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600" windowHeight="9735"/>
  </bookViews>
  <sheets>
    <sheet name="PivotBasevsFcst" sheetId="4" r:id="rId1"/>
    <sheet name="CTS Data" sheetId="12" r:id="rId2"/>
    <sheet name="UnitMN" sheetId="1" r:id="rId3"/>
    <sheet name="Map" sheetId="2" r:id="rId4"/>
  </sheets>
  <definedNames>
    <definedName name="_xlnm._FilterDatabase" localSheetId="1" hidden="1">'CTS Data'!$A$1:$D$1</definedName>
    <definedName name="_xlnm._FilterDatabase" localSheetId="2" hidden="1">UnitMN!$A$1:$AA$6277</definedName>
  </definedNames>
  <calcPr calcId="152511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2" i="4" l="1"/>
  <c r="J42" i="4" s="1"/>
  <c r="D432" i="12" l="1"/>
  <c r="D433" i="12"/>
  <c r="D434" i="12"/>
  <c r="D435" i="12"/>
  <c r="D436" i="12"/>
  <c r="D437" i="12"/>
  <c r="D438" i="12"/>
  <c r="Z6050" i="1" l="1"/>
  <c r="Z6051" i="1"/>
  <c r="Z6052" i="1"/>
  <c r="Z6053" i="1"/>
  <c r="Z6054" i="1"/>
  <c r="Z6055" i="1"/>
  <c r="Z6056" i="1"/>
  <c r="Z6068" i="1"/>
  <c r="Z6069" i="1"/>
  <c r="Z6070" i="1"/>
  <c r="Z6071" i="1"/>
  <c r="Z6073" i="1"/>
  <c r="Z6085" i="1"/>
  <c r="Z6088" i="1"/>
  <c r="Z6089" i="1"/>
  <c r="Z6090" i="1"/>
  <c r="Z6091" i="1"/>
  <c r="Z6092" i="1"/>
  <c r="Z6093" i="1"/>
  <c r="Z6094" i="1"/>
  <c r="Z6106" i="1"/>
  <c r="Z6107" i="1"/>
  <c r="Z6108" i="1"/>
  <c r="Z6109" i="1"/>
  <c r="Z6111" i="1"/>
  <c r="Z6123" i="1"/>
  <c r="Z6126" i="1"/>
  <c r="Z6127" i="1"/>
  <c r="Z6128" i="1"/>
  <c r="Z6129" i="1"/>
  <c r="Z6130" i="1"/>
  <c r="Z6131" i="1"/>
  <c r="Z6132" i="1"/>
  <c r="Z6144" i="1"/>
  <c r="Z6145" i="1"/>
  <c r="Z6146" i="1"/>
  <c r="Z6147" i="1"/>
  <c r="Z6149" i="1"/>
  <c r="Z6161" i="1"/>
  <c r="Z6164" i="1"/>
  <c r="Z6165" i="1"/>
  <c r="Z6166" i="1"/>
  <c r="Z6167" i="1"/>
  <c r="Z6168" i="1"/>
  <c r="Z6169" i="1"/>
  <c r="Z6170" i="1"/>
  <c r="Z6182" i="1"/>
  <c r="Z6183" i="1"/>
  <c r="Z6184" i="1"/>
  <c r="Z6185" i="1"/>
  <c r="Z6187" i="1"/>
  <c r="Z6199" i="1"/>
  <c r="Z6202" i="1"/>
  <c r="Z6203" i="1"/>
  <c r="Z6204" i="1"/>
  <c r="Z6205" i="1"/>
  <c r="Z6206" i="1"/>
  <c r="Z6207" i="1"/>
  <c r="Z6208" i="1"/>
  <c r="Z6220" i="1"/>
  <c r="Z6221" i="1"/>
  <c r="Z6222" i="1"/>
  <c r="Z6223" i="1"/>
  <c r="Z6225" i="1"/>
  <c r="Z6237" i="1"/>
  <c r="Z6240" i="1"/>
  <c r="Z6241" i="1"/>
  <c r="Z6242" i="1"/>
  <c r="Z6243" i="1"/>
  <c r="Z6244" i="1"/>
  <c r="Z6245" i="1"/>
  <c r="Z6246" i="1"/>
  <c r="Z6258" i="1"/>
  <c r="Z6259" i="1"/>
  <c r="Z6260" i="1"/>
  <c r="Z6261" i="1"/>
  <c r="Z6263" i="1"/>
  <c r="Z6275" i="1"/>
  <c r="Y6057" i="1"/>
  <c r="Y6058" i="1"/>
  <c r="Y6059" i="1"/>
  <c r="Y6060" i="1"/>
  <c r="Y6062" i="1"/>
  <c r="Y6064" i="1"/>
  <c r="Y6072" i="1"/>
  <c r="Y6074" i="1"/>
  <c r="Y6075" i="1"/>
  <c r="Y6083" i="1"/>
  <c r="Y6086" i="1"/>
  <c r="Y6095" i="1"/>
  <c r="Y6096" i="1"/>
  <c r="Y6097" i="1"/>
  <c r="Y6098" i="1"/>
  <c r="Y6100" i="1"/>
  <c r="Y6102" i="1"/>
  <c r="Y6110" i="1"/>
  <c r="Y6112" i="1"/>
  <c r="Y6113" i="1"/>
  <c r="Y6121" i="1"/>
  <c r="Y6124" i="1"/>
  <c r="Y6133" i="1"/>
  <c r="Y6134" i="1"/>
  <c r="Y6135" i="1"/>
  <c r="Y6136" i="1"/>
  <c r="Y6138" i="1"/>
  <c r="Y6140" i="1"/>
  <c r="Y6148" i="1"/>
  <c r="Y6150" i="1"/>
  <c r="Y6151" i="1"/>
  <c r="Y6159" i="1"/>
  <c r="Y6162" i="1"/>
  <c r="Y6171" i="1"/>
  <c r="Y6172" i="1"/>
  <c r="Y6173" i="1"/>
  <c r="Y6174" i="1"/>
  <c r="Y6176" i="1"/>
  <c r="Y6178" i="1"/>
  <c r="Y6186" i="1"/>
  <c r="Y6188" i="1"/>
  <c r="Y6189" i="1"/>
  <c r="Y6197" i="1"/>
  <c r="Y6200" i="1"/>
  <c r="Y6209" i="1"/>
  <c r="Y6210" i="1"/>
  <c r="Y6211" i="1"/>
  <c r="Y6212" i="1"/>
  <c r="Y6214" i="1"/>
  <c r="Y6216" i="1"/>
  <c r="Y6224" i="1"/>
  <c r="Y6226" i="1"/>
  <c r="Y6227" i="1"/>
  <c r="Y6235" i="1"/>
  <c r="Y6238" i="1"/>
  <c r="Y6247" i="1"/>
  <c r="Y6248" i="1"/>
  <c r="Y6249" i="1"/>
  <c r="Y6250" i="1"/>
  <c r="Y6252" i="1"/>
  <c r="Y6254" i="1"/>
  <c r="Y6262" i="1"/>
  <c r="Y6264" i="1"/>
  <c r="Y6265" i="1"/>
  <c r="Y6273" i="1"/>
  <c r="Y6276" i="1"/>
  <c r="B51" i="4" l="1"/>
  <c r="B50" i="4"/>
  <c r="B49" i="4"/>
  <c r="B48" i="4"/>
  <c r="Y5840" i="1" l="1"/>
  <c r="AA6100" i="1"/>
  <c r="AA6101" i="1"/>
  <c r="AA6106" i="1"/>
  <c r="AA6110" i="1"/>
  <c r="AA6112" i="1"/>
  <c r="AA6114" i="1"/>
  <c r="AA6121" i="1"/>
  <c r="AA6122" i="1"/>
  <c r="AA6144" i="1"/>
  <c r="AA6148" i="1"/>
  <c r="AA6152" i="1"/>
  <c r="AA6160" i="1"/>
  <c r="AA6178" i="1"/>
  <c r="AA6186" i="1"/>
  <c r="AA6190" i="1"/>
  <c r="AA6194" i="1"/>
  <c r="AA6216" i="1"/>
  <c r="AA6224" i="1"/>
  <c r="AA6228" i="1"/>
  <c r="AA6232" i="1"/>
  <c r="AA6254" i="1"/>
  <c r="AA6258" i="1"/>
  <c r="AA6266" i="1"/>
  <c r="AA6270" i="1"/>
  <c r="AA6084" i="1"/>
  <c r="AA6085" i="1"/>
  <c r="AA6086" i="1"/>
  <c r="AA6087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106" i="1"/>
  <c r="X6110" i="1"/>
  <c r="X6114" i="1"/>
  <c r="X6116" i="1"/>
  <c r="X6122" i="1"/>
  <c r="X6144" i="1"/>
  <c r="X6148" i="1"/>
  <c r="X6152" i="1"/>
  <c r="X6153" i="1"/>
  <c r="X6160" i="1"/>
  <c r="X6178" i="1"/>
  <c r="X6186" i="1"/>
  <c r="X6190" i="1"/>
  <c r="X6194" i="1"/>
  <c r="X6216" i="1"/>
  <c r="X6224" i="1"/>
  <c r="X6228" i="1"/>
  <c r="X6232" i="1"/>
  <c r="X6254" i="1"/>
  <c r="X6258" i="1"/>
  <c r="X6262" i="1"/>
  <c r="X6266" i="1"/>
  <c r="X6270" i="1"/>
  <c r="X6050" i="1"/>
  <c r="D61" i="2"/>
  <c r="C61" i="2"/>
  <c r="D6099" i="1"/>
  <c r="D6100" i="1"/>
  <c r="D6101" i="1"/>
  <c r="X6101" i="1" s="1"/>
  <c r="D6102" i="1"/>
  <c r="D6140" i="1" s="1"/>
  <c r="D6178" i="1" s="1"/>
  <c r="D6216" i="1" s="1"/>
  <c r="D6254" i="1" s="1"/>
  <c r="D6103" i="1"/>
  <c r="D6104" i="1"/>
  <c r="D6105" i="1"/>
  <c r="AA6105" i="1" s="1"/>
  <c r="D6106" i="1"/>
  <c r="D6144" i="1" s="1"/>
  <c r="D6182" i="1" s="1"/>
  <c r="D6220" i="1" s="1"/>
  <c r="D6258" i="1" s="1"/>
  <c r="D6107" i="1"/>
  <c r="D6108" i="1"/>
  <c r="D6109" i="1"/>
  <c r="D6110" i="1"/>
  <c r="D6148" i="1" s="1"/>
  <c r="D6186" i="1" s="1"/>
  <c r="D6224" i="1" s="1"/>
  <c r="D6262" i="1" s="1"/>
  <c r="AA6262" i="1" s="1"/>
  <c r="D6111" i="1"/>
  <c r="D6112" i="1"/>
  <c r="X6112" i="1" s="1"/>
  <c r="D6113" i="1"/>
  <c r="D6114" i="1"/>
  <c r="D6152" i="1" s="1"/>
  <c r="D6190" i="1" s="1"/>
  <c r="D6228" i="1" s="1"/>
  <c r="D6266" i="1" s="1"/>
  <c r="D6115" i="1"/>
  <c r="D6116" i="1"/>
  <c r="AA6116" i="1" s="1"/>
  <c r="D6117" i="1"/>
  <c r="X6117" i="1" s="1"/>
  <c r="D6118" i="1"/>
  <c r="D6156" i="1" s="1"/>
  <c r="D6194" i="1" s="1"/>
  <c r="D6232" i="1" s="1"/>
  <c r="D6270" i="1" s="1"/>
  <c r="D6119" i="1"/>
  <c r="D6120" i="1"/>
  <c r="D6121" i="1"/>
  <c r="X6121" i="1" s="1"/>
  <c r="D6122" i="1"/>
  <c r="D6160" i="1" s="1"/>
  <c r="D6123" i="1"/>
  <c r="D6124" i="1"/>
  <c r="D6125" i="1"/>
  <c r="D6145" i="1"/>
  <c r="D6153" i="1"/>
  <c r="AA6153" i="1" s="1"/>
  <c r="D6161" i="1"/>
  <c r="D6198" i="1"/>
  <c r="D6236" i="1" s="1"/>
  <c r="AA6236" i="1" s="1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2" i="12"/>
  <c r="Y6049" i="1"/>
  <c r="AA6145" i="1" l="1"/>
  <c r="X6145" i="1"/>
  <c r="AA6125" i="1"/>
  <c r="X6125" i="1"/>
  <c r="AA6113" i="1"/>
  <c r="X6113" i="1"/>
  <c r="AA6109" i="1"/>
  <c r="X6109" i="1"/>
  <c r="X6105" i="1"/>
  <c r="AA6117" i="1"/>
  <c r="AA6161" i="1"/>
  <c r="X6161" i="1"/>
  <c r="AA6124" i="1"/>
  <c r="X6124" i="1"/>
  <c r="AA6120" i="1"/>
  <c r="X6120" i="1"/>
  <c r="AA6108" i="1"/>
  <c r="X6108" i="1"/>
  <c r="AA6104" i="1"/>
  <c r="X6104" i="1"/>
  <c r="AA6123" i="1"/>
  <c r="X6123" i="1"/>
  <c r="AA6119" i="1"/>
  <c r="X6119" i="1"/>
  <c r="AA6115" i="1"/>
  <c r="X6115" i="1"/>
  <c r="AA6111" i="1"/>
  <c r="X6111" i="1"/>
  <c r="AA6107" i="1"/>
  <c r="X6107" i="1"/>
  <c r="AA6103" i="1"/>
  <c r="X6103" i="1"/>
  <c r="D6141" i="1"/>
  <c r="AA6099" i="1"/>
  <c r="X6099" i="1"/>
  <c r="X6100" i="1"/>
  <c r="X6236" i="1"/>
  <c r="X6220" i="1"/>
  <c r="X6198" i="1"/>
  <c r="X6182" i="1"/>
  <c r="X6156" i="1"/>
  <c r="X6140" i="1"/>
  <c r="X6118" i="1"/>
  <c r="X6102" i="1"/>
  <c r="AA6220" i="1"/>
  <c r="AA6198" i="1"/>
  <c r="AA6182" i="1"/>
  <c r="AA6156" i="1"/>
  <c r="AA6140" i="1"/>
  <c r="AA6118" i="1"/>
  <c r="AA6102" i="1"/>
  <c r="D6183" i="1"/>
  <c r="D6150" i="1"/>
  <c r="D6199" i="1"/>
  <c r="D6142" i="1"/>
  <c r="D6157" i="1"/>
  <c r="D6191" i="1"/>
  <c r="D6149" i="1"/>
  <c r="D6137" i="1"/>
  <c r="D6154" i="1"/>
  <c r="D6146" i="1"/>
  <c r="D6138" i="1"/>
  <c r="D6158" i="1"/>
  <c r="D6274" i="1"/>
  <c r="D6162" i="1"/>
  <c r="D6179" i="1"/>
  <c r="D6163" i="1"/>
  <c r="D6159" i="1"/>
  <c r="D6155" i="1"/>
  <c r="D6151" i="1"/>
  <c r="D6147" i="1"/>
  <c r="D6143" i="1"/>
  <c r="D6139" i="1"/>
  <c r="AA6155" i="1" l="1"/>
  <c r="X6155" i="1"/>
  <c r="AA6143" i="1"/>
  <c r="X6143" i="1"/>
  <c r="AA6159" i="1"/>
  <c r="X6159" i="1"/>
  <c r="AA6274" i="1"/>
  <c r="X6274" i="1"/>
  <c r="AA6154" i="1"/>
  <c r="X6154" i="1"/>
  <c r="D6195" i="1"/>
  <c r="AA6157" i="1"/>
  <c r="X6157" i="1"/>
  <c r="AA6183" i="1"/>
  <c r="X6183" i="1"/>
  <c r="AA6141" i="1"/>
  <c r="X6141" i="1"/>
  <c r="AA6151" i="1"/>
  <c r="X6151" i="1"/>
  <c r="AA6179" i="1"/>
  <c r="X6179" i="1"/>
  <c r="X6138" i="1"/>
  <c r="AA6138" i="1"/>
  <c r="X6149" i="1"/>
  <c r="AA6149" i="1"/>
  <c r="AA6199" i="1"/>
  <c r="X6199" i="1"/>
  <c r="AA6139" i="1"/>
  <c r="X6139" i="1"/>
  <c r="AA6162" i="1"/>
  <c r="X6162" i="1"/>
  <c r="AA6146" i="1"/>
  <c r="X6146" i="1"/>
  <c r="AA6191" i="1"/>
  <c r="X6191" i="1"/>
  <c r="D6188" i="1"/>
  <c r="AA6150" i="1"/>
  <c r="X6150" i="1"/>
  <c r="AA6147" i="1"/>
  <c r="X6147" i="1"/>
  <c r="AA6163" i="1"/>
  <c r="X6163" i="1"/>
  <c r="X6158" i="1"/>
  <c r="AA6158" i="1"/>
  <c r="AA6137" i="1"/>
  <c r="X6137" i="1"/>
  <c r="X6142" i="1"/>
  <c r="AA6142" i="1"/>
  <c r="D6175" i="1"/>
  <c r="D6180" i="1"/>
  <c r="D6221" i="1"/>
  <c r="D6229" i="1"/>
  <c r="D6187" i="1"/>
  <c r="D6237" i="1"/>
  <c r="D6185" i="1"/>
  <c r="D6201" i="1"/>
  <c r="D6217" i="1"/>
  <c r="D6200" i="1"/>
  <c r="D6181" i="1"/>
  <c r="D6189" i="1"/>
  <c r="D6197" i="1"/>
  <c r="D6176" i="1"/>
  <c r="D6192" i="1"/>
  <c r="D6177" i="1"/>
  <c r="D6193" i="1"/>
  <c r="D6184" i="1"/>
  <c r="D6196" i="1"/>
  <c r="AA6188" i="1" l="1"/>
  <c r="X6188" i="1"/>
  <c r="AA6195" i="1"/>
  <c r="X6195" i="1"/>
  <c r="D6226" i="1"/>
  <c r="AA6193" i="1"/>
  <c r="X6193" i="1"/>
  <c r="X6197" i="1"/>
  <c r="AA6197" i="1"/>
  <c r="X6217" i="1"/>
  <c r="AA6217" i="1"/>
  <c r="D6225" i="1"/>
  <c r="D6263" i="1" s="1"/>
  <c r="AA6187" i="1"/>
  <c r="X6187" i="1"/>
  <c r="AA6175" i="1"/>
  <c r="X6175" i="1"/>
  <c r="AA6177" i="1"/>
  <c r="X6177" i="1"/>
  <c r="AA6189" i="1"/>
  <c r="X6189" i="1"/>
  <c r="AA6201" i="1"/>
  <c r="X6201" i="1"/>
  <c r="AA6229" i="1"/>
  <c r="X6229" i="1"/>
  <c r="AA6184" i="1"/>
  <c r="X6184" i="1"/>
  <c r="AA6176" i="1"/>
  <c r="X6176" i="1"/>
  <c r="AA6200" i="1"/>
  <c r="X6200" i="1"/>
  <c r="AA6237" i="1"/>
  <c r="X6237" i="1"/>
  <c r="X6180" i="1"/>
  <c r="AA6180" i="1"/>
  <c r="X6196" i="1"/>
  <c r="AA6196" i="1"/>
  <c r="D6233" i="1"/>
  <c r="AA6192" i="1"/>
  <c r="X6192" i="1"/>
  <c r="AA6181" i="1"/>
  <c r="X6181" i="1"/>
  <c r="AA6185" i="1"/>
  <c r="X6185" i="1"/>
  <c r="AA6221" i="1"/>
  <c r="X6221" i="1"/>
  <c r="D6275" i="1"/>
  <c r="D6267" i="1"/>
  <c r="D6259" i="1"/>
  <c r="D6213" i="1"/>
  <c r="D6218" i="1"/>
  <c r="D6234" i="1"/>
  <c r="D6230" i="1"/>
  <c r="D6227" i="1"/>
  <c r="D6238" i="1"/>
  <c r="D6222" i="1"/>
  <c r="D6215" i="1"/>
  <c r="D6214" i="1"/>
  <c r="D6235" i="1"/>
  <c r="D6219" i="1"/>
  <c r="D6231" i="1"/>
  <c r="D6264" i="1"/>
  <c r="D6239" i="1"/>
  <c r="D6271" i="1"/>
  <c r="D6255" i="1"/>
  <c r="D6223" i="1"/>
  <c r="AA6263" i="1" l="1"/>
  <c r="X6263" i="1"/>
  <c r="X6264" i="1"/>
  <c r="AA6264" i="1"/>
  <c r="AA6235" i="1"/>
  <c r="X6235" i="1"/>
  <c r="AA6218" i="1"/>
  <c r="X6218" i="1"/>
  <c r="AA6255" i="1"/>
  <c r="X6255" i="1"/>
  <c r="AA6214" i="1"/>
  <c r="X6214" i="1"/>
  <c r="AA6227" i="1"/>
  <c r="X6227" i="1"/>
  <c r="AA6213" i="1"/>
  <c r="X6213" i="1"/>
  <c r="AA6223" i="1"/>
  <c r="X6223" i="1"/>
  <c r="AA6238" i="1"/>
  <c r="X6238" i="1"/>
  <c r="AA6275" i="1"/>
  <c r="X6275" i="1"/>
  <c r="AA6271" i="1"/>
  <c r="X6271" i="1"/>
  <c r="AA6231" i="1"/>
  <c r="X6231" i="1"/>
  <c r="AA6215" i="1"/>
  <c r="X6215" i="1"/>
  <c r="AA6230" i="1"/>
  <c r="X6230" i="1"/>
  <c r="AA6259" i="1"/>
  <c r="X6259" i="1"/>
  <c r="AA6225" i="1"/>
  <c r="X6225" i="1"/>
  <c r="AA6226" i="1"/>
  <c r="X6226" i="1"/>
  <c r="AA6239" i="1"/>
  <c r="X6239" i="1"/>
  <c r="AA6219" i="1"/>
  <c r="X6219" i="1"/>
  <c r="AA6222" i="1"/>
  <c r="X6222" i="1"/>
  <c r="X6234" i="1"/>
  <c r="AA6234" i="1"/>
  <c r="AA6267" i="1"/>
  <c r="X6267" i="1"/>
  <c r="X6233" i="1"/>
  <c r="AA6233" i="1"/>
  <c r="D6251" i="1"/>
  <c r="D6256" i="1"/>
  <c r="D6261" i="1"/>
  <c r="D6273" i="1"/>
  <c r="D6276" i="1"/>
  <c r="D6277" i="1"/>
  <c r="D6257" i="1"/>
  <c r="D6252" i="1"/>
  <c r="D6260" i="1"/>
  <c r="D6269" i="1"/>
  <c r="D6253" i="1"/>
  <c r="D6268" i="1"/>
  <c r="D6265" i="1"/>
  <c r="D6272" i="1"/>
  <c r="AA6268" i="1" l="1"/>
  <c r="X6268" i="1"/>
  <c r="X6272" i="1"/>
  <c r="AA6272" i="1"/>
  <c r="AA6269" i="1"/>
  <c r="X6269" i="1"/>
  <c r="X6277" i="1"/>
  <c r="AA6277" i="1"/>
  <c r="X6256" i="1"/>
  <c r="AA6256" i="1"/>
  <c r="AA6252" i="1"/>
  <c r="X6252" i="1"/>
  <c r="AA6273" i="1"/>
  <c r="X6273" i="1"/>
  <c r="AA6253" i="1"/>
  <c r="X6253" i="1"/>
  <c r="AA6257" i="1"/>
  <c r="X6257" i="1"/>
  <c r="X6261" i="1"/>
  <c r="AA6261" i="1"/>
  <c r="X6265" i="1"/>
  <c r="AA6265" i="1"/>
  <c r="X6260" i="1"/>
  <c r="AA6260" i="1"/>
  <c r="X6276" i="1"/>
  <c r="AA6276" i="1"/>
  <c r="AA6251" i="1"/>
  <c r="X6251" i="1"/>
  <c r="U3" i="1" l="1"/>
  <c r="U4" i="1" s="1"/>
  <c r="U5" i="1" s="1"/>
  <c r="U6" i="1" s="1"/>
  <c r="U7" i="1" s="1"/>
  <c r="U8" i="1" s="1"/>
  <c r="U9" i="1" s="1"/>
  <c r="U10" i="1" s="1"/>
  <c r="U11" i="1" s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U304" i="1" s="1"/>
  <c r="U305" i="1" s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U372" i="1" s="1"/>
  <c r="U373" i="1" s="1"/>
  <c r="U374" i="1" s="1"/>
  <c r="U375" i="1" s="1"/>
  <c r="U376" i="1" s="1"/>
  <c r="U377" i="1" s="1"/>
  <c r="U378" i="1" s="1"/>
  <c r="U379" i="1" s="1"/>
  <c r="U380" i="1" s="1"/>
  <c r="U381" i="1" s="1"/>
  <c r="U382" i="1" s="1"/>
  <c r="U383" i="1" s="1"/>
  <c r="U384" i="1" s="1"/>
  <c r="U385" i="1" s="1"/>
  <c r="U386" i="1" s="1"/>
  <c r="U387" i="1" s="1"/>
  <c r="U388" i="1" s="1"/>
  <c r="U389" i="1" s="1"/>
  <c r="U390" i="1" s="1"/>
  <c r="U391" i="1" s="1"/>
  <c r="U392" i="1" s="1"/>
  <c r="U393" i="1" s="1"/>
  <c r="U394" i="1" s="1"/>
  <c r="U395" i="1" s="1"/>
  <c r="U396" i="1" s="1"/>
  <c r="U397" i="1" s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U409" i="1" s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U422" i="1" s="1"/>
  <c r="U423" i="1" s="1"/>
  <c r="U424" i="1" s="1"/>
  <c r="U425" i="1" s="1"/>
  <c r="U426" i="1" s="1"/>
  <c r="U427" i="1" s="1"/>
  <c r="U428" i="1" s="1"/>
  <c r="U429" i="1" s="1"/>
  <c r="U430" i="1" s="1"/>
  <c r="U431" i="1" s="1"/>
  <c r="U432" i="1" s="1"/>
  <c r="U433" i="1" s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U447" i="1" s="1"/>
  <c r="U448" i="1" s="1"/>
  <c r="U449" i="1" s="1"/>
  <c r="U450" i="1" s="1"/>
  <c r="U451" i="1" s="1"/>
  <c r="U452" i="1" s="1"/>
  <c r="U453" i="1" s="1"/>
  <c r="U454" i="1" s="1"/>
  <c r="U455" i="1" s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U472" i="1" s="1"/>
  <c r="U473" i="1" s="1"/>
  <c r="U474" i="1" s="1"/>
  <c r="U475" i="1" s="1"/>
  <c r="U476" i="1" s="1"/>
  <c r="U477" i="1" s="1"/>
  <c r="U478" i="1" s="1"/>
  <c r="U479" i="1" s="1"/>
  <c r="U480" i="1" s="1"/>
  <c r="U481" i="1" s="1"/>
  <c r="U482" i="1" s="1"/>
  <c r="U483" i="1" s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U495" i="1" s="1"/>
  <c r="U496" i="1" s="1"/>
  <c r="U497" i="1" s="1"/>
  <c r="U498" i="1" s="1"/>
  <c r="U499" i="1" s="1"/>
  <c r="U500" i="1" s="1"/>
  <c r="U501" i="1" s="1"/>
  <c r="U502" i="1" s="1"/>
  <c r="U503" i="1" s="1"/>
  <c r="U504" i="1" s="1"/>
  <c r="U505" i="1" s="1"/>
  <c r="U506" i="1" s="1"/>
  <c r="U507" i="1" s="1"/>
  <c r="U508" i="1" s="1"/>
  <c r="U509" i="1" s="1"/>
  <c r="U510" i="1" s="1"/>
  <c r="U511" i="1" s="1"/>
  <c r="U512" i="1" s="1"/>
  <c r="U513" i="1" s="1"/>
  <c r="U514" i="1" s="1"/>
  <c r="U515" i="1" s="1"/>
  <c r="U516" i="1" s="1"/>
  <c r="U517" i="1" s="1"/>
  <c r="U518" i="1" s="1"/>
  <c r="U519" i="1" s="1"/>
  <c r="U520" i="1" s="1"/>
  <c r="U521" i="1" s="1"/>
  <c r="U522" i="1" s="1"/>
  <c r="U523" i="1" s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U539" i="1" s="1"/>
  <c r="U540" i="1" s="1"/>
  <c r="U541" i="1" s="1"/>
  <c r="U542" i="1" s="1"/>
  <c r="U543" i="1" s="1"/>
  <c r="U544" i="1" s="1"/>
  <c r="U545" i="1" s="1"/>
  <c r="U546" i="1" s="1"/>
  <c r="U547" i="1" s="1"/>
  <c r="U548" i="1" s="1"/>
  <c r="U549" i="1" s="1"/>
  <c r="U550" i="1" s="1"/>
  <c r="U551" i="1" s="1"/>
  <c r="U552" i="1" s="1"/>
  <c r="U553" i="1" s="1"/>
  <c r="U554" i="1" s="1"/>
  <c r="U555" i="1" s="1"/>
  <c r="U556" i="1" s="1"/>
  <c r="U557" i="1" s="1"/>
  <c r="U558" i="1" s="1"/>
  <c r="U559" i="1" s="1"/>
  <c r="U560" i="1" s="1"/>
  <c r="U561" i="1" s="1"/>
  <c r="U562" i="1" s="1"/>
  <c r="U563" i="1" s="1"/>
  <c r="U564" i="1" s="1"/>
  <c r="U565" i="1" s="1"/>
  <c r="U566" i="1" s="1"/>
  <c r="U567" i="1" s="1"/>
  <c r="U568" i="1" s="1"/>
  <c r="U569" i="1" s="1"/>
  <c r="U570" i="1" s="1"/>
  <c r="U571" i="1" s="1"/>
  <c r="U572" i="1" s="1"/>
  <c r="U573" i="1" s="1"/>
  <c r="U574" i="1" s="1"/>
  <c r="U575" i="1" s="1"/>
  <c r="U576" i="1" s="1"/>
  <c r="U577" i="1" s="1"/>
  <c r="U578" i="1" s="1"/>
  <c r="U579" i="1" s="1"/>
  <c r="U580" i="1" s="1"/>
  <c r="U581" i="1" s="1"/>
  <c r="U582" i="1" s="1"/>
  <c r="U583" i="1" s="1"/>
  <c r="U584" i="1" s="1"/>
  <c r="U585" i="1" s="1"/>
  <c r="U586" i="1" s="1"/>
  <c r="U587" i="1" s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U601" i="1" s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U622" i="1" s="1"/>
  <c r="U623" i="1" s="1"/>
  <c r="U624" i="1" s="1"/>
  <c r="U625" i="1" s="1"/>
  <c r="U626" i="1" s="1"/>
  <c r="U627" i="1" s="1"/>
  <c r="U628" i="1" s="1"/>
  <c r="U629" i="1" s="1"/>
  <c r="U630" i="1" s="1"/>
  <c r="U631" i="1" s="1"/>
  <c r="U632" i="1" s="1"/>
  <c r="U633" i="1" s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U646" i="1" s="1"/>
  <c r="U647" i="1" s="1"/>
  <c r="U648" i="1" s="1"/>
  <c r="U649" i="1" s="1"/>
  <c r="U650" i="1" s="1"/>
  <c r="U651" i="1" s="1"/>
  <c r="U652" i="1" s="1"/>
  <c r="U653" i="1" s="1"/>
  <c r="U654" i="1" s="1"/>
  <c r="U655" i="1" s="1"/>
  <c r="U656" i="1" s="1"/>
  <c r="U657" i="1" s="1"/>
  <c r="U658" i="1" s="1"/>
  <c r="U659" i="1" s="1"/>
  <c r="U660" i="1" s="1"/>
  <c r="U661" i="1" s="1"/>
  <c r="U662" i="1" s="1"/>
  <c r="U663" i="1" s="1"/>
  <c r="U664" i="1" s="1"/>
  <c r="U665" i="1" s="1"/>
  <c r="U666" i="1" s="1"/>
  <c r="U667" i="1" s="1"/>
  <c r="U668" i="1" s="1"/>
  <c r="U669" i="1" s="1"/>
  <c r="U670" i="1" s="1"/>
  <c r="U671" i="1" s="1"/>
  <c r="U672" i="1" s="1"/>
  <c r="U673" i="1" s="1"/>
  <c r="U674" i="1" s="1"/>
  <c r="U675" i="1" s="1"/>
  <c r="U676" i="1" s="1"/>
  <c r="U677" i="1" s="1"/>
  <c r="U678" i="1" s="1"/>
  <c r="U679" i="1" s="1"/>
  <c r="U680" i="1" s="1"/>
  <c r="U681" i="1" s="1"/>
  <c r="U682" i="1" s="1"/>
  <c r="U683" i="1" s="1"/>
  <c r="U684" i="1" s="1"/>
  <c r="U685" i="1" s="1"/>
  <c r="U686" i="1" s="1"/>
  <c r="U687" i="1" s="1"/>
  <c r="U688" i="1" s="1"/>
  <c r="U689" i="1" s="1"/>
  <c r="U690" i="1" s="1"/>
  <c r="U691" i="1" s="1"/>
  <c r="U692" i="1" s="1"/>
  <c r="U693" i="1" s="1"/>
  <c r="U694" i="1" s="1"/>
  <c r="U695" i="1" s="1"/>
  <c r="U696" i="1" s="1"/>
  <c r="U697" i="1" s="1"/>
  <c r="U698" i="1" s="1"/>
  <c r="U699" i="1" s="1"/>
  <c r="U700" i="1" s="1"/>
  <c r="U701" i="1" s="1"/>
  <c r="U702" i="1" s="1"/>
  <c r="U703" i="1" s="1"/>
  <c r="U704" i="1" s="1"/>
  <c r="U705" i="1" s="1"/>
  <c r="U706" i="1" s="1"/>
  <c r="U707" i="1" s="1"/>
  <c r="U708" i="1" s="1"/>
  <c r="U709" i="1" s="1"/>
  <c r="U710" i="1" s="1"/>
  <c r="U711" i="1" s="1"/>
  <c r="U712" i="1" s="1"/>
  <c r="U713" i="1" s="1"/>
  <c r="U714" i="1" s="1"/>
  <c r="U715" i="1" s="1"/>
  <c r="U716" i="1" s="1"/>
  <c r="U717" i="1" s="1"/>
  <c r="U718" i="1" s="1"/>
  <c r="U719" i="1" s="1"/>
  <c r="U720" i="1" s="1"/>
  <c r="U721" i="1" s="1"/>
  <c r="U722" i="1" s="1"/>
  <c r="U723" i="1" s="1"/>
  <c r="U724" i="1" s="1"/>
  <c r="U725" i="1" s="1"/>
  <c r="U726" i="1" s="1"/>
  <c r="U727" i="1" s="1"/>
  <c r="U728" i="1" s="1"/>
  <c r="U729" i="1" s="1"/>
  <c r="U730" i="1" s="1"/>
  <c r="U731" i="1" s="1"/>
  <c r="U732" i="1" s="1"/>
  <c r="U733" i="1" s="1"/>
  <c r="U734" i="1" s="1"/>
  <c r="U735" i="1" s="1"/>
  <c r="U736" i="1" s="1"/>
  <c r="U737" i="1" s="1"/>
  <c r="U738" i="1" s="1"/>
  <c r="U739" i="1" s="1"/>
  <c r="U740" i="1" s="1"/>
  <c r="U741" i="1" s="1"/>
  <c r="U742" i="1" s="1"/>
  <c r="U743" i="1" s="1"/>
  <c r="U744" i="1" s="1"/>
  <c r="U745" i="1" s="1"/>
  <c r="U746" i="1" s="1"/>
  <c r="U747" i="1" s="1"/>
  <c r="U748" i="1" s="1"/>
  <c r="U749" i="1" s="1"/>
  <c r="U750" i="1" s="1"/>
  <c r="U751" i="1" s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U762" i="1" s="1"/>
  <c r="U763" i="1" s="1"/>
  <c r="U764" i="1" s="1"/>
  <c r="U765" i="1" s="1"/>
  <c r="U766" i="1" s="1"/>
  <c r="U767" i="1" s="1"/>
  <c r="U768" i="1" s="1"/>
  <c r="U769" i="1" s="1"/>
  <c r="U770" i="1" s="1"/>
  <c r="U771" i="1" s="1"/>
  <c r="U772" i="1" s="1"/>
  <c r="U773" i="1" s="1"/>
  <c r="U774" i="1" s="1"/>
  <c r="U775" i="1" s="1"/>
  <c r="U776" i="1" s="1"/>
  <c r="U777" i="1" s="1"/>
  <c r="U778" i="1" s="1"/>
  <c r="U779" i="1" s="1"/>
  <c r="U780" i="1" s="1"/>
  <c r="U781" i="1" s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U796" i="1" s="1"/>
  <c r="U797" i="1" s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808" i="1" s="1"/>
  <c r="U809" i="1" s="1"/>
  <c r="U810" i="1" s="1"/>
  <c r="U811" i="1" s="1"/>
  <c r="U812" i="1" s="1"/>
  <c r="U813" i="1" s="1"/>
  <c r="U814" i="1" s="1"/>
  <c r="U815" i="1" s="1"/>
  <c r="U816" i="1" s="1"/>
  <c r="U817" i="1" s="1"/>
  <c r="U818" i="1" s="1"/>
  <c r="U819" i="1" s="1"/>
  <c r="U820" i="1" s="1"/>
  <c r="U821" i="1" s="1"/>
  <c r="U822" i="1" s="1"/>
  <c r="U823" i="1" s="1"/>
  <c r="U824" i="1" s="1"/>
  <c r="U825" i="1" s="1"/>
  <c r="U826" i="1" s="1"/>
  <c r="U827" i="1" s="1"/>
  <c r="U828" i="1" s="1"/>
  <c r="U829" i="1" s="1"/>
  <c r="U830" i="1" s="1"/>
  <c r="U831" i="1" s="1"/>
  <c r="U832" i="1" s="1"/>
  <c r="U833" i="1" s="1"/>
  <c r="U834" i="1" s="1"/>
  <c r="U835" i="1" s="1"/>
  <c r="U836" i="1" s="1"/>
  <c r="U837" i="1" s="1"/>
  <c r="U838" i="1" s="1"/>
  <c r="U839" i="1" s="1"/>
  <c r="U840" i="1" s="1"/>
  <c r="U841" i="1" s="1"/>
  <c r="U842" i="1" s="1"/>
  <c r="U843" i="1" s="1"/>
  <c r="U844" i="1" s="1"/>
  <c r="U845" i="1" s="1"/>
  <c r="U846" i="1" s="1"/>
  <c r="U847" i="1" s="1"/>
  <c r="U848" i="1" s="1"/>
  <c r="U849" i="1" s="1"/>
  <c r="U850" i="1" s="1"/>
  <c r="U851" i="1" s="1"/>
  <c r="U852" i="1" s="1"/>
  <c r="U853" i="1" s="1"/>
  <c r="U854" i="1" s="1"/>
  <c r="U855" i="1" s="1"/>
  <c r="U856" i="1" s="1"/>
  <c r="U857" i="1" s="1"/>
  <c r="U858" i="1" s="1"/>
  <c r="U859" i="1" s="1"/>
  <c r="U860" i="1" s="1"/>
  <c r="U861" i="1" s="1"/>
  <c r="U862" i="1" s="1"/>
  <c r="U863" i="1" s="1"/>
  <c r="U864" i="1" s="1"/>
  <c r="U865" i="1" s="1"/>
  <c r="U866" i="1" s="1"/>
  <c r="U867" i="1" s="1"/>
  <c r="U868" i="1" s="1"/>
  <c r="U869" i="1" s="1"/>
  <c r="U870" i="1" s="1"/>
  <c r="U871" i="1" s="1"/>
  <c r="U872" i="1" s="1"/>
  <c r="U873" i="1" s="1"/>
  <c r="U874" i="1" s="1"/>
  <c r="U875" i="1" s="1"/>
  <c r="U876" i="1" s="1"/>
  <c r="U877" i="1" s="1"/>
  <c r="U878" i="1" s="1"/>
  <c r="U879" i="1" s="1"/>
  <c r="U880" i="1" s="1"/>
  <c r="U881" i="1" s="1"/>
  <c r="U882" i="1" s="1"/>
  <c r="U883" i="1" s="1"/>
  <c r="U884" i="1" s="1"/>
  <c r="U885" i="1" s="1"/>
  <c r="U886" i="1" s="1"/>
  <c r="U887" i="1" s="1"/>
  <c r="U888" i="1" s="1"/>
  <c r="U889" i="1" s="1"/>
  <c r="U890" i="1" s="1"/>
  <c r="U891" i="1" s="1"/>
  <c r="U892" i="1" s="1"/>
  <c r="U893" i="1" s="1"/>
  <c r="U894" i="1" s="1"/>
  <c r="U895" i="1" s="1"/>
  <c r="U896" i="1" s="1"/>
  <c r="U897" i="1" s="1"/>
  <c r="U898" i="1" s="1"/>
  <c r="U899" i="1" s="1"/>
  <c r="U900" i="1" s="1"/>
  <c r="U901" i="1" s="1"/>
  <c r="U902" i="1" s="1"/>
  <c r="U903" i="1" s="1"/>
  <c r="U904" i="1" s="1"/>
  <c r="U905" i="1" s="1"/>
  <c r="U906" i="1" s="1"/>
  <c r="U907" i="1" s="1"/>
  <c r="U908" i="1" s="1"/>
  <c r="U909" i="1" s="1"/>
  <c r="U910" i="1" s="1"/>
  <c r="U911" i="1" s="1"/>
  <c r="U912" i="1" s="1"/>
  <c r="U913" i="1" s="1"/>
  <c r="U914" i="1" s="1"/>
  <c r="U915" i="1" s="1"/>
  <c r="U916" i="1" s="1"/>
  <c r="U917" i="1" s="1"/>
  <c r="U918" i="1" s="1"/>
  <c r="U919" i="1" s="1"/>
  <c r="U920" i="1" s="1"/>
  <c r="U921" i="1" s="1"/>
  <c r="U922" i="1" s="1"/>
  <c r="U923" i="1" s="1"/>
  <c r="U924" i="1" s="1"/>
  <c r="U925" i="1" s="1"/>
  <c r="U926" i="1" s="1"/>
  <c r="U927" i="1" s="1"/>
  <c r="U928" i="1" s="1"/>
  <c r="U929" i="1" s="1"/>
  <c r="U930" i="1" s="1"/>
  <c r="U931" i="1" s="1"/>
  <c r="U932" i="1" s="1"/>
  <c r="U933" i="1" s="1"/>
  <c r="U934" i="1" s="1"/>
  <c r="U935" i="1" s="1"/>
  <c r="U936" i="1" s="1"/>
  <c r="U937" i="1" s="1"/>
  <c r="U938" i="1" s="1"/>
  <c r="U939" i="1" s="1"/>
  <c r="U940" i="1" s="1"/>
  <c r="U941" i="1" s="1"/>
  <c r="U942" i="1" s="1"/>
  <c r="U943" i="1" s="1"/>
  <c r="U944" i="1" s="1"/>
  <c r="U945" i="1" s="1"/>
  <c r="U946" i="1" s="1"/>
  <c r="U947" i="1" s="1"/>
  <c r="U948" i="1" s="1"/>
  <c r="U949" i="1" s="1"/>
  <c r="U950" i="1" s="1"/>
  <c r="U951" i="1" s="1"/>
  <c r="U952" i="1" s="1"/>
  <c r="U953" i="1" s="1"/>
  <c r="U954" i="1" s="1"/>
  <c r="U955" i="1" s="1"/>
  <c r="U956" i="1" s="1"/>
  <c r="U957" i="1" s="1"/>
  <c r="U958" i="1" s="1"/>
  <c r="U959" i="1" s="1"/>
  <c r="U960" i="1" s="1"/>
  <c r="U961" i="1" s="1"/>
  <c r="U962" i="1" s="1"/>
  <c r="U963" i="1" s="1"/>
  <c r="U964" i="1" s="1"/>
  <c r="U965" i="1" s="1"/>
  <c r="U966" i="1" s="1"/>
  <c r="U967" i="1" s="1"/>
  <c r="U968" i="1" s="1"/>
  <c r="U969" i="1" s="1"/>
  <c r="U970" i="1" s="1"/>
  <c r="U971" i="1" s="1"/>
  <c r="U972" i="1" s="1"/>
  <c r="U973" i="1" s="1"/>
  <c r="U974" i="1" s="1"/>
  <c r="U975" i="1" s="1"/>
  <c r="U976" i="1" s="1"/>
  <c r="U977" i="1" s="1"/>
  <c r="U978" i="1" s="1"/>
  <c r="U979" i="1" s="1"/>
  <c r="U980" i="1" s="1"/>
  <c r="U981" i="1" s="1"/>
  <c r="U982" i="1" s="1"/>
  <c r="U983" i="1" s="1"/>
  <c r="U984" i="1" s="1"/>
  <c r="U985" i="1" s="1"/>
  <c r="U986" i="1" s="1"/>
  <c r="U987" i="1" s="1"/>
  <c r="U988" i="1" s="1"/>
  <c r="U989" i="1" s="1"/>
  <c r="U990" i="1" s="1"/>
  <c r="U991" i="1" s="1"/>
  <c r="U992" i="1" s="1"/>
  <c r="U993" i="1" s="1"/>
  <c r="U994" i="1" s="1"/>
  <c r="U995" i="1" s="1"/>
  <c r="U996" i="1" s="1"/>
  <c r="U997" i="1" s="1"/>
  <c r="U998" i="1" s="1"/>
  <c r="U999" i="1" s="1"/>
  <c r="U1000" i="1" s="1"/>
  <c r="U1001" i="1" s="1"/>
  <c r="U1002" i="1" s="1"/>
  <c r="U1003" i="1" s="1"/>
  <c r="U1004" i="1" s="1"/>
  <c r="U1005" i="1" s="1"/>
  <c r="U1006" i="1" s="1"/>
  <c r="U1007" i="1" s="1"/>
  <c r="U1008" i="1" s="1"/>
  <c r="U1009" i="1" s="1"/>
  <c r="U1010" i="1" s="1"/>
  <c r="U1011" i="1" s="1"/>
  <c r="U1012" i="1" s="1"/>
  <c r="U1013" i="1" s="1"/>
  <c r="U1014" i="1" s="1"/>
  <c r="U1015" i="1" s="1"/>
  <c r="U1016" i="1" s="1"/>
  <c r="U1017" i="1" s="1"/>
  <c r="U1018" i="1" s="1"/>
  <c r="U1019" i="1" s="1"/>
  <c r="U1020" i="1" s="1"/>
  <c r="U1021" i="1" s="1"/>
  <c r="U1022" i="1" s="1"/>
  <c r="U1023" i="1" s="1"/>
  <c r="U1024" i="1" s="1"/>
  <c r="U1025" i="1" s="1"/>
  <c r="U1026" i="1" s="1"/>
  <c r="U1027" i="1" s="1"/>
  <c r="U1028" i="1" s="1"/>
  <c r="U1029" i="1" s="1"/>
  <c r="U1030" i="1" s="1"/>
  <c r="U1031" i="1" s="1"/>
  <c r="U1032" i="1" s="1"/>
  <c r="U1033" i="1" s="1"/>
  <c r="U1034" i="1" s="1"/>
  <c r="U1035" i="1" s="1"/>
  <c r="U1036" i="1" s="1"/>
  <c r="U1037" i="1" s="1"/>
  <c r="U1038" i="1" s="1"/>
  <c r="U1039" i="1" s="1"/>
  <c r="U1040" i="1" s="1"/>
  <c r="U1041" i="1" s="1"/>
  <c r="U1042" i="1" s="1"/>
  <c r="U1043" i="1" s="1"/>
  <c r="U1044" i="1" s="1"/>
  <c r="U1045" i="1" s="1"/>
  <c r="U1046" i="1" s="1"/>
  <c r="U1047" i="1" s="1"/>
  <c r="U1048" i="1" s="1"/>
  <c r="U1049" i="1" s="1"/>
  <c r="U1050" i="1" s="1"/>
  <c r="U1051" i="1" s="1"/>
  <c r="U1052" i="1" s="1"/>
  <c r="U1053" i="1" s="1"/>
  <c r="U1054" i="1" s="1"/>
  <c r="U1055" i="1" s="1"/>
  <c r="U1056" i="1" s="1"/>
  <c r="U1057" i="1" s="1"/>
  <c r="U1058" i="1" s="1"/>
  <c r="U1059" i="1" s="1"/>
  <c r="U1060" i="1" s="1"/>
  <c r="U1061" i="1" s="1"/>
  <c r="U1062" i="1" s="1"/>
  <c r="U1063" i="1" s="1"/>
  <c r="U1064" i="1" s="1"/>
  <c r="U1065" i="1" s="1"/>
  <c r="U1066" i="1" s="1"/>
  <c r="U1067" i="1" s="1"/>
  <c r="U1068" i="1" s="1"/>
  <c r="U1069" i="1" s="1"/>
  <c r="U1070" i="1" s="1"/>
  <c r="U1071" i="1" s="1"/>
  <c r="U1072" i="1" s="1"/>
  <c r="U1073" i="1" s="1"/>
  <c r="U1074" i="1" s="1"/>
  <c r="U1075" i="1" s="1"/>
  <c r="U1076" i="1" s="1"/>
  <c r="U1077" i="1" s="1"/>
  <c r="U1078" i="1" s="1"/>
  <c r="U1079" i="1" s="1"/>
  <c r="U1080" i="1" s="1"/>
  <c r="U1081" i="1" s="1"/>
  <c r="U1082" i="1" s="1"/>
  <c r="U1083" i="1" s="1"/>
  <c r="U1084" i="1" s="1"/>
  <c r="U1085" i="1" s="1"/>
  <c r="U1086" i="1" s="1"/>
  <c r="U1087" i="1" s="1"/>
  <c r="U1088" i="1" s="1"/>
  <c r="U1089" i="1" s="1"/>
  <c r="U1090" i="1" s="1"/>
  <c r="U1091" i="1" s="1"/>
  <c r="U1092" i="1" s="1"/>
  <c r="U1093" i="1" s="1"/>
  <c r="U1094" i="1" s="1"/>
  <c r="U1095" i="1" s="1"/>
  <c r="U1096" i="1" s="1"/>
  <c r="U1097" i="1" s="1"/>
  <c r="U1098" i="1" s="1"/>
  <c r="U1099" i="1" s="1"/>
  <c r="U1100" i="1" s="1"/>
  <c r="U1101" i="1" s="1"/>
  <c r="U1102" i="1" s="1"/>
  <c r="U1103" i="1" s="1"/>
  <c r="U1104" i="1" s="1"/>
  <c r="U1105" i="1" s="1"/>
  <c r="U1106" i="1" s="1"/>
  <c r="U1107" i="1" s="1"/>
  <c r="U1108" i="1" s="1"/>
  <c r="U1109" i="1" s="1"/>
  <c r="U1110" i="1" s="1"/>
  <c r="U1111" i="1" s="1"/>
  <c r="U1112" i="1" s="1"/>
  <c r="U1113" i="1" s="1"/>
  <c r="U1114" i="1" s="1"/>
  <c r="U1115" i="1" s="1"/>
  <c r="U1116" i="1" s="1"/>
  <c r="U1117" i="1" s="1"/>
  <c r="U1118" i="1" s="1"/>
  <c r="U1119" i="1" s="1"/>
  <c r="U1120" i="1" s="1"/>
  <c r="U1121" i="1" s="1"/>
  <c r="U1122" i="1" s="1"/>
  <c r="U1123" i="1" s="1"/>
  <c r="U1124" i="1" s="1"/>
  <c r="U1125" i="1" s="1"/>
  <c r="U1126" i="1" s="1"/>
  <c r="U1127" i="1" s="1"/>
  <c r="U1128" i="1" s="1"/>
  <c r="U1129" i="1" s="1"/>
  <c r="U1130" i="1" s="1"/>
  <c r="U1131" i="1" s="1"/>
  <c r="U1132" i="1" s="1"/>
  <c r="U1133" i="1" s="1"/>
  <c r="U1134" i="1" s="1"/>
  <c r="U1135" i="1" s="1"/>
  <c r="U1136" i="1" s="1"/>
  <c r="U1137" i="1" s="1"/>
  <c r="U1138" i="1" s="1"/>
  <c r="U1139" i="1" s="1"/>
  <c r="U1140" i="1" s="1"/>
  <c r="U1141" i="1" s="1"/>
  <c r="U1142" i="1" s="1"/>
  <c r="U1143" i="1" s="1"/>
  <c r="U1144" i="1" s="1"/>
  <c r="U1145" i="1" s="1"/>
  <c r="U1146" i="1" s="1"/>
  <c r="U1147" i="1" s="1"/>
  <c r="U1148" i="1" s="1"/>
  <c r="U1149" i="1" s="1"/>
  <c r="U1150" i="1" s="1"/>
  <c r="U1151" i="1" s="1"/>
  <c r="U1152" i="1" s="1"/>
  <c r="U1153" i="1" s="1"/>
  <c r="U1154" i="1" s="1"/>
  <c r="U1155" i="1" s="1"/>
  <c r="U1156" i="1" s="1"/>
  <c r="U1157" i="1" s="1"/>
  <c r="U1158" i="1" s="1"/>
  <c r="U1159" i="1" s="1"/>
  <c r="U1160" i="1" s="1"/>
  <c r="U1161" i="1" s="1"/>
  <c r="U1162" i="1" s="1"/>
  <c r="U1163" i="1" s="1"/>
  <c r="U1164" i="1" s="1"/>
  <c r="U1165" i="1" s="1"/>
  <c r="U1166" i="1" s="1"/>
  <c r="U1167" i="1" s="1"/>
  <c r="U1168" i="1" s="1"/>
  <c r="U1169" i="1" s="1"/>
  <c r="U1170" i="1" s="1"/>
  <c r="U1171" i="1" s="1"/>
  <c r="U1172" i="1" s="1"/>
  <c r="U1173" i="1" s="1"/>
  <c r="U1174" i="1" s="1"/>
  <c r="U1175" i="1" s="1"/>
  <c r="U1176" i="1" s="1"/>
  <c r="U1177" i="1" s="1"/>
  <c r="U1178" i="1" s="1"/>
  <c r="U1179" i="1" s="1"/>
  <c r="U1180" i="1" s="1"/>
  <c r="U1181" i="1" s="1"/>
  <c r="U1182" i="1" s="1"/>
  <c r="U1183" i="1" s="1"/>
  <c r="U1184" i="1" s="1"/>
  <c r="U1185" i="1" s="1"/>
  <c r="U1186" i="1" s="1"/>
  <c r="U1187" i="1" s="1"/>
  <c r="U1188" i="1" s="1"/>
  <c r="U1189" i="1" s="1"/>
  <c r="U1190" i="1" s="1"/>
  <c r="U1191" i="1" s="1"/>
  <c r="U1192" i="1" s="1"/>
  <c r="U1193" i="1" s="1"/>
  <c r="U1194" i="1" s="1"/>
  <c r="U1195" i="1" s="1"/>
  <c r="U1196" i="1" s="1"/>
  <c r="U1197" i="1" s="1"/>
  <c r="U1198" i="1" s="1"/>
  <c r="U1199" i="1" s="1"/>
  <c r="U1200" i="1" s="1"/>
  <c r="U1201" i="1" s="1"/>
  <c r="U1202" i="1" s="1"/>
  <c r="U1203" i="1" s="1"/>
  <c r="U1204" i="1" s="1"/>
  <c r="U1205" i="1" s="1"/>
  <c r="U1206" i="1" s="1"/>
  <c r="U1207" i="1" s="1"/>
  <c r="U1208" i="1" s="1"/>
  <c r="U1209" i="1" s="1"/>
  <c r="U1210" i="1" s="1"/>
  <c r="U1211" i="1" s="1"/>
  <c r="U1212" i="1" s="1"/>
  <c r="U1213" i="1" s="1"/>
  <c r="U1214" i="1" s="1"/>
  <c r="U1215" i="1" s="1"/>
  <c r="U1216" i="1" s="1"/>
  <c r="U1217" i="1" s="1"/>
  <c r="U1218" i="1" s="1"/>
  <c r="U1219" i="1" s="1"/>
  <c r="U1220" i="1" s="1"/>
  <c r="U1221" i="1" s="1"/>
  <c r="U1222" i="1" s="1"/>
  <c r="U1223" i="1" s="1"/>
  <c r="U1224" i="1" s="1"/>
  <c r="U1225" i="1" s="1"/>
  <c r="U1226" i="1" s="1"/>
  <c r="U1227" i="1" s="1"/>
  <c r="U1228" i="1" s="1"/>
  <c r="U1229" i="1" s="1"/>
  <c r="U1230" i="1" s="1"/>
  <c r="U1231" i="1" s="1"/>
  <c r="U1232" i="1" s="1"/>
  <c r="U1233" i="1" s="1"/>
  <c r="U1234" i="1" s="1"/>
  <c r="U1235" i="1" s="1"/>
  <c r="U1236" i="1" s="1"/>
  <c r="U1237" i="1" s="1"/>
  <c r="U1238" i="1" s="1"/>
  <c r="U1239" i="1" s="1"/>
  <c r="U1240" i="1" s="1"/>
  <c r="U1241" i="1" s="1"/>
  <c r="U1242" i="1" s="1"/>
  <c r="U1243" i="1" s="1"/>
  <c r="U1244" i="1" s="1"/>
  <c r="U1245" i="1" s="1"/>
  <c r="U1246" i="1" s="1"/>
  <c r="U1247" i="1" s="1"/>
  <c r="U1248" i="1" s="1"/>
  <c r="U1249" i="1" s="1"/>
  <c r="U1250" i="1" s="1"/>
  <c r="U1251" i="1" s="1"/>
  <c r="U1252" i="1" s="1"/>
  <c r="U1253" i="1" s="1"/>
  <c r="U1254" i="1" s="1"/>
  <c r="U1255" i="1" s="1"/>
  <c r="U1256" i="1" s="1"/>
  <c r="U1257" i="1" s="1"/>
  <c r="U1258" i="1" s="1"/>
  <c r="U1259" i="1" s="1"/>
  <c r="U1260" i="1" s="1"/>
  <c r="U1261" i="1" s="1"/>
  <c r="U1262" i="1" s="1"/>
  <c r="U1263" i="1" s="1"/>
  <c r="U1264" i="1" s="1"/>
  <c r="U1265" i="1" s="1"/>
  <c r="U1266" i="1" s="1"/>
  <c r="U1267" i="1" s="1"/>
  <c r="U1268" i="1" s="1"/>
  <c r="U1269" i="1" s="1"/>
  <c r="U1270" i="1" s="1"/>
  <c r="U1271" i="1" s="1"/>
  <c r="U1272" i="1" s="1"/>
  <c r="U1273" i="1" s="1"/>
  <c r="U1274" i="1" s="1"/>
  <c r="U1275" i="1" s="1"/>
  <c r="U1276" i="1" s="1"/>
  <c r="U1277" i="1" s="1"/>
  <c r="U1278" i="1" s="1"/>
  <c r="U1279" i="1" s="1"/>
  <c r="U1280" i="1" s="1"/>
  <c r="U1281" i="1" s="1"/>
  <c r="U1282" i="1" s="1"/>
  <c r="U1283" i="1" s="1"/>
  <c r="U1284" i="1" s="1"/>
  <c r="U1285" i="1" s="1"/>
  <c r="U1286" i="1" s="1"/>
  <c r="U1287" i="1" s="1"/>
  <c r="U1288" i="1" s="1"/>
  <c r="U1289" i="1" s="1"/>
  <c r="U1290" i="1" s="1"/>
  <c r="U1291" i="1" s="1"/>
  <c r="U1292" i="1" s="1"/>
  <c r="U1293" i="1" s="1"/>
  <c r="U1294" i="1" s="1"/>
  <c r="U1295" i="1" s="1"/>
  <c r="U1296" i="1" s="1"/>
  <c r="U1297" i="1" s="1"/>
  <c r="U1298" i="1" s="1"/>
  <c r="U1299" i="1" s="1"/>
  <c r="U1300" i="1" s="1"/>
  <c r="U1301" i="1" s="1"/>
  <c r="U1302" i="1" s="1"/>
  <c r="U1303" i="1" s="1"/>
  <c r="U1304" i="1" s="1"/>
  <c r="U1305" i="1" s="1"/>
  <c r="U1306" i="1" s="1"/>
  <c r="U1307" i="1" s="1"/>
  <c r="U1308" i="1" s="1"/>
  <c r="U1309" i="1" s="1"/>
  <c r="U1310" i="1" s="1"/>
  <c r="U1311" i="1" s="1"/>
  <c r="U1312" i="1" s="1"/>
  <c r="U1313" i="1" s="1"/>
  <c r="U1314" i="1" s="1"/>
  <c r="U1315" i="1" s="1"/>
  <c r="U1316" i="1" s="1"/>
  <c r="U1317" i="1" s="1"/>
  <c r="U1318" i="1" s="1"/>
  <c r="U1319" i="1" s="1"/>
  <c r="U1320" i="1" s="1"/>
  <c r="U1321" i="1" s="1"/>
  <c r="U1322" i="1" s="1"/>
  <c r="U1323" i="1" s="1"/>
  <c r="U1324" i="1" s="1"/>
  <c r="U1325" i="1" s="1"/>
  <c r="U1326" i="1" s="1"/>
  <c r="U1327" i="1" s="1"/>
  <c r="U1328" i="1" s="1"/>
  <c r="U1329" i="1" s="1"/>
  <c r="U1330" i="1" s="1"/>
  <c r="U1331" i="1" s="1"/>
  <c r="U1332" i="1" s="1"/>
  <c r="U1333" i="1" s="1"/>
  <c r="U1334" i="1" s="1"/>
  <c r="U1335" i="1" s="1"/>
  <c r="U1336" i="1" s="1"/>
  <c r="U1337" i="1" s="1"/>
  <c r="U1338" i="1" s="1"/>
  <c r="U1339" i="1" s="1"/>
  <c r="U1340" i="1" s="1"/>
  <c r="U1341" i="1" s="1"/>
  <c r="U1342" i="1" s="1"/>
  <c r="U1343" i="1" s="1"/>
  <c r="U1344" i="1" s="1"/>
  <c r="U1345" i="1" s="1"/>
  <c r="U1346" i="1" s="1"/>
  <c r="U1347" i="1" s="1"/>
  <c r="U1348" i="1" s="1"/>
  <c r="U1349" i="1" s="1"/>
  <c r="U1350" i="1" s="1"/>
  <c r="U1351" i="1" s="1"/>
  <c r="U1352" i="1" s="1"/>
  <c r="U1353" i="1" s="1"/>
  <c r="U1354" i="1" s="1"/>
  <c r="U1355" i="1" s="1"/>
  <c r="U1356" i="1" s="1"/>
  <c r="U1357" i="1" s="1"/>
  <c r="U1358" i="1" s="1"/>
  <c r="U1359" i="1" s="1"/>
  <c r="U1360" i="1" s="1"/>
  <c r="U1361" i="1" s="1"/>
  <c r="U1362" i="1" s="1"/>
  <c r="U1363" i="1" s="1"/>
  <c r="U1364" i="1" s="1"/>
  <c r="U1365" i="1" s="1"/>
  <c r="U1366" i="1" s="1"/>
  <c r="U1367" i="1" s="1"/>
  <c r="U1368" i="1" s="1"/>
  <c r="U1369" i="1" s="1"/>
  <c r="U1370" i="1" s="1"/>
  <c r="U1371" i="1" s="1"/>
  <c r="U1372" i="1" s="1"/>
  <c r="U1373" i="1" s="1"/>
  <c r="U1374" i="1" s="1"/>
  <c r="U1375" i="1" s="1"/>
  <c r="U1376" i="1" s="1"/>
  <c r="U1377" i="1" s="1"/>
  <c r="U1378" i="1" s="1"/>
  <c r="U1379" i="1" s="1"/>
  <c r="U1380" i="1" s="1"/>
  <c r="U1381" i="1" s="1"/>
  <c r="U1382" i="1" s="1"/>
  <c r="U1383" i="1" s="1"/>
  <c r="U1384" i="1" s="1"/>
  <c r="U1385" i="1" s="1"/>
  <c r="U1386" i="1" s="1"/>
  <c r="U1387" i="1" s="1"/>
  <c r="U1388" i="1" s="1"/>
  <c r="U1389" i="1" s="1"/>
  <c r="U1390" i="1" s="1"/>
  <c r="U1391" i="1" s="1"/>
  <c r="U1392" i="1" s="1"/>
  <c r="U1393" i="1" s="1"/>
  <c r="U1394" i="1" s="1"/>
  <c r="U1395" i="1" s="1"/>
  <c r="U1396" i="1" s="1"/>
  <c r="U1397" i="1" s="1"/>
  <c r="U1398" i="1" s="1"/>
  <c r="U1399" i="1" s="1"/>
  <c r="U1400" i="1" s="1"/>
  <c r="U1401" i="1" s="1"/>
  <c r="U1402" i="1" s="1"/>
  <c r="U1403" i="1" s="1"/>
  <c r="U1404" i="1" s="1"/>
  <c r="U1405" i="1" s="1"/>
  <c r="U1406" i="1" s="1"/>
  <c r="U1407" i="1" s="1"/>
  <c r="U1408" i="1" s="1"/>
  <c r="U1409" i="1" s="1"/>
  <c r="U1410" i="1" s="1"/>
  <c r="U1411" i="1" s="1"/>
  <c r="U1412" i="1" s="1"/>
  <c r="U1413" i="1" s="1"/>
  <c r="U1414" i="1" s="1"/>
  <c r="U1415" i="1" s="1"/>
  <c r="U1416" i="1" s="1"/>
  <c r="U1417" i="1" s="1"/>
  <c r="U1418" i="1" s="1"/>
  <c r="U1419" i="1" s="1"/>
  <c r="U1420" i="1" s="1"/>
  <c r="U1421" i="1" s="1"/>
  <c r="U1422" i="1" s="1"/>
  <c r="U1423" i="1" s="1"/>
  <c r="U1424" i="1" s="1"/>
  <c r="U1425" i="1" s="1"/>
  <c r="U1426" i="1" s="1"/>
  <c r="U1427" i="1" s="1"/>
  <c r="U1428" i="1" s="1"/>
  <c r="U1429" i="1" s="1"/>
  <c r="U1430" i="1" s="1"/>
  <c r="U1431" i="1" s="1"/>
  <c r="U1432" i="1" s="1"/>
  <c r="U1433" i="1" s="1"/>
  <c r="U1434" i="1" s="1"/>
  <c r="U1435" i="1" s="1"/>
  <c r="U1436" i="1" s="1"/>
  <c r="U1437" i="1" s="1"/>
  <c r="U1438" i="1" s="1"/>
  <c r="U1439" i="1" s="1"/>
  <c r="U1440" i="1" s="1"/>
  <c r="U1441" i="1" s="1"/>
  <c r="U1442" i="1" s="1"/>
  <c r="U1443" i="1" s="1"/>
  <c r="U1444" i="1" s="1"/>
  <c r="U1445" i="1" s="1"/>
  <c r="U1446" i="1" s="1"/>
  <c r="U1447" i="1" s="1"/>
  <c r="U1448" i="1" s="1"/>
  <c r="U1449" i="1" s="1"/>
  <c r="U1450" i="1" s="1"/>
  <c r="U1451" i="1" s="1"/>
  <c r="U1452" i="1" s="1"/>
  <c r="U1453" i="1" s="1"/>
  <c r="U1454" i="1" s="1"/>
  <c r="U1455" i="1" s="1"/>
  <c r="U1456" i="1" s="1"/>
  <c r="U1457" i="1" s="1"/>
  <c r="U1458" i="1" s="1"/>
  <c r="U1459" i="1" s="1"/>
  <c r="U1460" i="1" s="1"/>
  <c r="U1461" i="1" s="1"/>
  <c r="U1462" i="1" s="1"/>
  <c r="U1463" i="1" s="1"/>
  <c r="U1464" i="1" s="1"/>
  <c r="U1465" i="1" s="1"/>
  <c r="U1466" i="1" s="1"/>
  <c r="U1467" i="1" s="1"/>
  <c r="U1468" i="1" s="1"/>
  <c r="U1469" i="1" s="1"/>
  <c r="U1470" i="1" s="1"/>
  <c r="U1471" i="1" s="1"/>
  <c r="U1472" i="1" s="1"/>
  <c r="U1473" i="1" s="1"/>
  <c r="U1474" i="1" s="1"/>
  <c r="U1475" i="1" s="1"/>
  <c r="U1476" i="1" s="1"/>
  <c r="U1477" i="1" s="1"/>
  <c r="U1478" i="1" s="1"/>
  <c r="U1479" i="1" s="1"/>
  <c r="U1480" i="1" s="1"/>
  <c r="U1481" i="1" s="1"/>
  <c r="U1482" i="1" s="1"/>
  <c r="U1483" i="1" s="1"/>
  <c r="U1484" i="1" s="1"/>
  <c r="U1485" i="1" s="1"/>
  <c r="U1486" i="1" s="1"/>
  <c r="U1487" i="1" s="1"/>
  <c r="U1488" i="1" s="1"/>
  <c r="U1489" i="1" s="1"/>
  <c r="U1490" i="1" s="1"/>
  <c r="U1491" i="1" s="1"/>
  <c r="U1492" i="1" s="1"/>
  <c r="U1493" i="1" s="1"/>
  <c r="U1494" i="1" s="1"/>
  <c r="U1495" i="1" s="1"/>
  <c r="U1496" i="1" s="1"/>
  <c r="U1497" i="1" s="1"/>
  <c r="U1498" i="1" s="1"/>
  <c r="U1499" i="1" s="1"/>
  <c r="U1500" i="1" s="1"/>
  <c r="U1501" i="1" s="1"/>
  <c r="U1502" i="1" s="1"/>
  <c r="U1503" i="1" s="1"/>
  <c r="U1504" i="1" s="1"/>
  <c r="U1505" i="1" s="1"/>
  <c r="U1506" i="1" s="1"/>
  <c r="U1507" i="1" s="1"/>
  <c r="U1508" i="1" s="1"/>
  <c r="U1509" i="1" s="1"/>
  <c r="U1510" i="1" s="1"/>
  <c r="U1511" i="1" s="1"/>
  <c r="U1512" i="1" s="1"/>
  <c r="U1513" i="1" s="1"/>
  <c r="U1514" i="1" s="1"/>
  <c r="U1515" i="1" s="1"/>
  <c r="U1516" i="1" s="1"/>
  <c r="U1517" i="1" s="1"/>
  <c r="U1518" i="1" s="1"/>
  <c r="U1519" i="1" s="1"/>
  <c r="U1520" i="1" s="1"/>
  <c r="U1521" i="1" s="1"/>
  <c r="U1522" i="1" s="1"/>
  <c r="U1523" i="1" s="1"/>
  <c r="U1524" i="1" s="1"/>
  <c r="U1525" i="1" s="1"/>
  <c r="U1526" i="1" s="1"/>
  <c r="U1527" i="1" s="1"/>
  <c r="U1528" i="1" s="1"/>
  <c r="U1529" i="1" s="1"/>
  <c r="U1530" i="1" s="1"/>
  <c r="U1531" i="1" s="1"/>
  <c r="U1532" i="1" s="1"/>
  <c r="U1533" i="1" s="1"/>
  <c r="U1534" i="1" s="1"/>
  <c r="U1535" i="1" s="1"/>
  <c r="U1536" i="1" s="1"/>
  <c r="U1537" i="1" s="1"/>
  <c r="U1538" i="1" s="1"/>
  <c r="U1539" i="1" s="1"/>
  <c r="U1540" i="1" s="1"/>
  <c r="U1541" i="1" s="1"/>
  <c r="U1542" i="1" s="1"/>
  <c r="U1543" i="1" s="1"/>
  <c r="U1544" i="1" s="1"/>
  <c r="U1545" i="1" s="1"/>
  <c r="U1546" i="1" s="1"/>
  <c r="U1547" i="1" s="1"/>
  <c r="U1548" i="1" s="1"/>
  <c r="U1549" i="1" s="1"/>
  <c r="U1550" i="1" s="1"/>
  <c r="U1551" i="1" s="1"/>
  <c r="U1552" i="1" s="1"/>
  <c r="U1553" i="1" s="1"/>
  <c r="U1554" i="1" s="1"/>
  <c r="U1555" i="1" s="1"/>
  <c r="U1556" i="1" s="1"/>
  <c r="U1557" i="1" s="1"/>
  <c r="U1558" i="1" s="1"/>
  <c r="U1559" i="1" s="1"/>
  <c r="U1560" i="1" s="1"/>
  <c r="U1561" i="1" s="1"/>
  <c r="U1562" i="1" s="1"/>
  <c r="U1563" i="1" s="1"/>
  <c r="U1564" i="1" s="1"/>
  <c r="U1565" i="1" s="1"/>
  <c r="U1566" i="1" s="1"/>
  <c r="U1567" i="1" s="1"/>
  <c r="U1568" i="1" s="1"/>
  <c r="U1569" i="1" s="1"/>
  <c r="U1570" i="1" s="1"/>
  <c r="U1571" i="1" s="1"/>
  <c r="U1572" i="1" s="1"/>
  <c r="U1573" i="1" s="1"/>
  <c r="U1574" i="1" s="1"/>
  <c r="U1575" i="1" s="1"/>
  <c r="U1576" i="1" s="1"/>
  <c r="U1577" i="1" s="1"/>
  <c r="U1578" i="1" s="1"/>
  <c r="U1579" i="1" s="1"/>
  <c r="U1580" i="1" s="1"/>
  <c r="U1581" i="1" s="1"/>
  <c r="U1582" i="1" s="1"/>
  <c r="U1583" i="1" s="1"/>
  <c r="U1584" i="1" s="1"/>
  <c r="U1585" i="1" s="1"/>
  <c r="U1586" i="1" s="1"/>
  <c r="U1587" i="1" s="1"/>
  <c r="U1588" i="1" s="1"/>
  <c r="U1589" i="1" s="1"/>
  <c r="U1590" i="1" s="1"/>
  <c r="U1591" i="1" s="1"/>
  <c r="U1592" i="1" s="1"/>
  <c r="U1593" i="1" s="1"/>
  <c r="U1594" i="1" s="1"/>
  <c r="U1595" i="1" s="1"/>
  <c r="U1596" i="1" s="1"/>
  <c r="U1597" i="1" s="1"/>
  <c r="U1598" i="1" s="1"/>
  <c r="U1599" i="1" s="1"/>
  <c r="U1600" i="1" s="1"/>
  <c r="U1601" i="1" s="1"/>
  <c r="U1602" i="1" s="1"/>
  <c r="U1603" i="1" s="1"/>
  <c r="U1604" i="1" s="1"/>
  <c r="U1605" i="1" s="1"/>
  <c r="U1606" i="1" s="1"/>
  <c r="U1607" i="1" s="1"/>
  <c r="U1608" i="1" s="1"/>
  <c r="U1609" i="1" s="1"/>
  <c r="U1610" i="1" s="1"/>
  <c r="U1611" i="1" s="1"/>
  <c r="U1612" i="1" s="1"/>
  <c r="U1613" i="1" s="1"/>
  <c r="U1614" i="1" s="1"/>
  <c r="U1615" i="1" s="1"/>
  <c r="U1616" i="1" s="1"/>
  <c r="U1617" i="1" s="1"/>
  <c r="U1618" i="1" s="1"/>
  <c r="U1619" i="1" s="1"/>
  <c r="U1620" i="1" s="1"/>
  <c r="U1621" i="1" s="1"/>
  <c r="U1622" i="1" s="1"/>
  <c r="U1623" i="1" s="1"/>
  <c r="U1624" i="1" s="1"/>
  <c r="U1625" i="1" s="1"/>
  <c r="U1626" i="1" s="1"/>
  <c r="U1627" i="1" s="1"/>
  <c r="U1628" i="1" s="1"/>
  <c r="U1629" i="1" s="1"/>
  <c r="U1630" i="1" s="1"/>
  <c r="U1631" i="1" s="1"/>
  <c r="U1632" i="1" s="1"/>
  <c r="U1633" i="1" s="1"/>
  <c r="U1634" i="1" s="1"/>
  <c r="U1635" i="1" s="1"/>
  <c r="U1636" i="1" s="1"/>
  <c r="U1637" i="1" s="1"/>
  <c r="U1638" i="1" s="1"/>
  <c r="U1639" i="1" s="1"/>
  <c r="U1640" i="1" s="1"/>
  <c r="U1641" i="1" s="1"/>
  <c r="U1642" i="1" s="1"/>
  <c r="U1643" i="1" s="1"/>
  <c r="U1644" i="1" s="1"/>
  <c r="U1645" i="1" s="1"/>
  <c r="U1646" i="1" s="1"/>
  <c r="U1647" i="1" s="1"/>
  <c r="U1648" i="1" s="1"/>
  <c r="U1649" i="1" s="1"/>
  <c r="U1650" i="1" s="1"/>
  <c r="U1651" i="1" s="1"/>
  <c r="U1652" i="1" s="1"/>
  <c r="U1653" i="1" s="1"/>
  <c r="U1654" i="1" s="1"/>
  <c r="U1655" i="1" s="1"/>
  <c r="U1656" i="1" s="1"/>
  <c r="U1657" i="1" s="1"/>
  <c r="U1658" i="1" s="1"/>
  <c r="U1659" i="1" s="1"/>
  <c r="U1660" i="1" s="1"/>
  <c r="U1661" i="1" s="1"/>
  <c r="U1662" i="1" s="1"/>
  <c r="U1663" i="1" s="1"/>
  <c r="U1664" i="1" s="1"/>
  <c r="U1665" i="1" s="1"/>
  <c r="U1666" i="1" s="1"/>
  <c r="U1667" i="1" s="1"/>
  <c r="U1668" i="1" s="1"/>
  <c r="U1669" i="1" s="1"/>
  <c r="U1670" i="1" s="1"/>
  <c r="U1671" i="1" s="1"/>
  <c r="U1672" i="1" s="1"/>
  <c r="U1673" i="1" s="1"/>
  <c r="U1674" i="1" s="1"/>
  <c r="U1675" i="1" s="1"/>
  <c r="U1676" i="1" s="1"/>
  <c r="U1677" i="1" s="1"/>
  <c r="U1678" i="1" s="1"/>
  <c r="U1679" i="1" s="1"/>
  <c r="U1680" i="1" s="1"/>
  <c r="U1681" i="1" s="1"/>
  <c r="U1682" i="1" s="1"/>
  <c r="U1683" i="1" s="1"/>
  <c r="U1684" i="1" s="1"/>
  <c r="U1685" i="1" s="1"/>
  <c r="U1686" i="1" s="1"/>
  <c r="U1687" i="1" s="1"/>
  <c r="U1688" i="1" s="1"/>
  <c r="U1689" i="1" s="1"/>
  <c r="U1690" i="1" s="1"/>
  <c r="U1691" i="1" s="1"/>
  <c r="U1692" i="1" s="1"/>
  <c r="U1693" i="1" s="1"/>
  <c r="U1694" i="1" s="1"/>
  <c r="U1695" i="1" s="1"/>
  <c r="U1696" i="1" s="1"/>
  <c r="U1697" i="1" s="1"/>
  <c r="U1698" i="1" s="1"/>
  <c r="U1699" i="1" s="1"/>
  <c r="U1700" i="1" s="1"/>
  <c r="U1701" i="1" s="1"/>
  <c r="U1702" i="1" s="1"/>
  <c r="U1703" i="1" s="1"/>
  <c r="U1704" i="1" s="1"/>
  <c r="U1705" i="1" s="1"/>
  <c r="U1706" i="1" s="1"/>
  <c r="U1707" i="1" s="1"/>
  <c r="U1708" i="1" s="1"/>
  <c r="U1709" i="1" s="1"/>
  <c r="U1710" i="1" s="1"/>
  <c r="U1711" i="1" s="1"/>
  <c r="U1712" i="1" s="1"/>
  <c r="U1713" i="1" s="1"/>
  <c r="U1714" i="1" s="1"/>
  <c r="U1715" i="1" s="1"/>
  <c r="U1716" i="1" s="1"/>
  <c r="U1717" i="1" s="1"/>
  <c r="U1718" i="1" s="1"/>
  <c r="U1719" i="1" s="1"/>
  <c r="U1720" i="1" s="1"/>
  <c r="U1721" i="1" s="1"/>
  <c r="U1722" i="1" s="1"/>
  <c r="U1723" i="1" s="1"/>
  <c r="U1724" i="1" s="1"/>
  <c r="U1725" i="1" s="1"/>
  <c r="U1726" i="1" s="1"/>
  <c r="U1727" i="1" s="1"/>
  <c r="U1728" i="1" s="1"/>
  <c r="U1729" i="1" s="1"/>
  <c r="U1730" i="1" s="1"/>
  <c r="U1731" i="1" s="1"/>
  <c r="U1732" i="1" s="1"/>
  <c r="U1733" i="1" s="1"/>
  <c r="U1734" i="1" s="1"/>
  <c r="U1735" i="1" s="1"/>
  <c r="U1736" i="1" s="1"/>
  <c r="U1737" i="1" s="1"/>
  <c r="U1738" i="1" s="1"/>
  <c r="U1739" i="1" s="1"/>
  <c r="U1740" i="1" s="1"/>
  <c r="U1741" i="1" s="1"/>
  <c r="U1742" i="1" s="1"/>
  <c r="U1743" i="1" s="1"/>
  <c r="U1744" i="1" s="1"/>
  <c r="U1745" i="1" s="1"/>
  <c r="U1746" i="1" s="1"/>
  <c r="U1747" i="1" s="1"/>
  <c r="U1748" i="1" s="1"/>
  <c r="U1749" i="1" s="1"/>
  <c r="U1750" i="1" s="1"/>
  <c r="U1751" i="1" s="1"/>
  <c r="U1752" i="1" s="1"/>
  <c r="U1753" i="1" s="1"/>
  <c r="U1754" i="1" s="1"/>
  <c r="U1755" i="1" s="1"/>
  <c r="U1756" i="1" s="1"/>
  <c r="U1757" i="1" s="1"/>
  <c r="U1758" i="1" s="1"/>
  <c r="U1759" i="1" s="1"/>
  <c r="U1760" i="1" s="1"/>
  <c r="U1761" i="1" s="1"/>
  <c r="U1762" i="1" s="1"/>
  <c r="U1763" i="1" s="1"/>
  <c r="U1764" i="1" s="1"/>
  <c r="U1765" i="1" s="1"/>
  <c r="U1766" i="1" s="1"/>
  <c r="U1767" i="1" s="1"/>
  <c r="U1768" i="1" s="1"/>
  <c r="U1769" i="1" s="1"/>
  <c r="U1770" i="1" s="1"/>
  <c r="U1771" i="1" s="1"/>
  <c r="U1772" i="1" s="1"/>
  <c r="U1773" i="1" s="1"/>
  <c r="U1774" i="1" s="1"/>
  <c r="U1775" i="1" s="1"/>
  <c r="U1776" i="1" s="1"/>
  <c r="U1777" i="1" s="1"/>
  <c r="U1778" i="1" s="1"/>
  <c r="U1779" i="1" s="1"/>
  <c r="U1780" i="1" s="1"/>
  <c r="U1781" i="1" s="1"/>
  <c r="U1782" i="1" s="1"/>
  <c r="U1783" i="1" s="1"/>
  <c r="U1784" i="1" s="1"/>
  <c r="U1785" i="1" s="1"/>
  <c r="U1786" i="1" s="1"/>
  <c r="U1787" i="1" s="1"/>
  <c r="U1788" i="1" s="1"/>
  <c r="U1789" i="1" s="1"/>
  <c r="U1790" i="1" s="1"/>
  <c r="U1791" i="1" s="1"/>
  <c r="U1792" i="1" s="1"/>
  <c r="U1793" i="1" s="1"/>
  <c r="U1794" i="1" s="1"/>
  <c r="U1795" i="1" s="1"/>
  <c r="U1796" i="1" s="1"/>
  <c r="U1797" i="1" s="1"/>
  <c r="U1798" i="1" s="1"/>
  <c r="U1799" i="1" s="1"/>
  <c r="U1800" i="1" s="1"/>
  <c r="U1801" i="1" s="1"/>
  <c r="U1802" i="1" s="1"/>
  <c r="U1803" i="1" s="1"/>
  <c r="U1804" i="1" s="1"/>
  <c r="U1805" i="1" s="1"/>
  <c r="U1806" i="1" s="1"/>
  <c r="U1807" i="1" s="1"/>
  <c r="U1808" i="1" s="1"/>
  <c r="U1809" i="1" s="1"/>
  <c r="U1810" i="1" s="1"/>
  <c r="U1811" i="1" s="1"/>
  <c r="U1812" i="1" s="1"/>
  <c r="U1813" i="1" s="1"/>
  <c r="U1814" i="1" s="1"/>
  <c r="U1815" i="1" s="1"/>
  <c r="U1816" i="1" s="1"/>
  <c r="U1817" i="1" s="1"/>
  <c r="U1818" i="1" s="1"/>
  <c r="U1819" i="1" s="1"/>
  <c r="U1820" i="1" s="1"/>
  <c r="U1821" i="1" s="1"/>
  <c r="U1822" i="1" s="1"/>
  <c r="U1823" i="1" s="1"/>
  <c r="U1824" i="1" s="1"/>
  <c r="U1825" i="1" s="1"/>
  <c r="U1826" i="1" s="1"/>
  <c r="U1827" i="1" s="1"/>
  <c r="U1828" i="1" s="1"/>
  <c r="U1829" i="1" s="1"/>
  <c r="U1830" i="1" s="1"/>
  <c r="U1831" i="1" s="1"/>
  <c r="U1832" i="1" s="1"/>
  <c r="U1833" i="1" s="1"/>
  <c r="U1834" i="1" s="1"/>
  <c r="U1835" i="1" s="1"/>
  <c r="U1836" i="1" s="1"/>
  <c r="U1837" i="1" s="1"/>
  <c r="U1838" i="1" s="1"/>
  <c r="U1839" i="1" s="1"/>
  <c r="U1840" i="1" s="1"/>
  <c r="U1841" i="1" s="1"/>
  <c r="U1842" i="1" s="1"/>
  <c r="U1843" i="1" s="1"/>
  <c r="U1844" i="1" s="1"/>
  <c r="U1845" i="1" s="1"/>
  <c r="U1846" i="1" s="1"/>
  <c r="U1847" i="1" s="1"/>
  <c r="U1848" i="1" s="1"/>
  <c r="U1849" i="1" s="1"/>
  <c r="U1850" i="1" s="1"/>
  <c r="U1851" i="1" s="1"/>
  <c r="U1852" i="1" s="1"/>
  <c r="U1853" i="1" s="1"/>
  <c r="U1854" i="1" s="1"/>
  <c r="U1855" i="1" s="1"/>
  <c r="U1856" i="1" s="1"/>
  <c r="U1857" i="1" s="1"/>
  <c r="U1858" i="1" s="1"/>
  <c r="U1859" i="1" s="1"/>
  <c r="U1860" i="1" s="1"/>
  <c r="U1861" i="1" s="1"/>
  <c r="U1862" i="1" s="1"/>
  <c r="U1863" i="1" s="1"/>
  <c r="U1864" i="1" s="1"/>
  <c r="U1865" i="1" s="1"/>
  <c r="U1866" i="1" s="1"/>
  <c r="U1867" i="1" s="1"/>
  <c r="U1868" i="1" s="1"/>
  <c r="U1869" i="1" s="1"/>
  <c r="U1870" i="1" s="1"/>
  <c r="U1871" i="1" s="1"/>
  <c r="U1872" i="1" s="1"/>
  <c r="U1873" i="1" s="1"/>
  <c r="U1874" i="1" s="1"/>
  <c r="U1875" i="1" s="1"/>
  <c r="U1876" i="1" s="1"/>
  <c r="U1877" i="1" s="1"/>
  <c r="U1878" i="1" s="1"/>
  <c r="U1879" i="1" s="1"/>
  <c r="U1880" i="1" s="1"/>
  <c r="U1881" i="1" s="1"/>
  <c r="U1882" i="1" s="1"/>
  <c r="U1883" i="1" s="1"/>
  <c r="U1884" i="1" s="1"/>
  <c r="U1885" i="1" s="1"/>
  <c r="U1886" i="1" s="1"/>
  <c r="U1887" i="1" s="1"/>
  <c r="U1888" i="1" s="1"/>
  <c r="U1889" i="1" s="1"/>
  <c r="U1890" i="1" s="1"/>
  <c r="U1891" i="1" s="1"/>
  <c r="U1892" i="1" s="1"/>
  <c r="U1893" i="1" s="1"/>
  <c r="U1894" i="1" s="1"/>
  <c r="U1895" i="1" s="1"/>
  <c r="U1896" i="1" s="1"/>
  <c r="U1897" i="1" s="1"/>
  <c r="U1898" i="1" s="1"/>
  <c r="U1899" i="1" s="1"/>
  <c r="U1900" i="1" s="1"/>
  <c r="U1901" i="1" s="1"/>
  <c r="U1902" i="1" s="1"/>
  <c r="U1903" i="1" s="1"/>
  <c r="U1904" i="1" s="1"/>
  <c r="U1905" i="1" s="1"/>
  <c r="U1906" i="1" s="1"/>
  <c r="U1907" i="1" s="1"/>
  <c r="U1908" i="1" s="1"/>
  <c r="U1909" i="1" s="1"/>
  <c r="U1910" i="1" s="1"/>
  <c r="U1911" i="1" s="1"/>
  <c r="U1912" i="1" s="1"/>
  <c r="U1913" i="1" s="1"/>
  <c r="U1914" i="1" s="1"/>
  <c r="U1915" i="1" s="1"/>
  <c r="U1916" i="1" s="1"/>
  <c r="U1917" i="1" s="1"/>
  <c r="U1918" i="1" s="1"/>
  <c r="U1919" i="1" s="1"/>
  <c r="U1920" i="1" s="1"/>
  <c r="U1921" i="1" s="1"/>
  <c r="U1922" i="1" s="1"/>
  <c r="U1923" i="1" s="1"/>
  <c r="U1924" i="1" s="1"/>
  <c r="U1925" i="1" s="1"/>
  <c r="U1926" i="1" s="1"/>
  <c r="U1927" i="1" s="1"/>
  <c r="U1928" i="1" s="1"/>
  <c r="U1929" i="1" s="1"/>
  <c r="U1930" i="1" s="1"/>
  <c r="U1931" i="1" s="1"/>
  <c r="U1932" i="1" s="1"/>
  <c r="U1933" i="1" s="1"/>
  <c r="U1934" i="1" s="1"/>
  <c r="U1935" i="1" s="1"/>
  <c r="U1936" i="1" s="1"/>
  <c r="U1937" i="1" s="1"/>
  <c r="U1938" i="1" s="1"/>
  <c r="U1939" i="1" s="1"/>
  <c r="U1940" i="1" s="1"/>
  <c r="U1941" i="1" s="1"/>
  <c r="U1942" i="1" s="1"/>
  <c r="U1943" i="1" s="1"/>
  <c r="U1944" i="1" s="1"/>
  <c r="U1945" i="1" s="1"/>
  <c r="U1946" i="1" s="1"/>
  <c r="U1947" i="1" s="1"/>
  <c r="U1948" i="1" s="1"/>
  <c r="U1949" i="1" s="1"/>
  <c r="U1950" i="1" s="1"/>
  <c r="U1951" i="1" s="1"/>
  <c r="U1952" i="1" s="1"/>
  <c r="U1953" i="1" s="1"/>
  <c r="U1954" i="1" s="1"/>
  <c r="U1955" i="1" s="1"/>
  <c r="U1956" i="1" s="1"/>
  <c r="U1957" i="1" s="1"/>
  <c r="U1958" i="1" s="1"/>
  <c r="U1959" i="1" s="1"/>
  <c r="U1960" i="1" s="1"/>
  <c r="U1961" i="1" s="1"/>
  <c r="U1962" i="1" s="1"/>
  <c r="U1963" i="1" s="1"/>
  <c r="U1964" i="1" s="1"/>
  <c r="U1965" i="1" s="1"/>
  <c r="U1966" i="1" s="1"/>
  <c r="U1967" i="1" s="1"/>
  <c r="U1968" i="1" s="1"/>
  <c r="U1969" i="1" s="1"/>
  <c r="U1970" i="1" s="1"/>
  <c r="U1971" i="1" s="1"/>
  <c r="U1972" i="1" s="1"/>
  <c r="U1973" i="1" s="1"/>
  <c r="U1974" i="1" s="1"/>
  <c r="U1975" i="1" s="1"/>
  <c r="U1976" i="1" s="1"/>
  <c r="U1977" i="1" s="1"/>
  <c r="U1978" i="1" s="1"/>
  <c r="U1979" i="1" s="1"/>
  <c r="U1980" i="1" s="1"/>
  <c r="U1981" i="1" s="1"/>
  <c r="U1982" i="1" s="1"/>
  <c r="U1983" i="1" s="1"/>
  <c r="U1984" i="1" s="1"/>
  <c r="U1985" i="1" s="1"/>
  <c r="U1986" i="1" s="1"/>
  <c r="U1987" i="1" s="1"/>
  <c r="U1988" i="1" s="1"/>
  <c r="U1989" i="1" s="1"/>
  <c r="U1990" i="1" s="1"/>
  <c r="U1991" i="1" s="1"/>
  <c r="U1992" i="1" s="1"/>
  <c r="U1993" i="1" s="1"/>
  <c r="U1994" i="1" s="1"/>
  <c r="U1995" i="1" s="1"/>
  <c r="U1996" i="1" s="1"/>
  <c r="U1997" i="1" s="1"/>
  <c r="U1998" i="1" s="1"/>
  <c r="U1999" i="1" s="1"/>
  <c r="U2000" i="1" s="1"/>
  <c r="U2001" i="1" s="1"/>
  <c r="U2002" i="1" s="1"/>
  <c r="U2003" i="1" s="1"/>
  <c r="U2004" i="1" s="1"/>
  <c r="U2005" i="1" s="1"/>
  <c r="U2006" i="1" s="1"/>
  <c r="U2007" i="1" s="1"/>
  <c r="U2008" i="1" s="1"/>
  <c r="U2009" i="1" s="1"/>
  <c r="U2010" i="1" s="1"/>
  <c r="U2011" i="1" s="1"/>
  <c r="U2012" i="1" s="1"/>
  <c r="U2013" i="1" s="1"/>
  <c r="U2014" i="1" s="1"/>
  <c r="U2015" i="1" s="1"/>
  <c r="U2016" i="1" s="1"/>
  <c r="U2017" i="1" s="1"/>
  <c r="U2018" i="1" s="1"/>
  <c r="U2019" i="1" s="1"/>
  <c r="U2020" i="1" s="1"/>
  <c r="U2021" i="1" s="1"/>
  <c r="U2022" i="1" s="1"/>
  <c r="U2023" i="1" s="1"/>
  <c r="U2024" i="1" s="1"/>
  <c r="U2025" i="1" s="1"/>
  <c r="U2026" i="1" s="1"/>
  <c r="U2027" i="1" s="1"/>
  <c r="U2028" i="1" s="1"/>
  <c r="U2029" i="1" s="1"/>
  <c r="U2030" i="1" s="1"/>
  <c r="U2031" i="1" s="1"/>
  <c r="U2032" i="1" s="1"/>
  <c r="U2033" i="1" s="1"/>
  <c r="U2034" i="1" s="1"/>
  <c r="U2035" i="1" s="1"/>
  <c r="U2036" i="1" s="1"/>
  <c r="U2037" i="1" s="1"/>
  <c r="U2038" i="1" s="1"/>
  <c r="U2039" i="1" s="1"/>
  <c r="U2040" i="1" s="1"/>
  <c r="U2041" i="1" s="1"/>
  <c r="U2042" i="1" s="1"/>
  <c r="U2043" i="1" s="1"/>
  <c r="U2044" i="1" s="1"/>
  <c r="U2045" i="1" s="1"/>
  <c r="U2046" i="1" s="1"/>
  <c r="U2047" i="1" s="1"/>
  <c r="U2048" i="1" s="1"/>
  <c r="U2049" i="1" s="1"/>
  <c r="U2050" i="1" s="1"/>
  <c r="U2051" i="1" s="1"/>
  <c r="U2052" i="1" s="1"/>
  <c r="U2053" i="1" s="1"/>
  <c r="U2054" i="1" s="1"/>
  <c r="U2055" i="1" s="1"/>
  <c r="U2056" i="1" s="1"/>
  <c r="U2057" i="1" s="1"/>
  <c r="U2058" i="1" s="1"/>
  <c r="U2059" i="1" s="1"/>
  <c r="U2060" i="1" s="1"/>
  <c r="U2061" i="1" s="1"/>
  <c r="U2062" i="1" s="1"/>
  <c r="U2063" i="1" s="1"/>
  <c r="U2064" i="1" s="1"/>
  <c r="U2065" i="1" s="1"/>
  <c r="U2066" i="1" s="1"/>
  <c r="U2067" i="1" s="1"/>
  <c r="U2068" i="1" s="1"/>
  <c r="U2069" i="1" s="1"/>
  <c r="U2070" i="1" s="1"/>
  <c r="U2071" i="1" s="1"/>
  <c r="U2072" i="1" s="1"/>
  <c r="U2073" i="1" s="1"/>
  <c r="U2074" i="1" s="1"/>
  <c r="U2075" i="1" s="1"/>
  <c r="U2076" i="1" s="1"/>
  <c r="U2077" i="1" s="1"/>
  <c r="U2078" i="1" s="1"/>
  <c r="U2079" i="1" s="1"/>
  <c r="U2080" i="1" s="1"/>
  <c r="U2081" i="1" s="1"/>
  <c r="U2082" i="1" s="1"/>
  <c r="U2083" i="1" s="1"/>
  <c r="U2084" i="1" s="1"/>
  <c r="U2085" i="1" s="1"/>
  <c r="U2086" i="1" s="1"/>
  <c r="U2087" i="1" s="1"/>
  <c r="U2088" i="1" s="1"/>
  <c r="U2089" i="1" s="1"/>
  <c r="U2090" i="1" s="1"/>
  <c r="U2091" i="1" s="1"/>
  <c r="U2092" i="1" s="1"/>
  <c r="U2093" i="1" s="1"/>
  <c r="U2094" i="1" s="1"/>
  <c r="U2095" i="1" s="1"/>
  <c r="U2096" i="1" s="1"/>
  <c r="U2097" i="1" s="1"/>
  <c r="U2098" i="1" s="1"/>
  <c r="U2099" i="1" s="1"/>
  <c r="U2100" i="1" s="1"/>
  <c r="U2101" i="1" s="1"/>
  <c r="U2102" i="1" s="1"/>
  <c r="U2103" i="1" s="1"/>
  <c r="U2104" i="1" s="1"/>
  <c r="U2105" i="1" s="1"/>
  <c r="U2106" i="1" s="1"/>
  <c r="U2107" i="1" s="1"/>
  <c r="U2108" i="1" s="1"/>
  <c r="U2109" i="1" s="1"/>
  <c r="U2110" i="1" s="1"/>
  <c r="U2111" i="1" s="1"/>
  <c r="U2112" i="1" s="1"/>
  <c r="U2113" i="1" s="1"/>
  <c r="U2114" i="1" s="1"/>
  <c r="U2115" i="1" s="1"/>
  <c r="U2116" i="1" s="1"/>
  <c r="U2117" i="1" s="1"/>
  <c r="U2118" i="1" s="1"/>
  <c r="U2119" i="1" s="1"/>
  <c r="U2120" i="1" s="1"/>
  <c r="U2121" i="1" s="1"/>
  <c r="U2122" i="1" s="1"/>
  <c r="U2123" i="1" s="1"/>
  <c r="U2124" i="1" s="1"/>
  <c r="U2125" i="1" s="1"/>
  <c r="U2126" i="1" s="1"/>
  <c r="U2127" i="1" s="1"/>
  <c r="U2128" i="1" s="1"/>
  <c r="U2129" i="1" s="1"/>
  <c r="U2130" i="1" s="1"/>
  <c r="U2131" i="1" s="1"/>
  <c r="U2132" i="1" s="1"/>
  <c r="U2133" i="1" s="1"/>
  <c r="U2134" i="1" s="1"/>
  <c r="U2135" i="1" s="1"/>
  <c r="U2136" i="1" s="1"/>
  <c r="U2137" i="1" s="1"/>
  <c r="U2138" i="1" s="1"/>
  <c r="U2139" i="1" s="1"/>
  <c r="U2140" i="1" s="1"/>
  <c r="U2141" i="1" s="1"/>
  <c r="U2142" i="1" s="1"/>
  <c r="U2143" i="1" s="1"/>
  <c r="U2144" i="1" s="1"/>
  <c r="U2145" i="1" s="1"/>
  <c r="U2146" i="1" s="1"/>
  <c r="U2147" i="1" s="1"/>
  <c r="U2148" i="1" s="1"/>
  <c r="U2149" i="1" s="1"/>
  <c r="U2150" i="1" s="1"/>
  <c r="U2151" i="1" s="1"/>
  <c r="U2152" i="1" s="1"/>
  <c r="U2153" i="1" s="1"/>
  <c r="U2154" i="1" s="1"/>
  <c r="U2155" i="1" s="1"/>
  <c r="U2156" i="1" s="1"/>
  <c r="U2157" i="1" s="1"/>
  <c r="U2158" i="1" s="1"/>
  <c r="U2159" i="1" s="1"/>
  <c r="U2160" i="1" s="1"/>
  <c r="U2161" i="1" s="1"/>
  <c r="U2162" i="1" s="1"/>
  <c r="U2163" i="1" s="1"/>
  <c r="U2164" i="1" s="1"/>
  <c r="U2165" i="1" s="1"/>
  <c r="U2166" i="1" s="1"/>
  <c r="U2167" i="1" s="1"/>
  <c r="U2168" i="1" s="1"/>
  <c r="U2169" i="1" s="1"/>
  <c r="U2170" i="1" s="1"/>
  <c r="U2171" i="1" s="1"/>
  <c r="U2172" i="1" s="1"/>
  <c r="U2173" i="1" s="1"/>
  <c r="U2174" i="1" s="1"/>
  <c r="U2175" i="1" s="1"/>
  <c r="U2176" i="1" s="1"/>
  <c r="U2177" i="1" s="1"/>
  <c r="U2178" i="1" s="1"/>
  <c r="U2179" i="1" s="1"/>
  <c r="U2180" i="1" s="1"/>
  <c r="U2181" i="1" s="1"/>
  <c r="U2182" i="1" s="1"/>
  <c r="U2183" i="1" s="1"/>
  <c r="U2184" i="1" s="1"/>
  <c r="U2185" i="1" s="1"/>
  <c r="U2186" i="1" s="1"/>
  <c r="U2187" i="1" s="1"/>
  <c r="U2188" i="1" s="1"/>
  <c r="U2189" i="1" s="1"/>
  <c r="U2190" i="1" s="1"/>
  <c r="U2191" i="1" s="1"/>
  <c r="U2192" i="1" s="1"/>
  <c r="U2193" i="1" s="1"/>
  <c r="U2194" i="1" s="1"/>
  <c r="U2195" i="1" s="1"/>
  <c r="U2196" i="1" s="1"/>
  <c r="U2197" i="1" s="1"/>
  <c r="U2198" i="1" s="1"/>
  <c r="U2199" i="1" s="1"/>
  <c r="U2200" i="1" s="1"/>
  <c r="U2201" i="1" s="1"/>
  <c r="U2202" i="1" s="1"/>
  <c r="U2203" i="1" s="1"/>
  <c r="U2204" i="1" s="1"/>
  <c r="U2205" i="1" s="1"/>
  <c r="U2206" i="1" s="1"/>
  <c r="U2207" i="1" s="1"/>
  <c r="U2208" i="1" s="1"/>
  <c r="U2209" i="1" s="1"/>
  <c r="U2210" i="1" s="1"/>
  <c r="U2211" i="1" s="1"/>
  <c r="U2212" i="1" s="1"/>
  <c r="U2213" i="1" s="1"/>
  <c r="U2214" i="1" s="1"/>
  <c r="U2215" i="1" s="1"/>
  <c r="U2216" i="1" s="1"/>
  <c r="U2217" i="1" s="1"/>
  <c r="U2218" i="1" s="1"/>
  <c r="U2219" i="1" s="1"/>
  <c r="U2220" i="1" s="1"/>
  <c r="U2221" i="1" s="1"/>
  <c r="U2222" i="1" s="1"/>
  <c r="U2223" i="1" s="1"/>
  <c r="U2224" i="1" s="1"/>
  <c r="U2225" i="1" s="1"/>
  <c r="U2226" i="1" s="1"/>
  <c r="U2227" i="1" s="1"/>
  <c r="U2228" i="1" s="1"/>
  <c r="U2229" i="1" s="1"/>
  <c r="U2230" i="1" s="1"/>
  <c r="U2231" i="1" s="1"/>
  <c r="U2232" i="1" s="1"/>
  <c r="U2233" i="1" s="1"/>
  <c r="U2234" i="1" s="1"/>
  <c r="U2235" i="1" s="1"/>
  <c r="U2236" i="1" s="1"/>
  <c r="U2237" i="1" s="1"/>
  <c r="U2238" i="1" s="1"/>
  <c r="U2239" i="1" s="1"/>
  <c r="U2240" i="1" s="1"/>
  <c r="U2241" i="1" s="1"/>
  <c r="U2242" i="1" s="1"/>
  <c r="U2243" i="1" s="1"/>
  <c r="U2244" i="1" s="1"/>
  <c r="U2245" i="1" s="1"/>
  <c r="U2246" i="1" s="1"/>
  <c r="U2247" i="1" s="1"/>
  <c r="U2248" i="1" s="1"/>
  <c r="U2249" i="1" s="1"/>
  <c r="U2250" i="1" s="1"/>
  <c r="U2251" i="1" s="1"/>
  <c r="U2252" i="1" s="1"/>
  <c r="U2253" i="1" s="1"/>
  <c r="U2254" i="1" s="1"/>
  <c r="U2255" i="1" s="1"/>
  <c r="U2256" i="1" s="1"/>
  <c r="U2257" i="1" s="1"/>
  <c r="U2258" i="1" s="1"/>
  <c r="U2259" i="1" s="1"/>
  <c r="U2260" i="1" s="1"/>
  <c r="U2261" i="1" s="1"/>
  <c r="U2262" i="1" s="1"/>
  <c r="U2263" i="1" s="1"/>
  <c r="U2264" i="1" s="1"/>
  <c r="U2265" i="1" s="1"/>
  <c r="U2266" i="1" s="1"/>
  <c r="U2267" i="1" s="1"/>
  <c r="U2268" i="1" s="1"/>
  <c r="U2269" i="1" s="1"/>
  <c r="U2270" i="1" s="1"/>
  <c r="U2271" i="1" s="1"/>
  <c r="U2272" i="1" s="1"/>
  <c r="U2273" i="1" s="1"/>
  <c r="U2274" i="1" s="1"/>
  <c r="U2275" i="1" s="1"/>
  <c r="U2276" i="1" s="1"/>
  <c r="U2277" i="1" s="1"/>
  <c r="U2278" i="1" s="1"/>
  <c r="U2279" i="1" s="1"/>
  <c r="U2280" i="1" s="1"/>
  <c r="U2281" i="1" s="1"/>
  <c r="U2282" i="1" s="1"/>
  <c r="U2283" i="1" s="1"/>
  <c r="U2284" i="1" s="1"/>
  <c r="U2285" i="1" s="1"/>
  <c r="U2286" i="1" s="1"/>
  <c r="U2287" i="1" s="1"/>
  <c r="U2288" i="1" s="1"/>
  <c r="U2289" i="1" s="1"/>
  <c r="U2290" i="1" s="1"/>
  <c r="U2291" i="1" s="1"/>
  <c r="U2292" i="1" s="1"/>
  <c r="U2293" i="1" s="1"/>
  <c r="U2294" i="1" s="1"/>
  <c r="U2295" i="1" s="1"/>
  <c r="U2296" i="1" s="1"/>
  <c r="U2297" i="1" s="1"/>
  <c r="U2298" i="1" s="1"/>
  <c r="U2299" i="1" s="1"/>
  <c r="U2300" i="1" s="1"/>
  <c r="U2301" i="1" s="1"/>
  <c r="U2302" i="1" s="1"/>
  <c r="U2303" i="1" s="1"/>
  <c r="U2304" i="1" s="1"/>
  <c r="U2305" i="1" s="1"/>
  <c r="U2306" i="1" s="1"/>
  <c r="U2307" i="1" s="1"/>
  <c r="U2308" i="1" s="1"/>
  <c r="U2309" i="1" s="1"/>
  <c r="U2310" i="1" s="1"/>
  <c r="U2311" i="1" s="1"/>
  <c r="U2312" i="1" s="1"/>
  <c r="U2313" i="1" s="1"/>
  <c r="U2314" i="1" s="1"/>
  <c r="U2315" i="1" s="1"/>
  <c r="U2316" i="1" s="1"/>
  <c r="U2317" i="1" s="1"/>
  <c r="U2318" i="1" s="1"/>
  <c r="U2319" i="1" s="1"/>
  <c r="U2320" i="1" s="1"/>
  <c r="U2321" i="1" s="1"/>
  <c r="U2322" i="1" s="1"/>
  <c r="U2323" i="1" s="1"/>
  <c r="U2324" i="1" s="1"/>
  <c r="U2325" i="1" s="1"/>
  <c r="U2326" i="1" s="1"/>
  <c r="U2327" i="1" s="1"/>
  <c r="U2328" i="1" s="1"/>
  <c r="U2329" i="1" s="1"/>
  <c r="U2330" i="1" s="1"/>
  <c r="U2331" i="1" s="1"/>
  <c r="U2332" i="1" s="1"/>
  <c r="U2333" i="1" s="1"/>
  <c r="U2334" i="1" s="1"/>
  <c r="U2335" i="1" s="1"/>
  <c r="U2336" i="1" s="1"/>
  <c r="U2337" i="1" s="1"/>
  <c r="U2338" i="1" s="1"/>
  <c r="U2339" i="1" s="1"/>
  <c r="U2340" i="1" s="1"/>
  <c r="U2341" i="1" s="1"/>
  <c r="U2342" i="1" s="1"/>
  <c r="U2343" i="1" s="1"/>
  <c r="U2344" i="1" s="1"/>
  <c r="U2345" i="1" s="1"/>
  <c r="U2346" i="1" s="1"/>
  <c r="U2347" i="1" s="1"/>
  <c r="U2348" i="1" s="1"/>
  <c r="U2349" i="1" s="1"/>
  <c r="U2350" i="1" s="1"/>
  <c r="U2351" i="1" s="1"/>
  <c r="U2352" i="1" s="1"/>
  <c r="U2353" i="1" s="1"/>
  <c r="U2354" i="1" s="1"/>
  <c r="U2355" i="1" s="1"/>
  <c r="U2356" i="1" s="1"/>
  <c r="U2357" i="1" s="1"/>
  <c r="U2358" i="1" s="1"/>
  <c r="U2359" i="1" s="1"/>
  <c r="U2360" i="1" s="1"/>
  <c r="U2361" i="1" s="1"/>
  <c r="U2362" i="1" s="1"/>
  <c r="U2363" i="1" s="1"/>
  <c r="U2364" i="1" s="1"/>
  <c r="U2365" i="1" s="1"/>
  <c r="U2366" i="1" s="1"/>
  <c r="U2367" i="1" s="1"/>
  <c r="U2368" i="1" s="1"/>
  <c r="U2369" i="1" s="1"/>
  <c r="U2370" i="1" s="1"/>
  <c r="U2371" i="1" s="1"/>
  <c r="U2372" i="1" s="1"/>
  <c r="U2373" i="1" s="1"/>
  <c r="U2374" i="1" s="1"/>
  <c r="U2375" i="1" s="1"/>
  <c r="U2376" i="1" s="1"/>
  <c r="U2377" i="1" s="1"/>
  <c r="U2378" i="1" s="1"/>
  <c r="U2379" i="1" s="1"/>
  <c r="U2380" i="1" s="1"/>
  <c r="U2381" i="1" s="1"/>
  <c r="U2382" i="1" s="1"/>
  <c r="U2383" i="1" s="1"/>
  <c r="U2384" i="1" s="1"/>
  <c r="U2385" i="1" s="1"/>
  <c r="U2386" i="1" s="1"/>
  <c r="U2387" i="1" s="1"/>
  <c r="U2388" i="1" s="1"/>
  <c r="U2389" i="1" s="1"/>
  <c r="U2390" i="1" s="1"/>
  <c r="U2391" i="1" s="1"/>
  <c r="U2392" i="1" s="1"/>
  <c r="U2393" i="1" s="1"/>
  <c r="U2394" i="1" s="1"/>
  <c r="U2395" i="1" s="1"/>
  <c r="U2396" i="1" s="1"/>
  <c r="U2397" i="1" s="1"/>
  <c r="U2398" i="1" s="1"/>
  <c r="U2399" i="1" s="1"/>
  <c r="U2400" i="1" s="1"/>
  <c r="U2401" i="1" s="1"/>
  <c r="U2402" i="1" s="1"/>
  <c r="U2403" i="1" s="1"/>
  <c r="U2404" i="1" s="1"/>
  <c r="U2405" i="1" s="1"/>
  <c r="U2406" i="1" s="1"/>
  <c r="U2407" i="1" s="1"/>
  <c r="U2408" i="1" s="1"/>
  <c r="U2409" i="1" s="1"/>
  <c r="U2410" i="1" s="1"/>
  <c r="U2411" i="1" s="1"/>
  <c r="U2412" i="1" s="1"/>
  <c r="U2413" i="1" s="1"/>
  <c r="U2414" i="1" s="1"/>
  <c r="U2415" i="1" s="1"/>
  <c r="U2416" i="1" s="1"/>
  <c r="U2417" i="1" s="1"/>
  <c r="U2418" i="1" s="1"/>
  <c r="U2419" i="1" s="1"/>
  <c r="U2420" i="1" s="1"/>
  <c r="U2421" i="1" s="1"/>
  <c r="U2422" i="1" s="1"/>
  <c r="U2423" i="1" s="1"/>
  <c r="U2424" i="1" s="1"/>
  <c r="U2425" i="1" s="1"/>
  <c r="U2426" i="1" s="1"/>
  <c r="U2427" i="1" s="1"/>
  <c r="U2428" i="1" s="1"/>
  <c r="U2429" i="1" s="1"/>
  <c r="U2430" i="1" s="1"/>
  <c r="U2431" i="1" s="1"/>
  <c r="U2432" i="1" s="1"/>
  <c r="U2433" i="1" s="1"/>
  <c r="U2434" i="1" s="1"/>
  <c r="U2435" i="1" s="1"/>
  <c r="U2436" i="1" s="1"/>
  <c r="U2437" i="1" s="1"/>
  <c r="U2438" i="1" s="1"/>
  <c r="U2439" i="1" s="1"/>
  <c r="U2440" i="1" s="1"/>
  <c r="U2441" i="1" s="1"/>
  <c r="U2442" i="1" s="1"/>
  <c r="U2443" i="1" s="1"/>
  <c r="U2444" i="1" s="1"/>
  <c r="U2445" i="1" s="1"/>
  <c r="U2446" i="1" s="1"/>
  <c r="U2447" i="1" s="1"/>
  <c r="U2448" i="1" s="1"/>
  <c r="U2449" i="1" s="1"/>
  <c r="U2450" i="1" s="1"/>
  <c r="U2451" i="1" s="1"/>
  <c r="U2452" i="1" s="1"/>
  <c r="U2453" i="1" s="1"/>
  <c r="U2454" i="1" s="1"/>
  <c r="U2455" i="1" s="1"/>
  <c r="U2456" i="1" s="1"/>
  <c r="U2457" i="1" s="1"/>
  <c r="U2458" i="1" s="1"/>
  <c r="U2459" i="1" s="1"/>
  <c r="U2460" i="1" s="1"/>
  <c r="U2461" i="1" s="1"/>
  <c r="U2462" i="1" s="1"/>
  <c r="U2463" i="1" s="1"/>
  <c r="U2464" i="1" s="1"/>
  <c r="U2465" i="1" s="1"/>
  <c r="U2466" i="1" s="1"/>
  <c r="U2467" i="1" s="1"/>
  <c r="U2468" i="1" s="1"/>
  <c r="U2469" i="1" s="1"/>
  <c r="U2470" i="1" s="1"/>
  <c r="U2471" i="1" s="1"/>
  <c r="U2472" i="1" s="1"/>
  <c r="U2473" i="1" s="1"/>
  <c r="U2474" i="1" s="1"/>
  <c r="U2475" i="1" s="1"/>
  <c r="U2476" i="1" s="1"/>
  <c r="U2477" i="1" s="1"/>
  <c r="U2478" i="1" s="1"/>
  <c r="U2479" i="1" s="1"/>
  <c r="U2480" i="1" s="1"/>
  <c r="U2481" i="1" s="1"/>
  <c r="U2482" i="1" s="1"/>
  <c r="U2483" i="1" s="1"/>
  <c r="U2484" i="1" s="1"/>
  <c r="U2485" i="1" s="1"/>
  <c r="U2486" i="1" s="1"/>
  <c r="U2487" i="1" s="1"/>
  <c r="U2488" i="1" s="1"/>
  <c r="U2489" i="1" s="1"/>
  <c r="U2490" i="1" s="1"/>
  <c r="U2491" i="1" s="1"/>
  <c r="U2492" i="1" s="1"/>
  <c r="U2493" i="1" s="1"/>
  <c r="U2494" i="1" s="1"/>
  <c r="U2495" i="1" s="1"/>
  <c r="U2496" i="1" s="1"/>
  <c r="U2497" i="1" s="1"/>
  <c r="U2498" i="1" s="1"/>
  <c r="U2499" i="1" s="1"/>
  <c r="U2500" i="1" s="1"/>
  <c r="U2501" i="1" s="1"/>
  <c r="U2502" i="1" s="1"/>
  <c r="U2503" i="1" s="1"/>
  <c r="U2504" i="1" s="1"/>
  <c r="U2505" i="1" s="1"/>
  <c r="U2506" i="1" s="1"/>
  <c r="U2507" i="1" s="1"/>
  <c r="U2508" i="1" s="1"/>
  <c r="U2509" i="1" s="1"/>
  <c r="U2510" i="1" s="1"/>
  <c r="U2511" i="1" s="1"/>
  <c r="U2512" i="1" s="1"/>
  <c r="U2513" i="1" s="1"/>
  <c r="U2514" i="1" s="1"/>
  <c r="U2515" i="1" s="1"/>
  <c r="U2516" i="1" s="1"/>
  <c r="U2517" i="1" s="1"/>
  <c r="U2518" i="1" s="1"/>
  <c r="U2519" i="1" s="1"/>
  <c r="U2520" i="1" s="1"/>
  <c r="U2521" i="1" s="1"/>
  <c r="U2522" i="1" s="1"/>
  <c r="U2523" i="1" s="1"/>
  <c r="U2524" i="1" s="1"/>
  <c r="U2525" i="1" s="1"/>
  <c r="U2526" i="1" s="1"/>
  <c r="U2527" i="1" s="1"/>
  <c r="U2528" i="1" s="1"/>
  <c r="U2529" i="1" s="1"/>
  <c r="U2530" i="1" s="1"/>
  <c r="U2531" i="1" s="1"/>
  <c r="U2532" i="1" s="1"/>
  <c r="U2533" i="1" s="1"/>
  <c r="U2534" i="1" s="1"/>
  <c r="U2535" i="1" s="1"/>
  <c r="U2536" i="1" s="1"/>
  <c r="U2537" i="1" s="1"/>
  <c r="U2538" i="1" s="1"/>
  <c r="U2539" i="1" s="1"/>
  <c r="U2540" i="1" s="1"/>
  <c r="U2541" i="1" s="1"/>
  <c r="U2542" i="1" s="1"/>
  <c r="U2543" i="1" s="1"/>
  <c r="U2544" i="1" s="1"/>
  <c r="U2545" i="1" s="1"/>
  <c r="U2546" i="1" s="1"/>
  <c r="U2547" i="1" s="1"/>
  <c r="U2548" i="1" s="1"/>
  <c r="U2549" i="1" s="1"/>
  <c r="U2550" i="1" s="1"/>
  <c r="U2551" i="1" s="1"/>
  <c r="U2552" i="1" s="1"/>
  <c r="U2553" i="1" s="1"/>
  <c r="U2554" i="1" s="1"/>
  <c r="U2555" i="1" s="1"/>
  <c r="U2556" i="1" s="1"/>
  <c r="U2557" i="1" s="1"/>
  <c r="U2558" i="1" s="1"/>
  <c r="U2559" i="1" s="1"/>
  <c r="U2560" i="1" s="1"/>
  <c r="U2561" i="1" s="1"/>
  <c r="U2562" i="1" s="1"/>
  <c r="U2563" i="1" s="1"/>
  <c r="U2564" i="1" s="1"/>
  <c r="U2565" i="1" s="1"/>
  <c r="U2566" i="1" s="1"/>
  <c r="U2567" i="1" s="1"/>
  <c r="U2568" i="1" s="1"/>
  <c r="U2569" i="1" s="1"/>
  <c r="U2570" i="1" s="1"/>
  <c r="U2571" i="1" s="1"/>
  <c r="U2572" i="1" s="1"/>
  <c r="U2573" i="1" s="1"/>
  <c r="U2574" i="1" s="1"/>
  <c r="U2575" i="1" s="1"/>
  <c r="U2576" i="1" s="1"/>
  <c r="U2577" i="1" s="1"/>
  <c r="U2578" i="1" s="1"/>
  <c r="U2579" i="1" s="1"/>
  <c r="U2580" i="1" s="1"/>
  <c r="U2581" i="1" s="1"/>
  <c r="U2582" i="1" s="1"/>
  <c r="U2583" i="1" s="1"/>
  <c r="U2584" i="1" s="1"/>
  <c r="U2585" i="1" s="1"/>
  <c r="U2586" i="1" s="1"/>
  <c r="U2587" i="1" s="1"/>
  <c r="U2588" i="1" s="1"/>
  <c r="U2589" i="1" s="1"/>
  <c r="U2590" i="1" s="1"/>
  <c r="U2591" i="1" s="1"/>
  <c r="U2592" i="1" s="1"/>
  <c r="U2593" i="1" s="1"/>
  <c r="U2594" i="1" s="1"/>
  <c r="U2595" i="1" s="1"/>
  <c r="U2596" i="1" s="1"/>
  <c r="U2597" i="1" s="1"/>
  <c r="U2598" i="1" s="1"/>
  <c r="U2599" i="1" s="1"/>
  <c r="U2600" i="1" s="1"/>
  <c r="U2601" i="1" s="1"/>
  <c r="U2602" i="1" s="1"/>
  <c r="U2603" i="1" s="1"/>
  <c r="U2604" i="1" s="1"/>
  <c r="U2605" i="1" s="1"/>
  <c r="U2606" i="1" s="1"/>
  <c r="U2607" i="1" s="1"/>
  <c r="U2608" i="1" s="1"/>
  <c r="U2609" i="1" s="1"/>
  <c r="U2610" i="1" s="1"/>
  <c r="U2611" i="1" s="1"/>
  <c r="U2612" i="1" s="1"/>
  <c r="U2613" i="1" s="1"/>
  <c r="U2614" i="1" s="1"/>
  <c r="U2615" i="1" s="1"/>
  <c r="U2616" i="1" s="1"/>
  <c r="U2617" i="1" s="1"/>
  <c r="U2618" i="1" s="1"/>
  <c r="U2619" i="1" s="1"/>
  <c r="U2620" i="1" s="1"/>
  <c r="U2621" i="1" s="1"/>
  <c r="U2622" i="1" s="1"/>
  <c r="U2623" i="1" s="1"/>
  <c r="U2624" i="1" s="1"/>
  <c r="U2625" i="1" s="1"/>
  <c r="U2626" i="1" s="1"/>
  <c r="U2627" i="1" s="1"/>
  <c r="U2628" i="1" s="1"/>
  <c r="U2629" i="1" s="1"/>
  <c r="U2630" i="1" s="1"/>
  <c r="U2631" i="1" s="1"/>
  <c r="U2632" i="1" s="1"/>
  <c r="U2633" i="1" s="1"/>
  <c r="U2634" i="1" s="1"/>
  <c r="U2635" i="1" s="1"/>
  <c r="U2636" i="1" s="1"/>
  <c r="U2637" i="1" s="1"/>
  <c r="U2638" i="1" s="1"/>
  <c r="U2639" i="1" s="1"/>
  <c r="U2640" i="1" s="1"/>
  <c r="U2641" i="1" s="1"/>
  <c r="U2642" i="1" s="1"/>
  <c r="U2643" i="1" s="1"/>
  <c r="U2644" i="1" s="1"/>
  <c r="U2645" i="1" s="1"/>
  <c r="U2646" i="1" s="1"/>
  <c r="U2647" i="1" s="1"/>
  <c r="U2648" i="1" s="1"/>
  <c r="U2649" i="1" s="1"/>
  <c r="U2650" i="1" s="1"/>
  <c r="U2651" i="1" s="1"/>
  <c r="U2652" i="1" s="1"/>
  <c r="U2653" i="1" s="1"/>
  <c r="U2654" i="1" s="1"/>
  <c r="U2655" i="1" s="1"/>
  <c r="U2656" i="1" s="1"/>
  <c r="U2657" i="1" s="1"/>
  <c r="U2658" i="1" s="1"/>
  <c r="U2659" i="1" s="1"/>
  <c r="U2660" i="1" s="1"/>
  <c r="U2661" i="1" s="1"/>
  <c r="U2662" i="1" s="1"/>
  <c r="U2663" i="1" s="1"/>
  <c r="U2664" i="1" s="1"/>
  <c r="U2665" i="1" s="1"/>
  <c r="U2666" i="1" s="1"/>
  <c r="U2667" i="1" s="1"/>
  <c r="U2668" i="1" s="1"/>
  <c r="U2669" i="1" s="1"/>
  <c r="U2670" i="1" s="1"/>
  <c r="U2671" i="1" s="1"/>
  <c r="U2672" i="1" s="1"/>
  <c r="U2673" i="1" s="1"/>
  <c r="U2674" i="1" s="1"/>
  <c r="U2675" i="1" s="1"/>
  <c r="U2676" i="1" s="1"/>
  <c r="U2677" i="1" s="1"/>
  <c r="U2678" i="1" s="1"/>
  <c r="U2679" i="1" s="1"/>
  <c r="U2680" i="1" s="1"/>
  <c r="U2681" i="1" s="1"/>
  <c r="U2682" i="1" s="1"/>
  <c r="U2683" i="1" s="1"/>
  <c r="U2684" i="1" s="1"/>
  <c r="U2685" i="1" s="1"/>
  <c r="U2686" i="1" s="1"/>
  <c r="U2687" i="1" s="1"/>
  <c r="U2688" i="1" s="1"/>
  <c r="U2689" i="1" s="1"/>
  <c r="U2690" i="1" s="1"/>
  <c r="U2691" i="1" s="1"/>
  <c r="U2692" i="1" s="1"/>
  <c r="U2693" i="1" s="1"/>
  <c r="U2694" i="1" s="1"/>
  <c r="U2695" i="1" s="1"/>
  <c r="U2696" i="1" s="1"/>
  <c r="U2697" i="1" s="1"/>
  <c r="U2698" i="1" s="1"/>
  <c r="U2699" i="1" s="1"/>
  <c r="U2700" i="1" s="1"/>
  <c r="U2701" i="1" s="1"/>
  <c r="U2702" i="1" s="1"/>
  <c r="U2703" i="1" s="1"/>
  <c r="U2704" i="1" s="1"/>
  <c r="U2705" i="1" s="1"/>
  <c r="U2706" i="1" s="1"/>
  <c r="U2707" i="1" s="1"/>
  <c r="U2708" i="1" s="1"/>
  <c r="U2709" i="1" s="1"/>
  <c r="U2710" i="1" s="1"/>
  <c r="U2711" i="1" s="1"/>
  <c r="U2712" i="1" s="1"/>
  <c r="U2713" i="1" s="1"/>
  <c r="U2714" i="1" s="1"/>
  <c r="U2715" i="1" s="1"/>
  <c r="U2716" i="1" s="1"/>
  <c r="U2717" i="1" s="1"/>
  <c r="U2718" i="1" s="1"/>
  <c r="U2719" i="1" s="1"/>
  <c r="U2720" i="1" s="1"/>
  <c r="U2721" i="1" s="1"/>
  <c r="U2722" i="1" s="1"/>
  <c r="U2723" i="1" s="1"/>
  <c r="U2724" i="1" s="1"/>
  <c r="U2725" i="1" s="1"/>
  <c r="U2726" i="1" s="1"/>
  <c r="U2727" i="1" s="1"/>
  <c r="U2728" i="1" s="1"/>
  <c r="U2729" i="1" s="1"/>
  <c r="U2730" i="1" s="1"/>
  <c r="U2731" i="1" s="1"/>
  <c r="U2732" i="1" s="1"/>
  <c r="U2733" i="1" s="1"/>
  <c r="U2734" i="1" s="1"/>
  <c r="U2735" i="1" s="1"/>
  <c r="U2736" i="1" s="1"/>
  <c r="U2737" i="1" s="1"/>
  <c r="U2738" i="1" s="1"/>
  <c r="U2739" i="1" s="1"/>
  <c r="U2740" i="1" s="1"/>
  <c r="U2741" i="1" s="1"/>
  <c r="U2742" i="1" s="1"/>
  <c r="U2743" i="1" s="1"/>
  <c r="U2744" i="1" s="1"/>
  <c r="U2745" i="1" s="1"/>
  <c r="U2746" i="1" s="1"/>
  <c r="U2747" i="1" s="1"/>
  <c r="U2748" i="1" s="1"/>
  <c r="U2749" i="1" s="1"/>
  <c r="U2750" i="1" s="1"/>
  <c r="U2751" i="1" s="1"/>
  <c r="U2752" i="1" s="1"/>
  <c r="U2753" i="1" s="1"/>
  <c r="U2754" i="1" s="1"/>
  <c r="U2755" i="1" s="1"/>
  <c r="U2756" i="1" s="1"/>
  <c r="U2757" i="1" s="1"/>
  <c r="U2758" i="1" s="1"/>
  <c r="U2759" i="1" s="1"/>
  <c r="U2760" i="1" s="1"/>
  <c r="U2761" i="1" s="1"/>
  <c r="U2762" i="1" s="1"/>
  <c r="U2763" i="1" s="1"/>
  <c r="U2764" i="1" s="1"/>
  <c r="U2765" i="1" s="1"/>
  <c r="U2766" i="1" s="1"/>
  <c r="U2767" i="1" s="1"/>
  <c r="U2768" i="1" s="1"/>
  <c r="U2769" i="1" s="1"/>
  <c r="U2770" i="1" s="1"/>
  <c r="U2771" i="1" s="1"/>
  <c r="U2772" i="1" s="1"/>
  <c r="U2773" i="1" s="1"/>
  <c r="U2774" i="1" s="1"/>
  <c r="U2775" i="1" s="1"/>
  <c r="U2776" i="1" s="1"/>
  <c r="U2777" i="1" s="1"/>
  <c r="U2778" i="1" s="1"/>
  <c r="U2779" i="1" s="1"/>
  <c r="U2780" i="1" s="1"/>
  <c r="U2781" i="1" s="1"/>
  <c r="U2782" i="1" s="1"/>
  <c r="U2783" i="1" s="1"/>
  <c r="U2784" i="1" s="1"/>
  <c r="U2785" i="1" s="1"/>
  <c r="U2786" i="1" s="1"/>
  <c r="U2787" i="1" s="1"/>
  <c r="U2788" i="1" s="1"/>
  <c r="U2789" i="1" s="1"/>
  <c r="U2790" i="1" s="1"/>
  <c r="U2791" i="1" s="1"/>
  <c r="U2792" i="1" s="1"/>
  <c r="U2793" i="1" s="1"/>
  <c r="U2794" i="1" s="1"/>
  <c r="U2795" i="1" s="1"/>
  <c r="U2796" i="1" s="1"/>
  <c r="U2797" i="1" s="1"/>
  <c r="U2798" i="1" s="1"/>
  <c r="U2799" i="1" s="1"/>
  <c r="U2800" i="1" s="1"/>
  <c r="U2801" i="1" s="1"/>
  <c r="U2802" i="1" s="1"/>
  <c r="U2803" i="1" s="1"/>
  <c r="U2804" i="1" s="1"/>
  <c r="U2805" i="1" s="1"/>
  <c r="U2806" i="1" s="1"/>
  <c r="U2807" i="1" s="1"/>
  <c r="U2808" i="1" s="1"/>
  <c r="U2809" i="1" s="1"/>
  <c r="U2810" i="1" s="1"/>
  <c r="U2811" i="1" s="1"/>
  <c r="U2812" i="1" s="1"/>
  <c r="U2813" i="1" s="1"/>
  <c r="U2814" i="1" s="1"/>
  <c r="U2815" i="1" s="1"/>
  <c r="U2816" i="1" s="1"/>
  <c r="U2817" i="1" s="1"/>
  <c r="U2818" i="1" s="1"/>
  <c r="U2819" i="1" s="1"/>
  <c r="U2820" i="1" s="1"/>
  <c r="U2821" i="1" s="1"/>
  <c r="U2822" i="1" s="1"/>
  <c r="U2823" i="1" s="1"/>
  <c r="U2824" i="1" s="1"/>
  <c r="U2825" i="1" s="1"/>
  <c r="U2826" i="1" s="1"/>
  <c r="U2827" i="1" s="1"/>
  <c r="U2828" i="1" s="1"/>
  <c r="U2829" i="1" s="1"/>
  <c r="U2830" i="1" s="1"/>
  <c r="U2831" i="1" s="1"/>
  <c r="U2832" i="1" s="1"/>
  <c r="U2833" i="1" s="1"/>
  <c r="U2834" i="1" s="1"/>
  <c r="U2835" i="1" s="1"/>
  <c r="U2836" i="1" s="1"/>
  <c r="U2837" i="1" s="1"/>
  <c r="U2838" i="1" s="1"/>
  <c r="U2839" i="1" s="1"/>
  <c r="U2840" i="1" s="1"/>
  <c r="U2841" i="1" s="1"/>
  <c r="U2842" i="1" s="1"/>
  <c r="U2843" i="1" s="1"/>
  <c r="U2844" i="1" s="1"/>
  <c r="U2845" i="1" s="1"/>
  <c r="U2846" i="1" s="1"/>
  <c r="U2847" i="1" s="1"/>
  <c r="U2848" i="1" s="1"/>
  <c r="U2849" i="1" s="1"/>
  <c r="U2850" i="1" s="1"/>
  <c r="U2851" i="1" s="1"/>
  <c r="U2852" i="1" s="1"/>
  <c r="U2853" i="1" s="1"/>
  <c r="U2854" i="1" s="1"/>
  <c r="U2855" i="1" s="1"/>
  <c r="U2856" i="1" s="1"/>
  <c r="U2857" i="1" s="1"/>
  <c r="U2858" i="1" s="1"/>
  <c r="U2859" i="1" s="1"/>
  <c r="U2860" i="1" s="1"/>
  <c r="U2861" i="1" s="1"/>
  <c r="U2862" i="1" s="1"/>
  <c r="U2863" i="1" s="1"/>
  <c r="U2864" i="1" s="1"/>
  <c r="U2865" i="1" s="1"/>
  <c r="U2866" i="1" s="1"/>
  <c r="U2867" i="1" s="1"/>
  <c r="U2868" i="1" s="1"/>
  <c r="U2869" i="1" s="1"/>
  <c r="U2870" i="1" s="1"/>
  <c r="U2871" i="1" s="1"/>
  <c r="U2872" i="1" s="1"/>
  <c r="U2873" i="1" s="1"/>
  <c r="U2874" i="1" s="1"/>
  <c r="U2875" i="1" s="1"/>
  <c r="U2876" i="1" s="1"/>
  <c r="U2877" i="1" s="1"/>
  <c r="U2878" i="1" s="1"/>
  <c r="U2879" i="1" s="1"/>
  <c r="U2880" i="1" s="1"/>
  <c r="U2881" i="1" s="1"/>
  <c r="U2882" i="1" s="1"/>
  <c r="U2883" i="1" s="1"/>
  <c r="U2884" i="1" s="1"/>
  <c r="U2885" i="1" s="1"/>
  <c r="U2886" i="1" s="1"/>
  <c r="U2887" i="1" s="1"/>
  <c r="U2888" i="1" s="1"/>
  <c r="U2889" i="1" s="1"/>
  <c r="U2890" i="1" s="1"/>
  <c r="U2891" i="1" s="1"/>
  <c r="U2892" i="1" s="1"/>
  <c r="U2893" i="1" s="1"/>
  <c r="U2894" i="1" s="1"/>
  <c r="U2895" i="1" s="1"/>
  <c r="U2896" i="1" s="1"/>
  <c r="U2897" i="1" s="1"/>
  <c r="U2898" i="1" s="1"/>
  <c r="U2899" i="1" s="1"/>
  <c r="U2900" i="1" s="1"/>
  <c r="U2901" i="1" s="1"/>
  <c r="U2902" i="1" s="1"/>
  <c r="U2903" i="1" s="1"/>
  <c r="U2904" i="1" s="1"/>
  <c r="U2905" i="1" s="1"/>
  <c r="U2906" i="1" s="1"/>
  <c r="U2907" i="1" s="1"/>
  <c r="U2908" i="1" s="1"/>
  <c r="U2909" i="1" s="1"/>
  <c r="U2910" i="1" s="1"/>
  <c r="U2911" i="1" s="1"/>
  <c r="U2912" i="1" s="1"/>
  <c r="U2913" i="1" s="1"/>
  <c r="U2914" i="1" s="1"/>
  <c r="U2915" i="1" s="1"/>
  <c r="U2916" i="1" s="1"/>
  <c r="U2917" i="1" s="1"/>
  <c r="U2918" i="1" s="1"/>
  <c r="U2919" i="1" s="1"/>
  <c r="U2920" i="1" s="1"/>
  <c r="U2921" i="1" s="1"/>
  <c r="U2922" i="1" s="1"/>
  <c r="U2923" i="1" s="1"/>
  <c r="U2924" i="1" s="1"/>
  <c r="U2925" i="1" s="1"/>
  <c r="U2926" i="1" s="1"/>
  <c r="U2927" i="1" s="1"/>
  <c r="U2928" i="1" s="1"/>
  <c r="U2929" i="1" s="1"/>
  <c r="U2930" i="1" s="1"/>
  <c r="U2931" i="1" s="1"/>
  <c r="U2932" i="1" s="1"/>
  <c r="U2933" i="1" s="1"/>
  <c r="U2934" i="1" s="1"/>
  <c r="U2935" i="1" s="1"/>
  <c r="U2936" i="1" s="1"/>
  <c r="U2937" i="1" s="1"/>
  <c r="U2938" i="1" s="1"/>
  <c r="U2939" i="1" s="1"/>
  <c r="U2940" i="1" s="1"/>
  <c r="U2941" i="1" s="1"/>
  <c r="U2942" i="1" s="1"/>
  <c r="U2943" i="1" s="1"/>
  <c r="U2944" i="1" s="1"/>
  <c r="U2945" i="1" s="1"/>
  <c r="U2946" i="1" s="1"/>
  <c r="U2947" i="1" s="1"/>
  <c r="U2948" i="1" s="1"/>
  <c r="U2949" i="1" s="1"/>
  <c r="U2950" i="1" s="1"/>
  <c r="U2951" i="1" s="1"/>
  <c r="U2952" i="1" s="1"/>
  <c r="U2953" i="1" s="1"/>
  <c r="U2954" i="1" s="1"/>
  <c r="U2955" i="1" s="1"/>
  <c r="U2956" i="1" s="1"/>
  <c r="U2957" i="1" s="1"/>
  <c r="U2958" i="1" s="1"/>
  <c r="U2959" i="1" s="1"/>
  <c r="U2960" i="1" s="1"/>
  <c r="U2961" i="1" s="1"/>
  <c r="U2962" i="1" s="1"/>
  <c r="U2963" i="1" s="1"/>
  <c r="U2964" i="1" s="1"/>
  <c r="U2965" i="1" s="1"/>
  <c r="U2966" i="1" s="1"/>
  <c r="U2967" i="1" s="1"/>
  <c r="U2968" i="1" s="1"/>
  <c r="U2969" i="1" s="1"/>
  <c r="U2970" i="1" s="1"/>
  <c r="U2971" i="1" s="1"/>
  <c r="U2972" i="1" s="1"/>
  <c r="U2973" i="1" s="1"/>
  <c r="U2974" i="1" s="1"/>
  <c r="U2975" i="1" s="1"/>
  <c r="U2976" i="1" s="1"/>
  <c r="U2977" i="1" s="1"/>
  <c r="U2978" i="1" s="1"/>
  <c r="U2979" i="1" s="1"/>
  <c r="U2980" i="1" s="1"/>
  <c r="U2981" i="1" s="1"/>
  <c r="U2982" i="1" s="1"/>
  <c r="U2983" i="1" s="1"/>
  <c r="U2984" i="1" s="1"/>
  <c r="U2985" i="1" s="1"/>
  <c r="U2986" i="1" s="1"/>
  <c r="U2987" i="1" s="1"/>
  <c r="U2988" i="1" s="1"/>
  <c r="U2989" i="1" s="1"/>
  <c r="U2990" i="1" s="1"/>
  <c r="U2991" i="1" s="1"/>
  <c r="U2992" i="1" s="1"/>
  <c r="U2993" i="1" s="1"/>
  <c r="U2994" i="1" s="1"/>
  <c r="U2995" i="1" s="1"/>
  <c r="U2996" i="1" s="1"/>
  <c r="U2997" i="1" s="1"/>
  <c r="U2998" i="1" s="1"/>
  <c r="U2999" i="1" s="1"/>
  <c r="U3000" i="1" s="1"/>
  <c r="U3001" i="1" s="1"/>
  <c r="U3002" i="1" s="1"/>
  <c r="U3003" i="1" s="1"/>
  <c r="U3004" i="1" s="1"/>
  <c r="U3005" i="1" s="1"/>
  <c r="U3006" i="1" s="1"/>
  <c r="U3007" i="1" s="1"/>
  <c r="U3008" i="1" s="1"/>
  <c r="U3009" i="1" s="1"/>
  <c r="U3010" i="1" s="1"/>
  <c r="U3011" i="1" s="1"/>
  <c r="U3012" i="1" s="1"/>
  <c r="U3013" i="1" s="1"/>
  <c r="U3014" i="1" s="1"/>
  <c r="U3015" i="1" s="1"/>
  <c r="U3016" i="1" s="1"/>
  <c r="U3017" i="1" s="1"/>
  <c r="U3018" i="1" s="1"/>
  <c r="U3019" i="1" s="1"/>
  <c r="U3020" i="1" s="1"/>
  <c r="U3021" i="1" s="1"/>
  <c r="U3022" i="1" s="1"/>
  <c r="U3023" i="1" s="1"/>
  <c r="U3024" i="1" s="1"/>
  <c r="U3025" i="1" s="1"/>
  <c r="U3026" i="1" s="1"/>
  <c r="U3027" i="1" s="1"/>
  <c r="U3028" i="1" s="1"/>
  <c r="U3029" i="1" s="1"/>
  <c r="U3030" i="1" s="1"/>
  <c r="U3031" i="1" s="1"/>
  <c r="U3032" i="1" s="1"/>
  <c r="U3033" i="1" s="1"/>
  <c r="U3034" i="1" s="1"/>
  <c r="U3035" i="1" s="1"/>
  <c r="U3036" i="1" s="1"/>
  <c r="U3037" i="1" s="1"/>
  <c r="U3038" i="1" s="1"/>
  <c r="U3039" i="1" s="1"/>
  <c r="U3040" i="1" s="1"/>
  <c r="U3041" i="1" s="1"/>
  <c r="U3042" i="1" s="1"/>
  <c r="U3043" i="1" s="1"/>
  <c r="U3044" i="1" s="1"/>
  <c r="U3045" i="1" s="1"/>
  <c r="U3046" i="1" s="1"/>
  <c r="U3047" i="1" s="1"/>
  <c r="U3048" i="1" s="1"/>
  <c r="U3049" i="1" s="1"/>
  <c r="U3050" i="1" s="1"/>
  <c r="U3051" i="1" s="1"/>
  <c r="U3052" i="1" s="1"/>
  <c r="U3053" i="1" s="1"/>
  <c r="U3054" i="1" s="1"/>
  <c r="U3055" i="1" s="1"/>
  <c r="U3056" i="1" s="1"/>
  <c r="U3057" i="1" s="1"/>
  <c r="U3058" i="1" s="1"/>
  <c r="U3059" i="1" s="1"/>
  <c r="U3060" i="1" s="1"/>
  <c r="U3061" i="1" s="1"/>
  <c r="U3062" i="1" s="1"/>
  <c r="U3063" i="1" s="1"/>
  <c r="U3064" i="1" s="1"/>
  <c r="U3065" i="1" s="1"/>
  <c r="U3066" i="1" s="1"/>
  <c r="U3067" i="1" s="1"/>
  <c r="U3068" i="1" s="1"/>
  <c r="U3069" i="1" s="1"/>
  <c r="U3070" i="1" s="1"/>
  <c r="U3071" i="1" s="1"/>
  <c r="U3072" i="1" s="1"/>
  <c r="U3073" i="1" s="1"/>
  <c r="U3074" i="1" s="1"/>
  <c r="U3075" i="1" s="1"/>
  <c r="U3076" i="1" s="1"/>
  <c r="U3077" i="1" s="1"/>
  <c r="U3078" i="1" s="1"/>
  <c r="U3079" i="1" s="1"/>
  <c r="U3080" i="1" s="1"/>
  <c r="U3081" i="1" s="1"/>
  <c r="U3082" i="1" s="1"/>
  <c r="U3083" i="1" s="1"/>
  <c r="U3084" i="1" s="1"/>
  <c r="U3085" i="1" s="1"/>
  <c r="U3086" i="1" s="1"/>
  <c r="U3087" i="1" s="1"/>
  <c r="U3088" i="1" s="1"/>
  <c r="U3089" i="1" s="1"/>
  <c r="U3090" i="1" s="1"/>
  <c r="U3091" i="1" s="1"/>
  <c r="U3092" i="1" s="1"/>
  <c r="U3093" i="1" s="1"/>
  <c r="U3094" i="1" s="1"/>
  <c r="U3095" i="1" s="1"/>
  <c r="U3096" i="1" s="1"/>
  <c r="U3097" i="1" s="1"/>
  <c r="U3098" i="1" s="1"/>
  <c r="U3099" i="1" s="1"/>
  <c r="U3100" i="1" s="1"/>
  <c r="U3101" i="1" s="1"/>
  <c r="U3102" i="1" s="1"/>
  <c r="U3103" i="1" s="1"/>
  <c r="U3104" i="1" s="1"/>
  <c r="U3105" i="1" s="1"/>
  <c r="U3106" i="1" s="1"/>
  <c r="U3107" i="1" s="1"/>
  <c r="U3108" i="1" s="1"/>
  <c r="U3109" i="1" s="1"/>
  <c r="U3110" i="1" s="1"/>
  <c r="U3111" i="1" s="1"/>
  <c r="U3112" i="1" s="1"/>
  <c r="U3113" i="1" s="1"/>
  <c r="U3114" i="1" s="1"/>
  <c r="U3115" i="1" s="1"/>
  <c r="U3116" i="1" s="1"/>
  <c r="U3117" i="1" s="1"/>
  <c r="U3118" i="1" s="1"/>
  <c r="U3119" i="1" s="1"/>
  <c r="U3120" i="1" s="1"/>
  <c r="U3121" i="1" s="1"/>
  <c r="U3122" i="1" s="1"/>
  <c r="U3123" i="1" s="1"/>
  <c r="U3124" i="1" s="1"/>
  <c r="U3125" i="1" s="1"/>
  <c r="U3126" i="1" s="1"/>
  <c r="U3127" i="1" s="1"/>
  <c r="U3128" i="1" s="1"/>
  <c r="U3129" i="1" s="1"/>
  <c r="U3130" i="1" s="1"/>
  <c r="U3131" i="1" s="1"/>
  <c r="U3132" i="1" s="1"/>
  <c r="U3133" i="1" s="1"/>
  <c r="U3134" i="1" s="1"/>
  <c r="U3135" i="1" s="1"/>
  <c r="U3136" i="1" s="1"/>
  <c r="U3137" i="1" s="1"/>
  <c r="U3138" i="1" s="1"/>
  <c r="U3139" i="1" s="1"/>
  <c r="U3140" i="1" s="1"/>
  <c r="U3141" i="1" s="1"/>
  <c r="U3142" i="1" s="1"/>
  <c r="U3143" i="1" s="1"/>
  <c r="U3144" i="1" s="1"/>
  <c r="U3145" i="1" s="1"/>
  <c r="U3146" i="1" s="1"/>
  <c r="U3147" i="1" s="1"/>
  <c r="U3148" i="1" s="1"/>
  <c r="U3149" i="1" s="1"/>
  <c r="U3150" i="1" s="1"/>
  <c r="U3151" i="1" s="1"/>
  <c r="U3152" i="1" s="1"/>
  <c r="U3153" i="1" s="1"/>
  <c r="U3154" i="1" s="1"/>
  <c r="U3155" i="1" s="1"/>
  <c r="U3156" i="1" s="1"/>
  <c r="U3157" i="1" s="1"/>
  <c r="U3158" i="1" s="1"/>
  <c r="U3159" i="1" s="1"/>
  <c r="U3160" i="1" s="1"/>
  <c r="U3161" i="1" s="1"/>
  <c r="U3162" i="1" s="1"/>
  <c r="U3163" i="1" s="1"/>
  <c r="U3164" i="1" s="1"/>
  <c r="U3165" i="1" s="1"/>
  <c r="U3166" i="1" s="1"/>
  <c r="U3167" i="1" s="1"/>
  <c r="U3168" i="1" s="1"/>
  <c r="U3169" i="1" s="1"/>
  <c r="U3170" i="1" s="1"/>
  <c r="U3171" i="1" s="1"/>
  <c r="U3172" i="1" s="1"/>
  <c r="U3173" i="1" s="1"/>
  <c r="U3174" i="1" s="1"/>
  <c r="U3175" i="1" s="1"/>
  <c r="U3176" i="1" s="1"/>
  <c r="U3177" i="1" s="1"/>
  <c r="U3178" i="1" s="1"/>
  <c r="U3179" i="1" s="1"/>
  <c r="U3180" i="1" s="1"/>
  <c r="U3181" i="1" s="1"/>
  <c r="U3182" i="1" s="1"/>
  <c r="U3183" i="1" s="1"/>
  <c r="U3184" i="1" s="1"/>
  <c r="U3185" i="1" s="1"/>
  <c r="U3186" i="1" s="1"/>
  <c r="U3187" i="1" s="1"/>
  <c r="U3188" i="1" s="1"/>
  <c r="U3189" i="1" s="1"/>
  <c r="U3190" i="1" s="1"/>
  <c r="U3191" i="1" s="1"/>
  <c r="U3192" i="1" s="1"/>
  <c r="U3193" i="1" s="1"/>
  <c r="U3194" i="1" s="1"/>
  <c r="U3195" i="1" s="1"/>
  <c r="U3196" i="1" s="1"/>
  <c r="U3197" i="1" s="1"/>
  <c r="U3198" i="1" s="1"/>
  <c r="U3199" i="1" s="1"/>
  <c r="U3200" i="1" s="1"/>
  <c r="U3201" i="1" s="1"/>
  <c r="U3202" i="1" s="1"/>
  <c r="U3203" i="1" s="1"/>
  <c r="U3204" i="1" s="1"/>
  <c r="U3205" i="1" s="1"/>
  <c r="U3206" i="1" s="1"/>
  <c r="U3207" i="1" s="1"/>
  <c r="U3208" i="1" s="1"/>
  <c r="U3209" i="1" s="1"/>
  <c r="U3210" i="1" s="1"/>
  <c r="U3211" i="1" s="1"/>
  <c r="U3212" i="1" s="1"/>
  <c r="U3213" i="1" s="1"/>
  <c r="U3214" i="1" s="1"/>
  <c r="U3215" i="1" s="1"/>
  <c r="U3216" i="1" s="1"/>
  <c r="U3217" i="1" s="1"/>
  <c r="U3218" i="1" s="1"/>
  <c r="U3219" i="1" s="1"/>
  <c r="U3220" i="1" s="1"/>
  <c r="U3221" i="1" s="1"/>
  <c r="U3222" i="1" s="1"/>
  <c r="U3223" i="1" s="1"/>
  <c r="U3224" i="1" s="1"/>
  <c r="U3225" i="1" s="1"/>
  <c r="U3226" i="1" s="1"/>
  <c r="U3227" i="1" s="1"/>
  <c r="U3228" i="1" s="1"/>
  <c r="U3229" i="1" s="1"/>
  <c r="U3230" i="1" s="1"/>
  <c r="U3231" i="1" s="1"/>
  <c r="U3232" i="1" s="1"/>
  <c r="U3233" i="1" s="1"/>
  <c r="U3234" i="1" s="1"/>
  <c r="U3235" i="1" s="1"/>
  <c r="U3236" i="1" s="1"/>
  <c r="U3237" i="1" s="1"/>
  <c r="U3238" i="1" s="1"/>
  <c r="U3239" i="1" s="1"/>
  <c r="U3240" i="1" s="1"/>
  <c r="U3241" i="1" s="1"/>
  <c r="U3242" i="1" s="1"/>
  <c r="U3243" i="1" s="1"/>
  <c r="U3244" i="1" s="1"/>
  <c r="U3245" i="1" s="1"/>
  <c r="U3246" i="1" s="1"/>
  <c r="U3247" i="1" s="1"/>
  <c r="U3248" i="1" s="1"/>
  <c r="U3249" i="1" s="1"/>
  <c r="U3250" i="1" s="1"/>
  <c r="U3251" i="1" s="1"/>
  <c r="U3252" i="1" s="1"/>
  <c r="U3253" i="1" s="1"/>
  <c r="U3254" i="1" s="1"/>
  <c r="U3255" i="1" s="1"/>
  <c r="U3256" i="1" s="1"/>
  <c r="U3257" i="1" s="1"/>
  <c r="U3258" i="1" s="1"/>
  <c r="U3259" i="1" s="1"/>
  <c r="U3260" i="1" s="1"/>
  <c r="U3261" i="1" s="1"/>
  <c r="U3262" i="1" s="1"/>
  <c r="U3263" i="1" s="1"/>
  <c r="U3264" i="1" s="1"/>
  <c r="U3265" i="1" s="1"/>
  <c r="U3266" i="1" s="1"/>
  <c r="U3267" i="1" s="1"/>
  <c r="U3268" i="1" s="1"/>
  <c r="U3269" i="1" s="1"/>
  <c r="U3270" i="1" s="1"/>
  <c r="U3271" i="1" s="1"/>
  <c r="U3272" i="1" s="1"/>
  <c r="U3273" i="1" s="1"/>
  <c r="U3274" i="1" s="1"/>
  <c r="U3275" i="1" s="1"/>
  <c r="U3276" i="1" s="1"/>
  <c r="U3277" i="1" s="1"/>
  <c r="U3278" i="1" s="1"/>
  <c r="U3279" i="1" s="1"/>
  <c r="U3280" i="1" s="1"/>
  <c r="U3281" i="1" s="1"/>
  <c r="U3282" i="1" s="1"/>
  <c r="U3283" i="1" s="1"/>
  <c r="U3284" i="1" s="1"/>
  <c r="U3285" i="1" s="1"/>
  <c r="U3286" i="1" s="1"/>
  <c r="U3287" i="1" s="1"/>
  <c r="U3288" i="1" s="1"/>
  <c r="U3289" i="1" s="1"/>
  <c r="U3290" i="1" s="1"/>
  <c r="U3291" i="1" s="1"/>
  <c r="U3292" i="1" s="1"/>
  <c r="U3293" i="1" s="1"/>
  <c r="U3294" i="1" s="1"/>
  <c r="U3295" i="1" s="1"/>
  <c r="U3296" i="1" s="1"/>
  <c r="U3297" i="1" s="1"/>
  <c r="U3298" i="1" s="1"/>
  <c r="U3299" i="1" s="1"/>
  <c r="U3300" i="1" s="1"/>
  <c r="U3301" i="1" s="1"/>
  <c r="U3302" i="1" s="1"/>
  <c r="U3303" i="1" s="1"/>
  <c r="U3304" i="1" s="1"/>
  <c r="U3305" i="1" s="1"/>
  <c r="U3306" i="1" s="1"/>
  <c r="U3307" i="1" s="1"/>
  <c r="U3308" i="1" s="1"/>
  <c r="U3309" i="1" s="1"/>
  <c r="U3310" i="1" s="1"/>
  <c r="U3311" i="1" s="1"/>
  <c r="U3312" i="1" s="1"/>
  <c r="U3313" i="1" s="1"/>
  <c r="U3314" i="1" s="1"/>
  <c r="U3315" i="1" s="1"/>
  <c r="U3316" i="1" s="1"/>
  <c r="U3317" i="1" s="1"/>
  <c r="U3318" i="1" s="1"/>
  <c r="U3319" i="1" s="1"/>
  <c r="U3320" i="1" s="1"/>
  <c r="U3321" i="1" s="1"/>
  <c r="U3322" i="1" s="1"/>
  <c r="U3323" i="1" s="1"/>
  <c r="U3324" i="1" s="1"/>
  <c r="U3325" i="1" s="1"/>
  <c r="U3326" i="1" s="1"/>
  <c r="U3327" i="1" s="1"/>
  <c r="U3328" i="1" s="1"/>
  <c r="U3329" i="1" s="1"/>
  <c r="U3330" i="1" s="1"/>
  <c r="U3331" i="1" s="1"/>
  <c r="U3332" i="1" s="1"/>
  <c r="U3333" i="1" s="1"/>
  <c r="U3334" i="1" s="1"/>
  <c r="U3335" i="1" s="1"/>
  <c r="U3336" i="1" s="1"/>
  <c r="U3337" i="1" s="1"/>
  <c r="U3338" i="1" s="1"/>
  <c r="U3339" i="1" s="1"/>
  <c r="U3340" i="1" s="1"/>
  <c r="U3341" i="1" s="1"/>
  <c r="U3342" i="1" s="1"/>
  <c r="U3343" i="1" s="1"/>
  <c r="U3344" i="1" s="1"/>
  <c r="U3345" i="1" s="1"/>
  <c r="U3346" i="1" s="1"/>
  <c r="U3347" i="1" s="1"/>
  <c r="U3348" i="1" s="1"/>
  <c r="U3349" i="1" s="1"/>
  <c r="U3350" i="1" s="1"/>
  <c r="U3351" i="1" s="1"/>
  <c r="U3352" i="1" s="1"/>
  <c r="U3353" i="1" s="1"/>
  <c r="U3354" i="1" s="1"/>
  <c r="U3355" i="1" s="1"/>
  <c r="U3356" i="1" s="1"/>
  <c r="U3357" i="1" s="1"/>
  <c r="U3358" i="1" s="1"/>
  <c r="U3359" i="1" s="1"/>
  <c r="U3360" i="1" s="1"/>
  <c r="U3361" i="1" s="1"/>
  <c r="U3362" i="1" s="1"/>
  <c r="U3363" i="1" s="1"/>
  <c r="U3364" i="1" s="1"/>
  <c r="U3365" i="1" s="1"/>
  <c r="U3366" i="1" s="1"/>
  <c r="U3367" i="1" s="1"/>
  <c r="U3368" i="1" s="1"/>
  <c r="U3369" i="1" s="1"/>
  <c r="U3370" i="1" s="1"/>
  <c r="U3371" i="1" s="1"/>
  <c r="U3372" i="1" s="1"/>
  <c r="U3373" i="1" s="1"/>
  <c r="U3374" i="1" s="1"/>
  <c r="U3375" i="1" s="1"/>
  <c r="U3376" i="1" s="1"/>
  <c r="U3377" i="1" s="1"/>
  <c r="U3378" i="1" s="1"/>
  <c r="U3379" i="1" s="1"/>
  <c r="U3380" i="1" s="1"/>
  <c r="U3381" i="1" s="1"/>
  <c r="U3382" i="1" s="1"/>
  <c r="U3383" i="1" s="1"/>
  <c r="U3384" i="1" s="1"/>
  <c r="U3385" i="1" s="1"/>
  <c r="U3386" i="1" s="1"/>
  <c r="U3387" i="1" s="1"/>
  <c r="U3388" i="1" s="1"/>
  <c r="U3389" i="1" s="1"/>
  <c r="U3390" i="1" s="1"/>
  <c r="U3391" i="1" s="1"/>
  <c r="U3392" i="1" s="1"/>
  <c r="U3393" i="1" s="1"/>
  <c r="U3394" i="1" s="1"/>
  <c r="U3395" i="1" s="1"/>
  <c r="U3396" i="1" s="1"/>
  <c r="U3397" i="1" s="1"/>
  <c r="U3398" i="1" s="1"/>
  <c r="U3399" i="1" s="1"/>
  <c r="U3400" i="1" s="1"/>
  <c r="U3401" i="1" s="1"/>
  <c r="U3402" i="1" s="1"/>
  <c r="U3403" i="1" s="1"/>
  <c r="U3404" i="1" s="1"/>
  <c r="U3405" i="1" s="1"/>
  <c r="U3406" i="1" s="1"/>
  <c r="U3407" i="1" s="1"/>
  <c r="U3408" i="1" s="1"/>
  <c r="U3409" i="1" s="1"/>
  <c r="U3410" i="1" s="1"/>
  <c r="U3411" i="1" s="1"/>
  <c r="U3412" i="1" s="1"/>
  <c r="U3413" i="1" s="1"/>
  <c r="U3414" i="1" s="1"/>
  <c r="U3415" i="1" s="1"/>
  <c r="U3416" i="1" s="1"/>
  <c r="U3417" i="1" s="1"/>
  <c r="U3418" i="1" s="1"/>
  <c r="U3419" i="1" s="1"/>
  <c r="U3420" i="1" s="1"/>
  <c r="U3421" i="1" s="1"/>
  <c r="U3422" i="1" s="1"/>
  <c r="U3423" i="1" s="1"/>
  <c r="U3424" i="1" s="1"/>
  <c r="U3425" i="1" s="1"/>
  <c r="U3426" i="1" s="1"/>
  <c r="U3427" i="1" s="1"/>
  <c r="U3428" i="1" s="1"/>
  <c r="U3429" i="1" s="1"/>
  <c r="U3430" i="1" s="1"/>
  <c r="U3431" i="1" s="1"/>
  <c r="U3432" i="1" s="1"/>
  <c r="U3433" i="1" s="1"/>
  <c r="U3434" i="1" s="1"/>
  <c r="U3435" i="1" s="1"/>
  <c r="U3436" i="1" s="1"/>
  <c r="U3437" i="1" s="1"/>
  <c r="U3438" i="1" s="1"/>
  <c r="U3439" i="1" s="1"/>
  <c r="U3440" i="1" s="1"/>
  <c r="U3441" i="1" s="1"/>
  <c r="U3442" i="1" s="1"/>
  <c r="U3443" i="1" s="1"/>
  <c r="U3444" i="1" s="1"/>
  <c r="U3445" i="1" s="1"/>
  <c r="U3446" i="1" s="1"/>
  <c r="U3447" i="1" s="1"/>
  <c r="U3448" i="1" s="1"/>
  <c r="U3449" i="1" s="1"/>
  <c r="U3450" i="1" s="1"/>
  <c r="U3451" i="1" s="1"/>
  <c r="U3452" i="1" s="1"/>
  <c r="U3453" i="1" s="1"/>
  <c r="U3454" i="1" s="1"/>
  <c r="U3455" i="1" s="1"/>
  <c r="U3456" i="1" s="1"/>
  <c r="U3457" i="1" s="1"/>
  <c r="U3458" i="1" s="1"/>
  <c r="U3459" i="1" s="1"/>
  <c r="U3460" i="1" s="1"/>
  <c r="U3461" i="1" s="1"/>
  <c r="U3462" i="1" s="1"/>
  <c r="U3463" i="1" s="1"/>
  <c r="U3464" i="1" s="1"/>
  <c r="U3465" i="1" s="1"/>
  <c r="U3466" i="1" s="1"/>
  <c r="U3467" i="1" s="1"/>
  <c r="U3468" i="1" s="1"/>
  <c r="U3469" i="1" s="1"/>
  <c r="U3470" i="1" s="1"/>
  <c r="U3471" i="1" s="1"/>
  <c r="U3472" i="1" s="1"/>
  <c r="U3473" i="1" s="1"/>
  <c r="U3474" i="1" s="1"/>
  <c r="U3475" i="1" s="1"/>
  <c r="U3476" i="1" s="1"/>
  <c r="U3477" i="1" s="1"/>
  <c r="U3478" i="1" s="1"/>
  <c r="U3479" i="1" s="1"/>
  <c r="U3480" i="1" s="1"/>
  <c r="U3481" i="1" s="1"/>
  <c r="U3482" i="1" s="1"/>
  <c r="U3483" i="1" s="1"/>
  <c r="U3484" i="1" s="1"/>
  <c r="U3485" i="1" s="1"/>
  <c r="U3486" i="1" s="1"/>
  <c r="U3487" i="1" s="1"/>
  <c r="U3488" i="1" s="1"/>
  <c r="U3489" i="1" s="1"/>
  <c r="U3490" i="1" s="1"/>
  <c r="U3491" i="1" s="1"/>
  <c r="U3492" i="1" s="1"/>
  <c r="U3493" i="1" s="1"/>
  <c r="U3494" i="1" s="1"/>
  <c r="U3495" i="1" s="1"/>
  <c r="U3496" i="1" s="1"/>
  <c r="U3497" i="1" s="1"/>
  <c r="U3498" i="1" s="1"/>
  <c r="U3499" i="1" s="1"/>
  <c r="U3500" i="1" s="1"/>
  <c r="U3501" i="1" s="1"/>
  <c r="U3502" i="1" s="1"/>
  <c r="U3503" i="1" s="1"/>
  <c r="U3504" i="1" s="1"/>
  <c r="U3505" i="1" s="1"/>
  <c r="U3506" i="1" s="1"/>
  <c r="U3507" i="1" s="1"/>
  <c r="U3508" i="1" s="1"/>
  <c r="U3509" i="1" s="1"/>
  <c r="U3510" i="1" s="1"/>
  <c r="U3511" i="1" s="1"/>
  <c r="U3512" i="1" s="1"/>
  <c r="U3513" i="1" s="1"/>
  <c r="U3514" i="1" s="1"/>
  <c r="U3515" i="1" s="1"/>
  <c r="U3516" i="1" s="1"/>
  <c r="U3517" i="1" s="1"/>
  <c r="U3518" i="1" s="1"/>
  <c r="U3519" i="1" s="1"/>
  <c r="U3520" i="1" s="1"/>
  <c r="U3521" i="1" s="1"/>
  <c r="U3522" i="1" s="1"/>
  <c r="U3523" i="1" s="1"/>
  <c r="U3524" i="1" s="1"/>
  <c r="U3525" i="1" s="1"/>
  <c r="U3526" i="1" s="1"/>
  <c r="U3527" i="1" s="1"/>
  <c r="U3528" i="1" s="1"/>
  <c r="U3529" i="1" s="1"/>
  <c r="U3530" i="1" s="1"/>
  <c r="U3531" i="1" s="1"/>
  <c r="U3532" i="1" s="1"/>
  <c r="U3533" i="1" s="1"/>
  <c r="U3534" i="1" s="1"/>
  <c r="U3535" i="1" s="1"/>
  <c r="U3536" i="1" s="1"/>
  <c r="U3537" i="1" s="1"/>
  <c r="U3538" i="1" s="1"/>
  <c r="U3539" i="1" s="1"/>
  <c r="U3540" i="1" s="1"/>
  <c r="U3541" i="1" s="1"/>
  <c r="U3542" i="1" s="1"/>
  <c r="U3543" i="1" s="1"/>
  <c r="U3544" i="1" s="1"/>
  <c r="U3545" i="1" s="1"/>
  <c r="U3546" i="1" s="1"/>
  <c r="U3547" i="1" s="1"/>
  <c r="U3548" i="1" s="1"/>
  <c r="U3549" i="1" s="1"/>
  <c r="U3550" i="1" s="1"/>
  <c r="U3551" i="1" s="1"/>
  <c r="U3552" i="1" s="1"/>
  <c r="U3553" i="1" s="1"/>
  <c r="U3554" i="1" s="1"/>
  <c r="U3555" i="1" s="1"/>
  <c r="U3556" i="1" s="1"/>
  <c r="U3557" i="1" s="1"/>
  <c r="U3558" i="1" s="1"/>
  <c r="U3559" i="1" s="1"/>
  <c r="U3560" i="1" s="1"/>
  <c r="U3561" i="1" s="1"/>
  <c r="U3562" i="1" s="1"/>
  <c r="U3563" i="1" s="1"/>
  <c r="U3564" i="1" s="1"/>
  <c r="U3565" i="1" s="1"/>
  <c r="U3566" i="1" s="1"/>
  <c r="U3567" i="1" s="1"/>
  <c r="U3568" i="1" s="1"/>
  <c r="U3569" i="1" s="1"/>
  <c r="U3570" i="1" s="1"/>
  <c r="U3571" i="1" s="1"/>
  <c r="U3572" i="1" s="1"/>
  <c r="U3573" i="1" s="1"/>
  <c r="U3574" i="1" s="1"/>
  <c r="U3575" i="1" s="1"/>
  <c r="U3576" i="1" s="1"/>
  <c r="U3577" i="1" s="1"/>
  <c r="U3578" i="1" s="1"/>
  <c r="U3579" i="1" s="1"/>
  <c r="U3580" i="1" s="1"/>
  <c r="U3581" i="1" s="1"/>
  <c r="U3582" i="1" s="1"/>
  <c r="U3583" i="1" s="1"/>
  <c r="U3584" i="1" s="1"/>
  <c r="U3585" i="1" s="1"/>
  <c r="U3586" i="1" s="1"/>
  <c r="U3587" i="1" s="1"/>
  <c r="U3588" i="1" s="1"/>
  <c r="U3589" i="1" s="1"/>
  <c r="U3590" i="1" s="1"/>
  <c r="U3591" i="1" s="1"/>
  <c r="U3592" i="1" s="1"/>
  <c r="U3593" i="1" s="1"/>
  <c r="U3594" i="1" s="1"/>
  <c r="U3595" i="1" s="1"/>
  <c r="U3596" i="1" s="1"/>
  <c r="U3597" i="1" s="1"/>
  <c r="U3598" i="1" s="1"/>
  <c r="U3599" i="1" s="1"/>
  <c r="U3600" i="1" s="1"/>
  <c r="U3601" i="1" s="1"/>
  <c r="U3602" i="1" s="1"/>
  <c r="U3603" i="1" s="1"/>
  <c r="U3604" i="1" s="1"/>
  <c r="U3605" i="1" s="1"/>
  <c r="U3606" i="1" s="1"/>
  <c r="U3607" i="1" s="1"/>
  <c r="U3608" i="1" s="1"/>
  <c r="U3609" i="1" s="1"/>
  <c r="U3610" i="1" s="1"/>
  <c r="U3611" i="1" s="1"/>
  <c r="U3612" i="1" s="1"/>
  <c r="U3613" i="1" s="1"/>
  <c r="U3614" i="1" s="1"/>
  <c r="U3615" i="1" s="1"/>
  <c r="U3616" i="1" s="1"/>
  <c r="U3617" i="1" s="1"/>
  <c r="U3618" i="1" s="1"/>
  <c r="U3619" i="1" s="1"/>
  <c r="U3620" i="1" s="1"/>
  <c r="U3621" i="1" s="1"/>
  <c r="U3622" i="1" s="1"/>
  <c r="U3623" i="1" s="1"/>
  <c r="U3624" i="1" s="1"/>
  <c r="U3625" i="1" s="1"/>
  <c r="U3626" i="1" s="1"/>
  <c r="U3627" i="1" s="1"/>
  <c r="U3628" i="1" s="1"/>
  <c r="U3629" i="1" s="1"/>
  <c r="U3630" i="1" s="1"/>
  <c r="U3631" i="1" s="1"/>
  <c r="U3632" i="1" s="1"/>
  <c r="U3633" i="1" s="1"/>
  <c r="U3634" i="1" s="1"/>
  <c r="U3635" i="1" s="1"/>
  <c r="U3636" i="1" s="1"/>
  <c r="U3637" i="1" s="1"/>
  <c r="U3638" i="1" s="1"/>
  <c r="U3639" i="1" s="1"/>
  <c r="U3640" i="1" s="1"/>
  <c r="U3641" i="1" s="1"/>
  <c r="U3642" i="1" s="1"/>
  <c r="U3643" i="1" s="1"/>
  <c r="U3644" i="1" s="1"/>
  <c r="U3645" i="1" s="1"/>
  <c r="U3646" i="1" s="1"/>
  <c r="U3647" i="1" s="1"/>
  <c r="U3648" i="1" s="1"/>
  <c r="U3649" i="1" s="1"/>
  <c r="U3650" i="1" s="1"/>
  <c r="U3651" i="1" s="1"/>
  <c r="U3652" i="1" s="1"/>
  <c r="U3653" i="1" s="1"/>
  <c r="U3654" i="1" s="1"/>
  <c r="U3655" i="1" s="1"/>
  <c r="U3656" i="1" s="1"/>
  <c r="U3657" i="1" s="1"/>
  <c r="U3658" i="1" s="1"/>
  <c r="U3659" i="1" s="1"/>
  <c r="U3660" i="1" s="1"/>
  <c r="U3661" i="1" s="1"/>
  <c r="U3662" i="1" s="1"/>
  <c r="U3663" i="1" s="1"/>
  <c r="U3664" i="1" s="1"/>
  <c r="U3665" i="1" s="1"/>
  <c r="U3666" i="1" s="1"/>
  <c r="U3667" i="1" s="1"/>
  <c r="U3668" i="1" s="1"/>
  <c r="U3669" i="1" s="1"/>
  <c r="U3670" i="1" s="1"/>
  <c r="U3671" i="1" s="1"/>
  <c r="U3672" i="1" s="1"/>
  <c r="U3673" i="1" s="1"/>
  <c r="U3674" i="1" s="1"/>
  <c r="U3675" i="1" s="1"/>
  <c r="U3676" i="1" s="1"/>
  <c r="U3677" i="1" s="1"/>
  <c r="U3678" i="1" s="1"/>
  <c r="U3679" i="1" s="1"/>
  <c r="U3680" i="1" s="1"/>
  <c r="U3681" i="1" s="1"/>
  <c r="U3682" i="1" s="1"/>
  <c r="U3683" i="1" s="1"/>
  <c r="U3684" i="1" s="1"/>
  <c r="U3685" i="1" s="1"/>
  <c r="U3686" i="1" s="1"/>
  <c r="U3687" i="1" s="1"/>
  <c r="U3688" i="1" s="1"/>
  <c r="U3689" i="1" s="1"/>
  <c r="U3690" i="1" s="1"/>
  <c r="U3691" i="1" s="1"/>
  <c r="U3692" i="1" s="1"/>
  <c r="U3693" i="1" s="1"/>
  <c r="U3694" i="1" s="1"/>
  <c r="U3695" i="1" s="1"/>
  <c r="U3696" i="1" s="1"/>
  <c r="U3697" i="1" s="1"/>
  <c r="U3698" i="1" s="1"/>
  <c r="U3699" i="1" s="1"/>
  <c r="U3700" i="1" s="1"/>
  <c r="U3701" i="1" s="1"/>
  <c r="U3702" i="1" s="1"/>
  <c r="U3703" i="1" s="1"/>
  <c r="U3704" i="1" s="1"/>
  <c r="U3705" i="1" s="1"/>
  <c r="U3706" i="1" s="1"/>
  <c r="U3707" i="1" s="1"/>
  <c r="U3708" i="1" s="1"/>
  <c r="U3709" i="1" s="1"/>
  <c r="U3710" i="1" s="1"/>
  <c r="U3711" i="1" s="1"/>
  <c r="U3712" i="1" s="1"/>
  <c r="U3713" i="1" s="1"/>
  <c r="U3714" i="1" s="1"/>
  <c r="U3715" i="1" s="1"/>
  <c r="U3716" i="1" s="1"/>
  <c r="U3717" i="1" s="1"/>
  <c r="U3718" i="1" s="1"/>
  <c r="U3719" i="1" s="1"/>
  <c r="U3720" i="1" s="1"/>
  <c r="U3721" i="1" s="1"/>
  <c r="U3722" i="1" s="1"/>
  <c r="U3723" i="1" s="1"/>
  <c r="U3724" i="1" s="1"/>
  <c r="U3725" i="1" s="1"/>
  <c r="U3726" i="1" s="1"/>
  <c r="U3727" i="1" s="1"/>
  <c r="U3728" i="1" s="1"/>
  <c r="U3729" i="1" s="1"/>
  <c r="U3730" i="1" s="1"/>
  <c r="U3731" i="1" s="1"/>
  <c r="U3732" i="1" s="1"/>
  <c r="U3733" i="1" s="1"/>
  <c r="U3734" i="1" s="1"/>
  <c r="U3735" i="1" s="1"/>
  <c r="U3736" i="1" s="1"/>
  <c r="U3737" i="1" s="1"/>
  <c r="U3738" i="1" s="1"/>
  <c r="U3739" i="1" s="1"/>
  <c r="U3740" i="1" s="1"/>
  <c r="U3741" i="1" s="1"/>
  <c r="U3742" i="1" s="1"/>
  <c r="U3743" i="1" s="1"/>
  <c r="U3744" i="1" s="1"/>
  <c r="U3745" i="1" s="1"/>
  <c r="U3746" i="1" s="1"/>
  <c r="U3747" i="1" s="1"/>
  <c r="U3748" i="1" s="1"/>
  <c r="U3749" i="1" s="1"/>
  <c r="U3750" i="1" s="1"/>
  <c r="U3751" i="1" s="1"/>
  <c r="U3752" i="1" s="1"/>
  <c r="U3753" i="1" s="1"/>
  <c r="U3754" i="1" s="1"/>
  <c r="U3755" i="1" s="1"/>
  <c r="U3756" i="1" s="1"/>
  <c r="U3757" i="1" s="1"/>
  <c r="U3758" i="1" s="1"/>
  <c r="U3759" i="1" s="1"/>
  <c r="U3760" i="1" s="1"/>
  <c r="U3761" i="1" s="1"/>
  <c r="U3762" i="1" s="1"/>
  <c r="U3763" i="1" s="1"/>
  <c r="U3764" i="1" s="1"/>
  <c r="U3765" i="1" s="1"/>
  <c r="U3766" i="1" s="1"/>
  <c r="U3767" i="1" s="1"/>
  <c r="U3768" i="1" s="1"/>
  <c r="U3769" i="1" s="1"/>
  <c r="U3770" i="1" s="1"/>
  <c r="U3771" i="1" s="1"/>
  <c r="U3772" i="1" s="1"/>
  <c r="U3773" i="1" s="1"/>
  <c r="U3774" i="1" s="1"/>
  <c r="U3775" i="1" s="1"/>
  <c r="U3776" i="1" s="1"/>
  <c r="U3777" i="1" s="1"/>
  <c r="U3778" i="1" s="1"/>
  <c r="U3779" i="1" s="1"/>
  <c r="U3780" i="1" s="1"/>
  <c r="U3781" i="1" s="1"/>
  <c r="U3782" i="1" s="1"/>
  <c r="U3783" i="1" s="1"/>
  <c r="U3784" i="1" s="1"/>
  <c r="U3785" i="1" s="1"/>
  <c r="U3786" i="1" s="1"/>
  <c r="U3787" i="1" s="1"/>
  <c r="U3788" i="1" s="1"/>
  <c r="U3789" i="1" s="1"/>
  <c r="U3790" i="1" s="1"/>
  <c r="U3791" i="1" s="1"/>
  <c r="U3792" i="1" s="1"/>
  <c r="U3793" i="1" s="1"/>
  <c r="U3794" i="1" s="1"/>
  <c r="U3795" i="1" s="1"/>
  <c r="U3796" i="1" s="1"/>
  <c r="U3797" i="1" s="1"/>
  <c r="U3798" i="1" s="1"/>
  <c r="U3799" i="1" s="1"/>
  <c r="U3800" i="1" s="1"/>
  <c r="U3801" i="1" s="1"/>
  <c r="U3802" i="1" s="1"/>
  <c r="U3803" i="1" s="1"/>
  <c r="U3804" i="1" s="1"/>
  <c r="U3805" i="1" s="1"/>
  <c r="U3806" i="1" s="1"/>
  <c r="U3807" i="1" s="1"/>
  <c r="U3808" i="1" s="1"/>
  <c r="U3809" i="1" s="1"/>
  <c r="U3810" i="1" s="1"/>
  <c r="U3811" i="1" s="1"/>
  <c r="U3812" i="1" s="1"/>
  <c r="U3813" i="1" s="1"/>
  <c r="U3814" i="1" s="1"/>
  <c r="U3815" i="1" s="1"/>
  <c r="U3816" i="1" s="1"/>
  <c r="U3817" i="1" s="1"/>
  <c r="U3818" i="1" s="1"/>
  <c r="U3819" i="1" s="1"/>
  <c r="U3820" i="1" s="1"/>
  <c r="U3821" i="1" s="1"/>
  <c r="U3822" i="1" s="1"/>
  <c r="U3823" i="1" s="1"/>
  <c r="U3824" i="1" s="1"/>
  <c r="U3825" i="1" s="1"/>
  <c r="U3826" i="1" s="1"/>
  <c r="U3827" i="1" s="1"/>
  <c r="U3828" i="1" s="1"/>
  <c r="U3829" i="1" s="1"/>
  <c r="U3830" i="1" s="1"/>
  <c r="U3831" i="1" s="1"/>
  <c r="U3832" i="1" s="1"/>
  <c r="U3833" i="1" s="1"/>
  <c r="U3834" i="1" s="1"/>
  <c r="U3835" i="1" s="1"/>
  <c r="U3836" i="1" s="1"/>
  <c r="U3837" i="1" s="1"/>
  <c r="U3838" i="1" s="1"/>
  <c r="U3839" i="1" s="1"/>
  <c r="U3840" i="1" s="1"/>
  <c r="U3841" i="1" s="1"/>
  <c r="U3842" i="1" s="1"/>
  <c r="U3843" i="1" s="1"/>
  <c r="U3844" i="1" s="1"/>
  <c r="U3845" i="1" s="1"/>
  <c r="U3846" i="1" s="1"/>
  <c r="U3847" i="1" s="1"/>
  <c r="U3848" i="1" s="1"/>
  <c r="U3849" i="1" s="1"/>
  <c r="U3850" i="1" s="1"/>
  <c r="U3851" i="1" s="1"/>
  <c r="U3852" i="1" s="1"/>
  <c r="U3853" i="1" s="1"/>
  <c r="U3854" i="1" s="1"/>
  <c r="U3855" i="1" s="1"/>
  <c r="U3856" i="1" s="1"/>
  <c r="U3857" i="1" s="1"/>
  <c r="U3858" i="1" s="1"/>
  <c r="U3859" i="1" s="1"/>
  <c r="U3860" i="1" s="1"/>
  <c r="U3861" i="1" s="1"/>
  <c r="U3862" i="1" s="1"/>
  <c r="U3863" i="1" s="1"/>
  <c r="U3864" i="1" s="1"/>
  <c r="U3865" i="1" s="1"/>
  <c r="U3866" i="1" s="1"/>
  <c r="U3867" i="1" s="1"/>
  <c r="U3868" i="1" s="1"/>
  <c r="U3869" i="1" s="1"/>
  <c r="U3870" i="1" s="1"/>
  <c r="U3871" i="1" s="1"/>
  <c r="U3872" i="1" s="1"/>
  <c r="U3873" i="1" s="1"/>
  <c r="U3874" i="1" s="1"/>
  <c r="U3875" i="1" s="1"/>
  <c r="U3876" i="1" s="1"/>
  <c r="U3877" i="1" s="1"/>
  <c r="U3878" i="1" s="1"/>
  <c r="U3879" i="1" s="1"/>
  <c r="U3880" i="1" s="1"/>
  <c r="U3881" i="1" s="1"/>
  <c r="U3882" i="1" s="1"/>
  <c r="U3883" i="1" s="1"/>
  <c r="U3884" i="1" s="1"/>
  <c r="U3885" i="1" s="1"/>
  <c r="U3886" i="1" s="1"/>
  <c r="U3887" i="1" s="1"/>
  <c r="U3888" i="1" s="1"/>
  <c r="U3889" i="1" s="1"/>
  <c r="U3890" i="1" s="1"/>
  <c r="U3891" i="1" s="1"/>
  <c r="U3892" i="1" s="1"/>
  <c r="U3893" i="1" s="1"/>
  <c r="U3894" i="1" s="1"/>
  <c r="U3895" i="1" s="1"/>
  <c r="U3896" i="1" s="1"/>
  <c r="U3897" i="1" s="1"/>
  <c r="U3898" i="1" s="1"/>
  <c r="U3899" i="1" s="1"/>
  <c r="U3900" i="1" s="1"/>
  <c r="U3901" i="1" s="1"/>
  <c r="U3902" i="1" s="1"/>
  <c r="U3903" i="1" s="1"/>
  <c r="U3904" i="1" s="1"/>
  <c r="U3905" i="1" s="1"/>
  <c r="U3906" i="1" s="1"/>
  <c r="U3907" i="1" s="1"/>
  <c r="U3908" i="1" s="1"/>
  <c r="U3909" i="1" s="1"/>
  <c r="U3910" i="1" s="1"/>
  <c r="U3911" i="1" s="1"/>
  <c r="U3912" i="1" s="1"/>
  <c r="U3913" i="1" s="1"/>
  <c r="U3914" i="1" s="1"/>
  <c r="U3915" i="1" s="1"/>
  <c r="U3916" i="1" s="1"/>
  <c r="U3917" i="1" s="1"/>
  <c r="U3918" i="1" s="1"/>
  <c r="U3919" i="1" s="1"/>
  <c r="U3920" i="1" s="1"/>
  <c r="U3921" i="1" s="1"/>
  <c r="U3922" i="1" s="1"/>
  <c r="U3923" i="1" s="1"/>
  <c r="U3924" i="1" s="1"/>
  <c r="U3925" i="1" s="1"/>
  <c r="U3926" i="1" s="1"/>
  <c r="U3927" i="1" s="1"/>
  <c r="U3928" i="1" s="1"/>
  <c r="U3929" i="1" s="1"/>
  <c r="U3930" i="1" s="1"/>
  <c r="U3931" i="1" s="1"/>
  <c r="U3932" i="1" s="1"/>
  <c r="U3933" i="1" s="1"/>
  <c r="U3934" i="1" s="1"/>
  <c r="U3935" i="1" s="1"/>
  <c r="U3936" i="1" s="1"/>
  <c r="U3937" i="1" s="1"/>
  <c r="U3938" i="1" s="1"/>
  <c r="U3939" i="1" s="1"/>
  <c r="U3940" i="1" s="1"/>
  <c r="U3941" i="1" s="1"/>
  <c r="U3942" i="1" s="1"/>
  <c r="U3943" i="1" s="1"/>
  <c r="U3944" i="1" s="1"/>
  <c r="U3945" i="1" s="1"/>
  <c r="U3946" i="1" s="1"/>
  <c r="U3947" i="1" s="1"/>
  <c r="U3948" i="1" s="1"/>
  <c r="U3949" i="1" s="1"/>
  <c r="U3950" i="1" s="1"/>
  <c r="U3951" i="1" s="1"/>
  <c r="U3952" i="1" s="1"/>
  <c r="U3953" i="1" s="1"/>
  <c r="U3954" i="1" s="1"/>
  <c r="U3955" i="1" s="1"/>
  <c r="U3956" i="1" s="1"/>
  <c r="U3957" i="1" s="1"/>
  <c r="U3958" i="1" s="1"/>
  <c r="U3959" i="1" s="1"/>
  <c r="U3960" i="1" s="1"/>
  <c r="U3961" i="1" s="1"/>
  <c r="U3962" i="1" s="1"/>
  <c r="U3963" i="1" s="1"/>
  <c r="U3964" i="1" s="1"/>
  <c r="U3965" i="1" s="1"/>
  <c r="U3966" i="1" s="1"/>
  <c r="U3967" i="1" s="1"/>
  <c r="U3968" i="1" s="1"/>
  <c r="U3969" i="1" s="1"/>
  <c r="U3970" i="1" s="1"/>
  <c r="U3971" i="1" s="1"/>
  <c r="U3972" i="1" s="1"/>
  <c r="U3973" i="1" s="1"/>
  <c r="U3974" i="1" s="1"/>
  <c r="U3975" i="1" s="1"/>
  <c r="U3976" i="1" s="1"/>
  <c r="U3977" i="1" s="1"/>
  <c r="U3978" i="1" s="1"/>
  <c r="U3979" i="1" s="1"/>
  <c r="U3980" i="1" s="1"/>
  <c r="U3981" i="1" s="1"/>
  <c r="U3982" i="1" s="1"/>
  <c r="U3983" i="1" s="1"/>
  <c r="U3984" i="1" s="1"/>
  <c r="U3985" i="1" s="1"/>
  <c r="U3986" i="1" s="1"/>
  <c r="U3987" i="1" s="1"/>
  <c r="U3988" i="1" s="1"/>
  <c r="U3989" i="1" s="1"/>
  <c r="U3990" i="1" s="1"/>
  <c r="U3991" i="1" s="1"/>
  <c r="U3992" i="1" s="1"/>
  <c r="U3993" i="1" s="1"/>
  <c r="U3994" i="1" s="1"/>
  <c r="U3995" i="1" s="1"/>
  <c r="U3996" i="1" s="1"/>
  <c r="U3997" i="1" s="1"/>
  <c r="U3998" i="1" s="1"/>
  <c r="U3999" i="1" s="1"/>
  <c r="U4000" i="1" s="1"/>
  <c r="U4001" i="1" s="1"/>
  <c r="U4002" i="1" s="1"/>
  <c r="U4003" i="1" s="1"/>
  <c r="U4004" i="1" s="1"/>
  <c r="U4005" i="1" s="1"/>
  <c r="U4006" i="1" s="1"/>
  <c r="U4007" i="1" s="1"/>
  <c r="U4008" i="1" s="1"/>
  <c r="U4009" i="1" s="1"/>
  <c r="U4010" i="1" s="1"/>
  <c r="U4011" i="1" s="1"/>
  <c r="U4012" i="1" s="1"/>
  <c r="U4013" i="1" s="1"/>
  <c r="U4014" i="1" s="1"/>
  <c r="U4015" i="1" s="1"/>
  <c r="U4016" i="1" s="1"/>
  <c r="U4017" i="1" s="1"/>
  <c r="U4018" i="1" s="1"/>
  <c r="U4019" i="1" s="1"/>
  <c r="U4020" i="1" s="1"/>
  <c r="U4021" i="1" s="1"/>
  <c r="U4022" i="1" s="1"/>
  <c r="U4023" i="1" s="1"/>
  <c r="U4024" i="1" s="1"/>
  <c r="U4025" i="1" s="1"/>
  <c r="U4026" i="1" s="1"/>
  <c r="U4027" i="1" s="1"/>
  <c r="U4028" i="1" s="1"/>
  <c r="U4029" i="1" s="1"/>
  <c r="U4030" i="1" s="1"/>
  <c r="U4031" i="1" s="1"/>
  <c r="U4032" i="1" s="1"/>
  <c r="U4033" i="1" s="1"/>
  <c r="U4034" i="1" s="1"/>
  <c r="U4035" i="1" s="1"/>
  <c r="U4036" i="1" s="1"/>
  <c r="U4037" i="1" s="1"/>
  <c r="U4038" i="1" s="1"/>
  <c r="U4039" i="1" s="1"/>
  <c r="U4040" i="1" s="1"/>
  <c r="U4041" i="1" s="1"/>
  <c r="U4042" i="1" s="1"/>
  <c r="U4043" i="1" s="1"/>
  <c r="U4044" i="1" s="1"/>
  <c r="U4045" i="1" s="1"/>
  <c r="U4046" i="1" s="1"/>
  <c r="U4047" i="1" s="1"/>
  <c r="U4048" i="1" s="1"/>
  <c r="U4049" i="1" s="1"/>
  <c r="U4050" i="1" s="1"/>
  <c r="U4051" i="1" s="1"/>
  <c r="U4052" i="1" s="1"/>
  <c r="U4053" i="1" s="1"/>
  <c r="U4054" i="1" s="1"/>
  <c r="U4055" i="1" s="1"/>
  <c r="U4056" i="1" s="1"/>
  <c r="U4057" i="1" s="1"/>
  <c r="U4058" i="1" s="1"/>
  <c r="U4059" i="1" s="1"/>
  <c r="U4060" i="1" s="1"/>
  <c r="U4061" i="1" s="1"/>
  <c r="U4062" i="1" s="1"/>
  <c r="U4063" i="1" s="1"/>
  <c r="U4064" i="1" s="1"/>
  <c r="U4065" i="1" s="1"/>
  <c r="U4066" i="1" s="1"/>
  <c r="U4067" i="1" s="1"/>
  <c r="U4068" i="1" s="1"/>
  <c r="U4069" i="1" s="1"/>
  <c r="U4070" i="1" s="1"/>
  <c r="U4071" i="1" s="1"/>
  <c r="U4072" i="1" s="1"/>
  <c r="U4073" i="1" s="1"/>
  <c r="U4074" i="1" s="1"/>
  <c r="U4075" i="1" s="1"/>
  <c r="U4076" i="1" s="1"/>
  <c r="U4077" i="1" s="1"/>
  <c r="U4078" i="1" s="1"/>
  <c r="U4079" i="1" s="1"/>
  <c r="U4080" i="1" s="1"/>
  <c r="U4081" i="1" s="1"/>
  <c r="U4082" i="1" s="1"/>
  <c r="U4083" i="1" s="1"/>
  <c r="U4084" i="1" s="1"/>
  <c r="U4085" i="1" s="1"/>
  <c r="U4086" i="1" s="1"/>
  <c r="U4087" i="1" s="1"/>
  <c r="U4088" i="1" s="1"/>
  <c r="U4089" i="1" s="1"/>
  <c r="U4090" i="1" s="1"/>
  <c r="U4091" i="1" s="1"/>
  <c r="U4092" i="1" s="1"/>
  <c r="U4093" i="1" s="1"/>
  <c r="U4094" i="1" s="1"/>
  <c r="U4095" i="1" s="1"/>
  <c r="U4096" i="1" s="1"/>
  <c r="U4097" i="1" s="1"/>
  <c r="U4098" i="1" s="1"/>
  <c r="U4099" i="1" s="1"/>
  <c r="U4100" i="1" s="1"/>
  <c r="U4101" i="1" s="1"/>
  <c r="U4102" i="1" s="1"/>
  <c r="U4103" i="1" s="1"/>
  <c r="U4104" i="1" s="1"/>
  <c r="U4105" i="1" s="1"/>
  <c r="U4106" i="1" s="1"/>
  <c r="U4107" i="1" s="1"/>
  <c r="U4108" i="1" s="1"/>
  <c r="U4109" i="1" s="1"/>
  <c r="U4110" i="1" s="1"/>
  <c r="U4111" i="1" s="1"/>
  <c r="U4112" i="1" s="1"/>
  <c r="U4113" i="1" s="1"/>
  <c r="U4114" i="1" s="1"/>
  <c r="U4115" i="1" s="1"/>
  <c r="U4116" i="1" s="1"/>
  <c r="U4117" i="1" s="1"/>
  <c r="U4118" i="1" s="1"/>
  <c r="U4119" i="1" s="1"/>
  <c r="U4120" i="1" s="1"/>
  <c r="U4121" i="1" s="1"/>
  <c r="U4122" i="1" s="1"/>
  <c r="U4123" i="1" s="1"/>
  <c r="U4124" i="1" s="1"/>
  <c r="U4125" i="1" s="1"/>
  <c r="U4126" i="1" s="1"/>
  <c r="U4127" i="1" s="1"/>
  <c r="U4128" i="1" s="1"/>
  <c r="U4129" i="1" s="1"/>
  <c r="U4130" i="1" s="1"/>
  <c r="U4131" i="1" s="1"/>
  <c r="U4132" i="1" s="1"/>
  <c r="U4133" i="1" s="1"/>
  <c r="U4134" i="1" s="1"/>
  <c r="U4135" i="1" s="1"/>
  <c r="U4136" i="1" s="1"/>
  <c r="U4137" i="1" s="1"/>
  <c r="U4138" i="1" s="1"/>
  <c r="U4139" i="1" s="1"/>
  <c r="U4140" i="1" s="1"/>
  <c r="U4141" i="1" s="1"/>
  <c r="U4142" i="1" s="1"/>
  <c r="U4143" i="1" s="1"/>
  <c r="U4144" i="1" s="1"/>
  <c r="U4145" i="1" s="1"/>
  <c r="U4146" i="1" s="1"/>
  <c r="U4147" i="1" s="1"/>
  <c r="U4148" i="1" s="1"/>
  <c r="U4149" i="1" s="1"/>
  <c r="U4150" i="1" s="1"/>
  <c r="U4151" i="1" s="1"/>
  <c r="U4152" i="1" s="1"/>
  <c r="U4153" i="1" s="1"/>
  <c r="U4154" i="1" s="1"/>
  <c r="U4155" i="1" s="1"/>
  <c r="U4156" i="1" s="1"/>
  <c r="U4157" i="1" s="1"/>
  <c r="U4158" i="1" s="1"/>
  <c r="U4159" i="1" s="1"/>
  <c r="U4160" i="1" s="1"/>
  <c r="U4161" i="1" s="1"/>
  <c r="U4162" i="1" s="1"/>
  <c r="U4163" i="1" s="1"/>
  <c r="U4164" i="1" s="1"/>
  <c r="U4165" i="1" s="1"/>
  <c r="U4166" i="1" s="1"/>
  <c r="U4167" i="1" s="1"/>
  <c r="U4168" i="1" s="1"/>
  <c r="U4169" i="1" s="1"/>
  <c r="U4170" i="1" s="1"/>
  <c r="U4171" i="1" s="1"/>
  <c r="U4172" i="1" s="1"/>
  <c r="U4173" i="1" s="1"/>
  <c r="U4174" i="1" s="1"/>
  <c r="U4175" i="1" s="1"/>
  <c r="U4176" i="1" s="1"/>
  <c r="U4177" i="1" s="1"/>
  <c r="U4178" i="1" s="1"/>
  <c r="U4179" i="1" s="1"/>
  <c r="U4180" i="1" s="1"/>
  <c r="U4181" i="1" s="1"/>
  <c r="U4182" i="1" s="1"/>
  <c r="U4183" i="1" s="1"/>
  <c r="U4184" i="1" s="1"/>
  <c r="U4185" i="1" s="1"/>
  <c r="U4186" i="1" s="1"/>
  <c r="U4187" i="1" s="1"/>
  <c r="U4188" i="1" s="1"/>
  <c r="U4189" i="1" s="1"/>
  <c r="U4190" i="1" s="1"/>
  <c r="U4191" i="1" s="1"/>
  <c r="U4192" i="1" s="1"/>
  <c r="U4193" i="1" s="1"/>
  <c r="U4194" i="1" s="1"/>
  <c r="U4195" i="1" s="1"/>
  <c r="U4196" i="1" s="1"/>
  <c r="U4197" i="1" s="1"/>
  <c r="U4198" i="1" s="1"/>
  <c r="U4199" i="1" s="1"/>
  <c r="U4200" i="1" s="1"/>
  <c r="U4201" i="1" s="1"/>
  <c r="U4202" i="1" s="1"/>
  <c r="U4203" i="1" s="1"/>
  <c r="U4204" i="1" s="1"/>
  <c r="U4205" i="1" s="1"/>
  <c r="U4206" i="1" s="1"/>
  <c r="U4207" i="1" s="1"/>
  <c r="U4208" i="1" s="1"/>
  <c r="U4209" i="1" s="1"/>
  <c r="U4210" i="1" s="1"/>
  <c r="U4211" i="1" s="1"/>
  <c r="U4212" i="1" s="1"/>
  <c r="U4213" i="1" s="1"/>
  <c r="U4214" i="1" s="1"/>
  <c r="U4215" i="1" s="1"/>
  <c r="U4216" i="1" s="1"/>
  <c r="U4217" i="1" s="1"/>
  <c r="U4218" i="1" s="1"/>
  <c r="U4219" i="1" s="1"/>
  <c r="U4220" i="1" s="1"/>
  <c r="U4221" i="1" s="1"/>
  <c r="U4222" i="1" s="1"/>
  <c r="U4223" i="1" s="1"/>
  <c r="U4224" i="1" s="1"/>
  <c r="U4225" i="1" s="1"/>
  <c r="U4226" i="1" s="1"/>
  <c r="U4227" i="1" s="1"/>
  <c r="U4228" i="1" s="1"/>
  <c r="U4229" i="1" s="1"/>
  <c r="U4230" i="1" s="1"/>
  <c r="U4231" i="1" s="1"/>
  <c r="U4232" i="1" s="1"/>
  <c r="U4233" i="1" s="1"/>
  <c r="U4234" i="1" s="1"/>
  <c r="U4235" i="1" s="1"/>
  <c r="U4236" i="1" s="1"/>
  <c r="U4237" i="1" s="1"/>
  <c r="U4238" i="1" s="1"/>
  <c r="U4239" i="1" s="1"/>
  <c r="U4240" i="1" s="1"/>
  <c r="U4241" i="1" s="1"/>
  <c r="U4242" i="1" s="1"/>
  <c r="U4243" i="1" s="1"/>
  <c r="U4244" i="1" s="1"/>
  <c r="U4245" i="1" s="1"/>
  <c r="U4246" i="1" s="1"/>
  <c r="U4247" i="1" s="1"/>
  <c r="U4248" i="1" s="1"/>
  <c r="U4249" i="1" s="1"/>
  <c r="U4250" i="1" s="1"/>
  <c r="U4251" i="1" s="1"/>
  <c r="U4252" i="1" s="1"/>
  <c r="U4253" i="1" s="1"/>
  <c r="U4254" i="1" s="1"/>
  <c r="U4255" i="1" s="1"/>
  <c r="U4256" i="1" s="1"/>
  <c r="U4257" i="1" s="1"/>
  <c r="U4258" i="1" s="1"/>
  <c r="U4259" i="1" s="1"/>
  <c r="U4260" i="1" s="1"/>
  <c r="U4261" i="1" s="1"/>
  <c r="U4262" i="1" s="1"/>
  <c r="U4263" i="1" s="1"/>
  <c r="U4264" i="1" s="1"/>
  <c r="U4265" i="1" s="1"/>
  <c r="U4266" i="1" s="1"/>
  <c r="U4267" i="1" s="1"/>
  <c r="U4268" i="1" s="1"/>
  <c r="U4269" i="1" s="1"/>
  <c r="U4270" i="1" s="1"/>
  <c r="U4271" i="1" s="1"/>
  <c r="U4272" i="1" s="1"/>
  <c r="U4273" i="1" s="1"/>
  <c r="U4274" i="1" s="1"/>
  <c r="U4275" i="1" s="1"/>
  <c r="U4276" i="1" s="1"/>
  <c r="U4277" i="1" s="1"/>
  <c r="U4278" i="1" s="1"/>
  <c r="U4279" i="1" s="1"/>
  <c r="U4280" i="1" s="1"/>
  <c r="U4281" i="1" s="1"/>
  <c r="U4282" i="1" s="1"/>
  <c r="U4283" i="1" s="1"/>
  <c r="U4284" i="1" s="1"/>
  <c r="U4285" i="1" s="1"/>
  <c r="U4286" i="1" s="1"/>
  <c r="U4287" i="1" s="1"/>
  <c r="U4288" i="1" s="1"/>
  <c r="U4289" i="1" s="1"/>
  <c r="U4290" i="1" s="1"/>
  <c r="U4291" i="1" s="1"/>
  <c r="U4292" i="1" s="1"/>
  <c r="U4293" i="1" s="1"/>
  <c r="U4294" i="1" s="1"/>
  <c r="U4295" i="1" s="1"/>
  <c r="U4296" i="1" s="1"/>
  <c r="U4297" i="1" s="1"/>
  <c r="U4298" i="1" s="1"/>
  <c r="U4299" i="1" s="1"/>
  <c r="U4300" i="1" s="1"/>
  <c r="U4301" i="1" s="1"/>
  <c r="U4302" i="1" s="1"/>
  <c r="U4303" i="1" s="1"/>
  <c r="U4304" i="1" s="1"/>
  <c r="U4305" i="1" s="1"/>
  <c r="U4306" i="1" s="1"/>
  <c r="U4307" i="1" s="1"/>
  <c r="U4308" i="1" s="1"/>
  <c r="U4309" i="1" s="1"/>
  <c r="U4310" i="1" s="1"/>
  <c r="U4311" i="1" s="1"/>
  <c r="U4312" i="1" s="1"/>
  <c r="U4313" i="1" s="1"/>
  <c r="U4314" i="1" s="1"/>
  <c r="U4315" i="1" s="1"/>
  <c r="U4316" i="1" s="1"/>
  <c r="U4317" i="1" s="1"/>
  <c r="U4318" i="1" s="1"/>
  <c r="U4319" i="1" s="1"/>
  <c r="U4320" i="1" s="1"/>
  <c r="U4321" i="1" s="1"/>
  <c r="U4322" i="1" s="1"/>
  <c r="U4323" i="1" s="1"/>
  <c r="U4324" i="1" s="1"/>
  <c r="U4325" i="1" s="1"/>
  <c r="U4326" i="1" s="1"/>
  <c r="U4327" i="1" s="1"/>
  <c r="U4328" i="1" s="1"/>
  <c r="U4329" i="1" s="1"/>
  <c r="U4330" i="1" s="1"/>
  <c r="U4331" i="1" s="1"/>
  <c r="U4332" i="1" s="1"/>
  <c r="U4333" i="1" s="1"/>
  <c r="U4334" i="1" s="1"/>
  <c r="U4335" i="1" s="1"/>
  <c r="U4336" i="1" s="1"/>
  <c r="U4337" i="1" s="1"/>
  <c r="U4338" i="1" s="1"/>
  <c r="U4339" i="1" s="1"/>
  <c r="U4340" i="1" s="1"/>
  <c r="U4341" i="1" s="1"/>
  <c r="U4342" i="1" s="1"/>
  <c r="U4343" i="1" s="1"/>
  <c r="U4344" i="1" s="1"/>
  <c r="U4345" i="1" s="1"/>
  <c r="U4346" i="1" s="1"/>
  <c r="U4347" i="1" s="1"/>
  <c r="U4348" i="1" s="1"/>
  <c r="U4349" i="1" s="1"/>
  <c r="U4350" i="1" s="1"/>
  <c r="U4351" i="1" s="1"/>
  <c r="U4352" i="1" s="1"/>
  <c r="U4353" i="1" s="1"/>
  <c r="U4354" i="1" s="1"/>
  <c r="U4355" i="1" s="1"/>
  <c r="U4356" i="1" s="1"/>
  <c r="U4357" i="1" s="1"/>
  <c r="U4358" i="1" s="1"/>
  <c r="U4359" i="1" s="1"/>
  <c r="U4360" i="1" s="1"/>
  <c r="U4361" i="1" s="1"/>
  <c r="U4362" i="1" s="1"/>
  <c r="U4363" i="1" s="1"/>
  <c r="U4364" i="1" s="1"/>
  <c r="U4365" i="1" s="1"/>
  <c r="U4366" i="1" s="1"/>
  <c r="U4367" i="1" s="1"/>
  <c r="U4368" i="1" s="1"/>
  <c r="U4369" i="1" s="1"/>
  <c r="U4370" i="1" s="1"/>
  <c r="U4371" i="1" s="1"/>
  <c r="U4372" i="1" s="1"/>
  <c r="U4373" i="1" s="1"/>
  <c r="U4374" i="1" s="1"/>
  <c r="U4375" i="1" s="1"/>
  <c r="U4376" i="1" s="1"/>
  <c r="U4377" i="1" s="1"/>
  <c r="U4378" i="1" s="1"/>
  <c r="U4379" i="1" s="1"/>
  <c r="U4380" i="1" s="1"/>
  <c r="U4381" i="1" s="1"/>
  <c r="U4382" i="1" s="1"/>
  <c r="U4383" i="1" s="1"/>
  <c r="U4384" i="1" s="1"/>
  <c r="U4385" i="1" s="1"/>
  <c r="U4386" i="1" s="1"/>
  <c r="U4387" i="1" s="1"/>
  <c r="U4388" i="1" s="1"/>
  <c r="U4389" i="1" s="1"/>
  <c r="U4390" i="1" s="1"/>
  <c r="U4391" i="1" s="1"/>
  <c r="U4392" i="1" s="1"/>
  <c r="U4393" i="1" s="1"/>
  <c r="U4394" i="1" s="1"/>
  <c r="U4395" i="1" s="1"/>
  <c r="U4396" i="1" s="1"/>
  <c r="U4397" i="1" s="1"/>
  <c r="U4398" i="1" s="1"/>
  <c r="U4399" i="1" s="1"/>
  <c r="U4400" i="1" s="1"/>
  <c r="U4401" i="1" s="1"/>
  <c r="U4402" i="1" s="1"/>
  <c r="U4403" i="1" s="1"/>
  <c r="U4404" i="1" s="1"/>
  <c r="U4405" i="1" s="1"/>
  <c r="U4406" i="1" s="1"/>
  <c r="U4407" i="1" s="1"/>
  <c r="U4408" i="1" s="1"/>
  <c r="U4409" i="1" s="1"/>
  <c r="U4410" i="1" s="1"/>
  <c r="U4411" i="1" s="1"/>
  <c r="U4412" i="1" s="1"/>
  <c r="U4413" i="1" s="1"/>
  <c r="U4414" i="1" s="1"/>
  <c r="U4415" i="1" s="1"/>
  <c r="U4416" i="1" s="1"/>
  <c r="U4417" i="1" s="1"/>
  <c r="U4418" i="1" s="1"/>
  <c r="U4419" i="1" s="1"/>
  <c r="U4420" i="1" s="1"/>
  <c r="U4421" i="1" s="1"/>
  <c r="U4422" i="1" s="1"/>
  <c r="U4423" i="1" s="1"/>
  <c r="U4424" i="1" s="1"/>
  <c r="U4425" i="1" s="1"/>
  <c r="U4426" i="1" s="1"/>
  <c r="U4427" i="1" s="1"/>
  <c r="U4428" i="1" s="1"/>
  <c r="U4429" i="1" s="1"/>
  <c r="U4430" i="1" s="1"/>
  <c r="U4431" i="1" s="1"/>
  <c r="U4432" i="1" s="1"/>
  <c r="U4433" i="1" s="1"/>
  <c r="U4434" i="1" s="1"/>
  <c r="U4435" i="1" s="1"/>
  <c r="U4436" i="1" s="1"/>
  <c r="U4437" i="1" s="1"/>
  <c r="U4438" i="1" s="1"/>
  <c r="U4439" i="1" s="1"/>
  <c r="U4440" i="1" s="1"/>
  <c r="U4441" i="1" s="1"/>
  <c r="U4442" i="1" s="1"/>
  <c r="U4443" i="1" s="1"/>
  <c r="U4444" i="1" s="1"/>
  <c r="U4445" i="1" s="1"/>
  <c r="U4446" i="1" s="1"/>
  <c r="U4447" i="1" s="1"/>
  <c r="U4448" i="1" s="1"/>
  <c r="U4449" i="1" s="1"/>
  <c r="U4450" i="1" s="1"/>
  <c r="U4451" i="1" s="1"/>
  <c r="U4452" i="1" s="1"/>
  <c r="U4453" i="1" s="1"/>
  <c r="U4454" i="1" s="1"/>
  <c r="U4455" i="1" s="1"/>
  <c r="U4456" i="1" s="1"/>
  <c r="U4457" i="1" s="1"/>
  <c r="U4458" i="1" s="1"/>
  <c r="U4459" i="1" s="1"/>
  <c r="U4460" i="1" s="1"/>
  <c r="U4461" i="1" s="1"/>
  <c r="U4462" i="1" s="1"/>
  <c r="U4463" i="1" s="1"/>
  <c r="U4464" i="1" s="1"/>
  <c r="U4465" i="1" s="1"/>
  <c r="U4466" i="1" s="1"/>
  <c r="U4467" i="1" s="1"/>
  <c r="U4468" i="1" s="1"/>
  <c r="U4469" i="1" s="1"/>
  <c r="U4470" i="1" s="1"/>
  <c r="U4471" i="1" s="1"/>
  <c r="U4472" i="1" s="1"/>
  <c r="U4473" i="1" s="1"/>
  <c r="U4474" i="1" s="1"/>
  <c r="U4475" i="1" s="1"/>
  <c r="U4476" i="1" s="1"/>
  <c r="U4477" i="1" s="1"/>
  <c r="U4478" i="1" s="1"/>
  <c r="U4479" i="1" s="1"/>
  <c r="U4480" i="1" s="1"/>
  <c r="U4481" i="1" s="1"/>
  <c r="U4482" i="1" s="1"/>
  <c r="U4483" i="1" s="1"/>
  <c r="U4484" i="1" s="1"/>
  <c r="U4485" i="1" s="1"/>
  <c r="U4486" i="1" s="1"/>
  <c r="U4487" i="1" s="1"/>
  <c r="U4488" i="1" s="1"/>
  <c r="U4489" i="1" s="1"/>
  <c r="U4490" i="1" s="1"/>
  <c r="U4491" i="1" s="1"/>
  <c r="U4492" i="1" s="1"/>
  <c r="U4493" i="1" s="1"/>
  <c r="U4494" i="1" s="1"/>
  <c r="U4495" i="1" s="1"/>
  <c r="U4496" i="1" s="1"/>
  <c r="U4497" i="1" s="1"/>
  <c r="U4498" i="1" s="1"/>
  <c r="U4499" i="1" s="1"/>
  <c r="U4500" i="1" s="1"/>
  <c r="U4501" i="1" s="1"/>
  <c r="U4502" i="1" s="1"/>
  <c r="U4503" i="1" s="1"/>
  <c r="U4504" i="1" s="1"/>
  <c r="U4505" i="1" s="1"/>
  <c r="U4506" i="1" s="1"/>
  <c r="U4507" i="1" s="1"/>
  <c r="U4508" i="1" s="1"/>
  <c r="U4509" i="1" s="1"/>
  <c r="U4510" i="1" s="1"/>
  <c r="U4511" i="1" s="1"/>
  <c r="U4512" i="1" s="1"/>
  <c r="U4513" i="1" s="1"/>
  <c r="U4514" i="1" s="1"/>
  <c r="U4515" i="1" s="1"/>
  <c r="U4516" i="1" s="1"/>
  <c r="U4517" i="1" s="1"/>
  <c r="U4518" i="1" s="1"/>
  <c r="U4519" i="1" s="1"/>
  <c r="U4520" i="1" s="1"/>
  <c r="U4521" i="1" s="1"/>
  <c r="U4522" i="1" s="1"/>
  <c r="U4523" i="1" s="1"/>
  <c r="U4524" i="1" s="1"/>
  <c r="U4525" i="1" s="1"/>
  <c r="U4526" i="1" s="1"/>
  <c r="U4527" i="1" s="1"/>
  <c r="U4528" i="1" s="1"/>
  <c r="U4529" i="1" s="1"/>
  <c r="U4530" i="1" s="1"/>
  <c r="U4531" i="1" s="1"/>
  <c r="U4532" i="1" s="1"/>
  <c r="U4533" i="1" s="1"/>
  <c r="U4534" i="1" s="1"/>
  <c r="U4535" i="1" s="1"/>
  <c r="U4536" i="1" s="1"/>
  <c r="U4537" i="1" s="1"/>
  <c r="U4538" i="1" s="1"/>
  <c r="U4539" i="1" s="1"/>
  <c r="U4540" i="1" s="1"/>
  <c r="U4541" i="1" s="1"/>
  <c r="U4542" i="1" s="1"/>
  <c r="U4543" i="1" s="1"/>
  <c r="U4544" i="1" s="1"/>
  <c r="U4545" i="1" s="1"/>
  <c r="U4546" i="1" s="1"/>
  <c r="U4547" i="1" s="1"/>
  <c r="U4548" i="1" s="1"/>
  <c r="U4549" i="1" s="1"/>
  <c r="U4550" i="1" s="1"/>
  <c r="U4551" i="1" s="1"/>
  <c r="U4552" i="1" s="1"/>
  <c r="U4553" i="1" s="1"/>
  <c r="U4554" i="1" s="1"/>
  <c r="U4555" i="1" s="1"/>
  <c r="U4556" i="1" s="1"/>
  <c r="U4557" i="1" s="1"/>
  <c r="U4558" i="1" s="1"/>
  <c r="U4559" i="1" s="1"/>
  <c r="U4560" i="1" s="1"/>
  <c r="U4561" i="1" s="1"/>
  <c r="U4562" i="1" s="1"/>
  <c r="U4563" i="1" s="1"/>
  <c r="U4564" i="1" s="1"/>
  <c r="U4565" i="1" s="1"/>
  <c r="U4566" i="1" s="1"/>
  <c r="U4567" i="1" s="1"/>
  <c r="U4568" i="1" s="1"/>
  <c r="U4569" i="1" s="1"/>
  <c r="U4570" i="1" s="1"/>
  <c r="U4571" i="1" s="1"/>
  <c r="U4572" i="1" s="1"/>
  <c r="U4573" i="1" s="1"/>
  <c r="U4574" i="1" s="1"/>
  <c r="U4575" i="1" s="1"/>
  <c r="U4576" i="1" s="1"/>
  <c r="U4577" i="1" s="1"/>
  <c r="U4578" i="1" s="1"/>
  <c r="U4579" i="1" s="1"/>
  <c r="U4580" i="1" s="1"/>
  <c r="U4581" i="1" s="1"/>
  <c r="U4582" i="1" s="1"/>
  <c r="U4583" i="1" s="1"/>
  <c r="U4584" i="1" s="1"/>
  <c r="U4585" i="1" s="1"/>
  <c r="U4586" i="1" s="1"/>
  <c r="U4587" i="1" s="1"/>
  <c r="U4588" i="1" s="1"/>
  <c r="U4589" i="1" s="1"/>
  <c r="U4590" i="1" s="1"/>
  <c r="U4591" i="1" s="1"/>
  <c r="U4592" i="1" s="1"/>
  <c r="U4593" i="1" s="1"/>
  <c r="U4594" i="1" s="1"/>
  <c r="U4595" i="1" s="1"/>
  <c r="U4596" i="1" s="1"/>
  <c r="U4597" i="1" s="1"/>
  <c r="U4598" i="1" s="1"/>
  <c r="U4599" i="1" s="1"/>
  <c r="U4600" i="1" s="1"/>
  <c r="U4601" i="1" s="1"/>
  <c r="U4602" i="1" s="1"/>
  <c r="U4603" i="1" s="1"/>
  <c r="U4604" i="1" s="1"/>
  <c r="U4605" i="1" s="1"/>
  <c r="U4606" i="1" s="1"/>
  <c r="U4607" i="1" s="1"/>
  <c r="U4608" i="1" s="1"/>
  <c r="U4609" i="1" s="1"/>
  <c r="U4610" i="1" s="1"/>
  <c r="U4611" i="1" s="1"/>
  <c r="U4612" i="1" s="1"/>
  <c r="U4613" i="1" s="1"/>
  <c r="U4614" i="1" s="1"/>
  <c r="U4615" i="1" s="1"/>
  <c r="U4616" i="1" s="1"/>
  <c r="U4617" i="1" s="1"/>
  <c r="U4618" i="1" s="1"/>
  <c r="U4619" i="1" s="1"/>
  <c r="U4620" i="1" s="1"/>
  <c r="U4621" i="1" s="1"/>
  <c r="U4622" i="1" s="1"/>
  <c r="U4623" i="1" s="1"/>
  <c r="U4624" i="1" s="1"/>
  <c r="U4625" i="1" s="1"/>
  <c r="U4626" i="1" s="1"/>
  <c r="U4627" i="1" s="1"/>
  <c r="U4628" i="1" s="1"/>
  <c r="U4629" i="1" s="1"/>
  <c r="U4630" i="1" s="1"/>
  <c r="U4631" i="1" s="1"/>
  <c r="U4632" i="1" s="1"/>
  <c r="U4633" i="1" s="1"/>
  <c r="U4634" i="1" s="1"/>
  <c r="U4635" i="1" s="1"/>
  <c r="U4636" i="1" s="1"/>
  <c r="U4637" i="1" s="1"/>
  <c r="U4638" i="1" s="1"/>
  <c r="U4639" i="1" s="1"/>
  <c r="U4640" i="1" s="1"/>
  <c r="U4641" i="1" s="1"/>
  <c r="U4642" i="1" s="1"/>
  <c r="U4643" i="1" s="1"/>
  <c r="U4644" i="1" s="1"/>
  <c r="U4645" i="1" s="1"/>
  <c r="U4646" i="1" s="1"/>
  <c r="U4647" i="1" s="1"/>
  <c r="U4648" i="1" s="1"/>
  <c r="U4649" i="1" s="1"/>
  <c r="U4650" i="1" s="1"/>
  <c r="U4651" i="1" s="1"/>
  <c r="U4652" i="1" s="1"/>
  <c r="U4653" i="1" s="1"/>
  <c r="U4654" i="1" s="1"/>
  <c r="U4655" i="1" s="1"/>
  <c r="U4656" i="1" s="1"/>
  <c r="U4657" i="1" s="1"/>
  <c r="U4658" i="1" s="1"/>
  <c r="U4659" i="1" s="1"/>
  <c r="U4660" i="1" s="1"/>
  <c r="U4661" i="1" s="1"/>
  <c r="U4662" i="1" s="1"/>
  <c r="U4663" i="1" s="1"/>
  <c r="U4664" i="1" s="1"/>
  <c r="U4665" i="1" s="1"/>
  <c r="U4666" i="1" s="1"/>
  <c r="U4667" i="1" s="1"/>
  <c r="U4668" i="1" s="1"/>
  <c r="U4669" i="1" s="1"/>
  <c r="U4670" i="1" s="1"/>
  <c r="U4671" i="1" s="1"/>
  <c r="U4672" i="1" s="1"/>
  <c r="U4673" i="1" s="1"/>
  <c r="U4674" i="1" s="1"/>
  <c r="U4675" i="1" s="1"/>
  <c r="U4676" i="1" s="1"/>
  <c r="U4677" i="1" s="1"/>
  <c r="U4678" i="1" s="1"/>
  <c r="U4679" i="1" s="1"/>
  <c r="U4680" i="1" s="1"/>
  <c r="U4681" i="1" s="1"/>
  <c r="U4682" i="1" s="1"/>
  <c r="U4683" i="1" s="1"/>
  <c r="U4684" i="1" s="1"/>
  <c r="U4685" i="1" s="1"/>
  <c r="U4686" i="1" s="1"/>
  <c r="U4687" i="1" s="1"/>
  <c r="U4688" i="1" s="1"/>
  <c r="U4689" i="1" s="1"/>
  <c r="U4690" i="1" s="1"/>
  <c r="U4691" i="1" s="1"/>
  <c r="U4692" i="1" s="1"/>
  <c r="U4693" i="1" s="1"/>
  <c r="U4694" i="1" s="1"/>
  <c r="U4695" i="1" s="1"/>
  <c r="U4696" i="1" s="1"/>
  <c r="U4697" i="1" s="1"/>
  <c r="U4698" i="1" s="1"/>
  <c r="U4699" i="1" s="1"/>
  <c r="U4700" i="1" s="1"/>
  <c r="U4701" i="1" s="1"/>
  <c r="U4702" i="1" s="1"/>
  <c r="U4703" i="1" s="1"/>
  <c r="U4704" i="1" s="1"/>
  <c r="U4705" i="1" s="1"/>
  <c r="U4706" i="1" s="1"/>
  <c r="U4707" i="1" s="1"/>
  <c r="U4708" i="1" s="1"/>
  <c r="U4709" i="1" s="1"/>
  <c r="U4710" i="1" s="1"/>
  <c r="U4711" i="1" s="1"/>
  <c r="U4712" i="1" s="1"/>
  <c r="U4713" i="1" s="1"/>
  <c r="U4714" i="1" s="1"/>
  <c r="U4715" i="1" s="1"/>
  <c r="U4716" i="1" s="1"/>
  <c r="U4717" i="1" s="1"/>
  <c r="U4718" i="1" s="1"/>
  <c r="U4719" i="1" s="1"/>
  <c r="U4720" i="1" s="1"/>
  <c r="U4721" i="1" s="1"/>
  <c r="U4722" i="1" s="1"/>
  <c r="U4723" i="1" s="1"/>
  <c r="U4724" i="1" s="1"/>
  <c r="U4725" i="1" s="1"/>
  <c r="U4726" i="1" s="1"/>
  <c r="U4727" i="1" s="1"/>
  <c r="U4728" i="1" s="1"/>
  <c r="U4729" i="1" s="1"/>
  <c r="U4730" i="1" s="1"/>
  <c r="U4731" i="1" s="1"/>
  <c r="U4732" i="1" s="1"/>
  <c r="U4733" i="1" s="1"/>
  <c r="U4734" i="1" s="1"/>
  <c r="U4735" i="1" s="1"/>
  <c r="U4736" i="1" s="1"/>
  <c r="U4737" i="1" s="1"/>
  <c r="U4738" i="1" s="1"/>
  <c r="U4739" i="1" s="1"/>
  <c r="U4740" i="1" s="1"/>
  <c r="U4741" i="1" s="1"/>
  <c r="U4742" i="1" s="1"/>
  <c r="U4743" i="1" s="1"/>
  <c r="U4744" i="1" s="1"/>
  <c r="U4745" i="1" s="1"/>
  <c r="U4746" i="1" s="1"/>
  <c r="U4747" i="1" s="1"/>
  <c r="U4748" i="1" s="1"/>
  <c r="U4749" i="1" s="1"/>
  <c r="U4750" i="1" s="1"/>
  <c r="U4751" i="1" s="1"/>
  <c r="U4752" i="1" s="1"/>
  <c r="U4753" i="1" s="1"/>
  <c r="U4754" i="1" s="1"/>
  <c r="U4755" i="1" s="1"/>
  <c r="U4756" i="1" s="1"/>
  <c r="U4757" i="1" s="1"/>
  <c r="U4758" i="1" s="1"/>
  <c r="U4759" i="1" s="1"/>
  <c r="U4760" i="1" s="1"/>
  <c r="U4761" i="1" s="1"/>
  <c r="U4762" i="1" s="1"/>
  <c r="U4763" i="1" s="1"/>
  <c r="U4764" i="1" s="1"/>
  <c r="U4765" i="1" s="1"/>
  <c r="U4766" i="1" s="1"/>
  <c r="U4767" i="1" s="1"/>
  <c r="U4768" i="1" s="1"/>
  <c r="U4769" i="1" s="1"/>
  <c r="U4770" i="1" s="1"/>
  <c r="U4771" i="1" s="1"/>
  <c r="U4772" i="1" s="1"/>
  <c r="U4773" i="1" s="1"/>
  <c r="U4774" i="1" s="1"/>
  <c r="U4775" i="1" s="1"/>
  <c r="U4776" i="1" s="1"/>
  <c r="U4777" i="1" s="1"/>
  <c r="U4778" i="1" s="1"/>
  <c r="U4779" i="1" s="1"/>
  <c r="U4780" i="1" s="1"/>
  <c r="U4781" i="1" s="1"/>
  <c r="U4782" i="1" s="1"/>
  <c r="U4783" i="1" s="1"/>
  <c r="U4784" i="1" s="1"/>
  <c r="U4785" i="1" s="1"/>
  <c r="U4786" i="1" s="1"/>
  <c r="U4787" i="1" s="1"/>
  <c r="U4788" i="1" s="1"/>
  <c r="U4789" i="1" s="1"/>
  <c r="U4790" i="1" s="1"/>
  <c r="U4791" i="1" s="1"/>
  <c r="U4792" i="1" s="1"/>
  <c r="U4793" i="1" s="1"/>
  <c r="U4794" i="1" s="1"/>
  <c r="U4795" i="1" s="1"/>
  <c r="U4796" i="1" s="1"/>
  <c r="U4797" i="1" s="1"/>
  <c r="U4798" i="1" s="1"/>
  <c r="U4799" i="1" s="1"/>
  <c r="U4800" i="1" s="1"/>
  <c r="U4801" i="1" s="1"/>
  <c r="U4802" i="1" s="1"/>
  <c r="U4803" i="1" s="1"/>
  <c r="U4804" i="1" s="1"/>
  <c r="U4805" i="1" s="1"/>
  <c r="U4806" i="1" s="1"/>
  <c r="U4807" i="1" s="1"/>
  <c r="U4808" i="1" s="1"/>
  <c r="U4809" i="1" s="1"/>
  <c r="U4810" i="1" s="1"/>
  <c r="U4811" i="1" s="1"/>
  <c r="U4812" i="1" s="1"/>
  <c r="U4813" i="1" s="1"/>
  <c r="U4814" i="1" s="1"/>
  <c r="U4815" i="1" s="1"/>
  <c r="U4816" i="1" s="1"/>
  <c r="U4817" i="1" s="1"/>
  <c r="U4818" i="1" s="1"/>
  <c r="U4819" i="1" s="1"/>
  <c r="U4820" i="1" s="1"/>
  <c r="U4821" i="1" s="1"/>
  <c r="U4822" i="1" s="1"/>
  <c r="U4823" i="1" s="1"/>
  <c r="U4824" i="1" s="1"/>
  <c r="U4825" i="1" s="1"/>
  <c r="U4826" i="1" s="1"/>
  <c r="U4827" i="1" s="1"/>
  <c r="U4828" i="1" s="1"/>
  <c r="U4829" i="1" s="1"/>
  <c r="U4830" i="1" s="1"/>
  <c r="U4831" i="1" s="1"/>
  <c r="U4832" i="1" s="1"/>
  <c r="U4833" i="1" s="1"/>
  <c r="U4834" i="1" s="1"/>
  <c r="U4835" i="1" s="1"/>
  <c r="U4836" i="1" s="1"/>
  <c r="U4837" i="1" s="1"/>
  <c r="U4838" i="1" s="1"/>
  <c r="U4839" i="1" s="1"/>
  <c r="U4840" i="1" s="1"/>
  <c r="U4841" i="1" s="1"/>
  <c r="U4842" i="1" s="1"/>
  <c r="U4843" i="1" s="1"/>
  <c r="U4844" i="1" s="1"/>
  <c r="U4845" i="1" s="1"/>
  <c r="U4846" i="1" s="1"/>
  <c r="U4847" i="1" s="1"/>
  <c r="U4848" i="1" s="1"/>
  <c r="U4849" i="1" s="1"/>
  <c r="U4850" i="1" s="1"/>
  <c r="U4851" i="1" s="1"/>
  <c r="U4852" i="1" s="1"/>
  <c r="U4853" i="1" s="1"/>
  <c r="U4854" i="1" s="1"/>
  <c r="U4855" i="1" s="1"/>
  <c r="U4856" i="1" s="1"/>
  <c r="U4857" i="1" s="1"/>
  <c r="U4858" i="1" s="1"/>
  <c r="U4859" i="1" s="1"/>
  <c r="U4860" i="1" s="1"/>
  <c r="U4861" i="1" s="1"/>
  <c r="U4862" i="1" s="1"/>
  <c r="U4863" i="1" s="1"/>
  <c r="U4864" i="1" s="1"/>
  <c r="U4865" i="1" s="1"/>
  <c r="U4866" i="1" s="1"/>
  <c r="U4867" i="1" s="1"/>
  <c r="U4868" i="1" s="1"/>
  <c r="U4869" i="1" s="1"/>
  <c r="U4870" i="1" s="1"/>
  <c r="U4871" i="1" s="1"/>
  <c r="U4872" i="1" s="1"/>
  <c r="U4873" i="1" s="1"/>
  <c r="U4874" i="1" s="1"/>
  <c r="U4875" i="1" s="1"/>
  <c r="U4876" i="1" s="1"/>
  <c r="U4877" i="1" s="1"/>
  <c r="U4878" i="1" s="1"/>
  <c r="U4879" i="1" s="1"/>
  <c r="U4880" i="1" s="1"/>
  <c r="U4881" i="1" s="1"/>
  <c r="U4882" i="1" s="1"/>
  <c r="U4883" i="1" s="1"/>
  <c r="U4884" i="1" s="1"/>
  <c r="U4885" i="1" s="1"/>
  <c r="U4886" i="1" s="1"/>
  <c r="U4887" i="1" s="1"/>
  <c r="U4888" i="1" s="1"/>
  <c r="U4889" i="1" s="1"/>
  <c r="U4890" i="1" s="1"/>
  <c r="U4891" i="1" s="1"/>
  <c r="U4892" i="1" s="1"/>
  <c r="U4893" i="1" s="1"/>
  <c r="U4894" i="1" s="1"/>
  <c r="U4895" i="1" s="1"/>
  <c r="U4896" i="1" s="1"/>
  <c r="U4897" i="1" s="1"/>
  <c r="U4898" i="1" s="1"/>
  <c r="U4899" i="1" s="1"/>
  <c r="U4900" i="1" s="1"/>
  <c r="U4901" i="1" s="1"/>
  <c r="U4902" i="1" s="1"/>
  <c r="U4903" i="1" s="1"/>
  <c r="U4904" i="1" s="1"/>
  <c r="U4905" i="1" s="1"/>
  <c r="U4906" i="1" s="1"/>
  <c r="U4907" i="1" s="1"/>
  <c r="U4908" i="1" s="1"/>
  <c r="U4909" i="1" s="1"/>
  <c r="U4910" i="1" s="1"/>
  <c r="U4911" i="1" s="1"/>
  <c r="U4912" i="1" s="1"/>
  <c r="U4913" i="1" s="1"/>
  <c r="U4914" i="1" s="1"/>
  <c r="U4915" i="1" s="1"/>
  <c r="U4916" i="1" s="1"/>
  <c r="U4917" i="1" s="1"/>
  <c r="U4918" i="1" s="1"/>
  <c r="U4919" i="1" s="1"/>
  <c r="U4920" i="1" s="1"/>
  <c r="U4921" i="1" s="1"/>
  <c r="U4922" i="1" s="1"/>
  <c r="U4923" i="1" s="1"/>
  <c r="U4924" i="1" s="1"/>
  <c r="U4925" i="1" s="1"/>
  <c r="U4926" i="1" s="1"/>
  <c r="U4927" i="1" s="1"/>
  <c r="U4928" i="1" s="1"/>
  <c r="U4929" i="1" s="1"/>
  <c r="U4930" i="1" s="1"/>
  <c r="U4931" i="1" s="1"/>
  <c r="U4932" i="1" s="1"/>
  <c r="U4933" i="1" s="1"/>
  <c r="U4934" i="1" s="1"/>
  <c r="U4935" i="1" s="1"/>
  <c r="U4936" i="1" s="1"/>
  <c r="U4937" i="1" s="1"/>
  <c r="U4938" i="1" s="1"/>
  <c r="U4939" i="1" s="1"/>
  <c r="U4940" i="1" s="1"/>
  <c r="U4941" i="1" s="1"/>
  <c r="U4942" i="1" s="1"/>
  <c r="U4943" i="1" s="1"/>
  <c r="U4944" i="1" s="1"/>
  <c r="U4945" i="1" s="1"/>
  <c r="U4946" i="1" s="1"/>
  <c r="U4947" i="1" s="1"/>
  <c r="U4948" i="1" s="1"/>
  <c r="U4949" i="1" s="1"/>
  <c r="U4950" i="1" s="1"/>
  <c r="U4951" i="1" s="1"/>
  <c r="U4952" i="1" s="1"/>
  <c r="U4953" i="1" s="1"/>
  <c r="U4954" i="1" s="1"/>
  <c r="U4955" i="1" s="1"/>
  <c r="U4956" i="1" s="1"/>
  <c r="U4957" i="1" s="1"/>
  <c r="U4958" i="1" s="1"/>
  <c r="U4959" i="1" s="1"/>
  <c r="U4960" i="1" s="1"/>
  <c r="U4961" i="1" s="1"/>
  <c r="U4962" i="1" s="1"/>
  <c r="U4963" i="1" s="1"/>
  <c r="U4964" i="1" s="1"/>
  <c r="U4965" i="1" s="1"/>
  <c r="U4966" i="1" s="1"/>
  <c r="U4967" i="1" s="1"/>
  <c r="U4968" i="1" s="1"/>
  <c r="U4969" i="1" s="1"/>
  <c r="U4970" i="1" s="1"/>
  <c r="U4971" i="1" s="1"/>
  <c r="U4972" i="1" s="1"/>
  <c r="U4973" i="1" s="1"/>
  <c r="U4974" i="1" s="1"/>
  <c r="U4975" i="1" s="1"/>
  <c r="U4976" i="1" s="1"/>
  <c r="U4977" i="1" s="1"/>
  <c r="U4978" i="1" s="1"/>
  <c r="U4979" i="1" s="1"/>
  <c r="U4980" i="1" s="1"/>
  <c r="U4981" i="1" s="1"/>
  <c r="U4982" i="1" s="1"/>
  <c r="U4983" i="1" s="1"/>
  <c r="U4984" i="1" s="1"/>
  <c r="U4985" i="1" s="1"/>
  <c r="U4986" i="1" s="1"/>
  <c r="U4987" i="1" s="1"/>
  <c r="U4988" i="1" s="1"/>
  <c r="U4989" i="1" s="1"/>
  <c r="U4990" i="1" s="1"/>
  <c r="U4991" i="1" s="1"/>
  <c r="U4992" i="1" s="1"/>
  <c r="U4993" i="1" s="1"/>
  <c r="U4994" i="1" s="1"/>
  <c r="U4995" i="1" s="1"/>
  <c r="U4996" i="1" s="1"/>
  <c r="U4997" i="1" s="1"/>
  <c r="U4998" i="1" s="1"/>
  <c r="U4999" i="1" s="1"/>
  <c r="U5000" i="1" s="1"/>
  <c r="U5001" i="1" s="1"/>
  <c r="U5002" i="1" s="1"/>
  <c r="U5003" i="1" s="1"/>
  <c r="U5004" i="1" s="1"/>
  <c r="U5005" i="1" s="1"/>
  <c r="U5006" i="1" s="1"/>
  <c r="U5007" i="1" s="1"/>
  <c r="U5008" i="1" s="1"/>
  <c r="U5009" i="1" s="1"/>
  <c r="U5010" i="1" s="1"/>
  <c r="U5011" i="1" s="1"/>
  <c r="U5012" i="1" s="1"/>
  <c r="U5013" i="1" s="1"/>
  <c r="U5014" i="1" s="1"/>
  <c r="U5015" i="1" s="1"/>
  <c r="U5016" i="1" s="1"/>
  <c r="U5017" i="1" s="1"/>
  <c r="U5018" i="1" s="1"/>
  <c r="U5019" i="1" s="1"/>
  <c r="U5020" i="1" s="1"/>
  <c r="U5021" i="1" s="1"/>
  <c r="U5022" i="1" s="1"/>
  <c r="U5023" i="1" s="1"/>
  <c r="U5024" i="1" s="1"/>
  <c r="U5025" i="1" s="1"/>
  <c r="U5026" i="1" s="1"/>
  <c r="U5027" i="1" s="1"/>
  <c r="U5028" i="1" s="1"/>
  <c r="U5029" i="1" s="1"/>
  <c r="U5030" i="1" s="1"/>
  <c r="U5031" i="1" s="1"/>
  <c r="U5032" i="1" s="1"/>
  <c r="U5033" i="1" s="1"/>
  <c r="U5034" i="1" s="1"/>
  <c r="U5035" i="1" s="1"/>
  <c r="U5036" i="1" s="1"/>
  <c r="U5037" i="1" s="1"/>
  <c r="U5038" i="1" s="1"/>
  <c r="U5039" i="1" s="1"/>
  <c r="U5040" i="1" s="1"/>
  <c r="U5041" i="1" s="1"/>
  <c r="U5042" i="1" s="1"/>
  <c r="U5043" i="1" s="1"/>
  <c r="U5044" i="1" s="1"/>
  <c r="U5045" i="1" s="1"/>
  <c r="U5046" i="1" s="1"/>
  <c r="U5047" i="1" s="1"/>
  <c r="U5048" i="1" s="1"/>
  <c r="U5049" i="1" s="1"/>
  <c r="U5050" i="1" s="1"/>
  <c r="U5051" i="1" s="1"/>
  <c r="U5052" i="1" s="1"/>
  <c r="U5053" i="1" s="1"/>
  <c r="U5054" i="1" s="1"/>
  <c r="U5055" i="1" s="1"/>
  <c r="U5056" i="1" s="1"/>
  <c r="U5057" i="1" s="1"/>
  <c r="U5058" i="1" s="1"/>
  <c r="U5059" i="1" s="1"/>
  <c r="U5060" i="1" s="1"/>
  <c r="U5061" i="1" s="1"/>
  <c r="U5062" i="1" s="1"/>
  <c r="U5063" i="1" s="1"/>
  <c r="U5064" i="1" s="1"/>
  <c r="U5065" i="1" s="1"/>
  <c r="U5066" i="1" s="1"/>
  <c r="U5067" i="1" s="1"/>
  <c r="U5068" i="1" s="1"/>
  <c r="U5069" i="1" s="1"/>
  <c r="U5070" i="1" s="1"/>
  <c r="U5071" i="1" s="1"/>
  <c r="U5072" i="1" s="1"/>
  <c r="U5073" i="1" s="1"/>
  <c r="U5074" i="1" s="1"/>
  <c r="U5075" i="1" s="1"/>
  <c r="U5076" i="1" s="1"/>
  <c r="U5077" i="1" s="1"/>
  <c r="U5078" i="1" s="1"/>
  <c r="U5079" i="1" s="1"/>
  <c r="U5080" i="1" s="1"/>
  <c r="U5081" i="1" s="1"/>
  <c r="U5082" i="1" s="1"/>
  <c r="U5083" i="1" s="1"/>
  <c r="U5084" i="1" s="1"/>
  <c r="U5085" i="1" s="1"/>
  <c r="U5086" i="1" s="1"/>
  <c r="U5087" i="1" s="1"/>
  <c r="U5088" i="1" s="1"/>
  <c r="U5089" i="1" s="1"/>
  <c r="U5090" i="1" s="1"/>
  <c r="U5091" i="1" s="1"/>
  <c r="U5092" i="1" s="1"/>
  <c r="U5093" i="1" s="1"/>
  <c r="U5094" i="1" s="1"/>
  <c r="U5095" i="1" s="1"/>
  <c r="U5096" i="1" s="1"/>
  <c r="U5097" i="1" s="1"/>
  <c r="U5098" i="1" s="1"/>
  <c r="U5099" i="1" s="1"/>
  <c r="U5100" i="1" s="1"/>
  <c r="U5101" i="1" s="1"/>
  <c r="U5102" i="1" s="1"/>
  <c r="U5103" i="1" s="1"/>
  <c r="U5104" i="1" s="1"/>
  <c r="U5105" i="1" s="1"/>
  <c r="U5106" i="1" s="1"/>
  <c r="U5107" i="1" s="1"/>
  <c r="U5108" i="1" s="1"/>
  <c r="U5109" i="1" s="1"/>
  <c r="U5110" i="1" s="1"/>
  <c r="U5111" i="1" s="1"/>
  <c r="U5112" i="1" s="1"/>
  <c r="U5113" i="1" s="1"/>
  <c r="U5114" i="1" s="1"/>
  <c r="U5115" i="1" s="1"/>
  <c r="U5116" i="1" s="1"/>
  <c r="U5117" i="1" s="1"/>
  <c r="U5118" i="1" s="1"/>
  <c r="U5119" i="1" s="1"/>
  <c r="U5120" i="1" s="1"/>
  <c r="U5121" i="1" s="1"/>
  <c r="U5122" i="1" s="1"/>
  <c r="U5123" i="1" s="1"/>
  <c r="U5124" i="1" s="1"/>
  <c r="U5125" i="1" s="1"/>
  <c r="U5126" i="1" s="1"/>
  <c r="U5127" i="1" s="1"/>
  <c r="U5128" i="1" s="1"/>
  <c r="U5129" i="1" s="1"/>
  <c r="U5130" i="1" s="1"/>
  <c r="U5131" i="1" s="1"/>
  <c r="U5132" i="1" s="1"/>
  <c r="U5133" i="1" s="1"/>
  <c r="U5134" i="1" s="1"/>
  <c r="U5135" i="1" s="1"/>
  <c r="U5136" i="1" s="1"/>
  <c r="U5137" i="1" s="1"/>
  <c r="U5138" i="1" s="1"/>
  <c r="U5139" i="1" s="1"/>
  <c r="U5140" i="1" s="1"/>
  <c r="U5141" i="1" s="1"/>
  <c r="U5142" i="1" s="1"/>
  <c r="U5143" i="1" s="1"/>
  <c r="U5144" i="1" s="1"/>
  <c r="U5145" i="1" s="1"/>
  <c r="U5146" i="1" s="1"/>
  <c r="U5147" i="1" s="1"/>
  <c r="U5148" i="1" s="1"/>
  <c r="U5149" i="1" s="1"/>
  <c r="U5150" i="1" s="1"/>
  <c r="U5151" i="1" s="1"/>
  <c r="U5152" i="1" s="1"/>
  <c r="U5153" i="1" s="1"/>
  <c r="U5154" i="1" s="1"/>
  <c r="U5155" i="1" s="1"/>
  <c r="U5156" i="1" s="1"/>
  <c r="U5157" i="1" s="1"/>
  <c r="U5158" i="1" s="1"/>
  <c r="U5159" i="1" s="1"/>
  <c r="U5160" i="1" s="1"/>
  <c r="U5161" i="1" s="1"/>
  <c r="U5162" i="1" s="1"/>
  <c r="U5163" i="1" s="1"/>
  <c r="U5164" i="1" s="1"/>
  <c r="U5165" i="1" s="1"/>
  <c r="U5166" i="1" s="1"/>
  <c r="U5167" i="1" s="1"/>
  <c r="U5168" i="1" s="1"/>
  <c r="U5169" i="1" s="1"/>
  <c r="U5170" i="1" s="1"/>
  <c r="U5171" i="1" s="1"/>
  <c r="U5172" i="1" s="1"/>
  <c r="U5173" i="1" s="1"/>
  <c r="U5174" i="1" s="1"/>
  <c r="U5175" i="1" s="1"/>
  <c r="U5176" i="1" s="1"/>
  <c r="U5177" i="1" s="1"/>
  <c r="U5178" i="1" s="1"/>
  <c r="U5179" i="1" s="1"/>
  <c r="U5180" i="1" s="1"/>
  <c r="U5181" i="1" s="1"/>
  <c r="U5182" i="1" s="1"/>
  <c r="U5183" i="1" s="1"/>
  <c r="U5184" i="1" s="1"/>
  <c r="U5185" i="1" s="1"/>
  <c r="U5186" i="1" s="1"/>
  <c r="U5187" i="1" s="1"/>
  <c r="U5188" i="1" s="1"/>
  <c r="U5189" i="1" s="1"/>
  <c r="U5190" i="1" s="1"/>
  <c r="U5191" i="1" s="1"/>
  <c r="U5192" i="1" s="1"/>
  <c r="U5193" i="1" s="1"/>
  <c r="U5194" i="1" s="1"/>
  <c r="U5195" i="1" s="1"/>
  <c r="U5196" i="1" s="1"/>
  <c r="U5197" i="1" s="1"/>
  <c r="U5198" i="1" s="1"/>
  <c r="U5199" i="1" s="1"/>
  <c r="U5200" i="1" s="1"/>
  <c r="U5201" i="1" s="1"/>
  <c r="U5202" i="1" s="1"/>
  <c r="U5203" i="1" s="1"/>
  <c r="U5204" i="1" s="1"/>
  <c r="U5205" i="1" s="1"/>
  <c r="U5206" i="1" s="1"/>
  <c r="U5207" i="1" s="1"/>
  <c r="U5208" i="1" s="1"/>
  <c r="U5209" i="1" s="1"/>
  <c r="U5210" i="1" s="1"/>
  <c r="U5211" i="1" s="1"/>
  <c r="U5212" i="1" s="1"/>
  <c r="U5213" i="1" s="1"/>
  <c r="U5214" i="1" s="1"/>
  <c r="U5215" i="1" s="1"/>
  <c r="U5216" i="1" s="1"/>
  <c r="U5217" i="1" s="1"/>
  <c r="U5218" i="1" s="1"/>
  <c r="U5219" i="1" s="1"/>
  <c r="U5220" i="1" s="1"/>
  <c r="U5221" i="1" s="1"/>
  <c r="U5222" i="1" s="1"/>
  <c r="U5223" i="1" s="1"/>
  <c r="U5224" i="1" s="1"/>
  <c r="U5225" i="1" s="1"/>
  <c r="U5226" i="1" s="1"/>
  <c r="U5227" i="1" s="1"/>
  <c r="U5228" i="1" s="1"/>
  <c r="U5229" i="1" s="1"/>
  <c r="U5230" i="1" s="1"/>
  <c r="U5231" i="1" s="1"/>
  <c r="U5232" i="1" s="1"/>
  <c r="U5233" i="1" s="1"/>
  <c r="U5234" i="1" s="1"/>
  <c r="U5235" i="1" s="1"/>
  <c r="U5236" i="1" s="1"/>
  <c r="U5237" i="1" s="1"/>
  <c r="U5238" i="1" s="1"/>
  <c r="U5239" i="1" s="1"/>
  <c r="U5240" i="1" s="1"/>
  <c r="U5241" i="1" s="1"/>
  <c r="U5242" i="1" s="1"/>
  <c r="U5243" i="1" s="1"/>
  <c r="U5244" i="1" s="1"/>
  <c r="U5245" i="1" s="1"/>
  <c r="U5246" i="1" s="1"/>
  <c r="U5247" i="1" s="1"/>
  <c r="U5248" i="1" s="1"/>
  <c r="U5249" i="1" s="1"/>
  <c r="U5250" i="1" s="1"/>
  <c r="U5251" i="1" s="1"/>
  <c r="U5252" i="1" s="1"/>
  <c r="U5253" i="1" s="1"/>
  <c r="U5254" i="1" s="1"/>
  <c r="U5255" i="1" s="1"/>
  <c r="U5256" i="1" s="1"/>
  <c r="U5257" i="1" s="1"/>
  <c r="U5258" i="1" s="1"/>
  <c r="U5259" i="1" s="1"/>
  <c r="U5260" i="1" s="1"/>
  <c r="U5261" i="1" s="1"/>
  <c r="U5262" i="1" s="1"/>
  <c r="U5263" i="1" s="1"/>
  <c r="U5264" i="1" s="1"/>
  <c r="U5265" i="1" s="1"/>
  <c r="U5266" i="1" s="1"/>
  <c r="U5267" i="1" s="1"/>
  <c r="U5268" i="1" s="1"/>
  <c r="U5269" i="1" s="1"/>
  <c r="U5270" i="1" s="1"/>
  <c r="U5271" i="1" s="1"/>
  <c r="U5272" i="1" s="1"/>
  <c r="U5273" i="1" s="1"/>
  <c r="U5274" i="1" s="1"/>
  <c r="U5275" i="1" s="1"/>
  <c r="U5276" i="1" s="1"/>
  <c r="U5277" i="1" s="1"/>
  <c r="U5278" i="1" s="1"/>
  <c r="U5279" i="1" s="1"/>
  <c r="U5280" i="1" s="1"/>
  <c r="U5281" i="1" s="1"/>
  <c r="U5282" i="1" s="1"/>
  <c r="U5283" i="1" s="1"/>
  <c r="U5284" i="1" s="1"/>
  <c r="U5285" i="1" s="1"/>
  <c r="U5286" i="1" s="1"/>
  <c r="U5287" i="1" s="1"/>
  <c r="U5288" i="1" s="1"/>
  <c r="U5289" i="1" s="1"/>
  <c r="U5290" i="1" s="1"/>
  <c r="U5291" i="1" s="1"/>
  <c r="U5292" i="1" s="1"/>
  <c r="U5293" i="1" s="1"/>
  <c r="U5294" i="1" s="1"/>
  <c r="U5295" i="1" s="1"/>
  <c r="U5296" i="1" s="1"/>
  <c r="U5297" i="1" s="1"/>
  <c r="U5298" i="1" s="1"/>
  <c r="U5299" i="1" s="1"/>
  <c r="U5300" i="1" s="1"/>
  <c r="U5301" i="1" s="1"/>
  <c r="U5302" i="1" s="1"/>
  <c r="U5303" i="1" s="1"/>
  <c r="U5304" i="1" s="1"/>
  <c r="U5305" i="1" s="1"/>
  <c r="U5306" i="1" s="1"/>
  <c r="U5307" i="1" s="1"/>
  <c r="U5308" i="1" s="1"/>
  <c r="U5309" i="1" s="1"/>
  <c r="U5310" i="1" s="1"/>
  <c r="U5311" i="1" s="1"/>
  <c r="U5312" i="1" s="1"/>
  <c r="U5313" i="1" s="1"/>
  <c r="U5314" i="1" s="1"/>
  <c r="U5315" i="1" s="1"/>
  <c r="U5316" i="1" s="1"/>
  <c r="U5317" i="1" s="1"/>
  <c r="U5318" i="1" s="1"/>
  <c r="U5319" i="1" s="1"/>
  <c r="U5320" i="1" s="1"/>
  <c r="U5321" i="1" s="1"/>
  <c r="U5322" i="1" s="1"/>
  <c r="U5323" i="1" s="1"/>
  <c r="U5324" i="1" s="1"/>
  <c r="U5325" i="1" s="1"/>
  <c r="U5326" i="1" s="1"/>
  <c r="U5327" i="1" s="1"/>
  <c r="U5328" i="1" s="1"/>
  <c r="U5329" i="1" s="1"/>
  <c r="U5330" i="1" s="1"/>
  <c r="U5331" i="1" s="1"/>
  <c r="U5332" i="1" s="1"/>
  <c r="U5333" i="1" s="1"/>
  <c r="U5334" i="1" s="1"/>
  <c r="U5335" i="1" s="1"/>
  <c r="U5336" i="1" s="1"/>
  <c r="U5337" i="1" s="1"/>
  <c r="U5338" i="1" s="1"/>
  <c r="U5339" i="1" s="1"/>
  <c r="U5340" i="1" s="1"/>
  <c r="U5341" i="1" s="1"/>
  <c r="U5342" i="1" s="1"/>
  <c r="U5343" i="1" s="1"/>
  <c r="U5344" i="1" s="1"/>
  <c r="U5345" i="1" s="1"/>
  <c r="U5346" i="1" s="1"/>
  <c r="U5347" i="1" s="1"/>
  <c r="U5348" i="1" s="1"/>
  <c r="U5349" i="1" s="1"/>
  <c r="U5350" i="1" s="1"/>
  <c r="U5351" i="1" s="1"/>
  <c r="U5352" i="1" s="1"/>
  <c r="U5353" i="1" s="1"/>
  <c r="U5354" i="1" s="1"/>
  <c r="U5355" i="1" s="1"/>
  <c r="U5356" i="1" s="1"/>
  <c r="U5357" i="1" s="1"/>
  <c r="U5358" i="1" s="1"/>
  <c r="U5359" i="1" s="1"/>
  <c r="U5360" i="1" s="1"/>
  <c r="U5361" i="1" s="1"/>
  <c r="U5362" i="1" s="1"/>
  <c r="U5363" i="1" s="1"/>
  <c r="U5364" i="1" s="1"/>
  <c r="U5365" i="1" s="1"/>
  <c r="U5366" i="1" s="1"/>
  <c r="U5367" i="1" s="1"/>
  <c r="U5368" i="1" s="1"/>
  <c r="U5369" i="1" s="1"/>
  <c r="U5370" i="1" s="1"/>
  <c r="U5371" i="1" s="1"/>
  <c r="U5372" i="1" s="1"/>
  <c r="U5373" i="1" s="1"/>
  <c r="U5374" i="1" s="1"/>
  <c r="U5375" i="1" s="1"/>
  <c r="U5376" i="1" s="1"/>
  <c r="U5377" i="1" s="1"/>
  <c r="U5378" i="1" s="1"/>
  <c r="U5379" i="1" s="1"/>
  <c r="U5380" i="1" s="1"/>
  <c r="U5381" i="1" s="1"/>
  <c r="U5382" i="1" s="1"/>
  <c r="U5383" i="1" s="1"/>
  <c r="U5384" i="1" s="1"/>
  <c r="U5385" i="1" s="1"/>
  <c r="U5386" i="1" s="1"/>
  <c r="U5387" i="1" s="1"/>
  <c r="U5388" i="1" s="1"/>
  <c r="U5389" i="1" s="1"/>
  <c r="U5390" i="1" s="1"/>
  <c r="U5391" i="1" s="1"/>
  <c r="U5392" i="1" s="1"/>
  <c r="U5393" i="1" s="1"/>
  <c r="U5394" i="1" s="1"/>
  <c r="U5395" i="1" s="1"/>
  <c r="U5396" i="1" s="1"/>
  <c r="U5397" i="1" s="1"/>
  <c r="U5398" i="1" s="1"/>
  <c r="U5399" i="1" s="1"/>
  <c r="U5400" i="1" s="1"/>
  <c r="U5401" i="1" s="1"/>
  <c r="U5402" i="1" s="1"/>
  <c r="U5403" i="1" s="1"/>
  <c r="U5404" i="1" s="1"/>
  <c r="U5405" i="1" s="1"/>
  <c r="U5406" i="1" s="1"/>
  <c r="U5407" i="1" s="1"/>
  <c r="U5408" i="1" s="1"/>
  <c r="U5409" i="1" s="1"/>
  <c r="U5410" i="1" s="1"/>
  <c r="U5411" i="1" s="1"/>
  <c r="U5412" i="1" s="1"/>
  <c r="U5413" i="1" s="1"/>
  <c r="U5414" i="1" s="1"/>
  <c r="U5415" i="1" s="1"/>
  <c r="U5416" i="1" s="1"/>
  <c r="U5417" i="1" s="1"/>
  <c r="U5418" i="1" s="1"/>
  <c r="U5419" i="1" s="1"/>
  <c r="U5420" i="1" s="1"/>
  <c r="U5421" i="1" s="1"/>
  <c r="U5422" i="1" s="1"/>
  <c r="U5423" i="1" s="1"/>
  <c r="U5424" i="1" s="1"/>
  <c r="U5425" i="1" s="1"/>
  <c r="U5426" i="1" s="1"/>
  <c r="U5427" i="1" s="1"/>
  <c r="U5428" i="1" s="1"/>
  <c r="U5429" i="1" s="1"/>
  <c r="U5430" i="1" s="1"/>
  <c r="U5431" i="1" s="1"/>
  <c r="U5432" i="1" s="1"/>
  <c r="U5433" i="1" s="1"/>
  <c r="U5434" i="1" s="1"/>
  <c r="U5435" i="1" s="1"/>
  <c r="U5436" i="1" s="1"/>
  <c r="U5437" i="1" s="1"/>
  <c r="U5438" i="1" s="1"/>
  <c r="U5439" i="1" s="1"/>
  <c r="U5440" i="1" s="1"/>
  <c r="U5441" i="1" s="1"/>
  <c r="U5442" i="1" s="1"/>
  <c r="U5443" i="1" s="1"/>
  <c r="U5444" i="1" s="1"/>
  <c r="U5445" i="1" s="1"/>
  <c r="U5446" i="1" s="1"/>
  <c r="U5447" i="1" s="1"/>
  <c r="U5448" i="1" s="1"/>
  <c r="U5449" i="1" s="1"/>
  <c r="U5450" i="1" s="1"/>
  <c r="U5451" i="1" s="1"/>
  <c r="U5452" i="1" s="1"/>
  <c r="U5453" i="1" s="1"/>
  <c r="U5454" i="1" s="1"/>
  <c r="U5455" i="1" s="1"/>
  <c r="U5456" i="1" s="1"/>
  <c r="U5457" i="1" s="1"/>
  <c r="U5458" i="1" s="1"/>
  <c r="U5459" i="1" s="1"/>
  <c r="U5460" i="1" s="1"/>
  <c r="U5461" i="1" s="1"/>
  <c r="U5462" i="1" s="1"/>
  <c r="U5463" i="1" s="1"/>
  <c r="U5464" i="1" s="1"/>
  <c r="U5465" i="1" s="1"/>
  <c r="U5466" i="1" s="1"/>
  <c r="U5467" i="1" s="1"/>
  <c r="U5468" i="1" s="1"/>
  <c r="U5469" i="1" s="1"/>
  <c r="U5470" i="1" s="1"/>
  <c r="U5471" i="1" s="1"/>
  <c r="U5472" i="1" s="1"/>
  <c r="U5473" i="1" s="1"/>
  <c r="U5474" i="1" s="1"/>
  <c r="U5475" i="1" s="1"/>
  <c r="U5476" i="1" s="1"/>
  <c r="U5477" i="1" s="1"/>
  <c r="U5478" i="1" s="1"/>
  <c r="U5479" i="1" s="1"/>
  <c r="U5480" i="1" s="1"/>
  <c r="U5481" i="1" s="1"/>
  <c r="U5482" i="1" s="1"/>
  <c r="U5483" i="1" s="1"/>
  <c r="U5484" i="1" s="1"/>
  <c r="U5485" i="1" s="1"/>
  <c r="U5486" i="1" s="1"/>
  <c r="U5487" i="1" s="1"/>
  <c r="U5488" i="1" s="1"/>
  <c r="U5489" i="1" s="1"/>
  <c r="U5490" i="1" s="1"/>
  <c r="U5491" i="1" s="1"/>
  <c r="U5492" i="1" s="1"/>
  <c r="U5493" i="1" s="1"/>
  <c r="U5494" i="1" s="1"/>
  <c r="U5495" i="1" s="1"/>
  <c r="U5496" i="1" s="1"/>
  <c r="U5497" i="1" s="1"/>
  <c r="U5498" i="1" s="1"/>
  <c r="U5499" i="1" s="1"/>
  <c r="U5500" i="1" s="1"/>
  <c r="U5501" i="1" s="1"/>
  <c r="U5502" i="1" s="1"/>
  <c r="U5503" i="1" s="1"/>
  <c r="U5504" i="1" s="1"/>
  <c r="U5505" i="1" s="1"/>
  <c r="U5506" i="1" s="1"/>
  <c r="U5507" i="1" s="1"/>
  <c r="U5508" i="1" s="1"/>
  <c r="U5509" i="1" s="1"/>
  <c r="U5510" i="1" s="1"/>
  <c r="U5511" i="1" s="1"/>
  <c r="U5512" i="1" s="1"/>
  <c r="U5513" i="1" s="1"/>
  <c r="U5514" i="1" s="1"/>
  <c r="U5515" i="1" s="1"/>
  <c r="U5516" i="1" s="1"/>
  <c r="U5517" i="1" s="1"/>
  <c r="U5518" i="1" s="1"/>
  <c r="U5519" i="1" s="1"/>
  <c r="U5520" i="1" s="1"/>
  <c r="U5521" i="1" s="1"/>
  <c r="U5522" i="1" s="1"/>
  <c r="U5523" i="1" s="1"/>
  <c r="U5524" i="1" s="1"/>
  <c r="U5525" i="1" s="1"/>
  <c r="U5526" i="1" s="1"/>
  <c r="U5527" i="1" s="1"/>
  <c r="U5528" i="1" s="1"/>
  <c r="U5529" i="1" s="1"/>
  <c r="U5530" i="1" s="1"/>
  <c r="U5531" i="1" s="1"/>
  <c r="U5532" i="1" s="1"/>
  <c r="U5533" i="1" s="1"/>
  <c r="U5534" i="1" s="1"/>
  <c r="U5535" i="1" s="1"/>
  <c r="U5536" i="1" s="1"/>
  <c r="U5537" i="1" s="1"/>
  <c r="U5538" i="1" s="1"/>
  <c r="U5539" i="1" s="1"/>
  <c r="U5540" i="1" s="1"/>
  <c r="U5541" i="1" s="1"/>
  <c r="U5542" i="1" s="1"/>
  <c r="U5543" i="1" s="1"/>
  <c r="U5544" i="1" s="1"/>
  <c r="U5545" i="1" s="1"/>
  <c r="U5546" i="1" s="1"/>
  <c r="U5547" i="1" s="1"/>
  <c r="U5548" i="1" s="1"/>
  <c r="U5549" i="1" s="1"/>
  <c r="U5550" i="1" s="1"/>
  <c r="U5551" i="1" s="1"/>
  <c r="U5552" i="1" s="1"/>
  <c r="U5553" i="1" s="1"/>
  <c r="U5554" i="1" s="1"/>
  <c r="U5555" i="1" s="1"/>
  <c r="U5556" i="1" s="1"/>
  <c r="U5557" i="1" s="1"/>
  <c r="U5558" i="1" s="1"/>
  <c r="U5559" i="1" s="1"/>
  <c r="U5560" i="1" s="1"/>
  <c r="U5561" i="1" s="1"/>
  <c r="U5562" i="1" s="1"/>
  <c r="U5563" i="1" s="1"/>
  <c r="U5564" i="1" s="1"/>
  <c r="U5565" i="1" s="1"/>
  <c r="U5566" i="1" s="1"/>
  <c r="U5567" i="1" s="1"/>
  <c r="U5568" i="1" s="1"/>
  <c r="U5569" i="1" s="1"/>
  <c r="U5570" i="1" s="1"/>
  <c r="U5571" i="1" s="1"/>
  <c r="U5572" i="1" s="1"/>
  <c r="U5573" i="1" s="1"/>
  <c r="U5574" i="1" s="1"/>
  <c r="U5575" i="1" s="1"/>
  <c r="U5576" i="1" s="1"/>
  <c r="U5577" i="1" s="1"/>
  <c r="U5578" i="1" s="1"/>
  <c r="U5579" i="1" s="1"/>
  <c r="U5580" i="1" s="1"/>
  <c r="U5581" i="1" s="1"/>
  <c r="U5582" i="1" s="1"/>
  <c r="U5583" i="1" s="1"/>
  <c r="U5584" i="1" s="1"/>
  <c r="U5585" i="1" s="1"/>
  <c r="U5586" i="1" s="1"/>
  <c r="U5587" i="1" s="1"/>
  <c r="U5588" i="1" s="1"/>
  <c r="U5589" i="1" s="1"/>
  <c r="U5590" i="1" s="1"/>
  <c r="U5591" i="1" s="1"/>
  <c r="U5592" i="1" s="1"/>
  <c r="U5593" i="1" s="1"/>
  <c r="U5594" i="1" s="1"/>
  <c r="U5595" i="1" s="1"/>
  <c r="U5596" i="1" s="1"/>
  <c r="U5597" i="1" s="1"/>
  <c r="U5598" i="1" s="1"/>
  <c r="U5599" i="1" s="1"/>
  <c r="U5600" i="1" s="1"/>
  <c r="U5601" i="1" s="1"/>
  <c r="U5602" i="1" s="1"/>
  <c r="U5603" i="1" s="1"/>
  <c r="U5604" i="1" s="1"/>
  <c r="U5605" i="1" s="1"/>
  <c r="U5606" i="1" s="1"/>
  <c r="U5607" i="1" s="1"/>
  <c r="U5608" i="1" s="1"/>
  <c r="U5609" i="1" s="1"/>
  <c r="U5610" i="1" s="1"/>
  <c r="U5611" i="1" s="1"/>
  <c r="U5612" i="1" s="1"/>
  <c r="U5613" i="1" s="1"/>
  <c r="U5614" i="1" s="1"/>
  <c r="U5615" i="1" s="1"/>
  <c r="U5616" i="1" s="1"/>
  <c r="U5617" i="1" s="1"/>
  <c r="U5618" i="1" s="1"/>
  <c r="U5619" i="1" s="1"/>
  <c r="U5620" i="1" s="1"/>
  <c r="U5621" i="1" s="1"/>
  <c r="U5622" i="1" s="1"/>
  <c r="U5623" i="1" s="1"/>
  <c r="U5624" i="1" s="1"/>
  <c r="U5625" i="1" s="1"/>
  <c r="U5626" i="1" s="1"/>
  <c r="U5627" i="1" s="1"/>
  <c r="U5628" i="1" s="1"/>
  <c r="U5629" i="1" s="1"/>
  <c r="U5630" i="1" s="1"/>
  <c r="U5631" i="1" s="1"/>
  <c r="U5632" i="1" s="1"/>
  <c r="U5633" i="1" s="1"/>
  <c r="U5634" i="1" s="1"/>
  <c r="U5635" i="1" s="1"/>
  <c r="U5636" i="1" s="1"/>
  <c r="U5637" i="1" s="1"/>
  <c r="U5638" i="1" s="1"/>
  <c r="U5639" i="1" s="1"/>
  <c r="U5640" i="1" s="1"/>
  <c r="U5641" i="1" s="1"/>
  <c r="U5642" i="1" s="1"/>
  <c r="U5643" i="1" s="1"/>
  <c r="U5644" i="1" s="1"/>
  <c r="U5645" i="1" s="1"/>
  <c r="U5646" i="1" s="1"/>
  <c r="U5647" i="1" s="1"/>
  <c r="U5648" i="1" s="1"/>
  <c r="U5649" i="1" s="1"/>
  <c r="U5650" i="1" s="1"/>
  <c r="U5651" i="1" s="1"/>
  <c r="U5652" i="1" s="1"/>
  <c r="U5653" i="1" s="1"/>
  <c r="U5654" i="1" s="1"/>
  <c r="U5655" i="1" s="1"/>
  <c r="U5656" i="1" s="1"/>
  <c r="U5657" i="1" s="1"/>
  <c r="U5658" i="1" s="1"/>
  <c r="U5659" i="1" s="1"/>
  <c r="U5660" i="1" s="1"/>
  <c r="U5661" i="1" s="1"/>
  <c r="U5662" i="1" s="1"/>
  <c r="U5663" i="1" s="1"/>
  <c r="U5664" i="1" s="1"/>
  <c r="U5665" i="1" s="1"/>
  <c r="U5666" i="1" s="1"/>
  <c r="U5667" i="1" s="1"/>
  <c r="U5668" i="1" s="1"/>
  <c r="U5669" i="1" s="1"/>
  <c r="U5670" i="1" s="1"/>
  <c r="U5671" i="1" s="1"/>
  <c r="U5672" i="1" s="1"/>
  <c r="U5673" i="1" s="1"/>
  <c r="U5674" i="1" s="1"/>
  <c r="U5675" i="1" s="1"/>
  <c r="U5676" i="1" s="1"/>
  <c r="U5677" i="1" s="1"/>
  <c r="U5678" i="1" s="1"/>
  <c r="U5679" i="1" s="1"/>
  <c r="U5680" i="1" s="1"/>
  <c r="U5681" i="1" s="1"/>
  <c r="U5682" i="1" s="1"/>
  <c r="U5683" i="1" s="1"/>
  <c r="U5684" i="1" s="1"/>
  <c r="U5685" i="1" s="1"/>
  <c r="U5686" i="1" s="1"/>
  <c r="U5687" i="1" s="1"/>
  <c r="U5688" i="1" s="1"/>
  <c r="U5689" i="1" s="1"/>
  <c r="U5690" i="1" s="1"/>
  <c r="U5691" i="1" s="1"/>
  <c r="U5692" i="1" s="1"/>
  <c r="U5693" i="1" s="1"/>
  <c r="U5694" i="1" s="1"/>
  <c r="U5695" i="1" s="1"/>
  <c r="U5696" i="1" s="1"/>
  <c r="U5697" i="1" s="1"/>
  <c r="U5698" i="1" s="1"/>
  <c r="U5699" i="1" s="1"/>
  <c r="U5700" i="1" s="1"/>
  <c r="U5701" i="1" s="1"/>
  <c r="U5702" i="1" s="1"/>
  <c r="U5703" i="1" s="1"/>
  <c r="U5704" i="1" s="1"/>
  <c r="U5705" i="1" s="1"/>
  <c r="U5706" i="1" s="1"/>
  <c r="U5707" i="1" s="1"/>
  <c r="U5708" i="1" s="1"/>
  <c r="U5709" i="1" s="1"/>
  <c r="U5710" i="1" s="1"/>
  <c r="U5711" i="1" s="1"/>
  <c r="U5712" i="1" s="1"/>
  <c r="U5713" i="1" s="1"/>
  <c r="U5714" i="1" s="1"/>
  <c r="U5715" i="1" s="1"/>
  <c r="U5716" i="1" s="1"/>
  <c r="U5717" i="1" s="1"/>
  <c r="U5718" i="1" s="1"/>
  <c r="U5719" i="1" s="1"/>
  <c r="U5720" i="1" s="1"/>
  <c r="U5721" i="1" s="1"/>
  <c r="U5722" i="1" s="1"/>
  <c r="U5723" i="1" s="1"/>
  <c r="U5724" i="1" s="1"/>
  <c r="U5725" i="1" s="1"/>
  <c r="U5726" i="1" s="1"/>
  <c r="U5727" i="1" s="1"/>
  <c r="U5728" i="1" s="1"/>
  <c r="U5729" i="1" s="1"/>
  <c r="U5730" i="1" s="1"/>
  <c r="U5731" i="1" s="1"/>
  <c r="U5732" i="1" s="1"/>
  <c r="U5733" i="1" s="1"/>
  <c r="U5734" i="1" s="1"/>
  <c r="U5735" i="1" s="1"/>
  <c r="U5736" i="1" s="1"/>
  <c r="U5737" i="1" s="1"/>
  <c r="U5738" i="1" s="1"/>
  <c r="U5739" i="1" s="1"/>
  <c r="U5740" i="1" s="1"/>
  <c r="U5741" i="1" s="1"/>
  <c r="U5742" i="1" s="1"/>
  <c r="U5743" i="1" s="1"/>
  <c r="U5744" i="1" s="1"/>
  <c r="U5745" i="1" s="1"/>
  <c r="U5746" i="1" s="1"/>
  <c r="U5747" i="1" s="1"/>
  <c r="U5748" i="1" s="1"/>
  <c r="U5749" i="1" s="1"/>
  <c r="U5750" i="1" s="1"/>
  <c r="U5751" i="1" s="1"/>
  <c r="U5752" i="1" s="1"/>
  <c r="U5753" i="1" s="1"/>
  <c r="U5754" i="1" s="1"/>
  <c r="U5755" i="1" s="1"/>
  <c r="U5756" i="1" s="1"/>
  <c r="U5757" i="1" s="1"/>
  <c r="U5758" i="1" s="1"/>
  <c r="U5759" i="1" s="1"/>
  <c r="U5760" i="1" s="1"/>
  <c r="U5761" i="1" s="1"/>
  <c r="U5762" i="1" s="1"/>
  <c r="U5763" i="1" s="1"/>
  <c r="U5764" i="1" s="1"/>
  <c r="U5765" i="1" s="1"/>
  <c r="U5766" i="1" s="1"/>
  <c r="U5767" i="1" s="1"/>
  <c r="U5768" i="1" s="1"/>
  <c r="U5769" i="1" s="1"/>
  <c r="U5770" i="1" s="1"/>
  <c r="U5771" i="1" s="1"/>
  <c r="U5772" i="1" s="1"/>
  <c r="U5773" i="1" s="1"/>
  <c r="U5774" i="1" s="1"/>
  <c r="U5775" i="1" s="1"/>
  <c r="U5776" i="1" s="1"/>
  <c r="U5777" i="1" s="1"/>
  <c r="U5778" i="1" s="1"/>
  <c r="U5779" i="1" s="1"/>
  <c r="U5780" i="1" s="1"/>
  <c r="U5781" i="1" s="1"/>
  <c r="U5782" i="1" s="1"/>
  <c r="U5783" i="1" s="1"/>
  <c r="U5784" i="1" s="1"/>
  <c r="U5785" i="1" s="1"/>
  <c r="U5786" i="1" s="1"/>
  <c r="U5787" i="1" s="1"/>
  <c r="U5788" i="1" s="1"/>
  <c r="U5789" i="1" s="1"/>
  <c r="U5790" i="1" s="1"/>
  <c r="U5791" i="1" s="1"/>
  <c r="U5792" i="1" s="1"/>
  <c r="U5793" i="1" s="1"/>
  <c r="U5794" i="1" s="1"/>
  <c r="U5795" i="1" s="1"/>
  <c r="U5796" i="1" s="1"/>
  <c r="U5797" i="1" s="1"/>
  <c r="U5798" i="1" s="1"/>
  <c r="U5799" i="1" s="1"/>
  <c r="U5800" i="1" s="1"/>
  <c r="U5801" i="1" s="1"/>
  <c r="U5802" i="1" s="1"/>
  <c r="U5803" i="1" s="1"/>
  <c r="U5804" i="1" s="1"/>
  <c r="U5805" i="1" s="1"/>
  <c r="U5806" i="1" s="1"/>
  <c r="U5807" i="1" s="1"/>
  <c r="U5808" i="1" s="1"/>
  <c r="U5809" i="1" s="1"/>
  <c r="U5810" i="1" s="1"/>
  <c r="U5811" i="1" s="1"/>
  <c r="U5812" i="1" s="1"/>
  <c r="U5813" i="1" s="1"/>
  <c r="U5814" i="1" s="1"/>
  <c r="U5815" i="1" s="1"/>
  <c r="U5816" i="1" s="1"/>
  <c r="U5817" i="1" s="1"/>
  <c r="U5818" i="1" s="1"/>
  <c r="U5819" i="1" s="1"/>
  <c r="U5820" i="1" s="1"/>
  <c r="U5821" i="1" s="1"/>
  <c r="U5822" i="1" s="1"/>
  <c r="U5823" i="1" s="1"/>
  <c r="U5824" i="1" s="1"/>
  <c r="U5825" i="1" s="1"/>
  <c r="U5826" i="1" s="1"/>
  <c r="U5827" i="1" s="1"/>
  <c r="U5828" i="1" s="1"/>
  <c r="U5829" i="1" s="1"/>
  <c r="U5830" i="1" s="1"/>
  <c r="U5831" i="1" s="1"/>
  <c r="U5832" i="1" s="1"/>
  <c r="U5833" i="1" s="1"/>
  <c r="U5834" i="1" s="1"/>
  <c r="U5835" i="1" s="1"/>
  <c r="U5836" i="1" s="1"/>
  <c r="U5837" i="1" s="1"/>
  <c r="U5838" i="1" s="1"/>
  <c r="U5839" i="1" s="1"/>
  <c r="U5840" i="1" s="1"/>
  <c r="U5841" i="1" s="1"/>
  <c r="U5842" i="1" s="1"/>
  <c r="U5843" i="1" s="1"/>
  <c r="U5844" i="1" s="1"/>
  <c r="U5845" i="1" s="1"/>
  <c r="U5846" i="1" s="1"/>
  <c r="U5847" i="1" s="1"/>
  <c r="U5848" i="1" s="1"/>
  <c r="U5849" i="1" s="1"/>
  <c r="U5850" i="1" s="1"/>
  <c r="U5851" i="1" s="1"/>
  <c r="U5852" i="1" s="1"/>
  <c r="U5853" i="1" s="1"/>
  <c r="U5854" i="1" s="1"/>
  <c r="U5855" i="1" s="1"/>
  <c r="U5856" i="1" s="1"/>
  <c r="U5857" i="1" s="1"/>
  <c r="U5858" i="1" s="1"/>
  <c r="U5859" i="1" s="1"/>
  <c r="U5860" i="1" s="1"/>
  <c r="U5861" i="1" s="1"/>
  <c r="U5862" i="1" s="1"/>
  <c r="U5863" i="1" s="1"/>
  <c r="U5864" i="1" s="1"/>
  <c r="U5865" i="1" s="1"/>
  <c r="U5866" i="1" s="1"/>
  <c r="U5867" i="1" s="1"/>
  <c r="U5868" i="1" s="1"/>
  <c r="U5869" i="1" s="1"/>
  <c r="U5870" i="1" s="1"/>
  <c r="U5871" i="1" s="1"/>
  <c r="U5872" i="1" s="1"/>
  <c r="U5873" i="1" s="1"/>
  <c r="U5874" i="1" s="1"/>
  <c r="U5875" i="1" s="1"/>
  <c r="U5876" i="1" s="1"/>
  <c r="U5877" i="1" s="1"/>
  <c r="U5878" i="1" s="1"/>
  <c r="U5879" i="1" s="1"/>
  <c r="U5880" i="1" s="1"/>
  <c r="U5881" i="1" s="1"/>
  <c r="U5882" i="1" s="1"/>
  <c r="U5883" i="1" s="1"/>
  <c r="U5884" i="1" s="1"/>
  <c r="U5885" i="1" s="1"/>
  <c r="U5886" i="1" s="1"/>
  <c r="U5887" i="1" s="1"/>
  <c r="U5888" i="1" s="1"/>
  <c r="U5889" i="1" s="1"/>
  <c r="U5890" i="1" s="1"/>
  <c r="U5891" i="1" s="1"/>
  <c r="U5892" i="1" s="1"/>
  <c r="U5893" i="1" s="1"/>
  <c r="U5894" i="1" s="1"/>
  <c r="U5895" i="1" s="1"/>
  <c r="U5896" i="1" s="1"/>
  <c r="U5897" i="1" s="1"/>
  <c r="U5898" i="1" s="1"/>
  <c r="U5899" i="1" s="1"/>
  <c r="U5900" i="1" s="1"/>
  <c r="U5901" i="1" s="1"/>
  <c r="U5902" i="1" s="1"/>
  <c r="U5903" i="1" s="1"/>
  <c r="U5904" i="1" s="1"/>
  <c r="U5905" i="1" s="1"/>
  <c r="U5906" i="1" s="1"/>
  <c r="U5907" i="1" s="1"/>
  <c r="U5908" i="1" s="1"/>
  <c r="U5909" i="1" s="1"/>
  <c r="U5910" i="1" s="1"/>
  <c r="U5911" i="1" s="1"/>
  <c r="U5912" i="1" s="1"/>
  <c r="U5913" i="1" s="1"/>
  <c r="U5914" i="1" s="1"/>
  <c r="U5915" i="1" s="1"/>
  <c r="U5916" i="1" s="1"/>
  <c r="U5917" i="1" s="1"/>
  <c r="U5918" i="1" s="1"/>
  <c r="U5919" i="1" s="1"/>
  <c r="U5920" i="1" s="1"/>
  <c r="U5921" i="1" s="1"/>
  <c r="U5922" i="1" s="1"/>
  <c r="U5923" i="1" s="1"/>
  <c r="U5924" i="1" s="1"/>
  <c r="U5925" i="1" s="1"/>
  <c r="U5926" i="1" s="1"/>
  <c r="U5927" i="1" s="1"/>
  <c r="U5928" i="1" s="1"/>
  <c r="U5929" i="1" s="1"/>
  <c r="U5930" i="1" s="1"/>
  <c r="U5931" i="1" s="1"/>
  <c r="U5932" i="1" s="1"/>
  <c r="U5933" i="1" s="1"/>
  <c r="U5934" i="1" s="1"/>
  <c r="U5935" i="1" s="1"/>
  <c r="U5936" i="1" s="1"/>
  <c r="U5937" i="1" s="1"/>
  <c r="U5938" i="1" s="1"/>
  <c r="U5939" i="1" s="1"/>
  <c r="U5940" i="1" s="1"/>
  <c r="U5941" i="1" s="1"/>
  <c r="U5942" i="1" s="1"/>
  <c r="U5943" i="1" s="1"/>
  <c r="U5944" i="1" s="1"/>
  <c r="U5945" i="1" s="1"/>
  <c r="U5946" i="1" s="1"/>
  <c r="U5947" i="1" s="1"/>
  <c r="U5948" i="1" s="1"/>
  <c r="U5949" i="1" s="1"/>
  <c r="U5950" i="1" s="1"/>
  <c r="U5951" i="1" s="1"/>
  <c r="U5952" i="1" s="1"/>
  <c r="U5953" i="1" s="1"/>
  <c r="U5954" i="1" s="1"/>
  <c r="U5955" i="1" s="1"/>
  <c r="U5956" i="1" s="1"/>
  <c r="U5957" i="1" s="1"/>
  <c r="U5958" i="1" s="1"/>
  <c r="U5959" i="1" s="1"/>
  <c r="U5960" i="1" s="1"/>
  <c r="U5961" i="1" s="1"/>
  <c r="U5962" i="1" s="1"/>
  <c r="U5963" i="1" s="1"/>
  <c r="U5964" i="1" s="1"/>
  <c r="U5965" i="1" s="1"/>
  <c r="U5966" i="1" s="1"/>
  <c r="U5967" i="1" s="1"/>
  <c r="U5968" i="1" s="1"/>
  <c r="U5969" i="1" s="1"/>
  <c r="U5970" i="1" s="1"/>
  <c r="U5971" i="1" s="1"/>
  <c r="U5972" i="1" s="1"/>
  <c r="U5973" i="1" s="1"/>
  <c r="U5974" i="1" s="1"/>
  <c r="U5975" i="1" s="1"/>
  <c r="U5976" i="1" s="1"/>
  <c r="U5977" i="1" s="1"/>
  <c r="U5978" i="1" s="1"/>
  <c r="U5979" i="1" s="1"/>
  <c r="U5980" i="1" s="1"/>
  <c r="U5981" i="1" s="1"/>
  <c r="U5982" i="1" s="1"/>
  <c r="U5983" i="1" s="1"/>
  <c r="U5984" i="1" s="1"/>
  <c r="U5985" i="1" s="1"/>
  <c r="U5986" i="1" s="1"/>
  <c r="U5987" i="1" s="1"/>
  <c r="U5988" i="1" s="1"/>
  <c r="U5989" i="1" s="1"/>
  <c r="U5990" i="1" s="1"/>
  <c r="U5991" i="1" s="1"/>
  <c r="U5992" i="1" s="1"/>
  <c r="U5993" i="1" s="1"/>
  <c r="U5994" i="1" s="1"/>
  <c r="U5995" i="1" s="1"/>
  <c r="U5996" i="1" s="1"/>
  <c r="U5997" i="1" s="1"/>
  <c r="U5998" i="1" s="1"/>
  <c r="U5999" i="1" s="1"/>
  <c r="U6000" i="1" s="1"/>
  <c r="U6001" i="1" s="1"/>
  <c r="U6002" i="1" s="1"/>
  <c r="U6003" i="1" s="1"/>
  <c r="U6004" i="1" s="1"/>
  <c r="U6005" i="1" s="1"/>
  <c r="U6006" i="1" s="1"/>
  <c r="U6007" i="1" s="1"/>
  <c r="U6008" i="1" s="1"/>
  <c r="U6009" i="1" s="1"/>
  <c r="U6010" i="1" s="1"/>
  <c r="U6011" i="1" s="1"/>
  <c r="U6012" i="1" s="1"/>
  <c r="U6013" i="1" s="1"/>
  <c r="U6014" i="1" s="1"/>
  <c r="U6015" i="1" s="1"/>
  <c r="U6016" i="1" s="1"/>
  <c r="U6017" i="1" s="1"/>
  <c r="U6018" i="1" s="1"/>
  <c r="U6019" i="1" s="1"/>
  <c r="U6020" i="1" s="1"/>
  <c r="U6021" i="1" s="1"/>
  <c r="U6022" i="1" s="1"/>
  <c r="U6023" i="1" s="1"/>
  <c r="U6024" i="1" s="1"/>
  <c r="U6025" i="1" s="1"/>
  <c r="U6026" i="1" s="1"/>
  <c r="U6027" i="1" s="1"/>
  <c r="U6028" i="1" s="1"/>
  <c r="U6029" i="1" s="1"/>
  <c r="U6030" i="1" s="1"/>
  <c r="U6031" i="1" s="1"/>
  <c r="U6032" i="1" s="1"/>
  <c r="U6033" i="1" s="1"/>
  <c r="U6034" i="1" s="1"/>
  <c r="U6035" i="1" s="1"/>
  <c r="U6036" i="1" s="1"/>
  <c r="U6037" i="1" s="1"/>
  <c r="U6038" i="1" s="1"/>
  <c r="U6039" i="1" s="1"/>
  <c r="U6040" i="1" s="1"/>
  <c r="U6041" i="1" s="1"/>
  <c r="U6042" i="1" s="1"/>
  <c r="U6043" i="1" s="1"/>
  <c r="U6044" i="1" s="1"/>
  <c r="U6045" i="1" s="1"/>
  <c r="U6046" i="1" s="1"/>
  <c r="U6047" i="1" s="1"/>
  <c r="U6048" i="1" s="1"/>
  <c r="U6049" i="1" s="1"/>
  <c r="O47" i="4" l="1"/>
  <c r="N47" i="4"/>
  <c r="O45" i="4"/>
  <c r="N45" i="4"/>
  <c r="O44" i="4"/>
  <c r="N44" i="4"/>
  <c r="O42" i="4"/>
  <c r="N42" i="4"/>
  <c r="O40" i="4"/>
  <c r="N40" i="4"/>
  <c r="Q40" i="4" s="1"/>
  <c r="O39" i="4"/>
  <c r="N39" i="4"/>
  <c r="O38" i="4"/>
  <c r="N38" i="4"/>
  <c r="O37" i="4"/>
  <c r="N37" i="4"/>
  <c r="O36" i="4"/>
  <c r="N36" i="4"/>
  <c r="O35" i="4"/>
  <c r="N35" i="4"/>
  <c r="O34" i="4"/>
  <c r="N34" i="4"/>
  <c r="O33" i="4"/>
  <c r="N33" i="4"/>
  <c r="O32" i="4"/>
  <c r="N32" i="4"/>
  <c r="Q32" i="4" s="1"/>
  <c r="O31" i="4"/>
  <c r="N31" i="4"/>
  <c r="Q31" i="4" s="1"/>
  <c r="O30" i="4"/>
  <c r="N30" i="4"/>
  <c r="Q30" i="4" s="1"/>
  <c r="O29" i="4"/>
  <c r="N29" i="4"/>
  <c r="Q29" i="4" s="1"/>
  <c r="O28" i="4"/>
  <c r="N28" i="4"/>
  <c r="O27" i="4"/>
  <c r="N27" i="4"/>
  <c r="O26" i="4"/>
  <c r="N26" i="4"/>
  <c r="O25" i="4"/>
  <c r="N25" i="4"/>
  <c r="O24" i="4"/>
  <c r="N24" i="4"/>
  <c r="O23" i="4"/>
  <c r="N23" i="4"/>
  <c r="O22" i="4"/>
  <c r="N22" i="4"/>
  <c r="O21" i="4"/>
  <c r="N21" i="4"/>
  <c r="N7" i="4"/>
  <c r="O7" i="4"/>
  <c r="N8" i="4"/>
  <c r="O8" i="4"/>
  <c r="N9" i="4"/>
  <c r="O9" i="4"/>
  <c r="N10" i="4"/>
  <c r="O10" i="4"/>
  <c r="N11" i="4"/>
  <c r="O11" i="4"/>
  <c r="N12" i="4"/>
  <c r="O12" i="4"/>
  <c r="N13" i="4"/>
  <c r="O13" i="4"/>
  <c r="N14" i="4"/>
  <c r="O14" i="4"/>
  <c r="N15" i="4"/>
  <c r="O15" i="4"/>
  <c r="N16" i="4"/>
  <c r="O16" i="4"/>
  <c r="N17" i="4"/>
  <c r="O17" i="4"/>
  <c r="N18" i="4"/>
  <c r="O18" i="4"/>
  <c r="N19" i="4"/>
  <c r="O19" i="4"/>
  <c r="O6" i="4"/>
  <c r="N6" i="4"/>
  <c r="O52" i="4"/>
  <c r="N52" i="4"/>
  <c r="O50" i="4"/>
  <c r="N50" i="4"/>
  <c r="Q50" i="4" l="1"/>
  <c r="P50" i="4" s="1"/>
  <c r="Q21" i="4"/>
  <c r="P21" i="4" s="1"/>
  <c r="Q23" i="4"/>
  <c r="P23" i="4" s="1"/>
  <c r="Q25" i="4"/>
  <c r="P25" i="4" s="1"/>
  <c r="Q27" i="4"/>
  <c r="P27" i="4" s="1"/>
  <c r="P29" i="4"/>
  <c r="P31" i="4"/>
  <c r="Q33" i="4"/>
  <c r="P33" i="4" s="1"/>
  <c r="Q35" i="4"/>
  <c r="P35" i="4" s="1"/>
  <c r="Q37" i="4"/>
  <c r="P37" i="4" s="1"/>
  <c r="Q39" i="4"/>
  <c r="P39" i="4" s="1"/>
  <c r="Q42" i="4"/>
  <c r="P42" i="4" s="1"/>
  <c r="Q45" i="4"/>
  <c r="P45" i="4" s="1"/>
  <c r="O49" i="4"/>
  <c r="O51" i="4"/>
  <c r="Q19" i="4"/>
  <c r="P19" i="4" s="1"/>
  <c r="Q17" i="4"/>
  <c r="P17" i="4" s="1"/>
  <c r="Q15" i="4"/>
  <c r="P15" i="4" s="1"/>
  <c r="Q13" i="4"/>
  <c r="P13" i="4" s="1"/>
  <c r="Q11" i="4"/>
  <c r="P11" i="4" s="1"/>
  <c r="Q9" i="4"/>
  <c r="P9" i="4" s="1"/>
  <c r="Q7" i="4"/>
  <c r="P7" i="4" s="1"/>
  <c r="Q22" i="4"/>
  <c r="P22" i="4" s="1"/>
  <c r="Q24" i="4"/>
  <c r="P24" i="4" s="1"/>
  <c r="Q26" i="4"/>
  <c r="P26" i="4" s="1"/>
  <c r="Q28" i="4"/>
  <c r="P28" i="4" s="1"/>
  <c r="P30" i="4"/>
  <c r="P32" i="4"/>
  <c r="Q34" i="4"/>
  <c r="P34" i="4" s="1"/>
  <c r="Q36" i="4"/>
  <c r="P36" i="4" s="1"/>
  <c r="Q38" i="4"/>
  <c r="P38" i="4" s="1"/>
  <c r="P40" i="4"/>
  <c r="Q47" i="4"/>
  <c r="P47" i="4" s="1"/>
  <c r="Q8" i="4"/>
  <c r="P8" i="4" s="1"/>
  <c r="N48" i="4"/>
  <c r="O48" i="4"/>
  <c r="N49" i="4"/>
  <c r="Q18" i="4"/>
  <c r="P18" i="4" s="1"/>
  <c r="Q16" i="4"/>
  <c r="P16" i="4" s="1"/>
  <c r="Q14" i="4"/>
  <c r="P14" i="4" s="1"/>
  <c r="Q12" i="4"/>
  <c r="P12" i="4" s="1"/>
  <c r="Q10" i="4"/>
  <c r="P10" i="4" s="1"/>
  <c r="Q52" i="4"/>
  <c r="P52" i="4" s="1"/>
  <c r="N51" i="4"/>
  <c r="Q44" i="4"/>
  <c r="P44" i="4" s="1"/>
  <c r="N53" i="4"/>
  <c r="O53" i="4"/>
  <c r="Q6" i="4"/>
  <c r="P6" i="4" s="1"/>
  <c r="K47" i="4"/>
  <c r="J47" i="4" s="1"/>
  <c r="K45" i="4"/>
  <c r="J45" i="4" s="1"/>
  <c r="K40" i="4"/>
  <c r="J40" i="4" s="1"/>
  <c r="K39" i="4"/>
  <c r="J39" i="4" s="1"/>
  <c r="K38" i="4"/>
  <c r="J38" i="4" s="1"/>
  <c r="K37" i="4"/>
  <c r="J37" i="4" s="1"/>
  <c r="K36" i="4"/>
  <c r="J36" i="4" s="1"/>
  <c r="K35" i="4"/>
  <c r="J35" i="4" s="1"/>
  <c r="K34" i="4"/>
  <c r="J34" i="4" s="1"/>
  <c r="K33" i="4"/>
  <c r="J33" i="4" s="1"/>
  <c r="K32" i="4"/>
  <c r="J32" i="4" s="1"/>
  <c r="K31" i="4"/>
  <c r="J31" i="4" s="1"/>
  <c r="K29" i="4"/>
  <c r="J29" i="4" s="1"/>
  <c r="K24" i="4"/>
  <c r="J24" i="4" s="1"/>
  <c r="K23" i="4"/>
  <c r="J23" i="4" s="1"/>
  <c r="K22" i="4"/>
  <c r="J22" i="4" s="1"/>
  <c r="K21" i="4"/>
  <c r="J21" i="4" s="1"/>
  <c r="K14" i="4"/>
  <c r="J14" i="4" s="1"/>
  <c r="K15" i="4"/>
  <c r="J15" i="4" s="1"/>
  <c r="K16" i="4"/>
  <c r="J16" i="4" s="1"/>
  <c r="K17" i="4"/>
  <c r="J17" i="4" s="1"/>
  <c r="K18" i="4"/>
  <c r="J18" i="4" s="1"/>
  <c r="K19" i="4"/>
  <c r="J19" i="4" s="1"/>
  <c r="K13" i="4"/>
  <c r="J13" i="4" s="1"/>
  <c r="I53" i="4"/>
  <c r="H53" i="4"/>
  <c r="I52" i="4"/>
  <c r="H52" i="4"/>
  <c r="I51" i="4"/>
  <c r="H51" i="4"/>
  <c r="I50" i="4"/>
  <c r="H50" i="4"/>
  <c r="I49" i="4"/>
  <c r="H49" i="4"/>
  <c r="I48" i="4"/>
  <c r="H48" i="4"/>
  <c r="C48" i="4"/>
  <c r="C49" i="4"/>
  <c r="C50" i="4"/>
  <c r="C51" i="4"/>
  <c r="C52" i="4"/>
  <c r="C53" i="4"/>
  <c r="B53" i="4"/>
  <c r="B52" i="4"/>
  <c r="E47" i="4"/>
  <c r="D47" i="4" s="1"/>
  <c r="E44" i="4"/>
  <c r="D44" i="4" s="1"/>
  <c r="E42" i="4"/>
  <c r="D42" i="4" s="1"/>
  <c r="E39" i="4"/>
  <c r="D39" i="4" s="1"/>
  <c r="E38" i="4"/>
  <c r="D38" i="4" s="1"/>
  <c r="E37" i="4"/>
  <c r="D37" i="4" s="1"/>
  <c r="E36" i="4"/>
  <c r="D36" i="4" s="1"/>
  <c r="E35" i="4"/>
  <c r="D35" i="4" s="1"/>
  <c r="E34" i="4"/>
  <c r="D34" i="4" s="1"/>
  <c r="E33" i="4"/>
  <c r="D33" i="4" s="1"/>
  <c r="E30" i="4"/>
  <c r="D30" i="4" s="1"/>
  <c r="E28" i="4"/>
  <c r="D28" i="4" s="1"/>
  <c r="E27" i="4"/>
  <c r="D27" i="4" s="1"/>
  <c r="E26" i="4"/>
  <c r="D26" i="4" s="1"/>
  <c r="E25" i="4"/>
  <c r="D25" i="4" s="1"/>
  <c r="E24" i="4"/>
  <c r="D24" i="4" s="1"/>
  <c r="E23" i="4"/>
  <c r="D23" i="4" s="1"/>
  <c r="E22" i="4"/>
  <c r="D22" i="4" s="1"/>
  <c r="E7" i="4"/>
  <c r="D7" i="4" s="1"/>
  <c r="E8" i="4"/>
  <c r="D8" i="4" s="1"/>
  <c r="E9" i="4"/>
  <c r="D9" i="4" s="1"/>
  <c r="E10" i="4"/>
  <c r="D10" i="4" s="1"/>
  <c r="E11" i="4"/>
  <c r="D11" i="4" s="1"/>
  <c r="E12" i="4"/>
  <c r="D12" i="4" s="1"/>
  <c r="E17" i="4"/>
  <c r="D17" i="4" s="1"/>
  <c r="E19" i="4"/>
  <c r="D19" i="4" s="1"/>
  <c r="E6" i="4"/>
  <c r="D6" i="4" s="1"/>
  <c r="Q51" i="4" l="1"/>
  <c r="P51" i="4" s="1"/>
  <c r="Q49" i="4"/>
  <c r="P49" i="4" s="1"/>
  <c r="Q48" i="4"/>
  <c r="P48" i="4" s="1"/>
  <c r="Q53" i="4"/>
  <c r="P53" i="4" s="1"/>
  <c r="K50" i="4"/>
  <c r="J50" i="4" s="1"/>
  <c r="K52" i="4"/>
  <c r="J52" i="4" s="1"/>
  <c r="K49" i="4"/>
  <c r="J49" i="4" s="1"/>
  <c r="K51" i="4"/>
  <c r="J51" i="4" s="1"/>
  <c r="K53" i="4"/>
  <c r="J53" i="4" s="1"/>
  <c r="E52" i="4"/>
  <c r="D52" i="4" s="1"/>
  <c r="E48" i="4"/>
  <c r="D48" i="4" s="1"/>
  <c r="E51" i="4"/>
  <c r="D51" i="4" s="1"/>
  <c r="E49" i="4"/>
  <c r="D49" i="4" s="1"/>
  <c r="E53" i="4"/>
  <c r="D53" i="4" s="1"/>
  <c r="E50" i="4"/>
  <c r="D50" i="4" s="1"/>
  <c r="K48" i="4"/>
  <c r="J48" i="4" s="1"/>
  <c r="B62" i="2" l="1"/>
  <c r="B63" i="2"/>
  <c r="B64" i="2"/>
  <c r="D6088" i="1"/>
  <c r="D6089" i="1"/>
  <c r="D6090" i="1"/>
  <c r="D6091" i="1"/>
  <c r="D6092" i="1"/>
  <c r="D6093" i="1"/>
  <c r="D6094" i="1"/>
  <c r="D6095" i="1"/>
  <c r="D6096" i="1"/>
  <c r="D6097" i="1"/>
  <c r="D6098" i="1"/>
  <c r="AA6092" i="1" l="1"/>
  <c r="X6092" i="1"/>
  <c r="AA6095" i="1"/>
  <c r="X6095" i="1"/>
  <c r="AA6098" i="1"/>
  <c r="X6098" i="1"/>
  <c r="AA6094" i="1"/>
  <c r="X6094" i="1"/>
  <c r="AA6090" i="1"/>
  <c r="X6090" i="1"/>
  <c r="AA6096" i="1"/>
  <c r="X6096" i="1"/>
  <c r="AA6088" i="1"/>
  <c r="X6088" i="1"/>
  <c r="AA6091" i="1"/>
  <c r="X6091" i="1"/>
  <c r="AA6097" i="1"/>
  <c r="X6097" i="1"/>
  <c r="AA6093" i="1"/>
  <c r="X6093" i="1"/>
  <c r="AA6089" i="1"/>
  <c r="X6089" i="1"/>
  <c r="D6135" i="1"/>
  <c r="D6127" i="1"/>
  <c r="D6130" i="1"/>
  <c r="D6133" i="1"/>
  <c r="D6129" i="1"/>
  <c r="D6131" i="1"/>
  <c r="D6134" i="1"/>
  <c r="D6126" i="1"/>
  <c r="D6136" i="1"/>
  <c r="D6132" i="1"/>
  <c r="D6128" i="1"/>
  <c r="Q41" i="4"/>
  <c r="Y1425" i="1"/>
  <c r="Z1425" i="1"/>
  <c r="Y1426" i="1"/>
  <c r="Z1426" i="1"/>
  <c r="Y1427" i="1"/>
  <c r="Z1427" i="1"/>
  <c r="Y1428" i="1"/>
  <c r="Z1428" i="1"/>
  <c r="Y1429" i="1"/>
  <c r="Z1429" i="1"/>
  <c r="Y1430" i="1"/>
  <c r="Z1430" i="1"/>
  <c r="Y1431" i="1"/>
  <c r="Z1431" i="1"/>
  <c r="Y1432" i="1"/>
  <c r="Z1432" i="1"/>
  <c r="Y1433" i="1"/>
  <c r="Z1433" i="1"/>
  <c r="Y1434" i="1"/>
  <c r="Z1434" i="1"/>
  <c r="Y1435" i="1"/>
  <c r="Z1435" i="1"/>
  <c r="Y1436" i="1"/>
  <c r="Z1436" i="1"/>
  <c r="Y1437" i="1"/>
  <c r="Z1437" i="1"/>
  <c r="Y1438" i="1"/>
  <c r="Z1438" i="1"/>
  <c r="Y1439" i="1"/>
  <c r="Z1439" i="1"/>
  <c r="Y1440" i="1"/>
  <c r="Z1440" i="1"/>
  <c r="Y1441" i="1"/>
  <c r="Z1441" i="1"/>
  <c r="Y1442" i="1"/>
  <c r="Z1442" i="1"/>
  <c r="Y1443" i="1"/>
  <c r="Z1443" i="1"/>
  <c r="Y1445" i="1"/>
  <c r="Z1445" i="1"/>
  <c r="Y1447" i="1"/>
  <c r="Z1447" i="1"/>
  <c r="Y1448" i="1"/>
  <c r="Z1448" i="1"/>
  <c r="Y1449" i="1"/>
  <c r="Z1449" i="1"/>
  <c r="Y1450" i="1"/>
  <c r="Z1450" i="1"/>
  <c r="Y1451" i="1"/>
  <c r="Z1451" i="1"/>
  <c r="Y1452" i="1"/>
  <c r="Z1452" i="1"/>
  <c r="Y1453" i="1"/>
  <c r="Z1453" i="1"/>
  <c r="Y1454" i="1"/>
  <c r="Z1454" i="1"/>
  <c r="Y1455" i="1"/>
  <c r="Z1455" i="1"/>
  <c r="Y1456" i="1"/>
  <c r="Z1456" i="1"/>
  <c r="Y1457" i="1"/>
  <c r="Z1457" i="1"/>
  <c r="Y1458" i="1"/>
  <c r="Z1458" i="1"/>
  <c r="Y1459" i="1"/>
  <c r="Z1459" i="1"/>
  <c r="Y1460" i="1"/>
  <c r="Z1460" i="1"/>
  <c r="Y1461" i="1"/>
  <c r="Z1461" i="1"/>
  <c r="Y1462" i="1"/>
  <c r="Z1462" i="1"/>
  <c r="Y1463" i="1"/>
  <c r="Z1463" i="1"/>
  <c r="Y1464" i="1"/>
  <c r="Z1464" i="1"/>
  <c r="Y1465" i="1"/>
  <c r="Z1465" i="1"/>
  <c r="Y1466" i="1"/>
  <c r="Z1466" i="1"/>
  <c r="Y1467" i="1"/>
  <c r="Z1467" i="1"/>
  <c r="Y1468" i="1"/>
  <c r="Z1468" i="1"/>
  <c r="Y1469" i="1"/>
  <c r="Z1469" i="1"/>
  <c r="Y1470" i="1"/>
  <c r="Z1470" i="1"/>
  <c r="Y1471" i="1"/>
  <c r="Z1471" i="1"/>
  <c r="Y1473" i="1"/>
  <c r="Z1473" i="1"/>
  <c r="Y1476" i="1"/>
  <c r="Z1476" i="1"/>
  <c r="Y1477" i="1"/>
  <c r="Z1477" i="1"/>
  <c r="Y1478" i="1"/>
  <c r="Z1478" i="1"/>
  <c r="Y1479" i="1"/>
  <c r="Z1479" i="1"/>
  <c r="Y1480" i="1"/>
  <c r="Z1480" i="1"/>
  <c r="Y1481" i="1"/>
  <c r="Z1481" i="1"/>
  <c r="Y1482" i="1"/>
  <c r="Z1482" i="1"/>
  <c r="Y1483" i="1"/>
  <c r="Z1483" i="1"/>
  <c r="Y1484" i="1"/>
  <c r="Z1484" i="1"/>
  <c r="Y1485" i="1"/>
  <c r="Z1485" i="1"/>
  <c r="Y1486" i="1"/>
  <c r="Z1486" i="1"/>
  <c r="Y1487" i="1"/>
  <c r="Z1487" i="1"/>
  <c r="Y1488" i="1"/>
  <c r="Z1488" i="1"/>
  <c r="Y1489" i="1"/>
  <c r="Z1489" i="1"/>
  <c r="Y1490" i="1"/>
  <c r="Z1490" i="1"/>
  <c r="Y1491" i="1"/>
  <c r="Z1491" i="1"/>
  <c r="Y1492" i="1"/>
  <c r="Z1492" i="1"/>
  <c r="Y1493" i="1"/>
  <c r="Z1493" i="1"/>
  <c r="Y1494" i="1"/>
  <c r="Z1494" i="1"/>
  <c r="Y1495" i="1"/>
  <c r="Z1495" i="1"/>
  <c r="Y1496" i="1"/>
  <c r="Z1496" i="1"/>
  <c r="Y1497" i="1"/>
  <c r="Z1497" i="1"/>
  <c r="Y1498" i="1"/>
  <c r="Z1498" i="1"/>
  <c r="Y1499" i="1"/>
  <c r="Z1499" i="1"/>
  <c r="Y1500" i="1"/>
  <c r="Z1500" i="1"/>
  <c r="Y1501" i="1"/>
  <c r="Z1501" i="1"/>
  <c r="Y1502" i="1"/>
  <c r="Z1502" i="1"/>
  <c r="Y1503" i="1"/>
  <c r="Z1503" i="1"/>
  <c r="Y1504" i="1"/>
  <c r="Z1504" i="1"/>
  <c r="Y1505" i="1"/>
  <c r="Z1505" i="1"/>
  <c r="Y1506" i="1"/>
  <c r="Z1506" i="1"/>
  <c r="Y1507" i="1"/>
  <c r="Z1507" i="1"/>
  <c r="Y1508" i="1"/>
  <c r="Z1508" i="1"/>
  <c r="Y1509" i="1"/>
  <c r="Z1509" i="1"/>
  <c r="Y1510" i="1"/>
  <c r="Z1510" i="1"/>
  <c r="Y1511" i="1"/>
  <c r="Z1511" i="1"/>
  <c r="Y1512" i="1"/>
  <c r="Z1512" i="1"/>
  <c r="Y1513" i="1"/>
  <c r="Z1513" i="1"/>
  <c r="Y1514" i="1"/>
  <c r="Z1514" i="1"/>
  <c r="Y1515" i="1"/>
  <c r="Z1515" i="1"/>
  <c r="Y1516" i="1"/>
  <c r="Z1516" i="1"/>
  <c r="Y1517" i="1"/>
  <c r="Z1517" i="1"/>
  <c r="Y1518" i="1"/>
  <c r="Z1518" i="1"/>
  <c r="Y1519" i="1"/>
  <c r="Z1519" i="1"/>
  <c r="Y1520" i="1"/>
  <c r="Z1520" i="1"/>
  <c r="Y1521" i="1"/>
  <c r="Z1521" i="1"/>
  <c r="Y1522" i="1"/>
  <c r="Z1522" i="1"/>
  <c r="Y1523" i="1"/>
  <c r="Z1523" i="1"/>
  <c r="Y1524" i="1"/>
  <c r="Z1524" i="1"/>
  <c r="Y1525" i="1"/>
  <c r="Z1525" i="1"/>
  <c r="Y1526" i="1"/>
  <c r="Z1526" i="1"/>
  <c r="Y1527" i="1"/>
  <c r="Z1527" i="1"/>
  <c r="Y1529" i="1"/>
  <c r="Z1529" i="1"/>
  <c r="Y1531" i="1"/>
  <c r="Z1531" i="1"/>
  <c r="Y1532" i="1"/>
  <c r="Z1532" i="1"/>
  <c r="Y1533" i="1"/>
  <c r="Z1533" i="1"/>
  <c r="Y1534" i="1"/>
  <c r="Z1534" i="1"/>
  <c r="Y1535" i="1"/>
  <c r="Z1535" i="1"/>
  <c r="Y1536" i="1"/>
  <c r="Z1536" i="1"/>
  <c r="Y1537" i="1"/>
  <c r="Z1537" i="1"/>
  <c r="Y1538" i="1"/>
  <c r="Z1538" i="1"/>
  <c r="Y1539" i="1"/>
  <c r="Z1539" i="1"/>
  <c r="Y1540" i="1"/>
  <c r="Z1540" i="1"/>
  <c r="Y1541" i="1"/>
  <c r="Z1541" i="1"/>
  <c r="Y1542" i="1"/>
  <c r="Z1542" i="1"/>
  <c r="Y1543" i="1"/>
  <c r="Z1543" i="1"/>
  <c r="Y1544" i="1"/>
  <c r="Z1544" i="1"/>
  <c r="Y1545" i="1"/>
  <c r="Z1545" i="1"/>
  <c r="Y1546" i="1"/>
  <c r="Z1546" i="1"/>
  <c r="Y1547" i="1"/>
  <c r="Z1547" i="1"/>
  <c r="Y1548" i="1"/>
  <c r="Z1548" i="1"/>
  <c r="Y1549" i="1"/>
  <c r="Z1549" i="1"/>
  <c r="Y1550" i="1"/>
  <c r="Z1550" i="1"/>
  <c r="Y1551" i="1"/>
  <c r="Z1551" i="1"/>
  <c r="Y1552" i="1"/>
  <c r="Z1552" i="1"/>
  <c r="Y1553" i="1"/>
  <c r="Z1553" i="1"/>
  <c r="Y1554" i="1"/>
  <c r="Z1554" i="1"/>
  <c r="Y1555" i="1"/>
  <c r="Z1555" i="1"/>
  <c r="Y1557" i="1"/>
  <c r="Z1557" i="1"/>
  <c r="Y1560" i="1"/>
  <c r="Z1560" i="1"/>
  <c r="Y1561" i="1"/>
  <c r="Z1561" i="1"/>
  <c r="Y1562" i="1"/>
  <c r="Z1562" i="1"/>
  <c r="Y1563" i="1"/>
  <c r="Z1563" i="1"/>
  <c r="Y1564" i="1"/>
  <c r="Z1564" i="1"/>
  <c r="Y1565" i="1"/>
  <c r="Z1565" i="1"/>
  <c r="Y1566" i="1"/>
  <c r="Z1566" i="1"/>
  <c r="Y1567" i="1"/>
  <c r="Z1567" i="1"/>
  <c r="Y1568" i="1"/>
  <c r="Z1568" i="1"/>
  <c r="Y1569" i="1"/>
  <c r="Z1569" i="1"/>
  <c r="Y1570" i="1"/>
  <c r="Z1570" i="1"/>
  <c r="Y1571" i="1"/>
  <c r="Z1571" i="1"/>
  <c r="Y1572" i="1"/>
  <c r="Z1572" i="1"/>
  <c r="Y1573" i="1"/>
  <c r="Z1573" i="1"/>
  <c r="Y1574" i="1"/>
  <c r="Z1574" i="1"/>
  <c r="Y1575" i="1"/>
  <c r="Z1575" i="1"/>
  <c r="Y1576" i="1"/>
  <c r="Z1576" i="1"/>
  <c r="Y1577" i="1"/>
  <c r="Z1577" i="1"/>
  <c r="Y1578" i="1"/>
  <c r="Z1578" i="1"/>
  <c r="Y1579" i="1"/>
  <c r="Z1579" i="1"/>
  <c r="Y1580" i="1"/>
  <c r="Z1580" i="1"/>
  <c r="Y1581" i="1"/>
  <c r="Z1581" i="1"/>
  <c r="Y1582" i="1"/>
  <c r="Z1582" i="1"/>
  <c r="Y1583" i="1"/>
  <c r="Z1583" i="1"/>
  <c r="Y1584" i="1"/>
  <c r="Z1584" i="1"/>
  <c r="Y1585" i="1"/>
  <c r="Z1585" i="1"/>
  <c r="Y1586" i="1"/>
  <c r="Z1586" i="1"/>
  <c r="Y1587" i="1"/>
  <c r="Z1587" i="1"/>
  <c r="Y1588" i="1"/>
  <c r="Z1588" i="1"/>
  <c r="Y1589" i="1"/>
  <c r="Z1589" i="1"/>
  <c r="Y1590" i="1"/>
  <c r="Z1590" i="1"/>
  <c r="Y1591" i="1"/>
  <c r="Z1591" i="1"/>
  <c r="Y1592" i="1"/>
  <c r="Z1592" i="1"/>
  <c r="Y1593" i="1"/>
  <c r="Z1593" i="1"/>
  <c r="Y1594" i="1"/>
  <c r="Z1594" i="1"/>
  <c r="Y1595" i="1"/>
  <c r="Z1595" i="1"/>
  <c r="Y1596" i="1"/>
  <c r="Z1596" i="1"/>
  <c r="Y1597" i="1"/>
  <c r="Z1597" i="1"/>
  <c r="Y1598" i="1"/>
  <c r="Z1598" i="1"/>
  <c r="Y1599" i="1"/>
  <c r="Z1599" i="1"/>
  <c r="Y1600" i="1"/>
  <c r="Z1600" i="1"/>
  <c r="Y1601" i="1"/>
  <c r="Z1601" i="1"/>
  <c r="Y1602" i="1"/>
  <c r="Z1602" i="1"/>
  <c r="Y1603" i="1"/>
  <c r="Z1603" i="1"/>
  <c r="Y1604" i="1"/>
  <c r="Z1604" i="1"/>
  <c r="Y1605" i="1"/>
  <c r="Z1605" i="1"/>
  <c r="Y1606" i="1"/>
  <c r="Z1606" i="1"/>
  <c r="Y1607" i="1"/>
  <c r="Z1607" i="1"/>
  <c r="Y1608" i="1"/>
  <c r="Z1608" i="1"/>
  <c r="Y1609" i="1"/>
  <c r="Z1609" i="1"/>
  <c r="Y1610" i="1"/>
  <c r="Z1610" i="1"/>
  <c r="Y1611" i="1"/>
  <c r="Z1611" i="1"/>
  <c r="Y1613" i="1"/>
  <c r="Z1613" i="1"/>
  <c r="Y1615" i="1"/>
  <c r="Z1615" i="1"/>
  <c r="Y1616" i="1"/>
  <c r="Z1616" i="1"/>
  <c r="Y1617" i="1"/>
  <c r="Z1617" i="1"/>
  <c r="Y1618" i="1"/>
  <c r="Z1618" i="1"/>
  <c r="Y1619" i="1"/>
  <c r="Z1619" i="1"/>
  <c r="Y1620" i="1"/>
  <c r="Z1620" i="1"/>
  <c r="Y1621" i="1"/>
  <c r="Z1621" i="1"/>
  <c r="Y1622" i="1"/>
  <c r="Z1622" i="1"/>
  <c r="Y1623" i="1"/>
  <c r="Z1623" i="1"/>
  <c r="Y1624" i="1"/>
  <c r="Z1624" i="1"/>
  <c r="Y1625" i="1"/>
  <c r="Z1625" i="1"/>
  <c r="Y1626" i="1"/>
  <c r="Z1626" i="1"/>
  <c r="Y1627" i="1"/>
  <c r="Z1627" i="1"/>
  <c r="Y1628" i="1"/>
  <c r="Z1628" i="1"/>
  <c r="Y1629" i="1"/>
  <c r="Z1629" i="1"/>
  <c r="Y1630" i="1"/>
  <c r="Z1630" i="1"/>
  <c r="Y1631" i="1"/>
  <c r="Z1631" i="1"/>
  <c r="Y1632" i="1"/>
  <c r="Z1632" i="1"/>
  <c r="Y1633" i="1"/>
  <c r="Z1633" i="1"/>
  <c r="Y1634" i="1"/>
  <c r="Z1634" i="1"/>
  <c r="Y1635" i="1"/>
  <c r="Z1635" i="1"/>
  <c r="Y1636" i="1"/>
  <c r="Z1636" i="1"/>
  <c r="Y1637" i="1"/>
  <c r="Z1637" i="1"/>
  <c r="Y1638" i="1"/>
  <c r="Z1638" i="1"/>
  <c r="Y1639" i="1"/>
  <c r="Z1639" i="1"/>
  <c r="Y1641" i="1"/>
  <c r="Z1641" i="1"/>
  <c r="Y1644" i="1"/>
  <c r="Z1644" i="1"/>
  <c r="Y1645" i="1"/>
  <c r="Z1645" i="1"/>
  <c r="Y1646" i="1"/>
  <c r="Z1646" i="1"/>
  <c r="Y1647" i="1"/>
  <c r="Z1647" i="1"/>
  <c r="Y1648" i="1"/>
  <c r="Z1648" i="1"/>
  <c r="Y1649" i="1"/>
  <c r="Z1649" i="1"/>
  <c r="Y1650" i="1"/>
  <c r="Z1650" i="1"/>
  <c r="Y1651" i="1"/>
  <c r="Z1651" i="1"/>
  <c r="Y1652" i="1"/>
  <c r="Z1652" i="1"/>
  <c r="Y1653" i="1"/>
  <c r="Z1653" i="1"/>
  <c r="Y1654" i="1"/>
  <c r="Z1654" i="1"/>
  <c r="Y1655" i="1"/>
  <c r="Z1655" i="1"/>
  <c r="Y1656" i="1"/>
  <c r="Z1656" i="1"/>
  <c r="Y1657" i="1"/>
  <c r="Z1657" i="1"/>
  <c r="Y1658" i="1"/>
  <c r="Z1658" i="1"/>
  <c r="Y1659" i="1"/>
  <c r="Z1659" i="1"/>
  <c r="Y1660" i="1"/>
  <c r="Z1660" i="1"/>
  <c r="Y1661" i="1"/>
  <c r="Z1661" i="1"/>
  <c r="Y1662" i="1"/>
  <c r="Z1662" i="1"/>
  <c r="Y1663" i="1"/>
  <c r="Z1663" i="1"/>
  <c r="Y1664" i="1"/>
  <c r="Z1664" i="1"/>
  <c r="Y1665" i="1"/>
  <c r="Z1665" i="1"/>
  <c r="Y1666" i="1"/>
  <c r="Z1666" i="1"/>
  <c r="Y1667" i="1"/>
  <c r="Z1667" i="1"/>
  <c r="Y1668" i="1"/>
  <c r="Z1668" i="1"/>
  <c r="Y1669" i="1"/>
  <c r="Z1669" i="1"/>
  <c r="Y1670" i="1"/>
  <c r="Z1670" i="1"/>
  <c r="Y1671" i="1"/>
  <c r="Z1671" i="1"/>
  <c r="Y1672" i="1"/>
  <c r="Z1672" i="1"/>
  <c r="Y1673" i="1"/>
  <c r="Z1673" i="1"/>
  <c r="Y1674" i="1"/>
  <c r="Z1674" i="1"/>
  <c r="Y1675" i="1"/>
  <c r="Z1675" i="1"/>
  <c r="Y1676" i="1"/>
  <c r="Z1676" i="1"/>
  <c r="Y1677" i="1"/>
  <c r="Z1677" i="1"/>
  <c r="Y1678" i="1"/>
  <c r="Z1678" i="1"/>
  <c r="Y1679" i="1"/>
  <c r="Z1679" i="1"/>
  <c r="Y1680" i="1"/>
  <c r="Z1680" i="1"/>
  <c r="Y1681" i="1"/>
  <c r="Z1681" i="1"/>
  <c r="Y1682" i="1"/>
  <c r="Z1682" i="1"/>
  <c r="Y1683" i="1"/>
  <c r="Z1683" i="1"/>
  <c r="Y1684" i="1"/>
  <c r="Z1684" i="1"/>
  <c r="Y1685" i="1"/>
  <c r="Z1685" i="1"/>
  <c r="Y1686" i="1"/>
  <c r="Z1686" i="1"/>
  <c r="Y1687" i="1"/>
  <c r="Z1687" i="1"/>
  <c r="Y1688" i="1"/>
  <c r="Z1688" i="1"/>
  <c r="Y1689" i="1"/>
  <c r="Z1689" i="1"/>
  <c r="Y1690" i="1"/>
  <c r="Z1690" i="1"/>
  <c r="Y1691" i="1"/>
  <c r="Z1691" i="1"/>
  <c r="Y1692" i="1"/>
  <c r="Z1692" i="1"/>
  <c r="Y1693" i="1"/>
  <c r="Z1693" i="1"/>
  <c r="Y1694" i="1"/>
  <c r="Z1694" i="1"/>
  <c r="Y1695" i="1"/>
  <c r="Z1695" i="1"/>
  <c r="Y1697" i="1"/>
  <c r="Z1697" i="1"/>
  <c r="Y1699" i="1"/>
  <c r="Z1699" i="1"/>
  <c r="Y1700" i="1"/>
  <c r="Z1700" i="1"/>
  <c r="Y1701" i="1"/>
  <c r="Z1701" i="1"/>
  <c r="Y1702" i="1"/>
  <c r="Z1702" i="1"/>
  <c r="Y1703" i="1"/>
  <c r="Z1703" i="1"/>
  <c r="Y1704" i="1"/>
  <c r="Z1704" i="1"/>
  <c r="Y1705" i="1"/>
  <c r="Z1705" i="1"/>
  <c r="Y1706" i="1"/>
  <c r="Z1706" i="1"/>
  <c r="Y1707" i="1"/>
  <c r="Z1707" i="1"/>
  <c r="Y1708" i="1"/>
  <c r="Z1708" i="1"/>
  <c r="Y1709" i="1"/>
  <c r="Z1709" i="1"/>
  <c r="Y1710" i="1"/>
  <c r="Z1710" i="1"/>
  <c r="Y1711" i="1"/>
  <c r="Z1711" i="1"/>
  <c r="Y1712" i="1"/>
  <c r="Z1712" i="1"/>
  <c r="Y1713" i="1"/>
  <c r="Z1713" i="1"/>
  <c r="Y1714" i="1"/>
  <c r="Z1714" i="1"/>
  <c r="Y1715" i="1"/>
  <c r="Z1715" i="1"/>
  <c r="Y1716" i="1"/>
  <c r="Z1716" i="1"/>
  <c r="Y1717" i="1"/>
  <c r="Z1717" i="1"/>
  <c r="Y1718" i="1"/>
  <c r="Z1718" i="1"/>
  <c r="Y1719" i="1"/>
  <c r="Z1719" i="1"/>
  <c r="Y1720" i="1"/>
  <c r="Z1720" i="1"/>
  <c r="Y1721" i="1"/>
  <c r="Z1721" i="1"/>
  <c r="Y1722" i="1"/>
  <c r="Z1722" i="1"/>
  <c r="Y1723" i="1"/>
  <c r="Z1723" i="1"/>
  <c r="Y1725" i="1"/>
  <c r="Z1725" i="1"/>
  <c r="Y1728" i="1"/>
  <c r="Z1728" i="1"/>
  <c r="Y1729" i="1"/>
  <c r="Z1729" i="1"/>
  <c r="Y1730" i="1"/>
  <c r="Z1730" i="1"/>
  <c r="Y1731" i="1"/>
  <c r="Z1731" i="1"/>
  <c r="Y1732" i="1"/>
  <c r="Z1732" i="1"/>
  <c r="Y1733" i="1"/>
  <c r="Z1733" i="1"/>
  <c r="Y1734" i="1"/>
  <c r="Z1734" i="1"/>
  <c r="Y1735" i="1"/>
  <c r="Z1735" i="1"/>
  <c r="Y1736" i="1"/>
  <c r="Z1736" i="1"/>
  <c r="Y1737" i="1"/>
  <c r="Z1737" i="1"/>
  <c r="Y1738" i="1"/>
  <c r="Z1738" i="1"/>
  <c r="Y1739" i="1"/>
  <c r="Z1739" i="1"/>
  <c r="Y1740" i="1"/>
  <c r="Z1740" i="1"/>
  <c r="Y1741" i="1"/>
  <c r="Z1741" i="1"/>
  <c r="Y1742" i="1"/>
  <c r="Z1742" i="1"/>
  <c r="Y1743" i="1"/>
  <c r="Z1743" i="1"/>
  <c r="Y1744" i="1"/>
  <c r="Z1744" i="1"/>
  <c r="Y1745" i="1"/>
  <c r="Z1745" i="1"/>
  <c r="Y1746" i="1"/>
  <c r="Z1746" i="1"/>
  <c r="Y1747" i="1"/>
  <c r="Z1747" i="1"/>
  <c r="Y1748" i="1"/>
  <c r="Z1748" i="1"/>
  <c r="Y1749" i="1"/>
  <c r="Z1749" i="1"/>
  <c r="Y1750" i="1"/>
  <c r="Z1750" i="1"/>
  <c r="Y1751" i="1"/>
  <c r="Z1751" i="1"/>
  <c r="Y1752" i="1"/>
  <c r="Z1752" i="1"/>
  <c r="Y1753" i="1"/>
  <c r="Z1753" i="1"/>
  <c r="Y1754" i="1"/>
  <c r="Z1754" i="1"/>
  <c r="Y1755" i="1"/>
  <c r="Z1755" i="1"/>
  <c r="Y1756" i="1"/>
  <c r="Z1756" i="1"/>
  <c r="Y1757" i="1"/>
  <c r="Z1757" i="1"/>
  <c r="Y1758" i="1"/>
  <c r="Z1758" i="1"/>
  <c r="Y1759" i="1"/>
  <c r="Z1759" i="1"/>
  <c r="Y1760" i="1"/>
  <c r="Z1760" i="1"/>
  <c r="Y1761" i="1"/>
  <c r="Z1761" i="1"/>
  <c r="Y1762" i="1"/>
  <c r="Z1762" i="1"/>
  <c r="Y1763" i="1"/>
  <c r="Z1763" i="1"/>
  <c r="Y1764" i="1"/>
  <c r="Z1764" i="1"/>
  <c r="Y1765" i="1"/>
  <c r="Z1765" i="1"/>
  <c r="Y1766" i="1"/>
  <c r="Z1766" i="1"/>
  <c r="Y1767" i="1"/>
  <c r="Z1767" i="1"/>
  <c r="Y1768" i="1"/>
  <c r="Z1768" i="1"/>
  <c r="Y1769" i="1"/>
  <c r="Z1769" i="1"/>
  <c r="Y1770" i="1"/>
  <c r="Z1770" i="1"/>
  <c r="Y1771" i="1"/>
  <c r="Z1771" i="1"/>
  <c r="Y1772" i="1"/>
  <c r="Z1772" i="1"/>
  <c r="Y1773" i="1"/>
  <c r="Z1773" i="1"/>
  <c r="Y1774" i="1"/>
  <c r="Z1774" i="1"/>
  <c r="Y1775" i="1"/>
  <c r="Z1775" i="1"/>
  <c r="Y1776" i="1"/>
  <c r="Z1776" i="1"/>
  <c r="Y1777" i="1"/>
  <c r="Z1777" i="1"/>
  <c r="Y1778" i="1"/>
  <c r="Z1778" i="1"/>
  <c r="Y1779" i="1"/>
  <c r="Z1779" i="1"/>
  <c r="Y1781" i="1"/>
  <c r="Z1781" i="1"/>
  <c r="Y1783" i="1"/>
  <c r="Z1783" i="1"/>
  <c r="Y1784" i="1"/>
  <c r="Z1784" i="1"/>
  <c r="Y1785" i="1"/>
  <c r="Z1785" i="1"/>
  <c r="Y1786" i="1"/>
  <c r="Z1786" i="1"/>
  <c r="Y1787" i="1"/>
  <c r="Z1787" i="1"/>
  <c r="Y1788" i="1"/>
  <c r="Z1788" i="1"/>
  <c r="Y1789" i="1"/>
  <c r="Z1789" i="1"/>
  <c r="Y1790" i="1"/>
  <c r="Z1790" i="1"/>
  <c r="Y1791" i="1"/>
  <c r="Z1791" i="1"/>
  <c r="Y1792" i="1"/>
  <c r="Z1792" i="1"/>
  <c r="Y1793" i="1"/>
  <c r="Z1793" i="1"/>
  <c r="Y1794" i="1"/>
  <c r="Z1794" i="1"/>
  <c r="Y1795" i="1"/>
  <c r="Z1795" i="1"/>
  <c r="Y1796" i="1"/>
  <c r="Z1796" i="1"/>
  <c r="Y1797" i="1"/>
  <c r="Z1797" i="1"/>
  <c r="Y1798" i="1"/>
  <c r="Z1798" i="1"/>
  <c r="Y1799" i="1"/>
  <c r="Z1799" i="1"/>
  <c r="Y1800" i="1"/>
  <c r="Z1800" i="1"/>
  <c r="Y1801" i="1"/>
  <c r="Z1801" i="1"/>
  <c r="Y1802" i="1"/>
  <c r="Z1802" i="1"/>
  <c r="Y1803" i="1"/>
  <c r="Z1803" i="1"/>
  <c r="Y1804" i="1"/>
  <c r="Z1804" i="1"/>
  <c r="Y1805" i="1"/>
  <c r="Z1805" i="1"/>
  <c r="Y1806" i="1"/>
  <c r="Z1806" i="1"/>
  <c r="Y1807" i="1"/>
  <c r="Z1807" i="1"/>
  <c r="Y1809" i="1"/>
  <c r="Z1809" i="1"/>
  <c r="Y1812" i="1"/>
  <c r="Z1812" i="1"/>
  <c r="Y1813" i="1"/>
  <c r="Z1813" i="1"/>
  <c r="Y1814" i="1"/>
  <c r="Z1814" i="1"/>
  <c r="Y1815" i="1"/>
  <c r="Z1815" i="1"/>
  <c r="Y1816" i="1"/>
  <c r="Z1816" i="1"/>
  <c r="Y1817" i="1"/>
  <c r="Z1817" i="1"/>
  <c r="Y1818" i="1"/>
  <c r="Z1818" i="1"/>
  <c r="Y1819" i="1"/>
  <c r="Z1819" i="1"/>
  <c r="Y1820" i="1"/>
  <c r="Z1820" i="1"/>
  <c r="Y1821" i="1"/>
  <c r="Z1821" i="1"/>
  <c r="Y1822" i="1"/>
  <c r="Z1822" i="1"/>
  <c r="Y1823" i="1"/>
  <c r="Z1823" i="1"/>
  <c r="Y1824" i="1"/>
  <c r="Z1824" i="1"/>
  <c r="Y1825" i="1"/>
  <c r="Z1825" i="1"/>
  <c r="Y1826" i="1"/>
  <c r="Z1826" i="1"/>
  <c r="Y1827" i="1"/>
  <c r="Z1827" i="1"/>
  <c r="Y1828" i="1"/>
  <c r="Z1828" i="1"/>
  <c r="Y1829" i="1"/>
  <c r="Z1829" i="1"/>
  <c r="Y1830" i="1"/>
  <c r="Z1830" i="1"/>
  <c r="Y1831" i="1"/>
  <c r="Z1831" i="1"/>
  <c r="Y1832" i="1"/>
  <c r="Z1832" i="1"/>
  <c r="Y1833" i="1"/>
  <c r="Z1833" i="1"/>
  <c r="Y1834" i="1"/>
  <c r="Z1834" i="1"/>
  <c r="Y1835" i="1"/>
  <c r="Z1835" i="1"/>
  <c r="Y1836" i="1"/>
  <c r="Z1836" i="1"/>
  <c r="Y1837" i="1"/>
  <c r="Z1837" i="1"/>
  <c r="Y1838" i="1"/>
  <c r="Z1838" i="1"/>
  <c r="Y1839" i="1"/>
  <c r="Z1839" i="1"/>
  <c r="Y1840" i="1"/>
  <c r="Z1840" i="1"/>
  <c r="Y1841" i="1"/>
  <c r="Z1841" i="1"/>
  <c r="Y1842" i="1"/>
  <c r="Z1842" i="1"/>
  <c r="Y1843" i="1"/>
  <c r="Z1843" i="1"/>
  <c r="Y1844" i="1"/>
  <c r="Z1844" i="1"/>
  <c r="Y1845" i="1"/>
  <c r="Z1845" i="1"/>
  <c r="Y1846" i="1"/>
  <c r="Z1846" i="1"/>
  <c r="Y1847" i="1"/>
  <c r="Z1847" i="1"/>
  <c r="Y1848" i="1"/>
  <c r="Z1848" i="1"/>
  <c r="Y1849" i="1"/>
  <c r="Z1849" i="1"/>
  <c r="Y1850" i="1"/>
  <c r="Z1850" i="1"/>
  <c r="Y1851" i="1"/>
  <c r="Z1851" i="1"/>
  <c r="Y1852" i="1"/>
  <c r="Z1852" i="1"/>
  <c r="Y1853" i="1"/>
  <c r="Z1853" i="1"/>
  <c r="Y1854" i="1"/>
  <c r="Z1854" i="1"/>
  <c r="Y1855" i="1"/>
  <c r="Z1855" i="1"/>
  <c r="Y1856" i="1"/>
  <c r="Z1856" i="1"/>
  <c r="Y1857" i="1"/>
  <c r="Z1857" i="1"/>
  <c r="Y1858" i="1"/>
  <c r="Z1858" i="1"/>
  <c r="Y1859" i="1"/>
  <c r="Z1859" i="1"/>
  <c r="Y1860" i="1"/>
  <c r="Z1860" i="1"/>
  <c r="Y1861" i="1"/>
  <c r="Z1861" i="1"/>
  <c r="Y1862" i="1"/>
  <c r="Z1862" i="1"/>
  <c r="Y1863" i="1"/>
  <c r="Z1863" i="1"/>
  <c r="Y1865" i="1"/>
  <c r="Z1865" i="1"/>
  <c r="Y1867" i="1"/>
  <c r="Z1867" i="1"/>
  <c r="Y1868" i="1"/>
  <c r="Z1868" i="1"/>
  <c r="Y1869" i="1"/>
  <c r="Z1869" i="1"/>
  <c r="Y1870" i="1"/>
  <c r="Z1870" i="1"/>
  <c r="Y1871" i="1"/>
  <c r="Z1871" i="1"/>
  <c r="Y1872" i="1"/>
  <c r="Z1872" i="1"/>
  <c r="Y1873" i="1"/>
  <c r="Z1873" i="1"/>
  <c r="Y1874" i="1"/>
  <c r="Z1874" i="1"/>
  <c r="Y1875" i="1"/>
  <c r="Z1875" i="1"/>
  <c r="Y1876" i="1"/>
  <c r="Z1876" i="1"/>
  <c r="Y1877" i="1"/>
  <c r="Z1877" i="1"/>
  <c r="Y1878" i="1"/>
  <c r="Z1878" i="1"/>
  <c r="Y1879" i="1"/>
  <c r="Z1879" i="1"/>
  <c r="Y1880" i="1"/>
  <c r="Z1880" i="1"/>
  <c r="Y1881" i="1"/>
  <c r="Z1881" i="1"/>
  <c r="Y1882" i="1"/>
  <c r="Z1882" i="1"/>
  <c r="Y1883" i="1"/>
  <c r="Z1883" i="1"/>
  <c r="Y1884" i="1"/>
  <c r="Z1884" i="1"/>
  <c r="Y1885" i="1"/>
  <c r="Z1885" i="1"/>
  <c r="Y1886" i="1"/>
  <c r="Z1886" i="1"/>
  <c r="Y1887" i="1"/>
  <c r="Z1887" i="1"/>
  <c r="Y1888" i="1"/>
  <c r="Z1888" i="1"/>
  <c r="Y1889" i="1"/>
  <c r="Z1889" i="1"/>
  <c r="Y1890" i="1"/>
  <c r="Z1890" i="1"/>
  <c r="Y1891" i="1"/>
  <c r="Z1891" i="1"/>
  <c r="Y1893" i="1"/>
  <c r="Z1893" i="1"/>
  <c r="Y1896" i="1"/>
  <c r="Z1896" i="1"/>
  <c r="Y1897" i="1"/>
  <c r="Z1897" i="1"/>
  <c r="Y1898" i="1"/>
  <c r="Z1898" i="1"/>
  <c r="Y1899" i="1"/>
  <c r="Z1899" i="1"/>
  <c r="Y1900" i="1"/>
  <c r="Z1900" i="1"/>
  <c r="Y1901" i="1"/>
  <c r="Z1901" i="1"/>
  <c r="Y1902" i="1"/>
  <c r="Z1902" i="1"/>
  <c r="Y1903" i="1"/>
  <c r="Z1903" i="1"/>
  <c r="Y1904" i="1"/>
  <c r="Z1904" i="1"/>
  <c r="Y1905" i="1"/>
  <c r="Z1905" i="1"/>
  <c r="Y1906" i="1"/>
  <c r="Z1906" i="1"/>
  <c r="Y1907" i="1"/>
  <c r="Z1907" i="1"/>
  <c r="Y1908" i="1"/>
  <c r="Z1908" i="1"/>
  <c r="Y1909" i="1"/>
  <c r="Z1909" i="1"/>
  <c r="Y1910" i="1"/>
  <c r="Z1910" i="1"/>
  <c r="Y1911" i="1"/>
  <c r="Z1911" i="1"/>
  <c r="Y1912" i="1"/>
  <c r="Z1912" i="1"/>
  <c r="Y1913" i="1"/>
  <c r="Z1913" i="1"/>
  <c r="Y1914" i="1"/>
  <c r="Z1914" i="1"/>
  <c r="Y1915" i="1"/>
  <c r="Z1915" i="1"/>
  <c r="Y1916" i="1"/>
  <c r="Z1916" i="1"/>
  <c r="Y1917" i="1"/>
  <c r="Z1917" i="1"/>
  <c r="Y1918" i="1"/>
  <c r="Z1918" i="1"/>
  <c r="Y1919" i="1"/>
  <c r="Z1919" i="1"/>
  <c r="Y1920" i="1"/>
  <c r="Z1920" i="1"/>
  <c r="Y1921" i="1"/>
  <c r="Z1921" i="1"/>
  <c r="Y1922" i="1"/>
  <c r="Z1922" i="1"/>
  <c r="Y1923" i="1"/>
  <c r="Z1923" i="1"/>
  <c r="Y1924" i="1"/>
  <c r="Z1924" i="1"/>
  <c r="Y1925" i="1"/>
  <c r="Z1925" i="1"/>
  <c r="Y1926" i="1"/>
  <c r="Z1926" i="1"/>
  <c r="Y1927" i="1"/>
  <c r="Z1927" i="1"/>
  <c r="Y1928" i="1"/>
  <c r="Z1928" i="1"/>
  <c r="Y1929" i="1"/>
  <c r="Z1929" i="1"/>
  <c r="Y1930" i="1"/>
  <c r="Z1930" i="1"/>
  <c r="Y1931" i="1"/>
  <c r="Z1931" i="1"/>
  <c r="Y1932" i="1"/>
  <c r="Z1932" i="1"/>
  <c r="Y1933" i="1"/>
  <c r="Z1933" i="1"/>
  <c r="Y1934" i="1"/>
  <c r="Z1934" i="1"/>
  <c r="Y1935" i="1"/>
  <c r="Z1935" i="1"/>
  <c r="Y1936" i="1"/>
  <c r="Z1936" i="1"/>
  <c r="Y1937" i="1"/>
  <c r="Z1937" i="1"/>
  <c r="Y1938" i="1"/>
  <c r="Z1938" i="1"/>
  <c r="Y1939" i="1"/>
  <c r="Z1939" i="1"/>
  <c r="Y1940" i="1"/>
  <c r="Z1940" i="1"/>
  <c r="Y1941" i="1"/>
  <c r="Z1941" i="1"/>
  <c r="Y1942" i="1"/>
  <c r="Z1942" i="1"/>
  <c r="Y1943" i="1"/>
  <c r="Z1943" i="1"/>
  <c r="Y1944" i="1"/>
  <c r="Z1944" i="1"/>
  <c r="Y1945" i="1"/>
  <c r="Z1945" i="1"/>
  <c r="Y1946" i="1"/>
  <c r="Z1946" i="1"/>
  <c r="Y1947" i="1"/>
  <c r="Z1947" i="1"/>
  <c r="Y1949" i="1"/>
  <c r="Z1949" i="1"/>
  <c r="Y1951" i="1"/>
  <c r="Z1951" i="1"/>
  <c r="Y1952" i="1"/>
  <c r="Z1952" i="1"/>
  <c r="Y1953" i="1"/>
  <c r="Z1953" i="1"/>
  <c r="Y1954" i="1"/>
  <c r="Z1954" i="1"/>
  <c r="Y1955" i="1"/>
  <c r="Z1955" i="1"/>
  <c r="Y1956" i="1"/>
  <c r="Z1956" i="1"/>
  <c r="Y1957" i="1"/>
  <c r="Z1957" i="1"/>
  <c r="Y1958" i="1"/>
  <c r="Z1958" i="1"/>
  <c r="Y1959" i="1"/>
  <c r="Z1959" i="1"/>
  <c r="Y1960" i="1"/>
  <c r="Z1960" i="1"/>
  <c r="Y1961" i="1"/>
  <c r="Z1961" i="1"/>
  <c r="Y1962" i="1"/>
  <c r="Z1962" i="1"/>
  <c r="Y1963" i="1"/>
  <c r="Z1963" i="1"/>
  <c r="Y1964" i="1"/>
  <c r="Z1964" i="1"/>
  <c r="Y1965" i="1"/>
  <c r="Z1965" i="1"/>
  <c r="Y1966" i="1"/>
  <c r="Z1966" i="1"/>
  <c r="Y1967" i="1"/>
  <c r="Z1967" i="1"/>
  <c r="Y1968" i="1"/>
  <c r="Z1968" i="1"/>
  <c r="Y1969" i="1"/>
  <c r="Z1969" i="1"/>
  <c r="Y1970" i="1"/>
  <c r="Z1970" i="1"/>
  <c r="Y1971" i="1"/>
  <c r="Z1971" i="1"/>
  <c r="Y1972" i="1"/>
  <c r="Z1972" i="1"/>
  <c r="Y1973" i="1"/>
  <c r="Z1973" i="1"/>
  <c r="Y1974" i="1"/>
  <c r="Z1974" i="1"/>
  <c r="Y1975" i="1"/>
  <c r="Z1975" i="1"/>
  <c r="Y1977" i="1"/>
  <c r="Z1977" i="1"/>
  <c r="Y1980" i="1"/>
  <c r="Z1980" i="1"/>
  <c r="Y1981" i="1"/>
  <c r="Z1981" i="1"/>
  <c r="Y1982" i="1"/>
  <c r="Z1982" i="1"/>
  <c r="Y1983" i="1"/>
  <c r="Z1983" i="1"/>
  <c r="Y1984" i="1"/>
  <c r="Z1984" i="1"/>
  <c r="Y1985" i="1"/>
  <c r="Z1985" i="1"/>
  <c r="Y1986" i="1"/>
  <c r="Z1986" i="1"/>
  <c r="Y1987" i="1"/>
  <c r="Z1987" i="1"/>
  <c r="Y1988" i="1"/>
  <c r="Z1988" i="1"/>
  <c r="Y1989" i="1"/>
  <c r="Z1989" i="1"/>
  <c r="Y1990" i="1"/>
  <c r="Z1990" i="1"/>
  <c r="Y1991" i="1"/>
  <c r="Z1991" i="1"/>
  <c r="Y1992" i="1"/>
  <c r="Z1992" i="1"/>
  <c r="Y1993" i="1"/>
  <c r="Z1993" i="1"/>
  <c r="Y1994" i="1"/>
  <c r="Z1994" i="1"/>
  <c r="Y1995" i="1"/>
  <c r="Z1995" i="1"/>
  <c r="Y1996" i="1"/>
  <c r="Z1996" i="1"/>
  <c r="Y1997" i="1"/>
  <c r="Z1997" i="1"/>
  <c r="Y1998" i="1"/>
  <c r="Z1998" i="1"/>
  <c r="Y1999" i="1"/>
  <c r="Z1999" i="1"/>
  <c r="Y2000" i="1"/>
  <c r="Z2000" i="1"/>
  <c r="Y2001" i="1"/>
  <c r="Z2001" i="1"/>
  <c r="Y2002" i="1"/>
  <c r="Z2002" i="1"/>
  <c r="Y2003" i="1"/>
  <c r="Z2003" i="1"/>
  <c r="Y2004" i="1"/>
  <c r="Z2004" i="1"/>
  <c r="Y2005" i="1"/>
  <c r="Z2005" i="1"/>
  <c r="Y2006" i="1"/>
  <c r="Z2006" i="1"/>
  <c r="Y2007" i="1"/>
  <c r="Z2007" i="1"/>
  <c r="Y2008" i="1"/>
  <c r="Z2008" i="1"/>
  <c r="Y2009" i="1"/>
  <c r="Z2009" i="1"/>
  <c r="Y2010" i="1"/>
  <c r="Z2010" i="1"/>
  <c r="Y2011" i="1"/>
  <c r="Z2011" i="1"/>
  <c r="Y2012" i="1"/>
  <c r="Z2012" i="1"/>
  <c r="Y2013" i="1"/>
  <c r="Z2013" i="1"/>
  <c r="Y2014" i="1"/>
  <c r="Z2014" i="1"/>
  <c r="Y2015" i="1"/>
  <c r="Z2015" i="1"/>
  <c r="Y2016" i="1"/>
  <c r="Z2016" i="1"/>
  <c r="Y2017" i="1"/>
  <c r="Z2017" i="1"/>
  <c r="Y2018" i="1"/>
  <c r="Z2018" i="1"/>
  <c r="Y2019" i="1"/>
  <c r="Z2019" i="1"/>
  <c r="Y2020" i="1"/>
  <c r="Z2020" i="1"/>
  <c r="Y2021" i="1"/>
  <c r="Z2021" i="1"/>
  <c r="Y2022" i="1"/>
  <c r="Z2022" i="1"/>
  <c r="Y2023" i="1"/>
  <c r="Z2023" i="1"/>
  <c r="Y2024" i="1"/>
  <c r="Z2024" i="1"/>
  <c r="Y2025" i="1"/>
  <c r="Z2025" i="1"/>
  <c r="Y2026" i="1"/>
  <c r="Z2026" i="1"/>
  <c r="Y2027" i="1"/>
  <c r="Z2027" i="1"/>
  <c r="Y2028" i="1"/>
  <c r="Z2028" i="1"/>
  <c r="Y2029" i="1"/>
  <c r="Z2029" i="1"/>
  <c r="Y2030" i="1"/>
  <c r="Z2030" i="1"/>
  <c r="Y2031" i="1"/>
  <c r="Z2031" i="1"/>
  <c r="Y2033" i="1"/>
  <c r="Z2033" i="1"/>
  <c r="Y2035" i="1"/>
  <c r="Z2035" i="1"/>
  <c r="Y2036" i="1"/>
  <c r="Z2036" i="1"/>
  <c r="Y2037" i="1"/>
  <c r="Z2037" i="1"/>
  <c r="Y2038" i="1"/>
  <c r="Z2038" i="1"/>
  <c r="Y2039" i="1"/>
  <c r="Z2039" i="1"/>
  <c r="Y2040" i="1"/>
  <c r="Z2040" i="1"/>
  <c r="Y2041" i="1"/>
  <c r="Z2041" i="1"/>
  <c r="Y2042" i="1"/>
  <c r="Z2042" i="1"/>
  <c r="Y2043" i="1"/>
  <c r="Z2043" i="1"/>
  <c r="Y2044" i="1"/>
  <c r="Z2044" i="1"/>
  <c r="Y2045" i="1"/>
  <c r="Z2045" i="1"/>
  <c r="Y2046" i="1"/>
  <c r="Z2046" i="1"/>
  <c r="Y2047" i="1"/>
  <c r="Z2047" i="1"/>
  <c r="Y2048" i="1"/>
  <c r="Z2048" i="1"/>
  <c r="Y2049" i="1"/>
  <c r="Z2049" i="1"/>
  <c r="Y2050" i="1"/>
  <c r="Z2050" i="1"/>
  <c r="Y2051" i="1"/>
  <c r="Z2051" i="1"/>
  <c r="Y2052" i="1"/>
  <c r="Z2052" i="1"/>
  <c r="Y2053" i="1"/>
  <c r="Z2053" i="1"/>
  <c r="Y2054" i="1"/>
  <c r="Z2054" i="1"/>
  <c r="Y2055" i="1"/>
  <c r="Z2055" i="1"/>
  <c r="Y2056" i="1"/>
  <c r="Z2056" i="1"/>
  <c r="Y2057" i="1"/>
  <c r="Z2057" i="1"/>
  <c r="Y2058" i="1"/>
  <c r="Z2058" i="1"/>
  <c r="Y2059" i="1"/>
  <c r="Z2059" i="1"/>
  <c r="Y2061" i="1"/>
  <c r="Z2061" i="1"/>
  <c r="Y2064" i="1"/>
  <c r="Z2064" i="1"/>
  <c r="Y2065" i="1"/>
  <c r="Z2065" i="1"/>
  <c r="Y2066" i="1"/>
  <c r="Z2066" i="1"/>
  <c r="Y2067" i="1"/>
  <c r="Z2067" i="1"/>
  <c r="Y2068" i="1"/>
  <c r="Z2068" i="1"/>
  <c r="Y2069" i="1"/>
  <c r="Z2069" i="1"/>
  <c r="Y2070" i="1"/>
  <c r="Z2070" i="1"/>
  <c r="Y2071" i="1"/>
  <c r="Z2071" i="1"/>
  <c r="Y2072" i="1"/>
  <c r="Z2072" i="1"/>
  <c r="Y2073" i="1"/>
  <c r="Z2073" i="1"/>
  <c r="Y2074" i="1"/>
  <c r="Z2074" i="1"/>
  <c r="Y2075" i="1"/>
  <c r="Z2075" i="1"/>
  <c r="Y2076" i="1"/>
  <c r="Z2076" i="1"/>
  <c r="Y2077" i="1"/>
  <c r="Z2077" i="1"/>
  <c r="Y2078" i="1"/>
  <c r="Z2078" i="1"/>
  <c r="Y2079" i="1"/>
  <c r="Z2079" i="1"/>
  <c r="Y2080" i="1"/>
  <c r="Z2080" i="1"/>
  <c r="Y2081" i="1"/>
  <c r="Z2081" i="1"/>
  <c r="Y2082" i="1"/>
  <c r="Z2082" i="1"/>
  <c r="Y2083" i="1"/>
  <c r="Z2083" i="1"/>
  <c r="Y2084" i="1"/>
  <c r="Z2084" i="1"/>
  <c r="Y2085" i="1"/>
  <c r="Z2085" i="1"/>
  <c r="Y2086" i="1"/>
  <c r="Z2086" i="1"/>
  <c r="Y2087" i="1"/>
  <c r="Z2087" i="1"/>
  <c r="Y2088" i="1"/>
  <c r="Z2088" i="1"/>
  <c r="Y2089" i="1"/>
  <c r="Z2089" i="1"/>
  <c r="Y2090" i="1"/>
  <c r="Z2090" i="1"/>
  <c r="Y2091" i="1"/>
  <c r="Z2091" i="1"/>
  <c r="Y2092" i="1"/>
  <c r="Z2092" i="1"/>
  <c r="Y2093" i="1"/>
  <c r="Z2093" i="1"/>
  <c r="Y2094" i="1"/>
  <c r="Z2094" i="1"/>
  <c r="Y2095" i="1"/>
  <c r="Z2095" i="1"/>
  <c r="Y2096" i="1"/>
  <c r="Z2096" i="1"/>
  <c r="Y2097" i="1"/>
  <c r="Z2097" i="1"/>
  <c r="Y2098" i="1"/>
  <c r="Z2098" i="1"/>
  <c r="Y2099" i="1"/>
  <c r="Z2099" i="1"/>
  <c r="Y2100" i="1"/>
  <c r="Z2100" i="1"/>
  <c r="Y2101" i="1"/>
  <c r="Z2101" i="1"/>
  <c r="Y2102" i="1"/>
  <c r="Z2102" i="1"/>
  <c r="Y2103" i="1"/>
  <c r="Z2103" i="1"/>
  <c r="Y2104" i="1"/>
  <c r="Z2104" i="1"/>
  <c r="Y2105" i="1"/>
  <c r="Z2105" i="1"/>
  <c r="Y2106" i="1"/>
  <c r="Z2106" i="1"/>
  <c r="Y2107" i="1"/>
  <c r="Z2107" i="1"/>
  <c r="Y2108" i="1"/>
  <c r="Z2108" i="1"/>
  <c r="Y2109" i="1"/>
  <c r="Z2109" i="1"/>
  <c r="Y2110" i="1"/>
  <c r="Z2110" i="1"/>
  <c r="Y2111" i="1"/>
  <c r="Z2111" i="1"/>
  <c r="Y2112" i="1"/>
  <c r="Z2112" i="1"/>
  <c r="Y2113" i="1"/>
  <c r="Z2113" i="1"/>
  <c r="Y2114" i="1"/>
  <c r="Z2114" i="1"/>
  <c r="Y2115" i="1"/>
  <c r="Z2115" i="1"/>
  <c r="Y2117" i="1"/>
  <c r="Z2117" i="1"/>
  <c r="Y2119" i="1"/>
  <c r="Z2119" i="1"/>
  <c r="Y2120" i="1"/>
  <c r="Z2120" i="1"/>
  <c r="Y2121" i="1"/>
  <c r="Z2121" i="1"/>
  <c r="Y2122" i="1"/>
  <c r="Z2122" i="1"/>
  <c r="Y2123" i="1"/>
  <c r="Z2123" i="1"/>
  <c r="Y2124" i="1"/>
  <c r="Z2124" i="1"/>
  <c r="Y2125" i="1"/>
  <c r="Z2125" i="1"/>
  <c r="Y2126" i="1"/>
  <c r="Z2126" i="1"/>
  <c r="Y2127" i="1"/>
  <c r="Z2127" i="1"/>
  <c r="Y2128" i="1"/>
  <c r="Z2128" i="1"/>
  <c r="Y2129" i="1"/>
  <c r="Z2129" i="1"/>
  <c r="Y2130" i="1"/>
  <c r="Z2130" i="1"/>
  <c r="Y2131" i="1"/>
  <c r="Z2131" i="1"/>
  <c r="Y2132" i="1"/>
  <c r="Z2132" i="1"/>
  <c r="Y2133" i="1"/>
  <c r="Z2133" i="1"/>
  <c r="Y2134" i="1"/>
  <c r="Z2134" i="1"/>
  <c r="Y2135" i="1"/>
  <c r="Z2135" i="1"/>
  <c r="Y2136" i="1"/>
  <c r="Z2136" i="1"/>
  <c r="Y2137" i="1"/>
  <c r="Z2137" i="1"/>
  <c r="Y2138" i="1"/>
  <c r="Z2138" i="1"/>
  <c r="Y2139" i="1"/>
  <c r="Z2139" i="1"/>
  <c r="Y2140" i="1"/>
  <c r="Z2140" i="1"/>
  <c r="Y2141" i="1"/>
  <c r="Z2141" i="1"/>
  <c r="Y2142" i="1"/>
  <c r="Z2142" i="1"/>
  <c r="Y2143" i="1"/>
  <c r="Z2143" i="1"/>
  <c r="Y2145" i="1"/>
  <c r="Z2145" i="1"/>
  <c r="Y2148" i="1"/>
  <c r="Z2148" i="1"/>
  <c r="Y2149" i="1"/>
  <c r="Z2149" i="1"/>
  <c r="Y2150" i="1"/>
  <c r="Z2150" i="1"/>
  <c r="Y2151" i="1"/>
  <c r="Z2151" i="1"/>
  <c r="Y2152" i="1"/>
  <c r="Z2152" i="1"/>
  <c r="Y2153" i="1"/>
  <c r="Z2153" i="1"/>
  <c r="Y2154" i="1"/>
  <c r="Z2154" i="1"/>
  <c r="Y2155" i="1"/>
  <c r="Z2155" i="1"/>
  <c r="Y2156" i="1"/>
  <c r="Z2156" i="1"/>
  <c r="Y2157" i="1"/>
  <c r="Z2157" i="1"/>
  <c r="Y2158" i="1"/>
  <c r="Z2158" i="1"/>
  <c r="Y2159" i="1"/>
  <c r="Z2159" i="1"/>
  <c r="Y2160" i="1"/>
  <c r="Z2160" i="1"/>
  <c r="Y2161" i="1"/>
  <c r="Z2161" i="1"/>
  <c r="Y2162" i="1"/>
  <c r="Z2162" i="1"/>
  <c r="Y2163" i="1"/>
  <c r="Z2163" i="1"/>
  <c r="Y2164" i="1"/>
  <c r="Z2164" i="1"/>
  <c r="Y2165" i="1"/>
  <c r="Z2165" i="1"/>
  <c r="Y2166" i="1"/>
  <c r="Z2166" i="1"/>
  <c r="Y2167" i="1"/>
  <c r="Z2167" i="1"/>
  <c r="Y2168" i="1"/>
  <c r="Z2168" i="1"/>
  <c r="Y2169" i="1"/>
  <c r="Z2169" i="1"/>
  <c r="Y2170" i="1"/>
  <c r="Z2170" i="1"/>
  <c r="Y2171" i="1"/>
  <c r="Z2171" i="1"/>
  <c r="Y2172" i="1"/>
  <c r="Z2172" i="1"/>
  <c r="Y2173" i="1"/>
  <c r="Z2173" i="1"/>
  <c r="Y2174" i="1"/>
  <c r="Z2174" i="1"/>
  <c r="Y2175" i="1"/>
  <c r="Z2175" i="1"/>
  <c r="Y2176" i="1"/>
  <c r="Z2176" i="1"/>
  <c r="Y2177" i="1"/>
  <c r="Z2177" i="1"/>
  <c r="Y2178" i="1"/>
  <c r="Z2178" i="1"/>
  <c r="Y2179" i="1"/>
  <c r="Z2179" i="1"/>
  <c r="Y2180" i="1"/>
  <c r="Z2180" i="1"/>
  <c r="Y2181" i="1"/>
  <c r="Z2181" i="1"/>
  <c r="Y2182" i="1"/>
  <c r="Z2182" i="1"/>
  <c r="Y2183" i="1"/>
  <c r="Z2183" i="1"/>
  <c r="Y2184" i="1"/>
  <c r="Z2184" i="1"/>
  <c r="Y2185" i="1"/>
  <c r="Z2185" i="1"/>
  <c r="Y2186" i="1"/>
  <c r="Z2186" i="1"/>
  <c r="Y2187" i="1"/>
  <c r="Z2187" i="1"/>
  <c r="Y2188" i="1"/>
  <c r="Z2188" i="1"/>
  <c r="Y2189" i="1"/>
  <c r="Z2189" i="1"/>
  <c r="Y2190" i="1"/>
  <c r="Z2190" i="1"/>
  <c r="Y2191" i="1"/>
  <c r="Z2191" i="1"/>
  <c r="Y2192" i="1"/>
  <c r="Z2192" i="1"/>
  <c r="Y2193" i="1"/>
  <c r="Z2193" i="1"/>
  <c r="Y2194" i="1"/>
  <c r="Z2194" i="1"/>
  <c r="Y2195" i="1"/>
  <c r="Z2195" i="1"/>
  <c r="Y2196" i="1"/>
  <c r="Z2196" i="1"/>
  <c r="Y2197" i="1"/>
  <c r="Z2197" i="1"/>
  <c r="Y2198" i="1"/>
  <c r="Z2198" i="1"/>
  <c r="Y2199" i="1"/>
  <c r="Z2199" i="1"/>
  <c r="Y2201" i="1"/>
  <c r="Z2201" i="1"/>
  <c r="Y2203" i="1"/>
  <c r="Z2203" i="1"/>
  <c r="Y2204" i="1"/>
  <c r="Z2204" i="1"/>
  <c r="Y2205" i="1"/>
  <c r="Z2205" i="1"/>
  <c r="Y2206" i="1"/>
  <c r="Z2206" i="1"/>
  <c r="Y2207" i="1"/>
  <c r="Z2207" i="1"/>
  <c r="Y2208" i="1"/>
  <c r="Z2208" i="1"/>
  <c r="Y2209" i="1"/>
  <c r="Z2209" i="1"/>
  <c r="Y2210" i="1"/>
  <c r="Z2210" i="1"/>
  <c r="Y2211" i="1"/>
  <c r="Z2211" i="1"/>
  <c r="Y2212" i="1"/>
  <c r="Z2212" i="1"/>
  <c r="Y2213" i="1"/>
  <c r="Z2213" i="1"/>
  <c r="Y2214" i="1"/>
  <c r="Z2214" i="1"/>
  <c r="Y2215" i="1"/>
  <c r="Z2215" i="1"/>
  <c r="Y2216" i="1"/>
  <c r="Z2216" i="1"/>
  <c r="Y2217" i="1"/>
  <c r="Z2217" i="1"/>
  <c r="Y2218" i="1"/>
  <c r="Z2218" i="1"/>
  <c r="Y2219" i="1"/>
  <c r="Z2219" i="1"/>
  <c r="Y2220" i="1"/>
  <c r="Z2220" i="1"/>
  <c r="Y2221" i="1"/>
  <c r="Z2221" i="1"/>
  <c r="Y2222" i="1"/>
  <c r="Z2222" i="1"/>
  <c r="Y2223" i="1"/>
  <c r="Z2223" i="1"/>
  <c r="Y2224" i="1"/>
  <c r="Z2224" i="1"/>
  <c r="Y2225" i="1"/>
  <c r="Z2225" i="1"/>
  <c r="Y2226" i="1"/>
  <c r="Z2226" i="1"/>
  <c r="Y2227" i="1"/>
  <c r="Z2227" i="1"/>
  <c r="Y2229" i="1"/>
  <c r="Z2229" i="1"/>
  <c r="Y2232" i="1"/>
  <c r="Z2232" i="1"/>
  <c r="Y2233" i="1"/>
  <c r="Z2233" i="1"/>
  <c r="Y2234" i="1"/>
  <c r="Z2234" i="1"/>
  <c r="Y2235" i="1"/>
  <c r="Z2235" i="1"/>
  <c r="Y2236" i="1"/>
  <c r="Z2236" i="1"/>
  <c r="Y2237" i="1"/>
  <c r="Z2237" i="1"/>
  <c r="Y2238" i="1"/>
  <c r="Z2238" i="1"/>
  <c r="Y2239" i="1"/>
  <c r="Z2239" i="1"/>
  <c r="Y2240" i="1"/>
  <c r="Z2240" i="1"/>
  <c r="Y2241" i="1"/>
  <c r="Z2241" i="1"/>
  <c r="Y2242" i="1"/>
  <c r="Z2242" i="1"/>
  <c r="Y2243" i="1"/>
  <c r="Z2243" i="1"/>
  <c r="Y2244" i="1"/>
  <c r="Z2244" i="1"/>
  <c r="Y2245" i="1"/>
  <c r="Z2245" i="1"/>
  <c r="Y2246" i="1"/>
  <c r="Z2246" i="1"/>
  <c r="Y2247" i="1"/>
  <c r="Z2247" i="1"/>
  <c r="Y2248" i="1"/>
  <c r="Z2248" i="1"/>
  <c r="Y2249" i="1"/>
  <c r="Z2249" i="1"/>
  <c r="Y2250" i="1"/>
  <c r="Z2250" i="1"/>
  <c r="Y2251" i="1"/>
  <c r="Z2251" i="1"/>
  <c r="Y2252" i="1"/>
  <c r="Z2252" i="1"/>
  <c r="Y2253" i="1"/>
  <c r="Z2253" i="1"/>
  <c r="Y2254" i="1"/>
  <c r="Z2254" i="1"/>
  <c r="Y2255" i="1"/>
  <c r="Z2255" i="1"/>
  <c r="Y2256" i="1"/>
  <c r="Z2256" i="1"/>
  <c r="Y2257" i="1"/>
  <c r="Z2257" i="1"/>
  <c r="Y2258" i="1"/>
  <c r="Z2258" i="1"/>
  <c r="Y2259" i="1"/>
  <c r="Z2259" i="1"/>
  <c r="Y2260" i="1"/>
  <c r="Z2260" i="1"/>
  <c r="Y2261" i="1"/>
  <c r="Z2261" i="1"/>
  <c r="Y2262" i="1"/>
  <c r="Z2262" i="1"/>
  <c r="Y2263" i="1"/>
  <c r="Z2263" i="1"/>
  <c r="Y2264" i="1"/>
  <c r="Z2264" i="1"/>
  <c r="Y2265" i="1"/>
  <c r="Z2265" i="1"/>
  <c r="Y2266" i="1"/>
  <c r="Z2266" i="1"/>
  <c r="Y2267" i="1"/>
  <c r="Z2267" i="1"/>
  <c r="Y2268" i="1"/>
  <c r="Z2268" i="1"/>
  <c r="Y2269" i="1"/>
  <c r="Z2269" i="1"/>
  <c r="Y2270" i="1"/>
  <c r="Z2270" i="1"/>
  <c r="Y2271" i="1"/>
  <c r="Z2271" i="1"/>
  <c r="Y2272" i="1"/>
  <c r="Z2272" i="1"/>
  <c r="Y2273" i="1"/>
  <c r="Z2273" i="1"/>
  <c r="Y2274" i="1"/>
  <c r="Z2274" i="1"/>
  <c r="Y2275" i="1"/>
  <c r="Z2275" i="1"/>
  <c r="Y2276" i="1"/>
  <c r="Z2276" i="1"/>
  <c r="Y2277" i="1"/>
  <c r="Z2277" i="1"/>
  <c r="Y2278" i="1"/>
  <c r="Z2278" i="1"/>
  <c r="Y2279" i="1"/>
  <c r="Z2279" i="1"/>
  <c r="Y2280" i="1"/>
  <c r="Z2280" i="1"/>
  <c r="Y2281" i="1"/>
  <c r="Z2281" i="1"/>
  <c r="Y2282" i="1"/>
  <c r="Z2282" i="1"/>
  <c r="Y2283" i="1"/>
  <c r="Z2283" i="1"/>
  <c r="Y2285" i="1"/>
  <c r="Z2285" i="1"/>
  <c r="Y2287" i="1"/>
  <c r="Z2287" i="1"/>
  <c r="Y2288" i="1"/>
  <c r="Z2288" i="1"/>
  <c r="Y2289" i="1"/>
  <c r="Z2289" i="1"/>
  <c r="Y2290" i="1"/>
  <c r="Z2290" i="1"/>
  <c r="Y2291" i="1"/>
  <c r="Z2291" i="1"/>
  <c r="Y2292" i="1"/>
  <c r="Z2292" i="1"/>
  <c r="Y2293" i="1"/>
  <c r="Z2293" i="1"/>
  <c r="Y2294" i="1"/>
  <c r="Z2294" i="1"/>
  <c r="Y2295" i="1"/>
  <c r="Z2295" i="1"/>
  <c r="Y2296" i="1"/>
  <c r="Z2296" i="1"/>
  <c r="Y2297" i="1"/>
  <c r="Z2297" i="1"/>
  <c r="Y2298" i="1"/>
  <c r="Z2298" i="1"/>
  <c r="Y2299" i="1"/>
  <c r="Z2299" i="1"/>
  <c r="Y2300" i="1"/>
  <c r="Z2300" i="1"/>
  <c r="Y2301" i="1"/>
  <c r="Z2301" i="1"/>
  <c r="Y2302" i="1"/>
  <c r="Z2302" i="1"/>
  <c r="Y2303" i="1"/>
  <c r="Z2303" i="1"/>
  <c r="Y2304" i="1"/>
  <c r="Z2304" i="1"/>
  <c r="Y2305" i="1"/>
  <c r="Z2305" i="1"/>
  <c r="Y2306" i="1"/>
  <c r="Z2306" i="1"/>
  <c r="Y2307" i="1"/>
  <c r="Z2307" i="1"/>
  <c r="Y2308" i="1"/>
  <c r="Z2308" i="1"/>
  <c r="Y2309" i="1"/>
  <c r="Z2309" i="1"/>
  <c r="Y2310" i="1"/>
  <c r="Z2310" i="1"/>
  <c r="Y2311" i="1"/>
  <c r="Z2311" i="1"/>
  <c r="Y2313" i="1"/>
  <c r="Z2313" i="1"/>
  <c r="Y2316" i="1"/>
  <c r="Z2316" i="1"/>
  <c r="Y2317" i="1"/>
  <c r="Z2317" i="1"/>
  <c r="Y2318" i="1"/>
  <c r="Z2318" i="1"/>
  <c r="Y2319" i="1"/>
  <c r="Z2319" i="1"/>
  <c r="Y2320" i="1"/>
  <c r="Z2320" i="1"/>
  <c r="Y2321" i="1"/>
  <c r="Z2321" i="1"/>
  <c r="Y2322" i="1"/>
  <c r="Z2322" i="1"/>
  <c r="Y2323" i="1"/>
  <c r="Z2323" i="1"/>
  <c r="Y2324" i="1"/>
  <c r="Z2324" i="1"/>
  <c r="Y2325" i="1"/>
  <c r="Z2325" i="1"/>
  <c r="Y2326" i="1"/>
  <c r="Z2326" i="1"/>
  <c r="Y2327" i="1"/>
  <c r="Z2327" i="1"/>
  <c r="Y2328" i="1"/>
  <c r="Z2328" i="1"/>
  <c r="Y2329" i="1"/>
  <c r="Z2329" i="1"/>
  <c r="Y2330" i="1"/>
  <c r="Z2330" i="1"/>
  <c r="Y2331" i="1"/>
  <c r="Z2331" i="1"/>
  <c r="Y2332" i="1"/>
  <c r="Z2332" i="1"/>
  <c r="Y2333" i="1"/>
  <c r="Z2333" i="1"/>
  <c r="Y2334" i="1"/>
  <c r="Z2334" i="1"/>
  <c r="Y2335" i="1"/>
  <c r="Z2335" i="1"/>
  <c r="Y2336" i="1"/>
  <c r="Z2336" i="1"/>
  <c r="Y2337" i="1"/>
  <c r="Z2337" i="1"/>
  <c r="Y2338" i="1"/>
  <c r="Z2338" i="1"/>
  <c r="Y2339" i="1"/>
  <c r="Z2339" i="1"/>
  <c r="Y2340" i="1"/>
  <c r="Z2340" i="1"/>
  <c r="Y2341" i="1"/>
  <c r="Z2341" i="1"/>
  <c r="Y2342" i="1"/>
  <c r="Z2342" i="1"/>
  <c r="Y2343" i="1"/>
  <c r="Z2343" i="1"/>
  <c r="Y2344" i="1"/>
  <c r="Z2344" i="1"/>
  <c r="Y2345" i="1"/>
  <c r="Z2345" i="1"/>
  <c r="Y2346" i="1"/>
  <c r="Z2346" i="1"/>
  <c r="Y2347" i="1"/>
  <c r="Z2347" i="1"/>
  <c r="Y2348" i="1"/>
  <c r="Z2348" i="1"/>
  <c r="Y2349" i="1"/>
  <c r="Z2349" i="1"/>
  <c r="Y2350" i="1"/>
  <c r="Z2350" i="1"/>
  <c r="Y2351" i="1"/>
  <c r="Z2351" i="1"/>
  <c r="Y2352" i="1"/>
  <c r="Z2352" i="1"/>
  <c r="Y2353" i="1"/>
  <c r="Z2353" i="1"/>
  <c r="Y2354" i="1"/>
  <c r="Z2354" i="1"/>
  <c r="Y2355" i="1"/>
  <c r="Z2355" i="1"/>
  <c r="Y2356" i="1"/>
  <c r="Z2356" i="1"/>
  <c r="Y2357" i="1"/>
  <c r="Z2357" i="1"/>
  <c r="Y2358" i="1"/>
  <c r="Z2358" i="1"/>
  <c r="Y2359" i="1"/>
  <c r="Z2359" i="1"/>
  <c r="Y2360" i="1"/>
  <c r="Z2360" i="1"/>
  <c r="Y2361" i="1"/>
  <c r="Z2361" i="1"/>
  <c r="Y2362" i="1"/>
  <c r="Z2362" i="1"/>
  <c r="Y2363" i="1"/>
  <c r="Z2363" i="1"/>
  <c r="Y2364" i="1"/>
  <c r="Z2364" i="1"/>
  <c r="Y2365" i="1"/>
  <c r="Z2365" i="1"/>
  <c r="Y2366" i="1"/>
  <c r="Z2366" i="1"/>
  <c r="Y2367" i="1"/>
  <c r="Z2367" i="1"/>
  <c r="Y2369" i="1"/>
  <c r="Z2369" i="1"/>
  <c r="Y2371" i="1"/>
  <c r="Z2371" i="1"/>
  <c r="Y2372" i="1"/>
  <c r="Z2372" i="1"/>
  <c r="Y2373" i="1"/>
  <c r="Z2373" i="1"/>
  <c r="Y2374" i="1"/>
  <c r="Z2374" i="1"/>
  <c r="Y2375" i="1"/>
  <c r="Z2375" i="1"/>
  <c r="Y2376" i="1"/>
  <c r="Z2376" i="1"/>
  <c r="Y2377" i="1"/>
  <c r="Z2377" i="1"/>
  <c r="Y2378" i="1"/>
  <c r="Z2378" i="1"/>
  <c r="Y2379" i="1"/>
  <c r="Z2379" i="1"/>
  <c r="Y2380" i="1"/>
  <c r="Z2380" i="1"/>
  <c r="Y2381" i="1"/>
  <c r="Z2381" i="1"/>
  <c r="Y2382" i="1"/>
  <c r="Z2382" i="1"/>
  <c r="Y2383" i="1"/>
  <c r="Z2383" i="1"/>
  <c r="Y2384" i="1"/>
  <c r="Z2384" i="1"/>
  <c r="Y2385" i="1"/>
  <c r="Z2385" i="1"/>
  <c r="Y2386" i="1"/>
  <c r="Z2386" i="1"/>
  <c r="Y2387" i="1"/>
  <c r="Z2387" i="1"/>
  <c r="Y2388" i="1"/>
  <c r="Z2388" i="1"/>
  <c r="Y2389" i="1"/>
  <c r="Z2389" i="1"/>
  <c r="Y2390" i="1"/>
  <c r="Z2390" i="1"/>
  <c r="Y2391" i="1"/>
  <c r="Z2391" i="1"/>
  <c r="Y2392" i="1"/>
  <c r="Z2392" i="1"/>
  <c r="Y2393" i="1"/>
  <c r="Z2393" i="1"/>
  <c r="Y2394" i="1"/>
  <c r="Z2394" i="1"/>
  <c r="Y2395" i="1"/>
  <c r="Z2395" i="1"/>
  <c r="Y2397" i="1"/>
  <c r="Z2397" i="1"/>
  <c r="Y2400" i="1"/>
  <c r="Z2400" i="1"/>
  <c r="Y2401" i="1"/>
  <c r="Z2401" i="1"/>
  <c r="Y2402" i="1"/>
  <c r="Z2402" i="1"/>
  <c r="Y2403" i="1"/>
  <c r="Z2403" i="1"/>
  <c r="Y2404" i="1"/>
  <c r="Z2404" i="1"/>
  <c r="Y2405" i="1"/>
  <c r="Z2405" i="1"/>
  <c r="Y2406" i="1"/>
  <c r="Z2406" i="1"/>
  <c r="Y2407" i="1"/>
  <c r="Z2407" i="1"/>
  <c r="Y2408" i="1"/>
  <c r="Z2408" i="1"/>
  <c r="Y2409" i="1"/>
  <c r="Z2409" i="1"/>
  <c r="Y2410" i="1"/>
  <c r="Z2410" i="1"/>
  <c r="Y2411" i="1"/>
  <c r="Z2411" i="1"/>
  <c r="Y2412" i="1"/>
  <c r="Z2412" i="1"/>
  <c r="Y2413" i="1"/>
  <c r="Z2413" i="1"/>
  <c r="Y2414" i="1"/>
  <c r="Z2414" i="1"/>
  <c r="Y2415" i="1"/>
  <c r="Z2415" i="1"/>
  <c r="Y2416" i="1"/>
  <c r="Z2416" i="1"/>
  <c r="Y2417" i="1"/>
  <c r="Z2417" i="1"/>
  <c r="Y2418" i="1"/>
  <c r="Z2418" i="1"/>
  <c r="Y2419" i="1"/>
  <c r="Z2419" i="1"/>
  <c r="Y2420" i="1"/>
  <c r="Z2420" i="1"/>
  <c r="Y2421" i="1"/>
  <c r="Z2421" i="1"/>
  <c r="Y2422" i="1"/>
  <c r="Z2422" i="1"/>
  <c r="Y2423" i="1"/>
  <c r="Z2423" i="1"/>
  <c r="Y2424" i="1"/>
  <c r="Z2424" i="1"/>
  <c r="Y2425" i="1"/>
  <c r="Z2425" i="1"/>
  <c r="Y2426" i="1"/>
  <c r="Z2426" i="1"/>
  <c r="Y2427" i="1"/>
  <c r="Z2427" i="1"/>
  <c r="Y2428" i="1"/>
  <c r="Z2428" i="1"/>
  <c r="Y2429" i="1"/>
  <c r="Z2429" i="1"/>
  <c r="Y2430" i="1"/>
  <c r="Z2430" i="1"/>
  <c r="Y2431" i="1"/>
  <c r="Z2431" i="1"/>
  <c r="Y2432" i="1"/>
  <c r="Z2432" i="1"/>
  <c r="Y2433" i="1"/>
  <c r="Z2433" i="1"/>
  <c r="Y2434" i="1"/>
  <c r="Z2434" i="1"/>
  <c r="Y2435" i="1"/>
  <c r="Z2435" i="1"/>
  <c r="Y2436" i="1"/>
  <c r="Z2436" i="1"/>
  <c r="Y2437" i="1"/>
  <c r="Z2437" i="1"/>
  <c r="Y2438" i="1"/>
  <c r="Z2438" i="1"/>
  <c r="Y2439" i="1"/>
  <c r="Z2439" i="1"/>
  <c r="Y2440" i="1"/>
  <c r="Z2440" i="1"/>
  <c r="Y2441" i="1"/>
  <c r="Z2441" i="1"/>
  <c r="Y2442" i="1"/>
  <c r="Z2442" i="1"/>
  <c r="Y2443" i="1"/>
  <c r="Z2443" i="1"/>
  <c r="Y2444" i="1"/>
  <c r="Z2444" i="1"/>
  <c r="Y2445" i="1"/>
  <c r="Z2445" i="1"/>
  <c r="Y2446" i="1"/>
  <c r="Z2446" i="1"/>
  <c r="Y2447" i="1"/>
  <c r="Z2447" i="1"/>
  <c r="Y2448" i="1"/>
  <c r="Z2448" i="1"/>
  <c r="Y2449" i="1"/>
  <c r="Z2449" i="1"/>
  <c r="Y2450" i="1"/>
  <c r="Z2450" i="1"/>
  <c r="Y2451" i="1"/>
  <c r="Z2451" i="1"/>
  <c r="Y2453" i="1"/>
  <c r="Z2453" i="1"/>
  <c r="Y2455" i="1"/>
  <c r="Z2455" i="1"/>
  <c r="Y2456" i="1"/>
  <c r="Z2456" i="1"/>
  <c r="Y2457" i="1"/>
  <c r="Z2457" i="1"/>
  <c r="Y2458" i="1"/>
  <c r="Z2458" i="1"/>
  <c r="Y2459" i="1"/>
  <c r="Z2459" i="1"/>
  <c r="Y2460" i="1"/>
  <c r="Z2460" i="1"/>
  <c r="Y2461" i="1"/>
  <c r="Z2461" i="1"/>
  <c r="Y2462" i="1"/>
  <c r="Z2462" i="1"/>
  <c r="Y2463" i="1"/>
  <c r="Z2463" i="1"/>
  <c r="Y2464" i="1"/>
  <c r="Z2464" i="1"/>
  <c r="Y2465" i="1"/>
  <c r="Z2465" i="1"/>
  <c r="Y2466" i="1"/>
  <c r="Z2466" i="1"/>
  <c r="Y2467" i="1"/>
  <c r="Z2467" i="1"/>
  <c r="Y2468" i="1"/>
  <c r="Z2468" i="1"/>
  <c r="Y2469" i="1"/>
  <c r="Z2469" i="1"/>
  <c r="Y2470" i="1"/>
  <c r="Z2470" i="1"/>
  <c r="Y2471" i="1"/>
  <c r="Z2471" i="1"/>
  <c r="Y2472" i="1"/>
  <c r="Z2472" i="1"/>
  <c r="Y2473" i="1"/>
  <c r="Z2473" i="1"/>
  <c r="Y2474" i="1"/>
  <c r="Z2474" i="1"/>
  <c r="Y2475" i="1"/>
  <c r="Z2475" i="1"/>
  <c r="Y2476" i="1"/>
  <c r="Z2476" i="1"/>
  <c r="Y2477" i="1"/>
  <c r="Z2477" i="1"/>
  <c r="Y2478" i="1"/>
  <c r="Z2478" i="1"/>
  <c r="Y2479" i="1"/>
  <c r="Z2479" i="1"/>
  <c r="Y2481" i="1"/>
  <c r="Z2481" i="1"/>
  <c r="Y2484" i="1"/>
  <c r="Z2484" i="1"/>
  <c r="Y2485" i="1"/>
  <c r="Z2485" i="1"/>
  <c r="Y2486" i="1"/>
  <c r="Z2486" i="1"/>
  <c r="Y2487" i="1"/>
  <c r="Z2487" i="1"/>
  <c r="Y2488" i="1"/>
  <c r="Z2488" i="1"/>
  <c r="Y2489" i="1"/>
  <c r="Z2489" i="1"/>
  <c r="Y2490" i="1"/>
  <c r="Z2490" i="1"/>
  <c r="Y2491" i="1"/>
  <c r="Z2491" i="1"/>
  <c r="Y2492" i="1"/>
  <c r="Z2492" i="1"/>
  <c r="Y2493" i="1"/>
  <c r="Z2493" i="1"/>
  <c r="Y2494" i="1"/>
  <c r="Z2494" i="1"/>
  <c r="Y2495" i="1"/>
  <c r="Z2495" i="1"/>
  <c r="Y2496" i="1"/>
  <c r="Z2496" i="1"/>
  <c r="Y2497" i="1"/>
  <c r="Z2497" i="1"/>
  <c r="Y2498" i="1"/>
  <c r="Z2498" i="1"/>
  <c r="Y2499" i="1"/>
  <c r="Z2499" i="1"/>
  <c r="Y2500" i="1"/>
  <c r="Z2500" i="1"/>
  <c r="Y2501" i="1"/>
  <c r="Z2501" i="1"/>
  <c r="Y2502" i="1"/>
  <c r="Z2502" i="1"/>
  <c r="Y2503" i="1"/>
  <c r="Z2503" i="1"/>
  <c r="Y2504" i="1"/>
  <c r="Z2504" i="1"/>
  <c r="Y2505" i="1"/>
  <c r="Z2505" i="1"/>
  <c r="Y2506" i="1"/>
  <c r="Z2506" i="1"/>
  <c r="Y2507" i="1"/>
  <c r="Z2507" i="1"/>
  <c r="Y2508" i="1"/>
  <c r="Z2508" i="1"/>
  <c r="Y2509" i="1"/>
  <c r="Z2509" i="1"/>
  <c r="Y2510" i="1"/>
  <c r="Z2510" i="1"/>
  <c r="Y2511" i="1"/>
  <c r="Z2511" i="1"/>
  <c r="Y2512" i="1"/>
  <c r="Z2512" i="1"/>
  <c r="Y2513" i="1"/>
  <c r="Z2513" i="1"/>
  <c r="Y2514" i="1"/>
  <c r="Z2514" i="1"/>
  <c r="Y2515" i="1"/>
  <c r="Z2515" i="1"/>
  <c r="Y2516" i="1"/>
  <c r="Z2516" i="1"/>
  <c r="Y2517" i="1"/>
  <c r="Z2517" i="1"/>
  <c r="Y2518" i="1"/>
  <c r="Z2518" i="1"/>
  <c r="Y2519" i="1"/>
  <c r="Z2519" i="1"/>
  <c r="Y2520" i="1"/>
  <c r="Z2520" i="1"/>
  <c r="Y2521" i="1"/>
  <c r="Z2521" i="1"/>
  <c r="Y2522" i="1"/>
  <c r="Z2522" i="1"/>
  <c r="Y2523" i="1"/>
  <c r="Z2523" i="1"/>
  <c r="Y2524" i="1"/>
  <c r="Z2524" i="1"/>
  <c r="Y2525" i="1"/>
  <c r="Z2525" i="1"/>
  <c r="Y2526" i="1"/>
  <c r="Z2526" i="1"/>
  <c r="Y2527" i="1"/>
  <c r="Z2527" i="1"/>
  <c r="Y2528" i="1"/>
  <c r="Z2528" i="1"/>
  <c r="Y2529" i="1"/>
  <c r="Z2529" i="1"/>
  <c r="Y2530" i="1"/>
  <c r="Z2530" i="1"/>
  <c r="Y2531" i="1"/>
  <c r="Z2531" i="1"/>
  <c r="Y2532" i="1"/>
  <c r="Z2532" i="1"/>
  <c r="Y2533" i="1"/>
  <c r="Z2533" i="1"/>
  <c r="Y2534" i="1"/>
  <c r="Z2534" i="1"/>
  <c r="Y2535" i="1"/>
  <c r="Z2535" i="1"/>
  <c r="Y2537" i="1"/>
  <c r="Z2537" i="1"/>
  <c r="Y2539" i="1"/>
  <c r="Z2539" i="1"/>
  <c r="Y2540" i="1"/>
  <c r="Z2540" i="1"/>
  <c r="Y2541" i="1"/>
  <c r="Z2541" i="1"/>
  <c r="Y2542" i="1"/>
  <c r="Z2542" i="1"/>
  <c r="Y2543" i="1"/>
  <c r="Z2543" i="1"/>
  <c r="Y2544" i="1"/>
  <c r="Z2544" i="1"/>
  <c r="Y2545" i="1"/>
  <c r="Z2545" i="1"/>
  <c r="Y2546" i="1"/>
  <c r="Z2546" i="1"/>
  <c r="Y2547" i="1"/>
  <c r="Z2547" i="1"/>
  <c r="Y2548" i="1"/>
  <c r="Z2548" i="1"/>
  <c r="Y2549" i="1"/>
  <c r="Z2549" i="1"/>
  <c r="Y2550" i="1"/>
  <c r="Z2550" i="1"/>
  <c r="Y2551" i="1"/>
  <c r="Z2551" i="1"/>
  <c r="Y2552" i="1"/>
  <c r="Z2552" i="1"/>
  <c r="Y2553" i="1"/>
  <c r="Z2553" i="1"/>
  <c r="Y2554" i="1"/>
  <c r="Z2554" i="1"/>
  <c r="Y2555" i="1"/>
  <c r="Z2555" i="1"/>
  <c r="Y2556" i="1"/>
  <c r="Z2556" i="1"/>
  <c r="Y2557" i="1"/>
  <c r="Z2557" i="1"/>
  <c r="Y2558" i="1"/>
  <c r="Z2558" i="1"/>
  <c r="Y2559" i="1"/>
  <c r="Z2559" i="1"/>
  <c r="Y2560" i="1"/>
  <c r="Z2560" i="1"/>
  <c r="Y2561" i="1"/>
  <c r="Z2561" i="1"/>
  <c r="Y2562" i="1"/>
  <c r="Z2562" i="1"/>
  <c r="Y2563" i="1"/>
  <c r="Z2563" i="1"/>
  <c r="Y2565" i="1"/>
  <c r="Z2565" i="1"/>
  <c r="Y2568" i="1"/>
  <c r="Z2568" i="1"/>
  <c r="Y2569" i="1"/>
  <c r="Z2569" i="1"/>
  <c r="Y2570" i="1"/>
  <c r="Z2570" i="1"/>
  <c r="Y2571" i="1"/>
  <c r="Z2571" i="1"/>
  <c r="Y2572" i="1"/>
  <c r="Z2572" i="1"/>
  <c r="Y2573" i="1"/>
  <c r="Z2573" i="1"/>
  <c r="Y2574" i="1"/>
  <c r="Z2574" i="1"/>
  <c r="Y2575" i="1"/>
  <c r="Z2575" i="1"/>
  <c r="Y2576" i="1"/>
  <c r="Z2576" i="1"/>
  <c r="Y2577" i="1"/>
  <c r="Z2577" i="1"/>
  <c r="Y2578" i="1"/>
  <c r="Z2578" i="1"/>
  <c r="Y2579" i="1"/>
  <c r="Z2579" i="1"/>
  <c r="Y2580" i="1"/>
  <c r="Z2580" i="1"/>
  <c r="Y2581" i="1"/>
  <c r="Z2581" i="1"/>
  <c r="Y2582" i="1"/>
  <c r="Z2582" i="1"/>
  <c r="Y2583" i="1"/>
  <c r="Z2583" i="1"/>
  <c r="Y2584" i="1"/>
  <c r="Z2584" i="1"/>
  <c r="Y2585" i="1"/>
  <c r="Z2585" i="1"/>
  <c r="Y2586" i="1"/>
  <c r="Z2586" i="1"/>
  <c r="Y2587" i="1"/>
  <c r="Z2587" i="1"/>
  <c r="Y2588" i="1"/>
  <c r="Z2588" i="1"/>
  <c r="Y2589" i="1"/>
  <c r="Z2589" i="1"/>
  <c r="Y2590" i="1"/>
  <c r="Z2590" i="1"/>
  <c r="Y2591" i="1"/>
  <c r="Z2591" i="1"/>
  <c r="Y2592" i="1"/>
  <c r="Z2592" i="1"/>
  <c r="Y2593" i="1"/>
  <c r="Z2593" i="1"/>
  <c r="Y2594" i="1"/>
  <c r="Z2594" i="1"/>
  <c r="Y2595" i="1"/>
  <c r="Z2595" i="1"/>
  <c r="Y2596" i="1"/>
  <c r="Z2596" i="1"/>
  <c r="Y2597" i="1"/>
  <c r="Z2597" i="1"/>
  <c r="Y2598" i="1"/>
  <c r="Z2598" i="1"/>
  <c r="Y2599" i="1"/>
  <c r="Z2599" i="1"/>
  <c r="Y2600" i="1"/>
  <c r="Z2600" i="1"/>
  <c r="Y2601" i="1"/>
  <c r="Z2601" i="1"/>
  <c r="Y2602" i="1"/>
  <c r="Z2602" i="1"/>
  <c r="Y2603" i="1"/>
  <c r="Z2603" i="1"/>
  <c r="Y2604" i="1"/>
  <c r="Z2604" i="1"/>
  <c r="Y2605" i="1"/>
  <c r="Z2605" i="1"/>
  <c r="Y2606" i="1"/>
  <c r="Z2606" i="1"/>
  <c r="Y2607" i="1"/>
  <c r="Z2607" i="1"/>
  <c r="Y2608" i="1"/>
  <c r="Z2608" i="1"/>
  <c r="Y2609" i="1"/>
  <c r="Z2609" i="1"/>
  <c r="Y2610" i="1"/>
  <c r="Z2610" i="1"/>
  <c r="Y2611" i="1"/>
  <c r="Z2611" i="1"/>
  <c r="Y2612" i="1"/>
  <c r="Z2612" i="1"/>
  <c r="Y2613" i="1"/>
  <c r="Z2613" i="1"/>
  <c r="Y2614" i="1"/>
  <c r="Z2614" i="1"/>
  <c r="Y2615" i="1"/>
  <c r="Z2615" i="1"/>
  <c r="Y2616" i="1"/>
  <c r="Z2616" i="1"/>
  <c r="Y2617" i="1"/>
  <c r="Z2617" i="1"/>
  <c r="Y2618" i="1"/>
  <c r="Z2618" i="1"/>
  <c r="Y2619" i="1"/>
  <c r="Z2619" i="1"/>
  <c r="Y2621" i="1"/>
  <c r="Z2621" i="1"/>
  <c r="Y2623" i="1"/>
  <c r="Z2623" i="1"/>
  <c r="Y2624" i="1"/>
  <c r="Z2624" i="1"/>
  <c r="Y2625" i="1"/>
  <c r="Z2625" i="1"/>
  <c r="Y2626" i="1"/>
  <c r="Z2626" i="1"/>
  <c r="Y2627" i="1"/>
  <c r="Z2627" i="1"/>
  <c r="Y2628" i="1"/>
  <c r="Z2628" i="1"/>
  <c r="Y2629" i="1"/>
  <c r="Z2629" i="1"/>
  <c r="Y2630" i="1"/>
  <c r="Z2630" i="1"/>
  <c r="Y2631" i="1"/>
  <c r="Z2631" i="1"/>
  <c r="Y2632" i="1"/>
  <c r="Z2632" i="1"/>
  <c r="Y2633" i="1"/>
  <c r="Z2633" i="1"/>
  <c r="Y2634" i="1"/>
  <c r="Z2634" i="1"/>
  <c r="Y2635" i="1"/>
  <c r="Z2635" i="1"/>
  <c r="Y2636" i="1"/>
  <c r="Z2636" i="1"/>
  <c r="Y2637" i="1"/>
  <c r="Z2637" i="1"/>
  <c r="Y2638" i="1"/>
  <c r="Z2638" i="1"/>
  <c r="Y2639" i="1"/>
  <c r="Z2639" i="1"/>
  <c r="Y2640" i="1"/>
  <c r="Z2640" i="1"/>
  <c r="Y2641" i="1"/>
  <c r="Z2641" i="1"/>
  <c r="Y2642" i="1"/>
  <c r="Z2642" i="1"/>
  <c r="Y2643" i="1"/>
  <c r="Z2643" i="1"/>
  <c r="Y2644" i="1"/>
  <c r="Z2644" i="1"/>
  <c r="Y2645" i="1"/>
  <c r="Z2645" i="1"/>
  <c r="Y2646" i="1"/>
  <c r="Z2646" i="1"/>
  <c r="Y2647" i="1"/>
  <c r="Z2647" i="1"/>
  <c r="Y2649" i="1"/>
  <c r="Z2649" i="1"/>
  <c r="Y2652" i="1"/>
  <c r="Z2652" i="1"/>
  <c r="Y2653" i="1"/>
  <c r="Z2653" i="1"/>
  <c r="Y2654" i="1"/>
  <c r="Z2654" i="1"/>
  <c r="Y2655" i="1"/>
  <c r="Z2655" i="1"/>
  <c r="Y2656" i="1"/>
  <c r="Z2656" i="1"/>
  <c r="Y2657" i="1"/>
  <c r="Z2657" i="1"/>
  <c r="Y2658" i="1"/>
  <c r="Z2658" i="1"/>
  <c r="Y2659" i="1"/>
  <c r="Z2659" i="1"/>
  <c r="Y2660" i="1"/>
  <c r="Z2660" i="1"/>
  <c r="Y2661" i="1"/>
  <c r="Z2661" i="1"/>
  <c r="Y2662" i="1"/>
  <c r="Z2662" i="1"/>
  <c r="Y2663" i="1"/>
  <c r="Z2663" i="1"/>
  <c r="Y2664" i="1"/>
  <c r="Z2664" i="1"/>
  <c r="Y2665" i="1"/>
  <c r="Z2665" i="1"/>
  <c r="Y2666" i="1"/>
  <c r="Z2666" i="1"/>
  <c r="Y2667" i="1"/>
  <c r="Z2667" i="1"/>
  <c r="Y2668" i="1"/>
  <c r="Z2668" i="1"/>
  <c r="Y2669" i="1"/>
  <c r="Z2669" i="1"/>
  <c r="Y2670" i="1"/>
  <c r="Z2670" i="1"/>
  <c r="Y2671" i="1"/>
  <c r="Z2671" i="1"/>
  <c r="Y2672" i="1"/>
  <c r="Z2672" i="1"/>
  <c r="Y2673" i="1"/>
  <c r="Z2673" i="1"/>
  <c r="Y2674" i="1"/>
  <c r="Z2674" i="1"/>
  <c r="Y2675" i="1"/>
  <c r="Z2675" i="1"/>
  <c r="Y2676" i="1"/>
  <c r="Z2676" i="1"/>
  <c r="Y2677" i="1"/>
  <c r="Z2677" i="1"/>
  <c r="Y2678" i="1"/>
  <c r="Z2678" i="1"/>
  <c r="Y2679" i="1"/>
  <c r="Z2679" i="1"/>
  <c r="Y2680" i="1"/>
  <c r="Z2680" i="1"/>
  <c r="Y2681" i="1"/>
  <c r="Z2681" i="1"/>
  <c r="Y2682" i="1"/>
  <c r="Z2682" i="1"/>
  <c r="Y2683" i="1"/>
  <c r="Z2683" i="1"/>
  <c r="Y2684" i="1"/>
  <c r="Z2684" i="1"/>
  <c r="Y2685" i="1"/>
  <c r="Z2685" i="1"/>
  <c r="Y2686" i="1"/>
  <c r="Z2686" i="1"/>
  <c r="Y2687" i="1"/>
  <c r="Z2687" i="1"/>
  <c r="Y2688" i="1"/>
  <c r="Z2688" i="1"/>
  <c r="Y2689" i="1"/>
  <c r="Z2689" i="1"/>
  <c r="Y2690" i="1"/>
  <c r="Z2690" i="1"/>
  <c r="Y2691" i="1"/>
  <c r="Z2691" i="1"/>
  <c r="Y2692" i="1"/>
  <c r="Z2692" i="1"/>
  <c r="Y2693" i="1"/>
  <c r="Z2693" i="1"/>
  <c r="Y2694" i="1"/>
  <c r="Z2694" i="1"/>
  <c r="Y2695" i="1"/>
  <c r="Z2695" i="1"/>
  <c r="Y2696" i="1"/>
  <c r="Z2696" i="1"/>
  <c r="Y2697" i="1"/>
  <c r="Z2697" i="1"/>
  <c r="Y2698" i="1"/>
  <c r="Z2698" i="1"/>
  <c r="Y2699" i="1"/>
  <c r="Z2699" i="1"/>
  <c r="Y2700" i="1"/>
  <c r="Z2700" i="1"/>
  <c r="Y2701" i="1"/>
  <c r="Z2701" i="1"/>
  <c r="Y2702" i="1"/>
  <c r="Z2702" i="1"/>
  <c r="Y2703" i="1"/>
  <c r="Z2703" i="1"/>
  <c r="Y2705" i="1"/>
  <c r="Z2705" i="1"/>
  <c r="Y2707" i="1"/>
  <c r="Z2707" i="1"/>
  <c r="Y2708" i="1"/>
  <c r="Z2708" i="1"/>
  <c r="Y2709" i="1"/>
  <c r="Z2709" i="1"/>
  <c r="Y2710" i="1"/>
  <c r="Z2710" i="1"/>
  <c r="Y2711" i="1"/>
  <c r="Z2711" i="1"/>
  <c r="Y2712" i="1"/>
  <c r="Z2712" i="1"/>
  <c r="Y2713" i="1"/>
  <c r="Z2713" i="1"/>
  <c r="Y2714" i="1"/>
  <c r="Z2714" i="1"/>
  <c r="Y2715" i="1"/>
  <c r="Z2715" i="1"/>
  <c r="Y2716" i="1"/>
  <c r="Z2716" i="1"/>
  <c r="Y2717" i="1"/>
  <c r="Z2717" i="1"/>
  <c r="Y2718" i="1"/>
  <c r="Z2718" i="1"/>
  <c r="Y2719" i="1"/>
  <c r="Z2719" i="1"/>
  <c r="Y2720" i="1"/>
  <c r="Z2720" i="1"/>
  <c r="Y2721" i="1"/>
  <c r="Z2721" i="1"/>
  <c r="Y2722" i="1"/>
  <c r="Z2722" i="1"/>
  <c r="Y2723" i="1"/>
  <c r="Z2723" i="1"/>
  <c r="Y2724" i="1"/>
  <c r="Z2724" i="1"/>
  <c r="Y2725" i="1"/>
  <c r="Z2725" i="1"/>
  <c r="Y2726" i="1"/>
  <c r="Z2726" i="1"/>
  <c r="Y2727" i="1"/>
  <c r="Z2727" i="1"/>
  <c r="Y2728" i="1"/>
  <c r="Z2728" i="1"/>
  <c r="Y2729" i="1"/>
  <c r="Z2729" i="1"/>
  <c r="Y2730" i="1"/>
  <c r="Z2730" i="1"/>
  <c r="Y2731" i="1"/>
  <c r="Z2731" i="1"/>
  <c r="Y2733" i="1"/>
  <c r="Z2733" i="1"/>
  <c r="Y2736" i="1"/>
  <c r="Z2736" i="1"/>
  <c r="Y2737" i="1"/>
  <c r="Z2737" i="1"/>
  <c r="Y2738" i="1"/>
  <c r="Z2738" i="1"/>
  <c r="Y2739" i="1"/>
  <c r="Z2739" i="1"/>
  <c r="Y2740" i="1"/>
  <c r="Z2740" i="1"/>
  <c r="Y2741" i="1"/>
  <c r="Z2741" i="1"/>
  <c r="Y2742" i="1"/>
  <c r="Z2742" i="1"/>
  <c r="Y2743" i="1"/>
  <c r="Z2743" i="1"/>
  <c r="Y2744" i="1"/>
  <c r="Z2744" i="1"/>
  <c r="Y2745" i="1"/>
  <c r="Z2745" i="1"/>
  <c r="Y2746" i="1"/>
  <c r="Z2746" i="1"/>
  <c r="Y2747" i="1"/>
  <c r="Z2747" i="1"/>
  <c r="Y2748" i="1"/>
  <c r="Z2748" i="1"/>
  <c r="Y2749" i="1"/>
  <c r="Z2749" i="1"/>
  <c r="Y2750" i="1"/>
  <c r="Z2750" i="1"/>
  <c r="Y2751" i="1"/>
  <c r="Z2751" i="1"/>
  <c r="Y2752" i="1"/>
  <c r="Z2752" i="1"/>
  <c r="Y2753" i="1"/>
  <c r="Z2753" i="1"/>
  <c r="Y2754" i="1"/>
  <c r="Z2754" i="1"/>
  <c r="Y2755" i="1"/>
  <c r="Z2755" i="1"/>
  <c r="Y2756" i="1"/>
  <c r="Z2756" i="1"/>
  <c r="Y2757" i="1"/>
  <c r="Z2757" i="1"/>
  <c r="Y2758" i="1"/>
  <c r="Z2758" i="1"/>
  <c r="Y2759" i="1"/>
  <c r="Z2759" i="1"/>
  <c r="Y2760" i="1"/>
  <c r="Z2760" i="1"/>
  <c r="Y2761" i="1"/>
  <c r="Z2761" i="1"/>
  <c r="Y2762" i="1"/>
  <c r="Z2762" i="1"/>
  <c r="Y2763" i="1"/>
  <c r="Z2763" i="1"/>
  <c r="Y2764" i="1"/>
  <c r="Z2764" i="1"/>
  <c r="Y2765" i="1"/>
  <c r="Z2765" i="1"/>
  <c r="Y2766" i="1"/>
  <c r="Z2766" i="1"/>
  <c r="Y2767" i="1"/>
  <c r="Z2767" i="1"/>
  <c r="Y2768" i="1"/>
  <c r="Z2768" i="1"/>
  <c r="Y2769" i="1"/>
  <c r="Z2769" i="1"/>
  <c r="Y2770" i="1"/>
  <c r="Z2770" i="1"/>
  <c r="Y2771" i="1"/>
  <c r="Z2771" i="1"/>
  <c r="Y2772" i="1"/>
  <c r="Z2772" i="1"/>
  <c r="Y2773" i="1"/>
  <c r="Z2773" i="1"/>
  <c r="Y2774" i="1"/>
  <c r="Z2774" i="1"/>
  <c r="Y2775" i="1"/>
  <c r="Z2775" i="1"/>
  <c r="Y2776" i="1"/>
  <c r="Z2776" i="1"/>
  <c r="Y2777" i="1"/>
  <c r="Z2777" i="1"/>
  <c r="Y2778" i="1"/>
  <c r="Z2778" i="1"/>
  <c r="Y2779" i="1"/>
  <c r="Z2779" i="1"/>
  <c r="Y2780" i="1"/>
  <c r="Z2780" i="1"/>
  <c r="Y2781" i="1"/>
  <c r="Z2781" i="1"/>
  <c r="Y2782" i="1"/>
  <c r="Z2782" i="1"/>
  <c r="Y2783" i="1"/>
  <c r="Z2783" i="1"/>
  <c r="Y2784" i="1"/>
  <c r="Z2784" i="1"/>
  <c r="Y2785" i="1"/>
  <c r="Z2785" i="1"/>
  <c r="Y2786" i="1"/>
  <c r="Z2786" i="1"/>
  <c r="Y2787" i="1"/>
  <c r="Z2787" i="1"/>
  <c r="Y2789" i="1"/>
  <c r="Z2789" i="1"/>
  <c r="Y2791" i="1"/>
  <c r="Z2791" i="1"/>
  <c r="Y2792" i="1"/>
  <c r="Z2792" i="1"/>
  <c r="Y2793" i="1"/>
  <c r="Z2793" i="1"/>
  <c r="Y2794" i="1"/>
  <c r="Z2794" i="1"/>
  <c r="Y2795" i="1"/>
  <c r="Z2795" i="1"/>
  <c r="Y2796" i="1"/>
  <c r="Z2796" i="1"/>
  <c r="Y2797" i="1"/>
  <c r="Z2797" i="1"/>
  <c r="Y2798" i="1"/>
  <c r="Z2798" i="1"/>
  <c r="Y2799" i="1"/>
  <c r="Z2799" i="1"/>
  <c r="Y2800" i="1"/>
  <c r="Z2800" i="1"/>
  <c r="Y2801" i="1"/>
  <c r="Z2801" i="1"/>
  <c r="Y2802" i="1"/>
  <c r="Z2802" i="1"/>
  <c r="Y2803" i="1"/>
  <c r="Z2803" i="1"/>
  <c r="Y2804" i="1"/>
  <c r="Z2804" i="1"/>
  <c r="Y2805" i="1"/>
  <c r="Z2805" i="1"/>
  <c r="Y2806" i="1"/>
  <c r="Z2806" i="1"/>
  <c r="Y2807" i="1"/>
  <c r="Z2807" i="1"/>
  <c r="Y2808" i="1"/>
  <c r="Z2808" i="1"/>
  <c r="Y2809" i="1"/>
  <c r="Z2809" i="1"/>
  <c r="Y2810" i="1"/>
  <c r="Z2810" i="1"/>
  <c r="Y2811" i="1"/>
  <c r="Z2811" i="1"/>
  <c r="Y2812" i="1"/>
  <c r="Z2812" i="1"/>
  <c r="Y2813" i="1"/>
  <c r="Z2813" i="1"/>
  <c r="Y2814" i="1"/>
  <c r="Z2814" i="1"/>
  <c r="Y2815" i="1"/>
  <c r="Z2815" i="1"/>
  <c r="Y2817" i="1"/>
  <c r="Z2817" i="1"/>
  <c r="Y2820" i="1"/>
  <c r="Z2820" i="1"/>
  <c r="Y2821" i="1"/>
  <c r="Z2821" i="1"/>
  <c r="Y2822" i="1"/>
  <c r="Z2822" i="1"/>
  <c r="Y2823" i="1"/>
  <c r="Z2823" i="1"/>
  <c r="Y2824" i="1"/>
  <c r="Z2824" i="1"/>
  <c r="Y2825" i="1"/>
  <c r="Z2825" i="1"/>
  <c r="Y2826" i="1"/>
  <c r="Z2826" i="1"/>
  <c r="Y2827" i="1"/>
  <c r="Z2827" i="1"/>
  <c r="Y2828" i="1"/>
  <c r="Z2828" i="1"/>
  <c r="Y2829" i="1"/>
  <c r="Z2829" i="1"/>
  <c r="Y2830" i="1"/>
  <c r="Z2830" i="1"/>
  <c r="Y2831" i="1"/>
  <c r="Z2831" i="1"/>
  <c r="Y2832" i="1"/>
  <c r="Z2832" i="1"/>
  <c r="Y2833" i="1"/>
  <c r="Z2833" i="1"/>
  <c r="Y2834" i="1"/>
  <c r="Z2834" i="1"/>
  <c r="Y2835" i="1"/>
  <c r="Z2835" i="1"/>
  <c r="Y2836" i="1"/>
  <c r="Z2836" i="1"/>
  <c r="Y2837" i="1"/>
  <c r="Z2837" i="1"/>
  <c r="Y2838" i="1"/>
  <c r="Z2838" i="1"/>
  <c r="Y2839" i="1"/>
  <c r="Z2839" i="1"/>
  <c r="Y2840" i="1"/>
  <c r="Z2840" i="1"/>
  <c r="Y2841" i="1"/>
  <c r="Z2841" i="1"/>
  <c r="Y2842" i="1"/>
  <c r="Z2842" i="1"/>
  <c r="Y2843" i="1"/>
  <c r="Z2843" i="1"/>
  <c r="Y2844" i="1"/>
  <c r="Z2844" i="1"/>
  <c r="Y2845" i="1"/>
  <c r="Z2845" i="1"/>
  <c r="Y2846" i="1"/>
  <c r="Z2846" i="1"/>
  <c r="Y2847" i="1"/>
  <c r="Z2847" i="1"/>
  <c r="Y2848" i="1"/>
  <c r="Z2848" i="1"/>
  <c r="Y2849" i="1"/>
  <c r="Z2849" i="1"/>
  <c r="Y2850" i="1"/>
  <c r="Z2850" i="1"/>
  <c r="Y2851" i="1"/>
  <c r="Z2851" i="1"/>
  <c r="Y2852" i="1"/>
  <c r="Z2852" i="1"/>
  <c r="Y2853" i="1"/>
  <c r="Z2853" i="1"/>
  <c r="Y2854" i="1"/>
  <c r="Z2854" i="1"/>
  <c r="Y2855" i="1"/>
  <c r="Z2855" i="1"/>
  <c r="Y2856" i="1"/>
  <c r="Z2856" i="1"/>
  <c r="Y2857" i="1"/>
  <c r="Z2857" i="1"/>
  <c r="Y2858" i="1"/>
  <c r="Z2858" i="1"/>
  <c r="Y2859" i="1"/>
  <c r="Z2859" i="1"/>
  <c r="Y2860" i="1"/>
  <c r="Z2860" i="1"/>
  <c r="Y2861" i="1"/>
  <c r="Z2861" i="1"/>
  <c r="Y2862" i="1"/>
  <c r="Z2862" i="1"/>
  <c r="Y2863" i="1"/>
  <c r="Z2863" i="1"/>
  <c r="Y2864" i="1"/>
  <c r="Z2864" i="1"/>
  <c r="Y2865" i="1"/>
  <c r="Z2865" i="1"/>
  <c r="Y2866" i="1"/>
  <c r="Z2866" i="1"/>
  <c r="Y2867" i="1"/>
  <c r="Z2867" i="1"/>
  <c r="Y2868" i="1"/>
  <c r="Z2868" i="1"/>
  <c r="Y2869" i="1"/>
  <c r="Z2869" i="1"/>
  <c r="Y2870" i="1"/>
  <c r="Z2870" i="1"/>
  <c r="Y2871" i="1"/>
  <c r="Z2871" i="1"/>
  <c r="Y2873" i="1"/>
  <c r="Z2873" i="1"/>
  <c r="Y2875" i="1"/>
  <c r="Z2875" i="1"/>
  <c r="Y2876" i="1"/>
  <c r="Z2876" i="1"/>
  <c r="Y2877" i="1"/>
  <c r="Z2877" i="1"/>
  <c r="Y2878" i="1"/>
  <c r="Z2878" i="1"/>
  <c r="Y2879" i="1"/>
  <c r="Z2879" i="1"/>
  <c r="Y2880" i="1"/>
  <c r="Z2880" i="1"/>
  <c r="Y2881" i="1"/>
  <c r="Z2881" i="1"/>
  <c r="Y2882" i="1"/>
  <c r="Z2882" i="1"/>
  <c r="Y2883" i="1"/>
  <c r="Z2883" i="1"/>
  <c r="Y2884" i="1"/>
  <c r="Z2884" i="1"/>
  <c r="Y2885" i="1"/>
  <c r="Z2885" i="1"/>
  <c r="Y2886" i="1"/>
  <c r="Z2886" i="1"/>
  <c r="Y2887" i="1"/>
  <c r="Z2887" i="1"/>
  <c r="Y2888" i="1"/>
  <c r="Z2888" i="1"/>
  <c r="Y2889" i="1"/>
  <c r="Z2889" i="1"/>
  <c r="Y2890" i="1"/>
  <c r="Z2890" i="1"/>
  <c r="Y2891" i="1"/>
  <c r="Z2891" i="1"/>
  <c r="Y2892" i="1"/>
  <c r="Z2892" i="1"/>
  <c r="Y2893" i="1"/>
  <c r="Z2893" i="1"/>
  <c r="Y2894" i="1"/>
  <c r="Z2894" i="1"/>
  <c r="Y2895" i="1"/>
  <c r="Z2895" i="1"/>
  <c r="Y2896" i="1"/>
  <c r="Z2896" i="1"/>
  <c r="Y2897" i="1"/>
  <c r="Z2897" i="1"/>
  <c r="Y2898" i="1"/>
  <c r="Z2898" i="1"/>
  <c r="Y2899" i="1"/>
  <c r="Z2899" i="1"/>
  <c r="Y2901" i="1"/>
  <c r="Z2901" i="1"/>
  <c r="Y2904" i="1"/>
  <c r="Z2904" i="1"/>
  <c r="Y2905" i="1"/>
  <c r="Z2905" i="1"/>
  <c r="Y2906" i="1"/>
  <c r="Z2906" i="1"/>
  <c r="Y2907" i="1"/>
  <c r="Z2907" i="1"/>
  <c r="Y2908" i="1"/>
  <c r="Z2908" i="1"/>
  <c r="Y2909" i="1"/>
  <c r="Z2909" i="1"/>
  <c r="Y2910" i="1"/>
  <c r="Z2910" i="1"/>
  <c r="Y2911" i="1"/>
  <c r="Z2911" i="1"/>
  <c r="Y2912" i="1"/>
  <c r="Z2912" i="1"/>
  <c r="Y2913" i="1"/>
  <c r="Z2913" i="1"/>
  <c r="Y2914" i="1"/>
  <c r="Z2914" i="1"/>
  <c r="Y2915" i="1"/>
  <c r="Z2915" i="1"/>
  <c r="Y2916" i="1"/>
  <c r="Z2916" i="1"/>
  <c r="Y2917" i="1"/>
  <c r="Z2917" i="1"/>
  <c r="Y2918" i="1"/>
  <c r="Z2918" i="1"/>
  <c r="Y2919" i="1"/>
  <c r="Z2919" i="1"/>
  <c r="Y2920" i="1"/>
  <c r="Z2920" i="1"/>
  <c r="Y2921" i="1"/>
  <c r="Z2921" i="1"/>
  <c r="Y2922" i="1"/>
  <c r="Z2922" i="1"/>
  <c r="Y2923" i="1"/>
  <c r="Z2923" i="1"/>
  <c r="Y2924" i="1"/>
  <c r="Z2924" i="1"/>
  <c r="Y2925" i="1"/>
  <c r="Z2925" i="1"/>
  <c r="Y2926" i="1"/>
  <c r="Z2926" i="1"/>
  <c r="Y2927" i="1"/>
  <c r="Z2927" i="1"/>
  <c r="Y2928" i="1"/>
  <c r="Z2928" i="1"/>
  <c r="Y2929" i="1"/>
  <c r="Z2929" i="1"/>
  <c r="Y2930" i="1"/>
  <c r="Z2930" i="1"/>
  <c r="Y2931" i="1"/>
  <c r="Z2931" i="1"/>
  <c r="Y2932" i="1"/>
  <c r="Z2932" i="1"/>
  <c r="Y2933" i="1"/>
  <c r="Z2933" i="1"/>
  <c r="Y2934" i="1"/>
  <c r="Z2934" i="1"/>
  <c r="Y2935" i="1"/>
  <c r="Z2935" i="1"/>
  <c r="Y2936" i="1"/>
  <c r="Z2936" i="1"/>
  <c r="Y2937" i="1"/>
  <c r="Z2937" i="1"/>
  <c r="Y2938" i="1"/>
  <c r="Z2938" i="1"/>
  <c r="Y2939" i="1"/>
  <c r="Z2939" i="1"/>
  <c r="Y2940" i="1"/>
  <c r="Z2940" i="1"/>
  <c r="Y2941" i="1"/>
  <c r="Z2941" i="1"/>
  <c r="Y2942" i="1"/>
  <c r="Z2942" i="1"/>
  <c r="Y2943" i="1"/>
  <c r="Z2943" i="1"/>
  <c r="Y2944" i="1"/>
  <c r="Z2944" i="1"/>
  <c r="Y2945" i="1"/>
  <c r="Z2945" i="1"/>
  <c r="Y2946" i="1"/>
  <c r="Z2946" i="1"/>
  <c r="Y2947" i="1"/>
  <c r="Z2947" i="1"/>
  <c r="Y2948" i="1"/>
  <c r="Z2948" i="1"/>
  <c r="Y2949" i="1"/>
  <c r="Z2949" i="1"/>
  <c r="Y2950" i="1"/>
  <c r="Z2950" i="1"/>
  <c r="Y2951" i="1"/>
  <c r="Z2951" i="1"/>
  <c r="Y2952" i="1"/>
  <c r="Z2952" i="1"/>
  <c r="Y2953" i="1"/>
  <c r="Z2953" i="1"/>
  <c r="Y2954" i="1"/>
  <c r="Z2954" i="1"/>
  <c r="Y2955" i="1"/>
  <c r="Z2955" i="1"/>
  <c r="Y2957" i="1"/>
  <c r="Z2957" i="1"/>
  <c r="Y2959" i="1"/>
  <c r="Z2959" i="1"/>
  <c r="Y2960" i="1"/>
  <c r="Z2960" i="1"/>
  <c r="Y2961" i="1"/>
  <c r="Z2961" i="1"/>
  <c r="Y2962" i="1"/>
  <c r="Z2962" i="1"/>
  <c r="Y2963" i="1"/>
  <c r="Z2963" i="1"/>
  <c r="Y2964" i="1"/>
  <c r="Z2964" i="1"/>
  <c r="Y2965" i="1"/>
  <c r="Z2965" i="1"/>
  <c r="Y2966" i="1"/>
  <c r="Z2966" i="1"/>
  <c r="Y2967" i="1"/>
  <c r="Z2967" i="1"/>
  <c r="Y2968" i="1"/>
  <c r="Z2968" i="1"/>
  <c r="Y2969" i="1"/>
  <c r="Z2969" i="1"/>
  <c r="Y2970" i="1"/>
  <c r="Z2970" i="1"/>
  <c r="Y2971" i="1"/>
  <c r="Z2971" i="1"/>
  <c r="Y2972" i="1"/>
  <c r="Z2972" i="1"/>
  <c r="Y2973" i="1"/>
  <c r="Z2973" i="1"/>
  <c r="Y2974" i="1"/>
  <c r="Z2974" i="1"/>
  <c r="Y2975" i="1"/>
  <c r="Z2975" i="1"/>
  <c r="Y2976" i="1"/>
  <c r="Z2976" i="1"/>
  <c r="Y2977" i="1"/>
  <c r="Z2977" i="1"/>
  <c r="Y2978" i="1"/>
  <c r="Z2978" i="1"/>
  <c r="Y2979" i="1"/>
  <c r="Z2979" i="1"/>
  <c r="Y2980" i="1"/>
  <c r="Z2980" i="1"/>
  <c r="Y2981" i="1"/>
  <c r="Z2981" i="1"/>
  <c r="Y2982" i="1"/>
  <c r="Z2982" i="1"/>
  <c r="Y2983" i="1"/>
  <c r="Z2983" i="1"/>
  <c r="Y2985" i="1"/>
  <c r="Z2985" i="1"/>
  <c r="Y2988" i="1"/>
  <c r="Z2988" i="1"/>
  <c r="Y2989" i="1"/>
  <c r="Z2989" i="1"/>
  <c r="Y2990" i="1"/>
  <c r="Z2990" i="1"/>
  <c r="Y2991" i="1"/>
  <c r="Z2991" i="1"/>
  <c r="Y2992" i="1"/>
  <c r="Z2992" i="1"/>
  <c r="Y2993" i="1"/>
  <c r="Z2993" i="1"/>
  <c r="Y2994" i="1"/>
  <c r="Z2994" i="1"/>
  <c r="Y2995" i="1"/>
  <c r="Z2995" i="1"/>
  <c r="Y2996" i="1"/>
  <c r="Z2996" i="1"/>
  <c r="Y2997" i="1"/>
  <c r="Z2997" i="1"/>
  <c r="Y2998" i="1"/>
  <c r="Z2998" i="1"/>
  <c r="Y2999" i="1"/>
  <c r="Z2999" i="1"/>
  <c r="Y3000" i="1"/>
  <c r="Z3000" i="1"/>
  <c r="Y3001" i="1"/>
  <c r="Z3001" i="1"/>
  <c r="Y3002" i="1"/>
  <c r="Z3002" i="1"/>
  <c r="Y3003" i="1"/>
  <c r="Z3003" i="1"/>
  <c r="Y3004" i="1"/>
  <c r="Z3004" i="1"/>
  <c r="Y3005" i="1"/>
  <c r="Z3005" i="1"/>
  <c r="Y3006" i="1"/>
  <c r="Z3006" i="1"/>
  <c r="Y3007" i="1"/>
  <c r="Z3007" i="1"/>
  <c r="Y3008" i="1"/>
  <c r="Z3008" i="1"/>
  <c r="Y3009" i="1"/>
  <c r="Z3009" i="1"/>
  <c r="Y3010" i="1"/>
  <c r="Z3010" i="1"/>
  <c r="Y3011" i="1"/>
  <c r="Z3011" i="1"/>
  <c r="Y3012" i="1"/>
  <c r="Z3012" i="1"/>
  <c r="Y3013" i="1"/>
  <c r="Z3013" i="1"/>
  <c r="Y3014" i="1"/>
  <c r="Z3014" i="1"/>
  <c r="Y3015" i="1"/>
  <c r="Z3015" i="1"/>
  <c r="Y3016" i="1"/>
  <c r="Z3016" i="1"/>
  <c r="Y3017" i="1"/>
  <c r="Z3017" i="1"/>
  <c r="Y3018" i="1"/>
  <c r="Z3018" i="1"/>
  <c r="Y3019" i="1"/>
  <c r="Z3019" i="1"/>
  <c r="Y3020" i="1"/>
  <c r="Z3020" i="1"/>
  <c r="Y3021" i="1"/>
  <c r="Z3021" i="1"/>
  <c r="Y3022" i="1"/>
  <c r="Z3022" i="1"/>
  <c r="Y3023" i="1"/>
  <c r="Z3023" i="1"/>
  <c r="Y3024" i="1"/>
  <c r="Z3024" i="1"/>
  <c r="Y3025" i="1"/>
  <c r="Z3025" i="1"/>
  <c r="Y3026" i="1"/>
  <c r="Z3026" i="1"/>
  <c r="Y3027" i="1"/>
  <c r="Z3027" i="1"/>
  <c r="Y3028" i="1"/>
  <c r="Z3028" i="1"/>
  <c r="Y3029" i="1"/>
  <c r="Z3029" i="1"/>
  <c r="Y3030" i="1"/>
  <c r="Z3030" i="1"/>
  <c r="Y3031" i="1"/>
  <c r="Z3031" i="1"/>
  <c r="Y3032" i="1"/>
  <c r="Z3032" i="1"/>
  <c r="Y3033" i="1"/>
  <c r="Z3033" i="1"/>
  <c r="Y3034" i="1"/>
  <c r="Z3034" i="1"/>
  <c r="Y3035" i="1"/>
  <c r="Z3035" i="1"/>
  <c r="Y3036" i="1"/>
  <c r="Z3036" i="1"/>
  <c r="Y3037" i="1"/>
  <c r="Z3037" i="1"/>
  <c r="Y3038" i="1"/>
  <c r="Z3038" i="1"/>
  <c r="Y3039" i="1"/>
  <c r="Z3039" i="1"/>
  <c r="Y3041" i="1"/>
  <c r="Z3041" i="1"/>
  <c r="Y3043" i="1"/>
  <c r="Z3043" i="1"/>
  <c r="Y3044" i="1"/>
  <c r="Z3044" i="1"/>
  <c r="Y3045" i="1"/>
  <c r="Z3045" i="1"/>
  <c r="Y3046" i="1"/>
  <c r="Z3046" i="1"/>
  <c r="Y3047" i="1"/>
  <c r="Z3047" i="1"/>
  <c r="Y3048" i="1"/>
  <c r="Z3048" i="1"/>
  <c r="Y3049" i="1"/>
  <c r="Z3049" i="1"/>
  <c r="Y3050" i="1"/>
  <c r="Z3050" i="1"/>
  <c r="Y3051" i="1"/>
  <c r="Z3051" i="1"/>
  <c r="Y3052" i="1"/>
  <c r="Z3052" i="1"/>
  <c r="Y3053" i="1"/>
  <c r="Z3053" i="1"/>
  <c r="Y3054" i="1"/>
  <c r="Z3054" i="1"/>
  <c r="Y3055" i="1"/>
  <c r="Z3055" i="1"/>
  <c r="Y3056" i="1"/>
  <c r="Z3056" i="1"/>
  <c r="Y3057" i="1"/>
  <c r="Z3057" i="1"/>
  <c r="Y3058" i="1"/>
  <c r="Z3058" i="1"/>
  <c r="Y3059" i="1"/>
  <c r="Z3059" i="1"/>
  <c r="Y3060" i="1"/>
  <c r="Z3060" i="1"/>
  <c r="Y3061" i="1"/>
  <c r="Z3061" i="1"/>
  <c r="Y3062" i="1"/>
  <c r="Z3062" i="1"/>
  <c r="Y3063" i="1"/>
  <c r="Z3063" i="1"/>
  <c r="Y3064" i="1"/>
  <c r="Z3064" i="1"/>
  <c r="Y3065" i="1"/>
  <c r="Z3065" i="1"/>
  <c r="Y3066" i="1"/>
  <c r="Z3066" i="1"/>
  <c r="Y3067" i="1"/>
  <c r="Z3067" i="1"/>
  <c r="Y3069" i="1"/>
  <c r="Z3069" i="1"/>
  <c r="Y3072" i="1"/>
  <c r="Z3072" i="1"/>
  <c r="Y3073" i="1"/>
  <c r="Z3073" i="1"/>
  <c r="Y3074" i="1"/>
  <c r="Z3074" i="1"/>
  <c r="Y3075" i="1"/>
  <c r="Z3075" i="1"/>
  <c r="Y3076" i="1"/>
  <c r="Z3076" i="1"/>
  <c r="Y3077" i="1"/>
  <c r="Z3077" i="1"/>
  <c r="Y3078" i="1"/>
  <c r="Z3078" i="1"/>
  <c r="Y3079" i="1"/>
  <c r="Z3079" i="1"/>
  <c r="Y3080" i="1"/>
  <c r="Z3080" i="1"/>
  <c r="Y3081" i="1"/>
  <c r="Z3081" i="1"/>
  <c r="Y3082" i="1"/>
  <c r="Z3082" i="1"/>
  <c r="Y3083" i="1"/>
  <c r="Z3083" i="1"/>
  <c r="Y3084" i="1"/>
  <c r="Z3084" i="1"/>
  <c r="Y3085" i="1"/>
  <c r="Z3085" i="1"/>
  <c r="Y3086" i="1"/>
  <c r="Z3086" i="1"/>
  <c r="Y3087" i="1"/>
  <c r="Z3087" i="1"/>
  <c r="Y3088" i="1"/>
  <c r="Z3088" i="1"/>
  <c r="Y3089" i="1"/>
  <c r="Z3089" i="1"/>
  <c r="Y3090" i="1"/>
  <c r="Z3090" i="1"/>
  <c r="Y3091" i="1"/>
  <c r="Z3091" i="1"/>
  <c r="Y3092" i="1"/>
  <c r="Z3092" i="1"/>
  <c r="Y3093" i="1"/>
  <c r="Z3093" i="1"/>
  <c r="Y3094" i="1"/>
  <c r="Z3094" i="1"/>
  <c r="Y3095" i="1"/>
  <c r="Z3095" i="1"/>
  <c r="Y3096" i="1"/>
  <c r="Z3096" i="1"/>
  <c r="Y3097" i="1"/>
  <c r="Z3097" i="1"/>
  <c r="Y3098" i="1"/>
  <c r="Z3098" i="1"/>
  <c r="Y3099" i="1"/>
  <c r="Z3099" i="1"/>
  <c r="Y3100" i="1"/>
  <c r="Z3100" i="1"/>
  <c r="Y3101" i="1"/>
  <c r="Z3101" i="1"/>
  <c r="Y3102" i="1"/>
  <c r="Z3102" i="1"/>
  <c r="Y3103" i="1"/>
  <c r="Z3103" i="1"/>
  <c r="Y3104" i="1"/>
  <c r="Z3104" i="1"/>
  <c r="Y3105" i="1"/>
  <c r="Z3105" i="1"/>
  <c r="Y3106" i="1"/>
  <c r="Z3106" i="1"/>
  <c r="Y3107" i="1"/>
  <c r="Z3107" i="1"/>
  <c r="Y3108" i="1"/>
  <c r="Z3108" i="1"/>
  <c r="Y3109" i="1"/>
  <c r="Z3109" i="1"/>
  <c r="Y3110" i="1"/>
  <c r="Z3110" i="1"/>
  <c r="Y3111" i="1"/>
  <c r="Z3111" i="1"/>
  <c r="Y3112" i="1"/>
  <c r="Z3112" i="1"/>
  <c r="Y3113" i="1"/>
  <c r="Z3113" i="1"/>
  <c r="Y3114" i="1"/>
  <c r="Z3114" i="1"/>
  <c r="Y3115" i="1"/>
  <c r="Z3115" i="1"/>
  <c r="Y3116" i="1"/>
  <c r="Z3116" i="1"/>
  <c r="Y3117" i="1"/>
  <c r="Z3117" i="1"/>
  <c r="Y3118" i="1"/>
  <c r="Z3118" i="1"/>
  <c r="Y3119" i="1"/>
  <c r="Z3119" i="1"/>
  <c r="Y3120" i="1"/>
  <c r="Z3120" i="1"/>
  <c r="Y3121" i="1"/>
  <c r="Z3121" i="1"/>
  <c r="Y3122" i="1"/>
  <c r="Z3122" i="1"/>
  <c r="Y3123" i="1"/>
  <c r="Z3123" i="1"/>
  <c r="Y3125" i="1"/>
  <c r="Z3125" i="1"/>
  <c r="Y3127" i="1"/>
  <c r="Z3127" i="1"/>
  <c r="Y3128" i="1"/>
  <c r="Z3128" i="1"/>
  <c r="Y3129" i="1"/>
  <c r="Z3129" i="1"/>
  <c r="Y3130" i="1"/>
  <c r="Z3130" i="1"/>
  <c r="Y3131" i="1"/>
  <c r="Z3131" i="1"/>
  <c r="Y3132" i="1"/>
  <c r="Z3132" i="1"/>
  <c r="Y3133" i="1"/>
  <c r="Z3133" i="1"/>
  <c r="Y3134" i="1"/>
  <c r="Z3134" i="1"/>
  <c r="Y3135" i="1"/>
  <c r="Z3135" i="1"/>
  <c r="Y3136" i="1"/>
  <c r="Z3136" i="1"/>
  <c r="Y3137" i="1"/>
  <c r="Z3137" i="1"/>
  <c r="Y3138" i="1"/>
  <c r="Z3138" i="1"/>
  <c r="Y3139" i="1"/>
  <c r="Z3139" i="1"/>
  <c r="Y3140" i="1"/>
  <c r="Z3140" i="1"/>
  <c r="Y3141" i="1"/>
  <c r="Z3141" i="1"/>
  <c r="Y3142" i="1"/>
  <c r="Z3142" i="1"/>
  <c r="Y3143" i="1"/>
  <c r="Z3143" i="1"/>
  <c r="Y3144" i="1"/>
  <c r="Z3144" i="1"/>
  <c r="Y3145" i="1"/>
  <c r="Z3145" i="1"/>
  <c r="Y3146" i="1"/>
  <c r="Z3146" i="1"/>
  <c r="Y3147" i="1"/>
  <c r="Z3147" i="1"/>
  <c r="Y3148" i="1"/>
  <c r="Z3148" i="1"/>
  <c r="Y3149" i="1"/>
  <c r="Z3149" i="1"/>
  <c r="Y3150" i="1"/>
  <c r="Z3150" i="1"/>
  <c r="Y3151" i="1"/>
  <c r="Z3151" i="1"/>
  <c r="Y3153" i="1"/>
  <c r="Z3153" i="1"/>
  <c r="Y3156" i="1"/>
  <c r="Z3156" i="1"/>
  <c r="Y3157" i="1"/>
  <c r="Z3157" i="1"/>
  <c r="Y3158" i="1"/>
  <c r="Z3158" i="1"/>
  <c r="Y3159" i="1"/>
  <c r="Z3159" i="1"/>
  <c r="Y3160" i="1"/>
  <c r="Z3160" i="1"/>
  <c r="Y3161" i="1"/>
  <c r="Z3161" i="1"/>
  <c r="Y3162" i="1"/>
  <c r="Z3162" i="1"/>
  <c r="Y3163" i="1"/>
  <c r="Z3163" i="1"/>
  <c r="Y3164" i="1"/>
  <c r="Z3164" i="1"/>
  <c r="Y3165" i="1"/>
  <c r="Z3165" i="1"/>
  <c r="Y3166" i="1"/>
  <c r="Z3166" i="1"/>
  <c r="Y3167" i="1"/>
  <c r="Z3167" i="1"/>
  <c r="Y3168" i="1"/>
  <c r="Z3168" i="1"/>
  <c r="Y3169" i="1"/>
  <c r="Z3169" i="1"/>
  <c r="Y3170" i="1"/>
  <c r="Z3170" i="1"/>
  <c r="Y3171" i="1"/>
  <c r="Z3171" i="1"/>
  <c r="Y3172" i="1"/>
  <c r="Z3172" i="1"/>
  <c r="Y3173" i="1"/>
  <c r="Z3173" i="1"/>
  <c r="Y3174" i="1"/>
  <c r="Z3174" i="1"/>
  <c r="Y3175" i="1"/>
  <c r="Z3175" i="1"/>
  <c r="Y3176" i="1"/>
  <c r="Z3176" i="1"/>
  <c r="Y3177" i="1"/>
  <c r="Z3177" i="1"/>
  <c r="Y3178" i="1"/>
  <c r="Z3178" i="1"/>
  <c r="Y3179" i="1"/>
  <c r="Z3179" i="1"/>
  <c r="Y3180" i="1"/>
  <c r="Z3180" i="1"/>
  <c r="Y3181" i="1"/>
  <c r="Z3181" i="1"/>
  <c r="Y3182" i="1"/>
  <c r="Z3182" i="1"/>
  <c r="Y3183" i="1"/>
  <c r="Z3183" i="1"/>
  <c r="Y3184" i="1"/>
  <c r="Z3184" i="1"/>
  <c r="Y3185" i="1"/>
  <c r="Z3185" i="1"/>
  <c r="Y3186" i="1"/>
  <c r="Z3186" i="1"/>
  <c r="Y3187" i="1"/>
  <c r="Z3187" i="1"/>
  <c r="Y3188" i="1"/>
  <c r="Z3188" i="1"/>
  <c r="Y3189" i="1"/>
  <c r="Z3189" i="1"/>
  <c r="Y3190" i="1"/>
  <c r="Z3190" i="1"/>
  <c r="Y3191" i="1"/>
  <c r="Z3191" i="1"/>
  <c r="Y3192" i="1"/>
  <c r="Z3192" i="1"/>
  <c r="Y3193" i="1"/>
  <c r="Z3193" i="1"/>
  <c r="Y3194" i="1"/>
  <c r="Z3194" i="1"/>
  <c r="Y3195" i="1"/>
  <c r="Z3195" i="1"/>
  <c r="Y3196" i="1"/>
  <c r="Z3196" i="1"/>
  <c r="Y3197" i="1"/>
  <c r="Z3197" i="1"/>
  <c r="Y3198" i="1"/>
  <c r="Z3198" i="1"/>
  <c r="Y3199" i="1"/>
  <c r="Z3199" i="1"/>
  <c r="Y3200" i="1"/>
  <c r="Z3200" i="1"/>
  <c r="Y3201" i="1"/>
  <c r="Z3201" i="1"/>
  <c r="Y3202" i="1"/>
  <c r="Z3202" i="1"/>
  <c r="Y3203" i="1"/>
  <c r="Z3203" i="1"/>
  <c r="Y3204" i="1"/>
  <c r="Z3204" i="1"/>
  <c r="Y3205" i="1"/>
  <c r="Z3205" i="1"/>
  <c r="Y3206" i="1"/>
  <c r="Z3206" i="1"/>
  <c r="Y3207" i="1"/>
  <c r="Z3207" i="1"/>
  <c r="Y3209" i="1"/>
  <c r="Z3209" i="1"/>
  <c r="Y3211" i="1"/>
  <c r="Z3211" i="1"/>
  <c r="Y3212" i="1"/>
  <c r="Z3212" i="1"/>
  <c r="Y3213" i="1"/>
  <c r="Z3213" i="1"/>
  <c r="Y3214" i="1"/>
  <c r="Z3214" i="1"/>
  <c r="Y3215" i="1"/>
  <c r="Z3215" i="1"/>
  <c r="Y3216" i="1"/>
  <c r="Z3216" i="1"/>
  <c r="Y3217" i="1"/>
  <c r="Z3217" i="1"/>
  <c r="Y3218" i="1"/>
  <c r="Z3218" i="1"/>
  <c r="Y3219" i="1"/>
  <c r="Z3219" i="1"/>
  <c r="Y3220" i="1"/>
  <c r="Z3220" i="1"/>
  <c r="Y3221" i="1"/>
  <c r="Z3221" i="1"/>
  <c r="Y3222" i="1"/>
  <c r="Z3222" i="1"/>
  <c r="Y3223" i="1"/>
  <c r="Z3223" i="1"/>
  <c r="Y3224" i="1"/>
  <c r="Z3224" i="1"/>
  <c r="Y3225" i="1"/>
  <c r="Z3225" i="1"/>
  <c r="Y3226" i="1"/>
  <c r="Z3226" i="1"/>
  <c r="Y3227" i="1"/>
  <c r="Z3227" i="1"/>
  <c r="Y3228" i="1"/>
  <c r="Z3228" i="1"/>
  <c r="Y3229" i="1"/>
  <c r="Z3229" i="1"/>
  <c r="Y3230" i="1"/>
  <c r="Z3230" i="1"/>
  <c r="Y3231" i="1"/>
  <c r="Z3231" i="1"/>
  <c r="Y3232" i="1"/>
  <c r="Z3232" i="1"/>
  <c r="Y3233" i="1"/>
  <c r="Z3233" i="1"/>
  <c r="Y3234" i="1"/>
  <c r="Z3234" i="1"/>
  <c r="Y3235" i="1"/>
  <c r="Z3235" i="1"/>
  <c r="Y3237" i="1"/>
  <c r="Z3237" i="1"/>
  <c r="Y3240" i="1"/>
  <c r="Z3240" i="1"/>
  <c r="Y3241" i="1"/>
  <c r="Z3241" i="1"/>
  <c r="Y3242" i="1"/>
  <c r="Z3242" i="1"/>
  <c r="Y3243" i="1"/>
  <c r="Z3243" i="1"/>
  <c r="Y3244" i="1"/>
  <c r="Z3244" i="1"/>
  <c r="Y3245" i="1"/>
  <c r="Z3245" i="1"/>
  <c r="Y3246" i="1"/>
  <c r="Z3246" i="1"/>
  <c r="Y3247" i="1"/>
  <c r="Z3247" i="1"/>
  <c r="Y3248" i="1"/>
  <c r="Z3248" i="1"/>
  <c r="Y3249" i="1"/>
  <c r="Z3249" i="1"/>
  <c r="Y3250" i="1"/>
  <c r="Z3250" i="1"/>
  <c r="Y3251" i="1"/>
  <c r="Z3251" i="1"/>
  <c r="Y3252" i="1"/>
  <c r="Z3252" i="1"/>
  <c r="Y3253" i="1"/>
  <c r="Z3253" i="1"/>
  <c r="Y3254" i="1"/>
  <c r="Z3254" i="1"/>
  <c r="Y3255" i="1"/>
  <c r="Z3255" i="1"/>
  <c r="Y3256" i="1"/>
  <c r="Z3256" i="1"/>
  <c r="Y3257" i="1"/>
  <c r="Z3257" i="1"/>
  <c r="Y3258" i="1"/>
  <c r="Z3258" i="1"/>
  <c r="Y3259" i="1"/>
  <c r="Z3259" i="1"/>
  <c r="Y3260" i="1"/>
  <c r="Z3260" i="1"/>
  <c r="Y3261" i="1"/>
  <c r="Z3261" i="1"/>
  <c r="Y3262" i="1"/>
  <c r="Z3262" i="1"/>
  <c r="Y3263" i="1"/>
  <c r="Z3263" i="1"/>
  <c r="Y3264" i="1"/>
  <c r="Z3264" i="1"/>
  <c r="Y3265" i="1"/>
  <c r="Z3265" i="1"/>
  <c r="Y3266" i="1"/>
  <c r="Z3266" i="1"/>
  <c r="Y3267" i="1"/>
  <c r="Z3267" i="1"/>
  <c r="Y3268" i="1"/>
  <c r="Z3268" i="1"/>
  <c r="Y3269" i="1"/>
  <c r="Z3269" i="1"/>
  <c r="Y3270" i="1"/>
  <c r="Z3270" i="1"/>
  <c r="Y3271" i="1"/>
  <c r="Z3271" i="1"/>
  <c r="Y3272" i="1"/>
  <c r="Z3272" i="1"/>
  <c r="Y3273" i="1"/>
  <c r="Z3273" i="1"/>
  <c r="Y3274" i="1"/>
  <c r="Z3274" i="1"/>
  <c r="Y3275" i="1"/>
  <c r="Z3275" i="1"/>
  <c r="Y3276" i="1"/>
  <c r="Z3276" i="1"/>
  <c r="Y3277" i="1"/>
  <c r="Z3277" i="1"/>
  <c r="Y3278" i="1"/>
  <c r="Z3278" i="1"/>
  <c r="Y3279" i="1"/>
  <c r="Z3279" i="1"/>
  <c r="Y3280" i="1"/>
  <c r="Z3280" i="1"/>
  <c r="Y3281" i="1"/>
  <c r="Z3281" i="1"/>
  <c r="Y3282" i="1"/>
  <c r="Z3282" i="1"/>
  <c r="Y3283" i="1"/>
  <c r="Z3283" i="1"/>
  <c r="Y3284" i="1"/>
  <c r="Z3284" i="1"/>
  <c r="Y3285" i="1"/>
  <c r="Z3285" i="1"/>
  <c r="Y3286" i="1"/>
  <c r="Z3286" i="1"/>
  <c r="Y3287" i="1"/>
  <c r="Z3287" i="1"/>
  <c r="Y3288" i="1"/>
  <c r="Z3288" i="1"/>
  <c r="Y3289" i="1"/>
  <c r="Z3289" i="1"/>
  <c r="Y3290" i="1"/>
  <c r="Z3290" i="1"/>
  <c r="Y3291" i="1"/>
  <c r="Z3291" i="1"/>
  <c r="Y3293" i="1"/>
  <c r="Z3293" i="1"/>
  <c r="Y3295" i="1"/>
  <c r="Z3295" i="1"/>
  <c r="Y3296" i="1"/>
  <c r="Z3296" i="1"/>
  <c r="Y3297" i="1"/>
  <c r="Z3297" i="1"/>
  <c r="Y3298" i="1"/>
  <c r="Z3298" i="1"/>
  <c r="Y3299" i="1"/>
  <c r="Z3299" i="1"/>
  <c r="Y3300" i="1"/>
  <c r="Z3300" i="1"/>
  <c r="Y3301" i="1"/>
  <c r="Z3301" i="1"/>
  <c r="Y3302" i="1"/>
  <c r="Z3302" i="1"/>
  <c r="Y3303" i="1"/>
  <c r="Z3303" i="1"/>
  <c r="Y3304" i="1"/>
  <c r="Z3304" i="1"/>
  <c r="Y3305" i="1"/>
  <c r="Z3305" i="1"/>
  <c r="Y3306" i="1"/>
  <c r="Z3306" i="1"/>
  <c r="Y3307" i="1"/>
  <c r="Z3307" i="1"/>
  <c r="Y3308" i="1"/>
  <c r="Z3308" i="1"/>
  <c r="Y3309" i="1"/>
  <c r="Z3309" i="1"/>
  <c r="Y3310" i="1"/>
  <c r="Z3310" i="1"/>
  <c r="Y3311" i="1"/>
  <c r="Z3311" i="1"/>
  <c r="Y3312" i="1"/>
  <c r="Z3312" i="1"/>
  <c r="Y3313" i="1"/>
  <c r="Z3313" i="1"/>
  <c r="Y3314" i="1"/>
  <c r="Z3314" i="1"/>
  <c r="Y3315" i="1"/>
  <c r="Z3315" i="1"/>
  <c r="Y3316" i="1"/>
  <c r="Z3316" i="1"/>
  <c r="Y3317" i="1"/>
  <c r="Z3317" i="1"/>
  <c r="Y3318" i="1"/>
  <c r="Z3318" i="1"/>
  <c r="Y3319" i="1"/>
  <c r="Z3319" i="1"/>
  <c r="Y3321" i="1"/>
  <c r="Z3321" i="1"/>
  <c r="Y3324" i="1"/>
  <c r="Z3324" i="1"/>
  <c r="Y3325" i="1"/>
  <c r="Z3325" i="1"/>
  <c r="Y3326" i="1"/>
  <c r="Z3326" i="1"/>
  <c r="Y3327" i="1"/>
  <c r="Z3327" i="1"/>
  <c r="Y3328" i="1"/>
  <c r="Z3328" i="1"/>
  <c r="Y3329" i="1"/>
  <c r="Z3329" i="1"/>
  <c r="Y3330" i="1"/>
  <c r="Z3330" i="1"/>
  <c r="Y3331" i="1"/>
  <c r="Z3331" i="1"/>
  <c r="Y3332" i="1"/>
  <c r="Z3332" i="1"/>
  <c r="Y3333" i="1"/>
  <c r="Z3333" i="1"/>
  <c r="Y3334" i="1"/>
  <c r="Z3334" i="1"/>
  <c r="Y3335" i="1"/>
  <c r="Z3335" i="1"/>
  <c r="Y3336" i="1"/>
  <c r="Z3336" i="1"/>
  <c r="Y3337" i="1"/>
  <c r="Z3337" i="1"/>
  <c r="Y3338" i="1"/>
  <c r="Z3338" i="1"/>
  <c r="Y3339" i="1"/>
  <c r="Z3339" i="1"/>
  <c r="Y3340" i="1"/>
  <c r="Z3340" i="1"/>
  <c r="Y3341" i="1"/>
  <c r="Z3341" i="1"/>
  <c r="Y3342" i="1"/>
  <c r="Z3342" i="1"/>
  <c r="Y3343" i="1"/>
  <c r="Z3343" i="1"/>
  <c r="Y3344" i="1"/>
  <c r="Z3344" i="1"/>
  <c r="Y3345" i="1"/>
  <c r="Z3345" i="1"/>
  <c r="Y3346" i="1"/>
  <c r="Z3346" i="1"/>
  <c r="Y3347" i="1"/>
  <c r="Z3347" i="1"/>
  <c r="Y3348" i="1"/>
  <c r="Z3348" i="1"/>
  <c r="Y3349" i="1"/>
  <c r="Z3349" i="1"/>
  <c r="Y3350" i="1"/>
  <c r="Z3350" i="1"/>
  <c r="Y3351" i="1"/>
  <c r="Z3351" i="1"/>
  <c r="Y3352" i="1"/>
  <c r="Z3352" i="1"/>
  <c r="Y3353" i="1"/>
  <c r="Z3353" i="1"/>
  <c r="Y3354" i="1"/>
  <c r="Z3354" i="1"/>
  <c r="Y3355" i="1"/>
  <c r="Z3355" i="1"/>
  <c r="Y3356" i="1"/>
  <c r="Z3356" i="1"/>
  <c r="Y3357" i="1"/>
  <c r="Z3357" i="1"/>
  <c r="Y3358" i="1"/>
  <c r="Z3358" i="1"/>
  <c r="Y3359" i="1"/>
  <c r="Z3359" i="1"/>
  <c r="Y3360" i="1"/>
  <c r="Z3360" i="1"/>
  <c r="Y3361" i="1"/>
  <c r="Z3361" i="1"/>
  <c r="Y3362" i="1"/>
  <c r="Z3362" i="1"/>
  <c r="Y3363" i="1"/>
  <c r="Z3363" i="1"/>
  <c r="Y3364" i="1"/>
  <c r="Z3364" i="1"/>
  <c r="Y3365" i="1"/>
  <c r="Z3365" i="1"/>
  <c r="Y3366" i="1"/>
  <c r="Z3366" i="1"/>
  <c r="Y3367" i="1"/>
  <c r="Z3367" i="1"/>
  <c r="Y3368" i="1"/>
  <c r="Z3368" i="1"/>
  <c r="Y3369" i="1"/>
  <c r="Z3369" i="1"/>
  <c r="Y3370" i="1"/>
  <c r="Z3370" i="1"/>
  <c r="Y3371" i="1"/>
  <c r="Z3371" i="1"/>
  <c r="Y3372" i="1"/>
  <c r="Z3372" i="1"/>
  <c r="Y3373" i="1"/>
  <c r="Z3373" i="1"/>
  <c r="Y3374" i="1"/>
  <c r="Z3374" i="1"/>
  <c r="Y3375" i="1"/>
  <c r="Z3375" i="1"/>
  <c r="Y3377" i="1"/>
  <c r="Z3377" i="1"/>
  <c r="Y3379" i="1"/>
  <c r="Z3379" i="1"/>
  <c r="Y3380" i="1"/>
  <c r="Z3380" i="1"/>
  <c r="Y3381" i="1"/>
  <c r="Z3381" i="1"/>
  <c r="Y3382" i="1"/>
  <c r="Z3382" i="1"/>
  <c r="Y3383" i="1"/>
  <c r="Z3383" i="1"/>
  <c r="Y3384" i="1"/>
  <c r="Z3384" i="1"/>
  <c r="Y3385" i="1"/>
  <c r="Z3385" i="1"/>
  <c r="Y3386" i="1"/>
  <c r="Z3386" i="1"/>
  <c r="Y3387" i="1"/>
  <c r="Z3387" i="1"/>
  <c r="Y3388" i="1"/>
  <c r="Z3388" i="1"/>
  <c r="Y3389" i="1"/>
  <c r="Z3389" i="1"/>
  <c r="Y3390" i="1"/>
  <c r="Z3390" i="1"/>
  <c r="Y3391" i="1"/>
  <c r="Z3391" i="1"/>
  <c r="Y3392" i="1"/>
  <c r="Z3392" i="1"/>
  <c r="Y3393" i="1"/>
  <c r="Z3393" i="1"/>
  <c r="Y3394" i="1"/>
  <c r="Z3394" i="1"/>
  <c r="Y3395" i="1"/>
  <c r="Z3395" i="1"/>
  <c r="Y3396" i="1"/>
  <c r="Z3396" i="1"/>
  <c r="Y3397" i="1"/>
  <c r="Z3397" i="1"/>
  <c r="Y3398" i="1"/>
  <c r="Z3398" i="1"/>
  <c r="Y3399" i="1"/>
  <c r="Z3399" i="1"/>
  <c r="Y3400" i="1"/>
  <c r="Z3400" i="1"/>
  <c r="Y3401" i="1"/>
  <c r="Z3401" i="1"/>
  <c r="Y3402" i="1"/>
  <c r="Z3402" i="1"/>
  <c r="Y3403" i="1"/>
  <c r="Z3403" i="1"/>
  <c r="Y3405" i="1"/>
  <c r="Z3405" i="1"/>
  <c r="Y3408" i="1"/>
  <c r="Z3408" i="1"/>
  <c r="Y3409" i="1"/>
  <c r="Z3409" i="1"/>
  <c r="Y3410" i="1"/>
  <c r="Z3410" i="1"/>
  <c r="Y3411" i="1"/>
  <c r="Z3411" i="1"/>
  <c r="Y3412" i="1"/>
  <c r="Z3412" i="1"/>
  <c r="Y3413" i="1"/>
  <c r="Z3413" i="1"/>
  <c r="Y3414" i="1"/>
  <c r="Z3414" i="1"/>
  <c r="Y3415" i="1"/>
  <c r="Z3415" i="1"/>
  <c r="Y3416" i="1"/>
  <c r="Z3416" i="1"/>
  <c r="Y3417" i="1"/>
  <c r="Z3417" i="1"/>
  <c r="Y3418" i="1"/>
  <c r="Z3418" i="1"/>
  <c r="Y3419" i="1"/>
  <c r="Z3419" i="1"/>
  <c r="Y3420" i="1"/>
  <c r="Z3420" i="1"/>
  <c r="Y3421" i="1"/>
  <c r="Z3421" i="1"/>
  <c r="Y3422" i="1"/>
  <c r="Z3422" i="1"/>
  <c r="Y3423" i="1"/>
  <c r="Z3423" i="1"/>
  <c r="Y3424" i="1"/>
  <c r="Z3424" i="1"/>
  <c r="Y3425" i="1"/>
  <c r="Z3425" i="1"/>
  <c r="Y3426" i="1"/>
  <c r="Z3426" i="1"/>
  <c r="Y3427" i="1"/>
  <c r="Z3427" i="1"/>
  <c r="Y3428" i="1"/>
  <c r="Z3428" i="1"/>
  <c r="Y3429" i="1"/>
  <c r="Z3429" i="1"/>
  <c r="Y3430" i="1"/>
  <c r="Z3430" i="1"/>
  <c r="Y3431" i="1"/>
  <c r="Z3431" i="1"/>
  <c r="Y3432" i="1"/>
  <c r="Z3432" i="1"/>
  <c r="Y3433" i="1"/>
  <c r="Z3433" i="1"/>
  <c r="Y3434" i="1"/>
  <c r="Z3434" i="1"/>
  <c r="Y3435" i="1"/>
  <c r="Z3435" i="1"/>
  <c r="Y3436" i="1"/>
  <c r="Z3436" i="1"/>
  <c r="Y3437" i="1"/>
  <c r="Z3437" i="1"/>
  <c r="Y3438" i="1"/>
  <c r="Z3438" i="1"/>
  <c r="Y3439" i="1"/>
  <c r="Z3439" i="1"/>
  <c r="Y3440" i="1"/>
  <c r="Z3440" i="1"/>
  <c r="Y3441" i="1"/>
  <c r="Z3441" i="1"/>
  <c r="Y3442" i="1"/>
  <c r="Z3442" i="1"/>
  <c r="Y3443" i="1"/>
  <c r="Z3443" i="1"/>
  <c r="Y3444" i="1"/>
  <c r="Z3444" i="1"/>
  <c r="Y3445" i="1"/>
  <c r="Z3445" i="1"/>
  <c r="Y3446" i="1"/>
  <c r="Z3446" i="1"/>
  <c r="Y3447" i="1"/>
  <c r="Z3447" i="1"/>
  <c r="Y3448" i="1"/>
  <c r="Z3448" i="1"/>
  <c r="Y3449" i="1"/>
  <c r="Z3449" i="1"/>
  <c r="Y3450" i="1"/>
  <c r="Z3450" i="1"/>
  <c r="Y3451" i="1"/>
  <c r="Z3451" i="1"/>
  <c r="Y3452" i="1"/>
  <c r="Z3452" i="1"/>
  <c r="Y3453" i="1"/>
  <c r="Z3453" i="1"/>
  <c r="Y3454" i="1"/>
  <c r="Z3454" i="1"/>
  <c r="Y3455" i="1"/>
  <c r="Z3455" i="1"/>
  <c r="Y3456" i="1"/>
  <c r="Z3456" i="1"/>
  <c r="Y3457" i="1"/>
  <c r="Z3457" i="1"/>
  <c r="Y3458" i="1"/>
  <c r="Z3458" i="1"/>
  <c r="Y3459" i="1"/>
  <c r="Z3459" i="1"/>
  <c r="Y3461" i="1"/>
  <c r="Z3461" i="1"/>
  <c r="Y3463" i="1"/>
  <c r="Z3463" i="1"/>
  <c r="Y3464" i="1"/>
  <c r="Z3464" i="1"/>
  <c r="Y3465" i="1"/>
  <c r="Z3465" i="1"/>
  <c r="Y3466" i="1"/>
  <c r="Z3466" i="1"/>
  <c r="Y3467" i="1"/>
  <c r="Z3467" i="1"/>
  <c r="Y3468" i="1"/>
  <c r="Z3468" i="1"/>
  <c r="Y3469" i="1"/>
  <c r="Z3469" i="1"/>
  <c r="Y3470" i="1"/>
  <c r="Z3470" i="1"/>
  <c r="Y3471" i="1"/>
  <c r="Z3471" i="1"/>
  <c r="Y3472" i="1"/>
  <c r="Z3472" i="1"/>
  <c r="Y3473" i="1"/>
  <c r="Z3473" i="1"/>
  <c r="Y3474" i="1"/>
  <c r="Z3474" i="1"/>
  <c r="Y3475" i="1"/>
  <c r="Z3475" i="1"/>
  <c r="Y3476" i="1"/>
  <c r="Z3476" i="1"/>
  <c r="Y3477" i="1"/>
  <c r="Z3477" i="1"/>
  <c r="Y3478" i="1"/>
  <c r="Z3478" i="1"/>
  <c r="Y3479" i="1"/>
  <c r="Z3479" i="1"/>
  <c r="Y3480" i="1"/>
  <c r="Z3480" i="1"/>
  <c r="Y3481" i="1"/>
  <c r="Z3481" i="1"/>
  <c r="Y3482" i="1"/>
  <c r="Z3482" i="1"/>
  <c r="Y3483" i="1"/>
  <c r="Z3483" i="1"/>
  <c r="Y3484" i="1"/>
  <c r="Z3484" i="1"/>
  <c r="Y3485" i="1"/>
  <c r="Z3485" i="1"/>
  <c r="Y3486" i="1"/>
  <c r="Z3486" i="1"/>
  <c r="Y3487" i="1"/>
  <c r="Z3487" i="1"/>
  <c r="Y3489" i="1"/>
  <c r="Z3489" i="1"/>
  <c r="Y3492" i="1"/>
  <c r="Z3492" i="1"/>
  <c r="Y3493" i="1"/>
  <c r="Z3493" i="1"/>
  <c r="Y3494" i="1"/>
  <c r="Z3494" i="1"/>
  <c r="Y3495" i="1"/>
  <c r="Z3495" i="1"/>
  <c r="Y3496" i="1"/>
  <c r="Z3496" i="1"/>
  <c r="Y3497" i="1"/>
  <c r="Z3497" i="1"/>
  <c r="Y3498" i="1"/>
  <c r="Z3498" i="1"/>
  <c r="Y3499" i="1"/>
  <c r="Z3499" i="1"/>
  <c r="Y3500" i="1"/>
  <c r="Z3500" i="1"/>
  <c r="Y3501" i="1"/>
  <c r="Z3501" i="1"/>
  <c r="Y3502" i="1"/>
  <c r="Z3502" i="1"/>
  <c r="Y3503" i="1"/>
  <c r="Z3503" i="1"/>
  <c r="Y3504" i="1"/>
  <c r="Z3504" i="1"/>
  <c r="Y3505" i="1"/>
  <c r="Z3505" i="1"/>
  <c r="Y3506" i="1"/>
  <c r="Z3506" i="1"/>
  <c r="Y3507" i="1"/>
  <c r="Z3507" i="1"/>
  <c r="Y3508" i="1"/>
  <c r="Z3508" i="1"/>
  <c r="Y3509" i="1"/>
  <c r="Z3509" i="1"/>
  <c r="Y3510" i="1"/>
  <c r="Z3510" i="1"/>
  <c r="Y3511" i="1"/>
  <c r="Z3511" i="1"/>
  <c r="Y3512" i="1"/>
  <c r="Z3512" i="1"/>
  <c r="Y3513" i="1"/>
  <c r="Z3513" i="1"/>
  <c r="Y3514" i="1"/>
  <c r="Z3514" i="1"/>
  <c r="Y3515" i="1"/>
  <c r="Z3515" i="1"/>
  <c r="Y3516" i="1"/>
  <c r="Z3516" i="1"/>
  <c r="Y3517" i="1"/>
  <c r="Z3517" i="1"/>
  <c r="Y3518" i="1"/>
  <c r="Z3518" i="1"/>
  <c r="Y3519" i="1"/>
  <c r="Z3519" i="1"/>
  <c r="Y3520" i="1"/>
  <c r="Z3520" i="1"/>
  <c r="Y3521" i="1"/>
  <c r="Z3521" i="1"/>
  <c r="Y3522" i="1"/>
  <c r="Z3522" i="1"/>
  <c r="Y3523" i="1"/>
  <c r="Z3523" i="1"/>
  <c r="Y3524" i="1"/>
  <c r="Z3524" i="1"/>
  <c r="Y3525" i="1"/>
  <c r="Z3525" i="1"/>
  <c r="Y3526" i="1"/>
  <c r="Z3526" i="1"/>
  <c r="Y3527" i="1"/>
  <c r="Z3527" i="1"/>
  <c r="Y3528" i="1"/>
  <c r="Z3528" i="1"/>
  <c r="Y3529" i="1"/>
  <c r="Z3529" i="1"/>
  <c r="Y3530" i="1"/>
  <c r="Z3530" i="1"/>
  <c r="Y3531" i="1"/>
  <c r="Z3531" i="1"/>
  <c r="Y3532" i="1"/>
  <c r="Z3532" i="1"/>
  <c r="Y3533" i="1"/>
  <c r="Z3533" i="1"/>
  <c r="Y3534" i="1"/>
  <c r="Z3534" i="1"/>
  <c r="Y3535" i="1"/>
  <c r="Z3535" i="1"/>
  <c r="Y3536" i="1"/>
  <c r="Z3536" i="1"/>
  <c r="Y3537" i="1"/>
  <c r="Z3537" i="1"/>
  <c r="Y3538" i="1"/>
  <c r="Z3538" i="1"/>
  <c r="Y3539" i="1"/>
  <c r="Z3539" i="1"/>
  <c r="Y3540" i="1"/>
  <c r="Z3540" i="1"/>
  <c r="Y3541" i="1"/>
  <c r="Z3541" i="1"/>
  <c r="Y3542" i="1"/>
  <c r="Z3542" i="1"/>
  <c r="Y3543" i="1"/>
  <c r="Z3543" i="1"/>
  <c r="Y3545" i="1"/>
  <c r="Z3545" i="1"/>
  <c r="Y3547" i="1"/>
  <c r="Z3547" i="1"/>
  <c r="Y3548" i="1"/>
  <c r="Z3548" i="1"/>
  <c r="Y3549" i="1"/>
  <c r="Z3549" i="1"/>
  <c r="Y3550" i="1"/>
  <c r="Z3550" i="1"/>
  <c r="Y3551" i="1"/>
  <c r="Z3551" i="1"/>
  <c r="Y3552" i="1"/>
  <c r="Z3552" i="1"/>
  <c r="Y3553" i="1"/>
  <c r="Z3553" i="1"/>
  <c r="Y3554" i="1"/>
  <c r="Z3554" i="1"/>
  <c r="Y3555" i="1"/>
  <c r="Z3555" i="1"/>
  <c r="Y3556" i="1"/>
  <c r="Z3556" i="1"/>
  <c r="Y3557" i="1"/>
  <c r="Z3557" i="1"/>
  <c r="Y3558" i="1"/>
  <c r="Z3558" i="1"/>
  <c r="Y3559" i="1"/>
  <c r="Z3559" i="1"/>
  <c r="Y3560" i="1"/>
  <c r="Z3560" i="1"/>
  <c r="Y3561" i="1"/>
  <c r="Z3561" i="1"/>
  <c r="Y3562" i="1"/>
  <c r="Z3562" i="1"/>
  <c r="Y3563" i="1"/>
  <c r="Z3563" i="1"/>
  <c r="Y3564" i="1"/>
  <c r="Z3564" i="1"/>
  <c r="Y3565" i="1"/>
  <c r="Z3565" i="1"/>
  <c r="Y3566" i="1"/>
  <c r="Z3566" i="1"/>
  <c r="Y3567" i="1"/>
  <c r="Z3567" i="1"/>
  <c r="Y3568" i="1"/>
  <c r="Z3568" i="1"/>
  <c r="Y3569" i="1"/>
  <c r="Z3569" i="1"/>
  <c r="Y3570" i="1"/>
  <c r="Z3570" i="1"/>
  <c r="Y3571" i="1"/>
  <c r="Z3571" i="1"/>
  <c r="Y3573" i="1"/>
  <c r="Z3573" i="1"/>
  <c r="Y3576" i="1"/>
  <c r="Z3576" i="1"/>
  <c r="Y3577" i="1"/>
  <c r="Z3577" i="1"/>
  <c r="Y3578" i="1"/>
  <c r="Z3578" i="1"/>
  <c r="Y3579" i="1"/>
  <c r="Z3579" i="1"/>
  <c r="Y3580" i="1"/>
  <c r="Z3580" i="1"/>
  <c r="Y3581" i="1"/>
  <c r="Z3581" i="1"/>
  <c r="Y3582" i="1"/>
  <c r="Z3582" i="1"/>
  <c r="Y3583" i="1"/>
  <c r="Z3583" i="1"/>
  <c r="Y3584" i="1"/>
  <c r="Z3584" i="1"/>
  <c r="Y3585" i="1"/>
  <c r="Z3585" i="1"/>
  <c r="Y3586" i="1"/>
  <c r="Z3586" i="1"/>
  <c r="Y3587" i="1"/>
  <c r="Z3587" i="1"/>
  <c r="Y3588" i="1"/>
  <c r="Z3588" i="1"/>
  <c r="Y3589" i="1"/>
  <c r="Z3589" i="1"/>
  <c r="Y3590" i="1"/>
  <c r="Z3590" i="1"/>
  <c r="Y3591" i="1"/>
  <c r="Z3591" i="1"/>
  <c r="Y3592" i="1"/>
  <c r="Z3592" i="1"/>
  <c r="Y3593" i="1"/>
  <c r="Z3593" i="1"/>
  <c r="Y3594" i="1"/>
  <c r="Z3594" i="1"/>
  <c r="Y3595" i="1"/>
  <c r="Z3595" i="1"/>
  <c r="Y3596" i="1"/>
  <c r="Z3596" i="1"/>
  <c r="Y3597" i="1"/>
  <c r="Z3597" i="1"/>
  <c r="Y3598" i="1"/>
  <c r="Z3598" i="1"/>
  <c r="Y3599" i="1"/>
  <c r="Z3599" i="1"/>
  <c r="Y3600" i="1"/>
  <c r="Z3600" i="1"/>
  <c r="Y3601" i="1"/>
  <c r="Z3601" i="1"/>
  <c r="Y3602" i="1"/>
  <c r="Z3602" i="1"/>
  <c r="Y3603" i="1"/>
  <c r="Z3603" i="1"/>
  <c r="Y3604" i="1"/>
  <c r="Z3604" i="1"/>
  <c r="Y3605" i="1"/>
  <c r="Z3605" i="1"/>
  <c r="Y3606" i="1"/>
  <c r="Z3606" i="1"/>
  <c r="Y3607" i="1"/>
  <c r="Z3607" i="1"/>
  <c r="Y3608" i="1"/>
  <c r="Z3608" i="1"/>
  <c r="Y3609" i="1"/>
  <c r="Z3609" i="1"/>
  <c r="Y3610" i="1"/>
  <c r="Z3610" i="1"/>
  <c r="Y3611" i="1"/>
  <c r="Z3611" i="1"/>
  <c r="Y3612" i="1"/>
  <c r="Z3612" i="1"/>
  <c r="Y3613" i="1"/>
  <c r="Z3613" i="1"/>
  <c r="Y3614" i="1"/>
  <c r="Z3614" i="1"/>
  <c r="Y3615" i="1"/>
  <c r="Z3615" i="1"/>
  <c r="Y3616" i="1"/>
  <c r="Z3616" i="1"/>
  <c r="Y3617" i="1"/>
  <c r="Z3617" i="1"/>
  <c r="Y3618" i="1"/>
  <c r="Z3618" i="1"/>
  <c r="Y3619" i="1"/>
  <c r="Z3619" i="1"/>
  <c r="Y3620" i="1"/>
  <c r="Z3620" i="1"/>
  <c r="Y3621" i="1"/>
  <c r="Z3621" i="1"/>
  <c r="Y3622" i="1"/>
  <c r="Z3622" i="1"/>
  <c r="Y3623" i="1"/>
  <c r="Z3623" i="1"/>
  <c r="Y3624" i="1"/>
  <c r="Z3624" i="1"/>
  <c r="Y3625" i="1"/>
  <c r="Z3625" i="1"/>
  <c r="Y3626" i="1"/>
  <c r="Z3626" i="1"/>
  <c r="Y3627" i="1"/>
  <c r="Z3627" i="1"/>
  <c r="Y3629" i="1"/>
  <c r="Z3629" i="1"/>
  <c r="Y3631" i="1"/>
  <c r="Z3631" i="1"/>
  <c r="Y3632" i="1"/>
  <c r="Z3632" i="1"/>
  <c r="Y3633" i="1"/>
  <c r="Z3633" i="1"/>
  <c r="Y3634" i="1"/>
  <c r="Z3634" i="1"/>
  <c r="Y3635" i="1"/>
  <c r="Z3635" i="1"/>
  <c r="Y3636" i="1"/>
  <c r="Z3636" i="1"/>
  <c r="Y3637" i="1"/>
  <c r="Z3637" i="1"/>
  <c r="Y3638" i="1"/>
  <c r="Z3638" i="1"/>
  <c r="Y3639" i="1"/>
  <c r="Z3639" i="1"/>
  <c r="Y3640" i="1"/>
  <c r="Z3640" i="1"/>
  <c r="Y3641" i="1"/>
  <c r="Z3641" i="1"/>
  <c r="Y3642" i="1"/>
  <c r="Z3642" i="1"/>
  <c r="Y3643" i="1"/>
  <c r="Z3643" i="1"/>
  <c r="Y3644" i="1"/>
  <c r="Z3644" i="1"/>
  <c r="Y3645" i="1"/>
  <c r="Z3645" i="1"/>
  <c r="Y3646" i="1"/>
  <c r="Z3646" i="1"/>
  <c r="Y3647" i="1"/>
  <c r="Z3647" i="1"/>
  <c r="Y3648" i="1"/>
  <c r="Z3648" i="1"/>
  <c r="Y3649" i="1"/>
  <c r="Z3649" i="1"/>
  <c r="Y3650" i="1"/>
  <c r="Z3650" i="1"/>
  <c r="Y3651" i="1"/>
  <c r="Z3651" i="1"/>
  <c r="Y3652" i="1"/>
  <c r="Z3652" i="1"/>
  <c r="Y3653" i="1"/>
  <c r="Z3653" i="1"/>
  <c r="Y3654" i="1"/>
  <c r="Z3654" i="1"/>
  <c r="Y3655" i="1"/>
  <c r="Z3655" i="1"/>
  <c r="Y3657" i="1"/>
  <c r="Z3657" i="1"/>
  <c r="Y3660" i="1"/>
  <c r="Z3660" i="1"/>
  <c r="Y3661" i="1"/>
  <c r="Z3661" i="1"/>
  <c r="Y3662" i="1"/>
  <c r="Z3662" i="1"/>
  <c r="Y3663" i="1"/>
  <c r="Z3663" i="1"/>
  <c r="Y3664" i="1"/>
  <c r="Z3664" i="1"/>
  <c r="Y3665" i="1"/>
  <c r="Z3665" i="1"/>
  <c r="Y3666" i="1"/>
  <c r="Z3666" i="1"/>
  <c r="Y3667" i="1"/>
  <c r="Z3667" i="1"/>
  <c r="Y3668" i="1"/>
  <c r="Z3668" i="1"/>
  <c r="Y3669" i="1"/>
  <c r="Z3669" i="1"/>
  <c r="Y3670" i="1"/>
  <c r="Z3670" i="1"/>
  <c r="Y3671" i="1"/>
  <c r="Z3671" i="1"/>
  <c r="Y3672" i="1"/>
  <c r="Z3672" i="1"/>
  <c r="Y3673" i="1"/>
  <c r="Z3673" i="1"/>
  <c r="Y3674" i="1"/>
  <c r="Z3674" i="1"/>
  <c r="Y3675" i="1"/>
  <c r="Z3675" i="1"/>
  <c r="Y3676" i="1"/>
  <c r="Z3676" i="1"/>
  <c r="Y3677" i="1"/>
  <c r="Z3677" i="1"/>
  <c r="Y3678" i="1"/>
  <c r="Z3678" i="1"/>
  <c r="Y3679" i="1"/>
  <c r="Z3679" i="1"/>
  <c r="Y3680" i="1"/>
  <c r="Z3680" i="1"/>
  <c r="Y3681" i="1"/>
  <c r="Z3681" i="1"/>
  <c r="Y3682" i="1"/>
  <c r="Z3682" i="1"/>
  <c r="Y3683" i="1"/>
  <c r="Z3683" i="1"/>
  <c r="Y3684" i="1"/>
  <c r="Z3684" i="1"/>
  <c r="Y3685" i="1"/>
  <c r="Z3685" i="1"/>
  <c r="Y3686" i="1"/>
  <c r="Z3686" i="1"/>
  <c r="Y3687" i="1"/>
  <c r="Z3687" i="1"/>
  <c r="Y3688" i="1"/>
  <c r="Z3688" i="1"/>
  <c r="Y3689" i="1"/>
  <c r="Z3689" i="1"/>
  <c r="Y3690" i="1"/>
  <c r="Z3690" i="1"/>
  <c r="Y3691" i="1"/>
  <c r="Z3691" i="1"/>
  <c r="Y3692" i="1"/>
  <c r="Z3692" i="1"/>
  <c r="Y3693" i="1"/>
  <c r="Z3693" i="1"/>
  <c r="Y3694" i="1"/>
  <c r="Z3694" i="1"/>
  <c r="Y3695" i="1"/>
  <c r="Z3695" i="1"/>
  <c r="Y3696" i="1"/>
  <c r="Z3696" i="1"/>
  <c r="Y3697" i="1"/>
  <c r="Z3697" i="1"/>
  <c r="Y3698" i="1"/>
  <c r="Z3698" i="1"/>
  <c r="Y3699" i="1"/>
  <c r="Z3699" i="1"/>
  <c r="Y3700" i="1"/>
  <c r="Z3700" i="1"/>
  <c r="Y3701" i="1"/>
  <c r="Z3701" i="1"/>
  <c r="Y3702" i="1"/>
  <c r="Z3702" i="1"/>
  <c r="Y3703" i="1"/>
  <c r="Z3703" i="1"/>
  <c r="Y3704" i="1"/>
  <c r="Z3704" i="1"/>
  <c r="Y3705" i="1"/>
  <c r="Z3705" i="1"/>
  <c r="Y3706" i="1"/>
  <c r="Z3706" i="1"/>
  <c r="Y3707" i="1"/>
  <c r="Z3707" i="1"/>
  <c r="Y3708" i="1"/>
  <c r="Z3708" i="1"/>
  <c r="Y3709" i="1"/>
  <c r="Z3709" i="1"/>
  <c r="Y3710" i="1"/>
  <c r="Z3710" i="1"/>
  <c r="Y3711" i="1"/>
  <c r="Z3711" i="1"/>
  <c r="Y3713" i="1"/>
  <c r="Z3713" i="1"/>
  <c r="Y3715" i="1"/>
  <c r="Z3715" i="1"/>
  <c r="Y3716" i="1"/>
  <c r="Z3716" i="1"/>
  <c r="Y3717" i="1"/>
  <c r="Z3717" i="1"/>
  <c r="Y3718" i="1"/>
  <c r="Z3718" i="1"/>
  <c r="Y3719" i="1"/>
  <c r="Z3719" i="1"/>
  <c r="Y3720" i="1"/>
  <c r="Z3720" i="1"/>
  <c r="Y3721" i="1"/>
  <c r="Z3721" i="1"/>
  <c r="Y3722" i="1"/>
  <c r="Z3722" i="1"/>
  <c r="Y3723" i="1"/>
  <c r="Z3723" i="1"/>
  <c r="Y3724" i="1"/>
  <c r="Z3724" i="1"/>
  <c r="Y3725" i="1"/>
  <c r="Z3725" i="1"/>
  <c r="Y3726" i="1"/>
  <c r="Z3726" i="1"/>
  <c r="Y3727" i="1"/>
  <c r="Z3727" i="1"/>
  <c r="Y3728" i="1"/>
  <c r="Z3728" i="1"/>
  <c r="Y3729" i="1"/>
  <c r="Z3729" i="1"/>
  <c r="Y3730" i="1"/>
  <c r="Z3730" i="1"/>
  <c r="Y3731" i="1"/>
  <c r="Z3731" i="1"/>
  <c r="Y3732" i="1"/>
  <c r="Z3732" i="1"/>
  <c r="Y3733" i="1"/>
  <c r="Z3733" i="1"/>
  <c r="Y3734" i="1"/>
  <c r="Z3734" i="1"/>
  <c r="Y3735" i="1"/>
  <c r="Z3735" i="1"/>
  <c r="Y3736" i="1"/>
  <c r="Z3736" i="1"/>
  <c r="Y3737" i="1"/>
  <c r="Z3737" i="1"/>
  <c r="Y3738" i="1"/>
  <c r="Z3738" i="1"/>
  <c r="Y3739" i="1"/>
  <c r="Z3739" i="1"/>
  <c r="Y3741" i="1"/>
  <c r="Z3741" i="1"/>
  <c r="Y3744" i="1"/>
  <c r="Z3744" i="1"/>
  <c r="Y3745" i="1"/>
  <c r="Z3745" i="1"/>
  <c r="Y3746" i="1"/>
  <c r="Z3746" i="1"/>
  <c r="Y3747" i="1"/>
  <c r="Z3747" i="1"/>
  <c r="Y3748" i="1"/>
  <c r="Z3748" i="1"/>
  <c r="Y3749" i="1"/>
  <c r="Z3749" i="1"/>
  <c r="Y3750" i="1"/>
  <c r="Z3750" i="1"/>
  <c r="Y3751" i="1"/>
  <c r="Z3751" i="1"/>
  <c r="Y3752" i="1"/>
  <c r="Z3752" i="1"/>
  <c r="Y3753" i="1"/>
  <c r="Z3753" i="1"/>
  <c r="Y3754" i="1"/>
  <c r="Z3754" i="1"/>
  <c r="Y3755" i="1"/>
  <c r="Z3755" i="1"/>
  <c r="Y3756" i="1"/>
  <c r="Z3756" i="1"/>
  <c r="Y3757" i="1"/>
  <c r="Z3757" i="1"/>
  <c r="Y3758" i="1"/>
  <c r="Z3758" i="1"/>
  <c r="Y3759" i="1"/>
  <c r="Z3759" i="1"/>
  <c r="Y3760" i="1"/>
  <c r="Z3760" i="1"/>
  <c r="Y3761" i="1"/>
  <c r="Z3761" i="1"/>
  <c r="Y3762" i="1"/>
  <c r="Z3762" i="1"/>
  <c r="Y3763" i="1"/>
  <c r="Z3763" i="1"/>
  <c r="Y3764" i="1"/>
  <c r="Z3764" i="1"/>
  <c r="Y3765" i="1"/>
  <c r="Z3765" i="1"/>
  <c r="Y3766" i="1"/>
  <c r="Z3766" i="1"/>
  <c r="Y3767" i="1"/>
  <c r="Z3767" i="1"/>
  <c r="Y3768" i="1"/>
  <c r="Z3768" i="1"/>
  <c r="Y3769" i="1"/>
  <c r="Z3769" i="1"/>
  <c r="Y3770" i="1"/>
  <c r="Z3770" i="1"/>
  <c r="Y3771" i="1"/>
  <c r="Z3771" i="1"/>
  <c r="Y3772" i="1"/>
  <c r="Z3772" i="1"/>
  <c r="Y3773" i="1"/>
  <c r="Z3773" i="1"/>
  <c r="Y3774" i="1"/>
  <c r="Z3774" i="1"/>
  <c r="Y3775" i="1"/>
  <c r="Z3775" i="1"/>
  <c r="Y3776" i="1"/>
  <c r="Z3776" i="1"/>
  <c r="Y3777" i="1"/>
  <c r="Z3777" i="1"/>
  <c r="Y3778" i="1"/>
  <c r="Z3778" i="1"/>
  <c r="Y3779" i="1"/>
  <c r="Z3779" i="1"/>
  <c r="Y3780" i="1"/>
  <c r="Z3780" i="1"/>
  <c r="Y3781" i="1"/>
  <c r="Z3781" i="1"/>
  <c r="Y3782" i="1"/>
  <c r="Z3782" i="1"/>
  <c r="Y3783" i="1"/>
  <c r="Z3783" i="1"/>
  <c r="Y3784" i="1"/>
  <c r="Z3784" i="1"/>
  <c r="Y3785" i="1"/>
  <c r="Z3785" i="1"/>
  <c r="Y3786" i="1"/>
  <c r="Z3786" i="1"/>
  <c r="Y3787" i="1"/>
  <c r="Z3787" i="1"/>
  <c r="Y3788" i="1"/>
  <c r="Z3788" i="1"/>
  <c r="Y3789" i="1"/>
  <c r="Z3789" i="1"/>
  <c r="Y3790" i="1"/>
  <c r="Z3790" i="1"/>
  <c r="Y3791" i="1"/>
  <c r="Z3791" i="1"/>
  <c r="Y3792" i="1"/>
  <c r="Z3792" i="1"/>
  <c r="Y3793" i="1"/>
  <c r="Z3793" i="1"/>
  <c r="Y3794" i="1"/>
  <c r="Z3794" i="1"/>
  <c r="Y3795" i="1"/>
  <c r="Z3795" i="1"/>
  <c r="Y3797" i="1"/>
  <c r="Z3797" i="1"/>
  <c r="Y3799" i="1"/>
  <c r="Z3799" i="1"/>
  <c r="Y3800" i="1"/>
  <c r="Z3800" i="1"/>
  <c r="Y3801" i="1"/>
  <c r="Z3801" i="1"/>
  <c r="Y3802" i="1"/>
  <c r="Z3802" i="1"/>
  <c r="Y3803" i="1"/>
  <c r="Z3803" i="1"/>
  <c r="Y3804" i="1"/>
  <c r="Z3804" i="1"/>
  <c r="Y3805" i="1"/>
  <c r="Z3805" i="1"/>
  <c r="Y3806" i="1"/>
  <c r="Z3806" i="1"/>
  <c r="Y3807" i="1"/>
  <c r="Z3807" i="1"/>
  <c r="Y3808" i="1"/>
  <c r="Z3808" i="1"/>
  <c r="Y3809" i="1"/>
  <c r="Z3809" i="1"/>
  <c r="Y3810" i="1"/>
  <c r="Z3810" i="1"/>
  <c r="Y3811" i="1"/>
  <c r="Z3811" i="1"/>
  <c r="Y3812" i="1"/>
  <c r="Z3812" i="1"/>
  <c r="Y3813" i="1"/>
  <c r="Z3813" i="1"/>
  <c r="Y3814" i="1"/>
  <c r="Z3814" i="1"/>
  <c r="Y3815" i="1"/>
  <c r="Z3815" i="1"/>
  <c r="Y3816" i="1"/>
  <c r="Z3816" i="1"/>
  <c r="Y3817" i="1"/>
  <c r="Z3817" i="1"/>
  <c r="Y3818" i="1"/>
  <c r="Z3818" i="1"/>
  <c r="Y3819" i="1"/>
  <c r="Z3819" i="1"/>
  <c r="Y3820" i="1"/>
  <c r="Z3820" i="1"/>
  <c r="Y3821" i="1"/>
  <c r="Z3821" i="1"/>
  <c r="Y3822" i="1"/>
  <c r="Z3822" i="1"/>
  <c r="Y3823" i="1"/>
  <c r="Z3823" i="1"/>
  <c r="Y3825" i="1"/>
  <c r="Z3825" i="1"/>
  <c r="Y3828" i="1"/>
  <c r="Z3828" i="1"/>
  <c r="Y3829" i="1"/>
  <c r="Z3829" i="1"/>
  <c r="Y3830" i="1"/>
  <c r="Z3830" i="1"/>
  <c r="Y3831" i="1"/>
  <c r="Z3831" i="1"/>
  <c r="Y3832" i="1"/>
  <c r="Z3832" i="1"/>
  <c r="Y3833" i="1"/>
  <c r="Z3833" i="1"/>
  <c r="Y3834" i="1"/>
  <c r="Z3834" i="1"/>
  <c r="Y3835" i="1"/>
  <c r="Z3835" i="1"/>
  <c r="Y3836" i="1"/>
  <c r="Z3836" i="1"/>
  <c r="Y3837" i="1"/>
  <c r="Z3837" i="1"/>
  <c r="Y3838" i="1"/>
  <c r="Z3838" i="1"/>
  <c r="Y3839" i="1"/>
  <c r="Z3839" i="1"/>
  <c r="Y3840" i="1"/>
  <c r="Z3840" i="1"/>
  <c r="Y3841" i="1"/>
  <c r="Z3841" i="1"/>
  <c r="Y3842" i="1"/>
  <c r="Z3842" i="1"/>
  <c r="Y3843" i="1"/>
  <c r="Z3843" i="1"/>
  <c r="Y3844" i="1"/>
  <c r="Z3844" i="1"/>
  <c r="Y3845" i="1"/>
  <c r="Z3845" i="1"/>
  <c r="Y3846" i="1"/>
  <c r="Z3846" i="1"/>
  <c r="Y3847" i="1"/>
  <c r="Z3847" i="1"/>
  <c r="Y3848" i="1"/>
  <c r="Z3848" i="1"/>
  <c r="Y3849" i="1"/>
  <c r="Z3849" i="1"/>
  <c r="Y3850" i="1"/>
  <c r="Z3850" i="1"/>
  <c r="Y3851" i="1"/>
  <c r="Z3851" i="1"/>
  <c r="Y3852" i="1"/>
  <c r="Z3852" i="1"/>
  <c r="Y3853" i="1"/>
  <c r="Z3853" i="1"/>
  <c r="Y3854" i="1"/>
  <c r="Z3854" i="1"/>
  <c r="Y3855" i="1"/>
  <c r="Z3855" i="1"/>
  <c r="Y3856" i="1"/>
  <c r="Z3856" i="1"/>
  <c r="Y3857" i="1"/>
  <c r="Z3857" i="1"/>
  <c r="Y3858" i="1"/>
  <c r="Z3858" i="1"/>
  <c r="Y3859" i="1"/>
  <c r="Z3859" i="1"/>
  <c r="Y3860" i="1"/>
  <c r="Z3860" i="1"/>
  <c r="Y3861" i="1"/>
  <c r="Z3861" i="1"/>
  <c r="Y3862" i="1"/>
  <c r="Z3862" i="1"/>
  <c r="Y3863" i="1"/>
  <c r="Z3863" i="1"/>
  <c r="Y3864" i="1"/>
  <c r="Z3864" i="1"/>
  <c r="Y3865" i="1"/>
  <c r="Z3865" i="1"/>
  <c r="Y3866" i="1"/>
  <c r="Z3866" i="1"/>
  <c r="Y3867" i="1"/>
  <c r="Z3867" i="1"/>
  <c r="Y3868" i="1"/>
  <c r="Z3868" i="1"/>
  <c r="Y3869" i="1"/>
  <c r="Z3869" i="1"/>
  <c r="Y3870" i="1"/>
  <c r="Z3870" i="1"/>
  <c r="Y3871" i="1"/>
  <c r="Z3871" i="1"/>
  <c r="Y3872" i="1"/>
  <c r="Z3872" i="1"/>
  <c r="Y3873" i="1"/>
  <c r="Z3873" i="1"/>
  <c r="Y3874" i="1"/>
  <c r="Z3874" i="1"/>
  <c r="Y3875" i="1"/>
  <c r="Z3875" i="1"/>
  <c r="Y3876" i="1"/>
  <c r="Z3876" i="1"/>
  <c r="Y3877" i="1"/>
  <c r="Z3877" i="1"/>
  <c r="Y3878" i="1"/>
  <c r="Z3878" i="1"/>
  <c r="Y3879" i="1"/>
  <c r="Z3879" i="1"/>
  <c r="Y3881" i="1"/>
  <c r="Z3881" i="1"/>
  <c r="Y3883" i="1"/>
  <c r="Z3883" i="1"/>
  <c r="Y3884" i="1"/>
  <c r="Z3884" i="1"/>
  <c r="Y3885" i="1"/>
  <c r="Z3885" i="1"/>
  <c r="Y3886" i="1"/>
  <c r="Z3886" i="1"/>
  <c r="Y3887" i="1"/>
  <c r="Z3887" i="1"/>
  <c r="Y3888" i="1"/>
  <c r="Z3888" i="1"/>
  <c r="Y3889" i="1"/>
  <c r="Z3889" i="1"/>
  <c r="Y3890" i="1"/>
  <c r="Z3890" i="1"/>
  <c r="Y3891" i="1"/>
  <c r="Z3891" i="1"/>
  <c r="Y3892" i="1"/>
  <c r="Z3892" i="1"/>
  <c r="Y3893" i="1"/>
  <c r="Z3893" i="1"/>
  <c r="Y3894" i="1"/>
  <c r="Z3894" i="1"/>
  <c r="Y3895" i="1"/>
  <c r="Z3895" i="1"/>
  <c r="Y3896" i="1"/>
  <c r="Z3896" i="1"/>
  <c r="Y3897" i="1"/>
  <c r="Z3897" i="1"/>
  <c r="Y3898" i="1"/>
  <c r="Z3898" i="1"/>
  <c r="Y3899" i="1"/>
  <c r="Z3899" i="1"/>
  <c r="Y3900" i="1"/>
  <c r="Z3900" i="1"/>
  <c r="Y3901" i="1"/>
  <c r="Z3901" i="1"/>
  <c r="Y3902" i="1"/>
  <c r="Z3902" i="1"/>
  <c r="Y3903" i="1"/>
  <c r="Z3903" i="1"/>
  <c r="Y3904" i="1"/>
  <c r="Z3904" i="1"/>
  <c r="Y3905" i="1"/>
  <c r="Z3905" i="1"/>
  <c r="Y3906" i="1"/>
  <c r="Z3906" i="1"/>
  <c r="Y3907" i="1"/>
  <c r="Z3907" i="1"/>
  <c r="Y3909" i="1"/>
  <c r="Z3909" i="1"/>
  <c r="Y3912" i="1"/>
  <c r="Z3912" i="1"/>
  <c r="Y3913" i="1"/>
  <c r="Z3913" i="1"/>
  <c r="Y3914" i="1"/>
  <c r="Z3914" i="1"/>
  <c r="Y3915" i="1"/>
  <c r="Z3915" i="1"/>
  <c r="Y3916" i="1"/>
  <c r="Z3916" i="1"/>
  <c r="Y3917" i="1"/>
  <c r="Z3917" i="1"/>
  <c r="Y3918" i="1"/>
  <c r="Z3918" i="1"/>
  <c r="Y3919" i="1"/>
  <c r="Z3919" i="1"/>
  <c r="Y3920" i="1"/>
  <c r="Z3920" i="1"/>
  <c r="Y3921" i="1"/>
  <c r="Z3921" i="1"/>
  <c r="Y3922" i="1"/>
  <c r="Z3922" i="1"/>
  <c r="Y3923" i="1"/>
  <c r="Z3923" i="1"/>
  <c r="Y3924" i="1"/>
  <c r="Z3924" i="1"/>
  <c r="Y3925" i="1"/>
  <c r="Z3925" i="1"/>
  <c r="Y3926" i="1"/>
  <c r="Z3926" i="1"/>
  <c r="Y3927" i="1"/>
  <c r="Z3927" i="1"/>
  <c r="Y3928" i="1"/>
  <c r="Z3928" i="1"/>
  <c r="Y3929" i="1"/>
  <c r="Z3929" i="1"/>
  <c r="Y3930" i="1"/>
  <c r="Z3930" i="1"/>
  <c r="Y3931" i="1"/>
  <c r="Z3931" i="1"/>
  <c r="Y3932" i="1"/>
  <c r="Z3932" i="1"/>
  <c r="Y3933" i="1"/>
  <c r="Z3933" i="1"/>
  <c r="Y3934" i="1"/>
  <c r="Z3934" i="1"/>
  <c r="Y3935" i="1"/>
  <c r="Z3935" i="1"/>
  <c r="Y3936" i="1"/>
  <c r="Z3936" i="1"/>
  <c r="Y3937" i="1"/>
  <c r="Z3937" i="1"/>
  <c r="Y3938" i="1"/>
  <c r="Z3938" i="1"/>
  <c r="Y3939" i="1"/>
  <c r="Z3939" i="1"/>
  <c r="Y3940" i="1"/>
  <c r="Z3940" i="1"/>
  <c r="Y3941" i="1"/>
  <c r="Z3941" i="1"/>
  <c r="Y3942" i="1"/>
  <c r="Z3942" i="1"/>
  <c r="Y3943" i="1"/>
  <c r="Z3943" i="1"/>
  <c r="Y3944" i="1"/>
  <c r="Z3944" i="1"/>
  <c r="Y3945" i="1"/>
  <c r="Z3945" i="1"/>
  <c r="Y3946" i="1"/>
  <c r="Z3946" i="1"/>
  <c r="Y3947" i="1"/>
  <c r="Z3947" i="1"/>
  <c r="Y3948" i="1"/>
  <c r="Z3948" i="1"/>
  <c r="Y3949" i="1"/>
  <c r="Z3949" i="1"/>
  <c r="Y3950" i="1"/>
  <c r="Z3950" i="1"/>
  <c r="Y3951" i="1"/>
  <c r="Z3951" i="1"/>
  <c r="Y3952" i="1"/>
  <c r="Z3952" i="1"/>
  <c r="Y3953" i="1"/>
  <c r="Z3953" i="1"/>
  <c r="Y3954" i="1"/>
  <c r="Z3954" i="1"/>
  <c r="Y3955" i="1"/>
  <c r="Z3955" i="1"/>
  <c r="Y3956" i="1"/>
  <c r="Z3956" i="1"/>
  <c r="Y3957" i="1"/>
  <c r="Z3957" i="1"/>
  <c r="Y3958" i="1"/>
  <c r="Z3958" i="1"/>
  <c r="Y3959" i="1"/>
  <c r="Z3959" i="1"/>
  <c r="Y3960" i="1"/>
  <c r="Z3960" i="1"/>
  <c r="Y3961" i="1"/>
  <c r="Z3961" i="1"/>
  <c r="Y3962" i="1"/>
  <c r="Z3962" i="1"/>
  <c r="Y3963" i="1"/>
  <c r="Z3963" i="1"/>
  <c r="Y3965" i="1"/>
  <c r="Z3965" i="1"/>
  <c r="Y3967" i="1"/>
  <c r="Z3967" i="1"/>
  <c r="Y3968" i="1"/>
  <c r="Z3968" i="1"/>
  <c r="Y3969" i="1"/>
  <c r="Z3969" i="1"/>
  <c r="Y3970" i="1"/>
  <c r="Z3970" i="1"/>
  <c r="Y3971" i="1"/>
  <c r="Z3971" i="1"/>
  <c r="Y3972" i="1"/>
  <c r="Z3972" i="1"/>
  <c r="Y3973" i="1"/>
  <c r="Z3973" i="1"/>
  <c r="Y3974" i="1"/>
  <c r="Z3974" i="1"/>
  <c r="Y3975" i="1"/>
  <c r="Z3975" i="1"/>
  <c r="Y3976" i="1"/>
  <c r="Z3976" i="1"/>
  <c r="Y3977" i="1"/>
  <c r="Z3977" i="1"/>
  <c r="Y3978" i="1"/>
  <c r="Z3978" i="1"/>
  <c r="Y3979" i="1"/>
  <c r="Z3979" i="1"/>
  <c r="Y3980" i="1"/>
  <c r="Z3980" i="1"/>
  <c r="Y3981" i="1"/>
  <c r="Z3981" i="1"/>
  <c r="Y3982" i="1"/>
  <c r="Z3982" i="1"/>
  <c r="Y3983" i="1"/>
  <c r="Z3983" i="1"/>
  <c r="Y3984" i="1"/>
  <c r="Z3984" i="1"/>
  <c r="Y3985" i="1"/>
  <c r="Z3985" i="1"/>
  <c r="Y3986" i="1"/>
  <c r="Z3986" i="1"/>
  <c r="Y3987" i="1"/>
  <c r="Z3987" i="1"/>
  <c r="Y3988" i="1"/>
  <c r="Z3988" i="1"/>
  <c r="Y3989" i="1"/>
  <c r="Z3989" i="1"/>
  <c r="Y3990" i="1"/>
  <c r="Z3990" i="1"/>
  <c r="Y3991" i="1"/>
  <c r="Z3991" i="1"/>
  <c r="Y3993" i="1"/>
  <c r="Z3993" i="1"/>
  <c r="Y3996" i="1"/>
  <c r="Z3996" i="1"/>
  <c r="Y3997" i="1"/>
  <c r="Z3997" i="1"/>
  <c r="Y3998" i="1"/>
  <c r="Z3998" i="1"/>
  <c r="Y3999" i="1"/>
  <c r="Z3999" i="1"/>
  <c r="Y4000" i="1"/>
  <c r="Z4000" i="1"/>
  <c r="Y4001" i="1"/>
  <c r="Z4001" i="1"/>
  <c r="Y4002" i="1"/>
  <c r="Z4002" i="1"/>
  <c r="Y4003" i="1"/>
  <c r="Z4003" i="1"/>
  <c r="Y4004" i="1"/>
  <c r="Z4004" i="1"/>
  <c r="Y4005" i="1"/>
  <c r="Z4005" i="1"/>
  <c r="Y4006" i="1"/>
  <c r="Z4006" i="1"/>
  <c r="Y4007" i="1"/>
  <c r="Z4007" i="1"/>
  <c r="Y4008" i="1"/>
  <c r="Z4008" i="1"/>
  <c r="Y4009" i="1"/>
  <c r="Z4009" i="1"/>
  <c r="Y4010" i="1"/>
  <c r="Z4010" i="1"/>
  <c r="Y4011" i="1"/>
  <c r="Z4011" i="1"/>
  <c r="Y4012" i="1"/>
  <c r="Z4012" i="1"/>
  <c r="Y4013" i="1"/>
  <c r="Z4013" i="1"/>
  <c r="Y4014" i="1"/>
  <c r="Z4014" i="1"/>
  <c r="Y4015" i="1"/>
  <c r="Z4015" i="1"/>
  <c r="Y4016" i="1"/>
  <c r="Z4016" i="1"/>
  <c r="Y4017" i="1"/>
  <c r="Z4017" i="1"/>
  <c r="Y4018" i="1"/>
  <c r="Z4018" i="1"/>
  <c r="Y4019" i="1"/>
  <c r="Z4019" i="1"/>
  <c r="Y4020" i="1"/>
  <c r="Z4020" i="1"/>
  <c r="Y4021" i="1"/>
  <c r="Z4021" i="1"/>
  <c r="Y4022" i="1"/>
  <c r="Z4022" i="1"/>
  <c r="Y4023" i="1"/>
  <c r="Z4023" i="1"/>
  <c r="Y4024" i="1"/>
  <c r="Z4024" i="1"/>
  <c r="Y4025" i="1"/>
  <c r="Z4025" i="1"/>
  <c r="Y4026" i="1"/>
  <c r="Z4026" i="1"/>
  <c r="Y4027" i="1"/>
  <c r="Z4027" i="1"/>
  <c r="Y4028" i="1"/>
  <c r="Z4028" i="1"/>
  <c r="Y4029" i="1"/>
  <c r="Z4029" i="1"/>
  <c r="Y4030" i="1"/>
  <c r="Z4030" i="1"/>
  <c r="Y4031" i="1"/>
  <c r="Z4031" i="1"/>
  <c r="Y4032" i="1"/>
  <c r="Z4032" i="1"/>
  <c r="Y4033" i="1"/>
  <c r="Z4033" i="1"/>
  <c r="Y4034" i="1"/>
  <c r="Z4034" i="1"/>
  <c r="Y4035" i="1"/>
  <c r="Z4035" i="1"/>
  <c r="Y4036" i="1"/>
  <c r="Z4036" i="1"/>
  <c r="Y4037" i="1"/>
  <c r="Z4037" i="1"/>
  <c r="Y4038" i="1"/>
  <c r="Z4038" i="1"/>
  <c r="Y4039" i="1"/>
  <c r="Z4039" i="1"/>
  <c r="Y4040" i="1"/>
  <c r="Z4040" i="1"/>
  <c r="Y4041" i="1"/>
  <c r="Z4041" i="1"/>
  <c r="Y4042" i="1"/>
  <c r="Z4042" i="1"/>
  <c r="Y4043" i="1"/>
  <c r="Z4043" i="1"/>
  <c r="Y4044" i="1"/>
  <c r="Z4044" i="1"/>
  <c r="Y4045" i="1"/>
  <c r="Z4045" i="1"/>
  <c r="Y4046" i="1"/>
  <c r="Z4046" i="1"/>
  <c r="Y4047" i="1"/>
  <c r="Z4047" i="1"/>
  <c r="Y4049" i="1"/>
  <c r="Z4049" i="1"/>
  <c r="Y4051" i="1"/>
  <c r="Z4051" i="1"/>
  <c r="Y4052" i="1"/>
  <c r="Z4052" i="1"/>
  <c r="Y4053" i="1"/>
  <c r="Z4053" i="1"/>
  <c r="Y4054" i="1"/>
  <c r="Z4054" i="1"/>
  <c r="Y4055" i="1"/>
  <c r="Z4055" i="1"/>
  <c r="Y4056" i="1"/>
  <c r="Z4056" i="1"/>
  <c r="Y4057" i="1"/>
  <c r="Z4057" i="1"/>
  <c r="Y4058" i="1"/>
  <c r="Z4058" i="1"/>
  <c r="Y4059" i="1"/>
  <c r="Z4059" i="1"/>
  <c r="Y4060" i="1"/>
  <c r="Z4060" i="1"/>
  <c r="Y4061" i="1"/>
  <c r="Z4061" i="1"/>
  <c r="Y4062" i="1"/>
  <c r="Z4062" i="1"/>
  <c r="Y4063" i="1"/>
  <c r="Z4063" i="1"/>
  <c r="Y4064" i="1"/>
  <c r="Z4064" i="1"/>
  <c r="Y4065" i="1"/>
  <c r="Z4065" i="1"/>
  <c r="Y4066" i="1"/>
  <c r="Z4066" i="1"/>
  <c r="Y4067" i="1"/>
  <c r="Z4067" i="1"/>
  <c r="Y4068" i="1"/>
  <c r="Z4068" i="1"/>
  <c r="Y4069" i="1"/>
  <c r="Z4069" i="1"/>
  <c r="Y4070" i="1"/>
  <c r="Z4070" i="1"/>
  <c r="Y4071" i="1"/>
  <c r="Z4071" i="1"/>
  <c r="Y4072" i="1"/>
  <c r="Z4072" i="1"/>
  <c r="Y4073" i="1"/>
  <c r="Z4073" i="1"/>
  <c r="Y4074" i="1"/>
  <c r="Z4074" i="1"/>
  <c r="Y4075" i="1"/>
  <c r="Z4075" i="1"/>
  <c r="Y4077" i="1"/>
  <c r="Z4077" i="1"/>
  <c r="Y4080" i="1"/>
  <c r="Z4080" i="1"/>
  <c r="Y4081" i="1"/>
  <c r="Z4081" i="1"/>
  <c r="Y4082" i="1"/>
  <c r="Z4082" i="1"/>
  <c r="Y4083" i="1"/>
  <c r="Z4083" i="1"/>
  <c r="Y4084" i="1"/>
  <c r="Z4084" i="1"/>
  <c r="Y4085" i="1"/>
  <c r="Z4085" i="1"/>
  <c r="Y4086" i="1"/>
  <c r="Z4086" i="1"/>
  <c r="Y4087" i="1"/>
  <c r="Z4087" i="1"/>
  <c r="Y4088" i="1"/>
  <c r="Z4088" i="1"/>
  <c r="Y4089" i="1"/>
  <c r="Z4089" i="1"/>
  <c r="Y4090" i="1"/>
  <c r="Z4090" i="1"/>
  <c r="Y4091" i="1"/>
  <c r="Z4091" i="1"/>
  <c r="Y4092" i="1"/>
  <c r="Z4092" i="1"/>
  <c r="Y4093" i="1"/>
  <c r="Z4093" i="1"/>
  <c r="Y4094" i="1"/>
  <c r="Z4094" i="1"/>
  <c r="Y4095" i="1"/>
  <c r="Z4095" i="1"/>
  <c r="Y4096" i="1"/>
  <c r="Z4096" i="1"/>
  <c r="Y4097" i="1"/>
  <c r="Z4097" i="1"/>
  <c r="Y4098" i="1"/>
  <c r="Z4098" i="1"/>
  <c r="Y4099" i="1"/>
  <c r="Z4099" i="1"/>
  <c r="Y4100" i="1"/>
  <c r="Z4100" i="1"/>
  <c r="Y4101" i="1"/>
  <c r="Z4101" i="1"/>
  <c r="Y4102" i="1"/>
  <c r="Z4102" i="1"/>
  <c r="Y4103" i="1"/>
  <c r="Z4103" i="1"/>
  <c r="Y4104" i="1"/>
  <c r="Z4104" i="1"/>
  <c r="Y4105" i="1"/>
  <c r="Z4105" i="1"/>
  <c r="Y4106" i="1"/>
  <c r="Z4106" i="1"/>
  <c r="Y4107" i="1"/>
  <c r="Z4107" i="1"/>
  <c r="Y4108" i="1"/>
  <c r="Z4108" i="1"/>
  <c r="Y4109" i="1"/>
  <c r="Z4109" i="1"/>
  <c r="Y4110" i="1"/>
  <c r="Z4110" i="1"/>
  <c r="Y4111" i="1"/>
  <c r="Z4111" i="1"/>
  <c r="Y4112" i="1"/>
  <c r="Z4112" i="1"/>
  <c r="Y4113" i="1"/>
  <c r="Z4113" i="1"/>
  <c r="Y4114" i="1"/>
  <c r="Z4114" i="1"/>
  <c r="Y4115" i="1"/>
  <c r="Z4115" i="1"/>
  <c r="Y4116" i="1"/>
  <c r="Z4116" i="1"/>
  <c r="Y4117" i="1"/>
  <c r="Z4117" i="1"/>
  <c r="Y4118" i="1"/>
  <c r="Z4118" i="1"/>
  <c r="Y4119" i="1"/>
  <c r="Z4119" i="1"/>
  <c r="Y4120" i="1"/>
  <c r="Z4120" i="1"/>
  <c r="Y4121" i="1"/>
  <c r="Z4121" i="1"/>
  <c r="Y4122" i="1"/>
  <c r="Z4122" i="1"/>
  <c r="Y4123" i="1"/>
  <c r="Z4123" i="1"/>
  <c r="Y4124" i="1"/>
  <c r="Z4124" i="1"/>
  <c r="Y4125" i="1"/>
  <c r="Z4125" i="1"/>
  <c r="Y4126" i="1"/>
  <c r="Z4126" i="1"/>
  <c r="Y4127" i="1"/>
  <c r="Z4127" i="1"/>
  <c r="Y4128" i="1"/>
  <c r="Z4128" i="1"/>
  <c r="Y4129" i="1"/>
  <c r="Z4129" i="1"/>
  <c r="Y4130" i="1"/>
  <c r="Z4130" i="1"/>
  <c r="Y4131" i="1"/>
  <c r="Z4131" i="1"/>
  <c r="Y4133" i="1"/>
  <c r="Z4133" i="1"/>
  <c r="Y4135" i="1"/>
  <c r="Z4135" i="1"/>
  <c r="Y4136" i="1"/>
  <c r="Z4136" i="1"/>
  <c r="Y4137" i="1"/>
  <c r="Z4137" i="1"/>
  <c r="Y4138" i="1"/>
  <c r="Z4138" i="1"/>
  <c r="Y4139" i="1"/>
  <c r="Z4139" i="1"/>
  <c r="Y4140" i="1"/>
  <c r="Z4140" i="1"/>
  <c r="Y4141" i="1"/>
  <c r="Z4141" i="1"/>
  <c r="Y4142" i="1"/>
  <c r="Z4142" i="1"/>
  <c r="Y4143" i="1"/>
  <c r="Z4143" i="1"/>
  <c r="Y4144" i="1"/>
  <c r="Z4144" i="1"/>
  <c r="Y4145" i="1"/>
  <c r="Z4145" i="1"/>
  <c r="Y4146" i="1"/>
  <c r="Z4146" i="1"/>
  <c r="Y4147" i="1"/>
  <c r="Z4147" i="1"/>
  <c r="Y4148" i="1"/>
  <c r="Z4148" i="1"/>
  <c r="Y4149" i="1"/>
  <c r="Z4149" i="1"/>
  <c r="Y4150" i="1"/>
  <c r="Z4150" i="1"/>
  <c r="Y4151" i="1"/>
  <c r="Z4151" i="1"/>
  <c r="Y4152" i="1"/>
  <c r="Z4152" i="1"/>
  <c r="Y4153" i="1"/>
  <c r="Z4153" i="1"/>
  <c r="Y4154" i="1"/>
  <c r="Z4154" i="1"/>
  <c r="Y4155" i="1"/>
  <c r="Z4155" i="1"/>
  <c r="Y4156" i="1"/>
  <c r="Z4156" i="1"/>
  <c r="Y4157" i="1"/>
  <c r="Z4157" i="1"/>
  <c r="Y4158" i="1"/>
  <c r="Z4158" i="1"/>
  <c r="Y4159" i="1"/>
  <c r="Z4159" i="1"/>
  <c r="Y4161" i="1"/>
  <c r="Z4161" i="1"/>
  <c r="Y4164" i="1"/>
  <c r="Z4164" i="1"/>
  <c r="Y4165" i="1"/>
  <c r="Z4165" i="1"/>
  <c r="Y4166" i="1"/>
  <c r="Z4166" i="1"/>
  <c r="Y4167" i="1"/>
  <c r="Z4167" i="1"/>
  <c r="Y4168" i="1"/>
  <c r="Z4168" i="1"/>
  <c r="Y4169" i="1"/>
  <c r="Z4169" i="1"/>
  <c r="Y4170" i="1"/>
  <c r="Z4170" i="1"/>
  <c r="Y4171" i="1"/>
  <c r="Z4171" i="1"/>
  <c r="Y4172" i="1"/>
  <c r="Z4172" i="1"/>
  <c r="Y4173" i="1"/>
  <c r="Z4173" i="1"/>
  <c r="Y4174" i="1"/>
  <c r="Z4174" i="1"/>
  <c r="Y4175" i="1"/>
  <c r="Z4175" i="1"/>
  <c r="Y4176" i="1"/>
  <c r="Z4176" i="1"/>
  <c r="Y4177" i="1"/>
  <c r="Z4177" i="1"/>
  <c r="Y4178" i="1"/>
  <c r="Z4178" i="1"/>
  <c r="Y4179" i="1"/>
  <c r="Z4179" i="1"/>
  <c r="Y4180" i="1"/>
  <c r="Z4180" i="1"/>
  <c r="Y4181" i="1"/>
  <c r="Z4181" i="1"/>
  <c r="Y4182" i="1"/>
  <c r="Z4182" i="1"/>
  <c r="Y4183" i="1"/>
  <c r="Z4183" i="1"/>
  <c r="Y4184" i="1"/>
  <c r="Z4184" i="1"/>
  <c r="Y4185" i="1"/>
  <c r="Z4185" i="1"/>
  <c r="Y4186" i="1"/>
  <c r="Z4186" i="1"/>
  <c r="Y4187" i="1"/>
  <c r="Z4187" i="1"/>
  <c r="Y4188" i="1"/>
  <c r="Z4188" i="1"/>
  <c r="Y4189" i="1"/>
  <c r="Z4189" i="1"/>
  <c r="Y4190" i="1"/>
  <c r="Z4190" i="1"/>
  <c r="Y4191" i="1"/>
  <c r="Z4191" i="1"/>
  <c r="Y4192" i="1"/>
  <c r="Z4192" i="1"/>
  <c r="Y4193" i="1"/>
  <c r="Z4193" i="1"/>
  <c r="Y4194" i="1"/>
  <c r="Z4194" i="1"/>
  <c r="Y4195" i="1"/>
  <c r="Z4195" i="1"/>
  <c r="Y4196" i="1"/>
  <c r="Z4196" i="1"/>
  <c r="Y4197" i="1"/>
  <c r="Z4197" i="1"/>
  <c r="Y4198" i="1"/>
  <c r="Z4198" i="1"/>
  <c r="Y4199" i="1"/>
  <c r="Z4199" i="1"/>
  <c r="Y4200" i="1"/>
  <c r="Z4200" i="1"/>
  <c r="Y4201" i="1"/>
  <c r="Z4201" i="1"/>
  <c r="Y4202" i="1"/>
  <c r="Z4202" i="1"/>
  <c r="Y4203" i="1"/>
  <c r="Z4203" i="1"/>
  <c r="Y4204" i="1"/>
  <c r="Z4204" i="1"/>
  <c r="Y4205" i="1"/>
  <c r="Z4205" i="1"/>
  <c r="Y4206" i="1"/>
  <c r="Z4206" i="1"/>
  <c r="Y4207" i="1"/>
  <c r="Z4207" i="1"/>
  <c r="Y4208" i="1"/>
  <c r="Z4208" i="1"/>
  <c r="Y4209" i="1"/>
  <c r="Z4209" i="1"/>
  <c r="Y4210" i="1"/>
  <c r="Z4210" i="1"/>
  <c r="Y4211" i="1"/>
  <c r="Z4211" i="1"/>
  <c r="Y4212" i="1"/>
  <c r="Z4212" i="1"/>
  <c r="Y4213" i="1"/>
  <c r="Z4213" i="1"/>
  <c r="Y4214" i="1"/>
  <c r="Z4214" i="1"/>
  <c r="Y4215" i="1"/>
  <c r="Z4215" i="1"/>
  <c r="Y4217" i="1"/>
  <c r="Z4217" i="1"/>
  <c r="Y4219" i="1"/>
  <c r="Z4219" i="1"/>
  <c r="Y4220" i="1"/>
  <c r="Z4220" i="1"/>
  <c r="Y4221" i="1"/>
  <c r="Z4221" i="1"/>
  <c r="Y4222" i="1"/>
  <c r="Z4222" i="1"/>
  <c r="Y4223" i="1"/>
  <c r="Z4223" i="1"/>
  <c r="Y4224" i="1"/>
  <c r="Z4224" i="1"/>
  <c r="Y4225" i="1"/>
  <c r="Z4225" i="1"/>
  <c r="Y4226" i="1"/>
  <c r="Z4226" i="1"/>
  <c r="Y4227" i="1"/>
  <c r="Z4227" i="1"/>
  <c r="Y4228" i="1"/>
  <c r="Z4228" i="1"/>
  <c r="Y4229" i="1"/>
  <c r="Z4229" i="1"/>
  <c r="Y4230" i="1"/>
  <c r="Z4230" i="1"/>
  <c r="Y4231" i="1"/>
  <c r="Z4231" i="1"/>
  <c r="Y4232" i="1"/>
  <c r="Z4232" i="1"/>
  <c r="Y4233" i="1"/>
  <c r="Z4233" i="1"/>
  <c r="Y4234" i="1"/>
  <c r="Z4234" i="1"/>
  <c r="Y4235" i="1"/>
  <c r="Z4235" i="1"/>
  <c r="Y4236" i="1"/>
  <c r="Z4236" i="1"/>
  <c r="Y4237" i="1"/>
  <c r="Z4237" i="1"/>
  <c r="Y4238" i="1"/>
  <c r="Z4238" i="1"/>
  <c r="Y4239" i="1"/>
  <c r="Z4239" i="1"/>
  <c r="Y4240" i="1"/>
  <c r="Z4240" i="1"/>
  <c r="Y4241" i="1"/>
  <c r="Z4241" i="1"/>
  <c r="Y4242" i="1"/>
  <c r="Z4242" i="1"/>
  <c r="Y4243" i="1"/>
  <c r="Z4243" i="1"/>
  <c r="Y4245" i="1"/>
  <c r="Z4245" i="1"/>
  <c r="Y4248" i="1"/>
  <c r="Z4248" i="1"/>
  <c r="Y4249" i="1"/>
  <c r="Z4249" i="1"/>
  <c r="Y4250" i="1"/>
  <c r="Z4250" i="1"/>
  <c r="Y4251" i="1"/>
  <c r="Z4251" i="1"/>
  <c r="Y4252" i="1"/>
  <c r="Z4252" i="1"/>
  <c r="Y4253" i="1"/>
  <c r="Z4253" i="1"/>
  <c r="Y4254" i="1"/>
  <c r="Z4254" i="1"/>
  <c r="Y4255" i="1"/>
  <c r="Z4255" i="1"/>
  <c r="Y4256" i="1"/>
  <c r="Z4256" i="1"/>
  <c r="Y4257" i="1"/>
  <c r="Z4257" i="1"/>
  <c r="Y4258" i="1"/>
  <c r="Z4258" i="1"/>
  <c r="Y4259" i="1"/>
  <c r="Z4259" i="1"/>
  <c r="Y4260" i="1"/>
  <c r="Z4260" i="1"/>
  <c r="Y4261" i="1"/>
  <c r="Z4261" i="1"/>
  <c r="Y4262" i="1"/>
  <c r="Z4262" i="1"/>
  <c r="Y4263" i="1"/>
  <c r="Z4263" i="1"/>
  <c r="Y4264" i="1"/>
  <c r="Z4264" i="1"/>
  <c r="Y4265" i="1"/>
  <c r="Z4265" i="1"/>
  <c r="Y4266" i="1"/>
  <c r="Z4266" i="1"/>
  <c r="Y4267" i="1"/>
  <c r="Z4267" i="1"/>
  <c r="Y4268" i="1"/>
  <c r="Z4268" i="1"/>
  <c r="Y4269" i="1"/>
  <c r="Z4269" i="1"/>
  <c r="Y4270" i="1"/>
  <c r="Z4270" i="1"/>
  <c r="Y4271" i="1"/>
  <c r="Z4271" i="1"/>
  <c r="Y4272" i="1"/>
  <c r="Z4272" i="1"/>
  <c r="Y4273" i="1"/>
  <c r="Z4273" i="1"/>
  <c r="Y4274" i="1"/>
  <c r="Z4274" i="1"/>
  <c r="Y4275" i="1"/>
  <c r="Z4275" i="1"/>
  <c r="Y4276" i="1"/>
  <c r="Z4276" i="1"/>
  <c r="Y4277" i="1"/>
  <c r="Z4277" i="1"/>
  <c r="Y4278" i="1"/>
  <c r="Z4278" i="1"/>
  <c r="Y4279" i="1"/>
  <c r="Z4279" i="1"/>
  <c r="Y4280" i="1"/>
  <c r="Z4280" i="1"/>
  <c r="Y4281" i="1"/>
  <c r="Z4281" i="1"/>
  <c r="Y4282" i="1"/>
  <c r="Z4282" i="1"/>
  <c r="Y4283" i="1"/>
  <c r="Z4283" i="1"/>
  <c r="Y4284" i="1"/>
  <c r="Z4284" i="1"/>
  <c r="Y4285" i="1"/>
  <c r="Z4285" i="1"/>
  <c r="Y4286" i="1"/>
  <c r="Z4286" i="1"/>
  <c r="Y4287" i="1"/>
  <c r="Z4287" i="1"/>
  <c r="Y4288" i="1"/>
  <c r="Z4288" i="1"/>
  <c r="Y4289" i="1"/>
  <c r="Z4289" i="1"/>
  <c r="Y4290" i="1"/>
  <c r="Z4290" i="1"/>
  <c r="Y4291" i="1"/>
  <c r="Z4291" i="1"/>
  <c r="Y4292" i="1"/>
  <c r="Z4292" i="1"/>
  <c r="Y4293" i="1"/>
  <c r="Z4293" i="1"/>
  <c r="Y4294" i="1"/>
  <c r="Z4294" i="1"/>
  <c r="Y4295" i="1"/>
  <c r="Z4295" i="1"/>
  <c r="Y4296" i="1"/>
  <c r="Z4296" i="1"/>
  <c r="Y4297" i="1"/>
  <c r="Z4297" i="1"/>
  <c r="Y4298" i="1"/>
  <c r="Z4298" i="1"/>
  <c r="Y4299" i="1"/>
  <c r="Z4299" i="1"/>
  <c r="Y4301" i="1"/>
  <c r="Z4301" i="1"/>
  <c r="Y4303" i="1"/>
  <c r="Z4303" i="1"/>
  <c r="Y4304" i="1"/>
  <c r="Z4304" i="1"/>
  <c r="Y4305" i="1"/>
  <c r="Z4305" i="1"/>
  <c r="Y4306" i="1"/>
  <c r="Z4306" i="1"/>
  <c r="Y4307" i="1"/>
  <c r="Z4307" i="1"/>
  <c r="Y4308" i="1"/>
  <c r="Z4308" i="1"/>
  <c r="Y4309" i="1"/>
  <c r="Z4309" i="1"/>
  <c r="Y4310" i="1"/>
  <c r="Z4310" i="1"/>
  <c r="Y4311" i="1"/>
  <c r="Z4311" i="1"/>
  <c r="Y4312" i="1"/>
  <c r="Z4312" i="1"/>
  <c r="Y4313" i="1"/>
  <c r="Z4313" i="1"/>
  <c r="Y4314" i="1"/>
  <c r="Z4314" i="1"/>
  <c r="Y4315" i="1"/>
  <c r="Z4315" i="1"/>
  <c r="Y4316" i="1"/>
  <c r="Z4316" i="1"/>
  <c r="Y4317" i="1"/>
  <c r="Z4317" i="1"/>
  <c r="Y4318" i="1"/>
  <c r="Z4318" i="1"/>
  <c r="Y4319" i="1"/>
  <c r="Z4319" i="1"/>
  <c r="Y4320" i="1"/>
  <c r="Z4320" i="1"/>
  <c r="Y4321" i="1"/>
  <c r="Z4321" i="1"/>
  <c r="Y4322" i="1"/>
  <c r="Z4322" i="1"/>
  <c r="Y4323" i="1"/>
  <c r="Z4323" i="1"/>
  <c r="Y4324" i="1"/>
  <c r="Z4324" i="1"/>
  <c r="Y4325" i="1"/>
  <c r="Z4325" i="1"/>
  <c r="Y4326" i="1"/>
  <c r="Z4326" i="1"/>
  <c r="Y4327" i="1"/>
  <c r="Z4327" i="1"/>
  <c r="Y4329" i="1"/>
  <c r="Z4329" i="1"/>
  <c r="Y4332" i="1"/>
  <c r="Z4332" i="1"/>
  <c r="Y4333" i="1"/>
  <c r="Z4333" i="1"/>
  <c r="Y4334" i="1"/>
  <c r="Z4334" i="1"/>
  <c r="Y4335" i="1"/>
  <c r="Z4335" i="1"/>
  <c r="Y4336" i="1"/>
  <c r="Z4336" i="1"/>
  <c r="Y4337" i="1"/>
  <c r="Z4337" i="1"/>
  <c r="Y4338" i="1"/>
  <c r="Z4338" i="1"/>
  <c r="Y4339" i="1"/>
  <c r="Z4339" i="1"/>
  <c r="Y4340" i="1"/>
  <c r="Z4340" i="1"/>
  <c r="Y4341" i="1"/>
  <c r="Z4341" i="1"/>
  <c r="Y4342" i="1"/>
  <c r="Z4342" i="1"/>
  <c r="Y4343" i="1"/>
  <c r="Z4343" i="1"/>
  <c r="Y4344" i="1"/>
  <c r="Z4344" i="1"/>
  <c r="Y4345" i="1"/>
  <c r="Z4345" i="1"/>
  <c r="Y4346" i="1"/>
  <c r="Z4346" i="1"/>
  <c r="Y4347" i="1"/>
  <c r="Z4347" i="1"/>
  <c r="Y4348" i="1"/>
  <c r="Z4348" i="1"/>
  <c r="Y4349" i="1"/>
  <c r="Z4349" i="1"/>
  <c r="Y4350" i="1"/>
  <c r="Z4350" i="1"/>
  <c r="Y4351" i="1"/>
  <c r="Z4351" i="1"/>
  <c r="Y4352" i="1"/>
  <c r="Z4352" i="1"/>
  <c r="Y4353" i="1"/>
  <c r="Z4353" i="1"/>
  <c r="Y4354" i="1"/>
  <c r="Z4354" i="1"/>
  <c r="Y4355" i="1"/>
  <c r="Z4355" i="1"/>
  <c r="Y4356" i="1"/>
  <c r="Z4356" i="1"/>
  <c r="Y4357" i="1"/>
  <c r="Z4357" i="1"/>
  <c r="Y4358" i="1"/>
  <c r="Z4358" i="1"/>
  <c r="Y4359" i="1"/>
  <c r="Z4359" i="1"/>
  <c r="Y4360" i="1"/>
  <c r="Z4360" i="1"/>
  <c r="Y4361" i="1"/>
  <c r="Z4361" i="1"/>
  <c r="Y4362" i="1"/>
  <c r="Z4362" i="1"/>
  <c r="Y4363" i="1"/>
  <c r="Z4363" i="1"/>
  <c r="Y4364" i="1"/>
  <c r="Z4364" i="1"/>
  <c r="Y4365" i="1"/>
  <c r="Z4365" i="1"/>
  <c r="Y4366" i="1"/>
  <c r="Z4366" i="1"/>
  <c r="Y4367" i="1"/>
  <c r="Z4367" i="1"/>
  <c r="Y4368" i="1"/>
  <c r="Z4368" i="1"/>
  <c r="Y4369" i="1"/>
  <c r="Z4369" i="1"/>
  <c r="Y4370" i="1"/>
  <c r="Z4370" i="1"/>
  <c r="Y4371" i="1"/>
  <c r="Z4371" i="1"/>
  <c r="Y4372" i="1"/>
  <c r="Z4372" i="1"/>
  <c r="Y4373" i="1"/>
  <c r="Z4373" i="1"/>
  <c r="Y4374" i="1"/>
  <c r="Z4374" i="1"/>
  <c r="Y4375" i="1"/>
  <c r="Z4375" i="1"/>
  <c r="Y4376" i="1"/>
  <c r="Z4376" i="1"/>
  <c r="Y4377" i="1"/>
  <c r="Z4377" i="1"/>
  <c r="Y4378" i="1"/>
  <c r="Z4378" i="1"/>
  <c r="Y4379" i="1"/>
  <c r="Z4379" i="1"/>
  <c r="Y4380" i="1"/>
  <c r="Z4380" i="1"/>
  <c r="Y4381" i="1"/>
  <c r="Z4381" i="1"/>
  <c r="Y4382" i="1"/>
  <c r="Z4382" i="1"/>
  <c r="Y4383" i="1"/>
  <c r="Z4383" i="1"/>
  <c r="Y4385" i="1"/>
  <c r="Z4385" i="1"/>
  <c r="Y4387" i="1"/>
  <c r="Z4387" i="1"/>
  <c r="Y4388" i="1"/>
  <c r="Z4388" i="1"/>
  <c r="Y4389" i="1"/>
  <c r="Z4389" i="1"/>
  <c r="Y4390" i="1"/>
  <c r="Z4390" i="1"/>
  <c r="Y4391" i="1"/>
  <c r="Z4391" i="1"/>
  <c r="Y4392" i="1"/>
  <c r="Z4392" i="1"/>
  <c r="Y4393" i="1"/>
  <c r="Z4393" i="1"/>
  <c r="Y4394" i="1"/>
  <c r="Z4394" i="1"/>
  <c r="Y4395" i="1"/>
  <c r="Z4395" i="1"/>
  <c r="Y4396" i="1"/>
  <c r="Z4396" i="1"/>
  <c r="Y4397" i="1"/>
  <c r="Z4397" i="1"/>
  <c r="Y4398" i="1"/>
  <c r="Z4398" i="1"/>
  <c r="Y4399" i="1"/>
  <c r="Z4399" i="1"/>
  <c r="Y4400" i="1"/>
  <c r="Z4400" i="1"/>
  <c r="Y4401" i="1"/>
  <c r="Z4401" i="1"/>
  <c r="Y4402" i="1"/>
  <c r="Z4402" i="1"/>
  <c r="Y4403" i="1"/>
  <c r="Z4403" i="1"/>
  <c r="Y4404" i="1"/>
  <c r="Z4404" i="1"/>
  <c r="Y4405" i="1"/>
  <c r="Z4405" i="1"/>
  <c r="Y4406" i="1"/>
  <c r="Z4406" i="1"/>
  <c r="Y4407" i="1"/>
  <c r="Z4407" i="1"/>
  <c r="Y4408" i="1"/>
  <c r="Z4408" i="1"/>
  <c r="Y4409" i="1"/>
  <c r="Z4409" i="1"/>
  <c r="Y4410" i="1"/>
  <c r="Z4410" i="1"/>
  <c r="Y4411" i="1"/>
  <c r="Z4411" i="1"/>
  <c r="Y4413" i="1"/>
  <c r="Z4413" i="1"/>
  <c r="Y4416" i="1"/>
  <c r="Z4416" i="1"/>
  <c r="Y4417" i="1"/>
  <c r="Z4417" i="1"/>
  <c r="Y4418" i="1"/>
  <c r="Z4418" i="1"/>
  <c r="Y4419" i="1"/>
  <c r="Z4419" i="1"/>
  <c r="Y4420" i="1"/>
  <c r="Z4420" i="1"/>
  <c r="Y4421" i="1"/>
  <c r="Z4421" i="1"/>
  <c r="Y4422" i="1"/>
  <c r="Z4422" i="1"/>
  <c r="Y4423" i="1"/>
  <c r="Z4423" i="1"/>
  <c r="Y4424" i="1"/>
  <c r="Z4424" i="1"/>
  <c r="Y4425" i="1"/>
  <c r="Z4425" i="1"/>
  <c r="Y4426" i="1"/>
  <c r="Z4426" i="1"/>
  <c r="Y4427" i="1"/>
  <c r="Z4427" i="1"/>
  <c r="Y4428" i="1"/>
  <c r="Z4428" i="1"/>
  <c r="Y4429" i="1"/>
  <c r="Z4429" i="1"/>
  <c r="Y4430" i="1"/>
  <c r="Z4430" i="1"/>
  <c r="Y4431" i="1"/>
  <c r="Z4431" i="1"/>
  <c r="Y4432" i="1"/>
  <c r="Z4432" i="1"/>
  <c r="Y4433" i="1"/>
  <c r="Z4433" i="1"/>
  <c r="Y4434" i="1"/>
  <c r="Z4434" i="1"/>
  <c r="Y4435" i="1"/>
  <c r="Z4435" i="1"/>
  <c r="Y4436" i="1"/>
  <c r="Z4436" i="1"/>
  <c r="Y4437" i="1"/>
  <c r="Z4437" i="1"/>
  <c r="Y4438" i="1"/>
  <c r="Z4438" i="1"/>
  <c r="Y4439" i="1"/>
  <c r="Z4439" i="1"/>
  <c r="Y4440" i="1"/>
  <c r="Z4440" i="1"/>
  <c r="Y4441" i="1"/>
  <c r="Z4441" i="1"/>
  <c r="Y4442" i="1"/>
  <c r="Z4442" i="1"/>
  <c r="Y4443" i="1"/>
  <c r="Z4443" i="1"/>
  <c r="Y4444" i="1"/>
  <c r="Z4444" i="1"/>
  <c r="Y4445" i="1"/>
  <c r="Z4445" i="1"/>
  <c r="Y4446" i="1"/>
  <c r="Z4446" i="1"/>
  <c r="Y4447" i="1"/>
  <c r="Z4447" i="1"/>
  <c r="Y4448" i="1"/>
  <c r="Z4448" i="1"/>
  <c r="Y4449" i="1"/>
  <c r="Z4449" i="1"/>
  <c r="Y4450" i="1"/>
  <c r="Z4450" i="1"/>
  <c r="Y4451" i="1"/>
  <c r="Z4451" i="1"/>
  <c r="Y4452" i="1"/>
  <c r="Z4452" i="1"/>
  <c r="Y4453" i="1"/>
  <c r="Z4453" i="1"/>
  <c r="Y4454" i="1"/>
  <c r="Z4454" i="1"/>
  <c r="Y4455" i="1"/>
  <c r="Z4455" i="1"/>
  <c r="Y4456" i="1"/>
  <c r="Z4456" i="1"/>
  <c r="Y4457" i="1"/>
  <c r="Z4457" i="1"/>
  <c r="Y4458" i="1"/>
  <c r="Z4458" i="1"/>
  <c r="Y4459" i="1"/>
  <c r="Z4459" i="1"/>
  <c r="Y4460" i="1"/>
  <c r="Z4460" i="1"/>
  <c r="Y4461" i="1"/>
  <c r="Z4461" i="1"/>
  <c r="Y4462" i="1"/>
  <c r="Z4462" i="1"/>
  <c r="Y4463" i="1"/>
  <c r="Z4463" i="1"/>
  <c r="Y4464" i="1"/>
  <c r="Z4464" i="1"/>
  <c r="Y4465" i="1"/>
  <c r="Z4465" i="1"/>
  <c r="Y4466" i="1"/>
  <c r="Z4466" i="1"/>
  <c r="Y4467" i="1"/>
  <c r="Z4467" i="1"/>
  <c r="Y4469" i="1"/>
  <c r="Z4469" i="1"/>
  <c r="Y4471" i="1"/>
  <c r="Z4471" i="1"/>
  <c r="Y4472" i="1"/>
  <c r="Z4472" i="1"/>
  <c r="Y4473" i="1"/>
  <c r="Z4473" i="1"/>
  <c r="Y4474" i="1"/>
  <c r="Z4474" i="1"/>
  <c r="Y4475" i="1"/>
  <c r="Z4475" i="1"/>
  <c r="Y4476" i="1"/>
  <c r="Z4476" i="1"/>
  <c r="Y4477" i="1"/>
  <c r="Z4477" i="1"/>
  <c r="Y4478" i="1"/>
  <c r="Z4478" i="1"/>
  <c r="Y4479" i="1"/>
  <c r="Z4479" i="1"/>
  <c r="Y4480" i="1"/>
  <c r="Z4480" i="1"/>
  <c r="Y4481" i="1"/>
  <c r="Z4481" i="1"/>
  <c r="Y4482" i="1"/>
  <c r="Z4482" i="1"/>
  <c r="Y4483" i="1"/>
  <c r="Z4483" i="1"/>
  <c r="Y4484" i="1"/>
  <c r="Z4484" i="1"/>
  <c r="Y4485" i="1"/>
  <c r="Z4485" i="1"/>
  <c r="Y4486" i="1"/>
  <c r="Z4486" i="1"/>
  <c r="Y4487" i="1"/>
  <c r="Z4487" i="1"/>
  <c r="Y4488" i="1"/>
  <c r="Z4488" i="1"/>
  <c r="Y4489" i="1"/>
  <c r="Z4489" i="1"/>
  <c r="Y4490" i="1"/>
  <c r="Z4490" i="1"/>
  <c r="Y4491" i="1"/>
  <c r="Z4491" i="1"/>
  <c r="Y4492" i="1"/>
  <c r="Z4492" i="1"/>
  <c r="Y4493" i="1"/>
  <c r="Z4493" i="1"/>
  <c r="Y4494" i="1"/>
  <c r="Z4494" i="1"/>
  <c r="Y4495" i="1"/>
  <c r="Z4495" i="1"/>
  <c r="Y4497" i="1"/>
  <c r="Z4497" i="1"/>
  <c r="Y4500" i="1"/>
  <c r="Z4500" i="1"/>
  <c r="Y4501" i="1"/>
  <c r="Z4501" i="1"/>
  <c r="Y4502" i="1"/>
  <c r="Z4502" i="1"/>
  <c r="Y4503" i="1"/>
  <c r="Z4503" i="1"/>
  <c r="Y4504" i="1"/>
  <c r="Z4504" i="1"/>
  <c r="Y4505" i="1"/>
  <c r="Z4505" i="1"/>
  <c r="Y4506" i="1"/>
  <c r="Z4506" i="1"/>
  <c r="Y4507" i="1"/>
  <c r="Z4507" i="1"/>
  <c r="Y4508" i="1"/>
  <c r="Z4508" i="1"/>
  <c r="Y4509" i="1"/>
  <c r="Z4509" i="1"/>
  <c r="Y4510" i="1"/>
  <c r="Z4510" i="1"/>
  <c r="Y4511" i="1"/>
  <c r="Z4511" i="1"/>
  <c r="Y4512" i="1"/>
  <c r="Z4512" i="1"/>
  <c r="Y4513" i="1"/>
  <c r="Z4513" i="1"/>
  <c r="Y4514" i="1"/>
  <c r="Z4514" i="1"/>
  <c r="Y4515" i="1"/>
  <c r="Z4515" i="1"/>
  <c r="Y4516" i="1"/>
  <c r="Z4516" i="1"/>
  <c r="Y4517" i="1"/>
  <c r="Z4517" i="1"/>
  <c r="Y4518" i="1"/>
  <c r="Z4518" i="1"/>
  <c r="Y4519" i="1"/>
  <c r="Z4519" i="1"/>
  <c r="Y4520" i="1"/>
  <c r="Z4520" i="1"/>
  <c r="Y4521" i="1"/>
  <c r="Z4521" i="1"/>
  <c r="Y4522" i="1"/>
  <c r="Z4522" i="1"/>
  <c r="Y4523" i="1"/>
  <c r="Z4523" i="1"/>
  <c r="Y4524" i="1"/>
  <c r="Z4524" i="1"/>
  <c r="Y4525" i="1"/>
  <c r="Z4525" i="1"/>
  <c r="Y4526" i="1"/>
  <c r="Z4526" i="1"/>
  <c r="Y4527" i="1"/>
  <c r="Z4527" i="1"/>
  <c r="Y4528" i="1"/>
  <c r="Z4528" i="1"/>
  <c r="Y4529" i="1"/>
  <c r="Z4529" i="1"/>
  <c r="Y4530" i="1"/>
  <c r="Z4530" i="1"/>
  <c r="Y4531" i="1"/>
  <c r="Z4531" i="1"/>
  <c r="Y4532" i="1"/>
  <c r="Z4532" i="1"/>
  <c r="Y4533" i="1"/>
  <c r="Z4533" i="1"/>
  <c r="Y4534" i="1"/>
  <c r="Z4534" i="1"/>
  <c r="Y4535" i="1"/>
  <c r="Z4535" i="1"/>
  <c r="Y4536" i="1"/>
  <c r="Z4536" i="1"/>
  <c r="Y4537" i="1"/>
  <c r="Z4537" i="1"/>
  <c r="Y4538" i="1"/>
  <c r="Z4538" i="1"/>
  <c r="Y4539" i="1"/>
  <c r="Z4539" i="1"/>
  <c r="Y4540" i="1"/>
  <c r="Z4540" i="1"/>
  <c r="Y4541" i="1"/>
  <c r="Z4541" i="1"/>
  <c r="Y4542" i="1"/>
  <c r="Z4542" i="1"/>
  <c r="Y4543" i="1"/>
  <c r="Z4543" i="1"/>
  <c r="Y4544" i="1"/>
  <c r="Z4544" i="1"/>
  <c r="Y4545" i="1"/>
  <c r="Z4545" i="1"/>
  <c r="Y4546" i="1"/>
  <c r="Z4546" i="1"/>
  <c r="Y4547" i="1"/>
  <c r="Z4547" i="1"/>
  <c r="Y4548" i="1"/>
  <c r="Z4548" i="1"/>
  <c r="Y4549" i="1"/>
  <c r="Z4549" i="1"/>
  <c r="Y4550" i="1"/>
  <c r="Z4550" i="1"/>
  <c r="Y4551" i="1"/>
  <c r="Z4551" i="1"/>
  <c r="Y4553" i="1"/>
  <c r="Z4553" i="1"/>
  <c r="Y4555" i="1"/>
  <c r="Z4555" i="1"/>
  <c r="Y4556" i="1"/>
  <c r="Z4556" i="1"/>
  <c r="Y4557" i="1"/>
  <c r="Z4557" i="1"/>
  <c r="Y4558" i="1"/>
  <c r="Z4558" i="1"/>
  <c r="Y4559" i="1"/>
  <c r="Z4559" i="1"/>
  <c r="Y4560" i="1"/>
  <c r="Z4560" i="1"/>
  <c r="Y4561" i="1"/>
  <c r="Z4561" i="1"/>
  <c r="Y4562" i="1"/>
  <c r="Z4562" i="1"/>
  <c r="Y4563" i="1"/>
  <c r="Z4563" i="1"/>
  <c r="Y4564" i="1"/>
  <c r="Z4564" i="1"/>
  <c r="Y4565" i="1"/>
  <c r="Z4565" i="1"/>
  <c r="Y4566" i="1"/>
  <c r="Z4566" i="1"/>
  <c r="Y4567" i="1"/>
  <c r="Z4567" i="1"/>
  <c r="Y4568" i="1"/>
  <c r="Z4568" i="1"/>
  <c r="Y4569" i="1"/>
  <c r="Z4569" i="1"/>
  <c r="Y4570" i="1"/>
  <c r="Z4570" i="1"/>
  <c r="Y4571" i="1"/>
  <c r="Z4571" i="1"/>
  <c r="Y4572" i="1"/>
  <c r="Z4572" i="1"/>
  <c r="Y4573" i="1"/>
  <c r="Z4573" i="1"/>
  <c r="Y4574" i="1"/>
  <c r="Z4574" i="1"/>
  <c r="Y4575" i="1"/>
  <c r="Z4575" i="1"/>
  <c r="Y4576" i="1"/>
  <c r="Z4576" i="1"/>
  <c r="Y4577" i="1"/>
  <c r="Z4577" i="1"/>
  <c r="Y4578" i="1"/>
  <c r="Z4578" i="1"/>
  <c r="Y4579" i="1"/>
  <c r="Z4579" i="1"/>
  <c r="Y4581" i="1"/>
  <c r="Z4581" i="1"/>
  <c r="Y4584" i="1"/>
  <c r="Z4584" i="1"/>
  <c r="Y4585" i="1"/>
  <c r="Z4585" i="1"/>
  <c r="Y4586" i="1"/>
  <c r="Z4586" i="1"/>
  <c r="Y4587" i="1"/>
  <c r="Z4587" i="1"/>
  <c r="Y4588" i="1"/>
  <c r="Z4588" i="1"/>
  <c r="Y4589" i="1"/>
  <c r="Z4589" i="1"/>
  <c r="Y4590" i="1"/>
  <c r="Z4590" i="1"/>
  <c r="Y4591" i="1"/>
  <c r="Z4591" i="1"/>
  <c r="Y4592" i="1"/>
  <c r="Z4592" i="1"/>
  <c r="Y4593" i="1"/>
  <c r="Z4593" i="1"/>
  <c r="Y4594" i="1"/>
  <c r="Z4594" i="1"/>
  <c r="Y4595" i="1"/>
  <c r="Z4595" i="1"/>
  <c r="Y4596" i="1"/>
  <c r="Z4596" i="1"/>
  <c r="Y4597" i="1"/>
  <c r="Z4597" i="1"/>
  <c r="Y4598" i="1"/>
  <c r="Z4598" i="1"/>
  <c r="Y4599" i="1"/>
  <c r="Z4599" i="1"/>
  <c r="Y4600" i="1"/>
  <c r="Z4600" i="1"/>
  <c r="Y4601" i="1"/>
  <c r="Z4601" i="1"/>
  <c r="Y4602" i="1"/>
  <c r="Z4602" i="1"/>
  <c r="Y4603" i="1"/>
  <c r="Z4603" i="1"/>
  <c r="Y4604" i="1"/>
  <c r="Z4604" i="1"/>
  <c r="Y4605" i="1"/>
  <c r="Z4605" i="1"/>
  <c r="Y4606" i="1"/>
  <c r="Z4606" i="1"/>
  <c r="Y4607" i="1"/>
  <c r="Z4607" i="1"/>
  <c r="Y4608" i="1"/>
  <c r="Z4608" i="1"/>
  <c r="Y4609" i="1"/>
  <c r="Z4609" i="1"/>
  <c r="Y4610" i="1"/>
  <c r="Z4610" i="1"/>
  <c r="Y4611" i="1"/>
  <c r="Z4611" i="1"/>
  <c r="Y4612" i="1"/>
  <c r="Z4612" i="1"/>
  <c r="Y4613" i="1"/>
  <c r="Z4613" i="1"/>
  <c r="Y4614" i="1"/>
  <c r="Z4614" i="1"/>
  <c r="Y4615" i="1"/>
  <c r="Z4615" i="1"/>
  <c r="Y4616" i="1"/>
  <c r="Z4616" i="1"/>
  <c r="Y4617" i="1"/>
  <c r="Z4617" i="1"/>
  <c r="Y4618" i="1"/>
  <c r="Z4618" i="1"/>
  <c r="Y4619" i="1"/>
  <c r="Z4619" i="1"/>
  <c r="Y4620" i="1"/>
  <c r="Z4620" i="1"/>
  <c r="Y4621" i="1"/>
  <c r="Z4621" i="1"/>
  <c r="Y4622" i="1"/>
  <c r="Z4622" i="1"/>
  <c r="Y4623" i="1"/>
  <c r="Z4623" i="1"/>
  <c r="Y4624" i="1"/>
  <c r="Z4624" i="1"/>
  <c r="Y4625" i="1"/>
  <c r="Z4625" i="1"/>
  <c r="Y4626" i="1"/>
  <c r="Z4626" i="1"/>
  <c r="Y4627" i="1"/>
  <c r="Z4627" i="1"/>
  <c r="Y4628" i="1"/>
  <c r="Z4628" i="1"/>
  <c r="Y4629" i="1"/>
  <c r="Z4629" i="1"/>
  <c r="Y4630" i="1"/>
  <c r="Z4630" i="1"/>
  <c r="Y4631" i="1"/>
  <c r="Z4631" i="1"/>
  <c r="Y4632" i="1"/>
  <c r="Z4632" i="1"/>
  <c r="Y4633" i="1"/>
  <c r="Z4633" i="1"/>
  <c r="Y4634" i="1"/>
  <c r="Z4634" i="1"/>
  <c r="Y4635" i="1"/>
  <c r="Z4635" i="1"/>
  <c r="Y4637" i="1"/>
  <c r="Z4637" i="1"/>
  <c r="Y4639" i="1"/>
  <c r="Z4639" i="1"/>
  <c r="Y4640" i="1"/>
  <c r="Z4640" i="1"/>
  <c r="Y4641" i="1"/>
  <c r="Z4641" i="1"/>
  <c r="Y4642" i="1"/>
  <c r="Z4642" i="1"/>
  <c r="Y4643" i="1"/>
  <c r="Z4643" i="1"/>
  <c r="Y4644" i="1"/>
  <c r="Z4644" i="1"/>
  <c r="Y4645" i="1"/>
  <c r="Z4645" i="1"/>
  <c r="Y4646" i="1"/>
  <c r="Z4646" i="1"/>
  <c r="Y4647" i="1"/>
  <c r="Z4647" i="1"/>
  <c r="Y4648" i="1"/>
  <c r="Z4648" i="1"/>
  <c r="Y4649" i="1"/>
  <c r="Z4649" i="1"/>
  <c r="Y4650" i="1"/>
  <c r="Z4650" i="1"/>
  <c r="Y4651" i="1"/>
  <c r="Z4651" i="1"/>
  <c r="Y4652" i="1"/>
  <c r="Z4652" i="1"/>
  <c r="Y4653" i="1"/>
  <c r="Z4653" i="1"/>
  <c r="Y4654" i="1"/>
  <c r="Z4654" i="1"/>
  <c r="Y4655" i="1"/>
  <c r="Z4655" i="1"/>
  <c r="Y4656" i="1"/>
  <c r="Z4656" i="1"/>
  <c r="Y4657" i="1"/>
  <c r="Z4657" i="1"/>
  <c r="Y4658" i="1"/>
  <c r="Z4658" i="1"/>
  <c r="Y4659" i="1"/>
  <c r="Z4659" i="1"/>
  <c r="Y4660" i="1"/>
  <c r="Z4660" i="1"/>
  <c r="Y4661" i="1"/>
  <c r="Z4661" i="1"/>
  <c r="Y4662" i="1"/>
  <c r="Z4662" i="1"/>
  <c r="Y4663" i="1"/>
  <c r="Z4663" i="1"/>
  <c r="Y4665" i="1"/>
  <c r="Z4665" i="1"/>
  <c r="Y4668" i="1"/>
  <c r="Z4668" i="1"/>
  <c r="Y4669" i="1"/>
  <c r="Z4669" i="1"/>
  <c r="Y4670" i="1"/>
  <c r="Z4670" i="1"/>
  <c r="Y4671" i="1"/>
  <c r="Z4671" i="1"/>
  <c r="Y4672" i="1"/>
  <c r="Z4672" i="1"/>
  <c r="Y4673" i="1"/>
  <c r="Z4673" i="1"/>
  <c r="Y4674" i="1"/>
  <c r="Z4674" i="1"/>
  <c r="Y4675" i="1"/>
  <c r="Z4675" i="1"/>
  <c r="Y4676" i="1"/>
  <c r="Z4676" i="1"/>
  <c r="Y4677" i="1"/>
  <c r="Z4677" i="1"/>
  <c r="Y4678" i="1"/>
  <c r="Z4678" i="1"/>
  <c r="Y4679" i="1"/>
  <c r="Z4679" i="1"/>
  <c r="Y4680" i="1"/>
  <c r="Z4680" i="1"/>
  <c r="Y4681" i="1"/>
  <c r="Z4681" i="1"/>
  <c r="Y4682" i="1"/>
  <c r="Z4682" i="1"/>
  <c r="Y4683" i="1"/>
  <c r="Z4683" i="1"/>
  <c r="Y4684" i="1"/>
  <c r="Z4684" i="1"/>
  <c r="Y4685" i="1"/>
  <c r="Z4685" i="1"/>
  <c r="Y4686" i="1"/>
  <c r="Z4686" i="1"/>
  <c r="Y4687" i="1"/>
  <c r="Z4687" i="1"/>
  <c r="Y4688" i="1"/>
  <c r="Z4688" i="1"/>
  <c r="Y4689" i="1"/>
  <c r="Z4689" i="1"/>
  <c r="Y4690" i="1"/>
  <c r="Z4690" i="1"/>
  <c r="Y4691" i="1"/>
  <c r="Z4691" i="1"/>
  <c r="Y4692" i="1"/>
  <c r="Z4692" i="1"/>
  <c r="Y4693" i="1"/>
  <c r="Z4693" i="1"/>
  <c r="Y4694" i="1"/>
  <c r="Z4694" i="1"/>
  <c r="Y4695" i="1"/>
  <c r="Z4695" i="1"/>
  <c r="Y4696" i="1"/>
  <c r="Z4696" i="1"/>
  <c r="Y4697" i="1"/>
  <c r="Z4697" i="1"/>
  <c r="Y4698" i="1"/>
  <c r="Z4698" i="1"/>
  <c r="Y4699" i="1"/>
  <c r="Z4699" i="1"/>
  <c r="Y4700" i="1"/>
  <c r="Z4700" i="1"/>
  <c r="Y4701" i="1"/>
  <c r="Z4701" i="1"/>
  <c r="Y4702" i="1"/>
  <c r="Z4702" i="1"/>
  <c r="Y4703" i="1"/>
  <c r="Z4703" i="1"/>
  <c r="Y4704" i="1"/>
  <c r="Z4704" i="1"/>
  <c r="Y4705" i="1"/>
  <c r="Z4705" i="1"/>
  <c r="Y4706" i="1"/>
  <c r="Z4706" i="1"/>
  <c r="Y4707" i="1"/>
  <c r="Z4707" i="1"/>
  <c r="Y4708" i="1"/>
  <c r="Z4708" i="1"/>
  <c r="Y4709" i="1"/>
  <c r="Z4709" i="1"/>
  <c r="Y4710" i="1"/>
  <c r="Z4710" i="1"/>
  <c r="Y4711" i="1"/>
  <c r="Z4711" i="1"/>
  <c r="Y4712" i="1"/>
  <c r="Z4712" i="1"/>
  <c r="Y4713" i="1"/>
  <c r="Z4713" i="1"/>
  <c r="Y4714" i="1"/>
  <c r="Z4714" i="1"/>
  <c r="Y4715" i="1"/>
  <c r="Z4715" i="1"/>
  <c r="Y4716" i="1"/>
  <c r="Z4716" i="1"/>
  <c r="Y4717" i="1"/>
  <c r="Z4717" i="1"/>
  <c r="Y4718" i="1"/>
  <c r="Z4718" i="1"/>
  <c r="Y4719" i="1"/>
  <c r="Z4719" i="1"/>
  <c r="Y4721" i="1"/>
  <c r="Z4721" i="1"/>
  <c r="Y4723" i="1"/>
  <c r="Z4723" i="1"/>
  <c r="Y4724" i="1"/>
  <c r="Z4724" i="1"/>
  <c r="Y4725" i="1"/>
  <c r="Z4725" i="1"/>
  <c r="Y4726" i="1"/>
  <c r="Z4726" i="1"/>
  <c r="Y4727" i="1"/>
  <c r="Z4727" i="1"/>
  <c r="Y4728" i="1"/>
  <c r="Z4728" i="1"/>
  <c r="Y4729" i="1"/>
  <c r="Z4729" i="1"/>
  <c r="Y4730" i="1"/>
  <c r="Z4730" i="1"/>
  <c r="Y4731" i="1"/>
  <c r="Z4731" i="1"/>
  <c r="Y4732" i="1"/>
  <c r="Z4732" i="1"/>
  <c r="Y4733" i="1"/>
  <c r="Z4733" i="1"/>
  <c r="Y4734" i="1"/>
  <c r="Z4734" i="1"/>
  <c r="Y4735" i="1"/>
  <c r="Z4735" i="1"/>
  <c r="Y4736" i="1"/>
  <c r="Z4736" i="1"/>
  <c r="Y4737" i="1"/>
  <c r="Z4737" i="1"/>
  <c r="Y4738" i="1"/>
  <c r="Z4738" i="1"/>
  <c r="Y4739" i="1"/>
  <c r="Z4739" i="1"/>
  <c r="Y4740" i="1"/>
  <c r="Z4740" i="1"/>
  <c r="Y4741" i="1"/>
  <c r="Z4741" i="1"/>
  <c r="Y4742" i="1"/>
  <c r="Z4742" i="1"/>
  <c r="Y4743" i="1"/>
  <c r="Z4743" i="1"/>
  <c r="Y4744" i="1"/>
  <c r="Z4744" i="1"/>
  <c r="Y4745" i="1"/>
  <c r="Z4745" i="1"/>
  <c r="Y4746" i="1"/>
  <c r="Z4746" i="1"/>
  <c r="Y4747" i="1"/>
  <c r="Z4747" i="1"/>
  <c r="Y4749" i="1"/>
  <c r="Z4749" i="1"/>
  <c r="Y4752" i="1"/>
  <c r="Z4752" i="1"/>
  <c r="Y4753" i="1"/>
  <c r="Z4753" i="1"/>
  <c r="Y4754" i="1"/>
  <c r="Z4754" i="1"/>
  <c r="Y4755" i="1"/>
  <c r="Z4755" i="1"/>
  <c r="Y4756" i="1"/>
  <c r="Z4756" i="1"/>
  <c r="Y4757" i="1"/>
  <c r="Z4757" i="1"/>
  <c r="Y4758" i="1"/>
  <c r="Z4758" i="1"/>
  <c r="Y4759" i="1"/>
  <c r="Z4759" i="1"/>
  <c r="Y4760" i="1"/>
  <c r="Z4760" i="1"/>
  <c r="Y4761" i="1"/>
  <c r="Z4761" i="1"/>
  <c r="Y4762" i="1"/>
  <c r="Z4762" i="1"/>
  <c r="Y4763" i="1"/>
  <c r="Z4763" i="1"/>
  <c r="Y4764" i="1"/>
  <c r="Z4764" i="1"/>
  <c r="Y4765" i="1"/>
  <c r="Z4765" i="1"/>
  <c r="Y4766" i="1"/>
  <c r="Z4766" i="1"/>
  <c r="Y4767" i="1"/>
  <c r="Z4767" i="1"/>
  <c r="Y4768" i="1"/>
  <c r="Z4768" i="1"/>
  <c r="Y4769" i="1"/>
  <c r="Z4769" i="1"/>
  <c r="Y4770" i="1"/>
  <c r="Z4770" i="1"/>
  <c r="Y4771" i="1"/>
  <c r="Z4771" i="1"/>
  <c r="Y4772" i="1"/>
  <c r="Z4772" i="1"/>
  <c r="Y4773" i="1"/>
  <c r="Z4773" i="1"/>
  <c r="Y4774" i="1"/>
  <c r="Z4774" i="1"/>
  <c r="Y4775" i="1"/>
  <c r="Z4775" i="1"/>
  <c r="Y4776" i="1"/>
  <c r="Z4776" i="1"/>
  <c r="Y4777" i="1"/>
  <c r="Z4777" i="1"/>
  <c r="Y4778" i="1"/>
  <c r="Z4778" i="1"/>
  <c r="Y4779" i="1"/>
  <c r="Z4779" i="1"/>
  <c r="Y4780" i="1"/>
  <c r="Z4780" i="1"/>
  <c r="Y4781" i="1"/>
  <c r="Z4781" i="1"/>
  <c r="Y4782" i="1"/>
  <c r="Z4782" i="1"/>
  <c r="Y4783" i="1"/>
  <c r="Z4783" i="1"/>
  <c r="Y4784" i="1"/>
  <c r="Z4784" i="1"/>
  <c r="Y4785" i="1"/>
  <c r="Z4785" i="1"/>
  <c r="Y4786" i="1"/>
  <c r="Z4786" i="1"/>
  <c r="Y4787" i="1"/>
  <c r="Z4787" i="1"/>
  <c r="Y4788" i="1"/>
  <c r="Z4788" i="1"/>
  <c r="Y4789" i="1"/>
  <c r="Z4789" i="1"/>
  <c r="Y4790" i="1"/>
  <c r="Z4790" i="1"/>
  <c r="Y4791" i="1"/>
  <c r="Z4791" i="1"/>
  <c r="Y4792" i="1"/>
  <c r="Z4792" i="1"/>
  <c r="Y4793" i="1"/>
  <c r="Z4793" i="1"/>
  <c r="Y4794" i="1"/>
  <c r="Z4794" i="1"/>
  <c r="Y4795" i="1"/>
  <c r="Z4795" i="1"/>
  <c r="Y4796" i="1"/>
  <c r="Z4796" i="1"/>
  <c r="Y4797" i="1"/>
  <c r="Z4797" i="1"/>
  <c r="Y4798" i="1"/>
  <c r="Z4798" i="1"/>
  <c r="Y4799" i="1"/>
  <c r="Z4799" i="1"/>
  <c r="Y4800" i="1"/>
  <c r="Z4800" i="1"/>
  <c r="Y4801" i="1"/>
  <c r="Z4801" i="1"/>
  <c r="Y4802" i="1"/>
  <c r="Z4802" i="1"/>
  <c r="Y4803" i="1"/>
  <c r="Z4803" i="1"/>
  <c r="Y4805" i="1"/>
  <c r="Z4805" i="1"/>
  <c r="Y4807" i="1"/>
  <c r="Z4807" i="1"/>
  <c r="Y4808" i="1"/>
  <c r="Z4808" i="1"/>
  <c r="Y4809" i="1"/>
  <c r="Z4809" i="1"/>
  <c r="Y4810" i="1"/>
  <c r="Z4810" i="1"/>
  <c r="Y4811" i="1"/>
  <c r="Z4811" i="1"/>
  <c r="Y4812" i="1"/>
  <c r="Z4812" i="1"/>
  <c r="Y4813" i="1"/>
  <c r="Z4813" i="1"/>
  <c r="Y4814" i="1"/>
  <c r="Z4814" i="1"/>
  <c r="Y4815" i="1"/>
  <c r="Z4815" i="1"/>
  <c r="Y4816" i="1"/>
  <c r="Z4816" i="1"/>
  <c r="Y4817" i="1"/>
  <c r="Z4817" i="1"/>
  <c r="Y4818" i="1"/>
  <c r="Z4818" i="1"/>
  <c r="Y4819" i="1"/>
  <c r="Z4819" i="1"/>
  <c r="Y4820" i="1"/>
  <c r="Z4820" i="1"/>
  <c r="Y4821" i="1"/>
  <c r="Z4821" i="1"/>
  <c r="Y4822" i="1"/>
  <c r="Z4822" i="1"/>
  <c r="Y4823" i="1"/>
  <c r="Z4823" i="1"/>
  <c r="Y4824" i="1"/>
  <c r="Z4824" i="1"/>
  <c r="Y4825" i="1"/>
  <c r="Z4825" i="1"/>
  <c r="Y4826" i="1"/>
  <c r="Z4826" i="1"/>
  <c r="Y4827" i="1"/>
  <c r="Z4827" i="1"/>
  <c r="Y4828" i="1"/>
  <c r="Z4828" i="1"/>
  <c r="Y4829" i="1"/>
  <c r="Z4829" i="1"/>
  <c r="Y4830" i="1"/>
  <c r="Z4830" i="1"/>
  <c r="Y4831" i="1"/>
  <c r="Z4831" i="1"/>
  <c r="Y4833" i="1"/>
  <c r="Z4833" i="1"/>
  <c r="Y4836" i="1"/>
  <c r="Z4836" i="1"/>
  <c r="Y4837" i="1"/>
  <c r="Z4837" i="1"/>
  <c r="Y4838" i="1"/>
  <c r="Z4838" i="1"/>
  <c r="Y4839" i="1"/>
  <c r="Z4839" i="1"/>
  <c r="Y4840" i="1"/>
  <c r="Z4840" i="1"/>
  <c r="Y4841" i="1"/>
  <c r="Z4841" i="1"/>
  <c r="Y4842" i="1"/>
  <c r="Z4842" i="1"/>
  <c r="Y4843" i="1"/>
  <c r="Z4843" i="1"/>
  <c r="Y4844" i="1"/>
  <c r="Z4844" i="1"/>
  <c r="Y4845" i="1"/>
  <c r="Z4845" i="1"/>
  <c r="Y4846" i="1"/>
  <c r="Z4846" i="1"/>
  <c r="Y4847" i="1"/>
  <c r="Z4847" i="1"/>
  <c r="Y4848" i="1"/>
  <c r="Z4848" i="1"/>
  <c r="Y4849" i="1"/>
  <c r="Z4849" i="1"/>
  <c r="Y4850" i="1"/>
  <c r="Z4850" i="1"/>
  <c r="Y4851" i="1"/>
  <c r="Z4851" i="1"/>
  <c r="Y4852" i="1"/>
  <c r="Z4852" i="1"/>
  <c r="Y4853" i="1"/>
  <c r="Z4853" i="1"/>
  <c r="Y4854" i="1"/>
  <c r="Z4854" i="1"/>
  <c r="Y4855" i="1"/>
  <c r="Z4855" i="1"/>
  <c r="Y4856" i="1"/>
  <c r="Z4856" i="1"/>
  <c r="Y4857" i="1"/>
  <c r="Z4857" i="1"/>
  <c r="Y4858" i="1"/>
  <c r="Z4858" i="1"/>
  <c r="Y4859" i="1"/>
  <c r="Z4859" i="1"/>
  <c r="Y4860" i="1"/>
  <c r="Z4860" i="1"/>
  <c r="Y4861" i="1"/>
  <c r="Z4861" i="1"/>
  <c r="Y4862" i="1"/>
  <c r="Z4862" i="1"/>
  <c r="Y4863" i="1"/>
  <c r="Z4863" i="1"/>
  <c r="Y4864" i="1"/>
  <c r="Z4864" i="1"/>
  <c r="Y4865" i="1"/>
  <c r="Z4865" i="1"/>
  <c r="Y4866" i="1"/>
  <c r="Z4866" i="1"/>
  <c r="Y4867" i="1"/>
  <c r="Z4867" i="1"/>
  <c r="Y4868" i="1"/>
  <c r="Z4868" i="1"/>
  <c r="Y4869" i="1"/>
  <c r="Z4869" i="1"/>
  <c r="Y4870" i="1"/>
  <c r="Z4870" i="1"/>
  <c r="Y4871" i="1"/>
  <c r="Z4871" i="1"/>
  <c r="Y4872" i="1"/>
  <c r="Z4872" i="1"/>
  <c r="Y4873" i="1"/>
  <c r="Z4873" i="1"/>
  <c r="Y4874" i="1"/>
  <c r="Z4874" i="1"/>
  <c r="Y4875" i="1"/>
  <c r="Z4875" i="1"/>
  <c r="Y4876" i="1"/>
  <c r="Z4876" i="1"/>
  <c r="Y4877" i="1"/>
  <c r="Z4877" i="1"/>
  <c r="Y4878" i="1"/>
  <c r="Z4878" i="1"/>
  <c r="Y4879" i="1"/>
  <c r="Z4879" i="1"/>
  <c r="Y4880" i="1"/>
  <c r="Z4880" i="1"/>
  <c r="Y4881" i="1"/>
  <c r="Z4881" i="1"/>
  <c r="Y4882" i="1"/>
  <c r="Z4882" i="1"/>
  <c r="Y4883" i="1"/>
  <c r="Z4883" i="1"/>
  <c r="Y4884" i="1"/>
  <c r="Z4884" i="1"/>
  <c r="Y4885" i="1"/>
  <c r="Z4885" i="1"/>
  <c r="Y4886" i="1"/>
  <c r="Z4886" i="1"/>
  <c r="Y4887" i="1"/>
  <c r="Z4887" i="1"/>
  <c r="Y4889" i="1"/>
  <c r="Z4889" i="1"/>
  <c r="Y4891" i="1"/>
  <c r="Z4891" i="1"/>
  <c r="Y4892" i="1"/>
  <c r="Z4892" i="1"/>
  <c r="Y4893" i="1"/>
  <c r="Z4893" i="1"/>
  <c r="Y4894" i="1"/>
  <c r="Z4894" i="1"/>
  <c r="Y4895" i="1"/>
  <c r="Z4895" i="1"/>
  <c r="Y4896" i="1"/>
  <c r="Z4896" i="1"/>
  <c r="Y4897" i="1"/>
  <c r="Z4897" i="1"/>
  <c r="Y4898" i="1"/>
  <c r="Z4898" i="1"/>
  <c r="Y4899" i="1"/>
  <c r="Z4899" i="1"/>
  <c r="Y4900" i="1"/>
  <c r="Z4900" i="1"/>
  <c r="Y4901" i="1"/>
  <c r="Z4901" i="1"/>
  <c r="Y4902" i="1"/>
  <c r="Z4902" i="1"/>
  <c r="Y4903" i="1"/>
  <c r="Z4903" i="1"/>
  <c r="Y4904" i="1"/>
  <c r="Z4904" i="1"/>
  <c r="Y4905" i="1"/>
  <c r="Z4905" i="1"/>
  <c r="Y4906" i="1"/>
  <c r="Z4906" i="1"/>
  <c r="Y4907" i="1"/>
  <c r="Z4907" i="1"/>
  <c r="Y4908" i="1"/>
  <c r="Z4908" i="1"/>
  <c r="Y4909" i="1"/>
  <c r="Z4909" i="1"/>
  <c r="Y4910" i="1"/>
  <c r="Z4910" i="1"/>
  <c r="Y4911" i="1"/>
  <c r="Z4911" i="1"/>
  <c r="Y4912" i="1"/>
  <c r="Z4912" i="1"/>
  <c r="Y4913" i="1"/>
  <c r="Z4913" i="1"/>
  <c r="Y4914" i="1"/>
  <c r="Z4914" i="1"/>
  <c r="Y4915" i="1"/>
  <c r="Z4915" i="1"/>
  <c r="Y4917" i="1"/>
  <c r="Z4917" i="1"/>
  <c r="Y4920" i="1"/>
  <c r="Z4920" i="1"/>
  <c r="Y4921" i="1"/>
  <c r="Z4921" i="1"/>
  <c r="Y4922" i="1"/>
  <c r="Z4922" i="1"/>
  <c r="Y4923" i="1"/>
  <c r="Z4923" i="1"/>
  <c r="Y4924" i="1"/>
  <c r="Z4924" i="1"/>
  <c r="Y4925" i="1"/>
  <c r="Z4925" i="1"/>
  <c r="Y4926" i="1"/>
  <c r="Z4926" i="1"/>
  <c r="Y4927" i="1"/>
  <c r="Z4927" i="1"/>
  <c r="Y4928" i="1"/>
  <c r="Z4928" i="1"/>
  <c r="Y4929" i="1"/>
  <c r="Z4929" i="1"/>
  <c r="Y4930" i="1"/>
  <c r="Z4930" i="1"/>
  <c r="Y4931" i="1"/>
  <c r="Z4931" i="1"/>
  <c r="Y4932" i="1"/>
  <c r="Z4932" i="1"/>
  <c r="Y4933" i="1"/>
  <c r="Z4933" i="1"/>
  <c r="Y4934" i="1"/>
  <c r="Z4934" i="1"/>
  <c r="Y4935" i="1"/>
  <c r="Z4935" i="1"/>
  <c r="Y4936" i="1"/>
  <c r="Z4936" i="1"/>
  <c r="Y4937" i="1"/>
  <c r="Z4937" i="1"/>
  <c r="Y4938" i="1"/>
  <c r="Z4938" i="1"/>
  <c r="Y4939" i="1"/>
  <c r="Z4939" i="1"/>
  <c r="Y4940" i="1"/>
  <c r="Z4940" i="1"/>
  <c r="Y4941" i="1"/>
  <c r="Z4941" i="1"/>
  <c r="Y4942" i="1"/>
  <c r="Z4942" i="1"/>
  <c r="Y4943" i="1"/>
  <c r="Z4943" i="1"/>
  <c r="Y4944" i="1"/>
  <c r="Z4944" i="1"/>
  <c r="Y4945" i="1"/>
  <c r="Z4945" i="1"/>
  <c r="Y4946" i="1"/>
  <c r="Z4946" i="1"/>
  <c r="Y4947" i="1"/>
  <c r="Z4947" i="1"/>
  <c r="Y4948" i="1"/>
  <c r="Z4948" i="1"/>
  <c r="Y4949" i="1"/>
  <c r="Z4949" i="1"/>
  <c r="Y4950" i="1"/>
  <c r="Z4950" i="1"/>
  <c r="Y4951" i="1"/>
  <c r="Z4951" i="1"/>
  <c r="Y4952" i="1"/>
  <c r="Z4952" i="1"/>
  <c r="Y4953" i="1"/>
  <c r="Z4953" i="1"/>
  <c r="Y4954" i="1"/>
  <c r="Z4954" i="1"/>
  <c r="Y4955" i="1"/>
  <c r="Z4955" i="1"/>
  <c r="Y4956" i="1"/>
  <c r="Z4956" i="1"/>
  <c r="Y4957" i="1"/>
  <c r="Z4957" i="1"/>
  <c r="Y4958" i="1"/>
  <c r="Z4958" i="1"/>
  <c r="Y4959" i="1"/>
  <c r="Z4959" i="1"/>
  <c r="Y4960" i="1"/>
  <c r="Z4960" i="1"/>
  <c r="Y4961" i="1"/>
  <c r="Z4961" i="1"/>
  <c r="Y4962" i="1"/>
  <c r="Z4962" i="1"/>
  <c r="Y4963" i="1"/>
  <c r="Z4963" i="1"/>
  <c r="Y4964" i="1"/>
  <c r="Z4964" i="1"/>
  <c r="Y4965" i="1"/>
  <c r="Z4965" i="1"/>
  <c r="Y4966" i="1"/>
  <c r="Z4966" i="1"/>
  <c r="Y4967" i="1"/>
  <c r="Z4967" i="1"/>
  <c r="Y4968" i="1"/>
  <c r="Z4968" i="1"/>
  <c r="Y4969" i="1"/>
  <c r="Z4969" i="1"/>
  <c r="Y4970" i="1"/>
  <c r="Z4970" i="1"/>
  <c r="Y4971" i="1"/>
  <c r="Z4971" i="1"/>
  <c r="Y4973" i="1"/>
  <c r="Z4973" i="1"/>
  <c r="Y4975" i="1"/>
  <c r="Z4975" i="1"/>
  <c r="Y4976" i="1"/>
  <c r="Z4976" i="1"/>
  <c r="Y4977" i="1"/>
  <c r="Z4977" i="1"/>
  <c r="Y4978" i="1"/>
  <c r="Z4978" i="1"/>
  <c r="Y4979" i="1"/>
  <c r="Z4979" i="1"/>
  <c r="Y4980" i="1"/>
  <c r="Z4980" i="1"/>
  <c r="Y4981" i="1"/>
  <c r="Z4981" i="1"/>
  <c r="Y4982" i="1"/>
  <c r="Z4982" i="1"/>
  <c r="Y4983" i="1"/>
  <c r="Z4983" i="1"/>
  <c r="Y4984" i="1"/>
  <c r="Z4984" i="1"/>
  <c r="Y4985" i="1"/>
  <c r="Z4985" i="1"/>
  <c r="Y4986" i="1"/>
  <c r="Z4986" i="1"/>
  <c r="Y4987" i="1"/>
  <c r="Z4987" i="1"/>
  <c r="Y4988" i="1"/>
  <c r="Z4988" i="1"/>
  <c r="Y4989" i="1"/>
  <c r="Z4989" i="1"/>
  <c r="Y4990" i="1"/>
  <c r="Z4990" i="1"/>
  <c r="Y4991" i="1"/>
  <c r="Z4991" i="1"/>
  <c r="Y4992" i="1"/>
  <c r="Z4992" i="1"/>
  <c r="Y4993" i="1"/>
  <c r="Z4993" i="1"/>
  <c r="Y4994" i="1"/>
  <c r="Z4994" i="1"/>
  <c r="Y4995" i="1"/>
  <c r="Z4995" i="1"/>
  <c r="Y4996" i="1"/>
  <c r="Z4996" i="1"/>
  <c r="Y4997" i="1"/>
  <c r="Z4997" i="1"/>
  <c r="Y4998" i="1"/>
  <c r="Z4998" i="1"/>
  <c r="Y4999" i="1"/>
  <c r="Z4999" i="1"/>
  <c r="Y5001" i="1"/>
  <c r="Z5001" i="1"/>
  <c r="Y5004" i="1"/>
  <c r="Z5004" i="1"/>
  <c r="Y5005" i="1"/>
  <c r="Z5005" i="1"/>
  <c r="Y5006" i="1"/>
  <c r="Z5006" i="1"/>
  <c r="Y5007" i="1"/>
  <c r="Z5007" i="1"/>
  <c r="Y5008" i="1"/>
  <c r="Z5008" i="1"/>
  <c r="Y5009" i="1"/>
  <c r="Z5009" i="1"/>
  <c r="Y5010" i="1"/>
  <c r="Z5010" i="1"/>
  <c r="Y5011" i="1"/>
  <c r="Z5011" i="1"/>
  <c r="Y5012" i="1"/>
  <c r="Z5012" i="1"/>
  <c r="Y5013" i="1"/>
  <c r="Z5013" i="1"/>
  <c r="Y5014" i="1"/>
  <c r="Z5014" i="1"/>
  <c r="Y5015" i="1"/>
  <c r="Z5015" i="1"/>
  <c r="Y5016" i="1"/>
  <c r="Z5016" i="1"/>
  <c r="Y5017" i="1"/>
  <c r="Z5017" i="1"/>
  <c r="Y5018" i="1"/>
  <c r="Z5018" i="1"/>
  <c r="Y5019" i="1"/>
  <c r="Z5019" i="1"/>
  <c r="Y5020" i="1"/>
  <c r="Z5020" i="1"/>
  <c r="Y5021" i="1"/>
  <c r="Z5021" i="1"/>
  <c r="Y5022" i="1"/>
  <c r="Z5022" i="1"/>
  <c r="Y5023" i="1"/>
  <c r="Z5023" i="1"/>
  <c r="Y5024" i="1"/>
  <c r="Z5024" i="1"/>
  <c r="Y5025" i="1"/>
  <c r="Z5025" i="1"/>
  <c r="Y5026" i="1"/>
  <c r="Z5026" i="1"/>
  <c r="Y5027" i="1"/>
  <c r="Z5027" i="1"/>
  <c r="Y5028" i="1"/>
  <c r="Z5028" i="1"/>
  <c r="Y5029" i="1"/>
  <c r="Z5029" i="1"/>
  <c r="Y5030" i="1"/>
  <c r="Z5030" i="1"/>
  <c r="Y5031" i="1"/>
  <c r="Z5031" i="1"/>
  <c r="Y5032" i="1"/>
  <c r="Z5032" i="1"/>
  <c r="Y5033" i="1"/>
  <c r="Z5033" i="1"/>
  <c r="Y5034" i="1"/>
  <c r="Z5034" i="1"/>
  <c r="Y5035" i="1"/>
  <c r="Z5035" i="1"/>
  <c r="Y5036" i="1"/>
  <c r="Z5036" i="1"/>
  <c r="Y5037" i="1"/>
  <c r="Z5037" i="1"/>
  <c r="Y5038" i="1"/>
  <c r="Z5038" i="1"/>
  <c r="Y5039" i="1"/>
  <c r="Z5039" i="1"/>
  <c r="Y5040" i="1"/>
  <c r="Z5040" i="1"/>
  <c r="Y5041" i="1"/>
  <c r="Z5041" i="1"/>
  <c r="Y5042" i="1"/>
  <c r="Z5042" i="1"/>
  <c r="Y5043" i="1"/>
  <c r="Z5043" i="1"/>
  <c r="Y5044" i="1"/>
  <c r="Z5044" i="1"/>
  <c r="Y5045" i="1"/>
  <c r="Z5045" i="1"/>
  <c r="Y5046" i="1"/>
  <c r="Z5046" i="1"/>
  <c r="Y5047" i="1"/>
  <c r="Z5047" i="1"/>
  <c r="Y5048" i="1"/>
  <c r="Z5048" i="1"/>
  <c r="Y5049" i="1"/>
  <c r="Z5049" i="1"/>
  <c r="Y5050" i="1"/>
  <c r="Z5050" i="1"/>
  <c r="Y5051" i="1"/>
  <c r="Z5051" i="1"/>
  <c r="Y5052" i="1"/>
  <c r="Z5052" i="1"/>
  <c r="Y5053" i="1"/>
  <c r="Z5053" i="1"/>
  <c r="Y5054" i="1"/>
  <c r="Z5054" i="1"/>
  <c r="Y5055" i="1"/>
  <c r="Z5055" i="1"/>
  <c r="Y5057" i="1"/>
  <c r="Z5057" i="1"/>
  <c r="Y5059" i="1"/>
  <c r="Z5059" i="1"/>
  <c r="Y5060" i="1"/>
  <c r="Z5060" i="1"/>
  <c r="Y5061" i="1"/>
  <c r="Z5061" i="1"/>
  <c r="Y5062" i="1"/>
  <c r="Z5062" i="1"/>
  <c r="Y5063" i="1"/>
  <c r="Z5063" i="1"/>
  <c r="Y5064" i="1"/>
  <c r="Z5064" i="1"/>
  <c r="Y5065" i="1"/>
  <c r="Z5065" i="1"/>
  <c r="Y5066" i="1"/>
  <c r="Z5066" i="1"/>
  <c r="Y5067" i="1"/>
  <c r="Z5067" i="1"/>
  <c r="Y5068" i="1"/>
  <c r="Z5068" i="1"/>
  <c r="Y5069" i="1"/>
  <c r="Z5069" i="1"/>
  <c r="Y5070" i="1"/>
  <c r="Z5070" i="1"/>
  <c r="Y5071" i="1"/>
  <c r="Z5071" i="1"/>
  <c r="Y5072" i="1"/>
  <c r="Z5072" i="1"/>
  <c r="Y5073" i="1"/>
  <c r="Z5073" i="1"/>
  <c r="Y5074" i="1"/>
  <c r="Z5074" i="1"/>
  <c r="Y5075" i="1"/>
  <c r="Z5075" i="1"/>
  <c r="Y5076" i="1"/>
  <c r="Z5076" i="1"/>
  <c r="Y5077" i="1"/>
  <c r="Z5077" i="1"/>
  <c r="Y5078" i="1"/>
  <c r="Z5078" i="1"/>
  <c r="Y5079" i="1"/>
  <c r="Z5079" i="1"/>
  <c r="Y5080" i="1"/>
  <c r="Z5080" i="1"/>
  <c r="Y5081" i="1"/>
  <c r="Z5081" i="1"/>
  <c r="Y5082" i="1"/>
  <c r="Z5082" i="1"/>
  <c r="Y5083" i="1"/>
  <c r="Z5083" i="1"/>
  <c r="Y5085" i="1"/>
  <c r="Z5085" i="1"/>
  <c r="Y5088" i="1"/>
  <c r="Z5088" i="1"/>
  <c r="Y5089" i="1"/>
  <c r="Z5089" i="1"/>
  <c r="Y5090" i="1"/>
  <c r="Z5090" i="1"/>
  <c r="Y5091" i="1"/>
  <c r="Z5091" i="1"/>
  <c r="Y5092" i="1"/>
  <c r="Z5092" i="1"/>
  <c r="Y5093" i="1"/>
  <c r="Z5093" i="1"/>
  <c r="Y5094" i="1"/>
  <c r="Z5094" i="1"/>
  <c r="Y5095" i="1"/>
  <c r="Z5095" i="1"/>
  <c r="Y5096" i="1"/>
  <c r="Z5096" i="1"/>
  <c r="Y5097" i="1"/>
  <c r="Z5097" i="1"/>
  <c r="Y5098" i="1"/>
  <c r="Z5098" i="1"/>
  <c r="Y5099" i="1"/>
  <c r="Z5099" i="1"/>
  <c r="Y5100" i="1"/>
  <c r="Z5100" i="1"/>
  <c r="Y5101" i="1"/>
  <c r="Z5101" i="1"/>
  <c r="Y5102" i="1"/>
  <c r="Z5102" i="1"/>
  <c r="Y5103" i="1"/>
  <c r="Z5103" i="1"/>
  <c r="Y5104" i="1"/>
  <c r="Z5104" i="1"/>
  <c r="Y5105" i="1"/>
  <c r="Z5105" i="1"/>
  <c r="Y5106" i="1"/>
  <c r="Z5106" i="1"/>
  <c r="Y5107" i="1"/>
  <c r="Z5107" i="1"/>
  <c r="Y5108" i="1"/>
  <c r="Z5108" i="1"/>
  <c r="Y5109" i="1"/>
  <c r="Z5109" i="1"/>
  <c r="Y5110" i="1"/>
  <c r="Z5110" i="1"/>
  <c r="Y5111" i="1"/>
  <c r="Z5111" i="1"/>
  <c r="Y5112" i="1"/>
  <c r="Z5112" i="1"/>
  <c r="Y5113" i="1"/>
  <c r="Z5113" i="1"/>
  <c r="Y5114" i="1"/>
  <c r="Z5114" i="1"/>
  <c r="Y5115" i="1"/>
  <c r="Z5115" i="1"/>
  <c r="Y5116" i="1"/>
  <c r="Z5116" i="1"/>
  <c r="Y5117" i="1"/>
  <c r="Z5117" i="1"/>
  <c r="Y5118" i="1"/>
  <c r="Z5118" i="1"/>
  <c r="Y5119" i="1"/>
  <c r="Z5119" i="1"/>
  <c r="Y5120" i="1"/>
  <c r="Z5120" i="1"/>
  <c r="Y5121" i="1"/>
  <c r="Z5121" i="1"/>
  <c r="Y5122" i="1"/>
  <c r="Z5122" i="1"/>
  <c r="Y5123" i="1"/>
  <c r="Z5123" i="1"/>
  <c r="Y5124" i="1"/>
  <c r="Z5124" i="1"/>
  <c r="Y5125" i="1"/>
  <c r="Z5125" i="1"/>
  <c r="Y5126" i="1"/>
  <c r="Z5126" i="1"/>
  <c r="Y5127" i="1"/>
  <c r="Z5127" i="1"/>
  <c r="Y5128" i="1"/>
  <c r="Z5128" i="1"/>
  <c r="Y5129" i="1"/>
  <c r="Z5129" i="1"/>
  <c r="Y5130" i="1"/>
  <c r="Z5130" i="1"/>
  <c r="Y5131" i="1"/>
  <c r="Z5131" i="1"/>
  <c r="Y5132" i="1"/>
  <c r="Z5132" i="1"/>
  <c r="Y5133" i="1"/>
  <c r="Z5133" i="1"/>
  <c r="Y5134" i="1"/>
  <c r="Z5134" i="1"/>
  <c r="Y5135" i="1"/>
  <c r="Z5135" i="1"/>
  <c r="Y5136" i="1"/>
  <c r="Z5136" i="1"/>
  <c r="Y5137" i="1"/>
  <c r="Z5137" i="1"/>
  <c r="Y5138" i="1"/>
  <c r="Z5138" i="1"/>
  <c r="Y5139" i="1"/>
  <c r="Z5139" i="1"/>
  <c r="Y5141" i="1"/>
  <c r="Z5141" i="1"/>
  <c r="Y5143" i="1"/>
  <c r="Z5143" i="1"/>
  <c r="Y5144" i="1"/>
  <c r="Z5144" i="1"/>
  <c r="Y5145" i="1"/>
  <c r="Z5145" i="1"/>
  <c r="Y5146" i="1"/>
  <c r="Z5146" i="1"/>
  <c r="Y5147" i="1"/>
  <c r="Z5147" i="1"/>
  <c r="Y5148" i="1"/>
  <c r="Z5148" i="1"/>
  <c r="Y5149" i="1"/>
  <c r="Z5149" i="1"/>
  <c r="Y5150" i="1"/>
  <c r="Z5150" i="1"/>
  <c r="Y5151" i="1"/>
  <c r="Z5151" i="1"/>
  <c r="Y5152" i="1"/>
  <c r="Z5152" i="1"/>
  <c r="Y5153" i="1"/>
  <c r="Z5153" i="1"/>
  <c r="Y5154" i="1"/>
  <c r="Z5154" i="1"/>
  <c r="Y5155" i="1"/>
  <c r="Z5155" i="1"/>
  <c r="Y5156" i="1"/>
  <c r="Z5156" i="1"/>
  <c r="Y5157" i="1"/>
  <c r="Z5157" i="1"/>
  <c r="Y5158" i="1"/>
  <c r="Z5158" i="1"/>
  <c r="Y5159" i="1"/>
  <c r="Z5159" i="1"/>
  <c r="Y5160" i="1"/>
  <c r="Z5160" i="1"/>
  <c r="Y5161" i="1"/>
  <c r="Z5161" i="1"/>
  <c r="Y5162" i="1"/>
  <c r="Z5162" i="1"/>
  <c r="Y5163" i="1"/>
  <c r="Z5163" i="1"/>
  <c r="Y5164" i="1"/>
  <c r="Z5164" i="1"/>
  <c r="Y5165" i="1"/>
  <c r="Z5165" i="1"/>
  <c r="Y5166" i="1"/>
  <c r="Z5166" i="1"/>
  <c r="Y5167" i="1"/>
  <c r="Z5167" i="1"/>
  <c r="Y5169" i="1"/>
  <c r="Z5169" i="1"/>
  <c r="Y5172" i="1"/>
  <c r="Z5172" i="1"/>
  <c r="Y5173" i="1"/>
  <c r="Z5173" i="1"/>
  <c r="Y5174" i="1"/>
  <c r="Z5174" i="1"/>
  <c r="Y5175" i="1"/>
  <c r="Z5175" i="1"/>
  <c r="Y5176" i="1"/>
  <c r="Z5176" i="1"/>
  <c r="Y5177" i="1"/>
  <c r="Z5177" i="1"/>
  <c r="Y5178" i="1"/>
  <c r="Z5178" i="1"/>
  <c r="Y5179" i="1"/>
  <c r="Z5179" i="1"/>
  <c r="Y5180" i="1"/>
  <c r="Z5180" i="1"/>
  <c r="Y5181" i="1"/>
  <c r="Z5181" i="1"/>
  <c r="Y5182" i="1"/>
  <c r="Z5182" i="1"/>
  <c r="Y5183" i="1"/>
  <c r="Z5183" i="1"/>
  <c r="Y5184" i="1"/>
  <c r="Z5184" i="1"/>
  <c r="Y5185" i="1"/>
  <c r="Z5185" i="1"/>
  <c r="Y5186" i="1"/>
  <c r="Z5186" i="1"/>
  <c r="Y5187" i="1"/>
  <c r="Z5187" i="1"/>
  <c r="Y5188" i="1"/>
  <c r="Z5188" i="1"/>
  <c r="Y5189" i="1"/>
  <c r="Z5189" i="1"/>
  <c r="Y5190" i="1"/>
  <c r="Z5190" i="1"/>
  <c r="Y5191" i="1"/>
  <c r="Z5191" i="1"/>
  <c r="Y5192" i="1"/>
  <c r="Z5192" i="1"/>
  <c r="Y5193" i="1"/>
  <c r="Z5193" i="1"/>
  <c r="Y5194" i="1"/>
  <c r="Z5194" i="1"/>
  <c r="Y5195" i="1"/>
  <c r="Z5195" i="1"/>
  <c r="Y5196" i="1"/>
  <c r="Z5196" i="1"/>
  <c r="Y5197" i="1"/>
  <c r="Z5197" i="1"/>
  <c r="Y5198" i="1"/>
  <c r="Z5198" i="1"/>
  <c r="Y5199" i="1"/>
  <c r="Z5199" i="1"/>
  <c r="Y5200" i="1"/>
  <c r="Z5200" i="1"/>
  <c r="Y5201" i="1"/>
  <c r="Z5201" i="1"/>
  <c r="Y5202" i="1"/>
  <c r="Z5202" i="1"/>
  <c r="Y5203" i="1"/>
  <c r="Z5203" i="1"/>
  <c r="Y5204" i="1"/>
  <c r="Z5204" i="1"/>
  <c r="Y5205" i="1"/>
  <c r="Z5205" i="1"/>
  <c r="Y5206" i="1"/>
  <c r="Z5206" i="1"/>
  <c r="Y5207" i="1"/>
  <c r="Z5207" i="1"/>
  <c r="Y5208" i="1"/>
  <c r="Z5208" i="1"/>
  <c r="Y5209" i="1"/>
  <c r="Z5209" i="1"/>
  <c r="Y5210" i="1"/>
  <c r="Z5210" i="1"/>
  <c r="Y5211" i="1"/>
  <c r="Z5211" i="1"/>
  <c r="Y5212" i="1"/>
  <c r="Z5212" i="1"/>
  <c r="Y5213" i="1"/>
  <c r="Z5213" i="1"/>
  <c r="Y5214" i="1"/>
  <c r="Z5214" i="1"/>
  <c r="Y5215" i="1"/>
  <c r="Z5215" i="1"/>
  <c r="Y5216" i="1"/>
  <c r="Z5216" i="1"/>
  <c r="Y5217" i="1"/>
  <c r="Z5217" i="1"/>
  <c r="Y5218" i="1"/>
  <c r="Z5218" i="1"/>
  <c r="Y5219" i="1"/>
  <c r="Z5219" i="1"/>
  <c r="Y5220" i="1"/>
  <c r="Z5220" i="1"/>
  <c r="Y5221" i="1"/>
  <c r="Z5221" i="1"/>
  <c r="Y5222" i="1"/>
  <c r="Z5222" i="1"/>
  <c r="Y5223" i="1"/>
  <c r="Z5223" i="1"/>
  <c r="Y5225" i="1"/>
  <c r="Z5225" i="1"/>
  <c r="Y5227" i="1"/>
  <c r="Z5227" i="1"/>
  <c r="Y5228" i="1"/>
  <c r="Z5228" i="1"/>
  <c r="Y5229" i="1"/>
  <c r="Z5229" i="1"/>
  <c r="Y5230" i="1"/>
  <c r="Z5230" i="1"/>
  <c r="Y5231" i="1"/>
  <c r="Z5231" i="1"/>
  <c r="Y5232" i="1"/>
  <c r="Z5232" i="1"/>
  <c r="Y5233" i="1"/>
  <c r="Z5233" i="1"/>
  <c r="Y5234" i="1"/>
  <c r="Z5234" i="1"/>
  <c r="Y5235" i="1"/>
  <c r="Z5235" i="1"/>
  <c r="Y5236" i="1"/>
  <c r="Z5236" i="1"/>
  <c r="Y5237" i="1"/>
  <c r="Z5237" i="1"/>
  <c r="Y5238" i="1"/>
  <c r="Z5238" i="1"/>
  <c r="Y5239" i="1"/>
  <c r="Z5239" i="1"/>
  <c r="Y5240" i="1"/>
  <c r="Z5240" i="1"/>
  <c r="Y5241" i="1"/>
  <c r="Z5241" i="1"/>
  <c r="Y5242" i="1"/>
  <c r="Z5242" i="1"/>
  <c r="Y5243" i="1"/>
  <c r="Z5243" i="1"/>
  <c r="Y5244" i="1"/>
  <c r="Z5244" i="1"/>
  <c r="Y5245" i="1"/>
  <c r="Z5245" i="1"/>
  <c r="Y5246" i="1"/>
  <c r="Z5246" i="1"/>
  <c r="Y5247" i="1"/>
  <c r="Z5247" i="1"/>
  <c r="Y5248" i="1"/>
  <c r="Z5248" i="1"/>
  <c r="Y5249" i="1"/>
  <c r="Z5249" i="1"/>
  <c r="Y5250" i="1"/>
  <c r="Z5250" i="1"/>
  <c r="Y5251" i="1"/>
  <c r="Z5251" i="1"/>
  <c r="Y5253" i="1"/>
  <c r="Z5253" i="1"/>
  <c r="Y5256" i="1"/>
  <c r="Z5256" i="1"/>
  <c r="Y5257" i="1"/>
  <c r="Z5257" i="1"/>
  <c r="Y5258" i="1"/>
  <c r="Z5258" i="1"/>
  <c r="Y5259" i="1"/>
  <c r="Z5259" i="1"/>
  <c r="Y5260" i="1"/>
  <c r="Z5260" i="1"/>
  <c r="Y5261" i="1"/>
  <c r="Z5261" i="1"/>
  <c r="Y5262" i="1"/>
  <c r="Z5262" i="1"/>
  <c r="Y5263" i="1"/>
  <c r="Z5263" i="1"/>
  <c r="Y5264" i="1"/>
  <c r="Z5264" i="1"/>
  <c r="Y5265" i="1"/>
  <c r="Z5265" i="1"/>
  <c r="Y5266" i="1"/>
  <c r="Z5266" i="1"/>
  <c r="Y5267" i="1"/>
  <c r="Z5267" i="1"/>
  <c r="Y5268" i="1"/>
  <c r="Z5268" i="1"/>
  <c r="Y5269" i="1"/>
  <c r="Z5269" i="1"/>
  <c r="Y5270" i="1"/>
  <c r="Z5270" i="1"/>
  <c r="Y5271" i="1"/>
  <c r="Z5271" i="1"/>
  <c r="Y5272" i="1"/>
  <c r="Z5272" i="1"/>
  <c r="Y5273" i="1"/>
  <c r="Z5273" i="1"/>
  <c r="Y5274" i="1"/>
  <c r="Z5274" i="1"/>
  <c r="Y5275" i="1"/>
  <c r="Z5275" i="1"/>
  <c r="Y5276" i="1"/>
  <c r="Z5276" i="1"/>
  <c r="Y5277" i="1"/>
  <c r="Z5277" i="1"/>
  <c r="Y5278" i="1"/>
  <c r="Z5278" i="1"/>
  <c r="Y5279" i="1"/>
  <c r="Z5279" i="1"/>
  <c r="Y5280" i="1"/>
  <c r="Z5280" i="1"/>
  <c r="Y5281" i="1"/>
  <c r="Z5281" i="1"/>
  <c r="Y5282" i="1"/>
  <c r="Z5282" i="1"/>
  <c r="Y5283" i="1"/>
  <c r="Z5283" i="1"/>
  <c r="Y5284" i="1"/>
  <c r="Z5284" i="1"/>
  <c r="Y5285" i="1"/>
  <c r="Z5285" i="1"/>
  <c r="Y5286" i="1"/>
  <c r="Z5286" i="1"/>
  <c r="Y5287" i="1"/>
  <c r="Z5287" i="1"/>
  <c r="Y5288" i="1"/>
  <c r="Z5288" i="1"/>
  <c r="Y5289" i="1"/>
  <c r="Z5289" i="1"/>
  <c r="Y5290" i="1"/>
  <c r="Z5290" i="1"/>
  <c r="Y5291" i="1"/>
  <c r="Z5291" i="1"/>
  <c r="Y5292" i="1"/>
  <c r="Z5292" i="1"/>
  <c r="Y5293" i="1"/>
  <c r="Z5293" i="1"/>
  <c r="Y5294" i="1"/>
  <c r="Z5294" i="1"/>
  <c r="Y5295" i="1"/>
  <c r="Z5295" i="1"/>
  <c r="Y5296" i="1"/>
  <c r="Z5296" i="1"/>
  <c r="Y5297" i="1"/>
  <c r="Z5297" i="1"/>
  <c r="Y5298" i="1"/>
  <c r="Z5298" i="1"/>
  <c r="Y5299" i="1"/>
  <c r="Z5299" i="1"/>
  <c r="Y5300" i="1"/>
  <c r="Z5300" i="1"/>
  <c r="Y5301" i="1"/>
  <c r="Z5301" i="1"/>
  <c r="Y5302" i="1"/>
  <c r="Z5302" i="1"/>
  <c r="Y5303" i="1"/>
  <c r="Z5303" i="1"/>
  <c r="Y5304" i="1"/>
  <c r="Z5304" i="1"/>
  <c r="Y5305" i="1"/>
  <c r="Z5305" i="1"/>
  <c r="Y5306" i="1"/>
  <c r="Z5306" i="1"/>
  <c r="Y5307" i="1"/>
  <c r="Z5307" i="1"/>
  <c r="Y5309" i="1"/>
  <c r="Z5309" i="1"/>
  <c r="Y5311" i="1"/>
  <c r="Z5311" i="1"/>
  <c r="Y5312" i="1"/>
  <c r="Z5312" i="1"/>
  <c r="Y5313" i="1"/>
  <c r="Z5313" i="1"/>
  <c r="Y5314" i="1"/>
  <c r="Z5314" i="1"/>
  <c r="Y5315" i="1"/>
  <c r="Z5315" i="1"/>
  <c r="Y5316" i="1"/>
  <c r="Z5316" i="1"/>
  <c r="Y5317" i="1"/>
  <c r="Z5317" i="1"/>
  <c r="Y5318" i="1"/>
  <c r="Z5318" i="1"/>
  <c r="Y5319" i="1"/>
  <c r="Z5319" i="1"/>
  <c r="Y5320" i="1"/>
  <c r="Z5320" i="1"/>
  <c r="Y5321" i="1"/>
  <c r="Z5321" i="1"/>
  <c r="Y5322" i="1"/>
  <c r="Z5322" i="1"/>
  <c r="Y5323" i="1"/>
  <c r="Z5323" i="1"/>
  <c r="Y5324" i="1"/>
  <c r="Z5324" i="1"/>
  <c r="Y5325" i="1"/>
  <c r="Z5325" i="1"/>
  <c r="Y5326" i="1"/>
  <c r="Z5326" i="1"/>
  <c r="Y5327" i="1"/>
  <c r="Z5327" i="1"/>
  <c r="Y5328" i="1"/>
  <c r="Z5328" i="1"/>
  <c r="Y5329" i="1"/>
  <c r="Z5329" i="1"/>
  <c r="Y5330" i="1"/>
  <c r="Z5330" i="1"/>
  <c r="Y5331" i="1"/>
  <c r="Z5331" i="1"/>
  <c r="Y5332" i="1"/>
  <c r="Z5332" i="1"/>
  <c r="Y5333" i="1"/>
  <c r="Z5333" i="1"/>
  <c r="Y5334" i="1"/>
  <c r="Z5334" i="1"/>
  <c r="Y5335" i="1"/>
  <c r="Z5335" i="1"/>
  <c r="Y5337" i="1"/>
  <c r="Z5337" i="1"/>
  <c r="Y5340" i="1"/>
  <c r="Z5340" i="1"/>
  <c r="Y5341" i="1"/>
  <c r="Z5341" i="1"/>
  <c r="Y5342" i="1"/>
  <c r="Z5342" i="1"/>
  <c r="Y5343" i="1"/>
  <c r="Z5343" i="1"/>
  <c r="Y5344" i="1"/>
  <c r="Z5344" i="1"/>
  <c r="Y5345" i="1"/>
  <c r="Z5345" i="1"/>
  <c r="Y5346" i="1"/>
  <c r="Z5346" i="1"/>
  <c r="Y5347" i="1"/>
  <c r="Z5347" i="1"/>
  <c r="Y5348" i="1"/>
  <c r="Z5348" i="1"/>
  <c r="Y5349" i="1"/>
  <c r="Z5349" i="1"/>
  <c r="Y5350" i="1"/>
  <c r="Z5350" i="1"/>
  <c r="Y5351" i="1"/>
  <c r="Z5351" i="1"/>
  <c r="Y5352" i="1"/>
  <c r="Z5352" i="1"/>
  <c r="Y5353" i="1"/>
  <c r="Z5353" i="1"/>
  <c r="Y5354" i="1"/>
  <c r="Z5354" i="1"/>
  <c r="Y5355" i="1"/>
  <c r="Z5355" i="1"/>
  <c r="Y5356" i="1"/>
  <c r="Z5356" i="1"/>
  <c r="Y5357" i="1"/>
  <c r="Z5357" i="1"/>
  <c r="Y5358" i="1"/>
  <c r="Z5358" i="1"/>
  <c r="Y5359" i="1"/>
  <c r="Z5359" i="1"/>
  <c r="Y5360" i="1"/>
  <c r="Z5360" i="1"/>
  <c r="Y5361" i="1"/>
  <c r="Z5361" i="1"/>
  <c r="Y5362" i="1"/>
  <c r="Z5362" i="1"/>
  <c r="Y5363" i="1"/>
  <c r="Z5363" i="1"/>
  <c r="Y5364" i="1"/>
  <c r="Z5364" i="1"/>
  <c r="Y5365" i="1"/>
  <c r="Z5365" i="1"/>
  <c r="Y5366" i="1"/>
  <c r="Z5366" i="1"/>
  <c r="Y5367" i="1"/>
  <c r="Z5367" i="1"/>
  <c r="Y5368" i="1"/>
  <c r="Z5368" i="1"/>
  <c r="Y5369" i="1"/>
  <c r="Z5369" i="1"/>
  <c r="Y5370" i="1"/>
  <c r="Z5370" i="1"/>
  <c r="Y5371" i="1"/>
  <c r="Z5371" i="1"/>
  <c r="Y5372" i="1"/>
  <c r="Z5372" i="1"/>
  <c r="Y5373" i="1"/>
  <c r="Z5373" i="1"/>
  <c r="Y5374" i="1"/>
  <c r="Z5374" i="1"/>
  <c r="Y5375" i="1"/>
  <c r="Z5375" i="1"/>
  <c r="Y5376" i="1"/>
  <c r="Z5376" i="1"/>
  <c r="Y5377" i="1"/>
  <c r="Z5377" i="1"/>
  <c r="Y5378" i="1"/>
  <c r="Z5378" i="1"/>
  <c r="Y5379" i="1"/>
  <c r="Z5379" i="1"/>
  <c r="Y5380" i="1"/>
  <c r="Z5380" i="1"/>
  <c r="Y5381" i="1"/>
  <c r="Z5381" i="1"/>
  <c r="Y5382" i="1"/>
  <c r="Z5382" i="1"/>
  <c r="Y5383" i="1"/>
  <c r="Z5383" i="1"/>
  <c r="Y5384" i="1"/>
  <c r="Z5384" i="1"/>
  <c r="Y5385" i="1"/>
  <c r="Z5385" i="1"/>
  <c r="Y5386" i="1"/>
  <c r="Z5386" i="1"/>
  <c r="Y5387" i="1"/>
  <c r="Z5387" i="1"/>
  <c r="Y5388" i="1"/>
  <c r="Z5388" i="1"/>
  <c r="Y5389" i="1"/>
  <c r="Z5389" i="1"/>
  <c r="Y5390" i="1"/>
  <c r="Z5390" i="1"/>
  <c r="Y5391" i="1"/>
  <c r="Z5391" i="1"/>
  <c r="Y5393" i="1"/>
  <c r="Z5393" i="1"/>
  <c r="Y5395" i="1"/>
  <c r="Z5395" i="1"/>
  <c r="Y5396" i="1"/>
  <c r="Z5396" i="1"/>
  <c r="Y5397" i="1"/>
  <c r="Z5397" i="1"/>
  <c r="Y5398" i="1"/>
  <c r="Z5398" i="1"/>
  <c r="Y5399" i="1"/>
  <c r="Z5399" i="1"/>
  <c r="Y5400" i="1"/>
  <c r="Z5400" i="1"/>
  <c r="Y5401" i="1"/>
  <c r="Z5401" i="1"/>
  <c r="Y5402" i="1"/>
  <c r="Z5402" i="1"/>
  <c r="Y5403" i="1"/>
  <c r="Z5403" i="1"/>
  <c r="Y5404" i="1"/>
  <c r="Z5404" i="1"/>
  <c r="Y5405" i="1"/>
  <c r="Z5405" i="1"/>
  <c r="Y5406" i="1"/>
  <c r="Z5406" i="1"/>
  <c r="Y5407" i="1"/>
  <c r="Z5407" i="1"/>
  <c r="Y5408" i="1"/>
  <c r="Z5408" i="1"/>
  <c r="Y5409" i="1"/>
  <c r="Z5409" i="1"/>
  <c r="Y5410" i="1"/>
  <c r="Z5410" i="1"/>
  <c r="Y5411" i="1"/>
  <c r="Z5411" i="1"/>
  <c r="Y5412" i="1"/>
  <c r="Z5412" i="1"/>
  <c r="Y5413" i="1"/>
  <c r="Z5413" i="1"/>
  <c r="Y5414" i="1"/>
  <c r="Z5414" i="1"/>
  <c r="Y5415" i="1"/>
  <c r="Z5415" i="1"/>
  <c r="Y5416" i="1"/>
  <c r="Z5416" i="1"/>
  <c r="Y5417" i="1"/>
  <c r="Z5417" i="1"/>
  <c r="Y5418" i="1"/>
  <c r="Z5418" i="1"/>
  <c r="Y5419" i="1"/>
  <c r="Z5419" i="1"/>
  <c r="Y5421" i="1"/>
  <c r="Z5421" i="1"/>
  <c r="Y5424" i="1"/>
  <c r="Z5424" i="1"/>
  <c r="Y5425" i="1"/>
  <c r="Z5425" i="1"/>
  <c r="Y5426" i="1"/>
  <c r="Z5426" i="1"/>
  <c r="Y5427" i="1"/>
  <c r="Z5427" i="1"/>
  <c r="Y5428" i="1"/>
  <c r="Z5428" i="1"/>
  <c r="Y5429" i="1"/>
  <c r="Z5429" i="1"/>
  <c r="Y5430" i="1"/>
  <c r="Z5430" i="1"/>
  <c r="Y5431" i="1"/>
  <c r="Z5431" i="1"/>
  <c r="Y5432" i="1"/>
  <c r="Z5432" i="1"/>
  <c r="Y5433" i="1"/>
  <c r="Z5433" i="1"/>
  <c r="Y5434" i="1"/>
  <c r="Z5434" i="1"/>
  <c r="Y5435" i="1"/>
  <c r="Z5435" i="1"/>
  <c r="Y5436" i="1"/>
  <c r="Z5436" i="1"/>
  <c r="Y5437" i="1"/>
  <c r="Z5437" i="1"/>
  <c r="Y5438" i="1"/>
  <c r="Z5438" i="1"/>
  <c r="Y5439" i="1"/>
  <c r="Z5439" i="1"/>
  <c r="Y5440" i="1"/>
  <c r="Z5440" i="1"/>
  <c r="Y5441" i="1"/>
  <c r="Z5441" i="1"/>
  <c r="Y5442" i="1"/>
  <c r="Z5442" i="1"/>
  <c r="Y5443" i="1"/>
  <c r="Z5443" i="1"/>
  <c r="Y5444" i="1"/>
  <c r="Z5444" i="1"/>
  <c r="Y5445" i="1"/>
  <c r="Z5445" i="1"/>
  <c r="Y5446" i="1"/>
  <c r="Z5446" i="1"/>
  <c r="Y5447" i="1"/>
  <c r="Z5447" i="1"/>
  <c r="Y5448" i="1"/>
  <c r="Z5448" i="1"/>
  <c r="Y5449" i="1"/>
  <c r="Z5449" i="1"/>
  <c r="Y5450" i="1"/>
  <c r="Z5450" i="1"/>
  <c r="Y5451" i="1"/>
  <c r="Z5451" i="1"/>
  <c r="Y5452" i="1"/>
  <c r="Z5452" i="1"/>
  <c r="Y5453" i="1"/>
  <c r="Z5453" i="1"/>
  <c r="Y5454" i="1"/>
  <c r="Z5454" i="1"/>
  <c r="Y5455" i="1"/>
  <c r="Z5455" i="1"/>
  <c r="Y5456" i="1"/>
  <c r="Z5456" i="1"/>
  <c r="Y5457" i="1"/>
  <c r="Z5457" i="1"/>
  <c r="Y5458" i="1"/>
  <c r="Z5458" i="1"/>
  <c r="Y5459" i="1"/>
  <c r="Z5459" i="1"/>
  <c r="Y5460" i="1"/>
  <c r="Z5460" i="1"/>
  <c r="Y5461" i="1"/>
  <c r="Z5461" i="1"/>
  <c r="Y5462" i="1"/>
  <c r="Z5462" i="1"/>
  <c r="Y5463" i="1"/>
  <c r="Z5463" i="1"/>
  <c r="Y5464" i="1"/>
  <c r="Z5464" i="1"/>
  <c r="Y5465" i="1"/>
  <c r="Z5465" i="1"/>
  <c r="Y5466" i="1"/>
  <c r="Z5466" i="1"/>
  <c r="Y5467" i="1"/>
  <c r="Z5467" i="1"/>
  <c r="Y5468" i="1"/>
  <c r="Z5468" i="1"/>
  <c r="Y5469" i="1"/>
  <c r="Z5469" i="1"/>
  <c r="Y5470" i="1"/>
  <c r="Z5470" i="1"/>
  <c r="Y5471" i="1"/>
  <c r="Z5471" i="1"/>
  <c r="Y5472" i="1"/>
  <c r="Z5472" i="1"/>
  <c r="Y5473" i="1"/>
  <c r="Z5473" i="1"/>
  <c r="Y5474" i="1"/>
  <c r="Z5474" i="1"/>
  <c r="Y5475" i="1"/>
  <c r="Z5475" i="1"/>
  <c r="Y5477" i="1"/>
  <c r="Z5477" i="1"/>
  <c r="Y5479" i="1"/>
  <c r="Z5479" i="1"/>
  <c r="Y5480" i="1"/>
  <c r="Z5480" i="1"/>
  <c r="Y5481" i="1"/>
  <c r="Z5481" i="1"/>
  <c r="Y5482" i="1"/>
  <c r="Z5482" i="1"/>
  <c r="Y5483" i="1"/>
  <c r="Z5483" i="1"/>
  <c r="Y5484" i="1"/>
  <c r="Z5484" i="1"/>
  <c r="Y5485" i="1"/>
  <c r="Z5485" i="1"/>
  <c r="Y5486" i="1"/>
  <c r="Z5486" i="1"/>
  <c r="Y5487" i="1"/>
  <c r="Z5487" i="1"/>
  <c r="Y5488" i="1"/>
  <c r="Z5488" i="1"/>
  <c r="Y5489" i="1"/>
  <c r="Z5489" i="1"/>
  <c r="Y5490" i="1"/>
  <c r="Z5490" i="1"/>
  <c r="Y5491" i="1"/>
  <c r="Z5491" i="1"/>
  <c r="Y5492" i="1"/>
  <c r="Z5492" i="1"/>
  <c r="Y5493" i="1"/>
  <c r="Z5493" i="1"/>
  <c r="Y5494" i="1"/>
  <c r="Z5494" i="1"/>
  <c r="Y5495" i="1"/>
  <c r="Z5495" i="1"/>
  <c r="Y5496" i="1"/>
  <c r="Z5496" i="1"/>
  <c r="Y5497" i="1"/>
  <c r="Z5497" i="1"/>
  <c r="Y5498" i="1"/>
  <c r="Z5498" i="1"/>
  <c r="Y5499" i="1"/>
  <c r="Z5499" i="1"/>
  <c r="Y5500" i="1"/>
  <c r="Z5500" i="1"/>
  <c r="Y5501" i="1"/>
  <c r="Z5501" i="1"/>
  <c r="Y5502" i="1"/>
  <c r="Z5502" i="1"/>
  <c r="Y5503" i="1"/>
  <c r="Z5503" i="1"/>
  <c r="Y5505" i="1"/>
  <c r="Z5505" i="1"/>
  <c r="Y5508" i="1"/>
  <c r="Z5508" i="1"/>
  <c r="Y5509" i="1"/>
  <c r="Z5509" i="1"/>
  <c r="Y5510" i="1"/>
  <c r="Z5510" i="1"/>
  <c r="Y5511" i="1"/>
  <c r="Z5511" i="1"/>
  <c r="Y5512" i="1"/>
  <c r="Z5512" i="1"/>
  <c r="Y5513" i="1"/>
  <c r="Z5513" i="1"/>
  <c r="Y5514" i="1"/>
  <c r="Z5514" i="1"/>
  <c r="Y5515" i="1"/>
  <c r="Z5515" i="1"/>
  <c r="Y5516" i="1"/>
  <c r="Z5516" i="1"/>
  <c r="Y5517" i="1"/>
  <c r="Z5517" i="1"/>
  <c r="Y5518" i="1"/>
  <c r="Z5518" i="1"/>
  <c r="Y5519" i="1"/>
  <c r="Z5519" i="1"/>
  <c r="Y5520" i="1"/>
  <c r="Z5520" i="1"/>
  <c r="Y5521" i="1"/>
  <c r="Z5521" i="1"/>
  <c r="Y5522" i="1"/>
  <c r="Z5522" i="1"/>
  <c r="Y5523" i="1"/>
  <c r="Z5523" i="1"/>
  <c r="Y5524" i="1"/>
  <c r="Z5524" i="1"/>
  <c r="Y5525" i="1"/>
  <c r="Z5525" i="1"/>
  <c r="Y5526" i="1"/>
  <c r="Z5526" i="1"/>
  <c r="Y5527" i="1"/>
  <c r="Z5527" i="1"/>
  <c r="Y5528" i="1"/>
  <c r="Z5528" i="1"/>
  <c r="Y5529" i="1"/>
  <c r="Z5529" i="1"/>
  <c r="Y5530" i="1"/>
  <c r="Z5530" i="1"/>
  <c r="Y5531" i="1"/>
  <c r="Z5531" i="1"/>
  <c r="Y5532" i="1"/>
  <c r="Z5532" i="1"/>
  <c r="Y5533" i="1"/>
  <c r="Z5533" i="1"/>
  <c r="Y5534" i="1"/>
  <c r="Z5534" i="1"/>
  <c r="Y5535" i="1"/>
  <c r="Z5535" i="1"/>
  <c r="Y5536" i="1"/>
  <c r="Z5536" i="1"/>
  <c r="Y5537" i="1"/>
  <c r="Z5537" i="1"/>
  <c r="Y5538" i="1"/>
  <c r="Z5538" i="1"/>
  <c r="Y5539" i="1"/>
  <c r="Z5539" i="1"/>
  <c r="Y5540" i="1"/>
  <c r="Z5540" i="1"/>
  <c r="Y5541" i="1"/>
  <c r="Z5541" i="1"/>
  <c r="Y5542" i="1"/>
  <c r="Z5542" i="1"/>
  <c r="Y5543" i="1"/>
  <c r="Z5543" i="1"/>
  <c r="Y5544" i="1"/>
  <c r="Z5544" i="1"/>
  <c r="Y5545" i="1"/>
  <c r="Z5545" i="1"/>
  <c r="Y5546" i="1"/>
  <c r="Z5546" i="1"/>
  <c r="Y5547" i="1"/>
  <c r="Z5547" i="1"/>
  <c r="Y5548" i="1"/>
  <c r="Z5548" i="1"/>
  <c r="Y5549" i="1"/>
  <c r="Z5549" i="1"/>
  <c r="Y5550" i="1"/>
  <c r="Z5550" i="1"/>
  <c r="Y5551" i="1"/>
  <c r="Z5551" i="1"/>
  <c r="Y5552" i="1"/>
  <c r="Z5552" i="1"/>
  <c r="Y5553" i="1"/>
  <c r="Z5553" i="1"/>
  <c r="Y5554" i="1"/>
  <c r="Z5554" i="1"/>
  <c r="Y5555" i="1"/>
  <c r="Z5555" i="1"/>
  <c r="Y5556" i="1"/>
  <c r="Z5556" i="1"/>
  <c r="Y5557" i="1"/>
  <c r="Z5557" i="1"/>
  <c r="Y5558" i="1"/>
  <c r="Z5558" i="1"/>
  <c r="Y5559" i="1"/>
  <c r="Z5559" i="1"/>
  <c r="Y5561" i="1"/>
  <c r="Z5561" i="1"/>
  <c r="Y5563" i="1"/>
  <c r="Z5563" i="1"/>
  <c r="Y5564" i="1"/>
  <c r="Z5564" i="1"/>
  <c r="Y5565" i="1"/>
  <c r="Z5565" i="1"/>
  <c r="Y5566" i="1"/>
  <c r="Z5566" i="1"/>
  <c r="Y5567" i="1"/>
  <c r="Z5567" i="1"/>
  <c r="Y5568" i="1"/>
  <c r="Z5568" i="1"/>
  <c r="Y5569" i="1"/>
  <c r="Z5569" i="1"/>
  <c r="Y5570" i="1"/>
  <c r="Z5570" i="1"/>
  <c r="Y5571" i="1"/>
  <c r="Z5571" i="1"/>
  <c r="Y5572" i="1"/>
  <c r="Z5572" i="1"/>
  <c r="Y5573" i="1"/>
  <c r="Z5573" i="1"/>
  <c r="Y5574" i="1"/>
  <c r="Z5574" i="1"/>
  <c r="Y5575" i="1"/>
  <c r="Z5575" i="1"/>
  <c r="Y5576" i="1"/>
  <c r="Z5576" i="1"/>
  <c r="Y5577" i="1"/>
  <c r="Z5577" i="1"/>
  <c r="Y5578" i="1"/>
  <c r="Z5578" i="1"/>
  <c r="Y5579" i="1"/>
  <c r="Z5579" i="1"/>
  <c r="Y5580" i="1"/>
  <c r="Z5580" i="1"/>
  <c r="Y5581" i="1"/>
  <c r="Z5581" i="1"/>
  <c r="Y5582" i="1"/>
  <c r="Z5582" i="1"/>
  <c r="Y5583" i="1"/>
  <c r="Z5583" i="1"/>
  <c r="Y5584" i="1"/>
  <c r="Z5584" i="1"/>
  <c r="Y5585" i="1"/>
  <c r="Z5585" i="1"/>
  <c r="Y5586" i="1"/>
  <c r="Z5586" i="1"/>
  <c r="Y5587" i="1"/>
  <c r="Z5587" i="1"/>
  <c r="Y5589" i="1"/>
  <c r="Z5589" i="1"/>
  <c r="Y5592" i="1"/>
  <c r="Z5592" i="1"/>
  <c r="Y5593" i="1"/>
  <c r="Z5593" i="1"/>
  <c r="Y5594" i="1"/>
  <c r="Z5594" i="1"/>
  <c r="Y5595" i="1"/>
  <c r="Z5595" i="1"/>
  <c r="Y5596" i="1"/>
  <c r="Z5596" i="1"/>
  <c r="Y5597" i="1"/>
  <c r="Z5597" i="1"/>
  <c r="Y5598" i="1"/>
  <c r="Z5598" i="1"/>
  <c r="Y5599" i="1"/>
  <c r="Z5599" i="1"/>
  <c r="Y5600" i="1"/>
  <c r="Z5600" i="1"/>
  <c r="Y5601" i="1"/>
  <c r="Z5601" i="1"/>
  <c r="Y5602" i="1"/>
  <c r="Z5602" i="1"/>
  <c r="Y5603" i="1"/>
  <c r="Z5603" i="1"/>
  <c r="Y5604" i="1"/>
  <c r="Z5604" i="1"/>
  <c r="Y5605" i="1"/>
  <c r="Z5605" i="1"/>
  <c r="Y5606" i="1"/>
  <c r="Z5606" i="1"/>
  <c r="Y5607" i="1"/>
  <c r="Z5607" i="1"/>
  <c r="Y5608" i="1"/>
  <c r="Z5608" i="1"/>
  <c r="Y5609" i="1"/>
  <c r="Z5609" i="1"/>
  <c r="Y5610" i="1"/>
  <c r="Z5610" i="1"/>
  <c r="Y5611" i="1"/>
  <c r="Z5611" i="1"/>
  <c r="Y5612" i="1"/>
  <c r="Z5612" i="1"/>
  <c r="Y5613" i="1"/>
  <c r="Z5613" i="1"/>
  <c r="Y5614" i="1"/>
  <c r="Z5614" i="1"/>
  <c r="Y5615" i="1"/>
  <c r="Z5615" i="1"/>
  <c r="Y5616" i="1"/>
  <c r="Z5616" i="1"/>
  <c r="Y5617" i="1"/>
  <c r="Z5617" i="1"/>
  <c r="Y5618" i="1"/>
  <c r="Z5618" i="1"/>
  <c r="Y5619" i="1"/>
  <c r="Z5619" i="1"/>
  <c r="Y5620" i="1"/>
  <c r="Z5620" i="1"/>
  <c r="Y5621" i="1"/>
  <c r="Z5621" i="1"/>
  <c r="Y5622" i="1"/>
  <c r="Z5622" i="1"/>
  <c r="Y5623" i="1"/>
  <c r="Z5623" i="1"/>
  <c r="Y5624" i="1"/>
  <c r="Z5624" i="1"/>
  <c r="Y5625" i="1"/>
  <c r="Z5625" i="1"/>
  <c r="Y5626" i="1"/>
  <c r="Z5626" i="1"/>
  <c r="Y5627" i="1"/>
  <c r="Z5627" i="1"/>
  <c r="Y5628" i="1"/>
  <c r="Z5628" i="1"/>
  <c r="Y5629" i="1"/>
  <c r="Z5629" i="1"/>
  <c r="Y5630" i="1"/>
  <c r="Z5630" i="1"/>
  <c r="Y5631" i="1"/>
  <c r="Z5631" i="1"/>
  <c r="Y5632" i="1"/>
  <c r="Z5632" i="1"/>
  <c r="Y5633" i="1"/>
  <c r="Z5633" i="1"/>
  <c r="Y5634" i="1"/>
  <c r="Z5634" i="1"/>
  <c r="Y5635" i="1"/>
  <c r="Z5635" i="1"/>
  <c r="Y5636" i="1"/>
  <c r="Z5636" i="1"/>
  <c r="Y5637" i="1"/>
  <c r="Z5637" i="1"/>
  <c r="Y5638" i="1"/>
  <c r="Z5638" i="1"/>
  <c r="Y5639" i="1"/>
  <c r="Z5639" i="1"/>
  <c r="Y5640" i="1"/>
  <c r="Z5640" i="1"/>
  <c r="Y5641" i="1"/>
  <c r="Z5641" i="1"/>
  <c r="Y5642" i="1"/>
  <c r="Z5642" i="1"/>
  <c r="Y5643" i="1"/>
  <c r="Z5643" i="1"/>
  <c r="Y5645" i="1"/>
  <c r="Z5645" i="1"/>
  <c r="Y5647" i="1"/>
  <c r="Z5647" i="1"/>
  <c r="Y5648" i="1"/>
  <c r="Z5648" i="1"/>
  <c r="Y5649" i="1"/>
  <c r="Z5649" i="1"/>
  <c r="Y5650" i="1"/>
  <c r="Z5650" i="1"/>
  <c r="Y5651" i="1"/>
  <c r="Z5651" i="1"/>
  <c r="Y5652" i="1"/>
  <c r="Z5652" i="1"/>
  <c r="Y5653" i="1"/>
  <c r="Z5653" i="1"/>
  <c r="Y5654" i="1"/>
  <c r="Z5654" i="1"/>
  <c r="Y5655" i="1"/>
  <c r="Z5655" i="1"/>
  <c r="Y5656" i="1"/>
  <c r="Z5656" i="1"/>
  <c r="Y5657" i="1"/>
  <c r="Z5657" i="1"/>
  <c r="Y5658" i="1"/>
  <c r="Z5658" i="1"/>
  <c r="Y5659" i="1"/>
  <c r="Z5659" i="1"/>
  <c r="Y5660" i="1"/>
  <c r="Z5660" i="1"/>
  <c r="Y5661" i="1"/>
  <c r="Z5661" i="1"/>
  <c r="Y5662" i="1"/>
  <c r="Z5662" i="1"/>
  <c r="Y5663" i="1"/>
  <c r="Z5663" i="1"/>
  <c r="Y5664" i="1"/>
  <c r="Z5664" i="1"/>
  <c r="Y5665" i="1"/>
  <c r="Z5665" i="1"/>
  <c r="Y5666" i="1"/>
  <c r="Z5666" i="1"/>
  <c r="Y5667" i="1"/>
  <c r="Z5667" i="1"/>
  <c r="Y5668" i="1"/>
  <c r="Z5668" i="1"/>
  <c r="Y5669" i="1"/>
  <c r="Z5669" i="1"/>
  <c r="Y5670" i="1"/>
  <c r="Z5670" i="1"/>
  <c r="Y5671" i="1"/>
  <c r="Z5671" i="1"/>
  <c r="Y5673" i="1"/>
  <c r="Z5673" i="1"/>
  <c r="Y5676" i="1"/>
  <c r="Z5676" i="1"/>
  <c r="Y5677" i="1"/>
  <c r="Z5677" i="1"/>
  <c r="Y5678" i="1"/>
  <c r="Z5678" i="1"/>
  <c r="Y5679" i="1"/>
  <c r="Z5679" i="1"/>
  <c r="Y5680" i="1"/>
  <c r="Z5680" i="1"/>
  <c r="Y5681" i="1"/>
  <c r="Z5681" i="1"/>
  <c r="Y5682" i="1"/>
  <c r="Z5682" i="1"/>
  <c r="Y5683" i="1"/>
  <c r="Z5683" i="1"/>
  <c r="Y5684" i="1"/>
  <c r="Z5684" i="1"/>
  <c r="Y5685" i="1"/>
  <c r="Z5685" i="1"/>
  <c r="Y5686" i="1"/>
  <c r="Z5686" i="1"/>
  <c r="Y5687" i="1"/>
  <c r="Z5687" i="1"/>
  <c r="Y5688" i="1"/>
  <c r="Z5688" i="1"/>
  <c r="Y5689" i="1"/>
  <c r="Z5689" i="1"/>
  <c r="Y5690" i="1"/>
  <c r="Z5690" i="1"/>
  <c r="Y5691" i="1"/>
  <c r="Z5691" i="1"/>
  <c r="Y5692" i="1"/>
  <c r="Z5692" i="1"/>
  <c r="Y5693" i="1"/>
  <c r="Z5693" i="1"/>
  <c r="Y5694" i="1"/>
  <c r="Z5694" i="1"/>
  <c r="Y5695" i="1"/>
  <c r="Z5695" i="1"/>
  <c r="Y5696" i="1"/>
  <c r="Z5696" i="1"/>
  <c r="Y5697" i="1"/>
  <c r="Z5697" i="1"/>
  <c r="Y5698" i="1"/>
  <c r="Z5698" i="1"/>
  <c r="Y5699" i="1"/>
  <c r="Z5699" i="1"/>
  <c r="Y5700" i="1"/>
  <c r="Z5700" i="1"/>
  <c r="Y5701" i="1"/>
  <c r="Z5701" i="1"/>
  <c r="Y5702" i="1"/>
  <c r="Z5702" i="1"/>
  <c r="Y5703" i="1"/>
  <c r="Z5703" i="1"/>
  <c r="Y5704" i="1"/>
  <c r="Z5704" i="1"/>
  <c r="Y5705" i="1"/>
  <c r="Z5705" i="1"/>
  <c r="Y5706" i="1"/>
  <c r="Z5706" i="1"/>
  <c r="Y5707" i="1"/>
  <c r="Z5707" i="1"/>
  <c r="Y5708" i="1"/>
  <c r="Z5708" i="1"/>
  <c r="Y5709" i="1"/>
  <c r="Z5709" i="1"/>
  <c r="Y5710" i="1"/>
  <c r="Z5710" i="1"/>
  <c r="Y5711" i="1"/>
  <c r="Z5711" i="1"/>
  <c r="Y5712" i="1"/>
  <c r="Z5712" i="1"/>
  <c r="Y5713" i="1"/>
  <c r="Z5713" i="1"/>
  <c r="Y5714" i="1"/>
  <c r="Z5714" i="1"/>
  <c r="Y5715" i="1"/>
  <c r="Z5715" i="1"/>
  <c r="Y5716" i="1"/>
  <c r="Z5716" i="1"/>
  <c r="Y5717" i="1"/>
  <c r="Z5717" i="1"/>
  <c r="Y5718" i="1"/>
  <c r="Z5718" i="1"/>
  <c r="Y5719" i="1"/>
  <c r="Z5719" i="1"/>
  <c r="Y5720" i="1"/>
  <c r="Z5720" i="1"/>
  <c r="Y5721" i="1"/>
  <c r="Z5721" i="1"/>
  <c r="Y5722" i="1"/>
  <c r="Z5722" i="1"/>
  <c r="Y5723" i="1"/>
  <c r="Z5723" i="1"/>
  <c r="Y5724" i="1"/>
  <c r="Z5724" i="1"/>
  <c r="Y5725" i="1"/>
  <c r="Z5725" i="1"/>
  <c r="Y5726" i="1"/>
  <c r="Z5726" i="1"/>
  <c r="Y5727" i="1"/>
  <c r="Z5727" i="1"/>
  <c r="Y5729" i="1"/>
  <c r="Z5729" i="1"/>
  <c r="Y5731" i="1"/>
  <c r="Z5731" i="1"/>
  <c r="Y5732" i="1"/>
  <c r="Z5732" i="1"/>
  <c r="Y5733" i="1"/>
  <c r="Z5733" i="1"/>
  <c r="Y5734" i="1"/>
  <c r="Z5734" i="1"/>
  <c r="Y5735" i="1"/>
  <c r="Z5735" i="1"/>
  <c r="Y5736" i="1"/>
  <c r="Z5736" i="1"/>
  <c r="Y5737" i="1"/>
  <c r="Z5737" i="1"/>
  <c r="Y5738" i="1"/>
  <c r="Z5738" i="1"/>
  <c r="Y5739" i="1"/>
  <c r="Z5739" i="1"/>
  <c r="Y5740" i="1"/>
  <c r="Z5740" i="1"/>
  <c r="Y5741" i="1"/>
  <c r="Z5741" i="1"/>
  <c r="Y5742" i="1"/>
  <c r="Z5742" i="1"/>
  <c r="Y5743" i="1"/>
  <c r="Z5743" i="1"/>
  <c r="Y5744" i="1"/>
  <c r="Z5744" i="1"/>
  <c r="Y5745" i="1"/>
  <c r="Z5745" i="1"/>
  <c r="Y5746" i="1"/>
  <c r="Z5746" i="1"/>
  <c r="Y5747" i="1"/>
  <c r="Z5747" i="1"/>
  <c r="Y5748" i="1"/>
  <c r="Z5748" i="1"/>
  <c r="Y5749" i="1"/>
  <c r="Z5749" i="1"/>
  <c r="Y5750" i="1"/>
  <c r="Z5750" i="1"/>
  <c r="Y5751" i="1"/>
  <c r="Z5751" i="1"/>
  <c r="Y5752" i="1"/>
  <c r="Z5752" i="1"/>
  <c r="Y5753" i="1"/>
  <c r="Z5753" i="1"/>
  <c r="Y5754" i="1"/>
  <c r="Z5754" i="1"/>
  <c r="Y5755" i="1"/>
  <c r="Z5755" i="1"/>
  <c r="Y5757" i="1"/>
  <c r="Z5757" i="1"/>
  <c r="Y5760" i="1"/>
  <c r="Z5760" i="1"/>
  <c r="Y5761" i="1"/>
  <c r="Z5761" i="1"/>
  <c r="Y5762" i="1"/>
  <c r="Z5762" i="1"/>
  <c r="Y5763" i="1"/>
  <c r="Z5763" i="1"/>
  <c r="Y5764" i="1"/>
  <c r="Z5764" i="1"/>
  <c r="Y5765" i="1"/>
  <c r="Z5765" i="1"/>
  <c r="Y5766" i="1"/>
  <c r="Z5766" i="1"/>
  <c r="Y5767" i="1"/>
  <c r="Z5767" i="1"/>
  <c r="Y5768" i="1"/>
  <c r="Z5768" i="1"/>
  <c r="Y5769" i="1"/>
  <c r="Z5769" i="1"/>
  <c r="Y5770" i="1"/>
  <c r="Z5770" i="1"/>
  <c r="Y5771" i="1"/>
  <c r="Z5771" i="1"/>
  <c r="Y5772" i="1"/>
  <c r="Z5772" i="1"/>
  <c r="Y5773" i="1"/>
  <c r="Z5773" i="1"/>
  <c r="Y5774" i="1"/>
  <c r="Z5774" i="1"/>
  <c r="Y5775" i="1"/>
  <c r="Z5775" i="1"/>
  <c r="Y5776" i="1"/>
  <c r="Z5776" i="1"/>
  <c r="Y5777" i="1"/>
  <c r="Z5777" i="1"/>
  <c r="Y5778" i="1"/>
  <c r="Z5778" i="1"/>
  <c r="Y5779" i="1"/>
  <c r="Z5779" i="1"/>
  <c r="Y5780" i="1"/>
  <c r="Z5780" i="1"/>
  <c r="Y5781" i="1"/>
  <c r="Z5781" i="1"/>
  <c r="Y5782" i="1"/>
  <c r="Z5782" i="1"/>
  <c r="Y5783" i="1"/>
  <c r="Z5783" i="1"/>
  <c r="Y5784" i="1"/>
  <c r="Z5784" i="1"/>
  <c r="Y5785" i="1"/>
  <c r="Z5785" i="1"/>
  <c r="Y5786" i="1"/>
  <c r="Z5786" i="1"/>
  <c r="Y5787" i="1"/>
  <c r="Z5787" i="1"/>
  <c r="Y5788" i="1"/>
  <c r="Z5788" i="1"/>
  <c r="Y5789" i="1"/>
  <c r="Z5789" i="1"/>
  <c r="Y5790" i="1"/>
  <c r="Z5790" i="1"/>
  <c r="Y5791" i="1"/>
  <c r="Z5791" i="1"/>
  <c r="Y5792" i="1"/>
  <c r="Z5792" i="1"/>
  <c r="Y5793" i="1"/>
  <c r="Z5793" i="1"/>
  <c r="Y5794" i="1"/>
  <c r="Z5794" i="1"/>
  <c r="Y5795" i="1"/>
  <c r="Z5795" i="1"/>
  <c r="Y5796" i="1"/>
  <c r="Z5796" i="1"/>
  <c r="Y5797" i="1"/>
  <c r="Z5797" i="1"/>
  <c r="Y5798" i="1"/>
  <c r="Z5798" i="1"/>
  <c r="Y5799" i="1"/>
  <c r="Z5799" i="1"/>
  <c r="Y5800" i="1"/>
  <c r="Z5800" i="1"/>
  <c r="Y5801" i="1"/>
  <c r="Z5801" i="1"/>
  <c r="Y5802" i="1"/>
  <c r="Z5802" i="1"/>
  <c r="Y5803" i="1"/>
  <c r="Z5803" i="1"/>
  <c r="Y5804" i="1"/>
  <c r="Z5804" i="1"/>
  <c r="Y5805" i="1"/>
  <c r="Z5805" i="1"/>
  <c r="Y5806" i="1"/>
  <c r="Z5806" i="1"/>
  <c r="Y5807" i="1"/>
  <c r="Z5807" i="1"/>
  <c r="Y5808" i="1"/>
  <c r="Z5808" i="1"/>
  <c r="Y5809" i="1"/>
  <c r="Z5809" i="1"/>
  <c r="Y5810" i="1"/>
  <c r="Z5810" i="1"/>
  <c r="Y5811" i="1"/>
  <c r="Z5811" i="1"/>
  <c r="Y5813" i="1"/>
  <c r="Z5813" i="1"/>
  <c r="Y5815" i="1"/>
  <c r="Z5815" i="1"/>
  <c r="Y5816" i="1"/>
  <c r="Z5816" i="1"/>
  <c r="Y5817" i="1"/>
  <c r="Z5817" i="1"/>
  <c r="Y5818" i="1"/>
  <c r="Z5818" i="1"/>
  <c r="Y5819" i="1"/>
  <c r="Z5819" i="1"/>
  <c r="Y5820" i="1"/>
  <c r="Z5820" i="1"/>
  <c r="Y5821" i="1"/>
  <c r="Z5821" i="1"/>
  <c r="Y5822" i="1"/>
  <c r="Z5822" i="1"/>
  <c r="Y5823" i="1"/>
  <c r="Z5823" i="1"/>
  <c r="Y5824" i="1"/>
  <c r="Z5824" i="1"/>
  <c r="Y5825" i="1"/>
  <c r="Z5825" i="1"/>
  <c r="Y5826" i="1"/>
  <c r="Z5826" i="1"/>
  <c r="Y5827" i="1"/>
  <c r="Z5827" i="1"/>
  <c r="Y5828" i="1"/>
  <c r="Z5828" i="1"/>
  <c r="Y5829" i="1"/>
  <c r="Z5829" i="1"/>
  <c r="Y5830" i="1"/>
  <c r="Z5830" i="1"/>
  <c r="Y5831" i="1"/>
  <c r="Z5831" i="1"/>
  <c r="Y5832" i="1"/>
  <c r="Z5832" i="1"/>
  <c r="Y5833" i="1"/>
  <c r="Z5833" i="1"/>
  <c r="Y5834" i="1"/>
  <c r="Z5834" i="1"/>
  <c r="Y5835" i="1"/>
  <c r="Z5835" i="1"/>
  <c r="Y5836" i="1"/>
  <c r="Z5836" i="1"/>
  <c r="Y5837" i="1"/>
  <c r="Z5837" i="1"/>
  <c r="Y5838" i="1"/>
  <c r="Z5838" i="1"/>
  <c r="Y5839" i="1"/>
  <c r="Z5839" i="1"/>
  <c r="Y5841" i="1"/>
  <c r="Z5841" i="1"/>
  <c r="Y5844" i="1"/>
  <c r="Z5844" i="1"/>
  <c r="Y5845" i="1"/>
  <c r="Z5845" i="1"/>
  <c r="Y5846" i="1"/>
  <c r="Z5846" i="1"/>
  <c r="Y5847" i="1"/>
  <c r="Z5847" i="1"/>
  <c r="Y5848" i="1"/>
  <c r="Z5848" i="1"/>
  <c r="Y5849" i="1"/>
  <c r="Z5849" i="1"/>
  <c r="Y5850" i="1"/>
  <c r="Z5850" i="1"/>
  <c r="Y5851" i="1"/>
  <c r="Z5851" i="1"/>
  <c r="Y5852" i="1"/>
  <c r="Z5852" i="1"/>
  <c r="Y5853" i="1"/>
  <c r="Z5853" i="1"/>
  <c r="Y5854" i="1"/>
  <c r="Z5854" i="1"/>
  <c r="Y5855" i="1"/>
  <c r="Z5855" i="1"/>
  <c r="Y5856" i="1"/>
  <c r="Z5856" i="1"/>
  <c r="Y5857" i="1"/>
  <c r="Z5857" i="1"/>
  <c r="Y5858" i="1"/>
  <c r="Z5858" i="1"/>
  <c r="Y5859" i="1"/>
  <c r="Z5859" i="1"/>
  <c r="Y5860" i="1"/>
  <c r="Z5860" i="1"/>
  <c r="Y5861" i="1"/>
  <c r="Z5861" i="1"/>
  <c r="Y5862" i="1"/>
  <c r="Z5862" i="1"/>
  <c r="Y5863" i="1"/>
  <c r="Z5863" i="1"/>
  <c r="Y5864" i="1"/>
  <c r="Z5864" i="1"/>
  <c r="Y5865" i="1"/>
  <c r="Z5865" i="1"/>
  <c r="Y5866" i="1"/>
  <c r="Z5866" i="1"/>
  <c r="Y5867" i="1"/>
  <c r="Z5867" i="1"/>
  <c r="Y5868" i="1"/>
  <c r="Z5868" i="1"/>
  <c r="Y5869" i="1"/>
  <c r="Z5869" i="1"/>
  <c r="Y5870" i="1"/>
  <c r="Z5870" i="1"/>
  <c r="Y5871" i="1"/>
  <c r="Z5871" i="1"/>
  <c r="Y5872" i="1"/>
  <c r="Z5872" i="1"/>
  <c r="Y5873" i="1"/>
  <c r="Z5873" i="1"/>
  <c r="Y5874" i="1"/>
  <c r="Z5874" i="1"/>
  <c r="Y5875" i="1"/>
  <c r="Z5875" i="1"/>
  <c r="Y5876" i="1"/>
  <c r="Z5876" i="1"/>
  <c r="Y5877" i="1"/>
  <c r="Z5877" i="1"/>
  <c r="Y5878" i="1"/>
  <c r="Z5878" i="1"/>
  <c r="Y5879" i="1"/>
  <c r="Z5879" i="1"/>
  <c r="Y5880" i="1"/>
  <c r="Z5880" i="1"/>
  <c r="Y5881" i="1"/>
  <c r="Z5881" i="1"/>
  <c r="Y5882" i="1"/>
  <c r="Z5882" i="1"/>
  <c r="Y5883" i="1"/>
  <c r="Z5883" i="1"/>
  <c r="Y5884" i="1"/>
  <c r="Z5884" i="1"/>
  <c r="Y5885" i="1"/>
  <c r="Z5885" i="1"/>
  <c r="Y5886" i="1"/>
  <c r="Z5886" i="1"/>
  <c r="Y5887" i="1"/>
  <c r="Z5887" i="1"/>
  <c r="Y5888" i="1"/>
  <c r="Z5888" i="1"/>
  <c r="Y5889" i="1"/>
  <c r="Z5889" i="1"/>
  <c r="Y5890" i="1"/>
  <c r="Z5890" i="1"/>
  <c r="Y5891" i="1"/>
  <c r="Z5891" i="1"/>
  <c r="Y5892" i="1"/>
  <c r="Z5892" i="1"/>
  <c r="Y5893" i="1"/>
  <c r="Z5893" i="1"/>
  <c r="Y5894" i="1"/>
  <c r="Z5894" i="1"/>
  <c r="Y5895" i="1"/>
  <c r="Z5895" i="1"/>
  <c r="Y5897" i="1"/>
  <c r="Z5897" i="1"/>
  <c r="Y5899" i="1"/>
  <c r="Z5899" i="1"/>
  <c r="Y5900" i="1"/>
  <c r="Z5900" i="1"/>
  <c r="Y5901" i="1"/>
  <c r="Z5901" i="1"/>
  <c r="Y5902" i="1"/>
  <c r="Z5902" i="1"/>
  <c r="Y5903" i="1"/>
  <c r="Z5903" i="1"/>
  <c r="Y5904" i="1"/>
  <c r="Z5904" i="1"/>
  <c r="Y5905" i="1"/>
  <c r="Z5905" i="1"/>
  <c r="Y5906" i="1"/>
  <c r="Z5906" i="1"/>
  <c r="Y5907" i="1"/>
  <c r="Z5907" i="1"/>
  <c r="Y5908" i="1"/>
  <c r="Z5908" i="1"/>
  <c r="Y5909" i="1"/>
  <c r="Z5909" i="1"/>
  <c r="Y5910" i="1"/>
  <c r="Z5910" i="1"/>
  <c r="Y5911" i="1"/>
  <c r="Z5911" i="1"/>
  <c r="Y5912" i="1"/>
  <c r="Z5912" i="1"/>
  <c r="Y5913" i="1"/>
  <c r="Z5913" i="1"/>
  <c r="Y5914" i="1"/>
  <c r="Z5914" i="1"/>
  <c r="Y5915" i="1"/>
  <c r="Z5915" i="1"/>
  <c r="Y5916" i="1"/>
  <c r="Z5916" i="1"/>
  <c r="Y5917" i="1"/>
  <c r="Z5917" i="1"/>
  <c r="Y5918" i="1"/>
  <c r="Z5918" i="1"/>
  <c r="Y5919" i="1"/>
  <c r="Z5919" i="1"/>
  <c r="Y5920" i="1"/>
  <c r="Z5920" i="1"/>
  <c r="Y5921" i="1"/>
  <c r="Z5921" i="1"/>
  <c r="Y5922" i="1"/>
  <c r="Z5922" i="1"/>
  <c r="Y5923" i="1"/>
  <c r="Z5923" i="1"/>
  <c r="Y5925" i="1"/>
  <c r="Z5925" i="1"/>
  <c r="Y5928" i="1"/>
  <c r="Z5928" i="1"/>
  <c r="Y5929" i="1"/>
  <c r="Z5929" i="1"/>
  <c r="Y5930" i="1"/>
  <c r="Z5930" i="1"/>
  <c r="Y5931" i="1"/>
  <c r="Z5931" i="1"/>
  <c r="Y5932" i="1"/>
  <c r="Z5932" i="1"/>
  <c r="Y5933" i="1"/>
  <c r="Z5933" i="1"/>
  <c r="Y5934" i="1"/>
  <c r="Z5934" i="1"/>
  <c r="Y5935" i="1"/>
  <c r="Z5935" i="1"/>
  <c r="Y5936" i="1"/>
  <c r="Z5936" i="1"/>
  <c r="Y5937" i="1"/>
  <c r="Z5937" i="1"/>
  <c r="Y5938" i="1"/>
  <c r="Z5938" i="1"/>
  <c r="Y5939" i="1"/>
  <c r="Z5939" i="1"/>
  <c r="Y5940" i="1"/>
  <c r="Z5940" i="1"/>
  <c r="Y5941" i="1"/>
  <c r="Z5941" i="1"/>
  <c r="Y5942" i="1"/>
  <c r="Z5942" i="1"/>
  <c r="Y5943" i="1"/>
  <c r="Z5943" i="1"/>
  <c r="Y5944" i="1"/>
  <c r="Z5944" i="1"/>
  <c r="Y5945" i="1"/>
  <c r="Z5945" i="1"/>
  <c r="Y5946" i="1"/>
  <c r="Z5946" i="1"/>
  <c r="Y5947" i="1"/>
  <c r="Z5947" i="1"/>
  <c r="Y5948" i="1"/>
  <c r="Z5948" i="1"/>
  <c r="Y5949" i="1"/>
  <c r="Z5949" i="1"/>
  <c r="Y5950" i="1"/>
  <c r="Z5950" i="1"/>
  <c r="Y5951" i="1"/>
  <c r="Z5951" i="1"/>
  <c r="Y5952" i="1"/>
  <c r="Z5952" i="1"/>
  <c r="Y5953" i="1"/>
  <c r="Z5953" i="1"/>
  <c r="Y5954" i="1"/>
  <c r="Z5954" i="1"/>
  <c r="Y5955" i="1"/>
  <c r="Z5955" i="1"/>
  <c r="Y5956" i="1"/>
  <c r="Z5956" i="1"/>
  <c r="Y5957" i="1"/>
  <c r="Z5957" i="1"/>
  <c r="Y5958" i="1"/>
  <c r="Z5958" i="1"/>
  <c r="Y5959" i="1"/>
  <c r="Z5959" i="1"/>
  <c r="Y5960" i="1"/>
  <c r="Z5960" i="1"/>
  <c r="Y5961" i="1"/>
  <c r="Z5961" i="1"/>
  <c r="Y5962" i="1"/>
  <c r="Z5962" i="1"/>
  <c r="Y5963" i="1"/>
  <c r="Z5963" i="1"/>
  <c r="Y5964" i="1"/>
  <c r="Z5964" i="1"/>
  <c r="Y5965" i="1"/>
  <c r="Z5965" i="1"/>
  <c r="Y5966" i="1"/>
  <c r="Z5966" i="1"/>
  <c r="Y5967" i="1"/>
  <c r="Z5967" i="1"/>
  <c r="Y5968" i="1"/>
  <c r="Z5968" i="1"/>
  <c r="Y5969" i="1"/>
  <c r="Z5969" i="1"/>
  <c r="Y5970" i="1"/>
  <c r="Z5970" i="1"/>
  <c r="Y5971" i="1"/>
  <c r="Z5971" i="1"/>
  <c r="Y5972" i="1"/>
  <c r="Z5972" i="1"/>
  <c r="Y5973" i="1"/>
  <c r="Z5973" i="1"/>
  <c r="Y5974" i="1"/>
  <c r="Z5974" i="1"/>
  <c r="Y5975" i="1"/>
  <c r="Z5975" i="1"/>
  <c r="Y5976" i="1"/>
  <c r="Z5976" i="1"/>
  <c r="Y5977" i="1"/>
  <c r="Z5977" i="1"/>
  <c r="Y5978" i="1"/>
  <c r="Z5978" i="1"/>
  <c r="Y5979" i="1"/>
  <c r="Z5979" i="1"/>
  <c r="Y5981" i="1"/>
  <c r="Z5981" i="1"/>
  <c r="Y5983" i="1"/>
  <c r="Z5983" i="1"/>
  <c r="Y5984" i="1"/>
  <c r="Z5984" i="1"/>
  <c r="Y5985" i="1"/>
  <c r="Z5985" i="1"/>
  <c r="Y5986" i="1"/>
  <c r="Z5986" i="1"/>
  <c r="Y5987" i="1"/>
  <c r="Z5987" i="1"/>
  <c r="Y5988" i="1"/>
  <c r="Z5988" i="1"/>
  <c r="Y5989" i="1"/>
  <c r="Z5989" i="1"/>
  <c r="Y5990" i="1"/>
  <c r="Z5990" i="1"/>
  <c r="Y5991" i="1"/>
  <c r="Z5991" i="1"/>
  <c r="Y5992" i="1"/>
  <c r="Z5992" i="1"/>
  <c r="Y5993" i="1"/>
  <c r="Z5993" i="1"/>
  <c r="Y5994" i="1"/>
  <c r="Z5994" i="1"/>
  <c r="Y5995" i="1"/>
  <c r="Z5995" i="1"/>
  <c r="Y5996" i="1"/>
  <c r="Z5996" i="1"/>
  <c r="Y5997" i="1"/>
  <c r="Z5997" i="1"/>
  <c r="Y5998" i="1"/>
  <c r="Z5998" i="1"/>
  <c r="Y5999" i="1"/>
  <c r="Z5999" i="1"/>
  <c r="Y6000" i="1"/>
  <c r="Z6000" i="1"/>
  <c r="Y6001" i="1"/>
  <c r="Z6001" i="1"/>
  <c r="Y6002" i="1"/>
  <c r="Z6002" i="1"/>
  <c r="Y6003" i="1"/>
  <c r="Z6003" i="1"/>
  <c r="Y6004" i="1"/>
  <c r="Z6004" i="1"/>
  <c r="Y6005" i="1"/>
  <c r="Z6005" i="1"/>
  <c r="Y6006" i="1"/>
  <c r="Z6006" i="1"/>
  <c r="Y6007" i="1"/>
  <c r="Z6007" i="1"/>
  <c r="Y6009" i="1"/>
  <c r="Z6009" i="1"/>
  <c r="Y6012" i="1"/>
  <c r="Z6012" i="1"/>
  <c r="Y6013" i="1"/>
  <c r="Z6013" i="1"/>
  <c r="Y6014" i="1"/>
  <c r="Z6014" i="1"/>
  <c r="Y6015" i="1"/>
  <c r="Z6015" i="1"/>
  <c r="Y6016" i="1"/>
  <c r="Z6016" i="1"/>
  <c r="Y6017" i="1"/>
  <c r="Z6017" i="1"/>
  <c r="Y6018" i="1"/>
  <c r="Z6018" i="1"/>
  <c r="Y6019" i="1"/>
  <c r="Z6019" i="1"/>
  <c r="Y6020" i="1"/>
  <c r="Z6020" i="1"/>
  <c r="Y6021" i="1"/>
  <c r="Z6021" i="1"/>
  <c r="Y6022" i="1"/>
  <c r="Z6022" i="1"/>
  <c r="Y6023" i="1"/>
  <c r="Z6023" i="1"/>
  <c r="Y6024" i="1"/>
  <c r="Z6024" i="1"/>
  <c r="Y6025" i="1"/>
  <c r="Z6025" i="1"/>
  <c r="Y6026" i="1"/>
  <c r="Z6026" i="1"/>
  <c r="Y6027" i="1"/>
  <c r="Z6027" i="1"/>
  <c r="Y6028" i="1"/>
  <c r="Z6028" i="1"/>
  <c r="Y6029" i="1"/>
  <c r="Z6029" i="1"/>
  <c r="Y6030" i="1"/>
  <c r="Z6030" i="1"/>
  <c r="Y6031" i="1"/>
  <c r="Z6031" i="1"/>
  <c r="Y6032" i="1"/>
  <c r="Z6032" i="1"/>
  <c r="Y6033" i="1"/>
  <c r="Z6033" i="1"/>
  <c r="Y6034" i="1"/>
  <c r="Z6034" i="1"/>
  <c r="Y6035" i="1"/>
  <c r="Z6035" i="1"/>
  <c r="Y6036" i="1"/>
  <c r="Z6036" i="1"/>
  <c r="Y6037" i="1"/>
  <c r="Z6037" i="1"/>
  <c r="Y6038" i="1"/>
  <c r="Z6038" i="1"/>
  <c r="Y6039" i="1"/>
  <c r="Z6039" i="1"/>
  <c r="Y6040" i="1"/>
  <c r="Z6040" i="1"/>
  <c r="Y6041" i="1"/>
  <c r="Z6041" i="1"/>
  <c r="Y6042" i="1"/>
  <c r="Z6042" i="1"/>
  <c r="Y6043" i="1"/>
  <c r="Z6043" i="1"/>
  <c r="Y6044" i="1"/>
  <c r="Z6044" i="1"/>
  <c r="Y6045" i="1"/>
  <c r="Z6045" i="1"/>
  <c r="Y6046" i="1"/>
  <c r="Z6046" i="1"/>
  <c r="Y6047" i="1"/>
  <c r="Z6047" i="1"/>
  <c r="Y6048" i="1"/>
  <c r="Z6048" i="1"/>
  <c r="Z6049" i="1"/>
  <c r="Y3" i="1"/>
  <c r="Z3" i="1"/>
  <c r="Y4" i="1"/>
  <c r="Z4" i="1"/>
  <c r="Y5" i="1"/>
  <c r="Z5" i="1"/>
  <c r="Y6" i="1"/>
  <c r="Z6" i="1"/>
  <c r="Y7" i="1"/>
  <c r="Z7" i="1"/>
  <c r="Y8" i="1"/>
  <c r="Z8" i="1"/>
  <c r="Y9" i="1"/>
  <c r="Z9" i="1"/>
  <c r="Y10" i="1"/>
  <c r="Z10" i="1"/>
  <c r="Y11" i="1"/>
  <c r="Z11" i="1"/>
  <c r="Y12" i="1"/>
  <c r="Z12" i="1"/>
  <c r="Y13" i="1"/>
  <c r="Z13" i="1"/>
  <c r="Y14" i="1"/>
  <c r="Z14" i="1"/>
  <c r="Y15" i="1"/>
  <c r="Z15" i="1"/>
  <c r="Y17" i="1"/>
  <c r="Z17" i="1"/>
  <c r="Y19" i="1"/>
  <c r="Z19" i="1"/>
  <c r="Y20" i="1"/>
  <c r="Z20" i="1"/>
  <c r="Y21" i="1"/>
  <c r="Z21" i="1"/>
  <c r="Y22" i="1"/>
  <c r="Z22" i="1"/>
  <c r="Y23" i="1"/>
  <c r="Z23" i="1"/>
  <c r="Y24" i="1"/>
  <c r="Z24" i="1"/>
  <c r="Y25" i="1"/>
  <c r="Z25" i="1"/>
  <c r="Y26" i="1"/>
  <c r="Z26" i="1"/>
  <c r="Y27" i="1"/>
  <c r="Z27" i="1"/>
  <c r="Y28" i="1"/>
  <c r="Z28" i="1"/>
  <c r="Y29" i="1"/>
  <c r="Z29" i="1"/>
  <c r="Y30" i="1"/>
  <c r="Z30" i="1"/>
  <c r="Y31" i="1"/>
  <c r="Z31" i="1"/>
  <c r="Y32" i="1"/>
  <c r="Z32" i="1"/>
  <c r="Y33" i="1"/>
  <c r="Z33" i="1"/>
  <c r="Y34" i="1"/>
  <c r="Z34" i="1"/>
  <c r="Y35" i="1"/>
  <c r="Z35" i="1"/>
  <c r="Y36" i="1"/>
  <c r="Z36" i="1"/>
  <c r="Y37" i="1"/>
  <c r="Z37" i="1"/>
  <c r="Y38" i="1"/>
  <c r="Z38" i="1"/>
  <c r="Y39" i="1"/>
  <c r="Z39" i="1"/>
  <c r="Y40" i="1"/>
  <c r="Z40" i="1"/>
  <c r="Y41" i="1"/>
  <c r="Z41" i="1"/>
  <c r="Y42" i="1"/>
  <c r="Z42" i="1"/>
  <c r="Y43" i="1"/>
  <c r="Z43" i="1"/>
  <c r="Y45" i="1"/>
  <c r="Z45" i="1"/>
  <c r="Y48" i="1"/>
  <c r="Z48" i="1"/>
  <c r="Y49" i="1"/>
  <c r="Z49" i="1"/>
  <c r="Y50" i="1"/>
  <c r="Z50" i="1"/>
  <c r="Y51" i="1"/>
  <c r="Z51" i="1"/>
  <c r="Y52" i="1"/>
  <c r="Z52" i="1"/>
  <c r="Y53" i="1"/>
  <c r="Z53" i="1"/>
  <c r="Y54" i="1"/>
  <c r="Z54" i="1"/>
  <c r="Y55" i="1"/>
  <c r="Z55" i="1"/>
  <c r="Y56" i="1"/>
  <c r="Z56" i="1"/>
  <c r="Y57" i="1"/>
  <c r="Z57" i="1"/>
  <c r="Y58" i="1"/>
  <c r="Z58" i="1"/>
  <c r="Y59" i="1"/>
  <c r="Z59" i="1"/>
  <c r="Y60" i="1"/>
  <c r="Z60" i="1"/>
  <c r="Y61" i="1"/>
  <c r="Z61" i="1"/>
  <c r="Y62" i="1"/>
  <c r="Z62" i="1"/>
  <c r="Y63" i="1"/>
  <c r="Z63" i="1"/>
  <c r="Y64" i="1"/>
  <c r="Z64" i="1"/>
  <c r="Y65" i="1"/>
  <c r="Z65" i="1"/>
  <c r="Y66" i="1"/>
  <c r="Z66" i="1"/>
  <c r="Y67" i="1"/>
  <c r="Z67" i="1"/>
  <c r="Y68" i="1"/>
  <c r="Z68" i="1"/>
  <c r="Y69" i="1"/>
  <c r="Z69" i="1"/>
  <c r="Y70" i="1"/>
  <c r="Z70" i="1"/>
  <c r="Y71" i="1"/>
  <c r="Z71" i="1"/>
  <c r="Y72" i="1"/>
  <c r="Z72" i="1"/>
  <c r="Y73" i="1"/>
  <c r="Z73" i="1"/>
  <c r="Y74" i="1"/>
  <c r="Z74" i="1"/>
  <c r="Y75" i="1"/>
  <c r="Z75" i="1"/>
  <c r="Y76" i="1"/>
  <c r="Z76" i="1"/>
  <c r="Y77" i="1"/>
  <c r="Z77" i="1"/>
  <c r="Y78" i="1"/>
  <c r="Z78" i="1"/>
  <c r="Y79" i="1"/>
  <c r="Z79" i="1"/>
  <c r="Y80" i="1"/>
  <c r="Z80" i="1"/>
  <c r="Y81" i="1"/>
  <c r="Z81" i="1"/>
  <c r="Y82" i="1"/>
  <c r="Z82" i="1"/>
  <c r="Y83" i="1"/>
  <c r="Z83" i="1"/>
  <c r="Y84" i="1"/>
  <c r="Z84" i="1"/>
  <c r="Y85" i="1"/>
  <c r="Z85" i="1"/>
  <c r="Y86" i="1"/>
  <c r="Z86" i="1"/>
  <c r="Y87" i="1"/>
  <c r="Z87" i="1"/>
  <c r="Y88" i="1"/>
  <c r="Z88" i="1"/>
  <c r="Y89" i="1"/>
  <c r="Z89" i="1"/>
  <c r="Y90" i="1"/>
  <c r="Z90" i="1"/>
  <c r="Y91" i="1"/>
  <c r="Z91" i="1"/>
  <c r="Y92" i="1"/>
  <c r="Z92" i="1"/>
  <c r="Y93" i="1"/>
  <c r="Z93" i="1"/>
  <c r="Y94" i="1"/>
  <c r="Z94" i="1"/>
  <c r="Y95" i="1"/>
  <c r="Z95" i="1"/>
  <c r="Y96" i="1"/>
  <c r="Z96" i="1"/>
  <c r="Y97" i="1"/>
  <c r="Z97" i="1"/>
  <c r="Y98" i="1"/>
  <c r="Z98" i="1"/>
  <c r="Y99" i="1"/>
  <c r="Z99" i="1"/>
  <c r="Y101" i="1"/>
  <c r="Z101" i="1"/>
  <c r="Y103" i="1"/>
  <c r="Z103" i="1"/>
  <c r="Y104" i="1"/>
  <c r="Z104" i="1"/>
  <c r="Y105" i="1"/>
  <c r="Z105" i="1"/>
  <c r="Y106" i="1"/>
  <c r="Z106" i="1"/>
  <c r="Y107" i="1"/>
  <c r="Z107" i="1"/>
  <c r="Y108" i="1"/>
  <c r="Z108" i="1"/>
  <c r="Y109" i="1"/>
  <c r="Z109" i="1"/>
  <c r="Y110" i="1"/>
  <c r="Z110" i="1"/>
  <c r="Y111" i="1"/>
  <c r="Z111" i="1"/>
  <c r="Y112" i="1"/>
  <c r="Z112" i="1"/>
  <c r="Y113" i="1"/>
  <c r="Z113" i="1"/>
  <c r="Y114" i="1"/>
  <c r="Z114" i="1"/>
  <c r="Y115" i="1"/>
  <c r="Z115" i="1"/>
  <c r="Y116" i="1"/>
  <c r="Z116" i="1"/>
  <c r="Y117" i="1"/>
  <c r="Z117" i="1"/>
  <c r="Y118" i="1"/>
  <c r="Z118" i="1"/>
  <c r="Y119" i="1"/>
  <c r="Z119" i="1"/>
  <c r="Y120" i="1"/>
  <c r="Z120" i="1"/>
  <c r="Y121" i="1"/>
  <c r="Z121" i="1"/>
  <c r="Y122" i="1"/>
  <c r="Z122" i="1"/>
  <c r="Y123" i="1"/>
  <c r="Z123" i="1"/>
  <c r="Y124" i="1"/>
  <c r="Z124" i="1"/>
  <c r="Y125" i="1"/>
  <c r="Z125" i="1"/>
  <c r="Y126" i="1"/>
  <c r="Z126" i="1"/>
  <c r="Y127" i="1"/>
  <c r="Z127" i="1"/>
  <c r="Y129" i="1"/>
  <c r="Z129" i="1"/>
  <c r="Y132" i="1"/>
  <c r="Z132" i="1"/>
  <c r="Y133" i="1"/>
  <c r="Z133" i="1"/>
  <c r="Y134" i="1"/>
  <c r="Z134" i="1"/>
  <c r="Y135" i="1"/>
  <c r="Z135" i="1"/>
  <c r="Y136" i="1"/>
  <c r="Z136" i="1"/>
  <c r="Y137" i="1"/>
  <c r="Z137" i="1"/>
  <c r="Y138" i="1"/>
  <c r="Z138" i="1"/>
  <c r="Y139" i="1"/>
  <c r="Z139" i="1"/>
  <c r="Y140" i="1"/>
  <c r="Z140" i="1"/>
  <c r="Y141" i="1"/>
  <c r="Z141" i="1"/>
  <c r="Y142" i="1"/>
  <c r="Z142" i="1"/>
  <c r="Y143" i="1"/>
  <c r="Z143" i="1"/>
  <c r="Y144" i="1"/>
  <c r="Z144" i="1"/>
  <c r="Y145" i="1"/>
  <c r="Z145" i="1"/>
  <c r="Y146" i="1"/>
  <c r="Z146" i="1"/>
  <c r="Y147" i="1"/>
  <c r="Z147" i="1"/>
  <c r="Y148" i="1"/>
  <c r="Z148" i="1"/>
  <c r="Y149" i="1"/>
  <c r="Z149" i="1"/>
  <c r="Y150" i="1"/>
  <c r="Z150" i="1"/>
  <c r="Y151" i="1"/>
  <c r="Z151" i="1"/>
  <c r="Y152" i="1"/>
  <c r="Z152" i="1"/>
  <c r="Y153" i="1"/>
  <c r="Z153" i="1"/>
  <c r="Y154" i="1"/>
  <c r="Z154" i="1"/>
  <c r="Y155" i="1"/>
  <c r="Z155" i="1"/>
  <c r="Y156" i="1"/>
  <c r="Z156" i="1"/>
  <c r="Y157" i="1"/>
  <c r="Z157" i="1"/>
  <c r="Y158" i="1"/>
  <c r="Z158" i="1"/>
  <c r="Y159" i="1"/>
  <c r="Z159" i="1"/>
  <c r="Y160" i="1"/>
  <c r="Z160" i="1"/>
  <c r="Y161" i="1"/>
  <c r="Z161" i="1"/>
  <c r="Y162" i="1"/>
  <c r="Z162" i="1"/>
  <c r="Y163" i="1"/>
  <c r="Z163" i="1"/>
  <c r="Y164" i="1"/>
  <c r="Z164" i="1"/>
  <c r="Y165" i="1"/>
  <c r="Z165" i="1"/>
  <c r="Y166" i="1"/>
  <c r="Z166" i="1"/>
  <c r="Y167" i="1"/>
  <c r="Z167" i="1"/>
  <c r="Y168" i="1"/>
  <c r="Z168" i="1"/>
  <c r="Y169" i="1"/>
  <c r="Z169" i="1"/>
  <c r="Y170" i="1"/>
  <c r="Z170" i="1"/>
  <c r="Y171" i="1"/>
  <c r="Z171" i="1"/>
  <c r="Y172" i="1"/>
  <c r="Z172" i="1"/>
  <c r="Y173" i="1"/>
  <c r="Z173" i="1"/>
  <c r="Y174" i="1"/>
  <c r="Z174" i="1"/>
  <c r="Y175" i="1"/>
  <c r="Z175" i="1"/>
  <c r="Y176" i="1"/>
  <c r="Z176" i="1"/>
  <c r="Y177" i="1"/>
  <c r="Z177" i="1"/>
  <c r="Y178" i="1"/>
  <c r="Z178" i="1"/>
  <c r="Y179" i="1"/>
  <c r="Z179" i="1"/>
  <c r="Y180" i="1"/>
  <c r="Z180" i="1"/>
  <c r="Y181" i="1"/>
  <c r="Z181" i="1"/>
  <c r="Y182" i="1"/>
  <c r="Z182" i="1"/>
  <c r="Y183" i="1"/>
  <c r="Z183" i="1"/>
  <c r="Y185" i="1"/>
  <c r="Z185" i="1"/>
  <c r="Y187" i="1"/>
  <c r="Z187" i="1"/>
  <c r="Y188" i="1"/>
  <c r="Z188" i="1"/>
  <c r="Y189" i="1"/>
  <c r="Z189" i="1"/>
  <c r="Y190" i="1"/>
  <c r="Z190" i="1"/>
  <c r="Y191" i="1"/>
  <c r="Z191" i="1"/>
  <c r="Y192" i="1"/>
  <c r="Z192" i="1"/>
  <c r="Y193" i="1"/>
  <c r="Z193" i="1"/>
  <c r="Y194" i="1"/>
  <c r="Z194" i="1"/>
  <c r="Y195" i="1"/>
  <c r="Z195" i="1"/>
  <c r="Y196" i="1"/>
  <c r="Z196" i="1"/>
  <c r="Y197" i="1"/>
  <c r="Z197" i="1"/>
  <c r="Y198" i="1"/>
  <c r="Z198" i="1"/>
  <c r="Y199" i="1"/>
  <c r="Z199" i="1"/>
  <c r="Y200" i="1"/>
  <c r="Z200" i="1"/>
  <c r="Y201" i="1"/>
  <c r="Z201" i="1"/>
  <c r="Y202" i="1"/>
  <c r="Z202" i="1"/>
  <c r="Y203" i="1"/>
  <c r="Z203" i="1"/>
  <c r="Y204" i="1"/>
  <c r="Z204" i="1"/>
  <c r="Y205" i="1"/>
  <c r="Z205" i="1"/>
  <c r="Y206" i="1"/>
  <c r="Z206" i="1"/>
  <c r="Y207" i="1"/>
  <c r="Z207" i="1"/>
  <c r="Y208" i="1"/>
  <c r="Z208" i="1"/>
  <c r="Y209" i="1"/>
  <c r="Z209" i="1"/>
  <c r="Y210" i="1"/>
  <c r="Z210" i="1"/>
  <c r="Y211" i="1"/>
  <c r="Z211" i="1"/>
  <c r="Y213" i="1"/>
  <c r="Z213" i="1"/>
  <c r="Y216" i="1"/>
  <c r="Z216" i="1"/>
  <c r="Y217" i="1"/>
  <c r="Z217" i="1"/>
  <c r="Y218" i="1"/>
  <c r="Z218" i="1"/>
  <c r="Y219" i="1"/>
  <c r="Z219" i="1"/>
  <c r="Y220" i="1"/>
  <c r="Z220" i="1"/>
  <c r="Y221" i="1"/>
  <c r="Z221" i="1"/>
  <c r="Y222" i="1"/>
  <c r="Z222" i="1"/>
  <c r="Y223" i="1"/>
  <c r="Z223" i="1"/>
  <c r="Y224" i="1"/>
  <c r="Z224" i="1"/>
  <c r="Y225" i="1"/>
  <c r="Z225" i="1"/>
  <c r="Y226" i="1"/>
  <c r="Z226" i="1"/>
  <c r="Y227" i="1"/>
  <c r="Z227" i="1"/>
  <c r="Y228" i="1"/>
  <c r="Z228" i="1"/>
  <c r="Y229" i="1"/>
  <c r="Z229" i="1"/>
  <c r="Y230" i="1"/>
  <c r="Z230" i="1"/>
  <c r="Y231" i="1"/>
  <c r="Z231" i="1"/>
  <c r="Y232" i="1"/>
  <c r="Z232" i="1"/>
  <c r="Y233" i="1"/>
  <c r="Z233" i="1"/>
  <c r="Y234" i="1"/>
  <c r="Z234" i="1"/>
  <c r="Y235" i="1"/>
  <c r="Z235" i="1"/>
  <c r="Y236" i="1"/>
  <c r="Z236" i="1"/>
  <c r="Y237" i="1"/>
  <c r="Z237" i="1"/>
  <c r="Y238" i="1"/>
  <c r="Z238" i="1"/>
  <c r="Y239" i="1"/>
  <c r="Z239" i="1"/>
  <c r="Y240" i="1"/>
  <c r="Z240" i="1"/>
  <c r="Y241" i="1"/>
  <c r="Z241" i="1"/>
  <c r="Y242" i="1"/>
  <c r="Z242" i="1"/>
  <c r="Y243" i="1"/>
  <c r="Z243" i="1"/>
  <c r="Y244" i="1"/>
  <c r="Z244" i="1"/>
  <c r="Y245" i="1"/>
  <c r="Z245" i="1"/>
  <c r="Y246" i="1"/>
  <c r="Z246" i="1"/>
  <c r="Y247" i="1"/>
  <c r="Z247" i="1"/>
  <c r="Y248" i="1"/>
  <c r="Z248" i="1"/>
  <c r="Y249" i="1"/>
  <c r="Z249" i="1"/>
  <c r="Y250" i="1"/>
  <c r="Z250" i="1"/>
  <c r="Y251" i="1"/>
  <c r="Z251" i="1"/>
  <c r="Y252" i="1"/>
  <c r="Z252" i="1"/>
  <c r="Y253" i="1"/>
  <c r="Z253" i="1"/>
  <c r="Y254" i="1"/>
  <c r="Z254" i="1"/>
  <c r="Y255" i="1"/>
  <c r="Z255" i="1"/>
  <c r="Y256" i="1"/>
  <c r="Z256" i="1"/>
  <c r="Y257" i="1"/>
  <c r="Z257" i="1"/>
  <c r="Y258" i="1"/>
  <c r="Z258" i="1"/>
  <c r="Y259" i="1"/>
  <c r="Z259" i="1"/>
  <c r="Y260" i="1"/>
  <c r="Z260" i="1"/>
  <c r="Y261" i="1"/>
  <c r="Z261" i="1"/>
  <c r="Y262" i="1"/>
  <c r="Z262" i="1"/>
  <c r="Y263" i="1"/>
  <c r="Z263" i="1"/>
  <c r="Y264" i="1"/>
  <c r="Z264" i="1"/>
  <c r="Y265" i="1"/>
  <c r="Z265" i="1"/>
  <c r="Y266" i="1"/>
  <c r="Z266" i="1"/>
  <c r="Y267" i="1"/>
  <c r="Z267" i="1"/>
  <c r="Y269" i="1"/>
  <c r="Z269" i="1"/>
  <c r="Y271" i="1"/>
  <c r="Z271" i="1"/>
  <c r="Y272" i="1"/>
  <c r="Z272" i="1"/>
  <c r="Y273" i="1"/>
  <c r="Z273" i="1"/>
  <c r="Y274" i="1"/>
  <c r="Z274" i="1"/>
  <c r="Y275" i="1"/>
  <c r="Z275" i="1"/>
  <c r="Y276" i="1"/>
  <c r="Z276" i="1"/>
  <c r="Y277" i="1"/>
  <c r="Z277" i="1"/>
  <c r="Y278" i="1"/>
  <c r="Z278" i="1"/>
  <c r="Y279" i="1"/>
  <c r="Z279" i="1"/>
  <c r="Y280" i="1"/>
  <c r="Z280" i="1"/>
  <c r="Y281" i="1"/>
  <c r="Z281" i="1"/>
  <c r="Y282" i="1"/>
  <c r="Z282" i="1"/>
  <c r="Y283" i="1"/>
  <c r="Z283" i="1"/>
  <c r="Y284" i="1"/>
  <c r="Z284" i="1"/>
  <c r="Y285" i="1"/>
  <c r="Z285" i="1"/>
  <c r="Y286" i="1"/>
  <c r="Z286" i="1"/>
  <c r="Y287" i="1"/>
  <c r="Z287" i="1"/>
  <c r="Y288" i="1"/>
  <c r="Z288" i="1"/>
  <c r="Y289" i="1"/>
  <c r="Z289" i="1"/>
  <c r="Y290" i="1"/>
  <c r="Z290" i="1"/>
  <c r="Y291" i="1"/>
  <c r="Z291" i="1"/>
  <c r="Y292" i="1"/>
  <c r="Z292" i="1"/>
  <c r="Y293" i="1"/>
  <c r="Z293" i="1"/>
  <c r="Y294" i="1"/>
  <c r="Z294" i="1"/>
  <c r="Y295" i="1"/>
  <c r="Z295" i="1"/>
  <c r="Y297" i="1"/>
  <c r="Z297" i="1"/>
  <c r="Y300" i="1"/>
  <c r="Z300" i="1"/>
  <c r="Y301" i="1"/>
  <c r="Z301" i="1"/>
  <c r="Y302" i="1"/>
  <c r="Z302" i="1"/>
  <c r="Y303" i="1"/>
  <c r="Z303" i="1"/>
  <c r="Y304" i="1"/>
  <c r="Z304" i="1"/>
  <c r="Y305" i="1"/>
  <c r="Z305" i="1"/>
  <c r="Y306" i="1"/>
  <c r="Z306" i="1"/>
  <c r="Y307" i="1"/>
  <c r="Z307" i="1"/>
  <c r="Y308" i="1"/>
  <c r="Z308" i="1"/>
  <c r="Y309" i="1"/>
  <c r="Z309" i="1"/>
  <c r="Y310" i="1"/>
  <c r="Z310" i="1"/>
  <c r="Y311" i="1"/>
  <c r="Z311" i="1"/>
  <c r="Y312" i="1"/>
  <c r="Z312" i="1"/>
  <c r="Y313" i="1"/>
  <c r="Z313" i="1"/>
  <c r="Y314" i="1"/>
  <c r="Z314" i="1"/>
  <c r="Y315" i="1"/>
  <c r="Z315" i="1"/>
  <c r="Y316" i="1"/>
  <c r="Z316" i="1"/>
  <c r="Y317" i="1"/>
  <c r="Z317" i="1"/>
  <c r="Y318" i="1"/>
  <c r="Z318" i="1"/>
  <c r="Y319" i="1"/>
  <c r="Z319" i="1"/>
  <c r="Y320" i="1"/>
  <c r="Z320" i="1"/>
  <c r="Y321" i="1"/>
  <c r="Z321" i="1"/>
  <c r="Y322" i="1"/>
  <c r="Z322" i="1"/>
  <c r="Y323" i="1"/>
  <c r="Z323" i="1"/>
  <c r="Y324" i="1"/>
  <c r="Z324" i="1"/>
  <c r="Y325" i="1"/>
  <c r="Z325" i="1"/>
  <c r="Y326" i="1"/>
  <c r="Z326" i="1"/>
  <c r="Y327" i="1"/>
  <c r="Z327" i="1"/>
  <c r="Y328" i="1"/>
  <c r="Z328" i="1"/>
  <c r="Y329" i="1"/>
  <c r="Z329" i="1"/>
  <c r="Y330" i="1"/>
  <c r="Z330" i="1"/>
  <c r="Y331" i="1"/>
  <c r="Z331" i="1"/>
  <c r="Y332" i="1"/>
  <c r="Z332" i="1"/>
  <c r="Y333" i="1"/>
  <c r="Z333" i="1"/>
  <c r="Y334" i="1"/>
  <c r="Z334" i="1"/>
  <c r="Y335" i="1"/>
  <c r="Z335" i="1"/>
  <c r="Y336" i="1"/>
  <c r="Z336" i="1"/>
  <c r="Y337" i="1"/>
  <c r="Z337" i="1"/>
  <c r="Y338" i="1"/>
  <c r="Z338" i="1"/>
  <c r="Y339" i="1"/>
  <c r="Z339" i="1"/>
  <c r="Y340" i="1"/>
  <c r="Z340" i="1"/>
  <c r="Y341" i="1"/>
  <c r="Z341" i="1"/>
  <c r="Y342" i="1"/>
  <c r="Z342" i="1"/>
  <c r="Y343" i="1"/>
  <c r="Z343" i="1"/>
  <c r="Y344" i="1"/>
  <c r="Z344" i="1"/>
  <c r="Y345" i="1"/>
  <c r="Z345" i="1"/>
  <c r="Y346" i="1"/>
  <c r="Z346" i="1"/>
  <c r="Y347" i="1"/>
  <c r="Z347" i="1"/>
  <c r="Y348" i="1"/>
  <c r="Z348" i="1"/>
  <c r="Y349" i="1"/>
  <c r="Z349" i="1"/>
  <c r="Y350" i="1"/>
  <c r="Z350" i="1"/>
  <c r="Y351" i="1"/>
  <c r="Z351" i="1"/>
  <c r="Y353" i="1"/>
  <c r="Z353" i="1"/>
  <c r="Y355" i="1"/>
  <c r="Z355" i="1"/>
  <c r="Y356" i="1"/>
  <c r="Z356" i="1"/>
  <c r="Y357" i="1"/>
  <c r="Z357" i="1"/>
  <c r="Y358" i="1"/>
  <c r="Z358" i="1"/>
  <c r="Y359" i="1"/>
  <c r="Z359" i="1"/>
  <c r="Y360" i="1"/>
  <c r="Z360" i="1"/>
  <c r="Y361" i="1"/>
  <c r="Z361" i="1"/>
  <c r="Y362" i="1"/>
  <c r="Z362" i="1"/>
  <c r="Y363" i="1"/>
  <c r="Z363" i="1"/>
  <c r="Y364" i="1"/>
  <c r="Z364" i="1"/>
  <c r="Y365" i="1"/>
  <c r="Z365" i="1"/>
  <c r="Y366" i="1"/>
  <c r="Z366" i="1"/>
  <c r="Y367" i="1"/>
  <c r="Z367" i="1"/>
  <c r="Y368" i="1"/>
  <c r="Z368" i="1"/>
  <c r="Y369" i="1"/>
  <c r="Z369" i="1"/>
  <c r="Y370" i="1"/>
  <c r="Z370" i="1"/>
  <c r="Y371" i="1"/>
  <c r="Z371" i="1"/>
  <c r="Y372" i="1"/>
  <c r="Z372" i="1"/>
  <c r="Y373" i="1"/>
  <c r="Z373" i="1"/>
  <c r="Y374" i="1"/>
  <c r="Z374" i="1"/>
  <c r="Y375" i="1"/>
  <c r="Z375" i="1"/>
  <c r="Y376" i="1"/>
  <c r="Z376" i="1"/>
  <c r="Y377" i="1"/>
  <c r="Z377" i="1"/>
  <c r="Y378" i="1"/>
  <c r="Z378" i="1"/>
  <c r="Y379" i="1"/>
  <c r="Z379" i="1"/>
  <c r="Y381" i="1"/>
  <c r="Z381" i="1"/>
  <c r="Y384" i="1"/>
  <c r="Z384" i="1"/>
  <c r="Y385" i="1"/>
  <c r="Z385" i="1"/>
  <c r="Y386" i="1"/>
  <c r="Z386" i="1"/>
  <c r="Y387" i="1"/>
  <c r="Z387" i="1"/>
  <c r="Y388" i="1"/>
  <c r="Z388" i="1"/>
  <c r="Y389" i="1"/>
  <c r="Z389" i="1"/>
  <c r="Y390" i="1"/>
  <c r="Z390" i="1"/>
  <c r="Y391" i="1"/>
  <c r="Z391" i="1"/>
  <c r="Y392" i="1"/>
  <c r="Z392" i="1"/>
  <c r="Y393" i="1"/>
  <c r="Z393" i="1"/>
  <c r="Y394" i="1"/>
  <c r="Z394" i="1"/>
  <c r="Y395" i="1"/>
  <c r="Z395" i="1"/>
  <c r="Y396" i="1"/>
  <c r="Z396" i="1"/>
  <c r="Y397" i="1"/>
  <c r="Z397" i="1"/>
  <c r="Y398" i="1"/>
  <c r="Z398" i="1"/>
  <c r="Y399" i="1"/>
  <c r="Z399" i="1"/>
  <c r="Y400" i="1"/>
  <c r="Z400" i="1"/>
  <c r="Y401" i="1"/>
  <c r="Z401" i="1"/>
  <c r="Y402" i="1"/>
  <c r="Z402" i="1"/>
  <c r="Y403" i="1"/>
  <c r="Z403" i="1"/>
  <c r="Y404" i="1"/>
  <c r="Z404" i="1"/>
  <c r="Y405" i="1"/>
  <c r="Z405" i="1"/>
  <c r="Y406" i="1"/>
  <c r="Z406" i="1"/>
  <c r="Y407" i="1"/>
  <c r="Z407" i="1"/>
  <c r="Y408" i="1"/>
  <c r="Z408" i="1"/>
  <c r="Y409" i="1"/>
  <c r="Z409" i="1"/>
  <c r="Y410" i="1"/>
  <c r="Z410" i="1"/>
  <c r="Y411" i="1"/>
  <c r="Z411" i="1"/>
  <c r="Y412" i="1"/>
  <c r="Z412" i="1"/>
  <c r="Y413" i="1"/>
  <c r="Z413" i="1"/>
  <c r="Y414" i="1"/>
  <c r="Z414" i="1"/>
  <c r="Y415" i="1"/>
  <c r="Z415" i="1"/>
  <c r="Y416" i="1"/>
  <c r="Z416" i="1"/>
  <c r="Y417" i="1"/>
  <c r="Z417" i="1"/>
  <c r="Y418" i="1"/>
  <c r="Z418" i="1"/>
  <c r="Y419" i="1"/>
  <c r="Z419" i="1"/>
  <c r="Y420" i="1"/>
  <c r="Z420" i="1"/>
  <c r="Y421" i="1"/>
  <c r="Z421" i="1"/>
  <c r="Y422" i="1"/>
  <c r="Z422" i="1"/>
  <c r="Y423" i="1"/>
  <c r="Z423" i="1"/>
  <c r="Y424" i="1"/>
  <c r="Z424" i="1"/>
  <c r="Y425" i="1"/>
  <c r="Z425" i="1"/>
  <c r="Y426" i="1"/>
  <c r="Z426" i="1"/>
  <c r="Y427" i="1"/>
  <c r="Z427" i="1"/>
  <c r="Y428" i="1"/>
  <c r="Z428" i="1"/>
  <c r="Y429" i="1"/>
  <c r="Z429" i="1"/>
  <c r="Y430" i="1"/>
  <c r="Z430" i="1"/>
  <c r="Y431" i="1"/>
  <c r="Z431" i="1"/>
  <c r="Y432" i="1"/>
  <c r="Z432" i="1"/>
  <c r="Y433" i="1"/>
  <c r="Z433" i="1"/>
  <c r="Y434" i="1"/>
  <c r="Z434" i="1"/>
  <c r="Y435" i="1"/>
  <c r="Z435" i="1"/>
  <c r="Y437" i="1"/>
  <c r="Z437" i="1"/>
  <c r="Y439" i="1"/>
  <c r="Z439" i="1"/>
  <c r="Y440" i="1"/>
  <c r="Z440" i="1"/>
  <c r="Y441" i="1"/>
  <c r="Z441" i="1"/>
  <c r="Y442" i="1"/>
  <c r="Z442" i="1"/>
  <c r="Y443" i="1"/>
  <c r="Z443" i="1"/>
  <c r="Y444" i="1"/>
  <c r="Z444" i="1"/>
  <c r="Y445" i="1"/>
  <c r="Z445" i="1"/>
  <c r="Y446" i="1"/>
  <c r="Z446" i="1"/>
  <c r="Y447" i="1"/>
  <c r="Z447" i="1"/>
  <c r="Y448" i="1"/>
  <c r="Z448" i="1"/>
  <c r="Y449" i="1"/>
  <c r="Z449" i="1"/>
  <c r="Y450" i="1"/>
  <c r="Z450" i="1"/>
  <c r="Y451" i="1"/>
  <c r="Z451" i="1"/>
  <c r="Y452" i="1"/>
  <c r="Z452" i="1"/>
  <c r="Y453" i="1"/>
  <c r="Z453" i="1"/>
  <c r="Y454" i="1"/>
  <c r="Z454" i="1"/>
  <c r="Y455" i="1"/>
  <c r="Z455" i="1"/>
  <c r="Y456" i="1"/>
  <c r="Z456" i="1"/>
  <c r="Y457" i="1"/>
  <c r="Z457" i="1"/>
  <c r="Y458" i="1"/>
  <c r="Z458" i="1"/>
  <c r="Y459" i="1"/>
  <c r="Z459" i="1"/>
  <c r="Y460" i="1"/>
  <c r="Z460" i="1"/>
  <c r="Y461" i="1"/>
  <c r="Z461" i="1"/>
  <c r="Y462" i="1"/>
  <c r="Z462" i="1"/>
  <c r="Y463" i="1"/>
  <c r="Z463" i="1"/>
  <c r="Y465" i="1"/>
  <c r="Z465" i="1"/>
  <c r="Y468" i="1"/>
  <c r="Z468" i="1"/>
  <c r="Y469" i="1"/>
  <c r="Z469" i="1"/>
  <c r="Y470" i="1"/>
  <c r="Z470" i="1"/>
  <c r="Y471" i="1"/>
  <c r="Z471" i="1"/>
  <c r="Y472" i="1"/>
  <c r="Z472" i="1"/>
  <c r="Y473" i="1"/>
  <c r="Z473" i="1"/>
  <c r="Y474" i="1"/>
  <c r="Z474" i="1"/>
  <c r="Y475" i="1"/>
  <c r="Z475" i="1"/>
  <c r="Y476" i="1"/>
  <c r="Z476" i="1"/>
  <c r="Y477" i="1"/>
  <c r="Z477" i="1"/>
  <c r="Y478" i="1"/>
  <c r="Z478" i="1"/>
  <c r="Y479" i="1"/>
  <c r="Z479" i="1"/>
  <c r="Y480" i="1"/>
  <c r="Z480" i="1"/>
  <c r="Y481" i="1"/>
  <c r="Z481" i="1"/>
  <c r="Y482" i="1"/>
  <c r="Z482" i="1"/>
  <c r="Y483" i="1"/>
  <c r="Z483" i="1"/>
  <c r="Y484" i="1"/>
  <c r="Z484" i="1"/>
  <c r="Y485" i="1"/>
  <c r="Z485" i="1"/>
  <c r="Y486" i="1"/>
  <c r="Z486" i="1"/>
  <c r="Y487" i="1"/>
  <c r="Z487" i="1"/>
  <c r="Y488" i="1"/>
  <c r="Z488" i="1"/>
  <c r="Y489" i="1"/>
  <c r="Z489" i="1"/>
  <c r="Y490" i="1"/>
  <c r="Z490" i="1"/>
  <c r="Y491" i="1"/>
  <c r="Z491" i="1"/>
  <c r="Y492" i="1"/>
  <c r="Z492" i="1"/>
  <c r="Y493" i="1"/>
  <c r="Z493" i="1"/>
  <c r="Y494" i="1"/>
  <c r="Z494" i="1"/>
  <c r="Y495" i="1"/>
  <c r="Z495" i="1"/>
  <c r="Y496" i="1"/>
  <c r="Z496" i="1"/>
  <c r="Y497" i="1"/>
  <c r="Z497" i="1"/>
  <c r="Y498" i="1"/>
  <c r="Z498" i="1"/>
  <c r="Y499" i="1"/>
  <c r="Z499" i="1"/>
  <c r="Y500" i="1"/>
  <c r="Z500" i="1"/>
  <c r="Y501" i="1"/>
  <c r="Z501" i="1"/>
  <c r="Y502" i="1"/>
  <c r="Z502" i="1"/>
  <c r="Y503" i="1"/>
  <c r="Z503" i="1"/>
  <c r="Y504" i="1"/>
  <c r="Z504" i="1"/>
  <c r="Y505" i="1"/>
  <c r="Z505" i="1"/>
  <c r="Y506" i="1"/>
  <c r="Z506" i="1"/>
  <c r="Y507" i="1"/>
  <c r="Z507" i="1"/>
  <c r="Y508" i="1"/>
  <c r="Z508" i="1"/>
  <c r="Y509" i="1"/>
  <c r="Z509" i="1"/>
  <c r="Y510" i="1"/>
  <c r="Z510" i="1"/>
  <c r="Y511" i="1"/>
  <c r="Z511" i="1"/>
  <c r="Y512" i="1"/>
  <c r="Z512" i="1"/>
  <c r="Y513" i="1"/>
  <c r="Z513" i="1"/>
  <c r="Y514" i="1"/>
  <c r="Z514" i="1"/>
  <c r="Y515" i="1"/>
  <c r="Z515" i="1"/>
  <c r="Y516" i="1"/>
  <c r="Z516" i="1"/>
  <c r="Y517" i="1"/>
  <c r="Z517" i="1"/>
  <c r="Y518" i="1"/>
  <c r="Z518" i="1"/>
  <c r="Y519" i="1"/>
  <c r="Z519" i="1"/>
  <c r="Y521" i="1"/>
  <c r="Z521" i="1"/>
  <c r="Y523" i="1"/>
  <c r="Z523" i="1"/>
  <c r="Y524" i="1"/>
  <c r="Z524" i="1"/>
  <c r="Y525" i="1"/>
  <c r="Z525" i="1"/>
  <c r="Y526" i="1"/>
  <c r="Z526" i="1"/>
  <c r="Y527" i="1"/>
  <c r="Z527" i="1"/>
  <c r="Y528" i="1"/>
  <c r="Z528" i="1"/>
  <c r="Y529" i="1"/>
  <c r="Z529" i="1"/>
  <c r="Y530" i="1"/>
  <c r="Z530" i="1"/>
  <c r="Y531" i="1"/>
  <c r="Z531" i="1"/>
  <c r="Y532" i="1"/>
  <c r="Z532" i="1"/>
  <c r="Y533" i="1"/>
  <c r="Z533" i="1"/>
  <c r="Y534" i="1"/>
  <c r="Z534" i="1"/>
  <c r="Y535" i="1"/>
  <c r="Z535" i="1"/>
  <c r="Y536" i="1"/>
  <c r="Z536" i="1"/>
  <c r="Y537" i="1"/>
  <c r="Z537" i="1"/>
  <c r="Y538" i="1"/>
  <c r="Z538" i="1"/>
  <c r="Y539" i="1"/>
  <c r="Z539" i="1"/>
  <c r="Y540" i="1"/>
  <c r="Z540" i="1"/>
  <c r="Y541" i="1"/>
  <c r="Z541" i="1"/>
  <c r="Y542" i="1"/>
  <c r="Z542" i="1"/>
  <c r="Y543" i="1"/>
  <c r="Z543" i="1"/>
  <c r="Y544" i="1"/>
  <c r="Z544" i="1"/>
  <c r="Y545" i="1"/>
  <c r="Z545" i="1"/>
  <c r="Y546" i="1"/>
  <c r="Z546" i="1"/>
  <c r="Y547" i="1"/>
  <c r="Z547" i="1"/>
  <c r="Y549" i="1"/>
  <c r="Z549" i="1"/>
  <c r="Y552" i="1"/>
  <c r="Z552" i="1"/>
  <c r="Y553" i="1"/>
  <c r="Z553" i="1"/>
  <c r="Y554" i="1"/>
  <c r="Z554" i="1"/>
  <c r="Y555" i="1"/>
  <c r="Z555" i="1"/>
  <c r="Y556" i="1"/>
  <c r="Z556" i="1"/>
  <c r="Y557" i="1"/>
  <c r="Z557" i="1"/>
  <c r="Y558" i="1"/>
  <c r="Z558" i="1"/>
  <c r="Y559" i="1"/>
  <c r="Z559" i="1"/>
  <c r="Y560" i="1"/>
  <c r="Z560" i="1"/>
  <c r="Y561" i="1"/>
  <c r="Z561" i="1"/>
  <c r="Y562" i="1"/>
  <c r="Z562" i="1"/>
  <c r="Y563" i="1"/>
  <c r="Z563" i="1"/>
  <c r="Y564" i="1"/>
  <c r="Z564" i="1"/>
  <c r="Y565" i="1"/>
  <c r="Z565" i="1"/>
  <c r="Y566" i="1"/>
  <c r="Z566" i="1"/>
  <c r="Y567" i="1"/>
  <c r="Z567" i="1"/>
  <c r="Y568" i="1"/>
  <c r="Z568" i="1"/>
  <c r="Y569" i="1"/>
  <c r="Z569" i="1"/>
  <c r="Y570" i="1"/>
  <c r="Z570" i="1"/>
  <c r="Y571" i="1"/>
  <c r="Z571" i="1"/>
  <c r="Y572" i="1"/>
  <c r="Z572" i="1"/>
  <c r="Y573" i="1"/>
  <c r="Z573" i="1"/>
  <c r="Y574" i="1"/>
  <c r="Z574" i="1"/>
  <c r="Y575" i="1"/>
  <c r="Z575" i="1"/>
  <c r="Y576" i="1"/>
  <c r="Z576" i="1"/>
  <c r="Y577" i="1"/>
  <c r="Z577" i="1"/>
  <c r="Y578" i="1"/>
  <c r="Z578" i="1"/>
  <c r="Y579" i="1"/>
  <c r="Z579" i="1"/>
  <c r="Y580" i="1"/>
  <c r="Z580" i="1"/>
  <c r="Y581" i="1"/>
  <c r="Z581" i="1"/>
  <c r="Y582" i="1"/>
  <c r="Z582" i="1"/>
  <c r="Y583" i="1"/>
  <c r="Z583" i="1"/>
  <c r="Y584" i="1"/>
  <c r="Z584" i="1"/>
  <c r="Y585" i="1"/>
  <c r="Z585" i="1"/>
  <c r="Y586" i="1"/>
  <c r="Z586" i="1"/>
  <c r="Y587" i="1"/>
  <c r="Z587" i="1"/>
  <c r="Y588" i="1"/>
  <c r="Z588" i="1"/>
  <c r="Y589" i="1"/>
  <c r="Z589" i="1"/>
  <c r="Y590" i="1"/>
  <c r="Z590" i="1"/>
  <c r="Y591" i="1"/>
  <c r="Z591" i="1"/>
  <c r="Y592" i="1"/>
  <c r="Z592" i="1"/>
  <c r="Y593" i="1"/>
  <c r="Z593" i="1"/>
  <c r="Y594" i="1"/>
  <c r="Z594" i="1"/>
  <c r="Y595" i="1"/>
  <c r="Z595" i="1"/>
  <c r="Y596" i="1"/>
  <c r="Z596" i="1"/>
  <c r="Y597" i="1"/>
  <c r="Z597" i="1"/>
  <c r="Y598" i="1"/>
  <c r="Z598" i="1"/>
  <c r="Y599" i="1"/>
  <c r="Z599" i="1"/>
  <c r="Y600" i="1"/>
  <c r="Z600" i="1"/>
  <c r="Y601" i="1"/>
  <c r="Z601" i="1"/>
  <c r="Y602" i="1"/>
  <c r="Z602" i="1"/>
  <c r="Y603" i="1"/>
  <c r="Z603" i="1"/>
  <c r="Y605" i="1"/>
  <c r="Z605" i="1"/>
  <c r="Y607" i="1"/>
  <c r="Z607" i="1"/>
  <c r="Y608" i="1"/>
  <c r="Z608" i="1"/>
  <c r="Y609" i="1"/>
  <c r="Z609" i="1"/>
  <c r="Y610" i="1"/>
  <c r="Z610" i="1"/>
  <c r="Y611" i="1"/>
  <c r="Z611" i="1"/>
  <c r="Y612" i="1"/>
  <c r="Z612" i="1"/>
  <c r="Y613" i="1"/>
  <c r="Z613" i="1"/>
  <c r="Y614" i="1"/>
  <c r="Z614" i="1"/>
  <c r="Y615" i="1"/>
  <c r="Z615" i="1"/>
  <c r="Y616" i="1"/>
  <c r="Z616" i="1"/>
  <c r="Y617" i="1"/>
  <c r="Z617" i="1"/>
  <c r="Y618" i="1"/>
  <c r="Z618" i="1"/>
  <c r="Y619" i="1"/>
  <c r="Z619" i="1"/>
  <c r="Y620" i="1"/>
  <c r="Z620" i="1"/>
  <c r="Y621" i="1"/>
  <c r="Z621" i="1"/>
  <c r="Y622" i="1"/>
  <c r="Z622" i="1"/>
  <c r="Y623" i="1"/>
  <c r="Z623" i="1"/>
  <c r="Y624" i="1"/>
  <c r="Z624" i="1"/>
  <c r="Y625" i="1"/>
  <c r="Z625" i="1"/>
  <c r="Y626" i="1"/>
  <c r="Z626" i="1"/>
  <c r="Y627" i="1"/>
  <c r="Z627" i="1"/>
  <c r="Y628" i="1"/>
  <c r="Z628" i="1"/>
  <c r="Y629" i="1"/>
  <c r="Z629" i="1"/>
  <c r="Y630" i="1"/>
  <c r="Z630" i="1"/>
  <c r="Y631" i="1"/>
  <c r="Z631" i="1"/>
  <c r="Y633" i="1"/>
  <c r="Z633" i="1"/>
  <c r="Y636" i="1"/>
  <c r="Z636" i="1"/>
  <c r="Y637" i="1"/>
  <c r="Z637" i="1"/>
  <c r="Y638" i="1"/>
  <c r="Z638" i="1"/>
  <c r="Y639" i="1"/>
  <c r="Z639" i="1"/>
  <c r="Y640" i="1"/>
  <c r="Z640" i="1"/>
  <c r="Y641" i="1"/>
  <c r="Z641" i="1"/>
  <c r="Y642" i="1"/>
  <c r="Z642" i="1"/>
  <c r="Y643" i="1"/>
  <c r="Z643" i="1"/>
  <c r="Y644" i="1"/>
  <c r="Z644" i="1"/>
  <c r="Y645" i="1"/>
  <c r="Z645" i="1"/>
  <c r="Y646" i="1"/>
  <c r="Z646" i="1"/>
  <c r="Y647" i="1"/>
  <c r="Z647" i="1"/>
  <c r="Y648" i="1"/>
  <c r="Z648" i="1"/>
  <c r="Y649" i="1"/>
  <c r="Z649" i="1"/>
  <c r="Y650" i="1"/>
  <c r="Z650" i="1"/>
  <c r="Y651" i="1"/>
  <c r="Z651" i="1"/>
  <c r="Y652" i="1"/>
  <c r="Z652" i="1"/>
  <c r="Y653" i="1"/>
  <c r="Z653" i="1"/>
  <c r="Y654" i="1"/>
  <c r="Z654" i="1"/>
  <c r="Y655" i="1"/>
  <c r="Z655" i="1"/>
  <c r="Y656" i="1"/>
  <c r="Z656" i="1"/>
  <c r="Y657" i="1"/>
  <c r="Z657" i="1"/>
  <c r="Y658" i="1"/>
  <c r="Z658" i="1"/>
  <c r="Y659" i="1"/>
  <c r="Z659" i="1"/>
  <c r="Y660" i="1"/>
  <c r="Z660" i="1"/>
  <c r="Y661" i="1"/>
  <c r="Z661" i="1"/>
  <c r="Y662" i="1"/>
  <c r="Z662" i="1"/>
  <c r="Y663" i="1"/>
  <c r="Z663" i="1"/>
  <c r="Y664" i="1"/>
  <c r="Z664" i="1"/>
  <c r="Y665" i="1"/>
  <c r="Z665" i="1"/>
  <c r="Y666" i="1"/>
  <c r="Z666" i="1"/>
  <c r="Y667" i="1"/>
  <c r="Z667" i="1"/>
  <c r="Y668" i="1"/>
  <c r="Z668" i="1"/>
  <c r="Y669" i="1"/>
  <c r="Z669" i="1"/>
  <c r="Y670" i="1"/>
  <c r="Z670" i="1"/>
  <c r="Y671" i="1"/>
  <c r="Z671" i="1"/>
  <c r="Y672" i="1"/>
  <c r="Z672" i="1"/>
  <c r="Y673" i="1"/>
  <c r="Z673" i="1"/>
  <c r="Y674" i="1"/>
  <c r="Z674" i="1"/>
  <c r="Y675" i="1"/>
  <c r="Z675" i="1"/>
  <c r="Y676" i="1"/>
  <c r="Z676" i="1"/>
  <c r="Y677" i="1"/>
  <c r="Z677" i="1"/>
  <c r="Y678" i="1"/>
  <c r="Z678" i="1"/>
  <c r="Y679" i="1"/>
  <c r="Z679" i="1"/>
  <c r="Y680" i="1"/>
  <c r="Z680" i="1"/>
  <c r="Y681" i="1"/>
  <c r="Z681" i="1"/>
  <c r="Y682" i="1"/>
  <c r="Z682" i="1"/>
  <c r="Y683" i="1"/>
  <c r="Z683" i="1"/>
  <c r="Y684" i="1"/>
  <c r="Z684" i="1"/>
  <c r="Y685" i="1"/>
  <c r="Z685" i="1"/>
  <c r="Y686" i="1"/>
  <c r="Z686" i="1"/>
  <c r="Y687" i="1"/>
  <c r="Z687" i="1"/>
  <c r="Y689" i="1"/>
  <c r="Z689" i="1"/>
  <c r="Y691" i="1"/>
  <c r="Z691" i="1"/>
  <c r="Y692" i="1"/>
  <c r="Z692" i="1"/>
  <c r="Y693" i="1"/>
  <c r="Z693" i="1"/>
  <c r="Y694" i="1"/>
  <c r="Z694" i="1"/>
  <c r="Y695" i="1"/>
  <c r="Z695" i="1"/>
  <c r="Y696" i="1"/>
  <c r="Z696" i="1"/>
  <c r="Y697" i="1"/>
  <c r="Z697" i="1"/>
  <c r="Y698" i="1"/>
  <c r="Z698" i="1"/>
  <c r="Y699" i="1"/>
  <c r="Z699" i="1"/>
  <c r="Y700" i="1"/>
  <c r="Z700" i="1"/>
  <c r="Y701" i="1"/>
  <c r="Z701" i="1"/>
  <c r="Y702" i="1"/>
  <c r="Z702" i="1"/>
  <c r="Y703" i="1"/>
  <c r="Z703" i="1"/>
  <c r="Y704" i="1"/>
  <c r="Z704" i="1"/>
  <c r="Y705" i="1"/>
  <c r="Z705" i="1"/>
  <c r="Y706" i="1"/>
  <c r="Z706" i="1"/>
  <c r="Y707" i="1"/>
  <c r="Z707" i="1"/>
  <c r="Y708" i="1"/>
  <c r="Z708" i="1"/>
  <c r="Y709" i="1"/>
  <c r="Z709" i="1"/>
  <c r="Y710" i="1"/>
  <c r="Z710" i="1"/>
  <c r="Y711" i="1"/>
  <c r="Z711" i="1"/>
  <c r="Y712" i="1"/>
  <c r="Z712" i="1"/>
  <c r="Y713" i="1"/>
  <c r="Z713" i="1"/>
  <c r="Y714" i="1"/>
  <c r="Z714" i="1"/>
  <c r="Y715" i="1"/>
  <c r="Z715" i="1"/>
  <c r="Y717" i="1"/>
  <c r="Z717" i="1"/>
  <c r="Y720" i="1"/>
  <c r="Z720" i="1"/>
  <c r="Y721" i="1"/>
  <c r="Z721" i="1"/>
  <c r="Y722" i="1"/>
  <c r="Z722" i="1"/>
  <c r="Y723" i="1"/>
  <c r="Z723" i="1"/>
  <c r="Y724" i="1"/>
  <c r="Z724" i="1"/>
  <c r="Y725" i="1"/>
  <c r="Z725" i="1"/>
  <c r="Y726" i="1"/>
  <c r="Z726" i="1"/>
  <c r="Y727" i="1"/>
  <c r="Z727" i="1"/>
  <c r="Y728" i="1"/>
  <c r="Z728" i="1"/>
  <c r="Y729" i="1"/>
  <c r="Z729" i="1"/>
  <c r="Y730" i="1"/>
  <c r="Z730" i="1"/>
  <c r="Y731" i="1"/>
  <c r="Z731" i="1"/>
  <c r="Y732" i="1"/>
  <c r="Z732" i="1"/>
  <c r="Y733" i="1"/>
  <c r="Z733" i="1"/>
  <c r="Y734" i="1"/>
  <c r="Z734" i="1"/>
  <c r="Y735" i="1"/>
  <c r="Z735" i="1"/>
  <c r="Y736" i="1"/>
  <c r="Z736" i="1"/>
  <c r="Y737" i="1"/>
  <c r="Z737" i="1"/>
  <c r="Y738" i="1"/>
  <c r="Z738" i="1"/>
  <c r="Y739" i="1"/>
  <c r="Z739" i="1"/>
  <c r="Y740" i="1"/>
  <c r="Z740" i="1"/>
  <c r="Y741" i="1"/>
  <c r="Z741" i="1"/>
  <c r="Y742" i="1"/>
  <c r="Z742" i="1"/>
  <c r="Y743" i="1"/>
  <c r="Z743" i="1"/>
  <c r="Y744" i="1"/>
  <c r="Z744" i="1"/>
  <c r="Y745" i="1"/>
  <c r="Z745" i="1"/>
  <c r="Y746" i="1"/>
  <c r="Z746" i="1"/>
  <c r="Y747" i="1"/>
  <c r="Z747" i="1"/>
  <c r="Y748" i="1"/>
  <c r="Z748" i="1"/>
  <c r="Y749" i="1"/>
  <c r="Z749" i="1"/>
  <c r="Y750" i="1"/>
  <c r="Z750" i="1"/>
  <c r="Y751" i="1"/>
  <c r="Z751" i="1"/>
  <c r="Y752" i="1"/>
  <c r="Z752" i="1"/>
  <c r="Y753" i="1"/>
  <c r="Z753" i="1"/>
  <c r="Y754" i="1"/>
  <c r="Z754" i="1"/>
  <c r="Y755" i="1"/>
  <c r="Z755" i="1"/>
  <c r="Y756" i="1"/>
  <c r="Z756" i="1"/>
  <c r="Y757" i="1"/>
  <c r="Z757" i="1"/>
  <c r="Y758" i="1"/>
  <c r="Z758" i="1"/>
  <c r="Y759" i="1"/>
  <c r="Z759" i="1"/>
  <c r="Y760" i="1"/>
  <c r="Z760" i="1"/>
  <c r="Y761" i="1"/>
  <c r="Z761" i="1"/>
  <c r="Y762" i="1"/>
  <c r="Z762" i="1"/>
  <c r="Y763" i="1"/>
  <c r="Z763" i="1"/>
  <c r="Y764" i="1"/>
  <c r="Z764" i="1"/>
  <c r="Y765" i="1"/>
  <c r="Z765" i="1"/>
  <c r="Y766" i="1"/>
  <c r="Z766" i="1"/>
  <c r="Y767" i="1"/>
  <c r="Z767" i="1"/>
  <c r="Y768" i="1"/>
  <c r="Z768" i="1"/>
  <c r="Y769" i="1"/>
  <c r="Z769" i="1"/>
  <c r="Y770" i="1"/>
  <c r="Z770" i="1"/>
  <c r="Y771" i="1"/>
  <c r="Z771" i="1"/>
  <c r="Y773" i="1"/>
  <c r="Z773" i="1"/>
  <c r="Y775" i="1"/>
  <c r="Z775" i="1"/>
  <c r="Y776" i="1"/>
  <c r="Z776" i="1"/>
  <c r="Y777" i="1"/>
  <c r="Z777" i="1"/>
  <c r="Y778" i="1"/>
  <c r="Z778" i="1"/>
  <c r="Y779" i="1"/>
  <c r="Z779" i="1"/>
  <c r="Y780" i="1"/>
  <c r="Z780" i="1"/>
  <c r="Y781" i="1"/>
  <c r="Z781" i="1"/>
  <c r="Y782" i="1"/>
  <c r="Z782" i="1"/>
  <c r="Y783" i="1"/>
  <c r="Z783" i="1"/>
  <c r="Y784" i="1"/>
  <c r="Z784" i="1"/>
  <c r="Y785" i="1"/>
  <c r="Z785" i="1"/>
  <c r="Y786" i="1"/>
  <c r="Z786" i="1"/>
  <c r="Y787" i="1"/>
  <c r="Z787" i="1"/>
  <c r="Y788" i="1"/>
  <c r="Z788" i="1"/>
  <c r="Y789" i="1"/>
  <c r="Z789" i="1"/>
  <c r="Y790" i="1"/>
  <c r="Z790" i="1"/>
  <c r="Y791" i="1"/>
  <c r="Z791" i="1"/>
  <c r="Y792" i="1"/>
  <c r="Z792" i="1"/>
  <c r="Y793" i="1"/>
  <c r="Z793" i="1"/>
  <c r="Y794" i="1"/>
  <c r="Z794" i="1"/>
  <c r="Y795" i="1"/>
  <c r="Z795" i="1"/>
  <c r="Y796" i="1"/>
  <c r="Z796" i="1"/>
  <c r="Y797" i="1"/>
  <c r="Z797" i="1"/>
  <c r="Y798" i="1"/>
  <c r="Z798" i="1"/>
  <c r="Y799" i="1"/>
  <c r="Z799" i="1"/>
  <c r="Y801" i="1"/>
  <c r="Z801" i="1"/>
  <c r="Y804" i="1"/>
  <c r="Z804" i="1"/>
  <c r="Y805" i="1"/>
  <c r="Z805" i="1"/>
  <c r="Y806" i="1"/>
  <c r="Z806" i="1"/>
  <c r="Y807" i="1"/>
  <c r="Z807" i="1"/>
  <c r="Y808" i="1"/>
  <c r="Z808" i="1"/>
  <c r="Y809" i="1"/>
  <c r="Z809" i="1"/>
  <c r="Y810" i="1"/>
  <c r="Z810" i="1"/>
  <c r="Y811" i="1"/>
  <c r="Z811" i="1"/>
  <c r="Y812" i="1"/>
  <c r="Z812" i="1"/>
  <c r="Y813" i="1"/>
  <c r="Z813" i="1"/>
  <c r="Y814" i="1"/>
  <c r="Z814" i="1"/>
  <c r="Y815" i="1"/>
  <c r="Z815" i="1"/>
  <c r="Y816" i="1"/>
  <c r="Z816" i="1"/>
  <c r="Y817" i="1"/>
  <c r="Z817" i="1"/>
  <c r="Y818" i="1"/>
  <c r="Z818" i="1"/>
  <c r="Y819" i="1"/>
  <c r="Z819" i="1"/>
  <c r="Y820" i="1"/>
  <c r="Z820" i="1"/>
  <c r="Y821" i="1"/>
  <c r="Z821" i="1"/>
  <c r="Y822" i="1"/>
  <c r="Z822" i="1"/>
  <c r="Y823" i="1"/>
  <c r="Z823" i="1"/>
  <c r="Y824" i="1"/>
  <c r="Z824" i="1"/>
  <c r="Y825" i="1"/>
  <c r="Z825" i="1"/>
  <c r="Y826" i="1"/>
  <c r="Z826" i="1"/>
  <c r="Y827" i="1"/>
  <c r="Z827" i="1"/>
  <c r="Y828" i="1"/>
  <c r="Z828" i="1"/>
  <c r="Y829" i="1"/>
  <c r="Z829" i="1"/>
  <c r="Y830" i="1"/>
  <c r="Z830" i="1"/>
  <c r="Y831" i="1"/>
  <c r="Z831" i="1"/>
  <c r="Y832" i="1"/>
  <c r="Z832" i="1"/>
  <c r="Y833" i="1"/>
  <c r="Z833" i="1"/>
  <c r="Y834" i="1"/>
  <c r="Z834" i="1"/>
  <c r="Y835" i="1"/>
  <c r="Z835" i="1"/>
  <c r="Y836" i="1"/>
  <c r="Z836" i="1"/>
  <c r="Y837" i="1"/>
  <c r="Z837" i="1"/>
  <c r="Y838" i="1"/>
  <c r="Z838" i="1"/>
  <c r="Y839" i="1"/>
  <c r="Z839" i="1"/>
  <c r="Y840" i="1"/>
  <c r="Z840" i="1"/>
  <c r="Y841" i="1"/>
  <c r="Z841" i="1"/>
  <c r="Y842" i="1"/>
  <c r="Z842" i="1"/>
  <c r="Y843" i="1"/>
  <c r="Z843" i="1"/>
  <c r="Y844" i="1"/>
  <c r="Z844" i="1"/>
  <c r="Y845" i="1"/>
  <c r="Z845" i="1"/>
  <c r="Y846" i="1"/>
  <c r="Z846" i="1"/>
  <c r="Y847" i="1"/>
  <c r="Z847" i="1"/>
  <c r="Y848" i="1"/>
  <c r="Z848" i="1"/>
  <c r="Y849" i="1"/>
  <c r="Z849" i="1"/>
  <c r="Y850" i="1"/>
  <c r="Z850" i="1"/>
  <c r="Y851" i="1"/>
  <c r="Z851" i="1"/>
  <c r="Y852" i="1"/>
  <c r="Z852" i="1"/>
  <c r="Y853" i="1"/>
  <c r="Z853" i="1"/>
  <c r="Y854" i="1"/>
  <c r="Z854" i="1"/>
  <c r="Y855" i="1"/>
  <c r="Z855" i="1"/>
  <c r="Y857" i="1"/>
  <c r="Z857" i="1"/>
  <c r="Y859" i="1"/>
  <c r="Z859" i="1"/>
  <c r="Y860" i="1"/>
  <c r="Z860" i="1"/>
  <c r="Y861" i="1"/>
  <c r="Z861" i="1"/>
  <c r="Y862" i="1"/>
  <c r="Z862" i="1"/>
  <c r="Y863" i="1"/>
  <c r="Z863" i="1"/>
  <c r="Y864" i="1"/>
  <c r="Z864" i="1"/>
  <c r="Y865" i="1"/>
  <c r="Z865" i="1"/>
  <c r="Y866" i="1"/>
  <c r="Z866" i="1"/>
  <c r="Y867" i="1"/>
  <c r="Z867" i="1"/>
  <c r="Y868" i="1"/>
  <c r="Z868" i="1"/>
  <c r="Y869" i="1"/>
  <c r="Z869" i="1"/>
  <c r="Y870" i="1"/>
  <c r="Z870" i="1"/>
  <c r="Y871" i="1"/>
  <c r="Z871" i="1"/>
  <c r="Y872" i="1"/>
  <c r="Z872" i="1"/>
  <c r="Y873" i="1"/>
  <c r="Z873" i="1"/>
  <c r="Y874" i="1"/>
  <c r="Z874" i="1"/>
  <c r="Y875" i="1"/>
  <c r="Z875" i="1"/>
  <c r="Y876" i="1"/>
  <c r="Z876" i="1"/>
  <c r="Y877" i="1"/>
  <c r="Z877" i="1"/>
  <c r="Y878" i="1"/>
  <c r="Z878" i="1"/>
  <c r="Y879" i="1"/>
  <c r="Z879" i="1"/>
  <c r="Y880" i="1"/>
  <c r="Z880" i="1"/>
  <c r="Y881" i="1"/>
  <c r="Z881" i="1"/>
  <c r="Y882" i="1"/>
  <c r="Z882" i="1"/>
  <c r="Y883" i="1"/>
  <c r="Z883" i="1"/>
  <c r="Y885" i="1"/>
  <c r="Z885" i="1"/>
  <c r="Y888" i="1"/>
  <c r="Z888" i="1"/>
  <c r="Y889" i="1"/>
  <c r="Z889" i="1"/>
  <c r="Y890" i="1"/>
  <c r="Z890" i="1"/>
  <c r="Y891" i="1"/>
  <c r="Z891" i="1"/>
  <c r="Y892" i="1"/>
  <c r="Z892" i="1"/>
  <c r="Y893" i="1"/>
  <c r="Z893" i="1"/>
  <c r="Y894" i="1"/>
  <c r="Z894" i="1"/>
  <c r="Y895" i="1"/>
  <c r="Z895" i="1"/>
  <c r="Y896" i="1"/>
  <c r="Z896" i="1"/>
  <c r="Y897" i="1"/>
  <c r="Z897" i="1"/>
  <c r="Y898" i="1"/>
  <c r="Z898" i="1"/>
  <c r="Y899" i="1"/>
  <c r="Z899" i="1"/>
  <c r="Y900" i="1"/>
  <c r="Z900" i="1"/>
  <c r="Y901" i="1"/>
  <c r="Z901" i="1"/>
  <c r="Y902" i="1"/>
  <c r="Z902" i="1"/>
  <c r="Y903" i="1"/>
  <c r="Z903" i="1"/>
  <c r="Y904" i="1"/>
  <c r="Z904" i="1"/>
  <c r="Y905" i="1"/>
  <c r="Z905" i="1"/>
  <c r="Y906" i="1"/>
  <c r="Z906" i="1"/>
  <c r="Y907" i="1"/>
  <c r="Z907" i="1"/>
  <c r="Y908" i="1"/>
  <c r="Z908" i="1"/>
  <c r="Y909" i="1"/>
  <c r="Z909" i="1"/>
  <c r="Y910" i="1"/>
  <c r="Z910" i="1"/>
  <c r="Y911" i="1"/>
  <c r="Z911" i="1"/>
  <c r="Y912" i="1"/>
  <c r="Z912" i="1"/>
  <c r="Y913" i="1"/>
  <c r="Z913" i="1"/>
  <c r="Y914" i="1"/>
  <c r="Z914" i="1"/>
  <c r="Y915" i="1"/>
  <c r="Z915" i="1"/>
  <c r="Y916" i="1"/>
  <c r="Z916" i="1"/>
  <c r="Y917" i="1"/>
  <c r="Z917" i="1"/>
  <c r="Y918" i="1"/>
  <c r="Z918" i="1"/>
  <c r="Y919" i="1"/>
  <c r="Z919" i="1"/>
  <c r="Y920" i="1"/>
  <c r="Z920" i="1"/>
  <c r="Y921" i="1"/>
  <c r="Z921" i="1"/>
  <c r="Y922" i="1"/>
  <c r="Z922" i="1"/>
  <c r="Y923" i="1"/>
  <c r="Z923" i="1"/>
  <c r="Y924" i="1"/>
  <c r="Z924" i="1"/>
  <c r="Y925" i="1"/>
  <c r="Z925" i="1"/>
  <c r="Y926" i="1"/>
  <c r="Z926" i="1"/>
  <c r="Y927" i="1"/>
  <c r="Z927" i="1"/>
  <c r="Y928" i="1"/>
  <c r="Z928" i="1"/>
  <c r="Y929" i="1"/>
  <c r="Z929" i="1"/>
  <c r="Y930" i="1"/>
  <c r="Z930" i="1"/>
  <c r="Y931" i="1"/>
  <c r="Z931" i="1"/>
  <c r="Y932" i="1"/>
  <c r="Z932" i="1"/>
  <c r="Y933" i="1"/>
  <c r="Z933" i="1"/>
  <c r="Y934" i="1"/>
  <c r="Z934" i="1"/>
  <c r="Y935" i="1"/>
  <c r="Z935" i="1"/>
  <c r="Y936" i="1"/>
  <c r="Z936" i="1"/>
  <c r="Y937" i="1"/>
  <c r="Z937" i="1"/>
  <c r="Y938" i="1"/>
  <c r="Z938" i="1"/>
  <c r="Y939" i="1"/>
  <c r="Z939" i="1"/>
  <c r="Y941" i="1"/>
  <c r="Z941" i="1"/>
  <c r="Y943" i="1"/>
  <c r="Z943" i="1"/>
  <c r="Y944" i="1"/>
  <c r="Z944" i="1"/>
  <c r="Y945" i="1"/>
  <c r="Z945" i="1"/>
  <c r="Y946" i="1"/>
  <c r="Z946" i="1"/>
  <c r="Y947" i="1"/>
  <c r="Z947" i="1"/>
  <c r="Y948" i="1"/>
  <c r="Z948" i="1"/>
  <c r="Y949" i="1"/>
  <c r="Z949" i="1"/>
  <c r="Y950" i="1"/>
  <c r="Z950" i="1"/>
  <c r="Y951" i="1"/>
  <c r="Z951" i="1"/>
  <c r="Y952" i="1"/>
  <c r="Z952" i="1"/>
  <c r="Y953" i="1"/>
  <c r="Z953" i="1"/>
  <c r="Y954" i="1"/>
  <c r="Z954" i="1"/>
  <c r="Y955" i="1"/>
  <c r="Z955" i="1"/>
  <c r="Y956" i="1"/>
  <c r="Z956" i="1"/>
  <c r="Y957" i="1"/>
  <c r="Z957" i="1"/>
  <c r="Y958" i="1"/>
  <c r="Z958" i="1"/>
  <c r="Y959" i="1"/>
  <c r="Z959" i="1"/>
  <c r="Y960" i="1"/>
  <c r="Z960" i="1"/>
  <c r="Y961" i="1"/>
  <c r="Z961" i="1"/>
  <c r="Y962" i="1"/>
  <c r="Z962" i="1"/>
  <c r="Y963" i="1"/>
  <c r="Z963" i="1"/>
  <c r="Y964" i="1"/>
  <c r="Z964" i="1"/>
  <c r="Y965" i="1"/>
  <c r="Z965" i="1"/>
  <c r="Y966" i="1"/>
  <c r="Z966" i="1"/>
  <c r="Y967" i="1"/>
  <c r="Z967" i="1"/>
  <c r="Y969" i="1"/>
  <c r="Z969" i="1"/>
  <c r="Y972" i="1"/>
  <c r="Z972" i="1"/>
  <c r="Y973" i="1"/>
  <c r="Z973" i="1"/>
  <c r="Y974" i="1"/>
  <c r="Z974" i="1"/>
  <c r="Y975" i="1"/>
  <c r="Z975" i="1"/>
  <c r="Y976" i="1"/>
  <c r="Z976" i="1"/>
  <c r="Y977" i="1"/>
  <c r="Z977" i="1"/>
  <c r="Y978" i="1"/>
  <c r="Z978" i="1"/>
  <c r="Y979" i="1"/>
  <c r="Z979" i="1"/>
  <c r="Y980" i="1"/>
  <c r="Z980" i="1"/>
  <c r="Y981" i="1"/>
  <c r="Z981" i="1"/>
  <c r="Y982" i="1"/>
  <c r="Z982" i="1"/>
  <c r="Y983" i="1"/>
  <c r="Z983" i="1"/>
  <c r="Y984" i="1"/>
  <c r="Z984" i="1"/>
  <c r="Y985" i="1"/>
  <c r="Z985" i="1"/>
  <c r="Y986" i="1"/>
  <c r="Z986" i="1"/>
  <c r="Y987" i="1"/>
  <c r="Z987" i="1"/>
  <c r="Y988" i="1"/>
  <c r="Z988" i="1"/>
  <c r="Y989" i="1"/>
  <c r="Z989" i="1"/>
  <c r="Y990" i="1"/>
  <c r="Z990" i="1"/>
  <c r="Y991" i="1"/>
  <c r="Z991" i="1"/>
  <c r="Y992" i="1"/>
  <c r="Z992" i="1"/>
  <c r="Y993" i="1"/>
  <c r="Z993" i="1"/>
  <c r="Y994" i="1"/>
  <c r="Z994" i="1"/>
  <c r="Y995" i="1"/>
  <c r="Z995" i="1"/>
  <c r="Y996" i="1"/>
  <c r="Z996" i="1"/>
  <c r="Y997" i="1"/>
  <c r="Z997" i="1"/>
  <c r="Y998" i="1"/>
  <c r="Z998" i="1"/>
  <c r="Y999" i="1"/>
  <c r="Z999" i="1"/>
  <c r="Y1000" i="1"/>
  <c r="Z1000" i="1"/>
  <c r="Y1001" i="1"/>
  <c r="Z1001" i="1"/>
  <c r="Y1002" i="1"/>
  <c r="Z1002" i="1"/>
  <c r="Y1003" i="1"/>
  <c r="Z1003" i="1"/>
  <c r="Y1004" i="1"/>
  <c r="Z1004" i="1"/>
  <c r="Y1005" i="1"/>
  <c r="Z1005" i="1"/>
  <c r="Y1006" i="1"/>
  <c r="Z1006" i="1"/>
  <c r="Y1007" i="1"/>
  <c r="Z1007" i="1"/>
  <c r="Y1008" i="1"/>
  <c r="Z1008" i="1"/>
  <c r="Y1009" i="1"/>
  <c r="Z1009" i="1"/>
  <c r="Y1010" i="1"/>
  <c r="Z1010" i="1"/>
  <c r="Y1011" i="1"/>
  <c r="Z1011" i="1"/>
  <c r="Y1012" i="1"/>
  <c r="Z1012" i="1"/>
  <c r="Y1013" i="1"/>
  <c r="Z1013" i="1"/>
  <c r="Y1014" i="1"/>
  <c r="Z1014" i="1"/>
  <c r="Y1015" i="1"/>
  <c r="Z1015" i="1"/>
  <c r="Y1016" i="1"/>
  <c r="Z1016" i="1"/>
  <c r="Y1017" i="1"/>
  <c r="Z1017" i="1"/>
  <c r="Y1018" i="1"/>
  <c r="Z1018" i="1"/>
  <c r="Y1019" i="1"/>
  <c r="Z1019" i="1"/>
  <c r="Y1020" i="1"/>
  <c r="Z1020" i="1"/>
  <c r="Y1021" i="1"/>
  <c r="Z1021" i="1"/>
  <c r="Y1022" i="1"/>
  <c r="Z1022" i="1"/>
  <c r="Y1023" i="1"/>
  <c r="Z1023" i="1"/>
  <c r="Y1025" i="1"/>
  <c r="Z1025" i="1"/>
  <c r="Y1027" i="1"/>
  <c r="Z1027" i="1"/>
  <c r="Y1028" i="1"/>
  <c r="Z1028" i="1"/>
  <c r="Y1029" i="1"/>
  <c r="Z1029" i="1"/>
  <c r="Y1030" i="1"/>
  <c r="Z1030" i="1"/>
  <c r="Y1031" i="1"/>
  <c r="Z1031" i="1"/>
  <c r="Y1032" i="1"/>
  <c r="Z1032" i="1"/>
  <c r="Y1033" i="1"/>
  <c r="Z1033" i="1"/>
  <c r="Y1034" i="1"/>
  <c r="Z1034" i="1"/>
  <c r="Y1035" i="1"/>
  <c r="Z1035" i="1"/>
  <c r="Y1036" i="1"/>
  <c r="Z1036" i="1"/>
  <c r="Y1037" i="1"/>
  <c r="Z1037" i="1"/>
  <c r="Y1038" i="1"/>
  <c r="Z1038" i="1"/>
  <c r="Y1039" i="1"/>
  <c r="Z1039" i="1"/>
  <c r="Y1040" i="1"/>
  <c r="Z1040" i="1"/>
  <c r="Y1041" i="1"/>
  <c r="Z1041" i="1"/>
  <c r="Y1042" i="1"/>
  <c r="Z1042" i="1"/>
  <c r="Y1043" i="1"/>
  <c r="Z1043" i="1"/>
  <c r="Y1044" i="1"/>
  <c r="Z1044" i="1"/>
  <c r="Y1045" i="1"/>
  <c r="Z1045" i="1"/>
  <c r="Y1046" i="1"/>
  <c r="Z1046" i="1"/>
  <c r="Y1047" i="1"/>
  <c r="Z1047" i="1"/>
  <c r="Y1048" i="1"/>
  <c r="Z1048" i="1"/>
  <c r="Y1049" i="1"/>
  <c r="Z1049" i="1"/>
  <c r="Y1050" i="1"/>
  <c r="Z1050" i="1"/>
  <c r="Y1051" i="1"/>
  <c r="Z1051" i="1"/>
  <c r="Y1053" i="1"/>
  <c r="Z1053" i="1"/>
  <c r="Y1056" i="1"/>
  <c r="Z1056" i="1"/>
  <c r="Y1057" i="1"/>
  <c r="Z1057" i="1"/>
  <c r="Y1058" i="1"/>
  <c r="Z1058" i="1"/>
  <c r="Y1059" i="1"/>
  <c r="Z1059" i="1"/>
  <c r="Y1060" i="1"/>
  <c r="Z1060" i="1"/>
  <c r="Y1061" i="1"/>
  <c r="Z1061" i="1"/>
  <c r="Y1062" i="1"/>
  <c r="Z1062" i="1"/>
  <c r="Y1063" i="1"/>
  <c r="Z1063" i="1"/>
  <c r="Y1064" i="1"/>
  <c r="Z1064" i="1"/>
  <c r="Y1065" i="1"/>
  <c r="Z1065" i="1"/>
  <c r="Y1066" i="1"/>
  <c r="Z1066" i="1"/>
  <c r="Y1067" i="1"/>
  <c r="Z1067" i="1"/>
  <c r="Y1068" i="1"/>
  <c r="Z1068" i="1"/>
  <c r="Y1069" i="1"/>
  <c r="Z1069" i="1"/>
  <c r="Y1070" i="1"/>
  <c r="Z1070" i="1"/>
  <c r="Y1071" i="1"/>
  <c r="Z1071" i="1"/>
  <c r="Y1072" i="1"/>
  <c r="Z1072" i="1"/>
  <c r="Y1073" i="1"/>
  <c r="Z1073" i="1"/>
  <c r="Y1074" i="1"/>
  <c r="Z1074" i="1"/>
  <c r="Y1075" i="1"/>
  <c r="Z1075" i="1"/>
  <c r="Y1076" i="1"/>
  <c r="Z1076" i="1"/>
  <c r="Y1077" i="1"/>
  <c r="Z1077" i="1"/>
  <c r="Y1078" i="1"/>
  <c r="Z1078" i="1"/>
  <c r="Y1079" i="1"/>
  <c r="Z1079" i="1"/>
  <c r="Y1080" i="1"/>
  <c r="Z1080" i="1"/>
  <c r="Y1081" i="1"/>
  <c r="Z1081" i="1"/>
  <c r="Y1082" i="1"/>
  <c r="Z1082" i="1"/>
  <c r="Y1083" i="1"/>
  <c r="Z1083" i="1"/>
  <c r="Y1084" i="1"/>
  <c r="Z1084" i="1"/>
  <c r="Y1085" i="1"/>
  <c r="Z1085" i="1"/>
  <c r="Y1086" i="1"/>
  <c r="Z1086" i="1"/>
  <c r="Y1087" i="1"/>
  <c r="Z1087" i="1"/>
  <c r="Y1088" i="1"/>
  <c r="Z1088" i="1"/>
  <c r="Y1089" i="1"/>
  <c r="Z1089" i="1"/>
  <c r="Y1090" i="1"/>
  <c r="Z1090" i="1"/>
  <c r="Y1091" i="1"/>
  <c r="Z1091" i="1"/>
  <c r="Y1092" i="1"/>
  <c r="Z1092" i="1"/>
  <c r="Y1093" i="1"/>
  <c r="Z1093" i="1"/>
  <c r="Y1094" i="1"/>
  <c r="Z1094" i="1"/>
  <c r="Y1095" i="1"/>
  <c r="Z1095" i="1"/>
  <c r="Y1096" i="1"/>
  <c r="Z1096" i="1"/>
  <c r="Y1097" i="1"/>
  <c r="Z1097" i="1"/>
  <c r="Y1098" i="1"/>
  <c r="Z1098" i="1"/>
  <c r="Y1099" i="1"/>
  <c r="Z1099" i="1"/>
  <c r="Y1100" i="1"/>
  <c r="Z1100" i="1"/>
  <c r="Y1101" i="1"/>
  <c r="Z1101" i="1"/>
  <c r="Y1102" i="1"/>
  <c r="Z1102" i="1"/>
  <c r="Y1103" i="1"/>
  <c r="Z1103" i="1"/>
  <c r="Y1104" i="1"/>
  <c r="Z1104" i="1"/>
  <c r="Y1105" i="1"/>
  <c r="Z1105" i="1"/>
  <c r="Y1106" i="1"/>
  <c r="Z1106" i="1"/>
  <c r="Y1107" i="1"/>
  <c r="Z1107" i="1"/>
  <c r="Y1109" i="1"/>
  <c r="Z1109" i="1"/>
  <c r="Y1111" i="1"/>
  <c r="Z1111" i="1"/>
  <c r="Y1112" i="1"/>
  <c r="Z1112" i="1"/>
  <c r="Y1113" i="1"/>
  <c r="Z1113" i="1"/>
  <c r="Y1114" i="1"/>
  <c r="Z1114" i="1"/>
  <c r="Y1115" i="1"/>
  <c r="Z1115" i="1"/>
  <c r="Y1116" i="1"/>
  <c r="Z1116" i="1"/>
  <c r="Y1117" i="1"/>
  <c r="Z1117" i="1"/>
  <c r="Y1118" i="1"/>
  <c r="Z1118" i="1"/>
  <c r="Y1119" i="1"/>
  <c r="Z1119" i="1"/>
  <c r="Y1120" i="1"/>
  <c r="Z1120" i="1"/>
  <c r="Y1121" i="1"/>
  <c r="Z1121" i="1"/>
  <c r="Y1122" i="1"/>
  <c r="Z1122" i="1"/>
  <c r="Y1123" i="1"/>
  <c r="Z1123" i="1"/>
  <c r="Y1124" i="1"/>
  <c r="Z1124" i="1"/>
  <c r="Y1125" i="1"/>
  <c r="Z1125" i="1"/>
  <c r="Y1126" i="1"/>
  <c r="Z1126" i="1"/>
  <c r="Y1127" i="1"/>
  <c r="Z1127" i="1"/>
  <c r="Y1128" i="1"/>
  <c r="Z1128" i="1"/>
  <c r="Y1129" i="1"/>
  <c r="Z1129" i="1"/>
  <c r="Y1130" i="1"/>
  <c r="Z1130" i="1"/>
  <c r="Y1131" i="1"/>
  <c r="Z1131" i="1"/>
  <c r="Y1132" i="1"/>
  <c r="Z1132" i="1"/>
  <c r="Y1133" i="1"/>
  <c r="Z1133" i="1"/>
  <c r="Y1134" i="1"/>
  <c r="Z1134" i="1"/>
  <c r="Y1135" i="1"/>
  <c r="Z1135" i="1"/>
  <c r="Y1137" i="1"/>
  <c r="Z1137" i="1"/>
  <c r="Y1140" i="1"/>
  <c r="Z1140" i="1"/>
  <c r="Y1141" i="1"/>
  <c r="Z1141" i="1"/>
  <c r="Y1142" i="1"/>
  <c r="Z1142" i="1"/>
  <c r="Y1143" i="1"/>
  <c r="Z1143" i="1"/>
  <c r="Y1144" i="1"/>
  <c r="Z1144" i="1"/>
  <c r="Y1145" i="1"/>
  <c r="Z1145" i="1"/>
  <c r="Y1146" i="1"/>
  <c r="Z1146" i="1"/>
  <c r="Y1147" i="1"/>
  <c r="Z1147" i="1"/>
  <c r="Y1148" i="1"/>
  <c r="Z1148" i="1"/>
  <c r="Y1149" i="1"/>
  <c r="Z1149" i="1"/>
  <c r="Y1150" i="1"/>
  <c r="Z1150" i="1"/>
  <c r="Y1151" i="1"/>
  <c r="Z1151" i="1"/>
  <c r="Y1152" i="1"/>
  <c r="Z1152" i="1"/>
  <c r="Y1153" i="1"/>
  <c r="Z1153" i="1"/>
  <c r="Y1154" i="1"/>
  <c r="Z1154" i="1"/>
  <c r="Y1155" i="1"/>
  <c r="Z1155" i="1"/>
  <c r="Y1156" i="1"/>
  <c r="Z1156" i="1"/>
  <c r="Y1157" i="1"/>
  <c r="Z1157" i="1"/>
  <c r="Y1158" i="1"/>
  <c r="Z1158" i="1"/>
  <c r="Y1159" i="1"/>
  <c r="Z1159" i="1"/>
  <c r="Y1160" i="1"/>
  <c r="Z1160" i="1"/>
  <c r="Y1161" i="1"/>
  <c r="Z1161" i="1"/>
  <c r="Y1162" i="1"/>
  <c r="Z1162" i="1"/>
  <c r="Y1163" i="1"/>
  <c r="Z1163" i="1"/>
  <c r="Y1164" i="1"/>
  <c r="Z1164" i="1"/>
  <c r="Y1165" i="1"/>
  <c r="Z1165" i="1"/>
  <c r="Y1166" i="1"/>
  <c r="Z1166" i="1"/>
  <c r="Y1167" i="1"/>
  <c r="Z1167" i="1"/>
  <c r="Y1168" i="1"/>
  <c r="Z1168" i="1"/>
  <c r="Y1169" i="1"/>
  <c r="Z1169" i="1"/>
  <c r="Y1170" i="1"/>
  <c r="Z1170" i="1"/>
  <c r="Y1171" i="1"/>
  <c r="Z1171" i="1"/>
  <c r="Y1172" i="1"/>
  <c r="Z1172" i="1"/>
  <c r="Y1173" i="1"/>
  <c r="Z1173" i="1"/>
  <c r="Y1174" i="1"/>
  <c r="Z1174" i="1"/>
  <c r="Y1175" i="1"/>
  <c r="Z1175" i="1"/>
  <c r="Y1176" i="1"/>
  <c r="Z1176" i="1"/>
  <c r="Y1177" i="1"/>
  <c r="Z1177" i="1"/>
  <c r="Y1178" i="1"/>
  <c r="Z1178" i="1"/>
  <c r="Y1179" i="1"/>
  <c r="Z1179" i="1"/>
  <c r="Y1180" i="1"/>
  <c r="Z1180" i="1"/>
  <c r="Y1181" i="1"/>
  <c r="Z1181" i="1"/>
  <c r="Y1182" i="1"/>
  <c r="Z1182" i="1"/>
  <c r="Y1183" i="1"/>
  <c r="Z1183" i="1"/>
  <c r="Y1184" i="1"/>
  <c r="Z1184" i="1"/>
  <c r="Y1185" i="1"/>
  <c r="Z1185" i="1"/>
  <c r="Y1186" i="1"/>
  <c r="Z1186" i="1"/>
  <c r="Y1187" i="1"/>
  <c r="Z1187" i="1"/>
  <c r="Y1188" i="1"/>
  <c r="Z1188" i="1"/>
  <c r="Y1189" i="1"/>
  <c r="Z1189" i="1"/>
  <c r="Y1190" i="1"/>
  <c r="Z1190" i="1"/>
  <c r="Y1191" i="1"/>
  <c r="Z1191" i="1"/>
  <c r="Y1193" i="1"/>
  <c r="Z1193" i="1"/>
  <c r="Y1195" i="1"/>
  <c r="Z1195" i="1"/>
  <c r="Y1196" i="1"/>
  <c r="Z1196" i="1"/>
  <c r="Y1197" i="1"/>
  <c r="Z1197" i="1"/>
  <c r="Y1198" i="1"/>
  <c r="Z1198" i="1"/>
  <c r="Y1199" i="1"/>
  <c r="Z1199" i="1"/>
  <c r="Y1200" i="1"/>
  <c r="Z1200" i="1"/>
  <c r="Y1201" i="1"/>
  <c r="Z1201" i="1"/>
  <c r="Y1202" i="1"/>
  <c r="Z1202" i="1"/>
  <c r="Y1203" i="1"/>
  <c r="Z1203" i="1"/>
  <c r="Y1204" i="1"/>
  <c r="Z1204" i="1"/>
  <c r="Y1205" i="1"/>
  <c r="Z1205" i="1"/>
  <c r="Y1206" i="1"/>
  <c r="Z1206" i="1"/>
  <c r="Y1207" i="1"/>
  <c r="Z1207" i="1"/>
  <c r="Y1208" i="1"/>
  <c r="Z1208" i="1"/>
  <c r="Y1209" i="1"/>
  <c r="Z1209" i="1"/>
  <c r="Y1210" i="1"/>
  <c r="Z1210" i="1"/>
  <c r="Y1211" i="1"/>
  <c r="Z1211" i="1"/>
  <c r="Y1212" i="1"/>
  <c r="Z1212" i="1"/>
  <c r="Y1213" i="1"/>
  <c r="Z1213" i="1"/>
  <c r="Y1214" i="1"/>
  <c r="Z1214" i="1"/>
  <c r="Y1215" i="1"/>
  <c r="Z1215" i="1"/>
  <c r="Y1216" i="1"/>
  <c r="Z1216" i="1"/>
  <c r="Y1217" i="1"/>
  <c r="Z1217" i="1"/>
  <c r="Y1218" i="1"/>
  <c r="Z1218" i="1"/>
  <c r="Y1219" i="1"/>
  <c r="Z1219" i="1"/>
  <c r="Y1221" i="1"/>
  <c r="Z1221" i="1"/>
  <c r="Y1224" i="1"/>
  <c r="Z1224" i="1"/>
  <c r="Y1225" i="1"/>
  <c r="Z1225" i="1"/>
  <c r="Y1226" i="1"/>
  <c r="Z1226" i="1"/>
  <c r="Y1227" i="1"/>
  <c r="Z1227" i="1"/>
  <c r="Y1228" i="1"/>
  <c r="Z1228" i="1"/>
  <c r="Y1229" i="1"/>
  <c r="Z1229" i="1"/>
  <c r="Y1230" i="1"/>
  <c r="Z1230" i="1"/>
  <c r="Y1231" i="1"/>
  <c r="Z1231" i="1"/>
  <c r="Y1232" i="1"/>
  <c r="Z1232" i="1"/>
  <c r="Y1233" i="1"/>
  <c r="Z1233" i="1"/>
  <c r="Y1234" i="1"/>
  <c r="Z1234" i="1"/>
  <c r="Y1235" i="1"/>
  <c r="Z1235" i="1"/>
  <c r="Y1236" i="1"/>
  <c r="Z1236" i="1"/>
  <c r="Y1237" i="1"/>
  <c r="Z1237" i="1"/>
  <c r="Y1238" i="1"/>
  <c r="Z1238" i="1"/>
  <c r="Y1239" i="1"/>
  <c r="Z1239" i="1"/>
  <c r="Y1240" i="1"/>
  <c r="Z1240" i="1"/>
  <c r="Y1241" i="1"/>
  <c r="Z1241" i="1"/>
  <c r="Y1242" i="1"/>
  <c r="Z1242" i="1"/>
  <c r="Y1243" i="1"/>
  <c r="Z1243" i="1"/>
  <c r="Y1244" i="1"/>
  <c r="Z1244" i="1"/>
  <c r="Y1245" i="1"/>
  <c r="Z1245" i="1"/>
  <c r="Y1246" i="1"/>
  <c r="Z1246" i="1"/>
  <c r="Y1247" i="1"/>
  <c r="Z1247" i="1"/>
  <c r="Y1248" i="1"/>
  <c r="Z1248" i="1"/>
  <c r="Y1249" i="1"/>
  <c r="Z1249" i="1"/>
  <c r="Y1250" i="1"/>
  <c r="Z1250" i="1"/>
  <c r="Y1251" i="1"/>
  <c r="Z1251" i="1"/>
  <c r="Y1252" i="1"/>
  <c r="Z1252" i="1"/>
  <c r="Y1253" i="1"/>
  <c r="Z1253" i="1"/>
  <c r="Y1254" i="1"/>
  <c r="Z1254" i="1"/>
  <c r="Y1255" i="1"/>
  <c r="Z1255" i="1"/>
  <c r="Y1256" i="1"/>
  <c r="Z1256" i="1"/>
  <c r="Y1257" i="1"/>
  <c r="Z1257" i="1"/>
  <c r="Y1258" i="1"/>
  <c r="Z1258" i="1"/>
  <c r="Y1259" i="1"/>
  <c r="Z1259" i="1"/>
  <c r="Y1260" i="1"/>
  <c r="Z1260" i="1"/>
  <c r="Y1261" i="1"/>
  <c r="Z1261" i="1"/>
  <c r="Y1262" i="1"/>
  <c r="Z1262" i="1"/>
  <c r="Y1263" i="1"/>
  <c r="Z1263" i="1"/>
  <c r="Y1264" i="1"/>
  <c r="Z1264" i="1"/>
  <c r="Y1265" i="1"/>
  <c r="Z1265" i="1"/>
  <c r="Y1266" i="1"/>
  <c r="Z1266" i="1"/>
  <c r="Y1267" i="1"/>
  <c r="Z1267" i="1"/>
  <c r="Y1268" i="1"/>
  <c r="Z1268" i="1"/>
  <c r="Y1269" i="1"/>
  <c r="Z1269" i="1"/>
  <c r="Y1270" i="1"/>
  <c r="Z1270" i="1"/>
  <c r="Y1271" i="1"/>
  <c r="Z1271" i="1"/>
  <c r="Y1272" i="1"/>
  <c r="Z1272" i="1"/>
  <c r="Y1273" i="1"/>
  <c r="Z1273" i="1"/>
  <c r="Y1274" i="1"/>
  <c r="Z1274" i="1"/>
  <c r="Y1275" i="1"/>
  <c r="Z1275" i="1"/>
  <c r="Y1277" i="1"/>
  <c r="Z1277" i="1"/>
  <c r="Y1279" i="1"/>
  <c r="Z1279" i="1"/>
  <c r="Y1280" i="1"/>
  <c r="Z1280" i="1"/>
  <c r="Y1281" i="1"/>
  <c r="Z1281" i="1"/>
  <c r="Y1282" i="1"/>
  <c r="Z1282" i="1"/>
  <c r="Y1283" i="1"/>
  <c r="Z1283" i="1"/>
  <c r="Y1284" i="1"/>
  <c r="Z1284" i="1"/>
  <c r="Y1285" i="1"/>
  <c r="Z1285" i="1"/>
  <c r="Y1286" i="1"/>
  <c r="Z1286" i="1"/>
  <c r="Y1287" i="1"/>
  <c r="Z1287" i="1"/>
  <c r="Y1288" i="1"/>
  <c r="Z1288" i="1"/>
  <c r="Y1289" i="1"/>
  <c r="Z1289" i="1"/>
  <c r="Y1290" i="1"/>
  <c r="Z1290" i="1"/>
  <c r="Y1291" i="1"/>
  <c r="Z1291" i="1"/>
  <c r="Y1292" i="1"/>
  <c r="Z1292" i="1"/>
  <c r="Y1293" i="1"/>
  <c r="Z1293" i="1"/>
  <c r="Y1294" i="1"/>
  <c r="Z1294" i="1"/>
  <c r="Y1295" i="1"/>
  <c r="Z1295" i="1"/>
  <c r="Y1296" i="1"/>
  <c r="Z1296" i="1"/>
  <c r="Y1297" i="1"/>
  <c r="Z1297" i="1"/>
  <c r="Y1298" i="1"/>
  <c r="Z1298" i="1"/>
  <c r="Y1299" i="1"/>
  <c r="Z1299" i="1"/>
  <c r="Y1300" i="1"/>
  <c r="Z1300" i="1"/>
  <c r="Y1301" i="1"/>
  <c r="Z1301" i="1"/>
  <c r="Y1302" i="1"/>
  <c r="Z1302" i="1"/>
  <c r="Y1303" i="1"/>
  <c r="Z1303" i="1"/>
  <c r="Y1305" i="1"/>
  <c r="Z1305" i="1"/>
  <c r="Y1308" i="1"/>
  <c r="Z1308" i="1"/>
  <c r="Y1309" i="1"/>
  <c r="Z1309" i="1"/>
  <c r="Y1310" i="1"/>
  <c r="Z1310" i="1"/>
  <c r="Y1311" i="1"/>
  <c r="Z1311" i="1"/>
  <c r="Y1312" i="1"/>
  <c r="Z1312" i="1"/>
  <c r="Y1313" i="1"/>
  <c r="Z1313" i="1"/>
  <c r="Y1314" i="1"/>
  <c r="Z1314" i="1"/>
  <c r="Y1315" i="1"/>
  <c r="Z1315" i="1"/>
  <c r="Y1316" i="1"/>
  <c r="Z1316" i="1"/>
  <c r="Y1317" i="1"/>
  <c r="Z1317" i="1"/>
  <c r="Y1318" i="1"/>
  <c r="Z1318" i="1"/>
  <c r="Y1319" i="1"/>
  <c r="Z1319" i="1"/>
  <c r="Y1320" i="1"/>
  <c r="Z1320" i="1"/>
  <c r="Y1321" i="1"/>
  <c r="Z1321" i="1"/>
  <c r="Y1322" i="1"/>
  <c r="Z1322" i="1"/>
  <c r="Y1323" i="1"/>
  <c r="Z1323" i="1"/>
  <c r="Y1324" i="1"/>
  <c r="Z1324" i="1"/>
  <c r="Y1325" i="1"/>
  <c r="Z1325" i="1"/>
  <c r="Y1326" i="1"/>
  <c r="Z1326" i="1"/>
  <c r="Y1327" i="1"/>
  <c r="Z1327" i="1"/>
  <c r="Y1328" i="1"/>
  <c r="Z1328" i="1"/>
  <c r="Y1329" i="1"/>
  <c r="Z1329" i="1"/>
  <c r="Y1330" i="1"/>
  <c r="Z1330" i="1"/>
  <c r="Y1331" i="1"/>
  <c r="Z1331" i="1"/>
  <c r="Y1332" i="1"/>
  <c r="Z1332" i="1"/>
  <c r="Y1333" i="1"/>
  <c r="Z1333" i="1"/>
  <c r="Y1334" i="1"/>
  <c r="Z1334" i="1"/>
  <c r="Y1335" i="1"/>
  <c r="Z1335" i="1"/>
  <c r="Y1336" i="1"/>
  <c r="Z1336" i="1"/>
  <c r="Y1337" i="1"/>
  <c r="Z1337" i="1"/>
  <c r="Y1338" i="1"/>
  <c r="Z1338" i="1"/>
  <c r="Y1339" i="1"/>
  <c r="Z1339" i="1"/>
  <c r="Y1340" i="1"/>
  <c r="Z1340" i="1"/>
  <c r="Y1341" i="1"/>
  <c r="Z1341" i="1"/>
  <c r="Y1342" i="1"/>
  <c r="Z1342" i="1"/>
  <c r="Y1343" i="1"/>
  <c r="Z1343" i="1"/>
  <c r="Y1344" i="1"/>
  <c r="Z1344" i="1"/>
  <c r="Y1345" i="1"/>
  <c r="Z1345" i="1"/>
  <c r="Y1346" i="1"/>
  <c r="Z1346" i="1"/>
  <c r="Y1347" i="1"/>
  <c r="Z1347" i="1"/>
  <c r="Y1348" i="1"/>
  <c r="Z1348" i="1"/>
  <c r="Y1349" i="1"/>
  <c r="Z1349" i="1"/>
  <c r="Y1350" i="1"/>
  <c r="Z1350" i="1"/>
  <c r="Y1351" i="1"/>
  <c r="Z1351" i="1"/>
  <c r="Y1352" i="1"/>
  <c r="Z1352" i="1"/>
  <c r="Y1353" i="1"/>
  <c r="Z1353" i="1"/>
  <c r="Y1354" i="1"/>
  <c r="Z1354" i="1"/>
  <c r="Y1355" i="1"/>
  <c r="Z1355" i="1"/>
  <c r="Y1356" i="1"/>
  <c r="Z1356" i="1"/>
  <c r="Y1357" i="1"/>
  <c r="Z1357" i="1"/>
  <c r="Y1358" i="1"/>
  <c r="Z1358" i="1"/>
  <c r="Y1359" i="1"/>
  <c r="Z1359" i="1"/>
  <c r="Y1361" i="1"/>
  <c r="Z1361" i="1"/>
  <c r="Y1363" i="1"/>
  <c r="Z1363" i="1"/>
  <c r="Y1364" i="1"/>
  <c r="Z1364" i="1"/>
  <c r="Y1365" i="1"/>
  <c r="Z1365" i="1"/>
  <c r="Y1366" i="1"/>
  <c r="Z1366" i="1"/>
  <c r="Y1367" i="1"/>
  <c r="Z1367" i="1"/>
  <c r="Y1368" i="1"/>
  <c r="Z1368" i="1"/>
  <c r="Y1369" i="1"/>
  <c r="Z1369" i="1"/>
  <c r="Y1370" i="1"/>
  <c r="Z1370" i="1"/>
  <c r="Y1371" i="1"/>
  <c r="Z1371" i="1"/>
  <c r="Y1372" i="1"/>
  <c r="Z1372" i="1"/>
  <c r="Y1373" i="1"/>
  <c r="Z1373" i="1"/>
  <c r="Y1374" i="1"/>
  <c r="Z1374" i="1"/>
  <c r="Y1375" i="1"/>
  <c r="Z1375" i="1"/>
  <c r="Y1376" i="1"/>
  <c r="Z1376" i="1"/>
  <c r="Y1377" i="1"/>
  <c r="Z1377" i="1"/>
  <c r="Y1378" i="1"/>
  <c r="Z1378" i="1"/>
  <c r="Y1379" i="1"/>
  <c r="Z1379" i="1"/>
  <c r="Y1380" i="1"/>
  <c r="Z1380" i="1"/>
  <c r="Y1381" i="1"/>
  <c r="Z1381" i="1"/>
  <c r="Y1382" i="1"/>
  <c r="Z1382" i="1"/>
  <c r="Y1383" i="1"/>
  <c r="Z1383" i="1"/>
  <c r="Y1384" i="1"/>
  <c r="Z1384" i="1"/>
  <c r="Y1385" i="1"/>
  <c r="Z1385" i="1"/>
  <c r="Y1386" i="1"/>
  <c r="Z1386" i="1"/>
  <c r="Y1387" i="1"/>
  <c r="Z1387" i="1"/>
  <c r="Y1389" i="1"/>
  <c r="Z1389" i="1"/>
  <c r="Y1392" i="1"/>
  <c r="Z1392" i="1"/>
  <c r="Y1393" i="1"/>
  <c r="Z1393" i="1"/>
  <c r="Y1394" i="1"/>
  <c r="Z1394" i="1"/>
  <c r="Y1395" i="1"/>
  <c r="Z1395" i="1"/>
  <c r="Y1396" i="1"/>
  <c r="Z1396" i="1"/>
  <c r="Y1397" i="1"/>
  <c r="Z1397" i="1"/>
  <c r="Y1398" i="1"/>
  <c r="Z1398" i="1"/>
  <c r="Y1399" i="1"/>
  <c r="Z1399" i="1"/>
  <c r="Y1400" i="1"/>
  <c r="Z1400" i="1"/>
  <c r="Y1401" i="1"/>
  <c r="Z1401" i="1"/>
  <c r="Y1402" i="1"/>
  <c r="Z1402" i="1"/>
  <c r="Y1403" i="1"/>
  <c r="Z1403" i="1"/>
  <c r="Y1404" i="1"/>
  <c r="Z1404" i="1"/>
  <c r="Y1405" i="1"/>
  <c r="Z1405" i="1"/>
  <c r="Y1406" i="1"/>
  <c r="Z1406" i="1"/>
  <c r="Y1407" i="1"/>
  <c r="Z1407" i="1"/>
  <c r="Y1408" i="1"/>
  <c r="Z1408" i="1"/>
  <c r="Y1409" i="1"/>
  <c r="Z1409" i="1"/>
  <c r="Y1410" i="1"/>
  <c r="Z1410" i="1"/>
  <c r="Y1411" i="1"/>
  <c r="Z1411" i="1"/>
  <c r="Y1412" i="1"/>
  <c r="Z1412" i="1"/>
  <c r="Y1413" i="1"/>
  <c r="Z1413" i="1"/>
  <c r="Y1414" i="1"/>
  <c r="Z1414" i="1"/>
  <c r="Y1415" i="1"/>
  <c r="Z1415" i="1"/>
  <c r="Y1416" i="1"/>
  <c r="Z1416" i="1"/>
  <c r="Y1417" i="1"/>
  <c r="Z1417" i="1"/>
  <c r="Y1418" i="1"/>
  <c r="Z1418" i="1"/>
  <c r="Y1419" i="1"/>
  <c r="Z1419" i="1"/>
  <c r="Y1420" i="1"/>
  <c r="Z1420" i="1"/>
  <c r="Y1421" i="1"/>
  <c r="Z1421" i="1"/>
  <c r="Y1422" i="1"/>
  <c r="Z1422" i="1"/>
  <c r="Y1423" i="1"/>
  <c r="Z1423" i="1"/>
  <c r="Y1424" i="1"/>
  <c r="Z1424" i="1"/>
  <c r="Z2" i="1"/>
  <c r="Y2" i="1"/>
  <c r="X6128" i="1" l="1"/>
  <c r="AA6128" i="1"/>
  <c r="AA6134" i="1"/>
  <c r="X6134" i="1"/>
  <c r="AA6130" i="1"/>
  <c r="X6130" i="1"/>
  <c r="X6132" i="1"/>
  <c r="AA6132" i="1"/>
  <c r="AA6131" i="1"/>
  <c r="X6131" i="1"/>
  <c r="AA6127" i="1"/>
  <c r="X6127" i="1"/>
  <c r="AA6136" i="1"/>
  <c r="X6136" i="1"/>
  <c r="AA6129" i="1"/>
  <c r="X6129" i="1"/>
  <c r="AA6135" i="1"/>
  <c r="X6135" i="1"/>
  <c r="AA6126" i="1"/>
  <c r="X6126" i="1"/>
  <c r="AA6133" i="1"/>
  <c r="X6133" i="1"/>
  <c r="D6170" i="1"/>
  <c r="D6164" i="1"/>
  <c r="D6169" i="1"/>
  <c r="D6171" i="1"/>
  <c r="D6165" i="1"/>
  <c r="D6166" i="1"/>
  <c r="D6174" i="1"/>
  <c r="D6172" i="1"/>
  <c r="D6167" i="1"/>
  <c r="D6168" i="1"/>
  <c r="D6173" i="1"/>
  <c r="AA6166" i="1" l="1"/>
  <c r="X6166" i="1"/>
  <c r="AA6173" i="1"/>
  <c r="X6173" i="1"/>
  <c r="AA6174" i="1"/>
  <c r="X6174" i="1"/>
  <c r="X6169" i="1"/>
  <c r="AA6169" i="1"/>
  <c r="AA6168" i="1"/>
  <c r="X6168" i="1"/>
  <c r="AA6164" i="1"/>
  <c r="X6164" i="1"/>
  <c r="AA6167" i="1"/>
  <c r="X6167" i="1"/>
  <c r="AA6165" i="1"/>
  <c r="X6165" i="1"/>
  <c r="X6170" i="1"/>
  <c r="AA6170" i="1"/>
  <c r="AA6172" i="1"/>
  <c r="X6172" i="1"/>
  <c r="AA6171" i="1"/>
  <c r="X6171" i="1"/>
  <c r="D6206" i="1"/>
  <c r="D6210" i="1"/>
  <c r="D6204" i="1"/>
  <c r="D6209" i="1"/>
  <c r="D6202" i="1"/>
  <c r="D6211" i="1"/>
  <c r="D6205" i="1"/>
  <c r="D6212" i="1"/>
  <c r="D6203" i="1"/>
  <c r="D6207" i="1"/>
  <c r="D6208" i="1"/>
  <c r="X6208" i="1" l="1"/>
  <c r="AA6208" i="1"/>
  <c r="AA6205" i="1"/>
  <c r="X6205" i="1"/>
  <c r="AA6204" i="1"/>
  <c r="X6204" i="1"/>
  <c r="AA6207" i="1"/>
  <c r="X6207" i="1"/>
  <c r="AA6211" i="1"/>
  <c r="X6211" i="1"/>
  <c r="AA6210" i="1"/>
  <c r="X6210" i="1"/>
  <c r="AA6203" i="1"/>
  <c r="X6203" i="1"/>
  <c r="AA6202" i="1"/>
  <c r="X6202" i="1"/>
  <c r="X6206" i="1"/>
  <c r="AA6206" i="1"/>
  <c r="AA6212" i="1"/>
  <c r="X6212" i="1"/>
  <c r="AA6209" i="1"/>
  <c r="X6209" i="1"/>
  <c r="D6249" i="1"/>
  <c r="D6248" i="1"/>
  <c r="D6241" i="1"/>
  <c r="D6246" i="1"/>
  <c r="D6250" i="1"/>
  <c r="D6247" i="1"/>
  <c r="D6245" i="1"/>
  <c r="D6243" i="1"/>
  <c r="D6240" i="1"/>
  <c r="D6242" i="1"/>
  <c r="D6244" i="1"/>
  <c r="U6051" i="1"/>
  <c r="U6052" i="1" s="1"/>
  <c r="U6053" i="1" s="1"/>
  <c r="U6054" i="1" s="1"/>
  <c r="U6055" i="1" s="1"/>
  <c r="U6056" i="1" s="1"/>
  <c r="U6057" i="1" s="1"/>
  <c r="U6058" i="1" s="1"/>
  <c r="U6059" i="1" s="1"/>
  <c r="U6060" i="1" s="1"/>
  <c r="U6061" i="1" s="1"/>
  <c r="V6050" i="1"/>
  <c r="E6050" i="1" s="1"/>
  <c r="Y6050" i="1" s="1"/>
  <c r="B6051" i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A6051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2" i="1"/>
  <c r="X15" i="1"/>
  <c r="X16" i="1"/>
  <c r="X29" i="1"/>
  <c r="X38" i="1"/>
  <c r="X39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99" i="1"/>
  <c r="X100" i="1"/>
  <c r="X113" i="1"/>
  <c r="X122" i="1"/>
  <c r="X123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83" i="1"/>
  <c r="X184" i="1"/>
  <c r="X197" i="1"/>
  <c r="X206" i="1"/>
  <c r="X207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67" i="1"/>
  <c r="X268" i="1"/>
  <c r="X281" i="1"/>
  <c r="X290" i="1"/>
  <c r="X291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51" i="1"/>
  <c r="X352" i="1"/>
  <c r="X365" i="1"/>
  <c r="X374" i="1"/>
  <c r="X375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35" i="1"/>
  <c r="X436" i="1"/>
  <c r="X449" i="1"/>
  <c r="X458" i="1"/>
  <c r="X459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19" i="1"/>
  <c r="X520" i="1"/>
  <c r="X533" i="1"/>
  <c r="X542" i="1"/>
  <c r="X543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603" i="1"/>
  <c r="X604" i="1"/>
  <c r="X617" i="1"/>
  <c r="X626" i="1"/>
  <c r="X627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87" i="1"/>
  <c r="X688" i="1"/>
  <c r="X701" i="1"/>
  <c r="X710" i="1"/>
  <c r="X711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71" i="1"/>
  <c r="X772" i="1"/>
  <c r="X785" i="1"/>
  <c r="X794" i="1"/>
  <c r="X795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55" i="1"/>
  <c r="X856" i="1"/>
  <c r="X869" i="1"/>
  <c r="X878" i="1"/>
  <c r="X879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39" i="1"/>
  <c r="X940" i="1"/>
  <c r="X953" i="1"/>
  <c r="X962" i="1"/>
  <c r="X963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23" i="1"/>
  <c r="X1024" i="1"/>
  <c r="X1037" i="1"/>
  <c r="X1046" i="1"/>
  <c r="X1047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107" i="1"/>
  <c r="X1108" i="1"/>
  <c r="X1121" i="1"/>
  <c r="X1130" i="1"/>
  <c r="X1131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91" i="1"/>
  <c r="X1192" i="1"/>
  <c r="X1205" i="1"/>
  <c r="X1214" i="1"/>
  <c r="X1215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75" i="1"/>
  <c r="X1276" i="1"/>
  <c r="X1289" i="1"/>
  <c r="X1298" i="1"/>
  <c r="X1299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59" i="1"/>
  <c r="X1360" i="1"/>
  <c r="X1373" i="1"/>
  <c r="X1382" i="1"/>
  <c r="X1383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43" i="1"/>
  <c r="X1444" i="1"/>
  <c r="X1457" i="1"/>
  <c r="X1466" i="1"/>
  <c r="X1467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27" i="1"/>
  <c r="X1528" i="1"/>
  <c r="X1541" i="1"/>
  <c r="X1550" i="1"/>
  <c r="X1551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611" i="1"/>
  <c r="X1612" i="1"/>
  <c r="X1625" i="1"/>
  <c r="X1634" i="1"/>
  <c r="X1635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95" i="1"/>
  <c r="X1696" i="1"/>
  <c r="X1709" i="1"/>
  <c r="X1718" i="1"/>
  <c r="X1719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79" i="1"/>
  <c r="X1780" i="1"/>
  <c r="X1793" i="1"/>
  <c r="X1802" i="1"/>
  <c r="X1803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63" i="1"/>
  <c r="X1864" i="1"/>
  <c r="X1877" i="1"/>
  <c r="X1886" i="1"/>
  <c r="X1887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47" i="1"/>
  <c r="X1948" i="1"/>
  <c r="X1961" i="1"/>
  <c r="X1970" i="1"/>
  <c r="X1971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31" i="1"/>
  <c r="X2032" i="1"/>
  <c r="X2045" i="1"/>
  <c r="X2054" i="1"/>
  <c r="X2055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15" i="1"/>
  <c r="X2116" i="1"/>
  <c r="X2129" i="1"/>
  <c r="X2138" i="1"/>
  <c r="X2139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99" i="1"/>
  <c r="X2200" i="1"/>
  <c r="X2213" i="1"/>
  <c r="X2222" i="1"/>
  <c r="X2223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83" i="1"/>
  <c r="X2284" i="1"/>
  <c r="X2297" i="1"/>
  <c r="X2306" i="1"/>
  <c r="X2307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67" i="1"/>
  <c r="X2368" i="1"/>
  <c r="X2381" i="1"/>
  <c r="X2390" i="1"/>
  <c r="X2391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51" i="1"/>
  <c r="X2452" i="1"/>
  <c r="X2465" i="1"/>
  <c r="X2474" i="1"/>
  <c r="X2475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35" i="1"/>
  <c r="X2536" i="1"/>
  <c r="X2549" i="1"/>
  <c r="X2558" i="1"/>
  <c r="X2559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19" i="1"/>
  <c r="X2620" i="1"/>
  <c r="X2633" i="1"/>
  <c r="X2642" i="1"/>
  <c r="X2643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703" i="1"/>
  <c r="X2704" i="1"/>
  <c r="X2717" i="1"/>
  <c r="X2726" i="1"/>
  <c r="X2727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87" i="1"/>
  <c r="X2788" i="1"/>
  <c r="X2801" i="1"/>
  <c r="X2810" i="1"/>
  <c r="X2811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71" i="1"/>
  <c r="X2872" i="1"/>
  <c r="X2885" i="1"/>
  <c r="X2894" i="1"/>
  <c r="X2895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55" i="1"/>
  <c r="X2956" i="1"/>
  <c r="X2969" i="1"/>
  <c r="X2978" i="1"/>
  <c r="X2979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39" i="1"/>
  <c r="X3040" i="1"/>
  <c r="X3053" i="1"/>
  <c r="X3062" i="1"/>
  <c r="X3063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23" i="1"/>
  <c r="X3124" i="1"/>
  <c r="X3137" i="1"/>
  <c r="X3146" i="1"/>
  <c r="X3147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207" i="1"/>
  <c r="X3208" i="1"/>
  <c r="X3221" i="1"/>
  <c r="X3230" i="1"/>
  <c r="X3231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91" i="1"/>
  <c r="X3292" i="1"/>
  <c r="X3305" i="1"/>
  <c r="X3314" i="1"/>
  <c r="X3315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75" i="1"/>
  <c r="X3376" i="1"/>
  <c r="X3389" i="1"/>
  <c r="X3398" i="1"/>
  <c r="X3399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59" i="1"/>
  <c r="X3460" i="1"/>
  <c r="X3473" i="1"/>
  <c r="X3482" i="1"/>
  <c r="X3483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43" i="1"/>
  <c r="X3544" i="1"/>
  <c r="X3557" i="1"/>
  <c r="X3566" i="1"/>
  <c r="X3567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27" i="1"/>
  <c r="X3628" i="1"/>
  <c r="X3641" i="1"/>
  <c r="X3650" i="1"/>
  <c r="X3651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711" i="1"/>
  <c r="X3712" i="1"/>
  <c r="X3725" i="1"/>
  <c r="X3734" i="1"/>
  <c r="X3735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95" i="1"/>
  <c r="X3796" i="1"/>
  <c r="X3809" i="1"/>
  <c r="X3818" i="1"/>
  <c r="X3819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79" i="1"/>
  <c r="X3880" i="1"/>
  <c r="X3893" i="1"/>
  <c r="X3902" i="1"/>
  <c r="X3903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63" i="1"/>
  <c r="X3964" i="1"/>
  <c r="X3977" i="1"/>
  <c r="X3986" i="1"/>
  <c r="X3987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47" i="1"/>
  <c r="X4048" i="1"/>
  <c r="X4061" i="1"/>
  <c r="X4070" i="1"/>
  <c r="X4071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31" i="1"/>
  <c r="X4132" i="1"/>
  <c r="X4145" i="1"/>
  <c r="X4154" i="1"/>
  <c r="X4155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15" i="1"/>
  <c r="X4216" i="1"/>
  <c r="X4229" i="1"/>
  <c r="X4238" i="1"/>
  <c r="X4239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99" i="1"/>
  <c r="X4300" i="1"/>
  <c r="X4313" i="1"/>
  <c r="X4322" i="1"/>
  <c r="X4323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83" i="1"/>
  <c r="X4384" i="1"/>
  <c r="X4397" i="1"/>
  <c r="X4406" i="1"/>
  <c r="X4407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67" i="1"/>
  <c r="X4468" i="1"/>
  <c r="X4481" i="1"/>
  <c r="X4490" i="1"/>
  <c r="X4491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51" i="1"/>
  <c r="X4552" i="1"/>
  <c r="X4565" i="1"/>
  <c r="X4574" i="1"/>
  <c r="X4575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35" i="1"/>
  <c r="X4636" i="1"/>
  <c r="X4649" i="1"/>
  <c r="X4658" i="1"/>
  <c r="X4659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19" i="1"/>
  <c r="X4720" i="1"/>
  <c r="X4733" i="1"/>
  <c r="X4742" i="1"/>
  <c r="X4743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803" i="1"/>
  <c r="X4804" i="1"/>
  <c r="X4817" i="1"/>
  <c r="X4826" i="1"/>
  <c r="X4827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87" i="1"/>
  <c r="X4888" i="1"/>
  <c r="X4901" i="1"/>
  <c r="X4910" i="1"/>
  <c r="X4911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71" i="1"/>
  <c r="X4972" i="1"/>
  <c r="X4985" i="1"/>
  <c r="X4994" i="1"/>
  <c r="X4995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55" i="1"/>
  <c r="X5056" i="1"/>
  <c r="X5069" i="1"/>
  <c r="X5078" i="1"/>
  <c r="X5079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39" i="1"/>
  <c r="X5140" i="1"/>
  <c r="X5153" i="1"/>
  <c r="X5162" i="1"/>
  <c r="X5163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23" i="1"/>
  <c r="X5224" i="1"/>
  <c r="X5237" i="1"/>
  <c r="X5246" i="1"/>
  <c r="X5247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307" i="1"/>
  <c r="X5308" i="1"/>
  <c r="X5321" i="1"/>
  <c r="X5330" i="1"/>
  <c r="X5331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91" i="1"/>
  <c r="X5392" i="1"/>
  <c r="X5405" i="1"/>
  <c r="X5414" i="1"/>
  <c r="X5415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75" i="1"/>
  <c r="X5476" i="1"/>
  <c r="X5489" i="1"/>
  <c r="X5498" i="1"/>
  <c r="X5499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59" i="1"/>
  <c r="X5560" i="1"/>
  <c r="X5573" i="1"/>
  <c r="X5582" i="1"/>
  <c r="X5583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43" i="1"/>
  <c r="X5644" i="1"/>
  <c r="X5657" i="1"/>
  <c r="X5666" i="1"/>
  <c r="X5667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27" i="1"/>
  <c r="X5728" i="1"/>
  <c r="X5741" i="1"/>
  <c r="X5750" i="1"/>
  <c r="X5751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811" i="1"/>
  <c r="X5812" i="1"/>
  <c r="X5825" i="1"/>
  <c r="X5834" i="1"/>
  <c r="X5835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95" i="1"/>
  <c r="X5896" i="1"/>
  <c r="X5909" i="1"/>
  <c r="X5918" i="1"/>
  <c r="X5919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79" i="1"/>
  <c r="X5980" i="1"/>
  <c r="X5993" i="1"/>
  <c r="X6002" i="1"/>
  <c r="X6003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2" i="1"/>
  <c r="D21" i="2"/>
  <c r="C21" i="2"/>
  <c r="D11" i="2"/>
  <c r="C11" i="2"/>
  <c r="X6245" i="1" l="1"/>
  <c r="AA6245" i="1"/>
  <c r="AA6241" i="1"/>
  <c r="X6241" i="1"/>
  <c r="X6244" i="1"/>
  <c r="AA6244" i="1"/>
  <c r="AA6242" i="1"/>
  <c r="X6242" i="1"/>
  <c r="AA6247" i="1"/>
  <c r="X6247" i="1"/>
  <c r="X6248" i="1"/>
  <c r="AA6248" i="1"/>
  <c r="X6240" i="1"/>
  <c r="AA6240" i="1"/>
  <c r="X6250" i="1"/>
  <c r="AA6250" i="1"/>
  <c r="X6249" i="1"/>
  <c r="AA6249" i="1"/>
  <c r="AA6243" i="1"/>
  <c r="X6243" i="1"/>
  <c r="AA6246" i="1"/>
  <c r="X6246" i="1"/>
  <c r="Y5226" i="1"/>
  <c r="Y5562" i="1"/>
  <c r="Y102" i="1"/>
  <c r="Y774" i="1"/>
  <c r="Y1446" i="1"/>
  <c r="Y1614" i="1"/>
  <c r="Y1782" i="1"/>
  <c r="Y1950" i="1"/>
  <c r="Y2118" i="1"/>
  <c r="Y2286" i="1"/>
  <c r="Y2454" i="1"/>
  <c r="Y2622" i="1"/>
  <c r="Y2790" i="1"/>
  <c r="Y2958" i="1"/>
  <c r="Y3126" i="1"/>
  <c r="Y3294" i="1"/>
  <c r="Y3462" i="1"/>
  <c r="Y3630" i="1"/>
  <c r="Y3798" i="1"/>
  <c r="Y3966" i="1"/>
  <c r="Y4134" i="1"/>
  <c r="Y4302" i="1"/>
  <c r="Y4470" i="1"/>
  <c r="Y4638" i="1"/>
  <c r="Y4806" i="1"/>
  <c r="Y4974" i="1"/>
  <c r="Y5142" i="1"/>
  <c r="Y5310" i="1"/>
  <c r="Y5478" i="1"/>
  <c r="Y5646" i="1"/>
  <c r="Y5814" i="1"/>
  <c r="Y5982" i="1"/>
  <c r="Y18" i="1"/>
  <c r="Y186" i="1"/>
  <c r="Y354" i="1"/>
  <c r="Y522" i="1"/>
  <c r="Y690" i="1"/>
  <c r="Y858" i="1"/>
  <c r="Y1026" i="1"/>
  <c r="Y1194" i="1"/>
  <c r="Y1362" i="1"/>
  <c r="Y3714" i="1"/>
  <c r="Y4218" i="1"/>
  <c r="Y4386" i="1"/>
  <c r="Y4722" i="1"/>
  <c r="Y4890" i="1"/>
  <c r="Y5058" i="1"/>
  <c r="Y5394" i="1"/>
  <c r="Y3546" i="1"/>
  <c r="Y5898" i="1"/>
  <c r="Y942" i="1"/>
  <c r="Y1278" i="1"/>
  <c r="Y1530" i="1"/>
  <c r="Y1698" i="1"/>
  <c r="Y1866" i="1"/>
  <c r="Y2034" i="1"/>
  <c r="Y2202" i="1"/>
  <c r="Y2370" i="1"/>
  <c r="Y2538" i="1"/>
  <c r="Y2706" i="1"/>
  <c r="Y2874" i="1"/>
  <c r="Y3042" i="1"/>
  <c r="Y3210" i="1"/>
  <c r="Y3378" i="1"/>
  <c r="Y3882" i="1"/>
  <c r="Y4050" i="1"/>
  <c r="Y4554" i="1"/>
  <c r="Y5730" i="1"/>
  <c r="Y270" i="1"/>
  <c r="Y438" i="1"/>
  <c r="Y606" i="1"/>
  <c r="Y1110" i="1"/>
  <c r="V6051" i="1"/>
  <c r="E6051" i="1" s="1"/>
  <c r="Y6051" i="1" s="1"/>
  <c r="Z1528" i="1"/>
  <c r="Z1696" i="1"/>
  <c r="Z1864" i="1"/>
  <c r="Z2032" i="1"/>
  <c r="Z2200" i="1"/>
  <c r="Z2368" i="1"/>
  <c r="Z2536" i="1"/>
  <c r="Z2704" i="1"/>
  <c r="Z2872" i="1"/>
  <c r="Z3040" i="1"/>
  <c r="Z3208" i="1"/>
  <c r="Z3376" i="1"/>
  <c r="Z3544" i="1"/>
  <c r="Z3712" i="1"/>
  <c r="Z3880" i="1"/>
  <c r="Z4048" i="1"/>
  <c r="Z4216" i="1"/>
  <c r="Z4384" i="1"/>
  <c r="Z4552" i="1"/>
  <c r="Z4720" i="1"/>
  <c r="Z4888" i="1"/>
  <c r="Z5056" i="1"/>
  <c r="Z5224" i="1"/>
  <c r="Z5392" i="1"/>
  <c r="Z5560" i="1"/>
  <c r="Z5728" i="1"/>
  <c r="Z5896" i="1"/>
  <c r="Z100" i="1"/>
  <c r="Z268" i="1"/>
  <c r="Z436" i="1"/>
  <c r="Z604" i="1"/>
  <c r="Z772" i="1"/>
  <c r="Z940" i="1"/>
  <c r="Z1108" i="1"/>
  <c r="Z1276" i="1"/>
  <c r="Z1444" i="1"/>
  <c r="Z1612" i="1"/>
  <c r="Z1780" i="1"/>
  <c r="Z1948" i="1"/>
  <c r="Z2116" i="1"/>
  <c r="Z2284" i="1"/>
  <c r="Z2452" i="1"/>
  <c r="Z2620" i="1"/>
  <c r="Z2788" i="1"/>
  <c r="Z2956" i="1"/>
  <c r="Z3124" i="1"/>
  <c r="Z3292" i="1"/>
  <c r="Z3460" i="1"/>
  <c r="Z3628" i="1"/>
  <c r="Z3796" i="1"/>
  <c r="Z3964" i="1"/>
  <c r="Z4132" i="1"/>
  <c r="Z4300" i="1"/>
  <c r="Z4468" i="1"/>
  <c r="Z4636" i="1"/>
  <c r="Z4804" i="1"/>
  <c r="Z4972" i="1"/>
  <c r="Z5140" i="1"/>
  <c r="Z5308" i="1"/>
  <c r="Z5476" i="1"/>
  <c r="Z5644" i="1"/>
  <c r="Z5812" i="1"/>
  <c r="Z5980" i="1"/>
  <c r="Z16" i="1"/>
  <c r="Z184" i="1"/>
  <c r="Z352" i="1"/>
  <c r="Z520" i="1"/>
  <c r="Z688" i="1"/>
  <c r="Z856" i="1"/>
  <c r="Z1024" i="1"/>
  <c r="Z1192" i="1"/>
  <c r="Z1360" i="1"/>
  <c r="Z1530" i="1"/>
  <c r="Z1698" i="1"/>
  <c r="Z1866" i="1"/>
  <c r="Z2034" i="1"/>
  <c r="Z2202" i="1"/>
  <c r="Z2370" i="1"/>
  <c r="Z2538" i="1"/>
  <c r="Z2706" i="1"/>
  <c r="Z2874" i="1"/>
  <c r="Z3042" i="1"/>
  <c r="Z3210" i="1"/>
  <c r="Z3378" i="1"/>
  <c r="Z3546" i="1"/>
  <c r="Z3714" i="1"/>
  <c r="Z3882" i="1"/>
  <c r="Z4050" i="1"/>
  <c r="Z4218" i="1"/>
  <c r="Z4386" i="1"/>
  <c r="Z4554" i="1"/>
  <c r="Z4722" i="1"/>
  <c r="Z4890" i="1"/>
  <c r="Z5058" i="1"/>
  <c r="Z5226" i="1"/>
  <c r="Z5394" i="1"/>
  <c r="Z5562" i="1"/>
  <c r="Z5730" i="1"/>
  <c r="Z5898" i="1"/>
  <c r="Z102" i="1"/>
  <c r="Z270" i="1"/>
  <c r="Z438" i="1"/>
  <c r="Z606" i="1"/>
  <c r="Z774" i="1"/>
  <c r="Z942" i="1"/>
  <c r="Z1110" i="1"/>
  <c r="Z1278" i="1"/>
  <c r="Z1446" i="1"/>
  <c r="Z1614" i="1"/>
  <c r="Z1782" i="1"/>
  <c r="Z1950" i="1"/>
  <c r="Z2118" i="1"/>
  <c r="Z2286" i="1"/>
  <c r="Z2454" i="1"/>
  <c r="Z2622" i="1"/>
  <c r="Z2790" i="1"/>
  <c r="Z2958" i="1"/>
  <c r="Z3126" i="1"/>
  <c r="Z3294" i="1"/>
  <c r="Z3462" i="1"/>
  <c r="Z3630" i="1"/>
  <c r="Z3798" i="1"/>
  <c r="Z3966" i="1"/>
  <c r="Z4134" i="1"/>
  <c r="Z4302" i="1"/>
  <c r="Z4470" i="1"/>
  <c r="Z4638" i="1"/>
  <c r="Z4806" i="1"/>
  <c r="Z4974" i="1"/>
  <c r="Z5142" i="1"/>
  <c r="Z5310" i="1"/>
  <c r="Z5478" i="1"/>
  <c r="Z5646" i="1"/>
  <c r="Z5814" i="1"/>
  <c r="Z5982" i="1"/>
  <c r="Z18" i="1"/>
  <c r="Z186" i="1"/>
  <c r="Z354" i="1"/>
  <c r="Z522" i="1"/>
  <c r="Z690" i="1"/>
  <c r="Z858" i="1"/>
  <c r="Z1026" i="1"/>
  <c r="Z1194" i="1"/>
  <c r="Z1362" i="1"/>
  <c r="Y4552" i="1"/>
  <c r="Y1276" i="1"/>
  <c r="Y1444" i="1"/>
  <c r="Y1612" i="1"/>
  <c r="Y1780" i="1"/>
  <c r="Y1948" i="1"/>
  <c r="Y2116" i="1"/>
  <c r="Y2284" i="1"/>
  <c r="Y2452" i="1"/>
  <c r="Y2620" i="1"/>
  <c r="Y2788" i="1"/>
  <c r="Y2956" i="1"/>
  <c r="Y3124" i="1"/>
  <c r="Y3292" i="1"/>
  <c r="Y3460" i="1"/>
  <c r="Y3628" i="1"/>
  <c r="Y3796" i="1"/>
  <c r="Y3964" i="1"/>
  <c r="Y4132" i="1"/>
  <c r="Y4300" i="1"/>
  <c r="Y4468" i="1"/>
  <c r="Y4636" i="1"/>
  <c r="Y4804" i="1"/>
  <c r="Y4972" i="1"/>
  <c r="Y5140" i="1"/>
  <c r="Y5308" i="1"/>
  <c r="Y5476" i="1"/>
  <c r="Y5644" i="1"/>
  <c r="Y5812" i="1"/>
  <c r="Y5980" i="1"/>
  <c r="Y16" i="1"/>
  <c r="Y184" i="1"/>
  <c r="Y352" i="1"/>
  <c r="Y520" i="1"/>
  <c r="Y688" i="1"/>
  <c r="Y856" i="1"/>
  <c r="Y1024" i="1"/>
  <c r="Y1192" i="1"/>
  <c r="Y1360" i="1"/>
  <c r="Y3376" i="1"/>
  <c r="Y4048" i="1"/>
  <c r="Y5560" i="1"/>
  <c r="Y5728" i="1"/>
  <c r="Y100" i="1"/>
  <c r="Y268" i="1"/>
  <c r="Y772" i="1"/>
  <c r="Y940" i="1"/>
  <c r="Y1108" i="1"/>
  <c r="Y3712" i="1"/>
  <c r="Y4384" i="1"/>
  <c r="Y4720" i="1"/>
  <c r="Y5896" i="1"/>
  <c r="Y436" i="1"/>
  <c r="Y604" i="1"/>
  <c r="Y1528" i="1"/>
  <c r="Y1696" i="1"/>
  <c r="Y1864" i="1"/>
  <c r="Y2032" i="1"/>
  <c r="Y2200" i="1"/>
  <c r="Y2368" i="1"/>
  <c r="Y2536" i="1"/>
  <c r="Y2704" i="1"/>
  <c r="Y2872" i="1"/>
  <c r="Y3040" i="1"/>
  <c r="Y3208" i="1"/>
  <c r="Y3544" i="1"/>
  <c r="Y3880" i="1"/>
  <c r="Y4216" i="1"/>
  <c r="Y4888" i="1"/>
  <c r="Y5056" i="1"/>
  <c r="Y5224" i="1"/>
  <c r="Y5392" i="1"/>
  <c r="U6062" i="1"/>
  <c r="U6063" i="1" s="1"/>
  <c r="U6064" i="1" s="1"/>
  <c r="U6065" i="1" s="1"/>
  <c r="U6066" i="1" s="1"/>
  <c r="U6067" i="1" s="1"/>
  <c r="U6068" i="1" s="1"/>
  <c r="U6069" i="1" s="1"/>
  <c r="U6070" i="1" s="1"/>
  <c r="U6071" i="1" s="1"/>
  <c r="U6072" i="1" s="1"/>
  <c r="U6073" i="1" s="1"/>
  <c r="U6074" i="1" s="1"/>
  <c r="U6075" i="1" s="1"/>
  <c r="U6076" i="1" s="1"/>
  <c r="U6077" i="1" s="1"/>
  <c r="U6078" i="1" s="1"/>
  <c r="U6079" i="1" s="1"/>
  <c r="U6080" i="1" s="1"/>
  <c r="U6081" i="1" s="1"/>
  <c r="U6082" i="1" s="1"/>
  <c r="U6083" i="1" s="1"/>
  <c r="U6084" i="1" s="1"/>
  <c r="U6085" i="1" s="1"/>
  <c r="U6086" i="1" s="1"/>
  <c r="U6087" i="1" s="1"/>
  <c r="U6088" i="1" s="1"/>
  <c r="U6089" i="1" s="1"/>
  <c r="U6090" i="1" s="1"/>
  <c r="U6091" i="1" s="1"/>
  <c r="U6092" i="1" s="1"/>
  <c r="U6093" i="1" s="1"/>
  <c r="U6094" i="1" s="1"/>
  <c r="U6095" i="1" s="1"/>
  <c r="U6096" i="1" s="1"/>
  <c r="U6097" i="1" s="1"/>
  <c r="U6098" i="1" s="1"/>
  <c r="U6099" i="1" s="1"/>
  <c r="Z1724" i="1"/>
  <c r="Z2060" i="1"/>
  <c r="Z2396" i="1"/>
  <c r="Z2732" i="1"/>
  <c r="Z3068" i="1"/>
  <c r="Z3404" i="1"/>
  <c r="Z3740" i="1"/>
  <c r="Z4076" i="1"/>
  <c r="Z4412" i="1"/>
  <c r="Z4748" i="1"/>
  <c r="Z5084" i="1"/>
  <c r="Z5420" i="1"/>
  <c r="Z5756" i="1"/>
  <c r="Z212" i="1"/>
  <c r="Z548" i="1"/>
  <c r="Z884" i="1"/>
  <c r="Z1220" i="1"/>
  <c r="Z1472" i="1"/>
  <c r="Z1808" i="1"/>
  <c r="Z2144" i="1"/>
  <c r="Z2480" i="1"/>
  <c r="Z2816" i="1"/>
  <c r="Z3152" i="1"/>
  <c r="Z3488" i="1"/>
  <c r="Z3824" i="1"/>
  <c r="Z4160" i="1"/>
  <c r="Z1556" i="1"/>
  <c r="Z1892" i="1"/>
  <c r="Z2228" i="1"/>
  <c r="Z2564" i="1"/>
  <c r="Z2900" i="1"/>
  <c r="Z3236" i="1"/>
  <c r="Z3572" i="1"/>
  <c r="Z3908" i="1"/>
  <c r="Z4244" i="1"/>
  <c r="Z4580" i="1"/>
  <c r="Z4916" i="1"/>
  <c r="Z5252" i="1"/>
  <c r="Z5588" i="1"/>
  <c r="Z5924" i="1"/>
  <c r="Z44" i="1"/>
  <c r="Z380" i="1"/>
  <c r="Z716" i="1"/>
  <c r="Z1052" i="1"/>
  <c r="Z1388" i="1"/>
  <c r="Z1640" i="1"/>
  <c r="Z1976" i="1"/>
  <c r="Z2312" i="1"/>
  <c r="Z2648" i="1"/>
  <c r="Z2984" i="1"/>
  <c r="Z3320" i="1"/>
  <c r="Z3656" i="1"/>
  <c r="Z3992" i="1"/>
  <c r="Z4328" i="1"/>
  <c r="Z4664" i="1"/>
  <c r="Z5000" i="1"/>
  <c r="Z5672" i="1"/>
  <c r="Z632" i="1"/>
  <c r="Z1304" i="1"/>
  <c r="Z5336" i="1"/>
  <c r="Z296" i="1"/>
  <c r="Z5840" i="1"/>
  <c r="Z800" i="1"/>
  <c r="Z4496" i="1"/>
  <c r="Z4832" i="1"/>
  <c r="Z5504" i="1"/>
  <c r="Z464" i="1"/>
  <c r="Z1136" i="1"/>
  <c r="Z6008" i="1"/>
  <c r="Z968" i="1"/>
  <c r="Z5168" i="1"/>
  <c r="Z128" i="1"/>
  <c r="Y1475" i="1"/>
  <c r="Y1559" i="1"/>
  <c r="Y1643" i="1"/>
  <c r="Y1727" i="1"/>
  <c r="Y1811" i="1"/>
  <c r="Y1895" i="1"/>
  <c r="Y1979" i="1"/>
  <c r="Y2063" i="1"/>
  <c r="Y2147" i="1"/>
  <c r="Y2231" i="1"/>
  <c r="Y2315" i="1"/>
  <c r="Y2399" i="1"/>
  <c r="Y2483" i="1"/>
  <c r="Y2567" i="1"/>
  <c r="Y2651" i="1"/>
  <c r="Y2735" i="1"/>
  <c r="Y2819" i="1"/>
  <c r="Y2903" i="1"/>
  <c r="Y2987" i="1"/>
  <c r="Y3071" i="1"/>
  <c r="Y3155" i="1"/>
  <c r="Y3239" i="1"/>
  <c r="Y3323" i="1"/>
  <c r="Y3407" i="1"/>
  <c r="Y3491" i="1"/>
  <c r="Y3575" i="1"/>
  <c r="Y3659" i="1"/>
  <c r="Y3743" i="1"/>
  <c r="Y3827" i="1"/>
  <c r="Y3911" i="1"/>
  <c r="Y3995" i="1"/>
  <c r="Y4079" i="1"/>
  <c r="Y4163" i="1"/>
  <c r="Y4247" i="1"/>
  <c r="Y4331" i="1"/>
  <c r="Y4415" i="1"/>
  <c r="Y4499" i="1"/>
  <c r="Y4583" i="1"/>
  <c r="Y4667" i="1"/>
  <c r="Y4751" i="1"/>
  <c r="Y4835" i="1"/>
  <c r="Y4919" i="1"/>
  <c r="Y5003" i="1"/>
  <c r="Y5087" i="1"/>
  <c r="Y5171" i="1"/>
  <c r="Y5255" i="1"/>
  <c r="Y5339" i="1"/>
  <c r="Y5423" i="1"/>
  <c r="Y5507" i="1"/>
  <c r="Y5591" i="1"/>
  <c r="Y5675" i="1"/>
  <c r="Y5759" i="1"/>
  <c r="Y5843" i="1"/>
  <c r="Y5927" i="1"/>
  <c r="Y6011" i="1"/>
  <c r="Y551" i="1"/>
  <c r="Y635" i="1"/>
  <c r="Y719" i="1"/>
  <c r="Y803" i="1"/>
  <c r="Y887" i="1"/>
  <c r="Y971" i="1"/>
  <c r="Y1055" i="1"/>
  <c r="Y1139" i="1"/>
  <c r="Y1223" i="1"/>
  <c r="Y1307" i="1"/>
  <c r="Y1391" i="1"/>
  <c r="Y47" i="1"/>
  <c r="Y131" i="1"/>
  <c r="Y215" i="1"/>
  <c r="Y299" i="1"/>
  <c r="Y383" i="1"/>
  <c r="Y467" i="1"/>
  <c r="Y1472" i="1"/>
  <c r="Y1556" i="1"/>
  <c r="Y1640" i="1"/>
  <c r="Y1724" i="1"/>
  <c r="Y1808" i="1"/>
  <c r="Y1892" i="1"/>
  <c r="Y1976" i="1"/>
  <c r="Y2060" i="1"/>
  <c r="Y2144" i="1"/>
  <c r="Y2228" i="1"/>
  <c r="Y2312" i="1"/>
  <c r="Y2396" i="1"/>
  <c r="Y2480" i="1"/>
  <c r="Y2564" i="1"/>
  <c r="Y2648" i="1"/>
  <c r="Y2732" i="1"/>
  <c r="Y2816" i="1"/>
  <c r="Y2900" i="1"/>
  <c r="Y2984" i="1"/>
  <c r="Y3068" i="1"/>
  <c r="Y3152" i="1"/>
  <c r="Y3236" i="1"/>
  <c r="Y3320" i="1"/>
  <c r="Y3404" i="1"/>
  <c r="Y3488" i="1"/>
  <c r="Y3572" i="1"/>
  <c r="Y3656" i="1"/>
  <c r="Y3740" i="1"/>
  <c r="Y3824" i="1"/>
  <c r="Y3908" i="1"/>
  <c r="Y3992" i="1"/>
  <c r="Y4076" i="1"/>
  <c r="Y4160" i="1"/>
  <c r="Y4244" i="1"/>
  <c r="Y4328" i="1"/>
  <c r="Y4412" i="1"/>
  <c r="Y4496" i="1"/>
  <c r="Y4580" i="1"/>
  <c r="Y4664" i="1"/>
  <c r="Y4748" i="1"/>
  <c r="Y4832" i="1"/>
  <c r="Y4916" i="1"/>
  <c r="Y5000" i="1"/>
  <c r="Y5252" i="1"/>
  <c r="Y5588" i="1"/>
  <c r="Y5924" i="1"/>
  <c r="Y44" i="1"/>
  <c r="Y128" i="1"/>
  <c r="Y212" i="1"/>
  <c r="Y296" i="1"/>
  <c r="Y380" i="1"/>
  <c r="Y464" i="1"/>
  <c r="Y548" i="1"/>
  <c r="Y632" i="1"/>
  <c r="Y716" i="1"/>
  <c r="Y800" i="1"/>
  <c r="Y884" i="1"/>
  <c r="Y968" i="1"/>
  <c r="Y1052" i="1"/>
  <c r="Y1136" i="1"/>
  <c r="Y1220" i="1"/>
  <c r="Y1304" i="1"/>
  <c r="Y1388" i="1"/>
  <c r="Y5336" i="1"/>
  <c r="Y5672" i="1"/>
  <c r="Y6008" i="1"/>
  <c r="Y5168" i="1"/>
  <c r="Y5504" i="1"/>
  <c r="Y5084" i="1"/>
  <c r="Y5420" i="1"/>
  <c r="Y5756" i="1"/>
  <c r="A6052" i="1"/>
  <c r="V6052" i="1" s="1"/>
  <c r="E6052" i="1" s="1"/>
  <c r="Y6052" i="1" s="1"/>
  <c r="B3" i="2"/>
  <c r="B4" i="2"/>
  <c r="B5" i="2" s="1"/>
  <c r="B6" i="2"/>
  <c r="B8" i="2"/>
  <c r="B9" i="2"/>
  <c r="B10" i="2"/>
  <c r="B12" i="2"/>
  <c r="B13" i="2"/>
  <c r="B14" i="2"/>
  <c r="B16" i="2"/>
  <c r="B18" i="2"/>
  <c r="B19" i="2"/>
  <c r="B38" i="2"/>
  <c r="B43" i="2"/>
  <c r="B44" i="2"/>
  <c r="B45" i="2"/>
  <c r="B46" i="2"/>
  <c r="B47" i="2"/>
  <c r="B48" i="2"/>
  <c r="B49" i="2"/>
  <c r="B50" i="2"/>
  <c r="B51" i="2"/>
  <c r="B56" i="2"/>
  <c r="B78" i="2"/>
  <c r="B79" i="2"/>
  <c r="B80" i="2"/>
  <c r="B81" i="2"/>
  <c r="B82" i="2"/>
  <c r="B83" i="2"/>
  <c r="B84" i="2"/>
  <c r="B85" i="2"/>
  <c r="B86" i="2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2" i="1"/>
  <c r="X119" i="1" l="1"/>
  <c r="X455" i="1"/>
  <c r="X623" i="1"/>
  <c r="X791" i="1"/>
  <c r="X959" i="1"/>
  <c r="X1127" i="1"/>
  <c r="X1211" i="1"/>
  <c r="X1295" i="1"/>
  <c r="X1379" i="1"/>
  <c r="X1463" i="1"/>
  <c r="X1547" i="1"/>
  <c r="X1631" i="1"/>
  <c r="X1799" i="1"/>
  <c r="X1967" i="1"/>
  <c r="X2051" i="1"/>
  <c r="X2135" i="1"/>
  <c r="X2303" i="1"/>
  <c r="X2387" i="1"/>
  <c r="X2471" i="1"/>
  <c r="X2639" i="1"/>
  <c r="X2891" i="1"/>
  <c r="X2975" i="1"/>
  <c r="X3479" i="1"/>
  <c r="X3731" i="1"/>
  <c r="X3815" i="1"/>
  <c r="X3983" i="1"/>
  <c r="X4067" i="1"/>
  <c r="X4235" i="1"/>
  <c r="X4403" i="1"/>
  <c r="X4739" i="1"/>
  <c r="X4823" i="1"/>
  <c r="X5075" i="1"/>
  <c r="X5159" i="1"/>
  <c r="X5495" i="1"/>
  <c r="X5579" i="1"/>
  <c r="X5663" i="1"/>
  <c r="X5747" i="1"/>
  <c r="X5915" i="1"/>
  <c r="X5999" i="1"/>
  <c r="X35" i="1"/>
  <c r="X371" i="1"/>
  <c r="X539" i="1"/>
  <c r="X2555" i="1"/>
  <c r="X2723" i="1"/>
  <c r="X3059" i="1"/>
  <c r="X3395" i="1"/>
  <c r="X4655" i="1"/>
  <c r="X203" i="1"/>
  <c r="X287" i="1"/>
  <c r="X707" i="1"/>
  <c r="X875" i="1"/>
  <c r="X1043" i="1"/>
  <c r="X1715" i="1"/>
  <c r="X1883" i="1"/>
  <c r="X2219" i="1"/>
  <c r="X2807" i="1"/>
  <c r="X3143" i="1"/>
  <c r="X3227" i="1"/>
  <c r="X3311" i="1"/>
  <c r="X3563" i="1"/>
  <c r="X3647" i="1"/>
  <c r="X3899" i="1"/>
  <c r="X4151" i="1"/>
  <c r="X4319" i="1"/>
  <c r="X4487" i="1"/>
  <c r="X4571" i="1"/>
  <c r="X4907" i="1"/>
  <c r="X4991" i="1"/>
  <c r="X5243" i="1"/>
  <c r="X5327" i="1"/>
  <c r="X5411" i="1"/>
  <c r="X5831" i="1"/>
  <c r="X367" i="1"/>
  <c r="X2719" i="1"/>
  <c r="X3055" i="1"/>
  <c r="X3391" i="1"/>
  <c r="X4567" i="1"/>
  <c r="X5827" i="1"/>
  <c r="X115" i="1"/>
  <c r="X199" i="1"/>
  <c r="X283" i="1"/>
  <c r="X619" i="1"/>
  <c r="X703" i="1"/>
  <c r="X787" i="1"/>
  <c r="X871" i="1"/>
  <c r="X955" i="1"/>
  <c r="X1039" i="1"/>
  <c r="X1123" i="1"/>
  <c r="X1207" i="1"/>
  <c r="X1291" i="1"/>
  <c r="X1375" i="1"/>
  <c r="X1459" i="1"/>
  <c r="X1543" i="1"/>
  <c r="X1627" i="1"/>
  <c r="X1711" i="1"/>
  <c r="X1795" i="1"/>
  <c r="X1879" i="1"/>
  <c r="X2047" i="1"/>
  <c r="X2131" i="1"/>
  <c r="X2215" i="1"/>
  <c r="X2299" i="1"/>
  <c r="X2383" i="1"/>
  <c r="X2467" i="1"/>
  <c r="X2635" i="1"/>
  <c r="X2803" i="1"/>
  <c r="X2887" i="1"/>
  <c r="X2971" i="1"/>
  <c r="X3139" i="1"/>
  <c r="X3223" i="1"/>
  <c r="X3307" i="1"/>
  <c r="X3475" i="1"/>
  <c r="X3559" i="1"/>
  <c r="X3643" i="1"/>
  <c r="X3727" i="1"/>
  <c r="X3811" i="1"/>
  <c r="X3895" i="1"/>
  <c r="X3979" i="1"/>
  <c r="X4063" i="1"/>
  <c r="X4147" i="1"/>
  <c r="X4231" i="1"/>
  <c r="X4315" i="1"/>
  <c r="X4399" i="1"/>
  <c r="X4483" i="1"/>
  <c r="X4735" i="1"/>
  <c r="X4819" i="1"/>
  <c r="X4903" i="1"/>
  <c r="X4987" i="1"/>
  <c r="X5071" i="1"/>
  <c r="X5239" i="1"/>
  <c r="X5323" i="1"/>
  <c r="X5407" i="1"/>
  <c r="X5575" i="1"/>
  <c r="X5743" i="1"/>
  <c r="X5911" i="1"/>
  <c r="X5995" i="1"/>
  <c r="X31" i="1"/>
  <c r="X451" i="1"/>
  <c r="X535" i="1"/>
  <c r="X1963" i="1"/>
  <c r="X2551" i="1"/>
  <c r="X4651" i="1"/>
  <c r="X5155" i="1"/>
  <c r="X5491" i="1"/>
  <c r="X5659" i="1"/>
  <c r="X179" i="1"/>
  <c r="X767" i="1"/>
  <c r="X935" i="1"/>
  <c r="X1691" i="1"/>
  <c r="X1859" i="1"/>
  <c r="X2195" i="1"/>
  <c r="X3119" i="1"/>
  <c r="X3875" i="1"/>
  <c r="X4295" i="1"/>
  <c r="X4463" i="1"/>
  <c r="X11" i="1"/>
  <c r="X95" i="1"/>
  <c r="X431" i="1"/>
  <c r="X515" i="1"/>
  <c r="X599" i="1"/>
  <c r="X683" i="1"/>
  <c r="X851" i="1"/>
  <c r="X1019" i="1"/>
  <c r="X1103" i="1"/>
  <c r="X1523" i="1"/>
  <c r="X1607" i="1"/>
  <c r="X1943" i="1"/>
  <c r="X2027" i="1"/>
  <c r="X2111" i="1"/>
  <c r="X2363" i="1"/>
  <c r="X2531" i="1"/>
  <c r="X2615" i="1"/>
  <c r="X2699" i="1"/>
  <c r="X2783" i="1"/>
  <c r="X2867" i="1"/>
  <c r="X2951" i="1"/>
  <c r="X3035" i="1"/>
  <c r="X3203" i="1"/>
  <c r="X3287" i="1"/>
  <c r="X3371" i="1"/>
  <c r="X3455" i="1"/>
  <c r="X3707" i="1"/>
  <c r="X3791" i="1"/>
  <c r="X3959" i="1"/>
  <c r="X4043" i="1"/>
  <c r="X4211" i="1"/>
  <c r="X4379" i="1"/>
  <c r="X4547" i="1"/>
  <c r="X4631" i="1"/>
  <c r="X4715" i="1"/>
  <c r="X4967" i="1"/>
  <c r="X5051" i="1"/>
  <c r="X5135" i="1"/>
  <c r="X5219" i="1"/>
  <c r="X5303" i="1"/>
  <c r="X5387" i="1"/>
  <c r="X5471" i="1"/>
  <c r="X5555" i="1"/>
  <c r="X5639" i="1"/>
  <c r="X5723" i="1"/>
  <c r="X5807" i="1"/>
  <c r="X5891" i="1"/>
  <c r="X263" i="1"/>
  <c r="X347" i="1"/>
  <c r="X1187" i="1"/>
  <c r="X1271" i="1"/>
  <c r="X1355" i="1"/>
  <c r="X1439" i="1"/>
  <c r="X1775" i="1"/>
  <c r="X2279" i="1"/>
  <c r="X2447" i="1"/>
  <c r="X3539" i="1"/>
  <c r="X3623" i="1"/>
  <c r="X4127" i="1"/>
  <c r="X4799" i="1"/>
  <c r="X4883" i="1"/>
  <c r="X5975" i="1"/>
  <c r="X8" i="1"/>
  <c r="X92" i="1"/>
  <c r="X176" i="1"/>
  <c r="X260" i="1"/>
  <c r="X344" i="1"/>
  <c r="X428" i="1"/>
  <c r="X512" i="1"/>
  <c r="X596" i="1"/>
  <c r="X680" i="1"/>
  <c r="X764" i="1"/>
  <c r="X848" i="1"/>
  <c r="X932" i="1"/>
  <c r="X1016" i="1"/>
  <c r="X1100" i="1"/>
  <c r="X1184" i="1"/>
  <c r="X1268" i="1"/>
  <c r="X1352" i="1"/>
  <c r="X1436" i="1"/>
  <c r="X1520" i="1"/>
  <c r="X1604" i="1"/>
  <c r="X1688" i="1"/>
  <c r="X1772" i="1"/>
  <c r="X1856" i="1"/>
  <c r="X1940" i="1"/>
  <c r="X2024" i="1"/>
  <c r="X2108" i="1"/>
  <c r="X2192" i="1"/>
  <c r="X2276" i="1"/>
  <c r="X2360" i="1"/>
  <c r="X2444" i="1"/>
  <c r="X2528" i="1"/>
  <c r="X2612" i="1"/>
  <c r="X2696" i="1"/>
  <c r="X2780" i="1"/>
  <c r="X2864" i="1"/>
  <c r="X2948" i="1"/>
  <c r="X3032" i="1"/>
  <c r="X3116" i="1"/>
  <c r="X3200" i="1"/>
  <c r="X3284" i="1"/>
  <c r="X3368" i="1"/>
  <c r="X3452" i="1"/>
  <c r="X3536" i="1"/>
  <c r="X3620" i="1"/>
  <c r="X3704" i="1"/>
  <c r="X3788" i="1"/>
  <c r="X3872" i="1"/>
  <c r="X3956" i="1"/>
  <c r="X4040" i="1"/>
  <c r="X4124" i="1"/>
  <c r="X4208" i="1"/>
  <c r="X4292" i="1"/>
  <c r="X4376" i="1"/>
  <c r="X4460" i="1"/>
  <c r="X4544" i="1"/>
  <c r="X4628" i="1"/>
  <c r="X4712" i="1"/>
  <c r="X4796" i="1"/>
  <c r="X4880" i="1"/>
  <c r="X4964" i="1"/>
  <c r="X5048" i="1"/>
  <c r="X5132" i="1"/>
  <c r="X5216" i="1"/>
  <c r="X5300" i="1"/>
  <c r="X5384" i="1"/>
  <c r="X5468" i="1"/>
  <c r="X5552" i="1"/>
  <c r="X5636" i="1"/>
  <c r="X5720" i="1"/>
  <c r="X5804" i="1"/>
  <c r="X5888" i="1"/>
  <c r="X5972" i="1"/>
  <c r="X41" i="1"/>
  <c r="X125" i="1"/>
  <c r="X209" i="1"/>
  <c r="X293" i="1"/>
  <c r="X377" i="1"/>
  <c r="X461" i="1"/>
  <c r="X545" i="1"/>
  <c r="X629" i="1"/>
  <c r="X713" i="1"/>
  <c r="X797" i="1"/>
  <c r="X881" i="1"/>
  <c r="X965" i="1"/>
  <c r="X1049" i="1"/>
  <c r="X1133" i="1"/>
  <c r="X1217" i="1"/>
  <c r="X1301" i="1"/>
  <c r="X1385" i="1"/>
  <c r="X1469" i="1"/>
  <c r="X1553" i="1"/>
  <c r="X1637" i="1"/>
  <c r="X1721" i="1"/>
  <c r="X1805" i="1"/>
  <c r="X1889" i="1"/>
  <c r="X1973" i="1"/>
  <c r="X2057" i="1"/>
  <c r="X2141" i="1"/>
  <c r="X2225" i="1"/>
  <c r="X2309" i="1"/>
  <c r="X2393" i="1"/>
  <c r="X2477" i="1"/>
  <c r="X2561" i="1"/>
  <c r="X2645" i="1"/>
  <c r="X2729" i="1"/>
  <c r="X2813" i="1"/>
  <c r="X2897" i="1"/>
  <c r="X2981" i="1"/>
  <c r="X3065" i="1"/>
  <c r="X3149" i="1"/>
  <c r="X3233" i="1"/>
  <c r="X3317" i="1"/>
  <c r="X3401" i="1"/>
  <c r="X3485" i="1"/>
  <c r="X3569" i="1"/>
  <c r="X3653" i="1"/>
  <c r="X3737" i="1"/>
  <c r="X3821" i="1"/>
  <c r="X3905" i="1"/>
  <c r="X3989" i="1"/>
  <c r="X4073" i="1"/>
  <c r="X4157" i="1"/>
  <c r="X4241" i="1"/>
  <c r="X4325" i="1"/>
  <c r="X4409" i="1"/>
  <c r="X4493" i="1"/>
  <c r="X4577" i="1"/>
  <c r="X4661" i="1"/>
  <c r="X4745" i="1"/>
  <c r="X4829" i="1"/>
  <c r="X4913" i="1"/>
  <c r="X4997" i="1"/>
  <c r="X5081" i="1"/>
  <c r="X5165" i="1"/>
  <c r="X5249" i="1"/>
  <c r="X5333" i="1"/>
  <c r="X5417" i="1"/>
  <c r="X5501" i="1"/>
  <c r="X5585" i="1"/>
  <c r="X5669" i="1"/>
  <c r="X5753" i="1"/>
  <c r="X5837" i="1"/>
  <c r="X5921" i="1"/>
  <c r="X6005" i="1"/>
  <c r="B15" i="2"/>
  <c r="X21" i="1"/>
  <c r="X105" i="1"/>
  <c r="X189" i="1"/>
  <c r="X273" i="1"/>
  <c r="X357" i="1"/>
  <c r="X441" i="1"/>
  <c r="X525" i="1"/>
  <c r="X609" i="1"/>
  <c r="X693" i="1"/>
  <c r="X777" i="1"/>
  <c r="X861" i="1"/>
  <c r="X945" i="1"/>
  <c r="X1029" i="1"/>
  <c r="X1113" i="1"/>
  <c r="X1197" i="1"/>
  <c r="X1281" i="1"/>
  <c r="X1365" i="1"/>
  <c r="X1449" i="1"/>
  <c r="X1533" i="1"/>
  <c r="X1617" i="1"/>
  <c r="X1701" i="1"/>
  <c r="X1785" i="1"/>
  <c r="X1869" i="1"/>
  <c r="X1953" i="1"/>
  <c r="X2037" i="1"/>
  <c r="X2121" i="1"/>
  <c r="X2205" i="1"/>
  <c r="X2289" i="1"/>
  <c r="X2373" i="1"/>
  <c r="X2457" i="1"/>
  <c r="X2541" i="1"/>
  <c r="X2625" i="1"/>
  <c r="X2709" i="1"/>
  <c r="X2793" i="1"/>
  <c r="X2877" i="1"/>
  <c r="X2961" i="1"/>
  <c r="X3045" i="1"/>
  <c r="X3129" i="1"/>
  <c r="X3213" i="1"/>
  <c r="X3297" i="1"/>
  <c r="X3381" i="1"/>
  <c r="X3465" i="1"/>
  <c r="X3549" i="1"/>
  <c r="X3633" i="1"/>
  <c r="X3717" i="1"/>
  <c r="X3801" i="1"/>
  <c r="X3885" i="1"/>
  <c r="X3969" i="1"/>
  <c r="X4053" i="1"/>
  <c r="X4137" i="1"/>
  <c r="X4221" i="1"/>
  <c r="X4305" i="1"/>
  <c r="X4389" i="1"/>
  <c r="X4473" i="1"/>
  <c r="X4557" i="1"/>
  <c r="X4641" i="1"/>
  <c r="X4725" i="1"/>
  <c r="X4809" i="1"/>
  <c r="X4893" i="1"/>
  <c r="X4977" i="1"/>
  <c r="X5061" i="1"/>
  <c r="X5145" i="1"/>
  <c r="X5229" i="1"/>
  <c r="X5313" i="1"/>
  <c r="X5397" i="1"/>
  <c r="X5481" i="1"/>
  <c r="X5565" i="1"/>
  <c r="X5649" i="1"/>
  <c r="X5733" i="1"/>
  <c r="X5817" i="1"/>
  <c r="X5901" i="1"/>
  <c r="X5985" i="1"/>
  <c r="X4" i="1"/>
  <c r="X88" i="1"/>
  <c r="X172" i="1"/>
  <c r="X256" i="1"/>
  <c r="X340" i="1"/>
  <c r="X424" i="1"/>
  <c r="X508" i="1"/>
  <c r="X592" i="1"/>
  <c r="X676" i="1"/>
  <c r="X760" i="1"/>
  <c r="X844" i="1"/>
  <c r="X928" i="1"/>
  <c r="X1012" i="1"/>
  <c r="X1096" i="1"/>
  <c r="X1180" i="1"/>
  <c r="X1264" i="1"/>
  <c r="X1348" i="1"/>
  <c r="X1432" i="1"/>
  <c r="X1516" i="1"/>
  <c r="X1600" i="1"/>
  <c r="X1684" i="1"/>
  <c r="X1768" i="1"/>
  <c r="X1852" i="1"/>
  <c r="X1936" i="1"/>
  <c r="X2020" i="1"/>
  <c r="X2104" i="1"/>
  <c r="X2188" i="1"/>
  <c r="X2272" i="1"/>
  <c r="X2356" i="1"/>
  <c r="X2440" i="1"/>
  <c r="X2524" i="1"/>
  <c r="X2608" i="1"/>
  <c r="X2692" i="1"/>
  <c r="X2776" i="1"/>
  <c r="X2860" i="1"/>
  <c r="X2944" i="1"/>
  <c r="X3028" i="1"/>
  <c r="X3112" i="1"/>
  <c r="X3196" i="1"/>
  <c r="X3280" i="1"/>
  <c r="X3364" i="1"/>
  <c r="X3448" i="1"/>
  <c r="X3532" i="1"/>
  <c r="X3616" i="1"/>
  <c r="X3700" i="1"/>
  <c r="X3784" i="1"/>
  <c r="X3868" i="1"/>
  <c r="X3952" i="1"/>
  <c r="X4036" i="1"/>
  <c r="X4120" i="1"/>
  <c r="X4204" i="1"/>
  <c r="X4288" i="1"/>
  <c r="X4372" i="1"/>
  <c r="X4456" i="1"/>
  <c r="X4540" i="1"/>
  <c r="X4624" i="1"/>
  <c r="X4708" i="1"/>
  <c r="X4792" i="1"/>
  <c r="X4876" i="1"/>
  <c r="X4960" i="1"/>
  <c r="X5044" i="1"/>
  <c r="X5128" i="1"/>
  <c r="X5212" i="1"/>
  <c r="X5296" i="1"/>
  <c r="X5380" i="1"/>
  <c r="X5464" i="1"/>
  <c r="X5548" i="1"/>
  <c r="X5632" i="1"/>
  <c r="X5716" i="1"/>
  <c r="X5800" i="1"/>
  <c r="X5884" i="1"/>
  <c r="X5968" i="1"/>
  <c r="X86" i="1"/>
  <c r="X170" i="1"/>
  <c r="X254" i="1"/>
  <c r="X338" i="1"/>
  <c r="X422" i="1"/>
  <c r="X506" i="1"/>
  <c r="X590" i="1"/>
  <c r="X674" i="1"/>
  <c r="X758" i="1"/>
  <c r="X842" i="1"/>
  <c r="X926" i="1"/>
  <c r="X1010" i="1"/>
  <c r="X1094" i="1"/>
  <c r="X1178" i="1"/>
  <c r="X1262" i="1"/>
  <c r="X1346" i="1"/>
  <c r="X1430" i="1"/>
  <c r="X1514" i="1"/>
  <c r="X1598" i="1"/>
  <c r="X1682" i="1"/>
  <c r="X1766" i="1"/>
  <c r="X1850" i="1"/>
  <c r="X1934" i="1"/>
  <c r="X2018" i="1"/>
  <c r="X2102" i="1"/>
  <c r="X2186" i="1"/>
  <c r="X2270" i="1"/>
  <c r="X2354" i="1"/>
  <c r="X2438" i="1"/>
  <c r="X2522" i="1"/>
  <c r="X2606" i="1"/>
  <c r="X2690" i="1"/>
  <c r="X2774" i="1"/>
  <c r="X2858" i="1"/>
  <c r="X2942" i="1"/>
  <c r="X3026" i="1"/>
  <c r="X3110" i="1"/>
  <c r="X3194" i="1"/>
  <c r="X3278" i="1"/>
  <c r="X3362" i="1"/>
  <c r="X3446" i="1"/>
  <c r="X3530" i="1"/>
  <c r="X3614" i="1"/>
  <c r="X3698" i="1"/>
  <c r="X3782" i="1"/>
  <c r="X3866" i="1"/>
  <c r="X3950" i="1"/>
  <c r="X4034" i="1"/>
  <c r="X4118" i="1"/>
  <c r="X4202" i="1"/>
  <c r="X4286" i="1"/>
  <c r="X4370" i="1"/>
  <c r="X4454" i="1"/>
  <c r="X4538" i="1"/>
  <c r="X4622" i="1"/>
  <c r="X4706" i="1"/>
  <c r="X4790" i="1"/>
  <c r="X4874" i="1"/>
  <c r="X4958" i="1"/>
  <c r="X5042" i="1"/>
  <c r="X5126" i="1"/>
  <c r="X5210" i="1"/>
  <c r="X5294" i="1"/>
  <c r="X5378" i="1"/>
  <c r="X5462" i="1"/>
  <c r="X5546" i="1"/>
  <c r="X5630" i="1"/>
  <c r="X5714" i="1"/>
  <c r="X5798" i="1"/>
  <c r="X5882" i="1"/>
  <c r="X5966" i="1"/>
  <c r="X2" i="1"/>
  <c r="X40" i="1"/>
  <c r="X124" i="1"/>
  <c r="X208" i="1"/>
  <c r="X292" i="1"/>
  <c r="X376" i="1"/>
  <c r="X460" i="1"/>
  <c r="X544" i="1"/>
  <c r="X628" i="1"/>
  <c r="X712" i="1"/>
  <c r="X796" i="1"/>
  <c r="X880" i="1"/>
  <c r="X964" i="1"/>
  <c r="X1048" i="1"/>
  <c r="X1132" i="1"/>
  <c r="X1216" i="1"/>
  <c r="X1300" i="1"/>
  <c r="X1384" i="1"/>
  <c r="X1468" i="1"/>
  <c r="X1552" i="1"/>
  <c r="X1636" i="1"/>
  <c r="X1720" i="1"/>
  <c r="X1804" i="1"/>
  <c r="X1888" i="1"/>
  <c r="X1972" i="1"/>
  <c r="X2056" i="1"/>
  <c r="X2140" i="1"/>
  <c r="X2224" i="1"/>
  <c r="X2308" i="1"/>
  <c r="X2392" i="1"/>
  <c r="X2476" i="1"/>
  <c r="X2560" i="1"/>
  <c r="X2644" i="1"/>
  <c r="X2728" i="1"/>
  <c r="X2812" i="1"/>
  <c r="X2896" i="1"/>
  <c r="X2980" i="1"/>
  <c r="X3064" i="1"/>
  <c r="X3148" i="1"/>
  <c r="X3232" i="1"/>
  <c r="X3316" i="1"/>
  <c r="X3400" i="1"/>
  <c r="X3484" i="1"/>
  <c r="X3568" i="1"/>
  <c r="X3652" i="1"/>
  <c r="X3736" i="1"/>
  <c r="X3820" i="1"/>
  <c r="X3904" i="1"/>
  <c r="X3988" i="1"/>
  <c r="X4072" i="1"/>
  <c r="X4156" i="1"/>
  <c r="X4240" i="1"/>
  <c r="X4324" i="1"/>
  <c r="X4408" i="1"/>
  <c r="X4492" i="1"/>
  <c r="X4576" i="1"/>
  <c r="X4660" i="1"/>
  <c r="X4744" i="1"/>
  <c r="X4828" i="1"/>
  <c r="X4912" i="1"/>
  <c r="X4996" i="1"/>
  <c r="X5080" i="1"/>
  <c r="X5164" i="1"/>
  <c r="X5248" i="1"/>
  <c r="X5332" i="1"/>
  <c r="X5416" i="1"/>
  <c r="X5500" i="1"/>
  <c r="X5584" i="1"/>
  <c r="X5668" i="1"/>
  <c r="X5752" i="1"/>
  <c r="X5836" i="1"/>
  <c r="X5920" i="1"/>
  <c r="X6004" i="1"/>
  <c r="X34" i="1"/>
  <c r="X118" i="1"/>
  <c r="X202" i="1"/>
  <c r="X286" i="1"/>
  <c r="X370" i="1"/>
  <c r="X454" i="1"/>
  <c r="X538" i="1"/>
  <c r="X622" i="1"/>
  <c r="X706" i="1"/>
  <c r="X790" i="1"/>
  <c r="X874" i="1"/>
  <c r="X958" i="1"/>
  <c r="X1042" i="1"/>
  <c r="X1126" i="1"/>
  <c r="X1210" i="1"/>
  <c r="X1294" i="1"/>
  <c r="X1378" i="1"/>
  <c r="X1462" i="1"/>
  <c r="X1546" i="1"/>
  <c r="X1630" i="1"/>
  <c r="X1714" i="1"/>
  <c r="X1798" i="1"/>
  <c r="X1882" i="1"/>
  <c r="X1966" i="1"/>
  <c r="X2050" i="1"/>
  <c r="X2134" i="1"/>
  <c r="X2218" i="1"/>
  <c r="X2302" i="1"/>
  <c r="X2386" i="1"/>
  <c r="X2470" i="1"/>
  <c r="X2554" i="1"/>
  <c r="X2638" i="1"/>
  <c r="X2722" i="1"/>
  <c r="X2806" i="1"/>
  <c r="X2890" i="1"/>
  <c r="X2974" i="1"/>
  <c r="X3058" i="1"/>
  <c r="X3142" i="1"/>
  <c r="X3226" i="1"/>
  <c r="X3310" i="1"/>
  <c r="X3394" i="1"/>
  <c r="X3478" i="1"/>
  <c r="X3562" i="1"/>
  <c r="X3646" i="1"/>
  <c r="X3730" i="1"/>
  <c r="X3814" i="1"/>
  <c r="X3898" i="1"/>
  <c r="X3982" i="1"/>
  <c r="X4066" i="1"/>
  <c r="X4150" i="1"/>
  <c r="X4234" i="1"/>
  <c r="X4318" i="1"/>
  <c r="X4402" i="1"/>
  <c r="X4486" i="1"/>
  <c r="X4570" i="1"/>
  <c r="X4654" i="1"/>
  <c r="X4738" i="1"/>
  <c r="X4822" i="1"/>
  <c r="X4906" i="1"/>
  <c r="X4990" i="1"/>
  <c r="X5074" i="1"/>
  <c r="X5158" i="1"/>
  <c r="X5242" i="1"/>
  <c r="X5326" i="1"/>
  <c r="X5410" i="1"/>
  <c r="X5494" i="1"/>
  <c r="X5578" i="1"/>
  <c r="X5662" i="1"/>
  <c r="X5746" i="1"/>
  <c r="X5830" i="1"/>
  <c r="X5914" i="1"/>
  <c r="X5998" i="1"/>
  <c r="X30" i="1"/>
  <c r="X114" i="1"/>
  <c r="X198" i="1"/>
  <c r="X282" i="1"/>
  <c r="X366" i="1"/>
  <c r="X450" i="1"/>
  <c r="X534" i="1"/>
  <c r="X618" i="1"/>
  <c r="X702" i="1"/>
  <c r="X786" i="1"/>
  <c r="X870" i="1"/>
  <c r="X954" i="1"/>
  <c r="X1038" i="1"/>
  <c r="X1122" i="1"/>
  <c r="X1206" i="1"/>
  <c r="X1290" i="1"/>
  <c r="X1374" i="1"/>
  <c r="X1458" i="1"/>
  <c r="X1542" i="1"/>
  <c r="X1626" i="1"/>
  <c r="X1710" i="1"/>
  <c r="X1794" i="1"/>
  <c r="X1878" i="1"/>
  <c r="X1962" i="1"/>
  <c r="X2046" i="1"/>
  <c r="X2130" i="1"/>
  <c r="X2214" i="1"/>
  <c r="X2298" i="1"/>
  <c r="X2382" i="1"/>
  <c r="X2466" i="1"/>
  <c r="X2550" i="1"/>
  <c r="X2634" i="1"/>
  <c r="X2718" i="1"/>
  <c r="X2802" i="1"/>
  <c r="X2886" i="1"/>
  <c r="X2970" i="1"/>
  <c r="X3054" i="1"/>
  <c r="X3138" i="1"/>
  <c r="X3222" i="1"/>
  <c r="X3306" i="1"/>
  <c r="X3390" i="1"/>
  <c r="X3474" i="1"/>
  <c r="X3558" i="1"/>
  <c r="X3642" i="1"/>
  <c r="X3726" i="1"/>
  <c r="X3810" i="1"/>
  <c r="X3894" i="1"/>
  <c r="X3978" i="1"/>
  <c r="X4062" i="1"/>
  <c r="X4146" i="1"/>
  <c r="X4230" i="1"/>
  <c r="X4314" i="1"/>
  <c r="X4398" i="1"/>
  <c r="X4482" i="1"/>
  <c r="X4566" i="1"/>
  <c r="X4650" i="1"/>
  <c r="X4734" i="1"/>
  <c r="X4818" i="1"/>
  <c r="X4902" i="1"/>
  <c r="X4986" i="1"/>
  <c r="X5070" i="1"/>
  <c r="X5154" i="1"/>
  <c r="X5238" i="1"/>
  <c r="X5322" i="1"/>
  <c r="X5406" i="1"/>
  <c r="X5490" i="1"/>
  <c r="X5574" i="1"/>
  <c r="X5658" i="1"/>
  <c r="X5742" i="1"/>
  <c r="X5826" i="1"/>
  <c r="X5910" i="1"/>
  <c r="X5994" i="1"/>
  <c r="X10" i="1"/>
  <c r="X94" i="1"/>
  <c r="X178" i="1"/>
  <c r="X262" i="1"/>
  <c r="X346" i="1"/>
  <c r="X430" i="1"/>
  <c r="X514" i="1"/>
  <c r="X598" i="1"/>
  <c r="X682" i="1"/>
  <c r="X766" i="1"/>
  <c r="X850" i="1"/>
  <c r="X934" i="1"/>
  <c r="X1018" i="1"/>
  <c r="X1102" i="1"/>
  <c r="X1186" i="1"/>
  <c r="X1270" i="1"/>
  <c r="X1354" i="1"/>
  <c r="X1438" i="1"/>
  <c r="X1522" i="1"/>
  <c r="X1606" i="1"/>
  <c r="X1690" i="1"/>
  <c r="X1774" i="1"/>
  <c r="X1858" i="1"/>
  <c r="X1942" i="1"/>
  <c r="X2026" i="1"/>
  <c r="X2110" i="1"/>
  <c r="X2194" i="1"/>
  <c r="X2278" i="1"/>
  <c r="X2362" i="1"/>
  <c r="X2446" i="1"/>
  <c r="X2530" i="1"/>
  <c r="X2614" i="1"/>
  <c r="X2698" i="1"/>
  <c r="X2782" i="1"/>
  <c r="X2866" i="1"/>
  <c r="X2950" i="1"/>
  <c r="X3034" i="1"/>
  <c r="X3118" i="1"/>
  <c r="X3202" i="1"/>
  <c r="X3286" i="1"/>
  <c r="X3370" i="1"/>
  <c r="X3454" i="1"/>
  <c r="X3538" i="1"/>
  <c r="X3622" i="1"/>
  <c r="X3706" i="1"/>
  <c r="X3790" i="1"/>
  <c r="X3874" i="1"/>
  <c r="X3958" i="1"/>
  <c r="X4042" i="1"/>
  <c r="X4126" i="1"/>
  <c r="X4210" i="1"/>
  <c r="X4294" i="1"/>
  <c r="X4378" i="1"/>
  <c r="X4462" i="1"/>
  <c r="X4546" i="1"/>
  <c r="X4630" i="1"/>
  <c r="X4714" i="1"/>
  <c r="X4798" i="1"/>
  <c r="X4882" i="1"/>
  <c r="X4966" i="1"/>
  <c r="X5050" i="1"/>
  <c r="X5134" i="1"/>
  <c r="X5218" i="1"/>
  <c r="X5302" i="1"/>
  <c r="X5386" i="1"/>
  <c r="X5470" i="1"/>
  <c r="X5554" i="1"/>
  <c r="X5638" i="1"/>
  <c r="X5722" i="1"/>
  <c r="X5806" i="1"/>
  <c r="X5890" i="1"/>
  <c r="X5974" i="1"/>
  <c r="X91" i="1"/>
  <c r="X259" i="1"/>
  <c r="X343" i="1"/>
  <c r="X679" i="1"/>
  <c r="X1015" i="1"/>
  <c r="X1435" i="1"/>
  <c r="X1603" i="1"/>
  <c r="X1771" i="1"/>
  <c r="X1939" i="1"/>
  <c r="X2275" i="1"/>
  <c r="X2443" i="1"/>
  <c r="X2947" i="1"/>
  <c r="X3283" i="1"/>
  <c r="X3367" i="1"/>
  <c r="X3619" i="1"/>
  <c r="X3703" i="1"/>
  <c r="X3787" i="1"/>
  <c r="X3955" i="1"/>
  <c r="X4039" i="1"/>
  <c r="X4123" i="1"/>
  <c r="X4375" i="1"/>
  <c r="X4543" i="1"/>
  <c r="X4627" i="1"/>
  <c r="X4795" i="1"/>
  <c r="X4879" i="1"/>
  <c r="X4963" i="1"/>
  <c r="X5131" i="1"/>
  <c r="X5299" i="1"/>
  <c r="X5467" i="1"/>
  <c r="X5803" i="1"/>
  <c r="X5971" i="1"/>
  <c r="X1183" i="1"/>
  <c r="X1267" i="1"/>
  <c r="X1351" i="1"/>
  <c r="X2191" i="1"/>
  <c r="X3535" i="1"/>
  <c r="X7" i="1"/>
  <c r="X175" i="1"/>
  <c r="X427" i="1"/>
  <c r="X511" i="1"/>
  <c r="X595" i="1"/>
  <c r="X763" i="1"/>
  <c r="X847" i="1"/>
  <c r="X931" i="1"/>
  <c r="X1099" i="1"/>
  <c r="X1519" i="1"/>
  <c r="X1687" i="1"/>
  <c r="X1855" i="1"/>
  <c r="X2023" i="1"/>
  <c r="X2107" i="1"/>
  <c r="X2359" i="1"/>
  <c r="X2527" i="1"/>
  <c r="X2611" i="1"/>
  <c r="X2695" i="1"/>
  <c r="X2779" i="1"/>
  <c r="X2863" i="1"/>
  <c r="X3031" i="1"/>
  <c r="X3115" i="1"/>
  <c r="X3199" i="1"/>
  <c r="X3451" i="1"/>
  <c r="X3871" i="1"/>
  <c r="X4207" i="1"/>
  <c r="X4291" i="1"/>
  <c r="X4459" i="1"/>
  <c r="X4711" i="1"/>
  <c r="X5047" i="1"/>
  <c r="X5215" i="1"/>
  <c r="X5383" i="1"/>
  <c r="X5551" i="1"/>
  <c r="X5635" i="1"/>
  <c r="X5719" i="1"/>
  <c r="X5887" i="1"/>
  <c r="X36" i="1"/>
  <c r="X120" i="1"/>
  <c r="X204" i="1"/>
  <c r="X288" i="1"/>
  <c r="X372" i="1"/>
  <c r="X456" i="1"/>
  <c r="X540" i="1"/>
  <c r="X624" i="1"/>
  <c r="X708" i="1"/>
  <c r="X792" i="1"/>
  <c r="X876" i="1"/>
  <c r="X960" i="1"/>
  <c r="X1044" i="1"/>
  <c r="X1128" i="1"/>
  <c r="X1212" i="1"/>
  <c r="X1296" i="1"/>
  <c r="X1380" i="1"/>
  <c r="X1464" i="1"/>
  <c r="X1548" i="1"/>
  <c r="X1632" i="1"/>
  <c r="X1716" i="1"/>
  <c r="X1800" i="1"/>
  <c r="X1884" i="1"/>
  <c r="X1968" i="1"/>
  <c r="X2052" i="1"/>
  <c r="X2136" i="1"/>
  <c r="X2220" i="1"/>
  <c r="X2304" i="1"/>
  <c r="X2388" i="1"/>
  <c r="X2472" i="1"/>
  <c r="X2556" i="1"/>
  <c r="X2640" i="1"/>
  <c r="X2724" i="1"/>
  <c r="X2808" i="1"/>
  <c r="X2892" i="1"/>
  <c r="X2976" i="1"/>
  <c r="X3060" i="1"/>
  <c r="X3144" i="1"/>
  <c r="X3228" i="1"/>
  <c r="X3312" i="1"/>
  <c r="X3396" i="1"/>
  <c r="X3480" i="1"/>
  <c r="X3564" i="1"/>
  <c r="X3648" i="1"/>
  <c r="X3732" i="1"/>
  <c r="X3816" i="1"/>
  <c r="X3900" i="1"/>
  <c r="X3984" i="1"/>
  <c r="X4068" i="1"/>
  <c r="X4152" i="1"/>
  <c r="X4236" i="1"/>
  <c r="X4320" i="1"/>
  <c r="X4404" i="1"/>
  <c r="X4488" i="1"/>
  <c r="X4572" i="1"/>
  <c r="X4656" i="1"/>
  <c r="X4740" i="1"/>
  <c r="X4824" i="1"/>
  <c r="X4908" i="1"/>
  <c r="X4992" i="1"/>
  <c r="X5076" i="1"/>
  <c r="X5160" i="1"/>
  <c r="X5244" i="1"/>
  <c r="X5328" i="1"/>
  <c r="X5412" i="1"/>
  <c r="X5496" i="1"/>
  <c r="X5580" i="1"/>
  <c r="X5664" i="1"/>
  <c r="X5748" i="1"/>
  <c r="X5832" i="1"/>
  <c r="X5916" i="1"/>
  <c r="X6000" i="1"/>
  <c r="X20" i="1"/>
  <c r="X104" i="1"/>
  <c r="X188" i="1"/>
  <c r="X272" i="1"/>
  <c r="X356" i="1"/>
  <c r="X440" i="1"/>
  <c r="X524" i="1"/>
  <c r="X608" i="1"/>
  <c r="X692" i="1"/>
  <c r="X776" i="1"/>
  <c r="X860" i="1"/>
  <c r="X944" i="1"/>
  <c r="X1028" i="1"/>
  <c r="X1112" i="1"/>
  <c r="X1196" i="1"/>
  <c r="X1280" i="1"/>
  <c r="X1364" i="1"/>
  <c r="X1448" i="1"/>
  <c r="X1532" i="1"/>
  <c r="X1616" i="1"/>
  <c r="X1700" i="1"/>
  <c r="X1784" i="1"/>
  <c r="X1868" i="1"/>
  <c r="X1952" i="1"/>
  <c r="X2036" i="1"/>
  <c r="X2120" i="1"/>
  <c r="X2204" i="1"/>
  <c r="X2288" i="1"/>
  <c r="X2372" i="1"/>
  <c r="X2456" i="1"/>
  <c r="X2540" i="1"/>
  <c r="X2624" i="1"/>
  <c r="X2708" i="1"/>
  <c r="X2792" i="1"/>
  <c r="X2876" i="1"/>
  <c r="X2960" i="1"/>
  <c r="X3044" i="1"/>
  <c r="X3128" i="1"/>
  <c r="X3212" i="1"/>
  <c r="X3296" i="1"/>
  <c r="X3380" i="1"/>
  <c r="X3464" i="1"/>
  <c r="X3548" i="1"/>
  <c r="X3632" i="1"/>
  <c r="X3716" i="1"/>
  <c r="X3800" i="1"/>
  <c r="X3884" i="1"/>
  <c r="X3968" i="1"/>
  <c r="X4052" i="1"/>
  <c r="X4136" i="1"/>
  <c r="X4220" i="1"/>
  <c r="X4304" i="1"/>
  <c r="X4388" i="1"/>
  <c r="X4472" i="1"/>
  <c r="X4556" i="1"/>
  <c r="X4640" i="1"/>
  <c r="X4724" i="1"/>
  <c r="X4808" i="1"/>
  <c r="X4892" i="1"/>
  <c r="X4976" i="1"/>
  <c r="X5060" i="1"/>
  <c r="X5144" i="1"/>
  <c r="X5228" i="1"/>
  <c r="X5312" i="1"/>
  <c r="X5396" i="1"/>
  <c r="X5480" i="1"/>
  <c r="X5564" i="1"/>
  <c r="X5648" i="1"/>
  <c r="X5732" i="1"/>
  <c r="X5816" i="1"/>
  <c r="X5900" i="1"/>
  <c r="X5984" i="1"/>
  <c r="X3" i="1"/>
  <c r="X171" i="1"/>
  <c r="X423" i="1"/>
  <c r="X507" i="1"/>
  <c r="X591" i="1"/>
  <c r="X759" i="1"/>
  <c r="X843" i="1"/>
  <c r="X927" i="1"/>
  <c r="X1095" i="1"/>
  <c r="X1179" i="1"/>
  <c r="X1263" i="1"/>
  <c r="X1347" i="1"/>
  <c r="X1515" i="1"/>
  <c r="X1683" i="1"/>
  <c r="X1851" i="1"/>
  <c r="X2019" i="1"/>
  <c r="X2103" i="1"/>
  <c r="X2355" i="1"/>
  <c r="X2523" i="1"/>
  <c r="X2607" i="1"/>
  <c r="X2691" i="1"/>
  <c r="X2775" i="1"/>
  <c r="X2859" i="1"/>
  <c r="X3027" i="1"/>
  <c r="X3111" i="1"/>
  <c r="X3195" i="1"/>
  <c r="X3447" i="1"/>
  <c r="X3531" i="1"/>
  <c r="X3867" i="1"/>
  <c r="X4203" i="1"/>
  <c r="X4707" i="1"/>
  <c r="X5043" i="1"/>
  <c r="X5211" i="1"/>
  <c r="X5379" i="1"/>
  <c r="X5547" i="1"/>
  <c r="X5631" i="1"/>
  <c r="X5715" i="1"/>
  <c r="X5883" i="1"/>
  <c r="X255" i="1"/>
  <c r="X1431" i="1"/>
  <c r="X1767" i="1"/>
  <c r="X2271" i="1"/>
  <c r="X3615" i="1"/>
  <c r="X4119" i="1"/>
  <c r="X4287" i="1"/>
  <c r="X4455" i="1"/>
  <c r="X4875" i="1"/>
  <c r="X5967" i="1"/>
  <c r="X87" i="1"/>
  <c r="X339" i="1"/>
  <c r="X675" i="1"/>
  <c r="X1011" i="1"/>
  <c r="X1599" i="1"/>
  <c r="X1935" i="1"/>
  <c r="X2187" i="1"/>
  <c r="X2439" i="1"/>
  <c r="X2943" i="1"/>
  <c r="X3279" i="1"/>
  <c r="X3363" i="1"/>
  <c r="X3699" i="1"/>
  <c r="X3783" i="1"/>
  <c r="X3951" i="1"/>
  <c r="X4035" i="1"/>
  <c r="X4371" i="1"/>
  <c r="X4539" i="1"/>
  <c r="X4623" i="1"/>
  <c r="X4791" i="1"/>
  <c r="X4959" i="1"/>
  <c r="X5127" i="1"/>
  <c r="X5295" i="1"/>
  <c r="X5463" i="1"/>
  <c r="X5799" i="1"/>
  <c r="X26" i="1"/>
  <c r="X110" i="1"/>
  <c r="X194" i="1"/>
  <c r="X278" i="1"/>
  <c r="X362" i="1"/>
  <c r="X446" i="1"/>
  <c r="X530" i="1"/>
  <c r="X614" i="1"/>
  <c r="X698" i="1"/>
  <c r="X782" i="1"/>
  <c r="X866" i="1"/>
  <c r="X950" i="1"/>
  <c r="X1034" i="1"/>
  <c r="X1118" i="1"/>
  <c r="X1202" i="1"/>
  <c r="X1286" i="1"/>
  <c r="X1370" i="1"/>
  <c r="X1454" i="1"/>
  <c r="X1538" i="1"/>
  <c r="X1622" i="1"/>
  <c r="X1706" i="1"/>
  <c r="X1790" i="1"/>
  <c r="X1874" i="1"/>
  <c r="X1958" i="1"/>
  <c r="X2042" i="1"/>
  <c r="X2126" i="1"/>
  <c r="X2210" i="1"/>
  <c r="X2294" i="1"/>
  <c r="X2378" i="1"/>
  <c r="X2462" i="1"/>
  <c r="X2546" i="1"/>
  <c r="X2630" i="1"/>
  <c r="X2714" i="1"/>
  <c r="X2798" i="1"/>
  <c r="X2882" i="1"/>
  <c r="X2966" i="1"/>
  <c r="X3050" i="1"/>
  <c r="X3134" i="1"/>
  <c r="X3218" i="1"/>
  <c r="X3302" i="1"/>
  <c r="X3386" i="1"/>
  <c r="X3470" i="1"/>
  <c r="X3554" i="1"/>
  <c r="X3638" i="1"/>
  <c r="X3722" i="1"/>
  <c r="X3806" i="1"/>
  <c r="X3890" i="1"/>
  <c r="X3974" i="1"/>
  <c r="X4058" i="1"/>
  <c r="X4142" i="1"/>
  <c r="X4226" i="1"/>
  <c r="X4310" i="1"/>
  <c r="X4394" i="1"/>
  <c r="X4478" i="1"/>
  <c r="X4562" i="1"/>
  <c r="X4646" i="1"/>
  <c r="X4730" i="1"/>
  <c r="X4814" i="1"/>
  <c r="X4898" i="1"/>
  <c r="X4982" i="1"/>
  <c r="X5066" i="1"/>
  <c r="X5150" i="1"/>
  <c r="X5234" i="1"/>
  <c r="X5318" i="1"/>
  <c r="X5402" i="1"/>
  <c r="X5486" i="1"/>
  <c r="X5570" i="1"/>
  <c r="X5654" i="1"/>
  <c r="X5738" i="1"/>
  <c r="X5822" i="1"/>
  <c r="X5906" i="1"/>
  <c r="X5990" i="1"/>
  <c r="X14" i="1"/>
  <c r="X98" i="1"/>
  <c r="X182" i="1"/>
  <c r="X266" i="1"/>
  <c r="X350" i="1"/>
  <c r="X434" i="1"/>
  <c r="X518" i="1"/>
  <c r="X602" i="1"/>
  <c r="X686" i="1"/>
  <c r="X770" i="1"/>
  <c r="X854" i="1"/>
  <c r="X938" i="1"/>
  <c r="X1022" i="1"/>
  <c r="X1106" i="1"/>
  <c r="X1190" i="1"/>
  <c r="X1274" i="1"/>
  <c r="X1358" i="1"/>
  <c r="X1442" i="1"/>
  <c r="X1526" i="1"/>
  <c r="X1610" i="1"/>
  <c r="X1694" i="1"/>
  <c r="X1778" i="1"/>
  <c r="X1862" i="1"/>
  <c r="X1946" i="1"/>
  <c r="X2030" i="1"/>
  <c r="X2114" i="1"/>
  <c r="X2198" i="1"/>
  <c r="X2282" i="1"/>
  <c r="X2366" i="1"/>
  <c r="X2450" i="1"/>
  <c r="X2534" i="1"/>
  <c r="X2618" i="1"/>
  <c r="X2702" i="1"/>
  <c r="X2786" i="1"/>
  <c r="X2870" i="1"/>
  <c r="X2954" i="1"/>
  <c r="X3038" i="1"/>
  <c r="X3122" i="1"/>
  <c r="X3206" i="1"/>
  <c r="X3290" i="1"/>
  <c r="X3374" i="1"/>
  <c r="X3458" i="1"/>
  <c r="X3542" i="1"/>
  <c r="X3626" i="1"/>
  <c r="X3710" i="1"/>
  <c r="X3794" i="1"/>
  <c r="X3878" i="1"/>
  <c r="X3962" i="1"/>
  <c r="X4046" i="1"/>
  <c r="X4130" i="1"/>
  <c r="X4214" i="1"/>
  <c r="X4298" i="1"/>
  <c r="X4382" i="1"/>
  <c r="X4466" i="1"/>
  <c r="X4550" i="1"/>
  <c r="X4634" i="1"/>
  <c r="X4718" i="1"/>
  <c r="X4802" i="1"/>
  <c r="X4886" i="1"/>
  <c r="X4970" i="1"/>
  <c r="X5054" i="1"/>
  <c r="X5138" i="1"/>
  <c r="X5222" i="1"/>
  <c r="X5306" i="1"/>
  <c r="X5390" i="1"/>
  <c r="X5474" i="1"/>
  <c r="X5558" i="1"/>
  <c r="X5642" i="1"/>
  <c r="X5726" i="1"/>
  <c r="X5810" i="1"/>
  <c r="X5894" i="1"/>
  <c r="X5978" i="1"/>
  <c r="X33" i="1"/>
  <c r="X117" i="1"/>
  <c r="X201" i="1"/>
  <c r="X285" i="1"/>
  <c r="X369" i="1"/>
  <c r="X453" i="1"/>
  <c r="X537" i="1"/>
  <c r="X621" i="1"/>
  <c r="X705" i="1"/>
  <c r="X789" i="1"/>
  <c r="X873" i="1"/>
  <c r="X957" i="1"/>
  <c r="X1041" i="1"/>
  <c r="X1125" i="1"/>
  <c r="X1209" i="1"/>
  <c r="X1293" i="1"/>
  <c r="X1377" i="1"/>
  <c r="X1461" i="1"/>
  <c r="X1545" i="1"/>
  <c r="X1629" i="1"/>
  <c r="X1713" i="1"/>
  <c r="X1797" i="1"/>
  <c r="X1881" i="1"/>
  <c r="X1965" i="1"/>
  <c r="X2049" i="1"/>
  <c r="X2133" i="1"/>
  <c r="X2217" i="1"/>
  <c r="X2301" i="1"/>
  <c r="X2385" i="1"/>
  <c r="X2469" i="1"/>
  <c r="X2553" i="1"/>
  <c r="X2637" i="1"/>
  <c r="X2721" i="1"/>
  <c r="X2805" i="1"/>
  <c r="X2889" i="1"/>
  <c r="X2973" i="1"/>
  <c r="X3057" i="1"/>
  <c r="X3141" i="1"/>
  <c r="X3225" i="1"/>
  <c r="X3309" i="1"/>
  <c r="X3393" i="1"/>
  <c r="X3477" i="1"/>
  <c r="X3561" i="1"/>
  <c r="X3645" i="1"/>
  <c r="X3729" i="1"/>
  <c r="X3813" i="1"/>
  <c r="X3897" i="1"/>
  <c r="X3981" i="1"/>
  <c r="X4065" i="1"/>
  <c r="X4149" i="1"/>
  <c r="X4233" i="1"/>
  <c r="X4317" i="1"/>
  <c r="X4401" i="1"/>
  <c r="X4485" i="1"/>
  <c r="X4569" i="1"/>
  <c r="X4653" i="1"/>
  <c r="X4737" i="1"/>
  <c r="X4821" i="1"/>
  <c r="X4905" i="1"/>
  <c r="X4989" i="1"/>
  <c r="X5073" i="1"/>
  <c r="X5157" i="1"/>
  <c r="X5241" i="1"/>
  <c r="X5325" i="1"/>
  <c r="X5409" i="1"/>
  <c r="X5493" i="1"/>
  <c r="X5577" i="1"/>
  <c r="X5661" i="1"/>
  <c r="X5745" i="1"/>
  <c r="X5829" i="1"/>
  <c r="X5913" i="1"/>
  <c r="X5997" i="1"/>
  <c r="X42" i="1"/>
  <c r="X126" i="1"/>
  <c r="X210" i="1"/>
  <c r="X294" i="1"/>
  <c r="X378" i="1"/>
  <c r="X462" i="1"/>
  <c r="X546" i="1"/>
  <c r="X630" i="1"/>
  <c r="X714" i="1"/>
  <c r="X798" i="1"/>
  <c r="X882" i="1"/>
  <c r="X966" i="1"/>
  <c r="X1050" i="1"/>
  <c r="X1134" i="1"/>
  <c r="X1218" i="1"/>
  <c r="X1302" i="1"/>
  <c r="X1386" i="1"/>
  <c r="X1470" i="1"/>
  <c r="X1554" i="1"/>
  <c r="X1638" i="1"/>
  <c r="X1722" i="1"/>
  <c r="X1806" i="1"/>
  <c r="X1890" i="1"/>
  <c r="X1974" i="1"/>
  <c r="X2058" i="1"/>
  <c r="X2142" i="1"/>
  <c r="X2226" i="1"/>
  <c r="X2310" i="1"/>
  <c r="X2394" i="1"/>
  <c r="X2478" i="1"/>
  <c r="X2562" i="1"/>
  <c r="X2646" i="1"/>
  <c r="X2730" i="1"/>
  <c r="X2814" i="1"/>
  <c r="X2898" i="1"/>
  <c r="X2982" i="1"/>
  <c r="X3066" i="1"/>
  <c r="X3150" i="1"/>
  <c r="X3234" i="1"/>
  <c r="X3318" i="1"/>
  <c r="X3402" i="1"/>
  <c r="X3486" i="1"/>
  <c r="X3570" i="1"/>
  <c r="X3654" i="1"/>
  <c r="X3738" i="1"/>
  <c r="X3822" i="1"/>
  <c r="X3906" i="1"/>
  <c r="X3990" i="1"/>
  <c r="X4074" i="1"/>
  <c r="X4158" i="1"/>
  <c r="X4242" i="1"/>
  <c r="X4326" i="1"/>
  <c r="X4410" i="1"/>
  <c r="X4494" i="1"/>
  <c r="X4578" i="1"/>
  <c r="X4662" i="1"/>
  <c r="X4746" i="1"/>
  <c r="X4830" i="1"/>
  <c r="X4914" i="1"/>
  <c r="X4998" i="1"/>
  <c r="X5082" i="1"/>
  <c r="X5166" i="1"/>
  <c r="X5250" i="1"/>
  <c r="X5334" i="1"/>
  <c r="X5418" i="1"/>
  <c r="X5502" i="1"/>
  <c r="X5586" i="1"/>
  <c r="X5670" i="1"/>
  <c r="X5754" i="1"/>
  <c r="X5838" i="1"/>
  <c r="X5922" i="1"/>
  <c r="X6006" i="1"/>
  <c r="X9" i="1"/>
  <c r="X93" i="1"/>
  <c r="X177" i="1"/>
  <c r="X261" i="1"/>
  <c r="X345" i="1"/>
  <c r="X429" i="1"/>
  <c r="X513" i="1"/>
  <c r="X597" i="1"/>
  <c r="X681" i="1"/>
  <c r="X765" i="1"/>
  <c r="X849" i="1"/>
  <c r="X933" i="1"/>
  <c r="X1017" i="1"/>
  <c r="X1101" i="1"/>
  <c r="X1185" i="1"/>
  <c r="X1269" i="1"/>
  <c r="X1353" i="1"/>
  <c r="X1437" i="1"/>
  <c r="X1521" i="1"/>
  <c r="X1605" i="1"/>
  <c r="X1689" i="1"/>
  <c r="X1773" i="1"/>
  <c r="X1857" i="1"/>
  <c r="X1941" i="1"/>
  <c r="X2025" i="1"/>
  <c r="X2109" i="1"/>
  <c r="X2193" i="1"/>
  <c r="X2277" i="1"/>
  <c r="X2361" i="1"/>
  <c r="X2445" i="1"/>
  <c r="X2529" i="1"/>
  <c r="X2613" i="1"/>
  <c r="X2697" i="1"/>
  <c r="X2781" i="1"/>
  <c r="X2865" i="1"/>
  <c r="X2949" i="1"/>
  <c r="X3033" i="1"/>
  <c r="X3117" i="1"/>
  <c r="X3201" i="1"/>
  <c r="X3285" i="1"/>
  <c r="X3369" i="1"/>
  <c r="X3453" i="1"/>
  <c r="X3537" i="1"/>
  <c r="X3621" i="1"/>
  <c r="X3705" i="1"/>
  <c r="X3789" i="1"/>
  <c r="X3873" i="1"/>
  <c r="X3957" i="1"/>
  <c r="X4041" i="1"/>
  <c r="X4125" i="1"/>
  <c r="X4209" i="1"/>
  <c r="X4293" i="1"/>
  <c r="X4377" i="1"/>
  <c r="X4461" i="1"/>
  <c r="X4545" i="1"/>
  <c r="X4629" i="1"/>
  <c r="X4713" i="1"/>
  <c r="X4797" i="1"/>
  <c r="X4881" i="1"/>
  <c r="X4965" i="1"/>
  <c r="X5049" i="1"/>
  <c r="X5133" i="1"/>
  <c r="X5217" i="1"/>
  <c r="X5301" i="1"/>
  <c r="X5385" i="1"/>
  <c r="X5469" i="1"/>
  <c r="X5553" i="1"/>
  <c r="X5637" i="1"/>
  <c r="X5721" i="1"/>
  <c r="X5805" i="1"/>
  <c r="X5889" i="1"/>
  <c r="X5973" i="1"/>
  <c r="X6" i="1"/>
  <c r="X90" i="1"/>
  <c r="X174" i="1"/>
  <c r="X258" i="1"/>
  <c r="X342" i="1"/>
  <c r="X426" i="1"/>
  <c r="X510" i="1"/>
  <c r="X594" i="1"/>
  <c r="X678" i="1"/>
  <c r="X762" i="1"/>
  <c r="X846" i="1"/>
  <c r="X930" i="1"/>
  <c r="X1014" i="1"/>
  <c r="X1098" i="1"/>
  <c r="X1182" i="1"/>
  <c r="X1266" i="1"/>
  <c r="X1350" i="1"/>
  <c r="X1434" i="1"/>
  <c r="X1518" i="1"/>
  <c r="X1602" i="1"/>
  <c r="X1686" i="1"/>
  <c r="X1770" i="1"/>
  <c r="X1854" i="1"/>
  <c r="X1938" i="1"/>
  <c r="X2022" i="1"/>
  <c r="X2106" i="1"/>
  <c r="X2190" i="1"/>
  <c r="X2274" i="1"/>
  <c r="X2358" i="1"/>
  <c r="X2442" i="1"/>
  <c r="X2526" i="1"/>
  <c r="X2610" i="1"/>
  <c r="X2694" i="1"/>
  <c r="X2778" i="1"/>
  <c r="X2862" i="1"/>
  <c r="X2946" i="1"/>
  <c r="X3030" i="1"/>
  <c r="X3114" i="1"/>
  <c r="X3198" i="1"/>
  <c r="X3282" i="1"/>
  <c r="X3366" i="1"/>
  <c r="X3450" i="1"/>
  <c r="X3534" i="1"/>
  <c r="X3618" i="1"/>
  <c r="X3702" i="1"/>
  <c r="X3786" i="1"/>
  <c r="X3870" i="1"/>
  <c r="X3954" i="1"/>
  <c r="X4038" i="1"/>
  <c r="X4122" i="1"/>
  <c r="X4206" i="1"/>
  <c r="X4290" i="1"/>
  <c r="X4374" i="1"/>
  <c r="X4458" i="1"/>
  <c r="X4542" i="1"/>
  <c r="X4626" i="1"/>
  <c r="X4710" i="1"/>
  <c r="X4794" i="1"/>
  <c r="X4878" i="1"/>
  <c r="X4962" i="1"/>
  <c r="X5046" i="1"/>
  <c r="X5130" i="1"/>
  <c r="X5214" i="1"/>
  <c r="X5298" i="1"/>
  <c r="X5382" i="1"/>
  <c r="X5466" i="1"/>
  <c r="X5550" i="1"/>
  <c r="X5634" i="1"/>
  <c r="X5718" i="1"/>
  <c r="X5802" i="1"/>
  <c r="X5886" i="1"/>
  <c r="X5970" i="1"/>
  <c r="X43" i="1"/>
  <c r="X127" i="1"/>
  <c r="X211" i="1"/>
  <c r="X295" i="1"/>
  <c r="X379" i="1"/>
  <c r="X463" i="1"/>
  <c r="X547" i="1"/>
  <c r="X631" i="1"/>
  <c r="X715" i="1"/>
  <c r="X799" i="1"/>
  <c r="X883" i="1"/>
  <c r="X967" i="1"/>
  <c r="X1051" i="1"/>
  <c r="X1135" i="1"/>
  <c r="X1219" i="1"/>
  <c r="X1303" i="1"/>
  <c r="X1387" i="1"/>
  <c r="X1471" i="1"/>
  <c r="X1555" i="1"/>
  <c r="X1639" i="1"/>
  <c r="X1723" i="1"/>
  <c r="X1807" i="1"/>
  <c r="X1891" i="1"/>
  <c r="X1975" i="1"/>
  <c r="X2059" i="1"/>
  <c r="X2143" i="1"/>
  <c r="X2227" i="1"/>
  <c r="X2311" i="1"/>
  <c r="X2395" i="1"/>
  <c r="X2479" i="1"/>
  <c r="X2563" i="1"/>
  <c r="X2647" i="1"/>
  <c r="X2731" i="1"/>
  <c r="X2815" i="1"/>
  <c r="X2899" i="1"/>
  <c r="X2983" i="1"/>
  <c r="X3067" i="1"/>
  <c r="X3151" i="1"/>
  <c r="X3235" i="1"/>
  <c r="X3319" i="1"/>
  <c r="X3403" i="1"/>
  <c r="X3487" i="1"/>
  <c r="X3571" i="1"/>
  <c r="X3655" i="1"/>
  <c r="X3739" i="1"/>
  <c r="X3823" i="1"/>
  <c r="X3907" i="1"/>
  <c r="X3991" i="1"/>
  <c r="X4075" i="1"/>
  <c r="X4159" i="1"/>
  <c r="X4243" i="1"/>
  <c r="X4327" i="1"/>
  <c r="X4411" i="1"/>
  <c r="X4495" i="1"/>
  <c r="X4579" i="1"/>
  <c r="X4663" i="1"/>
  <c r="X4747" i="1"/>
  <c r="X4831" i="1"/>
  <c r="X4915" i="1"/>
  <c r="X4999" i="1"/>
  <c r="X5083" i="1"/>
  <c r="X5167" i="1"/>
  <c r="X5251" i="1"/>
  <c r="X5335" i="1"/>
  <c r="X5419" i="1"/>
  <c r="X5503" i="1"/>
  <c r="X5587" i="1"/>
  <c r="X5671" i="1"/>
  <c r="X5755" i="1"/>
  <c r="X5839" i="1"/>
  <c r="X5923" i="1"/>
  <c r="X6007" i="1"/>
  <c r="X103" i="1"/>
  <c r="X355" i="1"/>
  <c r="X607" i="1"/>
  <c r="X1531" i="1"/>
  <c r="X1615" i="1"/>
  <c r="X1951" i="1"/>
  <c r="X2371" i="1"/>
  <c r="X2455" i="1"/>
  <c r="X2707" i="1"/>
  <c r="X2959" i="1"/>
  <c r="X3379" i="1"/>
  <c r="X3715" i="1"/>
  <c r="X3799" i="1"/>
  <c r="X4555" i="1"/>
  <c r="X4639" i="1"/>
  <c r="X4723" i="1"/>
  <c r="X5143" i="1"/>
  <c r="X5479" i="1"/>
  <c r="X5815" i="1"/>
  <c r="X187" i="1"/>
  <c r="X271" i="1"/>
  <c r="X691" i="1"/>
  <c r="X775" i="1"/>
  <c r="X859" i="1"/>
  <c r="X943" i="1"/>
  <c r="X1111" i="1"/>
  <c r="X1195" i="1"/>
  <c r="X1279" i="1"/>
  <c r="X1363" i="1"/>
  <c r="X1447" i="1"/>
  <c r="X1699" i="1"/>
  <c r="X1783" i="1"/>
  <c r="X2119" i="1"/>
  <c r="X2203" i="1"/>
  <c r="X2287" i="1"/>
  <c r="X2623" i="1"/>
  <c r="X2875" i="1"/>
  <c r="X3127" i="1"/>
  <c r="X3211" i="1"/>
  <c r="X3295" i="1"/>
  <c r="X3463" i="1"/>
  <c r="X3547" i="1"/>
  <c r="X3631" i="1"/>
  <c r="X3883" i="1"/>
  <c r="X3967" i="1"/>
  <c r="X4051" i="1"/>
  <c r="X4135" i="1"/>
  <c r="X4219" i="1"/>
  <c r="X4303" i="1"/>
  <c r="X4387" i="1"/>
  <c r="X4471" i="1"/>
  <c r="X4807" i="1"/>
  <c r="X4891" i="1"/>
  <c r="X4975" i="1"/>
  <c r="X5059" i="1"/>
  <c r="X5227" i="1"/>
  <c r="X5395" i="1"/>
  <c r="X5563" i="1"/>
  <c r="X5731" i="1"/>
  <c r="X5899" i="1"/>
  <c r="X5983" i="1"/>
  <c r="X19" i="1"/>
  <c r="X439" i="1"/>
  <c r="X523" i="1"/>
  <c r="X1027" i="1"/>
  <c r="X1867" i="1"/>
  <c r="X2035" i="1"/>
  <c r="X2539" i="1"/>
  <c r="X2791" i="1"/>
  <c r="X3043" i="1"/>
  <c r="X5311" i="1"/>
  <c r="X5647" i="1"/>
  <c r="X27" i="1"/>
  <c r="X195" i="1"/>
  <c r="X447" i="1"/>
  <c r="X531" i="1"/>
  <c r="X783" i="1"/>
  <c r="X867" i="1"/>
  <c r="X951" i="1"/>
  <c r="X1119" i="1"/>
  <c r="X1203" i="1"/>
  <c r="X1287" i="1"/>
  <c r="X1371" i="1"/>
  <c r="X1455" i="1"/>
  <c r="X1707" i="1"/>
  <c r="X1791" i="1"/>
  <c r="X1875" i="1"/>
  <c r="X2043" i="1"/>
  <c r="X2127" i="1"/>
  <c r="X2295" i="1"/>
  <c r="X2631" i="1"/>
  <c r="X2799" i="1"/>
  <c r="X2883" i="1"/>
  <c r="X3051" i="1"/>
  <c r="X3135" i="1"/>
  <c r="X3471" i="1"/>
  <c r="X3891" i="1"/>
  <c r="X4227" i="1"/>
  <c r="X5067" i="1"/>
  <c r="X5235" i="1"/>
  <c r="X5571" i="1"/>
  <c r="X5655" i="1"/>
  <c r="X5739" i="1"/>
  <c r="X5907" i="1"/>
  <c r="X5991" i="1"/>
  <c r="X111" i="1"/>
  <c r="X615" i="1"/>
  <c r="X1035" i="1"/>
  <c r="X1623" i="1"/>
  <c r="X2379" i="1"/>
  <c r="X2547" i="1"/>
  <c r="X2967" i="1"/>
  <c r="X3387" i="1"/>
  <c r="X3723" i="1"/>
  <c r="X3807" i="1"/>
  <c r="X4731" i="1"/>
  <c r="X5319" i="1"/>
  <c r="X279" i="1"/>
  <c r="X363" i="1"/>
  <c r="X699" i="1"/>
  <c r="X1539" i="1"/>
  <c r="X1959" i="1"/>
  <c r="X2211" i="1"/>
  <c r="X2463" i="1"/>
  <c r="X2715" i="1"/>
  <c r="X3219" i="1"/>
  <c r="X3303" i="1"/>
  <c r="X3555" i="1"/>
  <c r="X3639" i="1"/>
  <c r="X3975" i="1"/>
  <c r="X4059" i="1"/>
  <c r="X4143" i="1"/>
  <c r="X4311" i="1"/>
  <c r="X4395" i="1"/>
  <c r="X4479" i="1"/>
  <c r="X4563" i="1"/>
  <c r="X4647" i="1"/>
  <c r="X4815" i="1"/>
  <c r="X4899" i="1"/>
  <c r="X4983" i="1"/>
  <c r="X5151" i="1"/>
  <c r="X5403" i="1"/>
  <c r="X5487" i="1"/>
  <c r="X5823" i="1"/>
  <c r="B7" i="2"/>
  <c r="X13" i="1"/>
  <c r="X97" i="1"/>
  <c r="X181" i="1"/>
  <c r="X265" i="1"/>
  <c r="X349" i="1"/>
  <c r="X433" i="1"/>
  <c r="X517" i="1"/>
  <c r="X601" i="1"/>
  <c r="X685" i="1"/>
  <c r="X769" i="1"/>
  <c r="X853" i="1"/>
  <c r="X937" i="1"/>
  <c r="X1021" i="1"/>
  <c r="X1105" i="1"/>
  <c r="X1189" i="1"/>
  <c r="X1273" i="1"/>
  <c r="X1357" i="1"/>
  <c r="X1441" i="1"/>
  <c r="X1525" i="1"/>
  <c r="X1609" i="1"/>
  <c r="X1693" i="1"/>
  <c r="X1777" i="1"/>
  <c r="X1861" i="1"/>
  <c r="X1945" i="1"/>
  <c r="X2029" i="1"/>
  <c r="X2113" i="1"/>
  <c r="X2197" i="1"/>
  <c r="X2281" i="1"/>
  <c r="X2365" i="1"/>
  <c r="X2449" i="1"/>
  <c r="X2533" i="1"/>
  <c r="X2617" i="1"/>
  <c r="X2701" i="1"/>
  <c r="X2785" i="1"/>
  <c r="X2869" i="1"/>
  <c r="X2953" i="1"/>
  <c r="X3037" i="1"/>
  <c r="X3121" i="1"/>
  <c r="X3205" i="1"/>
  <c r="X3289" i="1"/>
  <c r="X3373" i="1"/>
  <c r="X3457" i="1"/>
  <c r="X3541" i="1"/>
  <c r="X3625" i="1"/>
  <c r="X3709" i="1"/>
  <c r="X3793" i="1"/>
  <c r="X3877" i="1"/>
  <c r="X3961" i="1"/>
  <c r="X4045" i="1"/>
  <c r="X4129" i="1"/>
  <c r="X4213" i="1"/>
  <c r="X4297" i="1"/>
  <c r="X4381" i="1"/>
  <c r="X4465" i="1"/>
  <c r="X4549" i="1"/>
  <c r="X4633" i="1"/>
  <c r="X4717" i="1"/>
  <c r="X4801" i="1"/>
  <c r="X4885" i="1"/>
  <c r="X4969" i="1"/>
  <c r="X5053" i="1"/>
  <c r="X5137" i="1"/>
  <c r="X5221" i="1"/>
  <c r="X5305" i="1"/>
  <c r="X5389" i="1"/>
  <c r="X5473" i="1"/>
  <c r="X5557" i="1"/>
  <c r="X5641" i="1"/>
  <c r="X5725" i="1"/>
  <c r="X5809" i="1"/>
  <c r="X5893" i="1"/>
  <c r="X5977" i="1"/>
  <c r="X32" i="1"/>
  <c r="X116" i="1"/>
  <c r="X200" i="1"/>
  <c r="X284" i="1"/>
  <c r="X368" i="1"/>
  <c r="X452" i="1"/>
  <c r="X536" i="1"/>
  <c r="X620" i="1"/>
  <c r="X704" i="1"/>
  <c r="X788" i="1"/>
  <c r="X872" i="1"/>
  <c r="X956" i="1"/>
  <c r="X1040" i="1"/>
  <c r="X1124" i="1"/>
  <c r="X1208" i="1"/>
  <c r="X1292" i="1"/>
  <c r="X1376" i="1"/>
  <c r="X1460" i="1"/>
  <c r="X1544" i="1"/>
  <c r="X1628" i="1"/>
  <c r="X1712" i="1"/>
  <c r="X1796" i="1"/>
  <c r="X1880" i="1"/>
  <c r="X1964" i="1"/>
  <c r="X2048" i="1"/>
  <c r="X2132" i="1"/>
  <c r="X2216" i="1"/>
  <c r="X2300" i="1"/>
  <c r="X2384" i="1"/>
  <c r="X2468" i="1"/>
  <c r="X2552" i="1"/>
  <c r="X2636" i="1"/>
  <c r="X2720" i="1"/>
  <c r="X2804" i="1"/>
  <c r="X2888" i="1"/>
  <c r="X2972" i="1"/>
  <c r="X3056" i="1"/>
  <c r="X3140" i="1"/>
  <c r="X3224" i="1"/>
  <c r="X3308" i="1"/>
  <c r="X3392" i="1"/>
  <c r="X3476" i="1"/>
  <c r="X3560" i="1"/>
  <c r="X3644" i="1"/>
  <c r="X3728" i="1"/>
  <c r="X3812" i="1"/>
  <c r="X3896" i="1"/>
  <c r="X3980" i="1"/>
  <c r="X4064" i="1"/>
  <c r="X4148" i="1"/>
  <c r="X4232" i="1"/>
  <c r="X4316" i="1"/>
  <c r="X4400" i="1"/>
  <c r="X4484" i="1"/>
  <c r="X4568" i="1"/>
  <c r="X4652" i="1"/>
  <c r="X4736" i="1"/>
  <c r="X4820" i="1"/>
  <c r="X4904" i="1"/>
  <c r="X4988" i="1"/>
  <c r="X5072" i="1"/>
  <c r="X5156" i="1"/>
  <c r="X5240" i="1"/>
  <c r="X5324" i="1"/>
  <c r="X5408" i="1"/>
  <c r="X5492" i="1"/>
  <c r="X5576" i="1"/>
  <c r="X5660" i="1"/>
  <c r="X5744" i="1"/>
  <c r="X5828" i="1"/>
  <c r="X5912" i="1"/>
  <c r="X5996" i="1"/>
  <c r="X12" i="1"/>
  <c r="X96" i="1"/>
  <c r="X180" i="1"/>
  <c r="X264" i="1"/>
  <c r="X348" i="1"/>
  <c r="X432" i="1"/>
  <c r="X516" i="1"/>
  <c r="X600" i="1"/>
  <c r="X684" i="1"/>
  <c r="X768" i="1"/>
  <c r="X852" i="1"/>
  <c r="X936" i="1"/>
  <c r="X1020" i="1"/>
  <c r="X1104" i="1"/>
  <c r="X1188" i="1"/>
  <c r="X1272" i="1"/>
  <c r="X1356" i="1"/>
  <c r="X1440" i="1"/>
  <c r="X1524" i="1"/>
  <c r="X1608" i="1"/>
  <c r="X1692" i="1"/>
  <c r="X1776" i="1"/>
  <c r="X1860" i="1"/>
  <c r="X1944" i="1"/>
  <c r="X2028" i="1"/>
  <c r="X2112" i="1"/>
  <c r="X2196" i="1"/>
  <c r="X2280" i="1"/>
  <c r="X2364" i="1"/>
  <c r="X2448" i="1"/>
  <c r="X2532" i="1"/>
  <c r="X2616" i="1"/>
  <c r="X2700" i="1"/>
  <c r="X2784" i="1"/>
  <c r="X2868" i="1"/>
  <c r="X2952" i="1"/>
  <c r="X3036" i="1"/>
  <c r="X3120" i="1"/>
  <c r="X3204" i="1"/>
  <c r="X3288" i="1"/>
  <c r="X3372" i="1"/>
  <c r="X3456" i="1"/>
  <c r="X3540" i="1"/>
  <c r="X3624" i="1"/>
  <c r="X3708" i="1"/>
  <c r="X3792" i="1"/>
  <c r="X3876" i="1"/>
  <c r="X3960" i="1"/>
  <c r="X4044" i="1"/>
  <c r="X4128" i="1"/>
  <c r="X4212" i="1"/>
  <c r="X4296" i="1"/>
  <c r="X4380" i="1"/>
  <c r="X4464" i="1"/>
  <c r="X4548" i="1"/>
  <c r="X4632" i="1"/>
  <c r="X4716" i="1"/>
  <c r="X4800" i="1"/>
  <c r="X4884" i="1"/>
  <c r="X4968" i="1"/>
  <c r="X5052" i="1"/>
  <c r="X5136" i="1"/>
  <c r="X5220" i="1"/>
  <c r="X5304" i="1"/>
  <c r="X5388" i="1"/>
  <c r="X5472" i="1"/>
  <c r="X5556" i="1"/>
  <c r="X5640" i="1"/>
  <c r="X5724" i="1"/>
  <c r="X5808" i="1"/>
  <c r="X5892" i="1"/>
  <c r="X5976" i="1"/>
  <c r="X37" i="1"/>
  <c r="X121" i="1"/>
  <c r="X205" i="1"/>
  <c r="X289" i="1"/>
  <c r="X373" i="1"/>
  <c r="X457" i="1"/>
  <c r="X541" i="1"/>
  <c r="X625" i="1"/>
  <c r="X709" i="1"/>
  <c r="X793" i="1"/>
  <c r="X877" i="1"/>
  <c r="X961" i="1"/>
  <c r="X1045" i="1"/>
  <c r="X1129" i="1"/>
  <c r="X1213" i="1"/>
  <c r="X1297" i="1"/>
  <c r="X1381" i="1"/>
  <c r="X1465" i="1"/>
  <c r="X1549" i="1"/>
  <c r="X1633" i="1"/>
  <c r="X1717" i="1"/>
  <c r="X1801" i="1"/>
  <c r="X1885" i="1"/>
  <c r="X1969" i="1"/>
  <c r="X2053" i="1"/>
  <c r="X2137" i="1"/>
  <c r="X2221" i="1"/>
  <c r="X2305" i="1"/>
  <c r="X2389" i="1"/>
  <c r="X2473" i="1"/>
  <c r="X2557" i="1"/>
  <c r="X2641" i="1"/>
  <c r="X2725" i="1"/>
  <c r="X2809" i="1"/>
  <c r="X2893" i="1"/>
  <c r="X2977" i="1"/>
  <c r="X3061" i="1"/>
  <c r="X3145" i="1"/>
  <c r="X3229" i="1"/>
  <c r="X3313" i="1"/>
  <c r="X3397" i="1"/>
  <c r="X3481" i="1"/>
  <c r="X3565" i="1"/>
  <c r="X3649" i="1"/>
  <c r="X3733" i="1"/>
  <c r="X3817" i="1"/>
  <c r="X3901" i="1"/>
  <c r="X3985" i="1"/>
  <c r="X4069" i="1"/>
  <c r="X4153" i="1"/>
  <c r="X4237" i="1"/>
  <c r="X4321" i="1"/>
  <c r="X4405" i="1"/>
  <c r="X4489" i="1"/>
  <c r="X4573" i="1"/>
  <c r="X4657" i="1"/>
  <c r="X4741" i="1"/>
  <c r="X4825" i="1"/>
  <c r="X4909" i="1"/>
  <c r="X4993" i="1"/>
  <c r="X5077" i="1"/>
  <c r="X5161" i="1"/>
  <c r="X5245" i="1"/>
  <c r="X5329" i="1"/>
  <c r="X5413" i="1"/>
  <c r="X5497" i="1"/>
  <c r="X5581" i="1"/>
  <c r="X5665" i="1"/>
  <c r="X5749" i="1"/>
  <c r="X5833" i="1"/>
  <c r="X5917" i="1"/>
  <c r="X6001" i="1"/>
  <c r="X5" i="1"/>
  <c r="X89" i="1"/>
  <c r="X173" i="1"/>
  <c r="X257" i="1"/>
  <c r="X341" i="1"/>
  <c r="X425" i="1"/>
  <c r="X509" i="1"/>
  <c r="X593" i="1"/>
  <c r="X677" i="1"/>
  <c r="X761" i="1"/>
  <c r="X845" i="1"/>
  <c r="X929" i="1"/>
  <c r="X1013" i="1"/>
  <c r="X1097" i="1"/>
  <c r="X1181" i="1"/>
  <c r="X1265" i="1"/>
  <c r="X1349" i="1"/>
  <c r="X1433" i="1"/>
  <c r="X1517" i="1"/>
  <c r="X1601" i="1"/>
  <c r="X1685" i="1"/>
  <c r="X1769" i="1"/>
  <c r="X1853" i="1"/>
  <c r="X1937" i="1"/>
  <c r="X2021" i="1"/>
  <c r="X2105" i="1"/>
  <c r="X2189" i="1"/>
  <c r="X2273" i="1"/>
  <c r="X2357" i="1"/>
  <c r="X2441" i="1"/>
  <c r="X2525" i="1"/>
  <c r="X2609" i="1"/>
  <c r="X2693" i="1"/>
  <c r="X2777" i="1"/>
  <c r="X2861" i="1"/>
  <c r="X2945" i="1"/>
  <c r="X3029" i="1"/>
  <c r="X3113" i="1"/>
  <c r="X3197" i="1"/>
  <c r="X3281" i="1"/>
  <c r="X3365" i="1"/>
  <c r="X3449" i="1"/>
  <c r="X3533" i="1"/>
  <c r="X3617" i="1"/>
  <c r="X3701" i="1"/>
  <c r="X3785" i="1"/>
  <c r="X3869" i="1"/>
  <c r="X3953" i="1"/>
  <c r="X4037" i="1"/>
  <c r="X4121" i="1"/>
  <c r="X4205" i="1"/>
  <c r="X4289" i="1"/>
  <c r="X4373" i="1"/>
  <c r="X4457" i="1"/>
  <c r="X4541" i="1"/>
  <c r="X4625" i="1"/>
  <c r="X4709" i="1"/>
  <c r="X4793" i="1"/>
  <c r="X4877" i="1"/>
  <c r="X4961" i="1"/>
  <c r="X5045" i="1"/>
  <c r="X5129" i="1"/>
  <c r="X5213" i="1"/>
  <c r="X5297" i="1"/>
  <c r="X5381" i="1"/>
  <c r="X5465" i="1"/>
  <c r="X5549" i="1"/>
  <c r="X5633" i="1"/>
  <c r="X5717" i="1"/>
  <c r="X5801" i="1"/>
  <c r="X5885" i="1"/>
  <c r="X5969" i="1"/>
  <c r="B17" i="2"/>
  <c r="X275" i="1"/>
  <c r="X695" i="1"/>
  <c r="X1031" i="1"/>
  <c r="X2207" i="1"/>
  <c r="X2543" i="1"/>
  <c r="X3215" i="1"/>
  <c r="X3299" i="1"/>
  <c r="X3551" i="1"/>
  <c r="X3635" i="1"/>
  <c r="X3971" i="1"/>
  <c r="X4055" i="1"/>
  <c r="X4139" i="1"/>
  <c r="X4307" i="1"/>
  <c r="X4391" i="1"/>
  <c r="X4475" i="1"/>
  <c r="X4811" i="1"/>
  <c r="X4895" i="1"/>
  <c r="X4979" i="1"/>
  <c r="X5315" i="1"/>
  <c r="X5399" i="1"/>
  <c r="X23" i="1"/>
  <c r="X359" i="1"/>
  <c r="X443" i="1"/>
  <c r="X527" i="1"/>
  <c r="X1535" i="1"/>
  <c r="X1871" i="1"/>
  <c r="X1955" i="1"/>
  <c r="X2039" i="1"/>
  <c r="X2459" i="1"/>
  <c r="X2711" i="1"/>
  <c r="X2795" i="1"/>
  <c r="X3047" i="1"/>
  <c r="X4559" i="1"/>
  <c r="X4643" i="1"/>
  <c r="X5147" i="1"/>
  <c r="X5483" i="1"/>
  <c r="X5651" i="1"/>
  <c r="X5819" i="1"/>
  <c r="X107" i="1"/>
  <c r="X191" i="1"/>
  <c r="X611" i="1"/>
  <c r="X779" i="1"/>
  <c r="X863" i="1"/>
  <c r="X947" i="1"/>
  <c r="X1115" i="1"/>
  <c r="X1199" i="1"/>
  <c r="X1283" i="1"/>
  <c r="X1367" i="1"/>
  <c r="X1451" i="1"/>
  <c r="X1619" i="1"/>
  <c r="X1703" i="1"/>
  <c r="X1787" i="1"/>
  <c r="X2123" i="1"/>
  <c r="X2291" i="1"/>
  <c r="X2375" i="1"/>
  <c r="X2627" i="1"/>
  <c r="X2879" i="1"/>
  <c r="X2963" i="1"/>
  <c r="X3131" i="1"/>
  <c r="X3383" i="1"/>
  <c r="X3467" i="1"/>
  <c r="X3719" i="1"/>
  <c r="X3803" i="1"/>
  <c r="X3887" i="1"/>
  <c r="X4223" i="1"/>
  <c r="X4727" i="1"/>
  <c r="X5063" i="1"/>
  <c r="X5231" i="1"/>
  <c r="X5567" i="1"/>
  <c r="X5735" i="1"/>
  <c r="X5903" i="1"/>
  <c r="X5987" i="1"/>
  <c r="B11" i="2"/>
  <c r="X17" i="1"/>
  <c r="X101" i="1"/>
  <c r="X185" i="1"/>
  <c r="X269" i="1"/>
  <c r="X353" i="1"/>
  <c r="X437" i="1"/>
  <c r="X521" i="1"/>
  <c r="X605" i="1"/>
  <c r="X689" i="1"/>
  <c r="X773" i="1"/>
  <c r="X857" i="1"/>
  <c r="X941" i="1"/>
  <c r="X1025" i="1"/>
  <c r="X1109" i="1"/>
  <c r="X1193" i="1"/>
  <c r="X1277" i="1"/>
  <c r="X1361" i="1"/>
  <c r="X1445" i="1"/>
  <c r="X1529" i="1"/>
  <c r="X1613" i="1"/>
  <c r="X1697" i="1"/>
  <c r="X1781" i="1"/>
  <c r="X1865" i="1"/>
  <c r="X1949" i="1"/>
  <c r="X2033" i="1"/>
  <c r="X2117" i="1"/>
  <c r="X2201" i="1"/>
  <c r="X2285" i="1"/>
  <c r="X2369" i="1"/>
  <c r="X2453" i="1"/>
  <c r="X2537" i="1"/>
  <c r="X2621" i="1"/>
  <c r="X2705" i="1"/>
  <c r="X2789" i="1"/>
  <c r="X2873" i="1"/>
  <c r="X2957" i="1"/>
  <c r="X3041" i="1"/>
  <c r="X3125" i="1"/>
  <c r="X3209" i="1"/>
  <c r="X3293" i="1"/>
  <c r="X3377" i="1"/>
  <c r="X3461" i="1"/>
  <c r="X3545" i="1"/>
  <c r="X3629" i="1"/>
  <c r="X3713" i="1"/>
  <c r="X3797" i="1"/>
  <c r="X3881" i="1"/>
  <c r="X3965" i="1"/>
  <c r="X4049" i="1"/>
  <c r="X4133" i="1"/>
  <c r="X4217" i="1"/>
  <c r="X4301" i="1"/>
  <c r="X4385" i="1"/>
  <c r="X4469" i="1"/>
  <c r="X4553" i="1"/>
  <c r="X4637" i="1"/>
  <c r="X4721" i="1"/>
  <c r="X4805" i="1"/>
  <c r="X4889" i="1"/>
  <c r="X4973" i="1"/>
  <c r="X5057" i="1"/>
  <c r="X5141" i="1"/>
  <c r="X5225" i="1"/>
  <c r="X5309" i="1"/>
  <c r="X5393" i="1"/>
  <c r="X5477" i="1"/>
  <c r="X5561" i="1"/>
  <c r="X5645" i="1"/>
  <c r="X5729" i="1"/>
  <c r="X5813" i="1"/>
  <c r="X5897" i="1"/>
  <c r="X5981" i="1"/>
  <c r="X25" i="1"/>
  <c r="X109" i="1"/>
  <c r="X193" i="1"/>
  <c r="X277" i="1"/>
  <c r="X361" i="1"/>
  <c r="X445" i="1"/>
  <c r="X529" i="1"/>
  <c r="X613" i="1"/>
  <c r="X697" i="1"/>
  <c r="X781" i="1"/>
  <c r="X865" i="1"/>
  <c r="X949" i="1"/>
  <c r="X1033" i="1"/>
  <c r="X1117" i="1"/>
  <c r="X1201" i="1"/>
  <c r="X1285" i="1"/>
  <c r="X1369" i="1"/>
  <c r="X1453" i="1"/>
  <c r="X1537" i="1"/>
  <c r="X1621" i="1"/>
  <c r="X1705" i="1"/>
  <c r="X1789" i="1"/>
  <c r="X1873" i="1"/>
  <c r="X1957" i="1"/>
  <c r="X2041" i="1"/>
  <c r="X2125" i="1"/>
  <c r="X2209" i="1"/>
  <c r="X2293" i="1"/>
  <c r="X2377" i="1"/>
  <c r="X2461" i="1"/>
  <c r="X2545" i="1"/>
  <c r="X2629" i="1"/>
  <c r="X2713" i="1"/>
  <c r="X2797" i="1"/>
  <c r="X2881" i="1"/>
  <c r="X2965" i="1"/>
  <c r="X3049" i="1"/>
  <c r="X3133" i="1"/>
  <c r="X3217" i="1"/>
  <c r="X3301" i="1"/>
  <c r="X3385" i="1"/>
  <c r="X3469" i="1"/>
  <c r="X3553" i="1"/>
  <c r="X3637" i="1"/>
  <c r="X3721" i="1"/>
  <c r="X3805" i="1"/>
  <c r="X3889" i="1"/>
  <c r="X3973" i="1"/>
  <c r="X4057" i="1"/>
  <c r="X4141" i="1"/>
  <c r="X4225" i="1"/>
  <c r="X4309" i="1"/>
  <c r="X4393" i="1"/>
  <c r="X4477" i="1"/>
  <c r="X4561" i="1"/>
  <c r="X4645" i="1"/>
  <c r="X4729" i="1"/>
  <c r="X4813" i="1"/>
  <c r="X4897" i="1"/>
  <c r="X4981" i="1"/>
  <c r="X5065" i="1"/>
  <c r="X5149" i="1"/>
  <c r="X5233" i="1"/>
  <c r="X5317" i="1"/>
  <c r="X5401" i="1"/>
  <c r="X5485" i="1"/>
  <c r="X5569" i="1"/>
  <c r="X5653" i="1"/>
  <c r="X5737" i="1"/>
  <c r="X5821" i="1"/>
  <c r="X5905" i="1"/>
  <c r="X5989" i="1"/>
  <c r="U6101" i="1"/>
  <c r="U6102" i="1" s="1"/>
  <c r="U6103" i="1" s="1"/>
  <c r="U6104" i="1" s="1"/>
  <c r="U6105" i="1" s="1"/>
  <c r="U6106" i="1" s="1"/>
  <c r="U6107" i="1" s="1"/>
  <c r="U6108" i="1" s="1"/>
  <c r="U6109" i="1" s="1"/>
  <c r="U6110" i="1" s="1"/>
  <c r="U6111" i="1" s="1"/>
  <c r="U6112" i="1" s="1"/>
  <c r="U6113" i="1" s="1"/>
  <c r="U6114" i="1" s="1"/>
  <c r="U6115" i="1" s="1"/>
  <c r="U6116" i="1" s="1"/>
  <c r="U6117" i="1" s="1"/>
  <c r="U6118" i="1" s="1"/>
  <c r="U6119" i="1" s="1"/>
  <c r="U6120" i="1" s="1"/>
  <c r="U6121" i="1" s="1"/>
  <c r="U6122" i="1" s="1"/>
  <c r="U6123" i="1" s="1"/>
  <c r="U6124" i="1" s="1"/>
  <c r="U6125" i="1" s="1"/>
  <c r="U6126" i="1" s="1"/>
  <c r="U6127" i="1" s="1"/>
  <c r="U6128" i="1" s="1"/>
  <c r="U6129" i="1" s="1"/>
  <c r="U6130" i="1" s="1"/>
  <c r="U6131" i="1" s="1"/>
  <c r="U6132" i="1" s="1"/>
  <c r="U6133" i="1" s="1"/>
  <c r="U6134" i="1" s="1"/>
  <c r="U6135" i="1" s="1"/>
  <c r="U6136" i="1" s="1"/>
  <c r="U6137" i="1" s="1"/>
  <c r="U6138" i="1" s="1"/>
  <c r="U6100" i="1"/>
  <c r="Z1727" i="1"/>
  <c r="Z2063" i="1"/>
  <c r="Z2399" i="1"/>
  <c r="Z2735" i="1"/>
  <c r="Z3071" i="1"/>
  <c r="Z3407" i="1"/>
  <c r="Z3743" i="1"/>
  <c r="Z4079" i="1"/>
  <c r="Z4415" i="1"/>
  <c r="Z4751" i="1"/>
  <c r="Z5087" i="1"/>
  <c r="Z5423" i="1"/>
  <c r="Z5759" i="1"/>
  <c r="Z215" i="1"/>
  <c r="Z551" i="1"/>
  <c r="Z887" i="1"/>
  <c r="Z1223" i="1"/>
  <c r="Z1475" i="1"/>
  <c r="Z1811" i="1"/>
  <c r="Z2147" i="1"/>
  <c r="Z2483" i="1"/>
  <c r="Z2819" i="1"/>
  <c r="Z3155" i="1"/>
  <c r="Z3491" i="1"/>
  <c r="Z3827" i="1"/>
  <c r="Z4163" i="1"/>
  <c r="Z1559" i="1"/>
  <c r="Z1895" i="1"/>
  <c r="Z2231" i="1"/>
  <c r="Z2567" i="1"/>
  <c r="Z2903" i="1"/>
  <c r="Z3239" i="1"/>
  <c r="Z3575" i="1"/>
  <c r="Z3911" i="1"/>
  <c r="Z4247" i="1"/>
  <c r="Z4583" i="1"/>
  <c r="Z4919" i="1"/>
  <c r="Z5255" i="1"/>
  <c r="Z5591" i="1"/>
  <c r="Z5927" i="1"/>
  <c r="Z47" i="1"/>
  <c r="Z383" i="1"/>
  <c r="Z719" i="1"/>
  <c r="Z1055" i="1"/>
  <c r="Z1391" i="1"/>
  <c r="Z1643" i="1"/>
  <c r="Z1979" i="1"/>
  <c r="Z2315" i="1"/>
  <c r="Z2651" i="1"/>
  <c r="Z2987" i="1"/>
  <c r="Z3323" i="1"/>
  <c r="Z3659" i="1"/>
  <c r="Z3995" i="1"/>
  <c r="Z4331" i="1"/>
  <c r="Z4667" i="1"/>
  <c r="Z4499" i="1"/>
  <c r="Z4835" i="1"/>
  <c r="Z5507" i="1"/>
  <c r="Z467" i="1"/>
  <c r="Z1139" i="1"/>
  <c r="Z5843" i="1"/>
  <c r="Z131" i="1"/>
  <c r="Z1307" i="1"/>
  <c r="Z5339" i="1"/>
  <c r="Z6011" i="1"/>
  <c r="Z299" i="1"/>
  <c r="Z971" i="1"/>
  <c r="Z5171" i="1"/>
  <c r="Z803" i="1"/>
  <c r="Z5003" i="1"/>
  <c r="Z5675" i="1"/>
  <c r="Z635" i="1"/>
  <c r="Y1474" i="1"/>
  <c r="Y1558" i="1"/>
  <c r="Y1642" i="1"/>
  <c r="Y1726" i="1"/>
  <c r="Y1810" i="1"/>
  <c r="Y1894" i="1"/>
  <c r="Y1978" i="1"/>
  <c r="Y2062" i="1"/>
  <c r="Y2146" i="1"/>
  <c r="Y2230" i="1"/>
  <c r="Y2314" i="1"/>
  <c r="Y2398" i="1"/>
  <c r="Y2482" i="1"/>
  <c r="Y2566" i="1"/>
  <c r="Y2650" i="1"/>
  <c r="Y2734" i="1"/>
  <c r="Y2818" i="1"/>
  <c r="Y2902" i="1"/>
  <c r="Y2986" i="1"/>
  <c r="Y3070" i="1"/>
  <c r="Y3154" i="1"/>
  <c r="Y3238" i="1"/>
  <c r="Y3322" i="1"/>
  <c r="Y3406" i="1"/>
  <c r="Y3490" i="1"/>
  <c r="Y3574" i="1"/>
  <c r="Y3658" i="1"/>
  <c r="Y3742" i="1"/>
  <c r="Y3826" i="1"/>
  <c r="Y3910" i="1"/>
  <c r="Y3994" i="1"/>
  <c r="Y4078" i="1"/>
  <c r="Y4162" i="1"/>
  <c r="Y4246" i="1"/>
  <c r="Y4330" i="1"/>
  <c r="Y4414" i="1"/>
  <c r="Y4498" i="1"/>
  <c r="Y4582" i="1"/>
  <c r="Y4666" i="1"/>
  <c r="Y4750" i="1"/>
  <c r="Y4834" i="1"/>
  <c r="Y4918" i="1"/>
  <c r="Y5254" i="1"/>
  <c r="Y5590" i="1"/>
  <c r="Y5926" i="1"/>
  <c r="Y46" i="1"/>
  <c r="Y130" i="1"/>
  <c r="Y214" i="1"/>
  <c r="Y298" i="1"/>
  <c r="Y382" i="1"/>
  <c r="Y466" i="1"/>
  <c r="Y550" i="1"/>
  <c r="Y634" i="1"/>
  <c r="Y718" i="1"/>
  <c r="Y802" i="1"/>
  <c r="Y886" i="1"/>
  <c r="Y970" i="1"/>
  <c r="Y1054" i="1"/>
  <c r="Y1138" i="1"/>
  <c r="Y1222" i="1"/>
  <c r="Y1306" i="1"/>
  <c r="Y1390" i="1"/>
  <c r="Y5002" i="1"/>
  <c r="Y5338" i="1"/>
  <c r="Y5674" i="1"/>
  <c r="Y6010" i="1"/>
  <c r="Y5170" i="1"/>
  <c r="Y5506" i="1"/>
  <c r="Y5842" i="1"/>
  <c r="Y5086" i="1"/>
  <c r="Y5422" i="1"/>
  <c r="Y5758" i="1"/>
  <c r="A6053" i="1"/>
  <c r="V6053" i="1" s="1"/>
  <c r="E6053" i="1" s="1"/>
  <c r="Y6053" i="1" s="1"/>
  <c r="X24" i="1" l="1"/>
  <c r="X108" i="1"/>
  <c r="X192" i="1"/>
  <c r="X276" i="1"/>
  <c r="X360" i="1"/>
  <c r="X444" i="1"/>
  <c r="X528" i="1"/>
  <c r="X612" i="1"/>
  <c r="X696" i="1"/>
  <c r="X780" i="1"/>
  <c r="X864" i="1"/>
  <c r="X948" i="1"/>
  <c r="X1032" i="1"/>
  <c r="X1116" i="1"/>
  <c r="X1200" i="1"/>
  <c r="X1284" i="1"/>
  <c r="X1368" i="1"/>
  <c r="X1452" i="1"/>
  <c r="X1536" i="1"/>
  <c r="X1620" i="1"/>
  <c r="X1704" i="1"/>
  <c r="X1788" i="1"/>
  <c r="X1872" i="1"/>
  <c r="X1956" i="1"/>
  <c r="X2040" i="1"/>
  <c r="X2124" i="1"/>
  <c r="X2208" i="1"/>
  <c r="X2292" i="1"/>
  <c r="X2376" i="1"/>
  <c r="X2460" i="1"/>
  <c r="X2544" i="1"/>
  <c r="X2628" i="1"/>
  <c r="X2712" i="1"/>
  <c r="X2796" i="1"/>
  <c r="X2880" i="1"/>
  <c r="X2964" i="1"/>
  <c r="X3048" i="1"/>
  <c r="X3132" i="1"/>
  <c r="X3216" i="1"/>
  <c r="X3300" i="1"/>
  <c r="X3384" i="1"/>
  <c r="X3468" i="1"/>
  <c r="X3552" i="1"/>
  <c r="X3636" i="1"/>
  <c r="X3720" i="1"/>
  <c r="X3804" i="1"/>
  <c r="X3888" i="1"/>
  <c r="X3972" i="1"/>
  <c r="X4056" i="1"/>
  <c r="X4140" i="1"/>
  <c r="X4224" i="1"/>
  <c r="X4308" i="1"/>
  <c r="X4392" i="1"/>
  <c r="X4476" i="1"/>
  <c r="X4560" i="1"/>
  <c r="X4644" i="1"/>
  <c r="X4728" i="1"/>
  <c r="X4812" i="1"/>
  <c r="X4896" i="1"/>
  <c r="X4980" i="1"/>
  <c r="X5064" i="1"/>
  <c r="X5148" i="1"/>
  <c r="X5232" i="1"/>
  <c r="X5316" i="1"/>
  <c r="X5400" i="1"/>
  <c r="X5484" i="1"/>
  <c r="X5568" i="1"/>
  <c r="X5652" i="1"/>
  <c r="X5736" i="1"/>
  <c r="X5820" i="1"/>
  <c r="X5904" i="1"/>
  <c r="X5988" i="1"/>
  <c r="X28" i="1"/>
  <c r="X112" i="1"/>
  <c r="X196" i="1"/>
  <c r="X280" i="1"/>
  <c r="X364" i="1"/>
  <c r="X448" i="1"/>
  <c r="X532" i="1"/>
  <c r="X616" i="1"/>
  <c r="X700" i="1"/>
  <c r="X784" i="1"/>
  <c r="X868" i="1"/>
  <c r="X952" i="1"/>
  <c r="X1036" i="1"/>
  <c r="X1120" i="1"/>
  <c r="X1204" i="1"/>
  <c r="X1288" i="1"/>
  <c r="X1372" i="1"/>
  <c r="X1456" i="1"/>
  <c r="X1540" i="1"/>
  <c r="X1624" i="1"/>
  <c r="X1708" i="1"/>
  <c r="X1792" i="1"/>
  <c r="X1876" i="1"/>
  <c r="X1960" i="1"/>
  <c r="X2044" i="1"/>
  <c r="X2128" i="1"/>
  <c r="X2212" i="1"/>
  <c r="X2296" i="1"/>
  <c r="X2380" i="1"/>
  <c r="X2464" i="1"/>
  <c r="X2548" i="1"/>
  <c r="X2632" i="1"/>
  <c r="X2716" i="1"/>
  <c r="X2800" i="1"/>
  <c r="X2884" i="1"/>
  <c r="X2968" i="1"/>
  <c r="X3052" i="1"/>
  <c r="X3136" i="1"/>
  <c r="X3220" i="1"/>
  <c r="X3304" i="1"/>
  <c r="X3388" i="1"/>
  <c r="X3472" i="1"/>
  <c r="X3556" i="1"/>
  <c r="X3640" i="1"/>
  <c r="X3724" i="1"/>
  <c r="X3808" i="1"/>
  <c r="X3892" i="1"/>
  <c r="X3976" i="1"/>
  <c r="X4060" i="1"/>
  <c r="X4144" i="1"/>
  <c r="X4228" i="1"/>
  <c r="X4312" i="1"/>
  <c r="X4396" i="1"/>
  <c r="X4480" i="1"/>
  <c r="X4564" i="1"/>
  <c r="X4648" i="1"/>
  <c r="X4732" i="1"/>
  <c r="X4816" i="1"/>
  <c r="X4900" i="1"/>
  <c r="X4984" i="1"/>
  <c r="X5068" i="1"/>
  <c r="X5152" i="1"/>
  <c r="X5236" i="1"/>
  <c r="X5320" i="1"/>
  <c r="X5404" i="1"/>
  <c r="X5488" i="1"/>
  <c r="X5572" i="1"/>
  <c r="X5656" i="1"/>
  <c r="X5740" i="1"/>
  <c r="X5824" i="1"/>
  <c r="X5908" i="1"/>
  <c r="X5992" i="1"/>
  <c r="X22" i="1"/>
  <c r="X106" i="1"/>
  <c r="X190" i="1"/>
  <c r="X274" i="1"/>
  <c r="X358" i="1"/>
  <c r="X442" i="1"/>
  <c r="X526" i="1"/>
  <c r="X610" i="1"/>
  <c r="X694" i="1"/>
  <c r="X778" i="1"/>
  <c r="X862" i="1"/>
  <c r="X946" i="1"/>
  <c r="X1030" i="1"/>
  <c r="X1114" i="1"/>
  <c r="X1198" i="1"/>
  <c r="X1282" i="1"/>
  <c r="X1366" i="1"/>
  <c r="X1450" i="1"/>
  <c r="X1534" i="1"/>
  <c r="X1618" i="1"/>
  <c r="X1702" i="1"/>
  <c r="X1786" i="1"/>
  <c r="X1870" i="1"/>
  <c r="X1954" i="1"/>
  <c r="X2038" i="1"/>
  <c r="X2122" i="1"/>
  <c r="X2206" i="1"/>
  <c r="X2290" i="1"/>
  <c r="X2374" i="1"/>
  <c r="X2458" i="1"/>
  <c r="X2542" i="1"/>
  <c r="X2626" i="1"/>
  <c r="X2710" i="1"/>
  <c r="X2794" i="1"/>
  <c r="X2878" i="1"/>
  <c r="X2962" i="1"/>
  <c r="X3046" i="1"/>
  <c r="X3130" i="1"/>
  <c r="X3214" i="1"/>
  <c r="X3298" i="1"/>
  <c r="X3382" i="1"/>
  <c r="X3466" i="1"/>
  <c r="X3550" i="1"/>
  <c r="X3634" i="1"/>
  <c r="X3718" i="1"/>
  <c r="X3802" i="1"/>
  <c r="X3886" i="1"/>
  <c r="X3970" i="1"/>
  <c r="X4054" i="1"/>
  <c r="X4138" i="1"/>
  <c r="X4222" i="1"/>
  <c r="X4306" i="1"/>
  <c r="X4390" i="1"/>
  <c r="X4474" i="1"/>
  <c r="X4558" i="1"/>
  <c r="X4642" i="1"/>
  <c r="X4726" i="1"/>
  <c r="X4810" i="1"/>
  <c r="X4894" i="1"/>
  <c r="X4978" i="1"/>
  <c r="X5062" i="1"/>
  <c r="X5146" i="1"/>
  <c r="X5230" i="1"/>
  <c r="X5314" i="1"/>
  <c r="X5398" i="1"/>
  <c r="X5482" i="1"/>
  <c r="X5566" i="1"/>
  <c r="X5650" i="1"/>
  <c r="X5734" i="1"/>
  <c r="X5818" i="1"/>
  <c r="X5902" i="1"/>
  <c r="X5986" i="1"/>
  <c r="X18" i="1"/>
  <c r="X102" i="1"/>
  <c r="X186" i="1"/>
  <c r="X270" i="1"/>
  <c r="X354" i="1"/>
  <c r="X438" i="1"/>
  <c r="X522" i="1"/>
  <c r="X606" i="1"/>
  <c r="X690" i="1"/>
  <c r="X774" i="1"/>
  <c r="X858" i="1"/>
  <c r="X942" i="1"/>
  <c r="X1026" i="1"/>
  <c r="X1110" i="1"/>
  <c r="X1194" i="1"/>
  <c r="X1278" i="1"/>
  <c r="X1362" i="1"/>
  <c r="X1446" i="1"/>
  <c r="X1530" i="1"/>
  <c r="X1614" i="1"/>
  <c r="X1698" i="1"/>
  <c r="X1782" i="1"/>
  <c r="X1866" i="1"/>
  <c r="X1950" i="1"/>
  <c r="X2034" i="1"/>
  <c r="X2118" i="1"/>
  <c r="X2202" i="1"/>
  <c r="X2286" i="1"/>
  <c r="X2370" i="1"/>
  <c r="X2454" i="1"/>
  <c r="X2538" i="1"/>
  <c r="X2622" i="1"/>
  <c r="X2706" i="1"/>
  <c r="X2790" i="1"/>
  <c r="X2874" i="1"/>
  <c r="X2958" i="1"/>
  <c r="X3042" i="1"/>
  <c r="X3126" i="1"/>
  <c r="X3210" i="1"/>
  <c r="X3294" i="1"/>
  <c r="X3378" i="1"/>
  <c r="X3462" i="1"/>
  <c r="X3546" i="1"/>
  <c r="X3630" i="1"/>
  <c r="X3714" i="1"/>
  <c r="X3798" i="1"/>
  <c r="X3882" i="1"/>
  <c r="X3966" i="1"/>
  <c r="X4050" i="1"/>
  <c r="X4134" i="1"/>
  <c r="X4218" i="1"/>
  <c r="X4302" i="1"/>
  <c r="X4386" i="1"/>
  <c r="X4470" i="1"/>
  <c r="X4554" i="1"/>
  <c r="X4638" i="1"/>
  <c r="X4722" i="1"/>
  <c r="X4806" i="1"/>
  <c r="X4890" i="1"/>
  <c r="X4974" i="1"/>
  <c r="X5058" i="1"/>
  <c r="X5142" i="1"/>
  <c r="X5226" i="1"/>
  <c r="X5310" i="1"/>
  <c r="X5394" i="1"/>
  <c r="X5478" i="1"/>
  <c r="X5562" i="1"/>
  <c r="X5646" i="1"/>
  <c r="X5730" i="1"/>
  <c r="X5814" i="1"/>
  <c r="X5898" i="1"/>
  <c r="X5982" i="1"/>
  <c r="U6140" i="1"/>
  <c r="U6141" i="1" s="1"/>
  <c r="U6142" i="1" s="1"/>
  <c r="U6143" i="1" s="1"/>
  <c r="U6144" i="1" s="1"/>
  <c r="U6145" i="1" s="1"/>
  <c r="U6146" i="1" s="1"/>
  <c r="U6147" i="1" s="1"/>
  <c r="U6148" i="1" s="1"/>
  <c r="U6149" i="1" s="1"/>
  <c r="U6150" i="1" s="1"/>
  <c r="U6151" i="1" s="1"/>
  <c r="U6152" i="1" s="1"/>
  <c r="U6153" i="1" s="1"/>
  <c r="U6154" i="1" s="1"/>
  <c r="U6155" i="1" s="1"/>
  <c r="U6156" i="1" s="1"/>
  <c r="U6157" i="1" s="1"/>
  <c r="U6158" i="1" s="1"/>
  <c r="U6159" i="1" s="1"/>
  <c r="U6160" i="1" s="1"/>
  <c r="U6161" i="1" s="1"/>
  <c r="U6162" i="1" s="1"/>
  <c r="U6163" i="1" s="1"/>
  <c r="U6164" i="1" s="1"/>
  <c r="U6165" i="1" s="1"/>
  <c r="U6166" i="1" s="1"/>
  <c r="U6167" i="1" s="1"/>
  <c r="U6168" i="1" s="1"/>
  <c r="U6169" i="1" s="1"/>
  <c r="U6170" i="1" s="1"/>
  <c r="U6171" i="1" s="1"/>
  <c r="U6172" i="1" s="1"/>
  <c r="U6173" i="1" s="1"/>
  <c r="U6174" i="1" s="1"/>
  <c r="U6175" i="1" s="1"/>
  <c r="U6176" i="1" s="1"/>
  <c r="U6177" i="1" s="1"/>
  <c r="U6139" i="1"/>
  <c r="Z1474" i="1"/>
  <c r="Z1810" i="1"/>
  <c r="Z2146" i="1"/>
  <c r="Z2482" i="1"/>
  <c r="Z2818" i="1"/>
  <c r="Z3154" i="1"/>
  <c r="Z3490" i="1"/>
  <c r="Z3826" i="1"/>
  <c r="Z4162" i="1"/>
  <c r="Z4498" i="1"/>
  <c r="Z4834" i="1"/>
  <c r="Z5170" i="1"/>
  <c r="Z5506" i="1"/>
  <c r="Z5842" i="1"/>
  <c r="Z298" i="1"/>
  <c r="Z634" i="1"/>
  <c r="Z970" i="1"/>
  <c r="Z1306" i="1"/>
  <c r="Z1558" i="1"/>
  <c r="Z1894" i="1"/>
  <c r="Z2230" i="1"/>
  <c r="Z2566" i="1"/>
  <c r="Z2902" i="1"/>
  <c r="Z3238" i="1"/>
  <c r="Z3574" i="1"/>
  <c r="Z3910" i="1"/>
  <c r="Z4246" i="1"/>
  <c r="Z1642" i="1"/>
  <c r="Z1978" i="1"/>
  <c r="Z2314" i="1"/>
  <c r="Z2650" i="1"/>
  <c r="Z2986" i="1"/>
  <c r="Z3322" i="1"/>
  <c r="Z3658" i="1"/>
  <c r="Z3994" i="1"/>
  <c r="Z4330" i="1"/>
  <c r="Z4666" i="1"/>
  <c r="Z5002" i="1"/>
  <c r="Z5338" i="1"/>
  <c r="Z5674" i="1"/>
  <c r="Z6010" i="1"/>
  <c r="Z130" i="1"/>
  <c r="Z466" i="1"/>
  <c r="Z802" i="1"/>
  <c r="Z1138" i="1"/>
  <c r="Z1726" i="1"/>
  <c r="Z2062" i="1"/>
  <c r="Z2398" i="1"/>
  <c r="Z2734" i="1"/>
  <c r="Z3070" i="1"/>
  <c r="Z3406" i="1"/>
  <c r="Z3742" i="1"/>
  <c r="Z4078" i="1"/>
  <c r="Z4414" i="1"/>
  <c r="Z4750" i="1"/>
  <c r="Z5422" i="1"/>
  <c r="Z382" i="1"/>
  <c r="Z1054" i="1"/>
  <c r="Z5758" i="1"/>
  <c r="Z718" i="1"/>
  <c r="Z1390" i="1"/>
  <c r="Z4918" i="1"/>
  <c r="Z5590" i="1"/>
  <c r="Z1222" i="1"/>
  <c r="Z5254" i="1"/>
  <c r="Z5926" i="1"/>
  <c r="Z214" i="1"/>
  <c r="Z886" i="1"/>
  <c r="Z5086" i="1"/>
  <c r="Z46" i="1"/>
  <c r="Z4582" i="1"/>
  <c r="Z550" i="1"/>
  <c r="A6054" i="1"/>
  <c r="A6055" i="1" s="1"/>
  <c r="U6179" i="1" l="1"/>
  <c r="U6180" i="1" s="1"/>
  <c r="U6181" i="1" s="1"/>
  <c r="U6182" i="1" s="1"/>
  <c r="U6183" i="1" s="1"/>
  <c r="U6184" i="1" s="1"/>
  <c r="U6185" i="1" s="1"/>
  <c r="U6186" i="1" s="1"/>
  <c r="U6187" i="1" s="1"/>
  <c r="U6188" i="1" s="1"/>
  <c r="U6189" i="1" s="1"/>
  <c r="U6190" i="1" s="1"/>
  <c r="U6191" i="1" s="1"/>
  <c r="U6192" i="1" s="1"/>
  <c r="U6193" i="1" s="1"/>
  <c r="U6194" i="1" s="1"/>
  <c r="U6195" i="1" s="1"/>
  <c r="U6196" i="1" s="1"/>
  <c r="U6197" i="1" s="1"/>
  <c r="U6198" i="1" s="1"/>
  <c r="U6199" i="1" s="1"/>
  <c r="U6200" i="1" s="1"/>
  <c r="U6201" i="1" s="1"/>
  <c r="U6202" i="1" s="1"/>
  <c r="U6203" i="1" s="1"/>
  <c r="U6204" i="1" s="1"/>
  <c r="U6205" i="1" s="1"/>
  <c r="U6206" i="1" s="1"/>
  <c r="U6207" i="1" s="1"/>
  <c r="U6208" i="1" s="1"/>
  <c r="U6209" i="1" s="1"/>
  <c r="U6210" i="1" s="1"/>
  <c r="U6211" i="1" s="1"/>
  <c r="U6212" i="1" s="1"/>
  <c r="U6213" i="1" s="1"/>
  <c r="U6214" i="1" s="1"/>
  <c r="U6215" i="1" s="1"/>
  <c r="U6216" i="1" s="1"/>
  <c r="U6178" i="1"/>
  <c r="V6054" i="1"/>
  <c r="E6054" i="1" s="1"/>
  <c r="Y6054" i="1" s="1"/>
  <c r="A6056" i="1"/>
  <c r="V6055" i="1"/>
  <c r="E6055" i="1" s="1"/>
  <c r="Y6055" i="1" s="1"/>
  <c r="U6218" i="1" l="1"/>
  <c r="U6219" i="1" s="1"/>
  <c r="U6220" i="1" s="1"/>
  <c r="U6221" i="1" s="1"/>
  <c r="U6222" i="1" s="1"/>
  <c r="U6223" i="1" s="1"/>
  <c r="U6224" i="1" s="1"/>
  <c r="U6225" i="1" s="1"/>
  <c r="U6226" i="1" s="1"/>
  <c r="U6227" i="1" s="1"/>
  <c r="U6228" i="1" s="1"/>
  <c r="U6229" i="1" s="1"/>
  <c r="U6230" i="1" s="1"/>
  <c r="U6231" i="1" s="1"/>
  <c r="U6232" i="1" s="1"/>
  <c r="U6233" i="1" s="1"/>
  <c r="U6234" i="1" s="1"/>
  <c r="U6235" i="1" s="1"/>
  <c r="U6236" i="1" s="1"/>
  <c r="U6237" i="1" s="1"/>
  <c r="U6238" i="1" s="1"/>
  <c r="U6239" i="1" s="1"/>
  <c r="U6240" i="1" s="1"/>
  <c r="U6241" i="1" s="1"/>
  <c r="U6242" i="1" s="1"/>
  <c r="U6243" i="1" s="1"/>
  <c r="U6244" i="1" s="1"/>
  <c r="U6245" i="1" s="1"/>
  <c r="U6246" i="1" s="1"/>
  <c r="U6247" i="1" s="1"/>
  <c r="U6248" i="1" s="1"/>
  <c r="U6249" i="1" s="1"/>
  <c r="U6250" i="1" s="1"/>
  <c r="U6251" i="1" s="1"/>
  <c r="U6252" i="1" s="1"/>
  <c r="U6253" i="1" s="1"/>
  <c r="U6254" i="1" s="1"/>
  <c r="U6255" i="1" s="1"/>
  <c r="U6217" i="1"/>
  <c r="A6057" i="1"/>
  <c r="V6056" i="1"/>
  <c r="E6056" i="1" s="1"/>
  <c r="Y6056" i="1" s="1"/>
  <c r="U6257" i="1" l="1"/>
  <c r="U6258" i="1" s="1"/>
  <c r="U6259" i="1" s="1"/>
  <c r="U6260" i="1" s="1"/>
  <c r="U6261" i="1" s="1"/>
  <c r="U6262" i="1" s="1"/>
  <c r="U6263" i="1" s="1"/>
  <c r="U6264" i="1" s="1"/>
  <c r="U6265" i="1" s="1"/>
  <c r="U6266" i="1" s="1"/>
  <c r="U6267" i="1" s="1"/>
  <c r="U6268" i="1" s="1"/>
  <c r="U6269" i="1" s="1"/>
  <c r="U6270" i="1" s="1"/>
  <c r="U6271" i="1" s="1"/>
  <c r="U6272" i="1" s="1"/>
  <c r="U6273" i="1" s="1"/>
  <c r="U6274" i="1" s="1"/>
  <c r="U6275" i="1" s="1"/>
  <c r="U6276" i="1" s="1"/>
  <c r="U6277" i="1" s="1"/>
  <c r="U6256" i="1"/>
  <c r="A6058" i="1"/>
  <c r="V6057" i="1"/>
  <c r="E6057" i="1" s="1"/>
  <c r="Z6057" i="1" s="1"/>
  <c r="A6059" i="1" l="1"/>
  <c r="V6058" i="1"/>
  <c r="E6058" i="1" s="1"/>
  <c r="Z6058" i="1" s="1"/>
  <c r="A6060" i="1" l="1"/>
  <c r="V6059" i="1"/>
  <c r="E6059" i="1" s="1"/>
  <c r="Z6059" i="1" s="1"/>
  <c r="A6061" i="1" l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V6060" i="1"/>
  <c r="E6060" i="1" s="1"/>
  <c r="Z6060" i="1" s="1"/>
  <c r="A6089" i="1" l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V6088" i="1"/>
  <c r="E6088" i="1" s="1"/>
  <c r="Y6088" i="1" s="1"/>
  <c r="V6061" i="1"/>
  <c r="E6061" i="1" s="1"/>
  <c r="Y6061" i="1" l="1"/>
  <c r="Z6061" i="1"/>
  <c r="V6062" i="1"/>
  <c r="E6062" i="1" s="1"/>
  <c r="Z6062" i="1" s="1"/>
  <c r="V6063" i="1" l="1"/>
  <c r="E6063" i="1" s="1"/>
  <c r="Z6063" i="1" l="1"/>
  <c r="Y6063" i="1"/>
  <c r="V6064" i="1"/>
  <c r="E6064" i="1" s="1"/>
  <c r="Z6064" i="1" s="1"/>
  <c r="V6065" i="1" l="1"/>
  <c r="E6065" i="1" s="1"/>
  <c r="Y6065" i="1" l="1"/>
  <c r="Z6065" i="1"/>
  <c r="V6066" i="1"/>
  <c r="E6066" i="1" s="1"/>
  <c r="Y6066" i="1" l="1"/>
  <c r="Z6066" i="1"/>
  <c r="V6067" i="1"/>
  <c r="E6067" i="1" s="1"/>
  <c r="Y6067" i="1" l="1"/>
  <c r="Z6067" i="1"/>
  <c r="V6068" i="1"/>
  <c r="E6068" i="1" s="1"/>
  <c r="Y6068" i="1" s="1"/>
  <c r="V6069" i="1" l="1"/>
  <c r="E6069" i="1" s="1"/>
  <c r="Y6069" i="1" s="1"/>
  <c r="V6070" i="1" l="1"/>
  <c r="E6070" i="1" s="1"/>
  <c r="Y6070" i="1" s="1"/>
  <c r="V6071" i="1" l="1"/>
  <c r="E6071" i="1" s="1"/>
  <c r="Y6071" i="1" s="1"/>
  <c r="V6072" i="1" l="1"/>
  <c r="E6072" i="1" s="1"/>
  <c r="Z6072" i="1" s="1"/>
  <c r="V6073" i="1" l="1"/>
  <c r="E6073" i="1" s="1"/>
  <c r="Y6073" i="1" s="1"/>
  <c r="V6074" i="1" l="1"/>
  <c r="E6074" i="1" s="1"/>
  <c r="Z6074" i="1" s="1"/>
  <c r="V6075" i="1" l="1"/>
  <c r="E6075" i="1" s="1"/>
  <c r="Z6075" i="1" s="1"/>
  <c r="V6076" i="1" l="1"/>
  <c r="E6076" i="1" s="1"/>
  <c r="Z6076" i="1" l="1"/>
  <c r="Y6076" i="1"/>
  <c r="V6077" i="1"/>
  <c r="E6077" i="1" s="1"/>
  <c r="Y6077" i="1" l="1"/>
  <c r="Z6077" i="1"/>
  <c r="V6078" i="1"/>
  <c r="E6078" i="1" s="1"/>
  <c r="Z6078" i="1" l="1"/>
  <c r="Y6078" i="1"/>
  <c r="V6079" i="1"/>
  <c r="E6079" i="1" s="1"/>
  <c r="Z6079" i="1" l="1"/>
  <c r="Y6079" i="1"/>
  <c r="V6080" i="1"/>
  <c r="E6080" i="1" s="1"/>
  <c r="Z6080" i="1" l="1"/>
  <c r="Y6080" i="1"/>
  <c r="V6081" i="1"/>
  <c r="E6081" i="1" s="1"/>
  <c r="Y6081" i="1" l="1"/>
  <c r="Z6081" i="1"/>
  <c r="V6082" i="1"/>
  <c r="E6082" i="1" s="1"/>
  <c r="Y6082" i="1" l="1"/>
  <c r="Z6082" i="1"/>
  <c r="V6083" i="1"/>
  <c r="E6083" i="1" s="1"/>
  <c r="Z6083" i="1" s="1"/>
  <c r="V6084" i="1" l="1"/>
  <c r="E6084" i="1" s="1"/>
  <c r="Z6084" i="1" l="1"/>
  <c r="Y6084" i="1"/>
  <c r="V6085" i="1"/>
  <c r="E6085" i="1" s="1"/>
  <c r="Y6085" i="1" s="1"/>
  <c r="V6086" i="1" l="1"/>
  <c r="E6086" i="1" s="1"/>
  <c r="Z6086" i="1" s="1"/>
  <c r="V6087" i="1" l="1"/>
  <c r="E6087" i="1" s="1"/>
  <c r="Y6087" i="1" l="1"/>
  <c r="Z6087" i="1"/>
  <c r="V6089" i="1"/>
  <c r="E6089" i="1" s="1"/>
  <c r="Y6089" i="1" s="1"/>
  <c r="V6090" i="1" l="1"/>
  <c r="E6090" i="1" s="1"/>
  <c r="Y6090" i="1" s="1"/>
  <c r="V6091" i="1" l="1"/>
  <c r="E6091" i="1" s="1"/>
  <c r="Y6091" i="1" s="1"/>
  <c r="V6092" i="1" l="1"/>
  <c r="E6092" i="1" s="1"/>
  <c r="Y6092" i="1" s="1"/>
  <c r="V6093" i="1" l="1"/>
  <c r="E6093" i="1" s="1"/>
  <c r="Y6093" i="1" s="1"/>
  <c r="V6094" i="1" l="1"/>
  <c r="E6094" i="1" s="1"/>
  <c r="Y6094" i="1" s="1"/>
  <c r="V6095" i="1" l="1"/>
  <c r="E6095" i="1" s="1"/>
  <c r="Z6095" i="1" s="1"/>
  <c r="V6096" i="1" l="1"/>
  <c r="E6096" i="1" s="1"/>
  <c r="Z6096" i="1" s="1"/>
  <c r="V6097" i="1" l="1"/>
  <c r="E6097" i="1" s="1"/>
  <c r="Z6097" i="1" s="1"/>
  <c r="V6100" i="1" l="1"/>
  <c r="E6100" i="1" s="1"/>
  <c r="Z6100" i="1" s="1"/>
  <c r="V6098" i="1"/>
  <c r="E6098" i="1" s="1"/>
  <c r="Z6098" i="1" s="1"/>
  <c r="V6099" i="1" l="1"/>
  <c r="E6099" i="1" s="1"/>
  <c r="Z6099" i="1" l="1"/>
  <c r="Y6099" i="1"/>
  <c r="V6101" i="1"/>
  <c r="E6101" i="1" s="1"/>
  <c r="Y6101" i="1" l="1"/>
  <c r="Z6101" i="1"/>
  <c r="V6102" i="1"/>
  <c r="E6102" i="1" s="1"/>
  <c r="Z6102" i="1" s="1"/>
  <c r="V6103" i="1" l="1"/>
  <c r="E6103" i="1" s="1"/>
  <c r="Y6103" i="1" l="1"/>
  <c r="Z6103" i="1"/>
  <c r="V6104" i="1"/>
  <c r="E6104" i="1" s="1"/>
  <c r="Z6104" i="1" l="1"/>
  <c r="Y6104" i="1"/>
  <c r="V6105" i="1"/>
  <c r="E6105" i="1" s="1"/>
  <c r="Y6105" i="1" l="1"/>
  <c r="Z6105" i="1"/>
  <c r="V6106" i="1"/>
  <c r="E6106" i="1" s="1"/>
  <c r="Y6106" i="1" s="1"/>
  <c r="V6107" i="1" l="1"/>
  <c r="E6107" i="1" s="1"/>
  <c r="Y6107" i="1" s="1"/>
  <c r="V6108" i="1" l="1"/>
  <c r="E6108" i="1" s="1"/>
  <c r="Y6108" i="1" s="1"/>
  <c r="V6109" i="1" l="1"/>
  <c r="E6109" i="1" s="1"/>
  <c r="Y6109" i="1" s="1"/>
  <c r="V6110" i="1" l="1"/>
  <c r="E6110" i="1" s="1"/>
  <c r="Z6110" i="1" s="1"/>
  <c r="V6111" i="1" l="1"/>
  <c r="E6111" i="1" s="1"/>
  <c r="Y6111" i="1" s="1"/>
  <c r="V6112" i="1" l="1"/>
  <c r="E6112" i="1" s="1"/>
  <c r="Z6112" i="1" s="1"/>
  <c r="V6113" i="1" l="1"/>
  <c r="E6113" i="1" s="1"/>
  <c r="Z6113" i="1" s="1"/>
  <c r="V6114" i="1" l="1"/>
  <c r="E6114" i="1" s="1"/>
  <c r="Z6114" i="1" l="1"/>
  <c r="Y6114" i="1"/>
  <c r="V6115" i="1"/>
  <c r="E6115" i="1" s="1"/>
  <c r="Y6115" i="1" l="1"/>
  <c r="Z6115" i="1"/>
  <c r="V6116" i="1"/>
  <c r="E6116" i="1" s="1"/>
  <c r="Z6116" i="1" l="1"/>
  <c r="Y6116" i="1"/>
  <c r="V6117" i="1"/>
  <c r="E6117" i="1" s="1"/>
  <c r="Y6117" i="1" l="1"/>
  <c r="Z6117" i="1"/>
  <c r="V6118" i="1"/>
  <c r="E6118" i="1" s="1"/>
  <c r="Y6118" i="1" l="1"/>
  <c r="Z6118" i="1"/>
  <c r="V6119" i="1"/>
  <c r="E6119" i="1" s="1"/>
  <c r="Z6119" i="1" l="1"/>
  <c r="Y6119" i="1"/>
  <c r="V6120" i="1"/>
  <c r="E6120" i="1" s="1"/>
  <c r="Z6120" i="1" l="1"/>
  <c r="Y6120" i="1"/>
  <c r="V6121" i="1"/>
  <c r="E6121" i="1" s="1"/>
  <c r="Z6121" i="1" s="1"/>
  <c r="V6122" i="1" l="1"/>
  <c r="E6122" i="1" s="1"/>
  <c r="Z6122" i="1" l="1"/>
  <c r="Y6122" i="1"/>
  <c r="V6123" i="1"/>
  <c r="E6123" i="1" s="1"/>
  <c r="Y6123" i="1" s="1"/>
  <c r="V6124" i="1" l="1"/>
  <c r="E6124" i="1" s="1"/>
  <c r="Z6124" i="1" s="1"/>
  <c r="V6125" i="1" l="1"/>
  <c r="E6125" i="1" s="1"/>
  <c r="Y6125" i="1" l="1"/>
  <c r="Z6125" i="1"/>
  <c r="V6126" i="1"/>
  <c r="E6126" i="1" s="1"/>
  <c r="Y6126" i="1" s="1"/>
  <c r="V6127" i="1" l="1"/>
  <c r="E6127" i="1" s="1"/>
  <c r="Y6127" i="1" s="1"/>
  <c r="V6128" i="1" l="1"/>
  <c r="E6128" i="1" s="1"/>
  <c r="Y6128" i="1" s="1"/>
  <c r="V6129" i="1" l="1"/>
  <c r="E6129" i="1" s="1"/>
  <c r="Y6129" i="1" s="1"/>
  <c r="V6130" i="1" l="1"/>
  <c r="E6130" i="1" s="1"/>
  <c r="Y6130" i="1" s="1"/>
  <c r="V6131" i="1" l="1"/>
  <c r="E6131" i="1" s="1"/>
  <c r="Y6131" i="1" s="1"/>
  <c r="V6132" i="1" l="1"/>
  <c r="E6132" i="1" s="1"/>
  <c r="Y6132" i="1" s="1"/>
  <c r="V6133" i="1" l="1"/>
  <c r="E6133" i="1" s="1"/>
  <c r="Z6133" i="1" s="1"/>
  <c r="V6134" i="1" l="1"/>
  <c r="E6134" i="1" s="1"/>
  <c r="Z6134" i="1" s="1"/>
  <c r="V6135" i="1" l="1"/>
  <c r="E6135" i="1" s="1"/>
  <c r="Z6135" i="1" s="1"/>
  <c r="V6136" i="1" l="1"/>
  <c r="E6136" i="1" s="1"/>
  <c r="Z6136" i="1" s="1"/>
  <c r="V6137" i="1" l="1"/>
  <c r="E6137" i="1" s="1"/>
  <c r="Y6137" i="1" l="1"/>
  <c r="Z6137" i="1"/>
  <c r="V6139" i="1"/>
  <c r="E6139" i="1" s="1"/>
  <c r="V6138" i="1"/>
  <c r="E6138" i="1" s="1"/>
  <c r="Z6138" i="1" s="1"/>
  <c r="Y6139" i="1" l="1"/>
  <c r="Z6139" i="1"/>
  <c r="V6140" i="1"/>
  <c r="E6140" i="1" s="1"/>
  <c r="Z6140" i="1" s="1"/>
  <c r="V6141" i="1" l="1"/>
  <c r="E6141" i="1" s="1"/>
  <c r="Y6141" i="1" l="1"/>
  <c r="Z6141" i="1"/>
  <c r="V6142" i="1"/>
  <c r="E6142" i="1" s="1"/>
  <c r="Z6142" i="1" l="1"/>
  <c r="Y6142" i="1"/>
  <c r="V6143" i="1"/>
  <c r="E6143" i="1" s="1"/>
  <c r="Z6143" i="1" l="1"/>
  <c r="Y6143" i="1"/>
  <c r="V6144" i="1"/>
  <c r="E6144" i="1" s="1"/>
  <c r="Y6144" i="1" s="1"/>
  <c r="V6145" i="1" l="1"/>
  <c r="E6145" i="1" s="1"/>
  <c r="Y6145" i="1" s="1"/>
  <c r="V6146" i="1" l="1"/>
  <c r="E6146" i="1" s="1"/>
  <c r="Y6146" i="1" s="1"/>
  <c r="V6147" i="1" l="1"/>
  <c r="E6147" i="1" s="1"/>
  <c r="Y6147" i="1" s="1"/>
  <c r="V6148" i="1" l="1"/>
  <c r="E6148" i="1" s="1"/>
  <c r="Z6148" i="1" s="1"/>
  <c r="V6149" i="1" l="1"/>
  <c r="E6149" i="1" s="1"/>
  <c r="Y6149" i="1" s="1"/>
  <c r="V6150" i="1" l="1"/>
  <c r="E6150" i="1" s="1"/>
  <c r="Z6150" i="1" s="1"/>
  <c r="V6151" i="1" l="1"/>
  <c r="E6151" i="1" s="1"/>
  <c r="Z6151" i="1" s="1"/>
  <c r="V6152" i="1" l="1"/>
  <c r="E6152" i="1" s="1"/>
  <c r="Z6152" i="1" l="1"/>
  <c r="Y6152" i="1"/>
  <c r="V6153" i="1"/>
  <c r="E6153" i="1" s="1"/>
  <c r="Y6153" i="1" l="1"/>
  <c r="Z6153" i="1"/>
  <c r="V6154" i="1"/>
  <c r="E6154" i="1" s="1"/>
  <c r="Y6154" i="1" l="1"/>
  <c r="Z6154" i="1"/>
  <c r="V6155" i="1"/>
  <c r="E6155" i="1" s="1"/>
  <c r="Z6155" i="1" l="1"/>
  <c r="Y6155" i="1"/>
  <c r="V6156" i="1"/>
  <c r="E6156" i="1" s="1"/>
  <c r="Z6156" i="1" l="1"/>
  <c r="Y6156" i="1"/>
  <c r="V6157" i="1"/>
  <c r="E6157" i="1" s="1"/>
  <c r="Y6157" i="1" l="1"/>
  <c r="Z6157" i="1"/>
  <c r="V6158" i="1"/>
  <c r="E6158" i="1" s="1"/>
  <c r="Z6158" i="1" l="1"/>
  <c r="Y6158" i="1"/>
  <c r="V6159" i="1"/>
  <c r="E6159" i="1" s="1"/>
  <c r="Z6159" i="1" s="1"/>
  <c r="V6160" i="1" l="1"/>
  <c r="E6160" i="1" s="1"/>
  <c r="Z6160" i="1" l="1"/>
  <c r="Y6160" i="1"/>
  <c r="V6161" i="1"/>
  <c r="E6161" i="1" s="1"/>
  <c r="Y6161" i="1" s="1"/>
  <c r="V6162" i="1" l="1"/>
  <c r="E6162" i="1" s="1"/>
  <c r="Z6162" i="1" s="1"/>
  <c r="V6163" i="1" l="1"/>
  <c r="E6163" i="1" s="1"/>
  <c r="Y6163" i="1" l="1"/>
  <c r="Z6163" i="1"/>
  <c r="V6164" i="1"/>
  <c r="E6164" i="1" s="1"/>
  <c r="Y6164" i="1" s="1"/>
  <c r="V6165" i="1" l="1"/>
  <c r="E6165" i="1" s="1"/>
  <c r="Y6165" i="1" s="1"/>
  <c r="V6166" i="1" l="1"/>
  <c r="E6166" i="1" s="1"/>
  <c r="Y6166" i="1" s="1"/>
  <c r="V6167" i="1" l="1"/>
  <c r="E6167" i="1" s="1"/>
  <c r="Y6167" i="1" s="1"/>
  <c r="V6168" i="1" l="1"/>
  <c r="E6168" i="1" s="1"/>
  <c r="Y6168" i="1" s="1"/>
  <c r="V6169" i="1" l="1"/>
  <c r="E6169" i="1" s="1"/>
  <c r="Y6169" i="1" s="1"/>
  <c r="V6170" i="1" l="1"/>
  <c r="E6170" i="1" s="1"/>
  <c r="Y6170" i="1" s="1"/>
  <c r="V6171" i="1" l="1"/>
  <c r="E6171" i="1" s="1"/>
  <c r="Z6171" i="1" s="1"/>
  <c r="V6172" i="1" l="1"/>
  <c r="E6172" i="1" s="1"/>
  <c r="Z6172" i="1" s="1"/>
  <c r="V6173" i="1" l="1"/>
  <c r="E6173" i="1" s="1"/>
  <c r="Z6173" i="1" s="1"/>
  <c r="V6174" i="1" l="1"/>
  <c r="E6174" i="1" s="1"/>
  <c r="Z6174" i="1" s="1"/>
  <c r="V6175" i="1" l="1"/>
  <c r="E6175" i="1" s="1"/>
  <c r="Y6175" i="1" l="1"/>
  <c r="Z6175" i="1"/>
  <c r="V6176" i="1"/>
  <c r="E6176" i="1" s="1"/>
  <c r="Z6176" i="1" s="1"/>
  <c r="V6178" i="1" l="1"/>
  <c r="E6178" i="1" s="1"/>
  <c r="Z6178" i="1" s="1"/>
  <c r="V6177" i="1"/>
  <c r="E6177" i="1" s="1"/>
  <c r="Y6177" i="1" l="1"/>
  <c r="Z6177" i="1"/>
  <c r="V6179" i="1"/>
  <c r="E6179" i="1" s="1"/>
  <c r="Z6179" i="1" l="1"/>
  <c r="Y6179" i="1"/>
  <c r="V6180" i="1"/>
  <c r="E6180" i="1" s="1"/>
  <c r="Z6180" i="1" l="1"/>
  <c r="Y6180" i="1"/>
  <c r="V6181" i="1"/>
  <c r="E6181" i="1" s="1"/>
  <c r="Y6181" i="1" l="1"/>
  <c r="Z6181" i="1"/>
  <c r="V6182" i="1"/>
  <c r="E6182" i="1" s="1"/>
  <c r="Y6182" i="1" s="1"/>
  <c r="V6183" i="1" l="1"/>
  <c r="E6183" i="1" s="1"/>
  <c r="Y6183" i="1" s="1"/>
  <c r="V6184" i="1" l="1"/>
  <c r="E6184" i="1" s="1"/>
  <c r="Y6184" i="1" s="1"/>
  <c r="V6185" i="1" l="1"/>
  <c r="E6185" i="1" s="1"/>
  <c r="Y6185" i="1" s="1"/>
  <c r="V6186" i="1" l="1"/>
  <c r="E6186" i="1" s="1"/>
  <c r="Z6186" i="1" s="1"/>
  <c r="V6187" i="1" l="1"/>
  <c r="E6187" i="1" s="1"/>
  <c r="Y6187" i="1" s="1"/>
  <c r="V6188" i="1" l="1"/>
  <c r="E6188" i="1" s="1"/>
  <c r="Z6188" i="1" s="1"/>
  <c r="V6189" i="1" l="1"/>
  <c r="E6189" i="1" s="1"/>
  <c r="Z6189" i="1" s="1"/>
  <c r="V6190" i="1" l="1"/>
  <c r="E6190" i="1" s="1"/>
  <c r="Y6190" i="1" l="1"/>
  <c r="Z6190" i="1"/>
  <c r="V6191" i="1"/>
  <c r="E6191" i="1" s="1"/>
  <c r="Y6191" i="1" l="1"/>
  <c r="Z6191" i="1"/>
  <c r="V6192" i="1"/>
  <c r="E6192" i="1" s="1"/>
  <c r="Z6192" i="1" l="1"/>
  <c r="Y6192" i="1"/>
  <c r="V6193" i="1"/>
  <c r="E6193" i="1" s="1"/>
  <c r="Y6193" i="1" l="1"/>
  <c r="Z6193" i="1"/>
  <c r="V6194" i="1"/>
  <c r="E6194" i="1" s="1"/>
  <c r="Z6194" i="1" l="1"/>
  <c r="Y6194" i="1"/>
  <c r="V6195" i="1"/>
  <c r="E6195" i="1" s="1"/>
  <c r="Y6195" i="1" l="1"/>
  <c r="Z6195" i="1"/>
  <c r="V6196" i="1"/>
  <c r="E6196" i="1" s="1"/>
  <c r="Z6196" i="1" l="1"/>
  <c r="Y6196" i="1"/>
  <c r="V6197" i="1"/>
  <c r="E6197" i="1" s="1"/>
  <c r="Z6197" i="1" s="1"/>
  <c r="V6198" i="1" l="1"/>
  <c r="E6198" i="1" s="1"/>
  <c r="Y6198" i="1" l="1"/>
  <c r="Z6198" i="1"/>
  <c r="V6199" i="1"/>
  <c r="E6199" i="1" s="1"/>
  <c r="Y6199" i="1" s="1"/>
  <c r="V6200" i="1" l="1"/>
  <c r="E6200" i="1" s="1"/>
  <c r="Z6200" i="1" s="1"/>
  <c r="V6201" i="1" l="1"/>
  <c r="E6201" i="1" s="1"/>
  <c r="Y6201" i="1" l="1"/>
  <c r="Z6201" i="1"/>
  <c r="V6202" i="1"/>
  <c r="E6202" i="1" s="1"/>
  <c r="Y6202" i="1" s="1"/>
  <c r="V6203" i="1" l="1"/>
  <c r="E6203" i="1" s="1"/>
  <c r="Y6203" i="1" s="1"/>
  <c r="V6204" i="1" l="1"/>
  <c r="E6204" i="1" s="1"/>
  <c r="Y6204" i="1" s="1"/>
  <c r="V6205" i="1" l="1"/>
  <c r="E6205" i="1" s="1"/>
  <c r="Y6205" i="1" s="1"/>
  <c r="V6206" i="1" l="1"/>
  <c r="E6206" i="1" s="1"/>
  <c r="Y6206" i="1" s="1"/>
  <c r="V6207" i="1" l="1"/>
  <c r="E6207" i="1" s="1"/>
  <c r="Y6207" i="1" s="1"/>
  <c r="V6208" i="1" l="1"/>
  <c r="E6208" i="1" s="1"/>
  <c r="Y6208" i="1" s="1"/>
  <c r="V6209" i="1" l="1"/>
  <c r="E6209" i="1" s="1"/>
  <c r="Z6209" i="1" s="1"/>
  <c r="V6210" i="1" l="1"/>
  <c r="E6210" i="1" s="1"/>
  <c r="Z6210" i="1" s="1"/>
  <c r="V6211" i="1" l="1"/>
  <c r="E6211" i="1" s="1"/>
  <c r="Z6211" i="1" s="1"/>
  <c r="V6212" i="1" l="1"/>
  <c r="E6212" i="1" s="1"/>
  <c r="Z6212" i="1" s="1"/>
  <c r="V6213" i="1" l="1"/>
  <c r="E6213" i="1" s="1"/>
  <c r="Y6213" i="1" l="1"/>
  <c r="Z6213" i="1"/>
  <c r="V6214" i="1"/>
  <c r="E6214" i="1" s="1"/>
  <c r="Z6214" i="1" s="1"/>
  <c r="V6215" i="1" l="1"/>
  <c r="E6215" i="1" s="1"/>
  <c r="Z6215" i="1" l="1"/>
  <c r="Y6215" i="1"/>
  <c r="V6217" i="1"/>
  <c r="E6217" i="1" s="1"/>
  <c r="V6216" i="1"/>
  <c r="E6216" i="1" s="1"/>
  <c r="Z6216" i="1" s="1"/>
  <c r="Y6217" i="1" l="1"/>
  <c r="Z6217" i="1"/>
  <c r="V6218" i="1"/>
  <c r="E6218" i="1" s="1"/>
  <c r="Z6218" i="1" l="1"/>
  <c r="Y6218" i="1"/>
  <c r="V6219" i="1"/>
  <c r="E6219" i="1" s="1"/>
  <c r="Y6219" i="1" l="1"/>
  <c r="Z6219" i="1"/>
  <c r="V6220" i="1"/>
  <c r="E6220" i="1" s="1"/>
  <c r="Y6220" i="1" s="1"/>
  <c r="V6221" i="1" l="1"/>
  <c r="E6221" i="1" s="1"/>
  <c r="Y6221" i="1" s="1"/>
  <c r="V6222" i="1" l="1"/>
  <c r="E6222" i="1" s="1"/>
  <c r="Y6222" i="1" s="1"/>
  <c r="V6223" i="1" l="1"/>
  <c r="E6223" i="1" s="1"/>
  <c r="Y6223" i="1" s="1"/>
  <c r="V6224" i="1" l="1"/>
  <c r="E6224" i="1" s="1"/>
  <c r="Z6224" i="1" s="1"/>
  <c r="V6225" i="1" l="1"/>
  <c r="E6225" i="1" s="1"/>
  <c r="Y6225" i="1" s="1"/>
  <c r="V6226" i="1" l="1"/>
  <c r="E6226" i="1" s="1"/>
  <c r="Z6226" i="1" s="1"/>
  <c r="V6227" i="1" l="1"/>
  <c r="E6227" i="1" s="1"/>
  <c r="Z6227" i="1" s="1"/>
  <c r="V6228" i="1" l="1"/>
  <c r="E6228" i="1" s="1"/>
  <c r="Z6228" i="1" l="1"/>
  <c r="Y6228" i="1"/>
  <c r="V6229" i="1"/>
  <c r="E6229" i="1" s="1"/>
  <c r="Y6229" i="1" l="1"/>
  <c r="Z6229" i="1"/>
  <c r="V6230" i="1"/>
  <c r="E6230" i="1" s="1"/>
  <c r="Y6230" i="1" l="1"/>
  <c r="Z6230" i="1"/>
  <c r="V6231" i="1"/>
  <c r="E6231" i="1" s="1"/>
  <c r="Y6231" i="1" l="1"/>
  <c r="Z6231" i="1"/>
  <c r="V6232" i="1"/>
  <c r="E6232" i="1" s="1"/>
  <c r="Z6232" i="1" l="1"/>
  <c r="Y6232" i="1"/>
  <c r="V6233" i="1"/>
  <c r="E6233" i="1" s="1"/>
  <c r="Y6233" i="1" l="1"/>
  <c r="Z6233" i="1"/>
  <c r="V6234" i="1"/>
  <c r="E6234" i="1" s="1"/>
  <c r="Z6234" i="1" l="1"/>
  <c r="Y6234" i="1"/>
  <c r="V6235" i="1"/>
  <c r="E6235" i="1" s="1"/>
  <c r="Z6235" i="1" s="1"/>
  <c r="V6236" i="1" l="1"/>
  <c r="E6236" i="1" s="1"/>
  <c r="Z6236" i="1" l="1"/>
  <c r="Y6236" i="1"/>
  <c r="V6237" i="1"/>
  <c r="E6237" i="1" s="1"/>
  <c r="Y6237" i="1" s="1"/>
  <c r="V6238" i="1" l="1"/>
  <c r="E6238" i="1" s="1"/>
  <c r="Z6238" i="1" s="1"/>
  <c r="V6239" i="1" l="1"/>
  <c r="E6239" i="1" s="1"/>
  <c r="Z6239" i="1" l="1"/>
  <c r="Y6239" i="1"/>
  <c r="V6240" i="1"/>
  <c r="E6240" i="1" s="1"/>
  <c r="Y6240" i="1" s="1"/>
  <c r="V6241" i="1" l="1"/>
  <c r="E6241" i="1" s="1"/>
  <c r="Y6241" i="1" s="1"/>
  <c r="V6242" i="1" l="1"/>
  <c r="E6242" i="1" s="1"/>
  <c r="Y6242" i="1" s="1"/>
  <c r="V6243" i="1" l="1"/>
  <c r="E6243" i="1" s="1"/>
  <c r="Y6243" i="1" s="1"/>
  <c r="V6244" i="1" l="1"/>
  <c r="E6244" i="1" s="1"/>
  <c r="Y6244" i="1" s="1"/>
  <c r="V6245" i="1" l="1"/>
  <c r="E6245" i="1" s="1"/>
  <c r="Y6245" i="1" s="1"/>
  <c r="V6246" i="1" l="1"/>
  <c r="E6246" i="1" s="1"/>
  <c r="Y6246" i="1" s="1"/>
  <c r="V6247" i="1" l="1"/>
  <c r="E6247" i="1" s="1"/>
  <c r="Z6247" i="1" s="1"/>
  <c r="V6248" i="1" l="1"/>
  <c r="E6248" i="1" s="1"/>
  <c r="Z6248" i="1" s="1"/>
  <c r="V6249" i="1" l="1"/>
  <c r="E6249" i="1" s="1"/>
  <c r="Z6249" i="1" s="1"/>
  <c r="V6250" i="1" l="1"/>
  <c r="E6250" i="1" s="1"/>
  <c r="Z6250" i="1" s="1"/>
  <c r="V6251" i="1" l="1"/>
  <c r="E6251" i="1" s="1"/>
  <c r="Z6251" i="1" l="1"/>
  <c r="Y6251" i="1"/>
  <c r="V6252" i="1"/>
  <c r="E6252" i="1" s="1"/>
  <c r="Z6252" i="1" s="1"/>
  <c r="V6253" i="1" l="1"/>
  <c r="E6253" i="1" s="1"/>
  <c r="Y6253" i="1" l="1"/>
  <c r="Z6253" i="1"/>
  <c r="V6254" i="1"/>
  <c r="E6254" i="1" s="1"/>
  <c r="Z6254" i="1" s="1"/>
  <c r="V6256" i="1" l="1"/>
  <c r="E6256" i="1" s="1"/>
  <c r="V6255" i="1"/>
  <c r="E6255" i="1" s="1"/>
  <c r="Y6255" i="1" l="1"/>
  <c r="Z6255" i="1"/>
  <c r="Z6256" i="1"/>
  <c r="Y6256" i="1"/>
  <c r="V6257" i="1"/>
  <c r="E6257" i="1" s="1"/>
  <c r="Y6257" i="1" l="1"/>
  <c r="Z6257" i="1"/>
  <c r="V6258" i="1"/>
  <c r="E6258" i="1" s="1"/>
  <c r="Y6258" i="1" s="1"/>
  <c r="V6259" i="1" l="1"/>
  <c r="E6259" i="1" s="1"/>
  <c r="Y6259" i="1" s="1"/>
  <c r="V6260" i="1" l="1"/>
  <c r="E6260" i="1" s="1"/>
  <c r="Y6260" i="1" s="1"/>
  <c r="V6261" i="1" l="1"/>
  <c r="E6261" i="1" s="1"/>
  <c r="Y6261" i="1" s="1"/>
  <c r="V6262" i="1" l="1"/>
  <c r="E6262" i="1" s="1"/>
  <c r="Z6262" i="1" s="1"/>
  <c r="V6263" i="1" l="1"/>
  <c r="E6263" i="1" s="1"/>
  <c r="Y6263" i="1" s="1"/>
  <c r="V6264" i="1" l="1"/>
  <c r="E6264" i="1" s="1"/>
  <c r="Z6264" i="1" s="1"/>
  <c r="V6265" i="1" l="1"/>
  <c r="E6265" i="1" s="1"/>
  <c r="Z6265" i="1" s="1"/>
  <c r="V6266" i="1" l="1"/>
  <c r="E6266" i="1" s="1"/>
  <c r="Z6266" i="1" l="1"/>
  <c r="Y6266" i="1"/>
  <c r="V6267" i="1"/>
  <c r="E6267" i="1" s="1"/>
  <c r="Z6267" i="1" l="1"/>
  <c r="Y6267" i="1"/>
  <c r="V6268" i="1"/>
  <c r="E6268" i="1" s="1"/>
  <c r="Z6268" i="1" l="1"/>
  <c r="Y6268" i="1"/>
  <c r="V6269" i="1"/>
  <c r="E6269" i="1" s="1"/>
  <c r="Y6269" i="1" l="1"/>
  <c r="Z6269" i="1"/>
  <c r="V6270" i="1"/>
  <c r="E6270" i="1" s="1"/>
  <c r="Y6270" i="1" l="1"/>
  <c r="Z6270" i="1"/>
  <c r="V6271" i="1"/>
  <c r="E6271" i="1" s="1"/>
  <c r="Z6271" i="1" l="1"/>
  <c r="Y6271" i="1"/>
  <c r="V6272" i="1"/>
  <c r="E6272" i="1" s="1"/>
  <c r="Z6272" i="1" l="1"/>
  <c r="Y6272" i="1"/>
  <c r="V6273" i="1"/>
  <c r="E6273" i="1" s="1"/>
  <c r="Z6273" i="1" s="1"/>
  <c r="V6274" i="1" l="1"/>
  <c r="E6274" i="1" s="1"/>
  <c r="Y6274" i="1" l="1"/>
  <c r="Z6274" i="1"/>
  <c r="V6275" i="1"/>
  <c r="E6275" i="1" s="1"/>
  <c r="Y6275" i="1" s="1"/>
  <c r="V6276" i="1" l="1"/>
  <c r="E6276" i="1" s="1"/>
  <c r="Z6276" i="1" s="1"/>
  <c r="V6277" i="1" l="1"/>
  <c r="E6277" i="1" s="1"/>
  <c r="Y6277" i="1" l="1"/>
  <c r="Z6277" i="1"/>
</calcChain>
</file>

<file path=xl/sharedStrings.xml><?xml version="1.0" encoding="utf-8"?>
<sst xmlns="http://schemas.openxmlformats.org/spreadsheetml/2006/main" count="27158" uniqueCount="215">
  <si>
    <t>Year</t>
  </si>
  <si>
    <t>Month</t>
  </si>
  <si>
    <t>UnitNo</t>
  </si>
  <si>
    <t>Unit</t>
  </si>
  <si>
    <t>Energy</t>
  </si>
  <si>
    <t>AuxDmd</t>
  </si>
  <si>
    <t>CapFctr</t>
  </si>
  <si>
    <t>Strts</t>
  </si>
  <si>
    <t>FuelBurn</t>
  </si>
  <si>
    <t>HeatRate</t>
  </si>
  <si>
    <t>Hours</t>
  </si>
  <si>
    <t>FuelpMMBtu</t>
  </si>
  <si>
    <t>FuelCost</t>
  </si>
  <si>
    <t>StrtFuel</t>
  </si>
  <si>
    <t>StrtCost</t>
  </si>
  <si>
    <t>FOM</t>
  </si>
  <si>
    <t>VOM</t>
  </si>
  <si>
    <t>OpCostperMWh</t>
  </si>
  <si>
    <t>TotCostperMWh</t>
  </si>
  <si>
    <t>TotCost</t>
  </si>
  <si>
    <t>Casename</t>
  </si>
  <si>
    <t>2016</t>
  </si>
  <si>
    <t>January</t>
  </si>
  <si>
    <t>Brown 1</t>
  </si>
  <si>
    <t>Brown 2</t>
  </si>
  <si>
    <t>Brown 3</t>
  </si>
  <si>
    <t>Ghent 1</t>
  </si>
  <si>
    <t>Ghent 2</t>
  </si>
  <si>
    <t>Ghent 3</t>
  </si>
  <si>
    <t>Ghent 4</t>
  </si>
  <si>
    <t>Mill Creek 1</t>
  </si>
  <si>
    <t>Mill Creek 2</t>
  </si>
  <si>
    <t>Mill Creek 3</t>
  </si>
  <si>
    <t>Mill Creek 4</t>
  </si>
  <si>
    <t>Trimble County 1</t>
  </si>
  <si>
    <t>Trimble County 2</t>
  </si>
  <si>
    <t>Cane Run 7 1x1</t>
  </si>
  <si>
    <t>Cane Run 7 2X1</t>
  </si>
  <si>
    <t>Brown 5</t>
  </si>
  <si>
    <t>Brown 5 ICE</t>
  </si>
  <si>
    <t>Brown 6</t>
  </si>
  <si>
    <t>Brown 7</t>
  </si>
  <si>
    <t>Brown 8</t>
  </si>
  <si>
    <t>Brown 8 ICE</t>
  </si>
  <si>
    <t>Brown 9</t>
  </si>
  <si>
    <t>Brown 9 ICE</t>
  </si>
  <si>
    <t>Brown 10</t>
  </si>
  <si>
    <t>Brown 10 ICE</t>
  </si>
  <si>
    <t>Brown 11</t>
  </si>
  <si>
    <t>Brown 11 ICE</t>
  </si>
  <si>
    <t>Paddys Run 13</t>
  </si>
  <si>
    <t>Trimble Co 05</t>
  </si>
  <si>
    <t>Trimble Co 06</t>
  </si>
  <si>
    <t>Trimble Co 07</t>
  </si>
  <si>
    <t>Trimble Co 08</t>
  </si>
  <si>
    <t>Trimble Co 09</t>
  </si>
  <si>
    <t>Trimble Co 10</t>
  </si>
  <si>
    <t>Cane Run 11</t>
  </si>
  <si>
    <t>Haefling</t>
  </si>
  <si>
    <t>Paddys Run 11</t>
  </si>
  <si>
    <t>Paddys Run 12</t>
  </si>
  <si>
    <t>Zorn 1</t>
  </si>
  <si>
    <t>Dix Dam</t>
  </si>
  <si>
    <t/>
  </si>
  <si>
    <t>Ohio Falls</t>
  </si>
  <si>
    <t>Brown Solar</t>
  </si>
  <si>
    <t>OVEC-K Min</t>
  </si>
  <si>
    <t>OVEC-K Max</t>
  </si>
  <si>
    <t>OVEC-L Min</t>
  </si>
  <si>
    <t>OVEC-L Max</t>
  </si>
  <si>
    <t>PURP5X16a 1</t>
  </si>
  <si>
    <t>PURP5X16a 2</t>
  </si>
  <si>
    <t>PURP5X16a 3</t>
  </si>
  <si>
    <t>PURP5X16a 4</t>
  </si>
  <si>
    <t>PURP7x24H</t>
  </si>
  <si>
    <t>PURP2x16 1</t>
  </si>
  <si>
    <t>PURP2x16 2</t>
  </si>
  <si>
    <t>PURP2x16 3</t>
  </si>
  <si>
    <t>PURP2x16 4</t>
  </si>
  <si>
    <t>PUR7X8 1</t>
  </si>
  <si>
    <t>PUR7X8 2</t>
  </si>
  <si>
    <t>PUR7X8 3</t>
  </si>
  <si>
    <t>PUR7X8 4</t>
  </si>
  <si>
    <t>NF5X16NF1</t>
  </si>
  <si>
    <t>NF7X8NF01</t>
  </si>
  <si>
    <t>NF2X16SAT1</t>
  </si>
  <si>
    <t>NF2X16SUN1</t>
  </si>
  <si>
    <t>F5X16</t>
  </si>
  <si>
    <t>FH7X24</t>
  </si>
  <si>
    <t>F7X8</t>
  </si>
  <si>
    <t>F2X16</t>
  </si>
  <si>
    <t>CSR Airgas</t>
  </si>
  <si>
    <t>CSR Infiltrator</t>
  </si>
  <si>
    <t>CSR NAS</t>
  </si>
  <si>
    <t>CSR Cemex</t>
  </si>
  <si>
    <t>CSR Carbide</t>
  </si>
  <si>
    <t>CSR OldCastle</t>
  </si>
  <si>
    <t>CSR RRDonnelley</t>
  </si>
  <si>
    <t>CSR AirLiquide</t>
  </si>
  <si>
    <t>CSR RiverView</t>
  </si>
  <si>
    <t>CSR Warrior</t>
  </si>
  <si>
    <t>CSR WebsterCo</t>
  </si>
  <si>
    <t>CSR RobertsBros</t>
  </si>
  <si>
    <t>CC1X1 01</t>
  </si>
  <si>
    <t>CC1X1 02</t>
  </si>
  <si>
    <t>CC1X1 03</t>
  </si>
  <si>
    <t>CC1X1 04</t>
  </si>
  <si>
    <t>Bluegrass 3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</si>
  <si>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</si>
  <si>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</si>
  <si>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</si>
  <si>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</si>
  <si>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</si>
  <si>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</si>
  <si>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</si>
  <si>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</si>
  <si>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</si>
  <si>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</si>
  <si>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</si>
  <si>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2017</t>
  </si>
  <si>
    <t>2018</t>
  </si>
  <si>
    <t>2019</t>
  </si>
  <si>
    <t>2020</t>
  </si>
  <si>
    <t>2021</t>
  </si>
  <si>
    <t>Date</t>
  </si>
  <si>
    <t>Period</t>
  </si>
  <si>
    <t>Base</t>
  </si>
  <si>
    <t>Fcst</t>
  </si>
  <si>
    <t>Start</t>
  </si>
  <si>
    <t>End</t>
  </si>
  <si>
    <t>Grand Total</t>
  </si>
  <si>
    <t>N/A</t>
  </si>
  <si>
    <t>UnitMod</t>
  </si>
  <si>
    <t>FuelType</t>
  </si>
  <si>
    <t>SCCT</t>
  </si>
  <si>
    <t>Coal</t>
  </si>
  <si>
    <t>LGE Own</t>
  </si>
  <si>
    <t>KU Own</t>
  </si>
  <si>
    <t>Solar</t>
  </si>
  <si>
    <t>NGCC</t>
  </si>
  <si>
    <t>CSR</t>
  </si>
  <si>
    <t>Hydro</t>
  </si>
  <si>
    <t>Sales</t>
  </si>
  <si>
    <t>Purchases</t>
  </si>
  <si>
    <t>Cane Run 7</t>
  </si>
  <si>
    <t>OVEC</t>
  </si>
  <si>
    <t>KUGen</t>
  </si>
  <si>
    <t>LGEGen</t>
  </si>
  <si>
    <t>Actual</t>
  </si>
  <si>
    <t>Sum of KUGen</t>
  </si>
  <si>
    <t>Sum of LGEGen</t>
  </si>
  <si>
    <t>Difference</t>
  </si>
  <si>
    <t>% Difference</t>
  </si>
  <si>
    <t>KU</t>
  </si>
  <si>
    <t>LG&amp;E</t>
  </si>
  <si>
    <t>Combined Company</t>
  </si>
  <si>
    <t>Total Coal</t>
  </si>
  <si>
    <t>Total SCCT</t>
  </si>
  <si>
    <t>Total NGCC</t>
  </si>
  <si>
    <t>Total Hydro</t>
  </si>
  <si>
    <t>Total Solar</t>
  </si>
  <si>
    <t>Bluegrass/EKPC</t>
  </si>
  <si>
    <t>Column Labels</t>
  </si>
  <si>
    <t>Row Labels</t>
  </si>
  <si>
    <t>2017Plan</t>
  </si>
  <si>
    <t>ZN</t>
  </si>
  <si>
    <t>T9</t>
  </si>
  <si>
    <t>T8</t>
  </si>
  <si>
    <t>T7</t>
  </si>
  <si>
    <t>T6</t>
  </si>
  <si>
    <t>T5</t>
  </si>
  <si>
    <t>T2</t>
  </si>
  <si>
    <t>T10</t>
  </si>
  <si>
    <t>T1</t>
  </si>
  <si>
    <t>P13</t>
  </si>
  <si>
    <t>P12</t>
  </si>
  <si>
    <t>P11</t>
  </si>
  <si>
    <t>M4</t>
  </si>
  <si>
    <t>M3</t>
  </si>
  <si>
    <t>M2</t>
  </si>
  <si>
    <t>M1</t>
  </si>
  <si>
    <t>H123</t>
  </si>
  <si>
    <t>GR4</t>
  </si>
  <si>
    <t>GR3</t>
  </si>
  <si>
    <t>GH4</t>
  </si>
  <si>
    <t>GH3</t>
  </si>
  <si>
    <t>GH2</t>
  </si>
  <si>
    <t>GH1</t>
  </si>
  <si>
    <t>FALL</t>
  </si>
  <si>
    <t>D123</t>
  </si>
  <si>
    <t>C7</t>
  </si>
  <si>
    <t>C6</t>
  </si>
  <si>
    <t>C5</t>
  </si>
  <si>
    <t>C4</t>
  </si>
  <si>
    <t>C11</t>
  </si>
  <si>
    <t>BR9</t>
  </si>
  <si>
    <t>BR8</t>
  </si>
  <si>
    <t>BR7</t>
  </si>
  <si>
    <t>BR6</t>
  </si>
  <si>
    <t>BR5</t>
  </si>
  <si>
    <t>BR3</t>
  </si>
  <si>
    <t>BR2</t>
  </si>
  <si>
    <t>BR11</t>
  </si>
  <si>
    <t>BR10</t>
  </si>
  <si>
    <t>BR1</t>
  </si>
  <si>
    <t>BGG1</t>
  </si>
  <si>
    <t>BGG</t>
  </si>
  <si>
    <t>SumOfNET</t>
  </si>
  <si>
    <t>mn</t>
  </si>
  <si>
    <t>GENUNITID</t>
  </si>
  <si>
    <t>PROSYM Name</t>
  </si>
  <si>
    <t>CTS Name</t>
  </si>
  <si>
    <t>PROSYM Unit</t>
  </si>
  <si>
    <t>BRS</t>
  </si>
  <si>
    <t>Actuals from 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</si>
</sst>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9.5"/>
      <color theme="1"/>
      <name val="Times New Roman"/>
      <family val="1"/>
    </font>
    <font>
      <b/>
      <sz val="9.5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14" fontId="0" fillId="0" borderId="0" xfId="0" applyNumberFormat="1"/>
    <xf numFmtId="0" fontId="3" fillId="0" borderId="0" xfId="0" applyFont="1"/>
    <xf numFmtId="0" fontId="1" fillId="0" borderId="0" xfId="0" applyFont="1"/>
    <xf numFmtId="9" fontId="0" fillId="0" borderId="0" xfId="0" applyNumberFormat="1"/>
    <xf numFmtId="9" fontId="2" fillId="0" borderId="0" xfId="0" applyNumberFormat="1" applyFont="1"/>
    <xf numFmtId="0" fontId="0" fillId="0" borderId="0" xfId="0" applyAlignment="1">
      <alignment horizontal="right"/>
    </xf>
    <xf numFmtId="0" fontId="4" fillId="0" borderId="0" xfId="0" applyFont="1"/>
    <xf numFmtId="0" fontId="4" fillId="0" borderId="0" xfId="0" pivotButton="1" applyFont="1"/>
    <xf numFmtId="0" fontId="4" fillId="0" borderId="0" xfId="0" applyFont="1" applyAlignment="1">
      <alignment horizontal="center"/>
    </xf>
    <xf numFmtId="37" fontId="4" fillId="0" borderId="0" xfId="0" applyNumberFormat="1" applyFont="1" applyAlignment="1">
      <alignment horizontal="center"/>
    </xf>
    <xf numFmtId="9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indent="1"/>
    </xf>
    <xf numFmtId="0" fontId="5" fillId="0" borderId="0" xfId="0" applyFont="1" applyAlignment="1">
      <alignment horizontal="left"/>
    </xf>
    <xf numFmtId="0" fontId="0" fillId="0" borderId="0" xfId="0" applyFill="1"/>
  </cellXfs>
  <cellStyles count="1">
    <cellStyle name="Normal" xfId="0" builtinId="0"/>
  </cellStyles>
  <dxfs count="41"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horizontal="center" readingOrder="0"/>
    </dxf>
    <dxf>
      <alignment horizontal="center" readingOrder="0"/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653.529586805555" missingItemsLimit="0" createdVersion="5" refreshedVersion="5" minRefreshableVersion="3" recordCount="6276">
  <cacheSource type="worksheet">
    <worksheetSource ref="A1:AA6277" sheet="UnitMN"/>
  </cacheSource>
  <cacheFields count="27">
    <cacheField name="Year" numFmtId="0">
      <sharedItems containsMixedTypes="1" containsNumber="1" containsInteger="1" minValue="2016" maxValue="2016" count="7">
        <s v="2016"/>
        <s v="2017"/>
        <s v="2018"/>
        <s v="2019"/>
        <s v="2020"/>
        <s v="2021"/>
        <n v="2016"/>
      </sharedItems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UnitNo" numFmtId="0">
      <sharedItems containsString="0" containsBlank="1" containsNumber="1" containsInteger="1" minValue="1" maxValue="84"/>
    </cacheField>
    <cacheField name="Unit" numFmtId="0">
      <sharedItems/>
    </cacheField>
    <cacheField name="Energy" numFmtId="0">
      <sharedItems containsSemiMixedTypes="0" containsString="0" containsNumber="1" minValue="-85.1" maxValue="467.13400000000001"/>
    </cacheField>
    <cacheField name="AuxDmd" numFmtId="0">
      <sharedItems containsString="0" containsBlank="1" containsNumber="1" containsInteger="1" minValue="0" maxValue="0"/>
    </cacheField>
    <cacheField name="CapFctr" numFmtId="0">
      <sharedItems containsString="0" containsBlank="1" containsNumber="1" minValue="0" maxValue="100"/>
    </cacheField>
    <cacheField name="Strts" numFmtId="0">
      <sharedItems containsString="0" containsBlank="1" containsNumber="1" containsInteger="1" minValue="0" maxValue="84"/>
    </cacheField>
    <cacheField name="FuelBurn" numFmtId="0">
      <sharedItems containsBlank="1" containsMixedTypes="1" containsNumber="1" minValue="0" maxValue="3862.5"/>
    </cacheField>
    <cacheField name="HeatRate" numFmtId="0">
      <sharedItems containsBlank="1" containsMixedTypes="1" containsNumber="1" containsInteger="1" minValue="0" maxValue="100000"/>
    </cacheField>
    <cacheField name="Hours" numFmtId="0">
      <sharedItems containsString="0" containsBlank="1" containsNumber="1" containsInteger="1" minValue="0" maxValue="744"/>
    </cacheField>
    <cacheField name="FuelpMMBtu" numFmtId="0">
      <sharedItems containsString="0" containsBlank="1" containsNumber="1" minValue="0" maxValue="986.7"/>
    </cacheField>
    <cacheField name="FuelCost" numFmtId="0">
      <sharedItems containsString="0" containsBlank="1" containsNumber="1" containsInteger="1" minValue="-5258" maxValue="10753"/>
    </cacheField>
    <cacheField name="StrtFuel" numFmtId="0">
      <sharedItems containsBlank="1" containsMixedTypes="1" containsNumber="1" containsInteger="1" minValue="0" maxValue="56"/>
    </cacheField>
    <cacheField name="StrtCost" numFmtId="0">
      <sharedItems containsString="0" containsBlank="1" containsNumber="1" containsInteger="1" minValue="0" maxValue="317"/>
    </cacheField>
    <cacheField name="FOM" numFmtId="0">
      <sharedItems containsString="0" containsBlank="1" containsNumber="1" containsInteger="1" minValue="0" maxValue="0"/>
    </cacheField>
    <cacheField name="VOM" numFmtId="0">
      <sharedItems containsString="0" containsBlank="1" containsNumber="1" containsInteger="1" minValue="0" maxValue="1036"/>
    </cacheField>
    <cacheField name="OpCostperMWh" numFmtId="0">
      <sharedItems containsString="0" containsBlank="1" containsNumber="1" minValue="0" maxValue="177.61"/>
    </cacheField>
    <cacheField name="TotCostperMWh" numFmtId="0">
      <sharedItems containsString="0" containsBlank="1" containsNumber="1" minValue="0" maxValue="256.02999999999997"/>
    </cacheField>
    <cacheField name="TotCost" numFmtId="0">
      <sharedItems containsString="0" containsBlank="1" containsNumber="1" containsInteger="1" minValue="-4222" maxValue="11356"/>
    </cacheField>
    <cacheField name="Casename" numFmtId="0">
      <sharedItems/>
    </cacheField>
    <cacheField name="Date" numFmtId="14">
      <sharedItems containsSemiMixedTypes="0" containsNonDate="0" containsDate="1" containsString="0" minDate="2016-01-01T00:00:00" maxDate="2021-12-02T00:00:00"/>
    </cacheField>
    <cacheField name="Period" numFmtId="0">
      <sharedItems count="3">
        <s v="N/A"/>
        <s v="Base"/>
        <s v="Fcst"/>
      </sharedItems>
    </cacheField>
    <cacheField name="UnitMod" numFmtId="0">
      <sharedItems count="39">
        <s v="Brown 1"/>
        <s v="Brown 2"/>
        <s v="Brown 3"/>
        <s v="Ghent 1"/>
        <s v="Ghent 2"/>
        <s v="Ghent 3"/>
        <s v="Ghent 4"/>
        <s v="Mill Creek 1"/>
        <s v="Mill Creek 2"/>
        <s v="Mill Creek 3"/>
        <s v="Mill Creek 4"/>
        <s v="Trimble County 1"/>
        <s v="Trimble County 2"/>
        <s v="Cane Run 7"/>
        <s v="Brown 5"/>
        <s v="Brown 6"/>
        <s v="Brown 7"/>
        <s v="Brown 8"/>
        <s v="Brown 9"/>
        <s v="Brown 10"/>
        <s v="Brown 11"/>
        <s v="Paddys Run 13"/>
        <s v="Trimble Co 05"/>
        <s v="Trimble Co 06"/>
        <s v="Trimble Co 07"/>
        <s v="Trimble Co 08"/>
        <s v="Trimble Co 09"/>
        <s v="Trimble Co 10"/>
        <s v="Cane Run 11"/>
        <s v="Haefling"/>
        <s v="Paddys Run 11"/>
        <s v="Paddys Run 12"/>
        <s v="Zorn 1"/>
        <s v="Dix Dam"/>
        <s v="Ohio Falls"/>
        <s v="Brown Solar"/>
        <s v="OVEC"/>
        <s v="N/A"/>
        <s v="Bluegrass/EKPC"/>
      </sharedItems>
    </cacheField>
    <cacheField name="KUGen" numFmtId="0">
      <sharedItems containsMixedTypes="1" containsNumber="1" minValue="-1.119" maxValue="364.36452000000003"/>
    </cacheField>
    <cacheField name="LGEGen" numFmtId="0">
      <sharedItems containsMixedTypes="1" containsNumber="1" minValue="-0.20178000000000001" maxValue="311.60000000000002"/>
    </cacheField>
    <cacheField name="FuelType" numFmtId="0">
      <sharedItems count="8">
        <s v="Coal"/>
        <s v="NGCC"/>
        <s v="SCCT"/>
        <s v="Hydro"/>
        <s v="Solar"/>
        <s v="Purchases"/>
        <s v="Sales"/>
        <s v="CS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76">
  <r>
    <x v="0"/>
    <x v="0"/>
    <n v="1"/>
    <s v="Brown 1"/>
    <n v="23.2"/>
    <n v="0"/>
    <n v="29.1"/>
    <n v="3"/>
    <n v="267.89999999999998"/>
    <n v="11555"/>
    <n v="527"/>
    <n v="286.10000000000002"/>
    <n v="766"/>
    <n v="2"/>
    <n v="37"/>
    <n v="0"/>
    <n v="49"/>
    <n v="35.15"/>
    <n v="36.75"/>
    <n v="852"/>
    <s v="2017Plan"/>
    <d v="2016-01-01T00:00:00"/>
    <x v="0"/>
    <x v="0"/>
    <n v="23.2"/>
    <s v="N/A"/>
    <x v="0"/>
  </r>
  <r>
    <x v="0"/>
    <x v="0"/>
    <n v="2"/>
    <s v="Brown 2"/>
    <n v="42.9"/>
    <n v="0"/>
    <n v="34.4"/>
    <n v="1"/>
    <n v="468.3"/>
    <n v="10905"/>
    <n v="610"/>
    <n v="286.10000000000002"/>
    <n v="1340"/>
    <n v="1"/>
    <n v="15"/>
    <n v="0"/>
    <n v="102"/>
    <n v="33.56"/>
    <n v="33.92"/>
    <n v="1457"/>
    <s v="2017Plan"/>
    <d v="2016-01-01T00:00:00"/>
    <x v="0"/>
    <x v="1"/>
    <n v="42.9"/>
    <s v="N/A"/>
    <x v="0"/>
  </r>
  <r>
    <x v="0"/>
    <x v="0"/>
    <n v="3"/>
    <s v="Brown 3"/>
    <n v="89.1"/>
    <n v="0"/>
    <n v="29"/>
    <n v="2"/>
    <n v="1084.0999999999999"/>
    <n v="12173"/>
    <n v="573"/>
    <n v="286.10000000000002"/>
    <n v="3101"/>
    <n v="2"/>
    <n v="31"/>
    <n v="0"/>
    <n v="271"/>
    <n v="37.869999999999997"/>
    <n v="38.21"/>
    <n v="3403"/>
    <s v="2017Plan"/>
    <d v="2016-01-01T00:00:00"/>
    <x v="0"/>
    <x v="2"/>
    <n v="89.1"/>
    <s v="N/A"/>
    <x v="0"/>
  </r>
  <r>
    <x v="0"/>
    <x v="0"/>
    <n v="4"/>
    <s v="Ghent 1"/>
    <n v="303.2"/>
    <n v="0"/>
    <n v="85.6"/>
    <n v="2"/>
    <n v="3140.5"/>
    <n v="10359"/>
    <n v="697"/>
    <n v="220"/>
    <n v="6908"/>
    <n v="2"/>
    <n v="32"/>
    <n v="0"/>
    <n v="670"/>
    <n v="25"/>
    <n v="25.1"/>
    <n v="7610"/>
    <s v="2017Plan"/>
    <d v="2016-01-01T00:00:00"/>
    <x v="0"/>
    <x v="3"/>
    <n v="303.2"/>
    <s v="N/A"/>
    <x v="0"/>
  </r>
  <r>
    <x v="0"/>
    <x v="0"/>
    <n v="5"/>
    <s v="Ghent 2"/>
    <n v="286.10000000000002"/>
    <n v="0"/>
    <n v="80.900000000000006"/>
    <n v="2"/>
    <n v="2955.6"/>
    <n v="10332"/>
    <n v="698"/>
    <n v="220"/>
    <n v="6501"/>
    <n v="2"/>
    <n v="29"/>
    <n v="0"/>
    <n v="546"/>
    <n v="24.64"/>
    <n v="24.74"/>
    <n v="7076"/>
    <s v="2017Plan"/>
    <d v="2016-01-01T00:00:00"/>
    <x v="0"/>
    <x v="4"/>
    <n v="286.10000000000002"/>
    <s v="N/A"/>
    <x v="0"/>
  </r>
  <r>
    <x v="0"/>
    <x v="0"/>
    <n v="6"/>
    <s v="Ghent 3"/>
    <n v="284.8"/>
    <n v="0"/>
    <n v="80.099999999999994"/>
    <n v="2"/>
    <n v="3173.7"/>
    <n v="11145"/>
    <n v="703"/>
    <n v="220"/>
    <n v="6981"/>
    <n v="3"/>
    <n v="47"/>
    <n v="0"/>
    <n v="615"/>
    <n v="26.67"/>
    <n v="26.84"/>
    <n v="7643"/>
    <s v="2017Plan"/>
    <d v="2016-01-01T00:00:00"/>
    <x v="0"/>
    <x v="5"/>
    <n v="284.8"/>
    <s v="N/A"/>
    <x v="0"/>
  </r>
  <r>
    <x v="0"/>
    <x v="0"/>
    <n v="7"/>
    <s v="Ghent 4"/>
    <n v="301.2"/>
    <n v="0"/>
    <n v="83.1"/>
    <n v="2"/>
    <n v="3267.9"/>
    <n v="10851"/>
    <n v="690"/>
    <n v="220"/>
    <n v="7188"/>
    <n v="4"/>
    <n v="62"/>
    <n v="0"/>
    <n v="718"/>
    <n v="26.26"/>
    <n v="26.46"/>
    <n v="7969"/>
    <s v="2017Plan"/>
    <d v="2016-01-01T00:00:00"/>
    <x v="0"/>
    <x v="6"/>
    <n v="301.2"/>
    <s v="N/A"/>
    <x v="0"/>
  </r>
  <r>
    <x v="0"/>
    <x v="0"/>
    <n v="8"/>
    <s v="Mill Creek 1"/>
    <n v="155.69999999999999"/>
    <n v="0"/>
    <n v="69.7"/>
    <n v="2"/>
    <n v="1641.3"/>
    <n v="10543"/>
    <n v="683"/>
    <n v="231.2"/>
    <n v="3794"/>
    <n v="4"/>
    <n v="18"/>
    <n v="0"/>
    <n v="221"/>
    <n v="25.79"/>
    <n v="25.91"/>
    <n v="4033"/>
    <s v="2017Plan"/>
    <d v="2016-01-01T00:00:00"/>
    <x v="0"/>
    <x v="7"/>
    <s v="N/A"/>
    <n v="155.69999999999999"/>
    <x v="0"/>
  </r>
  <r>
    <x v="0"/>
    <x v="0"/>
    <n v="9"/>
    <s v="Mill Creek 2"/>
    <n v="160.1"/>
    <n v="0"/>
    <n v="73"/>
    <n v="2"/>
    <n v="1709.9"/>
    <n v="10678"/>
    <n v="686"/>
    <n v="231.2"/>
    <n v="3953"/>
    <n v="4"/>
    <n v="18"/>
    <n v="0"/>
    <n v="230"/>
    <n v="26.12"/>
    <n v="26.24"/>
    <n v="4201"/>
    <s v="2017Plan"/>
    <d v="2016-01-01T00:00:00"/>
    <x v="0"/>
    <x v="8"/>
    <s v="N/A"/>
    <n v="160.1"/>
    <x v="0"/>
  </r>
  <r>
    <x v="0"/>
    <x v="0"/>
    <n v="10"/>
    <s v="Mill Creek 3"/>
    <n v="220.8"/>
    <n v="0"/>
    <n v="75.3"/>
    <n v="2"/>
    <n v="2317.5"/>
    <n v="10494"/>
    <n v="680"/>
    <n v="231.2"/>
    <n v="5358"/>
    <n v="12"/>
    <n v="51"/>
    <n v="0"/>
    <n v="266"/>
    <n v="25.46"/>
    <n v="25.7"/>
    <n v="5675"/>
    <s v="2017Plan"/>
    <d v="2016-01-01T00:00:00"/>
    <x v="0"/>
    <x v="9"/>
    <s v="N/A"/>
    <n v="220.8"/>
    <x v="0"/>
  </r>
  <r>
    <x v="0"/>
    <x v="0"/>
    <n v="11"/>
    <s v="Mill Creek 4"/>
    <n v="274.2"/>
    <n v="0"/>
    <n v="75.8"/>
    <n v="2"/>
    <n v="2849.6"/>
    <n v="10391"/>
    <n v="678"/>
    <n v="231.2"/>
    <n v="6588"/>
    <n v="19"/>
    <n v="81"/>
    <n v="0"/>
    <n v="497"/>
    <n v="25.83"/>
    <n v="26.13"/>
    <n v="7166"/>
    <s v="2017Plan"/>
    <d v="2016-01-01T00:00:00"/>
    <x v="0"/>
    <x v="10"/>
    <s v="N/A"/>
    <n v="274.2"/>
    <x v="0"/>
  </r>
  <r>
    <x v="0"/>
    <x v="0"/>
    <n v="12"/>
    <s v="Trimble County 1"/>
    <n v="211.8"/>
    <n v="0"/>
    <n v="76.900000000000006"/>
    <n v="2"/>
    <n v="2254.6"/>
    <n v="10645"/>
    <n v="670"/>
    <n v="235.3"/>
    <n v="5305"/>
    <n v="7"/>
    <n v="107"/>
    <n v="0"/>
    <n v="409"/>
    <n v="26.98"/>
    <n v="27.48"/>
    <n v="5821"/>
    <s v="2017Plan"/>
    <d v="2016-01-01T00:00:00"/>
    <x v="0"/>
    <x v="11"/>
    <s v="N/A"/>
    <n v="211.8"/>
    <x v="0"/>
  </r>
  <r>
    <x v="0"/>
    <x v="0"/>
    <n v="13"/>
    <s v="Trimble County 2"/>
    <n v="358.4"/>
    <n v="0"/>
    <n v="84.5"/>
    <n v="1"/>
    <n v="3270.6"/>
    <n v="9126"/>
    <n v="662"/>
    <n v="235.4"/>
    <n v="7700"/>
    <n v="14"/>
    <n v="213"/>
    <n v="0"/>
    <n v="611"/>
    <n v="23.19"/>
    <n v="23.78"/>
    <n v="8524"/>
    <s v="2017Plan"/>
    <d v="2016-01-01T00:00:00"/>
    <x v="0"/>
    <x v="12"/>
    <n v="290.30399999999997"/>
    <n v="68.095999999999989"/>
    <x v="0"/>
  </r>
  <r>
    <x v="0"/>
    <x v="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13"/>
    <n v="0"/>
    <n v="0"/>
    <x v="1"/>
  </r>
  <r>
    <x v="0"/>
    <x v="0"/>
    <n v="15"/>
    <s v="Cane Run 7 2X1"/>
    <n v="459.2"/>
    <n v="0"/>
    <n v="90.4"/>
    <n v="3"/>
    <n v="3104.8"/>
    <n v="6761"/>
    <n v="675"/>
    <n v="340.7"/>
    <n v="10577"/>
    <n v="8"/>
    <n v="28"/>
    <n v="0"/>
    <n v="533"/>
    <n v="24.19"/>
    <n v="24.25"/>
    <n v="11138"/>
    <s v="2017Plan"/>
    <d v="2016-01-01T00:00:00"/>
    <x v="0"/>
    <x v="13"/>
    <n v="358.17599999999999"/>
    <n v="101.024"/>
    <x v="1"/>
  </r>
  <r>
    <x v="0"/>
    <x v="0"/>
    <n v="16"/>
    <s v="Brown 5"/>
    <n v="3.6"/>
    <n v="0"/>
    <n v="4"/>
    <n v="2"/>
    <n v="47.6"/>
    <n v="13181"/>
    <n v="41"/>
    <n v="342.5"/>
    <n v="163"/>
    <n v="0"/>
    <n v="1"/>
    <n v="0"/>
    <n v="0"/>
    <n v="45.15"/>
    <n v="45.29"/>
    <n v="164"/>
    <s v="2017Plan"/>
    <d v="2016-01-01T00:00:00"/>
    <x v="0"/>
    <x v="14"/>
    <n v="1.6919999999999999"/>
    <n v="1.9080000000000001"/>
    <x v="2"/>
  </r>
  <r>
    <x v="0"/>
    <x v="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14"/>
    <n v="0"/>
    <n v="0"/>
    <x v="2"/>
  </r>
  <r>
    <x v="0"/>
    <x v="0"/>
    <n v="18"/>
    <s v="Brown 6"/>
    <n v="0.4"/>
    <n v="0"/>
    <n v="0.3"/>
    <n v="1"/>
    <n v="4.7"/>
    <n v="10774"/>
    <n v="3"/>
    <n v="342.5"/>
    <n v="16"/>
    <n v="0"/>
    <n v="1"/>
    <n v="0"/>
    <n v="0"/>
    <n v="36.909999999999997"/>
    <n v="38.380000000000003"/>
    <n v="17"/>
    <s v="2017Plan"/>
    <d v="2016-01-01T00:00:00"/>
    <x v="0"/>
    <x v="15"/>
    <n v="0.248"/>
    <n v="0.15200000000000002"/>
    <x v="2"/>
  </r>
  <r>
    <x v="0"/>
    <x v="0"/>
    <n v="19"/>
    <s v="Brown 7"/>
    <n v="0.3"/>
    <n v="0"/>
    <n v="0.2"/>
    <n v="1"/>
    <n v="3.2"/>
    <n v="10707"/>
    <n v="2"/>
    <n v="342.5"/>
    <n v="11"/>
    <n v="0"/>
    <n v="1"/>
    <n v="0"/>
    <n v="0"/>
    <n v="36.67"/>
    <n v="38.83"/>
    <n v="12"/>
    <s v="2017Plan"/>
    <d v="2016-01-01T00:00:00"/>
    <x v="0"/>
    <x v="16"/>
    <n v="0.186"/>
    <n v="0.11399999999999999"/>
    <x v="2"/>
  </r>
  <r>
    <x v="0"/>
    <x v="0"/>
    <n v="20"/>
    <s v="Brown 8"/>
    <n v="0.9"/>
    <n v="0"/>
    <n v="1"/>
    <n v="2"/>
    <n v="12.4"/>
    <n v="13645"/>
    <n v="11"/>
    <n v="342.5"/>
    <n v="42"/>
    <n v="0"/>
    <n v="0"/>
    <n v="0"/>
    <n v="0"/>
    <n v="46.74"/>
    <n v="47.23"/>
    <n v="43"/>
    <s v="2017Plan"/>
    <d v="2016-01-01T00:00:00"/>
    <x v="0"/>
    <x v="17"/>
    <n v="0.9"/>
    <s v="N/A"/>
    <x v="2"/>
  </r>
  <r>
    <x v="0"/>
    <x v="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17"/>
    <n v="0"/>
    <s v="N/A"/>
    <x v="2"/>
  </r>
  <r>
    <x v="0"/>
    <x v="0"/>
    <n v="22"/>
    <s v="Brown 9"/>
    <n v="2.2000000000000002"/>
    <n v="0"/>
    <n v="2.5"/>
    <n v="1"/>
    <n v="31"/>
    <n v="13813"/>
    <n v="28"/>
    <n v="342.5"/>
    <n v="106"/>
    <n v="0"/>
    <n v="0"/>
    <n v="0"/>
    <n v="0"/>
    <n v="47.31"/>
    <n v="47.44"/>
    <n v="106"/>
    <s v="2017Plan"/>
    <d v="2016-01-01T00:00:00"/>
    <x v="0"/>
    <x v="18"/>
    <n v="2.2000000000000002"/>
    <s v="N/A"/>
    <x v="2"/>
  </r>
  <r>
    <x v="0"/>
    <x v="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18"/>
    <n v="0"/>
    <s v="N/A"/>
    <x v="2"/>
  </r>
  <r>
    <x v="0"/>
    <x v="0"/>
    <n v="24"/>
    <s v="Brown 10"/>
    <n v="1.8"/>
    <n v="0"/>
    <n v="1.7"/>
    <n v="1"/>
    <n v="24.1"/>
    <n v="13536"/>
    <n v="21"/>
    <n v="342.5"/>
    <n v="83"/>
    <n v="0"/>
    <n v="0"/>
    <n v="0"/>
    <n v="0"/>
    <n v="46.37"/>
    <n v="46.49"/>
    <n v="83"/>
    <s v="2017Plan"/>
    <d v="2016-01-01T00:00:00"/>
    <x v="0"/>
    <x v="19"/>
    <n v="1.8"/>
    <s v="N/A"/>
    <x v="2"/>
  </r>
  <r>
    <x v="0"/>
    <x v="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19"/>
    <n v="0"/>
    <s v="N/A"/>
    <x v="2"/>
  </r>
  <r>
    <x v="0"/>
    <x v="0"/>
    <n v="26"/>
    <s v="Brown 11"/>
    <n v="1.3"/>
    <n v="0"/>
    <n v="1.4"/>
    <n v="1"/>
    <n v="17.100000000000001"/>
    <n v="13584"/>
    <n v="15"/>
    <n v="342.5"/>
    <n v="59"/>
    <n v="0"/>
    <n v="0"/>
    <n v="0"/>
    <n v="0"/>
    <n v="46.53"/>
    <n v="46.71"/>
    <n v="59"/>
    <s v="2017Plan"/>
    <d v="2016-01-01T00:00:00"/>
    <x v="0"/>
    <x v="20"/>
    <n v="1.3"/>
    <s v="N/A"/>
    <x v="2"/>
  </r>
  <r>
    <x v="0"/>
    <x v="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20"/>
    <n v="0"/>
    <s v="N/A"/>
    <x v="2"/>
  </r>
  <r>
    <x v="0"/>
    <x v="0"/>
    <n v="28"/>
    <s v="Paddys Run 1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21"/>
    <n v="0"/>
    <n v="0"/>
    <x v="2"/>
  </r>
  <r>
    <x v="0"/>
    <x v="0"/>
    <n v="29"/>
    <s v="Trimble Co 05"/>
    <n v="26.5"/>
    <n v="0"/>
    <n v="19.899999999999999"/>
    <n v="18"/>
    <n v="275.89999999999998"/>
    <n v="10414"/>
    <n v="153"/>
    <n v="342.5"/>
    <n v="945"/>
    <n v="1"/>
    <n v="3"/>
    <n v="0"/>
    <n v="0"/>
    <n v="35.67"/>
    <n v="35.770000000000003"/>
    <n v="948"/>
    <s v="2017Plan"/>
    <d v="2016-01-01T00:00:00"/>
    <x v="0"/>
    <x v="22"/>
    <n v="18.814999999999998"/>
    <n v="7.6849999999999996"/>
    <x v="2"/>
  </r>
  <r>
    <x v="0"/>
    <x v="0"/>
    <n v="30"/>
    <s v="Trimble Co 06"/>
    <n v="20.6"/>
    <n v="0"/>
    <n v="15.5"/>
    <n v="15"/>
    <n v="214.4"/>
    <n v="10417"/>
    <n v="119"/>
    <n v="342.5"/>
    <n v="734"/>
    <n v="1"/>
    <n v="2"/>
    <n v="0"/>
    <n v="0"/>
    <n v="35.68"/>
    <n v="35.79"/>
    <n v="737"/>
    <s v="2017Plan"/>
    <d v="2016-01-01T00:00:00"/>
    <x v="0"/>
    <x v="23"/>
    <n v="14.625999999999999"/>
    <n v="5.9740000000000002"/>
    <x v="2"/>
  </r>
  <r>
    <x v="0"/>
    <x v="0"/>
    <n v="31"/>
    <s v="Trimble Co 07"/>
    <n v="9.3000000000000007"/>
    <n v="0"/>
    <n v="7"/>
    <n v="5"/>
    <n v="96.9"/>
    <n v="10427"/>
    <n v="54"/>
    <n v="342.5"/>
    <n v="332"/>
    <n v="0"/>
    <n v="1"/>
    <n v="0"/>
    <n v="0"/>
    <n v="35.72"/>
    <n v="35.79"/>
    <n v="333"/>
    <s v="2017Plan"/>
    <d v="2016-01-01T00:00:00"/>
    <x v="0"/>
    <x v="24"/>
    <n v="5.8590000000000009"/>
    <n v="3.4410000000000003"/>
    <x v="2"/>
  </r>
  <r>
    <x v="0"/>
    <x v="0"/>
    <n v="32"/>
    <s v="Trimble Co 08"/>
    <n v="3.2"/>
    <n v="0"/>
    <n v="2.4"/>
    <n v="2"/>
    <n v="33.1"/>
    <n v="10348"/>
    <n v="18"/>
    <n v="342.5"/>
    <n v="113"/>
    <n v="0"/>
    <n v="0"/>
    <n v="0"/>
    <n v="0"/>
    <n v="35.44"/>
    <n v="35.53"/>
    <n v="114"/>
    <s v="2017Plan"/>
    <d v="2016-01-01T00:00:00"/>
    <x v="0"/>
    <x v="25"/>
    <n v="2.016"/>
    <n v="1.1839999999999999"/>
    <x v="2"/>
  </r>
  <r>
    <x v="0"/>
    <x v="0"/>
    <n v="33"/>
    <s v="Trimble Co 09"/>
    <n v="10.7"/>
    <n v="0"/>
    <n v="8"/>
    <n v="3"/>
    <n v="111.5"/>
    <n v="10421"/>
    <n v="62"/>
    <n v="342.5"/>
    <n v="382"/>
    <n v="0"/>
    <n v="0"/>
    <n v="0"/>
    <n v="0"/>
    <n v="35.700000000000003"/>
    <n v="35.74"/>
    <n v="382"/>
    <s v="2017Plan"/>
    <d v="2016-01-01T00:00:00"/>
    <x v="0"/>
    <x v="26"/>
    <n v="6.7409999999999997"/>
    <n v="3.9589999999999996"/>
    <x v="2"/>
  </r>
  <r>
    <x v="0"/>
    <x v="0"/>
    <n v="34"/>
    <s v="Trimble Co 10"/>
    <n v="2.7"/>
    <n v="0"/>
    <n v="2"/>
    <n v="2"/>
    <n v="27.6"/>
    <n v="10351"/>
    <n v="15"/>
    <n v="342.5"/>
    <n v="94"/>
    <n v="0"/>
    <n v="0"/>
    <n v="0"/>
    <n v="0"/>
    <n v="35.450000000000003"/>
    <n v="35.57"/>
    <n v="95"/>
    <s v="2017Plan"/>
    <d v="2016-01-01T00:00:00"/>
    <x v="0"/>
    <x v="27"/>
    <n v="1.7010000000000001"/>
    <n v="0.999"/>
    <x v="2"/>
  </r>
  <r>
    <x v="0"/>
    <x v="0"/>
    <n v="35"/>
    <s v="Cane Run 11"/>
    <n v="0.1"/>
    <n v="0"/>
    <n v="0.5"/>
    <n v="1"/>
    <n v="0.9"/>
    <n v="16117"/>
    <n v="4"/>
    <n v="340.7"/>
    <n v="3"/>
    <n v="0"/>
    <n v="0"/>
    <n v="0"/>
    <n v="0"/>
    <n v="54.9"/>
    <n v="54.9"/>
    <n v="3"/>
    <s v="2017Plan"/>
    <d v="2016-01-01T00:00:00"/>
    <x v="0"/>
    <x v="28"/>
    <s v="N/A"/>
    <n v="0.1"/>
    <x v="2"/>
  </r>
  <r>
    <x v="0"/>
    <x v="0"/>
    <n v="36"/>
    <s v="Haefling"/>
    <n v="0.1"/>
    <n v="0"/>
    <n v="0.3"/>
    <n v="1"/>
    <n v="1.3"/>
    <n v="18000"/>
    <n v="5"/>
    <n v="932.5"/>
    <n v="12"/>
    <n v="0"/>
    <n v="2"/>
    <n v="0"/>
    <n v="0"/>
    <n v="167.86"/>
    <n v="197.19"/>
    <n v="14"/>
    <s v="2017Plan"/>
    <d v="2016-01-01T00:00:00"/>
    <x v="0"/>
    <x v="29"/>
    <n v="0.1"/>
    <s v="N/A"/>
    <x v="2"/>
  </r>
  <r>
    <x v="0"/>
    <x v="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30"/>
    <s v="N/A"/>
    <n v="0"/>
    <x v="2"/>
  </r>
  <r>
    <x v="0"/>
    <x v="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31"/>
    <s v="N/A"/>
    <n v="0"/>
    <x v="2"/>
  </r>
  <r>
    <x v="0"/>
    <x v="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32"/>
    <s v="N/A"/>
    <n v="0"/>
    <x v="2"/>
  </r>
  <r>
    <x v="0"/>
    <x v="0"/>
    <n v="40"/>
    <s v="Dix Dam"/>
    <n v="13.5"/>
    <n v="0"/>
    <n v="57.6"/>
    <n v="35"/>
    <s v=""/>
    <s v=""/>
    <n v="437"/>
    <n v="0"/>
    <n v="0"/>
    <s v=""/>
    <n v="0"/>
    <n v="0"/>
    <n v="0"/>
    <n v="0"/>
    <n v="0"/>
    <n v="0"/>
    <s v="2017Plan"/>
    <d v="2016-01-01T00:00:00"/>
    <x v="0"/>
    <x v="33"/>
    <n v="13.5"/>
    <s v="N/A"/>
    <x v="3"/>
  </r>
  <r>
    <x v="0"/>
    <x v="0"/>
    <n v="41"/>
    <s v="Ohio Falls"/>
    <n v="19.100000000000001"/>
    <n v="0"/>
    <n v="100"/>
    <n v="0"/>
    <s v=""/>
    <s v=""/>
    <n v="744"/>
    <n v="0"/>
    <n v="0"/>
    <s v=""/>
    <n v="0"/>
    <n v="0"/>
    <n v="0"/>
    <n v="0"/>
    <n v="0"/>
    <n v="0"/>
    <s v="2017Plan"/>
    <d v="2016-01-01T00:00:00"/>
    <x v="0"/>
    <x v="34"/>
    <s v="N/A"/>
    <n v="19.100000000000001"/>
    <x v="3"/>
  </r>
  <r>
    <x v="0"/>
    <x v="0"/>
    <n v="42"/>
    <s v="Brown Sola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5"/>
    <n v="0"/>
    <n v="0"/>
    <x v="4"/>
  </r>
  <r>
    <x v="0"/>
    <x v="0"/>
    <n v="43"/>
    <s v="OVEC-K Min"/>
    <n v="11.5"/>
    <n v="0"/>
    <n v="100"/>
    <n v="0"/>
    <n v="1153.2"/>
    <n v="100000"/>
    <n v="744"/>
    <n v="27.1"/>
    <n v="313"/>
    <n v="0"/>
    <n v="0"/>
    <n v="0"/>
    <n v="0"/>
    <n v="27.15"/>
    <n v="27.15"/>
    <n v="313"/>
    <s v="2017Plan"/>
    <d v="2016-01-01T00:00:00"/>
    <x v="0"/>
    <x v="36"/>
    <n v="11.5"/>
    <s v="N/A"/>
    <x v="0"/>
  </r>
  <r>
    <x v="0"/>
    <x v="0"/>
    <n v="44"/>
    <s v="OVEC-K Max"/>
    <n v="16.399999999999999"/>
    <n v="0"/>
    <n v="66.900000000000006"/>
    <n v="36"/>
    <n v="1643.4"/>
    <n v="100000"/>
    <n v="498"/>
    <n v="27.1"/>
    <n v="446"/>
    <n v="0"/>
    <n v="0"/>
    <n v="0"/>
    <n v="0"/>
    <n v="27.15"/>
    <n v="27.15"/>
    <n v="446"/>
    <s v="2017Plan"/>
    <d v="2016-01-01T00:00:00"/>
    <x v="0"/>
    <x v="36"/>
    <n v="16.399999999999999"/>
    <s v="N/A"/>
    <x v="0"/>
  </r>
  <r>
    <x v="0"/>
    <x v="0"/>
    <n v="45"/>
    <s v="OVEC-L Min"/>
    <n v="25.7"/>
    <n v="0"/>
    <n v="100"/>
    <n v="0"/>
    <n v="2566.8000000000002"/>
    <n v="100000"/>
    <n v="744"/>
    <n v="27.1"/>
    <n v="697"/>
    <n v="0"/>
    <n v="0"/>
    <n v="0"/>
    <n v="0"/>
    <n v="27.15"/>
    <n v="27.15"/>
    <n v="697"/>
    <s v="2017Plan"/>
    <d v="2016-01-01T00:00:00"/>
    <x v="0"/>
    <x v="36"/>
    <s v="N/A"/>
    <n v="25.7"/>
    <x v="0"/>
  </r>
  <r>
    <x v="0"/>
    <x v="0"/>
    <n v="46"/>
    <s v="OVEC-L Max"/>
    <n v="38.6"/>
    <n v="0"/>
    <n v="69.2"/>
    <n v="34"/>
    <n v="3862.5"/>
    <n v="100000"/>
    <n v="515"/>
    <n v="27.1"/>
    <n v="1049"/>
    <n v="0"/>
    <n v="0"/>
    <n v="0"/>
    <n v="0"/>
    <n v="27.15"/>
    <n v="27.15"/>
    <n v="1049"/>
    <s v="2017Plan"/>
    <d v="2016-01-01T00:00:00"/>
    <x v="0"/>
    <x v="36"/>
    <s v="N/A"/>
    <n v="38.6"/>
    <x v="0"/>
  </r>
  <r>
    <x v="0"/>
    <x v="0"/>
    <n v="47"/>
    <s v="PURP5X16a 1"/>
    <n v="0.3"/>
    <n v="0"/>
    <n v="1.8"/>
    <n v="1"/>
    <s v=""/>
    <s v=""/>
    <n v="6"/>
    <n v="70.8"/>
    <n v="21"/>
    <s v=""/>
    <n v="0"/>
    <n v="0"/>
    <n v="3"/>
    <n v="79.83"/>
    <n v="79.83"/>
    <n v="24"/>
    <s v="2017Plan"/>
    <d v="2016-01-01T00:00:00"/>
    <x v="0"/>
    <x v="37"/>
    <s v="N/A"/>
    <s v="N/A"/>
    <x v="5"/>
  </r>
  <r>
    <x v="0"/>
    <x v="0"/>
    <n v="48"/>
    <s v="PURP5X16a 2"/>
    <n v="0.3"/>
    <n v="0"/>
    <n v="1.8"/>
    <n v="1"/>
    <s v=""/>
    <s v=""/>
    <n v="6"/>
    <n v="70.8"/>
    <n v="21"/>
    <s v=""/>
    <n v="0"/>
    <n v="0"/>
    <n v="3"/>
    <n v="79.83"/>
    <n v="79.83"/>
    <n v="24"/>
    <s v="2017Plan"/>
    <d v="2016-01-01T00:00:00"/>
    <x v="0"/>
    <x v="37"/>
    <s v="N/A"/>
    <s v="N/A"/>
    <x v="5"/>
  </r>
  <r>
    <x v="0"/>
    <x v="0"/>
    <n v="49"/>
    <s v="PURP5X16a 3"/>
    <n v="0.2"/>
    <n v="0"/>
    <n v="1.5"/>
    <n v="1"/>
    <s v=""/>
    <s v=""/>
    <n v="5"/>
    <n v="76.3"/>
    <n v="19"/>
    <s v=""/>
    <n v="0"/>
    <n v="0"/>
    <n v="2"/>
    <n v="85.87"/>
    <n v="85.87"/>
    <n v="21"/>
    <s v="2017Plan"/>
    <d v="2016-01-01T00:00:00"/>
    <x v="0"/>
    <x v="37"/>
    <s v="N/A"/>
    <s v="N/A"/>
    <x v="5"/>
  </r>
  <r>
    <x v="0"/>
    <x v="0"/>
    <n v="50"/>
    <s v="PURP5X16a 4"/>
    <n v="0.2"/>
    <n v="0"/>
    <n v="1.2"/>
    <n v="2"/>
    <s v=""/>
    <s v=""/>
    <n v="4"/>
    <n v="75.7"/>
    <n v="15"/>
    <s v=""/>
    <n v="0"/>
    <n v="0"/>
    <n v="2"/>
    <n v="85.24"/>
    <n v="85.24"/>
    <n v="17"/>
    <s v="2017Plan"/>
    <d v="2016-01-01T00:00:00"/>
    <x v="0"/>
    <x v="37"/>
    <s v="N/A"/>
    <s v="N/A"/>
    <x v="5"/>
  </r>
  <r>
    <x v="0"/>
    <x v="0"/>
    <n v="51"/>
    <s v="PURP7x24H"/>
    <n v="0.5"/>
    <n v="0"/>
    <n v="0.1"/>
    <n v="1"/>
    <s v=""/>
    <s v=""/>
    <n v="3"/>
    <n v="100"/>
    <n v="50"/>
    <s v=""/>
    <n v="0"/>
    <n v="0"/>
    <n v="5"/>
    <n v="109.56"/>
    <n v="109.56"/>
    <n v="54"/>
    <s v="2017Plan"/>
    <d v="2016-01-01T00:00:00"/>
    <x v="0"/>
    <x v="37"/>
    <s v="N/A"/>
    <s v="N/A"/>
    <x v="5"/>
  </r>
  <r>
    <x v="0"/>
    <x v="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5"/>
  </r>
  <r>
    <x v="0"/>
    <x v="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5"/>
  </r>
  <r>
    <x v="0"/>
    <x v="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5"/>
  </r>
  <r>
    <x v="0"/>
    <x v="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5"/>
  </r>
  <r>
    <x v="0"/>
    <x v="0"/>
    <n v="56"/>
    <s v="PUR7X8 1"/>
    <n v="0.2"/>
    <n v="0"/>
    <n v="1.2"/>
    <n v="3"/>
    <s v=""/>
    <s v=""/>
    <n v="3"/>
    <n v="38.1"/>
    <n v="6"/>
    <s v=""/>
    <n v="0"/>
    <n v="0"/>
    <n v="1"/>
    <n v="44.61"/>
    <n v="44.61"/>
    <n v="7"/>
    <s v="2017Plan"/>
    <d v="2016-01-01T00:00:00"/>
    <x v="0"/>
    <x v="37"/>
    <s v="N/A"/>
    <s v="N/A"/>
    <x v="5"/>
  </r>
  <r>
    <x v="0"/>
    <x v="0"/>
    <n v="57"/>
    <s v="PUR7X8 2"/>
    <n v="0.1"/>
    <n v="0"/>
    <n v="0.4"/>
    <n v="1"/>
    <s v=""/>
    <s v=""/>
    <n v="1"/>
    <n v="70.599999999999994"/>
    <n v="4"/>
    <s v=""/>
    <n v="0"/>
    <n v="0"/>
    <n v="0"/>
    <n v="77.25"/>
    <n v="77.25"/>
    <n v="4"/>
    <s v="2017Plan"/>
    <d v="2016-01-01T00:00:00"/>
    <x v="0"/>
    <x v="37"/>
    <s v="N/A"/>
    <s v="N/A"/>
    <x v="5"/>
  </r>
  <r>
    <x v="0"/>
    <x v="0"/>
    <n v="58"/>
    <s v="PUR7X8 3"/>
    <n v="0.1"/>
    <n v="0"/>
    <n v="0.4"/>
    <n v="1"/>
    <s v=""/>
    <s v=""/>
    <n v="1"/>
    <n v="70.599999999999994"/>
    <n v="4"/>
    <s v=""/>
    <n v="0"/>
    <n v="0"/>
    <n v="0"/>
    <n v="77.25"/>
    <n v="77.25"/>
    <n v="4"/>
    <s v="2017Plan"/>
    <d v="2016-01-01T00:00:00"/>
    <x v="0"/>
    <x v="37"/>
    <s v="N/A"/>
    <s v="N/A"/>
    <x v="5"/>
  </r>
  <r>
    <x v="0"/>
    <x v="0"/>
    <n v="59"/>
    <s v="PUR7X8 4"/>
    <n v="0.1"/>
    <n v="0"/>
    <n v="0.4"/>
    <n v="1"/>
    <s v=""/>
    <s v=""/>
    <n v="1"/>
    <n v="70.599999999999994"/>
    <n v="4"/>
    <s v=""/>
    <n v="0"/>
    <n v="0"/>
    <n v="0"/>
    <n v="77.25"/>
    <n v="77.25"/>
    <n v="4"/>
    <s v="2017Plan"/>
    <d v="2016-01-01T00:00:00"/>
    <x v="0"/>
    <x v="37"/>
    <s v="N/A"/>
    <s v="N/A"/>
    <x v="5"/>
  </r>
  <r>
    <x v="0"/>
    <x v="0"/>
    <n v="60"/>
    <s v="NF5X16NF1"/>
    <n v="-80.3"/>
    <n v="0"/>
    <n v="59.8"/>
    <n v="21"/>
    <s v=""/>
    <s v=""/>
    <n v="295"/>
    <n v="65.5"/>
    <n v="-5258"/>
    <s v=""/>
    <n v="0"/>
    <n v="0"/>
    <n v="1036"/>
    <n v="52.56"/>
    <n v="52.56"/>
    <n v="-4222"/>
    <s v="2017Plan"/>
    <d v="2016-01-01T00:00:00"/>
    <x v="0"/>
    <x v="37"/>
    <s v="N/A"/>
    <s v="N/A"/>
    <x v="6"/>
  </r>
  <r>
    <x v="0"/>
    <x v="0"/>
    <n v="61"/>
    <s v="NF7X8NF01"/>
    <n v="-17.399999999999999"/>
    <n v="0"/>
    <n v="70.099999999999994"/>
    <n v="30"/>
    <s v=""/>
    <s v=""/>
    <n v="239"/>
    <n v="47.7"/>
    <n v="-829"/>
    <s v=""/>
    <n v="0"/>
    <n v="0"/>
    <n v="168"/>
    <n v="38.01"/>
    <n v="38.01"/>
    <n v="-660"/>
    <s v="2017Plan"/>
    <d v="2016-01-01T00:00:00"/>
    <x v="0"/>
    <x v="37"/>
    <s v="N/A"/>
    <s v="N/A"/>
    <x v="6"/>
  </r>
  <r>
    <x v="0"/>
    <x v="0"/>
    <n v="62"/>
    <s v="NF2X16SAT1"/>
    <n v="-22.8"/>
    <n v="0"/>
    <n v="81.3"/>
    <n v="5"/>
    <s v=""/>
    <s v=""/>
    <n v="80"/>
    <n v="50.9"/>
    <n v="-1157"/>
    <s v=""/>
    <n v="0"/>
    <n v="0"/>
    <n v="224"/>
    <n v="41.01"/>
    <n v="41.01"/>
    <n v="-933"/>
    <s v="2017Plan"/>
    <d v="2016-01-01T00:00:00"/>
    <x v="0"/>
    <x v="37"/>
    <s v="N/A"/>
    <s v="N/A"/>
    <x v="6"/>
  </r>
  <r>
    <x v="0"/>
    <x v="0"/>
    <n v="63"/>
    <s v="NF2X16SUN1"/>
    <n v="-12.2"/>
    <n v="0"/>
    <n v="43.7"/>
    <n v="5"/>
    <s v=""/>
    <s v=""/>
    <n v="80"/>
    <n v="52"/>
    <n v="-636"/>
    <s v=""/>
    <n v="0"/>
    <n v="0"/>
    <n v="122"/>
    <n v="41.99"/>
    <n v="41.99"/>
    <n v="-514"/>
    <s v="2017Plan"/>
    <d v="2016-01-01T00:00:00"/>
    <x v="0"/>
    <x v="37"/>
    <s v="N/A"/>
    <s v="N/A"/>
    <x v="6"/>
  </r>
  <r>
    <x v="0"/>
    <x v="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6"/>
  </r>
  <r>
    <x v="0"/>
    <x v="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6"/>
  </r>
  <r>
    <x v="0"/>
    <x v="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6"/>
  </r>
  <r>
    <x v="0"/>
    <x v="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6"/>
  </r>
  <r>
    <x v="0"/>
    <x v="0"/>
    <n v="68"/>
    <s v="CSR Airgas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69"/>
    <s v="CSR Infiltrat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0"/>
    <s v="CSR NAS"/>
    <n v="0.1"/>
    <n v="0"/>
    <n v="0.3"/>
    <n v="1"/>
    <s v=""/>
    <s v=""/>
    <n v="2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1"/>
    <s v="CSR Cemex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3"/>
    <s v="CSR OldCastle"/>
    <n v="0"/>
    <n v="0"/>
    <n v="0.5"/>
    <n v="1"/>
    <s v=""/>
    <s v=""/>
    <n v="4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4"/>
    <s v="CSR RRDonnelley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5"/>
    <s v="CSR AirLiqu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1-01T00:00:00"/>
    <x v="0"/>
    <x v="37"/>
    <s v="N/A"/>
    <s v="N/A"/>
    <x v="7"/>
  </r>
  <r>
    <x v="0"/>
    <x v="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37"/>
    <s v="N/A"/>
    <s v="N/A"/>
    <x v="1"/>
  </r>
  <r>
    <x v="0"/>
    <x v="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37"/>
    <s v="N/A"/>
    <s v="N/A"/>
    <x v="1"/>
  </r>
  <r>
    <x v="0"/>
    <x v="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37"/>
    <s v="N/A"/>
    <s v="N/A"/>
    <x v="1"/>
  </r>
  <r>
    <x v="0"/>
    <x v="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1-01T00:00:00"/>
    <x v="0"/>
    <x v="37"/>
    <s v="N/A"/>
    <s v="N/A"/>
    <x v="1"/>
  </r>
  <r>
    <x v="0"/>
    <x v="0"/>
    <n v="84"/>
    <s v="Bluegrass 3"/>
    <n v="2.6"/>
    <n v="0"/>
    <n v="2.1"/>
    <n v="5"/>
    <n v="27.8"/>
    <n v="10900"/>
    <n v="16"/>
    <n v="344.3"/>
    <n v="96"/>
    <n v="0"/>
    <n v="44"/>
    <n v="0"/>
    <n v="1"/>
    <n v="38.090000000000003"/>
    <n v="55.15"/>
    <n v="141"/>
    <s v="2017Plan"/>
    <d v="2016-01-01T00:00:00"/>
    <x v="0"/>
    <x v="38"/>
    <s v="N/A"/>
    <n v="2.6"/>
    <x v="2"/>
  </r>
  <r>
    <x v="0"/>
    <x v="1"/>
    <n v="1"/>
    <s v="Brown 1"/>
    <n v="16.5"/>
    <n v="0"/>
    <n v="22.1"/>
    <n v="3"/>
    <n v="190.8"/>
    <n v="11582"/>
    <n v="380"/>
    <n v="288.3"/>
    <n v="550"/>
    <n v="3"/>
    <n v="47"/>
    <n v="0"/>
    <n v="34"/>
    <n v="35.479999999999997"/>
    <n v="38.32"/>
    <n v="631"/>
    <s v="2017Plan"/>
    <d v="2016-02-01T00:00:00"/>
    <x v="0"/>
    <x v="0"/>
    <n v="16.5"/>
    <s v="N/A"/>
    <x v="0"/>
  </r>
  <r>
    <x v="0"/>
    <x v="1"/>
    <n v="2"/>
    <s v="Brown 2"/>
    <n v="35.700000000000003"/>
    <n v="0"/>
    <n v="30.5"/>
    <n v="2"/>
    <n v="390.3"/>
    <n v="10929"/>
    <n v="517"/>
    <n v="288.3"/>
    <n v="1125"/>
    <n v="2"/>
    <n v="26"/>
    <n v="0"/>
    <n v="84"/>
    <n v="33.869999999999997"/>
    <n v="34.61"/>
    <n v="1236"/>
    <s v="2017Plan"/>
    <d v="2016-02-01T00:00:00"/>
    <x v="0"/>
    <x v="1"/>
    <n v="35.700000000000003"/>
    <s v="N/A"/>
    <x v="0"/>
  </r>
  <r>
    <x v="0"/>
    <x v="1"/>
    <n v="3"/>
    <s v="Brown 3"/>
    <n v="56.3"/>
    <n v="0"/>
    <n v="19.600000000000001"/>
    <n v="6"/>
    <n v="686.4"/>
    <n v="12182"/>
    <n v="367"/>
    <n v="288.3"/>
    <n v="1979"/>
    <n v="6"/>
    <n v="96"/>
    <n v="0"/>
    <n v="171"/>
    <n v="38.159999999999997"/>
    <n v="39.869999999999997"/>
    <n v="2246"/>
    <s v="2017Plan"/>
    <d v="2016-02-01T00:00:00"/>
    <x v="0"/>
    <x v="2"/>
    <n v="56.3"/>
    <s v="N/A"/>
    <x v="0"/>
  </r>
  <r>
    <x v="0"/>
    <x v="1"/>
    <n v="4"/>
    <s v="Ghent 1"/>
    <n v="244"/>
    <n v="0"/>
    <n v="73.7"/>
    <n v="2"/>
    <n v="2528.8000000000002"/>
    <n v="10363"/>
    <n v="569"/>
    <n v="220.4"/>
    <n v="5574"/>
    <n v="2"/>
    <n v="36"/>
    <n v="0"/>
    <n v="539"/>
    <n v="25.05"/>
    <n v="25.2"/>
    <n v="6149"/>
    <s v="2017Plan"/>
    <d v="2016-02-01T00:00:00"/>
    <x v="0"/>
    <x v="3"/>
    <n v="244"/>
    <s v="N/A"/>
    <x v="0"/>
  </r>
  <r>
    <x v="0"/>
    <x v="1"/>
    <n v="5"/>
    <s v="Ghent 2"/>
    <n v="244.5"/>
    <n v="0"/>
    <n v="74"/>
    <n v="2"/>
    <n v="2524.6"/>
    <n v="10325"/>
    <n v="611"/>
    <n v="220.4"/>
    <n v="5565"/>
    <n v="2"/>
    <n v="32"/>
    <n v="0"/>
    <n v="467"/>
    <n v="24.67"/>
    <n v="24.8"/>
    <n v="6063"/>
    <s v="2017Plan"/>
    <d v="2016-02-01T00:00:00"/>
    <x v="0"/>
    <x v="4"/>
    <n v="244.5"/>
    <s v="N/A"/>
    <x v="0"/>
  </r>
  <r>
    <x v="0"/>
    <x v="1"/>
    <n v="6"/>
    <s v="Ghent 3"/>
    <n v="246.1"/>
    <n v="0"/>
    <n v="74"/>
    <n v="1"/>
    <n v="2753.4"/>
    <n v="11188"/>
    <n v="653"/>
    <n v="220.4"/>
    <n v="6069"/>
    <n v="2"/>
    <n v="23"/>
    <n v="0"/>
    <n v="531"/>
    <n v="26.82"/>
    <n v="26.91"/>
    <n v="6624"/>
    <s v="2017Plan"/>
    <d v="2016-02-01T00:00:00"/>
    <x v="0"/>
    <x v="5"/>
    <n v="246.1"/>
    <s v="N/A"/>
    <x v="0"/>
  </r>
  <r>
    <x v="0"/>
    <x v="1"/>
    <n v="7"/>
    <s v="Ghent 4"/>
    <n v="278.5"/>
    <n v="0"/>
    <n v="82.2"/>
    <n v="2"/>
    <n v="3019.6"/>
    <n v="10844"/>
    <n v="635"/>
    <n v="220.4"/>
    <n v="6656"/>
    <n v="4"/>
    <n v="62"/>
    <n v="0"/>
    <n v="664"/>
    <n v="26.29"/>
    <n v="26.51"/>
    <n v="7382"/>
    <s v="2017Plan"/>
    <d v="2016-02-01T00:00:00"/>
    <x v="0"/>
    <x v="6"/>
    <n v="278.5"/>
    <s v="N/A"/>
    <x v="0"/>
  </r>
  <r>
    <x v="0"/>
    <x v="1"/>
    <n v="8"/>
    <s v="Mill Creek 1"/>
    <n v="141.6"/>
    <n v="0"/>
    <n v="67.8"/>
    <n v="2"/>
    <n v="1489.7"/>
    <n v="10524"/>
    <n v="644"/>
    <n v="230.9"/>
    <n v="3440"/>
    <n v="4"/>
    <n v="19"/>
    <n v="0"/>
    <n v="201"/>
    <n v="25.72"/>
    <n v="25.85"/>
    <n v="3660"/>
    <s v="2017Plan"/>
    <d v="2016-02-01T00:00:00"/>
    <x v="0"/>
    <x v="7"/>
    <s v="N/A"/>
    <n v="141.6"/>
    <x v="0"/>
  </r>
  <r>
    <x v="0"/>
    <x v="1"/>
    <n v="9"/>
    <s v="Mill Creek 2"/>
    <n v="147.6"/>
    <n v="0"/>
    <n v="71.900000000000006"/>
    <n v="2"/>
    <n v="1574.2"/>
    <n v="10666"/>
    <n v="646"/>
    <n v="230.9"/>
    <n v="3635"/>
    <n v="4"/>
    <n v="19"/>
    <n v="0"/>
    <n v="212"/>
    <n v="26.06"/>
    <n v="26.19"/>
    <n v="3866"/>
    <s v="2017Plan"/>
    <d v="2016-02-01T00:00:00"/>
    <x v="0"/>
    <x v="8"/>
    <s v="N/A"/>
    <n v="147.6"/>
    <x v="0"/>
  </r>
  <r>
    <x v="0"/>
    <x v="1"/>
    <n v="10"/>
    <s v="Mill Creek 3"/>
    <n v="202.5"/>
    <n v="0"/>
    <n v="73.8"/>
    <n v="2"/>
    <n v="2122.6"/>
    <n v="10483"/>
    <n v="643"/>
    <n v="230.9"/>
    <n v="4901"/>
    <n v="12"/>
    <n v="54"/>
    <n v="0"/>
    <n v="244"/>
    <n v="25.41"/>
    <n v="25.67"/>
    <n v="5199"/>
    <s v="2017Plan"/>
    <d v="2016-02-01T00:00:00"/>
    <x v="0"/>
    <x v="9"/>
    <s v="N/A"/>
    <n v="202.5"/>
    <x v="0"/>
  </r>
  <r>
    <x v="0"/>
    <x v="1"/>
    <n v="11"/>
    <s v="Mill Creek 4"/>
    <n v="251.4"/>
    <n v="0"/>
    <n v="74.3"/>
    <n v="2"/>
    <n v="2614.5"/>
    <n v="10400"/>
    <n v="646"/>
    <n v="230.9"/>
    <n v="6037"/>
    <n v="19"/>
    <n v="86"/>
    <n v="0"/>
    <n v="455"/>
    <n v="25.82"/>
    <n v="26.16"/>
    <n v="6578"/>
    <s v="2017Plan"/>
    <d v="2016-02-01T00:00:00"/>
    <x v="0"/>
    <x v="10"/>
    <s v="N/A"/>
    <n v="251.4"/>
    <x v="0"/>
  </r>
  <r>
    <x v="0"/>
    <x v="1"/>
    <n v="12"/>
    <s v="Trimble County 1"/>
    <n v="191.7"/>
    <n v="0"/>
    <n v="74.400000000000006"/>
    <n v="2"/>
    <n v="2039.5"/>
    <n v="10641"/>
    <n v="610"/>
    <n v="230.7"/>
    <n v="4706"/>
    <n v="7"/>
    <n v="102"/>
    <n v="0"/>
    <n v="370"/>
    <n v="26.49"/>
    <n v="27.02"/>
    <n v="5179"/>
    <s v="2017Plan"/>
    <d v="2016-02-01T00:00:00"/>
    <x v="0"/>
    <x v="11"/>
    <s v="N/A"/>
    <n v="191.7"/>
    <x v="0"/>
  </r>
  <r>
    <x v="0"/>
    <x v="1"/>
    <n v="13"/>
    <s v="Trimble County 2"/>
    <n v="328"/>
    <n v="0"/>
    <n v="82.7"/>
    <n v="1"/>
    <n v="2994.3"/>
    <n v="9129"/>
    <n v="612"/>
    <n v="231.6"/>
    <n v="6934"/>
    <n v="14"/>
    <n v="213"/>
    <n v="0"/>
    <n v="560"/>
    <n v="22.85"/>
    <n v="23.5"/>
    <n v="7707"/>
    <s v="2017Plan"/>
    <d v="2016-02-01T00:00:00"/>
    <x v="0"/>
    <x v="12"/>
    <n v="265.68"/>
    <n v="62.32"/>
    <x v="0"/>
  </r>
  <r>
    <x v="0"/>
    <x v="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13"/>
    <n v="0"/>
    <n v="0"/>
    <x v="1"/>
  </r>
  <r>
    <x v="0"/>
    <x v="1"/>
    <n v="15"/>
    <s v="Cane Run 7 2X1"/>
    <n v="432.5"/>
    <n v="0"/>
    <n v="91"/>
    <n v="4"/>
    <n v="2923"/>
    <n v="6758"/>
    <n v="634"/>
    <n v="340.4"/>
    <n v="9948"/>
    <n v="11"/>
    <n v="39"/>
    <n v="0"/>
    <n v="500"/>
    <n v="24.16"/>
    <n v="24.25"/>
    <n v="10487"/>
    <s v="2017Plan"/>
    <d v="2016-02-01T00:00:00"/>
    <x v="0"/>
    <x v="13"/>
    <n v="337.35"/>
    <n v="95.15"/>
    <x v="1"/>
  </r>
  <r>
    <x v="0"/>
    <x v="1"/>
    <n v="16"/>
    <s v="Brown 5"/>
    <n v="0.3"/>
    <n v="0"/>
    <n v="0.3"/>
    <n v="1"/>
    <n v="3.6"/>
    <n v="12906"/>
    <n v="3"/>
    <n v="342.2"/>
    <n v="12"/>
    <n v="0"/>
    <n v="0"/>
    <n v="0"/>
    <n v="0"/>
    <n v="44.17"/>
    <n v="44.96"/>
    <n v="13"/>
    <s v="2017Plan"/>
    <d v="2016-02-01T00:00:00"/>
    <x v="0"/>
    <x v="14"/>
    <n v="0.14099999999999999"/>
    <n v="0.159"/>
    <x v="2"/>
  </r>
  <r>
    <x v="0"/>
    <x v="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14"/>
    <n v="0"/>
    <n v="0"/>
    <x v="2"/>
  </r>
  <r>
    <x v="0"/>
    <x v="1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15"/>
    <n v="0"/>
    <n v="0"/>
    <x v="2"/>
  </r>
  <r>
    <x v="0"/>
    <x v="1"/>
    <n v="19"/>
    <s v="Brown 7"/>
    <n v="0.5"/>
    <n v="0"/>
    <n v="0.4"/>
    <n v="1"/>
    <n v="4.9000000000000004"/>
    <n v="10683"/>
    <n v="3"/>
    <n v="342.2"/>
    <n v="17"/>
    <n v="0"/>
    <n v="1"/>
    <n v="0"/>
    <n v="0"/>
    <n v="36.56"/>
    <n v="37.99"/>
    <n v="17"/>
    <s v="2017Plan"/>
    <d v="2016-02-01T00:00:00"/>
    <x v="0"/>
    <x v="16"/>
    <n v="0.31"/>
    <n v="0.19"/>
    <x v="2"/>
  </r>
  <r>
    <x v="0"/>
    <x v="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17"/>
    <n v="0"/>
    <s v="N/A"/>
    <x v="2"/>
  </r>
  <r>
    <x v="0"/>
    <x v="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17"/>
    <n v="0"/>
    <s v="N/A"/>
    <x v="2"/>
  </r>
  <r>
    <x v="0"/>
    <x v="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18"/>
    <n v="0"/>
    <s v="N/A"/>
    <x v="2"/>
  </r>
  <r>
    <x v="0"/>
    <x v="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18"/>
    <n v="0"/>
    <s v="N/A"/>
    <x v="2"/>
  </r>
  <r>
    <x v="0"/>
    <x v="1"/>
    <n v="24"/>
    <s v="Brown 10"/>
    <n v="0.7"/>
    <n v="0"/>
    <n v="0.7"/>
    <n v="2"/>
    <n v="8.6999999999999993"/>
    <n v="13005"/>
    <n v="7"/>
    <n v="342.2"/>
    <n v="30"/>
    <n v="0"/>
    <n v="1"/>
    <n v="0"/>
    <n v="0"/>
    <n v="44.5"/>
    <n v="45.27"/>
    <n v="30"/>
    <s v="2017Plan"/>
    <d v="2016-02-01T00:00:00"/>
    <x v="0"/>
    <x v="19"/>
    <n v="0.7"/>
    <s v="N/A"/>
    <x v="2"/>
  </r>
  <r>
    <x v="0"/>
    <x v="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19"/>
    <n v="0"/>
    <s v="N/A"/>
    <x v="2"/>
  </r>
  <r>
    <x v="0"/>
    <x v="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20"/>
    <n v="0"/>
    <s v="N/A"/>
    <x v="2"/>
  </r>
  <r>
    <x v="0"/>
    <x v="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20"/>
    <n v="0"/>
    <s v="N/A"/>
    <x v="2"/>
  </r>
  <r>
    <x v="0"/>
    <x v="1"/>
    <n v="28"/>
    <s v="Paddys Run 1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21"/>
    <n v="0"/>
    <n v="0"/>
    <x v="2"/>
  </r>
  <r>
    <x v="0"/>
    <x v="1"/>
    <n v="29"/>
    <s v="Trimble Co 05"/>
    <n v="24.8"/>
    <n v="0"/>
    <n v="19.899999999999999"/>
    <n v="16"/>
    <n v="258.5"/>
    <n v="10429"/>
    <n v="144"/>
    <n v="342.2"/>
    <n v="885"/>
    <n v="1"/>
    <n v="2"/>
    <n v="0"/>
    <n v="0"/>
    <n v="35.69"/>
    <n v="35.79"/>
    <n v="887"/>
    <s v="2017Plan"/>
    <d v="2016-02-01T00:00:00"/>
    <x v="0"/>
    <x v="22"/>
    <n v="17.608000000000001"/>
    <n v="7.1919999999999993"/>
    <x v="2"/>
  </r>
  <r>
    <x v="0"/>
    <x v="1"/>
    <n v="30"/>
    <s v="Trimble Co 06"/>
    <n v="15"/>
    <n v="0"/>
    <n v="12"/>
    <n v="12"/>
    <n v="156.4"/>
    <n v="10425"/>
    <n v="87"/>
    <n v="342.2"/>
    <n v="535"/>
    <n v="1"/>
    <n v="2"/>
    <n v="0"/>
    <n v="0"/>
    <n v="35.68"/>
    <n v="35.799999999999997"/>
    <n v="537"/>
    <s v="2017Plan"/>
    <d v="2016-02-01T00:00:00"/>
    <x v="0"/>
    <x v="23"/>
    <n v="10.649999999999999"/>
    <n v="4.3499999999999996"/>
    <x v="2"/>
  </r>
  <r>
    <x v="0"/>
    <x v="1"/>
    <n v="31"/>
    <s v="Trimble Co 07"/>
    <n v="9.3000000000000007"/>
    <n v="0"/>
    <n v="7.4"/>
    <n v="10"/>
    <n v="96.7"/>
    <n v="10438"/>
    <n v="54"/>
    <n v="342.2"/>
    <n v="331"/>
    <n v="0"/>
    <n v="2"/>
    <n v="0"/>
    <n v="0"/>
    <n v="35.72"/>
    <n v="35.880000000000003"/>
    <n v="332"/>
    <s v="2017Plan"/>
    <d v="2016-02-01T00:00:00"/>
    <x v="0"/>
    <x v="24"/>
    <n v="5.8590000000000009"/>
    <n v="3.4410000000000003"/>
    <x v="2"/>
  </r>
  <r>
    <x v="0"/>
    <x v="1"/>
    <n v="32"/>
    <s v="Trimble Co 08"/>
    <n v="1.1000000000000001"/>
    <n v="0"/>
    <n v="0.9"/>
    <n v="2"/>
    <n v="11.1"/>
    <n v="10333"/>
    <n v="6"/>
    <n v="342.2"/>
    <n v="38"/>
    <n v="0"/>
    <n v="0"/>
    <n v="0"/>
    <n v="0"/>
    <n v="35.36"/>
    <n v="35.61"/>
    <n v="38"/>
    <s v="2017Plan"/>
    <d v="2016-02-01T00:00:00"/>
    <x v="0"/>
    <x v="25"/>
    <n v="0.69300000000000006"/>
    <n v="0.40700000000000003"/>
    <x v="2"/>
  </r>
  <r>
    <x v="0"/>
    <x v="1"/>
    <n v="33"/>
    <s v="Trimble Co 09"/>
    <n v="7.2"/>
    <n v="0"/>
    <n v="5.8"/>
    <n v="8"/>
    <n v="75.5"/>
    <n v="10427"/>
    <n v="42"/>
    <n v="342.2"/>
    <n v="258"/>
    <n v="0"/>
    <n v="1"/>
    <n v="0"/>
    <n v="0"/>
    <n v="35.68"/>
    <n v="35.840000000000003"/>
    <n v="259"/>
    <s v="2017Plan"/>
    <d v="2016-02-01T00:00:00"/>
    <x v="0"/>
    <x v="26"/>
    <n v="4.5360000000000005"/>
    <n v="2.6640000000000001"/>
    <x v="2"/>
  </r>
  <r>
    <x v="0"/>
    <x v="1"/>
    <n v="34"/>
    <s v="Trimble Co 10"/>
    <n v="0.4"/>
    <n v="0"/>
    <n v="0.3"/>
    <n v="1"/>
    <n v="3.7"/>
    <n v="10333"/>
    <n v="2"/>
    <n v="342.2"/>
    <n v="13"/>
    <n v="0"/>
    <n v="0"/>
    <n v="0"/>
    <n v="0"/>
    <n v="35.36"/>
    <n v="35.79"/>
    <n v="13"/>
    <s v="2017Plan"/>
    <d v="2016-02-01T00:00:00"/>
    <x v="0"/>
    <x v="27"/>
    <n v="0.252"/>
    <n v="0.14799999999999999"/>
    <x v="2"/>
  </r>
  <r>
    <x v="0"/>
    <x v="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28"/>
    <s v="N/A"/>
    <n v="0"/>
    <x v="2"/>
  </r>
  <r>
    <x v="0"/>
    <x v="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29"/>
    <n v="0"/>
    <s v="N/A"/>
    <x v="2"/>
  </r>
  <r>
    <x v="0"/>
    <x v="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30"/>
    <s v="N/A"/>
    <n v="0"/>
    <x v="2"/>
  </r>
  <r>
    <x v="0"/>
    <x v="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31"/>
    <s v="N/A"/>
    <n v="0"/>
    <x v="2"/>
  </r>
  <r>
    <x v="0"/>
    <x v="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32"/>
    <s v="N/A"/>
    <n v="0"/>
    <x v="2"/>
  </r>
  <r>
    <x v="0"/>
    <x v="1"/>
    <n v="40"/>
    <s v="Dix Dam"/>
    <n v="18.3"/>
    <n v="0"/>
    <n v="83.3"/>
    <n v="20"/>
    <s v=""/>
    <s v=""/>
    <n v="587"/>
    <n v="0"/>
    <n v="0"/>
    <s v=""/>
    <n v="0"/>
    <n v="0"/>
    <n v="0"/>
    <n v="0"/>
    <n v="0"/>
    <n v="0"/>
    <s v="2017Plan"/>
    <d v="2016-02-01T00:00:00"/>
    <x v="0"/>
    <x v="33"/>
    <n v="18.3"/>
    <s v="N/A"/>
    <x v="3"/>
  </r>
  <r>
    <x v="0"/>
    <x v="1"/>
    <n v="41"/>
    <s v="Ohio Falls"/>
    <n v="17.3"/>
    <n v="0"/>
    <n v="100"/>
    <n v="0"/>
    <s v=""/>
    <s v=""/>
    <n v="696"/>
    <n v="0"/>
    <n v="0"/>
    <s v=""/>
    <n v="0"/>
    <n v="0"/>
    <n v="0"/>
    <n v="0"/>
    <n v="0"/>
    <n v="0"/>
    <s v="2017Plan"/>
    <d v="2016-02-01T00:00:00"/>
    <x v="0"/>
    <x v="34"/>
    <s v="N/A"/>
    <n v="17.3"/>
    <x v="3"/>
  </r>
  <r>
    <x v="0"/>
    <x v="1"/>
    <n v="42"/>
    <s v="Brown Sola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5"/>
    <n v="0"/>
    <n v="0"/>
    <x v="4"/>
  </r>
  <r>
    <x v="0"/>
    <x v="1"/>
    <n v="43"/>
    <s v="OVEC-K Min"/>
    <n v="10.8"/>
    <n v="0"/>
    <n v="100"/>
    <n v="0"/>
    <n v="1078.8"/>
    <n v="100000"/>
    <n v="696"/>
    <n v="27.1"/>
    <n v="293"/>
    <n v="0"/>
    <n v="0"/>
    <n v="0"/>
    <n v="0"/>
    <n v="27.15"/>
    <n v="27.15"/>
    <n v="293"/>
    <s v="2017Plan"/>
    <d v="2016-02-01T00:00:00"/>
    <x v="0"/>
    <x v="36"/>
    <n v="10.8"/>
    <s v="N/A"/>
    <x v="0"/>
  </r>
  <r>
    <x v="0"/>
    <x v="1"/>
    <n v="44"/>
    <s v="OVEC-K Max"/>
    <n v="13.2"/>
    <n v="0"/>
    <n v="61.6"/>
    <n v="45"/>
    <n v="1318.7"/>
    <n v="100000"/>
    <n v="429"/>
    <n v="27.1"/>
    <n v="358"/>
    <n v="0"/>
    <n v="0"/>
    <n v="0"/>
    <n v="0"/>
    <n v="27.15"/>
    <n v="27.15"/>
    <n v="358"/>
    <s v="2017Plan"/>
    <d v="2016-02-01T00:00:00"/>
    <x v="0"/>
    <x v="36"/>
    <n v="13.2"/>
    <s v="N/A"/>
    <x v="0"/>
  </r>
  <r>
    <x v="0"/>
    <x v="1"/>
    <n v="45"/>
    <s v="OVEC-L Min"/>
    <n v="24"/>
    <n v="0"/>
    <n v="100"/>
    <n v="0"/>
    <n v="2401.1999999999998"/>
    <n v="100000"/>
    <n v="696"/>
    <n v="27.1"/>
    <n v="652"/>
    <n v="0"/>
    <n v="0"/>
    <n v="0"/>
    <n v="0"/>
    <n v="27.15"/>
    <n v="27.15"/>
    <n v="652"/>
    <s v="2017Plan"/>
    <d v="2016-02-01T00:00:00"/>
    <x v="0"/>
    <x v="36"/>
    <s v="N/A"/>
    <n v="24"/>
    <x v="0"/>
  </r>
  <r>
    <x v="0"/>
    <x v="1"/>
    <n v="46"/>
    <s v="OVEC-L Max"/>
    <n v="31.8"/>
    <n v="0"/>
    <n v="64.900000000000006"/>
    <n v="45"/>
    <n v="3183.5"/>
    <n v="100000"/>
    <n v="451"/>
    <n v="27.1"/>
    <n v="864"/>
    <n v="0"/>
    <n v="0"/>
    <n v="0"/>
    <n v="0"/>
    <n v="27.15"/>
    <n v="27.15"/>
    <n v="864"/>
    <s v="2017Plan"/>
    <d v="2016-02-01T00:00:00"/>
    <x v="0"/>
    <x v="36"/>
    <s v="N/A"/>
    <n v="31.8"/>
    <x v="0"/>
  </r>
  <r>
    <x v="0"/>
    <x v="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5"/>
  </r>
  <r>
    <x v="0"/>
    <x v="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5"/>
  </r>
  <r>
    <x v="0"/>
    <x v="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5"/>
  </r>
  <r>
    <x v="0"/>
    <x v="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5"/>
  </r>
  <r>
    <x v="0"/>
    <x v="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5"/>
  </r>
  <r>
    <x v="0"/>
    <x v="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5"/>
  </r>
  <r>
    <x v="0"/>
    <x v="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5"/>
  </r>
  <r>
    <x v="0"/>
    <x v="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5"/>
  </r>
  <r>
    <x v="0"/>
    <x v="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5"/>
  </r>
  <r>
    <x v="0"/>
    <x v="1"/>
    <n v="56"/>
    <s v="PUR7X8 1"/>
    <n v="0.1"/>
    <n v="0"/>
    <n v="0.9"/>
    <n v="1"/>
    <s v=""/>
    <s v=""/>
    <n v="2"/>
    <n v="30.7"/>
    <n v="3"/>
    <s v=""/>
    <n v="0"/>
    <n v="0"/>
    <n v="1"/>
    <n v="38.94"/>
    <n v="38.94"/>
    <n v="4"/>
    <s v="2017Plan"/>
    <d v="2016-02-01T00:00:00"/>
    <x v="0"/>
    <x v="37"/>
    <s v="N/A"/>
    <s v="N/A"/>
    <x v="5"/>
  </r>
  <r>
    <x v="0"/>
    <x v="1"/>
    <n v="57"/>
    <s v="PUR7X8 2"/>
    <n v="0.1"/>
    <n v="0"/>
    <n v="0.4"/>
    <n v="1"/>
    <s v=""/>
    <s v=""/>
    <n v="1"/>
    <n v="31"/>
    <n v="2"/>
    <s v=""/>
    <n v="0"/>
    <n v="0"/>
    <n v="0"/>
    <n v="39.229999999999997"/>
    <n v="39.229999999999997"/>
    <n v="2"/>
    <s v="2017Plan"/>
    <d v="2016-02-01T00:00:00"/>
    <x v="0"/>
    <x v="37"/>
    <s v="N/A"/>
    <s v="N/A"/>
    <x v="5"/>
  </r>
  <r>
    <x v="0"/>
    <x v="1"/>
    <n v="58"/>
    <s v="PUR7X8 3"/>
    <n v="0.1"/>
    <n v="0"/>
    <n v="0.4"/>
    <n v="1"/>
    <s v=""/>
    <s v=""/>
    <n v="1"/>
    <n v="31"/>
    <n v="2"/>
    <s v=""/>
    <n v="0"/>
    <n v="0"/>
    <n v="0"/>
    <n v="39.229999999999997"/>
    <n v="39.229999999999997"/>
    <n v="2"/>
    <s v="2017Plan"/>
    <d v="2016-02-01T00:00:00"/>
    <x v="0"/>
    <x v="37"/>
    <s v="N/A"/>
    <s v="N/A"/>
    <x v="5"/>
  </r>
  <r>
    <x v="0"/>
    <x v="1"/>
    <n v="59"/>
    <s v="PUR7X8 4"/>
    <n v="0.1"/>
    <n v="0"/>
    <n v="0.4"/>
    <n v="1"/>
    <s v=""/>
    <s v=""/>
    <n v="1"/>
    <n v="31"/>
    <n v="2"/>
    <s v=""/>
    <n v="0"/>
    <n v="0"/>
    <n v="0"/>
    <n v="39.229999999999997"/>
    <n v="39.229999999999997"/>
    <n v="2"/>
    <s v="2017Plan"/>
    <d v="2016-02-01T00:00:00"/>
    <x v="0"/>
    <x v="37"/>
    <s v="N/A"/>
    <s v="N/A"/>
    <x v="5"/>
  </r>
  <r>
    <x v="0"/>
    <x v="1"/>
    <n v="60"/>
    <s v="NF5X16NF1"/>
    <n v="-85.1"/>
    <n v="0"/>
    <n v="63.3"/>
    <n v="23"/>
    <s v=""/>
    <s v=""/>
    <n v="315"/>
    <n v="54"/>
    <n v="-4593"/>
    <s v=""/>
    <n v="0"/>
    <n v="0"/>
    <n v="981"/>
    <n v="42.45"/>
    <n v="42.45"/>
    <n v="-3612"/>
    <s v="2017Plan"/>
    <d v="2016-02-01T00:00:00"/>
    <x v="0"/>
    <x v="37"/>
    <s v="N/A"/>
    <s v="N/A"/>
    <x v="6"/>
  </r>
  <r>
    <x v="0"/>
    <x v="1"/>
    <n v="61"/>
    <s v="NF7X8NF01"/>
    <n v="-12.6"/>
    <n v="0"/>
    <n v="54.5"/>
    <n v="29"/>
    <s v=""/>
    <s v=""/>
    <n v="231"/>
    <n v="44.4"/>
    <n v="-561"/>
    <s v=""/>
    <n v="0"/>
    <n v="0"/>
    <n v="117"/>
    <n v="35.15"/>
    <n v="35.15"/>
    <n v="-444"/>
    <s v="2017Plan"/>
    <d v="2016-02-01T00:00:00"/>
    <x v="0"/>
    <x v="37"/>
    <s v="N/A"/>
    <s v="N/A"/>
    <x v="6"/>
  </r>
  <r>
    <x v="0"/>
    <x v="1"/>
    <n v="62"/>
    <s v="NF2X16SAT1"/>
    <n v="-18.899999999999999"/>
    <n v="0"/>
    <n v="84.3"/>
    <n v="4"/>
    <s v=""/>
    <s v=""/>
    <n v="64"/>
    <n v="45.8"/>
    <n v="-865"/>
    <s v=""/>
    <n v="0"/>
    <n v="0"/>
    <n v="175"/>
    <n v="36.56"/>
    <n v="36.56"/>
    <n v="-690"/>
    <s v="2017Plan"/>
    <d v="2016-02-01T00:00:00"/>
    <x v="0"/>
    <x v="37"/>
    <s v="N/A"/>
    <s v="N/A"/>
    <x v="6"/>
  </r>
  <r>
    <x v="0"/>
    <x v="1"/>
    <n v="63"/>
    <s v="NF2X16SUN1"/>
    <n v="-10.8"/>
    <n v="0"/>
    <n v="48.3"/>
    <n v="4"/>
    <s v=""/>
    <s v=""/>
    <n v="64"/>
    <n v="44.2"/>
    <n v="-478"/>
    <s v=""/>
    <n v="0"/>
    <n v="0"/>
    <n v="99"/>
    <n v="35.06"/>
    <n v="35.06"/>
    <n v="-380"/>
    <s v="2017Plan"/>
    <d v="2016-02-01T00:00:00"/>
    <x v="0"/>
    <x v="37"/>
    <s v="N/A"/>
    <s v="N/A"/>
    <x v="6"/>
  </r>
  <r>
    <x v="0"/>
    <x v="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6"/>
  </r>
  <r>
    <x v="0"/>
    <x v="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6"/>
  </r>
  <r>
    <x v="0"/>
    <x v="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6"/>
  </r>
  <r>
    <x v="0"/>
    <x v="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6"/>
  </r>
  <r>
    <x v="0"/>
    <x v="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2-01T00:00:00"/>
    <x v="0"/>
    <x v="37"/>
    <s v="N/A"/>
    <s v="N/A"/>
    <x v="7"/>
  </r>
  <r>
    <x v="0"/>
    <x v="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37"/>
    <s v="N/A"/>
    <s v="N/A"/>
    <x v="1"/>
  </r>
  <r>
    <x v="0"/>
    <x v="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37"/>
    <s v="N/A"/>
    <s v="N/A"/>
    <x v="1"/>
  </r>
  <r>
    <x v="0"/>
    <x v="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37"/>
    <s v="N/A"/>
    <s v="N/A"/>
    <x v="1"/>
  </r>
  <r>
    <x v="0"/>
    <x v="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2-01T00:00:00"/>
    <x v="0"/>
    <x v="37"/>
    <s v="N/A"/>
    <s v="N/A"/>
    <x v="1"/>
  </r>
  <r>
    <x v="0"/>
    <x v="1"/>
    <n v="84"/>
    <s v="Bluegrass 3"/>
    <n v="2.2999999999999998"/>
    <n v="0"/>
    <n v="2"/>
    <n v="5"/>
    <n v="25.2"/>
    <n v="10900"/>
    <n v="14"/>
    <n v="343.9"/>
    <n v="87"/>
    <n v="0"/>
    <n v="44"/>
    <n v="0"/>
    <n v="1"/>
    <n v="38.049999999999997"/>
    <n v="56.91"/>
    <n v="131"/>
    <s v="2017Plan"/>
    <d v="2016-02-01T00:00:00"/>
    <x v="0"/>
    <x v="38"/>
    <s v="N/A"/>
    <n v="2.2999999999999998"/>
    <x v="2"/>
  </r>
  <r>
    <x v="0"/>
    <x v="2"/>
    <n v="1"/>
    <s v="Brown 1"/>
    <n v="8.1"/>
    <n v="0"/>
    <n v="10.199999999999999"/>
    <n v="1"/>
    <n v="93.3"/>
    <n v="11451"/>
    <n v="178"/>
    <n v="290"/>
    <n v="271"/>
    <n v="1"/>
    <n v="10"/>
    <n v="0"/>
    <n v="17"/>
    <n v="35.299999999999997"/>
    <n v="36.479999999999997"/>
    <n v="297"/>
    <s v="2017Plan"/>
    <d v="2016-03-01T00:00:00"/>
    <x v="0"/>
    <x v="0"/>
    <n v="8.1"/>
    <s v="N/A"/>
    <x v="0"/>
  </r>
  <r>
    <x v="0"/>
    <x v="2"/>
    <n v="2"/>
    <s v="Brown 2"/>
    <n v="12.3"/>
    <n v="0"/>
    <n v="9.9"/>
    <n v="1"/>
    <n v="133.6"/>
    <n v="10823"/>
    <n v="177"/>
    <n v="290"/>
    <n v="387"/>
    <n v="0"/>
    <n v="8"/>
    <n v="0"/>
    <n v="29"/>
    <n v="33.75"/>
    <n v="34.369999999999997"/>
    <n v="424"/>
    <s v="2017Plan"/>
    <d v="2016-03-01T00:00:00"/>
    <x v="0"/>
    <x v="1"/>
    <n v="12.3"/>
    <s v="N/A"/>
    <x v="0"/>
  </r>
  <r>
    <x v="0"/>
    <x v="2"/>
    <n v="3"/>
    <s v="Brown 3"/>
    <n v="42.5"/>
    <n v="0"/>
    <n v="13.9"/>
    <n v="2"/>
    <n v="519"/>
    <n v="12211"/>
    <n v="275"/>
    <n v="290"/>
    <n v="1505"/>
    <n v="2"/>
    <n v="33"/>
    <n v="0"/>
    <n v="129"/>
    <n v="38.450000000000003"/>
    <n v="39.24"/>
    <n v="1668"/>
    <s v="2017Plan"/>
    <d v="2016-03-01T00:00:00"/>
    <x v="0"/>
    <x v="2"/>
    <n v="42.5"/>
    <s v="N/A"/>
    <x v="0"/>
  </r>
  <r>
    <x v="0"/>
    <x v="2"/>
    <n v="4"/>
    <s v="Ghent 1"/>
    <n v="89.2"/>
    <n v="0"/>
    <n v="25.2"/>
    <n v="1"/>
    <n v="934.4"/>
    <n v="10471"/>
    <n v="212"/>
    <n v="220.8"/>
    <n v="2063"/>
    <n v="1"/>
    <n v="19"/>
    <n v="0"/>
    <n v="197"/>
    <n v="25.33"/>
    <n v="25.55"/>
    <n v="2280"/>
    <s v="2017Plan"/>
    <d v="2016-03-01T00:00:00"/>
    <x v="0"/>
    <x v="3"/>
    <n v="89.2"/>
    <s v="N/A"/>
    <x v="0"/>
  </r>
  <r>
    <x v="0"/>
    <x v="2"/>
    <n v="5"/>
    <s v="Ghent 2"/>
    <n v="267.89999999999998"/>
    <n v="0"/>
    <n v="74.400000000000006"/>
    <n v="2"/>
    <n v="2783.2"/>
    <n v="10390"/>
    <n v="703"/>
    <n v="220.8"/>
    <n v="6145"/>
    <n v="2"/>
    <n v="29"/>
    <n v="0"/>
    <n v="511"/>
    <n v="24.85"/>
    <n v="24.96"/>
    <n v="6685"/>
    <s v="2017Plan"/>
    <d v="2016-03-01T00:00:00"/>
    <x v="0"/>
    <x v="4"/>
    <n v="267.89999999999998"/>
    <s v="N/A"/>
    <x v="0"/>
  </r>
  <r>
    <x v="0"/>
    <x v="2"/>
    <n v="6"/>
    <s v="Ghent 3"/>
    <n v="262.2"/>
    <n v="0"/>
    <n v="73.099999999999994"/>
    <n v="3"/>
    <n v="2926.4"/>
    <n v="11162"/>
    <n v="681"/>
    <n v="220.8"/>
    <n v="6461"/>
    <n v="5"/>
    <n v="70"/>
    <n v="0"/>
    <n v="566"/>
    <n v="26.8"/>
    <n v="27.07"/>
    <n v="7098"/>
    <s v="2017Plan"/>
    <d v="2016-03-01T00:00:00"/>
    <x v="0"/>
    <x v="5"/>
    <n v="262.2"/>
    <s v="N/A"/>
    <x v="0"/>
  </r>
  <r>
    <x v="0"/>
    <x v="2"/>
    <n v="7"/>
    <s v="Ghent 4"/>
    <n v="226.2"/>
    <n v="0"/>
    <n v="63.9"/>
    <n v="2"/>
    <n v="2479.8000000000002"/>
    <n v="10963"/>
    <n v="566"/>
    <n v="220.8"/>
    <n v="5475"/>
    <n v="4"/>
    <n v="56"/>
    <n v="0"/>
    <n v="540"/>
    <n v="26.59"/>
    <n v="26.84"/>
    <n v="6071"/>
    <s v="2017Plan"/>
    <d v="2016-03-01T00:00:00"/>
    <x v="0"/>
    <x v="6"/>
    <n v="226.2"/>
    <s v="N/A"/>
    <x v="0"/>
  </r>
  <r>
    <x v="0"/>
    <x v="2"/>
    <n v="8"/>
    <s v="Mill Creek 1"/>
    <n v="104"/>
    <n v="0"/>
    <n v="46.6"/>
    <n v="3"/>
    <n v="1088.5999999999999"/>
    <n v="10467"/>
    <n v="482"/>
    <n v="230.7"/>
    <n v="2511"/>
    <n v="6"/>
    <n v="29"/>
    <n v="0"/>
    <n v="147"/>
    <n v="25.57"/>
    <n v="25.84"/>
    <n v="2688"/>
    <s v="2017Plan"/>
    <d v="2016-03-01T00:00:00"/>
    <x v="0"/>
    <x v="7"/>
    <s v="N/A"/>
    <n v="104"/>
    <x v="0"/>
  </r>
  <r>
    <x v="0"/>
    <x v="2"/>
    <n v="9"/>
    <s v="Mill Creek 2"/>
    <n v="106.5"/>
    <n v="0"/>
    <n v="48.4"/>
    <n v="3"/>
    <n v="1141.5"/>
    <n v="10718"/>
    <n v="485"/>
    <n v="230.7"/>
    <n v="2633"/>
    <n v="6"/>
    <n v="29"/>
    <n v="0"/>
    <n v="153"/>
    <n v="26.16"/>
    <n v="26.43"/>
    <n v="2815"/>
    <s v="2017Plan"/>
    <d v="2016-03-01T00:00:00"/>
    <x v="0"/>
    <x v="8"/>
    <s v="N/A"/>
    <n v="106.5"/>
    <x v="0"/>
  </r>
  <r>
    <x v="0"/>
    <x v="2"/>
    <n v="10"/>
    <s v="Mill Creek 3"/>
    <n v="213.3"/>
    <n v="0"/>
    <n v="73"/>
    <n v="2"/>
    <n v="2239.3000000000002"/>
    <n v="10496"/>
    <n v="679"/>
    <n v="230.7"/>
    <n v="5166"/>
    <n v="12"/>
    <n v="54"/>
    <n v="0"/>
    <n v="257"/>
    <n v="25.42"/>
    <n v="25.67"/>
    <n v="5477"/>
    <s v="2017Plan"/>
    <d v="2016-03-01T00:00:00"/>
    <x v="0"/>
    <x v="9"/>
    <s v="N/A"/>
    <n v="213.3"/>
    <x v="0"/>
  </r>
  <r>
    <x v="0"/>
    <x v="2"/>
    <n v="11"/>
    <s v="Mill Creek 4"/>
    <n v="254.9"/>
    <n v="0"/>
    <n v="71.099999999999994"/>
    <n v="2"/>
    <n v="2660"/>
    <n v="10437"/>
    <n v="674"/>
    <n v="230.7"/>
    <n v="6137"/>
    <n v="19"/>
    <n v="86"/>
    <n v="0"/>
    <n v="462"/>
    <n v="25.89"/>
    <n v="26.23"/>
    <n v="6684"/>
    <s v="2017Plan"/>
    <d v="2016-03-01T00:00:00"/>
    <x v="0"/>
    <x v="10"/>
    <s v="N/A"/>
    <n v="254.9"/>
    <x v="0"/>
  </r>
  <r>
    <x v="0"/>
    <x v="2"/>
    <n v="12"/>
    <s v="Trimble County 1"/>
    <n v="216.5"/>
    <n v="0"/>
    <n v="78.599999999999994"/>
    <n v="2"/>
    <n v="2305.8000000000002"/>
    <n v="10652"/>
    <n v="692"/>
    <n v="227.5"/>
    <n v="5245"/>
    <n v="7"/>
    <n v="102"/>
    <n v="0"/>
    <n v="418"/>
    <n v="26.16"/>
    <n v="26.63"/>
    <n v="5765"/>
    <s v="2017Plan"/>
    <d v="2016-03-01T00:00:00"/>
    <x v="0"/>
    <x v="11"/>
    <s v="N/A"/>
    <n v="216.5"/>
    <x v="0"/>
  </r>
  <r>
    <x v="0"/>
    <x v="2"/>
    <n v="13"/>
    <s v="Trimble County 2"/>
    <n v="279.60000000000002"/>
    <n v="0"/>
    <n v="67.099999999999994"/>
    <n v="1"/>
    <n v="2568.8000000000002"/>
    <n v="9188"/>
    <n v="537"/>
    <n v="228.7"/>
    <n v="5874"/>
    <n v="14"/>
    <n v="212"/>
    <n v="0"/>
    <n v="477"/>
    <n v="22.72"/>
    <n v="23.48"/>
    <n v="6563"/>
    <s v="2017Plan"/>
    <d v="2016-03-01T00:00:00"/>
    <x v="0"/>
    <x v="12"/>
    <n v="226.47600000000003"/>
    <n v="53.124000000000002"/>
    <x v="0"/>
  </r>
  <r>
    <x v="0"/>
    <x v="2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13"/>
    <n v="0"/>
    <n v="0"/>
    <x v="1"/>
  </r>
  <r>
    <x v="0"/>
    <x v="2"/>
    <n v="15"/>
    <s v="Cane Run 7 2X1"/>
    <n v="465.8"/>
    <n v="0"/>
    <n v="90.6"/>
    <n v="3"/>
    <n v="3158.5"/>
    <n v="6781"/>
    <n v="678"/>
    <n v="336.3"/>
    <n v="10622"/>
    <n v="8"/>
    <n v="28"/>
    <n v="0"/>
    <n v="535"/>
    <n v="23.95"/>
    <n v="24.01"/>
    <n v="11185"/>
    <s v="2017Plan"/>
    <d v="2016-03-01T00:00:00"/>
    <x v="0"/>
    <x v="13"/>
    <n v="363.32400000000001"/>
    <n v="102.476"/>
    <x v="1"/>
  </r>
  <r>
    <x v="0"/>
    <x v="2"/>
    <n v="16"/>
    <s v="Brown 5"/>
    <n v="8.1999999999999993"/>
    <n v="0"/>
    <n v="9.1"/>
    <n v="9"/>
    <n v="126.5"/>
    <n v="15494"/>
    <n v="142"/>
    <n v="338.1"/>
    <n v="428"/>
    <n v="1"/>
    <n v="2"/>
    <n v="0"/>
    <n v="0"/>
    <n v="52.39"/>
    <n v="52.69"/>
    <n v="430"/>
    <s v="2017Plan"/>
    <d v="2016-03-01T00:00:00"/>
    <x v="0"/>
    <x v="14"/>
    <n v="3.8539999999999996"/>
    <n v="4.3460000000000001"/>
    <x v="2"/>
  </r>
  <r>
    <x v="0"/>
    <x v="2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14"/>
    <n v="0"/>
    <n v="0"/>
    <x v="2"/>
  </r>
  <r>
    <x v="0"/>
    <x v="2"/>
    <n v="18"/>
    <s v="Brown 6"/>
    <n v="3"/>
    <n v="0"/>
    <n v="2.5"/>
    <n v="3"/>
    <n v="32.9"/>
    <n v="11061"/>
    <n v="22"/>
    <n v="338.1"/>
    <n v="111"/>
    <n v="1"/>
    <n v="2"/>
    <n v="0"/>
    <n v="0"/>
    <n v="37.4"/>
    <n v="38.11"/>
    <n v="113"/>
    <s v="2017Plan"/>
    <d v="2016-03-01T00:00:00"/>
    <x v="0"/>
    <x v="15"/>
    <n v="1.8599999999999999"/>
    <n v="1.1400000000000001"/>
    <x v="2"/>
  </r>
  <r>
    <x v="0"/>
    <x v="2"/>
    <n v="19"/>
    <s v="Brown 7"/>
    <n v="3.6"/>
    <n v="0"/>
    <n v="3.1"/>
    <n v="7"/>
    <n v="40.299999999999997"/>
    <n v="11215"/>
    <n v="28"/>
    <n v="338.2"/>
    <n v="136"/>
    <n v="2"/>
    <n v="5"/>
    <n v="0"/>
    <n v="0"/>
    <n v="37.93"/>
    <n v="39.44"/>
    <n v="142"/>
    <s v="2017Plan"/>
    <d v="2016-03-01T00:00:00"/>
    <x v="0"/>
    <x v="16"/>
    <n v="2.2320000000000002"/>
    <n v="1.3680000000000001"/>
    <x v="2"/>
  </r>
  <r>
    <x v="0"/>
    <x v="2"/>
    <n v="20"/>
    <s v="Brown 8"/>
    <n v="5.9"/>
    <n v="0"/>
    <n v="6.8"/>
    <n v="8"/>
    <n v="97.5"/>
    <n v="16400"/>
    <n v="117"/>
    <n v="338.1"/>
    <n v="330"/>
    <n v="1"/>
    <n v="2"/>
    <n v="0"/>
    <n v="0"/>
    <n v="55.46"/>
    <n v="55.82"/>
    <n v="332"/>
    <s v="2017Plan"/>
    <d v="2016-03-01T00:00:00"/>
    <x v="0"/>
    <x v="17"/>
    <n v="5.9"/>
    <s v="N/A"/>
    <x v="2"/>
  </r>
  <r>
    <x v="0"/>
    <x v="2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17"/>
    <n v="0"/>
    <s v="N/A"/>
    <x v="2"/>
  </r>
  <r>
    <x v="0"/>
    <x v="2"/>
    <n v="22"/>
    <s v="Brown 9"/>
    <n v="2.2999999999999998"/>
    <n v="0"/>
    <n v="2.6"/>
    <n v="2"/>
    <n v="37"/>
    <n v="16271"/>
    <n v="44"/>
    <n v="338.1"/>
    <n v="125"/>
    <n v="0"/>
    <n v="1"/>
    <n v="0"/>
    <n v="0"/>
    <n v="55.02"/>
    <n v="55.31"/>
    <n v="126"/>
    <s v="2017Plan"/>
    <d v="2016-03-01T00:00:00"/>
    <x v="0"/>
    <x v="18"/>
    <n v="2.2999999999999998"/>
    <s v="N/A"/>
    <x v="2"/>
  </r>
  <r>
    <x v="0"/>
    <x v="2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18"/>
    <n v="0"/>
    <s v="N/A"/>
    <x v="2"/>
  </r>
  <r>
    <x v="0"/>
    <x v="2"/>
    <n v="24"/>
    <s v="Brown 10"/>
    <n v="1.5"/>
    <n v="0"/>
    <n v="1.7"/>
    <n v="3"/>
    <n v="24.8"/>
    <n v="16518"/>
    <n v="30"/>
    <n v="338.1"/>
    <n v="84"/>
    <n v="0"/>
    <n v="1"/>
    <n v="0"/>
    <n v="0"/>
    <n v="55.86"/>
    <n v="56.38"/>
    <n v="85"/>
    <s v="2017Plan"/>
    <d v="2016-03-01T00:00:00"/>
    <x v="0"/>
    <x v="19"/>
    <n v="1.5"/>
    <s v="N/A"/>
    <x v="2"/>
  </r>
  <r>
    <x v="0"/>
    <x v="2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19"/>
    <n v="0"/>
    <s v="N/A"/>
    <x v="2"/>
  </r>
  <r>
    <x v="0"/>
    <x v="2"/>
    <n v="26"/>
    <s v="Brown 11"/>
    <n v="3.2"/>
    <n v="0"/>
    <n v="3.6"/>
    <n v="5"/>
    <n v="52"/>
    <n v="16518"/>
    <n v="63"/>
    <n v="338.1"/>
    <n v="176"/>
    <n v="0"/>
    <n v="1"/>
    <n v="0"/>
    <n v="0"/>
    <n v="55.86"/>
    <n v="56.29"/>
    <n v="177"/>
    <s v="2017Plan"/>
    <d v="2016-03-01T00:00:00"/>
    <x v="0"/>
    <x v="20"/>
    <n v="3.2"/>
    <s v="N/A"/>
    <x v="2"/>
  </r>
  <r>
    <x v="0"/>
    <x v="2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20"/>
    <n v="0"/>
    <s v="N/A"/>
    <x v="2"/>
  </r>
  <r>
    <x v="0"/>
    <x v="2"/>
    <n v="28"/>
    <s v="Paddys Run 1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21"/>
    <n v="0"/>
    <n v="0"/>
    <x v="2"/>
  </r>
  <r>
    <x v="0"/>
    <x v="2"/>
    <n v="29"/>
    <s v="Trimble Co 05"/>
    <n v="36.5"/>
    <n v="0"/>
    <n v="29"/>
    <n v="17"/>
    <n v="398"/>
    <n v="10911"/>
    <n v="247"/>
    <n v="338.1"/>
    <n v="1346"/>
    <n v="1"/>
    <n v="3"/>
    <n v="0"/>
    <n v="0"/>
    <n v="36.89"/>
    <n v="36.96"/>
    <n v="1348"/>
    <s v="2017Plan"/>
    <d v="2016-03-01T00:00:00"/>
    <x v="0"/>
    <x v="22"/>
    <n v="25.914999999999999"/>
    <n v="10.584999999999999"/>
    <x v="2"/>
  </r>
  <r>
    <x v="0"/>
    <x v="2"/>
    <n v="30"/>
    <s v="Trimble Co 06"/>
    <n v="33.799999999999997"/>
    <n v="0"/>
    <n v="26.9"/>
    <n v="20"/>
    <n v="369.3"/>
    <n v="10921"/>
    <n v="230"/>
    <n v="338.1"/>
    <n v="1249"/>
    <n v="1"/>
    <n v="3"/>
    <n v="0"/>
    <n v="0"/>
    <n v="36.93"/>
    <n v="37.020000000000003"/>
    <n v="1252"/>
    <s v="2017Plan"/>
    <d v="2016-03-01T00:00:00"/>
    <x v="0"/>
    <x v="23"/>
    <n v="23.997999999999998"/>
    <n v="9.8019999999999978"/>
    <x v="2"/>
  </r>
  <r>
    <x v="0"/>
    <x v="2"/>
    <n v="31"/>
    <s v="Trimble Co 07"/>
    <n v="26.1"/>
    <n v="0"/>
    <n v="20.7"/>
    <n v="19"/>
    <n v="284.3"/>
    <n v="10900"/>
    <n v="176"/>
    <n v="338.1"/>
    <n v="961"/>
    <n v="1"/>
    <n v="3"/>
    <n v="0"/>
    <n v="0"/>
    <n v="36.86"/>
    <n v="36.97"/>
    <n v="964"/>
    <s v="2017Plan"/>
    <d v="2016-03-01T00:00:00"/>
    <x v="0"/>
    <x v="24"/>
    <n v="16.443000000000001"/>
    <n v="9.657"/>
    <x v="2"/>
  </r>
  <r>
    <x v="0"/>
    <x v="2"/>
    <n v="32"/>
    <s v="Trimble Co 08"/>
    <n v="10.8"/>
    <n v="0"/>
    <n v="8.6"/>
    <n v="11"/>
    <n v="117.5"/>
    <n v="10856"/>
    <n v="72"/>
    <n v="338.1"/>
    <n v="397"/>
    <n v="0"/>
    <n v="2"/>
    <n v="0"/>
    <n v="0"/>
    <n v="36.71"/>
    <n v="36.86"/>
    <n v="399"/>
    <s v="2017Plan"/>
    <d v="2016-03-01T00:00:00"/>
    <x v="0"/>
    <x v="25"/>
    <n v="6.8040000000000003"/>
    <n v="3.996"/>
    <x v="2"/>
  </r>
  <r>
    <x v="0"/>
    <x v="2"/>
    <n v="33"/>
    <s v="Trimble Co 09"/>
    <n v="3.4"/>
    <n v="0"/>
    <n v="2.7"/>
    <n v="6"/>
    <n v="36.9"/>
    <n v="10775"/>
    <n v="22"/>
    <n v="338.2"/>
    <n v="125"/>
    <n v="0"/>
    <n v="1"/>
    <n v="0"/>
    <n v="0"/>
    <n v="36.44"/>
    <n v="36.700000000000003"/>
    <n v="126"/>
    <s v="2017Plan"/>
    <d v="2016-03-01T00:00:00"/>
    <x v="0"/>
    <x v="26"/>
    <n v="2.1419999999999999"/>
    <n v="1.258"/>
    <x v="2"/>
  </r>
  <r>
    <x v="0"/>
    <x v="2"/>
    <n v="34"/>
    <s v="Trimble Co 10"/>
    <n v="8.8000000000000007"/>
    <n v="0"/>
    <n v="7"/>
    <n v="11"/>
    <n v="95.7"/>
    <n v="10877"/>
    <n v="59"/>
    <n v="338.2"/>
    <n v="324"/>
    <n v="0"/>
    <n v="2"/>
    <n v="0"/>
    <n v="0"/>
    <n v="36.78"/>
    <n v="36.97"/>
    <n v="325"/>
    <s v="2017Plan"/>
    <d v="2016-03-01T00:00:00"/>
    <x v="0"/>
    <x v="27"/>
    <n v="5.5440000000000005"/>
    <n v="3.2560000000000002"/>
    <x v="2"/>
  </r>
  <r>
    <x v="0"/>
    <x v="2"/>
    <n v="35"/>
    <s v="Cane Run 11"/>
    <n v="0.1"/>
    <n v="0"/>
    <n v="0.9"/>
    <n v="2"/>
    <n v="1.6"/>
    <n v="16117"/>
    <n v="7"/>
    <n v="336.3"/>
    <n v="5"/>
    <n v="0"/>
    <n v="0"/>
    <n v="0"/>
    <n v="0"/>
    <n v="54.2"/>
    <n v="54.2"/>
    <n v="5"/>
    <s v="2017Plan"/>
    <d v="2016-03-01T00:00:00"/>
    <x v="0"/>
    <x v="28"/>
    <s v="N/A"/>
    <n v="0.1"/>
    <x v="2"/>
  </r>
  <r>
    <x v="0"/>
    <x v="2"/>
    <n v="36"/>
    <s v="Haefling"/>
    <n v="0.1"/>
    <n v="0"/>
    <n v="0.7"/>
    <n v="2"/>
    <n v="2.2999999999999998"/>
    <n v="18000"/>
    <n v="10"/>
    <n v="928.1"/>
    <n v="22"/>
    <n v="0"/>
    <n v="4"/>
    <n v="0"/>
    <n v="0"/>
    <n v="167.07"/>
    <n v="198.64"/>
    <n v="26"/>
    <s v="2017Plan"/>
    <d v="2016-03-01T00:00:00"/>
    <x v="0"/>
    <x v="29"/>
    <n v="0.1"/>
    <s v="N/A"/>
    <x v="2"/>
  </r>
  <r>
    <x v="0"/>
    <x v="2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30"/>
    <s v="N/A"/>
    <n v="0"/>
    <x v="2"/>
  </r>
  <r>
    <x v="0"/>
    <x v="2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31"/>
    <s v="N/A"/>
    <n v="0"/>
    <x v="2"/>
  </r>
  <r>
    <x v="0"/>
    <x v="2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32"/>
    <s v="N/A"/>
    <n v="0"/>
    <x v="2"/>
  </r>
  <r>
    <x v="0"/>
    <x v="2"/>
    <n v="40"/>
    <s v="Dix Dam"/>
    <n v="5.8"/>
    <n v="0"/>
    <n v="24.6"/>
    <n v="34"/>
    <s v=""/>
    <s v=""/>
    <n v="192"/>
    <n v="0"/>
    <n v="0"/>
    <s v=""/>
    <n v="0"/>
    <n v="0"/>
    <n v="0"/>
    <n v="0"/>
    <n v="0"/>
    <n v="0"/>
    <s v="2017Plan"/>
    <d v="2016-03-01T00:00:00"/>
    <x v="0"/>
    <x v="33"/>
    <n v="5.8"/>
    <s v="N/A"/>
    <x v="3"/>
  </r>
  <r>
    <x v="0"/>
    <x v="2"/>
    <n v="41"/>
    <s v="Ohio Falls"/>
    <n v="11.6"/>
    <n v="0"/>
    <n v="100"/>
    <n v="0"/>
    <s v=""/>
    <s v=""/>
    <n v="744"/>
    <n v="0"/>
    <n v="0"/>
    <s v=""/>
    <n v="0"/>
    <n v="0"/>
    <n v="0"/>
    <n v="0"/>
    <n v="0"/>
    <n v="0"/>
    <s v="2017Plan"/>
    <d v="2016-03-01T00:00:00"/>
    <x v="0"/>
    <x v="34"/>
    <s v="N/A"/>
    <n v="11.6"/>
    <x v="3"/>
  </r>
  <r>
    <x v="0"/>
    <x v="2"/>
    <n v="42"/>
    <s v="Brown Sola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5"/>
    <n v="0"/>
    <n v="0"/>
    <x v="4"/>
  </r>
  <r>
    <x v="0"/>
    <x v="2"/>
    <n v="43"/>
    <s v="OVEC-K Min"/>
    <n v="11.5"/>
    <n v="0"/>
    <n v="100"/>
    <n v="0"/>
    <n v="1153.2"/>
    <n v="100000"/>
    <n v="744"/>
    <n v="27.1"/>
    <n v="313"/>
    <n v="0"/>
    <n v="0"/>
    <n v="0"/>
    <n v="0"/>
    <n v="27.15"/>
    <n v="27.15"/>
    <n v="313"/>
    <s v="2017Plan"/>
    <d v="2016-03-01T00:00:00"/>
    <x v="0"/>
    <x v="36"/>
    <n v="11.5"/>
    <s v="N/A"/>
    <x v="0"/>
  </r>
  <r>
    <x v="0"/>
    <x v="2"/>
    <n v="44"/>
    <s v="OVEC-K Max"/>
    <n v="10"/>
    <n v="0"/>
    <n v="65.8"/>
    <n v="47"/>
    <n v="997.2"/>
    <n v="100000"/>
    <n v="504"/>
    <n v="27.1"/>
    <n v="271"/>
    <n v="0"/>
    <n v="0"/>
    <n v="0"/>
    <n v="0"/>
    <n v="27.15"/>
    <n v="27.15"/>
    <n v="271"/>
    <s v="2017Plan"/>
    <d v="2016-03-01T00:00:00"/>
    <x v="0"/>
    <x v="36"/>
    <n v="10"/>
    <s v="N/A"/>
    <x v="0"/>
  </r>
  <r>
    <x v="0"/>
    <x v="2"/>
    <n v="45"/>
    <s v="OVEC-L Min"/>
    <n v="25.7"/>
    <n v="0"/>
    <n v="100"/>
    <n v="0"/>
    <n v="2566.8000000000002"/>
    <n v="100000"/>
    <n v="744"/>
    <n v="27.1"/>
    <n v="697"/>
    <n v="0"/>
    <n v="0"/>
    <n v="0"/>
    <n v="0"/>
    <n v="27.15"/>
    <n v="27.15"/>
    <n v="697"/>
    <s v="2017Plan"/>
    <d v="2016-03-01T00:00:00"/>
    <x v="0"/>
    <x v="36"/>
    <s v="N/A"/>
    <n v="25.7"/>
    <x v="0"/>
  </r>
  <r>
    <x v="0"/>
    <x v="2"/>
    <n v="46"/>
    <s v="OVEC-L Max"/>
    <n v="21.1"/>
    <n v="0"/>
    <n v="61.5"/>
    <n v="45"/>
    <n v="2109"/>
    <n v="100000"/>
    <n v="473"/>
    <n v="27.1"/>
    <n v="573"/>
    <n v="0"/>
    <n v="0"/>
    <n v="0"/>
    <n v="0"/>
    <n v="27.15"/>
    <n v="27.15"/>
    <n v="573"/>
    <s v="2017Plan"/>
    <d v="2016-03-01T00:00:00"/>
    <x v="0"/>
    <x v="36"/>
    <s v="N/A"/>
    <n v="21.1"/>
    <x v="0"/>
  </r>
  <r>
    <x v="0"/>
    <x v="2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5"/>
  </r>
  <r>
    <x v="0"/>
    <x v="2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5"/>
  </r>
  <r>
    <x v="0"/>
    <x v="2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5"/>
  </r>
  <r>
    <x v="0"/>
    <x v="2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5"/>
  </r>
  <r>
    <x v="0"/>
    <x v="2"/>
    <n v="51"/>
    <s v="PURP7x24H"/>
    <n v="0.9"/>
    <n v="0"/>
    <n v="0.2"/>
    <n v="2"/>
    <s v=""/>
    <s v=""/>
    <n v="6"/>
    <n v="100"/>
    <n v="87"/>
    <s v=""/>
    <n v="0"/>
    <n v="0"/>
    <n v="6"/>
    <n v="106.54"/>
    <n v="106.54"/>
    <n v="93"/>
    <s v="2017Plan"/>
    <d v="2016-03-01T00:00:00"/>
    <x v="0"/>
    <x v="37"/>
    <s v="N/A"/>
    <s v="N/A"/>
    <x v="5"/>
  </r>
  <r>
    <x v="0"/>
    <x v="2"/>
    <n v="52"/>
    <s v="PURP2x16 1"/>
    <n v="0.2"/>
    <n v="0"/>
    <n v="3.9"/>
    <n v="1"/>
    <s v=""/>
    <s v=""/>
    <n v="5"/>
    <n v="34.1"/>
    <n v="9"/>
    <s v=""/>
    <n v="0"/>
    <n v="0"/>
    <n v="2"/>
    <n v="40.67"/>
    <n v="40.67"/>
    <n v="10"/>
    <s v="2017Plan"/>
    <d v="2016-03-01T00:00:00"/>
    <x v="0"/>
    <x v="37"/>
    <s v="N/A"/>
    <s v="N/A"/>
    <x v="5"/>
  </r>
  <r>
    <x v="0"/>
    <x v="2"/>
    <n v="53"/>
    <s v="PURP2x16 2"/>
    <n v="0.2"/>
    <n v="0"/>
    <n v="3.9"/>
    <n v="1"/>
    <s v=""/>
    <s v=""/>
    <n v="5"/>
    <n v="34.1"/>
    <n v="9"/>
    <s v=""/>
    <n v="0"/>
    <n v="0"/>
    <n v="2"/>
    <n v="40.67"/>
    <n v="40.67"/>
    <n v="10"/>
    <s v="2017Plan"/>
    <d v="2016-03-01T00:00:00"/>
    <x v="0"/>
    <x v="37"/>
    <s v="N/A"/>
    <s v="N/A"/>
    <x v="5"/>
  </r>
  <r>
    <x v="0"/>
    <x v="2"/>
    <n v="54"/>
    <s v="PURP2x16 3"/>
    <n v="0.2"/>
    <n v="0"/>
    <n v="3.9"/>
    <n v="1"/>
    <s v=""/>
    <s v=""/>
    <n v="5"/>
    <n v="34.1"/>
    <n v="9"/>
    <s v=""/>
    <n v="0"/>
    <n v="0"/>
    <n v="2"/>
    <n v="40.67"/>
    <n v="40.67"/>
    <n v="10"/>
    <s v="2017Plan"/>
    <d v="2016-03-01T00:00:00"/>
    <x v="0"/>
    <x v="37"/>
    <s v="N/A"/>
    <s v="N/A"/>
    <x v="5"/>
  </r>
  <r>
    <x v="0"/>
    <x v="2"/>
    <n v="55"/>
    <s v="PURP2x16 4"/>
    <n v="0.2"/>
    <n v="0"/>
    <n v="3.9"/>
    <n v="1"/>
    <s v=""/>
    <s v=""/>
    <n v="5"/>
    <n v="34.1"/>
    <n v="9"/>
    <s v=""/>
    <n v="0"/>
    <n v="0"/>
    <n v="2"/>
    <n v="40.67"/>
    <n v="40.67"/>
    <n v="10"/>
    <s v="2017Plan"/>
    <d v="2016-03-01T00:00:00"/>
    <x v="0"/>
    <x v="37"/>
    <s v="N/A"/>
    <s v="N/A"/>
    <x v="5"/>
  </r>
  <r>
    <x v="0"/>
    <x v="2"/>
    <n v="56"/>
    <s v="PUR7X8 1"/>
    <n v="1"/>
    <n v="0"/>
    <n v="8.1"/>
    <n v="6"/>
    <s v=""/>
    <s v=""/>
    <n v="20"/>
    <n v="22.5"/>
    <n v="23"/>
    <s v=""/>
    <n v="0"/>
    <n v="0"/>
    <n v="7"/>
    <n v="29.35"/>
    <n v="29.35"/>
    <n v="29"/>
    <s v="2017Plan"/>
    <d v="2016-03-01T00:00:00"/>
    <x v="0"/>
    <x v="37"/>
    <s v="N/A"/>
    <s v="N/A"/>
    <x v="5"/>
  </r>
  <r>
    <x v="0"/>
    <x v="2"/>
    <n v="57"/>
    <s v="PUR7X8 2"/>
    <n v="1"/>
    <n v="0"/>
    <n v="7.7"/>
    <n v="7"/>
    <s v=""/>
    <s v=""/>
    <n v="19"/>
    <n v="22.6"/>
    <n v="21"/>
    <s v=""/>
    <n v="0"/>
    <n v="0"/>
    <n v="7"/>
    <n v="29.43"/>
    <n v="29.43"/>
    <n v="28"/>
    <s v="2017Plan"/>
    <d v="2016-03-01T00:00:00"/>
    <x v="0"/>
    <x v="37"/>
    <s v="N/A"/>
    <s v="N/A"/>
    <x v="5"/>
  </r>
  <r>
    <x v="0"/>
    <x v="2"/>
    <n v="58"/>
    <s v="PUR7X8 3"/>
    <n v="0.7"/>
    <n v="0"/>
    <n v="5.6"/>
    <n v="9"/>
    <s v=""/>
    <s v=""/>
    <n v="14"/>
    <n v="22.3"/>
    <n v="16"/>
    <s v=""/>
    <n v="0"/>
    <n v="0"/>
    <n v="5"/>
    <n v="29.22"/>
    <n v="29.22"/>
    <n v="20"/>
    <s v="2017Plan"/>
    <d v="2016-03-01T00:00:00"/>
    <x v="0"/>
    <x v="37"/>
    <s v="N/A"/>
    <s v="N/A"/>
    <x v="5"/>
  </r>
  <r>
    <x v="0"/>
    <x v="2"/>
    <n v="59"/>
    <s v="PUR7X8 4"/>
    <n v="0.5"/>
    <n v="0"/>
    <n v="3.6"/>
    <n v="8"/>
    <s v=""/>
    <s v=""/>
    <n v="9"/>
    <n v="22.6"/>
    <n v="10"/>
    <s v=""/>
    <n v="0"/>
    <n v="0"/>
    <n v="3"/>
    <n v="29.56"/>
    <n v="29.56"/>
    <n v="13"/>
    <s v="2017Plan"/>
    <d v="2016-03-01T00:00:00"/>
    <x v="0"/>
    <x v="37"/>
    <s v="N/A"/>
    <s v="N/A"/>
    <x v="5"/>
  </r>
  <r>
    <x v="0"/>
    <x v="2"/>
    <n v="60"/>
    <s v="NF5X16NF1"/>
    <n v="-39.4"/>
    <n v="0"/>
    <n v="26.8"/>
    <n v="25"/>
    <s v=""/>
    <s v=""/>
    <n v="256"/>
    <n v="49.3"/>
    <n v="-1945"/>
    <s v=""/>
    <n v="0"/>
    <n v="0"/>
    <n v="444"/>
    <n v="38.06"/>
    <n v="38.06"/>
    <n v="-1501"/>
    <s v="2017Plan"/>
    <d v="2016-03-01T00:00:00"/>
    <x v="0"/>
    <x v="37"/>
    <s v="N/A"/>
    <s v="N/A"/>
    <x v="6"/>
  </r>
  <r>
    <x v="0"/>
    <x v="2"/>
    <n v="61"/>
    <s v="NF7X8NF01"/>
    <n v="-5.9"/>
    <n v="0"/>
    <n v="23.8"/>
    <n v="27"/>
    <s v=""/>
    <s v=""/>
    <n v="218"/>
    <n v="37.4"/>
    <n v="-221"/>
    <s v=""/>
    <n v="0"/>
    <n v="0"/>
    <n v="53"/>
    <n v="28.4"/>
    <n v="28.4"/>
    <n v="-168"/>
    <s v="2017Plan"/>
    <d v="2016-03-01T00:00:00"/>
    <x v="0"/>
    <x v="37"/>
    <s v="N/A"/>
    <s v="N/A"/>
    <x v="6"/>
  </r>
  <r>
    <x v="0"/>
    <x v="2"/>
    <n v="62"/>
    <s v="NF2X16SAT1"/>
    <n v="-12.2"/>
    <n v="0"/>
    <n v="54.6"/>
    <n v="3"/>
    <s v=""/>
    <s v=""/>
    <n v="48"/>
    <n v="41.3"/>
    <n v="-505"/>
    <s v=""/>
    <n v="0"/>
    <n v="0"/>
    <n v="109"/>
    <n v="32.36"/>
    <n v="32.36"/>
    <n v="-396"/>
    <s v="2017Plan"/>
    <d v="2016-03-01T00:00:00"/>
    <x v="0"/>
    <x v="37"/>
    <s v="N/A"/>
    <s v="N/A"/>
    <x v="6"/>
  </r>
  <r>
    <x v="0"/>
    <x v="2"/>
    <n v="63"/>
    <s v="NF2X16SUN1"/>
    <n v="-12.8"/>
    <n v="0"/>
    <n v="57"/>
    <n v="4"/>
    <s v=""/>
    <s v=""/>
    <n v="50"/>
    <n v="39.799999999999997"/>
    <n v="-509"/>
    <s v=""/>
    <n v="0"/>
    <n v="0"/>
    <n v="112"/>
    <n v="31.02"/>
    <n v="31.02"/>
    <n v="-396"/>
    <s v="2017Plan"/>
    <d v="2016-03-01T00:00:00"/>
    <x v="0"/>
    <x v="37"/>
    <s v="N/A"/>
    <s v="N/A"/>
    <x v="6"/>
  </r>
  <r>
    <x v="0"/>
    <x v="2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6"/>
  </r>
  <r>
    <x v="0"/>
    <x v="2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6"/>
  </r>
  <r>
    <x v="0"/>
    <x v="2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6"/>
  </r>
  <r>
    <x v="0"/>
    <x v="2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6"/>
  </r>
  <r>
    <x v="0"/>
    <x v="2"/>
    <n v="68"/>
    <s v="CSR Airgas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69"/>
    <s v="CSR Infiltrat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0"/>
    <s v="CSR NAS"/>
    <n v="0.1"/>
    <n v="0"/>
    <n v="0.3"/>
    <n v="2"/>
    <s v=""/>
    <s v=""/>
    <n v="2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1"/>
    <s v="CSR Cemex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2"/>
    <s v="CSR Carb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3"/>
    <s v="CSR OldCastle"/>
    <n v="0"/>
    <n v="0"/>
    <n v="1.2"/>
    <n v="2"/>
    <s v=""/>
    <s v=""/>
    <n v="9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4"/>
    <s v="CSR RRDonnelley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5"/>
    <s v="CSR AirLiqu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3-01T00:00:00"/>
    <x v="0"/>
    <x v="37"/>
    <s v="N/A"/>
    <s v="N/A"/>
    <x v="7"/>
  </r>
  <r>
    <x v="0"/>
    <x v="2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37"/>
    <s v="N/A"/>
    <s v="N/A"/>
    <x v="1"/>
  </r>
  <r>
    <x v="0"/>
    <x v="2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37"/>
    <s v="N/A"/>
    <s v="N/A"/>
    <x v="1"/>
  </r>
  <r>
    <x v="0"/>
    <x v="2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37"/>
    <s v="N/A"/>
    <s v="N/A"/>
    <x v="1"/>
  </r>
  <r>
    <x v="0"/>
    <x v="2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3-01T00:00:00"/>
    <x v="0"/>
    <x v="37"/>
    <s v="N/A"/>
    <s v="N/A"/>
    <x v="1"/>
  </r>
  <r>
    <x v="0"/>
    <x v="2"/>
    <n v="84"/>
    <s v="Bluegrass 3"/>
    <n v="5.3"/>
    <n v="0"/>
    <n v="4.3"/>
    <n v="7"/>
    <n v="57.5"/>
    <n v="10900"/>
    <n v="33"/>
    <n v="339.9"/>
    <n v="195"/>
    <n v="0"/>
    <n v="64"/>
    <n v="0"/>
    <n v="3"/>
    <n v="37.61"/>
    <n v="49.73"/>
    <n v="262"/>
    <s v="2017Plan"/>
    <d v="2016-03-01T00:00:00"/>
    <x v="0"/>
    <x v="38"/>
    <s v="N/A"/>
    <n v="5.3"/>
    <x v="2"/>
  </r>
  <r>
    <x v="0"/>
    <x v="3"/>
    <n v="1"/>
    <s v="Brown 1"/>
    <n v="11.9"/>
    <n v="0"/>
    <n v="15.4"/>
    <n v="2"/>
    <n v="139.4"/>
    <n v="11712"/>
    <n v="296"/>
    <n v="292.10000000000002"/>
    <n v="407"/>
    <n v="2"/>
    <n v="27"/>
    <n v="0"/>
    <n v="25"/>
    <n v="36.299999999999997"/>
    <n v="38.6"/>
    <n v="459"/>
    <s v="2017Plan"/>
    <d v="2016-04-01T00:00:00"/>
    <x v="0"/>
    <x v="0"/>
    <n v="11.9"/>
    <s v="N/A"/>
    <x v="0"/>
  </r>
  <r>
    <x v="0"/>
    <x v="3"/>
    <n v="2"/>
    <s v="Brown 2"/>
    <n v="23.1"/>
    <n v="0"/>
    <n v="19.2"/>
    <n v="3"/>
    <n v="252.2"/>
    <n v="10898"/>
    <n v="353"/>
    <n v="292.10000000000002"/>
    <n v="737"/>
    <n v="2"/>
    <n v="30"/>
    <n v="0"/>
    <n v="55"/>
    <n v="34.19"/>
    <n v="35.47"/>
    <n v="821"/>
    <s v="2017Plan"/>
    <d v="2016-04-01T00:00:00"/>
    <x v="0"/>
    <x v="1"/>
    <n v="23.1"/>
    <s v="N/A"/>
    <x v="0"/>
  </r>
  <r>
    <x v="0"/>
    <x v="3"/>
    <n v="3"/>
    <s v="Brown 3"/>
    <n v="54.6"/>
    <n v="0"/>
    <n v="18.5"/>
    <n v="3"/>
    <n v="667.3"/>
    <n v="12212"/>
    <n v="354"/>
    <n v="292"/>
    <n v="1949"/>
    <n v="3"/>
    <n v="48"/>
    <n v="0"/>
    <n v="166"/>
    <n v="38.700000000000003"/>
    <n v="39.590000000000003"/>
    <n v="2164"/>
    <s v="2017Plan"/>
    <d v="2016-04-01T00:00:00"/>
    <x v="0"/>
    <x v="2"/>
    <n v="54.6"/>
    <s v="N/A"/>
    <x v="0"/>
  </r>
  <r>
    <x v="0"/>
    <x v="3"/>
    <n v="4"/>
    <s v="Ghent 1"/>
    <n v="269.39999999999998"/>
    <n v="0"/>
    <n v="78.8"/>
    <n v="3"/>
    <n v="2826.4"/>
    <n v="10491"/>
    <n v="663"/>
    <n v="220.5"/>
    <n v="6234"/>
    <n v="3"/>
    <n v="48"/>
    <n v="0"/>
    <n v="595"/>
    <n v="25.35"/>
    <n v="25.53"/>
    <n v="6877"/>
    <s v="2017Plan"/>
    <d v="2016-04-01T00:00:00"/>
    <x v="0"/>
    <x v="3"/>
    <n v="269.39999999999998"/>
    <s v="N/A"/>
    <x v="0"/>
  </r>
  <r>
    <x v="0"/>
    <x v="3"/>
    <n v="5"/>
    <s v="Ghent 2"/>
    <n v="261.89999999999998"/>
    <n v="0"/>
    <n v="75.2"/>
    <n v="2"/>
    <n v="2720.4"/>
    <n v="10387"/>
    <n v="681"/>
    <n v="220.5"/>
    <n v="6000"/>
    <n v="2"/>
    <n v="29"/>
    <n v="0"/>
    <n v="500"/>
    <n v="24.82"/>
    <n v="24.93"/>
    <n v="6528"/>
    <s v="2017Plan"/>
    <d v="2016-04-01T00:00:00"/>
    <x v="0"/>
    <x v="4"/>
    <n v="261.89999999999998"/>
    <s v="N/A"/>
    <x v="0"/>
  </r>
  <r>
    <x v="0"/>
    <x v="3"/>
    <n v="6"/>
    <s v="Ghent 3"/>
    <n v="252.4"/>
    <n v="0"/>
    <n v="72.7"/>
    <n v="2"/>
    <n v="2816.5"/>
    <n v="11158"/>
    <n v="650"/>
    <n v="220.6"/>
    <n v="6212"/>
    <n v="3"/>
    <n v="47"/>
    <n v="0"/>
    <n v="545"/>
    <n v="26.77"/>
    <n v="26.95"/>
    <n v="6803"/>
    <s v="2017Plan"/>
    <d v="2016-04-01T00:00:00"/>
    <x v="0"/>
    <x v="5"/>
    <n v="252.4"/>
    <s v="N/A"/>
    <x v="0"/>
  </r>
  <r>
    <x v="0"/>
    <x v="3"/>
    <n v="7"/>
    <s v="Ghent 4"/>
    <n v="45.5"/>
    <n v="0"/>
    <n v="13.3"/>
    <n v="2"/>
    <n v="504.5"/>
    <n v="11090"/>
    <n v="127"/>
    <n v="220.5"/>
    <n v="1113"/>
    <n v="4"/>
    <n v="67"/>
    <n v="0"/>
    <n v="109"/>
    <n v="26.84"/>
    <n v="28.32"/>
    <n v="1288"/>
    <s v="2017Plan"/>
    <d v="2016-04-01T00:00:00"/>
    <x v="0"/>
    <x v="6"/>
    <n v="45.5"/>
    <s v="N/A"/>
    <x v="0"/>
  </r>
  <r>
    <x v="0"/>
    <x v="3"/>
    <n v="8"/>
    <s v="Mill Creek 1"/>
    <n v="146.9"/>
    <n v="0"/>
    <n v="68"/>
    <n v="3"/>
    <n v="1535.6"/>
    <n v="10450"/>
    <n v="666"/>
    <n v="230.6"/>
    <n v="3540"/>
    <n v="6"/>
    <n v="29"/>
    <n v="0"/>
    <n v="208"/>
    <n v="25.51"/>
    <n v="25.71"/>
    <n v="3778"/>
    <s v="2017Plan"/>
    <d v="2016-04-01T00:00:00"/>
    <x v="0"/>
    <x v="7"/>
    <s v="N/A"/>
    <n v="146.9"/>
    <x v="0"/>
  </r>
  <r>
    <x v="0"/>
    <x v="3"/>
    <n v="9"/>
    <s v="Mill Creek 2"/>
    <n v="148.4"/>
    <n v="0"/>
    <n v="69.599999999999994"/>
    <n v="3"/>
    <n v="1589.6"/>
    <n v="10710"/>
    <n v="670"/>
    <n v="230.5"/>
    <n v="3665"/>
    <n v="6"/>
    <n v="29"/>
    <n v="0"/>
    <n v="213"/>
    <n v="26.13"/>
    <n v="26.32"/>
    <n v="3907"/>
    <s v="2017Plan"/>
    <d v="2016-04-01T00:00:00"/>
    <x v="0"/>
    <x v="8"/>
    <s v="N/A"/>
    <n v="148.4"/>
    <x v="0"/>
  </r>
  <r>
    <x v="0"/>
    <x v="3"/>
    <n v="10"/>
    <s v="Mill Creek 3"/>
    <n v="56.5"/>
    <n v="0"/>
    <n v="20"/>
    <n v="1"/>
    <n v="593.70000000000005"/>
    <n v="10499"/>
    <n v="179"/>
    <n v="230.6"/>
    <n v="1369"/>
    <n v="6"/>
    <n v="27"/>
    <n v="0"/>
    <n v="68"/>
    <n v="25.41"/>
    <n v="25.89"/>
    <n v="1464"/>
    <s v="2017Plan"/>
    <d v="2016-04-01T00:00:00"/>
    <x v="0"/>
    <x v="9"/>
    <s v="N/A"/>
    <n v="56.5"/>
    <x v="0"/>
  </r>
  <r>
    <x v="0"/>
    <x v="3"/>
    <n v="11"/>
    <s v="Mill Creek 4"/>
    <n v="236.8"/>
    <n v="0"/>
    <n v="68.2"/>
    <n v="2"/>
    <n v="2472.4"/>
    <n v="10442"/>
    <n v="628"/>
    <n v="230.6"/>
    <n v="5700"/>
    <n v="19"/>
    <n v="86"/>
    <n v="0"/>
    <n v="429"/>
    <n v="25.89"/>
    <n v="26.25"/>
    <n v="6214"/>
    <s v="2017Plan"/>
    <d v="2016-04-01T00:00:00"/>
    <x v="0"/>
    <x v="10"/>
    <s v="N/A"/>
    <n v="236.8"/>
    <x v="0"/>
  </r>
  <r>
    <x v="0"/>
    <x v="3"/>
    <n v="12"/>
    <s v="Trimble County 1"/>
    <n v="206.1"/>
    <n v="0"/>
    <n v="77.400000000000006"/>
    <n v="2"/>
    <n v="2195.1"/>
    <n v="10652"/>
    <n v="659"/>
    <n v="225.9"/>
    <n v="4959"/>
    <n v="7"/>
    <n v="101"/>
    <n v="0"/>
    <n v="398"/>
    <n v="26"/>
    <n v="26.49"/>
    <n v="5458"/>
    <s v="2017Plan"/>
    <d v="2016-04-01T00:00:00"/>
    <x v="0"/>
    <x v="11"/>
    <s v="N/A"/>
    <n v="206.1"/>
    <x v="0"/>
  </r>
  <r>
    <x v="0"/>
    <x v="3"/>
    <n v="13"/>
    <s v="Trimble County 2"/>
    <n v="49.1"/>
    <n v="0"/>
    <n v="12.2"/>
    <n v="2"/>
    <n v="452.7"/>
    <n v="9226"/>
    <n v="108"/>
    <n v="227.3"/>
    <n v="1029"/>
    <n v="21"/>
    <n v="317"/>
    <n v="0"/>
    <n v="84"/>
    <n v="22.68"/>
    <n v="29.13"/>
    <n v="1429"/>
    <s v="2017Plan"/>
    <d v="2016-04-01T00:00:00"/>
    <x v="0"/>
    <x v="12"/>
    <n v="39.771000000000001"/>
    <n v="9.3290000000000006"/>
    <x v="0"/>
  </r>
  <r>
    <x v="0"/>
    <x v="3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13"/>
    <n v="0"/>
    <n v="0"/>
    <x v="1"/>
  </r>
  <r>
    <x v="0"/>
    <x v="3"/>
    <n v="15"/>
    <s v="Cane Run 7 2X1"/>
    <n v="435.8"/>
    <n v="0"/>
    <n v="87.6"/>
    <n v="2"/>
    <n v="2956.1"/>
    <n v="6783"/>
    <n v="636"/>
    <n v="319.60000000000002"/>
    <n v="9449"/>
    <n v="6"/>
    <n v="18"/>
    <n v="0"/>
    <n v="502"/>
    <n v="22.83"/>
    <n v="22.87"/>
    <n v="9968"/>
    <s v="2017Plan"/>
    <d v="2016-04-01T00:00:00"/>
    <x v="0"/>
    <x v="13"/>
    <n v="339.92400000000004"/>
    <n v="95.876000000000005"/>
    <x v="1"/>
  </r>
  <r>
    <x v="0"/>
    <x v="3"/>
    <n v="16"/>
    <s v="Brown 5"/>
    <n v="5.3"/>
    <n v="0"/>
    <n v="6.1"/>
    <n v="4"/>
    <n v="75.5"/>
    <n v="14226"/>
    <n v="76"/>
    <n v="321.39999999999998"/>
    <n v="243"/>
    <n v="0"/>
    <n v="1"/>
    <n v="0"/>
    <n v="0"/>
    <n v="45.72"/>
    <n v="45.9"/>
    <n v="244"/>
    <s v="2017Plan"/>
    <d v="2016-04-01T00:00:00"/>
    <x v="0"/>
    <x v="14"/>
    <n v="2.4909999999999997"/>
    <n v="2.8090000000000002"/>
    <x v="2"/>
  </r>
  <r>
    <x v="0"/>
    <x v="3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14"/>
    <n v="0"/>
    <n v="0"/>
    <x v="2"/>
  </r>
  <r>
    <x v="0"/>
    <x v="3"/>
    <n v="18"/>
    <s v="Brown 6"/>
    <n v="0.7"/>
    <n v="0"/>
    <n v="0.6"/>
    <n v="1"/>
    <n v="8.3000000000000007"/>
    <n v="11370"/>
    <n v="6"/>
    <n v="321.39999999999998"/>
    <n v="27"/>
    <n v="0"/>
    <n v="1"/>
    <n v="0"/>
    <n v="0"/>
    <n v="36.54"/>
    <n v="37.619999999999997"/>
    <n v="28"/>
    <s v="2017Plan"/>
    <d v="2016-04-01T00:00:00"/>
    <x v="0"/>
    <x v="15"/>
    <n v="0.434"/>
    <n v="0.26599999999999996"/>
    <x v="2"/>
  </r>
  <r>
    <x v="0"/>
    <x v="3"/>
    <n v="19"/>
    <s v="Brown 7"/>
    <n v="0.7"/>
    <n v="0"/>
    <n v="0.6"/>
    <n v="1"/>
    <n v="7.3"/>
    <n v="11120"/>
    <n v="5"/>
    <n v="321.39999999999998"/>
    <n v="23"/>
    <n v="0"/>
    <n v="1"/>
    <n v="0"/>
    <n v="0"/>
    <n v="35.74"/>
    <n v="36.950000000000003"/>
    <n v="24"/>
    <s v="2017Plan"/>
    <d v="2016-04-01T00:00:00"/>
    <x v="0"/>
    <x v="16"/>
    <n v="0.434"/>
    <n v="0.26599999999999996"/>
    <x v="2"/>
  </r>
  <r>
    <x v="0"/>
    <x v="3"/>
    <n v="20"/>
    <s v="Brown 8"/>
    <n v="3"/>
    <n v="0"/>
    <n v="3.5"/>
    <n v="4"/>
    <n v="45.5"/>
    <n v="15402"/>
    <n v="50"/>
    <n v="321.39999999999998"/>
    <n v="146"/>
    <n v="0"/>
    <n v="1"/>
    <n v="0"/>
    <n v="0"/>
    <n v="49.5"/>
    <n v="49.85"/>
    <n v="147"/>
    <s v="2017Plan"/>
    <d v="2016-04-01T00:00:00"/>
    <x v="0"/>
    <x v="17"/>
    <n v="3"/>
    <s v="N/A"/>
    <x v="2"/>
  </r>
  <r>
    <x v="0"/>
    <x v="3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17"/>
    <n v="0"/>
    <s v="N/A"/>
    <x v="2"/>
  </r>
  <r>
    <x v="0"/>
    <x v="3"/>
    <n v="22"/>
    <s v="Brown 9"/>
    <n v="0.4"/>
    <n v="0"/>
    <n v="0.5"/>
    <n v="2"/>
    <n v="6.5"/>
    <n v="15194"/>
    <n v="7"/>
    <n v="321.39999999999998"/>
    <n v="21"/>
    <n v="0"/>
    <n v="0"/>
    <n v="0"/>
    <n v="0"/>
    <n v="48.83"/>
    <n v="49.95"/>
    <n v="21"/>
    <s v="2017Plan"/>
    <d v="2016-04-01T00:00:00"/>
    <x v="0"/>
    <x v="18"/>
    <n v="0.4"/>
    <s v="N/A"/>
    <x v="2"/>
  </r>
  <r>
    <x v="0"/>
    <x v="3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18"/>
    <n v="0"/>
    <s v="N/A"/>
    <x v="2"/>
  </r>
  <r>
    <x v="0"/>
    <x v="3"/>
    <n v="24"/>
    <s v="Brown 10"/>
    <n v="0.2"/>
    <n v="0"/>
    <n v="0.2"/>
    <n v="1"/>
    <n v="3.3"/>
    <n v="16518"/>
    <n v="4"/>
    <n v="321.39999999999998"/>
    <n v="11"/>
    <n v="0"/>
    <n v="0"/>
    <n v="0"/>
    <n v="0"/>
    <n v="53.09"/>
    <n v="54.44"/>
    <n v="11"/>
    <s v="2017Plan"/>
    <d v="2016-04-01T00:00:00"/>
    <x v="0"/>
    <x v="19"/>
    <n v="0.2"/>
    <s v="N/A"/>
    <x v="2"/>
  </r>
  <r>
    <x v="0"/>
    <x v="3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19"/>
    <n v="0"/>
    <s v="N/A"/>
    <x v="2"/>
  </r>
  <r>
    <x v="0"/>
    <x v="3"/>
    <n v="26"/>
    <s v="Brown 11"/>
    <n v="1.3"/>
    <n v="0"/>
    <n v="1.6"/>
    <n v="2"/>
    <n v="20"/>
    <n v="14929"/>
    <n v="21"/>
    <n v="321.39999999999998"/>
    <n v="64"/>
    <n v="0"/>
    <n v="1"/>
    <n v="0"/>
    <n v="0"/>
    <n v="47.98"/>
    <n v="48.38"/>
    <n v="65"/>
    <s v="2017Plan"/>
    <d v="2016-04-01T00:00:00"/>
    <x v="0"/>
    <x v="20"/>
    <n v="1.3"/>
    <s v="N/A"/>
    <x v="2"/>
  </r>
  <r>
    <x v="0"/>
    <x v="3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20"/>
    <n v="0"/>
    <s v="N/A"/>
    <x v="2"/>
  </r>
  <r>
    <x v="0"/>
    <x v="3"/>
    <n v="28"/>
    <s v="Paddys Run 13"/>
    <n v="18.2"/>
    <n v="0"/>
    <n v="15.7"/>
    <n v="17"/>
    <n v="195.2"/>
    <n v="10709"/>
    <n v="125"/>
    <n v="326.2"/>
    <n v="637"/>
    <n v="1"/>
    <n v="3"/>
    <n v="0"/>
    <n v="0"/>
    <n v="34.93"/>
    <n v="35.07"/>
    <n v="639"/>
    <s v="2017Plan"/>
    <d v="2016-04-01T00:00:00"/>
    <x v="0"/>
    <x v="21"/>
    <n v="8.5539999999999985"/>
    <n v="9.6460000000000008"/>
    <x v="2"/>
  </r>
  <r>
    <x v="0"/>
    <x v="3"/>
    <n v="29"/>
    <s v="Trimble Co 05"/>
    <n v="41.1"/>
    <n v="0"/>
    <n v="33.799999999999997"/>
    <n v="23"/>
    <n v="442"/>
    <n v="10756"/>
    <n v="263"/>
    <n v="321.39999999999998"/>
    <n v="1421"/>
    <n v="1"/>
    <n v="3"/>
    <n v="0"/>
    <n v="0"/>
    <n v="34.57"/>
    <n v="34.65"/>
    <n v="1424"/>
    <s v="2017Plan"/>
    <d v="2016-04-01T00:00:00"/>
    <x v="0"/>
    <x v="22"/>
    <n v="29.181000000000001"/>
    <n v="11.918999999999999"/>
    <x v="2"/>
  </r>
  <r>
    <x v="0"/>
    <x v="3"/>
    <n v="30"/>
    <s v="Trimble Co 06"/>
    <n v="24.9"/>
    <n v="0"/>
    <n v="20.399999999999999"/>
    <n v="16"/>
    <n v="268.10000000000002"/>
    <n v="10783"/>
    <n v="161"/>
    <n v="321.39999999999998"/>
    <n v="862"/>
    <n v="1"/>
    <n v="2"/>
    <n v="0"/>
    <n v="0"/>
    <n v="34.659999999999997"/>
    <n v="34.75"/>
    <n v="864"/>
    <s v="2017Plan"/>
    <d v="2016-04-01T00:00:00"/>
    <x v="0"/>
    <x v="23"/>
    <n v="17.678999999999998"/>
    <n v="7.2209999999999992"/>
    <x v="2"/>
  </r>
  <r>
    <x v="0"/>
    <x v="3"/>
    <n v="31"/>
    <s v="Trimble Co 07"/>
    <n v="21.9"/>
    <n v="0"/>
    <n v="18"/>
    <n v="13"/>
    <n v="235.6"/>
    <n v="10752"/>
    <n v="140"/>
    <n v="321.39999999999998"/>
    <n v="757"/>
    <n v="1"/>
    <n v="2"/>
    <n v="0"/>
    <n v="0"/>
    <n v="34.549999999999997"/>
    <n v="34.64"/>
    <n v="759"/>
    <s v="2017Plan"/>
    <d v="2016-04-01T00:00:00"/>
    <x v="0"/>
    <x v="24"/>
    <n v="13.796999999999999"/>
    <n v="8.1029999999999998"/>
    <x v="2"/>
  </r>
  <r>
    <x v="0"/>
    <x v="3"/>
    <n v="32"/>
    <s v="Trimble Co 08"/>
    <n v="8.5"/>
    <n v="0"/>
    <n v="7"/>
    <n v="11"/>
    <n v="91"/>
    <n v="10743"/>
    <n v="54"/>
    <n v="321.39999999999998"/>
    <n v="292"/>
    <n v="0"/>
    <n v="2"/>
    <n v="0"/>
    <n v="0"/>
    <n v="34.53"/>
    <n v="34.71"/>
    <n v="294"/>
    <s v="2017Plan"/>
    <d v="2016-04-01T00:00:00"/>
    <x v="0"/>
    <x v="25"/>
    <n v="5.3550000000000004"/>
    <n v="3.145"/>
    <x v="2"/>
  </r>
  <r>
    <x v="0"/>
    <x v="3"/>
    <n v="33"/>
    <s v="Trimble Co 0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26"/>
    <n v="0"/>
    <n v="0"/>
    <x v="2"/>
  </r>
  <r>
    <x v="0"/>
    <x v="3"/>
    <n v="34"/>
    <s v="Trimble Co 10"/>
    <n v="6.5"/>
    <n v="0"/>
    <n v="5.3"/>
    <n v="9"/>
    <n v="69.400000000000006"/>
    <n v="10726"/>
    <n v="41"/>
    <n v="321.39999999999998"/>
    <n v="223"/>
    <n v="0"/>
    <n v="1"/>
    <n v="0"/>
    <n v="0"/>
    <n v="34.47"/>
    <n v="34.67"/>
    <n v="224"/>
    <s v="2017Plan"/>
    <d v="2016-04-01T00:00:00"/>
    <x v="0"/>
    <x v="27"/>
    <n v="4.0949999999999998"/>
    <n v="2.4049999999999998"/>
    <x v="2"/>
  </r>
  <r>
    <x v="0"/>
    <x v="3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28"/>
    <s v="N/A"/>
    <n v="0"/>
    <x v="2"/>
  </r>
  <r>
    <x v="0"/>
    <x v="3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29"/>
    <n v="0"/>
    <s v="N/A"/>
    <x v="2"/>
  </r>
  <r>
    <x v="0"/>
    <x v="3"/>
    <n v="37"/>
    <s v="Paddys Run 11"/>
    <n v="0"/>
    <n v="0"/>
    <n v="0"/>
    <n v="10"/>
    <n v="0"/>
    <n v="0"/>
    <n v="360"/>
    <n v="0"/>
    <n v="0"/>
    <n v="0"/>
    <n v="0"/>
    <n v="0"/>
    <n v="0"/>
    <n v="0"/>
    <n v="0"/>
    <n v="0"/>
    <s v="2017Plan"/>
    <d v="2016-04-01T00:00:00"/>
    <x v="0"/>
    <x v="30"/>
    <s v="N/A"/>
    <n v="0"/>
    <x v="2"/>
  </r>
  <r>
    <x v="0"/>
    <x v="3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31"/>
    <s v="N/A"/>
    <n v="0"/>
    <x v="2"/>
  </r>
  <r>
    <x v="0"/>
    <x v="3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32"/>
    <s v="N/A"/>
    <n v="0"/>
    <x v="2"/>
  </r>
  <r>
    <x v="0"/>
    <x v="3"/>
    <n v="40"/>
    <s v="Dix Dam"/>
    <n v="0.5"/>
    <n v="0"/>
    <n v="2.2000000000000002"/>
    <n v="6"/>
    <s v=""/>
    <s v=""/>
    <n v="16"/>
    <n v="0"/>
    <n v="0"/>
    <s v=""/>
    <n v="0"/>
    <n v="0"/>
    <n v="0"/>
    <n v="0"/>
    <n v="0"/>
    <n v="0"/>
    <s v="2017Plan"/>
    <d v="2016-04-01T00:00:00"/>
    <x v="0"/>
    <x v="33"/>
    <n v="0.5"/>
    <s v="N/A"/>
    <x v="3"/>
  </r>
  <r>
    <x v="0"/>
    <x v="3"/>
    <n v="41"/>
    <s v="Ohio Falls"/>
    <n v="17.100000000000001"/>
    <n v="0"/>
    <n v="100"/>
    <n v="0"/>
    <s v=""/>
    <s v=""/>
    <n v="720"/>
    <n v="0"/>
    <n v="0"/>
    <s v=""/>
    <n v="0"/>
    <n v="0"/>
    <n v="0"/>
    <n v="0"/>
    <n v="0"/>
    <n v="0"/>
    <s v="2017Plan"/>
    <d v="2016-04-01T00:00:00"/>
    <x v="0"/>
    <x v="34"/>
    <s v="N/A"/>
    <n v="17.100000000000001"/>
    <x v="3"/>
  </r>
  <r>
    <x v="0"/>
    <x v="3"/>
    <n v="42"/>
    <s v="Brown Sola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5"/>
    <n v="0"/>
    <n v="0"/>
    <x v="4"/>
  </r>
  <r>
    <x v="0"/>
    <x v="3"/>
    <n v="43"/>
    <s v="OVEC-K Min"/>
    <n v="11.2"/>
    <n v="0"/>
    <n v="100"/>
    <n v="0"/>
    <n v="1116"/>
    <n v="100000"/>
    <n v="720"/>
    <n v="27.1"/>
    <n v="303"/>
    <n v="0"/>
    <n v="0"/>
    <n v="0"/>
    <n v="0"/>
    <n v="27.15"/>
    <n v="27.15"/>
    <n v="303"/>
    <s v="2017Plan"/>
    <d v="2016-04-01T00:00:00"/>
    <x v="0"/>
    <x v="36"/>
    <n v="11.2"/>
    <s v="N/A"/>
    <x v="0"/>
  </r>
  <r>
    <x v="0"/>
    <x v="3"/>
    <n v="44"/>
    <s v="OVEC-K Max"/>
    <n v="3.6"/>
    <n v="0"/>
    <n v="66.099999999999994"/>
    <n v="28"/>
    <n v="356.8"/>
    <n v="100000"/>
    <n v="493"/>
    <n v="27.1"/>
    <n v="97"/>
    <n v="0"/>
    <n v="0"/>
    <n v="0"/>
    <n v="0"/>
    <n v="27.15"/>
    <n v="27.15"/>
    <n v="97"/>
    <s v="2017Plan"/>
    <d v="2016-04-01T00:00:00"/>
    <x v="0"/>
    <x v="36"/>
    <n v="3.6"/>
    <s v="N/A"/>
    <x v="0"/>
  </r>
  <r>
    <x v="0"/>
    <x v="3"/>
    <n v="45"/>
    <s v="OVEC-L Min"/>
    <n v="24.8"/>
    <n v="0"/>
    <n v="100"/>
    <n v="0"/>
    <n v="2484"/>
    <n v="100000"/>
    <n v="720"/>
    <n v="27.1"/>
    <n v="674"/>
    <n v="0"/>
    <n v="0"/>
    <n v="0"/>
    <n v="0"/>
    <n v="27.15"/>
    <n v="27.15"/>
    <n v="674"/>
    <s v="2017Plan"/>
    <d v="2016-04-01T00:00:00"/>
    <x v="0"/>
    <x v="36"/>
    <s v="N/A"/>
    <n v="24.8"/>
    <x v="0"/>
  </r>
  <r>
    <x v="0"/>
    <x v="3"/>
    <n v="46"/>
    <s v="OVEC-L Max"/>
    <n v="8.1999999999999993"/>
    <n v="0"/>
    <n v="67.3"/>
    <n v="28"/>
    <n v="823.2"/>
    <n v="100000"/>
    <n v="498"/>
    <n v="27.1"/>
    <n v="223"/>
    <n v="0"/>
    <n v="0"/>
    <n v="0"/>
    <n v="0"/>
    <n v="27.15"/>
    <n v="27.15"/>
    <n v="223"/>
    <s v="2017Plan"/>
    <d v="2016-04-01T00:00:00"/>
    <x v="0"/>
    <x v="36"/>
    <s v="N/A"/>
    <n v="8.1999999999999993"/>
    <x v="0"/>
  </r>
  <r>
    <x v="0"/>
    <x v="3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5"/>
  </r>
  <r>
    <x v="0"/>
    <x v="3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5"/>
  </r>
  <r>
    <x v="0"/>
    <x v="3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5"/>
  </r>
  <r>
    <x v="0"/>
    <x v="3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5"/>
  </r>
  <r>
    <x v="0"/>
    <x v="3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5"/>
  </r>
  <r>
    <x v="0"/>
    <x v="3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5"/>
  </r>
  <r>
    <x v="0"/>
    <x v="3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5"/>
  </r>
  <r>
    <x v="0"/>
    <x v="3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5"/>
  </r>
  <r>
    <x v="0"/>
    <x v="3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5"/>
  </r>
  <r>
    <x v="0"/>
    <x v="3"/>
    <n v="56"/>
    <s v="PUR7X8 1"/>
    <n v="0.3"/>
    <n v="0"/>
    <n v="2.5"/>
    <n v="4"/>
    <s v=""/>
    <s v=""/>
    <n v="6"/>
    <n v="25.3"/>
    <n v="8"/>
    <s v=""/>
    <n v="0"/>
    <n v="0"/>
    <n v="2"/>
    <n v="32.04"/>
    <n v="32.04"/>
    <n v="10"/>
    <s v="2017Plan"/>
    <d v="2016-04-01T00:00:00"/>
    <x v="0"/>
    <x v="37"/>
    <s v="N/A"/>
    <s v="N/A"/>
    <x v="5"/>
  </r>
  <r>
    <x v="0"/>
    <x v="3"/>
    <n v="57"/>
    <s v="PUR7X8 2"/>
    <n v="0.2"/>
    <n v="0"/>
    <n v="2.1"/>
    <n v="3"/>
    <s v=""/>
    <s v=""/>
    <n v="5"/>
    <n v="25"/>
    <n v="6"/>
    <s v=""/>
    <n v="0"/>
    <n v="0"/>
    <n v="2"/>
    <n v="31.21"/>
    <n v="31.21"/>
    <n v="8"/>
    <s v="2017Plan"/>
    <d v="2016-04-01T00:00:00"/>
    <x v="0"/>
    <x v="37"/>
    <s v="N/A"/>
    <s v="N/A"/>
    <x v="5"/>
  </r>
  <r>
    <x v="0"/>
    <x v="3"/>
    <n v="58"/>
    <s v="PUR7X8 3"/>
    <n v="0.2"/>
    <n v="0"/>
    <n v="1.7"/>
    <n v="2"/>
    <s v=""/>
    <s v=""/>
    <n v="4"/>
    <n v="24.8"/>
    <n v="5"/>
    <s v=""/>
    <n v="0"/>
    <n v="0"/>
    <n v="1"/>
    <n v="31.02"/>
    <n v="31.02"/>
    <n v="6"/>
    <s v="2017Plan"/>
    <d v="2016-04-01T00:00:00"/>
    <x v="0"/>
    <x v="37"/>
    <s v="N/A"/>
    <s v="N/A"/>
    <x v="5"/>
  </r>
  <r>
    <x v="0"/>
    <x v="3"/>
    <n v="59"/>
    <s v="PUR7X8 4"/>
    <n v="0.1"/>
    <n v="0"/>
    <n v="0.4"/>
    <n v="1"/>
    <s v=""/>
    <s v=""/>
    <n v="1"/>
    <n v="27"/>
    <n v="1"/>
    <s v=""/>
    <n v="0"/>
    <n v="0"/>
    <n v="0"/>
    <n v="33.19"/>
    <n v="33.19"/>
    <n v="2"/>
    <s v="2017Plan"/>
    <d v="2016-04-01T00:00:00"/>
    <x v="0"/>
    <x v="37"/>
    <s v="N/A"/>
    <s v="N/A"/>
    <x v="5"/>
  </r>
  <r>
    <x v="0"/>
    <x v="3"/>
    <n v="60"/>
    <s v="NF5X16NF1"/>
    <n v="-2"/>
    <n v="0"/>
    <n v="1.5"/>
    <n v="21"/>
    <s v=""/>
    <s v=""/>
    <n v="108"/>
    <n v="38.200000000000003"/>
    <n v="-76"/>
    <s v=""/>
    <n v="0"/>
    <n v="0"/>
    <n v="17"/>
    <n v="29.56"/>
    <n v="29.56"/>
    <n v="-59"/>
    <s v="2017Plan"/>
    <d v="2016-04-01T00:00:00"/>
    <x v="0"/>
    <x v="37"/>
    <s v="N/A"/>
    <s v="N/A"/>
    <x v="6"/>
  </r>
  <r>
    <x v="0"/>
    <x v="3"/>
    <n v="61"/>
    <s v="NF7X8NF01"/>
    <n v="-0.1"/>
    <n v="0"/>
    <n v="0.5"/>
    <n v="14"/>
    <s v=""/>
    <s v=""/>
    <n v="97"/>
    <n v="36.1"/>
    <n v="-5"/>
    <s v=""/>
    <n v="0"/>
    <n v="0"/>
    <n v="1"/>
    <n v="26.51"/>
    <n v="26.51"/>
    <n v="-3"/>
    <s v="2017Plan"/>
    <d v="2016-04-01T00:00:00"/>
    <x v="0"/>
    <x v="37"/>
    <s v="N/A"/>
    <s v="N/A"/>
    <x v="6"/>
  </r>
  <r>
    <x v="0"/>
    <x v="3"/>
    <n v="62"/>
    <s v="NF2X16SAT1"/>
    <n v="-1.6"/>
    <n v="0"/>
    <n v="5.8"/>
    <n v="3"/>
    <s v=""/>
    <s v=""/>
    <n v="18"/>
    <n v="37.5"/>
    <n v="-61"/>
    <s v=""/>
    <n v="0"/>
    <n v="0"/>
    <n v="12"/>
    <n v="29.85"/>
    <n v="29.85"/>
    <n v="-48"/>
    <s v="2017Plan"/>
    <d v="2016-04-01T00:00:00"/>
    <x v="0"/>
    <x v="37"/>
    <s v="N/A"/>
    <s v="N/A"/>
    <x v="6"/>
  </r>
  <r>
    <x v="0"/>
    <x v="3"/>
    <n v="63"/>
    <s v="NF2X16SUN1"/>
    <n v="0"/>
    <n v="0"/>
    <n v="0"/>
    <n v="2"/>
    <s v=""/>
    <s v=""/>
    <n v="28"/>
    <n v="0"/>
    <n v="0"/>
    <s v=""/>
    <n v="0"/>
    <n v="0"/>
    <n v="0"/>
    <n v="0"/>
    <n v="0"/>
    <n v="0"/>
    <s v="2017Plan"/>
    <d v="2016-04-01T00:00:00"/>
    <x v="0"/>
    <x v="37"/>
    <s v="N/A"/>
    <s v="N/A"/>
    <x v="6"/>
  </r>
  <r>
    <x v="0"/>
    <x v="3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6"/>
  </r>
  <r>
    <x v="0"/>
    <x v="3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6"/>
  </r>
  <r>
    <x v="0"/>
    <x v="3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6"/>
  </r>
  <r>
    <x v="0"/>
    <x v="3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6"/>
  </r>
  <r>
    <x v="0"/>
    <x v="3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4-01T00:00:00"/>
    <x v="0"/>
    <x v="37"/>
    <s v="N/A"/>
    <s v="N/A"/>
    <x v="7"/>
  </r>
  <r>
    <x v="0"/>
    <x v="3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37"/>
    <s v="N/A"/>
    <s v="N/A"/>
    <x v="1"/>
  </r>
  <r>
    <x v="0"/>
    <x v="3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37"/>
    <s v="N/A"/>
    <s v="N/A"/>
    <x v="1"/>
  </r>
  <r>
    <x v="0"/>
    <x v="3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37"/>
    <s v="N/A"/>
    <s v="N/A"/>
    <x v="1"/>
  </r>
  <r>
    <x v="0"/>
    <x v="3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4-01T00:00:00"/>
    <x v="0"/>
    <x v="37"/>
    <s v="N/A"/>
    <s v="N/A"/>
    <x v="1"/>
  </r>
  <r>
    <x v="0"/>
    <x v="3"/>
    <n v="84"/>
    <s v="Bluegrass 3"/>
    <n v="4.5999999999999996"/>
    <n v="0"/>
    <n v="3.9"/>
    <n v="6"/>
    <n v="50.3"/>
    <n v="10900"/>
    <n v="29"/>
    <n v="323.10000000000002"/>
    <n v="162"/>
    <n v="0"/>
    <n v="54"/>
    <n v="0"/>
    <n v="3"/>
    <n v="35.78"/>
    <n v="47.43"/>
    <n v="219"/>
    <s v="2017Plan"/>
    <d v="2016-04-01T00:00:00"/>
    <x v="0"/>
    <x v="38"/>
    <s v="N/A"/>
    <n v="4.5999999999999996"/>
    <x v="2"/>
  </r>
  <r>
    <x v="0"/>
    <x v="4"/>
    <n v="1"/>
    <s v="Brown 1"/>
    <n v="10.1"/>
    <n v="0"/>
    <n v="12.7"/>
    <n v="3"/>
    <n v="117.5"/>
    <n v="11660"/>
    <n v="246"/>
    <n v="293.2"/>
    <n v="345"/>
    <n v="2"/>
    <n v="37"/>
    <n v="0"/>
    <n v="21"/>
    <n v="36.29"/>
    <n v="39.950000000000003"/>
    <n v="402"/>
    <s v="2017Plan"/>
    <d v="2016-05-01T00:00:00"/>
    <x v="0"/>
    <x v="0"/>
    <n v="10.1"/>
    <s v="N/A"/>
    <x v="0"/>
  </r>
  <r>
    <x v="0"/>
    <x v="4"/>
    <n v="2"/>
    <s v="Brown 2"/>
    <n v="26.6"/>
    <n v="0"/>
    <n v="21.4"/>
    <n v="5"/>
    <n v="289.7"/>
    <n v="10890"/>
    <n v="406"/>
    <n v="293.2"/>
    <n v="849"/>
    <n v="4"/>
    <n v="56"/>
    <n v="0"/>
    <n v="63"/>
    <n v="34.299999999999997"/>
    <n v="36.4"/>
    <n v="968"/>
    <s v="2017Plan"/>
    <d v="2016-05-01T00:00:00"/>
    <x v="0"/>
    <x v="1"/>
    <n v="26.6"/>
    <s v="N/A"/>
    <x v="0"/>
  </r>
  <r>
    <x v="0"/>
    <x v="4"/>
    <n v="3"/>
    <s v="Brown 3"/>
    <n v="63"/>
    <n v="0"/>
    <n v="20.6"/>
    <n v="5"/>
    <n v="767.7"/>
    <n v="12195"/>
    <n v="406"/>
    <n v="293.2"/>
    <n v="2251"/>
    <n v="5"/>
    <n v="80"/>
    <n v="0"/>
    <n v="191"/>
    <n v="38.799999999999997"/>
    <n v="40.08"/>
    <n v="2523"/>
    <s v="2017Plan"/>
    <d v="2016-05-01T00:00:00"/>
    <x v="0"/>
    <x v="2"/>
    <n v="63"/>
    <s v="N/A"/>
    <x v="0"/>
  </r>
  <r>
    <x v="0"/>
    <x v="4"/>
    <n v="4"/>
    <s v="Ghent 1"/>
    <n v="273.8"/>
    <n v="0"/>
    <n v="77.5"/>
    <n v="2"/>
    <n v="2875.3"/>
    <n v="10502"/>
    <n v="696"/>
    <n v="220.4"/>
    <n v="6336"/>
    <n v="2"/>
    <n v="32"/>
    <n v="0"/>
    <n v="605"/>
    <n v="25.35"/>
    <n v="25.47"/>
    <n v="6973"/>
    <s v="2017Plan"/>
    <d v="2016-05-01T00:00:00"/>
    <x v="0"/>
    <x v="3"/>
    <n v="273.8"/>
    <s v="N/A"/>
    <x v="0"/>
  </r>
  <r>
    <x v="0"/>
    <x v="4"/>
    <n v="5"/>
    <s v="Ghent 2"/>
    <n v="243.8"/>
    <n v="0"/>
    <n v="67.7"/>
    <n v="2"/>
    <n v="2543"/>
    <n v="10432"/>
    <n v="681"/>
    <n v="220.3"/>
    <n v="5604"/>
    <n v="2"/>
    <n v="31"/>
    <n v="0"/>
    <n v="465"/>
    <n v="24.9"/>
    <n v="25.02"/>
    <n v="6100"/>
    <s v="2017Plan"/>
    <d v="2016-05-01T00:00:00"/>
    <x v="0"/>
    <x v="4"/>
    <n v="243.8"/>
    <s v="N/A"/>
    <x v="0"/>
  </r>
  <r>
    <x v="0"/>
    <x v="4"/>
    <n v="6"/>
    <s v="Ghent 3"/>
    <n v="207.1"/>
    <n v="0"/>
    <n v="57.8"/>
    <n v="5"/>
    <n v="2312.8000000000002"/>
    <n v="11166"/>
    <n v="541"/>
    <n v="220.4"/>
    <n v="5096"/>
    <n v="9"/>
    <n v="130"/>
    <n v="0"/>
    <n v="447"/>
    <n v="26.76"/>
    <n v="27.39"/>
    <n v="5673"/>
    <s v="2017Plan"/>
    <d v="2016-05-01T00:00:00"/>
    <x v="0"/>
    <x v="5"/>
    <n v="207.1"/>
    <s v="N/A"/>
    <x v="0"/>
  </r>
  <r>
    <x v="0"/>
    <x v="4"/>
    <n v="7"/>
    <s v="Ghent 4"/>
    <n v="261.39999999999998"/>
    <n v="0"/>
    <n v="73.8"/>
    <n v="2"/>
    <n v="2875.6"/>
    <n v="10999"/>
    <n v="672"/>
    <n v="220.3"/>
    <n v="6336"/>
    <n v="4"/>
    <n v="61"/>
    <n v="0"/>
    <n v="624"/>
    <n v="26.62"/>
    <n v="26.86"/>
    <n v="7021"/>
    <s v="2017Plan"/>
    <d v="2016-05-01T00:00:00"/>
    <x v="0"/>
    <x v="6"/>
    <n v="261.39999999999998"/>
    <s v="N/A"/>
    <x v="0"/>
  </r>
  <r>
    <x v="0"/>
    <x v="4"/>
    <n v="8"/>
    <s v="Mill Creek 1"/>
    <n v="136.19999999999999"/>
    <n v="0"/>
    <n v="61"/>
    <n v="1"/>
    <n v="1433"/>
    <n v="10520"/>
    <n v="666"/>
    <n v="230.4"/>
    <n v="3302"/>
    <n v="2"/>
    <n v="10"/>
    <n v="0"/>
    <n v="193"/>
    <n v="25.66"/>
    <n v="25.73"/>
    <n v="3505"/>
    <s v="2017Plan"/>
    <d v="2016-05-01T00:00:00"/>
    <x v="0"/>
    <x v="7"/>
    <s v="N/A"/>
    <n v="136.19999999999999"/>
    <x v="0"/>
  </r>
  <r>
    <x v="0"/>
    <x v="4"/>
    <n v="9"/>
    <s v="Mill Creek 2"/>
    <n v="127"/>
    <n v="0"/>
    <n v="57.7"/>
    <n v="3"/>
    <n v="1368.9"/>
    <n v="10777"/>
    <n v="606"/>
    <n v="230.4"/>
    <n v="3155"/>
    <n v="6"/>
    <n v="29"/>
    <n v="0"/>
    <n v="182"/>
    <n v="26.27"/>
    <n v="26.5"/>
    <n v="3366"/>
    <s v="2017Plan"/>
    <d v="2016-05-01T00:00:00"/>
    <x v="0"/>
    <x v="8"/>
    <s v="N/A"/>
    <n v="127"/>
    <x v="0"/>
  </r>
  <r>
    <x v="0"/>
    <x v="4"/>
    <n v="10"/>
    <s v="Mill Creek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9"/>
    <s v="N/A"/>
    <n v="0"/>
    <x v="0"/>
  </r>
  <r>
    <x v="0"/>
    <x v="4"/>
    <n v="11"/>
    <s v="Mill Creek 4"/>
    <n v="214.5"/>
    <n v="0"/>
    <n v="59.8"/>
    <n v="2"/>
    <n v="2244.1999999999998"/>
    <n v="10461"/>
    <n v="617"/>
    <n v="230.5"/>
    <n v="5172"/>
    <n v="19"/>
    <n v="86"/>
    <n v="0"/>
    <n v="389"/>
    <n v="25.92"/>
    <n v="26.32"/>
    <n v="5647"/>
    <s v="2017Plan"/>
    <d v="2016-05-01T00:00:00"/>
    <x v="0"/>
    <x v="10"/>
    <s v="N/A"/>
    <n v="214.5"/>
    <x v="0"/>
  </r>
  <r>
    <x v="0"/>
    <x v="4"/>
    <n v="12"/>
    <s v="Trimble County 1"/>
    <n v="204.9"/>
    <n v="0"/>
    <n v="74.400000000000006"/>
    <n v="2"/>
    <n v="2183.1"/>
    <n v="10653"/>
    <n v="655"/>
    <n v="225"/>
    <n v="4912"/>
    <n v="7"/>
    <n v="101"/>
    <n v="0"/>
    <n v="396"/>
    <n v="25.9"/>
    <n v="26.4"/>
    <n v="5409"/>
    <s v="2017Plan"/>
    <d v="2016-05-01T00:00:00"/>
    <x v="0"/>
    <x v="11"/>
    <s v="N/A"/>
    <n v="204.9"/>
    <x v="0"/>
  </r>
  <r>
    <x v="0"/>
    <x v="4"/>
    <n v="13"/>
    <s v="Trimble County 2"/>
    <n v="342"/>
    <n v="0"/>
    <n v="82.1"/>
    <n v="1"/>
    <n v="3145.7"/>
    <n v="9197"/>
    <n v="672"/>
    <n v="226.6"/>
    <n v="7128"/>
    <n v="14"/>
    <n v="211"/>
    <n v="0"/>
    <n v="584"/>
    <n v="22.55"/>
    <n v="23.16"/>
    <n v="7922"/>
    <s v="2017Plan"/>
    <d v="2016-05-01T00:00:00"/>
    <x v="0"/>
    <x v="12"/>
    <n v="277.02000000000004"/>
    <n v="64.98"/>
    <x v="0"/>
  </r>
  <r>
    <x v="0"/>
    <x v="4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13"/>
    <n v="0"/>
    <n v="0"/>
    <x v="1"/>
  </r>
  <r>
    <x v="0"/>
    <x v="4"/>
    <n v="15"/>
    <s v="Cane Run 7 2X1"/>
    <n v="455.1"/>
    <n v="0"/>
    <n v="88.5"/>
    <n v="4"/>
    <n v="3089"/>
    <n v="6787"/>
    <n v="668"/>
    <n v="319.8"/>
    <n v="9880"/>
    <n v="11"/>
    <n v="35"/>
    <n v="0"/>
    <n v="527"/>
    <n v="22.87"/>
    <n v="22.94"/>
    <n v="10442"/>
    <s v="2017Plan"/>
    <d v="2016-05-01T00:00:00"/>
    <x v="0"/>
    <x v="13"/>
    <n v="354.97800000000001"/>
    <n v="100.122"/>
    <x v="1"/>
  </r>
  <r>
    <x v="0"/>
    <x v="4"/>
    <n v="16"/>
    <s v="Brown 5"/>
    <n v="0.9"/>
    <n v="0"/>
    <n v="1"/>
    <n v="1"/>
    <n v="11.1"/>
    <n v="12658"/>
    <n v="9"/>
    <n v="321.60000000000002"/>
    <n v="36"/>
    <n v="0"/>
    <n v="0"/>
    <n v="0"/>
    <n v="0"/>
    <n v="40.71"/>
    <n v="40.950000000000003"/>
    <n v="36"/>
    <s v="2017Plan"/>
    <d v="2016-05-01T00:00:00"/>
    <x v="0"/>
    <x v="14"/>
    <n v="0.42299999999999999"/>
    <n v="0.47700000000000004"/>
    <x v="2"/>
  </r>
  <r>
    <x v="0"/>
    <x v="4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14"/>
    <n v="0"/>
    <n v="0"/>
    <x v="2"/>
  </r>
  <r>
    <x v="0"/>
    <x v="4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15"/>
    <n v="0"/>
    <n v="0"/>
    <x v="2"/>
  </r>
  <r>
    <x v="0"/>
    <x v="4"/>
    <n v="19"/>
    <s v="Brown 7"/>
    <n v="0.5"/>
    <n v="0"/>
    <n v="0.5"/>
    <n v="2"/>
    <n v="6"/>
    <n v="11033"/>
    <n v="4"/>
    <n v="321.60000000000002"/>
    <n v="19"/>
    <n v="0"/>
    <n v="1"/>
    <n v="0"/>
    <n v="0"/>
    <n v="35.479999999999997"/>
    <n v="37.71"/>
    <n v="21"/>
    <s v="2017Plan"/>
    <d v="2016-05-01T00:00:00"/>
    <x v="0"/>
    <x v="16"/>
    <n v="0.31"/>
    <n v="0.19"/>
    <x v="2"/>
  </r>
  <r>
    <x v="0"/>
    <x v="4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17"/>
    <n v="0"/>
    <s v="N/A"/>
    <x v="2"/>
  </r>
  <r>
    <x v="0"/>
    <x v="4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17"/>
    <n v="0"/>
    <s v="N/A"/>
    <x v="2"/>
  </r>
  <r>
    <x v="0"/>
    <x v="4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18"/>
    <n v="0"/>
    <s v="N/A"/>
    <x v="2"/>
  </r>
  <r>
    <x v="0"/>
    <x v="4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18"/>
    <n v="0"/>
    <s v="N/A"/>
    <x v="2"/>
  </r>
  <r>
    <x v="0"/>
    <x v="4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19"/>
    <n v="0"/>
    <s v="N/A"/>
    <x v="2"/>
  </r>
  <r>
    <x v="0"/>
    <x v="4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19"/>
    <n v="0"/>
    <s v="N/A"/>
    <x v="2"/>
  </r>
  <r>
    <x v="0"/>
    <x v="4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20"/>
    <n v="0"/>
    <s v="N/A"/>
    <x v="2"/>
  </r>
  <r>
    <x v="0"/>
    <x v="4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20"/>
    <n v="0"/>
    <s v="N/A"/>
    <x v="2"/>
  </r>
  <r>
    <x v="0"/>
    <x v="4"/>
    <n v="28"/>
    <s v="Paddys Run 13"/>
    <n v="11.2"/>
    <n v="0"/>
    <n v="9.3000000000000007"/>
    <n v="7"/>
    <n v="117.3"/>
    <n v="10499"/>
    <n v="71"/>
    <n v="326.39999999999998"/>
    <n v="383"/>
    <n v="0"/>
    <n v="1"/>
    <n v="0"/>
    <n v="0"/>
    <n v="34.26"/>
    <n v="34.36"/>
    <n v="384"/>
    <s v="2017Plan"/>
    <d v="2016-05-01T00:00:00"/>
    <x v="0"/>
    <x v="21"/>
    <n v="5.2639999999999993"/>
    <n v="5.9359999999999999"/>
    <x v="2"/>
  </r>
  <r>
    <x v="0"/>
    <x v="4"/>
    <n v="29"/>
    <s v="Trimble Co 05"/>
    <n v="26.5"/>
    <n v="0"/>
    <n v="21.1"/>
    <n v="16"/>
    <n v="284"/>
    <n v="10723"/>
    <n v="167"/>
    <n v="321.60000000000002"/>
    <n v="913"/>
    <n v="1"/>
    <n v="2"/>
    <n v="0"/>
    <n v="0"/>
    <n v="34.479999999999997"/>
    <n v="34.57"/>
    <n v="916"/>
    <s v="2017Plan"/>
    <d v="2016-05-01T00:00:00"/>
    <x v="0"/>
    <x v="22"/>
    <n v="18.814999999999998"/>
    <n v="7.6849999999999996"/>
    <x v="2"/>
  </r>
  <r>
    <x v="0"/>
    <x v="4"/>
    <n v="30"/>
    <s v="Trimble Co 06"/>
    <n v="3.6"/>
    <n v="0"/>
    <n v="2.9"/>
    <n v="2"/>
    <n v="38.200000000000003"/>
    <n v="10667"/>
    <n v="22"/>
    <n v="321.60000000000002"/>
    <n v="123"/>
    <n v="0"/>
    <n v="0"/>
    <n v="0"/>
    <n v="0"/>
    <n v="34.31"/>
    <n v="34.39"/>
    <n v="123"/>
    <s v="2017Plan"/>
    <d v="2016-05-01T00:00:00"/>
    <x v="0"/>
    <x v="23"/>
    <n v="2.556"/>
    <n v="1.044"/>
    <x v="2"/>
  </r>
  <r>
    <x v="0"/>
    <x v="4"/>
    <n v="31"/>
    <s v="Trimble Co 07"/>
    <n v="22.8"/>
    <n v="0"/>
    <n v="18.100000000000001"/>
    <n v="15"/>
    <n v="243.8"/>
    <n v="10693"/>
    <n v="142"/>
    <n v="321.60000000000002"/>
    <n v="784"/>
    <n v="1"/>
    <n v="2"/>
    <n v="0"/>
    <n v="0"/>
    <n v="34.39"/>
    <n v="34.479999999999997"/>
    <n v="786"/>
    <s v="2017Plan"/>
    <d v="2016-05-01T00:00:00"/>
    <x v="0"/>
    <x v="24"/>
    <n v="14.364000000000001"/>
    <n v="8.4359999999999999"/>
    <x v="2"/>
  </r>
  <r>
    <x v="0"/>
    <x v="4"/>
    <n v="32"/>
    <s v="Trimble Co 08"/>
    <n v="5.5"/>
    <n v="0"/>
    <n v="4.4000000000000004"/>
    <n v="8"/>
    <n v="58.6"/>
    <n v="10680"/>
    <n v="34"/>
    <n v="321.60000000000002"/>
    <n v="189"/>
    <n v="0"/>
    <n v="1"/>
    <n v="0"/>
    <n v="0"/>
    <n v="34.35"/>
    <n v="34.549999999999997"/>
    <n v="190"/>
    <s v="2017Plan"/>
    <d v="2016-05-01T00:00:00"/>
    <x v="0"/>
    <x v="25"/>
    <n v="3.4649999999999999"/>
    <n v="2.0350000000000001"/>
    <x v="2"/>
  </r>
  <r>
    <x v="0"/>
    <x v="4"/>
    <n v="33"/>
    <s v="Trimble Co 09"/>
    <n v="13.2"/>
    <n v="0"/>
    <n v="10.5"/>
    <n v="13"/>
    <n v="141.5"/>
    <n v="10678"/>
    <n v="82"/>
    <n v="321.60000000000002"/>
    <n v="455"/>
    <n v="1"/>
    <n v="2"/>
    <n v="0"/>
    <n v="0"/>
    <n v="34.340000000000003"/>
    <n v="34.479999999999997"/>
    <n v="457"/>
    <s v="2017Plan"/>
    <d v="2016-05-01T00:00:00"/>
    <x v="0"/>
    <x v="26"/>
    <n v="8.3159999999999989"/>
    <n v="4.8839999999999995"/>
    <x v="2"/>
  </r>
  <r>
    <x v="0"/>
    <x v="4"/>
    <n v="34"/>
    <s v="Trimble Co 10"/>
    <n v="1.8"/>
    <n v="0"/>
    <n v="1.4"/>
    <n v="3"/>
    <n v="19.2"/>
    <n v="10641"/>
    <n v="11"/>
    <n v="321.60000000000002"/>
    <n v="62"/>
    <n v="0"/>
    <n v="0"/>
    <n v="0"/>
    <n v="0"/>
    <n v="34.22"/>
    <n v="34.450000000000003"/>
    <n v="62"/>
    <s v="2017Plan"/>
    <d v="2016-05-01T00:00:00"/>
    <x v="0"/>
    <x v="27"/>
    <n v="1.1340000000000001"/>
    <n v="0.66600000000000004"/>
    <x v="2"/>
  </r>
  <r>
    <x v="0"/>
    <x v="4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28"/>
    <s v="N/A"/>
    <n v="0"/>
    <x v="2"/>
  </r>
  <r>
    <x v="0"/>
    <x v="4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29"/>
    <n v="0"/>
    <s v="N/A"/>
    <x v="2"/>
  </r>
  <r>
    <x v="0"/>
    <x v="4"/>
    <n v="37"/>
    <s v="Paddys Run 11"/>
    <n v="0"/>
    <n v="0"/>
    <n v="0"/>
    <n v="11"/>
    <n v="0"/>
    <n v="0"/>
    <n v="372"/>
    <n v="0"/>
    <n v="0"/>
    <n v="0"/>
    <n v="0"/>
    <n v="0"/>
    <n v="0"/>
    <n v="0"/>
    <n v="0"/>
    <n v="0"/>
    <s v="2017Plan"/>
    <d v="2016-05-01T00:00:00"/>
    <x v="0"/>
    <x v="30"/>
    <s v="N/A"/>
    <n v="0"/>
    <x v="2"/>
  </r>
  <r>
    <x v="0"/>
    <x v="4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31"/>
    <s v="N/A"/>
    <n v="0"/>
    <x v="2"/>
  </r>
  <r>
    <x v="0"/>
    <x v="4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32"/>
    <s v="N/A"/>
    <n v="0"/>
    <x v="2"/>
  </r>
  <r>
    <x v="0"/>
    <x v="4"/>
    <n v="40"/>
    <s v="Dix Dam"/>
    <n v="12.3"/>
    <n v="0"/>
    <n v="52.5"/>
    <n v="29"/>
    <s v=""/>
    <s v=""/>
    <n v="398"/>
    <n v="0"/>
    <n v="0"/>
    <s v=""/>
    <n v="0"/>
    <n v="0"/>
    <n v="0"/>
    <n v="0"/>
    <n v="0"/>
    <n v="0"/>
    <s v="2017Plan"/>
    <d v="2016-05-01T00:00:00"/>
    <x v="0"/>
    <x v="33"/>
    <n v="12.3"/>
    <s v="N/A"/>
    <x v="3"/>
  </r>
  <r>
    <x v="0"/>
    <x v="4"/>
    <n v="41"/>
    <s v="Ohio Falls"/>
    <n v="20.399999999999999"/>
    <n v="0"/>
    <n v="100"/>
    <n v="0"/>
    <s v=""/>
    <s v=""/>
    <n v="744"/>
    <n v="0"/>
    <n v="0"/>
    <s v=""/>
    <n v="0"/>
    <n v="0"/>
    <n v="0"/>
    <n v="0"/>
    <n v="0"/>
    <n v="0"/>
    <s v="2017Plan"/>
    <d v="2016-05-01T00:00:00"/>
    <x v="0"/>
    <x v="34"/>
    <s v="N/A"/>
    <n v="20.399999999999999"/>
    <x v="3"/>
  </r>
  <r>
    <x v="0"/>
    <x v="4"/>
    <n v="42"/>
    <s v="Brown Sola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5"/>
    <n v="0"/>
    <n v="0"/>
    <x v="4"/>
  </r>
  <r>
    <x v="0"/>
    <x v="4"/>
    <n v="43"/>
    <s v="OVEC-K Min"/>
    <n v="11.5"/>
    <n v="0"/>
    <n v="100"/>
    <n v="0"/>
    <n v="1153.2"/>
    <n v="100000"/>
    <n v="744"/>
    <n v="27.1"/>
    <n v="313"/>
    <n v="0"/>
    <n v="0"/>
    <n v="0"/>
    <n v="0"/>
    <n v="27.15"/>
    <n v="27.15"/>
    <n v="313"/>
    <s v="2017Plan"/>
    <d v="2016-05-01T00:00:00"/>
    <x v="0"/>
    <x v="36"/>
    <n v="11.5"/>
    <s v="N/A"/>
    <x v="0"/>
  </r>
  <r>
    <x v="0"/>
    <x v="4"/>
    <n v="44"/>
    <s v="OVEC-K Max"/>
    <n v="8.1"/>
    <n v="0"/>
    <n v="50.1"/>
    <n v="39"/>
    <n v="805.9"/>
    <n v="100000"/>
    <n v="360"/>
    <n v="27.1"/>
    <n v="219"/>
    <n v="0"/>
    <n v="0"/>
    <n v="0"/>
    <n v="0"/>
    <n v="27.15"/>
    <n v="27.15"/>
    <n v="219"/>
    <s v="2017Plan"/>
    <d v="2016-05-01T00:00:00"/>
    <x v="0"/>
    <x v="36"/>
    <n v="8.1"/>
    <s v="N/A"/>
    <x v="0"/>
  </r>
  <r>
    <x v="0"/>
    <x v="4"/>
    <n v="45"/>
    <s v="OVEC-L Min"/>
    <n v="25.7"/>
    <n v="0"/>
    <n v="100"/>
    <n v="0"/>
    <n v="2566.8000000000002"/>
    <n v="100000"/>
    <n v="744"/>
    <n v="27.1"/>
    <n v="697"/>
    <n v="0"/>
    <n v="0"/>
    <n v="0"/>
    <n v="0"/>
    <n v="27.15"/>
    <n v="27.15"/>
    <n v="697"/>
    <s v="2017Plan"/>
    <d v="2016-05-01T00:00:00"/>
    <x v="0"/>
    <x v="36"/>
    <s v="N/A"/>
    <n v="25.7"/>
    <x v="0"/>
  </r>
  <r>
    <x v="0"/>
    <x v="4"/>
    <n v="46"/>
    <s v="OVEC-L Max"/>
    <n v="18.8"/>
    <n v="0"/>
    <n v="52.5"/>
    <n v="41"/>
    <n v="1879.4"/>
    <n v="100000"/>
    <n v="376"/>
    <n v="27.1"/>
    <n v="510"/>
    <n v="0"/>
    <n v="0"/>
    <n v="0"/>
    <n v="0"/>
    <n v="27.15"/>
    <n v="27.15"/>
    <n v="510"/>
    <s v="2017Plan"/>
    <d v="2016-05-01T00:00:00"/>
    <x v="0"/>
    <x v="36"/>
    <s v="N/A"/>
    <n v="18.8"/>
    <x v="0"/>
  </r>
  <r>
    <x v="0"/>
    <x v="4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5"/>
  </r>
  <r>
    <x v="0"/>
    <x v="4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5"/>
  </r>
  <r>
    <x v="0"/>
    <x v="4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5"/>
  </r>
  <r>
    <x v="0"/>
    <x v="4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5"/>
  </r>
  <r>
    <x v="0"/>
    <x v="4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5"/>
  </r>
  <r>
    <x v="0"/>
    <x v="4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5"/>
  </r>
  <r>
    <x v="0"/>
    <x v="4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5"/>
  </r>
  <r>
    <x v="0"/>
    <x v="4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5"/>
  </r>
  <r>
    <x v="0"/>
    <x v="4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5"/>
  </r>
  <r>
    <x v="0"/>
    <x v="4"/>
    <n v="56"/>
    <s v="PUR7X8 1"/>
    <n v="1.6"/>
    <n v="0"/>
    <n v="12.5"/>
    <n v="13"/>
    <s v=""/>
    <s v=""/>
    <n v="31"/>
    <n v="16.399999999999999"/>
    <n v="25"/>
    <s v=""/>
    <n v="0"/>
    <n v="0"/>
    <n v="10"/>
    <n v="22.78"/>
    <n v="22.78"/>
    <n v="35"/>
    <s v="2017Plan"/>
    <d v="2016-05-01T00:00:00"/>
    <x v="0"/>
    <x v="37"/>
    <s v="N/A"/>
    <s v="N/A"/>
    <x v="5"/>
  </r>
  <r>
    <x v="0"/>
    <x v="4"/>
    <n v="57"/>
    <s v="PUR7X8 2"/>
    <n v="1.4"/>
    <n v="0"/>
    <n v="11.3"/>
    <n v="11"/>
    <s v=""/>
    <s v=""/>
    <n v="28"/>
    <n v="16.399999999999999"/>
    <n v="23"/>
    <s v=""/>
    <n v="0"/>
    <n v="0"/>
    <n v="9"/>
    <n v="22.82"/>
    <n v="22.82"/>
    <n v="32"/>
    <s v="2017Plan"/>
    <d v="2016-05-01T00:00:00"/>
    <x v="0"/>
    <x v="37"/>
    <s v="N/A"/>
    <s v="N/A"/>
    <x v="5"/>
  </r>
  <r>
    <x v="0"/>
    <x v="4"/>
    <n v="58"/>
    <s v="PUR7X8 3"/>
    <n v="1.2"/>
    <n v="0"/>
    <n v="9.6999999999999993"/>
    <n v="8"/>
    <s v=""/>
    <s v=""/>
    <n v="24"/>
    <n v="16.3"/>
    <n v="20"/>
    <s v=""/>
    <n v="0"/>
    <n v="0"/>
    <n v="8"/>
    <n v="22.67"/>
    <n v="22.67"/>
    <n v="27"/>
    <s v="2017Plan"/>
    <d v="2016-05-01T00:00:00"/>
    <x v="0"/>
    <x v="37"/>
    <s v="N/A"/>
    <s v="N/A"/>
    <x v="5"/>
  </r>
  <r>
    <x v="0"/>
    <x v="4"/>
    <n v="59"/>
    <s v="PUR7X8 4"/>
    <n v="0.9"/>
    <n v="0"/>
    <n v="7.3"/>
    <n v="5"/>
    <s v=""/>
    <s v=""/>
    <n v="18"/>
    <n v="15.6"/>
    <n v="14"/>
    <s v=""/>
    <n v="0"/>
    <n v="0"/>
    <n v="6"/>
    <n v="21.96"/>
    <n v="21.96"/>
    <n v="20"/>
    <s v="2017Plan"/>
    <d v="2016-05-01T00:00:00"/>
    <x v="0"/>
    <x v="37"/>
    <s v="N/A"/>
    <s v="N/A"/>
    <x v="5"/>
  </r>
  <r>
    <x v="0"/>
    <x v="4"/>
    <n v="60"/>
    <s v="NF5X16NF1"/>
    <n v="-17.7"/>
    <n v="0"/>
    <n v="12.6"/>
    <n v="21"/>
    <s v=""/>
    <s v=""/>
    <n v="171"/>
    <n v="46.1"/>
    <n v="-817"/>
    <s v=""/>
    <n v="0"/>
    <n v="0"/>
    <n v="158"/>
    <n v="37.19"/>
    <n v="37.19"/>
    <n v="-660"/>
    <s v="2017Plan"/>
    <d v="2016-05-01T00:00:00"/>
    <x v="0"/>
    <x v="37"/>
    <s v="N/A"/>
    <s v="N/A"/>
    <x v="6"/>
  </r>
  <r>
    <x v="0"/>
    <x v="4"/>
    <n v="61"/>
    <s v="NF7X8NF01"/>
    <n v="0"/>
    <n v="0"/>
    <n v="0"/>
    <n v="21"/>
    <s v=""/>
    <s v=""/>
    <n v="118"/>
    <n v="0"/>
    <n v="0"/>
    <s v=""/>
    <n v="0"/>
    <n v="0"/>
    <n v="0"/>
    <n v="0"/>
    <n v="0"/>
    <n v="0"/>
    <s v="2017Plan"/>
    <d v="2016-05-01T00:00:00"/>
    <x v="0"/>
    <x v="37"/>
    <s v="N/A"/>
    <s v="N/A"/>
    <x v="6"/>
  </r>
  <r>
    <x v="0"/>
    <x v="4"/>
    <n v="62"/>
    <s v="NF2X16SAT1"/>
    <n v="-1"/>
    <n v="0"/>
    <n v="4.3"/>
    <n v="1"/>
    <s v=""/>
    <s v=""/>
    <n v="9"/>
    <n v="34.1"/>
    <n v="-33"/>
    <s v=""/>
    <n v="0"/>
    <n v="0"/>
    <n v="7"/>
    <n v="26.89"/>
    <n v="26.89"/>
    <n v="-26"/>
    <s v="2017Plan"/>
    <d v="2016-05-01T00:00:00"/>
    <x v="0"/>
    <x v="37"/>
    <s v="N/A"/>
    <s v="N/A"/>
    <x v="6"/>
  </r>
  <r>
    <x v="0"/>
    <x v="4"/>
    <n v="63"/>
    <s v="NF2X16SUN1"/>
    <n v="-1.7"/>
    <n v="0"/>
    <n v="6.1"/>
    <n v="2"/>
    <s v=""/>
    <s v=""/>
    <n v="20"/>
    <n v="34"/>
    <n v="-58"/>
    <s v=""/>
    <n v="0"/>
    <n v="0"/>
    <n v="12"/>
    <n v="26.79"/>
    <n v="26.79"/>
    <n v="-46"/>
    <s v="2017Plan"/>
    <d v="2016-05-01T00:00:00"/>
    <x v="0"/>
    <x v="37"/>
    <s v="N/A"/>
    <s v="N/A"/>
    <x v="6"/>
  </r>
  <r>
    <x v="0"/>
    <x v="4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6"/>
  </r>
  <r>
    <x v="0"/>
    <x v="4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6"/>
  </r>
  <r>
    <x v="0"/>
    <x v="4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6"/>
  </r>
  <r>
    <x v="0"/>
    <x v="4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6"/>
  </r>
  <r>
    <x v="0"/>
    <x v="4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5-01T00:00:00"/>
    <x v="0"/>
    <x v="37"/>
    <s v="N/A"/>
    <s v="N/A"/>
    <x v="7"/>
  </r>
  <r>
    <x v="0"/>
    <x v="4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37"/>
    <s v="N/A"/>
    <s v="N/A"/>
    <x v="1"/>
  </r>
  <r>
    <x v="0"/>
    <x v="4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37"/>
    <s v="N/A"/>
    <s v="N/A"/>
    <x v="1"/>
  </r>
  <r>
    <x v="0"/>
    <x v="4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37"/>
    <s v="N/A"/>
    <s v="N/A"/>
    <x v="1"/>
  </r>
  <r>
    <x v="0"/>
    <x v="4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5-01T00:00:00"/>
    <x v="0"/>
    <x v="37"/>
    <s v="N/A"/>
    <s v="N/A"/>
    <x v="1"/>
  </r>
  <r>
    <x v="0"/>
    <x v="4"/>
    <n v="84"/>
    <s v="Bluegrass 3"/>
    <n v="2.8"/>
    <n v="0"/>
    <n v="2.2999999999999998"/>
    <n v="4"/>
    <n v="30.5"/>
    <n v="10900"/>
    <n v="18"/>
    <n v="323.3"/>
    <n v="99"/>
    <n v="0"/>
    <n v="36"/>
    <n v="0"/>
    <n v="2"/>
    <n v="35.81"/>
    <n v="48.79"/>
    <n v="136"/>
    <s v="2017Plan"/>
    <d v="2016-05-01T00:00:00"/>
    <x v="0"/>
    <x v="38"/>
    <s v="N/A"/>
    <n v="2.8"/>
    <x v="2"/>
  </r>
  <r>
    <x v="0"/>
    <x v="5"/>
    <n v="1"/>
    <s v="Brown 1"/>
    <n v="18.7"/>
    <n v="0"/>
    <n v="24.4"/>
    <n v="3"/>
    <n v="211.8"/>
    <n v="11354"/>
    <n v="394"/>
    <n v="293.8"/>
    <n v="622"/>
    <n v="2"/>
    <n v="37"/>
    <n v="0"/>
    <n v="39"/>
    <n v="35.46"/>
    <n v="37.44"/>
    <n v="698"/>
    <s v="2017Plan"/>
    <d v="2016-06-01T00:00:00"/>
    <x v="0"/>
    <x v="0"/>
    <n v="18.7"/>
    <s v="N/A"/>
    <x v="0"/>
  </r>
  <r>
    <x v="0"/>
    <x v="5"/>
    <n v="2"/>
    <s v="Brown 2"/>
    <n v="33.799999999999997"/>
    <n v="0"/>
    <n v="28.3"/>
    <n v="1"/>
    <n v="363"/>
    <n v="10725"/>
    <n v="480"/>
    <n v="293.89999999999998"/>
    <n v="1067"/>
    <n v="1"/>
    <n v="15"/>
    <n v="0"/>
    <n v="80"/>
    <n v="33.880000000000003"/>
    <n v="34.33"/>
    <n v="1162"/>
    <s v="2017Plan"/>
    <d v="2016-06-01T00:00:00"/>
    <x v="0"/>
    <x v="1"/>
    <n v="33.799999999999997"/>
    <s v="N/A"/>
    <x v="0"/>
  </r>
  <r>
    <x v="0"/>
    <x v="5"/>
    <n v="3"/>
    <s v="Brown 3"/>
    <n v="92"/>
    <n v="0"/>
    <n v="31.2"/>
    <n v="3"/>
    <n v="1117.4000000000001"/>
    <n v="12147"/>
    <n v="571"/>
    <n v="293.89999999999998"/>
    <n v="3284"/>
    <n v="3"/>
    <n v="49"/>
    <n v="0"/>
    <n v="280"/>
    <n v="38.729999999999997"/>
    <n v="39.26"/>
    <n v="3612"/>
    <s v="2017Plan"/>
    <d v="2016-06-01T00:00:00"/>
    <x v="0"/>
    <x v="2"/>
    <n v="92"/>
    <s v="N/A"/>
    <x v="0"/>
  </r>
  <r>
    <x v="0"/>
    <x v="5"/>
    <n v="4"/>
    <s v="Ghent 1"/>
    <n v="259.8"/>
    <n v="0"/>
    <n v="76.099999999999994"/>
    <n v="2"/>
    <n v="2753.5"/>
    <n v="10600"/>
    <n v="652"/>
    <n v="220.2"/>
    <n v="6063"/>
    <n v="2"/>
    <n v="36"/>
    <n v="0"/>
    <n v="574"/>
    <n v="25.55"/>
    <n v="25.69"/>
    <n v="6672"/>
    <s v="2017Plan"/>
    <d v="2016-06-01T00:00:00"/>
    <x v="0"/>
    <x v="3"/>
    <n v="259.8"/>
    <s v="N/A"/>
    <x v="0"/>
  </r>
  <r>
    <x v="0"/>
    <x v="5"/>
    <n v="5"/>
    <s v="Ghent 2"/>
    <n v="261.7"/>
    <n v="0"/>
    <n v="73.7"/>
    <n v="3"/>
    <n v="2745.5"/>
    <n v="10490"/>
    <n v="681"/>
    <n v="220.2"/>
    <n v="6046"/>
    <n v="3"/>
    <n v="43"/>
    <n v="0"/>
    <n v="500"/>
    <n v="25.01"/>
    <n v="25.17"/>
    <n v="6588"/>
    <s v="2017Plan"/>
    <d v="2016-06-01T00:00:00"/>
    <x v="0"/>
    <x v="4"/>
    <n v="261.7"/>
    <s v="N/A"/>
    <x v="0"/>
  </r>
  <r>
    <x v="0"/>
    <x v="5"/>
    <n v="6"/>
    <s v="Ghent 3"/>
    <n v="276.3"/>
    <n v="0"/>
    <n v="79.099999999999994"/>
    <n v="2"/>
    <n v="3069.7"/>
    <n v="11112"/>
    <n v="669"/>
    <n v="220.2"/>
    <n v="6760"/>
    <n v="3"/>
    <n v="47"/>
    <n v="0"/>
    <n v="596"/>
    <n v="26.63"/>
    <n v="26.8"/>
    <n v="7403"/>
    <s v="2017Plan"/>
    <d v="2016-06-01T00:00:00"/>
    <x v="0"/>
    <x v="5"/>
    <n v="276.3"/>
    <s v="N/A"/>
    <x v="0"/>
  </r>
  <r>
    <x v="0"/>
    <x v="5"/>
    <n v="7"/>
    <s v="Ghent 4"/>
    <n v="265.8"/>
    <n v="0"/>
    <n v="79.400000000000006"/>
    <n v="2"/>
    <n v="2917.9"/>
    <n v="10979"/>
    <n v="668"/>
    <n v="220.2"/>
    <n v="6425"/>
    <n v="4"/>
    <n v="56"/>
    <n v="0"/>
    <n v="634"/>
    <n v="26.56"/>
    <n v="26.77"/>
    <n v="7115"/>
    <s v="2017Plan"/>
    <d v="2016-06-01T00:00:00"/>
    <x v="0"/>
    <x v="6"/>
    <n v="265.8"/>
    <s v="N/A"/>
    <x v="0"/>
  </r>
  <r>
    <x v="0"/>
    <x v="5"/>
    <n v="8"/>
    <s v="Mill Creek 1"/>
    <n v="148.69999999999999"/>
    <n v="0"/>
    <n v="68.900000000000006"/>
    <n v="2"/>
    <n v="1553.1"/>
    <n v="10443"/>
    <n v="672"/>
    <n v="230.3"/>
    <n v="3578"/>
    <n v="4"/>
    <n v="20"/>
    <n v="0"/>
    <n v="211"/>
    <n v="25.47"/>
    <n v="25.6"/>
    <n v="3808"/>
    <s v="2017Plan"/>
    <d v="2016-06-01T00:00:00"/>
    <x v="0"/>
    <x v="7"/>
    <s v="N/A"/>
    <n v="148.69999999999999"/>
    <x v="0"/>
  </r>
  <r>
    <x v="0"/>
    <x v="5"/>
    <n v="9"/>
    <s v="Mill Creek 2"/>
    <n v="138.1"/>
    <n v="0"/>
    <n v="64.599999999999994"/>
    <n v="2"/>
    <n v="1492.4"/>
    <n v="10808"/>
    <n v="640"/>
    <n v="230.4"/>
    <n v="3438"/>
    <n v="4"/>
    <n v="20"/>
    <n v="0"/>
    <n v="198"/>
    <n v="26.33"/>
    <n v="26.47"/>
    <n v="3655"/>
    <s v="2017Plan"/>
    <d v="2016-06-01T00:00:00"/>
    <x v="0"/>
    <x v="8"/>
    <s v="N/A"/>
    <n v="138.1"/>
    <x v="0"/>
  </r>
  <r>
    <x v="0"/>
    <x v="5"/>
    <n v="10"/>
    <s v="Mill Creek 3"/>
    <n v="94.4"/>
    <n v="0"/>
    <n v="34"/>
    <n v="3"/>
    <n v="1017.8"/>
    <n v="10786"/>
    <n v="372"/>
    <n v="230.3"/>
    <n v="2344"/>
    <n v="18"/>
    <n v="82"/>
    <n v="0"/>
    <n v="193"/>
    <n v="26.9"/>
    <n v="27.76"/>
    <n v="2620"/>
    <s v="2017Plan"/>
    <d v="2016-06-01T00:00:00"/>
    <x v="0"/>
    <x v="9"/>
    <s v="N/A"/>
    <n v="94.4"/>
    <x v="0"/>
  </r>
  <r>
    <x v="0"/>
    <x v="5"/>
    <n v="11"/>
    <s v="Mill Creek 4"/>
    <n v="246.9"/>
    <n v="0"/>
    <n v="71.900000000000006"/>
    <n v="2"/>
    <n v="2587"/>
    <n v="10477"/>
    <n v="671"/>
    <n v="230.3"/>
    <n v="5959"/>
    <n v="19"/>
    <n v="86"/>
    <n v="0"/>
    <n v="447"/>
    <n v="25.95"/>
    <n v="26.29"/>
    <n v="6493"/>
    <s v="2017Plan"/>
    <d v="2016-06-01T00:00:00"/>
    <x v="0"/>
    <x v="10"/>
    <s v="N/A"/>
    <n v="246.9"/>
    <x v="0"/>
  </r>
  <r>
    <x v="0"/>
    <x v="5"/>
    <n v="12"/>
    <s v="Trimble County 1"/>
    <n v="214"/>
    <n v="0"/>
    <n v="80.3"/>
    <n v="2"/>
    <n v="2287.9"/>
    <n v="10691"/>
    <n v="667"/>
    <n v="224.3"/>
    <n v="5132"/>
    <n v="7"/>
    <n v="102"/>
    <n v="0"/>
    <n v="414"/>
    <n v="25.91"/>
    <n v="26.39"/>
    <n v="5647"/>
    <s v="2017Plan"/>
    <d v="2016-06-01T00:00:00"/>
    <x v="0"/>
    <x v="11"/>
    <s v="N/A"/>
    <n v="214"/>
    <x v="0"/>
  </r>
  <r>
    <x v="0"/>
    <x v="5"/>
    <n v="13"/>
    <s v="Trimble County 2"/>
    <n v="308.60000000000002"/>
    <n v="0"/>
    <n v="78.099999999999994"/>
    <n v="2"/>
    <n v="2852.2"/>
    <n v="9241"/>
    <n v="622"/>
    <n v="225.9"/>
    <n v="6444"/>
    <n v="17"/>
    <n v="264"/>
    <n v="0"/>
    <n v="527"/>
    <n v="22.59"/>
    <n v="23.44"/>
    <n v="7235"/>
    <s v="2017Plan"/>
    <d v="2016-06-01T00:00:00"/>
    <x v="0"/>
    <x v="12"/>
    <n v="249.96600000000004"/>
    <n v="58.634000000000007"/>
    <x v="0"/>
  </r>
  <r>
    <x v="0"/>
    <x v="5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6-01T00:00:00"/>
    <x v="0"/>
    <x v="13"/>
    <n v="0"/>
    <n v="0"/>
    <x v="1"/>
  </r>
  <r>
    <x v="0"/>
    <x v="5"/>
    <n v="15"/>
    <s v="Cane Run 7 2X1"/>
    <n v="419.6"/>
    <n v="0"/>
    <n v="88"/>
    <n v="3"/>
    <n v="2880.4"/>
    <n v="6864"/>
    <n v="654"/>
    <n v="322.60000000000002"/>
    <n v="9293"/>
    <n v="8"/>
    <n v="27"/>
    <n v="0"/>
    <n v="516"/>
    <n v="23.38"/>
    <n v="23.44"/>
    <n v="9836"/>
    <s v="2017Plan"/>
    <d v="2016-06-01T00:00:00"/>
    <x v="0"/>
    <x v="13"/>
    <n v="327.28800000000001"/>
    <n v="92.312000000000012"/>
    <x v="1"/>
  </r>
  <r>
    <x v="0"/>
    <x v="5"/>
    <n v="16"/>
    <s v="Brown 5"/>
    <n v="9.5"/>
    <n v="0"/>
    <n v="12.2"/>
    <n v="10"/>
    <n v="125.1"/>
    <n v="13152"/>
    <n v="116"/>
    <n v="324.39999999999998"/>
    <n v="406"/>
    <n v="1"/>
    <n v="3"/>
    <n v="0"/>
    <n v="0"/>
    <n v="42.67"/>
    <n v="42.94"/>
    <n v="409"/>
    <s v="2017Plan"/>
    <d v="2016-06-01T00:00:00"/>
    <x v="0"/>
    <x v="14"/>
    <n v="4.4649999999999999"/>
    <n v="5.0350000000000001"/>
    <x v="2"/>
  </r>
  <r>
    <x v="0"/>
    <x v="5"/>
    <n v="17"/>
    <s v="Brown 5 ICE"/>
    <n v="0.1"/>
    <n v="0"/>
    <n v="0.1"/>
    <n v="3"/>
    <n v="1.9"/>
    <n v="16510"/>
    <n v="4"/>
    <n v="324.39999999999998"/>
    <n v="6"/>
    <n v="0"/>
    <n v="0"/>
    <n v="0"/>
    <n v="0"/>
    <n v="53.56"/>
    <n v="53.56"/>
    <n v="6"/>
    <s v="2017Plan"/>
    <d v="2016-06-01T00:00:00"/>
    <x v="0"/>
    <x v="14"/>
    <n v="4.7E-2"/>
    <n v="5.3000000000000005E-2"/>
    <x v="2"/>
  </r>
  <r>
    <x v="0"/>
    <x v="5"/>
    <n v="18"/>
    <s v="Brown 6"/>
    <n v="4.7"/>
    <n v="0"/>
    <n v="4.4000000000000004"/>
    <n v="5"/>
    <n v="51.5"/>
    <n v="11048"/>
    <n v="34"/>
    <n v="324.39999999999998"/>
    <n v="167"/>
    <n v="1"/>
    <n v="4"/>
    <n v="0"/>
    <n v="0"/>
    <n v="35.840000000000003"/>
    <n v="36.619999999999997"/>
    <n v="171"/>
    <s v="2017Plan"/>
    <d v="2016-06-01T00:00:00"/>
    <x v="0"/>
    <x v="15"/>
    <n v="2.9140000000000001"/>
    <n v="1.786"/>
    <x v="2"/>
  </r>
  <r>
    <x v="0"/>
    <x v="5"/>
    <n v="19"/>
    <s v="Brown 7"/>
    <n v="7.2"/>
    <n v="0"/>
    <n v="6.8"/>
    <n v="8"/>
    <n v="79.2"/>
    <n v="11024"/>
    <n v="52"/>
    <n v="324.39999999999998"/>
    <n v="257"/>
    <n v="2"/>
    <n v="6"/>
    <n v="0"/>
    <n v="0"/>
    <n v="35.76"/>
    <n v="36.6"/>
    <n v="263"/>
    <s v="2017Plan"/>
    <d v="2016-06-01T00:00:00"/>
    <x v="0"/>
    <x v="16"/>
    <n v="4.4640000000000004"/>
    <n v="2.7360000000000002"/>
    <x v="2"/>
  </r>
  <r>
    <x v="0"/>
    <x v="5"/>
    <n v="20"/>
    <s v="Brown 8"/>
    <n v="5.9"/>
    <n v="0"/>
    <n v="8"/>
    <n v="10"/>
    <n v="87"/>
    <n v="14796"/>
    <n v="94"/>
    <n v="324.39999999999998"/>
    <n v="282"/>
    <n v="1"/>
    <n v="3"/>
    <n v="0"/>
    <n v="0"/>
    <n v="48"/>
    <n v="48.47"/>
    <n v="285"/>
    <s v="2017Plan"/>
    <d v="2016-06-01T00:00:00"/>
    <x v="0"/>
    <x v="17"/>
    <n v="5.9"/>
    <s v="N/A"/>
    <x v="2"/>
  </r>
  <r>
    <x v="0"/>
    <x v="5"/>
    <n v="21"/>
    <s v="Brown 8 ICE"/>
    <n v="0.1"/>
    <n v="0"/>
    <n v="0.1"/>
    <n v="3"/>
    <n v="1.7"/>
    <n v="16329"/>
    <n v="4"/>
    <n v="324.39999999999998"/>
    <n v="6"/>
    <n v="0"/>
    <n v="0"/>
    <n v="0"/>
    <n v="0"/>
    <n v="52.97"/>
    <n v="52.97"/>
    <n v="6"/>
    <s v="2017Plan"/>
    <d v="2016-06-01T00:00:00"/>
    <x v="0"/>
    <x v="17"/>
    <n v="0.1"/>
    <s v="N/A"/>
    <x v="2"/>
  </r>
  <r>
    <x v="0"/>
    <x v="5"/>
    <n v="22"/>
    <s v="Brown 9"/>
    <n v="5.0999999999999996"/>
    <n v="0"/>
    <n v="7"/>
    <n v="8"/>
    <n v="74.7"/>
    <n v="14631"/>
    <n v="79"/>
    <n v="324.39999999999998"/>
    <n v="242"/>
    <n v="1"/>
    <n v="2"/>
    <n v="0"/>
    <n v="0"/>
    <n v="47.46"/>
    <n v="47.89"/>
    <n v="245"/>
    <s v="2017Plan"/>
    <d v="2016-06-01T00:00:00"/>
    <x v="0"/>
    <x v="18"/>
    <n v="5.0999999999999996"/>
    <s v="N/A"/>
    <x v="2"/>
  </r>
  <r>
    <x v="0"/>
    <x v="5"/>
    <n v="23"/>
    <s v="Brown 9 ICE"/>
    <n v="0.1"/>
    <n v="0"/>
    <n v="0.1"/>
    <n v="4"/>
    <n v="1.7"/>
    <n v="16329"/>
    <n v="4"/>
    <n v="324.39999999999998"/>
    <n v="6"/>
    <n v="0"/>
    <n v="0"/>
    <n v="0"/>
    <n v="0"/>
    <n v="52.97"/>
    <n v="52.97"/>
    <n v="6"/>
    <s v="2017Plan"/>
    <d v="2016-06-01T00:00:00"/>
    <x v="0"/>
    <x v="18"/>
    <n v="0.1"/>
    <s v="N/A"/>
    <x v="2"/>
  </r>
  <r>
    <x v="0"/>
    <x v="5"/>
    <n v="24"/>
    <s v="Brown 10"/>
    <n v="5"/>
    <n v="0"/>
    <n v="6.8"/>
    <n v="8"/>
    <n v="73.099999999999994"/>
    <n v="14605"/>
    <n v="77"/>
    <n v="324.39999999999998"/>
    <n v="237"/>
    <n v="1"/>
    <n v="2"/>
    <n v="0"/>
    <n v="0"/>
    <n v="47.38"/>
    <n v="47.82"/>
    <n v="239"/>
    <s v="2017Plan"/>
    <d v="2016-06-01T00:00:00"/>
    <x v="0"/>
    <x v="19"/>
    <n v="5"/>
    <s v="N/A"/>
    <x v="2"/>
  </r>
  <r>
    <x v="0"/>
    <x v="5"/>
    <n v="25"/>
    <s v="Brown 10 ICE"/>
    <n v="0.1"/>
    <n v="0"/>
    <n v="0.1"/>
    <n v="3"/>
    <n v="1.7"/>
    <n v="16329"/>
    <n v="4"/>
    <n v="324.39999999999998"/>
    <n v="6"/>
    <n v="0"/>
    <n v="0"/>
    <n v="0"/>
    <n v="0"/>
    <n v="52.97"/>
    <n v="52.97"/>
    <n v="6"/>
    <s v="2017Plan"/>
    <d v="2016-06-01T00:00:00"/>
    <x v="0"/>
    <x v="19"/>
    <n v="0.1"/>
    <s v="N/A"/>
    <x v="2"/>
  </r>
  <r>
    <x v="0"/>
    <x v="5"/>
    <n v="26"/>
    <s v="Brown 11"/>
    <n v="5.3"/>
    <n v="0"/>
    <n v="7.2"/>
    <n v="8"/>
    <n v="78.599999999999994"/>
    <n v="14884"/>
    <n v="86"/>
    <n v="324.39999999999998"/>
    <n v="255"/>
    <n v="1"/>
    <n v="2"/>
    <n v="0"/>
    <n v="0"/>
    <n v="48.28"/>
    <n v="48.67"/>
    <n v="257"/>
    <s v="2017Plan"/>
    <d v="2016-06-01T00:00:00"/>
    <x v="0"/>
    <x v="20"/>
    <n v="5.3"/>
    <s v="N/A"/>
    <x v="2"/>
  </r>
  <r>
    <x v="0"/>
    <x v="5"/>
    <n v="27"/>
    <s v="Brown 11 ICE"/>
    <n v="0.1"/>
    <n v="0"/>
    <n v="0.1"/>
    <n v="3"/>
    <n v="1.7"/>
    <n v="16329"/>
    <n v="4"/>
    <n v="324.39999999999998"/>
    <n v="6"/>
    <n v="0"/>
    <n v="0"/>
    <n v="0"/>
    <n v="0"/>
    <n v="52.97"/>
    <n v="52.97"/>
    <n v="6"/>
    <s v="2017Plan"/>
    <d v="2016-06-01T00:00:00"/>
    <x v="0"/>
    <x v="20"/>
    <n v="0.1"/>
    <s v="N/A"/>
    <x v="2"/>
  </r>
  <r>
    <x v="0"/>
    <x v="5"/>
    <n v="28"/>
    <s v="Paddys Run 13"/>
    <n v="18.3"/>
    <n v="0"/>
    <n v="17.3"/>
    <n v="18"/>
    <n v="197.7"/>
    <n v="10782"/>
    <n v="130"/>
    <n v="329.2"/>
    <n v="651"/>
    <n v="1"/>
    <n v="3"/>
    <n v="0"/>
    <n v="0"/>
    <n v="35.49"/>
    <n v="35.64"/>
    <n v="653"/>
    <s v="2017Plan"/>
    <d v="2016-06-01T00:00:00"/>
    <x v="0"/>
    <x v="21"/>
    <n v="8.6009999999999991"/>
    <n v="9.6990000000000016"/>
    <x v="2"/>
  </r>
  <r>
    <x v="0"/>
    <x v="5"/>
    <n v="29"/>
    <s v="Trimble Co 05"/>
    <n v="38.5"/>
    <n v="0"/>
    <n v="33.6"/>
    <n v="21"/>
    <n v="420.1"/>
    <n v="10920"/>
    <n v="260"/>
    <n v="324.39999999999998"/>
    <n v="1363"/>
    <n v="1"/>
    <n v="3"/>
    <n v="0"/>
    <n v="0"/>
    <n v="35.42"/>
    <n v="35.5"/>
    <n v="1366"/>
    <s v="2017Plan"/>
    <d v="2016-06-01T00:00:00"/>
    <x v="0"/>
    <x v="22"/>
    <n v="27.334999999999997"/>
    <n v="11.164999999999999"/>
    <x v="2"/>
  </r>
  <r>
    <x v="0"/>
    <x v="5"/>
    <n v="30"/>
    <s v="Trimble Co 06"/>
    <n v="35"/>
    <n v="0"/>
    <n v="30.6"/>
    <n v="21"/>
    <n v="381.5"/>
    <n v="10908"/>
    <n v="235"/>
    <n v="324.39999999999998"/>
    <n v="1238"/>
    <n v="1"/>
    <n v="3"/>
    <n v="0"/>
    <n v="0"/>
    <n v="35.39"/>
    <n v="35.47"/>
    <n v="1241"/>
    <s v="2017Plan"/>
    <d v="2016-06-01T00:00:00"/>
    <x v="0"/>
    <x v="23"/>
    <n v="24.849999999999998"/>
    <n v="10.149999999999999"/>
    <x v="2"/>
  </r>
  <r>
    <x v="0"/>
    <x v="5"/>
    <n v="31"/>
    <s v="Trimble Co 07"/>
    <n v="32.299999999999997"/>
    <n v="0"/>
    <n v="28.2"/>
    <n v="22"/>
    <n v="352"/>
    <n v="10898"/>
    <n v="216"/>
    <n v="324.39999999999998"/>
    <n v="1142"/>
    <n v="1"/>
    <n v="3"/>
    <n v="0"/>
    <n v="0"/>
    <n v="35.35"/>
    <n v="35.450000000000003"/>
    <n v="1145"/>
    <s v="2017Plan"/>
    <d v="2016-06-01T00:00:00"/>
    <x v="0"/>
    <x v="24"/>
    <n v="20.348999999999997"/>
    <n v="11.950999999999999"/>
    <x v="2"/>
  </r>
  <r>
    <x v="0"/>
    <x v="5"/>
    <n v="32"/>
    <s v="Trimble Co 08"/>
    <n v="17.2"/>
    <n v="0"/>
    <n v="15"/>
    <n v="11"/>
    <n v="186"/>
    <n v="10828"/>
    <n v="111"/>
    <n v="324.39999999999998"/>
    <n v="603"/>
    <n v="0"/>
    <n v="2"/>
    <n v="0"/>
    <n v="0"/>
    <n v="35.130000000000003"/>
    <n v="35.22"/>
    <n v="605"/>
    <s v="2017Plan"/>
    <d v="2016-06-01T00:00:00"/>
    <x v="0"/>
    <x v="25"/>
    <n v="10.836"/>
    <n v="6.3639999999999999"/>
    <x v="2"/>
  </r>
  <r>
    <x v="0"/>
    <x v="5"/>
    <n v="33"/>
    <s v="Trimble Co 09"/>
    <n v="26.6"/>
    <n v="0"/>
    <n v="23.2"/>
    <n v="17"/>
    <n v="289.39999999999998"/>
    <n v="10889"/>
    <n v="177"/>
    <n v="324.39999999999998"/>
    <n v="939"/>
    <n v="1"/>
    <n v="2"/>
    <n v="0"/>
    <n v="0"/>
    <n v="35.33"/>
    <n v="35.42"/>
    <n v="941"/>
    <s v="2017Plan"/>
    <d v="2016-06-01T00:00:00"/>
    <x v="0"/>
    <x v="26"/>
    <n v="16.758000000000003"/>
    <n v="9.8420000000000005"/>
    <x v="2"/>
  </r>
  <r>
    <x v="0"/>
    <x v="5"/>
    <n v="34"/>
    <s v="Trimble Co 10"/>
    <n v="11.9"/>
    <n v="0"/>
    <n v="10.4"/>
    <n v="13"/>
    <n v="128.4"/>
    <n v="10838"/>
    <n v="77"/>
    <n v="324.39999999999998"/>
    <n v="417"/>
    <n v="1"/>
    <n v="2"/>
    <n v="0"/>
    <n v="0"/>
    <n v="35.159999999999997"/>
    <n v="35.32"/>
    <n v="419"/>
    <s v="2017Plan"/>
    <d v="2016-06-01T00:00:00"/>
    <x v="0"/>
    <x v="27"/>
    <n v="7.4969999999999999"/>
    <n v="4.4030000000000005"/>
    <x v="2"/>
  </r>
  <r>
    <x v="0"/>
    <x v="5"/>
    <n v="35"/>
    <s v="Cane Run 11"/>
    <n v="0.1"/>
    <n v="0"/>
    <n v="1.4"/>
    <n v="1"/>
    <n v="2.2999999999999998"/>
    <n v="16117"/>
    <n v="10"/>
    <n v="322.60000000000002"/>
    <n v="7"/>
    <n v="0"/>
    <n v="0"/>
    <n v="0"/>
    <n v="0"/>
    <n v="52"/>
    <n v="52"/>
    <n v="7"/>
    <s v="2017Plan"/>
    <d v="2016-06-01T00:00:00"/>
    <x v="0"/>
    <x v="28"/>
    <s v="N/A"/>
    <n v="0.1"/>
    <x v="2"/>
  </r>
  <r>
    <x v="0"/>
    <x v="5"/>
    <n v="36"/>
    <s v="Haefling"/>
    <n v="0.3"/>
    <n v="0"/>
    <n v="1.5"/>
    <n v="4"/>
    <n v="4.5"/>
    <n v="18000"/>
    <n v="21"/>
    <n v="914.4"/>
    <n v="41"/>
    <n v="1"/>
    <n v="8"/>
    <n v="0"/>
    <n v="0"/>
    <n v="164.59"/>
    <n v="197.84"/>
    <n v="50"/>
    <s v="2017Plan"/>
    <d v="2016-06-01T00:00:00"/>
    <x v="0"/>
    <x v="29"/>
    <n v="0.3"/>
    <s v="N/A"/>
    <x v="2"/>
  </r>
  <r>
    <x v="0"/>
    <x v="5"/>
    <n v="37"/>
    <s v="Paddys Run 11"/>
    <n v="0.1"/>
    <n v="0"/>
    <n v="1.4"/>
    <n v="1"/>
    <n v="1.9"/>
    <n v="15479"/>
    <n v="10"/>
    <n v="329.2"/>
    <n v="6"/>
    <n v="0"/>
    <n v="0"/>
    <n v="0"/>
    <n v="0"/>
    <n v="50.95"/>
    <n v="50.95"/>
    <n v="6"/>
    <s v="2017Plan"/>
    <d v="2016-06-01T00:00:00"/>
    <x v="0"/>
    <x v="30"/>
    <s v="N/A"/>
    <n v="0.1"/>
    <x v="2"/>
  </r>
  <r>
    <x v="0"/>
    <x v="5"/>
    <n v="38"/>
    <s v="Paddys Run 12"/>
    <n v="0.3"/>
    <n v="0"/>
    <n v="1.5"/>
    <n v="1"/>
    <n v="4.3"/>
    <n v="17005"/>
    <n v="11"/>
    <n v="329.2"/>
    <n v="14"/>
    <n v="0"/>
    <n v="0"/>
    <n v="0"/>
    <n v="0"/>
    <n v="55.97"/>
    <n v="55.97"/>
    <n v="14"/>
    <s v="2017Plan"/>
    <d v="2016-06-01T00:00:00"/>
    <x v="0"/>
    <x v="31"/>
    <s v="N/A"/>
    <n v="0.3"/>
    <x v="2"/>
  </r>
  <r>
    <x v="0"/>
    <x v="5"/>
    <n v="39"/>
    <s v="Zorn 1"/>
    <n v="0.1"/>
    <n v="0"/>
    <n v="1.4"/>
    <n v="1"/>
    <n v="2.6"/>
    <n v="18676"/>
    <n v="10"/>
    <n v="328.7"/>
    <n v="9"/>
    <n v="0"/>
    <n v="0"/>
    <n v="0"/>
    <n v="0"/>
    <n v="61.38"/>
    <n v="61.38"/>
    <n v="9"/>
    <s v="2017Plan"/>
    <d v="2016-06-01T00:00:00"/>
    <x v="0"/>
    <x v="32"/>
    <s v="N/A"/>
    <n v="0.1"/>
    <x v="2"/>
  </r>
  <r>
    <x v="0"/>
    <x v="5"/>
    <n v="40"/>
    <s v="Dix Dam"/>
    <n v="1.8"/>
    <n v="0"/>
    <n v="7.9"/>
    <n v="14"/>
    <s v=""/>
    <s v=""/>
    <n v="63"/>
    <n v="0"/>
    <n v="0"/>
    <s v=""/>
    <n v="0"/>
    <n v="0"/>
    <n v="0"/>
    <n v="0"/>
    <n v="0"/>
    <n v="0"/>
    <s v="2017Plan"/>
    <d v="2016-06-01T00:00:00"/>
    <x v="0"/>
    <x v="33"/>
    <n v="1.8"/>
    <s v="N/A"/>
    <x v="3"/>
  </r>
  <r>
    <x v="0"/>
    <x v="5"/>
    <n v="41"/>
    <s v="Ohio Falls"/>
    <n v="22.9"/>
    <n v="0"/>
    <n v="100"/>
    <n v="0"/>
    <s v=""/>
    <s v=""/>
    <n v="720"/>
    <n v="0"/>
    <n v="0"/>
    <s v=""/>
    <n v="0"/>
    <n v="0"/>
    <n v="0"/>
    <n v="0"/>
    <n v="0"/>
    <n v="0"/>
    <s v="2017Plan"/>
    <d v="2016-06-01T00:00:00"/>
    <x v="0"/>
    <x v="34"/>
    <s v="N/A"/>
    <n v="22.9"/>
    <x v="3"/>
  </r>
  <r>
    <x v="0"/>
    <x v="5"/>
    <n v="42"/>
    <s v="Brown Solar"/>
    <n v="1.5"/>
    <n v="0"/>
    <n v="100"/>
    <n v="1"/>
    <s v=""/>
    <s v=""/>
    <n v="528"/>
    <n v="0"/>
    <n v="0"/>
    <s v=""/>
    <n v="0"/>
    <n v="0"/>
    <n v="0"/>
    <n v="0"/>
    <n v="0"/>
    <n v="0"/>
    <s v="2017Plan"/>
    <d v="2016-06-01T00:00:00"/>
    <x v="0"/>
    <x v="35"/>
    <n v="0.91500000000000004"/>
    <n v="0.58499999999999996"/>
    <x v="4"/>
  </r>
  <r>
    <x v="0"/>
    <x v="5"/>
    <n v="43"/>
    <s v="OVEC-K Min"/>
    <n v="11.2"/>
    <n v="0"/>
    <n v="100"/>
    <n v="0"/>
    <n v="1116"/>
    <n v="100000"/>
    <n v="720"/>
    <n v="27.1"/>
    <n v="303"/>
    <n v="0"/>
    <n v="0"/>
    <n v="0"/>
    <n v="0"/>
    <n v="27.15"/>
    <n v="27.15"/>
    <n v="303"/>
    <s v="2017Plan"/>
    <d v="2016-06-01T00:00:00"/>
    <x v="0"/>
    <x v="36"/>
    <n v="11.2"/>
    <s v="N/A"/>
    <x v="0"/>
  </r>
  <r>
    <x v="0"/>
    <x v="5"/>
    <n v="44"/>
    <s v="OVEC-K Max"/>
    <n v="14.6"/>
    <n v="0"/>
    <n v="63.3"/>
    <n v="30"/>
    <n v="1459.2"/>
    <n v="100000"/>
    <n v="456"/>
    <n v="27.1"/>
    <n v="396"/>
    <n v="0"/>
    <n v="0"/>
    <n v="0"/>
    <n v="0"/>
    <n v="27.15"/>
    <n v="27.15"/>
    <n v="396"/>
    <s v="2017Plan"/>
    <d v="2016-06-01T00:00:00"/>
    <x v="0"/>
    <x v="36"/>
    <n v="14.6"/>
    <s v="N/A"/>
    <x v="0"/>
  </r>
  <r>
    <x v="0"/>
    <x v="5"/>
    <n v="45"/>
    <s v="OVEC-L Min"/>
    <n v="24.8"/>
    <n v="0"/>
    <n v="100"/>
    <n v="0"/>
    <n v="2484"/>
    <n v="100000"/>
    <n v="720"/>
    <n v="27.1"/>
    <n v="674"/>
    <n v="0"/>
    <n v="0"/>
    <n v="0"/>
    <n v="0"/>
    <n v="27.15"/>
    <n v="27.15"/>
    <n v="674"/>
    <s v="2017Plan"/>
    <d v="2016-06-01T00:00:00"/>
    <x v="0"/>
    <x v="36"/>
    <s v="N/A"/>
    <n v="24.8"/>
    <x v="0"/>
  </r>
  <r>
    <x v="0"/>
    <x v="5"/>
    <n v="46"/>
    <s v="OVEC-L Max"/>
    <n v="33.4"/>
    <n v="0"/>
    <n v="64.099999999999994"/>
    <n v="30"/>
    <n v="3343.6"/>
    <n v="100000"/>
    <n v="461"/>
    <n v="27.1"/>
    <n v="908"/>
    <n v="0"/>
    <n v="0"/>
    <n v="0"/>
    <n v="0"/>
    <n v="27.15"/>
    <n v="27.15"/>
    <n v="908"/>
    <s v="2017Plan"/>
    <d v="2016-06-01T00:00:00"/>
    <x v="0"/>
    <x v="36"/>
    <s v="N/A"/>
    <n v="33.4"/>
    <x v="0"/>
  </r>
  <r>
    <x v="0"/>
    <x v="5"/>
    <n v="47"/>
    <s v="PURP5X16a 1"/>
    <n v="1.8"/>
    <n v="0"/>
    <n v="9.9"/>
    <n v="5"/>
    <s v=""/>
    <s v=""/>
    <n v="35"/>
    <n v="41.4"/>
    <n v="73"/>
    <s v=""/>
    <n v="0"/>
    <n v="0"/>
    <n v="13"/>
    <n v="48.64"/>
    <n v="48.64"/>
    <n v="85"/>
    <s v="2017Plan"/>
    <d v="2016-06-01T00:00:00"/>
    <x v="0"/>
    <x v="37"/>
    <s v="N/A"/>
    <s v="N/A"/>
    <x v="5"/>
  </r>
  <r>
    <x v="0"/>
    <x v="5"/>
    <n v="48"/>
    <s v="PURP5X16a 2"/>
    <n v="1.6"/>
    <n v="0"/>
    <n v="9.1"/>
    <n v="6"/>
    <s v=""/>
    <s v=""/>
    <n v="32"/>
    <n v="41.9"/>
    <n v="67"/>
    <s v=""/>
    <n v="0"/>
    <n v="0"/>
    <n v="11"/>
    <n v="49.06"/>
    <n v="49.06"/>
    <n v="78"/>
    <s v="2017Plan"/>
    <d v="2016-06-01T00:00:00"/>
    <x v="0"/>
    <x v="37"/>
    <s v="N/A"/>
    <s v="N/A"/>
    <x v="5"/>
  </r>
  <r>
    <x v="0"/>
    <x v="5"/>
    <n v="49"/>
    <s v="PURP5X16a 3"/>
    <n v="1.4"/>
    <n v="0"/>
    <n v="8"/>
    <n v="5"/>
    <s v=""/>
    <s v=""/>
    <n v="28"/>
    <n v="41.2"/>
    <n v="58"/>
    <s v=""/>
    <n v="0"/>
    <n v="0"/>
    <n v="10"/>
    <n v="48.44"/>
    <n v="48.44"/>
    <n v="68"/>
    <s v="2017Plan"/>
    <d v="2016-06-01T00:00:00"/>
    <x v="0"/>
    <x v="37"/>
    <s v="N/A"/>
    <s v="N/A"/>
    <x v="5"/>
  </r>
  <r>
    <x v="0"/>
    <x v="5"/>
    <n v="50"/>
    <s v="PURP5X16a 4"/>
    <n v="1.3"/>
    <n v="0"/>
    <n v="7.4"/>
    <n v="4"/>
    <s v=""/>
    <s v=""/>
    <n v="26"/>
    <n v="41.5"/>
    <n v="54"/>
    <s v=""/>
    <n v="0"/>
    <n v="0"/>
    <n v="9"/>
    <n v="48.74"/>
    <n v="48.74"/>
    <n v="63"/>
    <s v="2017Plan"/>
    <d v="2016-06-01T00:00:00"/>
    <x v="0"/>
    <x v="37"/>
    <s v="N/A"/>
    <s v="N/A"/>
    <x v="5"/>
  </r>
  <r>
    <x v="0"/>
    <x v="5"/>
    <n v="51"/>
    <s v="PURP7x24H"/>
    <n v="8.6999999999999993"/>
    <n v="0"/>
    <n v="2.2000000000000002"/>
    <n v="2"/>
    <s v=""/>
    <s v=""/>
    <n v="22"/>
    <n v="100"/>
    <n v="874"/>
    <s v=""/>
    <n v="0"/>
    <n v="0"/>
    <n v="61"/>
    <n v="106.93"/>
    <n v="106.93"/>
    <n v="934"/>
    <s v="2017Plan"/>
    <d v="2016-06-01T00:00:00"/>
    <x v="0"/>
    <x v="37"/>
    <s v="N/A"/>
    <s v="N/A"/>
    <x v="5"/>
  </r>
  <r>
    <x v="0"/>
    <x v="5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5"/>
  </r>
  <r>
    <x v="0"/>
    <x v="5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5"/>
  </r>
  <r>
    <x v="0"/>
    <x v="5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5"/>
  </r>
  <r>
    <x v="0"/>
    <x v="5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5"/>
  </r>
  <r>
    <x v="0"/>
    <x v="5"/>
    <n v="56"/>
    <s v="PUR7X8 1"/>
    <n v="4.2"/>
    <n v="0"/>
    <n v="35.4"/>
    <n v="24"/>
    <s v=""/>
    <s v=""/>
    <n v="85"/>
    <n v="16.8"/>
    <n v="72"/>
    <s v=""/>
    <n v="0"/>
    <n v="0"/>
    <n v="27"/>
    <n v="23.23"/>
    <n v="23.23"/>
    <n v="99"/>
    <s v="2017Plan"/>
    <d v="2016-06-01T00:00:00"/>
    <x v="0"/>
    <x v="37"/>
    <s v="N/A"/>
    <s v="N/A"/>
    <x v="5"/>
  </r>
  <r>
    <x v="0"/>
    <x v="5"/>
    <n v="57"/>
    <s v="PUR7X8 2"/>
    <n v="4"/>
    <n v="0"/>
    <n v="32.9"/>
    <n v="22"/>
    <s v=""/>
    <s v=""/>
    <n v="79"/>
    <n v="16.899999999999999"/>
    <n v="67"/>
    <s v=""/>
    <n v="0"/>
    <n v="0"/>
    <n v="25"/>
    <n v="23.33"/>
    <n v="23.33"/>
    <n v="92"/>
    <s v="2017Plan"/>
    <d v="2016-06-01T00:00:00"/>
    <x v="0"/>
    <x v="37"/>
    <s v="N/A"/>
    <s v="N/A"/>
    <x v="5"/>
  </r>
  <r>
    <x v="0"/>
    <x v="5"/>
    <n v="58"/>
    <s v="PUR7X8 3"/>
    <n v="3.4"/>
    <n v="0"/>
    <n v="27.9"/>
    <n v="21"/>
    <s v=""/>
    <s v=""/>
    <n v="67"/>
    <n v="17.100000000000001"/>
    <n v="57"/>
    <s v=""/>
    <n v="0"/>
    <n v="0"/>
    <n v="22"/>
    <n v="23.49"/>
    <n v="23.49"/>
    <n v="79"/>
    <s v="2017Plan"/>
    <d v="2016-06-01T00:00:00"/>
    <x v="0"/>
    <x v="37"/>
    <s v="N/A"/>
    <s v="N/A"/>
    <x v="5"/>
  </r>
  <r>
    <x v="0"/>
    <x v="5"/>
    <n v="59"/>
    <s v="PUR7X8 4"/>
    <n v="2.9"/>
    <n v="0"/>
    <n v="23.8"/>
    <n v="18"/>
    <s v=""/>
    <s v=""/>
    <n v="57"/>
    <n v="16.5"/>
    <n v="47"/>
    <s v=""/>
    <n v="0"/>
    <n v="0"/>
    <n v="18"/>
    <n v="22.74"/>
    <n v="22.74"/>
    <n v="65"/>
    <s v="2017Plan"/>
    <d v="2016-06-01T00:00:00"/>
    <x v="0"/>
    <x v="37"/>
    <s v="N/A"/>
    <s v="N/A"/>
    <x v="5"/>
  </r>
  <r>
    <x v="0"/>
    <x v="5"/>
    <n v="60"/>
    <s v="NF5X16NF1"/>
    <n v="-9.5"/>
    <n v="0"/>
    <n v="6.7"/>
    <n v="34"/>
    <s v=""/>
    <s v=""/>
    <n v="172"/>
    <n v="42.4"/>
    <n v="-403"/>
    <s v=""/>
    <n v="0"/>
    <n v="0"/>
    <n v="86"/>
    <n v="33.369999999999997"/>
    <n v="33.369999999999997"/>
    <n v="-317"/>
    <s v="2017Plan"/>
    <d v="2016-06-01T00:00:00"/>
    <x v="0"/>
    <x v="37"/>
    <s v="N/A"/>
    <s v="N/A"/>
    <x v="6"/>
  </r>
  <r>
    <x v="0"/>
    <x v="5"/>
    <n v="61"/>
    <s v="NF7X8NF01"/>
    <n v="-0.6"/>
    <n v="0"/>
    <n v="2.7"/>
    <n v="29"/>
    <s v=""/>
    <s v=""/>
    <n v="228"/>
    <n v="14.5"/>
    <n v="-9"/>
    <s v=""/>
    <n v="0"/>
    <n v="0"/>
    <n v="4"/>
    <n v="8.56"/>
    <n v="8.56"/>
    <n v="-6"/>
    <s v="2017Plan"/>
    <d v="2016-06-01T00:00:00"/>
    <x v="0"/>
    <x v="37"/>
    <s v="N/A"/>
    <s v="N/A"/>
    <x v="6"/>
  </r>
  <r>
    <x v="0"/>
    <x v="5"/>
    <n v="62"/>
    <s v="NF2X16SAT1"/>
    <n v="-1.8"/>
    <n v="0"/>
    <n v="8.1"/>
    <n v="6"/>
    <s v=""/>
    <s v=""/>
    <n v="40"/>
    <n v="39.4"/>
    <n v="-71"/>
    <s v=""/>
    <n v="0"/>
    <n v="0"/>
    <n v="14"/>
    <n v="31.54"/>
    <n v="31.54"/>
    <n v="-57"/>
    <s v="2017Plan"/>
    <d v="2016-06-01T00:00:00"/>
    <x v="0"/>
    <x v="37"/>
    <s v="N/A"/>
    <s v="N/A"/>
    <x v="6"/>
  </r>
  <r>
    <x v="0"/>
    <x v="5"/>
    <n v="63"/>
    <s v="NF2X16SUN1"/>
    <n v="-3.7"/>
    <n v="0"/>
    <n v="16.7"/>
    <n v="4"/>
    <s v=""/>
    <s v=""/>
    <n v="64"/>
    <n v="39.299999999999997"/>
    <n v="-147"/>
    <s v=""/>
    <n v="0"/>
    <n v="0"/>
    <n v="29"/>
    <n v="31.39"/>
    <n v="31.39"/>
    <n v="-117"/>
    <s v="2017Plan"/>
    <d v="2016-06-01T00:00:00"/>
    <x v="0"/>
    <x v="37"/>
    <s v="N/A"/>
    <s v="N/A"/>
    <x v="6"/>
  </r>
  <r>
    <x v="0"/>
    <x v="5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6"/>
  </r>
  <r>
    <x v="0"/>
    <x v="5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6"/>
  </r>
  <r>
    <x v="0"/>
    <x v="5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6"/>
  </r>
  <r>
    <x v="0"/>
    <x v="5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6"/>
  </r>
  <r>
    <x v="0"/>
    <x v="5"/>
    <n v="68"/>
    <s v="CSR Airgas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69"/>
    <s v="CSR Infiltrat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0"/>
    <s v="CSR NAS"/>
    <n v="0.1"/>
    <n v="0"/>
    <n v="0.3"/>
    <n v="1"/>
    <s v=""/>
    <s v=""/>
    <n v="2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1"/>
    <s v="CSR Cemex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3"/>
    <s v="CSR OldCastle"/>
    <n v="0"/>
    <n v="0"/>
    <n v="1.3"/>
    <n v="5"/>
    <s v=""/>
    <s v=""/>
    <n v="10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4"/>
    <s v="CSR RRDonnelley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5"/>
    <s v="CSR AirLiqu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6-01T00:00:00"/>
    <x v="0"/>
    <x v="37"/>
    <s v="N/A"/>
    <s v="N/A"/>
    <x v="7"/>
  </r>
  <r>
    <x v="0"/>
    <x v="5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6-01T00:00:00"/>
    <x v="0"/>
    <x v="37"/>
    <s v="N/A"/>
    <s v="N/A"/>
    <x v="1"/>
  </r>
  <r>
    <x v="0"/>
    <x v="5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6-01T00:00:00"/>
    <x v="0"/>
    <x v="37"/>
    <s v="N/A"/>
    <s v="N/A"/>
    <x v="1"/>
  </r>
  <r>
    <x v="0"/>
    <x v="5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6-01T00:00:00"/>
    <x v="0"/>
    <x v="37"/>
    <s v="N/A"/>
    <s v="N/A"/>
    <x v="1"/>
  </r>
  <r>
    <x v="0"/>
    <x v="5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6-01T00:00:00"/>
    <x v="0"/>
    <x v="37"/>
    <s v="N/A"/>
    <s v="N/A"/>
    <x v="1"/>
  </r>
  <r>
    <x v="0"/>
    <x v="5"/>
    <n v="84"/>
    <s v="Bluegrass 3"/>
    <n v="5.9"/>
    <n v="0"/>
    <n v="5"/>
    <n v="8"/>
    <n v="64.7"/>
    <n v="10900"/>
    <n v="37"/>
    <n v="326.10000000000002"/>
    <n v="211"/>
    <n v="0"/>
    <n v="71"/>
    <n v="0"/>
    <n v="3"/>
    <n v="36.11"/>
    <n v="48.11"/>
    <n v="285"/>
    <s v="2017Plan"/>
    <d v="2016-06-01T00:00:00"/>
    <x v="0"/>
    <x v="38"/>
    <s v="N/A"/>
    <n v="5.9"/>
    <x v="2"/>
  </r>
  <r>
    <x v="0"/>
    <x v="6"/>
    <n v="1"/>
    <s v="Brown 1"/>
    <n v="22.8"/>
    <n v="0"/>
    <n v="28.9"/>
    <n v="2"/>
    <n v="267.5"/>
    <n v="11736"/>
    <n v="579"/>
    <n v="275.60000000000002"/>
    <n v="737"/>
    <n v="2"/>
    <n v="21"/>
    <n v="0"/>
    <n v="48"/>
    <n v="34.44"/>
    <n v="35.36"/>
    <n v="806"/>
    <s v="2017Plan"/>
    <d v="2016-07-01T00:00:00"/>
    <x v="0"/>
    <x v="0"/>
    <n v="22.8"/>
    <s v="N/A"/>
    <x v="0"/>
  </r>
  <r>
    <x v="0"/>
    <x v="6"/>
    <n v="2"/>
    <s v="Brown 2"/>
    <n v="32.9"/>
    <n v="0"/>
    <n v="26.7"/>
    <n v="2"/>
    <n v="355.8"/>
    <n v="10803"/>
    <n v="501"/>
    <n v="275.60000000000002"/>
    <n v="981"/>
    <n v="2"/>
    <n v="19"/>
    <n v="0"/>
    <n v="78"/>
    <n v="32.14"/>
    <n v="32.72"/>
    <n v="1078"/>
    <s v="2017Plan"/>
    <d v="2016-07-01T00:00:00"/>
    <x v="0"/>
    <x v="1"/>
    <n v="32.9"/>
    <s v="N/A"/>
    <x v="0"/>
  </r>
  <r>
    <x v="0"/>
    <x v="6"/>
    <n v="3"/>
    <s v="Brown 3"/>
    <n v="72.599999999999994"/>
    <n v="0"/>
    <n v="23.9"/>
    <n v="4"/>
    <n v="886.9"/>
    <n v="12220"/>
    <n v="466"/>
    <n v="275.60000000000002"/>
    <n v="2444"/>
    <n v="4"/>
    <n v="47"/>
    <n v="0"/>
    <n v="221"/>
    <n v="36.72"/>
    <n v="37.36"/>
    <n v="2712"/>
    <s v="2017Plan"/>
    <d v="2016-07-01T00:00:00"/>
    <x v="0"/>
    <x v="2"/>
    <n v="72.599999999999994"/>
    <s v="N/A"/>
    <x v="0"/>
  </r>
  <r>
    <x v="0"/>
    <x v="6"/>
    <n v="4"/>
    <s v="Ghent 1"/>
    <n v="283.3"/>
    <n v="0"/>
    <n v="80.3"/>
    <n v="2"/>
    <n v="3001.2"/>
    <n v="10593"/>
    <n v="703"/>
    <n v="204.1"/>
    <n v="6125"/>
    <n v="2"/>
    <n v="24"/>
    <n v="0"/>
    <n v="626"/>
    <n v="23.82"/>
    <n v="23.91"/>
    <n v="6774"/>
    <s v="2017Plan"/>
    <d v="2016-07-01T00:00:00"/>
    <x v="0"/>
    <x v="3"/>
    <n v="283.3"/>
    <s v="N/A"/>
    <x v="0"/>
  </r>
  <r>
    <x v="0"/>
    <x v="6"/>
    <n v="5"/>
    <s v="Ghent 2"/>
    <n v="282.2"/>
    <n v="0"/>
    <n v="76.900000000000006"/>
    <n v="2"/>
    <n v="2951.8"/>
    <n v="10461"/>
    <n v="700"/>
    <n v="204.1"/>
    <n v="6024"/>
    <n v="2"/>
    <n v="21"/>
    <n v="0"/>
    <n v="539"/>
    <n v="23.26"/>
    <n v="23.33"/>
    <n v="6583"/>
    <s v="2017Plan"/>
    <d v="2016-07-01T00:00:00"/>
    <x v="0"/>
    <x v="4"/>
    <n v="282.2"/>
    <s v="N/A"/>
    <x v="0"/>
  </r>
  <r>
    <x v="0"/>
    <x v="6"/>
    <n v="6"/>
    <s v="Ghent 3"/>
    <n v="297.10000000000002"/>
    <n v="0"/>
    <n v="82.3"/>
    <n v="2"/>
    <n v="3297.2"/>
    <n v="11098"/>
    <n v="702"/>
    <n v="204.1"/>
    <n v="6729"/>
    <n v="3"/>
    <n v="34"/>
    <n v="0"/>
    <n v="641"/>
    <n v="24.81"/>
    <n v="24.92"/>
    <n v="7404"/>
    <s v="2017Plan"/>
    <d v="2016-07-01T00:00:00"/>
    <x v="0"/>
    <x v="5"/>
    <n v="297.10000000000002"/>
    <s v="N/A"/>
    <x v="0"/>
  </r>
  <r>
    <x v="0"/>
    <x v="6"/>
    <n v="7"/>
    <s v="Ghent 4"/>
    <n v="287.39999999999998"/>
    <n v="0"/>
    <n v="83.1"/>
    <n v="2"/>
    <n v="3146.6"/>
    <n v="10948"/>
    <n v="703"/>
    <n v="204.1"/>
    <n v="6421"/>
    <n v="4"/>
    <n v="41"/>
    <n v="0"/>
    <n v="686"/>
    <n v="24.73"/>
    <n v="24.87"/>
    <n v="7148"/>
    <s v="2017Plan"/>
    <d v="2016-07-01T00:00:00"/>
    <x v="0"/>
    <x v="6"/>
    <n v="287.39999999999998"/>
    <s v="N/A"/>
    <x v="0"/>
  </r>
  <r>
    <x v="0"/>
    <x v="6"/>
    <n v="8"/>
    <s v="Mill Creek 1"/>
    <n v="149.6"/>
    <n v="0"/>
    <n v="67"/>
    <n v="2"/>
    <n v="1559.3"/>
    <n v="10424"/>
    <n v="694"/>
    <n v="220"/>
    <n v="3431"/>
    <n v="4"/>
    <n v="20"/>
    <n v="0"/>
    <n v="212"/>
    <n v="24.35"/>
    <n v="24.48"/>
    <n v="3662"/>
    <s v="2017Plan"/>
    <d v="2016-07-01T00:00:00"/>
    <x v="0"/>
    <x v="7"/>
    <s v="N/A"/>
    <n v="149.6"/>
    <x v="0"/>
  </r>
  <r>
    <x v="0"/>
    <x v="6"/>
    <n v="9"/>
    <s v="Mill Creek 2"/>
    <n v="140.4"/>
    <n v="0"/>
    <n v="63.5"/>
    <n v="2"/>
    <n v="1517.4"/>
    <n v="10809"/>
    <n v="680"/>
    <n v="220"/>
    <n v="3338"/>
    <n v="4"/>
    <n v="20"/>
    <n v="0"/>
    <n v="201"/>
    <n v="25.21"/>
    <n v="25.35"/>
    <n v="3559"/>
    <s v="2017Plan"/>
    <d v="2016-07-01T00:00:00"/>
    <x v="0"/>
    <x v="8"/>
    <s v="N/A"/>
    <n v="140.4"/>
    <x v="0"/>
  </r>
  <r>
    <x v="0"/>
    <x v="6"/>
    <n v="10"/>
    <s v="Mill Creek 3"/>
    <n v="180.8"/>
    <n v="0"/>
    <n v="63.1"/>
    <n v="2"/>
    <n v="1942"/>
    <n v="10743"/>
    <n v="657"/>
    <n v="220"/>
    <n v="4272"/>
    <n v="12"/>
    <n v="54"/>
    <n v="0"/>
    <n v="371"/>
    <n v="25.68"/>
    <n v="25.99"/>
    <n v="4697"/>
    <s v="2017Plan"/>
    <d v="2016-07-01T00:00:00"/>
    <x v="0"/>
    <x v="9"/>
    <s v="N/A"/>
    <n v="180.8"/>
    <x v="0"/>
  </r>
  <r>
    <x v="0"/>
    <x v="6"/>
    <n v="11"/>
    <s v="Mill Creek 4"/>
    <n v="244.9"/>
    <n v="0"/>
    <n v="69"/>
    <n v="2"/>
    <n v="2564.4"/>
    <n v="10472"/>
    <n v="673"/>
    <n v="220"/>
    <n v="5642"/>
    <n v="19"/>
    <n v="86"/>
    <n v="0"/>
    <n v="444"/>
    <n v="24.85"/>
    <n v="25.2"/>
    <n v="6172"/>
    <s v="2017Plan"/>
    <d v="2016-07-01T00:00:00"/>
    <x v="0"/>
    <x v="10"/>
    <s v="N/A"/>
    <n v="244.9"/>
    <x v="0"/>
  </r>
  <r>
    <x v="0"/>
    <x v="6"/>
    <n v="12"/>
    <s v="Trimble County 1"/>
    <n v="210.6"/>
    <n v="0"/>
    <n v="76.5"/>
    <n v="3"/>
    <n v="2248.1999999999998"/>
    <n v="10676"/>
    <n v="673"/>
    <n v="212.8"/>
    <n v="4784"/>
    <n v="10"/>
    <n v="111"/>
    <n v="0"/>
    <n v="407"/>
    <n v="24.65"/>
    <n v="25.18"/>
    <n v="5302"/>
    <s v="2017Plan"/>
    <d v="2016-07-01T00:00:00"/>
    <x v="0"/>
    <x v="11"/>
    <s v="N/A"/>
    <n v="210.6"/>
    <x v="0"/>
  </r>
  <r>
    <x v="0"/>
    <x v="6"/>
    <n v="13"/>
    <s v="Trimble County 2"/>
    <n v="341.9"/>
    <n v="0"/>
    <n v="83.7"/>
    <n v="1"/>
    <n v="3158.5"/>
    <n v="9238"/>
    <n v="680"/>
    <n v="214.7"/>
    <n v="6780"/>
    <n v="14"/>
    <n v="154"/>
    <n v="0"/>
    <n v="583"/>
    <n v="21.54"/>
    <n v="21.99"/>
    <n v="7518"/>
    <s v="2017Plan"/>
    <d v="2016-07-01T00:00:00"/>
    <x v="0"/>
    <x v="12"/>
    <n v="276.93900000000002"/>
    <n v="64.960999999999999"/>
    <x v="0"/>
  </r>
  <r>
    <x v="0"/>
    <x v="6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7-01T00:00:00"/>
    <x v="0"/>
    <x v="13"/>
    <n v="0"/>
    <n v="0"/>
    <x v="1"/>
  </r>
  <r>
    <x v="0"/>
    <x v="6"/>
    <n v="15"/>
    <s v="Cane Run 7 2X1"/>
    <n v="439.9"/>
    <n v="0"/>
    <n v="89.3"/>
    <n v="3"/>
    <n v="3015.2"/>
    <n v="6854"/>
    <n v="678"/>
    <n v="270.3"/>
    <n v="8151"/>
    <n v="8"/>
    <n v="22"/>
    <n v="0"/>
    <n v="535"/>
    <n v="19.739999999999998"/>
    <n v="19.79"/>
    <n v="8708"/>
    <s v="2017Plan"/>
    <d v="2016-07-01T00:00:00"/>
    <x v="0"/>
    <x v="13"/>
    <n v="343.12200000000001"/>
    <n v="96.777999999999992"/>
    <x v="1"/>
  </r>
  <r>
    <x v="0"/>
    <x v="6"/>
    <n v="16"/>
    <s v="Brown 5"/>
    <n v="9.6999999999999993"/>
    <n v="0"/>
    <n v="12.1"/>
    <n v="14"/>
    <n v="125.1"/>
    <n v="12864"/>
    <n v="110"/>
    <n v="271.8"/>
    <n v="340"/>
    <n v="1"/>
    <n v="3"/>
    <n v="0"/>
    <n v="0"/>
    <n v="34.97"/>
    <n v="35.29"/>
    <n v="343"/>
    <s v="2017Plan"/>
    <d v="2016-07-01T00:00:00"/>
    <x v="0"/>
    <x v="14"/>
    <n v="4.5589999999999993"/>
    <n v="5.141"/>
    <x v="2"/>
  </r>
  <r>
    <x v="0"/>
    <x v="6"/>
    <n v="17"/>
    <s v="Brown 5 ICE"/>
    <n v="0.2"/>
    <n v="0"/>
    <n v="0.2"/>
    <n v="4"/>
    <n v="2.5"/>
    <n v="16510"/>
    <n v="5"/>
    <n v="271.8"/>
    <n v="7"/>
    <n v="0"/>
    <n v="0"/>
    <n v="0"/>
    <n v="0"/>
    <n v="44.88"/>
    <n v="44.88"/>
    <n v="7"/>
    <s v="2017Plan"/>
    <d v="2016-07-01T00:00:00"/>
    <x v="0"/>
    <x v="14"/>
    <n v="9.4E-2"/>
    <n v="0.10600000000000001"/>
    <x v="2"/>
  </r>
  <r>
    <x v="0"/>
    <x v="6"/>
    <n v="18"/>
    <s v="Brown 6"/>
    <n v="5.3"/>
    <n v="0"/>
    <n v="4.8"/>
    <n v="3"/>
    <n v="57.3"/>
    <n v="10905"/>
    <n v="36"/>
    <n v="271.8"/>
    <n v="156"/>
    <n v="1"/>
    <n v="2"/>
    <n v="0"/>
    <n v="0"/>
    <n v="29.65"/>
    <n v="30.07"/>
    <n v="158"/>
    <s v="2017Plan"/>
    <d v="2016-07-01T00:00:00"/>
    <x v="0"/>
    <x v="15"/>
    <n v="3.286"/>
    <n v="2.0139999999999998"/>
    <x v="2"/>
  </r>
  <r>
    <x v="0"/>
    <x v="6"/>
    <n v="19"/>
    <s v="Brown 7"/>
    <n v="7.4"/>
    <n v="0"/>
    <n v="6.8"/>
    <n v="6"/>
    <n v="80.7"/>
    <n v="10913"/>
    <n v="51"/>
    <n v="271.8"/>
    <n v="219"/>
    <n v="2"/>
    <n v="4"/>
    <n v="0"/>
    <n v="0"/>
    <n v="29.67"/>
    <n v="30.24"/>
    <n v="224"/>
    <s v="2017Plan"/>
    <d v="2016-07-01T00:00:00"/>
    <x v="0"/>
    <x v="16"/>
    <n v="4.5880000000000001"/>
    <n v="2.8120000000000003"/>
    <x v="2"/>
  </r>
  <r>
    <x v="0"/>
    <x v="6"/>
    <n v="20"/>
    <s v="Brown 8"/>
    <n v="6.4"/>
    <n v="0"/>
    <n v="8.5"/>
    <n v="8"/>
    <n v="91"/>
    <n v="14125"/>
    <n v="89"/>
    <n v="271.8"/>
    <n v="247"/>
    <n v="1"/>
    <n v="2"/>
    <n v="0"/>
    <n v="0"/>
    <n v="38.4"/>
    <n v="38.68"/>
    <n v="249"/>
    <s v="2017Plan"/>
    <d v="2016-07-01T00:00:00"/>
    <x v="0"/>
    <x v="17"/>
    <n v="6.4"/>
    <s v="N/A"/>
    <x v="2"/>
  </r>
  <r>
    <x v="0"/>
    <x v="6"/>
    <n v="21"/>
    <s v="Brown 8 ICE"/>
    <n v="0.1"/>
    <n v="0"/>
    <n v="0.2"/>
    <n v="4"/>
    <n v="2.2000000000000002"/>
    <n v="16329"/>
    <n v="5"/>
    <n v="271.8"/>
    <n v="6"/>
    <n v="0"/>
    <n v="0"/>
    <n v="0"/>
    <n v="0"/>
    <n v="44.39"/>
    <n v="44.39"/>
    <n v="6"/>
    <s v="2017Plan"/>
    <d v="2016-07-01T00:00:00"/>
    <x v="0"/>
    <x v="17"/>
    <n v="0.1"/>
    <s v="N/A"/>
    <x v="2"/>
  </r>
  <r>
    <x v="0"/>
    <x v="6"/>
    <n v="22"/>
    <s v="Brown 9"/>
    <n v="3.4"/>
    <n v="0"/>
    <n v="4.5"/>
    <n v="4"/>
    <n v="46.8"/>
    <n v="13746"/>
    <n v="43"/>
    <n v="271.8"/>
    <n v="127"/>
    <n v="0"/>
    <n v="1"/>
    <n v="0"/>
    <n v="0"/>
    <n v="37.369999999999997"/>
    <n v="37.659999999999997"/>
    <n v="128"/>
    <s v="2017Plan"/>
    <d v="2016-07-01T00:00:00"/>
    <x v="0"/>
    <x v="18"/>
    <n v="3.4"/>
    <s v="N/A"/>
    <x v="2"/>
  </r>
  <r>
    <x v="0"/>
    <x v="6"/>
    <n v="23"/>
    <s v="Brown 9 ICE"/>
    <n v="0.1"/>
    <n v="0"/>
    <n v="0.2"/>
    <n v="4"/>
    <n v="2.2000000000000002"/>
    <n v="16329"/>
    <n v="5"/>
    <n v="271.8"/>
    <n v="6"/>
    <n v="0"/>
    <n v="0"/>
    <n v="0"/>
    <n v="0"/>
    <n v="44.39"/>
    <n v="44.39"/>
    <n v="6"/>
    <s v="2017Plan"/>
    <d v="2016-07-01T00:00:00"/>
    <x v="0"/>
    <x v="18"/>
    <n v="0.1"/>
    <s v="N/A"/>
    <x v="2"/>
  </r>
  <r>
    <x v="0"/>
    <x v="6"/>
    <n v="24"/>
    <s v="Brown 10"/>
    <n v="3.7"/>
    <n v="0"/>
    <n v="4.9000000000000004"/>
    <n v="4"/>
    <n v="49.9"/>
    <n v="13524"/>
    <n v="44"/>
    <n v="271.8"/>
    <n v="136"/>
    <n v="0"/>
    <n v="1"/>
    <n v="0"/>
    <n v="0"/>
    <n v="36.76"/>
    <n v="37.03"/>
    <n v="137"/>
    <s v="2017Plan"/>
    <d v="2016-07-01T00:00:00"/>
    <x v="0"/>
    <x v="19"/>
    <n v="3.7"/>
    <s v="N/A"/>
    <x v="2"/>
  </r>
  <r>
    <x v="0"/>
    <x v="6"/>
    <n v="25"/>
    <s v="Brown 10 ICE"/>
    <n v="0.1"/>
    <n v="0"/>
    <n v="0.2"/>
    <n v="4"/>
    <n v="2.2000000000000002"/>
    <n v="16329"/>
    <n v="5"/>
    <n v="271.8"/>
    <n v="6"/>
    <n v="0"/>
    <n v="0"/>
    <n v="0"/>
    <n v="0"/>
    <n v="44.39"/>
    <n v="44.39"/>
    <n v="6"/>
    <s v="2017Plan"/>
    <d v="2016-07-01T00:00:00"/>
    <x v="0"/>
    <x v="19"/>
    <n v="0.1"/>
    <s v="N/A"/>
    <x v="2"/>
  </r>
  <r>
    <x v="0"/>
    <x v="6"/>
    <n v="26"/>
    <s v="Brown 11"/>
    <n v="3.3"/>
    <n v="0"/>
    <n v="4.4000000000000004"/>
    <n v="7"/>
    <n v="46.9"/>
    <n v="14128"/>
    <n v="46"/>
    <n v="271.8"/>
    <n v="128"/>
    <n v="1"/>
    <n v="2"/>
    <n v="0"/>
    <n v="0"/>
    <n v="38.409999999999997"/>
    <n v="38.909999999999997"/>
    <n v="129"/>
    <s v="2017Plan"/>
    <d v="2016-07-01T00:00:00"/>
    <x v="0"/>
    <x v="20"/>
    <n v="3.3"/>
    <s v="N/A"/>
    <x v="2"/>
  </r>
  <r>
    <x v="0"/>
    <x v="6"/>
    <n v="27"/>
    <s v="Brown 11 ICE"/>
    <n v="0.1"/>
    <n v="0"/>
    <n v="0.2"/>
    <n v="4"/>
    <n v="2.2000000000000002"/>
    <n v="16329"/>
    <n v="5"/>
    <n v="271.8"/>
    <n v="6"/>
    <n v="0"/>
    <n v="0"/>
    <n v="0"/>
    <n v="0"/>
    <n v="44.39"/>
    <n v="44.39"/>
    <n v="6"/>
    <s v="2017Plan"/>
    <d v="2016-07-01T00:00:00"/>
    <x v="0"/>
    <x v="20"/>
    <n v="0.1"/>
    <s v="N/A"/>
    <x v="2"/>
  </r>
  <r>
    <x v="0"/>
    <x v="6"/>
    <n v="28"/>
    <s v="Paddys Run 13"/>
    <n v="17.7"/>
    <n v="0"/>
    <n v="16.2"/>
    <n v="19"/>
    <n v="190.9"/>
    <n v="10768"/>
    <n v="126"/>
    <n v="276.60000000000002"/>
    <n v="528"/>
    <n v="1"/>
    <n v="2"/>
    <n v="0"/>
    <n v="0"/>
    <n v="29.78"/>
    <n v="29.92"/>
    <n v="530"/>
    <s v="2017Plan"/>
    <d v="2016-07-01T00:00:00"/>
    <x v="0"/>
    <x v="21"/>
    <n v="8.3189999999999991"/>
    <n v="9.3810000000000002"/>
    <x v="2"/>
  </r>
  <r>
    <x v="0"/>
    <x v="6"/>
    <n v="29"/>
    <s v="Trimble Co 05"/>
    <n v="53.2"/>
    <n v="0"/>
    <n v="44.9"/>
    <n v="23"/>
    <n v="573.70000000000005"/>
    <n v="10791"/>
    <n v="337"/>
    <n v="271.8"/>
    <n v="1560"/>
    <n v="1"/>
    <n v="3"/>
    <n v="0"/>
    <n v="0"/>
    <n v="29.33"/>
    <n v="29.39"/>
    <n v="1562"/>
    <s v="2017Plan"/>
    <d v="2016-07-01T00:00:00"/>
    <x v="0"/>
    <x v="22"/>
    <n v="37.771999999999998"/>
    <n v="15.427999999999999"/>
    <x v="2"/>
  </r>
  <r>
    <x v="0"/>
    <x v="6"/>
    <n v="30"/>
    <s v="Trimble Co 06"/>
    <n v="43.4"/>
    <n v="0"/>
    <n v="36.700000000000003"/>
    <n v="24"/>
    <n v="468.3"/>
    <n v="10782"/>
    <n v="274"/>
    <n v="271.8"/>
    <n v="1273"/>
    <n v="1"/>
    <n v="3"/>
    <n v="0"/>
    <n v="0"/>
    <n v="29.31"/>
    <n v="29.38"/>
    <n v="1276"/>
    <s v="2017Plan"/>
    <d v="2016-07-01T00:00:00"/>
    <x v="0"/>
    <x v="23"/>
    <n v="30.813999999999997"/>
    <n v="12.585999999999999"/>
    <x v="2"/>
  </r>
  <r>
    <x v="0"/>
    <x v="6"/>
    <n v="31"/>
    <s v="Trimble Co 07"/>
    <n v="43.1"/>
    <n v="0"/>
    <n v="36.4"/>
    <n v="21"/>
    <n v="465"/>
    <n v="10790"/>
    <n v="273"/>
    <n v="271.8"/>
    <n v="1264"/>
    <n v="1"/>
    <n v="3"/>
    <n v="0"/>
    <n v="0"/>
    <n v="29.33"/>
    <n v="29.39"/>
    <n v="1266"/>
    <s v="2017Plan"/>
    <d v="2016-07-01T00:00:00"/>
    <x v="0"/>
    <x v="24"/>
    <n v="27.153000000000002"/>
    <n v="15.947000000000001"/>
    <x v="2"/>
  </r>
  <r>
    <x v="0"/>
    <x v="6"/>
    <n v="32"/>
    <s v="Trimble Co 08"/>
    <n v="15.1"/>
    <n v="0"/>
    <n v="12.8"/>
    <n v="15"/>
    <n v="162.6"/>
    <n v="10779"/>
    <n v="95"/>
    <n v="271.8"/>
    <n v="442"/>
    <n v="1"/>
    <n v="2"/>
    <n v="0"/>
    <n v="0"/>
    <n v="29.3"/>
    <n v="29.42"/>
    <n v="444"/>
    <s v="2017Plan"/>
    <d v="2016-07-01T00:00:00"/>
    <x v="0"/>
    <x v="25"/>
    <n v="9.5129999999999999"/>
    <n v="5.5869999999999997"/>
    <x v="2"/>
  </r>
  <r>
    <x v="0"/>
    <x v="6"/>
    <n v="33"/>
    <s v="Trimble Co 09"/>
    <n v="35.799999999999997"/>
    <n v="0"/>
    <n v="30.3"/>
    <n v="18"/>
    <n v="386.4"/>
    <n v="10791"/>
    <n v="227"/>
    <n v="271.8"/>
    <n v="1050"/>
    <n v="1"/>
    <n v="2"/>
    <n v="0"/>
    <n v="0"/>
    <n v="29.34"/>
    <n v="29.4"/>
    <n v="1052"/>
    <s v="2017Plan"/>
    <d v="2016-07-01T00:00:00"/>
    <x v="0"/>
    <x v="26"/>
    <n v="22.553999999999998"/>
    <n v="13.245999999999999"/>
    <x v="2"/>
  </r>
  <r>
    <x v="0"/>
    <x v="6"/>
    <n v="34"/>
    <s v="Trimble Co 10"/>
    <n v="11.9"/>
    <n v="0"/>
    <n v="10.1"/>
    <n v="12"/>
    <n v="128.5"/>
    <n v="10776"/>
    <n v="75"/>
    <n v="271.8"/>
    <n v="349"/>
    <n v="1"/>
    <n v="1"/>
    <n v="0"/>
    <n v="0"/>
    <n v="29.29"/>
    <n v="29.41"/>
    <n v="351"/>
    <s v="2017Plan"/>
    <d v="2016-07-01T00:00:00"/>
    <x v="0"/>
    <x v="27"/>
    <n v="7.4969999999999999"/>
    <n v="4.4030000000000005"/>
    <x v="2"/>
  </r>
  <r>
    <x v="0"/>
    <x v="6"/>
    <n v="35"/>
    <s v="Cane Run 11"/>
    <n v="0.1"/>
    <n v="0"/>
    <n v="0.8"/>
    <n v="3"/>
    <n v="1.4"/>
    <n v="16117"/>
    <n v="6"/>
    <n v="270.3"/>
    <n v="4"/>
    <n v="0"/>
    <n v="0"/>
    <n v="0"/>
    <n v="0"/>
    <n v="43.57"/>
    <n v="43.57"/>
    <n v="4"/>
    <s v="2017Plan"/>
    <d v="2016-07-01T00:00:00"/>
    <x v="0"/>
    <x v="28"/>
    <s v="N/A"/>
    <n v="0.1"/>
    <x v="2"/>
  </r>
  <r>
    <x v="0"/>
    <x v="6"/>
    <n v="36"/>
    <s v="Haefling"/>
    <n v="0.1"/>
    <n v="0"/>
    <n v="0.3"/>
    <n v="1"/>
    <n v="1.1000000000000001"/>
    <n v="18000"/>
    <n v="5"/>
    <n v="861.8"/>
    <n v="9"/>
    <n v="0"/>
    <n v="1"/>
    <n v="0"/>
    <n v="0"/>
    <n v="155.13"/>
    <n v="179.96"/>
    <n v="11"/>
    <s v="2017Plan"/>
    <d v="2016-07-01T00:00:00"/>
    <x v="0"/>
    <x v="29"/>
    <n v="0.1"/>
    <s v="N/A"/>
    <x v="2"/>
  </r>
  <r>
    <x v="0"/>
    <x v="6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7-01T00:00:00"/>
    <x v="0"/>
    <x v="30"/>
    <s v="N/A"/>
    <n v="0"/>
    <x v="2"/>
  </r>
  <r>
    <x v="0"/>
    <x v="6"/>
    <n v="38"/>
    <s v="Paddys Run 12"/>
    <n v="0.1"/>
    <n v="0"/>
    <n v="0.7"/>
    <n v="1"/>
    <n v="2"/>
    <n v="17005"/>
    <n v="5"/>
    <n v="276.60000000000002"/>
    <n v="5"/>
    <n v="0"/>
    <n v="0"/>
    <n v="0"/>
    <n v="0"/>
    <n v="47.03"/>
    <n v="47.03"/>
    <n v="5"/>
    <s v="2017Plan"/>
    <d v="2016-07-01T00:00:00"/>
    <x v="0"/>
    <x v="31"/>
    <s v="N/A"/>
    <n v="0.1"/>
    <x v="2"/>
  </r>
  <r>
    <x v="0"/>
    <x v="6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7-01T00:00:00"/>
    <x v="0"/>
    <x v="32"/>
    <s v="N/A"/>
    <n v="0"/>
    <x v="2"/>
  </r>
  <r>
    <x v="0"/>
    <x v="6"/>
    <n v="40"/>
    <s v="Dix Dam"/>
    <n v="2.9"/>
    <n v="0"/>
    <n v="12.3"/>
    <n v="23"/>
    <s v=""/>
    <s v=""/>
    <n v="98"/>
    <n v="0"/>
    <n v="0"/>
    <s v=""/>
    <n v="0"/>
    <n v="0"/>
    <n v="0"/>
    <n v="0"/>
    <n v="0"/>
    <n v="0"/>
    <s v="2017Plan"/>
    <d v="2016-07-01T00:00:00"/>
    <x v="0"/>
    <x v="33"/>
    <n v="2.9"/>
    <s v="N/A"/>
    <x v="3"/>
  </r>
  <r>
    <x v="0"/>
    <x v="6"/>
    <n v="41"/>
    <s v="Ohio Falls"/>
    <n v="26.6"/>
    <n v="0"/>
    <n v="100"/>
    <n v="0"/>
    <s v=""/>
    <s v=""/>
    <n v="744"/>
    <n v="0"/>
    <n v="0"/>
    <s v=""/>
    <n v="0"/>
    <n v="0"/>
    <n v="0"/>
    <n v="0"/>
    <n v="0"/>
    <n v="0"/>
    <s v="2017Plan"/>
    <d v="2016-07-01T00:00:00"/>
    <x v="0"/>
    <x v="34"/>
    <s v="N/A"/>
    <n v="26.6"/>
    <x v="3"/>
  </r>
  <r>
    <x v="0"/>
    <x v="6"/>
    <n v="42"/>
    <s v="Brown Solar"/>
    <n v="2.2000000000000002"/>
    <n v="0"/>
    <n v="100"/>
    <n v="0"/>
    <s v=""/>
    <s v=""/>
    <n v="744"/>
    <n v="0"/>
    <n v="0"/>
    <s v=""/>
    <n v="0"/>
    <n v="0"/>
    <n v="0"/>
    <n v="0"/>
    <n v="0"/>
    <n v="0"/>
    <s v="2017Plan"/>
    <d v="2016-07-01T00:00:00"/>
    <x v="0"/>
    <x v="35"/>
    <n v="1.3420000000000001"/>
    <n v="0.8580000000000001"/>
    <x v="4"/>
  </r>
  <r>
    <x v="0"/>
    <x v="6"/>
    <n v="43"/>
    <s v="OVEC-K Min"/>
    <n v="11.5"/>
    <n v="0"/>
    <n v="100"/>
    <n v="0"/>
    <n v="1153.2"/>
    <n v="100000"/>
    <n v="744"/>
    <n v="27.1"/>
    <n v="313"/>
    <n v="0"/>
    <n v="0"/>
    <n v="0"/>
    <n v="0"/>
    <n v="27.15"/>
    <n v="27.15"/>
    <n v="313"/>
    <s v="2017Plan"/>
    <d v="2016-07-01T00:00:00"/>
    <x v="0"/>
    <x v="36"/>
    <n v="11.5"/>
    <s v="N/A"/>
    <x v="0"/>
  </r>
  <r>
    <x v="0"/>
    <x v="6"/>
    <n v="44"/>
    <s v="OVEC-K Max"/>
    <n v="11.4"/>
    <n v="0"/>
    <n v="49.2"/>
    <n v="41"/>
    <n v="1139.5999999999999"/>
    <n v="100000"/>
    <n v="366"/>
    <n v="27.1"/>
    <n v="309"/>
    <n v="0"/>
    <n v="0"/>
    <n v="0"/>
    <n v="0"/>
    <n v="27.15"/>
    <n v="27.15"/>
    <n v="309"/>
    <s v="2017Plan"/>
    <d v="2016-07-01T00:00:00"/>
    <x v="0"/>
    <x v="36"/>
    <n v="11.4"/>
    <s v="N/A"/>
    <x v="0"/>
  </r>
  <r>
    <x v="0"/>
    <x v="6"/>
    <n v="45"/>
    <s v="OVEC-L Min"/>
    <n v="25.7"/>
    <n v="0"/>
    <n v="100"/>
    <n v="0"/>
    <n v="2566.8000000000002"/>
    <n v="100000"/>
    <n v="744"/>
    <n v="27.1"/>
    <n v="697"/>
    <n v="0"/>
    <n v="0"/>
    <n v="0"/>
    <n v="0"/>
    <n v="27.15"/>
    <n v="27.15"/>
    <n v="697"/>
    <s v="2017Plan"/>
    <d v="2016-07-01T00:00:00"/>
    <x v="0"/>
    <x v="36"/>
    <s v="N/A"/>
    <n v="25.7"/>
    <x v="0"/>
  </r>
  <r>
    <x v="0"/>
    <x v="6"/>
    <n v="46"/>
    <s v="OVEC-L Max"/>
    <n v="26.1"/>
    <n v="0"/>
    <n v="49.3"/>
    <n v="37"/>
    <n v="2610.8000000000002"/>
    <n v="100000"/>
    <n v="367"/>
    <n v="27.1"/>
    <n v="709"/>
    <n v="0"/>
    <n v="0"/>
    <n v="0"/>
    <n v="0"/>
    <n v="27.15"/>
    <n v="27.15"/>
    <n v="709"/>
    <s v="2017Plan"/>
    <d v="2016-07-01T00:00:00"/>
    <x v="0"/>
    <x v="36"/>
    <s v="N/A"/>
    <n v="26.1"/>
    <x v="0"/>
  </r>
  <r>
    <x v="0"/>
    <x v="6"/>
    <n v="47"/>
    <s v="PURP5X16a 1"/>
    <n v="0.2"/>
    <n v="0"/>
    <n v="1.5"/>
    <n v="4"/>
    <s v=""/>
    <s v=""/>
    <n v="5"/>
    <n v="57.3"/>
    <n v="14"/>
    <s v=""/>
    <n v="0"/>
    <n v="0"/>
    <n v="2"/>
    <n v="64.81"/>
    <n v="64.81"/>
    <n v="16"/>
    <s v="2017Plan"/>
    <d v="2016-07-01T00:00:00"/>
    <x v="0"/>
    <x v="37"/>
    <s v="N/A"/>
    <s v="N/A"/>
    <x v="5"/>
  </r>
  <r>
    <x v="0"/>
    <x v="6"/>
    <n v="48"/>
    <s v="PURP5X16a 2"/>
    <n v="0.1"/>
    <n v="0"/>
    <n v="0.6"/>
    <n v="2"/>
    <s v=""/>
    <s v=""/>
    <n v="2"/>
    <n v="53.6"/>
    <n v="5"/>
    <s v=""/>
    <n v="0"/>
    <n v="0"/>
    <n v="1"/>
    <n v="61.4"/>
    <n v="61.4"/>
    <n v="6"/>
    <s v="2017Plan"/>
    <d v="2016-07-01T00:00:00"/>
    <x v="0"/>
    <x v="37"/>
    <s v="N/A"/>
    <s v="N/A"/>
    <x v="5"/>
  </r>
  <r>
    <x v="0"/>
    <x v="6"/>
    <n v="49"/>
    <s v="PURP5X16a 3"/>
    <n v="0.1"/>
    <n v="0"/>
    <n v="0.3"/>
    <n v="1"/>
    <s v=""/>
    <s v=""/>
    <n v="1"/>
    <n v="54.3"/>
    <n v="3"/>
    <s v=""/>
    <n v="0"/>
    <n v="0"/>
    <n v="0"/>
    <n v="60.7"/>
    <n v="60.7"/>
    <n v="3"/>
    <s v="2017Plan"/>
    <d v="2016-07-01T00:00:00"/>
    <x v="0"/>
    <x v="37"/>
    <s v="N/A"/>
    <s v="N/A"/>
    <x v="5"/>
  </r>
  <r>
    <x v="0"/>
    <x v="6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7-01T00:00:00"/>
    <x v="0"/>
    <x v="37"/>
    <s v="N/A"/>
    <s v="N/A"/>
    <x v="5"/>
  </r>
  <r>
    <x v="0"/>
    <x v="6"/>
    <n v="51"/>
    <s v="PURP7x24H"/>
    <n v="0.8"/>
    <n v="0"/>
    <n v="0.2"/>
    <n v="1"/>
    <s v=""/>
    <s v=""/>
    <n v="6"/>
    <n v="100"/>
    <n v="78"/>
    <s v=""/>
    <n v="0"/>
    <n v="0"/>
    <n v="5"/>
    <n v="106.38"/>
    <n v="106.38"/>
    <n v="83"/>
    <s v="2017Plan"/>
    <d v="2016-07-01T00:00:00"/>
    <x v="0"/>
    <x v="37"/>
    <s v="N/A"/>
    <s v="N/A"/>
    <x v="5"/>
  </r>
  <r>
    <x v="0"/>
    <x v="6"/>
    <n v="52"/>
    <s v="PURP2x16 1"/>
    <n v="0.5"/>
    <n v="0"/>
    <n v="5.6"/>
    <n v="1"/>
    <s v=""/>
    <s v=""/>
    <n v="9"/>
    <n v="44.4"/>
    <n v="20"/>
    <s v=""/>
    <n v="0"/>
    <n v="0"/>
    <n v="3"/>
    <n v="50.76"/>
    <n v="50.76"/>
    <n v="23"/>
    <s v="2017Plan"/>
    <d v="2016-07-01T00:00:00"/>
    <x v="0"/>
    <x v="37"/>
    <s v="N/A"/>
    <s v="N/A"/>
    <x v="5"/>
  </r>
  <r>
    <x v="0"/>
    <x v="6"/>
    <n v="53"/>
    <s v="PURP2x16 2"/>
    <n v="0.4"/>
    <n v="0"/>
    <n v="5"/>
    <n v="1"/>
    <s v=""/>
    <s v=""/>
    <n v="8"/>
    <n v="44.4"/>
    <n v="18"/>
    <s v=""/>
    <n v="0"/>
    <n v="0"/>
    <n v="3"/>
    <n v="50.76"/>
    <n v="50.76"/>
    <n v="20"/>
    <s v="2017Plan"/>
    <d v="2016-07-01T00:00:00"/>
    <x v="0"/>
    <x v="37"/>
    <s v="N/A"/>
    <s v="N/A"/>
    <x v="5"/>
  </r>
  <r>
    <x v="0"/>
    <x v="6"/>
    <n v="54"/>
    <s v="PURP2x16 3"/>
    <n v="0.4"/>
    <n v="0"/>
    <n v="4.4000000000000004"/>
    <n v="1"/>
    <s v=""/>
    <s v=""/>
    <n v="7"/>
    <n v="43.2"/>
    <n v="15"/>
    <s v=""/>
    <n v="0"/>
    <n v="0"/>
    <n v="2"/>
    <n v="49.61"/>
    <n v="49.61"/>
    <n v="17"/>
    <s v="2017Plan"/>
    <d v="2016-07-01T00:00:00"/>
    <x v="0"/>
    <x v="37"/>
    <s v="N/A"/>
    <s v="N/A"/>
    <x v="5"/>
  </r>
  <r>
    <x v="0"/>
    <x v="6"/>
    <n v="55"/>
    <s v="PURP2x16 4"/>
    <n v="0.4"/>
    <n v="0"/>
    <n v="4.4000000000000004"/>
    <n v="1"/>
    <s v=""/>
    <s v=""/>
    <n v="7"/>
    <n v="43.2"/>
    <n v="15"/>
    <s v=""/>
    <n v="0"/>
    <n v="0"/>
    <n v="2"/>
    <n v="49.61"/>
    <n v="49.61"/>
    <n v="17"/>
    <s v="2017Plan"/>
    <d v="2016-07-01T00:00:00"/>
    <x v="0"/>
    <x v="37"/>
    <s v="N/A"/>
    <s v="N/A"/>
    <x v="5"/>
  </r>
  <r>
    <x v="0"/>
    <x v="6"/>
    <n v="56"/>
    <s v="PUR7X8 1"/>
    <n v="0.9"/>
    <n v="0"/>
    <n v="7.3"/>
    <n v="7"/>
    <s v=""/>
    <s v=""/>
    <n v="18"/>
    <n v="16.399999999999999"/>
    <n v="15"/>
    <s v=""/>
    <n v="0"/>
    <n v="0"/>
    <n v="6"/>
    <n v="22.78"/>
    <n v="22.78"/>
    <n v="21"/>
    <s v="2017Plan"/>
    <d v="2016-07-01T00:00:00"/>
    <x v="0"/>
    <x v="37"/>
    <s v="N/A"/>
    <s v="N/A"/>
    <x v="5"/>
  </r>
  <r>
    <x v="0"/>
    <x v="6"/>
    <n v="57"/>
    <s v="PUR7X8 2"/>
    <n v="0.8"/>
    <n v="0"/>
    <n v="6.5"/>
    <n v="6"/>
    <s v=""/>
    <s v=""/>
    <n v="16"/>
    <n v="16.3"/>
    <n v="13"/>
    <s v=""/>
    <n v="0"/>
    <n v="0"/>
    <n v="5"/>
    <n v="22.67"/>
    <n v="22.67"/>
    <n v="18"/>
    <s v="2017Plan"/>
    <d v="2016-07-01T00:00:00"/>
    <x v="0"/>
    <x v="37"/>
    <s v="N/A"/>
    <s v="N/A"/>
    <x v="5"/>
  </r>
  <r>
    <x v="0"/>
    <x v="6"/>
    <n v="58"/>
    <s v="PUR7X8 3"/>
    <n v="0.7"/>
    <n v="0"/>
    <n v="5.6"/>
    <n v="5"/>
    <s v=""/>
    <s v=""/>
    <n v="14"/>
    <n v="16"/>
    <n v="11"/>
    <s v=""/>
    <n v="0"/>
    <n v="0"/>
    <n v="4"/>
    <n v="22.42"/>
    <n v="22.42"/>
    <n v="16"/>
    <s v="2017Plan"/>
    <d v="2016-07-01T00:00:00"/>
    <x v="0"/>
    <x v="37"/>
    <s v="N/A"/>
    <s v="N/A"/>
    <x v="5"/>
  </r>
  <r>
    <x v="0"/>
    <x v="6"/>
    <n v="59"/>
    <s v="PUR7X8 4"/>
    <n v="0.6"/>
    <n v="0"/>
    <n v="4.8"/>
    <n v="5"/>
    <s v=""/>
    <s v=""/>
    <n v="12"/>
    <n v="15.5"/>
    <n v="9"/>
    <s v=""/>
    <n v="0"/>
    <n v="0"/>
    <n v="4"/>
    <n v="21.92"/>
    <n v="21.92"/>
    <n v="13"/>
    <s v="2017Plan"/>
    <d v="2016-07-01T00:00:00"/>
    <x v="0"/>
    <x v="37"/>
    <s v="N/A"/>
    <s v="N/A"/>
    <x v="5"/>
  </r>
  <r>
    <x v="0"/>
    <x v="6"/>
    <n v="60"/>
    <s v="NF5X16NF1"/>
    <n v="-8.1"/>
    <n v="0"/>
    <n v="6.1"/>
    <n v="34"/>
    <s v=""/>
    <s v=""/>
    <n v="170"/>
    <n v="41.4"/>
    <n v="-337"/>
    <s v=""/>
    <n v="0"/>
    <n v="0"/>
    <n v="81"/>
    <n v="31.48"/>
    <n v="31.48"/>
    <n v="-256"/>
    <s v="2017Plan"/>
    <d v="2016-07-01T00:00:00"/>
    <x v="0"/>
    <x v="37"/>
    <s v="N/A"/>
    <s v="N/A"/>
    <x v="6"/>
  </r>
  <r>
    <x v="0"/>
    <x v="6"/>
    <n v="61"/>
    <s v="NF7X8NF01"/>
    <n v="-0.4"/>
    <n v="0"/>
    <n v="1.7"/>
    <n v="29"/>
    <s v=""/>
    <s v=""/>
    <n v="231"/>
    <n v="14.4"/>
    <n v="-6"/>
    <s v=""/>
    <n v="0"/>
    <n v="0"/>
    <n v="3"/>
    <n v="8.35"/>
    <n v="8.35"/>
    <n v="-3"/>
    <s v="2017Plan"/>
    <d v="2016-07-01T00:00:00"/>
    <x v="0"/>
    <x v="37"/>
    <s v="N/A"/>
    <s v="N/A"/>
    <x v="6"/>
  </r>
  <r>
    <x v="0"/>
    <x v="6"/>
    <n v="62"/>
    <s v="NF2X16SAT1"/>
    <n v="-2.9"/>
    <n v="0"/>
    <n v="10.5"/>
    <n v="7"/>
    <s v=""/>
    <s v=""/>
    <n v="56"/>
    <n v="36.299999999999997"/>
    <n v="-107"/>
    <s v=""/>
    <n v="0"/>
    <n v="0"/>
    <n v="23"/>
    <n v="28.38"/>
    <n v="28.38"/>
    <n v="-83"/>
    <s v="2017Plan"/>
    <d v="2016-07-01T00:00:00"/>
    <x v="0"/>
    <x v="37"/>
    <s v="N/A"/>
    <s v="N/A"/>
    <x v="6"/>
  </r>
  <r>
    <x v="0"/>
    <x v="6"/>
    <n v="63"/>
    <s v="NF2X16SUN1"/>
    <n v="-2.6"/>
    <n v="0"/>
    <n v="9.1"/>
    <n v="7"/>
    <s v=""/>
    <s v=""/>
    <n v="70"/>
    <n v="37.299999999999997"/>
    <n v="-95"/>
    <s v=""/>
    <n v="0"/>
    <n v="0"/>
    <n v="21"/>
    <n v="29.3"/>
    <n v="29.3"/>
    <n v="-75"/>
    <s v="2017Plan"/>
    <d v="2016-07-01T00:00:00"/>
    <x v="0"/>
    <x v="37"/>
    <s v="N/A"/>
    <s v="N/A"/>
    <x v="6"/>
  </r>
  <r>
    <x v="0"/>
    <x v="6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7-01T00:00:00"/>
    <x v="0"/>
    <x v="37"/>
    <s v="N/A"/>
    <s v="N/A"/>
    <x v="6"/>
  </r>
  <r>
    <x v="0"/>
    <x v="6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7-01T00:00:00"/>
    <x v="0"/>
    <x v="37"/>
    <s v="N/A"/>
    <s v="N/A"/>
    <x v="6"/>
  </r>
  <r>
    <x v="0"/>
    <x v="6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07-01T00:00:00"/>
    <x v="0"/>
    <x v="37"/>
    <s v="N/A"/>
    <s v="N/A"/>
    <x v="6"/>
  </r>
  <r>
    <x v="0"/>
    <x v="6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7-01T00:00:00"/>
    <x v="0"/>
    <x v="37"/>
    <s v="N/A"/>
    <s v="N/A"/>
    <x v="6"/>
  </r>
  <r>
    <x v="0"/>
    <x v="6"/>
    <n v="68"/>
    <s v="CSR Airgas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69"/>
    <s v="CSR Infiltrat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0"/>
    <s v="CSR NAS"/>
    <n v="0.1"/>
    <n v="0"/>
    <n v="0.3"/>
    <n v="2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1"/>
    <s v="CSR Cemex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2"/>
    <s v="CSR Carb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3"/>
    <s v="CSR OldCastle"/>
    <n v="0"/>
    <n v="0"/>
    <n v="0.8"/>
    <n v="1"/>
    <s v=""/>
    <s v=""/>
    <n v="6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4"/>
    <s v="CSR RRDonnelley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5"/>
    <s v="CSR AirLiqu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6"/>
    <s v="CSR RiverView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7"/>
    <s v="CSR Warri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79"/>
    <s v="CSR RobertsBros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07-01T00:00:00"/>
    <x v="0"/>
    <x v="37"/>
    <s v="N/A"/>
    <s v="N/A"/>
    <x v="7"/>
  </r>
  <r>
    <x v="0"/>
    <x v="6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7-01T00:00:00"/>
    <x v="0"/>
    <x v="37"/>
    <s v="N/A"/>
    <s v="N/A"/>
    <x v="1"/>
  </r>
  <r>
    <x v="0"/>
    <x v="6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7-01T00:00:00"/>
    <x v="0"/>
    <x v="37"/>
    <s v="N/A"/>
    <s v="N/A"/>
    <x v="1"/>
  </r>
  <r>
    <x v="0"/>
    <x v="6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7-01T00:00:00"/>
    <x v="0"/>
    <x v="37"/>
    <s v="N/A"/>
    <s v="N/A"/>
    <x v="1"/>
  </r>
  <r>
    <x v="0"/>
    <x v="6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7-01T00:00:00"/>
    <x v="0"/>
    <x v="37"/>
    <s v="N/A"/>
    <s v="N/A"/>
    <x v="1"/>
  </r>
  <r>
    <x v="0"/>
    <x v="6"/>
    <n v="84"/>
    <s v="Bluegrass 3"/>
    <n v="7.2"/>
    <n v="0"/>
    <n v="5.8"/>
    <n v="8"/>
    <n v="78.099999999999994"/>
    <n v="10900"/>
    <n v="45"/>
    <n v="273.60000000000002"/>
    <n v="214"/>
    <n v="0"/>
    <n v="71"/>
    <n v="0"/>
    <n v="4"/>
    <n v="30.38"/>
    <n v="40.31"/>
    <n v="289"/>
    <s v="2017Plan"/>
    <d v="2016-07-01T00:00:00"/>
    <x v="0"/>
    <x v="38"/>
    <s v="N/A"/>
    <n v="7.2"/>
    <x v="2"/>
  </r>
  <r>
    <x v="0"/>
    <x v="7"/>
    <n v="1"/>
    <s v="Brown 1"/>
    <n v="20.7"/>
    <n v="0"/>
    <n v="26.3"/>
    <n v="2"/>
    <n v="242.7"/>
    <n v="11701"/>
    <n v="519"/>
    <n v="270.2"/>
    <n v="656"/>
    <n v="2"/>
    <n v="24"/>
    <n v="0"/>
    <n v="43"/>
    <n v="33.71"/>
    <n v="34.869999999999997"/>
    <n v="723"/>
    <s v="2017Plan"/>
    <d v="2016-08-01T00:00:00"/>
    <x v="0"/>
    <x v="0"/>
    <n v="20.7"/>
    <s v="N/A"/>
    <x v="0"/>
  </r>
  <r>
    <x v="0"/>
    <x v="7"/>
    <n v="2"/>
    <s v="Brown 2"/>
    <n v="44"/>
    <n v="0"/>
    <n v="35.700000000000003"/>
    <n v="2"/>
    <n v="475.6"/>
    <n v="10799"/>
    <n v="666"/>
    <n v="270.2"/>
    <n v="1285"/>
    <n v="1"/>
    <n v="17"/>
    <n v="0"/>
    <n v="104"/>
    <n v="31.55"/>
    <n v="31.93"/>
    <n v="1406"/>
    <s v="2017Plan"/>
    <d v="2016-08-01T00:00:00"/>
    <x v="0"/>
    <x v="1"/>
    <n v="44"/>
    <s v="N/A"/>
    <x v="0"/>
  </r>
  <r>
    <x v="0"/>
    <x v="7"/>
    <n v="3"/>
    <s v="Brown 3"/>
    <n v="95.1"/>
    <n v="0"/>
    <n v="31.2"/>
    <n v="3"/>
    <n v="1160.9000000000001"/>
    <n v="12210"/>
    <n v="606"/>
    <n v="270.2"/>
    <n v="3137"/>
    <n v="3"/>
    <n v="35"/>
    <n v="0"/>
    <n v="289"/>
    <n v="36.03"/>
    <n v="36.4"/>
    <n v="3460"/>
    <s v="2017Plan"/>
    <d v="2016-08-01T00:00:00"/>
    <x v="0"/>
    <x v="2"/>
    <n v="95.1"/>
    <s v="N/A"/>
    <x v="0"/>
  </r>
  <r>
    <x v="0"/>
    <x v="7"/>
    <n v="4"/>
    <s v="Ghent 1"/>
    <n v="287.60000000000002"/>
    <n v="0"/>
    <n v="81.599999999999994"/>
    <n v="2"/>
    <n v="3047.8"/>
    <n v="10597"/>
    <n v="704"/>
    <n v="205.9"/>
    <n v="6276"/>
    <n v="2"/>
    <n v="24"/>
    <n v="0"/>
    <n v="635"/>
    <n v="24.03"/>
    <n v="24.11"/>
    <n v="6935"/>
    <s v="2017Plan"/>
    <d v="2016-08-01T00:00:00"/>
    <x v="0"/>
    <x v="3"/>
    <n v="287.60000000000002"/>
    <s v="N/A"/>
    <x v="0"/>
  </r>
  <r>
    <x v="0"/>
    <x v="7"/>
    <n v="5"/>
    <s v="Ghent 2"/>
    <n v="275.39999999999998"/>
    <n v="0"/>
    <n v="75.099999999999994"/>
    <n v="2"/>
    <n v="2883.9"/>
    <n v="10473"/>
    <n v="696"/>
    <n v="205.9"/>
    <n v="5938"/>
    <n v="2"/>
    <n v="21"/>
    <n v="0"/>
    <n v="526"/>
    <n v="23.47"/>
    <n v="23.55"/>
    <n v="6485"/>
    <s v="2017Plan"/>
    <d v="2016-08-01T00:00:00"/>
    <x v="0"/>
    <x v="4"/>
    <n v="275.39999999999998"/>
    <s v="N/A"/>
    <x v="0"/>
  </r>
  <r>
    <x v="0"/>
    <x v="7"/>
    <n v="6"/>
    <s v="Ghent 3"/>
    <n v="296.39999999999998"/>
    <n v="0"/>
    <n v="82.1"/>
    <n v="2"/>
    <n v="3289.4"/>
    <n v="11098"/>
    <n v="700"/>
    <n v="205.9"/>
    <n v="6773"/>
    <n v="3"/>
    <n v="34"/>
    <n v="0"/>
    <n v="640"/>
    <n v="25.01"/>
    <n v="25.12"/>
    <n v="7447"/>
    <s v="2017Plan"/>
    <d v="2016-08-01T00:00:00"/>
    <x v="0"/>
    <x v="5"/>
    <n v="296.39999999999998"/>
    <s v="N/A"/>
    <x v="0"/>
  </r>
  <r>
    <x v="0"/>
    <x v="7"/>
    <n v="7"/>
    <s v="Ghent 4"/>
    <n v="281.39999999999998"/>
    <n v="0"/>
    <n v="81.3"/>
    <n v="2"/>
    <n v="3080.5"/>
    <n v="10947"/>
    <n v="688"/>
    <n v="205.9"/>
    <n v="6343"/>
    <n v="4"/>
    <n v="41"/>
    <n v="0"/>
    <n v="671"/>
    <n v="24.93"/>
    <n v="25.07"/>
    <n v="7055"/>
    <s v="2017Plan"/>
    <d v="2016-08-01T00:00:00"/>
    <x v="0"/>
    <x v="6"/>
    <n v="281.39999999999998"/>
    <s v="N/A"/>
    <x v="0"/>
  </r>
  <r>
    <x v="0"/>
    <x v="7"/>
    <n v="8"/>
    <s v="Mill Creek 1"/>
    <n v="153.4"/>
    <n v="0"/>
    <n v="68.7"/>
    <n v="2"/>
    <n v="1599.7"/>
    <n v="10426"/>
    <n v="689"/>
    <n v="218.1"/>
    <n v="3489"/>
    <n v="4"/>
    <n v="15"/>
    <n v="0"/>
    <n v="217"/>
    <n v="24.15"/>
    <n v="24.25"/>
    <n v="3721"/>
    <s v="2017Plan"/>
    <d v="2016-08-01T00:00:00"/>
    <x v="0"/>
    <x v="7"/>
    <s v="N/A"/>
    <n v="153.4"/>
    <x v="0"/>
  </r>
  <r>
    <x v="0"/>
    <x v="7"/>
    <n v="9"/>
    <s v="Mill Creek 2"/>
    <n v="142.69999999999999"/>
    <n v="0"/>
    <n v="64.599999999999994"/>
    <n v="2"/>
    <n v="1538.4"/>
    <n v="10783"/>
    <n v="659"/>
    <n v="218.1"/>
    <n v="3355"/>
    <n v="4"/>
    <n v="15"/>
    <n v="0"/>
    <n v="205"/>
    <n v="24.95"/>
    <n v="25.05"/>
    <n v="3574"/>
    <s v="2017Plan"/>
    <d v="2016-08-01T00:00:00"/>
    <x v="0"/>
    <x v="8"/>
    <s v="N/A"/>
    <n v="142.69999999999999"/>
    <x v="0"/>
  </r>
  <r>
    <x v="0"/>
    <x v="7"/>
    <n v="10"/>
    <s v="Mill Creek 3"/>
    <n v="195.6"/>
    <n v="0"/>
    <n v="68.3"/>
    <n v="2"/>
    <n v="2099.4"/>
    <n v="10734"/>
    <n v="687"/>
    <n v="218.1"/>
    <n v="4578"/>
    <n v="12"/>
    <n v="41"/>
    <n v="0"/>
    <n v="401"/>
    <n v="25.46"/>
    <n v="25.67"/>
    <n v="5020"/>
    <s v="2017Plan"/>
    <d v="2016-08-01T00:00:00"/>
    <x v="0"/>
    <x v="9"/>
    <s v="N/A"/>
    <n v="195.6"/>
    <x v="0"/>
  </r>
  <r>
    <x v="0"/>
    <x v="7"/>
    <n v="11"/>
    <s v="Mill Creek 4"/>
    <n v="253"/>
    <n v="0"/>
    <n v="71.3"/>
    <n v="2"/>
    <n v="2649.8"/>
    <n v="10472"/>
    <n v="683"/>
    <n v="218.1"/>
    <n v="5779"/>
    <n v="19"/>
    <n v="65"/>
    <n v="0"/>
    <n v="458"/>
    <n v="24.65"/>
    <n v="24.91"/>
    <n v="6302"/>
    <s v="2017Plan"/>
    <d v="2016-08-01T00:00:00"/>
    <x v="0"/>
    <x v="10"/>
    <s v="N/A"/>
    <n v="253"/>
    <x v="0"/>
  </r>
  <r>
    <x v="0"/>
    <x v="7"/>
    <n v="12"/>
    <s v="Trimble County 1"/>
    <n v="220.9"/>
    <n v="0"/>
    <n v="80.2"/>
    <n v="2"/>
    <n v="2359.1999999999998"/>
    <n v="10680"/>
    <n v="697"/>
    <n v="212.7"/>
    <n v="5017"/>
    <n v="7"/>
    <n v="74"/>
    <n v="0"/>
    <n v="427"/>
    <n v="24.64"/>
    <n v="24.98"/>
    <n v="5518"/>
    <s v="2017Plan"/>
    <d v="2016-08-01T00:00:00"/>
    <x v="0"/>
    <x v="11"/>
    <s v="N/A"/>
    <n v="220.9"/>
    <x v="0"/>
  </r>
  <r>
    <x v="0"/>
    <x v="7"/>
    <n v="13"/>
    <s v="Trimble County 2"/>
    <n v="342.5"/>
    <n v="0"/>
    <n v="83.8"/>
    <n v="1"/>
    <n v="3164.4"/>
    <n v="9240"/>
    <n v="679"/>
    <n v="214.7"/>
    <n v="6795"/>
    <n v="14"/>
    <n v="155"/>
    <n v="0"/>
    <n v="584"/>
    <n v="21.55"/>
    <n v="22"/>
    <n v="7534"/>
    <s v="2017Plan"/>
    <d v="2016-08-01T00:00:00"/>
    <x v="0"/>
    <x v="12"/>
    <n v="277.42500000000001"/>
    <n v="65.075000000000003"/>
    <x v="0"/>
  </r>
  <r>
    <x v="0"/>
    <x v="7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8-01T00:00:00"/>
    <x v="0"/>
    <x v="13"/>
    <n v="0"/>
    <n v="0"/>
    <x v="1"/>
  </r>
  <r>
    <x v="0"/>
    <x v="7"/>
    <n v="15"/>
    <s v="Cane Run 7 2X1"/>
    <n v="438.3"/>
    <n v="0"/>
    <n v="89"/>
    <n v="3"/>
    <n v="3006.2"/>
    <n v="6859"/>
    <n v="678"/>
    <n v="275.5"/>
    <n v="8282"/>
    <n v="8"/>
    <n v="23"/>
    <n v="0"/>
    <n v="535"/>
    <n v="20.12"/>
    <n v="20.170000000000002"/>
    <n v="8840"/>
    <s v="2017Plan"/>
    <d v="2016-08-01T00:00:00"/>
    <x v="0"/>
    <x v="13"/>
    <n v="341.87400000000002"/>
    <n v="96.426000000000002"/>
    <x v="1"/>
  </r>
  <r>
    <x v="0"/>
    <x v="7"/>
    <n v="16"/>
    <s v="Brown 5"/>
    <n v="9.5"/>
    <n v="0"/>
    <n v="11.9"/>
    <n v="14"/>
    <n v="122.2"/>
    <n v="12816"/>
    <n v="107"/>
    <n v="277"/>
    <n v="339"/>
    <n v="1"/>
    <n v="3"/>
    <n v="0"/>
    <n v="0"/>
    <n v="35.51"/>
    <n v="35.85"/>
    <n v="342"/>
    <s v="2017Plan"/>
    <d v="2016-08-01T00:00:00"/>
    <x v="0"/>
    <x v="14"/>
    <n v="4.4649999999999999"/>
    <n v="5.0350000000000001"/>
    <x v="2"/>
  </r>
  <r>
    <x v="0"/>
    <x v="7"/>
    <n v="17"/>
    <s v="Brown 5 ICE"/>
    <n v="0.2"/>
    <n v="0"/>
    <n v="0.2"/>
    <n v="4"/>
    <n v="2.5"/>
    <n v="16510"/>
    <n v="5"/>
    <n v="277"/>
    <n v="7"/>
    <n v="0"/>
    <n v="0"/>
    <n v="0"/>
    <n v="0"/>
    <n v="45.74"/>
    <n v="45.74"/>
    <n v="7"/>
    <s v="2017Plan"/>
    <d v="2016-08-01T00:00:00"/>
    <x v="0"/>
    <x v="14"/>
    <n v="9.4E-2"/>
    <n v="0.10600000000000001"/>
    <x v="2"/>
  </r>
  <r>
    <x v="0"/>
    <x v="7"/>
    <n v="18"/>
    <s v="Brown 6"/>
    <n v="6.8"/>
    <n v="0"/>
    <n v="6.3"/>
    <n v="6"/>
    <n v="74.5"/>
    <n v="10916"/>
    <n v="47"/>
    <n v="277"/>
    <n v="206"/>
    <n v="1"/>
    <n v="4"/>
    <n v="0"/>
    <n v="0"/>
    <n v="30.24"/>
    <n v="30.85"/>
    <n v="210"/>
    <s v="2017Plan"/>
    <d v="2016-08-01T00:00:00"/>
    <x v="0"/>
    <x v="15"/>
    <n v="4.2160000000000002"/>
    <n v="2.5840000000000001"/>
    <x v="2"/>
  </r>
  <r>
    <x v="0"/>
    <x v="7"/>
    <n v="19"/>
    <s v="Brown 7"/>
    <n v="4.9000000000000004"/>
    <n v="0"/>
    <n v="4.5999999999999996"/>
    <n v="6"/>
    <n v="53.9"/>
    <n v="10907"/>
    <n v="34"/>
    <n v="277.10000000000002"/>
    <n v="149"/>
    <n v="2"/>
    <n v="4"/>
    <n v="0"/>
    <n v="0"/>
    <n v="30.22"/>
    <n v="31.09"/>
    <n v="154"/>
    <s v="2017Plan"/>
    <d v="2016-08-01T00:00:00"/>
    <x v="0"/>
    <x v="16"/>
    <n v="3.0380000000000003"/>
    <n v="1.8620000000000001"/>
    <x v="2"/>
  </r>
  <r>
    <x v="0"/>
    <x v="7"/>
    <n v="20"/>
    <s v="Brown 8"/>
    <n v="4.3"/>
    <n v="0"/>
    <n v="5.6"/>
    <n v="9"/>
    <n v="60.3"/>
    <n v="14120"/>
    <n v="59"/>
    <n v="277.10000000000002"/>
    <n v="167"/>
    <n v="1"/>
    <n v="2"/>
    <n v="0"/>
    <n v="0"/>
    <n v="39.119999999999997"/>
    <n v="39.630000000000003"/>
    <n v="169"/>
    <s v="2017Plan"/>
    <d v="2016-08-01T00:00:00"/>
    <x v="0"/>
    <x v="17"/>
    <n v="4.3"/>
    <s v="N/A"/>
    <x v="2"/>
  </r>
  <r>
    <x v="0"/>
    <x v="7"/>
    <n v="21"/>
    <s v="Brown 8 ICE"/>
    <n v="0.1"/>
    <n v="0"/>
    <n v="0.2"/>
    <n v="5"/>
    <n v="2.2999999999999998"/>
    <n v="16329"/>
    <n v="5"/>
    <n v="277.10000000000002"/>
    <n v="6"/>
    <n v="0"/>
    <n v="0"/>
    <n v="0"/>
    <n v="0"/>
    <n v="45.24"/>
    <n v="45.24"/>
    <n v="6"/>
    <s v="2017Plan"/>
    <d v="2016-08-01T00:00:00"/>
    <x v="0"/>
    <x v="17"/>
    <n v="0.1"/>
    <s v="N/A"/>
    <x v="2"/>
  </r>
  <r>
    <x v="0"/>
    <x v="7"/>
    <n v="22"/>
    <s v="Brown 9"/>
    <n v="3.5"/>
    <n v="0"/>
    <n v="4.5999999999999996"/>
    <n v="7"/>
    <n v="48.1"/>
    <n v="13728"/>
    <n v="44"/>
    <n v="277"/>
    <n v="133"/>
    <n v="1"/>
    <n v="2"/>
    <n v="0"/>
    <n v="0"/>
    <n v="38.03"/>
    <n v="38.5"/>
    <n v="135"/>
    <s v="2017Plan"/>
    <d v="2016-08-01T00:00:00"/>
    <x v="0"/>
    <x v="18"/>
    <n v="3.5"/>
    <s v="N/A"/>
    <x v="2"/>
  </r>
  <r>
    <x v="0"/>
    <x v="7"/>
    <n v="23"/>
    <s v="Brown 9 ICE"/>
    <n v="0.1"/>
    <n v="0"/>
    <n v="0.2"/>
    <n v="4"/>
    <n v="2.2999999999999998"/>
    <n v="16329"/>
    <n v="5"/>
    <n v="277"/>
    <n v="6"/>
    <n v="0"/>
    <n v="0"/>
    <n v="0"/>
    <n v="0"/>
    <n v="45.24"/>
    <n v="45.24"/>
    <n v="6"/>
    <s v="2017Plan"/>
    <d v="2016-08-01T00:00:00"/>
    <x v="0"/>
    <x v="18"/>
    <n v="0.1"/>
    <s v="N/A"/>
    <x v="2"/>
  </r>
  <r>
    <x v="0"/>
    <x v="7"/>
    <n v="24"/>
    <s v="Brown 10"/>
    <n v="2.6"/>
    <n v="0"/>
    <n v="3.5"/>
    <n v="4"/>
    <n v="36"/>
    <n v="13588"/>
    <n v="32"/>
    <n v="277"/>
    <n v="100"/>
    <n v="0"/>
    <n v="1"/>
    <n v="0"/>
    <n v="0"/>
    <n v="37.64"/>
    <n v="38"/>
    <n v="101"/>
    <s v="2017Plan"/>
    <d v="2016-08-01T00:00:00"/>
    <x v="0"/>
    <x v="19"/>
    <n v="2.6"/>
    <s v="N/A"/>
    <x v="2"/>
  </r>
  <r>
    <x v="0"/>
    <x v="7"/>
    <n v="25"/>
    <s v="Brown 10 ICE"/>
    <n v="0.1"/>
    <n v="0"/>
    <n v="0.1"/>
    <n v="4"/>
    <n v="1.8"/>
    <n v="16329"/>
    <n v="4"/>
    <n v="277"/>
    <n v="5"/>
    <n v="0"/>
    <n v="0"/>
    <n v="0"/>
    <n v="0"/>
    <n v="45.24"/>
    <n v="45.24"/>
    <n v="5"/>
    <s v="2017Plan"/>
    <d v="2016-08-01T00:00:00"/>
    <x v="0"/>
    <x v="19"/>
    <n v="0.1"/>
    <s v="N/A"/>
    <x v="2"/>
  </r>
  <r>
    <x v="0"/>
    <x v="7"/>
    <n v="26"/>
    <s v="Brown 11"/>
    <n v="3.7"/>
    <n v="0"/>
    <n v="4.9000000000000004"/>
    <n v="8"/>
    <n v="52.9"/>
    <n v="14149"/>
    <n v="52"/>
    <n v="277"/>
    <n v="147"/>
    <n v="1"/>
    <n v="2"/>
    <n v="0"/>
    <n v="0"/>
    <n v="39.200000000000003"/>
    <n v="39.700000000000003"/>
    <n v="148"/>
    <s v="2017Plan"/>
    <d v="2016-08-01T00:00:00"/>
    <x v="0"/>
    <x v="20"/>
    <n v="3.7"/>
    <s v="N/A"/>
    <x v="2"/>
  </r>
  <r>
    <x v="0"/>
    <x v="7"/>
    <n v="27"/>
    <s v="Brown 11 ICE"/>
    <n v="0.1"/>
    <n v="0"/>
    <n v="0.2"/>
    <n v="4"/>
    <n v="2.2999999999999998"/>
    <n v="16329"/>
    <n v="5"/>
    <n v="277.10000000000002"/>
    <n v="6"/>
    <n v="0"/>
    <n v="0"/>
    <n v="0"/>
    <n v="0"/>
    <n v="45.24"/>
    <n v="45.24"/>
    <n v="6"/>
    <s v="2017Plan"/>
    <d v="2016-08-01T00:00:00"/>
    <x v="0"/>
    <x v="20"/>
    <n v="0.1"/>
    <s v="N/A"/>
    <x v="2"/>
  </r>
  <r>
    <x v="0"/>
    <x v="7"/>
    <n v="28"/>
    <s v="Paddys Run 13"/>
    <n v="20.8"/>
    <n v="0"/>
    <n v="19"/>
    <n v="22"/>
    <n v="224.2"/>
    <n v="10773"/>
    <n v="146"/>
    <n v="281.8"/>
    <n v="632"/>
    <n v="1"/>
    <n v="3"/>
    <n v="0"/>
    <n v="0"/>
    <n v="30.36"/>
    <n v="30.49"/>
    <n v="635"/>
    <s v="2017Plan"/>
    <d v="2016-08-01T00:00:00"/>
    <x v="0"/>
    <x v="21"/>
    <n v="9.7759999999999998"/>
    <n v="11.024000000000001"/>
    <x v="2"/>
  </r>
  <r>
    <x v="0"/>
    <x v="7"/>
    <n v="29"/>
    <s v="Trimble Co 05"/>
    <n v="52.7"/>
    <n v="0"/>
    <n v="44.6"/>
    <n v="27"/>
    <n v="568.79999999999995"/>
    <n v="10784"/>
    <n v="333"/>
    <n v="277"/>
    <n v="1576"/>
    <n v="1"/>
    <n v="3"/>
    <n v="0"/>
    <n v="0"/>
    <n v="29.88"/>
    <n v="29.94"/>
    <n v="1579"/>
    <s v="2017Plan"/>
    <d v="2016-08-01T00:00:00"/>
    <x v="0"/>
    <x v="22"/>
    <n v="37.417000000000002"/>
    <n v="15.282999999999999"/>
    <x v="2"/>
  </r>
  <r>
    <x v="0"/>
    <x v="7"/>
    <n v="30"/>
    <s v="Trimble Co 06"/>
    <n v="48.6"/>
    <n v="0"/>
    <n v="41.1"/>
    <n v="22"/>
    <n v="524.1"/>
    <n v="10784"/>
    <n v="307"/>
    <n v="277"/>
    <n v="1452"/>
    <n v="1"/>
    <n v="3"/>
    <n v="0"/>
    <n v="0"/>
    <n v="29.88"/>
    <n v="29.93"/>
    <n v="1455"/>
    <s v="2017Plan"/>
    <d v="2016-08-01T00:00:00"/>
    <x v="0"/>
    <x v="23"/>
    <n v="34.506"/>
    <n v="14.093999999999999"/>
    <x v="2"/>
  </r>
  <r>
    <x v="0"/>
    <x v="7"/>
    <n v="31"/>
    <s v="Trimble Co 07"/>
    <n v="43.4"/>
    <n v="0"/>
    <n v="36.700000000000003"/>
    <n v="24"/>
    <n v="468.2"/>
    <n v="10782"/>
    <n v="274"/>
    <n v="277"/>
    <n v="1297"/>
    <n v="1"/>
    <n v="3"/>
    <n v="0"/>
    <n v="0"/>
    <n v="29.87"/>
    <n v="29.94"/>
    <n v="1300"/>
    <s v="2017Plan"/>
    <d v="2016-08-01T00:00:00"/>
    <x v="0"/>
    <x v="24"/>
    <n v="27.341999999999999"/>
    <n v="16.058"/>
    <x v="2"/>
  </r>
  <r>
    <x v="0"/>
    <x v="7"/>
    <n v="32"/>
    <s v="Trimble Co 08"/>
    <n v="15.1"/>
    <n v="0"/>
    <n v="12.8"/>
    <n v="17"/>
    <n v="162.69999999999999"/>
    <n v="10778"/>
    <n v="95"/>
    <n v="277.10000000000002"/>
    <n v="451"/>
    <n v="1"/>
    <n v="2"/>
    <n v="0"/>
    <n v="0"/>
    <n v="29.86"/>
    <n v="30"/>
    <n v="453"/>
    <s v="2017Plan"/>
    <d v="2016-08-01T00:00:00"/>
    <x v="0"/>
    <x v="25"/>
    <n v="9.5129999999999999"/>
    <n v="5.5869999999999997"/>
    <x v="2"/>
  </r>
  <r>
    <x v="0"/>
    <x v="7"/>
    <n v="33"/>
    <s v="Trimble Co 09"/>
    <n v="38.799999999999997"/>
    <n v="0"/>
    <n v="32.799999999999997"/>
    <n v="24"/>
    <n v="418.7"/>
    <n v="10782"/>
    <n v="245"/>
    <n v="277"/>
    <n v="1160"/>
    <n v="1"/>
    <n v="3"/>
    <n v="0"/>
    <n v="0"/>
    <n v="29.87"/>
    <n v="29.95"/>
    <n v="1163"/>
    <s v="2017Plan"/>
    <d v="2016-08-01T00:00:00"/>
    <x v="0"/>
    <x v="26"/>
    <n v="24.443999999999999"/>
    <n v="14.355999999999998"/>
    <x v="2"/>
  </r>
  <r>
    <x v="0"/>
    <x v="7"/>
    <n v="34"/>
    <s v="Trimble Co 10"/>
    <n v="12.1"/>
    <n v="0"/>
    <n v="10.199999999999999"/>
    <n v="13"/>
    <n v="130"/>
    <n v="10779"/>
    <n v="76"/>
    <n v="277.10000000000002"/>
    <n v="360"/>
    <n v="1"/>
    <n v="2"/>
    <n v="0"/>
    <n v="0"/>
    <n v="29.86"/>
    <n v="29.99"/>
    <n v="362"/>
    <s v="2017Plan"/>
    <d v="2016-08-01T00:00:00"/>
    <x v="0"/>
    <x v="27"/>
    <n v="7.6230000000000002"/>
    <n v="4.4769999999999994"/>
    <x v="2"/>
  </r>
  <r>
    <x v="0"/>
    <x v="7"/>
    <n v="35"/>
    <s v="Cane Run 11"/>
    <n v="0.1"/>
    <n v="0"/>
    <n v="1.2"/>
    <n v="2"/>
    <n v="2"/>
    <n v="16117"/>
    <n v="9"/>
    <n v="275.5"/>
    <n v="6"/>
    <n v="0"/>
    <n v="0"/>
    <n v="0"/>
    <n v="0"/>
    <n v="44.4"/>
    <n v="44.4"/>
    <n v="6"/>
    <s v="2017Plan"/>
    <d v="2016-08-01T00:00:00"/>
    <x v="0"/>
    <x v="28"/>
    <s v="N/A"/>
    <n v="0.1"/>
    <x v="2"/>
  </r>
  <r>
    <x v="0"/>
    <x v="7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8-01T00:00:00"/>
    <x v="0"/>
    <x v="29"/>
    <n v="0"/>
    <s v="N/A"/>
    <x v="2"/>
  </r>
  <r>
    <x v="0"/>
    <x v="7"/>
    <n v="37"/>
    <s v="Paddys Run 11"/>
    <n v="0.1"/>
    <n v="0"/>
    <n v="0.9"/>
    <n v="1"/>
    <n v="1.3"/>
    <n v="15479"/>
    <n v="7"/>
    <n v="281.8"/>
    <n v="4"/>
    <n v="0"/>
    <n v="0"/>
    <n v="0"/>
    <n v="0"/>
    <n v="43.62"/>
    <n v="43.62"/>
    <n v="4"/>
    <s v="2017Plan"/>
    <d v="2016-08-01T00:00:00"/>
    <x v="0"/>
    <x v="30"/>
    <s v="N/A"/>
    <n v="0.1"/>
    <x v="2"/>
  </r>
  <r>
    <x v="0"/>
    <x v="7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8-01T00:00:00"/>
    <x v="0"/>
    <x v="31"/>
    <s v="N/A"/>
    <n v="0"/>
    <x v="2"/>
  </r>
  <r>
    <x v="0"/>
    <x v="7"/>
    <n v="39"/>
    <s v="Zorn 1"/>
    <n v="0"/>
    <n v="0"/>
    <n v="0.3"/>
    <n v="1"/>
    <n v="0.5"/>
    <n v="18676"/>
    <n v="2"/>
    <n v="334.1"/>
    <n v="2"/>
    <n v="0"/>
    <n v="0"/>
    <n v="0"/>
    <n v="0"/>
    <n v="62.39"/>
    <n v="62.39"/>
    <n v="2"/>
    <s v="2017Plan"/>
    <d v="2016-08-01T00:00:00"/>
    <x v="0"/>
    <x v="32"/>
    <s v="N/A"/>
    <n v="0"/>
    <x v="2"/>
  </r>
  <r>
    <x v="0"/>
    <x v="7"/>
    <n v="40"/>
    <s v="Dix Dam"/>
    <n v="1"/>
    <n v="0"/>
    <n v="4.5"/>
    <n v="9"/>
    <s v=""/>
    <s v=""/>
    <n v="37"/>
    <n v="0"/>
    <n v="0"/>
    <s v=""/>
    <n v="0"/>
    <n v="0"/>
    <n v="0"/>
    <n v="0"/>
    <n v="0"/>
    <n v="0"/>
    <s v="2017Plan"/>
    <d v="2016-08-01T00:00:00"/>
    <x v="0"/>
    <x v="33"/>
    <n v="1"/>
    <s v="N/A"/>
    <x v="3"/>
  </r>
  <r>
    <x v="0"/>
    <x v="7"/>
    <n v="41"/>
    <s v="Ohio Falls"/>
    <n v="23.4"/>
    <n v="0"/>
    <n v="100"/>
    <n v="0"/>
    <s v=""/>
    <s v=""/>
    <n v="744"/>
    <n v="0"/>
    <n v="0"/>
    <s v=""/>
    <n v="0"/>
    <n v="0"/>
    <n v="0"/>
    <n v="0"/>
    <n v="0"/>
    <n v="0"/>
    <s v="2017Plan"/>
    <d v="2016-08-01T00:00:00"/>
    <x v="0"/>
    <x v="34"/>
    <s v="N/A"/>
    <n v="23.4"/>
    <x v="3"/>
  </r>
  <r>
    <x v="0"/>
    <x v="7"/>
    <n v="42"/>
    <s v="Brown Solar"/>
    <n v="2.2000000000000002"/>
    <n v="0"/>
    <n v="100"/>
    <n v="0"/>
    <s v=""/>
    <s v=""/>
    <n v="744"/>
    <n v="0"/>
    <n v="0"/>
    <s v=""/>
    <n v="0"/>
    <n v="0"/>
    <n v="0"/>
    <n v="0"/>
    <n v="0"/>
    <n v="0"/>
    <s v="2017Plan"/>
    <d v="2016-08-01T00:00:00"/>
    <x v="0"/>
    <x v="35"/>
    <n v="1.3420000000000001"/>
    <n v="0.8580000000000001"/>
    <x v="4"/>
  </r>
  <r>
    <x v="0"/>
    <x v="7"/>
    <n v="43"/>
    <s v="OVEC-K Min"/>
    <n v="11.5"/>
    <n v="0"/>
    <n v="100"/>
    <n v="0"/>
    <n v="1153.2"/>
    <n v="100000"/>
    <n v="744"/>
    <n v="27.1"/>
    <n v="313"/>
    <n v="0"/>
    <n v="0"/>
    <n v="0"/>
    <n v="0"/>
    <n v="27.15"/>
    <n v="27.15"/>
    <n v="313"/>
    <s v="2017Plan"/>
    <d v="2016-08-01T00:00:00"/>
    <x v="0"/>
    <x v="36"/>
    <n v="11.5"/>
    <s v="N/A"/>
    <x v="0"/>
  </r>
  <r>
    <x v="0"/>
    <x v="7"/>
    <n v="44"/>
    <s v="OVEC-K Max"/>
    <n v="12.2"/>
    <n v="0"/>
    <n v="52.7"/>
    <n v="39"/>
    <n v="1215.2"/>
    <n v="100000"/>
    <n v="392"/>
    <n v="27.1"/>
    <n v="330"/>
    <n v="0"/>
    <n v="0"/>
    <n v="0"/>
    <n v="0"/>
    <n v="27.15"/>
    <n v="27.15"/>
    <n v="330"/>
    <s v="2017Plan"/>
    <d v="2016-08-01T00:00:00"/>
    <x v="0"/>
    <x v="36"/>
    <n v="12.2"/>
    <s v="N/A"/>
    <x v="0"/>
  </r>
  <r>
    <x v="0"/>
    <x v="7"/>
    <n v="45"/>
    <s v="OVEC-L Min"/>
    <n v="25.7"/>
    <n v="0"/>
    <n v="100"/>
    <n v="0"/>
    <n v="2566.8000000000002"/>
    <n v="100000"/>
    <n v="744"/>
    <n v="27.1"/>
    <n v="697"/>
    <n v="0"/>
    <n v="0"/>
    <n v="0"/>
    <n v="0"/>
    <n v="27.15"/>
    <n v="27.15"/>
    <n v="697"/>
    <s v="2017Plan"/>
    <d v="2016-08-01T00:00:00"/>
    <x v="0"/>
    <x v="36"/>
    <s v="N/A"/>
    <n v="25.7"/>
    <x v="0"/>
  </r>
  <r>
    <x v="0"/>
    <x v="7"/>
    <n v="46"/>
    <s v="OVEC-L Max"/>
    <n v="28.7"/>
    <n v="0"/>
    <n v="54.3"/>
    <n v="39"/>
    <n v="2868.4"/>
    <n v="100000"/>
    <n v="404"/>
    <n v="27.1"/>
    <n v="779"/>
    <n v="0"/>
    <n v="0"/>
    <n v="0"/>
    <n v="0"/>
    <n v="27.15"/>
    <n v="27.15"/>
    <n v="779"/>
    <s v="2017Plan"/>
    <d v="2016-08-01T00:00:00"/>
    <x v="0"/>
    <x v="36"/>
    <s v="N/A"/>
    <n v="28.7"/>
    <x v="0"/>
  </r>
  <r>
    <x v="0"/>
    <x v="7"/>
    <n v="47"/>
    <s v="PURP5X16a 1"/>
    <n v="0.9"/>
    <n v="0"/>
    <n v="4.9000000000000004"/>
    <n v="4"/>
    <s v=""/>
    <s v=""/>
    <n v="18"/>
    <n v="52.9"/>
    <n v="48"/>
    <s v=""/>
    <n v="0"/>
    <n v="0"/>
    <n v="6"/>
    <n v="59.84"/>
    <n v="59.84"/>
    <n v="54"/>
    <s v="2017Plan"/>
    <d v="2016-08-01T00:00:00"/>
    <x v="0"/>
    <x v="37"/>
    <s v="N/A"/>
    <s v="N/A"/>
    <x v="5"/>
  </r>
  <r>
    <x v="0"/>
    <x v="7"/>
    <n v="48"/>
    <s v="PURP5X16a 2"/>
    <n v="0.9"/>
    <n v="0"/>
    <n v="4.5999999999999996"/>
    <n v="3"/>
    <s v=""/>
    <s v=""/>
    <n v="17"/>
    <n v="53.1"/>
    <n v="45"/>
    <s v=""/>
    <n v="0"/>
    <n v="0"/>
    <n v="6"/>
    <n v="59.87"/>
    <n v="59.87"/>
    <n v="51"/>
    <s v="2017Plan"/>
    <d v="2016-08-01T00:00:00"/>
    <x v="0"/>
    <x v="37"/>
    <s v="N/A"/>
    <s v="N/A"/>
    <x v="5"/>
  </r>
  <r>
    <x v="0"/>
    <x v="7"/>
    <n v="49"/>
    <s v="PURP5X16a 3"/>
    <n v="0.9"/>
    <n v="0"/>
    <n v="4.5999999999999996"/>
    <n v="3"/>
    <s v=""/>
    <s v=""/>
    <n v="17"/>
    <n v="53.1"/>
    <n v="45"/>
    <s v=""/>
    <n v="0"/>
    <n v="0"/>
    <n v="6"/>
    <n v="59.87"/>
    <n v="59.87"/>
    <n v="51"/>
    <s v="2017Plan"/>
    <d v="2016-08-01T00:00:00"/>
    <x v="0"/>
    <x v="37"/>
    <s v="N/A"/>
    <s v="N/A"/>
    <x v="5"/>
  </r>
  <r>
    <x v="0"/>
    <x v="7"/>
    <n v="50"/>
    <s v="PURP5X16a 4"/>
    <n v="0.8"/>
    <n v="0"/>
    <n v="4.0999999999999996"/>
    <n v="3"/>
    <s v=""/>
    <s v=""/>
    <n v="15"/>
    <n v="52.5"/>
    <n v="39"/>
    <s v=""/>
    <n v="0"/>
    <n v="0"/>
    <n v="5"/>
    <n v="59.2"/>
    <n v="59.2"/>
    <n v="44"/>
    <s v="2017Plan"/>
    <d v="2016-08-01T00:00:00"/>
    <x v="0"/>
    <x v="37"/>
    <s v="N/A"/>
    <s v="N/A"/>
    <x v="5"/>
  </r>
  <r>
    <x v="0"/>
    <x v="7"/>
    <n v="51"/>
    <s v="PURP7x24H"/>
    <n v="3.6"/>
    <n v="0"/>
    <n v="0.8"/>
    <n v="3"/>
    <s v=""/>
    <s v=""/>
    <n v="14"/>
    <n v="100"/>
    <n v="355"/>
    <s v=""/>
    <n v="0"/>
    <n v="0"/>
    <n v="24"/>
    <n v="106.79"/>
    <n v="106.79"/>
    <n v="379"/>
    <s v="2017Plan"/>
    <d v="2016-08-01T00:00:00"/>
    <x v="0"/>
    <x v="37"/>
    <s v="N/A"/>
    <s v="N/A"/>
    <x v="5"/>
  </r>
  <r>
    <x v="0"/>
    <x v="7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8-01T00:00:00"/>
    <x v="0"/>
    <x v="37"/>
    <s v="N/A"/>
    <s v="N/A"/>
    <x v="5"/>
  </r>
  <r>
    <x v="0"/>
    <x v="7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8-01T00:00:00"/>
    <x v="0"/>
    <x v="37"/>
    <s v="N/A"/>
    <s v="N/A"/>
    <x v="5"/>
  </r>
  <r>
    <x v="0"/>
    <x v="7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8-01T00:00:00"/>
    <x v="0"/>
    <x v="37"/>
    <s v="N/A"/>
    <s v="N/A"/>
    <x v="5"/>
  </r>
  <r>
    <x v="0"/>
    <x v="7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8-01T00:00:00"/>
    <x v="0"/>
    <x v="37"/>
    <s v="N/A"/>
    <s v="N/A"/>
    <x v="5"/>
  </r>
  <r>
    <x v="0"/>
    <x v="7"/>
    <n v="56"/>
    <s v="PUR7X8 1"/>
    <n v="0.6"/>
    <n v="0"/>
    <n v="4.4000000000000004"/>
    <n v="5"/>
    <s v=""/>
    <s v=""/>
    <n v="11"/>
    <n v="15.9"/>
    <n v="9"/>
    <s v=""/>
    <n v="0"/>
    <n v="0"/>
    <n v="3"/>
    <n v="22.11"/>
    <n v="22.11"/>
    <n v="12"/>
    <s v="2017Plan"/>
    <d v="2016-08-01T00:00:00"/>
    <x v="0"/>
    <x v="37"/>
    <s v="N/A"/>
    <s v="N/A"/>
    <x v="5"/>
  </r>
  <r>
    <x v="0"/>
    <x v="7"/>
    <n v="57"/>
    <s v="PUR7X8 2"/>
    <n v="0.6"/>
    <n v="0"/>
    <n v="4.4000000000000004"/>
    <n v="5"/>
    <s v=""/>
    <s v=""/>
    <n v="11"/>
    <n v="15.9"/>
    <n v="9"/>
    <s v=""/>
    <n v="0"/>
    <n v="0"/>
    <n v="3"/>
    <n v="22.11"/>
    <n v="22.11"/>
    <n v="12"/>
    <s v="2017Plan"/>
    <d v="2016-08-01T00:00:00"/>
    <x v="0"/>
    <x v="37"/>
    <s v="N/A"/>
    <s v="N/A"/>
    <x v="5"/>
  </r>
  <r>
    <x v="0"/>
    <x v="7"/>
    <n v="58"/>
    <s v="PUR7X8 3"/>
    <n v="0.5"/>
    <n v="0"/>
    <n v="3.6"/>
    <n v="5"/>
    <s v=""/>
    <s v=""/>
    <n v="9"/>
    <n v="16.3"/>
    <n v="7"/>
    <s v=""/>
    <n v="0"/>
    <n v="0"/>
    <n v="3"/>
    <n v="22.48"/>
    <n v="22.48"/>
    <n v="10"/>
    <s v="2017Plan"/>
    <d v="2016-08-01T00:00:00"/>
    <x v="0"/>
    <x v="37"/>
    <s v="N/A"/>
    <s v="N/A"/>
    <x v="5"/>
  </r>
  <r>
    <x v="0"/>
    <x v="7"/>
    <n v="59"/>
    <s v="PUR7X8 4"/>
    <n v="0.4"/>
    <n v="0"/>
    <n v="3.2"/>
    <n v="4"/>
    <s v=""/>
    <s v=""/>
    <n v="8"/>
    <n v="16.3"/>
    <n v="7"/>
    <s v=""/>
    <n v="0"/>
    <n v="0"/>
    <n v="2"/>
    <n v="22.45"/>
    <n v="22.45"/>
    <n v="9"/>
    <s v="2017Plan"/>
    <d v="2016-08-01T00:00:00"/>
    <x v="0"/>
    <x v="37"/>
    <s v="N/A"/>
    <s v="N/A"/>
    <x v="5"/>
  </r>
  <r>
    <x v="0"/>
    <x v="7"/>
    <n v="60"/>
    <s v="NF5X16NF1"/>
    <n v="-9.1"/>
    <n v="0"/>
    <n v="6.2"/>
    <n v="43"/>
    <s v=""/>
    <s v=""/>
    <n v="185"/>
    <n v="40.5"/>
    <n v="-370"/>
    <s v=""/>
    <n v="0"/>
    <n v="0"/>
    <n v="95"/>
    <n v="30.13"/>
    <n v="30.13"/>
    <n v="-275"/>
    <s v="2017Plan"/>
    <d v="2016-08-01T00:00:00"/>
    <x v="0"/>
    <x v="37"/>
    <s v="N/A"/>
    <s v="N/A"/>
    <x v="6"/>
  </r>
  <r>
    <x v="0"/>
    <x v="7"/>
    <n v="61"/>
    <s v="NF7X8NF01"/>
    <n v="0"/>
    <n v="0"/>
    <n v="0"/>
    <n v="31"/>
    <s v=""/>
    <s v=""/>
    <n v="245"/>
    <n v="0"/>
    <n v="0"/>
    <s v=""/>
    <n v="0"/>
    <n v="0"/>
    <n v="0"/>
    <n v="0"/>
    <n v="0"/>
    <n v="0"/>
    <s v="2017Plan"/>
    <d v="2016-08-01T00:00:00"/>
    <x v="0"/>
    <x v="37"/>
    <s v="N/A"/>
    <s v="N/A"/>
    <x v="6"/>
  </r>
  <r>
    <x v="0"/>
    <x v="7"/>
    <n v="62"/>
    <s v="NF2X16SAT1"/>
    <n v="-5.8"/>
    <n v="0"/>
    <n v="26"/>
    <n v="5"/>
    <s v=""/>
    <s v=""/>
    <n v="58"/>
    <n v="38.6"/>
    <n v="-225"/>
    <s v=""/>
    <n v="0"/>
    <n v="0"/>
    <n v="49"/>
    <n v="30.3"/>
    <n v="30.3"/>
    <n v="-176"/>
    <s v="2017Plan"/>
    <d v="2016-08-01T00:00:00"/>
    <x v="0"/>
    <x v="37"/>
    <s v="N/A"/>
    <s v="N/A"/>
    <x v="6"/>
  </r>
  <r>
    <x v="0"/>
    <x v="7"/>
    <n v="63"/>
    <s v="NF2X16SUN1"/>
    <n v="-1.5"/>
    <n v="0"/>
    <n v="6.8"/>
    <n v="6"/>
    <s v=""/>
    <s v=""/>
    <n v="52"/>
    <n v="36"/>
    <n v="-55"/>
    <s v=""/>
    <n v="0"/>
    <n v="0"/>
    <n v="12"/>
    <n v="27.91"/>
    <n v="27.91"/>
    <n v="-43"/>
    <s v="2017Plan"/>
    <d v="2016-08-01T00:00:00"/>
    <x v="0"/>
    <x v="37"/>
    <s v="N/A"/>
    <s v="N/A"/>
    <x v="6"/>
  </r>
  <r>
    <x v="0"/>
    <x v="7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8-01T00:00:00"/>
    <x v="0"/>
    <x v="37"/>
    <s v="N/A"/>
    <s v="N/A"/>
    <x v="6"/>
  </r>
  <r>
    <x v="0"/>
    <x v="7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8-01T00:00:00"/>
    <x v="0"/>
    <x v="37"/>
    <s v="N/A"/>
    <s v="N/A"/>
    <x v="6"/>
  </r>
  <r>
    <x v="0"/>
    <x v="7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08-01T00:00:00"/>
    <x v="0"/>
    <x v="37"/>
    <s v="N/A"/>
    <s v="N/A"/>
    <x v="6"/>
  </r>
  <r>
    <x v="0"/>
    <x v="7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8-01T00:00:00"/>
    <x v="0"/>
    <x v="37"/>
    <s v="N/A"/>
    <s v="N/A"/>
    <x v="6"/>
  </r>
  <r>
    <x v="0"/>
    <x v="7"/>
    <n v="68"/>
    <s v="CSR Airgas"/>
    <n v="0"/>
    <n v="0"/>
    <n v="0.5"/>
    <n v="4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69"/>
    <s v="CSR Infiltrator"/>
    <n v="0"/>
    <n v="0"/>
    <n v="0.5"/>
    <n v="3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0"/>
    <s v="CSR NAS"/>
    <n v="0.2"/>
    <n v="0"/>
    <n v="0.5"/>
    <n v="3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1"/>
    <s v="CSR Cemex"/>
    <n v="0.1"/>
    <n v="0"/>
    <n v="0.5"/>
    <n v="2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2"/>
    <s v="CSR Carbide"/>
    <n v="0.1"/>
    <n v="0"/>
    <n v="0.5"/>
    <n v="3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3"/>
    <s v="CSR OldCastle"/>
    <n v="0"/>
    <n v="0"/>
    <n v="2.2000000000000002"/>
    <n v="4"/>
    <s v=""/>
    <s v=""/>
    <n v="17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4"/>
    <s v="CSR RRDonnelley"/>
    <n v="0"/>
    <n v="0"/>
    <n v="0.5"/>
    <n v="3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5"/>
    <s v="CSR AirLiquide"/>
    <n v="0"/>
    <n v="0"/>
    <n v="0.5"/>
    <n v="3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6"/>
    <s v="CSR RiverView"/>
    <n v="0"/>
    <n v="0"/>
    <n v="0.5"/>
    <n v="3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7"/>
    <s v="CSR Warrior"/>
    <n v="0"/>
    <n v="0"/>
    <n v="0.5"/>
    <n v="4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79"/>
    <s v="CSR RobertsBros"/>
    <n v="0"/>
    <n v="0"/>
    <n v="0.5"/>
    <n v="3"/>
    <s v=""/>
    <s v=""/>
    <n v="4"/>
    <n v="0"/>
    <n v="0"/>
    <s v=""/>
    <n v="0"/>
    <n v="0"/>
    <n v="0"/>
    <n v="0"/>
    <n v="0"/>
    <n v="0"/>
    <s v="2017Plan"/>
    <d v="2016-08-01T00:00:00"/>
    <x v="0"/>
    <x v="37"/>
    <s v="N/A"/>
    <s v="N/A"/>
    <x v="7"/>
  </r>
  <r>
    <x v="0"/>
    <x v="7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8-01T00:00:00"/>
    <x v="0"/>
    <x v="37"/>
    <s v="N/A"/>
    <s v="N/A"/>
    <x v="1"/>
  </r>
  <r>
    <x v="0"/>
    <x v="7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8-01T00:00:00"/>
    <x v="0"/>
    <x v="37"/>
    <s v="N/A"/>
    <s v="N/A"/>
    <x v="1"/>
  </r>
  <r>
    <x v="0"/>
    <x v="7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8-01T00:00:00"/>
    <x v="0"/>
    <x v="37"/>
    <s v="N/A"/>
    <s v="N/A"/>
    <x v="1"/>
  </r>
  <r>
    <x v="0"/>
    <x v="7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8-01T00:00:00"/>
    <x v="0"/>
    <x v="37"/>
    <s v="N/A"/>
    <s v="N/A"/>
    <x v="1"/>
  </r>
  <r>
    <x v="0"/>
    <x v="7"/>
    <n v="84"/>
    <s v="Bluegrass 3"/>
    <n v="6.8"/>
    <n v="0"/>
    <n v="5.5"/>
    <n v="7"/>
    <n v="73.7"/>
    <n v="10900"/>
    <n v="42"/>
    <n v="278.8"/>
    <n v="205"/>
    <n v="0"/>
    <n v="62"/>
    <n v="0"/>
    <n v="4"/>
    <n v="30.95"/>
    <n v="40.19"/>
    <n v="272"/>
    <s v="2017Plan"/>
    <d v="2016-08-01T00:00:00"/>
    <x v="0"/>
    <x v="38"/>
    <s v="N/A"/>
    <n v="6.8"/>
    <x v="2"/>
  </r>
  <r>
    <x v="0"/>
    <x v="8"/>
    <n v="1"/>
    <s v="Brown 1"/>
    <n v="8.1999999999999993"/>
    <n v="0"/>
    <n v="10.6"/>
    <n v="3"/>
    <n v="96.8"/>
    <n v="11879"/>
    <n v="219"/>
    <n v="269.3"/>
    <n v="261"/>
    <n v="2"/>
    <n v="27"/>
    <n v="0"/>
    <n v="17"/>
    <n v="34.08"/>
    <n v="37.44"/>
    <n v="305"/>
    <s v="2017Plan"/>
    <d v="2016-09-01T00:00:00"/>
    <x v="1"/>
    <x v="0"/>
    <n v="8.1999999999999993"/>
    <s v="N/A"/>
    <x v="0"/>
  </r>
  <r>
    <x v="0"/>
    <x v="8"/>
    <n v="2"/>
    <s v="Brown 2"/>
    <n v="25.8"/>
    <n v="0"/>
    <n v="21.5"/>
    <n v="4"/>
    <n v="282"/>
    <n v="10930"/>
    <n v="404"/>
    <n v="269.3"/>
    <n v="759"/>
    <n v="3"/>
    <n v="36"/>
    <n v="0"/>
    <n v="61"/>
    <n v="31.8"/>
    <n v="33.18"/>
    <n v="856"/>
    <s v="2017Plan"/>
    <d v="2016-09-01T00:00:00"/>
    <x v="1"/>
    <x v="1"/>
    <n v="25.8"/>
    <s v="N/A"/>
    <x v="0"/>
  </r>
  <r>
    <x v="0"/>
    <x v="8"/>
    <n v="3"/>
    <s v="Brown 3"/>
    <n v="35.1"/>
    <n v="0"/>
    <n v="11.9"/>
    <n v="3"/>
    <n v="428.2"/>
    <n v="12200"/>
    <n v="227"/>
    <n v="269.3"/>
    <n v="1153"/>
    <n v="3"/>
    <n v="35"/>
    <n v="0"/>
    <n v="107"/>
    <n v="35.89"/>
    <n v="36.89"/>
    <n v="1295"/>
    <s v="2017Plan"/>
    <d v="2016-09-01T00:00:00"/>
    <x v="1"/>
    <x v="2"/>
    <n v="35.1"/>
    <s v="N/A"/>
    <x v="0"/>
  </r>
  <r>
    <x v="0"/>
    <x v="8"/>
    <n v="4"/>
    <s v="Ghent 1"/>
    <n v="263.3"/>
    <n v="0"/>
    <n v="77"/>
    <n v="1"/>
    <n v="2764.8"/>
    <n v="10502"/>
    <n v="669"/>
    <n v="205.6"/>
    <n v="5684"/>
    <n v="1"/>
    <n v="12"/>
    <n v="0"/>
    <n v="581"/>
    <n v="23.8"/>
    <n v="23.84"/>
    <n v="6277"/>
    <s v="2017Plan"/>
    <d v="2016-09-01T00:00:00"/>
    <x v="1"/>
    <x v="3"/>
    <n v="263.3"/>
    <s v="N/A"/>
    <x v="0"/>
  </r>
  <r>
    <x v="0"/>
    <x v="8"/>
    <n v="5"/>
    <s v="Ghent 2"/>
    <n v="237.9"/>
    <n v="0"/>
    <n v="68.3"/>
    <n v="2"/>
    <n v="2485"/>
    <n v="10448"/>
    <n v="676"/>
    <n v="205.6"/>
    <n v="5109"/>
    <n v="2"/>
    <n v="21"/>
    <n v="0"/>
    <n v="454"/>
    <n v="23.39"/>
    <n v="23.48"/>
    <n v="5584"/>
    <s v="2017Plan"/>
    <d v="2016-09-01T00:00:00"/>
    <x v="1"/>
    <x v="4"/>
    <n v="237.9"/>
    <s v="N/A"/>
    <x v="0"/>
  </r>
  <r>
    <x v="0"/>
    <x v="8"/>
    <n v="6"/>
    <s v="Ghent 3"/>
    <n v="252.9"/>
    <n v="0"/>
    <n v="72.900000000000006"/>
    <n v="2"/>
    <n v="2822.9"/>
    <n v="11164"/>
    <n v="659"/>
    <n v="205.6"/>
    <n v="5803"/>
    <n v="3"/>
    <n v="35"/>
    <n v="0"/>
    <n v="546"/>
    <n v="25.11"/>
    <n v="25.25"/>
    <n v="6384"/>
    <s v="2017Plan"/>
    <d v="2016-09-01T00:00:00"/>
    <x v="1"/>
    <x v="5"/>
    <n v="252.9"/>
    <s v="N/A"/>
    <x v="0"/>
  </r>
  <r>
    <x v="0"/>
    <x v="8"/>
    <n v="7"/>
    <s v="Ghent 4"/>
    <n v="241"/>
    <n v="0"/>
    <n v="70.3"/>
    <n v="2"/>
    <n v="2655.7"/>
    <n v="11019"/>
    <n v="628"/>
    <n v="205.6"/>
    <n v="5460"/>
    <n v="4"/>
    <n v="41"/>
    <n v="0"/>
    <n v="575"/>
    <n v="25.04"/>
    <n v="25.21"/>
    <n v="6076"/>
    <s v="2017Plan"/>
    <d v="2016-09-01T00:00:00"/>
    <x v="1"/>
    <x v="6"/>
    <n v="241"/>
    <s v="N/A"/>
    <x v="0"/>
  </r>
  <r>
    <x v="0"/>
    <x v="8"/>
    <n v="8"/>
    <s v="Mill Creek 1"/>
    <n v="112.7"/>
    <n v="0"/>
    <n v="52.2"/>
    <n v="3"/>
    <n v="1190.3"/>
    <n v="10558"/>
    <n v="606"/>
    <n v="216"/>
    <n v="2571"/>
    <n v="6"/>
    <n v="22"/>
    <n v="0"/>
    <n v="160"/>
    <n v="24.22"/>
    <n v="24.42"/>
    <n v="2753"/>
    <s v="2017Plan"/>
    <d v="2016-09-01T00:00:00"/>
    <x v="1"/>
    <x v="7"/>
    <s v="N/A"/>
    <n v="112.7"/>
    <x v="0"/>
  </r>
  <r>
    <x v="0"/>
    <x v="8"/>
    <n v="9"/>
    <s v="Mill Creek 2"/>
    <n v="130.1"/>
    <n v="0"/>
    <n v="61.1"/>
    <n v="1"/>
    <n v="1409.9"/>
    <n v="10833"/>
    <n v="673"/>
    <n v="216"/>
    <n v="3046"/>
    <n v="2"/>
    <n v="7"/>
    <n v="0"/>
    <n v="187"/>
    <n v="24.84"/>
    <n v="24.89"/>
    <n v="3240"/>
    <s v="2017Plan"/>
    <d v="2016-09-01T00:00:00"/>
    <x v="1"/>
    <x v="8"/>
    <s v="N/A"/>
    <n v="130.1"/>
    <x v="0"/>
  </r>
  <r>
    <x v="0"/>
    <x v="8"/>
    <n v="10"/>
    <s v="Mill Creek 3"/>
    <n v="139.30000000000001"/>
    <n v="0"/>
    <n v="50"/>
    <n v="4"/>
    <n v="1498.3"/>
    <n v="10753"/>
    <n v="552"/>
    <n v="216"/>
    <n v="3236"/>
    <n v="24"/>
    <n v="83"/>
    <n v="0"/>
    <n v="286"/>
    <n v="25.28"/>
    <n v="25.87"/>
    <n v="3605"/>
    <s v="2017Plan"/>
    <d v="2016-09-01T00:00:00"/>
    <x v="1"/>
    <x v="9"/>
    <s v="N/A"/>
    <n v="139.30000000000001"/>
    <x v="0"/>
  </r>
  <r>
    <x v="0"/>
    <x v="8"/>
    <n v="11"/>
    <s v="Mill Creek 4"/>
    <n v="224.1"/>
    <n v="0"/>
    <n v="64.599999999999994"/>
    <n v="2"/>
    <n v="2345.6999999999998"/>
    <n v="10468"/>
    <n v="654"/>
    <n v="216"/>
    <n v="5067"/>
    <n v="19"/>
    <n v="65"/>
    <n v="0"/>
    <n v="406"/>
    <n v="24.42"/>
    <n v="24.72"/>
    <n v="5538"/>
    <s v="2017Plan"/>
    <d v="2016-09-01T00:00:00"/>
    <x v="1"/>
    <x v="10"/>
    <s v="N/A"/>
    <n v="224.1"/>
    <x v="0"/>
  </r>
  <r>
    <x v="0"/>
    <x v="8"/>
    <n v="12"/>
    <s v="Trimble County 1"/>
    <n v="200.9"/>
    <n v="0"/>
    <n v="75.400000000000006"/>
    <n v="2"/>
    <n v="2138.3000000000002"/>
    <n v="10645"/>
    <n v="649"/>
    <n v="212.3"/>
    <n v="4540"/>
    <n v="7"/>
    <n v="75"/>
    <n v="0"/>
    <n v="388"/>
    <n v="24.53"/>
    <n v="24.91"/>
    <n v="5003"/>
    <s v="2017Plan"/>
    <d v="2016-09-01T00:00:00"/>
    <x v="1"/>
    <x v="11"/>
    <s v="N/A"/>
    <n v="200.9"/>
    <x v="0"/>
  </r>
  <r>
    <x v="0"/>
    <x v="8"/>
    <n v="13"/>
    <s v="Trimble County 2"/>
    <n v="317"/>
    <n v="0"/>
    <n v="78.599999999999994"/>
    <n v="1"/>
    <n v="2919.9"/>
    <n v="9211"/>
    <n v="647"/>
    <n v="214.5"/>
    <n v="6265"/>
    <n v="14"/>
    <n v="157"/>
    <n v="0"/>
    <n v="541"/>
    <n v="21.47"/>
    <n v="21.96"/>
    <n v="6962"/>
    <s v="2017Plan"/>
    <d v="2016-09-01T00:00:00"/>
    <x v="1"/>
    <x v="12"/>
    <n v="256.77000000000004"/>
    <n v="60.230000000000004"/>
    <x v="0"/>
  </r>
  <r>
    <x v="0"/>
    <x v="8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13"/>
    <n v="0"/>
    <n v="0"/>
    <x v="1"/>
  </r>
  <r>
    <x v="0"/>
    <x v="8"/>
    <n v="15"/>
    <s v="Cane Run 7 2X1"/>
    <n v="426.2"/>
    <n v="0"/>
    <n v="85.7"/>
    <n v="3"/>
    <n v="2906.9"/>
    <n v="6821"/>
    <n v="656"/>
    <n v="277.60000000000002"/>
    <n v="8069"/>
    <n v="8"/>
    <n v="23"/>
    <n v="0"/>
    <n v="518"/>
    <n v="20.149999999999999"/>
    <n v="20.2"/>
    <n v="8610"/>
    <s v="2017Plan"/>
    <d v="2016-09-01T00:00:00"/>
    <x v="1"/>
    <x v="13"/>
    <n v="332.43599999999998"/>
    <n v="93.763999999999996"/>
    <x v="1"/>
  </r>
  <r>
    <x v="0"/>
    <x v="8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14"/>
    <n v="0"/>
    <n v="0"/>
    <x v="2"/>
  </r>
  <r>
    <x v="0"/>
    <x v="8"/>
    <n v="17"/>
    <s v="Brown 5 ICE"/>
    <n v="0.1"/>
    <n v="0"/>
    <n v="0.1"/>
    <n v="4"/>
    <n v="2"/>
    <n v="16510"/>
    <n v="4"/>
    <n v="279.10000000000002"/>
    <n v="6"/>
    <n v="0"/>
    <n v="0"/>
    <n v="0"/>
    <n v="0"/>
    <n v="46.08"/>
    <n v="46.08"/>
    <n v="6"/>
    <s v="2017Plan"/>
    <d v="2016-09-01T00:00:00"/>
    <x v="1"/>
    <x v="14"/>
    <n v="4.7E-2"/>
    <n v="5.3000000000000005E-2"/>
    <x v="2"/>
  </r>
  <r>
    <x v="0"/>
    <x v="8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15"/>
    <n v="0"/>
    <n v="0"/>
    <x v="2"/>
  </r>
  <r>
    <x v="0"/>
    <x v="8"/>
    <n v="19"/>
    <s v="Brown 7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16"/>
    <n v="0"/>
    <n v="0"/>
    <x v="2"/>
  </r>
  <r>
    <x v="0"/>
    <x v="8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17"/>
    <n v="0"/>
    <s v="N/A"/>
    <x v="2"/>
  </r>
  <r>
    <x v="0"/>
    <x v="8"/>
    <n v="21"/>
    <s v="Brown 8 ICE"/>
    <n v="0.1"/>
    <n v="0"/>
    <n v="0.1"/>
    <n v="3"/>
    <n v="1.9"/>
    <n v="16329"/>
    <n v="4"/>
    <n v="279.10000000000002"/>
    <n v="5"/>
    <n v="0"/>
    <n v="0"/>
    <n v="0"/>
    <n v="0"/>
    <n v="45.58"/>
    <n v="45.58"/>
    <n v="5"/>
    <s v="2017Plan"/>
    <d v="2016-09-01T00:00:00"/>
    <x v="1"/>
    <x v="17"/>
    <n v="0.1"/>
    <s v="N/A"/>
    <x v="2"/>
  </r>
  <r>
    <x v="0"/>
    <x v="8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18"/>
    <n v="0"/>
    <s v="N/A"/>
    <x v="2"/>
  </r>
  <r>
    <x v="0"/>
    <x v="8"/>
    <n v="23"/>
    <s v="Brown 9 ICE"/>
    <n v="0.1"/>
    <n v="0"/>
    <n v="0.1"/>
    <n v="3"/>
    <n v="2"/>
    <n v="16329"/>
    <n v="4"/>
    <n v="279.10000000000002"/>
    <n v="5"/>
    <n v="0"/>
    <n v="0"/>
    <n v="0"/>
    <n v="0"/>
    <n v="45.58"/>
    <n v="45.58"/>
    <n v="5"/>
    <s v="2017Plan"/>
    <d v="2016-09-01T00:00:00"/>
    <x v="1"/>
    <x v="18"/>
    <n v="0.1"/>
    <s v="N/A"/>
    <x v="2"/>
  </r>
  <r>
    <x v="0"/>
    <x v="8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19"/>
    <n v="0"/>
    <s v="N/A"/>
    <x v="2"/>
  </r>
  <r>
    <x v="0"/>
    <x v="8"/>
    <n v="25"/>
    <s v="Brown 10 ICE"/>
    <n v="0.2"/>
    <n v="0"/>
    <n v="0.2"/>
    <n v="4"/>
    <n v="2.5"/>
    <n v="16329"/>
    <n v="5"/>
    <n v="279.10000000000002"/>
    <n v="7"/>
    <n v="0"/>
    <n v="0"/>
    <n v="0"/>
    <n v="0"/>
    <n v="45.58"/>
    <n v="45.58"/>
    <n v="7"/>
    <s v="2017Plan"/>
    <d v="2016-09-01T00:00:00"/>
    <x v="1"/>
    <x v="19"/>
    <n v="0.2"/>
    <s v="N/A"/>
    <x v="2"/>
  </r>
  <r>
    <x v="0"/>
    <x v="8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20"/>
    <n v="0"/>
    <s v="N/A"/>
    <x v="2"/>
  </r>
  <r>
    <x v="0"/>
    <x v="8"/>
    <n v="27"/>
    <s v="Brown 11 ICE"/>
    <n v="0.1"/>
    <n v="0"/>
    <n v="0.1"/>
    <n v="4"/>
    <n v="1.9"/>
    <n v="16329"/>
    <n v="4"/>
    <n v="279.10000000000002"/>
    <n v="5"/>
    <n v="0"/>
    <n v="0"/>
    <n v="0"/>
    <n v="0"/>
    <n v="45.58"/>
    <n v="45.58"/>
    <n v="5"/>
    <s v="2017Plan"/>
    <d v="2016-09-01T00:00:00"/>
    <x v="1"/>
    <x v="20"/>
    <n v="0.1"/>
    <s v="N/A"/>
    <x v="2"/>
  </r>
  <r>
    <x v="0"/>
    <x v="8"/>
    <n v="28"/>
    <s v="Paddys Run 13"/>
    <n v="7.3"/>
    <n v="0"/>
    <n v="6.3"/>
    <n v="6"/>
    <n v="76.5"/>
    <n v="10503"/>
    <n v="46"/>
    <n v="283.89999999999998"/>
    <n v="217"/>
    <n v="0"/>
    <n v="1"/>
    <n v="0"/>
    <n v="0"/>
    <n v="29.82"/>
    <n v="29.91"/>
    <n v="218"/>
    <s v="2017Plan"/>
    <d v="2016-09-01T00:00:00"/>
    <x v="1"/>
    <x v="21"/>
    <n v="3.4309999999999996"/>
    <n v="3.8690000000000002"/>
    <x v="2"/>
  </r>
  <r>
    <x v="0"/>
    <x v="8"/>
    <n v="29"/>
    <s v="Trimble Co 05"/>
    <n v="21"/>
    <n v="0"/>
    <n v="17.2"/>
    <n v="12"/>
    <n v="222.6"/>
    <n v="10603"/>
    <n v="125"/>
    <n v="279.10000000000002"/>
    <n v="621"/>
    <n v="1"/>
    <n v="1"/>
    <n v="0"/>
    <n v="0"/>
    <n v="29.6"/>
    <n v="29.67"/>
    <n v="623"/>
    <s v="2017Plan"/>
    <d v="2016-09-01T00:00:00"/>
    <x v="1"/>
    <x v="22"/>
    <n v="14.91"/>
    <n v="6.09"/>
    <x v="2"/>
  </r>
  <r>
    <x v="0"/>
    <x v="8"/>
    <n v="30"/>
    <s v="Trimble Co 06"/>
    <n v="16.7"/>
    <n v="0"/>
    <n v="13.7"/>
    <n v="10"/>
    <n v="176.9"/>
    <n v="10595"/>
    <n v="99"/>
    <n v="279.10000000000002"/>
    <n v="494"/>
    <n v="0"/>
    <n v="1"/>
    <n v="0"/>
    <n v="0"/>
    <n v="29.57"/>
    <n v="29.65"/>
    <n v="495"/>
    <s v="2017Plan"/>
    <d v="2016-09-01T00:00:00"/>
    <x v="1"/>
    <x v="23"/>
    <n v="11.856999999999999"/>
    <n v="4.8429999999999991"/>
    <x v="2"/>
  </r>
  <r>
    <x v="0"/>
    <x v="8"/>
    <n v="31"/>
    <s v="Trimble Co 07"/>
    <n v="15"/>
    <n v="0"/>
    <n v="12.3"/>
    <n v="10"/>
    <n v="158.6"/>
    <n v="10602"/>
    <n v="89"/>
    <n v="279.10000000000002"/>
    <n v="443"/>
    <n v="0"/>
    <n v="1"/>
    <n v="0"/>
    <n v="0"/>
    <n v="29.59"/>
    <n v="29.67"/>
    <n v="444"/>
    <s v="2017Plan"/>
    <d v="2016-09-01T00:00:00"/>
    <x v="1"/>
    <x v="24"/>
    <n v="9.4499999999999993"/>
    <n v="5.55"/>
    <x v="2"/>
  </r>
  <r>
    <x v="0"/>
    <x v="8"/>
    <n v="32"/>
    <s v="Trimble Co 08"/>
    <n v="1"/>
    <n v="0"/>
    <n v="0.8"/>
    <n v="3"/>
    <n v="10.7"/>
    <n v="10592"/>
    <n v="6"/>
    <n v="279.10000000000002"/>
    <n v="30"/>
    <n v="0"/>
    <n v="0"/>
    <n v="0"/>
    <n v="0"/>
    <n v="29.56"/>
    <n v="29.94"/>
    <n v="30"/>
    <s v="2017Plan"/>
    <d v="2016-09-01T00:00:00"/>
    <x v="1"/>
    <x v="25"/>
    <n v="0.63"/>
    <n v="0.37"/>
    <x v="2"/>
  </r>
  <r>
    <x v="0"/>
    <x v="8"/>
    <n v="33"/>
    <s v="Trimble Co 09"/>
    <n v="10.1"/>
    <n v="0"/>
    <n v="8.3000000000000007"/>
    <n v="7"/>
    <n v="107"/>
    <n v="10599"/>
    <n v="60"/>
    <n v="279.10000000000002"/>
    <n v="299"/>
    <n v="0"/>
    <n v="1"/>
    <n v="0"/>
    <n v="0"/>
    <n v="29.58"/>
    <n v="29.67"/>
    <n v="300"/>
    <s v="2017Plan"/>
    <d v="2016-09-01T00:00:00"/>
    <x v="1"/>
    <x v="26"/>
    <n v="6.3629999999999995"/>
    <n v="3.7369999999999997"/>
    <x v="2"/>
  </r>
  <r>
    <x v="0"/>
    <x v="8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27"/>
    <n v="0"/>
    <n v="0"/>
    <x v="2"/>
  </r>
  <r>
    <x v="0"/>
    <x v="8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28"/>
    <s v="N/A"/>
    <n v="0"/>
    <x v="2"/>
  </r>
  <r>
    <x v="0"/>
    <x v="8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29"/>
    <n v="0"/>
    <s v="N/A"/>
    <x v="2"/>
  </r>
  <r>
    <x v="0"/>
    <x v="8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30"/>
    <s v="N/A"/>
    <n v="0"/>
    <x v="2"/>
  </r>
  <r>
    <x v="0"/>
    <x v="8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31"/>
    <s v="N/A"/>
    <n v="0"/>
    <x v="2"/>
  </r>
  <r>
    <x v="0"/>
    <x v="8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32"/>
    <s v="N/A"/>
    <n v="0"/>
    <x v="2"/>
  </r>
  <r>
    <x v="0"/>
    <x v="8"/>
    <n v="40"/>
    <s v="Dix Dam"/>
    <n v="1.3"/>
    <n v="0"/>
    <n v="5.7"/>
    <n v="16"/>
    <s v=""/>
    <s v=""/>
    <n v="46"/>
    <n v="0"/>
    <n v="0"/>
    <s v=""/>
    <n v="0"/>
    <n v="0"/>
    <n v="0"/>
    <n v="0"/>
    <n v="0"/>
    <n v="0"/>
    <s v="2017Plan"/>
    <d v="2016-09-01T00:00:00"/>
    <x v="1"/>
    <x v="33"/>
    <n v="1.3"/>
    <s v="N/A"/>
    <x v="3"/>
  </r>
  <r>
    <x v="0"/>
    <x v="8"/>
    <n v="41"/>
    <s v="Ohio Falls"/>
    <n v="19.100000000000001"/>
    <n v="0"/>
    <n v="100"/>
    <n v="0"/>
    <s v=""/>
    <s v=""/>
    <n v="720"/>
    <n v="0"/>
    <n v="0"/>
    <s v=""/>
    <n v="0"/>
    <n v="0"/>
    <n v="0"/>
    <n v="0"/>
    <n v="0"/>
    <n v="0"/>
    <s v="2017Plan"/>
    <d v="2016-09-01T00:00:00"/>
    <x v="1"/>
    <x v="34"/>
    <s v="N/A"/>
    <n v="19.100000000000001"/>
    <x v="3"/>
  </r>
  <r>
    <x v="0"/>
    <x v="8"/>
    <n v="42"/>
    <s v="Brown Solar"/>
    <n v="1.7"/>
    <n v="0"/>
    <n v="100"/>
    <n v="0"/>
    <s v=""/>
    <s v=""/>
    <n v="720"/>
    <n v="0"/>
    <n v="0"/>
    <s v=""/>
    <n v="0"/>
    <n v="0"/>
    <n v="0"/>
    <n v="0"/>
    <n v="0"/>
    <n v="0"/>
    <s v="2017Plan"/>
    <d v="2016-09-01T00:00:00"/>
    <x v="1"/>
    <x v="35"/>
    <n v="1.0369999999999999"/>
    <n v="0.66300000000000003"/>
    <x v="4"/>
  </r>
  <r>
    <x v="0"/>
    <x v="8"/>
    <n v="43"/>
    <s v="OVEC-K Min"/>
    <n v="11.2"/>
    <n v="0"/>
    <n v="100"/>
    <n v="0"/>
    <n v="1116"/>
    <n v="100000"/>
    <n v="720"/>
    <n v="27.1"/>
    <n v="303"/>
    <n v="0"/>
    <n v="0"/>
    <n v="0"/>
    <n v="0"/>
    <n v="27.15"/>
    <n v="27.15"/>
    <n v="303"/>
    <s v="2017Plan"/>
    <d v="2016-09-01T00:00:00"/>
    <x v="1"/>
    <x v="36"/>
    <n v="11.2"/>
    <s v="N/A"/>
    <x v="0"/>
  </r>
  <r>
    <x v="0"/>
    <x v="8"/>
    <n v="44"/>
    <s v="OVEC-K Max"/>
    <n v="4.7"/>
    <n v="0"/>
    <n v="20.7"/>
    <n v="52"/>
    <n v="466.6"/>
    <n v="100000"/>
    <n v="149"/>
    <n v="27.1"/>
    <n v="127"/>
    <n v="0"/>
    <n v="0"/>
    <n v="0"/>
    <n v="0"/>
    <n v="27.15"/>
    <n v="27.15"/>
    <n v="127"/>
    <s v="2017Plan"/>
    <d v="2016-09-01T00:00:00"/>
    <x v="1"/>
    <x v="36"/>
    <n v="4.7"/>
    <s v="N/A"/>
    <x v="0"/>
  </r>
  <r>
    <x v="0"/>
    <x v="8"/>
    <n v="45"/>
    <s v="OVEC-L Min"/>
    <n v="24.8"/>
    <n v="0"/>
    <n v="100"/>
    <n v="0"/>
    <n v="2484"/>
    <n v="100000"/>
    <n v="720"/>
    <n v="27.1"/>
    <n v="674"/>
    <n v="0"/>
    <n v="0"/>
    <n v="0"/>
    <n v="0"/>
    <n v="27.15"/>
    <n v="27.15"/>
    <n v="674"/>
    <s v="2017Plan"/>
    <d v="2016-09-01T00:00:00"/>
    <x v="1"/>
    <x v="36"/>
    <s v="N/A"/>
    <n v="24.8"/>
    <x v="0"/>
  </r>
  <r>
    <x v="0"/>
    <x v="8"/>
    <n v="46"/>
    <s v="OVEC-L Max"/>
    <n v="11"/>
    <n v="0"/>
    <n v="21.8"/>
    <n v="46"/>
    <n v="1102.0999999999999"/>
    <n v="100000"/>
    <n v="157"/>
    <n v="27.1"/>
    <n v="299"/>
    <n v="0"/>
    <n v="0"/>
    <n v="0"/>
    <n v="0"/>
    <n v="27.15"/>
    <n v="27.15"/>
    <n v="299"/>
    <s v="2017Plan"/>
    <d v="2016-09-01T00:00:00"/>
    <x v="1"/>
    <x v="36"/>
    <s v="N/A"/>
    <n v="11"/>
    <x v="0"/>
  </r>
  <r>
    <x v="0"/>
    <x v="8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56"/>
    <s v="PUR7X8 1"/>
    <n v="0.1"/>
    <n v="0"/>
    <n v="0.4"/>
    <n v="1"/>
    <s v=""/>
    <s v=""/>
    <n v="1"/>
    <n v="17.100000000000001"/>
    <n v="1"/>
    <s v=""/>
    <n v="0"/>
    <n v="0"/>
    <n v="0"/>
    <n v="23.46"/>
    <n v="23.46"/>
    <n v="1"/>
    <s v="2017Plan"/>
    <d v="2016-09-01T00:00:00"/>
    <x v="1"/>
    <x v="37"/>
    <s v="N/A"/>
    <s v="N/A"/>
    <x v="5"/>
  </r>
  <r>
    <x v="0"/>
    <x v="8"/>
    <n v="57"/>
    <s v="PUR7X8 2"/>
    <n v="0.1"/>
    <n v="0"/>
    <n v="0.4"/>
    <n v="1"/>
    <s v=""/>
    <s v=""/>
    <n v="1"/>
    <n v="17.100000000000001"/>
    <n v="1"/>
    <s v=""/>
    <n v="0"/>
    <n v="0"/>
    <n v="0"/>
    <n v="23.46"/>
    <n v="23.46"/>
    <n v="1"/>
    <s v="2017Plan"/>
    <d v="2016-09-01T00:00:00"/>
    <x v="1"/>
    <x v="37"/>
    <s v="N/A"/>
    <s v="N/A"/>
    <x v="5"/>
  </r>
  <r>
    <x v="0"/>
    <x v="8"/>
    <n v="58"/>
    <s v="PUR7X8 3"/>
    <n v="0.1"/>
    <n v="0"/>
    <n v="0.4"/>
    <n v="1"/>
    <s v=""/>
    <s v=""/>
    <n v="1"/>
    <n v="17.100000000000001"/>
    <n v="1"/>
    <s v=""/>
    <n v="0"/>
    <n v="0"/>
    <n v="0"/>
    <n v="23.46"/>
    <n v="23.46"/>
    <n v="1"/>
    <s v="2017Plan"/>
    <d v="2016-09-01T00:00:00"/>
    <x v="1"/>
    <x v="37"/>
    <s v="N/A"/>
    <s v="N/A"/>
    <x v="5"/>
  </r>
  <r>
    <x v="0"/>
    <x v="8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5"/>
  </r>
  <r>
    <x v="0"/>
    <x v="8"/>
    <n v="60"/>
    <s v="NF5X16NF1"/>
    <n v="-25.6"/>
    <n v="0"/>
    <n v="18.2"/>
    <n v="30"/>
    <s v=""/>
    <s v=""/>
    <n v="299"/>
    <n v="37.1"/>
    <n v="-948"/>
    <s v=""/>
    <n v="0"/>
    <n v="0"/>
    <n v="218"/>
    <n v="28.55"/>
    <n v="28.55"/>
    <n v="-730"/>
    <s v="2017Plan"/>
    <d v="2016-09-01T00:00:00"/>
    <x v="1"/>
    <x v="37"/>
    <s v="N/A"/>
    <s v="N/A"/>
    <x v="6"/>
  </r>
  <r>
    <x v="0"/>
    <x v="8"/>
    <n v="61"/>
    <s v="NF7X8NF01"/>
    <n v="-1.6"/>
    <n v="0"/>
    <n v="6.6"/>
    <n v="30"/>
    <s v=""/>
    <s v=""/>
    <n v="240"/>
    <n v="16.7"/>
    <n v="-26"/>
    <s v=""/>
    <n v="0"/>
    <n v="0"/>
    <n v="10"/>
    <n v="10.53"/>
    <n v="10.53"/>
    <n v="-17"/>
    <s v="2017Plan"/>
    <d v="2016-09-01T00:00:00"/>
    <x v="1"/>
    <x v="37"/>
    <s v="N/A"/>
    <s v="N/A"/>
    <x v="6"/>
  </r>
  <r>
    <x v="0"/>
    <x v="8"/>
    <n v="62"/>
    <s v="NF2X16SAT1"/>
    <n v="-2.1"/>
    <n v="0"/>
    <n v="9.4"/>
    <n v="5"/>
    <s v=""/>
    <s v=""/>
    <n v="60"/>
    <n v="42.9"/>
    <n v="-90"/>
    <s v=""/>
    <n v="0"/>
    <n v="0"/>
    <n v="18"/>
    <n v="34.51"/>
    <n v="34.51"/>
    <n v="-73"/>
    <s v="2017Plan"/>
    <d v="2016-09-01T00:00:00"/>
    <x v="1"/>
    <x v="37"/>
    <s v="N/A"/>
    <s v="N/A"/>
    <x v="6"/>
  </r>
  <r>
    <x v="0"/>
    <x v="8"/>
    <n v="63"/>
    <s v="NF2X16SUN1"/>
    <n v="-3.5"/>
    <n v="0"/>
    <n v="15.7"/>
    <n v="5"/>
    <s v=""/>
    <s v=""/>
    <n v="63"/>
    <n v="37.299999999999997"/>
    <n v="-131"/>
    <s v=""/>
    <n v="0"/>
    <n v="0"/>
    <n v="28"/>
    <n v="29.35"/>
    <n v="29.35"/>
    <n v="-103"/>
    <s v="2017Plan"/>
    <d v="2016-09-01T00:00:00"/>
    <x v="1"/>
    <x v="37"/>
    <s v="N/A"/>
    <s v="N/A"/>
    <x v="6"/>
  </r>
  <r>
    <x v="0"/>
    <x v="8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6"/>
  </r>
  <r>
    <x v="0"/>
    <x v="8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6"/>
  </r>
  <r>
    <x v="0"/>
    <x v="8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6"/>
  </r>
  <r>
    <x v="0"/>
    <x v="8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6"/>
  </r>
  <r>
    <x v="0"/>
    <x v="8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09-01T00:00:00"/>
    <x v="1"/>
    <x v="37"/>
    <s v="N/A"/>
    <s v="N/A"/>
    <x v="7"/>
  </r>
  <r>
    <x v="0"/>
    <x v="8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37"/>
    <s v="N/A"/>
    <s v="N/A"/>
    <x v="1"/>
  </r>
  <r>
    <x v="0"/>
    <x v="8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37"/>
    <s v="N/A"/>
    <s v="N/A"/>
    <x v="1"/>
  </r>
  <r>
    <x v="0"/>
    <x v="8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37"/>
    <s v="N/A"/>
    <s v="N/A"/>
    <x v="1"/>
  </r>
  <r>
    <x v="0"/>
    <x v="8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09-01T00:00:00"/>
    <x v="1"/>
    <x v="37"/>
    <s v="N/A"/>
    <s v="N/A"/>
    <x v="1"/>
  </r>
  <r>
    <x v="0"/>
    <x v="8"/>
    <n v="84"/>
    <s v="Bluegrass 3"/>
    <n v="1.9"/>
    <n v="0"/>
    <n v="1.6"/>
    <n v="3"/>
    <n v="20.6"/>
    <n v="10900"/>
    <n v="12"/>
    <n v="280.89999999999998"/>
    <n v="58"/>
    <n v="0"/>
    <n v="26"/>
    <n v="0"/>
    <n v="1"/>
    <n v="31.18"/>
    <n v="44.98"/>
    <n v="85"/>
    <s v="2017Plan"/>
    <d v="2016-09-01T00:00:00"/>
    <x v="1"/>
    <x v="38"/>
    <s v="N/A"/>
    <n v="1.9"/>
    <x v="2"/>
  </r>
  <r>
    <x v="0"/>
    <x v="9"/>
    <n v="1"/>
    <s v="Brown 1"/>
    <n v="16.600000000000001"/>
    <n v="0"/>
    <n v="20.8"/>
    <n v="4"/>
    <n v="193.8"/>
    <n v="11679"/>
    <n v="407"/>
    <n v="269.5"/>
    <n v="522"/>
    <n v="3"/>
    <n v="38"/>
    <n v="0"/>
    <n v="35"/>
    <n v="33.57"/>
    <n v="35.86"/>
    <n v="595"/>
    <s v="2017Plan"/>
    <d v="2016-10-01T00:00:00"/>
    <x v="1"/>
    <x v="0"/>
    <n v="16.600000000000001"/>
    <s v="N/A"/>
    <x v="0"/>
  </r>
  <r>
    <x v="0"/>
    <x v="9"/>
    <n v="2"/>
    <s v="Brown 2"/>
    <n v="30.6"/>
    <n v="0"/>
    <n v="24.6"/>
    <n v="3"/>
    <n v="332.7"/>
    <n v="10882"/>
    <n v="461"/>
    <n v="269.5"/>
    <n v="897"/>
    <n v="2"/>
    <n v="28"/>
    <n v="0"/>
    <n v="72"/>
    <n v="31.7"/>
    <n v="32.61"/>
    <n v="997"/>
    <s v="2017Plan"/>
    <d v="2016-10-01T00:00:00"/>
    <x v="1"/>
    <x v="1"/>
    <n v="30.6"/>
    <s v="N/A"/>
    <x v="0"/>
  </r>
  <r>
    <x v="0"/>
    <x v="9"/>
    <n v="3"/>
    <s v="Brown 3"/>
    <n v="73.7"/>
    <n v="0"/>
    <n v="24.1"/>
    <n v="6"/>
    <n v="899.8"/>
    <n v="12214"/>
    <n v="479"/>
    <n v="269.5"/>
    <n v="2425"/>
    <n v="6"/>
    <n v="74"/>
    <n v="0"/>
    <n v="224"/>
    <n v="35.96"/>
    <n v="36.96"/>
    <n v="2723"/>
    <s v="2017Plan"/>
    <d v="2016-10-01T00:00:00"/>
    <x v="1"/>
    <x v="2"/>
    <n v="73.7"/>
    <s v="N/A"/>
    <x v="0"/>
  </r>
  <r>
    <x v="0"/>
    <x v="9"/>
    <n v="4"/>
    <s v="Ghent 1"/>
    <n v="281.89999999999998"/>
    <n v="0"/>
    <n v="79.8"/>
    <n v="3"/>
    <n v="2958.4"/>
    <n v="10496"/>
    <n v="695"/>
    <n v="206.3"/>
    <n v="6102"/>
    <n v="3"/>
    <n v="36"/>
    <n v="0"/>
    <n v="622"/>
    <n v="23.86"/>
    <n v="23.99"/>
    <n v="6761"/>
    <s v="2017Plan"/>
    <d v="2016-10-01T00:00:00"/>
    <x v="1"/>
    <x v="3"/>
    <n v="281.89999999999998"/>
    <s v="N/A"/>
    <x v="0"/>
  </r>
  <r>
    <x v="0"/>
    <x v="9"/>
    <n v="5"/>
    <s v="Ghent 2"/>
    <n v="241.2"/>
    <n v="0"/>
    <n v="67"/>
    <n v="2"/>
    <n v="2508.8000000000002"/>
    <n v="10402"/>
    <n v="631"/>
    <n v="206.3"/>
    <n v="5175"/>
    <n v="2"/>
    <n v="21"/>
    <n v="0"/>
    <n v="460"/>
    <n v="23.37"/>
    <n v="23.45"/>
    <n v="5657"/>
    <s v="2017Plan"/>
    <d v="2016-10-01T00:00:00"/>
    <x v="1"/>
    <x v="4"/>
    <n v="241.2"/>
    <s v="N/A"/>
    <x v="0"/>
  </r>
  <r>
    <x v="0"/>
    <x v="9"/>
    <n v="6"/>
    <s v="Ghent 3"/>
    <n v="2.9"/>
    <n v="0"/>
    <n v="0.8"/>
    <n v="2"/>
    <n v="33"/>
    <n v="11522"/>
    <n v="12"/>
    <n v="206.3"/>
    <n v="68"/>
    <n v="3"/>
    <n v="38"/>
    <n v="0"/>
    <n v="6"/>
    <n v="25.93"/>
    <n v="39.340000000000003"/>
    <n v="113"/>
    <s v="2017Plan"/>
    <d v="2016-10-01T00:00:00"/>
    <x v="1"/>
    <x v="5"/>
    <n v="2.9"/>
    <s v="N/A"/>
    <x v="0"/>
  </r>
  <r>
    <x v="0"/>
    <x v="9"/>
    <n v="7"/>
    <s v="Ghent 4"/>
    <n v="279.5"/>
    <n v="0"/>
    <n v="78.900000000000006"/>
    <n v="2"/>
    <n v="3056.8"/>
    <n v="10938"/>
    <n v="685"/>
    <n v="206.3"/>
    <n v="6306"/>
    <n v="4"/>
    <n v="42"/>
    <n v="0"/>
    <n v="667"/>
    <n v="24.95"/>
    <n v="25.1"/>
    <n v="7014"/>
    <s v="2017Plan"/>
    <d v="2016-10-01T00:00:00"/>
    <x v="1"/>
    <x v="6"/>
    <n v="279.5"/>
    <s v="N/A"/>
    <x v="0"/>
  </r>
  <r>
    <x v="0"/>
    <x v="9"/>
    <n v="8"/>
    <s v="Mill Creek 1"/>
    <n v="155.4"/>
    <n v="0"/>
    <n v="69.599999999999994"/>
    <n v="2"/>
    <n v="1627.2"/>
    <n v="10469"/>
    <n v="682"/>
    <n v="215.2"/>
    <n v="3502"/>
    <n v="4"/>
    <n v="15"/>
    <n v="0"/>
    <n v="220"/>
    <n v="23.95"/>
    <n v="24.05"/>
    <n v="3737"/>
    <s v="2017Plan"/>
    <d v="2016-10-01T00:00:00"/>
    <x v="1"/>
    <x v="7"/>
    <s v="N/A"/>
    <n v="155.4"/>
    <x v="0"/>
  </r>
  <r>
    <x v="0"/>
    <x v="9"/>
    <n v="9"/>
    <s v="Mill Creek 2"/>
    <n v="135.80000000000001"/>
    <n v="0"/>
    <n v="61.7"/>
    <n v="2"/>
    <n v="1457.1"/>
    <n v="10732"/>
    <n v="617"/>
    <n v="215.2"/>
    <n v="3136"/>
    <n v="4"/>
    <n v="15"/>
    <n v="0"/>
    <n v="195"/>
    <n v="24.53"/>
    <n v="24.64"/>
    <n v="3346"/>
    <s v="2017Plan"/>
    <d v="2016-10-01T00:00:00"/>
    <x v="1"/>
    <x v="8"/>
    <s v="N/A"/>
    <n v="135.80000000000001"/>
    <x v="0"/>
  </r>
  <r>
    <x v="0"/>
    <x v="9"/>
    <n v="10"/>
    <s v="Mill Creek 3"/>
    <n v="133.4"/>
    <n v="0"/>
    <n v="46.3"/>
    <n v="3"/>
    <n v="1423.7"/>
    <n v="10671"/>
    <n v="469"/>
    <n v="215.2"/>
    <n v="3064"/>
    <n v="18"/>
    <n v="62"/>
    <n v="0"/>
    <n v="273"/>
    <n v="25.02"/>
    <n v="25.48"/>
    <n v="3400"/>
    <s v="2017Plan"/>
    <d v="2016-10-01T00:00:00"/>
    <x v="1"/>
    <x v="9"/>
    <s v="N/A"/>
    <n v="133.4"/>
    <x v="0"/>
  </r>
  <r>
    <x v="0"/>
    <x v="9"/>
    <n v="11"/>
    <s v="Mill Creek 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10"/>
    <s v="N/A"/>
    <n v="0"/>
    <x v="0"/>
  </r>
  <r>
    <x v="0"/>
    <x v="9"/>
    <n v="12"/>
    <s v="Trimble County 1"/>
    <n v="215.3"/>
    <n v="0"/>
    <n v="78.2"/>
    <n v="2"/>
    <n v="2294.9"/>
    <n v="10660"/>
    <n v="682"/>
    <n v="209.7"/>
    <n v="4813"/>
    <n v="7"/>
    <n v="76"/>
    <n v="0"/>
    <n v="416"/>
    <n v="24.29"/>
    <n v="24.64"/>
    <n v="5305"/>
    <s v="2017Plan"/>
    <d v="2016-10-01T00:00:00"/>
    <x v="1"/>
    <x v="11"/>
    <s v="N/A"/>
    <n v="215.3"/>
    <x v="0"/>
  </r>
  <r>
    <x v="0"/>
    <x v="9"/>
    <n v="13"/>
    <s v="Trimble County 2"/>
    <n v="242.3"/>
    <n v="0"/>
    <n v="58.2"/>
    <n v="2"/>
    <n v="2228"/>
    <n v="9195"/>
    <n v="474"/>
    <n v="212.7"/>
    <n v="4739"/>
    <n v="21"/>
    <n v="237"/>
    <n v="0"/>
    <n v="413"/>
    <n v="21.26"/>
    <n v="22.24"/>
    <n v="5389"/>
    <s v="2017Plan"/>
    <d v="2016-10-01T00:00:00"/>
    <x v="1"/>
    <x v="12"/>
    <n v="196.26300000000003"/>
    <n v="46.037000000000006"/>
    <x v="0"/>
  </r>
  <r>
    <x v="0"/>
    <x v="9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13"/>
    <n v="0"/>
    <n v="0"/>
    <x v="1"/>
  </r>
  <r>
    <x v="0"/>
    <x v="9"/>
    <n v="15"/>
    <s v="Cane Run 7 2X1"/>
    <n v="421.7"/>
    <n v="0"/>
    <n v="82"/>
    <n v="3"/>
    <n v="2859.3"/>
    <n v="6781"/>
    <n v="613"/>
    <n v="283.8"/>
    <n v="8115"/>
    <n v="8"/>
    <n v="24"/>
    <n v="0"/>
    <n v="484"/>
    <n v="20.39"/>
    <n v="20.45"/>
    <n v="8622"/>
    <s v="2017Plan"/>
    <d v="2016-10-01T00:00:00"/>
    <x v="1"/>
    <x v="13"/>
    <n v="328.92599999999999"/>
    <n v="92.774000000000001"/>
    <x v="1"/>
  </r>
  <r>
    <x v="0"/>
    <x v="9"/>
    <n v="16"/>
    <s v="Brown 5"/>
    <n v="6.9"/>
    <n v="0"/>
    <n v="7.7"/>
    <n v="1"/>
    <n v="87.7"/>
    <n v="12723"/>
    <n v="72"/>
    <n v="285.39999999999998"/>
    <n v="250"/>
    <n v="0"/>
    <n v="0"/>
    <n v="0"/>
    <n v="0"/>
    <n v="36.31"/>
    <n v="36.340000000000003"/>
    <n v="250"/>
    <s v="2017Plan"/>
    <d v="2016-10-01T00:00:00"/>
    <x v="1"/>
    <x v="14"/>
    <n v="3.2429999999999999"/>
    <n v="3.6570000000000005"/>
    <x v="2"/>
  </r>
  <r>
    <x v="0"/>
    <x v="9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14"/>
    <n v="0"/>
    <n v="0"/>
    <x v="2"/>
  </r>
  <r>
    <x v="0"/>
    <x v="9"/>
    <n v="18"/>
    <s v="Brown 6"/>
    <n v="1.9"/>
    <n v="0"/>
    <n v="1.6"/>
    <n v="2"/>
    <n v="20.100000000000001"/>
    <n v="10689"/>
    <n v="12"/>
    <n v="285.39999999999998"/>
    <n v="57"/>
    <n v="0"/>
    <n v="1"/>
    <n v="0"/>
    <n v="0"/>
    <n v="30.5"/>
    <n v="31.25"/>
    <n v="59"/>
    <s v="2017Plan"/>
    <d v="2016-10-01T00:00:00"/>
    <x v="1"/>
    <x v="15"/>
    <n v="1.1779999999999999"/>
    <n v="0.72199999999999998"/>
    <x v="2"/>
  </r>
  <r>
    <x v="0"/>
    <x v="9"/>
    <n v="19"/>
    <s v="Brown 7"/>
    <n v="3.7"/>
    <n v="0"/>
    <n v="3.2"/>
    <n v="8"/>
    <n v="39.9"/>
    <n v="10827"/>
    <n v="25"/>
    <n v="285.39999999999998"/>
    <n v="114"/>
    <n v="2"/>
    <n v="5"/>
    <n v="0"/>
    <n v="0"/>
    <n v="30.9"/>
    <n v="32.33"/>
    <n v="119"/>
    <s v="2017Plan"/>
    <d v="2016-10-01T00:00:00"/>
    <x v="1"/>
    <x v="16"/>
    <n v="2.294"/>
    <n v="1.4060000000000001"/>
    <x v="2"/>
  </r>
  <r>
    <x v="0"/>
    <x v="9"/>
    <n v="20"/>
    <s v="Brown 8"/>
    <n v="7.1"/>
    <n v="0"/>
    <n v="8.1"/>
    <n v="4"/>
    <n v="93.6"/>
    <n v="13137"/>
    <n v="76"/>
    <n v="285.39999999999998"/>
    <n v="267"/>
    <n v="0"/>
    <n v="1"/>
    <n v="0"/>
    <n v="0"/>
    <n v="37.49"/>
    <n v="37.61"/>
    <n v="268"/>
    <s v="2017Plan"/>
    <d v="2016-10-01T00:00:00"/>
    <x v="1"/>
    <x v="17"/>
    <n v="7.1"/>
    <s v="N/A"/>
    <x v="2"/>
  </r>
  <r>
    <x v="0"/>
    <x v="9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17"/>
    <n v="0"/>
    <s v="N/A"/>
    <x v="2"/>
  </r>
  <r>
    <x v="0"/>
    <x v="9"/>
    <n v="22"/>
    <s v="Brown 9"/>
    <n v="5.2"/>
    <n v="0"/>
    <n v="5.9"/>
    <n v="3"/>
    <n v="67.400000000000006"/>
    <n v="13076"/>
    <n v="54"/>
    <n v="285.39999999999998"/>
    <n v="192"/>
    <n v="0"/>
    <n v="1"/>
    <n v="0"/>
    <n v="0"/>
    <n v="37.32"/>
    <n v="37.44"/>
    <n v="193"/>
    <s v="2017Plan"/>
    <d v="2016-10-01T00:00:00"/>
    <x v="1"/>
    <x v="18"/>
    <n v="5.2"/>
    <s v="N/A"/>
    <x v="2"/>
  </r>
  <r>
    <x v="0"/>
    <x v="9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18"/>
    <n v="0"/>
    <s v="N/A"/>
    <x v="2"/>
  </r>
  <r>
    <x v="0"/>
    <x v="9"/>
    <n v="24"/>
    <s v="Brown 10"/>
    <n v="2"/>
    <n v="0"/>
    <n v="2.2000000000000002"/>
    <n v="2"/>
    <n v="24.3"/>
    <n v="12452"/>
    <n v="17"/>
    <n v="285.39999999999998"/>
    <n v="69"/>
    <n v="0"/>
    <n v="1"/>
    <n v="0"/>
    <n v="0"/>
    <n v="35.53"/>
    <n v="35.82"/>
    <n v="70"/>
    <s v="2017Plan"/>
    <d v="2016-10-01T00:00:00"/>
    <x v="1"/>
    <x v="19"/>
    <n v="2"/>
    <s v="N/A"/>
    <x v="2"/>
  </r>
  <r>
    <x v="0"/>
    <x v="9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19"/>
    <n v="0"/>
    <s v="N/A"/>
    <x v="2"/>
  </r>
  <r>
    <x v="0"/>
    <x v="9"/>
    <n v="26"/>
    <s v="Brown 11"/>
    <n v="6.7"/>
    <n v="0"/>
    <n v="7.6"/>
    <n v="4"/>
    <n v="88.6"/>
    <n v="13299"/>
    <n v="74"/>
    <n v="285.39999999999998"/>
    <n v="253"/>
    <n v="0"/>
    <n v="1"/>
    <n v="0"/>
    <n v="0"/>
    <n v="37.950000000000003"/>
    <n v="38.11"/>
    <n v="254"/>
    <s v="2017Plan"/>
    <d v="2016-10-01T00:00:00"/>
    <x v="1"/>
    <x v="20"/>
    <n v="6.7"/>
    <s v="N/A"/>
    <x v="2"/>
  </r>
  <r>
    <x v="0"/>
    <x v="9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20"/>
    <n v="0"/>
    <s v="N/A"/>
    <x v="2"/>
  </r>
  <r>
    <x v="0"/>
    <x v="9"/>
    <n v="28"/>
    <s v="Paddys Run 13"/>
    <n v="19.100000000000001"/>
    <n v="0"/>
    <n v="16"/>
    <n v="22"/>
    <n v="203.7"/>
    <n v="10652"/>
    <n v="128"/>
    <n v="285.39999999999998"/>
    <n v="581"/>
    <n v="1"/>
    <n v="3"/>
    <n v="0"/>
    <n v="0"/>
    <n v="30.4"/>
    <n v="30.55"/>
    <n v="584"/>
    <s v="2017Plan"/>
    <d v="2016-10-01T00:00:00"/>
    <x v="1"/>
    <x v="21"/>
    <n v="8.9770000000000003"/>
    <n v="10.123000000000001"/>
    <x v="2"/>
  </r>
  <r>
    <x v="0"/>
    <x v="9"/>
    <n v="29"/>
    <s v="Trimble Co 05"/>
    <n v="42.2"/>
    <n v="0"/>
    <n v="33.6"/>
    <n v="8"/>
    <n v="450.1"/>
    <n v="10664"/>
    <n v="259"/>
    <n v="285.39999999999998"/>
    <n v="1284"/>
    <n v="0"/>
    <n v="1"/>
    <n v="0"/>
    <n v="0"/>
    <n v="30.43"/>
    <n v="30.46"/>
    <n v="1285"/>
    <s v="2017Plan"/>
    <d v="2016-10-01T00:00:00"/>
    <x v="1"/>
    <x v="22"/>
    <n v="29.962"/>
    <n v="12.238"/>
    <x v="2"/>
  </r>
  <r>
    <x v="0"/>
    <x v="9"/>
    <n v="30"/>
    <s v="Trimble Co 06"/>
    <n v="41"/>
    <n v="0"/>
    <n v="32.6"/>
    <n v="8"/>
    <n v="436.7"/>
    <n v="10660"/>
    <n v="251"/>
    <n v="285.39999999999998"/>
    <n v="1246"/>
    <n v="0"/>
    <n v="1"/>
    <n v="0"/>
    <n v="0"/>
    <n v="30.42"/>
    <n v="30.45"/>
    <n v="1247"/>
    <s v="2017Plan"/>
    <d v="2016-10-01T00:00:00"/>
    <x v="1"/>
    <x v="23"/>
    <n v="29.11"/>
    <n v="11.889999999999999"/>
    <x v="2"/>
  </r>
  <r>
    <x v="0"/>
    <x v="9"/>
    <n v="31"/>
    <s v="Trimble Co 07"/>
    <n v="47"/>
    <n v="0"/>
    <n v="37.4"/>
    <n v="21"/>
    <n v="500.9"/>
    <n v="10659"/>
    <n v="288"/>
    <n v="285.39999999999998"/>
    <n v="1430"/>
    <n v="1"/>
    <n v="3"/>
    <n v="0"/>
    <n v="0"/>
    <n v="30.42"/>
    <n v="30.48"/>
    <n v="1432"/>
    <s v="2017Plan"/>
    <d v="2016-10-01T00:00:00"/>
    <x v="1"/>
    <x v="24"/>
    <n v="29.61"/>
    <n v="17.39"/>
    <x v="2"/>
  </r>
  <r>
    <x v="0"/>
    <x v="9"/>
    <n v="32"/>
    <s v="Trimble Co 08"/>
    <n v="12.2"/>
    <n v="0"/>
    <n v="9.6999999999999993"/>
    <n v="20"/>
    <n v="129.80000000000001"/>
    <n v="10636"/>
    <n v="74"/>
    <n v="285.39999999999998"/>
    <n v="370"/>
    <n v="1"/>
    <n v="3"/>
    <n v="0"/>
    <n v="0"/>
    <n v="30.35"/>
    <n v="30.56"/>
    <n v="373"/>
    <s v="2017Plan"/>
    <d v="2016-10-01T00:00:00"/>
    <x v="1"/>
    <x v="25"/>
    <n v="7.6859999999999999"/>
    <n v="4.5139999999999993"/>
    <x v="2"/>
  </r>
  <r>
    <x v="0"/>
    <x v="9"/>
    <n v="33"/>
    <s v="Trimble Co 09"/>
    <n v="20.5"/>
    <n v="0"/>
    <n v="16.3"/>
    <n v="12"/>
    <n v="218.9"/>
    <n v="10663"/>
    <n v="126"/>
    <n v="285.39999999999998"/>
    <n v="625"/>
    <n v="1"/>
    <n v="2"/>
    <n v="0"/>
    <n v="0"/>
    <n v="30.43"/>
    <n v="30.5"/>
    <n v="626"/>
    <s v="2017Plan"/>
    <d v="2016-10-01T00:00:00"/>
    <x v="1"/>
    <x v="26"/>
    <n v="12.915000000000001"/>
    <n v="7.585"/>
    <x v="2"/>
  </r>
  <r>
    <x v="0"/>
    <x v="9"/>
    <n v="34"/>
    <s v="Trimble Co 10"/>
    <n v="3.8"/>
    <n v="0"/>
    <n v="3"/>
    <n v="7"/>
    <n v="40.200000000000003"/>
    <n v="10641"/>
    <n v="23"/>
    <n v="285.39999999999998"/>
    <n v="115"/>
    <n v="0"/>
    <n v="1"/>
    <n v="0"/>
    <n v="0"/>
    <n v="30.37"/>
    <n v="30.6"/>
    <n v="116"/>
    <s v="2017Plan"/>
    <d v="2016-10-01T00:00:00"/>
    <x v="1"/>
    <x v="27"/>
    <n v="2.3939999999999997"/>
    <n v="1.4059999999999999"/>
    <x v="2"/>
  </r>
  <r>
    <x v="0"/>
    <x v="9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28"/>
    <s v="N/A"/>
    <n v="0"/>
    <x v="2"/>
  </r>
  <r>
    <x v="0"/>
    <x v="9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29"/>
    <n v="0"/>
    <s v="N/A"/>
    <x v="2"/>
  </r>
  <r>
    <x v="0"/>
    <x v="9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30"/>
    <s v="N/A"/>
    <n v="0"/>
    <x v="2"/>
  </r>
  <r>
    <x v="0"/>
    <x v="9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31"/>
    <s v="N/A"/>
    <n v="0"/>
    <x v="2"/>
  </r>
  <r>
    <x v="0"/>
    <x v="9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32"/>
    <s v="N/A"/>
    <n v="0"/>
    <x v="2"/>
  </r>
  <r>
    <x v="0"/>
    <x v="9"/>
    <n v="40"/>
    <s v="Dix Dam"/>
    <n v="6.3"/>
    <n v="0"/>
    <n v="27"/>
    <n v="34"/>
    <s v=""/>
    <s v=""/>
    <n v="214"/>
    <n v="0"/>
    <n v="0"/>
    <s v=""/>
    <n v="0"/>
    <n v="0"/>
    <n v="0"/>
    <n v="0"/>
    <n v="0"/>
    <n v="0"/>
    <s v="2017Plan"/>
    <d v="2016-10-01T00:00:00"/>
    <x v="1"/>
    <x v="33"/>
    <n v="6.3"/>
    <s v="N/A"/>
    <x v="3"/>
  </r>
  <r>
    <x v="0"/>
    <x v="9"/>
    <n v="41"/>
    <s v="Ohio Falls"/>
    <n v="24"/>
    <n v="0"/>
    <n v="100"/>
    <n v="0"/>
    <s v=""/>
    <s v=""/>
    <n v="744"/>
    <n v="0"/>
    <n v="0"/>
    <s v=""/>
    <n v="0"/>
    <n v="0"/>
    <n v="0"/>
    <n v="0"/>
    <n v="0"/>
    <n v="0"/>
    <s v="2017Plan"/>
    <d v="2016-10-01T00:00:00"/>
    <x v="1"/>
    <x v="34"/>
    <s v="N/A"/>
    <n v="24"/>
    <x v="3"/>
  </r>
  <r>
    <x v="0"/>
    <x v="9"/>
    <n v="42"/>
    <s v="Brown Solar"/>
    <n v="1.6"/>
    <n v="0"/>
    <n v="100"/>
    <n v="0"/>
    <s v=""/>
    <s v=""/>
    <n v="744"/>
    <n v="0"/>
    <n v="0"/>
    <s v=""/>
    <n v="0"/>
    <n v="0"/>
    <n v="0"/>
    <n v="0"/>
    <n v="0"/>
    <n v="0"/>
    <s v="2017Plan"/>
    <d v="2016-10-01T00:00:00"/>
    <x v="1"/>
    <x v="35"/>
    <n v="0.97599999999999998"/>
    <n v="0.62400000000000011"/>
    <x v="4"/>
  </r>
  <r>
    <x v="0"/>
    <x v="9"/>
    <n v="43"/>
    <s v="OVEC-K Min"/>
    <n v="11.5"/>
    <n v="0"/>
    <n v="100"/>
    <n v="0"/>
    <n v="1153.2"/>
    <n v="100000"/>
    <n v="744"/>
    <n v="27.1"/>
    <n v="313"/>
    <n v="0"/>
    <n v="0"/>
    <n v="0"/>
    <n v="0"/>
    <n v="27.15"/>
    <n v="27.15"/>
    <n v="313"/>
    <s v="2017Plan"/>
    <d v="2016-10-01T00:00:00"/>
    <x v="1"/>
    <x v="36"/>
    <n v="11.5"/>
    <s v="N/A"/>
    <x v="0"/>
  </r>
  <r>
    <x v="0"/>
    <x v="9"/>
    <n v="44"/>
    <s v="OVEC-K Max"/>
    <n v="3.9"/>
    <n v="0"/>
    <n v="34.299999999999997"/>
    <n v="71"/>
    <n v="391.3"/>
    <n v="100000"/>
    <n v="285"/>
    <n v="27.1"/>
    <n v="106"/>
    <n v="0"/>
    <n v="0"/>
    <n v="0"/>
    <n v="0"/>
    <n v="27.15"/>
    <n v="27.15"/>
    <n v="106"/>
    <s v="2017Plan"/>
    <d v="2016-10-01T00:00:00"/>
    <x v="1"/>
    <x v="36"/>
    <n v="3.9"/>
    <s v="N/A"/>
    <x v="0"/>
  </r>
  <r>
    <x v="0"/>
    <x v="9"/>
    <n v="45"/>
    <s v="OVEC-L Min"/>
    <n v="25.7"/>
    <n v="0"/>
    <n v="100"/>
    <n v="0"/>
    <n v="2566.8000000000002"/>
    <n v="100000"/>
    <n v="744"/>
    <n v="27.1"/>
    <n v="697"/>
    <n v="0"/>
    <n v="0"/>
    <n v="0"/>
    <n v="0"/>
    <n v="27.15"/>
    <n v="27.15"/>
    <n v="697"/>
    <s v="2017Plan"/>
    <d v="2016-10-01T00:00:00"/>
    <x v="1"/>
    <x v="36"/>
    <s v="N/A"/>
    <n v="25.7"/>
    <x v="0"/>
  </r>
  <r>
    <x v="0"/>
    <x v="9"/>
    <n v="46"/>
    <s v="OVEC-L Max"/>
    <n v="9.6999999999999993"/>
    <n v="0"/>
    <n v="36.6"/>
    <n v="65"/>
    <n v="965.2"/>
    <n v="100000"/>
    <n v="297"/>
    <n v="27.1"/>
    <n v="262"/>
    <n v="0"/>
    <n v="0"/>
    <n v="0"/>
    <n v="0"/>
    <n v="27.15"/>
    <n v="27.15"/>
    <n v="262"/>
    <s v="2017Plan"/>
    <d v="2016-10-01T00:00:00"/>
    <x v="1"/>
    <x v="36"/>
    <s v="N/A"/>
    <n v="9.6999999999999993"/>
    <x v="0"/>
  </r>
  <r>
    <x v="0"/>
    <x v="9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5"/>
  </r>
  <r>
    <x v="0"/>
    <x v="9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5"/>
  </r>
  <r>
    <x v="0"/>
    <x v="9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5"/>
  </r>
  <r>
    <x v="0"/>
    <x v="9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5"/>
  </r>
  <r>
    <x v="0"/>
    <x v="9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5"/>
  </r>
  <r>
    <x v="0"/>
    <x v="9"/>
    <n v="52"/>
    <s v="PURP2x16 1"/>
    <n v="0.2"/>
    <n v="0"/>
    <n v="1.9"/>
    <n v="1"/>
    <s v=""/>
    <s v=""/>
    <n v="3"/>
    <n v="26.1"/>
    <n v="4"/>
    <s v=""/>
    <n v="0"/>
    <n v="0"/>
    <n v="1"/>
    <n v="32.159999999999997"/>
    <n v="32.159999999999997"/>
    <n v="5"/>
    <s v="2017Plan"/>
    <d v="2016-10-01T00:00:00"/>
    <x v="1"/>
    <x v="37"/>
    <s v="N/A"/>
    <s v="N/A"/>
    <x v="5"/>
  </r>
  <r>
    <x v="0"/>
    <x v="9"/>
    <n v="53"/>
    <s v="PURP2x16 2"/>
    <n v="0.2"/>
    <n v="0"/>
    <n v="1.9"/>
    <n v="1"/>
    <s v=""/>
    <s v=""/>
    <n v="3"/>
    <n v="26.1"/>
    <n v="4"/>
    <s v=""/>
    <n v="0"/>
    <n v="0"/>
    <n v="1"/>
    <n v="32.159999999999997"/>
    <n v="32.159999999999997"/>
    <n v="5"/>
    <s v="2017Plan"/>
    <d v="2016-10-01T00:00:00"/>
    <x v="1"/>
    <x v="37"/>
    <s v="N/A"/>
    <s v="N/A"/>
    <x v="5"/>
  </r>
  <r>
    <x v="0"/>
    <x v="9"/>
    <n v="54"/>
    <s v="PURP2x16 3"/>
    <n v="0.2"/>
    <n v="0"/>
    <n v="1.9"/>
    <n v="1"/>
    <s v=""/>
    <s v=""/>
    <n v="3"/>
    <n v="26.1"/>
    <n v="4"/>
    <s v=""/>
    <n v="0"/>
    <n v="0"/>
    <n v="1"/>
    <n v="32.159999999999997"/>
    <n v="32.159999999999997"/>
    <n v="5"/>
    <s v="2017Plan"/>
    <d v="2016-10-01T00:00:00"/>
    <x v="1"/>
    <x v="37"/>
    <s v="N/A"/>
    <s v="N/A"/>
    <x v="5"/>
  </r>
  <r>
    <x v="0"/>
    <x v="9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5"/>
  </r>
  <r>
    <x v="0"/>
    <x v="9"/>
    <n v="56"/>
    <s v="PUR7X8 1"/>
    <n v="0.4"/>
    <n v="0"/>
    <n v="3.2"/>
    <n v="4"/>
    <s v=""/>
    <s v=""/>
    <n v="8"/>
    <n v="22.9"/>
    <n v="9"/>
    <s v=""/>
    <n v="0"/>
    <n v="0"/>
    <n v="2"/>
    <n v="28.96"/>
    <n v="28.96"/>
    <n v="12"/>
    <s v="2017Plan"/>
    <d v="2016-10-01T00:00:00"/>
    <x v="1"/>
    <x v="37"/>
    <s v="N/A"/>
    <s v="N/A"/>
    <x v="5"/>
  </r>
  <r>
    <x v="0"/>
    <x v="9"/>
    <n v="57"/>
    <s v="PUR7X8 2"/>
    <n v="0.4"/>
    <n v="0"/>
    <n v="2.8"/>
    <n v="4"/>
    <s v=""/>
    <s v=""/>
    <n v="7"/>
    <n v="22.7"/>
    <n v="8"/>
    <s v=""/>
    <n v="0"/>
    <n v="0"/>
    <n v="2"/>
    <n v="28.74"/>
    <n v="28.74"/>
    <n v="10"/>
    <s v="2017Plan"/>
    <d v="2016-10-01T00:00:00"/>
    <x v="1"/>
    <x v="37"/>
    <s v="N/A"/>
    <s v="N/A"/>
    <x v="5"/>
  </r>
  <r>
    <x v="0"/>
    <x v="9"/>
    <n v="58"/>
    <s v="PUR7X8 3"/>
    <n v="0.2"/>
    <n v="0"/>
    <n v="1.6"/>
    <n v="3"/>
    <s v=""/>
    <s v=""/>
    <n v="4"/>
    <n v="22.3"/>
    <n v="4"/>
    <s v=""/>
    <n v="0"/>
    <n v="0"/>
    <n v="1"/>
    <n v="28.34"/>
    <n v="28.34"/>
    <n v="6"/>
    <s v="2017Plan"/>
    <d v="2016-10-01T00:00:00"/>
    <x v="1"/>
    <x v="37"/>
    <s v="N/A"/>
    <s v="N/A"/>
    <x v="5"/>
  </r>
  <r>
    <x v="0"/>
    <x v="9"/>
    <n v="59"/>
    <s v="PUR7X8 4"/>
    <n v="0.1"/>
    <n v="0"/>
    <n v="0.8"/>
    <n v="1"/>
    <s v=""/>
    <s v=""/>
    <n v="2"/>
    <n v="19.5"/>
    <n v="2"/>
    <s v=""/>
    <n v="0"/>
    <n v="0"/>
    <n v="1"/>
    <n v="25.48"/>
    <n v="25.48"/>
    <n v="3"/>
    <s v="2017Plan"/>
    <d v="2016-10-01T00:00:00"/>
    <x v="1"/>
    <x v="37"/>
    <s v="N/A"/>
    <s v="N/A"/>
    <x v="5"/>
  </r>
  <r>
    <x v="0"/>
    <x v="9"/>
    <n v="60"/>
    <s v="NF5X16NF1"/>
    <n v="-7"/>
    <n v="0"/>
    <n v="5.2"/>
    <n v="38"/>
    <s v=""/>
    <s v=""/>
    <n v="187"/>
    <n v="38.799999999999997"/>
    <n v="-271"/>
    <s v=""/>
    <n v="0"/>
    <n v="0"/>
    <n v="66"/>
    <n v="29.38"/>
    <n v="29.38"/>
    <n v="-205"/>
    <s v="2017Plan"/>
    <d v="2016-10-01T00:00:00"/>
    <x v="1"/>
    <x v="37"/>
    <s v="N/A"/>
    <s v="N/A"/>
    <x v="6"/>
  </r>
  <r>
    <x v="0"/>
    <x v="9"/>
    <n v="61"/>
    <s v="NF7X8NF01"/>
    <n v="0"/>
    <n v="0"/>
    <n v="0"/>
    <n v="28"/>
    <s v=""/>
    <s v=""/>
    <n v="222"/>
    <n v="0"/>
    <n v="0"/>
    <s v=""/>
    <n v="0"/>
    <n v="0"/>
    <n v="0"/>
    <n v="0"/>
    <n v="0"/>
    <n v="0"/>
    <s v="2017Plan"/>
    <d v="2016-10-01T00:00:00"/>
    <x v="1"/>
    <x v="37"/>
    <s v="N/A"/>
    <s v="N/A"/>
    <x v="6"/>
  </r>
  <r>
    <x v="0"/>
    <x v="9"/>
    <n v="62"/>
    <s v="NF2X16SAT1"/>
    <n v="-0.6"/>
    <n v="0"/>
    <n v="2.1"/>
    <n v="5"/>
    <s v=""/>
    <s v=""/>
    <n v="50"/>
    <n v="36.200000000000003"/>
    <n v="-21"/>
    <s v=""/>
    <n v="0"/>
    <n v="0"/>
    <n v="5"/>
    <n v="28.18"/>
    <n v="28.18"/>
    <n v="-16"/>
    <s v="2017Plan"/>
    <d v="2016-10-01T00:00:00"/>
    <x v="1"/>
    <x v="37"/>
    <s v="N/A"/>
    <s v="N/A"/>
    <x v="6"/>
  </r>
  <r>
    <x v="0"/>
    <x v="9"/>
    <n v="63"/>
    <s v="NF2X16SUN1"/>
    <n v="-0.3"/>
    <n v="0"/>
    <n v="1"/>
    <n v="4"/>
    <s v=""/>
    <s v=""/>
    <n v="62"/>
    <n v="33.4"/>
    <n v="-10"/>
    <s v=""/>
    <n v="0"/>
    <n v="0"/>
    <n v="2"/>
    <n v="25.62"/>
    <n v="25.62"/>
    <n v="-8"/>
    <s v="2017Plan"/>
    <d v="2016-10-01T00:00:00"/>
    <x v="1"/>
    <x v="37"/>
    <s v="N/A"/>
    <s v="N/A"/>
    <x v="6"/>
  </r>
  <r>
    <x v="0"/>
    <x v="9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6"/>
  </r>
  <r>
    <x v="0"/>
    <x v="9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6"/>
  </r>
  <r>
    <x v="0"/>
    <x v="9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6"/>
  </r>
  <r>
    <x v="0"/>
    <x v="9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6"/>
  </r>
  <r>
    <x v="0"/>
    <x v="9"/>
    <n v="68"/>
    <s v="CSR Airgas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69"/>
    <s v="CSR Infiltrat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10-01T00:00:00"/>
    <x v="1"/>
    <x v="37"/>
    <s v="N/A"/>
    <s v="N/A"/>
    <x v="7"/>
  </r>
  <r>
    <x v="0"/>
    <x v="9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37"/>
    <s v="N/A"/>
    <s v="N/A"/>
    <x v="1"/>
  </r>
  <r>
    <x v="0"/>
    <x v="9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37"/>
    <s v="N/A"/>
    <s v="N/A"/>
    <x v="1"/>
  </r>
  <r>
    <x v="0"/>
    <x v="9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37"/>
    <s v="N/A"/>
    <s v="N/A"/>
    <x v="1"/>
  </r>
  <r>
    <x v="0"/>
    <x v="9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0-01T00:00:00"/>
    <x v="1"/>
    <x v="37"/>
    <s v="N/A"/>
    <s v="N/A"/>
    <x v="1"/>
  </r>
  <r>
    <x v="0"/>
    <x v="9"/>
    <n v="84"/>
    <s v="Bluegrass 3"/>
    <n v="5.7"/>
    <n v="0"/>
    <n v="4.5999999999999996"/>
    <n v="7"/>
    <n v="61.9"/>
    <n v="10900"/>
    <n v="36"/>
    <n v="287.10000000000002"/>
    <n v="178"/>
    <n v="0"/>
    <n v="62"/>
    <n v="0"/>
    <n v="3"/>
    <n v="31.86"/>
    <n v="42.85"/>
    <n v="243"/>
    <s v="2017Plan"/>
    <d v="2016-10-01T00:00:00"/>
    <x v="1"/>
    <x v="38"/>
    <s v="N/A"/>
    <n v="5.7"/>
    <x v="2"/>
  </r>
  <r>
    <x v="0"/>
    <x v="10"/>
    <n v="1"/>
    <s v="Brown 1"/>
    <n v="21.7"/>
    <n v="0"/>
    <n v="28.2"/>
    <n v="1"/>
    <n v="246.1"/>
    <n v="11344"/>
    <n v="447"/>
    <n v="269.7"/>
    <n v="664"/>
    <n v="1"/>
    <n v="7"/>
    <n v="0"/>
    <n v="45"/>
    <n v="32.69"/>
    <n v="33.020000000000003"/>
    <n v="717"/>
    <s v="2017Plan"/>
    <d v="2016-11-01T00:00:00"/>
    <x v="1"/>
    <x v="0"/>
    <n v="21.7"/>
    <s v="N/A"/>
    <x v="0"/>
  </r>
  <r>
    <x v="0"/>
    <x v="10"/>
    <n v="2"/>
    <s v="Brown 2"/>
    <n v="40.5"/>
    <n v="0"/>
    <n v="33.700000000000003"/>
    <n v="1"/>
    <n v="437.8"/>
    <n v="10817"/>
    <n v="577"/>
    <n v="269.7"/>
    <n v="1181"/>
    <n v="1"/>
    <n v="12"/>
    <n v="0"/>
    <n v="96"/>
    <n v="31.54"/>
    <n v="31.83"/>
    <n v="1288"/>
    <s v="2017Plan"/>
    <d v="2016-11-01T00:00:00"/>
    <x v="1"/>
    <x v="1"/>
    <n v="40.5"/>
    <s v="N/A"/>
    <x v="0"/>
  </r>
  <r>
    <x v="0"/>
    <x v="10"/>
    <n v="3"/>
    <s v="Brown 3"/>
    <n v="82.2"/>
    <n v="0"/>
    <n v="27.8"/>
    <n v="3"/>
    <n v="1003.1"/>
    <n v="12205"/>
    <n v="530"/>
    <n v="269.7"/>
    <n v="2706"/>
    <n v="3"/>
    <n v="36"/>
    <n v="0"/>
    <n v="250"/>
    <n v="35.96"/>
    <n v="36.39"/>
    <n v="2991"/>
    <s v="2017Plan"/>
    <d v="2016-11-01T00:00:00"/>
    <x v="1"/>
    <x v="2"/>
    <n v="82.2"/>
    <s v="N/A"/>
    <x v="0"/>
  </r>
  <r>
    <x v="0"/>
    <x v="10"/>
    <n v="4"/>
    <s v="Ghent 1"/>
    <n v="289.3"/>
    <n v="0"/>
    <n v="84.6"/>
    <n v="2"/>
    <n v="3031.8"/>
    <n v="10481"/>
    <n v="681"/>
    <n v="206.8"/>
    <n v="6271"/>
    <n v="2"/>
    <n v="24"/>
    <n v="0"/>
    <n v="639"/>
    <n v="23.89"/>
    <n v="23.97"/>
    <n v="6934"/>
    <s v="2017Plan"/>
    <d v="2016-11-01T00:00:00"/>
    <x v="1"/>
    <x v="3"/>
    <n v="289.3"/>
    <s v="N/A"/>
    <x v="0"/>
  </r>
  <r>
    <x v="0"/>
    <x v="10"/>
    <n v="5"/>
    <s v="Ghent 2"/>
    <n v="76.599999999999994"/>
    <n v="0"/>
    <n v="22"/>
    <n v="2"/>
    <n v="799.9"/>
    <n v="10445"/>
    <n v="220"/>
    <n v="206.8"/>
    <n v="1654"/>
    <n v="2"/>
    <n v="24"/>
    <n v="0"/>
    <n v="146"/>
    <n v="23.51"/>
    <n v="23.82"/>
    <n v="1824"/>
    <s v="2017Plan"/>
    <d v="2016-11-01T00:00:00"/>
    <x v="1"/>
    <x v="4"/>
    <n v="76.599999999999994"/>
    <s v="N/A"/>
    <x v="0"/>
  </r>
  <r>
    <x v="0"/>
    <x v="10"/>
    <n v="6"/>
    <s v="Ghent 3"/>
    <n v="254.3"/>
    <n v="0"/>
    <n v="73.3"/>
    <n v="3"/>
    <n v="2821.6"/>
    <n v="11097"/>
    <n v="586"/>
    <n v="206.8"/>
    <n v="5836"/>
    <n v="5"/>
    <n v="56"/>
    <n v="0"/>
    <n v="549"/>
    <n v="25.11"/>
    <n v="25.33"/>
    <n v="6441"/>
    <s v="2017Plan"/>
    <d v="2016-11-01T00:00:00"/>
    <x v="1"/>
    <x v="5"/>
    <n v="254.3"/>
    <s v="N/A"/>
    <x v="0"/>
  </r>
  <r>
    <x v="0"/>
    <x v="10"/>
    <n v="7"/>
    <s v="Ghent 4"/>
    <n v="293.7"/>
    <n v="0"/>
    <n v="85.7"/>
    <n v="2"/>
    <n v="3192"/>
    <n v="10869"/>
    <n v="676"/>
    <n v="206.8"/>
    <n v="6602"/>
    <n v="4"/>
    <n v="42"/>
    <n v="0"/>
    <n v="701"/>
    <n v="24.87"/>
    <n v="25.01"/>
    <n v="7345"/>
    <s v="2017Plan"/>
    <d v="2016-11-01T00:00:00"/>
    <x v="1"/>
    <x v="6"/>
    <n v="293.7"/>
    <s v="N/A"/>
    <x v="0"/>
  </r>
  <r>
    <x v="0"/>
    <x v="10"/>
    <n v="8"/>
    <s v="Mill Creek 1"/>
    <n v="163.6"/>
    <n v="0"/>
    <n v="75.8"/>
    <n v="2"/>
    <n v="1713.9"/>
    <n v="10475"/>
    <n v="672"/>
    <n v="215.3"/>
    <n v="3690"/>
    <n v="4"/>
    <n v="16"/>
    <n v="0"/>
    <n v="232"/>
    <n v="23.97"/>
    <n v="24.06"/>
    <n v="3938"/>
    <s v="2017Plan"/>
    <d v="2016-11-01T00:00:00"/>
    <x v="1"/>
    <x v="7"/>
    <s v="N/A"/>
    <n v="163.6"/>
    <x v="0"/>
  </r>
  <r>
    <x v="0"/>
    <x v="10"/>
    <n v="9"/>
    <s v="Mill Creek 2"/>
    <n v="8.6999999999999993"/>
    <n v="0"/>
    <n v="4.0999999999999996"/>
    <n v="2"/>
    <n v="93.2"/>
    <n v="10738"/>
    <n v="41"/>
    <n v="215.3"/>
    <n v="201"/>
    <n v="4"/>
    <n v="16"/>
    <n v="0"/>
    <n v="12"/>
    <n v="24.55"/>
    <n v="26.38"/>
    <n v="229"/>
    <s v="2017Plan"/>
    <d v="2016-11-01T00:00:00"/>
    <x v="1"/>
    <x v="8"/>
    <s v="N/A"/>
    <n v="8.6999999999999993"/>
    <x v="0"/>
  </r>
  <r>
    <x v="0"/>
    <x v="10"/>
    <n v="10"/>
    <s v="Mill Creek 3"/>
    <n v="205.9"/>
    <n v="0"/>
    <n v="73.900000000000006"/>
    <n v="3"/>
    <n v="2195.4"/>
    <n v="10661"/>
    <n v="657"/>
    <n v="215.3"/>
    <n v="4726"/>
    <n v="18"/>
    <n v="66"/>
    <n v="0"/>
    <n v="422"/>
    <n v="25"/>
    <n v="25.32"/>
    <n v="5215"/>
    <s v="2017Plan"/>
    <d v="2016-11-01T00:00:00"/>
    <x v="1"/>
    <x v="9"/>
    <s v="N/A"/>
    <n v="205.9"/>
    <x v="0"/>
  </r>
  <r>
    <x v="0"/>
    <x v="10"/>
    <n v="11"/>
    <s v="Mill Creek 4"/>
    <n v="212.7"/>
    <n v="0"/>
    <n v="61.3"/>
    <n v="3"/>
    <n v="2220.1"/>
    <n v="10438"/>
    <n v="536"/>
    <n v="215.3"/>
    <n v="4779"/>
    <n v="28"/>
    <n v="105"/>
    <n v="0"/>
    <n v="385"/>
    <n v="24.28"/>
    <n v="24.78"/>
    <n v="5270"/>
    <s v="2017Plan"/>
    <d v="2016-11-01T00:00:00"/>
    <x v="1"/>
    <x v="10"/>
    <s v="N/A"/>
    <n v="212.7"/>
    <x v="0"/>
  </r>
  <r>
    <x v="0"/>
    <x v="10"/>
    <n v="12"/>
    <s v="Trimble County 1"/>
    <n v="152.4"/>
    <n v="0"/>
    <n v="57.2"/>
    <n v="3"/>
    <n v="1629.6"/>
    <n v="10690"/>
    <n v="473"/>
    <n v="209.7"/>
    <n v="3417"/>
    <n v="11"/>
    <n v="122"/>
    <n v="0"/>
    <n v="295"/>
    <n v="24.34"/>
    <n v="25.15"/>
    <n v="3833"/>
    <s v="2017Plan"/>
    <d v="2016-11-01T00:00:00"/>
    <x v="1"/>
    <x v="11"/>
    <s v="N/A"/>
    <n v="152.4"/>
    <x v="0"/>
  </r>
  <r>
    <x v="0"/>
    <x v="10"/>
    <n v="13"/>
    <s v="Trimble County 2"/>
    <n v="348.9"/>
    <n v="0"/>
    <n v="86.5"/>
    <n v="1"/>
    <n v="3204.7"/>
    <n v="9186"/>
    <n v="658"/>
    <n v="212.7"/>
    <n v="6816"/>
    <n v="14"/>
    <n v="160"/>
    <n v="0"/>
    <n v="595"/>
    <n v="21.24"/>
    <n v="21.7"/>
    <n v="7571"/>
    <s v="2017Plan"/>
    <d v="2016-11-01T00:00:00"/>
    <x v="1"/>
    <x v="12"/>
    <n v="282.60899999999998"/>
    <n v="66.290999999999997"/>
    <x v="0"/>
  </r>
  <r>
    <x v="0"/>
    <x v="1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13"/>
    <n v="0"/>
    <n v="0"/>
    <x v="1"/>
  </r>
  <r>
    <x v="0"/>
    <x v="10"/>
    <n v="15"/>
    <s v="Cane Run 7 2X1"/>
    <n v="150.30000000000001"/>
    <n v="0"/>
    <n v="30.2"/>
    <n v="2"/>
    <n v="1019"/>
    <n v="6782"/>
    <n v="219"/>
    <n v="299.3"/>
    <n v="3050"/>
    <n v="6"/>
    <n v="17"/>
    <n v="0"/>
    <n v="173"/>
    <n v="21.45"/>
    <n v="21.56"/>
    <n v="3240"/>
    <s v="2017Plan"/>
    <d v="2016-11-01T00:00:00"/>
    <x v="1"/>
    <x v="13"/>
    <n v="117.23400000000001"/>
    <n v="33.066000000000003"/>
    <x v="1"/>
  </r>
  <r>
    <x v="0"/>
    <x v="10"/>
    <n v="16"/>
    <s v="Brown 5"/>
    <n v="15.2"/>
    <n v="0"/>
    <n v="17.600000000000001"/>
    <n v="4"/>
    <n v="200.8"/>
    <n v="13209"/>
    <n v="180"/>
    <n v="301"/>
    <n v="604"/>
    <n v="0"/>
    <n v="1"/>
    <n v="0"/>
    <n v="0"/>
    <n v="39.76"/>
    <n v="39.82"/>
    <n v="605"/>
    <s v="2017Plan"/>
    <d v="2016-11-01T00:00:00"/>
    <x v="1"/>
    <x v="14"/>
    <n v="7.1439999999999992"/>
    <n v="8.0559999999999992"/>
    <x v="2"/>
  </r>
  <r>
    <x v="0"/>
    <x v="1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14"/>
    <n v="0"/>
    <n v="0"/>
    <x v="2"/>
  </r>
  <r>
    <x v="0"/>
    <x v="10"/>
    <n v="18"/>
    <s v="Brown 6"/>
    <n v="3.1"/>
    <n v="0"/>
    <n v="2.8"/>
    <n v="2"/>
    <n v="33.5"/>
    <n v="10695"/>
    <n v="20"/>
    <n v="301"/>
    <n v="101"/>
    <n v="0"/>
    <n v="1"/>
    <n v="0"/>
    <n v="0"/>
    <n v="32.19"/>
    <n v="32.659999999999997"/>
    <n v="102"/>
    <s v="2017Plan"/>
    <d v="2016-11-01T00:00:00"/>
    <x v="1"/>
    <x v="15"/>
    <n v="1.9219999999999999"/>
    <n v="1.1780000000000002"/>
    <x v="2"/>
  </r>
  <r>
    <x v="0"/>
    <x v="10"/>
    <n v="19"/>
    <s v="Brown 7"/>
    <n v="2"/>
    <n v="0"/>
    <n v="1.8"/>
    <n v="6"/>
    <n v="21.6"/>
    <n v="10712"/>
    <n v="13"/>
    <n v="301"/>
    <n v="65"/>
    <n v="1"/>
    <n v="4"/>
    <n v="0"/>
    <n v="0"/>
    <n v="32.24"/>
    <n v="34.36"/>
    <n v="69"/>
    <s v="2017Plan"/>
    <d v="2016-11-01T00:00:00"/>
    <x v="1"/>
    <x v="16"/>
    <n v="1.24"/>
    <n v="0.76"/>
    <x v="2"/>
  </r>
  <r>
    <x v="0"/>
    <x v="10"/>
    <n v="20"/>
    <s v="Brown 8"/>
    <n v="6.4"/>
    <n v="0"/>
    <n v="7.6"/>
    <n v="3"/>
    <n v="88.1"/>
    <n v="13680"/>
    <n v="79"/>
    <n v="301"/>
    <n v="265"/>
    <n v="0"/>
    <n v="1"/>
    <n v="0"/>
    <n v="0"/>
    <n v="41.17"/>
    <n v="41.28"/>
    <n v="266"/>
    <s v="2017Plan"/>
    <d v="2016-11-01T00:00:00"/>
    <x v="1"/>
    <x v="17"/>
    <n v="6.4"/>
    <s v="N/A"/>
    <x v="2"/>
  </r>
  <r>
    <x v="0"/>
    <x v="1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17"/>
    <n v="0"/>
    <s v="N/A"/>
    <x v="2"/>
  </r>
  <r>
    <x v="0"/>
    <x v="10"/>
    <n v="22"/>
    <s v="Brown 9"/>
    <n v="5.2"/>
    <n v="0"/>
    <n v="6.1"/>
    <n v="2"/>
    <n v="68.2"/>
    <n v="13161"/>
    <n v="56"/>
    <n v="301"/>
    <n v="205"/>
    <n v="0"/>
    <n v="0"/>
    <n v="0"/>
    <n v="0"/>
    <n v="39.61"/>
    <n v="39.700000000000003"/>
    <n v="206"/>
    <s v="2017Plan"/>
    <d v="2016-11-01T00:00:00"/>
    <x v="1"/>
    <x v="18"/>
    <n v="5.2"/>
    <s v="N/A"/>
    <x v="2"/>
  </r>
  <r>
    <x v="0"/>
    <x v="1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18"/>
    <n v="0"/>
    <s v="N/A"/>
    <x v="2"/>
  </r>
  <r>
    <x v="0"/>
    <x v="10"/>
    <n v="24"/>
    <s v="Brown 10"/>
    <n v="4.5"/>
    <n v="0"/>
    <n v="5.3"/>
    <n v="3"/>
    <n v="60.2"/>
    <n v="13448"/>
    <n v="52"/>
    <n v="301"/>
    <n v="181"/>
    <n v="0"/>
    <n v="1"/>
    <n v="0"/>
    <n v="0"/>
    <n v="40.479999999999997"/>
    <n v="40.630000000000003"/>
    <n v="182"/>
    <s v="2017Plan"/>
    <d v="2016-11-01T00:00:00"/>
    <x v="1"/>
    <x v="19"/>
    <n v="4.5"/>
    <s v="N/A"/>
    <x v="2"/>
  </r>
  <r>
    <x v="0"/>
    <x v="1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19"/>
    <n v="0"/>
    <s v="N/A"/>
    <x v="2"/>
  </r>
  <r>
    <x v="0"/>
    <x v="10"/>
    <n v="26"/>
    <s v="Brown 11"/>
    <n v="7.8"/>
    <n v="0"/>
    <n v="9.1999999999999993"/>
    <n v="3"/>
    <n v="105.3"/>
    <n v="13509"/>
    <n v="92"/>
    <n v="301"/>
    <n v="317"/>
    <n v="0"/>
    <n v="1"/>
    <n v="0"/>
    <n v="0"/>
    <n v="40.659999999999997"/>
    <n v="40.75"/>
    <n v="318"/>
    <s v="2017Plan"/>
    <d v="2016-11-01T00:00:00"/>
    <x v="1"/>
    <x v="20"/>
    <n v="7.8"/>
    <s v="N/A"/>
    <x v="2"/>
  </r>
  <r>
    <x v="0"/>
    <x v="1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20"/>
    <n v="0"/>
    <s v="N/A"/>
    <x v="2"/>
  </r>
  <r>
    <x v="0"/>
    <x v="10"/>
    <n v="28"/>
    <s v="Paddys Run 13"/>
    <n v="6.8"/>
    <n v="0"/>
    <n v="5.9"/>
    <n v="6"/>
    <n v="72.099999999999994"/>
    <n v="10530"/>
    <n v="44"/>
    <n v="301"/>
    <n v="217"/>
    <n v="0"/>
    <n v="1"/>
    <n v="0"/>
    <n v="0"/>
    <n v="31.69"/>
    <n v="31.81"/>
    <n v="218"/>
    <s v="2017Plan"/>
    <d v="2016-11-01T00:00:00"/>
    <x v="1"/>
    <x v="21"/>
    <n v="3.1959999999999997"/>
    <n v="3.6040000000000001"/>
    <x v="2"/>
  </r>
  <r>
    <x v="0"/>
    <x v="10"/>
    <n v="29"/>
    <s v="Trimble Co 05"/>
    <n v="57.4"/>
    <n v="0"/>
    <n v="47.2"/>
    <n v="12"/>
    <n v="612.5"/>
    <n v="10671"/>
    <n v="354"/>
    <n v="301"/>
    <n v="1843"/>
    <n v="1"/>
    <n v="2"/>
    <n v="0"/>
    <n v="0"/>
    <n v="32.119999999999997"/>
    <n v="32.14"/>
    <n v="1845"/>
    <s v="2017Plan"/>
    <d v="2016-11-01T00:00:00"/>
    <x v="1"/>
    <x v="22"/>
    <n v="40.753999999999998"/>
    <n v="16.645999999999997"/>
    <x v="2"/>
  </r>
  <r>
    <x v="0"/>
    <x v="10"/>
    <n v="30"/>
    <s v="Trimble Co 06"/>
    <n v="56.8"/>
    <n v="0"/>
    <n v="46.6"/>
    <n v="11"/>
    <n v="606"/>
    <n v="10676"/>
    <n v="351"/>
    <n v="301"/>
    <n v="1824"/>
    <n v="0"/>
    <n v="1"/>
    <n v="0"/>
    <n v="0"/>
    <n v="32.130000000000003"/>
    <n v="32.159999999999997"/>
    <n v="1825"/>
    <s v="2017Plan"/>
    <d v="2016-11-01T00:00:00"/>
    <x v="1"/>
    <x v="23"/>
    <n v="40.327999999999996"/>
    <n v="16.471999999999998"/>
    <x v="2"/>
  </r>
  <r>
    <x v="0"/>
    <x v="10"/>
    <n v="31"/>
    <s v="Trimble Co 07"/>
    <n v="50.1"/>
    <n v="0"/>
    <n v="41.2"/>
    <n v="13"/>
    <n v="535"/>
    <n v="10669"/>
    <n v="309"/>
    <n v="301"/>
    <n v="1610"/>
    <n v="1"/>
    <n v="2"/>
    <n v="0"/>
    <n v="0"/>
    <n v="32.11"/>
    <n v="32.15"/>
    <n v="1612"/>
    <s v="2017Plan"/>
    <d v="2016-11-01T00:00:00"/>
    <x v="1"/>
    <x v="24"/>
    <n v="31.563000000000002"/>
    <n v="18.536999999999999"/>
    <x v="2"/>
  </r>
  <r>
    <x v="0"/>
    <x v="10"/>
    <n v="32"/>
    <s v="Trimble Co 08"/>
    <n v="14.5"/>
    <n v="0"/>
    <n v="11.9"/>
    <n v="21"/>
    <n v="153.80000000000001"/>
    <n v="10645"/>
    <n v="88"/>
    <n v="301"/>
    <n v="463"/>
    <n v="1"/>
    <n v="3"/>
    <n v="0"/>
    <n v="0"/>
    <n v="32.04"/>
    <n v="32.229999999999997"/>
    <n v="466"/>
    <s v="2017Plan"/>
    <d v="2016-11-01T00:00:00"/>
    <x v="1"/>
    <x v="25"/>
    <n v="9.1349999999999998"/>
    <n v="5.3650000000000002"/>
    <x v="2"/>
  </r>
  <r>
    <x v="0"/>
    <x v="10"/>
    <n v="33"/>
    <s v="Trimble Co 09"/>
    <n v="42.9"/>
    <n v="0"/>
    <n v="35.299999999999997"/>
    <n v="14"/>
    <n v="457.9"/>
    <n v="10663"/>
    <n v="264"/>
    <n v="301"/>
    <n v="1378"/>
    <n v="1"/>
    <n v="2"/>
    <n v="0"/>
    <n v="0"/>
    <n v="32.1"/>
    <n v="32.14"/>
    <n v="1380"/>
    <s v="2017Plan"/>
    <d v="2016-11-01T00:00:00"/>
    <x v="1"/>
    <x v="26"/>
    <n v="27.027000000000001"/>
    <n v="15.872999999999999"/>
    <x v="2"/>
  </r>
  <r>
    <x v="0"/>
    <x v="10"/>
    <n v="34"/>
    <s v="Trimble Co 10"/>
    <n v="5.9"/>
    <n v="0"/>
    <n v="4.8"/>
    <n v="14"/>
    <n v="62.6"/>
    <n v="10656"/>
    <n v="36"/>
    <n v="301"/>
    <n v="188"/>
    <n v="1"/>
    <n v="2"/>
    <n v="0"/>
    <n v="0"/>
    <n v="32.07"/>
    <n v="32.4"/>
    <n v="190"/>
    <s v="2017Plan"/>
    <d v="2016-11-01T00:00:00"/>
    <x v="1"/>
    <x v="27"/>
    <n v="3.7170000000000001"/>
    <n v="2.1830000000000003"/>
    <x v="2"/>
  </r>
  <r>
    <x v="0"/>
    <x v="1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28"/>
    <s v="N/A"/>
    <n v="0"/>
    <x v="2"/>
  </r>
  <r>
    <x v="0"/>
    <x v="1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29"/>
    <n v="0"/>
    <s v="N/A"/>
    <x v="2"/>
  </r>
  <r>
    <x v="0"/>
    <x v="1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30"/>
    <s v="N/A"/>
    <n v="0"/>
    <x v="2"/>
  </r>
  <r>
    <x v="0"/>
    <x v="1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31"/>
    <s v="N/A"/>
    <n v="0"/>
    <x v="2"/>
  </r>
  <r>
    <x v="0"/>
    <x v="1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32"/>
    <s v="N/A"/>
    <n v="0"/>
    <x v="2"/>
  </r>
  <r>
    <x v="0"/>
    <x v="10"/>
    <n v="40"/>
    <s v="Dix Dam"/>
    <n v="5"/>
    <n v="0"/>
    <n v="22.1"/>
    <n v="33"/>
    <s v=""/>
    <s v=""/>
    <n v="169"/>
    <n v="0"/>
    <n v="0"/>
    <s v=""/>
    <n v="0"/>
    <n v="0"/>
    <n v="0"/>
    <n v="0"/>
    <n v="0"/>
    <n v="0"/>
    <s v="2017Plan"/>
    <d v="2016-11-01T00:00:00"/>
    <x v="1"/>
    <x v="33"/>
    <n v="5"/>
    <s v="N/A"/>
    <x v="3"/>
  </r>
  <r>
    <x v="0"/>
    <x v="10"/>
    <n v="41"/>
    <s v="Ohio Falls"/>
    <n v="19.2"/>
    <n v="0"/>
    <n v="100"/>
    <n v="0"/>
    <s v=""/>
    <s v=""/>
    <n v="720"/>
    <n v="0"/>
    <n v="0"/>
    <s v=""/>
    <n v="0"/>
    <n v="0"/>
    <n v="0"/>
    <n v="0"/>
    <n v="0"/>
    <n v="0"/>
    <s v="2017Plan"/>
    <d v="2016-11-01T00:00:00"/>
    <x v="1"/>
    <x v="34"/>
    <s v="N/A"/>
    <n v="19.2"/>
    <x v="3"/>
  </r>
  <r>
    <x v="0"/>
    <x v="10"/>
    <n v="42"/>
    <s v="Brown Solar"/>
    <n v="1.2"/>
    <n v="0"/>
    <n v="100"/>
    <n v="0"/>
    <s v=""/>
    <s v=""/>
    <n v="720"/>
    <n v="0"/>
    <n v="0"/>
    <s v=""/>
    <n v="0"/>
    <n v="0"/>
    <n v="0"/>
    <n v="0"/>
    <n v="0"/>
    <n v="0"/>
    <s v="2017Plan"/>
    <d v="2016-11-01T00:00:00"/>
    <x v="1"/>
    <x v="35"/>
    <n v="0.73199999999999998"/>
    <n v="0.46799999999999997"/>
    <x v="4"/>
  </r>
  <r>
    <x v="0"/>
    <x v="10"/>
    <n v="43"/>
    <s v="OVEC-K Min"/>
    <n v="11.2"/>
    <n v="0"/>
    <n v="100"/>
    <n v="0"/>
    <n v="1116"/>
    <n v="100000"/>
    <n v="720"/>
    <n v="27.1"/>
    <n v="303"/>
    <n v="0"/>
    <n v="0"/>
    <n v="0"/>
    <n v="0"/>
    <n v="27.15"/>
    <n v="27.15"/>
    <n v="303"/>
    <s v="2017Plan"/>
    <d v="2016-11-01T00:00:00"/>
    <x v="1"/>
    <x v="36"/>
    <n v="11.2"/>
    <s v="N/A"/>
    <x v="0"/>
  </r>
  <r>
    <x v="0"/>
    <x v="10"/>
    <n v="44"/>
    <s v="OVEC-K Max"/>
    <n v="8.8000000000000007"/>
    <n v="0"/>
    <n v="50"/>
    <n v="59"/>
    <n v="882.7"/>
    <n v="100000"/>
    <n v="385"/>
    <n v="27.1"/>
    <n v="240"/>
    <n v="0"/>
    <n v="0"/>
    <n v="0"/>
    <n v="0"/>
    <n v="27.15"/>
    <n v="27.15"/>
    <n v="240"/>
    <s v="2017Plan"/>
    <d v="2016-11-01T00:00:00"/>
    <x v="1"/>
    <x v="36"/>
    <n v="8.8000000000000007"/>
    <s v="N/A"/>
    <x v="0"/>
  </r>
  <r>
    <x v="0"/>
    <x v="10"/>
    <n v="45"/>
    <s v="OVEC-L Min"/>
    <n v="24.8"/>
    <n v="0"/>
    <n v="100"/>
    <n v="0"/>
    <n v="2484"/>
    <n v="100000"/>
    <n v="720"/>
    <n v="27.1"/>
    <n v="674"/>
    <n v="0"/>
    <n v="0"/>
    <n v="0"/>
    <n v="0"/>
    <n v="27.15"/>
    <n v="27.15"/>
    <n v="674"/>
    <s v="2017Plan"/>
    <d v="2016-11-01T00:00:00"/>
    <x v="1"/>
    <x v="36"/>
    <s v="N/A"/>
    <n v="24.8"/>
    <x v="0"/>
  </r>
  <r>
    <x v="0"/>
    <x v="10"/>
    <n v="46"/>
    <s v="OVEC-L Max"/>
    <n v="21"/>
    <n v="0"/>
    <n v="52.4"/>
    <n v="52"/>
    <n v="2104"/>
    <n v="100000"/>
    <n v="406"/>
    <n v="27.1"/>
    <n v="571"/>
    <n v="0"/>
    <n v="0"/>
    <n v="0"/>
    <n v="0"/>
    <n v="27.15"/>
    <n v="27.15"/>
    <n v="571"/>
    <s v="2017Plan"/>
    <d v="2016-11-01T00:00:00"/>
    <x v="1"/>
    <x v="36"/>
    <s v="N/A"/>
    <n v="21"/>
    <x v="0"/>
  </r>
  <r>
    <x v="0"/>
    <x v="10"/>
    <n v="47"/>
    <s v="PURP5X16a 1"/>
    <n v="0.3"/>
    <n v="0"/>
    <n v="1.7"/>
    <n v="2"/>
    <s v=""/>
    <s v=""/>
    <n v="6"/>
    <n v="32.299999999999997"/>
    <n v="10"/>
    <s v=""/>
    <n v="0"/>
    <n v="0"/>
    <n v="2"/>
    <n v="39.33"/>
    <n v="39.33"/>
    <n v="12"/>
    <s v="2017Plan"/>
    <d v="2016-11-01T00:00:00"/>
    <x v="1"/>
    <x v="37"/>
    <s v="N/A"/>
    <s v="N/A"/>
    <x v="5"/>
  </r>
  <r>
    <x v="0"/>
    <x v="10"/>
    <n v="48"/>
    <s v="PURP5X16a 2"/>
    <n v="0.2"/>
    <n v="0"/>
    <n v="1.1000000000000001"/>
    <n v="2"/>
    <s v=""/>
    <s v=""/>
    <n v="4"/>
    <n v="33.6"/>
    <n v="7"/>
    <s v=""/>
    <n v="0"/>
    <n v="0"/>
    <n v="1"/>
    <n v="40.369999999999997"/>
    <n v="40.369999999999997"/>
    <n v="8"/>
    <s v="2017Plan"/>
    <d v="2016-11-01T00:00:00"/>
    <x v="1"/>
    <x v="37"/>
    <s v="N/A"/>
    <s v="N/A"/>
    <x v="5"/>
  </r>
  <r>
    <x v="0"/>
    <x v="10"/>
    <n v="49"/>
    <s v="PURP5X16a 3"/>
    <n v="0.2"/>
    <n v="0"/>
    <n v="1.1000000000000001"/>
    <n v="2"/>
    <s v=""/>
    <s v=""/>
    <n v="4"/>
    <n v="33.6"/>
    <n v="7"/>
    <s v=""/>
    <n v="0"/>
    <n v="0"/>
    <n v="1"/>
    <n v="40.369999999999997"/>
    <n v="40.369999999999997"/>
    <n v="8"/>
    <s v="2017Plan"/>
    <d v="2016-11-01T00:00:00"/>
    <x v="1"/>
    <x v="37"/>
    <s v="N/A"/>
    <s v="N/A"/>
    <x v="5"/>
  </r>
  <r>
    <x v="0"/>
    <x v="10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5"/>
  </r>
  <r>
    <x v="0"/>
    <x v="1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5"/>
  </r>
  <r>
    <x v="0"/>
    <x v="1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5"/>
  </r>
  <r>
    <x v="0"/>
    <x v="1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5"/>
  </r>
  <r>
    <x v="0"/>
    <x v="1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5"/>
  </r>
  <r>
    <x v="0"/>
    <x v="1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5"/>
  </r>
  <r>
    <x v="0"/>
    <x v="10"/>
    <n v="56"/>
    <s v="PUR7X8 1"/>
    <n v="1.7"/>
    <n v="0"/>
    <n v="13.8"/>
    <n v="12"/>
    <s v=""/>
    <s v=""/>
    <n v="33"/>
    <n v="23.9"/>
    <n v="39"/>
    <s v=""/>
    <n v="0"/>
    <n v="0"/>
    <n v="11"/>
    <n v="30.24"/>
    <n v="30.24"/>
    <n v="50"/>
    <s v="2017Plan"/>
    <d v="2016-11-01T00:00:00"/>
    <x v="1"/>
    <x v="37"/>
    <s v="N/A"/>
    <s v="N/A"/>
    <x v="5"/>
  </r>
  <r>
    <x v="0"/>
    <x v="10"/>
    <n v="57"/>
    <s v="PUR7X8 2"/>
    <n v="1.2"/>
    <n v="0"/>
    <n v="9.6"/>
    <n v="14"/>
    <s v=""/>
    <s v=""/>
    <n v="23"/>
    <n v="23.8"/>
    <n v="27"/>
    <s v=""/>
    <n v="0"/>
    <n v="0"/>
    <n v="7"/>
    <n v="30.29"/>
    <n v="30.29"/>
    <n v="35"/>
    <s v="2017Plan"/>
    <d v="2016-11-01T00:00:00"/>
    <x v="1"/>
    <x v="37"/>
    <s v="N/A"/>
    <s v="N/A"/>
    <x v="5"/>
  </r>
  <r>
    <x v="0"/>
    <x v="10"/>
    <n v="58"/>
    <s v="PUR7X8 3"/>
    <n v="0.7"/>
    <n v="0"/>
    <n v="5.8"/>
    <n v="10"/>
    <s v=""/>
    <s v=""/>
    <n v="14"/>
    <n v="23"/>
    <n v="16"/>
    <s v=""/>
    <n v="0"/>
    <n v="0"/>
    <n v="4"/>
    <n v="29.35"/>
    <n v="29.35"/>
    <n v="21"/>
    <s v="2017Plan"/>
    <d v="2016-11-01T00:00:00"/>
    <x v="1"/>
    <x v="37"/>
    <s v="N/A"/>
    <s v="N/A"/>
    <x v="5"/>
  </r>
  <r>
    <x v="0"/>
    <x v="10"/>
    <n v="59"/>
    <s v="PUR7X8 4"/>
    <n v="0.3"/>
    <n v="0"/>
    <n v="2.5"/>
    <n v="5"/>
    <s v=""/>
    <s v=""/>
    <n v="6"/>
    <n v="20.2"/>
    <n v="6"/>
    <s v=""/>
    <n v="0"/>
    <n v="0"/>
    <n v="2"/>
    <n v="26.74"/>
    <n v="26.74"/>
    <n v="8"/>
    <s v="2017Plan"/>
    <d v="2016-11-01T00:00:00"/>
    <x v="1"/>
    <x v="37"/>
    <s v="N/A"/>
    <s v="N/A"/>
    <x v="5"/>
  </r>
  <r>
    <x v="0"/>
    <x v="10"/>
    <n v="60"/>
    <s v="NF5X16NF1"/>
    <n v="-8.6999999999999993"/>
    <n v="0"/>
    <n v="6.2"/>
    <n v="19"/>
    <s v=""/>
    <s v=""/>
    <n v="205"/>
    <n v="39"/>
    <n v="-341"/>
    <s v=""/>
    <n v="0"/>
    <n v="0"/>
    <n v="81"/>
    <n v="29.74"/>
    <n v="29.74"/>
    <n v="-260"/>
    <s v="2017Plan"/>
    <d v="2016-11-01T00:00:00"/>
    <x v="1"/>
    <x v="37"/>
    <s v="N/A"/>
    <s v="N/A"/>
    <x v="6"/>
  </r>
  <r>
    <x v="0"/>
    <x v="10"/>
    <n v="61"/>
    <s v="NF7X8NF01"/>
    <n v="-0.5"/>
    <n v="0"/>
    <n v="2.2000000000000002"/>
    <n v="25"/>
    <s v=""/>
    <s v=""/>
    <n v="185"/>
    <n v="33"/>
    <n v="-18"/>
    <s v=""/>
    <n v="0"/>
    <n v="0"/>
    <n v="4"/>
    <n v="25.23"/>
    <n v="25.23"/>
    <n v="-13"/>
    <s v="2017Plan"/>
    <d v="2016-11-01T00:00:00"/>
    <x v="1"/>
    <x v="37"/>
    <s v="N/A"/>
    <s v="N/A"/>
    <x v="6"/>
  </r>
  <r>
    <x v="0"/>
    <x v="10"/>
    <n v="62"/>
    <s v="NF2X16SAT1"/>
    <n v="-0.3"/>
    <n v="0"/>
    <n v="1.4"/>
    <n v="4"/>
    <s v=""/>
    <s v=""/>
    <n v="57"/>
    <n v="36.700000000000003"/>
    <n v="-12"/>
    <s v=""/>
    <n v="0"/>
    <n v="0"/>
    <n v="3"/>
    <n v="28.61"/>
    <n v="28.61"/>
    <n v="-9"/>
    <s v="2017Plan"/>
    <d v="2016-11-01T00:00:00"/>
    <x v="1"/>
    <x v="37"/>
    <s v="N/A"/>
    <s v="N/A"/>
    <x v="6"/>
  </r>
  <r>
    <x v="0"/>
    <x v="10"/>
    <n v="63"/>
    <s v="NF2X16SUN1"/>
    <n v="-0.5"/>
    <n v="0"/>
    <n v="2.4"/>
    <n v="4"/>
    <s v=""/>
    <s v=""/>
    <n v="64"/>
    <n v="35.9"/>
    <n v="-19"/>
    <s v=""/>
    <n v="0"/>
    <n v="0"/>
    <n v="4"/>
    <n v="27.93"/>
    <n v="27.93"/>
    <n v="-15"/>
    <s v="2017Plan"/>
    <d v="2016-11-01T00:00:00"/>
    <x v="1"/>
    <x v="37"/>
    <s v="N/A"/>
    <s v="N/A"/>
    <x v="6"/>
  </r>
  <r>
    <x v="0"/>
    <x v="1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6"/>
  </r>
  <r>
    <x v="0"/>
    <x v="1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6"/>
  </r>
  <r>
    <x v="0"/>
    <x v="1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6"/>
  </r>
  <r>
    <x v="0"/>
    <x v="1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6"/>
  </r>
  <r>
    <x v="0"/>
    <x v="1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11-01T00:00:00"/>
    <x v="1"/>
    <x v="37"/>
    <s v="N/A"/>
    <s v="N/A"/>
    <x v="7"/>
  </r>
  <r>
    <x v="0"/>
    <x v="1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37"/>
    <s v="N/A"/>
    <s v="N/A"/>
    <x v="1"/>
  </r>
  <r>
    <x v="0"/>
    <x v="1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37"/>
    <s v="N/A"/>
    <s v="N/A"/>
    <x v="1"/>
  </r>
  <r>
    <x v="0"/>
    <x v="1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37"/>
    <s v="N/A"/>
    <s v="N/A"/>
    <x v="1"/>
  </r>
  <r>
    <x v="0"/>
    <x v="1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1-01T00:00:00"/>
    <x v="1"/>
    <x v="37"/>
    <s v="N/A"/>
    <s v="N/A"/>
    <x v="1"/>
  </r>
  <r>
    <x v="0"/>
    <x v="10"/>
    <n v="84"/>
    <s v="Bluegrass 3"/>
    <n v="5.7"/>
    <n v="0"/>
    <n v="4.8"/>
    <n v="10"/>
    <n v="61.9"/>
    <n v="10900"/>
    <n v="36"/>
    <n v="302.7"/>
    <n v="187"/>
    <n v="0"/>
    <n v="89"/>
    <n v="0"/>
    <n v="3"/>
    <n v="33.56"/>
    <n v="49.15"/>
    <n v="279"/>
    <s v="2017Plan"/>
    <d v="2016-11-01T00:00:00"/>
    <x v="1"/>
    <x v="38"/>
    <s v="N/A"/>
    <n v="5.7"/>
    <x v="2"/>
  </r>
  <r>
    <x v="0"/>
    <x v="11"/>
    <n v="1"/>
    <s v="Brown 1"/>
    <n v="11.8"/>
    <n v="0"/>
    <n v="14.8"/>
    <n v="2"/>
    <n v="137.30000000000001"/>
    <n v="11646"/>
    <n v="281"/>
    <n v="269.3"/>
    <n v="370"/>
    <n v="2"/>
    <n v="21"/>
    <n v="0"/>
    <n v="25"/>
    <n v="33.46"/>
    <n v="35.229999999999997"/>
    <n v="415"/>
    <s v="2017Plan"/>
    <d v="2016-12-01T00:00:00"/>
    <x v="1"/>
    <x v="0"/>
    <n v="11.8"/>
    <s v="N/A"/>
    <x v="0"/>
  </r>
  <r>
    <x v="0"/>
    <x v="11"/>
    <n v="2"/>
    <s v="Brown 2"/>
    <n v="21.9"/>
    <n v="0"/>
    <n v="17.5"/>
    <n v="2"/>
    <n v="239.9"/>
    <n v="10961"/>
    <n v="326"/>
    <n v="269.3"/>
    <n v="646"/>
    <n v="1"/>
    <n v="14"/>
    <n v="0"/>
    <n v="52"/>
    <n v="31.88"/>
    <n v="32.53"/>
    <n v="712"/>
    <s v="2017Plan"/>
    <d v="2016-12-01T00:00:00"/>
    <x v="1"/>
    <x v="1"/>
    <n v="21.9"/>
    <s v="N/A"/>
    <x v="0"/>
  </r>
  <r>
    <x v="0"/>
    <x v="11"/>
    <n v="3"/>
    <s v="Brown 3"/>
    <n v="76"/>
    <n v="0"/>
    <n v="24.7"/>
    <n v="3"/>
    <n v="925.8"/>
    <n v="12184"/>
    <n v="492"/>
    <n v="269.3"/>
    <n v="2493"/>
    <n v="3"/>
    <n v="36"/>
    <n v="0"/>
    <n v="231"/>
    <n v="35.85"/>
    <n v="36.33"/>
    <n v="2760"/>
    <s v="2017Plan"/>
    <d v="2016-12-01T00:00:00"/>
    <x v="1"/>
    <x v="2"/>
    <n v="76"/>
    <s v="N/A"/>
    <x v="0"/>
  </r>
  <r>
    <x v="0"/>
    <x v="11"/>
    <n v="4"/>
    <s v="Ghent 1"/>
    <n v="285.39999999999998"/>
    <n v="0"/>
    <n v="80.599999999999994"/>
    <n v="2"/>
    <n v="2962"/>
    <n v="10377"/>
    <n v="681"/>
    <n v="206.9"/>
    <n v="6127"/>
    <n v="2"/>
    <n v="27"/>
    <n v="0"/>
    <n v="630"/>
    <n v="23.67"/>
    <n v="23.77"/>
    <n v="6785"/>
    <s v="2017Plan"/>
    <d v="2016-12-01T00:00:00"/>
    <x v="1"/>
    <x v="3"/>
    <n v="285.39999999999998"/>
    <s v="N/A"/>
    <x v="0"/>
  </r>
  <r>
    <x v="0"/>
    <x v="11"/>
    <n v="5"/>
    <s v="Ghent 2"/>
    <n v="268"/>
    <n v="0"/>
    <n v="75.8"/>
    <n v="2"/>
    <n v="2773.7"/>
    <n v="10349"/>
    <n v="696"/>
    <n v="206.9"/>
    <n v="5738"/>
    <n v="2"/>
    <n v="22"/>
    <n v="0"/>
    <n v="512"/>
    <n v="23.32"/>
    <n v="23.4"/>
    <n v="6271"/>
    <s v="2017Plan"/>
    <d v="2016-12-01T00:00:00"/>
    <x v="1"/>
    <x v="4"/>
    <n v="268"/>
    <s v="N/A"/>
    <x v="0"/>
  </r>
  <r>
    <x v="0"/>
    <x v="11"/>
    <n v="6"/>
    <s v="Ghent 3"/>
    <n v="249"/>
    <n v="0"/>
    <n v="70"/>
    <n v="2"/>
    <n v="2777.5"/>
    <n v="11155"/>
    <n v="626"/>
    <n v="206.9"/>
    <n v="5746"/>
    <n v="3"/>
    <n v="39"/>
    <n v="0"/>
    <n v="537"/>
    <n v="25.24"/>
    <n v="25.39"/>
    <n v="6322"/>
    <s v="2017Plan"/>
    <d v="2016-12-01T00:00:00"/>
    <x v="1"/>
    <x v="5"/>
    <n v="249"/>
    <s v="N/A"/>
    <x v="0"/>
  </r>
  <r>
    <x v="0"/>
    <x v="11"/>
    <n v="7"/>
    <s v="Ghent 4"/>
    <n v="277.2"/>
    <n v="0"/>
    <n v="76.5"/>
    <n v="1"/>
    <n v="3022.2"/>
    <n v="10901"/>
    <n v="663"/>
    <n v="206.9"/>
    <n v="6252"/>
    <n v="2"/>
    <n v="21"/>
    <n v="0"/>
    <n v="661"/>
    <n v="24.94"/>
    <n v="25.01"/>
    <n v="6935"/>
    <s v="2017Plan"/>
    <d v="2016-12-01T00:00:00"/>
    <x v="1"/>
    <x v="6"/>
    <n v="277.2"/>
    <s v="N/A"/>
    <x v="0"/>
  </r>
  <r>
    <x v="0"/>
    <x v="11"/>
    <n v="8"/>
    <s v="Mill Creek 1"/>
    <n v="148.4"/>
    <n v="0"/>
    <n v="66.5"/>
    <n v="2"/>
    <n v="1565.5"/>
    <n v="10550"/>
    <n v="695"/>
    <n v="215.3"/>
    <n v="3371"/>
    <n v="4"/>
    <n v="16"/>
    <n v="0"/>
    <n v="210"/>
    <n v="24.14"/>
    <n v="24.24"/>
    <n v="3597"/>
    <s v="2017Plan"/>
    <d v="2016-12-01T00:00:00"/>
    <x v="1"/>
    <x v="7"/>
    <s v="N/A"/>
    <n v="148.4"/>
    <x v="0"/>
  </r>
  <r>
    <x v="0"/>
    <x v="11"/>
    <n v="9"/>
    <s v="Mill Creek 2"/>
    <n v="152.9"/>
    <n v="0"/>
    <n v="69.7"/>
    <n v="2"/>
    <n v="1636.8"/>
    <n v="10702"/>
    <n v="690"/>
    <n v="215.3"/>
    <n v="3525"/>
    <n v="4"/>
    <n v="16"/>
    <n v="0"/>
    <n v="219"/>
    <n v="24.48"/>
    <n v="24.58"/>
    <n v="3760"/>
    <s v="2017Plan"/>
    <d v="2016-12-01T00:00:00"/>
    <x v="1"/>
    <x v="8"/>
    <s v="N/A"/>
    <n v="152.9"/>
    <x v="0"/>
  </r>
  <r>
    <x v="0"/>
    <x v="11"/>
    <n v="10"/>
    <s v="Mill Creek 3"/>
    <n v="193.8"/>
    <n v="0"/>
    <n v="67.099999999999994"/>
    <n v="2"/>
    <n v="2061.5"/>
    <n v="10637"/>
    <n v="660"/>
    <n v="215.3"/>
    <n v="4439"/>
    <n v="12"/>
    <n v="44"/>
    <n v="0"/>
    <n v="397"/>
    <n v="24.96"/>
    <n v="25.18"/>
    <n v="4881"/>
    <s v="2017Plan"/>
    <d v="2016-12-01T00:00:00"/>
    <x v="1"/>
    <x v="9"/>
    <s v="N/A"/>
    <n v="193.8"/>
    <x v="0"/>
  </r>
  <r>
    <x v="0"/>
    <x v="11"/>
    <n v="11"/>
    <s v="Mill Creek 4"/>
    <n v="265.89999999999998"/>
    <n v="0"/>
    <n v="73.5"/>
    <n v="2"/>
    <n v="2767.8"/>
    <n v="10410"/>
    <n v="689"/>
    <n v="215.3"/>
    <n v="5960"/>
    <n v="19"/>
    <n v="70"/>
    <n v="0"/>
    <n v="482"/>
    <n v="24.23"/>
    <n v="24.49"/>
    <n v="6512"/>
    <s v="2017Plan"/>
    <d v="2016-12-01T00:00:00"/>
    <x v="1"/>
    <x v="10"/>
    <s v="N/A"/>
    <n v="265.89999999999998"/>
    <x v="0"/>
  </r>
  <r>
    <x v="0"/>
    <x v="11"/>
    <n v="12"/>
    <s v="Trimble County 1"/>
    <n v="215.8"/>
    <n v="0"/>
    <n v="78.400000000000006"/>
    <n v="2"/>
    <n v="2295.6999999999998"/>
    <n v="10640"/>
    <n v="685"/>
    <n v="209.8"/>
    <n v="4816"/>
    <n v="7"/>
    <n v="78"/>
    <n v="0"/>
    <n v="417"/>
    <n v="24.25"/>
    <n v="24.61"/>
    <n v="5310"/>
    <s v="2017Plan"/>
    <d v="2016-12-01T00:00:00"/>
    <x v="1"/>
    <x v="11"/>
    <s v="N/A"/>
    <n v="215.8"/>
    <x v="0"/>
  </r>
  <r>
    <x v="0"/>
    <x v="11"/>
    <n v="13"/>
    <s v="Trimble County 2"/>
    <n v="361.4"/>
    <n v="0"/>
    <n v="85.2"/>
    <n v="1"/>
    <n v="3298.8"/>
    <n v="9129"/>
    <n v="672"/>
    <n v="212.8"/>
    <n v="7021"/>
    <n v="14"/>
    <n v="161"/>
    <n v="0"/>
    <n v="617"/>
    <n v="21.13"/>
    <n v="21.58"/>
    <n v="7799"/>
    <s v="2017Plan"/>
    <d v="2016-12-01T00:00:00"/>
    <x v="1"/>
    <x v="12"/>
    <n v="292.73399999999998"/>
    <n v="68.665999999999997"/>
    <x v="0"/>
  </r>
  <r>
    <x v="0"/>
    <x v="1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13"/>
    <n v="0"/>
    <n v="0"/>
    <x v="1"/>
  </r>
  <r>
    <x v="0"/>
    <x v="11"/>
    <n v="15"/>
    <s v="Cane Run 7 2X1"/>
    <n v="461"/>
    <n v="0"/>
    <n v="90.7"/>
    <n v="3"/>
    <n v="3117.2"/>
    <n v="6761"/>
    <n v="678"/>
    <n v="324.2"/>
    <n v="10106"/>
    <n v="8"/>
    <n v="27"/>
    <n v="0"/>
    <n v="535"/>
    <n v="23.08"/>
    <n v="23.14"/>
    <n v="10667"/>
    <s v="2017Plan"/>
    <d v="2016-12-01T00:00:00"/>
    <x v="1"/>
    <x v="13"/>
    <n v="359.58"/>
    <n v="101.42"/>
    <x v="1"/>
  </r>
  <r>
    <x v="0"/>
    <x v="11"/>
    <n v="16"/>
    <s v="Brown 5"/>
    <n v="0.4"/>
    <n v="0"/>
    <n v="0.4"/>
    <n v="1"/>
    <n v="4.5999999999999996"/>
    <n v="13134"/>
    <n v="4"/>
    <n v="326"/>
    <n v="15"/>
    <n v="0"/>
    <n v="0"/>
    <n v="0"/>
    <n v="0"/>
    <n v="42.81"/>
    <n v="43.59"/>
    <n v="15"/>
    <s v="2017Plan"/>
    <d v="2016-12-01T00:00:00"/>
    <x v="1"/>
    <x v="14"/>
    <n v="0.188"/>
    <n v="0.21200000000000002"/>
    <x v="2"/>
  </r>
  <r>
    <x v="0"/>
    <x v="1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14"/>
    <n v="0"/>
    <n v="0"/>
    <x v="2"/>
  </r>
  <r>
    <x v="0"/>
    <x v="11"/>
    <n v="18"/>
    <s v="Brown 6"/>
    <n v="0.5"/>
    <n v="0"/>
    <n v="0.4"/>
    <n v="2"/>
    <n v="5.8"/>
    <n v="11172"/>
    <n v="4"/>
    <n v="326"/>
    <n v="19"/>
    <n v="0"/>
    <n v="1"/>
    <n v="0"/>
    <n v="0"/>
    <n v="36.42"/>
    <n v="39.17"/>
    <n v="20"/>
    <s v="2017Plan"/>
    <d v="2016-12-01T00:00:00"/>
    <x v="1"/>
    <x v="15"/>
    <n v="0.31"/>
    <n v="0.19"/>
    <x v="2"/>
  </r>
  <r>
    <x v="0"/>
    <x v="11"/>
    <n v="19"/>
    <s v="Brown 7"/>
    <n v="0.5"/>
    <n v="0"/>
    <n v="0.4"/>
    <n v="2"/>
    <n v="5.9"/>
    <n v="10990"/>
    <n v="4"/>
    <n v="326"/>
    <n v="19"/>
    <n v="0"/>
    <n v="2"/>
    <n v="0"/>
    <n v="0"/>
    <n v="35.82"/>
    <n v="38.79"/>
    <n v="21"/>
    <s v="2017Plan"/>
    <d v="2016-12-01T00:00:00"/>
    <x v="1"/>
    <x v="16"/>
    <n v="0.31"/>
    <n v="0.19"/>
    <x v="2"/>
  </r>
  <r>
    <x v="0"/>
    <x v="1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17"/>
    <n v="0"/>
    <s v="N/A"/>
    <x v="2"/>
  </r>
  <r>
    <x v="0"/>
    <x v="1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17"/>
    <n v="0"/>
    <s v="N/A"/>
    <x v="2"/>
  </r>
  <r>
    <x v="0"/>
    <x v="1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18"/>
    <n v="0"/>
    <s v="N/A"/>
    <x v="2"/>
  </r>
  <r>
    <x v="0"/>
    <x v="1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18"/>
    <n v="0"/>
    <s v="N/A"/>
    <x v="2"/>
  </r>
  <r>
    <x v="0"/>
    <x v="11"/>
    <n v="24"/>
    <s v="Brown 10"/>
    <n v="0.2"/>
    <n v="0"/>
    <n v="0.2"/>
    <n v="1"/>
    <n v="3.7"/>
    <n v="15464"/>
    <n v="4"/>
    <n v="326"/>
    <n v="12"/>
    <n v="0"/>
    <n v="0"/>
    <n v="0"/>
    <n v="0"/>
    <n v="50.41"/>
    <n v="51.28"/>
    <n v="12"/>
    <s v="2017Plan"/>
    <d v="2016-12-01T00:00:00"/>
    <x v="1"/>
    <x v="19"/>
    <n v="0.2"/>
    <s v="N/A"/>
    <x v="2"/>
  </r>
  <r>
    <x v="0"/>
    <x v="1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19"/>
    <n v="0"/>
    <s v="N/A"/>
    <x v="2"/>
  </r>
  <r>
    <x v="0"/>
    <x v="1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20"/>
    <n v="0"/>
    <s v="N/A"/>
    <x v="2"/>
  </r>
  <r>
    <x v="0"/>
    <x v="1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20"/>
    <n v="0"/>
    <s v="N/A"/>
    <x v="2"/>
  </r>
  <r>
    <x v="0"/>
    <x v="11"/>
    <n v="28"/>
    <s v="Paddys Run 13"/>
    <n v="7.2"/>
    <n v="0"/>
    <n v="5.5"/>
    <n v="8"/>
    <n v="74.2"/>
    <n v="10374"/>
    <n v="44"/>
    <n v="326"/>
    <n v="242"/>
    <n v="0"/>
    <n v="1"/>
    <n v="0"/>
    <n v="0"/>
    <n v="33.82"/>
    <n v="33.97"/>
    <n v="243"/>
    <s v="2017Plan"/>
    <d v="2016-12-01T00:00:00"/>
    <x v="1"/>
    <x v="21"/>
    <n v="3.3839999999999999"/>
    <n v="3.8160000000000003"/>
    <x v="2"/>
  </r>
  <r>
    <x v="0"/>
    <x v="11"/>
    <n v="29"/>
    <s v="Trimble Co 05"/>
    <n v="19.3"/>
    <n v="0"/>
    <n v="14.5"/>
    <n v="19"/>
    <n v="202.5"/>
    <n v="10465"/>
    <n v="114"/>
    <n v="326"/>
    <n v="660"/>
    <n v="1"/>
    <n v="3"/>
    <n v="0"/>
    <n v="0"/>
    <n v="34.11"/>
    <n v="34.25"/>
    <n v="663"/>
    <s v="2017Plan"/>
    <d v="2016-12-01T00:00:00"/>
    <x v="1"/>
    <x v="22"/>
    <n v="13.702999999999999"/>
    <n v="5.5969999999999995"/>
    <x v="2"/>
  </r>
  <r>
    <x v="0"/>
    <x v="11"/>
    <n v="30"/>
    <s v="Trimble Co 06"/>
    <n v="12.6"/>
    <n v="0"/>
    <n v="9.4"/>
    <n v="13"/>
    <n v="131.4"/>
    <n v="10463"/>
    <n v="74"/>
    <n v="326"/>
    <n v="428"/>
    <n v="1"/>
    <n v="2"/>
    <n v="0"/>
    <n v="0"/>
    <n v="34.11"/>
    <n v="34.26"/>
    <n v="430"/>
    <s v="2017Plan"/>
    <d v="2016-12-01T00:00:00"/>
    <x v="1"/>
    <x v="23"/>
    <n v="8.9459999999999997"/>
    <n v="3.6539999999999995"/>
    <x v="2"/>
  </r>
  <r>
    <x v="0"/>
    <x v="11"/>
    <n v="31"/>
    <s v="Trimble Co 07"/>
    <n v="7.7"/>
    <n v="0"/>
    <n v="5.7"/>
    <n v="8"/>
    <n v="80"/>
    <n v="10457"/>
    <n v="45"/>
    <n v="326"/>
    <n v="261"/>
    <n v="0"/>
    <n v="1"/>
    <n v="0"/>
    <n v="0"/>
    <n v="34.090000000000003"/>
    <n v="34.24"/>
    <n v="262"/>
    <s v="2017Plan"/>
    <d v="2016-12-01T00:00:00"/>
    <x v="1"/>
    <x v="24"/>
    <n v="4.851"/>
    <n v="2.8490000000000002"/>
    <x v="2"/>
  </r>
  <r>
    <x v="0"/>
    <x v="11"/>
    <n v="32"/>
    <s v="Trimble Co 08"/>
    <n v="0.7"/>
    <n v="0"/>
    <n v="0.5"/>
    <n v="1"/>
    <n v="7.4"/>
    <n v="10333"/>
    <n v="4"/>
    <n v="326"/>
    <n v="24"/>
    <n v="0"/>
    <n v="0"/>
    <n v="0"/>
    <n v="0"/>
    <n v="33.68"/>
    <n v="33.86"/>
    <n v="24"/>
    <s v="2017Plan"/>
    <d v="2016-12-01T00:00:00"/>
    <x v="1"/>
    <x v="25"/>
    <n v="0.44099999999999995"/>
    <n v="0.25900000000000001"/>
    <x v="2"/>
  </r>
  <r>
    <x v="0"/>
    <x v="11"/>
    <n v="33"/>
    <s v="Trimble Co 09"/>
    <n v="2.7"/>
    <n v="0"/>
    <n v="2"/>
    <n v="2"/>
    <n v="28.2"/>
    <n v="10482"/>
    <n v="16"/>
    <n v="326"/>
    <n v="92"/>
    <n v="0"/>
    <n v="0"/>
    <n v="0"/>
    <n v="0"/>
    <n v="34.17"/>
    <n v="34.270000000000003"/>
    <n v="92"/>
    <s v="2017Plan"/>
    <d v="2016-12-01T00:00:00"/>
    <x v="1"/>
    <x v="26"/>
    <n v="1.7010000000000001"/>
    <n v="0.999"/>
    <x v="2"/>
  </r>
  <r>
    <x v="0"/>
    <x v="11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27"/>
    <n v="0"/>
    <n v="0"/>
    <x v="2"/>
  </r>
  <r>
    <x v="0"/>
    <x v="1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28"/>
    <s v="N/A"/>
    <n v="0"/>
    <x v="2"/>
  </r>
  <r>
    <x v="0"/>
    <x v="1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29"/>
    <n v="0"/>
    <s v="N/A"/>
    <x v="2"/>
  </r>
  <r>
    <x v="0"/>
    <x v="1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30"/>
    <s v="N/A"/>
    <n v="0"/>
    <x v="2"/>
  </r>
  <r>
    <x v="0"/>
    <x v="1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31"/>
    <s v="N/A"/>
    <n v="0"/>
    <x v="2"/>
  </r>
  <r>
    <x v="0"/>
    <x v="1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32"/>
    <s v="N/A"/>
    <n v="0"/>
    <x v="2"/>
  </r>
  <r>
    <x v="0"/>
    <x v="11"/>
    <n v="40"/>
    <s v="Dix Dam"/>
    <n v="9.1999999999999993"/>
    <n v="0"/>
    <n v="39.299999999999997"/>
    <n v="44"/>
    <s v=""/>
    <s v=""/>
    <n v="302"/>
    <n v="0"/>
    <n v="0"/>
    <s v=""/>
    <n v="0"/>
    <n v="0"/>
    <n v="0"/>
    <n v="0"/>
    <n v="0"/>
    <n v="0"/>
    <s v="2017Plan"/>
    <d v="2016-12-01T00:00:00"/>
    <x v="1"/>
    <x v="33"/>
    <n v="9.1999999999999993"/>
    <s v="N/A"/>
    <x v="3"/>
  </r>
  <r>
    <x v="0"/>
    <x v="11"/>
    <n v="41"/>
    <s v="Ohio Falls"/>
    <n v="17.399999999999999"/>
    <n v="0"/>
    <n v="100"/>
    <n v="0"/>
    <s v=""/>
    <s v=""/>
    <n v="744"/>
    <n v="0"/>
    <n v="0"/>
    <s v=""/>
    <n v="0"/>
    <n v="0"/>
    <n v="0"/>
    <n v="0"/>
    <n v="0"/>
    <n v="0"/>
    <s v="2017Plan"/>
    <d v="2016-12-01T00:00:00"/>
    <x v="1"/>
    <x v="34"/>
    <s v="N/A"/>
    <n v="17.399999999999999"/>
    <x v="3"/>
  </r>
  <r>
    <x v="0"/>
    <x v="11"/>
    <n v="42"/>
    <s v="Brown Solar"/>
    <n v="0.9"/>
    <n v="0"/>
    <n v="100"/>
    <n v="0"/>
    <s v=""/>
    <s v=""/>
    <n v="744"/>
    <n v="0"/>
    <n v="0"/>
    <s v=""/>
    <n v="0"/>
    <n v="0"/>
    <n v="0"/>
    <n v="0"/>
    <n v="0"/>
    <n v="0"/>
    <s v="2017Plan"/>
    <d v="2016-12-01T00:00:00"/>
    <x v="1"/>
    <x v="35"/>
    <n v="0.54900000000000004"/>
    <n v="0.35100000000000003"/>
    <x v="4"/>
  </r>
  <r>
    <x v="0"/>
    <x v="11"/>
    <n v="43"/>
    <s v="OVEC-K Min"/>
    <n v="11.5"/>
    <n v="0"/>
    <n v="100"/>
    <n v="0"/>
    <n v="1153.2"/>
    <n v="100000"/>
    <n v="744"/>
    <n v="27.1"/>
    <n v="313"/>
    <n v="0"/>
    <n v="0"/>
    <n v="0"/>
    <n v="0"/>
    <n v="27.15"/>
    <n v="27.15"/>
    <n v="313"/>
    <s v="2017Plan"/>
    <d v="2016-12-01T00:00:00"/>
    <x v="1"/>
    <x v="36"/>
    <n v="11.5"/>
    <s v="N/A"/>
    <x v="0"/>
  </r>
  <r>
    <x v="0"/>
    <x v="11"/>
    <n v="44"/>
    <s v="OVEC-K Max"/>
    <n v="8.4"/>
    <n v="0"/>
    <n v="34.1"/>
    <n v="51"/>
    <n v="838.2"/>
    <n v="100000"/>
    <n v="254"/>
    <n v="27.1"/>
    <n v="228"/>
    <n v="0"/>
    <n v="0"/>
    <n v="0"/>
    <n v="0"/>
    <n v="27.15"/>
    <n v="27.15"/>
    <n v="228"/>
    <s v="2017Plan"/>
    <d v="2016-12-01T00:00:00"/>
    <x v="1"/>
    <x v="36"/>
    <n v="8.4"/>
    <s v="N/A"/>
    <x v="0"/>
  </r>
  <r>
    <x v="0"/>
    <x v="11"/>
    <n v="45"/>
    <s v="OVEC-L Min"/>
    <n v="25.7"/>
    <n v="0"/>
    <n v="100"/>
    <n v="0"/>
    <n v="2566.8000000000002"/>
    <n v="100000"/>
    <n v="744"/>
    <n v="27.1"/>
    <n v="697"/>
    <n v="0"/>
    <n v="0"/>
    <n v="0"/>
    <n v="0"/>
    <n v="27.15"/>
    <n v="27.15"/>
    <n v="697"/>
    <s v="2017Plan"/>
    <d v="2016-12-01T00:00:00"/>
    <x v="1"/>
    <x v="36"/>
    <s v="N/A"/>
    <n v="25.7"/>
    <x v="0"/>
  </r>
  <r>
    <x v="0"/>
    <x v="11"/>
    <n v="46"/>
    <s v="OVEC-L Max"/>
    <n v="19.3"/>
    <n v="0"/>
    <n v="34.700000000000003"/>
    <n v="52"/>
    <n v="1929"/>
    <n v="100000"/>
    <n v="258"/>
    <n v="27.1"/>
    <n v="524"/>
    <n v="0"/>
    <n v="0"/>
    <n v="0"/>
    <n v="0"/>
    <n v="27.15"/>
    <n v="27.15"/>
    <n v="524"/>
    <s v="2017Plan"/>
    <d v="2016-12-01T00:00:00"/>
    <x v="1"/>
    <x v="36"/>
    <s v="N/A"/>
    <n v="19.3"/>
    <x v="0"/>
  </r>
  <r>
    <x v="0"/>
    <x v="1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5"/>
  </r>
  <r>
    <x v="0"/>
    <x v="1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5"/>
  </r>
  <r>
    <x v="0"/>
    <x v="1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5"/>
  </r>
  <r>
    <x v="0"/>
    <x v="1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5"/>
  </r>
  <r>
    <x v="0"/>
    <x v="1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5"/>
  </r>
  <r>
    <x v="0"/>
    <x v="1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5"/>
  </r>
  <r>
    <x v="0"/>
    <x v="1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5"/>
  </r>
  <r>
    <x v="0"/>
    <x v="1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5"/>
  </r>
  <r>
    <x v="0"/>
    <x v="1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5"/>
  </r>
  <r>
    <x v="0"/>
    <x v="11"/>
    <n v="56"/>
    <s v="PUR7X8 1"/>
    <n v="0.1"/>
    <n v="0"/>
    <n v="0.8"/>
    <n v="2"/>
    <s v=""/>
    <s v=""/>
    <n v="2"/>
    <n v="15"/>
    <n v="2"/>
    <s v=""/>
    <n v="0"/>
    <n v="0"/>
    <n v="1"/>
    <n v="21.03"/>
    <n v="21.03"/>
    <n v="2"/>
    <s v="2017Plan"/>
    <d v="2016-12-01T00:00:00"/>
    <x v="1"/>
    <x v="37"/>
    <s v="N/A"/>
    <s v="N/A"/>
    <x v="5"/>
  </r>
  <r>
    <x v="0"/>
    <x v="11"/>
    <n v="57"/>
    <s v="PUR7X8 2"/>
    <n v="0.1"/>
    <n v="0"/>
    <n v="0.4"/>
    <n v="1"/>
    <s v=""/>
    <s v=""/>
    <n v="1"/>
    <n v="15.8"/>
    <n v="1"/>
    <s v=""/>
    <n v="0"/>
    <n v="0"/>
    <n v="0"/>
    <n v="21.74"/>
    <n v="21.74"/>
    <n v="1"/>
    <s v="2017Plan"/>
    <d v="2016-12-01T00:00:00"/>
    <x v="1"/>
    <x v="37"/>
    <s v="N/A"/>
    <s v="N/A"/>
    <x v="5"/>
  </r>
  <r>
    <x v="0"/>
    <x v="11"/>
    <n v="58"/>
    <s v="PUR7X8 3"/>
    <n v="0.1"/>
    <n v="0"/>
    <n v="0.4"/>
    <n v="1"/>
    <s v=""/>
    <s v=""/>
    <n v="1"/>
    <n v="15.8"/>
    <n v="1"/>
    <s v=""/>
    <n v="0"/>
    <n v="0"/>
    <n v="0"/>
    <n v="21.74"/>
    <n v="21.74"/>
    <n v="1"/>
    <s v="2017Plan"/>
    <d v="2016-12-01T00:00:00"/>
    <x v="1"/>
    <x v="37"/>
    <s v="N/A"/>
    <s v="N/A"/>
    <x v="5"/>
  </r>
  <r>
    <x v="0"/>
    <x v="11"/>
    <n v="59"/>
    <s v="PUR7X8 4"/>
    <n v="0.1"/>
    <n v="0"/>
    <n v="0.4"/>
    <n v="1"/>
    <s v=""/>
    <s v=""/>
    <n v="1"/>
    <n v="15.8"/>
    <n v="1"/>
    <s v=""/>
    <n v="0"/>
    <n v="0"/>
    <n v="0"/>
    <n v="21.74"/>
    <n v="21.74"/>
    <n v="1"/>
    <s v="2017Plan"/>
    <d v="2016-12-01T00:00:00"/>
    <x v="1"/>
    <x v="37"/>
    <s v="N/A"/>
    <s v="N/A"/>
    <x v="5"/>
  </r>
  <r>
    <x v="0"/>
    <x v="11"/>
    <n v="60"/>
    <s v="NF5X16NF1"/>
    <n v="-33.4"/>
    <n v="0"/>
    <n v="23.7"/>
    <n v="27"/>
    <s v=""/>
    <s v=""/>
    <n v="305"/>
    <n v="38.9"/>
    <n v="-1300"/>
    <s v=""/>
    <n v="0"/>
    <n v="0"/>
    <n v="321"/>
    <n v="29.27"/>
    <n v="29.27"/>
    <n v="-979"/>
    <s v="2017Plan"/>
    <d v="2016-12-01T00:00:00"/>
    <x v="1"/>
    <x v="37"/>
    <s v="N/A"/>
    <s v="N/A"/>
    <x v="6"/>
  </r>
  <r>
    <x v="0"/>
    <x v="11"/>
    <n v="61"/>
    <s v="NF7X8NF01"/>
    <n v="-4.8"/>
    <n v="0"/>
    <n v="19.2"/>
    <n v="31"/>
    <s v=""/>
    <s v=""/>
    <n v="245"/>
    <n v="35.5"/>
    <n v="-169"/>
    <s v=""/>
    <n v="0"/>
    <n v="0"/>
    <n v="40"/>
    <n v="27.09"/>
    <n v="27.09"/>
    <n v="-129"/>
    <s v="2017Plan"/>
    <d v="2016-12-01T00:00:00"/>
    <x v="1"/>
    <x v="37"/>
    <s v="N/A"/>
    <s v="N/A"/>
    <x v="6"/>
  </r>
  <r>
    <x v="0"/>
    <x v="11"/>
    <n v="62"/>
    <s v="NF2X16SAT1"/>
    <n v="-11.8"/>
    <n v="0"/>
    <n v="42.2"/>
    <n v="5"/>
    <s v=""/>
    <s v=""/>
    <n v="80"/>
    <n v="37"/>
    <n v="-437"/>
    <s v=""/>
    <n v="0"/>
    <n v="0"/>
    <n v="99"/>
    <n v="28.64"/>
    <n v="28.64"/>
    <n v="-338"/>
    <s v="2017Plan"/>
    <d v="2016-12-01T00:00:00"/>
    <x v="1"/>
    <x v="37"/>
    <s v="N/A"/>
    <s v="N/A"/>
    <x v="6"/>
  </r>
  <r>
    <x v="0"/>
    <x v="11"/>
    <n v="63"/>
    <s v="NF2X16SUN1"/>
    <n v="-8.1"/>
    <n v="0"/>
    <n v="36.1"/>
    <n v="4"/>
    <s v=""/>
    <s v=""/>
    <n v="64"/>
    <n v="36.299999999999997"/>
    <n v="-293"/>
    <s v=""/>
    <n v="0"/>
    <n v="0"/>
    <n v="67"/>
    <n v="28"/>
    <n v="28"/>
    <n v="-226"/>
    <s v="2017Plan"/>
    <d v="2016-12-01T00:00:00"/>
    <x v="1"/>
    <x v="37"/>
    <s v="N/A"/>
    <s v="N/A"/>
    <x v="6"/>
  </r>
  <r>
    <x v="0"/>
    <x v="1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6"/>
  </r>
  <r>
    <x v="0"/>
    <x v="1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6"/>
  </r>
  <r>
    <x v="0"/>
    <x v="1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6"/>
  </r>
  <r>
    <x v="0"/>
    <x v="1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6"/>
  </r>
  <r>
    <x v="0"/>
    <x v="1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6-12-01T00:00:00"/>
    <x v="1"/>
    <x v="37"/>
    <s v="N/A"/>
    <s v="N/A"/>
    <x v="7"/>
  </r>
  <r>
    <x v="0"/>
    <x v="1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37"/>
    <s v="N/A"/>
    <s v="N/A"/>
    <x v="1"/>
  </r>
  <r>
    <x v="0"/>
    <x v="1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37"/>
    <s v="N/A"/>
    <s v="N/A"/>
    <x v="1"/>
  </r>
  <r>
    <x v="0"/>
    <x v="1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37"/>
    <s v="N/A"/>
    <s v="N/A"/>
    <x v="1"/>
  </r>
  <r>
    <x v="0"/>
    <x v="1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6-12-01T00:00:00"/>
    <x v="1"/>
    <x v="37"/>
    <s v="N/A"/>
    <s v="N/A"/>
    <x v="1"/>
  </r>
  <r>
    <x v="0"/>
    <x v="11"/>
    <n v="84"/>
    <s v="Bluegrass 3"/>
    <n v="0.7"/>
    <n v="0"/>
    <n v="0.5"/>
    <n v="1"/>
    <n v="7.2"/>
    <n v="10900"/>
    <n v="4"/>
    <n v="327.7"/>
    <n v="24"/>
    <n v="0"/>
    <n v="9"/>
    <n v="0"/>
    <n v="0"/>
    <n v="36.28"/>
    <n v="49.48"/>
    <n v="33"/>
    <s v="2017Plan"/>
    <d v="2016-12-01T00:00:00"/>
    <x v="1"/>
    <x v="38"/>
    <s v="N/A"/>
    <n v="0.7"/>
    <x v="2"/>
  </r>
  <r>
    <x v="1"/>
    <x v="0"/>
    <n v="1"/>
    <s v="Brown 1"/>
    <n v="12.6"/>
    <n v="0"/>
    <n v="15.8"/>
    <n v="3"/>
    <n v="148.69999999999999"/>
    <n v="11820"/>
    <n v="327"/>
    <n v="273.2"/>
    <n v="406"/>
    <n v="3"/>
    <n v="36"/>
    <n v="0"/>
    <n v="36"/>
    <n v="35.119999999999997"/>
    <n v="37.97"/>
    <n v="478"/>
    <s v="2017Plan"/>
    <d v="2017-01-01T00:00:00"/>
    <x v="1"/>
    <x v="0"/>
    <n v="12.6"/>
    <s v="N/A"/>
    <x v="0"/>
  </r>
  <r>
    <x v="1"/>
    <x v="0"/>
    <n v="2"/>
    <s v="Brown 2"/>
    <n v="34.299999999999997"/>
    <n v="0"/>
    <n v="27.5"/>
    <n v="4"/>
    <n v="376.4"/>
    <n v="10960"/>
    <n v="512"/>
    <n v="273.2"/>
    <n v="1028"/>
    <n v="3"/>
    <n v="35"/>
    <n v="0"/>
    <n v="73"/>
    <n v="32.08"/>
    <n v="33.090000000000003"/>
    <n v="1136"/>
    <s v="2017Plan"/>
    <d v="2017-01-01T00:00:00"/>
    <x v="1"/>
    <x v="1"/>
    <n v="34.299999999999997"/>
    <s v="N/A"/>
    <x v="0"/>
  </r>
  <r>
    <x v="1"/>
    <x v="0"/>
    <n v="3"/>
    <s v="Brown 3"/>
    <n v="86"/>
    <n v="0"/>
    <n v="28"/>
    <n v="4"/>
    <n v="1048.0999999999999"/>
    <n v="12182"/>
    <n v="557"/>
    <n v="273.2"/>
    <n v="2863"/>
    <n v="4"/>
    <n v="49"/>
    <n v="0"/>
    <n v="261"/>
    <n v="36.32"/>
    <n v="36.89"/>
    <n v="3174"/>
    <s v="2017Plan"/>
    <d v="2017-01-01T00:00:00"/>
    <x v="1"/>
    <x v="2"/>
    <n v="86"/>
    <s v="N/A"/>
    <x v="0"/>
  </r>
  <r>
    <x v="1"/>
    <x v="0"/>
    <n v="4"/>
    <s v="Ghent 1"/>
    <n v="300.8"/>
    <n v="0"/>
    <n v="84.9"/>
    <n v="2"/>
    <n v="3117.1"/>
    <n v="10363"/>
    <n v="700"/>
    <n v="205.6"/>
    <n v="6409"/>
    <n v="2"/>
    <n v="25"/>
    <n v="0"/>
    <n v="566"/>
    <n v="23.19"/>
    <n v="23.27"/>
    <n v="7000"/>
    <s v="2017Plan"/>
    <d v="2017-01-01T00:00:00"/>
    <x v="1"/>
    <x v="3"/>
    <n v="300.8"/>
    <s v="N/A"/>
    <x v="0"/>
  </r>
  <r>
    <x v="1"/>
    <x v="0"/>
    <n v="5"/>
    <s v="Ghent 2"/>
    <n v="285.5"/>
    <n v="0"/>
    <n v="80.8"/>
    <n v="2"/>
    <n v="2948"/>
    <n v="10325"/>
    <n v="695"/>
    <n v="205.6"/>
    <n v="6062"/>
    <n v="2"/>
    <n v="22"/>
    <n v="0"/>
    <n v="316"/>
    <n v="22.34"/>
    <n v="22.41"/>
    <n v="6400"/>
    <s v="2017Plan"/>
    <d v="2017-01-01T00:00:00"/>
    <x v="1"/>
    <x v="4"/>
    <n v="285.5"/>
    <s v="N/A"/>
    <x v="0"/>
  </r>
  <r>
    <x v="1"/>
    <x v="0"/>
    <n v="6"/>
    <s v="Ghent 3"/>
    <n v="268.39999999999998"/>
    <n v="0"/>
    <n v="75.5"/>
    <n v="3"/>
    <n v="2994.1"/>
    <n v="11155"/>
    <n v="676"/>
    <n v="205.6"/>
    <n v="6156"/>
    <n v="5"/>
    <n v="58"/>
    <n v="0"/>
    <n v="492"/>
    <n v="24.77"/>
    <n v="24.98"/>
    <n v="6706"/>
    <s v="2017Plan"/>
    <d v="2017-01-01T00:00:00"/>
    <x v="1"/>
    <x v="5"/>
    <n v="268.39999999999998"/>
    <s v="N/A"/>
    <x v="0"/>
  </r>
  <r>
    <x v="1"/>
    <x v="0"/>
    <n v="7"/>
    <s v="Ghent 4"/>
    <n v="298.7"/>
    <n v="0"/>
    <n v="82.4"/>
    <n v="2"/>
    <n v="3244.2"/>
    <n v="10861"/>
    <n v="692"/>
    <n v="205.6"/>
    <n v="6671"/>
    <n v="4"/>
    <n v="47"/>
    <n v="0"/>
    <n v="568"/>
    <n v="24.23"/>
    <n v="24.39"/>
    <n v="7286"/>
    <s v="2017Plan"/>
    <d v="2017-01-01T00:00:00"/>
    <x v="1"/>
    <x v="6"/>
    <n v="298.7"/>
    <s v="N/A"/>
    <x v="0"/>
  </r>
  <r>
    <x v="1"/>
    <x v="0"/>
    <n v="8"/>
    <s v="Mill Creek 1"/>
    <n v="159.4"/>
    <n v="0"/>
    <n v="71.400000000000006"/>
    <n v="2"/>
    <n v="1676.7"/>
    <n v="10522"/>
    <n v="692"/>
    <n v="212"/>
    <n v="3555"/>
    <n v="4"/>
    <n v="16"/>
    <n v="0"/>
    <n v="146"/>
    <n v="23.23"/>
    <n v="23.33"/>
    <n v="3717"/>
    <s v="2017Plan"/>
    <d v="2017-01-01T00:00:00"/>
    <x v="1"/>
    <x v="7"/>
    <s v="N/A"/>
    <n v="159.4"/>
    <x v="0"/>
  </r>
  <r>
    <x v="1"/>
    <x v="0"/>
    <n v="9"/>
    <s v="Mill Creek 2"/>
    <n v="157.80000000000001"/>
    <n v="0"/>
    <n v="71.900000000000006"/>
    <n v="1"/>
    <n v="1682.9"/>
    <n v="10663"/>
    <n v="671"/>
    <n v="212"/>
    <n v="3568"/>
    <n v="2"/>
    <n v="8"/>
    <n v="0"/>
    <n v="180"/>
    <n v="23.75"/>
    <n v="23.8"/>
    <n v="3756"/>
    <s v="2017Plan"/>
    <d v="2017-01-01T00:00:00"/>
    <x v="1"/>
    <x v="8"/>
    <s v="N/A"/>
    <n v="157.80000000000001"/>
    <x v="0"/>
  </r>
  <r>
    <x v="1"/>
    <x v="0"/>
    <n v="10"/>
    <s v="Mill Creek 3"/>
    <n v="208.5"/>
    <n v="0"/>
    <n v="72.2"/>
    <n v="2"/>
    <n v="2217.5"/>
    <n v="10636"/>
    <n v="676"/>
    <n v="212"/>
    <n v="4702"/>
    <n v="12"/>
    <n v="44"/>
    <n v="0"/>
    <n v="266"/>
    <n v="23.82"/>
    <n v="24.04"/>
    <n v="5011"/>
    <s v="2017Plan"/>
    <d v="2017-01-01T00:00:00"/>
    <x v="1"/>
    <x v="9"/>
    <s v="N/A"/>
    <n v="208.5"/>
    <x v="0"/>
  </r>
  <r>
    <x v="1"/>
    <x v="0"/>
    <n v="11"/>
    <s v="Mill Creek 4"/>
    <n v="279.10000000000002"/>
    <n v="0"/>
    <n v="77.2"/>
    <n v="2"/>
    <n v="2898.7"/>
    <n v="10386"/>
    <n v="679"/>
    <n v="212"/>
    <n v="6146"/>
    <n v="19"/>
    <n v="70"/>
    <n v="0"/>
    <n v="326"/>
    <n v="23.19"/>
    <n v="23.44"/>
    <n v="6542"/>
    <s v="2017Plan"/>
    <d v="2017-01-01T00:00:00"/>
    <x v="1"/>
    <x v="10"/>
    <s v="N/A"/>
    <n v="279.10000000000002"/>
    <x v="0"/>
  </r>
  <r>
    <x v="1"/>
    <x v="0"/>
    <n v="12"/>
    <s v="Trimble County 1"/>
    <n v="219.3"/>
    <n v="0"/>
    <n v="79.7"/>
    <n v="2"/>
    <n v="2335.6999999999998"/>
    <n v="10649"/>
    <n v="690"/>
    <n v="208.4"/>
    <n v="4868"/>
    <n v="7"/>
    <n v="82"/>
    <n v="0"/>
    <n v="278"/>
    <n v="23.46"/>
    <n v="23.83"/>
    <n v="5227"/>
    <s v="2017Plan"/>
    <d v="2017-01-01T00:00:00"/>
    <x v="1"/>
    <x v="11"/>
    <s v="N/A"/>
    <n v="219.3"/>
    <x v="0"/>
  </r>
  <r>
    <x v="1"/>
    <x v="0"/>
    <n v="13"/>
    <s v="Trimble County 2"/>
    <n v="358.3"/>
    <n v="0"/>
    <n v="84.5"/>
    <n v="1"/>
    <n v="3268.5"/>
    <n v="9122"/>
    <n v="656"/>
    <n v="212"/>
    <n v="6928"/>
    <n v="7"/>
    <n v="82"/>
    <n v="0"/>
    <n v="496"/>
    <n v="20.72"/>
    <n v="20.95"/>
    <n v="7505"/>
    <s v="2017Plan"/>
    <d v="2017-01-01T00:00:00"/>
    <x v="1"/>
    <x v="12"/>
    <n v="290.22300000000001"/>
    <n v="68.076999999999998"/>
    <x v="0"/>
  </r>
  <r>
    <x v="1"/>
    <x v="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13"/>
    <n v="0"/>
    <n v="0"/>
    <x v="1"/>
  </r>
  <r>
    <x v="1"/>
    <x v="0"/>
    <n v="15"/>
    <s v="Cane Run 7 2X1"/>
    <n v="430.7"/>
    <n v="0"/>
    <n v="84.8"/>
    <n v="4"/>
    <n v="2914.7"/>
    <n v="6768"/>
    <n v="638"/>
    <n v="337.8"/>
    <n v="9845"/>
    <n v="12"/>
    <n v="39"/>
    <n v="0"/>
    <n v="514"/>
    <n v="24.05"/>
    <n v="24.14"/>
    <n v="10397"/>
    <s v="2017Plan"/>
    <d v="2017-01-01T00:00:00"/>
    <x v="1"/>
    <x v="13"/>
    <n v="335.94600000000003"/>
    <n v="94.754000000000005"/>
    <x v="1"/>
  </r>
  <r>
    <x v="1"/>
    <x v="0"/>
    <n v="16"/>
    <s v="Brown 5"/>
    <n v="0.3"/>
    <n v="0"/>
    <n v="0.3"/>
    <n v="1"/>
    <n v="3.6"/>
    <n v="12897"/>
    <n v="3"/>
    <n v="339.6"/>
    <n v="12"/>
    <n v="0"/>
    <n v="0"/>
    <n v="0"/>
    <n v="0"/>
    <n v="43.8"/>
    <n v="44.59"/>
    <n v="12"/>
    <s v="2017Plan"/>
    <d v="2017-01-01T00:00:00"/>
    <x v="1"/>
    <x v="14"/>
    <n v="0.14099999999999999"/>
    <n v="0.159"/>
    <x v="2"/>
  </r>
  <r>
    <x v="1"/>
    <x v="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14"/>
    <n v="0"/>
    <n v="0"/>
    <x v="2"/>
  </r>
  <r>
    <x v="1"/>
    <x v="0"/>
    <n v="18"/>
    <s v="Brown 6"/>
    <n v="0.8"/>
    <n v="0"/>
    <n v="0.6"/>
    <n v="1"/>
    <n v="8.8000000000000007"/>
    <n v="11151"/>
    <n v="6"/>
    <n v="339.6"/>
    <n v="30"/>
    <n v="0"/>
    <n v="1"/>
    <n v="0"/>
    <n v="0"/>
    <n v="37.869999999999997"/>
    <n v="38.69"/>
    <n v="30"/>
    <s v="2017Plan"/>
    <d v="2017-01-01T00:00:00"/>
    <x v="1"/>
    <x v="15"/>
    <n v="0.496"/>
    <n v="0.30400000000000005"/>
    <x v="2"/>
  </r>
  <r>
    <x v="1"/>
    <x v="0"/>
    <n v="19"/>
    <s v="Brown 7"/>
    <n v="2.2999999999999998"/>
    <n v="0"/>
    <n v="1.8"/>
    <n v="4"/>
    <n v="25.1"/>
    <n v="10823"/>
    <n v="16"/>
    <n v="339.6"/>
    <n v="85"/>
    <n v="1"/>
    <n v="3"/>
    <n v="0"/>
    <n v="0"/>
    <n v="36.76"/>
    <n v="38.03"/>
    <n v="88"/>
    <s v="2017Plan"/>
    <d v="2017-01-01T00:00:00"/>
    <x v="1"/>
    <x v="16"/>
    <n v="1.4259999999999999"/>
    <n v="0.87399999999999989"/>
    <x v="2"/>
  </r>
  <r>
    <x v="1"/>
    <x v="0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17"/>
    <n v="0"/>
    <s v="N/A"/>
    <x v="2"/>
  </r>
  <r>
    <x v="1"/>
    <x v="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17"/>
    <n v="0"/>
    <s v="N/A"/>
    <x v="2"/>
  </r>
  <r>
    <x v="1"/>
    <x v="0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18"/>
    <n v="0"/>
    <s v="N/A"/>
    <x v="2"/>
  </r>
  <r>
    <x v="1"/>
    <x v="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18"/>
    <n v="0"/>
    <s v="N/A"/>
    <x v="2"/>
  </r>
  <r>
    <x v="1"/>
    <x v="0"/>
    <n v="24"/>
    <s v="Brown 10"/>
    <n v="0.5"/>
    <n v="0"/>
    <n v="0.4"/>
    <n v="1"/>
    <n v="6.4"/>
    <n v="14086"/>
    <n v="6"/>
    <n v="339.6"/>
    <n v="22"/>
    <n v="0"/>
    <n v="0"/>
    <n v="0"/>
    <n v="0"/>
    <n v="47.84"/>
    <n v="48.32"/>
    <n v="22"/>
    <s v="2017Plan"/>
    <d v="2017-01-01T00:00:00"/>
    <x v="1"/>
    <x v="19"/>
    <n v="0.5"/>
    <s v="N/A"/>
    <x v="2"/>
  </r>
  <r>
    <x v="1"/>
    <x v="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19"/>
    <n v="0"/>
    <s v="N/A"/>
    <x v="2"/>
  </r>
  <r>
    <x v="1"/>
    <x v="0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20"/>
    <n v="0"/>
    <s v="N/A"/>
    <x v="2"/>
  </r>
  <r>
    <x v="1"/>
    <x v="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20"/>
    <n v="0"/>
    <s v="N/A"/>
    <x v="2"/>
  </r>
  <r>
    <x v="1"/>
    <x v="0"/>
    <n v="28"/>
    <s v="Paddys Run 13"/>
    <n v="18.100000000000001"/>
    <n v="0"/>
    <n v="13.9"/>
    <n v="16"/>
    <n v="195.1"/>
    <n v="10793"/>
    <n v="126"/>
    <n v="339.6"/>
    <n v="663"/>
    <n v="1"/>
    <n v="2"/>
    <n v="0"/>
    <n v="0"/>
    <n v="36.659999999999997"/>
    <n v="36.79"/>
    <n v="665"/>
    <s v="2017Plan"/>
    <d v="2017-01-01T00:00:00"/>
    <x v="1"/>
    <x v="21"/>
    <n v="8.5069999999999997"/>
    <n v="9.5930000000000017"/>
    <x v="2"/>
  </r>
  <r>
    <x v="1"/>
    <x v="0"/>
    <n v="29"/>
    <s v="Trimble Co 05"/>
    <n v="21.6"/>
    <n v="0"/>
    <n v="16.2"/>
    <n v="17"/>
    <n v="232.8"/>
    <n v="10758"/>
    <n v="141"/>
    <n v="339.6"/>
    <n v="791"/>
    <n v="1"/>
    <n v="3"/>
    <n v="0"/>
    <n v="0"/>
    <n v="36.54"/>
    <n v="36.65"/>
    <n v="793"/>
    <s v="2017Plan"/>
    <d v="2017-01-01T00:00:00"/>
    <x v="1"/>
    <x v="22"/>
    <n v="15.336"/>
    <n v="6.2640000000000002"/>
    <x v="2"/>
  </r>
  <r>
    <x v="1"/>
    <x v="0"/>
    <n v="30"/>
    <s v="Trimble Co 06"/>
    <n v="19.399999999999999"/>
    <n v="0"/>
    <n v="14.6"/>
    <n v="15"/>
    <n v="208.8"/>
    <n v="10740"/>
    <n v="126"/>
    <n v="339.6"/>
    <n v="709"/>
    <n v="1"/>
    <n v="2"/>
    <n v="0"/>
    <n v="0"/>
    <n v="36.47"/>
    <n v="36.590000000000003"/>
    <n v="711"/>
    <s v="2017Plan"/>
    <d v="2017-01-01T00:00:00"/>
    <x v="1"/>
    <x v="23"/>
    <n v="13.773999999999999"/>
    <n v="5.6259999999999994"/>
    <x v="2"/>
  </r>
  <r>
    <x v="1"/>
    <x v="0"/>
    <n v="31"/>
    <s v="Trimble Co 07"/>
    <n v="12.2"/>
    <n v="0"/>
    <n v="9.1"/>
    <n v="12"/>
    <n v="130.80000000000001"/>
    <n v="10742"/>
    <n v="79"/>
    <n v="339.6"/>
    <n v="444"/>
    <n v="1"/>
    <n v="2"/>
    <n v="0"/>
    <n v="0"/>
    <n v="36.479999999999997"/>
    <n v="36.630000000000003"/>
    <n v="446"/>
    <s v="2017Plan"/>
    <d v="2017-01-01T00:00:00"/>
    <x v="1"/>
    <x v="24"/>
    <n v="7.6859999999999999"/>
    <n v="4.5139999999999993"/>
    <x v="2"/>
  </r>
  <r>
    <x v="1"/>
    <x v="0"/>
    <n v="32"/>
    <s v="Trimble Co 08"/>
    <n v="1.2"/>
    <n v="0"/>
    <n v="0.9"/>
    <n v="3"/>
    <n v="13.3"/>
    <n v="10713"/>
    <n v="8"/>
    <n v="339.6"/>
    <n v="45"/>
    <n v="0"/>
    <n v="0"/>
    <n v="0"/>
    <n v="0"/>
    <n v="36.380000000000003"/>
    <n v="36.74"/>
    <n v="46"/>
    <s v="2017Plan"/>
    <d v="2017-01-01T00:00:00"/>
    <x v="1"/>
    <x v="25"/>
    <n v="0.75600000000000001"/>
    <n v="0.44400000000000001"/>
    <x v="2"/>
  </r>
  <r>
    <x v="1"/>
    <x v="0"/>
    <n v="33"/>
    <s v="Trimble Co 09"/>
    <n v="6.9"/>
    <n v="0"/>
    <n v="5.2"/>
    <n v="6"/>
    <n v="73.8"/>
    <n v="10684"/>
    <n v="44"/>
    <n v="339.6"/>
    <n v="251"/>
    <n v="0"/>
    <n v="1"/>
    <n v="0"/>
    <n v="0"/>
    <n v="36.28"/>
    <n v="36.409999999999997"/>
    <n v="251"/>
    <s v="2017Plan"/>
    <d v="2017-01-01T00:00:00"/>
    <x v="1"/>
    <x v="26"/>
    <n v="4.3470000000000004"/>
    <n v="2.5529999999999999"/>
    <x v="2"/>
  </r>
  <r>
    <x v="1"/>
    <x v="0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27"/>
    <n v="0"/>
    <n v="0"/>
    <x v="2"/>
  </r>
  <r>
    <x v="1"/>
    <x v="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28"/>
    <s v="N/A"/>
    <n v="0"/>
    <x v="2"/>
  </r>
  <r>
    <x v="1"/>
    <x v="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29"/>
    <n v="0"/>
    <s v="N/A"/>
    <x v="2"/>
  </r>
  <r>
    <x v="1"/>
    <x v="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30"/>
    <s v="N/A"/>
    <n v="0"/>
    <x v="2"/>
  </r>
  <r>
    <x v="1"/>
    <x v="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31"/>
    <s v="N/A"/>
    <n v="0"/>
    <x v="2"/>
  </r>
  <r>
    <x v="1"/>
    <x v="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32"/>
    <s v="N/A"/>
    <n v="0"/>
    <x v="2"/>
  </r>
  <r>
    <x v="1"/>
    <x v="0"/>
    <n v="40"/>
    <s v="Dix Dam"/>
    <n v="10.3"/>
    <n v="0"/>
    <n v="44"/>
    <n v="37"/>
    <s v=""/>
    <s v=""/>
    <n v="337"/>
    <n v="0"/>
    <n v="0"/>
    <s v=""/>
    <n v="0"/>
    <n v="0"/>
    <n v="0"/>
    <n v="0"/>
    <n v="0"/>
    <n v="0"/>
    <s v="2017Plan"/>
    <d v="2017-01-01T00:00:00"/>
    <x v="1"/>
    <x v="33"/>
    <n v="10.3"/>
    <s v="N/A"/>
    <x v="3"/>
  </r>
  <r>
    <x v="1"/>
    <x v="0"/>
    <n v="41"/>
    <s v="Ohio Falls"/>
    <n v="19.2"/>
    <n v="0"/>
    <n v="100"/>
    <n v="0"/>
    <s v=""/>
    <s v=""/>
    <n v="744"/>
    <n v="0"/>
    <n v="0"/>
    <s v=""/>
    <n v="0"/>
    <n v="0"/>
    <n v="0"/>
    <n v="0"/>
    <n v="0"/>
    <n v="0"/>
    <s v="2017Plan"/>
    <d v="2017-01-01T00:00:00"/>
    <x v="1"/>
    <x v="34"/>
    <s v="N/A"/>
    <n v="19.2"/>
    <x v="3"/>
  </r>
  <r>
    <x v="1"/>
    <x v="0"/>
    <n v="42"/>
    <s v="Brown Solar"/>
    <n v="1"/>
    <n v="0"/>
    <n v="100"/>
    <n v="0"/>
    <s v=""/>
    <s v=""/>
    <n v="744"/>
    <n v="0"/>
    <n v="0"/>
    <s v=""/>
    <n v="0"/>
    <n v="0"/>
    <n v="0"/>
    <n v="0"/>
    <n v="0"/>
    <n v="0"/>
    <s v="2017Plan"/>
    <d v="2017-01-01T00:00:00"/>
    <x v="1"/>
    <x v="35"/>
    <n v="0.61"/>
    <n v="0.39"/>
    <x v="4"/>
  </r>
  <r>
    <x v="1"/>
    <x v="0"/>
    <n v="43"/>
    <s v="OVEC-K Min"/>
    <n v="11.5"/>
    <n v="0"/>
    <n v="100"/>
    <n v="0"/>
    <n v="1153.2"/>
    <n v="100000"/>
    <n v="744"/>
    <n v="26.6"/>
    <n v="306"/>
    <n v="0"/>
    <n v="0"/>
    <n v="0"/>
    <n v="0"/>
    <n v="26.56"/>
    <n v="26.56"/>
    <n v="306"/>
    <s v="2017Plan"/>
    <d v="2017-01-01T00:00:00"/>
    <x v="1"/>
    <x v="36"/>
    <n v="11.5"/>
    <s v="N/A"/>
    <x v="0"/>
  </r>
  <r>
    <x v="1"/>
    <x v="0"/>
    <n v="44"/>
    <s v="OVEC-K Max"/>
    <n v="9.6"/>
    <n v="0"/>
    <n v="39"/>
    <n v="51"/>
    <n v="957"/>
    <n v="100000"/>
    <n v="290"/>
    <n v="26.6"/>
    <n v="254"/>
    <n v="0"/>
    <n v="0"/>
    <n v="0"/>
    <n v="0"/>
    <n v="26.56"/>
    <n v="26.56"/>
    <n v="254"/>
    <s v="2017Plan"/>
    <d v="2017-01-01T00:00:00"/>
    <x v="1"/>
    <x v="36"/>
    <n v="9.6"/>
    <s v="N/A"/>
    <x v="0"/>
  </r>
  <r>
    <x v="1"/>
    <x v="0"/>
    <n v="45"/>
    <s v="OVEC-L Min"/>
    <n v="25.7"/>
    <n v="0"/>
    <n v="100"/>
    <n v="0"/>
    <n v="2566.8000000000002"/>
    <n v="100000"/>
    <n v="744"/>
    <n v="26.6"/>
    <n v="682"/>
    <n v="0"/>
    <n v="0"/>
    <n v="0"/>
    <n v="0"/>
    <n v="26.56"/>
    <n v="26.56"/>
    <n v="682"/>
    <s v="2017Plan"/>
    <d v="2017-01-01T00:00:00"/>
    <x v="1"/>
    <x v="36"/>
    <s v="N/A"/>
    <n v="25.7"/>
    <x v="0"/>
  </r>
  <r>
    <x v="1"/>
    <x v="0"/>
    <n v="46"/>
    <s v="OVEC-L Max"/>
    <n v="21.8"/>
    <n v="0"/>
    <n v="39.1"/>
    <n v="47"/>
    <n v="2182.5"/>
    <n v="100000"/>
    <n v="291"/>
    <n v="26.6"/>
    <n v="580"/>
    <n v="0"/>
    <n v="0"/>
    <n v="0"/>
    <n v="0"/>
    <n v="26.56"/>
    <n v="26.56"/>
    <n v="580"/>
    <s v="2017Plan"/>
    <d v="2017-01-01T00:00:00"/>
    <x v="1"/>
    <x v="36"/>
    <s v="N/A"/>
    <n v="21.8"/>
    <x v="0"/>
  </r>
  <r>
    <x v="1"/>
    <x v="0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5"/>
  </r>
  <r>
    <x v="1"/>
    <x v="0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5"/>
  </r>
  <r>
    <x v="1"/>
    <x v="0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5"/>
  </r>
  <r>
    <x v="1"/>
    <x v="0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5"/>
  </r>
  <r>
    <x v="1"/>
    <x v="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5"/>
  </r>
  <r>
    <x v="1"/>
    <x v="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5"/>
  </r>
  <r>
    <x v="1"/>
    <x v="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5"/>
  </r>
  <r>
    <x v="1"/>
    <x v="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5"/>
  </r>
  <r>
    <x v="1"/>
    <x v="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5"/>
  </r>
  <r>
    <x v="1"/>
    <x v="0"/>
    <n v="56"/>
    <s v="PUR7X8 1"/>
    <n v="0.7"/>
    <n v="0"/>
    <n v="5.2"/>
    <n v="6"/>
    <s v=""/>
    <s v=""/>
    <n v="13"/>
    <n v="22.1"/>
    <n v="14"/>
    <s v=""/>
    <n v="0"/>
    <n v="0"/>
    <n v="4"/>
    <n v="28.73"/>
    <n v="28.73"/>
    <n v="19"/>
    <s v="2017Plan"/>
    <d v="2017-01-01T00:00:00"/>
    <x v="1"/>
    <x v="37"/>
    <s v="N/A"/>
    <s v="N/A"/>
    <x v="5"/>
  </r>
  <r>
    <x v="1"/>
    <x v="0"/>
    <n v="57"/>
    <s v="PUR7X8 2"/>
    <n v="0.6"/>
    <n v="0"/>
    <n v="4.8"/>
    <n v="5"/>
    <s v=""/>
    <s v=""/>
    <n v="12"/>
    <n v="21.5"/>
    <n v="13"/>
    <s v=""/>
    <n v="0"/>
    <n v="0"/>
    <n v="4"/>
    <n v="28.09"/>
    <n v="28.09"/>
    <n v="17"/>
    <s v="2017Plan"/>
    <d v="2017-01-01T00:00:00"/>
    <x v="1"/>
    <x v="37"/>
    <s v="N/A"/>
    <s v="N/A"/>
    <x v="5"/>
  </r>
  <r>
    <x v="1"/>
    <x v="0"/>
    <n v="58"/>
    <s v="PUR7X8 3"/>
    <n v="0.5"/>
    <n v="0"/>
    <n v="3.6"/>
    <n v="3"/>
    <s v=""/>
    <s v=""/>
    <n v="9"/>
    <n v="11.5"/>
    <n v="5"/>
    <s v=""/>
    <n v="0"/>
    <n v="0"/>
    <n v="3"/>
    <n v="18.05"/>
    <n v="18.05"/>
    <n v="8"/>
    <s v="2017Plan"/>
    <d v="2017-01-01T00:00:00"/>
    <x v="1"/>
    <x v="37"/>
    <s v="N/A"/>
    <s v="N/A"/>
    <x v="5"/>
  </r>
  <r>
    <x v="1"/>
    <x v="0"/>
    <n v="59"/>
    <s v="PUR7X8 4"/>
    <n v="0.5"/>
    <n v="0"/>
    <n v="3.6"/>
    <n v="3"/>
    <s v=""/>
    <s v=""/>
    <n v="9"/>
    <n v="11.5"/>
    <n v="5"/>
    <s v=""/>
    <n v="0"/>
    <n v="0"/>
    <n v="3"/>
    <n v="18.05"/>
    <n v="18.05"/>
    <n v="8"/>
    <s v="2017Plan"/>
    <d v="2017-01-01T00:00:00"/>
    <x v="1"/>
    <x v="37"/>
    <s v="N/A"/>
    <s v="N/A"/>
    <x v="5"/>
  </r>
  <r>
    <x v="1"/>
    <x v="0"/>
    <n v="60"/>
    <s v="NF5X16NF1"/>
    <n v="-13.2"/>
    <n v="0"/>
    <n v="9.4"/>
    <n v="25"/>
    <s v=""/>
    <s v=""/>
    <n v="242"/>
    <n v="42.4"/>
    <n v="-560"/>
    <s v=""/>
    <n v="0"/>
    <n v="0"/>
    <n v="141"/>
    <n v="31.7"/>
    <n v="31.7"/>
    <n v="-419"/>
    <s v="2017Plan"/>
    <d v="2017-01-01T00:00:00"/>
    <x v="1"/>
    <x v="37"/>
    <s v="N/A"/>
    <s v="N/A"/>
    <x v="6"/>
  </r>
  <r>
    <x v="1"/>
    <x v="0"/>
    <n v="61"/>
    <s v="NF7X8NF01"/>
    <n v="-4.9000000000000004"/>
    <n v="0"/>
    <n v="19.8"/>
    <n v="30"/>
    <s v=""/>
    <s v=""/>
    <n v="232"/>
    <n v="39.9"/>
    <n v="-196"/>
    <s v=""/>
    <n v="0"/>
    <n v="0"/>
    <n v="43"/>
    <n v="31.1"/>
    <n v="31.1"/>
    <n v="-153"/>
    <s v="2017Plan"/>
    <d v="2017-01-01T00:00:00"/>
    <x v="1"/>
    <x v="37"/>
    <s v="N/A"/>
    <s v="N/A"/>
    <x v="6"/>
  </r>
  <r>
    <x v="1"/>
    <x v="0"/>
    <n v="62"/>
    <s v="NF2X16SAT1"/>
    <n v="-3"/>
    <n v="0"/>
    <n v="13.2"/>
    <n v="6"/>
    <s v=""/>
    <s v=""/>
    <n v="58"/>
    <n v="35.299999999999997"/>
    <n v="-104"/>
    <s v=""/>
    <n v="0"/>
    <n v="0"/>
    <n v="24"/>
    <n v="27.09"/>
    <n v="27.09"/>
    <n v="-80"/>
    <s v="2017Plan"/>
    <d v="2017-01-01T00:00:00"/>
    <x v="1"/>
    <x v="37"/>
    <s v="N/A"/>
    <s v="N/A"/>
    <x v="6"/>
  </r>
  <r>
    <x v="1"/>
    <x v="0"/>
    <n v="63"/>
    <s v="NF2X16SUN1"/>
    <n v="-0.3"/>
    <n v="0"/>
    <n v="1"/>
    <n v="5"/>
    <s v=""/>
    <s v=""/>
    <n v="80"/>
    <n v="34.5"/>
    <n v="-10"/>
    <s v=""/>
    <n v="0"/>
    <n v="0"/>
    <n v="2"/>
    <n v="26.34"/>
    <n v="26.34"/>
    <n v="-8"/>
    <s v="2017Plan"/>
    <d v="2017-01-01T00:00:00"/>
    <x v="1"/>
    <x v="37"/>
    <s v="N/A"/>
    <s v="N/A"/>
    <x v="6"/>
  </r>
  <r>
    <x v="1"/>
    <x v="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6"/>
  </r>
  <r>
    <x v="1"/>
    <x v="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6"/>
  </r>
  <r>
    <x v="1"/>
    <x v="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6"/>
  </r>
  <r>
    <x v="1"/>
    <x v="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6"/>
  </r>
  <r>
    <x v="1"/>
    <x v="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1-01T00:00:00"/>
    <x v="1"/>
    <x v="37"/>
    <s v="N/A"/>
    <s v="N/A"/>
    <x v="7"/>
  </r>
  <r>
    <x v="1"/>
    <x v="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37"/>
    <s v="N/A"/>
    <s v="N/A"/>
    <x v="1"/>
  </r>
  <r>
    <x v="1"/>
    <x v="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37"/>
    <s v="N/A"/>
    <s v="N/A"/>
    <x v="1"/>
  </r>
  <r>
    <x v="1"/>
    <x v="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37"/>
    <s v="N/A"/>
    <s v="N/A"/>
    <x v="1"/>
  </r>
  <r>
    <x v="1"/>
    <x v="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1-01T00:00:00"/>
    <x v="1"/>
    <x v="37"/>
    <s v="N/A"/>
    <s v="N/A"/>
    <x v="1"/>
  </r>
  <r>
    <x v="1"/>
    <x v="0"/>
    <n v="84"/>
    <s v="Bluegrass 3"/>
    <n v="2.5"/>
    <n v="0"/>
    <n v="2"/>
    <n v="2"/>
    <n v="27"/>
    <n v="10900"/>
    <n v="15"/>
    <n v="341.3"/>
    <n v="92"/>
    <n v="0"/>
    <n v="19"/>
    <n v="0"/>
    <n v="1"/>
    <n v="37.78"/>
    <n v="45.6"/>
    <n v="113"/>
    <s v="2017Plan"/>
    <d v="2017-01-01T00:00:00"/>
    <x v="1"/>
    <x v="38"/>
    <s v="N/A"/>
    <n v="2.5"/>
    <x v="2"/>
  </r>
  <r>
    <x v="1"/>
    <x v="1"/>
    <n v="1"/>
    <s v="Brown 1"/>
    <n v="11.1"/>
    <n v="0"/>
    <n v="15.4"/>
    <n v="2"/>
    <n v="131.30000000000001"/>
    <n v="11830"/>
    <n v="289"/>
    <n v="277"/>
    <n v="364"/>
    <n v="2"/>
    <n v="18"/>
    <n v="0"/>
    <n v="31"/>
    <n v="35.6"/>
    <n v="37.229999999999997"/>
    <n v="413"/>
    <s v="2017Plan"/>
    <d v="2017-02-01T00:00:00"/>
    <x v="1"/>
    <x v="0"/>
    <n v="11.1"/>
    <s v="N/A"/>
    <x v="0"/>
  </r>
  <r>
    <x v="1"/>
    <x v="1"/>
    <n v="2"/>
    <s v="Brown 2"/>
    <n v="34.4"/>
    <n v="0"/>
    <n v="30.5"/>
    <n v="3"/>
    <n v="377.2"/>
    <n v="10953"/>
    <n v="510"/>
    <n v="277"/>
    <n v="1045"/>
    <n v="2"/>
    <n v="29"/>
    <n v="0"/>
    <n v="74"/>
    <n v="32.479999999999997"/>
    <n v="33.32"/>
    <n v="1147"/>
    <s v="2017Plan"/>
    <d v="2017-02-01T00:00:00"/>
    <x v="1"/>
    <x v="1"/>
    <n v="34.4"/>
    <s v="N/A"/>
    <x v="0"/>
  </r>
  <r>
    <x v="1"/>
    <x v="1"/>
    <n v="3"/>
    <s v="Brown 3"/>
    <n v="65.2"/>
    <n v="0"/>
    <n v="23.5"/>
    <n v="5"/>
    <n v="794.1"/>
    <n v="12180"/>
    <n v="423"/>
    <n v="277"/>
    <n v="2200"/>
    <n v="5"/>
    <n v="63"/>
    <n v="0"/>
    <n v="198"/>
    <n v="36.78"/>
    <n v="37.75"/>
    <n v="2461"/>
    <s v="2017Plan"/>
    <d v="2017-02-01T00:00:00"/>
    <x v="1"/>
    <x v="2"/>
    <n v="65.2"/>
    <s v="N/A"/>
    <x v="0"/>
  </r>
  <r>
    <x v="1"/>
    <x v="1"/>
    <n v="4"/>
    <s v="Ghent 1"/>
    <n v="262.39999999999998"/>
    <n v="0"/>
    <n v="82"/>
    <n v="2"/>
    <n v="2721.7"/>
    <n v="10372"/>
    <n v="623"/>
    <n v="205.1"/>
    <n v="5582"/>
    <n v="2"/>
    <n v="25"/>
    <n v="0"/>
    <n v="494"/>
    <n v="23.15"/>
    <n v="23.25"/>
    <n v="6100"/>
    <s v="2017Plan"/>
    <d v="2017-02-01T00:00:00"/>
    <x v="1"/>
    <x v="3"/>
    <n v="262.39999999999998"/>
    <s v="N/A"/>
    <x v="0"/>
  </r>
  <r>
    <x v="1"/>
    <x v="1"/>
    <n v="5"/>
    <s v="Ghent 2"/>
    <n v="259.39999999999998"/>
    <n v="0"/>
    <n v="81.3"/>
    <n v="2"/>
    <n v="2678.3"/>
    <n v="10326"/>
    <n v="634"/>
    <n v="205.1"/>
    <n v="5493"/>
    <n v="2"/>
    <n v="22"/>
    <n v="0"/>
    <n v="287"/>
    <n v="22.28"/>
    <n v="22.37"/>
    <n v="5802"/>
    <s v="2017Plan"/>
    <d v="2017-02-01T00:00:00"/>
    <x v="1"/>
    <x v="4"/>
    <n v="259.39999999999998"/>
    <s v="N/A"/>
    <x v="0"/>
  </r>
  <r>
    <x v="1"/>
    <x v="1"/>
    <n v="6"/>
    <s v="Ghent 3"/>
    <n v="244"/>
    <n v="0"/>
    <n v="76"/>
    <n v="2"/>
    <n v="2723.3"/>
    <n v="11160"/>
    <n v="620"/>
    <n v="205.1"/>
    <n v="5585"/>
    <n v="3"/>
    <n v="36"/>
    <n v="0"/>
    <n v="447"/>
    <n v="24.72"/>
    <n v="24.87"/>
    <n v="6068"/>
    <s v="2017Plan"/>
    <d v="2017-02-01T00:00:00"/>
    <x v="1"/>
    <x v="5"/>
    <n v="244"/>
    <s v="N/A"/>
    <x v="0"/>
  </r>
  <r>
    <x v="1"/>
    <x v="1"/>
    <n v="7"/>
    <s v="Ghent 4"/>
    <n v="268.3"/>
    <n v="0"/>
    <n v="82"/>
    <n v="2"/>
    <n v="2917.8"/>
    <n v="10877"/>
    <n v="630"/>
    <n v="205.1"/>
    <n v="5984"/>
    <n v="4"/>
    <n v="43"/>
    <n v="0"/>
    <n v="510"/>
    <n v="24.21"/>
    <n v="24.37"/>
    <n v="6537"/>
    <s v="2017Plan"/>
    <d v="2017-02-01T00:00:00"/>
    <x v="1"/>
    <x v="6"/>
    <n v="268.3"/>
    <s v="N/A"/>
    <x v="0"/>
  </r>
  <r>
    <x v="1"/>
    <x v="1"/>
    <n v="8"/>
    <s v="Mill Creek 1"/>
    <n v="147.80000000000001"/>
    <n v="0"/>
    <n v="73.3"/>
    <n v="2"/>
    <n v="1555.3"/>
    <n v="10525"/>
    <n v="626"/>
    <n v="209.4"/>
    <n v="3257"/>
    <n v="4"/>
    <n v="16"/>
    <n v="0"/>
    <n v="135"/>
    <n v="22.96"/>
    <n v="23.06"/>
    <n v="3408"/>
    <s v="2017Plan"/>
    <d v="2017-02-01T00:00:00"/>
    <x v="1"/>
    <x v="7"/>
    <s v="N/A"/>
    <n v="147.80000000000001"/>
    <x v="0"/>
  </r>
  <r>
    <x v="1"/>
    <x v="1"/>
    <n v="9"/>
    <s v="Mill Creek 2"/>
    <n v="138.1"/>
    <n v="0"/>
    <n v="69.7"/>
    <n v="2"/>
    <n v="1472"/>
    <n v="10657"/>
    <n v="570"/>
    <n v="209.4"/>
    <n v="3082"/>
    <n v="4"/>
    <n v="16"/>
    <n v="0"/>
    <n v="157"/>
    <n v="23.45"/>
    <n v="23.57"/>
    <n v="3256"/>
    <s v="2017Plan"/>
    <d v="2017-02-01T00:00:00"/>
    <x v="1"/>
    <x v="8"/>
    <s v="N/A"/>
    <n v="138.1"/>
    <x v="0"/>
  </r>
  <r>
    <x v="1"/>
    <x v="1"/>
    <n v="10"/>
    <s v="Mill Creek 3"/>
    <n v="195.3"/>
    <n v="0"/>
    <n v="74.900000000000006"/>
    <n v="2"/>
    <n v="2078"/>
    <n v="10639"/>
    <n v="628"/>
    <n v="209.4"/>
    <n v="4351"/>
    <n v="12"/>
    <n v="45"/>
    <n v="0"/>
    <n v="249"/>
    <n v="23.55"/>
    <n v="23.78"/>
    <n v="4645"/>
    <s v="2017Plan"/>
    <d v="2017-02-01T00:00:00"/>
    <x v="1"/>
    <x v="9"/>
    <s v="N/A"/>
    <n v="195.3"/>
    <x v="0"/>
  </r>
  <r>
    <x v="1"/>
    <x v="1"/>
    <n v="11"/>
    <s v="Mill Creek 4"/>
    <n v="245.7"/>
    <n v="0"/>
    <n v="75.2"/>
    <n v="2"/>
    <n v="2550.9"/>
    <n v="10383"/>
    <n v="595"/>
    <n v="209.4"/>
    <n v="5341"/>
    <n v="19"/>
    <n v="71"/>
    <n v="0"/>
    <n v="287"/>
    <n v="22.91"/>
    <n v="23.2"/>
    <n v="5700"/>
    <s v="2017Plan"/>
    <d v="2017-02-01T00:00:00"/>
    <x v="1"/>
    <x v="10"/>
    <s v="N/A"/>
    <n v="245.7"/>
    <x v="0"/>
  </r>
  <r>
    <x v="1"/>
    <x v="1"/>
    <n v="12"/>
    <s v="Trimble County 1"/>
    <n v="195.4"/>
    <n v="0"/>
    <n v="78.599999999999994"/>
    <n v="2"/>
    <n v="2080.6999999999998"/>
    <n v="10650"/>
    <n v="614"/>
    <n v="207.5"/>
    <n v="4316"/>
    <n v="7"/>
    <n v="79"/>
    <n v="0"/>
    <n v="247"/>
    <n v="23.36"/>
    <n v="23.76"/>
    <n v="4642"/>
    <s v="2017Plan"/>
    <d v="2017-02-01T00:00:00"/>
    <x v="1"/>
    <x v="11"/>
    <s v="N/A"/>
    <n v="195.4"/>
    <x v="0"/>
  </r>
  <r>
    <x v="1"/>
    <x v="1"/>
    <n v="13"/>
    <s v="Trimble County 2"/>
    <n v="274.3"/>
    <n v="0"/>
    <n v="71.599999999999994"/>
    <n v="1"/>
    <n v="2503.3000000000002"/>
    <n v="9126"/>
    <n v="509"/>
    <n v="211.4"/>
    <n v="5291"/>
    <n v="14"/>
    <n v="164"/>
    <n v="0"/>
    <n v="379"/>
    <n v="20.67"/>
    <n v="21.27"/>
    <n v="5835"/>
    <s v="2017Plan"/>
    <d v="2017-02-01T00:00:00"/>
    <x v="1"/>
    <x v="12"/>
    <n v="222.18300000000002"/>
    <n v="52.117000000000004"/>
    <x v="0"/>
  </r>
  <r>
    <x v="1"/>
    <x v="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13"/>
    <n v="0"/>
    <n v="0"/>
    <x v="1"/>
  </r>
  <r>
    <x v="1"/>
    <x v="1"/>
    <n v="15"/>
    <s v="Cane Run 7 2X1"/>
    <n v="394.2"/>
    <n v="0"/>
    <n v="85.9"/>
    <n v="3"/>
    <n v="2667.6"/>
    <n v="6768"/>
    <n v="584"/>
    <n v="336.8"/>
    <n v="8985"/>
    <n v="8"/>
    <n v="28"/>
    <n v="0"/>
    <n v="470"/>
    <n v="23.99"/>
    <n v="24.06"/>
    <n v="9483"/>
    <s v="2017Plan"/>
    <d v="2017-02-01T00:00:00"/>
    <x v="1"/>
    <x v="13"/>
    <n v="307.476"/>
    <n v="86.724000000000004"/>
    <x v="1"/>
  </r>
  <r>
    <x v="1"/>
    <x v="1"/>
    <n v="16"/>
    <s v="Brown 5"/>
    <n v="0.1"/>
    <n v="0"/>
    <n v="0.2"/>
    <n v="1"/>
    <n v="1.9"/>
    <n v="15409"/>
    <n v="2"/>
    <n v="338.7"/>
    <n v="6"/>
    <n v="0"/>
    <n v="0"/>
    <n v="0"/>
    <n v="0"/>
    <n v="52.19"/>
    <n v="53.97"/>
    <n v="7"/>
    <s v="2017Plan"/>
    <d v="2017-02-01T00:00:00"/>
    <x v="1"/>
    <x v="14"/>
    <n v="4.7E-2"/>
    <n v="5.3000000000000005E-2"/>
    <x v="2"/>
  </r>
  <r>
    <x v="1"/>
    <x v="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14"/>
    <n v="0"/>
    <n v="0"/>
    <x v="2"/>
  </r>
  <r>
    <x v="1"/>
    <x v="1"/>
    <n v="18"/>
    <s v="Brown 6"/>
    <n v="0.9"/>
    <n v="0"/>
    <n v="0.8"/>
    <n v="2"/>
    <n v="10"/>
    <n v="11218"/>
    <n v="7"/>
    <n v="338.7"/>
    <n v="34"/>
    <n v="0"/>
    <n v="2"/>
    <n v="0"/>
    <n v="0"/>
    <n v="37.99"/>
    <n v="39.86"/>
    <n v="36"/>
    <s v="2017Plan"/>
    <d v="2017-02-01T00:00:00"/>
    <x v="1"/>
    <x v="15"/>
    <n v="0.55800000000000005"/>
    <n v="0.34200000000000003"/>
    <x v="2"/>
  </r>
  <r>
    <x v="1"/>
    <x v="1"/>
    <n v="19"/>
    <s v="Brown 7"/>
    <n v="2"/>
    <n v="0"/>
    <n v="1.7"/>
    <n v="4"/>
    <n v="22.1"/>
    <n v="11070"/>
    <n v="15"/>
    <n v="338.7"/>
    <n v="75"/>
    <n v="1"/>
    <n v="3"/>
    <n v="0"/>
    <n v="0"/>
    <n v="37.49"/>
    <n v="39.06"/>
    <n v="78"/>
    <s v="2017Plan"/>
    <d v="2017-02-01T00:00:00"/>
    <x v="1"/>
    <x v="16"/>
    <n v="1.24"/>
    <n v="0.76"/>
    <x v="2"/>
  </r>
  <r>
    <x v="1"/>
    <x v="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17"/>
    <n v="0"/>
    <s v="N/A"/>
    <x v="2"/>
  </r>
  <r>
    <x v="1"/>
    <x v="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17"/>
    <n v="0"/>
    <s v="N/A"/>
    <x v="2"/>
  </r>
  <r>
    <x v="1"/>
    <x v="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18"/>
    <n v="0"/>
    <s v="N/A"/>
    <x v="2"/>
  </r>
  <r>
    <x v="1"/>
    <x v="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18"/>
    <n v="0"/>
    <s v="N/A"/>
    <x v="2"/>
  </r>
  <r>
    <x v="1"/>
    <x v="1"/>
    <n v="24"/>
    <s v="Brown 10"/>
    <n v="0.2"/>
    <n v="0"/>
    <n v="0.3"/>
    <n v="2"/>
    <n v="4.2"/>
    <n v="16927"/>
    <n v="5"/>
    <n v="338.7"/>
    <n v="14"/>
    <n v="0"/>
    <n v="1"/>
    <n v="0"/>
    <n v="0"/>
    <n v="57.33"/>
    <n v="59.34"/>
    <n v="15"/>
    <s v="2017Plan"/>
    <d v="2017-02-01T00:00:00"/>
    <x v="1"/>
    <x v="19"/>
    <n v="0.2"/>
    <s v="N/A"/>
    <x v="2"/>
  </r>
  <r>
    <x v="1"/>
    <x v="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19"/>
    <n v="0"/>
    <s v="N/A"/>
    <x v="2"/>
  </r>
  <r>
    <x v="1"/>
    <x v="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20"/>
    <n v="0"/>
    <s v="N/A"/>
    <x v="2"/>
  </r>
  <r>
    <x v="1"/>
    <x v="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20"/>
    <n v="0"/>
    <s v="N/A"/>
    <x v="2"/>
  </r>
  <r>
    <x v="1"/>
    <x v="1"/>
    <n v="28"/>
    <s v="Paddys Run 13"/>
    <n v="14.1"/>
    <n v="0"/>
    <n v="12"/>
    <n v="10"/>
    <n v="154.80000000000001"/>
    <n v="10981"/>
    <n v="104"/>
    <n v="338.7"/>
    <n v="524"/>
    <n v="0"/>
    <n v="2"/>
    <n v="0"/>
    <n v="0"/>
    <n v="37.19"/>
    <n v="37.299999999999997"/>
    <n v="526"/>
    <s v="2017Plan"/>
    <d v="2017-02-01T00:00:00"/>
    <x v="1"/>
    <x v="21"/>
    <n v="6.6269999999999998"/>
    <n v="7.4729999999999999"/>
    <x v="2"/>
  </r>
  <r>
    <x v="1"/>
    <x v="1"/>
    <n v="29"/>
    <s v="Trimble Co 05"/>
    <n v="20.5"/>
    <n v="0"/>
    <n v="17"/>
    <n v="20"/>
    <n v="219"/>
    <n v="10704"/>
    <n v="131"/>
    <n v="338.7"/>
    <n v="742"/>
    <n v="1"/>
    <n v="3"/>
    <n v="0"/>
    <n v="0"/>
    <n v="36.25"/>
    <n v="36.4"/>
    <n v="745"/>
    <s v="2017Plan"/>
    <d v="2017-02-01T00:00:00"/>
    <x v="1"/>
    <x v="22"/>
    <n v="14.555"/>
    <n v="5.9449999999999994"/>
    <x v="2"/>
  </r>
  <r>
    <x v="1"/>
    <x v="1"/>
    <n v="30"/>
    <s v="Trimble Co 06"/>
    <n v="17"/>
    <n v="0"/>
    <n v="14.1"/>
    <n v="18"/>
    <n v="182.5"/>
    <n v="10739"/>
    <n v="110"/>
    <n v="338.7"/>
    <n v="618"/>
    <n v="1"/>
    <n v="3"/>
    <n v="0"/>
    <n v="0"/>
    <n v="36.369999999999997"/>
    <n v="36.53"/>
    <n v="621"/>
    <s v="2017Plan"/>
    <d v="2017-02-01T00:00:00"/>
    <x v="1"/>
    <x v="23"/>
    <n v="12.07"/>
    <n v="4.93"/>
    <x v="2"/>
  </r>
  <r>
    <x v="1"/>
    <x v="1"/>
    <n v="31"/>
    <s v="Trimble Co 07"/>
    <n v="10.199999999999999"/>
    <n v="0"/>
    <n v="8.5"/>
    <n v="14"/>
    <n v="109.9"/>
    <n v="10723"/>
    <n v="66"/>
    <n v="338.7"/>
    <n v="372"/>
    <n v="1"/>
    <n v="2"/>
    <n v="0"/>
    <n v="0"/>
    <n v="36.32"/>
    <n v="36.520000000000003"/>
    <n v="374"/>
    <s v="2017Plan"/>
    <d v="2017-02-01T00:00:00"/>
    <x v="1"/>
    <x v="24"/>
    <n v="6.4259999999999993"/>
    <n v="3.7739999999999996"/>
    <x v="2"/>
  </r>
  <r>
    <x v="1"/>
    <x v="1"/>
    <n v="32"/>
    <s v="Trimble Co 08"/>
    <n v="0.8"/>
    <n v="0"/>
    <n v="0.7"/>
    <n v="1"/>
    <n v="8.6"/>
    <n v="10607"/>
    <n v="5"/>
    <n v="338.7"/>
    <n v="29"/>
    <n v="0"/>
    <n v="0"/>
    <n v="0"/>
    <n v="0"/>
    <n v="35.93"/>
    <n v="36.11"/>
    <n v="29"/>
    <s v="2017Plan"/>
    <d v="2017-02-01T00:00:00"/>
    <x v="1"/>
    <x v="25"/>
    <n v="0.504"/>
    <n v="0.29599999999999999"/>
    <x v="2"/>
  </r>
  <r>
    <x v="1"/>
    <x v="1"/>
    <n v="33"/>
    <s v="Trimble Co 09"/>
    <n v="5.7"/>
    <n v="0"/>
    <n v="4.7"/>
    <n v="9"/>
    <n v="60.5"/>
    <n v="10677"/>
    <n v="36"/>
    <n v="338.7"/>
    <n v="205"/>
    <n v="0"/>
    <n v="1"/>
    <n v="0"/>
    <n v="0"/>
    <n v="36.159999999999997"/>
    <n v="36.4"/>
    <n v="206"/>
    <s v="2017Plan"/>
    <d v="2017-02-01T00:00:00"/>
    <x v="1"/>
    <x v="26"/>
    <n v="3.5910000000000002"/>
    <n v="2.109"/>
    <x v="2"/>
  </r>
  <r>
    <x v="1"/>
    <x v="1"/>
    <n v="34"/>
    <s v="Trimble Co 10"/>
    <n v="0.5"/>
    <n v="0"/>
    <n v="0.4"/>
    <n v="1"/>
    <n v="5.2"/>
    <n v="10559"/>
    <n v="3"/>
    <n v="338.7"/>
    <n v="18"/>
    <n v="0"/>
    <n v="0"/>
    <n v="0"/>
    <n v="0"/>
    <n v="35.76"/>
    <n v="36.07"/>
    <n v="18"/>
    <s v="2017Plan"/>
    <d v="2017-02-01T00:00:00"/>
    <x v="1"/>
    <x v="27"/>
    <n v="0.315"/>
    <n v="0.185"/>
    <x v="2"/>
  </r>
  <r>
    <x v="1"/>
    <x v="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28"/>
    <s v="N/A"/>
    <n v="0"/>
    <x v="2"/>
  </r>
  <r>
    <x v="1"/>
    <x v="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29"/>
    <n v="0"/>
    <s v="N/A"/>
    <x v="2"/>
  </r>
  <r>
    <x v="1"/>
    <x v="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30"/>
    <s v="N/A"/>
    <n v="0"/>
    <x v="2"/>
  </r>
  <r>
    <x v="1"/>
    <x v="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31"/>
    <s v="N/A"/>
    <n v="0"/>
    <x v="2"/>
  </r>
  <r>
    <x v="1"/>
    <x v="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32"/>
    <s v="N/A"/>
    <n v="0"/>
    <x v="2"/>
  </r>
  <r>
    <x v="1"/>
    <x v="1"/>
    <n v="40"/>
    <s v="Dix Dam"/>
    <n v="12.5"/>
    <n v="0"/>
    <n v="59"/>
    <n v="38"/>
    <s v=""/>
    <s v=""/>
    <n v="405"/>
    <n v="0"/>
    <n v="0"/>
    <s v=""/>
    <n v="0"/>
    <n v="0"/>
    <n v="0"/>
    <n v="0"/>
    <n v="0"/>
    <n v="0"/>
    <s v="2017Plan"/>
    <d v="2017-02-01T00:00:00"/>
    <x v="1"/>
    <x v="33"/>
    <n v="12.5"/>
    <s v="N/A"/>
    <x v="3"/>
  </r>
  <r>
    <x v="1"/>
    <x v="1"/>
    <n v="41"/>
    <s v="Ohio Falls"/>
    <n v="16.8"/>
    <n v="0"/>
    <n v="100"/>
    <n v="0"/>
    <s v=""/>
    <s v=""/>
    <n v="672"/>
    <n v="0"/>
    <n v="0"/>
    <s v=""/>
    <n v="0"/>
    <n v="0"/>
    <n v="0"/>
    <n v="0"/>
    <n v="0"/>
    <n v="0"/>
    <s v="2017Plan"/>
    <d v="2017-02-01T00:00:00"/>
    <x v="1"/>
    <x v="34"/>
    <s v="N/A"/>
    <n v="16.8"/>
    <x v="3"/>
  </r>
  <r>
    <x v="1"/>
    <x v="1"/>
    <n v="42"/>
    <s v="Brown Solar"/>
    <n v="1.3"/>
    <n v="0"/>
    <n v="100"/>
    <n v="0"/>
    <s v=""/>
    <s v=""/>
    <n v="672"/>
    <n v="0"/>
    <n v="0"/>
    <s v=""/>
    <n v="0"/>
    <n v="0"/>
    <n v="0"/>
    <n v="0"/>
    <n v="0"/>
    <n v="0"/>
    <s v="2017Plan"/>
    <d v="2017-02-01T00:00:00"/>
    <x v="1"/>
    <x v="35"/>
    <n v="0.79300000000000004"/>
    <n v="0.50700000000000001"/>
    <x v="4"/>
  </r>
  <r>
    <x v="1"/>
    <x v="1"/>
    <n v="43"/>
    <s v="OVEC-K Min"/>
    <n v="10.4"/>
    <n v="0"/>
    <n v="100"/>
    <n v="0"/>
    <n v="1041.5999999999999"/>
    <n v="100000"/>
    <n v="672"/>
    <n v="26.6"/>
    <n v="277"/>
    <n v="0"/>
    <n v="0"/>
    <n v="0"/>
    <n v="0"/>
    <n v="26.56"/>
    <n v="26.56"/>
    <n v="277"/>
    <s v="2017Plan"/>
    <d v="2017-02-01T00:00:00"/>
    <x v="1"/>
    <x v="36"/>
    <n v="10.4"/>
    <s v="N/A"/>
    <x v="0"/>
  </r>
  <r>
    <x v="1"/>
    <x v="1"/>
    <n v="44"/>
    <s v="OVEC-K Max"/>
    <n v="8.6999999999999993"/>
    <n v="0"/>
    <n v="39.4"/>
    <n v="55"/>
    <n v="874.5"/>
    <n v="100000"/>
    <n v="265"/>
    <n v="26.6"/>
    <n v="232"/>
    <n v="0"/>
    <n v="0"/>
    <n v="0"/>
    <n v="0"/>
    <n v="26.56"/>
    <n v="26.56"/>
    <n v="232"/>
    <s v="2017Plan"/>
    <d v="2017-02-01T00:00:00"/>
    <x v="1"/>
    <x v="36"/>
    <n v="8.6999999999999993"/>
    <s v="N/A"/>
    <x v="0"/>
  </r>
  <r>
    <x v="1"/>
    <x v="1"/>
    <n v="45"/>
    <s v="OVEC-L Min"/>
    <n v="23.2"/>
    <n v="0"/>
    <n v="100"/>
    <n v="0"/>
    <n v="2318.4"/>
    <n v="100000"/>
    <n v="672"/>
    <n v="26.6"/>
    <n v="616"/>
    <n v="0"/>
    <n v="0"/>
    <n v="0"/>
    <n v="0"/>
    <n v="26.56"/>
    <n v="26.56"/>
    <n v="616"/>
    <s v="2017Plan"/>
    <d v="2017-02-01T00:00:00"/>
    <x v="1"/>
    <x v="36"/>
    <s v="N/A"/>
    <n v="23.2"/>
    <x v="0"/>
  </r>
  <r>
    <x v="1"/>
    <x v="1"/>
    <n v="46"/>
    <s v="OVEC-L Max"/>
    <n v="19.8"/>
    <n v="0"/>
    <n v="39.299999999999997"/>
    <n v="53"/>
    <n v="1980"/>
    <n v="100000"/>
    <n v="264"/>
    <n v="26.6"/>
    <n v="526"/>
    <n v="0"/>
    <n v="0"/>
    <n v="0"/>
    <n v="0"/>
    <n v="26.56"/>
    <n v="26.56"/>
    <n v="526"/>
    <s v="2017Plan"/>
    <d v="2017-02-01T00:00:00"/>
    <x v="1"/>
    <x v="36"/>
    <s v="N/A"/>
    <n v="19.8"/>
    <x v="0"/>
  </r>
  <r>
    <x v="1"/>
    <x v="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56"/>
    <s v="PUR7X8 1"/>
    <n v="0.2"/>
    <n v="0"/>
    <n v="1.3"/>
    <n v="2"/>
    <s v=""/>
    <s v=""/>
    <n v="3"/>
    <n v="65.400000000000006"/>
    <n v="10"/>
    <s v=""/>
    <n v="0"/>
    <n v="0"/>
    <n v="1"/>
    <n v="73.58"/>
    <n v="73.58"/>
    <n v="11"/>
    <s v="2017Plan"/>
    <d v="2017-02-01T00:00:00"/>
    <x v="1"/>
    <x v="37"/>
    <s v="N/A"/>
    <s v="N/A"/>
    <x v="5"/>
  </r>
  <r>
    <x v="1"/>
    <x v="1"/>
    <n v="57"/>
    <s v="PUR7X8 2"/>
    <n v="0.1"/>
    <n v="0"/>
    <n v="0.9"/>
    <n v="2"/>
    <s v=""/>
    <s v=""/>
    <n v="2"/>
    <n v="74.8"/>
    <n v="7"/>
    <s v=""/>
    <n v="0"/>
    <n v="0"/>
    <n v="1"/>
    <n v="83.07"/>
    <n v="83.07"/>
    <n v="8"/>
    <s v="2017Plan"/>
    <d v="2017-02-01T00:00:00"/>
    <x v="1"/>
    <x v="37"/>
    <s v="N/A"/>
    <s v="N/A"/>
    <x v="5"/>
  </r>
  <r>
    <x v="1"/>
    <x v="1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5"/>
  </r>
  <r>
    <x v="1"/>
    <x v="1"/>
    <n v="60"/>
    <s v="NF5X16NF1"/>
    <n v="-19.7"/>
    <n v="0"/>
    <n v="15.4"/>
    <n v="20"/>
    <s v=""/>
    <s v=""/>
    <n v="267"/>
    <n v="44.2"/>
    <n v="-872"/>
    <s v=""/>
    <n v="0"/>
    <n v="0"/>
    <n v="218"/>
    <n v="33.119999999999997"/>
    <n v="33.119999999999997"/>
    <n v="-654"/>
    <s v="2017Plan"/>
    <d v="2017-02-01T00:00:00"/>
    <x v="1"/>
    <x v="37"/>
    <s v="N/A"/>
    <s v="N/A"/>
    <x v="6"/>
  </r>
  <r>
    <x v="1"/>
    <x v="1"/>
    <n v="61"/>
    <s v="NF7X8NF01"/>
    <n v="-3.3"/>
    <n v="0"/>
    <n v="14.7"/>
    <n v="27"/>
    <s v=""/>
    <s v=""/>
    <n v="203"/>
    <n v="41.1"/>
    <n v="-135"/>
    <s v=""/>
    <n v="0"/>
    <n v="0"/>
    <n v="29"/>
    <n v="32.25"/>
    <n v="32.25"/>
    <n v="-106"/>
    <s v="2017Plan"/>
    <d v="2017-02-01T00:00:00"/>
    <x v="1"/>
    <x v="37"/>
    <s v="N/A"/>
    <s v="N/A"/>
    <x v="6"/>
  </r>
  <r>
    <x v="1"/>
    <x v="1"/>
    <n v="62"/>
    <s v="NF2X16SAT1"/>
    <n v="-0.3"/>
    <n v="0"/>
    <n v="1.1000000000000001"/>
    <n v="3"/>
    <s v=""/>
    <s v=""/>
    <n v="48"/>
    <n v="33.5"/>
    <n v="-9"/>
    <s v=""/>
    <n v="0"/>
    <n v="0"/>
    <n v="2"/>
    <n v="25.39"/>
    <n v="25.39"/>
    <n v="-6"/>
    <s v="2017Plan"/>
    <d v="2017-02-01T00:00:00"/>
    <x v="1"/>
    <x v="37"/>
    <s v="N/A"/>
    <s v="N/A"/>
    <x v="6"/>
  </r>
  <r>
    <x v="1"/>
    <x v="1"/>
    <n v="63"/>
    <s v="NF2X16SUN1"/>
    <n v="-0.7"/>
    <n v="0"/>
    <n v="3"/>
    <n v="5"/>
    <s v=""/>
    <s v=""/>
    <n v="50"/>
    <n v="33.9"/>
    <n v="-23"/>
    <s v=""/>
    <n v="0"/>
    <n v="0"/>
    <n v="6"/>
    <n v="25.71"/>
    <n v="25.71"/>
    <n v="-17"/>
    <s v="2017Plan"/>
    <d v="2017-02-01T00:00:00"/>
    <x v="1"/>
    <x v="37"/>
    <s v="N/A"/>
    <s v="N/A"/>
    <x v="6"/>
  </r>
  <r>
    <x v="1"/>
    <x v="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6"/>
  </r>
  <r>
    <x v="1"/>
    <x v="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6"/>
  </r>
  <r>
    <x v="1"/>
    <x v="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6"/>
  </r>
  <r>
    <x v="1"/>
    <x v="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6"/>
  </r>
  <r>
    <x v="1"/>
    <x v="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2-01T00:00:00"/>
    <x v="1"/>
    <x v="37"/>
    <s v="N/A"/>
    <s v="N/A"/>
    <x v="7"/>
  </r>
  <r>
    <x v="1"/>
    <x v="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37"/>
    <s v="N/A"/>
    <s v="N/A"/>
    <x v="1"/>
  </r>
  <r>
    <x v="1"/>
    <x v="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37"/>
    <s v="N/A"/>
    <s v="N/A"/>
    <x v="1"/>
  </r>
  <r>
    <x v="1"/>
    <x v="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37"/>
    <s v="N/A"/>
    <s v="N/A"/>
    <x v="1"/>
  </r>
  <r>
    <x v="1"/>
    <x v="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2-01T00:00:00"/>
    <x v="1"/>
    <x v="37"/>
    <s v="N/A"/>
    <s v="N/A"/>
    <x v="1"/>
  </r>
  <r>
    <x v="1"/>
    <x v="1"/>
    <n v="84"/>
    <s v="Bluegrass 3"/>
    <n v="1"/>
    <n v="0"/>
    <n v="0.9"/>
    <n v="1"/>
    <n v="10.8"/>
    <n v="10900"/>
    <n v="6"/>
    <n v="340.4"/>
    <n v="37"/>
    <n v="0"/>
    <n v="10"/>
    <n v="0"/>
    <n v="1"/>
    <n v="37.68"/>
    <n v="48.21"/>
    <n v="48"/>
    <s v="2017Plan"/>
    <d v="2017-02-01T00:00:00"/>
    <x v="1"/>
    <x v="38"/>
    <s v="N/A"/>
    <n v="1"/>
    <x v="2"/>
  </r>
  <r>
    <x v="1"/>
    <x v="2"/>
    <n v="1"/>
    <s v="Brown 1"/>
    <n v="15.8"/>
    <n v="0"/>
    <n v="19.899999999999999"/>
    <n v="2"/>
    <n v="186.4"/>
    <n v="11764"/>
    <n v="404"/>
    <n v="279.7"/>
    <n v="521"/>
    <n v="2"/>
    <n v="18"/>
    <n v="0"/>
    <n v="45"/>
    <n v="35.729999999999997"/>
    <n v="36.880000000000003"/>
    <n v="584"/>
    <s v="2017Plan"/>
    <d v="2017-03-01T00:00:00"/>
    <x v="0"/>
    <x v="0"/>
    <n v="15.8"/>
    <s v="N/A"/>
    <x v="0"/>
  </r>
  <r>
    <x v="1"/>
    <x v="2"/>
    <n v="2"/>
    <s v="Brown 2"/>
    <n v="30.3"/>
    <n v="0"/>
    <n v="24.4"/>
    <n v="3"/>
    <n v="328.3"/>
    <n v="10830"/>
    <n v="437"/>
    <n v="279.7"/>
    <n v="918"/>
    <n v="2"/>
    <n v="23"/>
    <n v="0"/>
    <n v="65"/>
    <n v="32.42"/>
    <n v="33.19"/>
    <n v="1006"/>
    <s v="2017Plan"/>
    <d v="2017-03-01T00:00:00"/>
    <x v="0"/>
    <x v="1"/>
    <n v="30.3"/>
    <s v="N/A"/>
    <x v="0"/>
  </r>
  <r>
    <x v="1"/>
    <x v="2"/>
    <n v="3"/>
    <s v="Brown 3"/>
    <n v="86"/>
    <n v="0"/>
    <n v="28.1"/>
    <n v="4"/>
    <n v="1049.2"/>
    <n v="12200"/>
    <n v="554"/>
    <n v="279.7"/>
    <n v="2934"/>
    <n v="4"/>
    <n v="50"/>
    <n v="0"/>
    <n v="261"/>
    <n v="37.159999999999997"/>
    <n v="37.729999999999997"/>
    <n v="3245"/>
    <s v="2017Plan"/>
    <d v="2017-03-01T00:00:00"/>
    <x v="0"/>
    <x v="2"/>
    <n v="86"/>
    <s v="N/A"/>
    <x v="0"/>
  </r>
  <r>
    <x v="1"/>
    <x v="2"/>
    <n v="4"/>
    <s v="Ghent 1"/>
    <n v="85.4"/>
    <n v="0"/>
    <n v="24.2"/>
    <n v="1"/>
    <n v="896.6"/>
    <n v="10499"/>
    <n v="215"/>
    <n v="205.1"/>
    <n v="1839"/>
    <n v="1"/>
    <n v="13"/>
    <n v="0"/>
    <n v="161"/>
    <n v="23.41"/>
    <n v="23.56"/>
    <n v="2012"/>
    <s v="2017Plan"/>
    <d v="2017-03-01T00:00:00"/>
    <x v="0"/>
    <x v="3"/>
    <n v="85.4"/>
    <s v="N/A"/>
    <x v="0"/>
  </r>
  <r>
    <x v="1"/>
    <x v="2"/>
    <n v="5"/>
    <s v="Ghent 2"/>
    <n v="298.2"/>
    <n v="0"/>
    <n v="82.8"/>
    <n v="2"/>
    <n v="3093.6"/>
    <n v="10374"/>
    <n v="703"/>
    <n v="205.1"/>
    <n v="6345"/>
    <n v="2"/>
    <n v="22"/>
    <n v="0"/>
    <n v="330"/>
    <n v="22.38"/>
    <n v="22.46"/>
    <n v="6697"/>
    <s v="2017Plan"/>
    <d v="2017-03-01T00:00:00"/>
    <x v="0"/>
    <x v="4"/>
    <n v="298.2"/>
    <s v="N/A"/>
    <x v="0"/>
  </r>
  <r>
    <x v="1"/>
    <x v="2"/>
    <n v="6"/>
    <s v="Ghent 3"/>
    <n v="283.5"/>
    <n v="0"/>
    <n v="79.099999999999994"/>
    <n v="2"/>
    <n v="3157.6"/>
    <n v="11137"/>
    <n v="704"/>
    <n v="205.1"/>
    <n v="6476"/>
    <n v="3"/>
    <n v="36"/>
    <n v="0"/>
    <n v="519"/>
    <n v="24.67"/>
    <n v="24.8"/>
    <n v="7032"/>
    <s v="2017Plan"/>
    <d v="2017-03-01T00:00:00"/>
    <x v="0"/>
    <x v="5"/>
    <n v="283.5"/>
    <s v="N/A"/>
    <x v="0"/>
  </r>
  <r>
    <x v="1"/>
    <x v="2"/>
    <n v="7"/>
    <s v="Ghent 4"/>
    <n v="294.89999999999998"/>
    <n v="0"/>
    <n v="83.3"/>
    <n v="2"/>
    <n v="3212.5"/>
    <n v="10894"/>
    <n v="695"/>
    <n v="205.1"/>
    <n v="6589"/>
    <n v="4"/>
    <n v="44"/>
    <n v="0"/>
    <n v="561"/>
    <n v="24.25"/>
    <n v="24.39"/>
    <n v="7193"/>
    <s v="2017Plan"/>
    <d v="2017-03-01T00:00:00"/>
    <x v="0"/>
    <x v="6"/>
    <n v="294.89999999999998"/>
    <s v="N/A"/>
    <x v="0"/>
  </r>
  <r>
    <x v="1"/>
    <x v="2"/>
    <n v="8"/>
    <s v="Mill Creek 1"/>
    <n v="165.4"/>
    <n v="0"/>
    <n v="74.099999999999994"/>
    <n v="3"/>
    <n v="1728.7"/>
    <n v="10451"/>
    <n v="660"/>
    <n v="206.9"/>
    <n v="3577"/>
    <n v="6"/>
    <n v="24"/>
    <n v="0"/>
    <n v="152"/>
    <n v="22.54"/>
    <n v="22.69"/>
    <n v="3752"/>
    <s v="2017Plan"/>
    <d v="2017-03-01T00:00:00"/>
    <x v="0"/>
    <x v="7"/>
    <s v="N/A"/>
    <n v="165.4"/>
    <x v="0"/>
  </r>
  <r>
    <x v="1"/>
    <x v="2"/>
    <n v="9"/>
    <s v="Mill Creek 2"/>
    <n v="167"/>
    <n v="0"/>
    <n v="75.8"/>
    <n v="2"/>
    <n v="1783.5"/>
    <n v="10677"/>
    <n v="687"/>
    <n v="206.9"/>
    <n v="3690"/>
    <n v="4"/>
    <n v="16"/>
    <n v="0"/>
    <n v="190"/>
    <n v="23.23"/>
    <n v="23.33"/>
    <n v="3896"/>
    <s v="2017Plan"/>
    <d v="2017-03-01T00:00:00"/>
    <x v="0"/>
    <x v="8"/>
    <s v="N/A"/>
    <n v="167"/>
    <x v="0"/>
  </r>
  <r>
    <x v="1"/>
    <x v="2"/>
    <n v="10"/>
    <s v="Mill Creek 3"/>
    <n v="143.80000000000001"/>
    <n v="0"/>
    <n v="50"/>
    <n v="2"/>
    <n v="1532.8"/>
    <n v="10656"/>
    <n v="466"/>
    <n v="206.9"/>
    <n v="3171"/>
    <n v="12"/>
    <n v="45"/>
    <n v="0"/>
    <n v="183"/>
    <n v="23.32"/>
    <n v="23.63"/>
    <n v="3399"/>
    <s v="2017Plan"/>
    <d v="2017-03-01T00:00:00"/>
    <x v="0"/>
    <x v="9"/>
    <s v="N/A"/>
    <n v="143.80000000000001"/>
    <x v="0"/>
  </r>
  <r>
    <x v="1"/>
    <x v="2"/>
    <n v="11"/>
    <s v="Mill Creek 4"/>
    <n v="279.60000000000002"/>
    <n v="0"/>
    <n v="78"/>
    <n v="2"/>
    <n v="2915.4"/>
    <n v="10428"/>
    <n v="665"/>
    <n v="206.9"/>
    <n v="6032"/>
    <n v="19"/>
    <n v="71"/>
    <n v="0"/>
    <n v="327"/>
    <n v="22.74"/>
    <n v="23"/>
    <n v="6430"/>
    <s v="2017Plan"/>
    <d v="2017-03-01T00:00:00"/>
    <x v="0"/>
    <x v="10"/>
    <s v="N/A"/>
    <n v="279.60000000000002"/>
    <x v="0"/>
  </r>
  <r>
    <x v="1"/>
    <x v="2"/>
    <n v="12"/>
    <s v="Trimble County 1"/>
    <n v="224.6"/>
    <n v="0"/>
    <n v="81.599999999999994"/>
    <n v="2"/>
    <n v="2397.4"/>
    <n v="10673"/>
    <n v="700"/>
    <n v="206.2"/>
    <n v="4942"/>
    <n v="7"/>
    <n v="79"/>
    <n v="0"/>
    <n v="284"/>
    <n v="23.27"/>
    <n v="23.62"/>
    <n v="5306"/>
    <s v="2017Plan"/>
    <d v="2017-03-01T00:00:00"/>
    <x v="0"/>
    <x v="11"/>
    <s v="N/A"/>
    <n v="224.6"/>
    <x v="0"/>
  </r>
  <r>
    <x v="1"/>
    <x v="2"/>
    <n v="13"/>
    <s v="Trimble County 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12"/>
    <n v="0"/>
    <n v="0"/>
    <x v="0"/>
  </r>
  <r>
    <x v="1"/>
    <x v="2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13"/>
    <n v="0"/>
    <n v="0"/>
    <x v="1"/>
  </r>
  <r>
    <x v="1"/>
    <x v="2"/>
    <n v="15"/>
    <s v="Cane Run 7 2X1"/>
    <n v="463.8"/>
    <n v="0"/>
    <n v="90.2"/>
    <n v="3"/>
    <n v="3145.8"/>
    <n v="6782"/>
    <n v="677"/>
    <n v="332.4"/>
    <n v="10456"/>
    <n v="8"/>
    <n v="28"/>
    <n v="0"/>
    <n v="545"/>
    <n v="23.72"/>
    <n v="23.78"/>
    <n v="11028"/>
    <s v="2017Plan"/>
    <d v="2017-03-01T00:00:00"/>
    <x v="0"/>
    <x v="13"/>
    <n v="361.76400000000001"/>
    <n v="102.036"/>
    <x v="1"/>
  </r>
  <r>
    <x v="1"/>
    <x v="2"/>
    <n v="16"/>
    <s v="Brown 5"/>
    <n v="4.3"/>
    <n v="0"/>
    <n v="4.9000000000000004"/>
    <n v="5"/>
    <n v="60.8"/>
    <n v="13985"/>
    <n v="60"/>
    <n v="334.2"/>
    <n v="203"/>
    <n v="0"/>
    <n v="1"/>
    <n v="0"/>
    <n v="0"/>
    <n v="46.74"/>
    <n v="47.05"/>
    <n v="205"/>
    <s v="2017Plan"/>
    <d v="2017-03-01T00:00:00"/>
    <x v="0"/>
    <x v="14"/>
    <n v="2.0209999999999999"/>
    <n v="2.2789999999999999"/>
    <x v="2"/>
  </r>
  <r>
    <x v="1"/>
    <x v="2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14"/>
    <n v="0"/>
    <n v="0"/>
    <x v="2"/>
  </r>
  <r>
    <x v="1"/>
    <x v="2"/>
    <n v="18"/>
    <s v="Brown 6"/>
    <n v="6.2"/>
    <n v="0"/>
    <n v="5.3"/>
    <n v="4"/>
    <n v="69.400000000000006"/>
    <n v="11171"/>
    <n v="47"/>
    <n v="334.2"/>
    <n v="232"/>
    <n v="1"/>
    <n v="3"/>
    <n v="0"/>
    <n v="0"/>
    <n v="37.33"/>
    <n v="37.86"/>
    <n v="235"/>
    <s v="2017Plan"/>
    <d v="2017-03-01T00:00:00"/>
    <x v="0"/>
    <x v="15"/>
    <n v="3.8439999999999999"/>
    <n v="2.3560000000000003"/>
    <x v="2"/>
  </r>
  <r>
    <x v="1"/>
    <x v="2"/>
    <n v="19"/>
    <s v="Brown 7"/>
    <n v="6.5"/>
    <n v="0"/>
    <n v="5.6"/>
    <n v="6"/>
    <n v="72.400000000000006"/>
    <n v="11134"/>
    <n v="49"/>
    <n v="334.2"/>
    <n v="242"/>
    <n v="1"/>
    <n v="5"/>
    <n v="0"/>
    <n v="0"/>
    <n v="37.21"/>
    <n v="37.97"/>
    <n v="247"/>
    <s v="2017Plan"/>
    <d v="2017-03-01T00:00:00"/>
    <x v="0"/>
    <x v="16"/>
    <n v="4.03"/>
    <n v="2.4700000000000002"/>
    <x v="2"/>
  </r>
  <r>
    <x v="1"/>
    <x v="2"/>
    <n v="20"/>
    <s v="Brown 8"/>
    <n v="1.4"/>
    <n v="0"/>
    <n v="1.5"/>
    <n v="1"/>
    <n v="20.399999999999999"/>
    <n v="15101"/>
    <n v="22"/>
    <n v="334.2"/>
    <n v="68"/>
    <n v="0"/>
    <n v="0"/>
    <n v="0"/>
    <n v="0"/>
    <n v="50.47"/>
    <n v="50.67"/>
    <n v="69"/>
    <s v="2017Plan"/>
    <d v="2017-03-01T00:00:00"/>
    <x v="0"/>
    <x v="17"/>
    <n v="1.4"/>
    <s v="N/A"/>
    <x v="2"/>
  </r>
  <r>
    <x v="1"/>
    <x v="2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17"/>
    <n v="0"/>
    <s v="N/A"/>
    <x v="2"/>
  </r>
  <r>
    <x v="1"/>
    <x v="2"/>
    <n v="22"/>
    <s v="Brown 9"/>
    <n v="0.5"/>
    <n v="0"/>
    <n v="0.5"/>
    <n v="2"/>
    <n v="7.2"/>
    <n v="15481"/>
    <n v="8"/>
    <n v="334.2"/>
    <n v="24"/>
    <n v="0"/>
    <n v="1"/>
    <n v="0"/>
    <n v="0"/>
    <n v="51.74"/>
    <n v="52.95"/>
    <n v="25"/>
    <s v="2017Plan"/>
    <d v="2017-03-01T00:00:00"/>
    <x v="0"/>
    <x v="18"/>
    <n v="0.5"/>
    <s v="N/A"/>
    <x v="2"/>
  </r>
  <r>
    <x v="1"/>
    <x v="2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18"/>
    <n v="0"/>
    <s v="N/A"/>
    <x v="2"/>
  </r>
  <r>
    <x v="1"/>
    <x v="2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19"/>
    <n v="0"/>
    <s v="N/A"/>
    <x v="2"/>
  </r>
  <r>
    <x v="1"/>
    <x v="2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19"/>
    <n v="0"/>
    <s v="N/A"/>
    <x v="2"/>
  </r>
  <r>
    <x v="1"/>
    <x v="2"/>
    <n v="26"/>
    <s v="Brown 11"/>
    <n v="0.9"/>
    <n v="0"/>
    <n v="1"/>
    <n v="2"/>
    <n v="12.5"/>
    <n v="14743"/>
    <n v="13"/>
    <n v="334.2"/>
    <n v="42"/>
    <n v="0"/>
    <n v="1"/>
    <n v="0"/>
    <n v="0"/>
    <n v="49.27"/>
    <n v="49.93"/>
    <n v="42"/>
    <s v="2017Plan"/>
    <d v="2017-03-01T00:00:00"/>
    <x v="0"/>
    <x v="20"/>
    <n v="0.9"/>
    <s v="N/A"/>
    <x v="2"/>
  </r>
  <r>
    <x v="1"/>
    <x v="2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20"/>
    <n v="0"/>
    <s v="N/A"/>
    <x v="2"/>
  </r>
  <r>
    <x v="1"/>
    <x v="2"/>
    <n v="28"/>
    <s v="Paddys Run 13"/>
    <n v="13.2"/>
    <n v="0"/>
    <n v="11"/>
    <n v="18"/>
    <n v="145"/>
    <n v="11001"/>
    <n v="99"/>
    <n v="334.2"/>
    <n v="484"/>
    <n v="1"/>
    <n v="3"/>
    <n v="0"/>
    <n v="0"/>
    <n v="36.76"/>
    <n v="36.97"/>
    <n v="487"/>
    <s v="2017Plan"/>
    <d v="2017-03-01T00:00:00"/>
    <x v="0"/>
    <x v="21"/>
    <n v="6.2039999999999997"/>
    <n v="6.9959999999999996"/>
    <x v="2"/>
  </r>
  <r>
    <x v="1"/>
    <x v="2"/>
    <n v="29"/>
    <s v="Trimble Co 05"/>
    <n v="27.7"/>
    <n v="0"/>
    <n v="22.1"/>
    <n v="12"/>
    <n v="304.39999999999998"/>
    <n v="10972"/>
    <n v="190"/>
    <n v="334.2"/>
    <n v="1017"/>
    <n v="1"/>
    <n v="2"/>
    <n v="0"/>
    <n v="0"/>
    <n v="36.67"/>
    <n v="36.729999999999997"/>
    <n v="1019"/>
    <s v="2017Plan"/>
    <d v="2017-03-01T00:00:00"/>
    <x v="0"/>
    <x v="22"/>
    <n v="19.666999999999998"/>
    <n v="8.0329999999999995"/>
    <x v="2"/>
  </r>
  <r>
    <x v="1"/>
    <x v="2"/>
    <n v="30"/>
    <s v="Trimble Co 06"/>
    <n v="27.3"/>
    <n v="0"/>
    <n v="21.7"/>
    <n v="14"/>
    <n v="300.7"/>
    <n v="11002"/>
    <n v="189"/>
    <n v="334.2"/>
    <n v="1005"/>
    <n v="1"/>
    <n v="2"/>
    <n v="0"/>
    <n v="0"/>
    <n v="36.770000000000003"/>
    <n v="36.840000000000003"/>
    <n v="1007"/>
    <s v="2017Plan"/>
    <d v="2017-03-01T00:00:00"/>
    <x v="0"/>
    <x v="23"/>
    <n v="19.382999999999999"/>
    <n v="7.9169999999999998"/>
    <x v="2"/>
  </r>
  <r>
    <x v="1"/>
    <x v="2"/>
    <n v="31"/>
    <s v="Trimble Co 07"/>
    <n v="22.6"/>
    <n v="0"/>
    <n v="17.899999999999999"/>
    <n v="13"/>
    <n v="246.3"/>
    <n v="10920"/>
    <n v="152"/>
    <n v="334.2"/>
    <n v="823"/>
    <n v="1"/>
    <n v="2"/>
    <n v="0"/>
    <n v="0"/>
    <n v="36.49"/>
    <n v="36.58"/>
    <n v="825"/>
    <s v="2017Plan"/>
    <d v="2017-03-01T00:00:00"/>
    <x v="0"/>
    <x v="24"/>
    <n v="14.238000000000001"/>
    <n v="8.3620000000000001"/>
    <x v="2"/>
  </r>
  <r>
    <x v="1"/>
    <x v="2"/>
    <n v="32"/>
    <s v="Trimble Co 08"/>
    <n v="3.6"/>
    <n v="0"/>
    <n v="2.9"/>
    <n v="8"/>
    <n v="39.1"/>
    <n v="10887"/>
    <n v="24"/>
    <n v="334.2"/>
    <n v="131"/>
    <n v="0"/>
    <n v="1"/>
    <n v="0"/>
    <n v="0"/>
    <n v="36.380000000000003"/>
    <n v="36.72"/>
    <n v="132"/>
    <s v="2017Plan"/>
    <d v="2017-03-01T00:00:00"/>
    <x v="0"/>
    <x v="25"/>
    <n v="2.2680000000000002"/>
    <n v="1.3320000000000001"/>
    <x v="2"/>
  </r>
  <r>
    <x v="1"/>
    <x v="2"/>
    <n v="33"/>
    <s v="Trimble Co 09"/>
    <n v="16.399999999999999"/>
    <n v="0"/>
    <n v="13"/>
    <n v="14"/>
    <n v="179.3"/>
    <n v="10928"/>
    <n v="111"/>
    <n v="334.2"/>
    <n v="599"/>
    <n v="1"/>
    <n v="2"/>
    <n v="0"/>
    <n v="0"/>
    <n v="36.520000000000003"/>
    <n v="36.65"/>
    <n v="601"/>
    <s v="2017Plan"/>
    <d v="2017-03-01T00:00:00"/>
    <x v="0"/>
    <x v="26"/>
    <n v="10.331999999999999"/>
    <n v="6.0679999999999996"/>
    <x v="2"/>
  </r>
  <r>
    <x v="1"/>
    <x v="2"/>
    <n v="34"/>
    <s v="Trimble Co 10"/>
    <n v="1.5"/>
    <n v="0"/>
    <n v="1.2"/>
    <n v="2"/>
    <n v="16.5"/>
    <n v="10836"/>
    <n v="10"/>
    <n v="334.2"/>
    <n v="55"/>
    <n v="0"/>
    <n v="0"/>
    <n v="0"/>
    <n v="0"/>
    <n v="36.21"/>
    <n v="36.409999999999997"/>
    <n v="55"/>
    <s v="2017Plan"/>
    <d v="2017-03-01T00:00:00"/>
    <x v="0"/>
    <x v="27"/>
    <n v="0.94500000000000006"/>
    <n v="0.55499999999999994"/>
    <x v="2"/>
  </r>
  <r>
    <x v="1"/>
    <x v="2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28"/>
    <s v="N/A"/>
    <n v="0"/>
    <x v="2"/>
  </r>
  <r>
    <x v="1"/>
    <x v="2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29"/>
    <n v="0"/>
    <s v="N/A"/>
    <x v="2"/>
  </r>
  <r>
    <x v="1"/>
    <x v="2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30"/>
    <s v="N/A"/>
    <n v="0"/>
    <x v="2"/>
  </r>
  <r>
    <x v="1"/>
    <x v="2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31"/>
    <s v="N/A"/>
    <n v="0"/>
    <x v="2"/>
  </r>
  <r>
    <x v="1"/>
    <x v="2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32"/>
    <s v="N/A"/>
    <n v="0"/>
    <x v="2"/>
  </r>
  <r>
    <x v="1"/>
    <x v="2"/>
    <n v="40"/>
    <s v="Dix Dam"/>
    <n v="11"/>
    <n v="0"/>
    <n v="47"/>
    <n v="44"/>
    <s v=""/>
    <s v=""/>
    <n v="358"/>
    <n v="0"/>
    <n v="0"/>
    <s v=""/>
    <n v="0"/>
    <n v="0"/>
    <n v="0"/>
    <n v="0"/>
    <n v="0"/>
    <n v="0"/>
    <s v="2017Plan"/>
    <d v="2017-03-01T00:00:00"/>
    <x v="0"/>
    <x v="33"/>
    <n v="11"/>
    <s v="N/A"/>
    <x v="3"/>
  </r>
  <r>
    <x v="1"/>
    <x v="2"/>
    <n v="41"/>
    <s v="Ohio Falls"/>
    <n v="11.8"/>
    <n v="0"/>
    <n v="100"/>
    <n v="0"/>
    <s v=""/>
    <s v=""/>
    <n v="744"/>
    <n v="0"/>
    <n v="0"/>
    <s v=""/>
    <n v="0"/>
    <n v="0"/>
    <n v="0"/>
    <n v="0"/>
    <n v="0"/>
    <n v="0"/>
    <s v="2017Plan"/>
    <d v="2017-03-01T00:00:00"/>
    <x v="0"/>
    <x v="34"/>
    <s v="N/A"/>
    <n v="11.8"/>
    <x v="3"/>
  </r>
  <r>
    <x v="1"/>
    <x v="2"/>
    <n v="42"/>
    <s v="Brown Solar"/>
    <n v="1.6"/>
    <n v="0"/>
    <n v="100"/>
    <n v="0"/>
    <s v=""/>
    <s v=""/>
    <n v="744"/>
    <n v="0"/>
    <n v="0"/>
    <s v=""/>
    <n v="0"/>
    <n v="0"/>
    <n v="0"/>
    <n v="0"/>
    <n v="0"/>
    <n v="0"/>
    <s v="2017Plan"/>
    <d v="2017-03-01T00:00:00"/>
    <x v="0"/>
    <x v="35"/>
    <n v="0.97599999999999998"/>
    <n v="0.62400000000000011"/>
    <x v="4"/>
  </r>
  <r>
    <x v="1"/>
    <x v="2"/>
    <n v="43"/>
    <s v="OVEC-K Min"/>
    <n v="11.5"/>
    <n v="0"/>
    <n v="100"/>
    <n v="0"/>
    <n v="1153.2"/>
    <n v="100000"/>
    <n v="744"/>
    <n v="26.6"/>
    <n v="306"/>
    <n v="0"/>
    <n v="0"/>
    <n v="0"/>
    <n v="0"/>
    <n v="26.56"/>
    <n v="26.56"/>
    <n v="306"/>
    <s v="2017Plan"/>
    <d v="2017-03-01T00:00:00"/>
    <x v="0"/>
    <x v="36"/>
    <n v="11.5"/>
    <s v="N/A"/>
    <x v="0"/>
  </r>
  <r>
    <x v="1"/>
    <x v="2"/>
    <n v="44"/>
    <s v="OVEC-K Max"/>
    <n v="9.9"/>
    <n v="0"/>
    <n v="40.9"/>
    <n v="60"/>
    <n v="989.9"/>
    <n v="100000"/>
    <n v="303"/>
    <n v="26.6"/>
    <n v="263"/>
    <n v="0"/>
    <n v="0"/>
    <n v="0"/>
    <n v="0"/>
    <n v="26.56"/>
    <n v="26.56"/>
    <n v="263"/>
    <s v="2017Plan"/>
    <d v="2017-03-01T00:00:00"/>
    <x v="0"/>
    <x v="36"/>
    <n v="9.9"/>
    <s v="N/A"/>
    <x v="0"/>
  </r>
  <r>
    <x v="1"/>
    <x v="2"/>
    <n v="45"/>
    <s v="OVEC-L Min"/>
    <n v="25.7"/>
    <n v="0"/>
    <n v="100"/>
    <n v="0"/>
    <n v="2566.8000000000002"/>
    <n v="100000"/>
    <n v="744"/>
    <n v="26.6"/>
    <n v="682"/>
    <n v="0"/>
    <n v="0"/>
    <n v="0"/>
    <n v="0"/>
    <n v="26.56"/>
    <n v="26.56"/>
    <n v="682"/>
    <s v="2017Plan"/>
    <d v="2017-03-01T00:00:00"/>
    <x v="0"/>
    <x v="36"/>
    <s v="N/A"/>
    <n v="25.7"/>
    <x v="0"/>
  </r>
  <r>
    <x v="1"/>
    <x v="2"/>
    <n v="46"/>
    <s v="OVEC-L Max"/>
    <n v="21.8"/>
    <n v="0"/>
    <n v="39.6"/>
    <n v="58"/>
    <n v="2180.5"/>
    <n v="100000"/>
    <n v="293"/>
    <n v="26.6"/>
    <n v="579"/>
    <n v="0"/>
    <n v="0"/>
    <n v="0"/>
    <n v="0"/>
    <n v="26.56"/>
    <n v="26.56"/>
    <n v="579"/>
    <s v="2017Plan"/>
    <d v="2017-03-01T00:00:00"/>
    <x v="0"/>
    <x v="36"/>
    <s v="N/A"/>
    <n v="21.8"/>
    <x v="0"/>
  </r>
  <r>
    <x v="1"/>
    <x v="2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56"/>
    <s v="PUR7X8 1"/>
    <n v="0.2"/>
    <n v="0"/>
    <n v="1.6"/>
    <n v="4"/>
    <s v=""/>
    <s v=""/>
    <n v="4"/>
    <n v="25.6"/>
    <n v="5"/>
    <s v=""/>
    <n v="0"/>
    <n v="0"/>
    <n v="1"/>
    <n v="33.06"/>
    <n v="33.06"/>
    <n v="7"/>
    <s v="2017Plan"/>
    <d v="2017-03-01T00:00:00"/>
    <x v="0"/>
    <x v="37"/>
    <s v="N/A"/>
    <s v="N/A"/>
    <x v="5"/>
  </r>
  <r>
    <x v="1"/>
    <x v="2"/>
    <n v="57"/>
    <s v="PUR7X8 2"/>
    <n v="0.2"/>
    <n v="0"/>
    <n v="1.2"/>
    <n v="3"/>
    <s v=""/>
    <s v=""/>
    <n v="3"/>
    <n v="25.4"/>
    <n v="4"/>
    <s v=""/>
    <n v="0"/>
    <n v="0"/>
    <n v="1"/>
    <n v="32.15"/>
    <n v="32.15"/>
    <n v="5"/>
    <s v="2017Plan"/>
    <d v="2017-03-01T00:00:00"/>
    <x v="0"/>
    <x v="37"/>
    <s v="N/A"/>
    <s v="N/A"/>
    <x v="5"/>
  </r>
  <r>
    <x v="1"/>
    <x v="2"/>
    <n v="58"/>
    <s v="PUR7X8 3"/>
    <n v="0.1"/>
    <n v="0"/>
    <n v="0.4"/>
    <n v="1"/>
    <s v=""/>
    <s v=""/>
    <n v="1"/>
    <n v="25.9"/>
    <n v="1"/>
    <s v=""/>
    <n v="0"/>
    <n v="0"/>
    <n v="0"/>
    <n v="32.68"/>
    <n v="32.68"/>
    <n v="2"/>
    <s v="2017Plan"/>
    <d v="2017-03-01T00:00:00"/>
    <x v="0"/>
    <x v="37"/>
    <s v="N/A"/>
    <s v="N/A"/>
    <x v="5"/>
  </r>
  <r>
    <x v="1"/>
    <x v="2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5"/>
  </r>
  <r>
    <x v="1"/>
    <x v="2"/>
    <n v="60"/>
    <s v="NF5X16NF1"/>
    <n v="-15.1"/>
    <n v="0"/>
    <n v="10.3"/>
    <n v="27"/>
    <s v=""/>
    <s v=""/>
    <n v="249"/>
    <n v="41.8"/>
    <n v="-632"/>
    <s v=""/>
    <n v="0"/>
    <n v="0"/>
    <n v="162"/>
    <n v="31.13"/>
    <n v="31.13"/>
    <n v="-470"/>
    <s v="2017Plan"/>
    <d v="2017-03-01T00:00:00"/>
    <x v="0"/>
    <x v="37"/>
    <s v="N/A"/>
    <s v="N/A"/>
    <x v="6"/>
  </r>
  <r>
    <x v="1"/>
    <x v="2"/>
    <n v="61"/>
    <s v="NF7X8NF01"/>
    <n v="-2.9"/>
    <n v="0"/>
    <n v="11.7"/>
    <n v="30"/>
    <s v=""/>
    <s v=""/>
    <n v="232"/>
    <n v="36.200000000000003"/>
    <n v="-105"/>
    <s v=""/>
    <n v="0"/>
    <n v="0"/>
    <n v="25"/>
    <n v="27.49"/>
    <n v="27.49"/>
    <n v="-80"/>
    <s v="2017Plan"/>
    <d v="2017-03-01T00:00:00"/>
    <x v="0"/>
    <x v="37"/>
    <s v="N/A"/>
    <s v="N/A"/>
    <x v="6"/>
  </r>
  <r>
    <x v="1"/>
    <x v="2"/>
    <n v="62"/>
    <s v="NF2X16SAT1"/>
    <n v="-4.3"/>
    <n v="0"/>
    <n v="19.2"/>
    <n v="4"/>
    <s v=""/>
    <s v=""/>
    <n v="53"/>
    <n v="36.4"/>
    <n v="-156"/>
    <s v=""/>
    <n v="0"/>
    <n v="0"/>
    <n v="36"/>
    <n v="28"/>
    <n v="28"/>
    <n v="-120"/>
    <s v="2017Plan"/>
    <d v="2017-03-01T00:00:00"/>
    <x v="0"/>
    <x v="37"/>
    <s v="N/A"/>
    <s v="N/A"/>
    <x v="6"/>
  </r>
  <r>
    <x v="1"/>
    <x v="2"/>
    <n v="63"/>
    <s v="NF2X16SUN1"/>
    <n v="-2.2000000000000002"/>
    <n v="0"/>
    <n v="9.8000000000000007"/>
    <n v="5"/>
    <s v=""/>
    <s v=""/>
    <n v="63"/>
    <n v="37.299999999999997"/>
    <n v="-82"/>
    <s v=""/>
    <n v="0"/>
    <n v="0"/>
    <n v="19"/>
    <n v="28.8"/>
    <n v="28.8"/>
    <n v="-63"/>
    <s v="2017Plan"/>
    <d v="2017-03-01T00:00:00"/>
    <x v="0"/>
    <x v="37"/>
    <s v="N/A"/>
    <s v="N/A"/>
    <x v="6"/>
  </r>
  <r>
    <x v="1"/>
    <x v="2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6"/>
  </r>
  <r>
    <x v="1"/>
    <x v="2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6"/>
  </r>
  <r>
    <x v="1"/>
    <x v="2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6"/>
  </r>
  <r>
    <x v="1"/>
    <x v="2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6"/>
  </r>
  <r>
    <x v="1"/>
    <x v="2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3-01T00:00:00"/>
    <x v="0"/>
    <x v="37"/>
    <s v="N/A"/>
    <s v="N/A"/>
    <x v="7"/>
  </r>
  <r>
    <x v="1"/>
    <x v="2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37"/>
    <s v="N/A"/>
    <s v="N/A"/>
    <x v="1"/>
  </r>
  <r>
    <x v="1"/>
    <x v="2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37"/>
    <s v="N/A"/>
    <s v="N/A"/>
    <x v="1"/>
  </r>
  <r>
    <x v="1"/>
    <x v="2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37"/>
    <s v="N/A"/>
    <s v="N/A"/>
    <x v="1"/>
  </r>
  <r>
    <x v="1"/>
    <x v="2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3-01T00:00:00"/>
    <x v="0"/>
    <x v="37"/>
    <s v="N/A"/>
    <s v="N/A"/>
    <x v="1"/>
  </r>
  <r>
    <x v="1"/>
    <x v="2"/>
    <n v="84"/>
    <s v="Bluegrass 3"/>
    <n v="2.2000000000000002"/>
    <n v="0"/>
    <n v="1.8"/>
    <n v="4"/>
    <n v="24.3"/>
    <n v="10900"/>
    <n v="14"/>
    <n v="335.9"/>
    <n v="82"/>
    <n v="0"/>
    <n v="37"/>
    <n v="0"/>
    <n v="1"/>
    <n v="37.200000000000003"/>
    <n v="53.89"/>
    <n v="120"/>
    <s v="2017Plan"/>
    <d v="2017-03-01T00:00:00"/>
    <x v="0"/>
    <x v="38"/>
    <s v="N/A"/>
    <n v="2.2000000000000002"/>
    <x v="2"/>
  </r>
  <r>
    <x v="1"/>
    <x v="3"/>
    <n v="1"/>
    <s v="Brown 1"/>
    <n v="19.399999999999999"/>
    <n v="0"/>
    <n v="25.2"/>
    <n v="2"/>
    <n v="232.4"/>
    <n v="11967"/>
    <n v="539"/>
    <n v="282.3"/>
    <n v="656"/>
    <n v="2"/>
    <n v="18"/>
    <n v="0"/>
    <n v="55"/>
    <n v="36.619999999999997"/>
    <n v="37.549999999999997"/>
    <n v="729"/>
    <s v="2017Plan"/>
    <d v="2017-04-01T00:00:00"/>
    <x v="0"/>
    <x v="0"/>
    <n v="19.399999999999999"/>
    <s v="N/A"/>
    <x v="0"/>
  </r>
  <r>
    <x v="1"/>
    <x v="3"/>
    <n v="2"/>
    <s v="Brown 2"/>
    <n v="23.7"/>
    <n v="0"/>
    <n v="19.7"/>
    <n v="3"/>
    <n v="259.7"/>
    <n v="10939"/>
    <n v="373"/>
    <n v="282.3"/>
    <n v="733"/>
    <n v="2"/>
    <n v="23"/>
    <n v="0"/>
    <n v="51"/>
    <n v="33.020000000000003"/>
    <n v="33.99"/>
    <n v="807"/>
    <s v="2017Plan"/>
    <d v="2017-04-01T00:00:00"/>
    <x v="0"/>
    <x v="1"/>
    <n v="23.7"/>
    <s v="N/A"/>
    <x v="0"/>
  </r>
  <r>
    <x v="1"/>
    <x v="3"/>
    <n v="3"/>
    <s v="Brown 3"/>
    <n v="22.8"/>
    <n v="0"/>
    <n v="7.7"/>
    <n v="1"/>
    <n v="279"/>
    <n v="12214"/>
    <n v="148"/>
    <n v="282.3"/>
    <n v="788"/>
    <n v="1"/>
    <n v="12"/>
    <n v="0"/>
    <n v="69"/>
    <n v="37.520000000000003"/>
    <n v="38.04"/>
    <n v="869"/>
    <s v="2017Plan"/>
    <d v="2017-04-01T00:00:00"/>
    <x v="0"/>
    <x v="2"/>
    <n v="22.8"/>
    <s v="N/A"/>
    <x v="0"/>
  </r>
  <r>
    <x v="1"/>
    <x v="3"/>
    <n v="4"/>
    <s v="Ghent 1"/>
    <n v="242.7"/>
    <n v="0"/>
    <n v="71"/>
    <n v="3"/>
    <n v="2551.3000000000002"/>
    <n v="10510"/>
    <n v="627"/>
    <n v="205.1"/>
    <n v="5234"/>
    <n v="4"/>
    <n v="43"/>
    <n v="0"/>
    <n v="457"/>
    <n v="23.44"/>
    <n v="23.62"/>
    <n v="5733"/>
    <s v="2017Plan"/>
    <d v="2017-04-01T00:00:00"/>
    <x v="0"/>
    <x v="3"/>
    <n v="242.7"/>
    <s v="N/A"/>
    <x v="0"/>
  </r>
  <r>
    <x v="1"/>
    <x v="3"/>
    <n v="5"/>
    <s v="Ghent 2"/>
    <n v="255.3"/>
    <n v="0"/>
    <n v="73.3"/>
    <n v="2"/>
    <n v="2654.6"/>
    <n v="10398"/>
    <n v="655"/>
    <n v="205.1"/>
    <n v="5446"/>
    <n v="2"/>
    <n v="22"/>
    <n v="0"/>
    <n v="283"/>
    <n v="22.44"/>
    <n v="22.52"/>
    <n v="5751"/>
    <s v="2017Plan"/>
    <d v="2017-04-01T00:00:00"/>
    <x v="0"/>
    <x v="4"/>
    <n v="255.3"/>
    <s v="N/A"/>
    <x v="0"/>
  </r>
  <r>
    <x v="1"/>
    <x v="3"/>
    <n v="6"/>
    <s v="Ghent 3"/>
    <n v="248.3"/>
    <n v="0"/>
    <n v="71.5"/>
    <n v="2"/>
    <n v="2776.2"/>
    <n v="11182"/>
    <n v="666"/>
    <n v="205.1"/>
    <n v="5695"/>
    <n v="3"/>
    <n v="40"/>
    <n v="0"/>
    <n v="455"/>
    <n v="24.77"/>
    <n v="24.93"/>
    <n v="6190"/>
    <s v="2017Plan"/>
    <d v="2017-04-01T00:00:00"/>
    <x v="0"/>
    <x v="5"/>
    <n v="248.3"/>
    <s v="N/A"/>
    <x v="0"/>
  </r>
  <r>
    <x v="1"/>
    <x v="3"/>
    <n v="7"/>
    <s v="Ghent 4"/>
    <n v="64.599999999999994"/>
    <n v="0"/>
    <n v="18.8"/>
    <n v="1"/>
    <n v="703.8"/>
    <n v="10900"/>
    <n v="154"/>
    <n v="205.1"/>
    <n v="1444"/>
    <n v="2"/>
    <n v="22"/>
    <n v="0"/>
    <n v="123"/>
    <n v="24.26"/>
    <n v="24.6"/>
    <n v="1588"/>
    <s v="2017Plan"/>
    <d v="2017-04-01T00:00:00"/>
    <x v="0"/>
    <x v="6"/>
    <n v="64.599999999999994"/>
    <s v="N/A"/>
    <x v="0"/>
  </r>
  <r>
    <x v="1"/>
    <x v="3"/>
    <n v="8"/>
    <s v="Mill Creek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7"/>
    <s v="N/A"/>
    <n v="0"/>
    <x v="0"/>
  </r>
  <r>
    <x v="1"/>
    <x v="3"/>
    <n v="9"/>
    <s v="Mill Creek 2"/>
    <n v="24.4"/>
    <n v="0"/>
    <n v="11.4"/>
    <n v="2"/>
    <n v="264"/>
    <n v="10835"/>
    <n v="125"/>
    <n v="205.6"/>
    <n v="543"/>
    <n v="4"/>
    <n v="16"/>
    <n v="0"/>
    <n v="28"/>
    <n v="23.42"/>
    <n v="24.08"/>
    <n v="587"/>
    <s v="2017Plan"/>
    <d v="2017-04-01T00:00:00"/>
    <x v="0"/>
    <x v="8"/>
    <s v="N/A"/>
    <n v="24.4"/>
    <x v="0"/>
  </r>
  <r>
    <x v="1"/>
    <x v="3"/>
    <n v="10"/>
    <s v="Mill Creek 3"/>
    <n v="187.5"/>
    <n v="0"/>
    <n v="67.3"/>
    <n v="3"/>
    <n v="2004.7"/>
    <n v="10693"/>
    <n v="655"/>
    <n v="205.6"/>
    <n v="4122"/>
    <n v="18"/>
    <n v="67"/>
    <n v="0"/>
    <n v="239"/>
    <n v="23.26"/>
    <n v="23.62"/>
    <n v="4428"/>
    <s v="2017Plan"/>
    <d v="2017-04-01T00:00:00"/>
    <x v="0"/>
    <x v="9"/>
    <s v="N/A"/>
    <n v="187.5"/>
    <x v="0"/>
  </r>
  <r>
    <x v="1"/>
    <x v="3"/>
    <n v="11"/>
    <s v="Mill Creek 4"/>
    <n v="259.2"/>
    <n v="0"/>
    <n v="74.7"/>
    <n v="2"/>
    <n v="2704.7"/>
    <n v="10435"/>
    <n v="655"/>
    <n v="205.6"/>
    <n v="5562"/>
    <n v="19"/>
    <n v="71"/>
    <n v="0"/>
    <n v="303"/>
    <n v="22.63"/>
    <n v="22.9"/>
    <n v="5936"/>
    <s v="2017Plan"/>
    <d v="2017-04-01T00:00:00"/>
    <x v="0"/>
    <x v="10"/>
    <s v="N/A"/>
    <n v="259.2"/>
    <x v="0"/>
  </r>
  <r>
    <x v="1"/>
    <x v="3"/>
    <n v="12"/>
    <s v="Trimble County 1"/>
    <n v="142.1"/>
    <n v="0"/>
    <n v="53.3"/>
    <n v="2"/>
    <n v="1513.7"/>
    <n v="10651"/>
    <n v="457"/>
    <n v="205.2"/>
    <n v="3105"/>
    <n v="7"/>
    <n v="82"/>
    <n v="0"/>
    <n v="180"/>
    <n v="23.12"/>
    <n v="23.7"/>
    <n v="3368"/>
    <s v="2017Plan"/>
    <d v="2017-04-01T00:00:00"/>
    <x v="0"/>
    <x v="11"/>
    <s v="N/A"/>
    <n v="142.1"/>
    <x v="0"/>
  </r>
  <r>
    <x v="1"/>
    <x v="3"/>
    <n v="13"/>
    <s v="Trimble County 2"/>
    <n v="308.7"/>
    <n v="0"/>
    <n v="76.599999999999994"/>
    <n v="3"/>
    <n v="2839.2"/>
    <n v="9197"/>
    <n v="611"/>
    <n v="209.8"/>
    <n v="5955"/>
    <n v="28"/>
    <n v="85"/>
    <n v="0"/>
    <n v="427"/>
    <n v="20.68"/>
    <n v="20.95"/>
    <n v="6467"/>
    <s v="2017Plan"/>
    <d v="2017-04-01T00:00:00"/>
    <x v="0"/>
    <x v="12"/>
    <n v="250.047"/>
    <n v="58.652999999999999"/>
    <x v="0"/>
  </r>
  <r>
    <x v="1"/>
    <x v="3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13"/>
    <n v="0"/>
    <n v="0"/>
    <x v="1"/>
  </r>
  <r>
    <x v="1"/>
    <x v="3"/>
    <n v="15"/>
    <s v="Cane Run 7 2X1"/>
    <n v="443.6"/>
    <n v="0"/>
    <n v="89.2"/>
    <n v="3"/>
    <n v="3012.6"/>
    <n v="6791"/>
    <n v="656"/>
    <n v="307"/>
    <n v="9249"/>
    <n v="8"/>
    <n v="25"/>
    <n v="0"/>
    <n v="528"/>
    <n v="22.04"/>
    <n v="22.1"/>
    <n v="9802"/>
    <s v="2017Plan"/>
    <d v="2017-04-01T00:00:00"/>
    <x v="0"/>
    <x v="13"/>
    <n v="346.00800000000004"/>
    <n v="97.591999999999999"/>
    <x v="1"/>
  </r>
  <r>
    <x v="1"/>
    <x v="3"/>
    <n v="16"/>
    <s v="Brown 5"/>
    <n v="1"/>
    <n v="0"/>
    <n v="1.2"/>
    <n v="3"/>
    <n v="15.6"/>
    <n v="14985"/>
    <n v="17"/>
    <n v="308.7"/>
    <n v="48"/>
    <n v="0"/>
    <n v="1"/>
    <n v="0"/>
    <n v="0"/>
    <n v="46.26"/>
    <n v="46.89"/>
    <n v="49"/>
    <s v="2017Plan"/>
    <d v="2017-04-01T00:00:00"/>
    <x v="0"/>
    <x v="14"/>
    <n v="0.47"/>
    <n v="0.53"/>
    <x v="2"/>
  </r>
  <r>
    <x v="1"/>
    <x v="3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14"/>
    <n v="0"/>
    <n v="0"/>
    <x v="2"/>
  </r>
  <r>
    <x v="1"/>
    <x v="3"/>
    <n v="18"/>
    <s v="Brown 6"/>
    <n v="3.2"/>
    <n v="0"/>
    <n v="2.9"/>
    <n v="3"/>
    <n v="36.5"/>
    <n v="11292"/>
    <n v="26"/>
    <n v="308.7"/>
    <n v="113"/>
    <n v="1"/>
    <n v="2"/>
    <n v="0"/>
    <n v="0"/>
    <n v="34.86"/>
    <n v="35.450000000000003"/>
    <n v="115"/>
    <s v="2017Plan"/>
    <d v="2017-04-01T00:00:00"/>
    <x v="0"/>
    <x v="15"/>
    <n v="1.984"/>
    <n v="1.2160000000000002"/>
    <x v="2"/>
  </r>
  <r>
    <x v="1"/>
    <x v="3"/>
    <n v="19"/>
    <s v="Brown 7"/>
    <n v="2.2999999999999998"/>
    <n v="0"/>
    <n v="2"/>
    <n v="3"/>
    <n v="26"/>
    <n v="11424"/>
    <n v="19"/>
    <n v="308.7"/>
    <n v="80"/>
    <n v="1"/>
    <n v="2"/>
    <n v="0"/>
    <n v="0"/>
    <n v="35.270000000000003"/>
    <n v="36.19"/>
    <n v="82"/>
    <s v="2017Plan"/>
    <d v="2017-04-01T00:00:00"/>
    <x v="0"/>
    <x v="16"/>
    <n v="1.4259999999999999"/>
    <n v="0.87399999999999989"/>
    <x v="2"/>
  </r>
  <r>
    <x v="1"/>
    <x v="3"/>
    <n v="20"/>
    <s v="Brown 8"/>
    <n v="1.2"/>
    <n v="0"/>
    <n v="1.4"/>
    <n v="2"/>
    <n v="19"/>
    <n v="16518"/>
    <n v="23"/>
    <n v="308.7"/>
    <n v="59"/>
    <n v="0"/>
    <n v="0"/>
    <n v="0"/>
    <n v="0"/>
    <n v="50.99"/>
    <n v="51.39"/>
    <n v="59"/>
    <s v="2017Plan"/>
    <d v="2017-04-01T00:00:00"/>
    <x v="0"/>
    <x v="17"/>
    <n v="1.2"/>
    <s v="N/A"/>
    <x v="2"/>
  </r>
  <r>
    <x v="1"/>
    <x v="3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17"/>
    <n v="0"/>
    <s v="N/A"/>
    <x v="2"/>
  </r>
  <r>
    <x v="1"/>
    <x v="3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18"/>
    <n v="0"/>
    <s v="N/A"/>
    <x v="2"/>
  </r>
  <r>
    <x v="1"/>
    <x v="3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18"/>
    <n v="0"/>
    <s v="N/A"/>
    <x v="2"/>
  </r>
  <r>
    <x v="1"/>
    <x v="3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19"/>
    <n v="0"/>
    <s v="N/A"/>
    <x v="2"/>
  </r>
  <r>
    <x v="1"/>
    <x v="3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19"/>
    <n v="0"/>
    <s v="N/A"/>
    <x v="2"/>
  </r>
  <r>
    <x v="1"/>
    <x v="3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20"/>
    <n v="0"/>
    <s v="N/A"/>
    <x v="2"/>
  </r>
  <r>
    <x v="1"/>
    <x v="3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20"/>
    <n v="0"/>
    <s v="N/A"/>
    <x v="2"/>
  </r>
  <r>
    <x v="1"/>
    <x v="3"/>
    <n v="28"/>
    <s v="Paddys Run 13"/>
    <n v="19.5"/>
    <n v="0"/>
    <n v="16.8"/>
    <n v="22"/>
    <n v="211.3"/>
    <n v="10840"/>
    <n v="139"/>
    <n v="308.7"/>
    <n v="652"/>
    <n v="1"/>
    <n v="3"/>
    <n v="0"/>
    <n v="0"/>
    <n v="33.46"/>
    <n v="33.619999999999997"/>
    <n v="655"/>
    <s v="2017Plan"/>
    <d v="2017-04-01T00:00:00"/>
    <x v="0"/>
    <x v="21"/>
    <n v="9.1649999999999991"/>
    <n v="10.335000000000001"/>
    <x v="2"/>
  </r>
  <r>
    <x v="1"/>
    <x v="3"/>
    <n v="29"/>
    <s v="Trimble Co 0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22"/>
    <n v="0"/>
    <n v="0"/>
    <x v="2"/>
  </r>
  <r>
    <x v="1"/>
    <x v="3"/>
    <n v="30"/>
    <s v="Trimble Co 06"/>
    <n v="27.2"/>
    <n v="0"/>
    <n v="22.3"/>
    <n v="22"/>
    <n v="300.60000000000002"/>
    <n v="11058"/>
    <n v="194"/>
    <n v="308.7"/>
    <n v="928"/>
    <n v="1"/>
    <n v="3"/>
    <n v="0"/>
    <n v="0"/>
    <n v="34.14"/>
    <n v="34.25"/>
    <n v="931"/>
    <s v="2017Plan"/>
    <d v="2017-04-01T00:00:00"/>
    <x v="0"/>
    <x v="23"/>
    <n v="19.311999999999998"/>
    <n v="7.887999999999999"/>
    <x v="2"/>
  </r>
  <r>
    <x v="1"/>
    <x v="3"/>
    <n v="31"/>
    <s v="Trimble Co 07"/>
    <n v="20.6"/>
    <n v="0"/>
    <n v="16.899999999999999"/>
    <n v="21"/>
    <n v="227"/>
    <n v="11014"/>
    <n v="145"/>
    <n v="308.7"/>
    <n v="701"/>
    <n v="1"/>
    <n v="3"/>
    <n v="0"/>
    <n v="0"/>
    <n v="34"/>
    <n v="34.14"/>
    <n v="704"/>
    <s v="2017Plan"/>
    <d v="2017-04-01T00:00:00"/>
    <x v="0"/>
    <x v="24"/>
    <n v="12.978000000000002"/>
    <n v="7.6220000000000008"/>
    <x v="2"/>
  </r>
  <r>
    <x v="1"/>
    <x v="3"/>
    <n v="32"/>
    <s v="Trimble Co 08"/>
    <n v="6.3"/>
    <n v="0"/>
    <n v="5.2"/>
    <n v="7"/>
    <n v="68.599999999999994"/>
    <n v="10936"/>
    <n v="43"/>
    <n v="308.7"/>
    <n v="212"/>
    <n v="0"/>
    <n v="1"/>
    <n v="0"/>
    <n v="0"/>
    <n v="33.76"/>
    <n v="33.909999999999997"/>
    <n v="213"/>
    <s v="2017Plan"/>
    <d v="2017-04-01T00:00:00"/>
    <x v="0"/>
    <x v="25"/>
    <n v="3.9689999999999999"/>
    <n v="2.331"/>
    <x v="2"/>
  </r>
  <r>
    <x v="1"/>
    <x v="3"/>
    <n v="33"/>
    <s v="Trimble Co 09"/>
    <n v="14.9"/>
    <n v="0"/>
    <n v="12.2"/>
    <n v="14"/>
    <n v="164"/>
    <n v="11019"/>
    <n v="105"/>
    <n v="308.7"/>
    <n v="506"/>
    <n v="1"/>
    <n v="2"/>
    <n v="0"/>
    <n v="0"/>
    <n v="34.01"/>
    <n v="34.14"/>
    <n v="508"/>
    <s v="2017Plan"/>
    <d v="2017-04-01T00:00:00"/>
    <x v="0"/>
    <x v="26"/>
    <n v="9.3870000000000005"/>
    <n v="5.5129999999999999"/>
    <x v="2"/>
  </r>
  <r>
    <x v="1"/>
    <x v="3"/>
    <n v="34"/>
    <s v="Trimble Co 10"/>
    <n v="3"/>
    <n v="0"/>
    <n v="2.5"/>
    <n v="4"/>
    <n v="33"/>
    <n v="11003"/>
    <n v="21"/>
    <n v="308.7"/>
    <n v="102"/>
    <n v="0"/>
    <n v="1"/>
    <n v="0"/>
    <n v="0"/>
    <n v="33.96"/>
    <n v="34.14"/>
    <n v="102"/>
    <s v="2017Plan"/>
    <d v="2017-04-01T00:00:00"/>
    <x v="0"/>
    <x v="27"/>
    <n v="1.8900000000000001"/>
    <n v="1.1099999999999999"/>
    <x v="2"/>
  </r>
  <r>
    <x v="1"/>
    <x v="3"/>
    <n v="35"/>
    <s v="Cane Run 11"/>
    <n v="0.2"/>
    <n v="0"/>
    <n v="1.5"/>
    <n v="2"/>
    <n v="2.5"/>
    <n v="16117"/>
    <n v="11"/>
    <n v="307"/>
    <n v="8"/>
    <n v="0"/>
    <n v="0"/>
    <n v="0"/>
    <n v="0"/>
    <n v="49.48"/>
    <n v="49.48"/>
    <n v="8"/>
    <s v="2017Plan"/>
    <d v="2017-04-01T00:00:00"/>
    <x v="0"/>
    <x v="28"/>
    <s v="N/A"/>
    <n v="0.2"/>
    <x v="2"/>
  </r>
  <r>
    <x v="1"/>
    <x v="3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29"/>
    <n v="0"/>
    <s v="N/A"/>
    <x v="2"/>
  </r>
  <r>
    <x v="1"/>
    <x v="3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30"/>
    <s v="N/A"/>
    <n v="0"/>
    <x v="2"/>
  </r>
  <r>
    <x v="1"/>
    <x v="3"/>
    <n v="38"/>
    <s v="Paddys Run 12"/>
    <n v="0.2"/>
    <n v="0"/>
    <n v="1"/>
    <n v="1"/>
    <n v="3.1"/>
    <n v="17005"/>
    <n v="7"/>
    <n v="308.7"/>
    <n v="10"/>
    <n v="0"/>
    <n v="0"/>
    <n v="0"/>
    <n v="0"/>
    <n v="52.49"/>
    <n v="52.49"/>
    <n v="10"/>
    <s v="2017Plan"/>
    <d v="2017-04-01T00:00:00"/>
    <x v="0"/>
    <x v="31"/>
    <s v="N/A"/>
    <n v="0.2"/>
    <x v="2"/>
  </r>
  <r>
    <x v="1"/>
    <x v="3"/>
    <n v="39"/>
    <s v="Zorn 1"/>
    <n v="0"/>
    <n v="0"/>
    <n v="0.1"/>
    <n v="1"/>
    <n v="0.3"/>
    <n v="18676"/>
    <n v="1"/>
    <n v="358.4"/>
    <n v="1"/>
    <n v="0"/>
    <n v="0"/>
    <n v="0"/>
    <n v="0"/>
    <n v="66.930000000000007"/>
    <n v="66.930000000000007"/>
    <n v="1"/>
    <s v="2017Plan"/>
    <d v="2017-04-01T00:00:00"/>
    <x v="0"/>
    <x v="32"/>
    <s v="N/A"/>
    <n v="0"/>
    <x v="2"/>
  </r>
  <r>
    <x v="1"/>
    <x v="3"/>
    <n v="40"/>
    <s v="Dix Dam"/>
    <n v="8.6"/>
    <n v="0"/>
    <n v="37.9"/>
    <n v="29"/>
    <s v=""/>
    <s v=""/>
    <n v="280"/>
    <n v="0"/>
    <n v="0"/>
    <s v=""/>
    <n v="0"/>
    <n v="0"/>
    <n v="0"/>
    <n v="0"/>
    <n v="0"/>
    <n v="0"/>
    <s v="2017Plan"/>
    <d v="2017-04-01T00:00:00"/>
    <x v="0"/>
    <x v="33"/>
    <n v="8.6"/>
    <s v="N/A"/>
    <x v="3"/>
  </r>
  <r>
    <x v="1"/>
    <x v="3"/>
    <n v="41"/>
    <s v="Ohio Falls"/>
    <n v="17.2"/>
    <n v="0"/>
    <n v="100"/>
    <n v="0"/>
    <s v=""/>
    <s v=""/>
    <n v="720"/>
    <n v="0"/>
    <n v="0"/>
    <s v=""/>
    <n v="0"/>
    <n v="0"/>
    <n v="0"/>
    <n v="0"/>
    <n v="0"/>
    <n v="0"/>
    <s v="2017Plan"/>
    <d v="2017-04-01T00:00:00"/>
    <x v="0"/>
    <x v="34"/>
    <s v="N/A"/>
    <n v="17.2"/>
    <x v="3"/>
  </r>
  <r>
    <x v="1"/>
    <x v="3"/>
    <n v="42"/>
    <s v="Brown Solar"/>
    <n v="1.8"/>
    <n v="0"/>
    <n v="100"/>
    <n v="0"/>
    <s v=""/>
    <s v=""/>
    <n v="720"/>
    <n v="0"/>
    <n v="0"/>
    <s v=""/>
    <n v="0"/>
    <n v="0"/>
    <n v="0"/>
    <n v="0"/>
    <n v="0"/>
    <n v="0"/>
    <s v="2017Plan"/>
    <d v="2017-04-01T00:00:00"/>
    <x v="0"/>
    <x v="35"/>
    <n v="1.0980000000000001"/>
    <n v="0.70200000000000007"/>
    <x v="4"/>
  </r>
  <r>
    <x v="1"/>
    <x v="3"/>
    <n v="43"/>
    <s v="OVEC-K Min"/>
    <n v="11.2"/>
    <n v="0"/>
    <n v="100"/>
    <n v="0"/>
    <n v="1116"/>
    <n v="100000"/>
    <n v="720"/>
    <n v="26.6"/>
    <n v="296"/>
    <n v="0"/>
    <n v="0"/>
    <n v="0"/>
    <n v="0"/>
    <n v="26.56"/>
    <n v="26.56"/>
    <n v="296"/>
    <s v="2017Plan"/>
    <d v="2017-04-01T00:00:00"/>
    <x v="0"/>
    <x v="36"/>
    <n v="11.2"/>
    <s v="N/A"/>
    <x v="0"/>
  </r>
  <r>
    <x v="1"/>
    <x v="3"/>
    <n v="44"/>
    <s v="OVEC-K Max"/>
    <n v="2.7"/>
    <n v="0"/>
    <n v="18.399999999999999"/>
    <n v="62"/>
    <n v="274.89999999999998"/>
    <n v="100000"/>
    <n v="132"/>
    <n v="26.6"/>
    <n v="73"/>
    <n v="0"/>
    <n v="0"/>
    <n v="0"/>
    <n v="0"/>
    <n v="26.56"/>
    <n v="26.56"/>
    <n v="73"/>
    <s v="2017Plan"/>
    <d v="2017-04-01T00:00:00"/>
    <x v="0"/>
    <x v="36"/>
    <n v="2.7"/>
    <s v="N/A"/>
    <x v="0"/>
  </r>
  <r>
    <x v="1"/>
    <x v="3"/>
    <n v="45"/>
    <s v="OVEC-L Min"/>
    <n v="24.8"/>
    <n v="0"/>
    <n v="100"/>
    <n v="0"/>
    <n v="2484"/>
    <n v="100000"/>
    <n v="720"/>
    <n v="26.6"/>
    <n v="660"/>
    <n v="0"/>
    <n v="0"/>
    <n v="0"/>
    <n v="0"/>
    <n v="26.56"/>
    <n v="26.56"/>
    <n v="660"/>
    <s v="2017Plan"/>
    <d v="2017-04-01T00:00:00"/>
    <x v="0"/>
    <x v="36"/>
    <s v="N/A"/>
    <n v="24.8"/>
    <x v="0"/>
  </r>
  <r>
    <x v="1"/>
    <x v="3"/>
    <n v="46"/>
    <s v="OVEC-L Max"/>
    <n v="7.4"/>
    <n v="0"/>
    <n v="21.7"/>
    <n v="66"/>
    <n v="742.6"/>
    <n v="100000"/>
    <n v="155"/>
    <n v="26.6"/>
    <n v="197"/>
    <n v="0"/>
    <n v="0"/>
    <n v="0"/>
    <n v="0"/>
    <n v="26.56"/>
    <n v="26.56"/>
    <n v="197"/>
    <s v="2017Plan"/>
    <d v="2017-04-01T00:00:00"/>
    <x v="0"/>
    <x v="36"/>
    <s v="N/A"/>
    <n v="7.4"/>
    <x v="0"/>
  </r>
  <r>
    <x v="1"/>
    <x v="3"/>
    <n v="47"/>
    <s v="PURP5X16a 1"/>
    <n v="0.5"/>
    <n v="0"/>
    <n v="3.1"/>
    <n v="2"/>
    <s v=""/>
    <s v=""/>
    <n v="10"/>
    <n v="37.4"/>
    <n v="19"/>
    <s v=""/>
    <n v="0"/>
    <n v="0"/>
    <n v="4"/>
    <n v="45.84"/>
    <n v="45.84"/>
    <n v="23"/>
    <s v="2017Plan"/>
    <d v="2017-04-01T00:00:00"/>
    <x v="0"/>
    <x v="37"/>
    <s v="N/A"/>
    <s v="N/A"/>
    <x v="5"/>
  </r>
  <r>
    <x v="1"/>
    <x v="3"/>
    <n v="48"/>
    <s v="PURP5X16a 2"/>
    <n v="0.5"/>
    <n v="0"/>
    <n v="2.8"/>
    <n v="2"/>
    <s v=""/>
    <s v=""/>
    <n v="9"/>
    <n v="37.799999999999997"/>
    <n v="17"/>
    <s v=""/>
    <n v="0"/>
    <n v="0"/>
    <n v="4"/>
    <n v="46.23"/>
    <n v="46.23"/>
    <n v="21"/>
    <s v="2017Plan"/>
    <d v="2017-04-01T00:00:00"/>
    <x v="0"/>
    <x v="37"/>
    <s v="N/A"/>
    <s v="N/A"/>
    <x v="5"/>
  </r>
  <r>
    <x v="1"/>
    <x v="3"/>
    <n v="49"/>
    <s v="PURP5X16a 3"/>
    <n v="0.5"/>
    <n v="0"/>
    <n v="2.8"/>
    <n v="2"/>
    <s v=""/>
    <s v=""/>
    <n v="9"/>
    <n v="37.799999999999997"/>
    <n v="17"/>
    <s v=""/>
    <n v="0"/>
    <n v="0"/>
    <n v="4"/>
    <n v="46.23"/>
    <n v="46.23"/>
    <n v="21"/>
    <s v="2017Plan"/>
    <d v="2017-04-01T00:00:00"/>
    <x v="0"/>
    <x v="37"/>
    <s v="N/A"/>
    <s v="N/A"/>
    <x v="5"/>
  </r>
  <r>
    <x v="1"/>
    <x v="3"/>
    <n v="50"/>
    <s v="PURP5X16a 4"/>
    <n v="0.4"/>
    <n v="0"/>
    <n v="2.2000000000000002"/>
    <n v="3"/>
    <s v=""/>
    <s v=""/>
    <n v="7"/>
    <n v="37.4"/>
    <n v="13"/>
    <s v=""/>
    <n v="0"/>
    <n v="0"/>
    <n v="3"/>
    <n v="45.6"/>
    <n v="45.6"/>
    <n v="16"/>
    <s v="2017Plan"/>
    <d v="2017-04-01T00:00:00"/>
    <x v="0"/>
    <x v="37"/>
    <s v="N/A"/>
    <s v="N/A"/>
    <x v="5"/>
  </r>
  <r>
    <x v="1"/>
    <x v="3"/>
    <n v="51"/>
    <s v="PURP7x24H"/>
    <n v="1.3"/>
    <n v="0"/>
    <n v="0.3"/>
    <n v="3"/>
    <s v=""/>
    <s v=""/>
    <n v="8"/>
    <n v="100"/>
    <n v="126"/>
    <s v=""/>
    <n v="0"/>
    <n v="0"/>
    <n v="11"/>
    <n v="108.76"/>
    <n v="108.76"/>
    <n v="137"/>
    <s v="2017Plan"/>
    <d v="2017-04-01T00:00:00"/>
    <x v="0"/>
    <x v="37"/>
    <s v="N/A"/>
    <s v="N/A"/>
    <x v="5"/>
  </r>
  <r>
    <x v="1"/>
    <x v="3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4-01T00:00:00"/>
    <x v="0"/>
    <x v="37"/>
    <s v="N/A"/>
    <s v="N/A"/>
    <x v="5"/>
  </r>
  <r>
    <x v="1"/>
    <x v="3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4-01T00:00:00"/>
    <x v="0"/>
    <x v="37"/>
    <s v="N/A"/>
    <s v="N/A"/>
    <x v="5"/>
  </r>
  <r>
    <x v="1"/>
    <x v="3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4-01T00:00:00"/>
    <x v="0"/>
    <x v="37"/>
    <s v="N/A"/>
    <s v="N/A"/>
    <x v="5"/>
  </r>
  <r>
    <x v="1"/>
    <x v="3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4-01T00:00:00"/>
    <x v="0"/>
    <x v="37"/>
    <s v="N/A"/>
    <s v="N/A"/>
    <x v="5"/>
  </r>
  <r>
    <x v="1"/>
    <x v="3"/>
    <n v="56"/>
    <s v="PUR7X8 1"/>
    <n v="0.8"/>
    <n v="0"/>
    <n v="6.2"/>
    <n v="9"/>
    <s v=""/>
    <s v=""/>
    <n v="15"/>
    <n v="22.1"/>
    <n v="17"/>
    <s v=""/>
    <n v="0"/>
    <n v="0"/>
    <n v="5"/>
    <n v="28.71"/>
    <n v="28.71"/>
    <n v="22"/>
    <s v="2017Plan"/>
    <d v="2017-04-01T00:00:00"/>
    <x v="0"/>
    <x v="37"/>
    <s v="N/A"/>
    <s v="N/A"/>
    <x v="5"/>
  </r>
  <r>
    <x v="1"/>
    <x v="3"/>
    <n v="57"/>
    <s v="PUR7X8 2"/>
    <n v="0.4"/>
    <n v="0"/>
    <n v="3.3"/>
    <n v="5"/>
    <s v=""/>
    <s v=""/>
    <n v="8"/>
    <n v="21.7"/>
    <n v="9"/>
    <s v=""/>
    <n v="0"/>
    <n v="0"/>
    <n v="3"/>
    <n v="28.66"/>
    <n v="28.66"/>
    <n v="11"/>
    <s v="2017Plan"/>
    <d v="2017-04-01T00:00:00"/>
    <x v="0"/>
    <x v="37"/>
    <s v="N/A"/>
    <s v="N/A"/>
    <x v="5"/>
  </r>
  <r>
    <x v="1"/>
    <x v="3"/>
    <n v="58"/>
    <s v="PUR7X8 3"/>
    <n v="0.3"/>
    <n v="0"/>
    <n v="2.5"/>
    <n v="4"/>
    <s v=""/>
    <s v=""/>
    <n v="6"/>
    <n v="22.4"/>
    <n v="7"/>
    <s v=""/>
    <n v="0"/>
    <n v="0"/>
    <n v="2"/>
    <n v="29.55"/>
    <n v="29.55"/>
    <n v="9"/>
    <s v="2017Plan"/>
    <d v="2017-04-01T00:00:00"/>
    <x v="0"/>
    <x v="37"/>
    <s v="N/A"/>
    <s v="N/A"/>
    <x v="5"/>
  </r>
  <r>
    <x v="1"/>
    <x v="3"/>
    <n v="59"/>
    <s v="PUR7X8 4"/>
    <n v="0.2"/>
    <n v="0"/>
    <n v="1.7"/>
    <n v="3"/>
    <s v=""/>
    <s v=""/>
    <n v="4"/>
    <n v="22.4"/>
    <n v="4"/>
    <s v=""/>
    <n v="0"/>
    <n v="0"/>
    <n v="2"/>
    <n v="30"/>
    <n v="30"/>
    <n v="6"/>
    <s v="2017Plan"/>
    <d v="2017-04-01T00:00:00"/>
    <x v="0"/>
    <x v="37"/>
    <s v="N/A"/>
    <s v="N/A"/>
    <x v="5"/>
  </r>
  <r>
    <x v="1"/>
    <x v="3"/>
    <n v="60"/>
    <s v="NF5X16NF1"/>
    <n v="-11.4"/>
    <n v="0"/>
    <n v="8.9"/>
    <n v="33"/>
    <s v=""/>
    <s v=""/>
    <n v="189"/>
    <n v="36.200000000000003"/>
    <n v="-414"/>
    <s v=""/>
    <n v="0"/>
    <n v="0"/>
    <n v="100"/>
    <n v="27.51"/>
    <n v="27.51"/>
    <n v="-314"/>
    <s v="2017Plan"/>
    <d v="2017-04-01T00:00:00"/>
    <x v="0"/>
    <x v="37"/>
    <s v="N/A"/>
    <s v="N/A"/>
    <x v="6"/>
  </r>
  <r>
    <x v="1"/>
    <x v="3"/>
    <n v="61"/>
    <s v="NF7X8NF01"/>
    <n v="0"/>
    <n v="0"/>
    <n v="0"/>
    <n v="30"/>
    <s v=""/>
    <s v=""/>
    <n v="228"/>
    <n v="0"/>
    <n v="0"/>
    <s v=""/>
    <n v="0"/>
    <n v="0"/>
    <n v="0"/>
    <n v="0"/>
    <n v="0"/>
    <n v="0"/>
    <s v="2017Plan"/>
    <d v="2017-04-01T00:00:00"/>
    <x v="0"/>
    <x v="37"/>
    <s v="N/A"/>
    <s v="N/A"/>
    <x v="6"/>
  </r>
  <r>
    <x v="1"/>
    <x v="3"/>
    <n v="62"/>
    <s v="NF2X16SAT1"/>
    <n v="-2.1"/>
    <n v="0"/>
    <n v="7.6"/>
    <n v="7"/>
    <s v=""/>
    <s v=""/>
    <n v="51"/>
    <n v="33.700000000000003"/>
    <n v="-72"/>
    <s v=""/>
    <n v="0"/>
    <n v="0"/>
    <n v="16"/>
    <n v="26.1"/>
    <n v="26.1"/>
    <n v="-56"/>
    <s v="2017Plan"/>
    <d v="2017-04-01T00:00:00"/>
    <x v="0"/>
    <x v="37"/>
    <s v="N/A"/>
    <s v="N/A"/>
    <x v="6"/>
  </r>
  <r>
    <x v="1"/>
    <x v="3"/>
    <n v="63"/>
    <s v="NF2X16SUN1"/>
    <n v="-0.3"/>
    <n v="0"/>
    <n v="0.9"/>
    <n v="5"/>
    <s v=""/>
    <s v=""/>
    <n v="72"/>
    <n v="28.3"/>
    <n v="-7"/>
    <s v=""/>
    <n v="0"/>
    <n v="0"/>
    <n v="2"/>
    <n v="21.13"/>
    <n v="21.13"/>
    <n v="-6"/>
    <s v="2017Plan"/>
    <d v="2017-04-01T00:00:00"/>
    <x v="0"/>
    <x v="37"/>
    <s v="N/A"/>
    <s v="N/A"/>
    <x v="6"/>
  </r>
  <r>
    <x v="1"/>
    <x v="3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4-01T00:00:00"/>
    <x v="0"/>
    <x v="37"/>
    <s v="N/A"/>
    <s v="N/A"/>
    <x v="6"/>
  </r>
  <r>
    <x v="1"/>
    <x v="3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4-01T00:00:00"/>
    <x v="0"/>
    <x v="37"/>
    <s v="N/A"/>
    <s v="N/A"/>
    <x v="6"/>
  </r>
  <r>
    <x v="1"/>
    <x v="3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04-01T00:00:00"/>
    <x v="0"/>
    <x v="37"/>
    <s v="N/A"/>
    <s v="N/A"/>
    <x v="6"/>
  </r>
  <r>
    <x v="1"/>
    <x v="3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4-01T00:00:00"/>
    <x v="0"/>
    <x v="37"/>
    <s v="N/A"/>
    <s v="N/A"/>
    <x v="6"/>
  </r>
  <r>
    <x v="1"/>
    <x v="3"/>
    <n v="68"/>
    <s v="CSR Airgas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69"/>
    <s v="CSR Infiltrat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0"/>
    <s v="CSR NAS"/>
    <n v="0.1"/>
    <n v="0"/>
    <n v="0.3"/>
    <n v="1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1"/>
    <s v="CSR Cemex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2"/>
    <s v="CSR Carb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3"/>
    <s v="CSR OldCastle"/>
    <n v="0"/>
    <n v="0"/>
    <n v="1.3"/>
    <n v="8"/>
    <s v=""/>
    <s v=""/>
    <n v="10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4"/>
    <s v="CSR RRDonnelley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5"/>
    <s v="CSR AirLiqu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6"/>
    <s v="CSR RiverView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7"/>
    <s v="CSR Warri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79"/>
    <s v="CSR RobertsBros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4-01T00:00:00"/>
    <x v="0"/>
    <x v="37"/>
    <s v="N/A"/>
    <s v="N/A"/>
    <x v="7"/>
  </r>
  <r>
    <x v="1"/>
    <x v="3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37"/>
    <s v="N/A"/>
    <s v="N/A"/>
    <x v="1"/>
  </r>
  <r>
    <x v="1"/>
    <x v="3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37"/>
    <s v="N/A"/>
    <s v="N/A"/>
    <x v="1"/>
  </r>
  <r>
    <x v="1"/>
    <x v="3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37"/>
    <s v="N/A"/>
    <s v="N/A"/>
    <x v="1"/>
  </r>
  <r>
    <x v="1"/>
    <x v="3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4-01T00:00:00"/>
    <x v="0"/>
    <x v="37"/>
    <s v="N/A"/>
    <s v="N/A"/>
    <x v="1"/>
  </r>
  <r>
    <x v="1"/>
    <x v="3"/>
    <n v="84"/>
    <s v="Bluegrass 3"/>
    <n v="3.1"/>
    <n v="0"/>
    <n v="2.6"/>
    <n v="5"/>
    <n v="33.299999999999997"/>
    <n v="10900"/>
    <n v="19"/>
    <n v="310.39999999999998"/>
    <n v="103"/>
    <n v="0"/>
    <n v="46"/>
    <n v="0"/>
    <n v="2"/>
    <n v="34.409999999999997"/>
    <n v="49.52"/>
    <n v="151"/>
    <s v="2017Plan"/>
    <d v="2017-04-01T00:00:00"/>
    <x v="0"/>
    <x v="38"/>
    <s v="N/A"/>
    <n v="3.1"/>
    <x v="2"/>
  </r>
  <r>
    <x v="1"/>
    <x v="4"/>
    <n v="1"/>
    <s v="Brown 1"/>
    <n v="0.5"/>
    <n v="0"/>
    <n v="0.6"/>
    <n v="1"/>
    <n v="5.9"/>
    <n v="11972"/>
    <n v="14"/>
    <n v="284.39999999999998"/>
    <n v="17"/>
    <n v="1"/>
    <n v="11"/>
    <n v="0"/>
    <n v="1"/>
    <n v="36.89"/>
    <n v="58.57"/>
    <n v="29"/>
    <s v="2017Plan"/>
    <d v="2017-05-01T00:00:00"/>
    <x v="0"/>
    <x v="0"/>
    <n v="0.5"/>
    <s v="N/A"/>
    <x v="0"/>
  </r>
  <r>
    <x v="1"/>
    <x v="4"/>
    <n v="2"/>
    <s v="Brown 2"/>
    <n v="15.3"/>
    <n v="0"/>
    <n v="12.3"/>
    <n v="4"/>
    <n v="167"/>
    <n v="10929"/>
    <n v="240"/>
    <n v="284.39999999999998"/>
    <n v="475"/>
    <n v="3"/>
    <n v="31"/>
    <n v="0"/>
    <n v="33"/>
    <n v="33.22"/>
    <n v="35.28"/>
    <n v="539"/>
    <s v="2017Plan"/>
    <d v="2017-05-01T00:00:00"/>
    <x v="0"/>
    <x v="1"/>
    <n v="15.3"/>
    <s v="N/A"/>
    <x v="0"/>
  </r>
  <r>
    <x v="1"/>
    <x v="4"/>
    <n v="3"/>
    <s v="Brown 3"/>
    <n v="54.4"/>
    <n v="0"/>
    <n v="17.8"/>
    <n v="4"/>
    <n v="664.3"/>
    <n v="12211"/>
    <n v="353"/>
    <n v="284.39999999999998"/>
    <n v="1889"/>
    <n v="4"/>
    <n v="50"/>
    <n v="0"/>
    <n v="165"/>
    <n v="37.770000000000003"/>
    <n v="38.700000000000003"/>
    <n v="2105"/>
    <s v="2017Plan"/>
    <d v="2017-05-01T00:00:00"/>
    <x v="0"/>
    <x v="2"/>
    <n v="54.4"/>
    <s v="N/A"/>
    <x v="0"/>
  </r>
  <r>
    <x v="1"/>
    <x v="4"/>
    <n v="4"/>
    <s v="Ghent 1"/>
    <n v="258.5"/>
    <n v="0"/>
    <n v="73.2"/>
    <n v="2"/>
    <n v="2721.9"/>
    <n v="10528"/>
    <n v="689"/>
    <n v="205.2"/>
    <n v="5584"/>
    <n v="2"/>
    <n v="25"/>
    <n v="0"/>
    <n v="486"/>
    <n v="23.48"/>
    <n v="23.58"/>
    <n v="6095"/>
    <s v="2017Plan"/>
    <d v="2017-05-01T00:00:00"/>
    <x v="0"/>
    <x v="3"/>
    <n v="258.5"/>
    <s v="N/A"/>
    <x v="0"/>
  </r>
  <r>
    <x v="1"/>
    <x v="4"/>
    <n v="5"/>
    <s v="Ghent 2"/>
    <n v="228.2"/>
    <n v="0"/>
    <n v="63.4"/>
    <n v="2"/>
    <n v="2387.4"/>
    <n v="10462"/>
    <n v="669"/>
    <n v="205.2"/>
    <n v="4898"/>
    <n v="2"/>
    <n v="22"/>
    <n v="0"/>
    <n v="253"/>
    <n v="22.57"/>
    <n v="22.67"/>
    <n v="5173"/>
    <s v="2017Plan"/>
    <d v="2017-05-01T00:00:00"/>
    <x v="0"/>
    <x v="4"/>
    <n v="228.2"/>
    <s v="N/A"/>
    <x v="0"/>
  </r>
  <r>
    <x v="1"/>
    <x v="4"/>
    <n v="6"/>
    <s v="Ghent 3"/>
    <n v="207.2"/>
    <n v="0"/>
    <n v="57.8"/>
    <n v="5"/>
    <n v="2319.1999999999998"/>
    <n v="11193"/>
    <n v="564"/>
    <n v="205.1"/>
    <n v="4758"/>
    <n v="9"/>
    <n v="101"/>
    <n v="0"/>
    <n v="380"/>
    <n v="24.79"/>
    <n v="25.28"/>
    <n v="5239"/>
    <s v="2017Plan"/>
    <d v="2017-05-01T00:00:00"/>
    <x v="0"/>
    <x v="5"/>
    <n v="207.2"/>
    <s v="N/A"/>
    <x v="0"/>
  </r>
  <r>
    <x v="1"/>
    <x v="4"/>
    <n v="7"/>
    <s v="Ghent 4"/>
    <n v="219.1"/>
    <n v="0"/>
    <n v="61.9"/>
    <n v="3"/>
    <n v="2433.6"/>
    <n v="11106"/>
    <n v="613"/>
    <n v="205.1"/>
    <n v="4993"/>
    <n v="6"/>
    <n v="69"/>
    <n v="0"/>
    <n v="417"/>
    <n v="24.68"/>
    <n v="25"/>
    <n v="5479"/>
    <s v="2017Plan"/>
    <d v="2017-05-01T00:00:00"/>
    <x v="0"/>
    <x v="6"/>
    <n v="219.1"/>
    <s v="N/A"/>
    <x v="0"/>
  </r>
  <r>
    <x v="1"/>
    <x v="4"/>
    <n v="8"/>
    <s v="Mill Creek 1"/>
    <n v="134.6"/>
    <n v="0"/>
    <n v="60.3"/>
    <n v="3"/>
    <n v="1416.7"/>
    <n v="10526"/>
    <n v="668"/>
    <n v="204.8"/>
    <n v="2901"/>
    <n v="6"/>
    <n v="25"/>
    <n v="0"/>
    <n v="123"/>
    <n v="22.47"/>
    <n v="22.66"/>
    <n v="3049"/>
    <s v="2017Plan"/>
    <d v="2017-05-01T00:00:00"/>
    <x v="0"/>
    <x v="7"/>
    <s v="N/A"/>
    <n v="134.6"/>
    <x v="0"/>
  </r>
  <r>
    <x v="1"/>
    <x v="4"/>
    <n v="9"/>
    <s v="Mill Creek 2"/>
    <n v="125.3"/>
    <n v="0"/>
    <n v="56.9"/>
    <n v="3"/>
    <n v="1357.1"/>
    <n v="10827"/>
    <n v="641"/>
    <n v="204.8"/>
    <n v="2779"/>
    <n v="6"/>
    <n v="25"/>
    <n v="0"/>
    <n v="143"/>
    <n v="23.31"/>
    <n v="23.51"/>
    <n v="2946"/>
    <s v="2017Plan"/>
    <d v="2017-05-01T00:00:00"/>
    <x v="0"/>
    <x v="8"/>
    <s v="N/A"/>
    <n v="125.3"/>
    <x v="0"/>
  </r>
  <r>
    <x v="1"/>
    <x v="4"/>
    <n v="10"/>
    <s v="Mill Creek 3"/>
    <n v="185"/>
    <n v="0"/>
    <n v="64.2"/>
    <n v="2"/>
    <n v="1982.1"/>
    <n v="10716"/>
    <n v="658"/>
    <n v="204.8"/>
    <n v="4059"/>
    <n v="12"/>
    <n v="46"/>
    <n v="0"/>
    <n v="236"/>
    <n v="23.22"/>
    <n v="23.46"/>
    <n v="4340"/>
    <s v="2017Plan"/>
    <d v="2017-05-01T00:00:00"/>
    <x v="0"/>
    <x v="9"/>
    <s v="N/A"/>
    <n v="185"/>
    <x v="0"/>
  </r>
  <r>
    <x v="1"/>
    <x v="4"/>
    <n v="11"/>
    <s v="Mill Creek 4"/>
    <n v="246.1"/>
    <n v="0"/>
    <n v="68.599999999999994"/>
    <n v="2"/>
    <n v="2570.6999999999998"/>
    <n v="10445"/>
    <n v="662"/>
    <n v="204.8"/>
    <n v="5264"/>
    <n v="19"/>
    <n v="73"/>
    <n v="0"/>
    <n v="288"/>
    <n v="22.56"/>
    <n v="22.85"/>
    <n v="5625"/>
    <s v="2017Plan"/>
    <d v="2017-05-01T00:00:00"/>
    <x v="0"/>
    <x v="10"/>
    <s v="N/A"/>
    <n v="246.1"/>
    <x v="0"/>
  </r>
  <r>
    <x v="1"/>
    <x v="4"/>
    <n v="12"/>
    <s v="Trimble County 1"/>
    <n v="194.5"/>
    <n v="0"/>
    <n v="70.7"/>
    <n v="3"/>
    <n v="2071.6999999999998"/>
    <n v="10652"/>
    <n v="627"/>
    <n v="204.4"/>
    <n v="4235"/>
    <n v="10"/>
    <n v="122"/>
    <n v="0"/>
    <n v="246"/>
    <n v="23.04"/>
    <n v="23.67"/>
    <n v="4603"/>
    <s v="2017Plan"/>
    <d v="2017-05-01T00:00:00"/>
    <x v="0"/>
    <x v="11"/>
    <s v="N/A"/>
    <n v="194.5"/>
    <x v="0"/>
  </r>
  <r>
    <x v="1"/>
    <x v="4"/>
    <n v="13"/>
    <s v="Trimble County 2"/>
    <n v="316.2"/>
    <n v="0"/>
    <n v="75.900000000000006"/>
    <n v="1"/>
    <n v="2910.7"/>
    <n v="9204"/>
    <n v="636"/>
    <n v="209.7"/>
    <n v="6105"/>
    <n v="14"/>
    <n v="42"/>
    <n v="0"/>
    <n v="437"/>
    <n v="20.69"/>
    <n v="20.82"/>
    <n v="6585"/>
    <s v="2017Plan"/>
    <d v="2017-05-01T00:00:00"/>
    <x v="0"/>
    <x v="12"/>
    <n v="256.12200000000001"/>
    <n v="60.077999999999996"/>
    <x v="0"/>
  </r>
  <r>
    <x v="1"/>
    <x v="4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3"/>
    <n v="0"/>
    <n v="0"/>
    <x v="1"/>
  </r>
  <r>
    <x v="1"/>
    <x v="4"/>
    <n v="15"/>
    <s v="Cane Run 7 2X1"/>
    <n v="444.5"/>
    <n v="0"/>
    <n v="86.5"/>
    <n v="3"/>
    <n v="3028.6"/>
    <n v="6813"/>
    <n v="678"/>
    <n v="304.60000000000002"/>
    <n v="9226"/>
    <n v="8"/>
    <n v="25"/>
    <n v="0"/>
    <n v="546"/>
    <n v="21.98"/>
    <n v="22.04"/>
    <n v="9797"/>
    <s v="2017Plan"/>
    <d v="2017-05-01T00:00:00"/>
    <x v="0"/>
    <x v="13"/>
    <n v="346.71000000000004"/>
    <n v="97.79"/>
    <x v="1"/>
  </r>
  <r>
    <x v="1"/>
    <x v="4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4"/>
    <n v="0"/>
    <n v="0"/>
    <x v="2"/>
  </r>
  <r>
    <x v="1"/>
    <x v="4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4"/>
    <n v="0"/>
    <n v="0"/>
    <x v="2"/>
  </r>
  <r>
    <x v="1"/>
    <x v="4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5"/>
    <n v="0"/>
    <n v="0"/>
    <x v="2"/>
  </r>
  <r>
    <x v="1"/>
    <x v="4"/>
    <n v="19"/>
    <s v="Brown 7"/>
    <n v="0.4"/>
    <n v="0"/>
    <n v="0.4"/>
    <n v="1"/>
    <n v="4.8"/>
    <n v="10785"/>
    <n v="3"/>
    <n v="306.3"/>
    <n v="15"/>
    <n v="0"/>
    <n v="1"/>
    <n v="0"/>
    <n v="0"/>
    <n v="33.03"/>
    <n v="34.33"/>
    <n v="15"/>
    <s v="2017Plan"/>
    <d v="2017-05-01T00:00:00"/>
    <x v="0"/>
    <x v="16"/>
    <n v="0.248"/>
    <n v="0.15200000000000002"/>
    <x v="2"/>
  </r>
  <r>
    <x v="1"/>
    <x v="4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7"/>
    <n v="0"/>
    <s v="N/A"/>
    <x v="2"/>
  </r>
  <r>
    <x v="1"/>
    <x v="4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7"/>
    <n v="0"/>
    <s v="N/A"/>
    <x v="2"/>
  </r>
  <r>
    <x v="1"/>
    <x v="4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8"/>
    <n v="0"/>
    <s v="N/A"/>
    <x v="2"/>
  </r>
  <r>
    <x v="1"/>
    <x v="4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8"/>
    <n v="0"/>
    <s v="N/A"/>
    <x v="2"/>
  </r>
  <r>
    <x v="1"/>
    <x v="4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9"/>
    <n v="0"/>
    <s v="N/A"/>
    <x v="2"/>
  </r>
  <r>
    <x v="1"/>
    <x v="4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19"/>
    <n v="0"/>
    <s v="N/A"/>
    <x v="2"/>
  </r>
  <r>
    <x v="1"/>
    <x v="4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20"/>
    <n v="0"/>
    <s v="N/A"/>
    <x v="2"/>
  </r>
  <r>
    <x v="1"/>
    <x v="4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20"/>
    <n v="0"/>
    <s v="N/A"/>
    <x v="2"/>
  </r>
  <r>
    <x v="1"/>
    <x v="4"/>
    <n v="28"/>
    <s v="Paddys Run 13"/>
    <n v="12.2"/>
    <n v="0"/>
    <n v="10.199999999999999"/>
    <n v="9"/>
    <n v="129.4"/>
    <n v="10602"/>
    <n v="80"/>
    <n v="306.3"/>
    <n v="396"/>
    <n v="0"/>
    <n v="1"/>
    <n v="0"/>
    <n v="0"/>
    <n v="32.47"/>
    <n v="32.57"/>
    <n v="397"/>
    <s v="2017Plan"/>
    <d v="2017-05-01T00:00:00"/>
    <x v="0"/>
    <x v="21"/>
    <n v="5.7339999999999991"/>
    <n v="6.4660000000000002"/>
    <x v="2"/>
  </r>
  <r>
    <x v="1"/>
    <x v="4"/>
    <n v="29"/>
    <s v="Trimble Co 05"/>
    <n v="11.2"/>
    <n v="0"/>
    <n v="8.9"/>
    <n v="8"/>
    <n v="121.7"/>
    <n v="10876"/>
    <n v="75"/>
    <n v="306.3"/>
    <n v="373"/>
    <n v="0"/>
    <n v="1"/>
    <n v="0"/>
    <n v="0"/>
    <n v="33.31"/>
    <n v="33.409999999999997"/>
    <n v="374"/>
    <s v="2017Plan"/>
    <d v="2017-05-01T00:00:00"/>
    <x v="0"/>
    <x v="22"/>
    <n v="7.9519999999999991"/>
    <n v="3.2479999999999998"/>
    <x v="2"/>
  </r>
  <r>
    <x v="1"/>
    <x v="4"/>
    <n v="30"/>
    <s v="Trimble Co 06"/>
    <n v="16.3"/>
    <n v="0"/>
    <n v="13"/>
    <n v="12"/>
    <n v="177.4"/>
    <n v="10895"/>
    <n v="110"/>
    <n v="306.3"/>
    <n v="544"/>
    <n v="1"/>
    <n v="2"/>
    <n v="0"/>
    <n v="0"/>
    <n v="33.369999999999997"/>
    <n v="33.47"/>
    <n v="545"/>
    <s v="2017Plan"/>
    <d v="2017-05-01T00:00:00"/>
    <x v="0"/>
    <x v="23"/>
    <n v="11.573"/>
    <n v="4.7270000000000003"/>
    <x v="2"/>
  </r>
  <r>
    <x v="1"/>
    <x v="4"/>
    <n v="31"/>
    <s v="Trimble Co 07"/>
    <n v="11.6"/>
    <n v="0"/>
    <n v="9.1999999999999993"/>
    <n v="8"/>
    <n v="126.3"/>
    <n v="10882"/>
    <n v="78"/>
    <n v="306.3"/>
    <n v="387"/>
    <n v="0"/>
    <n v="1"/>
    <n v="0"/>
    <n v="0"/>
    <n v="33.33"/>
    <n v="33.43"/>
    <n v="388"/>
    <s v="2017Plan"/>
    <d v="2017-05-01T00:00:00"/>
    <x v="0"/>
    <x v="24"/>
    <n v="7.3079999999999998"/>
    <n v="4.2919999999999998"/>
    <x v="2"/>
  </r>
  <r>
    <x v="1"/>
    <x v="4"/>
    <n v="32"/>
    <s v="Trimble Co 08"/>
    <n v="0.8"/>
    <n v="0"/>
    <n v="0.6"/>
    <n v="2"/>
    <n v="8.3000000000000007"/>
    <n v="10770"/>
    <n v="5"/>
    <n v="306.3"/>
    <n v="26"/>
    <n v="0"/>
    <n v="0"/>
    <n v="0"/>
    <n v="0"/>
    <n v="32.99"/>
    <n v="33.32"/>
    <n v="26"/>
    <s v="2017Plan"/>
    <d v="2017-05-01T00:00:00"/>
    <x v="0"/>
    <x v="25"/>
    <n v="0.504"/>
    <n v="0.29599999999999999"/>
    <x v="2"/>
  </r>
  <r>
    <x v="1"/>
    <x v="4"/>
    <n v="33"/>
    <s v="Trimble Co 09"/>
    <n v="5.7"/>
    <n v="0"/>
    <n v="4.5"/>
    <n v="5"/>
    <n v="61.5"/>
    <n v="10886"/>
    <n v="38"/>
    <n v="306.3"/>
    <n v="188"/>
    <n v="0"/>
    <n v="1"/>
    <n v="0"/>
    <n v="0"/>
    <n v="33.340000000000003"/>
    <n v="33.46"/>
    <n v="189"/>
    <s v="2017Plan"/>
    <d v="2017-05-01T00:00:00"/>
    <x v="0"/>
    <x v="26"/>
    <n v="3.5910000000000002"/>
    <n v="2.109"/>
    <x v="2"/>
  </r>
  <r>
    <x v="1"/>
    <x v="4"/>
    <n v="34"/>
    <s v="Trimble Co 10"/>
    <n v="0.9"/>
    <n v="0"/>
    <n v="0.7"/>
    <n v="2"/>
    <n v="9.6"/>
    <n v="10932"/>
    <n v="6"/>
    <n v="306.3"/>
    <n v="29"/>
    <n v="0"/>
    <n v="0"/>
    <n v="0"/>
    <n v="0"/>
    <n v="33.49"/>
    <n v="33.78"/>
    <n v="30"/>
    <s v="2017Plan"/>
    <d v="2017-05-01T00:00:00"/>
    <x v="0"/>
    <x v="27"/>
    <n v="0.56700000000000006"/>
    <n v="0.33300000000000002"/>
    <x v="2"/>
  </r>
  <r>
    <x v="1"/>
    <x v="4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28"/>
    <s v="N/A"/>
    <n v="0"/>
    <x v="2"/>
  </r>
  <r>
    <x v="1"/>
    <x v="4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29"/>
    <n v="0"/>
    <s v="N/A"/>
    <x v="2"/>
  </r>
  <r>
    <x v="1"/>
    <x v="4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30"/>
    <s v="N/A"/>
    <n v="0"/>
    <x v="2"/>
  </r>
  <r>
    <x v="1"/>
    <x v="4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31"/>
    <s v="N/A"/>
    <n v="0"/>
    <x v="2"/>
  </r>
  <r>
    <x v="1"/>
    <x v="4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32"/>
    <s v="N/A"/>
    <n v="0"/>
    <x v="2"/>
  </r>
  <r>
    <x v="1"/>
    <x v="4"/>
    <n v="40"/>
    <s v="Dix Dam"/>
    <n v="6.4"/>
    <n v="0"/>
    <n v="27.5"/>
    <n v="30"/>
    <s v=""/>
    <s v=""/>
    <n v="212"/>
    <n v="0"/>
    <n v="0"/>
    <s v=""/>
    <n v="0"/>
    <n v="0"/>
    <n v="0"/>
    <n v="0"/>
    <n v="0"/>
    <n v="0"/>
    <s v="2017Plan"/>
    <d v="2017-05-01T00:00:00"/>
    <x v="0"/>
    <x v="33"/>
    <n v="6.4"/>
    <s v="N/A"/>
    <x v="3"/>
  </r>
  <r>
    <x v="1"/>
    <x v="4"/>
    <n v="41"/>
    <s v="Ohio Falls"/>
    <n v="20.5"/>
    <n v="0"/>
    <n v="99.6"/>
    <n v="1"/>
    <s v=""/>
    <s v=""/>
    <n v="741"/>
    <n v="0"/>
    <n v="0"/>
    <s v=""/>
    <n v="0"/>
    <n v="0"/>
    <n v="0"/>
    <n v="0"/>
    <n v="0"/>
    <n v="0"/>
    <s v="2017Plan"/>
    <d v="2017-05-01T00:00:00"/>
    <x v="0"/>
    <x v="34"/>
    <s v="N/A"/>
    <n v="20.5"/>
    <x v="3"/>
  </r>
  <r>
    <x v="1"/>
    <x v="4"/>
    <n v="42"/>
    <s v="Brown Solar"/>
    <n v="2.1"/>
    <n v="0"/>
    <n v="100"/>
    <n v="0"/>
    <s v=""/>
    <s v=""/>
    <n v="744"/>
    <n v="0"/>
    <n v="0"/>
    <s v=""/>
    <n v="0"/>
    <n v="0"/>
    <n v="0"/>
    <n v="0"/>
    <n v="0"/>
    <n v="0"/>
    <s v="2017Plan"/>
    <d v="2017-05-01T00:00:00"/>
    <x v="0"/>
    <x v="35"/>
    <n v="1.2809999999999999"/>
    <n v="0.81900000000000006"/>
    <x v="4"/>
  </r>
  <r>
    <x v="1"/>
    <x v="4"/>
    <n v="43"/>
    <s v="OVEC-K Min"/>
    <n v="11.5"/>
    <n v="0"/>
    <n v="100"/>
    <n v="0"/>
    <n v="1153.2"/>
    <n v="100000"/>
    <n v="744"/>
    <n v="26.6"/>
    <n v="306"/>
    <n v="0"/>
    <n v="0"/>
    <n v="0"/>
    <n v="0"/>
    <n v="26.56"/>
    <n v="26.56"/>
    <n v="306"/>
    <s v="2017Plan"/>
    <d v="2017-05-01T00:00:00"/>
    <x v="0"/>
    <x v="36"/>
    <n v="11.5"/>
    <s v="N/A"/>
    <x v="0"/>
  </r>
  <r>
    <x v="1"/>
    <x v="4"/>
    <n v="44"/>
    <s v="OVEC-K Max"/>
    <n v="2.2000000000000002"/>
    <n v="0"/>
    <n v="20.8"/>
    <n v="42"/>
    <n v="216.6"/>
    <n v="100000"/>
    <n v="151"/>
    <n v="26.6"/>
    <n v="58"/>
    <n v="0"/>
    <n v="0"/>
    <n v="0"/>
    <n v="0"/>
    <n v="26.56"/>
    <n v="26.56"/>
    <n v="58"/>
    <s v="2017Plan"/>
    <d v="2017-05-01T00:00:00"/>
    <x v="0"/>
    <x v="36"/>
    <n v="2.2000000000000002"/>
    <s v="N/A"/>
    <x v="0"/>
  </r>
  <r>
    <x v="1"/>
    <x v="4"/>
    <n v="45"/>
    <s v="OVEC-L Min"/>
    <n v="25.7"/>
    <n v="0"/>
    <n v="100"/>
    <n v="0"/>
    <n v="2566.8000000000002"/>
    <n v="100000"/>
    <n v="744"/>
    <n v="26.6"/>
    <n v="682"/>
    <n v="0"/>
    <n v="0"/>
    <n v="0"/>
    <n v="0"/>
    <n v="26.56"/>
    <n v="26.56"/>
    <n v="682"/>
    <s v="2017Plan"/>
    <d v="2017-05-01T00:00:00"/>
    <x v="0"/>
    <x v="36"/>
    <s v="N/A"/>
    <n v="25.7"/>
    <x v="0"/>
  </r>
  <r>
    <x v="1"/>
    <x v="4"/>
    <n v="46"/>
    <s v="OVEC-L Max"/>
    <n v="4.8"/>
    <n v="0"/>
    <n v="20.3"/>
    <n v="39"/>
    <n v="484.8"/>
    <n v="100000"/>
    <n v="147"/>
    <n v="26.6"/>
    <n v="129"/>
    <n v="0"/>
    <n v="0"/>
    <n v="0"/>
    <n v="0"/>
    <n v="26.56"/>
    <n v="26.56"/>
    <n v="129"/>
    <s v="2017Plan"/>
    <d v="2017-05-01T00:00:00"/>
    <x v="0"/>
    <x v="36"/>
    <s v="N/A"/>
    <n v="4.8"/>
    <x v="0"/>
  </r>
  <r>
    <x v="1"/>
    <x v="4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5"/>
  </r>
  <r>
    <x v="1"/>
    <x v="4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5"/>
  </r>
  <r>
    <x v="1"/>
    <x v="4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5"/>
  </r>
  <r>
    <x v="1"/>
    <x v="4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5"/>
  </r>
  <r>
    <x v="1"/>
    <x v="4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5"/>
  </r>
  <r>
    <x v="1"/>
    <x v="4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5"/>
  </r>
  <r>
    <x v="1"/>
    <x v="4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5"/>
  </r>
  <r>
    <x v="1"/>
    <x v="4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5"/>
  </r>
  <r>
    <x v="1"/>
    <x v="4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5"/>
  </r>
  <r>
    <x v="1"/>
    <x v="4"/>
    <n v="56"/>
    <s v="PUR7X8 1"/>
    <n v="0.5"/>
    <n v="0"/>
    <n v="3.6"/>
    <n v="3"/>
    <s v=""/>
    <s v=""/>
    <n v="9"/>
    <n v="15.2"/>
    <n v="7"/>
    <s v=""/>
    <n v="0"/>
    <n v="0"/>
    <n v="3"/>
    <n v="21.62"/>
    <n v="21.62"/>
    <n v="10"/>
    <s v="2017Plan"/>
    <d v="2017-05-01T00:00:00"/>
    <x v="0"/>
    <x v="37"/>
    <s v="N/A"/>
    <s v="N/A"/>
    <x v="5"/>
  </r>
  <r>
    <x v="1"/>
    <x v="4"/>
    <n v="57"/>
    <s v="PUR7X8 2"/>
    <n v="0.4"/>
    <n v="0"/>
    <n v="2.8"/>
    <n v="2"/>
    <s v=""/>
    <s v=""/>
    <n v="7"/>
    <n v="15"/>
    <n v="5"/>
    <s v=""/>
    <n v="0"/>
    <n v="0"/>
    <n v="2"/>
    <n v="21.42"/>
    <n v="21.42"/>
    <n v="7"/>
    <s v="2017Plan"/>
    <d v="2017-05-01T00:00:00"/>
    <x v="0"/>
    <x v="37"/>
    <s v="N/A"/>
    <s v="N/A"/>
    <x v="5"/>
  </r>
  <r>
    <x v="1"/>
    <x v="4"/>
    <n v="58"/>
    <s v="PUR7X8 3"/>
    <n v="0.2"/>
    <n v="0"/>
    <n v="2"/>
    <n v="2"/>
    <s v=""/>
    <s v=""/>
    <n v="5"/>
    <n v="14.7"/>
    <n v="4"/>
    <s v=""/>
    <n v="0"/>
    <n v="0"/>
    <n v="2"/>
    <n v="21.07"/>
    <n v="21.07"/>
    <n v="5"/>
    <s v="2017Plan"/>
    <d v="2017-05-01T00:00:00"/>
    <x v="0"/>
    <x v="37"/>
    <s v="N/A"/>
    <s v="N/A"/>
    <x v="5"/>
  </r>
  <r>
    <x v="1"/>
    <x v="4"/>
    <n v="59"/>
    <s v="PUR7X8 4"/>
    <n v="0.2"/>
    <n v="0"/>
    <n v="2"/>
    <n v="2"/>
    <s v=""/>
    <s v=""/>
    <n v="5"/>
    <n v="14.7"/>
    <n v="4"/>
    <s v=""/>
    <n v="0"/>
    <n v="0"/>
    <n v="2"/>
    <n v="21.07"/>
    <n v="21.07"/>
    <n v="5"/>
    <s v="2017Plan"/>
    <d v="2017-05-01T00:00:00"/>
    <x v="0"/>
    <x v="37"/>
    <s v="N/A"/>
    <s v="N/A"/>
    <x v="5"/>
  </r>
  <r>
    <x v="1"/>
    <x v="4"/>
    <n v="60"/>
    <s v="NF5X16NF1"/>
    <n v="-25.5"/>
    <n v="0"/>
    <n v="17.399999999999999"/>
    <n v="28"/>
    <s v=""/>
    <s v=""/>
    <n v="300"/>
    <n v="36.799999999999997"/>
    <n v="-940"/>
    <s v=""/>
    <n v="0"/>
    <n v="0"/>
    <n v="228"/>
    <n v="27.89"/>
    <n v="27.89"/>
    <n v="-712"/>
    <s v="2017Plan"/>
    <d v="2017-05-01T00:00:00"/>
    <x v="0"/>
    <x v="37"/>
    <s v="N/A"/>
    <s v="N/A"/>
    <x v="6"/>
  </r>
  <r>
    <x v="1"/>
    <x v="4"/>
    <n v="61"/>
    <s v="NF7X8NF01"/>
    <n v="-1.1000000000000001"/>
    <n v="0"/>
    <n v="4.5"/>
    <n v="31"/>
    <s v=""/>
    <s v=""/>
    <n v="246"/>
    <n v="17.7"/>
    <n v="-20"/>
    <s v=""/>
    <n v="0"/>
    <n v="0"/>
    <n v="7"/>
    <n v="11.15"/>
    <n v="11.15"/>
    <n v="-12"/>
    <s v="2017Plan"/>
    <d v="2017-05-01T00:00:00"/>
    <x v="0"/>
    <x v="37"/>
    <s v="N/A"/>
    <s v="N/A"/>
    <x v="6"/>
  </r>
  <r>
    <x v="1"/>
    <x v="4"/>
    <n v="62"/>
    <s v="NF2X16SAT1"/>
    <n v="-3.8"/>
    <n v="0"/>
    <n v="16.899999999999999"/>
    <n v="5"/>
    <s v=""/>
    <s v=""/>
    <n v="58"/>
    <n v="34.9"/>
    <n v="-132"/>
    <s v=""/>
    <n v="0"/>
    <n v="0"/>
    <n v="31"/>
    <n v="26.68"/>
    <n v="26.68"/>
    <n v="-101"/>
    <s v="2017Plan"/>
    <d v="2017-05-01T00:00:00"/>
    <x v="0"/>
    <x v="37"/>
    <s v="N/A"/>
    <s v="N/A"/>
    <x v="6"/>
  </r>
  <r>
    <x v="1"/>
    <x v="4"/>
    <n v="63"/>
    <s v="NF2X16SUN1"/>
    <n v="-3.4"/>
    <n v="0"/>
    <n v="15.1"/>
    <n v="5"/>
    <s v=""/>
    <s v=""/>
    <n v="60"/>
    <n v="40.200000000000003"/>
    <n v="-136"/>
    <s v=""/>
    <n v="0"/>
    <n v="0"/>
    <n v="30"/>
    <n v="31.48"/>
    <n v="31.48"/>
    <n v="-107"/>
    <s v="2017Plan"/>
    <d v="2017-05-01T00:00:00"/>
    <x v="0"/>
    <x v="37"/>
    <s v="N/A"/>
    <s v="N/A"/>
    <x v="6"/>
  </r>
  <r>
    <x v="1"/>
    <x v="4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6"/>
  </r>
  <r>
    <x v="1"/>
    <x v="4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6"/>
  </r>
  <r>
    <x v="1"/>
    <x v="4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6"/>
  </r>
  <r>
    <x v="1"/>
    <x v="4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6"/>
  </r>
  <r>
    <x v="1"/>
    <x v="4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5-01T00:00:00"/>
    <x v="0"/>
    <x v="37"/>
    <s v="N/A"/>
    <s v="N/A"/>
    <x v="7"/>
  </r>
  <r>
    <x v="1"/>
    <x v="4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37"/>
    <s v="N/A"/>
    <s v="N/A"/>
    <x v="1"/>
  </r>
  <r>
    <x v="1"/>
    <x v="4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37"/>
    <s v="N/A"/>
    <s v="N/A"/>
    <x v="1"/>
  </r>
  <r>
    <x v="1"/>
    <x v="4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37"/>
    <s v="N/A"/>
    <s v="N/A"/>
    <x v="1"/>
  </r>
  <r>
    <x v="1"/>
    <x v="4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5-01T00:00:00"/>
    <x v="0"/>
    <x v="37"/>
    <s v="N/A"/>
    <s v="N/A"/>
    <x v="1"/>
  </r>
  <r>
    <x v="1"/>
    <x v="4"/>
    <n v="84"/>
    <s v="Bluegrass 3"/>
    <n v="2.2000000000000002"/>
    <n v="0"/>
    <n v="1.8"/>
    <n v="6"/>
    <n v="24.3"/>
    <n v="10900"/>
    <n v="14"/>
    <n v="308"/>
    <n v="75"/>
    <n v="0"/>
    <n v="54"/>
    <n v="0"/>
    <n v="1"/>
    <n v="34.15"/>
    <n v="58.2"/>
    <n v="130"/>
    <s v="2017Plan"/>
    <d v="2017-05-01T00:00:00"/>
    <x v="0"/>
    <x v="38"/>
    <s v="N/A"/>
    <n v="2.2000000000000002"/>
    <x v="2"/>
  </r>
  <r>
    <x v="1"/>
    <x v="5"/>
    <n v="1"/>
    <s v="Brown 1"/>
    <n v="14.5"/>
    <n v="0"/>
    <n v="19"/>
    <n v="1"/>
    <n v="172.1"/>
    <n v="11859"/>
    <n v="389"/>
    <n v="285.2"/>
    <n v="491"/>
    <n v="1"/>
    <n v="15"/>
    <n v="0"/>
    <n v="41"/>
    <n v="36.65"/>
    <n v="37.67"/>
    <n v="547"/>
    <s v="2017Plan"/>
    <d v="2017-06-01T00:00:00"/>
    <x v="0"/>
    <x v="0"/>
    <n v="14.5"/>
    <s v="N/A"/>
    <x v="0"/>
  </r>
  <r>
    <x v="1"/>
    <x v="5"/>
    <n v="2"/>
    <s v="Brown 2"/>
    <n v="34.700000000000003"/>
    <n v="0"/>
    <n v="29"/>
    <n v="3"/>
    <n v="373.9"/>
    <n v="10773"/>
    <n v="516"/>
    <n v="285.2"/>
    <n v="1066"/>
    <n v="2"/>
    <n v="29"/>
    <n v="0"/>
    <n v="74"/>
    <n v="32.86"/>
    <n v="33.69"/>
    <n v="1169"/>
    <s v="2017Plan"/>
    <d v="2017-06-01T00:00:00"/>
    <x v="0"/>
    <x v="1"/>
    <n v="34.700000000000003"/>
    <s v="N/A"/>
    <x v="0"/>
  </r>
  <r>
    <x v="1"/>
    <x v="5"/>
    <n v="3"/>
    <s v="Brown 3"/>
    <n v="90.2"/>
    <n v="0"/>
    <n v="30.6"/>
    <n v="4"/>
    <n v="1098"/>
    <n v="12166"/>
    <n v="566"/>
    <n v="285.2"/>
    <n v="3131"/>
    <n v="4"/>
    <n v="49"/>
    <n v="0"/>
    <n v="274"/>
    <n v="37.729999999999997"/>
    <n v="38.28"/>
    <n v="3455"/>
    <s v="2017Plan"/>
    <d v="2017-06-01T00:00:00"/>
    <x v="0"/>
    <x v="2"/>
    <n v="90.2"/>
    <s v="N/A"/>
    <x v="0"/>
  </r>
  <r>
    <x v="1"/>
    <x v="5"/>
    <n v="4"/>
    <s v="Ghent 1"/>
    <n v="266.5"/>
    <n v="0"/>
    <n v="78.099999999999994"/>
    <n v="2"/>
    <n v="2827.5"/>
    <n v="10610"/>
    <n v="680"/>
    <n v="204.5"/>
    <n v="5783"/>
    <n v="2"/>
    <n v="25"/>
    <n v="0"/>
    <n v="501"/>
    <n v="23.58"/>
    <n v="23.68"/>
    <n v="6309"/>
    <s v="2017Plan"/>
    <d v="2017-06-01T00:00:00"/>
    <x v="0"/>
    <x v="3"/>
    <n v="266.5"/>
    <s v="N/A"/>
    <x v="0"/>
  </r>
  <r>
    <x v="1"/>
    <x v="5"/>
    <n v="5"/>
    <s v="Ghent 2"/>
    <n v="249.4"/>
    <n v="0"/>
    <n v="70.2"/>
    <n v="2"/>
    <n v="2615.9"/>
    <n v="10491"/>
    <n v="660"/>
    <n v="204.5"/>
    <n v="5350"/>
    <n v="2"/>
    <n v="22"/>
    <n v="0"/>
    <n v="276"/>
    <n v="22.56"/>
    <n v="22.65"/>
    <n v="5649"/>
    <s v="2017Plan"/>
    <d v="2017-06-01T00:00:00"/>
    <x v="0"/>
    <x v="4"/>
    <n v="249.4"/>
    <s v="N/A"/>
    <x v="0"/>
  </r>
  <r>
    <x v="1"/>
    <x v="5"/>
    <n v="6"/>
    <s v="Ghent 3"/>
    <n v="269"/>
    <n v="0"/>
    <n v="77"/>
    <n v="1"/>
    <n v="2991.2"/>
    <n v="11120"/>
    <n v="659"/>
    <n v="204.5"/>
    <n v="6118"/>
    <n v="2"/>
    <n v="18"/>
    <n v="0"/>
    <n v="493"/>
    <n v="24.58"/>
    <n v="24.64"/>
    <n v="6629"/>
    <s v="2017Plan"/>
    <d v="2017-06-01T00:00:00"/>
    <x v="0"/>
    <x v="5"/>
    <n v="269"/>
    <s v="N/A"/>
    <x v="0"/>
  </r>
  <r>
    <x v="1"/>
    <x v="5"/>
    <n v="7"/>
    <s v="Ghent 4"/>
    <n v="257.2"/>
    <n v="0"/>
    <n v="76.8"/>
    <n v="2"/>
    <n v="2833.8"/>
    <n v="11018"/>
    <n v="668"/>
    <n v="204.5"/>
    <n v="5796"/>
    <n v="4"/>
    <n v="43"/>
    <n v="0"/>
    <n v="489"/>
    <n v="24.44"/>
    <n v="24.6"/>
    <n v="6328"/>
    <s v="2017Plan"/>
    <d v="2017-06-01T00:00:00"/>
    <x v="0"/>
    <x v="6"/>
    <n v="257.2"/>
    <s v="N/A"/>
    <x v="0"/>
  </r>
  <r>
    <x v="1"/>
    <x v="5"/>
    <n v="8"/>
    <s v="Mill Creek 1"/>
    <n v="149"/>
    <n v="0"/>
    <n v="69"/>
    <n v="2"/>
    <n v="1554.4"/>
    <n v="10434"/>
    <n v="652"/>
    <n v="204.2"/>
    <n v="3173"/>
    <n v="4"/>
    <n v="16"/>
    <n v="0"/>
    <n v="137"/>
    <n v="22.22"/>
    <n v="22.33"/>
    <n v="3327"/>
    <s v="2017Plan"/>
    <d v="2017-06-01T00:00:00"/>
    <x v="0"/>
    <x v="7"/>
    <s v="N/A"/>
    <n v="149"/>
    <x v="0"/>
  </r>
  <r>
    <x v="1"/>
    <x v="5"/>
    <n v="9"/>
    <s v="Mill Creek 2"/>
    <n v="142.9"/>
    <n v="0"/>
    <n v="66.8"/>
    <n v="2"/>
    <n v="1545.9"/>
    <n v="10816"/>
    <n v="669"/>
    <n v="204.2"/>
    <n v="3156"/>
    <n v="4"/>
    <n v="16"/>
    <n v="0"/>
    <n v="163"/>
    <n v="23.22"/>
    <n v="23.34"/>
    <n v="3335"/>
    <s v="2017Plan"/>
    <d v="2017-06-01T00:00:00"/>
    <x v="0"/>
    <x v="8"/>
    <s v="N/A"/>
    <n v="142.9"/>
    <x v="0"/>
  </r>
  <r>
    <x v="1"/>
    <x v="5"/>
    <n v="10"/>
    <s v="Mill Creek 3"/>
    <n v="197.7"/>
    <n v="0"/>
    <n v="71.3"/>
    <n v="2"/>
    <n v="2120.8000000000002"/>
    <n v="10727"/>
    <n v="656"/>
    <n v="204.2"/>
    <n v="4330"/>
    <n v="12"/>
    <n v="46"/>
    <n v="0"/>
    <n v="252"/>
    <n v="23.17"/>
    <n v="23.41"/>
    <n v="4628"/>
    <s v="2017Plan"/>
    <d v="2017-06-01T00:00:00"/>
    <x v="0"/>
    <x v="9"/>
    <s v="N/A"/>
    <n v="197.7"/>
    <x v="0"/>
  </r>
  <r>
    <x v="1"/>
    <x v="5"/>
    <n v="11"/>
    <s v="Mill Creek 4"/>
    <n v="257.2"/>
    <n v="0"/>
    <n v="74.900000000000006"/>
    <n v="2"/>
    <n v="2693.9"/>
    <n v="10476"/>
    <n v="674"/>
    <n v="204.2"/>
    <n v="5500"/>
    <n v="19"/>
    <n v="73"/>
    <n v="0"/>
    <n v="301"/>
    <n v="22.56"/>
    <n v="22.84"/>
    <n v="5873"/>
    <s v="2017Plan"/>
    <d v="2017-06-01T00:00:00"/>
    <x v="0"/>
    <x v="10"/>
    <s v="N/A"/>
    <n v="257.2"/>
    <x v="0"/>
  </r>
  <r>
    <x v="1"/>
    <x v="5"/>
    <n v="12"/>
    <s v="Trimble County 1"/>
    <n v="211.7"/>
    <n v="0"/>
    <n v="79.5"/>
    <n v="2"/>
    <n v="2264.6999999999998"/>
    <n v="10696"/>
    <n v="656"/>
    <n v="203.8"/>
    <n v="4616"/>
    <n v="7"/>
    <n v="79"/>
    <n v="0"/>
    <n v="268"/>
    <n v="23.07"/>
    <n v="23.44"/>
    <n v="4963"/>
    <s v="2017Plan"/>
    <d v="2017-06-01T00:00:00"/>
    <x v="0"/>
    <x v="11"/>
    <s v="N/A"/>
    <n v="211.7"/>
    <x v="0"/>
  </r>
  <r>
    <x v="1"/>
    <x v="5"/>
    <n v="13"/>
    <s v="Trimble County 2"/>
    <n v="322.5"/>
    <n v="0"/>
    <n v="81.599999999999994"/>
    <n v="1"/>
    <n v="2980.8"/>
    <n v="9243"/>
    <n v="654"/>
    <n v="209.7"/>
    <n v="6251"/>
    <n v="14"/>
    <n v="43"/>
    <n v="0"/>
    <n v="446"/>
    <n v="20.77"/>
    <n v="20.9"/>
    <n v="6740"/>
    <s v="2017Plan"/>
    <d v="2017-06-01T00:00:00"/>
    <x v="0"/>
    <x v="12"/>
    <n v="261.22500000000002"/>
    <n v="61.274999999999999"/>
    <x v="0"/>
  </r>
  <r>
    <x v="1"/>
    <x v="5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6-01T00:00:00"/>
    <x v="0"/>
    <x v="13"/>
    <n v="0"/>
    <n v="0"/>
    <x v="1"/>
  </r>
  <r>
    <x v="1"/>
    <x v="5"/>
    <n v="15"/>
    <s v="Cane Run 7 2X1"/>
    <n v="417.6"/>
    <n v="0"/>
    <n v="87.6"/>
    <n v="3"/>
    <n v="2870.4"/>
    <n v="6873"/>
    <n v="656"/>
    <n v="307.8"/>
    <n v="8836"/>
    <n v="8"/>
    <n v="26"/>
    <n v="0"/>
    <n v="528"/>
    <n v="22.42"/>
    <n v="22.48"/>
    <n v="9390"/>
    <s v="2017Plan"/>
    <d v="2017-06-01T00:00:00"/>
    <x v="0"/>
    <x v="13"/>
    <n v="325.72800000000001"/>
    <n v="91.872"/>
    <x v="1"/>
  </r>
  <r>
    <x v="1"/>
    <x v="5"/>
    <n v="16"/>
    <s v="Brown 5"/>
    <n v="4.4000000000000004"/>
    <n v="0"/>
    <n v="5.6"/>
    <n v="7"/>
    <n v="57"/>
    <n v="13067"/>
    <n v="52"/>
    <n v="309.5"/>
    <n v="176"/>
    <n v="1"/>
    <n v="2"/>
    <n v="0"/>
    <n v="0"/>
    <n v="40.44"/>
    <n v="40.85"/>
    <n v="178"/>
    <s v="2017Plan"/>
    <d v="2017-06-01T00:00:00"/>
    <x v="0"/>
    <x v="14"/>
    <n v="2.0680000000000001"/>
    <n v="2.3320000000000003"/>
    <x v="2"/>
  </r>
  <r>
    <x v="1"/>
    <x v="5"/>
    <n v="17"/>
    <s v="Brown 5 ICE"/>
    <n v="0.1"/>
    <n v="0"/>
    <n v="0.2"/>
    <n v="4"/>
    <n v="2.2999999999999998"/>
    <n v="16510"/>
    <n v="5"/>
    <n v="309.5"/>
    <n v="7"/>
    <n v="0"/>
    <n v="0"/>
    <n v="0"/>
    <n v="0"/>
    <n v="51.1"/>
    <n v="51.1"/>
    <n v="7"/>
    <s v="2017Plan"/>
    <d v="2017-06-01T00:00:00"/>
    <x v="0"/>
    <x v="14"/>
    <n v="4.7E-2"/>
    <n v="5.3000000000000005E-2"/>
    <x v="2"/>
  </r>
  <r>
    <x v="1"/>
    <x v="5"/>
    <n v="18"/>
    <s v="Brown 6"/>
    <n v="8.1"/>
    <n v="0"/>
    <n v="7.7"/>
    <n v="6"/>
    <n v="89.3"/>
    <n v="10998"/>
    <n v="58"/>
    <n v="309.5"/>
    <n v="277"/>
    <n v="1"/>
    <n v="4"/>
    <n v="0"/>
    <n v="0"/>
    <n v="34.04"/>
    <n v="34.56"/>
    <n v="281"/>
    <s v="2017Plan"/>
    <d v="2017-06-01T00:00:00"/>
    <x v="0"/>
    <x v="15"/>
    <n v="5.0219999999999994"/>
    <n v="3.0779999999999998"/>
    <x v="2"/>
  </r>
  <r>
    <x v="1"/>
    <x v="5"/>
    <n v="19"/>
    <s v="Brown 7"/>
    <n v="8.3000000000000007"/>
    <n v="0"/>
    <n v="7.9"/>
    <n v="5"/>
    <n v="91.7"/>
    <n v="11009"/>
    <n v="60"/>
    <n v="309.5"/>
    <n v="284"/>
    <n v="1"/>
    <n v="4"/>
    <n v="0"/>
    <n v="0"/>
    <n v="34.08"/>
    <n v="34.56"/>
    <n v="288"/>
    <s v="2017Plan"/>
    <d v="2017-06-01T00:00:00"/>
    <x v="0"/>
    <x v="16"/>
    <n v="5.1460000000000008"/>
    <n v="3.1540000000000004"/>
    <x v="2"/>
  </r>
  <r>
    <x v="1"/>
    <x v="5"/>
    <n v="20"/>
    <s v="Brown 8"/>
    <n v="2.4"/>
    <n v="0"/>
    <n v="3.3"/>
    <n v="4"/>
    <n v="35.200000000000003"/>
    <n v="14567"/>
    <n v="37"/>
    <n v="309.5"/>
    <n v="109"/>
    <n v="0"/>
    <n v="1"/>
    <n v="0"/>
    <n v="0"/>
    <n v="45.09"/>
    <n v="45.49"/>
    <n v="110"/>
    <s v="2017Plan"/>
    <d v="2017-06-01T00:00:00"/>
    <x v="0"/>
    <x v="17"/>
    <n v="2.4"/>
    <s v="N/A"/>
    <x v="2"/>
  </r>
  <r>
    <x v="1"/>
    <x v="5"/>
    <n v="21"/>
    <s v="Brown 8 ICE"/>
    <n v="0.1"/>
    <n v="0"/>
    <n v="0.1"/>
    <n v="4"/>
    <n v="2.1"/>
    <n v="16329"/>
    <n v="5"/>
    <n v="309.5"/>
    <n v="7"/>
    <n v="0"/>
    <n v="0"/>
    <n v="0"/>
    <n v="0"/>
    <n v="50.54"/>
    <n v="50.54"/>
    <n v="7"/>
    <s v="2017Plan"/>
    <d v="2017-06-01T00:00:00"/>
    <x v="0"/>
    <x v="17"/>
    <n v="0.1"/>
    <s v="N/A"/>
    <x v="2"/>
  </r>
  <r>
    <x v="1"/>
    <x v="5"/>
    <n v="22"/>
    <s v="Brown 9"/>
    <n v="2.4"/>
    <n v="0"/>
    <n v="3.2"/>
    <n v="5"/>
    <n v="34.6"/>
    <n v="14518"/>
    <n v="36"/>
    <n v="309.5"/>
    <n v="107"/>
    <n v="0"/>
    <n v="1"/>
    <n v="0"/>
    <n v="0"/>
    <n v="44.94"/>
    <n v="45.46"/>
    <n v="108"/>
    <s v="2017Plan"/>
    <d v="2017-06-01T00:00:00"/>
    <x v="0"/>
    <x v="18"/>
    <n v="2.4"/>
    <s v="N/A"/>
    <x v="2"/>
  </r>
  <r>
    <x v="1"/>
    <x v="5"/>
    <n v="23"/>
    <s v="Brown 9 ICE"/>
    <n v="0.1"/>
    <n v="0"/>
    <n v="0.1"/>
    <n v="4"/>
    <n v="2.1"/>
    <n v="16329"/>
    <n v="5"/>
    <n v="309.5"/>
    <n v="7"/>
    <n v="0"/>
    <n v="0"/>
    <n v="0"/>
    <n v="0"/>
    <n v="50.54"/>
    <n v="50.54"/>
    <n v="7"/>
    <s v="2017Plan"/>
    <d v="2017-06-01T00:00:00"/>
    <x v="0"/>
    <x v="18"/>
    <n v="0.1"/>
    <s v="N/A"/>
    <x v="2"/>
  </r>
  <r>
    <x v="1"/>
    <x v="5"/>
    <n v="24"/>
    <s v="Brown 10"/>
    <n v="1.7"/>
    <n v="0"/>
    <n v="2.2999999999999998"/>
    <n v="3"/>
    <n v="24.6"/>
    <n v="14317"/>
    <n v="25"/>
    <n v="309.5"/>
    <n v="76"/>
    <n v="0"/>
    <n v="1"/>
    <n v="0"/>
    <n v="0"/>
    <n v="44.32"/>
    <n v="44.73"/>
    <n v="77"/>
    <s v="2017Plan"/>
    <d v="2017-06-01T00:00:00"/>
    <x v="0"/>
    <x v="19"/>
    <n v="1.7"/>
    <s v="N/A"/>
    <x v="2"/>
  </r>
  <r>
    <x v="1"/>
    <x v="5"/>
    <n v="25"/>
    <s v="Brown 10 ICE"/>
    <n v="0.1"/>
    <n v="0"/>
    <n v="0.1"/>
    <n v="4"/>
    <n v="2.1"/>
    <n v="16329"/>
    <n v="5"/>
    <n v="309.5"/>
    <n v="7"/>
    <n v="0"/>
    <n v="0"/>
    <n v="0"/>
    <n v="0"/>
    <n v="50.54"/>
    <n v="50.54"/>
    <n v="7"/>
    <s v="2017Plan"/>
    <d v="2017-06-01T00:00:00"/>
    <x v="0"/>
    <x v="19"/>
    <n v="0.1"/>
    <s v="N/A"/>
    <x v="2"/>
  </r>
  <r>
    <x v="1"/>
    <x v="5"/>
    <n v="26"/>
    <s v="Brown 11"/>
    <n v="1.9"/>
    <n v="0"/>
    <n v="2.5"/>
    <n v="4"/>
    <n v="27.2"/>
    <n v="14662"/>
    <n v="29"/>
    <n v="309.5"/>
    <n v="84"/>
    <n v="0"/>
    <n v="1"/>
    <n v="0"/>
    <n v="0"/>
    <n v="45.38"/>
    <n v="45.91"/>
    <n v="85"/>
    <s v="2017Plan"/>
    <d v="2017-06-01T00:00:00"/>
    <x v="0"/>
    <x v="20"/>
    <n v="1.9"/>
    <s v="N/A"/>
    <x v="2"/>
  </r>
  <r>
    <x v="1"/>
    <x v="5"/>
    <n v="27"/>
    <s v="Brown 11 ICE"/>
    <n v="0.1"/>
    <n v="0"/>
    <n v="0.1"/>
    <n v="4"/>
    <n v="2.1"/>
    <n v="16329"/>
    <n v="5"/>
    <n v="309.5"/>
    <n v="7"/>
    <n v="0"/>
    <n v="0"/>
    <n v="0"/>
    <n v="0"/>
    <n v="50.54"/>
    <n v="50.54"/>
    <n v="7"/>
    <s v="2017Plan"/>
    <d v="2017-06-01T00:00:00"/>
    <x v="0"/>
    <x v="20"/>
    <n v="0.1"/>
    <s v="N/A"/>
    <x v="2"/>
  </r>
  <r>
    <x v="1"/>
    <x v="5"/>
    <n v="28"/>
    <s v="Paddys Run 13"/>
    <n v="20.100000000000001"/>
    <n v="0"/>
    <n v="19"/>
    <n v="18"/>
    <n v="218.5"/>
    <n v="10858"/>
    <n v="147"/>
    <n v="309.5"/>
    <n v="676"/>
    <n v="1"/>
    <n v="3"/>
    <n v="0"/>
    <n v="0"/>
    <n v="33.61"/>
    <n v="33.74"/>
    <n v="679"/>
    <s v="2017Plan"/>
    <d v="2017-06-01T00:00:00"/>
    <x v="0"/>
    <x v="21"/>
    <n v="9.447000000000001"/>
    <n v="10.653"/>
    <x v="2"/>
  </r>
  <r>
    <x v="1"/>
    <x v="5"/>
    <n v="29"/>
    <s v="Trimble Co 05"/>
    <n v="31.8"/>
    <n v="0"/>
    <n v="27.7"/>
    <n v="22"/>
    <n v="350.1"/>
    <n v="11023"/>
    <n v="223"/>
    <n v="309.5"/>
    <n v="1084"/>
    <n v="1"/>
    <n v="3"/>
    <n v="0"/>
    <n v="0"/>
    <n v="34.119999999999997"/>
    <n v="34.21"/>
    <n v="1087"/>
    <s v="2017Plan"/>
    <d v="2017-06-01T00:00:00"/>
    <x v="0"/>
    <x v="22"/>
    <n v="22.577999999999999"/>
    <n v="9.2219999999999995"/>
    <x v="2"/>
  </r>
  <r>
    <x v="1"/>
    <x v="5"/>
    <n v="30"/>
    <s v="Trimble Co 06"/>
    <n v="26"/>
    <n v="0"/>
    <n v="22.8"/>
    <n v="18"/>
    <n v="286.5"/>
    <n v="10998"/>
    <n v="181"/>
    <n v="309.5"/>
    <n v="887"/>
    <n v="1"/>
    <n v="2"/>
    <n v="0"/>
    <n v="0"/>
    <n v="34.04"/>
    <n v="34.14"/>
    <n v="889"/>
    <s v="2017Plan"/>
    <d v="2017-06-01T00:00:00"/>
    <x v="0"/>
    <x v="23"/>
    <n v="18.46"/>
    <n v="7.5399999999999991"/>
    <x v="2"/>
  </r>
  <r>
    <x v="1"/>
    <x v="5"/>
    <n v="31"/>
    <s v="Trimble Co 07"/>
    <n v="22.9"/>
    <n v="0"/>
    <n v="20"/>
    <n v="17"/>
    <n v="252.1"/>
    <n v="10988"/>
    <n v="159"/>
    <n v="309.5"/>
    <n v="780"/>
    <n v="1"/>
    <n v="2"/>
    <n v="0"/>
    <n v="0"/>
    <n v="34.01"/>
    <n v="34.11"/>
    <n v="783"/>
    <s v="2017Plan"/>
    <d v="2017-06-01T00:00:00"/>
    <x v="0"/>
    <x v="24"/>
    <n v="14.427"/>
    <n v="8.472999999999999"/>
    <x v="2"/>
  </r>
  <r>
    <x v="1"/>
    <x v="5"/>
    <n v="32"/>
    <s v="Trimble Co 08"/>
    <n v="11.5"/>
    <n v="0"/>
    <n v="10.1"/>
    <n v="12"/>
    <n v="125.8"/>
    <n v="10896"/>
    <n v="77"/>
    <n v="309.5"/>
    <n v="389"/>
    <n v="1"/>
    <n v="2"/>
    <n v="0"/>
    <n v="0"/>
    <n v="33.729999999999997"/>
    <n v="33.869999999999997"/>
    <n v="391"/>
    <s v="2017Plan"/>
    <d v="2017-06-01T00:00:00"/>
    <x v="0"/>
    <x v="25"/>
    <n v="7.2450000000000001"/>
    <n v="4.2549999999999999"/>
    <x v="2"/>
  </r>
  <r>
    <x v="1"/>
    <x v="5"/>
    <n v="33"/>
    <s v="Trimble Co 09"/>
    <n v="19.7"/>
    <n v="0"/>
    <n v="17.2"/>
    <n v="13"/>
    <n v="215.5"/>
    <n v="10966"/>
    <n v="135"/>
    <n v="309.5"/>
    <n v="667"/>
    <n v="1"/>
    <n v="2"/>
    <n v="0"/>
    <n v="0"/>
    <n v="33.94"/>
    <n v="34.03"/>
    <n v="669"/>
    <s v="2017Plan"/>
    <d v="2017-06-01T00:00:00"/>
    <x v="0"/>
    <x v="26"/>
    <n v="12.411"/>
    <n v="7.2889999999999997"/>
    <x v="2"/>
  </r>
  <r>
    <x v="1"/>
    <x v="5"/>
    <n v="34"/>
    <s v="Trimble Co 10"/>
    <n v="6.7"/>
    <n v="0"/>
    <n v="5.8"/>
    <n v="11"/>
    <n v="72.3"/>
    <n v="10874"/>
    <n v="44"/>
    <n v="309.5"/>
    <n v="224"/>
    <n v="0"/>
    <n v="2"/>
    <n v="0"/>
    <n v="0"/>
    <n v="33.659999999999997"/>
    <n v="33.89"/>
    <n v="225"/>
    <s v="2017Plan"/>
    <d v="2017-06-01T00:00:00"/>
    <x v="0"/>
    <x v="27"/>
    <n v="4.2210000000000001"/>
    <n v="2.4790000000000001"/>
    <x v="2"/>
  </r>
  <r>
    <x v="1"/>
    <x v="5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6-01T00:00:00"/>
    <x v="0"/>
    <x v="28"/>
    <s v="N/A"/>
    <n v="0"/>
    <x v="2"/>
  </r>
  <r>
    <x v="1"/>
    <x v="5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6-01T00:00:00"/>
    <x v="0"/>
    <x v="29"/>
    <n v="0"/>
    <s v="N/A"/>
    <x v="2"/>
  </r>
  <r>
    <x v="1"/>
    <x v="5"/>
    <n v="37"/>
    <s v="Paddys Run 11"/>
    <n v="0"/>
    <n v="0"/>
    <n v="0.1"/>
    <n v="1"/>
    <n v="0.2"/>
    <n v="15479"/>
    <n v="1"/>
    <n v="309.5"/>
    <n v="1"/>
    <n v="0"/>
    <n v="0"/>
    <n v="0"/>
    <n v="0"/>
    <n v="47.91"/>
    <n v="47.91"/>
    <n v="1"/>
    <s v="2017Plan"/>
    <d v="2017-06-01T00:00:00"/>
    <x v="0"/>
    <x v="30"/>
    <s v="N/A"/>
    <n v="0"/>
    <x v="2"/>
  </r>
  <r>
    <x v="1"/>
    <x v="5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6-01T00:00:00"/>
    <x v="0"/>
    <x v="31"/>
    <s v="N/A"/>
    <n v="0"/>
    <x v="2"/>
  </r>
  <r>
    <x v="1"/>
    <x v="5"/>
    <n v="39"/>
    <s v="Zorn 1"/>
    <n v="0.1"/>
    <n v="0"/>
    <n v="0.8"/>
    <n v="2"/>
    <n v="1.6"/>
    <n v="18676"/>
    <n v="6"/>
    <n v="361.4"/>
    <n v="6"/>
    <n v="0"/>
    <n v="0"/>
    <n v="0"/>
    <n v="0"/>
    <n v="67.5"/>
    <n v="67.5"/>
    <n v="6"/>
    <s v="2017Plan"/>
    <d v="2017-06-01T00:00:00"/>
    <x v="0"/>
    <x v="32"/>
    <s v="N/A"/>
    <n v="0.1"/>
    <x v="2"/>
  </r>
  <r>
    <x v="1"/>
    <x v="5"/>
    <n v="40"/>
    <s v="Dix Dam"/>
    <n v="1.4"/>
    <n v="0"/>
    <n v="6.4"/>
    <n v="12"/>
    <s v=""/>
    <s v=""/>
    <n v="49"/>
    <n v="0"/>
    <n v="0"/>
    <s v=""/>
    <n v="0"/>
    <n v="0"/>
    <n v="0"/>
    <n v="0"/>
    <n v="0"/>
    <n v="0"/>
    <s v="2017Plan"/>
    <d v="2017-06-01T00:00:00"/>
    <x v="0"/>
    <x v="33"/>
    <n v="1.4"/>
    <s v="N/A"/>
    <x v="3"/>
  </r>
  <r>
    <x v="1"/>
    <x v="5"/>
    <n v="41"/>
    <s v="Ohio Falls"/>
    <n v="23.6"/>
    <n v="0"/>
    <n v="99.7"/>
    <n v="1"/>
    <s v=""/>
    <s v=""/>
    <n v="718"/>
    <n v="0"/>
    <n v="0"/>
    <s v=""/>
    <n v="0"/>
    <n v="0"/>
    <n v="0"/>
    <n v="0"/>
    <n v="0"/>
    <n v="0"/>
    <s v="2017Plan"/>
    <d v="2017-06-01T00:00:00"/>
    <x v="0"/>
    <x v="34"/>
    <s v="N/A"/>
    <n v="23.6"/>
    <x v="3"/>
  </r>
  <r>
    <x v="1"/>
    <x v="5"/>
    <n v="42"/>
    <s v="Brown Solar"/>
    <n v="2.2000000000000002"/>
    <n v="0"/>
    <n v="100"/>
    <n v="0"/>
    <s v=""/>
    <s v=""/>
    <n v="720"/>
    <n v="0"/>
    <n v="0"/>
    <s v=""/>
    <n v="0"/>
    <n v="0"/>
    <n v="0"/>
    <n v="0"/>
    <n v="0"/>
    <n v="0"/>
    <s v="2017Plan"/>
    <d v="2017-06-01T00:00:00"/>
    <x v="0"/>
    <x v="35"/>
    <n v="1.3420000000000001"/>
    <n v="0.8580000000000001"/>
    <x v="4"/>
  </r>
  <r>
    <x v="1"/>
    <x v="5"/>
    <n v="43"/>
    <s v="OVEC-K Min"/>
    <n v="11.2"/>
    <n v="0"/>
    <n v="100"/>
    <n v="0"/>
    <n v="1116"/>
    <n v="100000"/>
    <n v="720"/>
    <n v="26.6"/>
    <n v="296"/>
    <n v="0"/>
    <n v="0"/>
    <n v="0"/>
    <n v="0"/>
    <n v="26.56"/>
    <n v="26.56"/>
    <n v="296"/>
    <s v="2017Plan"/>
    <d v="2017-06-01T00:00:00"/>
    <x v="0"/>
    <x v="36"/>
    <n v="11.2"/>
    <s v="N/A"/>
    <x v="0"/>
  </r>
  <r>
    <x v="1"/>
    <x v="5"/>
    <n v="44"/>
    <s v="OVEC-K Max"/>
    <n v="8.3000000000000007"/>
    <n v="0"/>
    <n v="42.3"/>
    <n v="36"/>
    <n v="831.4"/>
    <n v="100000"/>
    <n v="291"/>
    <n v="26.6"/>
    <n v="221"/>
    <n v="0"/>
    <n v="0"/>
    <n v="0"/>
    <n v="0"/>
    <n v="26.56"/>
    <n v="26.56"/>
    <n v="221"/>
    <s v="2017Plan"/>
    <d v="2017-06-01T00:00:00"/>
    <x v="0"/>
    <x v="36"/>
    <n v="8.3000000000000007"/>
    <s v="N/A"/>
    <x v="0"/>
  </r>
  <r>
    <x v="1"/>
    <x v="5"/>
    <n v="45"/>
    <s v="OVEC-L Min"/>
    <n v="24.8"/>
    <n v="0"/>
    <n v="100"/>
    <n v="0"/>
    <n v="2484"/>
    <n v="100000"/>
    <n v="720"/>
    <n v="26.6"/>
    <n v="660"/>
    <n v="0"/>
    <n v="0"/>
    <n v="0"/>
    <n v="0"/>
    <n v="26.56"/>
    <n v="26.56"/>
    <n v="660"/>
    <s v="2017Plan"/>
    <d v="2017-06-01T00:00:00"/>
    <x v="0"/>
    <x v="36"/>
    <s v="N/A"/>
    <n v="24.8"/>
    <x v="0"/>
  </r>
  <r>
    <x v="1"/>
    <x v="5"/>
    <n v="46"/>
    <s v="OVEC-L Max"/>
    <n v="20"/>
    <n v="0"/>
    <n v="44.9"/>
    <n v="35"/>
    <n v="1996.8"/>
    <n v="100000"/>
    <n v="311"/>
    <n v="26.6"/>
    <n v="530"/>
    <n v="0"/>
    <n v="0"/>
    <n v="0"/>
    <n v="0"/>
    <n v="26.56"/>
    <n v="26.56"/>
    <n v="530"/>
    <s v="2017Plan"/>
    <d v="2017-06-01T00:00:00"/>
    <x v="0"/>
    <x v="36"/>
    <s v="N/A"/>
    <n v="20"/>
    <x v="0"/>
  </r>
  <r>
    <x v="1"/>
    <x v="5"/>
    <n v="47"/>
    <s v="PURP5X16a 1"/>
    <n v="0.6"/>
    <n v="0"/>
    <n v="3.1"/>
    <n v="5"/>
    <s v=""/>
    <s v=""/>
    <n v="11"/>
    <n v="49.3"/>
    <n v="27"/>
    <s v=""/>
    <n v="0"/>
    <n v="0"/>
    <n v="4"/>
    <n v="56.24"/>
    <n v="56.24"/>
    <n v="31"/>
    <s v="2017Plan"/>
    <d v="2017-06-01T00:00:00"/>
    <x v="0"/>
    <x v="37"/>
    <s v="N/A"/>
    <s v="N/A"/>
    <x v="5"/>
  </r>
  <r>
    <x v="1"/>
    <x v="5"/>
    <n v="48"/>
    <s v="PURP5X16a 2"/>
    <n v="0.5"/>
    <n v="0"/>
    <n v="2.8"/>
    <n v="4"/>
    <s v=""/>
    <s v=""/>
    <n v="10"/>
    <n v="50"/>
    <n v="25"/>
    <s v=""/>
    <n v="0"/>
    <n v="0"/>
    <n v="3"/>
    <n v="56.71"/>
    <n v="56.71"/>
    <n v="28"/>
    <s v="2017Plan"/>
    <d v="2017-06-01T00:00:00"/>
    <x v="0"/>
    <x v="37"/>
    <s v="N/A"/>
    <s v="N/A"/>
    <x v="5"/>
  </r>
  <r>
    <x v="1"/>
    <x v="5"/>
    <n v="49"/>
    <s v="PURP5X16a 3"/>
    <n v="0.4"/>
    <n v="0"/>
    <n v="2"/>
    <n v="4"/>
    <s v=""/>
    <s v=""/>
    <n v="7"/>
    <n v="48.9"/>
    <n v="17"/>
    <s v=""/>
    <n v="0"/>
    <n v="0"/>
    <n v="2"/>
    <n v="55.83"/>
    <n v="55.83"/>
    <n v="20"/>
    <s v="2017Plan"/>
    <d v="2017-06-01T00:00:00"/>
    <x v="0"/>
    <x v="37"/>
    <s v="N/A"/>
    <s v="N/A"/>
    <x v="5"/>
  </r>
  <r>
    <x v="1"/>
    <x v="5"/>
    <n v="50"/>
    <s v="PURP5X16a 4"/>
    <n v="0.3"/>
    <n v="0"/>
    <n v="1.7"/>
    <n v="3"/>
    <s v=""/>
    <s v=""/>
    <n v="6"/>
    <n v="48.6"/>
    <n v="15"/>
    <s v=""/>
    <n v="0"/>
    <n v="0"/>
    <n v="2"/>
    <n v="55.74"/>
    <n v="55.74"/>
    <n v="17"/>
    <s v="2017Plan"/>
    <d v="2017-06-01T00:00:00"/>
    <x v="0"/>
    <x v="37"/>
    <s v="N/A"/>
    <s v="N/A"/>
    <x v="5"/>
  </r>
  <r>
    <x v="1"/>
    <x v="5"/>
    <n v="51"/>
    <s v="PURP7x24H"/>
    <n v="0.3"/>
    <n v="0"/>
    <n v="0.1"/>
    <n v="3"/>
    <s v=""/>
    <s v=""/>
    <n v="5"/>
    <n v="100"/>
    <n v="32"/>
    <s v=""/>
    <n v="0"/>
    <n v="0"/>
    <n v="2"/>
    <n v="107.34"/>
    <n v="107.34"/>
    <n v="34"/>
    <s v="2017Plan"/>
    <d v="2017-06-01T00:00:00"/>
    <x v="0"/>
    <x v="37"/>
    <s v="N/A"/>
    <s v="N/A"/>
    <x v="5"/>
  </r>
  <r>
    <x v="1"/>
    <x v="5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6-01T00:00:00"/>
    <x v="0"/>
    <x v="37"/>
    <s v="N/A"/>
    <s v="N/A"/>
    <x v="5"/>
  </r>
  <r>
    <x v="1"/>
    <x v="5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6-01T00:00:00"/>
    <x v="0"/>
    <x v="37"/>
    <s v="N/A"/>
    <s v="N/A"/>
    <x v="5"/>
  </r>
  <r>
    <x v="1"/>
    <x v="5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6-01T00:00:00"/>
    <x v="0"/>
    <x v="37"/>
    <s v="N/A"/>
    <s v="N/A"/>
    <x v="5"/>
  </r>
  <r>
    <x v="1"/>
    <x v="5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6-01T00:00:00"/>
    <x v="0"/>
    <x v="37"/>
    <s v="N/A"/>
    <s v="N/A"/>
    <x v="5"/>
  </r>
  <r>
    <x v="1"/>
    <x v="5"/>
    <n v="56"/>
    <s v="PUR7X8 1"/>
    <n v="1.7"/>
    <n v="0"/>
    <n v="13.8"/>
    <n v="10"/>
    <s v=""/>
    <s v=""/>
    <n v="33"/>
    <n v="15.6"/>
    <n v="26"/>
    <s v=""/>
    <n v="0"/>
    <n v="0"/>
    <n v="11"/>
    <n v="22.18"/>
    <n v="22.18"/>
    <n v="37"/>
    <s v="2017Plan"/>
    <d v="2017-06-01T00:00:00"/>
    <x v="0"/>
    <x v="37"/>
    <s v="N/A"/>
    <s v="N/A"/>
    <x v="5"/>
  </r>
  <r>
    <x v="1"/>
    <x v="5"/>
    <n v="57"/>
    <s v="PUR7X8 2"/>
    <n v="1.5"/>
    <n v="0"/>
    <n v="12.1"/>
    <n v="11"/>
    <s v=""/>
    <s v=""/>
    <n v="29"/>
    <n v="15.5"/>
    <n v="22"/>
    <s v=""/>
    <n v="0"/>
    <n v="0"/>
    <n v="10"/>
    <n v="22.07"/>
    <n v="22.07"/>
    <n v="32"/>
    <s v="2017Plan"/>
    <d v="2017-06-01T00:00:00"/>
    <x v="0"/>
    <x v="37"/>
    <s v="N/A"/>
    <s v="N/A"/>
    <x v="5"/>
  </r>
  <r>
    <x v="1"/>
    <x v="5"/>
    <n v="58"/>
    <s v="PUR7X8 3"/>
    <n v="1.2"/>
    <n v="0"/>
    <n v="10.4"/>
    <n v="9"/>
    <s v=""/>
    <s v=""/>
    <n v="25"/>
    <n v="14.5"/>
    <n v="18"/>
    <s v=""/>
    <n v="0"/>
    <n v="0"/>
    <n v="8"/>
    <n v="20.8"/>
    <n v="20.8"/>
    <n v="26"/>
    <s v="2017Plan"/>
    <d v="2017-06-01T00:00:00"/>
    <x v="0"/>
    <x v="37"/>
    <s v="N/A"/>
    <s v="N/A"/>
    <x v="5"/>
  </r>
  <r>
    <x v="1"/>
    <x v="5"/>
    <n v="59"/>
    <s v="PUR7X8 4"/>
    <n v="1.2"/>
    <n v="0"/>
    <n v="9.6"/>
    <n v="8"/>
    <s v=""/>
    <s v=""/>
    <n v="23"/>
    <n v="14.3"/>
    <n v="16"/>
    <s v=""/>
    <n v="0"/>
    <n v="0"/>
    <n v="7"/>
    <n v="20.52"/>
    <n v="20.52"/>
    <n v="24"/>
    <s v="2017Plan"/>
    <d v="2017-06-01T00:00:00"/>
    <x v="0"/>
    <x v="37"/>
    <s v="N/A"/>
    <s v="N/A"/>
    <x v="5"/>
  </r>
  <r>
    <x v="1"/>
    <x v="5"/>
    <n v="60"/>
    <s v="NF5X16NF1"/>
    <n v="-6"/>
    <n v="0"/>
    <n v="4.3"/>
    <n v="37"/>
    <s v=""/>
    <s v=""/>
    <n v="189"/>
    <n v="37.5"/>
    <n v="-227"/>
    <s v=""/>
    <n v="0"/>
    <n v="0"/>
    <n v="52"/>
    <n v="28.95"/>
    <n v="28.95"/>
    <n v="-175"/>
    <s v="2017Plan"/>
    <d v="2017-06-01T00:00:00"/>
    <x v="0"/>
    <x v="37"/>
    <s v="N/A"/>
    <s v="N/A"/>
    <x v="6"/>
  </r>
  <r>
    <x v="1"/>
    <x v="5"/>
    <n v="61"/>
    <s v="NF7X8NF01"/>
    <n v="-1.4"/>
    <n v="0"/>
    <n v="5.8"/>
    <n v="30"/>
    <s v=""/>
    <s v=""/>
    <n v="237"/>
    <n v="12.4"/>
    <n v="-17"/>
    <s v=""/>
    <n v="0"/>
    <n v="0"/>
    <n v="8"/>
    <n v="6.57"/>
    <n v="6.57"/>
    <n v="-9"/>
    <s v="2017Plan"/>
    <d v="2017-06-01T00:00:00"/>
    <x v="0"/>
    <x v="37"/>
    <s v="N/A"/>
    <s v="N/A"/>
    <x v="6"/>
  </r>
  <r>
    <x v="1"/>
    <x v="5"/>
    <n v="62"/>
    <s v="NF2X16SAT1"/>
    <n v="-6.1"/>
    <n v="0"/>
    <n v="27.4"/>
    <n v="4"/>
    <s v=""/>
    <s v=""/>
    <n v="51"/>
    <n v="36.9"/>
    <n v="-227"/>
    <s v=""/>
    <n v="0"/>
    <n v="0"/>
    <n v="49"/>
    <n v="29"/>
    <n v="29"/>
    <n v="-178"/>
    <s v="2017Plan"/>
    <d v="2017-06-01T00:00:00"/>
    <x v="0"/>
    <x v="37"/>
    <s v="N/A"/>
    <s v="N/A"/>
    <x v="6"/>
  </r>
  <r>
    <x v="1"/>
    <x v="5"/>
    <n v="63"/>
    <s v="NF2X16SUN1"/>
    <n v="-4.5999999999999996"/>
    <n v="0"/>
    <n v="20.7"/>
    <n v="4"/>
    <s v=""/>
    <s v=""/>
    <n v="64"/>
    <n v="33.299999999999997"/>
    <n v="-154"/>
    <s v=""/>
    <n v="0"/>
    <n v="0"/>
    <n v="35"/>
    <n v="25.69"/>
    <n v="25.69"/>
    <n v="-119"/>
    <s v="2017Plan"/>
    <d v="2017-06-01T00:00:00"/>
    <x v="0"/>
    <x v="37"/>
    <s v="N/A"/>
    <s v="N/A"/>
    <x v="6"/>
  </r>
  <r>
    <x v="1"/>
    <x v="5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6-01T00:00:00"/>
    <x v="0"/>
    <x v="37"/>
    <s v="N/A"/>
    <s v="N/A"/>
    <x v="6"/>
  </r>
  <r>
    <x v="1"/>
    <x v="5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6-01T00:00:00"/>
    <x v="0"/>
    <x v="37"/>
    <s v="N/A"/>
    <s v="N/A"/>
    <x v="6"/>
  </r>
  <r>
    <x v="1"/>
    <x v="5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06-01T00:00:00"/>
    <x v="0"/>
    <x v="37"/>
    <s v="N/A"/>
    <s v="N/A"/>
    <x v="6"/>
  </r>
  <r>
    <x v="1"/>
    <x v="5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6-01T00:00:00"/>
    <x v="0"/>
    <x v="37"/>
    <s v="N/A"/>
    <s v="N/A"/>
    <x v="6"/>
  </r>
  <r>
    <x v="1"/>
    <x v="5"/>
    <n v="68"/>
    <s v="CSR Airgas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69"/>
    <s v="CSR Infiltrat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0"/>
    <s v="CSR NAS"/>
    <n v="0.1"/>
    <n v="0"/>
    <n v="0.3"/>
    <n v="2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1"/>
    <s v="CSR Cemex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3"/>
    <s v="CSR OldCastle"/>
    <n v="0"/>
    <n v="0"/>
    <n v="1.3"/>
    <n v="8"/>
    <s v=""/>
    <s v=""/>
    <n v="10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4"/>
    <s v="CSR RRDonnelley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5"/>
    <s v="CSR AirLiqu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6"/>
    <s v="CSR RiverView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7"/>
    <s v="CSR Warri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79"/>
    <s v="CSR RobertsBros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6-01T00:00:00"/>
    <x v="0"/>
    <x v="37"/>
    <s v="N/A"/>
    <s v="N/A"/>
    <x v="7"/>
  </r>
  <r>
    <x v="1"/>
    <x v="5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6-01T00:00:00"/>
    <x v="0"/>
    <x v="37"/>
    <s v="N/A"/>
    <s v="N/A"/>
    <x v="1"/>
  </r>
  <r>
    <x v="1"/>
    <x v="5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6-01T00:00:00"/>
    <x v="0"/>
    <x v="37"/>
    <s v="N/A"/>
    <s v="N/A"/>
    <x v="1"/>
  </r>
  <r>
    <x v="1"/>
    <x v="5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6-01T00:00:00"/>
    <x v="0"/>
    <x v="37"/>
    <s v="N/A"/>
    <s v="N/A"/>
    <x v="1"/>
  </r>
  <r>
    <x v="1"/>
    <x v="5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6-01T00:00:00"/>
    <x v="0"/>
    <x v="37"/>
    <s v="N/A"/>
    <s v="N/A"/>
    <x v="1"/>
  </r>
  <r>
    <x v="1"/>
    <x v="5"/>
    <n v="84"/>
    <s v="Bluegrass 3"/>
    <n v="7.4"/>
    <n v="0"/>
    <n v="6.3"/>
    <n v="8"/>
    <n v="81"/>
    <n v="10900"/>
    <n v="46"/>
    <n v="311.3"/>
    <n v="252"/>
    <n v="0"/>
    <n v="73"/>
    <n v="0"/>
    <n v="4"/>
    <n v="34.51"/>
    <n v="44.33"/>
    <n v="329"/>
    <s v="2017Plan"/>
    <d v="2017-06-01T00:00:00"/>
    <x v="0"/>
    <x v="38"/>
    <s v="N/A"/>
    <n v="7.4"/>
    <x v="2"/>
  </r>
  <r>
    <x v="1"/>
    <x v="6"/>
    <n v="1"/>
    <s v="Brown 1"/>
    <n v="17.399999999999999"/>
    <n v="0"/>
    <n v="22.1"/>
    <n v="3"/>
    <n v="207.1"/>
    <n v="11877"/>
    <n v="471"/>
    <n v="285.10000000000002"/>
    <n v="590"/>
    <n v="2"/>
    <n v="29"/>
    <n v="0"/>
    <n v="49"/>
    <n v="36.700000000000003"/>
    <n v="38.35"/>
    <n v="669"/>
    <s v="2017Plan"/>
    <d v="2017-07-01T00:00:00"/>
    <x v="2"/>
    <x v="0"/>
    <n v="17.399999999999999"/>
    <s v="N/A"/>
    <x v="0"/>
  </r>
  <r>
    <x v="1"/>
    <x v="6"/>
    <n v="2"/>
    <s v="Brown 2"/>
    <n v="35.1"/>
    <n v="0"/>
    <n v="28.4"/>
    <n v="2"/>
    <n v="377.5"/>
    <n v="10771"/>
    <n v="520"/>
    <n v="285.10000000000002"/>
    <n v="1076"/>
    <n v="2"/>
    <n v="20"/>
    <n v="0"/>
    <n v="75"/>
    <n v="32.85"/>
    <n v="33.43"/>
    <n v="1172"/>
    <s v="2017Plan"/>
    <d v="2017-07-01T00:00:00"/>
    <x v="2"/>
    <x v="1"/>
    <n v="35.1"/>
    <s v="N/A"/>
    <x v="0"/>
  </r>
  <r>
    <x v="1"/>
    <x v="6"/>
    <n v="3"/>
    <s v="Brown 3"/>
    <n v="98.2"/>
    <n v="0"/>
    <n v="32.299999999999997"/>
    <n v="2"/>
    <n v="1196.0999999999999"/>
    <n v="12175"/>
    <n v="617"/>
    <n v="285.10000000000002"/>
    <n v="3410"/>
    <n v="2"/>
    <n v="25"/>
    <n v="0"/>
    <n v="298"/>
    <n v="37.75"/>
    <n v="38"/>
    <n v="3734"/>
    <s v="2017Plan"/>
    <d v="2017-07-01T00:00:00"/>
    <x v="2"/>
    <x v="2"/>
    <n v="98.2"/>
    <s v="N/A"/>
    <x v="0"/>
  </r>
  <r>
    <x v="1"/>
    <x v="6"/>
    <n v="4"/>
    <s v="Ghent 1"/>
    <n v="279.5"/>
    <n v="0"/>
    <n v="79.3"/>
    <n v="2"/>
    <n v="2963.6"/>
    <n v="10602"/>
    <n v="701"/>
    <n v="204"/>
    <n v="6047"/>
    <n v="2"/>
    <n v="25"/>
    <n v="0"/>
    <n v="526"/>
    <n v="23.51"/>
    <n v="23.6"/>
    <n v="6598"/>
    <s v="2017Plan"/>
    <d v="2017-07-01T00:00:00"/>
    <x v="2"/>
    <x v="3"/>
    <n v="279.5"/>
    <s v="N/A"/>
    <x v="0"/>
  </r>
  <r>
    <x v="1"/>
    <x v="6"/>
    <n v="5"/>
    <s v="Ghent 2"/>
    <n v="271.60000000000002"/>
    <n v="0"/>
    <n v="74"/>
    <n v="2"/>
    <n v="2843.8"/>
    <n v="10472"/>
    <n v="695"/>
    <n v="204"/>
    <n v="5803"/>
    <n v="2"/>
    <n v="22"/>
    <n v="0"/>
    <n v="301"/>
    <n v="22.47"/>
    <n v="22.56"/>
    <n v="6125"/>
    <s v="2017Plan"/>
    <d v="2017-07-01T00:00:00"/>
    <x v="2"/>
    <x v="4"/>
    <n v="271.60000000000002"/>
    <s v="N/A"/>
    <x v="0"/>
  </r>
  <r>
    <x v="1"/>
    <x v="6"/>
    <n v="6"/>
    <s v="Ghent 3"/>
    <n v="284.8"/>
    <n v="0"/>
    <n v="78.900000000000006"/>
    <n v="2"/>
    <n v="3165.4"/>
    <n v="11116"/>
    <n v="694"/>
    <n v="204"/>
    <n v="6459"/>
    <n v="3"/>
    <n v="36"/>
    <n v="0"/>
    <n v="522"/>
    <n v="24.51"/>
    <n v="24.64"/>
    <n v="7017"/>
    <s v="2017Plan"/>
    <d v="2017-07-01T00:00:00"/>
    <x v="2"/>
    <x v="5"/>
    <n v="284.8"/>
    <s v="N/A"/>
    <x v="0"/>
  </r>
  <r>
    <x v="1"/>
    <x v="6"/>
    <n v="7"/>
    <s v="Ghent 4"/>
    <n v="270"/>
    <n v="0"/>
    <n v="78"/>
    <n v="2"/>
    <n v="2969.5"/>
    <n v="11000"/>
    <n v="691"/>
    <n v="204"/>
    <n v="6059"/>
    <n v="4"/>
    <n v="44"/>
    <n v="0"/>
    <n v="513"/>
    <n v="24.35"/>
    <n v="24.51"/>
    <n v="6616"/>
    <s v="2017Plan"/>
    <d v="2017-07-01T00:00:00"/>
    <x v="2"/>
    <x v="6"/>
    <n v="270"/>
    <s v="N/A"/>
    <x v="0"/>
  </r>
  <r>
    <x v="1"/>
    <x v="6"/>
    <n v="8"/>
    <s v="Mill Creek 1"/>
    <n v="162.6"/>
    <n v="0"/>
    <n v="72.8"/>
    <n v="2"/>
    <n v="1693.9"/>
    <n v="10418"/>
    <n v="687"/>
    <n v="202.2"/>
    <n v="3425"/>
    <n v="4"/>
    <n v="16"/>
    <n v="0"/>
    <n v="149"/>
    <n v="21.98"/>
    <n v="22.08"/>
    <n v="3591"/>
    <s v="2017Plan"/>
    <d v="2017-07-01T00:00:00"/>
    <x v="2"/>
    <x v="7"/>
    <s v="N/A"/>
    <n v="162.6"/>
    <x v="0"/>
  </r>
  <r>
    <x v="1"/>
    <x v="6"/>
    <n v="9"/>
    <s v="Mill Creek 2"/>
    <n v="156.1"/>
    <n v="0"/>
    <n v="70.599999999999994"/>
    <n v="2"/>
    <n v="1682.8"/>
    <n v="10782"/>
    <n v="683"/>
    <n v="202.2"/>
    <n v="3403"/>
    <n v="4"/>
    <n v="16"/>
    <n v="0"/>
    <n v="178"/>
    <n v="22.94"/>
    <n v="23.05"/>
    <n v="3597"/>
    <s v="2017Plan"/>
    <d v="2017-07-01T00:00:00"/>
    <x v="2"/>
    <x v="8"/>
    <s v="N/A"/>
    <n v="156.1"/>
    <x v="0"/>
  </r>
  <r>
    <x v="1"/>
    <x v="6"/>
    <n v="10"/>
    <s v="Mill Creek 3"/>
    <n v="210.6"/>
    <n v="0"/>
    <n v="73.5"/>
    <n v="2"/>
    <n v="2256"/>
    <n v="10711"/>
    <n v="667"/>
    <n v="202.2"/>
    <n v="4562"/>
    <n v="12"/>
    <n v="46"/>
    <n v="0"/>
    <n v="268"/>
    <n v="22.93"/>
    <n v="23.15"/>
    <n v="4876"/>
    <s v="2017Plan"/>
    <d v="2017-07-01T00:00:00"/>
    <x v="2"/>
    <x v="9"/>
    <s v="N/A"/>
    <n v="210.6"/>
    <x v="0"/>
  </r>
  <r>
    <x v="1"/>
    <x v="6"/>
    <n v="11"/>
    <s v="Mill Creek 4"/>
    <n v="273.7"/>
    <n v="0"/>
    <n v="77.099999999999994"/>
    <n v="2"/>
    <n v="2867.7"/>
    <n v="10476"/>
    <n v="688"/>
    <n v="202.2"/>
    <n v="5799"/>
    <n v="19"/>
    <n v="73"/>
    <n v="0"/>
    <n v="320"/>
    <n v="22.35"/>
    <n v="22.62"/>
    <n v="6191"/>
    <s v="2017Plan"/>
    <d v="2017-07-01T00:00:00"/>
    <x v="2"/>
    <x v="10"/>
    <s v="N/A"/>
    <n v="273.7"/>
    <x v="0"/>
  </r>
  <r>
    <x v="1"/>
    <x v="6"/>
    <n v="12"/>
    <s v="Trimble County 1"/>
    <n v="217.9"/>
    <n v="0"/>
    <n v="79.2"/>
    <n v="2"/>
    <n v="2332.3000000000002"/>
    <n v="10703"/>
    <n v="669"/>
    <n v="203.3"/>
    <n v="4742"/>
    <n v="7"/>
    <n v="79"/>
    <n v="0"/>
    <n v="276"/>
    <n v="23.03"/>
    <n v="23.39"/>
    <n v="5097"/>
    <s v="2017Plan"/>
    <d v="2017-07-01T00:00:00"/>
    <x v="2"/>
    <x v="11"/>
    <s v="N/A"/>
    <n v="217.9"/>
    <x v="0"/>
  </r>
  <r>
    <x v="1"/>
    <x v="6"/>
    <n v="13"/>
    <s v="Trimble County 2"/>
    <n v="341.6"/>
    <n v="0"/>
    <n v="83.6"/>
    <n v="1"/>
    <n v="3155.2"/>
    <n v="9237"/>
    <n v="674"/>
    <n v="209.6"/>
    <n v="6613"/>
    <n v="14"/>
    <n v="43"/>
    <n v="0"/>
    <n v="472"/>
    <n v="20.74"/>
    <n v="20.87"/>
    <n v="7129"/>
    <s v="2017Plan"/>
    <d v="2017-07-01T00:00:00"/>
    <x v="2"/>
    <x v="12"/>
    <n v="276.69600000000003"/>
    <n v="64.904000000000011"/>
    <x v="0"/>
  </r>
  <r>
    <x v="1"/>
    <x v="6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7-01T00:00:00"/>
    <x v="2"/>
    <x v="13"/>
    <n v="0"/>
    <n v="0"/>
    <x v="1"/>
  </r>
  <r>
    <x v="1"/>
    <x v="6"/>
    <n v="15"/>
    <s v="Cane Run 7 2X1"/>
    <n v="431.1"/>
    <n v="0"/>
    <n v="87.5"/>
    <n v="3"/>
    <n v="2957.6"/>
    <n v="6861"/>
    <n v="668"/>
    <n v="311.8"/>
    <n v="9221"/>
    <n v="8"/>
    <n v="26"/>
    <n v="0"/>
    <n v="538"/>
    <n v="22.64"/>
    <n v="22.7"/>
    <n v="9784"/>
    <s v="2017Plan"/>
    <d v="2017-07-01T00:00:00"/>
    <x v="2"/>
    <x v="13"/>
    <n v="336.25800000000004"/>
    <n v="94.841999999999999"/>
    <x v="1"/>
  </r>
  <r>
    <x v="1"/>
    <x v="6"/>
    <n v="16"/>
    <s v="Brown 5"/>
    <n v="5.9"/>
    <n v="0"/>
    <n v="7.3"/>
    <n v="9"/>
    <n v="81.3"/>
    <n v="13824"/>
    <n v="83"/>
    <n v="313.5"/>
    <n v="255"/>
    <n v="1"/>
    <n v="2"/>
    <n v="0"/>
    <n v="0"/>
    <n v="43.34"/>
    <n v="43.74"/>
    <n v="257"/>
    <s v="2017Plan"/>
    <d v="2017-07-01T00:00:00"/>
    <x v="2"/>
    <x v="14"/>
    <n v="2.7730000000000001"/>
    <n v="3.1270000000000002"/>
    <x v="2"/>
  </r>
  <r>
    <x v="1"/>
    <x v="6"/>
    <n v="17"/>
    <s v="Brown 5 ICE"/>
    <n v="0.2"/>
    <n v="0"/>
    <n v="0.2"/>
    <n v="4"/>
    <n v="2.5"/>
    <n v="16510"/>
    <n v="5"/>
    <n v="313.5"/>
    <n v="8"/>
    <n v="0"/>
    <n v="0"/>
    <n v="0"/>
    <n v="0"/>
    <n v="51.76"/>
    <n v="51.76"/>
    <n v="8"/>
    <s v="2017Plan"/>
    <d v="2017-07-01T00:00:00"/>
    <x v="2"/>
    <x v="14"/>
    <n v="9.4E-2"/>
    <n v="0.10600000000000001"/>
    <x v="2"/>
  </r>
  <r>
    <x v="1"/>
    <x v="6"/>
    <n v="18"/>
    <s v="Brown 6"/>
    <n v="11.1"/>
    <n v="0"/>
    <n v="10.199999999999999"/>
    <n v="9"/>
    <n v="123.9"/>
    <n v="11127"/>
    <n v="84"/>
    <n v="313.5"/>
    <n v="388"/>
    <n v="2"/>
    <n v="7"/>
    <n v="0"/>
    <n v="0"/>
    <n v="34.880000000000003"/>
    <n v="35.53"/>
    <n v="396"/>
    <s v="2017Plan"/>
    <d v="2017-07-01T00:00:00"/>
    <x v="2"/>
    <x v="15"/>
    <n v="6.8819999999999997"/>
    <n v="4.218"/>
    <x v="2"/>
  </r>
  <r>
    <x v="1"/>
    <x v="6"/>
    <n v="19"/>
    <s v="Brown 7"/>
    <n v="13.6"/>
    <n v="0"/>
    <n v="12.5"/>
    <n v="13"/>
    <n v="151.80000000000001"/>
    <n v="11192"/>
    <n v="105"/>
    <n v="313.5"/>
    <n v="476"/>
    <n v="3"/>
    <n v="10"/>
    <n v="0"/>
    <n v="0"/>
    <n v="35.090000000000003"/>
    <n v="35.83"/>
    <n v="486"/>
    <s v="2017Plan"/>
    <d v="2017-07-01T00:00:00"/>
    <x v="2"/>
    <x v="16"/>
    <n v="8.4320000000000004"/>
    <n v="5.1680000000000001"/>
    <x v="2"/>
  </r>
  <r>
    <x v="1"/>
    <x v="6"/>
    <n v="20"/>
    <s v="Brown 8"/>
    <n v="2.1"/>
    <n v="0"/>
    <n v="2.8"/>
    <n v="6"/>
    <n v="31.9"/>
    <n v="15161"/>
    <n v="36"/>
    <n v="313.5"/>
    <n v="100"/>
    <n v="1"/>
    <n v="2"/>
    <n v="0"/>
    <n v="0"/>
    <n v="47.53"/>
    <n v="48.32"/>
    <n v="102"/>
    <s v="2017Plan"/>
    <d v="2017-07-01T00:00:00"/>
    <x v="2"/>
    <x v="17"/>
    <n v="2.1"/>
    <s v="N/A"/>
    <x v="2"/>
  </r>
  <r>
    <x v="1"/>
    <x v="6"/>
    <n v="21"/>
    <s v="Brown 8 ICE"/>
    <n v="0.1"/>
    <n v="0"/>
    <n v="0.2"/>
    <n v="5"/>
    <n v="2.2000000000000002"/>
    <n v="16329"/>
    <n v="5"/>
    <n v="313.5"/>
    <n v="7"/>
    <n v="0"/>
    <n v="0"/>
    <n v="0"/>
    <n v="0"/>
    <n v="51.19"/>
    <n v="51.19"/>
    <n v="7"/>
    <s v="2017Plan"/>
    <d v="2017-07-01T00:00:00"/>
    <x v="2"/>
    <x v="17"/>
    <n v="0.1"/>
    <s v="N/A"/>
    <x v="2"/>
  </r>
  <r>
    <x v="1"/>
    <x v="6"/>
    <n v="22"/>
    <s v="Brown 9"/>
    <n v="1.3"/>
    <n v="0"/>
    <n v="1.7"/>
    <n v="4"/>
    <n v="19.2"/>
    <n v="14897"/>
    <n v="21"/>
    <n v="313.5"/>
    <n v="60"/>
    <n v="0"/>
    <n v="1"/>
    <n v="0"/>
    <n v="0"/>
    <n v="46.7"/>
    <n v="47.42"/>
    <n v="61"/>
    <s v="2017Plan"/>
    <d v="2017-07-01T00:00:00"/>
    <x v="2"/>
    <x v="18"/>
    <n v="1.3"/>
    <s v="N/A"/>
    <x v="2"/>
  </r>
  <r>
    <x v="1"/>
    <x v="6"/>
    <n v="23"/>
    <s v="Brown 9 ICE"/>
    <n v="0.1"/>
    <n v="0"/>
    <n v="0.2"/>
    <n v="4"/>
    <n v="2.2000000000000002"/>
    <n v="16329"/>
    <n v="5"/>
    <n v="313.5"/>
    <n v="7"/>
    <n v="0"/>
    <n v="0"/>
    <n v="0"/>
    <n v="0"/>
    <n v="51.19"/>
    <n v="51.19"/>
    <n v="7"/>
    <s v="2017Plan"/>
    <d v="2017-07-01T00:00:00"/>
    <x v="2"/>
    <x v="18"/>
    <n v="0.1"/>
    <s v="N/A"/>
    <x v="2"/>
  </r>
  <r>
    <x v="1"/>
    <x v="6"/>
    <n v="24"/>
    <s v="Brown 10"/>
    <n v="1.6"/>
    <n v="0"/>
    <n v="2.1"/>
    <n v="4"/>
    <n v="23.3"/>
    <n v="14735"/>
    <n v="25"/>
    <n v="313.5"/>
    <n v="73"/>
    <n v="0"/>
    <n v="1"/>
    <n v="0"/>
    <n v="0"/>
    <n v="46.19"/>
    <n v="46.78"/>
    <n v="74"/>
    <s v="2017Plan"/>
    <d v="2017-07-01T00:00:00"/>
    <x v="2"/>
    <x v="19"/>
    <n v="1.6"/>
    <s v="N/A"/>
    <x v="2"/>
  </r>
  <r>
    <x v="1"/>
    <x v="6"/>
    <n v="25"/>
    <s v="Brown 10 ICE"/>
    <n v="0.1"/>
    <n v="0"/>
    <n v="0.2"/>
    <n v="4"/>
    <n v="2.2000000000000002"/>
    <n v="16329"/>
    <n v="5"/>
    <n v="313.5"/>
    <n v="7"/>
    <n v="0"/>
    <n v="0"/>
    <n v="0"/>
    <n v="0"/>
    <n v="51.19"/>
    <n v="51.19"/>
    <n v="7"/>
    <s v="2017Plan"/>
    <d v="2017-07-01T00:00:00"/>
    <x v="2"/>
    <x v="19"/>
    <n v="0.1"/>
    <s v="N/A"/>
    <x v="2"/>
  </r>
  <r>
    <x v="1"/>
    <x v="6"/>
    <n v="26"/>
    <s v="Brown 11"/>
    <n v="2.2000000000000002"/>
    <n v="0"/>
    <n v="2.9"/>
    <n v="5"/>
    <n v="33.1"/>
    <n v="15075"/>
    <n v="37"/>
    <n v="313.5"/>
    <n v="104"/>
    <n v="0"/>
    <n v="1"/>
    <n v="0"/>
    <n v="0"/>
    <n v="47.26"/>
    <n v="47.9"/>
    <n v="105"/>
    <s v="2017Plan"/>
    <d v="2017-07-01T00:00:00"/>
    <x v="2"/>
    <x v="20"/>
    <n v="2.2000000000000002"/>
    <s v="N/A"/>
    <x v="2"/>
  </r>
  <r>
    <x v="1"/>
    <x v="6"/>
    <n v="27"/>
    <s v="Brown 11 ICE"/>
    <n v="0.1"/>
    <n v="0"/>
    <n v="0.2"/>
    <n v="4"/>
    <n v="2.2000000000000002"/>
    <n v="16329"/>
    <n v="5"/>
    <n v="313.5"/>
    <n v="7"/>
    <n v="0"/>
    <n v="0"/>
    <n v="0"/>
    <n v="0"/>
    <n v="51.19"/>
    <n v="51.19"/>
    <n v="7"/>
    <s v="2017Plan"/>
    <d v="2017-07-01T00:00:00"/>
    <x v="2"/>
    <x v="20"/>
    <n v="0.1"/>
    <s v="N/A"/>
    <x v="2"/>
  </r>
  <r>
    <x v="1"/>
    <x v="6"/>
    <n v="28"/>
    <s v="Paddys Run 13"/>
    <n v="19.100000000000001"/>
    <n v="0"/>
    <n v="17.399999999999999"/>
    <n v="19"/>
    <n v="206.4"/>
    <n v="10831"/>
    <n v="137"/>
    <n v="313.5"/>
    <n v="647"/>
    <n v="1"/>
    <n v="3"/>
    <n v="0"/>
    <n v="0"/>
    <n v="33.950000000000003"/>
    <n v="34.090000000000003"/>
    <n v="650"/>
    <s v="2017Plan"/>
    <d v="2017-07-01T00:00:00"/>
    <x v="2"/>
    <x v="21"/>
    <n v="8.9770000000000003"/>
    <n v="10.123000000000001"/>
    <x v="2"/>
  </r>
  <r>
    <x v="1"/>
    <x v="6"/>
    <n v="29"/>
    <s v="Trimble Co 05"/>
    <n v="40.299999999999997"/>
    <n v="0"/>
    <n v="34.1"/>
    <n v="26"/>
    <n v="446.6"/>
    <n v="11076"/>
    <n v="289"/>
    <n v="313.5"/>
    <n v="1400"/>
    <n v="1"/>
    <n v="4"/>
    <n v="0"/>
    <n v="0"/>
    <n v="34.72"/>
    <n v="34.81"/>
    <n v="1404"/>
    <s v="2017Plan"/>
    <d v="2017-07-01T00:00:00"/>
    <x v="2"/>
    <x v="22"/>
    <n v="28.612999999999996"/>
    <n v="11.686999999999998"/>
    <x v="2"/>
  </r>
  <r>
    <x v="1"/>
    <x v="6"/>
    <n v="30"/>
    <s v="Trimble Co 06"/>
    <n v="35"/>
    <n v="0"/>
    <n v="29.6"/>
    <n v="26"/>
    <n v="387.7"/>
    <n v="11065"/>
    <n v="250"/>
    <n v="313.5"/>
    <n v="1215"/>
    <n v="1"/>
    <n v="4"/>
    <n v="0"/>
    <n v="0"/>
    <n v="34.69"/>
    <n v="34.79"/>
    <n v="1219"/>
    <s v="2017Plan"/>
    <d v="2017-07-01T00:00:00"/>
    <x v="2"/>
    <x v="23"/>
    <n v="24.849999999999998"/>
    <n v="10.149999999999999"/>
    <x v="2"/>
  </r>
  <r>
    <x v="1"/>
    <x v="6"/>
    <n v="31"/>
    <s v="Trimble Co 07"/>
    <n v="30.1"/>
    <n v="0"/>
    <n v="25.4"/>
    <n v="21"/>
    <n v="332.8"/>
    <n v="11055"/>
    <n v="214"/>
    <n v="313.5"/>
    <n v="1043"/>
    <n v="1"/>
    <n v="3"/>
    <n v="0"/>
    <n v="0"/>
    <n v="34.65"/>
    <n v="34.75"/>
    <n v="1046"/>
    <s v="2017Plan"/>
    <d v="2017-07-01T00:00:00"/>
    <x v="2"/>
    <x v="24"/>
    <n v="18.963000000000001"/>
    <n v="11.137"/>
    <x v="2"/>
  </r>
  <r>
    <x v="1"/>
    <x v="6"/>
    <n v="32"/>
    <s v="Trimble Co 08"/>
    <n v="11.3"/>
    <n v="0"/>
    <n v="9.5"/>
    <n v="16"/>
    <n v="124.2"/>
    <n v="11019"/>
    <n v="79"/>
    <n v="313.5"/>
    <n v="389"/>
    <n v="1"/>
    <n v="2"/>
    <n v="0"/>
    <n v="0"/>
    <n v="34.54"/>
    <n v="34.74"/>
    <n v="391"/>
    <s v="2017Plan"/>
    <d v="2017-07-01T00:00:00"/>
    <x v="2"/>
    <x v="25"/>
    <n v="7.1190000000000007"/>
    <n v="4.181"/>
    <x v="2"/>
  </r>
  <r>
    <x v="1"/>
    <x v="6"/>
    <n v="33"/>
    <s v="Trimble Co 09"/>
    <n v="25.3"/>
    <n v="0"/>
    <n v="21.4"/>
    <n v="22"/>
    <n v="279.8"/>
    <n v="11054"/>
    <n v="180"/>
    <n v="313.5"/>
    <n v="877"/>
    <n v="1"/>
    <n v="3"/>
    <n v="0"/>
    <n v="0"/>
    <n v="34.65"/>
    <n v="34.770000000000003"/>
    <n v="880"/>
    <s v="2017Plan"/>
    <d v="2017-07-01T00:00:00"/>
    <x v="2"/>
    <x v="26"/>
    <n v="15.939"/>
    <n v="9.3610000000000007"/>
    <x v="2"/>
  </r>
  <r>
    <x v="1"/>
    <x v="6"/>
    <n v="34"/>
    <s v="Trimble Co 10"/>
    <n v="6.6"/>
    <n v="0"/>
    <n v="5.6"/>
    <n v="8"/>
    <n v="72.400000000000006"/>
    <n v="10945"/>
    <n v="45"/>
    <n v="313.5"/>
    <n v="227"/>
    <n v="0"/>
    <n v="1"/>
    <n v="0"/>
    <n v="0"/>
    <n v="34.31"/>
    <n v="34.479999999999997"/>
    <n v="228"/>
    <s v="2017Plan"/>
    <d v="2017-07-01T00:00:00"/>
    <x v="2"/>
    <x v="27"/>
    <n v="4.1579999999999995"/>
    <n v="2.4419999999999997"/>
    <x v="2"/>
  </r>
  <r>
    <x v="1"/>
    <x v="6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7-01T00:00:00"/>
    <x v="2"/>
    <x v="28"/>
    <s v="N/A"/>
    <n v="0"/>
    <x v="2"/>
  </r>
  <r>
    <x v="1"/>
    <x v="6"/>
    <n v="36"/>
    <s v="Haefling"/>
    <n v="0"/>
    <n v="0"/>
    <n v="0.3"/>
    <n v="1"/>
    <n v="0.9"/>
    <n v="18000"/>
    <n v="4"/>
    <n v="903.5"/>
    <n v="8"/>
    <n v="0"/>
    <n v="2"/>
    <n v="0"/>
    <n v="0"/>
    <n v="162.63"/>
    <n v="195.74"/>
    <n v="9"/>
    <s v="2017Plan"/>
    <d v="2017-07-01T00:00:00"/>
    <x v="2"/>
    <x v="29"/>
    <n v="0"/>
    <s v="N/A"/>
    <x v="2"/>
  </r>
  <r>
    <x v="1"/>
    <x v="6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7-01T00:00:00"/>
    <x v="2"/>
    <x v="30"/>
    <s v="N/A"/>
    <n v="0"/>
    <x v="2"/>
  </r>
  <r>
    <x v="1"/>
    <x v="6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7-01T00:00:00"/>
    <x v="2"/>
    <x v="31"/>
    <s v="N/A"/>
    <n v="0"/>
    <x v="2"/>
  </r>
  <r>
    <x v="1"/>
    <x v="6"/>
    <n v="39"/>
    <s v="Zorn 1"/>
    <n v="0"/>
    <n v="0"/>
    <n v="0.1"/>
    <n v="1"/>
    <n v="0.3"/>
    <n v="18676"/>
    <n v="1"/>
    <n v="368.4"/>
    <n v="1"/>
    <n v="0"/>
    <n v="0"/>
    <n v="0"/>
    <n v="0"/>
    <n v="68.790000000000006"/>
    <n v="68.790000000000006"/>
    <n v="1"/>
    <s v="2017Plan"/>
    <d v="2017-07-01T00:00:00"/>
    <x v="2"/>
    <x v="32"/>
    <s v="N/A"/>
    <n v="0"/>
    <x v="2"/>
  </r>
  <r>
    <x v="1"/>
    <x v="6"/>
    <n v="40"/>
    <s v="Dix Dam"/>
    <n v="2.9"/>
    <n v="0"/>
    <n v="12.4"/>
    <n v="17"/>
    <s v=""/>
    <s v=""/>
    <n v="97"/>
    <n v="0"/>
    <n v="0"/>
    <s v=""/>
    <n v="0"/>
    <n v="0"/>
    <n v="0"/>
    <n v="0"/>
    <n v="0"/>
    <n v="0"/>
    <s v="2017Plan"/>
    <d v="2017-07-01T00:00:00"/>
    <x v="2"/>
    <x v="33"/>
    <n v="2.9"/>
    <s v="N/A"/>
    <x v="3"/>
  </r>
  <r>
    <x v="1"/>
    <x v="6"/>
    <n v="41"/>
    <s v="Ohio Falls"/>
    <n v="28.2"/>
    <n v="0"/>
    <n v="99.1"/>
    <n v="3"/>
    <s v=""/>
    <s v=""/>
    <n v="737"/>
    <n v="0"/>
    <n v="0"/>
    <s v=""/>
    <n v="0"/>
    <n v="0"/>
    <n v="0"/>
    <n v="0"/>
    <n v="0"/>
    <n v="0"/>
    <s v="2017Plan"/>
    <d v="2017-07-01T00:00:00"/>
    <x v="2"/>
    <x v="34"/>
    <s v="N/A"/>
    <n v="28.2"/>
    <x v="3"/>
  </r>
  <r>
    <x v="1"/>
    <x v="6"/>
    <n v="42"/>
    <s v="Brown Solar"/>
    <n v="2.2000000000000002"/>
    <n v="0"/>
    <n v="100"/>
    <n v="0"/>
    <s v=""/>
    <s v=""/>
    <n v="744"/>
    <n v="0"/>
    <n v="0"/>
    <s v=""/>
    <n v="0"/>
    <n v="0"/>
    <n v="0"/>
    <n v="0"/>
    <n v="0"/>
    <n v="0"/>
    <s v="2017Plan"/>
    <d v="2017-07-01T00:00:00"/>
    <x v="2"/>
    <x v="35"/>
    <n v="1.3420000000000001"/>
    <n v="0.8580000000000001"/>
    <x v="4"/>
  </r>
  <r>
    <x v="1"/>
    <x v="6"/>
    <n v="43"/>
    <s v="OVEC-K Min"/>
    <n v="11.5"/>
    <n v="0"/>
    <n v="100"/>
    <n v="0"/>
    <n v="1153.2"/>
    <n v="100000"/>
    <n v="744"/>
    <n v="26.6"/>
    <n v="306"/>
    <n v="0"/>
    <n v="0"/>
    <n v="0"/>
    <n v="0"/>
    <n v="26.56"/>
    <n v="26.56"/>
    <n v="306"/>
    <s v="2017Plan"/>
    <d v="2017-07-01T00:00:00"/>
    <x v="2"/>
    <x v="36"/>
    <n v="11.5"/>
    <s v="N/A"/>
    <x v="0"/>
  </r>
  <r>
    <x v="1"/>
    <x v="6"/>
    <n v="44"/>
    <s v="OVEC-K Max"/>
    <n v="10"/>
    <n v="0"/>
    <n v="43.4"/>
    <n v="32"/>
    <n v="1004.9"/>
    <n v="100000"/>
    <n v="323"/>
    <n v="26.6"/>
    <n v="267"/>
    <n v="0"/>
    <n v="0"/>
    <n v="0"/>
    <n v="0"/>
    <n v="26.56"/>
    <n v="26.56"/>
    <n v="267"/>
    <s v="2017Plan"/>
    <d v="2017-07-01T00:00:00"/>
    <x v="2"/>
    <x v="36"/>
    <n v="10"/>
    <s v="N/A"/>
    <x v="0"/>
  </r>
  <r>
    <x v="1"/>
    <x v="6"/>
    <n v="45"/>
    <s v="OVEC-L Min"/>
    <n v="25.7"/>
    <n v="0"/>
    <n v="100"/>
    <n v="0"/>
    <n v="2566.8000000000002"/>
    <n v="100000"/>
    <n v="744"/>
    <n v="26.6"/>
    <n v="682"/>
    <n v="0"/>
    <n v="0"/>
    <n v="0"/>
    <n v="0"/>
    <n v="26.56"/>
    <n v="26.56"/>
    <n v="682"/>
    <s v="2017Plan"/>
    <d v="2017-07-01T00:00:00"/>
    <x v="2"/>
    <x v="36"/>
    <s v="N/A"/>
    <n v="25.7"/>
    <x v="0"/>
  </r>
  <r>
    <x v="1"/>
    <x v="6"/>
    <n v="46"/>
    <s v="OVEC-L Max"/>
    <n v="24.7"/>
    <n v="0"/>
    <n v="46.6"/>
    <n v="33"/>
    <n v="2467.4"/>
    <n v="100000"/>
    <n v="347"/>
    <n v="26.6"/>
    <n v="655"/>
    <n v="0"/>
    <n v="0"/>
    <n v="0"/>
    <n v="0"/>
    <n v="26.56"/>
    <n v="26.56"/>
    <n v="655"/>
    <s v="2017Plan"/>
    <d v="2017-07-01T00:00:00"/>
    <x v="2"/>
    <x v="36"/>
    <s v="N/A"/>
    <n v="24.7"/>
    <x v="0"/>
  </r>
  <r>
    <x v="1"/>
    <x v="6"/>
    <n v="47"/>
    <s v="PURP5X16a 1"/>
    <n v="0.3"/>
    <n v="0"/>
    <n v="1.8"/>
    <n v="2"/>
    <s v=""/>
    <s v=""/>
    <n v="6"/>
    <n v="60.3"/>
    <n v="18"/>
    <s v=""/>
    <n v="0"/>
    <n v="0"/>
    <n v="2"/>
    <n v="67.150000000000006"/>
    <n v="67.150000000000006"/>
    <n v="20"/>
    <s v="2017Plan"/>
    <d v="2017-07-01T00:00:00"/>
    <x v="2"/>
    <x v="37"/>
    <s v="N/A"/>
    <s v="N/A"/>
    <x v="5"/>
  </r>
  <r>
    <x v="1"/>
    <x v="6"/>
    <n v="48"/>
    <s v="PURP5X16a 2"/>
    <n v="0.2"/>
    <n v="0"/>
    <n v="1.5"/>
    <n v="2"/>
    <s v=""/>
    <s v=""/>
    <n v="5"/>
    <n v="62"/>
    <n v="16"/>
    <s v=""/>
    <n v="0"/>
    <n v="0"/>
    <n v="2"/>
    <n v="68.44"/>
    <n v="68.44"/>
    <n v="17"/>
    <s v="2017Plan"/>
    <d v="2017-07-01T00:00:00"/>
    <x v="2"/>
    <x v="37"/>
    <s v="N/A"/>
    <s v="N/A"/>
    <x v="5"/>
  </r>
  <r>
    <x v="1"/>
    <x v="6"/>
    <n v="49"/>
    <s v="PURP5X16a 3"/>
    <n v="0.2"/>
    <n v="0"/>
    <n v="1.2"/>
    <n v="2"/>
    <s v=""/>
    <s v=""/>
    <n v="4"/>
    <n v="61.8"/>
    <n v="12"/>
    <s v=""/>
    <n v="0"/>
    <n v="0"/>
    <n v="1"/>
    <n v="68.16"/>
    <n v="68.16"/>
    <n v="14"/>
    <s v="2017Plan"/>
    <d v="2017-07-01T00:00:00"/>
    <x v="2"/>
    <x v="37"/>
    <s v="N/A"/>
    <s v="N/A"/>
    <x v="5"/>
  </r>
  <r>
    <x v="1"/>
    <x v="6"/>
    <n v="50"/>
    <s v="PURP5X16a 4"/>
    <n v="0.2"/>
    <n v="0"/>
    <n v="0.9"/>
    <n v="2"/>
    <s v=""/>
    <s v=""/>
    <n v="3"/>
    <n v="59.4"/>
    <n v="9"/>
    <s v=""/>
    <n v="0"/>
    <n v="0"/>
    <n v="1"/>
    <n v="65.81"/>
    <n v="65.81"/>
    <n v="10"/>
    <s v="2017Plan"/>
    <d v="2017-07-01T00:00:00"/>
    <x v="2"/>
    <x v="37"/>
    <s v="N/A"/>
    <s v="N/A"/>
    <x v="5"/>
  </r>
  <r>
    <x v="1"/>
    <x v="6"/>
    <n v="51"/>
    <s v="PURP7x24H"/>
    <n v="0.1"/>
    <n v="0"/>
    <n v="0"/>
    <n v="2"/>
    <s v=""/>
    <s v=""/>
    <n v="2"/>
    <n v="100"/>
    <n v="8"/>
    <s v=""/>
    <n v="0"/>
    <n v="0"/>
    <n v="1"/>
    <n v="106.4"/>
    <n v="106.4"/>
    <n v="8"/>
    <s v="2017Plan"/>
    <d v="2017-07-01T00:00:00"/>
    <x v="2"/>
    <x v="37"/>
    <s v="N/A"/>
    <s v="N/A"/>
    <x v="5"/>
  </r>
  <r>
    <x v="1"/>
    <x v="6"/>
    <n v="52"/>
    <s v="PURP2x16 1"/>
    <n v="0.1"/>
    <n v="0"/>
    <n v="0.6"/>
    <n v="1"/>
    <s v=""/>
    <s v=""/>
    <n v="1"/>
    <n v="44.1"/>
    <n v="2"/>
    <s v=""/>
    <n v="0"/>
    <n v="0"/>
    <n v="0"/>
    <n v="50.51"/>
    <n v="50.51"/>
    <n v="3"/>
    <s v="2017Plan"/>
    <d v="2017-07-01T00:00:00"/>
    <x v="2"/>
    <x v="37"/>
    <s v="N/A"/>
    <s v="N/A"/>
    <x v="5"/>
  </r>
  <r>
    <x v="1"/>
    <x v="6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7-01T00:00:00"/>
    <x v="2"/>
    <x v="37"/>
    <s v="N/A"/>
    <s v="N/A"/>
    <x v="5"/>
  </r>
  <r>
    <x v="1"/>
    <x v="6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7-01T00:00:00"/>
    <x v="2"/>
    <x v="37"/>
    <s v="N/A"/>
    <s v="N/A"/>
    <x v="5"/>
  </r>
  <r>
    <x v="1"/>
    <x v="6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7-01T00:00:00"/>
    <x v="2"/>
    <x v="37"/>
    <s v="N/A"/>
    <s v="N/A"/>
    <x v="5"/>
  </r>
  <r>
    <x v="1"/>
    <x v="6"/>
    <n v="56"/>
    <s v="PUR7X8 1"/>
    <n v="0.9"/>
    <n v="0"/>
    <n v="7.3"/>
    <n v="8"/>
    <s v=""/>
    <s v=""/>
    <n v="18"/>
    <n v="15"/>
    <n v="13"/>
    <s v=""/>
    <n v="0"/>
    <n v="0"/>
    <n v="6"/>
    <n v="21.52"/>
    <n v="21.52"/>
    <n v="19"/>
    <s v="2017Plan"/>
    <d v="2017-07-01T00:00:00"/>
    <x v="2"/>
    <x v="37"/>
    <s v="N/A"/>
    <s v="N/A"/>
    <x v="5"/>
  </r>
  <r>
    <x v="1"/>
    <x v="6"/>
    <n v="57"/>
    <s v="PUR7X8 2"/>
    <n v="0.8"/>
    <n v="0"/>
    <n v="6"/>
    <n v="7"/>
    <s v=""/>
    <s v=""/>
    <n v="15"/>
    <n v="14.9"/>
    <n v="11"/>
    <s v=""/>
    <n v="0"/>
    <n v="0"/>
    <n v="5"/>
    <n v="21.44"/>
    <n v="21.44"/>
    <n v="16"/>
    <s v="2017Plan"/>
    <d v="2017-07-01T00:00:00"/>
    <x v="2"/>
    <x v="37"/>
    <s v="N/A"/>
    <s v="N/A"/>
    <x v="5"/>
  </r>
  <r>
    <x v="1"/>
    <x v="6"/>
    <n v="58"/>
    <s v="PUR7X8 3"/>
    <n v="0.7"/>
    <n v="0"/>
    <n v="5.2"/>
    <n v="6"/>
    <s v=""/>
    <s v=""/>
    <n v="13"/>
    <n v="15"/>
    <n v="10"/>
    <s v=""/>
    <n v="0"/>
    <n v="0"/>
    <n v="4"/>
    <n v="21.64"/>
    <n v="21.64"/>
    <n v="14"/>
    <s v="2017Plan"/>
    <d v="2017-07-01T00:00:00"/>
    <x v="2"/>
    <x v="37"/>
    <s v="N/A"/>
    <s v="N/A"/>
    <x v="5"/>
  </r>
  <r>
    <x v="1"/>
    <x v="6"/>
    <n v="59"/>
    <s v="PUR7X8 4"/>
    <n v="0.6"/>
    <n v="0"/>
    <n v="4.4000000000000004"/>
    <n v="5"/>
    <s v=""/>
    <s v=""/>
    <n v="11"/>
    <n v="14.4"/>
    <n v="8"/>
    <s v=""/>
    <n v="0"/>
    <n v="0"/>
    <n v="4"/>
    <n v="21.1"/>
    <n v="21.1"/>
    <n v="12"/>
    <s v="2017Plan"/>
    <d v="2017-07-01T00:00:00"/>
    <x v="2"/>
    <x v="37"/>
    <s v="N/A"/>
    <s v="N/A"/>
    <x v="5"/>
  </r>
  <r>
    <x v="1"/>
    <x v="6"/>
    <n v="60"/>
    <s v="NF5X16NF1"/>
    <n v="-12"/>
    <n v="0"/>
    <n v="8.9"/>
    <n v="34"/>
    <s v=""/>
    <s v=""/>
    <n v="180"/>
    <n v="43.5"/>
    <n v="-520"/>
    <s v=""/>
    <n v="0"/>
    <n v="0"/>
    <n v="125"/>
    <n v="33.03"/>
    <n v="33.03"/>
    <n v="-395"/>
    <s v="2017Plan"/>
    <d v="2017-07-01T00:00:00"/>
    <x v="2"/>
    <x v="37"/>
    <s v="N/A"/>
    <s v="N/A"/>
    <x v="6"/>
  </r>
  <r>
    <x v="1"/>
    <x v="6"/>
    <n v="61"/>
    <s v="NF7X8NF01"/>
    <n v="-1.3"/>
    <n v="0"/>
    <n v="5.0999999999999996"/>
    <n v="31"/>
    <s v=""/>
    <s v=""/>
    <n v="245"/>
    <n v="13.3"/>
    <n v="-17"/>
    <s v=""/>
    <n v="0"/>
    <n v="0"/>
    <n v="8"/>
    <n v="7.22"/>
    <n v="7.22"/>
    <n v="-9"/>
    <s v="2017Plan"/>
    <d v="2017-07-01T00:00:00"/>
    <x v="2"/>
    <x v="37"/>
    <s v="N/A"/>
    <s v="N/A"/>
    <x v="6"/>
  </r>
  <r>
    <x v="1"/>
    <x v="6"/>
    <n v="62"/>
    <s v="NF2X16SAT1"/>
    <n v="-5"/>
    <n v="0"/>
    <n v="17.899999999999999"/>
    <n v="6"/>
    <s v=""/>
    <s v=""/>
    <n v="75"/>
    <n v="36.5"/>
    <n v="-183"/>
    <s v=""/>
    <n v="0"/>
    <n v="0"/>
    <n v="41"/>
    <n v="28.25"/>
    <n v="28.25"/>
    <n v="-141"/>
    <s v="2017Plan"/>
    <d v="2017-07-01T00:00:00"/>
    <x v="2"/>
    <x v="37"/>
    <s v="N/A"/>
    <s v="N/A"/>
    <x v="6"/>
  </r>
  <r>
    <x v="1"/>
    <x v="6"/>
    <n v="63"/>
    <s v="NF2X16SUN1"/>
    <n v="-1.8"/>
    <n v="0"/>
    <n v="6.3"/>
    <n v="8"/>
    <s v=""/>
    <s v=""/>
    <n v="53"/>
    <n v="35"/>
    <n v="-61"/>
    <s v=""/>
    <n v="0"/>
    <n v="0"/>
    <n v="14"/>
    <n v="26.91"/>
    <n v="26.91"/>
    <n v="-47"/>
    <s v="2017Plan"/>
    <d v="2017-07-01T00:00:00"/>
    <x v="2"/>
    <x v="37"/>
    <s v="N/A"/>
    <s v="N/A"/>
    <x v="6"/>
  </r>
  <r>
    <x v="1"/>
    <x v="6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7-01T00:00:00"/>
    <x v="2"/>
    <x v="37"/>
    <s v="N/A"/>
    <s v="N/A"/>
    <x v="6"/>
  </r>
  <r>
    <x v="1"/>
    <x v="6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7-01T00:00:00"/>
    <x v="2"/>
    <x v="37"/>
    <s v="N/A"/>
    <s v="N/A"/>
    <x v="6"/>
  </r>
  <r>
    <x v="1"/>
    <x v="6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07-01T00:00:00"/>
    <x v="2"/>
    <x v="37"/>
    <s v="N/A"/>
    <s v="N/A"/>
    <x v="6"/>
  </r>
  <r>
    <x v="1"/>
    <x v="6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7-01T00:00:00"/>
    <x v="2"/>
    <x v="37"/>
    <s v="N/A"/>
    <s v="N/A"/>
    <x v="6"/>
  </r>
  <r>
    <x v="1"/>
    <x v="6"/>
    <n v="68"/>
    <s v="CSR Airgas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69"/>
    <s v="CSR Infiltrat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0"/>
    <s v="CSR NAS"/>
    <n v="0.1"/>
    <n v="0"/>
    <n v="0.3"/>
    <n v="1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1"/>
    <s v="CSR Cemex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3"/>
    <s v="CSR OldCastle"/>
    <n v="0"/>
    <n v="0"/>
    <n v="1.1000000000000001"/>
    <n v="2"/>
    <s v=""/>
    <s v=""/>
    <n v="8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4"/>
    <s v="CSR RRDonnelley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5"/>
    <s v="CSR AirLiqu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6"/>
    <s v="CSR RiverView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7"/>
    <s v="CSR Warri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79"/>
    <s v="CSR RobertsBros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7-01T00:00:00"/>
    <x v="2"/>
    <x v="37"/>
    <s v="N/A"/>
    <s v="N/A"/>
    <x v="7"/>
  </r>
  <r>
    <x v="1"/>
    <x v="6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7-01T00:00:00"/>
    <x v="2"/>
    <x v="37"/>
    <s v="N/A"/>
    <s v="N/A"/>
    <x v="1"/>
  </r>
  <r>
    <x v="1"/>
    <x v="6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7-01T00:00:00"/>
    <x v="2"/>
    <x v="37"/>
    <s v="N/A"/>
    <s v="N/A"/>
    <x v="1"/>
  </r>
  <r>
    <x v="1"/>
    <x v="6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7-01T00:00:00"/>
    <x v="2"/>
    <x v="37"/>
    <s v="N/A"/>
    <s v="N/A"/>
    <x v="1"/>
  </r>
  <r>
    <x v="1"/>
    <x v="6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7-01T00:00:00"/>
    <x v="2"/>
    <x v="37"/>
    <s v="N/A"/>
    <s v="N/A"/>
    <x v="1"/>
  </r>
  <r>
    <x v="1"/>
    <x v="6"/>
    <n v="84"/>
    <s v="Bluegrass 3"/>
    <n v="9.1999999999999993"/>
    <n v="0"/>
    <n v="7.5"/>
    <n v="11"/>
    <n v="100.8"/>
    <n v="10900"/>
    <n v="58"/>
    <n v="315.2"/>
    <n v="318"/>
    <n v="0"/>
    <n v="100"/>
    <n v="0"/>
    <n v="5"/>
    <n v="34.94"/>
    <n v="45.72"/>
    <n v="423"/>
    <s v="2017Plan"/>
    <d v="2017-07-01T00:00:00"/>
    <x v="2"/>
    <x v="38"/>
    <s v="N/A"/>
    <n v="9.1999999999999993"/>
    <x v="2"/>
  </r>
  <r>
    <x v="1"/>
    <x v="7"/>
    <n v="1"/>
    <s v="Brown 1"/>
    <n v="9.1"/>
    <n v="0"/>
    <n v="11.5"/>
    <n v="3"/>
    <n v="107.5"/>
    <n v="11802"/>
    <n v="239"/>
    <n v="285.60000000000002"/>
    <n v="307"/>
    <n v="2"/>
    <n v="29"/>
    <n v="0"/>
    <n v="26"/>
    <n v="36.54"/>
    <n v="39.72"/>
    <n v="362"/>
    <s v="2017Plan"/>
    <d v="2017-08-01T00:00:00"/>
    <x v="2"/>
    <x v="0"/>
    <n v="9.1"/>
    <s v="N/A"/>
    <x v="0"/>
  </r>
  <r>
    <x v="1"/>
    <x v="7"/>
    <n v="2"/>
    <s v="Brown 2"/>
    <n v="37.9"/>
    <n v="0"/>
    <n v="30.7"/>
    <n v="3"/>
    <n v="407.9"/>
    <n v="10772"/>
    <n v="562"/>
    <n v="285.60000000000002"/>
    <n v="1165"/>
    <n v="2"/>
    <n v="29"/>
    <n v="0"/>
    <n v="81"/>
    <n v="32.9"/>
    <n v="33.67"/>
    <n v="1275"/>
    <s v="2017Plan"/>
    <d v="2017-08-01T00:00:00"/>
    <x v="2"/>
    <x v="1"/>
    <n v="37.9"/>
    <s v="N/A"/>
    <x v="0"/>
  </r>
  <r>
    <x v="1"/>
    <x v="7"/>
    <n v="3"/>
    <s v="Brown 3"/>
    <n v="101.1"/>
    <n v="0"/>
    <n v="33.200000000000003"/>
    <n v="3"/>
    <n v="1229.9000000000001"/>
    <n v="12162"/>
    <n v="632"/>
    <n v="285.60000000000002"/>
    <n v="3513"/>
    <n v="3"/>
    <n v="37"/>
    <n v="0"/>
    <n v="307"/>
    <n v="37.770000000000003"/>
    <n v="38.14"/>
    <n v="3857"/>
    <s v="2017Plan"/>
    <d v="2017-08-01T00:00:00"/>
    <x v="2"/>
    <x v="2"/>
    <n v="101.1"/>
    <s v="N/A"/>
    <x v="0"/>
  </r>
  <r>
    <x v="1"/>
    <x v="7"/>
    <n v="4"/>
    <s v="Ghent 1"/>
    <n v="280.39999999999998"/>
    <n v="0"/>
    <n v="79.5"/>
    <n v="2"/>
    <n v="2972.7"/>
    <n v="10600"/>
    <n v="704"/>
    <n v="203.6"/>
    <n v="6053"/>
    <n v="2"/>
    <n v="25"/>
    <n v="0"/>
    <n v="528"/>
    <n v="23.47"/>
    <n v="23.56"/>
    <n v="6606"/>
    <s v="2017Plan"/>
    <d v="2017-08-01T00:00:00"/>
    <x v="2"/>
    <x v="3"/>
    <n v="280.39999999999998"/>
    <s v="N/A"/>
    <x v="0"/>
  </r>
  <r>
    <x v="1"/>
    <x v="7"/>
    <n v="5"/>
    <s v="Ghent 2"/>
    <n v="274.5"/>
    <n v="0"/>
    <n v="74.8"/>
    <n v="2"/>
    <n v="2874.9"/>
    <n v="10474"/>
    <n v="703"/>
    <n v="203.6"/>
    <n v="5854"/>
    <n v="2"/>
    <n v="22"/>
    <n v="0"/>
    <n v="304"/>
    <n v="22.44"/>
    <n v="22.52"/>
    <n v="6180"/>
    <s v="2017Plan"/>
    <d v="2017-08-01T00:00:00"/>
    <x v="2"/>
    <x v="4"/>
    <n v="274.5"/>
    <s v="N/A"/>
    <x v="0"/>
  </r>
  <r>
    <x v="1"/>
    <x v="7"/>
    <n v="6"/>
    <s v="Ghent 3"/>
    <n v="285.5"/>
    <n v="0"/>
    <n v="79.099999999999994"/>
    <n v="2"/>
    <n v="3170.6"/>
    <n v="11106"/>
    <n v="683"/>
    <n v="203.6"/>
    <n v="6456"/>
    <n v="3"/>
    <n v="40"/>
    <n v="0"/>
    <n v="523"/>
    <n v="24.45"/>
    <n v="24.59"/>
    <n v="7019"/>
    <s v="2017Plan"/>
    <d v="2017-08-01T00:00:00"/>
    <x v="2"/>
    <x v="5"/>
    <n v="285.5"/>
    <s v="N/A"/>
    <x v="0"/>
  </r>
  <r>
    <x v="1"/>
    <x v="7"/>
    <n v="7"/>
    <s v="Ghent 4"/>
    <n v="274.2"/>
    <n v="0"/>
    <n v="79.3"/>
    <n v="2"/>
    <n v="3014.8"/>
    <n v="10994"/>
    <n v="698"/>
    <n v="203.6"/>
    <n v="6139"/>
    <n v="4"/>
    <n v="44"/>
    <n v="0"/>
    <n v="521"/>
    <n v="24.29"/>
    <n v="24.45"/>
    <n v="6704"/>
    <s v="2017Plan"/>
    <d v="2017-08-01T00:00:00"/>
    <x v="2"/>
    <x v="6"/>
    <n v="274.2"/>
    <s v="N/A"/>
    <x v="0"/>
  </r>
  <r>
    <x v="1"/>
    <x v="7"/>
    <n v="8"/>
    <s v="Mill Creek 1"/>
    <n v="167.3"/>
    <n v="0"/>
    <n v="74.900000000000006"/>
    <n v="2"/>
    <n v="1742.3"/>
    <n v="10417"/>
    <n v="692"/>
    <n v="201.2"/>
    <n v="3505"/>
    <n v="4"/>
    <n v="17"/>
    <n v="0"/>
    <n v="153"/>
    <n v="21.87"/>
    <n v="21.97"/>
    <n v="3675"/>
    <s v="2017Plan"/>
    <d v="2017-08-01T00:00:00"/>
    <x v="2"/>
    <x v="7"/>
    <s v="N/A"/>
    <n v="167.3"/>
    <x v="0"/>
  </r>
  <r>
    <x v="1"/>
    <x v="7"/>
    <n v="9"/>
    <s v="Mill Creek 2"/>
    <n v="159.19999999999999"/>
    <n v="0"/>
    <n v="72"/>
    <n v="2"/>
    <n v="1714.4"/>
    <n v="10768"/>
    <n v="687"/>
    <n v="201.2"/>
    <n v="3449"/>
    <n v="4"/>
    <n v="17"/>
    <n v="0"/>
    <n v="181"/>
    <n v="22.8"/>
    <n v="22.91"/>
    <n v="3647"/>
    <s v="2017Plan"/>
    <d v="2017-08-01T00:00:00"/>
    <x v="2"/>
    <x v="8"/>
    <s v="N/A"/>
    <n v="159.19999999999999"/>
    <x v="0"/>
  </r>
  <r>
    <x v="1"/>
    <x v="7"/>
    <n v="10"/>
    <s v="Mill Creek 3"/>
    <n v="221.4"/>
    <n v="0"/>
    <n v="77.3"/>
    <n v="2"/>
    <n v="2371.3000000000002"/>
    <n v="10712"/>
    <n v="693"/>
    <n v="201.2"/>
    <n v="4770"/>
    <n v="12"/>
    <n v="47"/>
    <n v="0"/>
    <n v="282"/>
    <n v="22.82"/>
    <n v="23.03"/>
    <n v="5099"/>
    <s v="2017Plan"/>
    <d v="2017-08-01T00:00:00"/>
    <x v="2"/>
    <x v="9"/>
    <s v="N/A"/>
    <n v="221.4"/>
    <x v="0"/>
  </r>
  <r>
    <x v="1"/>
    <x v="7"/>
    <n v="11"/>
    <s v="Mill Creek 4"/>
    <n v="279.89999999999998"/>
    <n v="0"/>
    <n v="78.900000000000006"/>
    <n v="2"/>
    <n v="2932.6"/>
    <n v="10479"/>
    <n v="697"/>
    <n v="201.2"/>
    <n v="5899"/>
    <n v="19"/>
    <n v="74"/>
    <n v="0"/>
    <n v="327"/>
    <n v="22.25"/>
    <n v="22.51"/>
    <n v="6301"/>
    <s v="2017Plan"/>
    <d v="2017-08-01T00:00:00"/>
    <x v="2"/>
    <x v="10"/>
    <s v="N/A"/>
    <n v="279.89999999999998"/>
    <x v="0"/>
  </r>
  <r>
    <x v="1"/>
    <x v="7"/>
    <n v="12"/>
    <s v="Trimble County 1"/>
    <n v="228"/>
    <n v="0"/>
    <n v="82.8"/>
    <n v="2"/>
    <n v="2440"/>
    <n v="10703"/>
    <n v="700"/>
    <n v="203.1"/>
    <n v="4956"/>
    <n v="7"/>
    <n v="79"/>
    <n v="0"/>
    <n v="289"/>
    <n v="23"/>
    <n v="23.35"/>
    <n v="5324"/>
    <s v="2017Plan"/>
    <d v="2017-08-01T00:00:00"/>
    <x v="2"/>
    <x v="11"/>
    <s v="N/A"/>
    <n v="228"/>
    <x v="0"/>
  </r>
  <r>
    <x v="1"/>
    <x v="7"/>
    <n v="13"/>
    <s v="Trimble County 2"/>
    <n v="338.5"/>
    <n v="0"/>
    <n v="82.9"/>
    <n v="1"/>
    <n v="3126.6"/>
    <n v="9237"/>
    <n v="672"/>
    <n v="209.6"/>
    <n v="6553"/>
    <n v="14"/>
    <n v="43"/>
    <n v="0"/>
    <n v="468"/>
    <n v="20.74"/>
    <n v="20.87"/>
    <n v="7065"/>
    <s v="2017Plan"/>
    <d v="2017-08-01T00:00:00"/>
    <x v="2"/>
    <x v="12"/>
    <n v="274.185"/>
    <n v="64.314999999999998"/>
    <x v="0"/>
  </r>
  <r>
    <x v="1"/>
    <x v="7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8-01T00:00:00"/>
    <x v="2"/>
    <x v="13"/>
    <n v="0"/>
    <n v="0"/>
    <x v="1"/>
  </r>
  <r>
    <x v="1"/>
    <x v="7"/>
    <n v="15"/>
    <s v="Cane Run 7 2X1"/>
    <n v="438.1"/>
    <n v="0"/>
    <n v="89"/>
    <n v="3"/>
    <n v="3004.5"/>
    <n v="6858"/>
    <n v="678"/>
    <n v="312.5"/>
    <n v="9389"/>
    <n v="8"/>
    <n v="26"/>
    <n v="0"/>
    <n v="546"/>
    <n v="22.67"/>
    <n v="22.73"/>
    <n v="9961"/>
    <s v="2017Plan"/>
    <d v="2017-08-01T00:00:00"/>
    <x v="2"/>
    <x v="13"/>
    <n v="341.71800000000002"/>
    <n v="96.382000000000005"/>
    <x v="1"/>
  </r>
  <r>
    <x v="1"/>
    <x v="7"/>
    <n v="16"/>
    <s v="Brown 5"/>
    <n v="9.1999999999999993"/>
    <n v="0"/>
    <n v="11.4"/>
    <n v="14"/>
    <n v="124.7"/>
    <n v="13574"/>
    <n v="123"/>
    <n v="314.2"/>
    <n v="392"/>
    <n v="1"/>
    <n v="4"/>
    <n v="0"/>
    <n v="0"/>
    <n v="42.65"/>
    <n v="43.05"/>
    <n v="396"/>
    <s v="2017Plan"/>
    <d v="2017-08-01T00:00:00"/>
    <x v="2"/>
    <x v="14"/>
    <n v="4.3239999999999998"/>
    <n v="4.8759999999999994"/>
    <x v="2"/>
  </r>
  <r>
    <x v="1"/>
    <x v="7"/>
    <n v="17"/>
    <s v="Brown 5 ICE"/>
    <n v="0.1"/>
    <n v="0"/>
    <n v="0.1"/>
    <n v="4"/>
    <n v="2"/>
    <n v="16510"/>
    <n v="4"/>
    <n v="314.2"/>
    <n v="6"/>
    <n v="0"/>
    <n v="0"/>
    <n v="0"/>
    <n v="0"/>
    <n v="51.88"/>
    <n v="51.88"/>
    <n v="6"/>
    <s v="2017Plan"/>
    <d v="2017-08-01T00:00:00"/>
    <x v="2"/>
    <x v="14"/>
    <n v="4.7E-2"/>
    <n v="5.3000000000000005E-2"/>
    <x v="2"/>
  </r>
  <r>
    <x v="1"/>
    <x v="7"/>
    <n v="18"/>
    <s v="Brown 6"/>
    <n v="15.9"/>
    <n v="0"/>
    <n v="14.6"/>
    <n v="13"/>
    <n v="176.3"/>
    <n v="11115"/>
    <n v="119"/>
    <n v="314.2"/>
    <n v="554"/>
    <n v="3"/>
    <n v="10"/>
    <n v="0"/>
    <n v="0"/>
    <n v="34.93"/>
    <n v="35.57"/>
    <n v="564"/>
    <s v="2017Plan"/>
    <d v="2017-08-01T00:00:00"/>
    <x v="2"/>
    <x v="15"/>
    <n v="9.8580000000000005"/>
    <n v="6.0419999999999998"/>
    <x v="2"/>
  </r>
  <r>
    <x v="1"/>
    <x v="7"/>
    <n v="19"/>
    <s v="Brown 7"/>
    <n v="18.2"/>
    <n v="0"/>
    <n v="16.8"/>
    <n v="12"/>
    <n v="202.8"/>
    <n v="11144"/>
    <n v="138"/>
    <n v="314.2"/>
    <n v="637"/>
    <n v="3"/>
    <n v="10"/>
    <n v="0"/>
    <n v="0"/>
    <n v="35.020000000000003"/>
    <n v="35.54"/>
    <n v="647"/>
    <s v="2017Plan"/>
    <d v="2017-08-01T00:00:00"/>
    <x v="2"/>
    <x v="16"/>
    <n v="11.283999999999999"/>
    <n v="6.9159999999999995"/>
    <x v="2"/>
  </r>
  <r>
    <x v="1"/>
    <x v="7"/>
    <n v="20"/>
    <s v="Brown 8"/>
    <n v="4.4000000000000004"/>
    <n v="0"/>
    <n v="5.8"/>
    <n v="9"/>
    <n v="65.400000000000006"/>
    <n v="14724"/>
    <n v="70"/>
    <n v="314.2"/>
    <n v="205"/>
    <n v="1"/>
    <n v="2"/>
    <n v="0"/>
    <n v="0"/>
    <n v="46.26"/>
    <n v="46.82"/>
    <n v="208"/>
    <s v="2017Plan"/>
    <d v="2017-08-01T00:00:00"/>
    <x v="2"/>
    <x v="17"/>
    <n v="4.4000000000000004"/>
    <s v="N/A"/>
    <x v="2"/>
  </r>
  <r>
    <x v="1"/>
    <x v="7"/>
    <n v="21"/>
    <s v="Brown 8 ICE"/>
    <n v="0.1"/>
    <n v="0"/>
    <n v="0.1"/>
    <n v="3"/>
    <n v="1.8"/>
    <n v="16329"/>
    <n v="4"/>
    <n v="314.2"/>
    <n v="6"/>
    <n v="0"/>
    <n v="0"/>
    <n v="0"/>
    <n v="0"/>
    <n v="51.31"/>
    <n v="51.31"/>
    <n v="6"/>
    <s v="2017Plan"/>
    <d v="2017-08-01T00:00:00"/>
    <x v="2"/>
    <x v="17"/>
    <n v="0.1"/>
    <s v="N/A"/>
    <x v="2"/>
  </r>
  <r>
    <x v="1"/>
    <x v="7"/>
    <n v="22"/>
    <s v="Brown 9"/>
    <n v="3.5"/>
    <n v="0"/>
    <n v="4.5999999999999996"/>
    <n v="8"/>
    <n v="50.6"/>
    <n v="14413"/>
    <n v="52"/>
    <n v="314.2"/>
    <n v="159"/>
    <n v="1"/>
    <n v="2"/>
    <n v="0"/>
    <n v="0"/>
    <n v="45.29"/>
    <n v="45.85"/>
    <n v="161"/>
    <s v="2017Plan"/>
    <d v="2017-08-01T00:00:00"/>
    <x v="2"/>
    <x v="18"/>
    <n v="3.5"/>
    <s v="N/A"/>
    <x v="2"/>
  </r>
  <r>
    <x v="1"/>
    <x v="7"/>
    <n v="23"/>
    <s v="Brown 9 ICE"/>
    <n v="0.1"/>
    <n v="0"/>
    <n v="0.1"/>
    <n v="4"/>
    <n v="1.8"/>
    <n v="16329"/>
    <n v="4"/>
    <n v="314.2"/>
    <n v="6"/>
    <n v="0"/>
    <n v="0"/>
    <n v="0"/>
    <n v="0"/>
    <n v="51.31"/>
    <n v="51.31"/>
    <n v="6"/>
    <s v="2017Plan"/>
    <d v="2017-08-01T00:00:00"/>
    <x v="2"/>
    <x v="18"/>
    <n v="0.1"/>
    <s v="N/A"/>
    <x v="2"/>
  </r>
  <r>
    <x v="1"/>
    <x v="7"/>
    <n v="24"/>
    <s v="Brown 10"/>
    <n v="1.8"/>
    <n v="0"/>
    <n v="2.4"/>
    <n v="4"/>
    <n v="25.3"/>
    <n v="13883"/>
    <n v="24"/>
    <n v="314.2"/>
    <n v="79"/>
    <n v="0"/>
    <n v="1"/>
    <n v="0"/>
    <n v="0"/>
    <n v="43.62"/>
    <n v="44.17"/>
    <n v="80"/>
    <s v="2017Plan"/>
    <d v="2017-08-01T00:00:00"/>
    <x v="2"/>
    <x v="19"/>
    <n v="1.8"/>
    <s v="N/A"/>
    <x v="2"/>
  </r>
  <r>
    <x v="1"/>
    <x v="7"/>
    <n v="25"/>
    <s v="Brown 10 ICE"/>
    <n v="0.1"/>
    <n v="0"/>
    <n v="0.1"/>
    <n v="3"/>
    <n v="1.8"/>
    <n v="16329"/>
    <n v="4"/>
    <n v="314.2"/>
    <n v="6"/>
    <n v="0"/>
    <n v="0"/>
    <n v="0"/>
    <n v="0"/>
    <n v="51.31"/>
    <n v="51.31"/>
    <n v="6"/>
    <s v="2017Plan"/>
    <d v="2017-08-01T00:00:00"/>
    <x v="2"/>
    <x v="19"/>
    <n v="0.1"/>
    <s v="N/A"/>
    <x v="2"/>
  </r>
  <r>
    <x v="1"/>
    <x v="7"/>
    <n v="26"/>
    <s v="Brown 11"/>
    <n v="2.9"/>
    <n v="0"/>
    <n v="3.8"/>
    <n v="7"/>
    <n v="42.4"/>
    <n v="14824"/>
    <n v="46"/>
    <n v="314.2"/>
    <n v="133"/>
    <n v="1"/>
    <n v="2"/>
    <n v="0"/>
    <n v="0"/>
    <n v="46.58"/>
    <n v="47.18"/>
    <n v="135"/>
    <s v="2017Plan"/>
    <d v="2017-08-01T00:00:00"/>
    <x v="2"/>
    <x v="20"/>
    <n v="2.9"/>
    <s v="N/A"/>
    <x v="2"/>
  </r>
  <r>
    <x v="1"/>
    <x v="7"/>
    <n v="27"/>
    <s v="Brown 11 ICE"/>
    <n v="0.1"/>
    <n v="0"/>
    <n v="0.1"/>
    <n v="4"/>
    <n v="1.8"/>
    <n v="16329"/>
    <n v="4"/>
    <n v="314.2"/>
    <n v="6"/>
    <n v="0"/>
    <n v="0"/>
    <n v="0"/>
    <n v="0"/>
    <n v="51.31"/>
    <n v="51.31"/>
    <n v="6"/>
    <s v="2017Plan"/>
    <d v="2017-08-01T00:00:00"/>
    <x v="2"/>
    <x v="20"/>
    <n v="0.1"/>
    <s v="N/A"/>
    <x v="2"/>
  </r>
  <r>
    <x v="1"/>
    <x v="7"/>
    <n v="28"/>
    <s v="Paddys Run 13"/>
    <n v="19.8"/>
    <n v="0"/>
    <n v="18.100000000000001"/>
    <n v="19"/>
    <n v="214.9"/>
    <n v="10842"/>
    <n v="143"/>
    <n v="314.2"/>
    <n v="675"/>
    <n v="1"/>
    <n v="3"/>
    <n v="0"/>
    <n v="0"/>
    <n v="34.07"/>
    <n v="34.200000000000003"/>
    <n v="678"/>
    <s v="2017Plan"/>
    <d v="2017-08-01T00:00:00"/>
    <x v="2"/>
    <x v="21"/>
    <n v="9.3059999999999992"/>
    <n v="10.494000000000002"/>
    <x v="2"/>
  </r>
  <r>
    <x v="1"/>
    <x v="7"/>
    <n v="29"/>
    <s v="Trimble Co 05"/>
    <n v="40.299999999999997"/>
    <n v="0"/>
    <n v="34.1"/>
    <n v="23"/>
    <n v="446.9"/>
    <n v="11090"/>
    <n v="290"/>
    <n v="314.2"/>
    <n v="1404"/>
    <n v="1"/>
    <n v="3"/>
    <n v="0"/>
    <n v="0"/>
    <n v="34.85"/>
    <n v="34.93"/>
    <n v="1407"/>
    <s v="2017Plan"/>
    <d v="2017-08-01T00:00:00"/>
    <x v="2"/>
    <x v="22"/>
    <n v="28.612999999999996"/>
    <n v="11.686999999999998"/>
    <x v="2"/>
  </r>
  <r>
    <x v="1"/>
    <x v="7"/>
    <n v="30"/>
    <s v="Trimble Co 06"/>
    <n v="37.9"/>
    <n v="0"/>
    <n v="32"/>
    <n v="23"/>
    <n v="418.9"/>
    <n v="11065"/>
    <n v="270"/>
    <n v="314.2"/>
    <n v="1316"/>
    <n v="1"/>
    <n v="3"/>
    <n v="0"/>
    <n v="0"/>
    <n v="34.770000000000003"/>
    <n v="34.85"/>
    <n v="1319"/>
    <s v="2017Plan"/>
    <d v="2017-08-01T00:00:00"/>
    <x v="2"/>
    <x v="23"/>
    <n v="26.908999999999999"/>
    <n v="10.991"/>
    <x v="2"/>
  </r>
  <r>
    <x v="1"/>
    <x v="7"/>
    <n v="31"/>
    <s v="Trimble Co 07"/>
    <n v="30.5"/>
    <n v="0"/>
    <n v="25.8"/>
    <n v="19"/>
    <n v="337"/>
    <n v="11042"/>
    <n v="216"/>
    <n v="314.2"/>
    <n v="1059"/>
    <n v="1"/>
    <n v="3"/>
    <n v="0"/>
    <n v="0"/>
    <n v="34.700000000000003"/>
    <n v="34.78"/>
    <n v="1062"/>
    <s v="2017Plan"/>
    <d v="2017-08-01T00:00:00"/>
    <x v="2"/>
    <x v="24"/>
    <n v="19.215"/>
    <n v="11.285"/>
    <x v="2"/>
  </r>
  <r>
    <x v="1"/>
    <x v="7"/>
    <n v="32"/>
    <s v="Trimble Co 08"/>
    <n v="13.6"/>
    <n v="0"/>
    <n v="11.5"/>
    <n v="15"/>
    <n v="148.9"/>
    <n v="10928"/>
    <n v="92"/>
    <n v="314.2"/>
    <n v="468"/>
    <n v="1"/>
    <n v="2"/>
    <n v="0"/>
    <n v="0"/>
    <n v="34.340000000000003"/>
    <n v="34.49"/>
    <n v="470"/>
    <s v="2017Plan"/>
    <d v="2017-08-01T00:00:00"/>
    <x v="2"/>
    <x v="25"/>
    <n v="8.5679999999999996"/>
    <n v="5.032"/>
    <x v="2"/>
  </r>
  <r>
    <x v="1"/>
    <x v="7"/>
    <n v="33"/>
    <s v="Trimble Co 09"/>
    <n v="26.1"/>
    <n v="0"/>
    <n v="22.1"/>
    <n v="17"/>
    <n v="287.89999999999998"/>
    <n v="11031"/>
    <n v="184"/>
    <n v="314.2"/>
    <n v="905"/>
    <n v="1"/>
    <n v="2"/>
    <n v="0"/>
    <n v="0"/>
    <n v="34.659999999999997"/>
    <n v="34.75"/>
    <n v="907"/>
    <s v="2017Plan"/>
    <d v="2017-08-01T00:00:00"/>
    <x v="2"/>
    <x v="26"/>
    <n v="16.443000000000001"/>
    <n v="9.657"/>
    <x v="2"/>
  </r>
  <r>
    <x v="1"/>
    <x v="7"/>
    <n v="34"/>
    <s v="Trimble Co 10"/>
    <n v="10.4"/>
    <n v="0"/>
    <n v="8.8000000000000007"/>
    <n v="14"/>
    <n v="113"/>
    <n v="10888"/>
    <n v="69"/>
    <n v="314.2"/>
    <n v="355"/>
    <n v="1"/>
    <n v="2"/>
    <n v="0"/>
    <n v="0"/>
    <n v="34.21"/>
    <n v="34.4"/>
    <n v="357"/>
    <s v="2017Plan"/>
    <d v="2017-08-01T00:00:00"/>
    <x v="2"/>
    <x v="27"/>
    <n v="6.5520000000000005"/>
    <n v="3.8479999999999999"/>
    <x v="2"/>
  </r>
  <r>
    <x v="1"/>
    <x v="7"/>
    <n v="35"/>
    <s v="Cane Run 11"/>
    <n v="0"/>
    <n v="0"/>
    <n v="0.4"/>
    <n v="1"/>
    <n v="0.7"/>
    <n v="16117"/>
    <n v="3"/>
    <n v="312.5"/>
    <n v="2"/>
    <n v="0"/>
    <n v="0"/>
    <n v="0"/>
    <n v="0"/>
    <n v="50.36"/>
    <n v="50.36"/>
    <n v="2"/>
    <s v="2017Plan"/>
    <d v="2017-08-01T00:00:00"/>
    <x v="2"/>
    <x v="28"/>
    <s v="N/A"/>
    <n v="0"/>
    <x v="2"/>
  </r>
  <r>
    <x v="1"/>
    <x v="7"/>
    <n v="36"/>
    <s v="Haefling"/>
    <n v="0.1"/>
    <n v="0"/>
    <n v="0.5"/>
    <n v="2"/>
    <n v="1.7"/>
    <n v="18000"/>
    <n v="8"/>
    <n v="904.2"/>
    <n v="16"/>
    <n v="0"/>
    <n v="3"/>
    <n v="0"/>
    <n v="0"/>
    <n v="162.76"/>
    <n v="196.04"/>
    <n v="19"/>
    <s v="2017Plan"/>
    <d v="2017-08-01T00:00:00"/>
    <x v="2"/>
    <x v="29"/>
    <n v="0.1"/>
    <s v="N/A"/>
    <x v="2"/>
  </r>
  <r>
    <x v="1"/>
    <x v="7"/>
    <n v="37"/>
    <s v="Paddys Run 11"/>
    <n v="0.1"/>
    <n v="0"/>
    <n v="1.1000000000000001"/>
    <n v="1"/>
    <n v="1.5"/>
    <n v="15479"/>
    <n v="8"/>
    <n v="314.2"/>
    <n v="5"/>
    <n v="0"/>
    <n v="0"/>
    <n v="0"/>
    <n v="0"/>
    <n v="48.64"/>
    <n v="48.64"/>
    <n v="5"/>
    <s v="2017Plan"/>
    <d v="2017-08-01T00:00:00"/>
    <x v="2"/>
    <x v="30"/>
    <s v="N/A"/>
    <n v="0.1"/>
    <x v="2"/>
  </r>
  <r>
    <x v="1"/>
    <x v="7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8-01T00:00:00"/>
    <x v="2"/>
    <x v="31"/>
    <s v="N/A"/>
    <n v="0"/>
    <x v="2"/>
  </r>
  <r>
    <x v="1"/>
    <x v="7"/>
    <n v="39"/>
    <s v="Zorn 1"/>
    <n v="0.1"/>
    <n v="0"/>
    <n v="1.1000000000000001"/>
    <n v="1"/>
    <n v="2.1"/>
    <n v="18676"/>
    <n v="8"/>
    <n v="368.2"/>
    <n v="8"/>
    <n v="0"/>
    <n v="0"/>
    <n v="0"/>
    <n v="0"/>
    <n v="68.77"/>
    <n v="68.77"/>
    <n v="8"/>
    <s v="2017Plan"/>
    <d v="2017-08-01T00:00:00"/>
    <x v="2"/>
    <x v="32"/>
    <s v="N/A"/>
    <n v="0.1"/>
    <x v="2"/>
  </r>
  <r>
    <x v="1"/>
    <x v="7"/>
    <n v="40"/>
    <s v="Dix Dam"/>
    <n v="0.9"/>
    <n v="0"/>
    <n v="3.8"/>
    <n v="8"/>
    <s v=""/>
    <s v=""/>
    <n v="31"/>
    <n v="0"/>
    <n v="0"/>
    <s v=""/>
    <n v="0"/>
    <n v="0"/>
    <n v="0"/>
    <n v="0"/>
    <n v="0"/>
    <n v="0"/>
    <s v="2017Plan"/>
    <d v="2017-08-01T00:00:00"/>
    <x v="2"/>
    <x v="33"/>
    <n v="0.9"/>
    <s v="N/A"/>
    <x v="3"/>
  </r>
  <r>
    <x v="1"/>
    <x v="7"/>
    <n v="41"/>
    <s v="Ohio Falls"/>
    <n v="27.2"/>
    <n v="0"/>
    <n v="99.5"/>
    <n v="1"/>
    <s v=""/>
    <s v=""/>
    <n v="740"/>
    <n v="0"/>
    <n v="0"/>
    <s v=""/>
    <n v="0"/>
    <n v="0"/>
    <n v="0"/>
    <n v="0"/>
    <n v="0"/>
    <n v="0"/>
    <s v="2017Plan"/>
    <d v="2017-08-01T00:00:00"/>
    <x v="2"/>
    <x v="34"/>
    <s v="N/A"/>
    <n v="27.2"/>
    <x v="3"/>
  </r>
  <r>
    <x v="1"/>
    <x v="7"/>
    <n v="42"/>
    <s v="Brown Solar"/>
    <n v="2.1"/>
    <n v="0"/>
    <n v="100"/>
    <n v="0"/>
    <s v=""/>
    <s v=""/>
    <n v="744"/>
    <n v="0"/>
    <n v="0"/>
    <s v=""/>
    <n v="0"/>
    <n v="0"/>
    <n v="0"/>
    <n v="0"/>
    <n v="0"/>
    <n v="0"/>
    <s v="2017Plan"/>
    <d v="2017-08-01T00:00:00"/>
    <x v="2"/>
    <x v="35"/>
    <n v="1.2809999999999999"/>
    <n v="0.81900000000000006"/>
    <x v="4"/>
  </r>
  <r>
    <x v="1"/>
    <x v="7"/>
    <n v="43"/>
    <s v="OVEC-K Min"/>
    <n v="11.5"/>
    <n v="0"/>
    <n v="100"/>
    <n v="0"/>
    <n v="1153.2"/>
    <n v="100000"/>
    <n v="744"/>
    <n v="26.6"/>
    <n v="306"/>
    <n v="0"/>
    <n v="0"/>
    <n v="0"/>
    <n v="0"/>
    <n v="26.56"/>
    <n v="26.56"/>
    <n v="306"/>
    <s v="2017Plan"/>
    <d v="2017-08-01T00:00:00"/>
    <x v="2"/>
    <x v="36"/>
    <n v="11.5"/>
    <s v="N/A"/>
    <x v="0"/>
  </r>
  <r>
    <x v="1"/>
    <x v="7"/>
    <n v="44"/>
    <s v="OVEC-K Max"/>
    <n v="10.5"/>
    <n v="0"/>
    <n v="45.7"/>
    <n v="44"/>
    <n v="1054"/>
    <n v="100000"/>
    <n v="340"/>
    <n v="26.6"/>
    <n v="280"/>
    <n v="0"/>
    <n v="0"/>
    <n v="0"/>
    <n v="0"/>
    <n v="26.56"/>
    <n v="26.56"/>
    <n v="280"/>
    <s v="2017Plan"/>
    <d v="2017-08-01T00:00:00"/>
    <x v="2"/>
    <x v="36"/>
    <n v="10.5"/>
    <s v="N/A"/>
    <x v="0"/>
  </r>
  <r>
    <x v="1"/>
    <x v="7"/>
    <n v="45"/>
    <s v="OVEC-L Min"/>
    <n v="25.7"/>
    <n v="0"/>
    <n v="100"/>
    <n v="0"/>
    <n v="2566.8000000000002"/>
    <n v="100000"/>
    <n v="744"/>
    <n v="26.6"/>
    <n v="682"/>
    <n v="0"/>
    <n v="0"/>
    <n v="0"/>
    <n v="0"/>
    <n v="26.56"/>
    <n v="26.56"/>
    <n v="682"/>
    <s v="2017Plan"/>
    <d v="2017-08-01T00:00:00"/>
    <x v="2"/>
    <x v="36"/>
    <s v="N/A"/>
    <n v="25.7"/>
    <x v="0"/>
  </r>
  <r>
    <x v="1"/>
    <x v="7"/>
    <n v="46"/>
    <s v="OVEC-L Max"/>
    <n v="23.6"/>
    <n v="0"/>
    <n v="44.6"/>
    <n v="33"/>
    <n v="2357.1999999999998"/>
    <n v="100000"/>
    <n v="332"/>
    <n v="26.6"/>
    <n v="626"/>
    <n v="0"/>
    <n v="0"/>
    <n v="0"/>
    <n v="0"/>
    <n v="26.56"/>
    <n v="26.56"/>
    <n v="626"/>
    <s v="2017Plan"/>
    <d v="2017-08-01T00:00:00"/>
    <x v="2"/>
    <x v="36"/>
    <s v="N/A"/>
    <n v="23.6"/>
    <x v="0"/>
  </r>
  <r>
    <x v="1"/>
    <x v="7"/>
    <n v="47"/>
    <s v="PURP5X16a 1"/>
    <n v="0.7"/>
    <n v="0"/>
    <n v="3.8"/>
    <n v="4"/>
    <s v=""/>
    <s v=""/>
    <n v="14"/>
    <n v="53.7"/>
    <n v="38"/>
    <s v=""/>
    <n v="0"/>
    <n v="0"/>
    <n v="5"/>
    <n v="60.68"/>
    <n v="60.68"/>
    <n v="42"/>
    <s v="2017Plan"/>
    <d v="2017-08-01T00:00:00"/>
    <x v="2"/>
    <x v="37"/>
    <s v="N/A"/>
    <s v="N/A"/>
    <x v="5"/>
  </r>
  <r>
    <x v="1"/>
    <x v="7"/>
    <n v="48"/>
    <s v="PURP5X16a 2"/>
    <n v="0.6"/>
    <n v="0"/>
    <n v="3"/>
    <n v="3"/>
    <s v=""/>
    <s v=""/>
    <n v="11"/>
    <n v="55.7"/>
    <n v="31"/>
    <s v=""/>
    <n v="0"/>
    <n v="0"/>
    <n v="4"/>
    <n v="62.61"/>
    <n v="62.61"/>
    <n v="34"/>
    <s v="2017Plan"/>
    <d v="2017-08-01T00:00:00"/>
    <x v="2"/>
    <x v="37"/>
    <s v="N/A"/>
    <s v="N/A"/>
    <x v="5"/>
  </r>
  <r>
    <x v="1"/>
    <x v="7"/>
    <n v="49"/>
    <s v="PURP5X16a 3"/>
    <n v="0.5"/>
    <n v="0"/>
    <n v="2.7"/>
    <n v="2"/>
    <s v=""/>
    <s v=""/>
    <n v="10"/>
    <n v="57.8"/>
    <n v="29"/>
    <s v=""/>
    <n v="0"/>
    <n v="0"/>
    <n v="3"/>
    <n v="64.47"/>
    <n v="64.47"/>
    <n v="32"/>
    <s v="2017Plan"/>
    <d v="2017-08-01T00:00:00"/>
    <x v="2"/>
    <x v="37"/>
    <s v="N/A"/>
    <s v="N/A"/>
    <x v="5"/>
  </r>
  <r>
    <x v="1"/>
    <x v="7"/>
    <n v="50"/>
    <s v="PURP5X16a 4"/>
    <n v="0.4"/>
    <n v="0"/>
    <n v="2.2000000000000002"/>
    <n v="1"/>
    <s v=""/>
    <s v=""/>
    <n v="8"/>
    <n v="59.3"/>
    <n v="24"/>
    <s v=""/>
    <n v="0"/>
    <n v="0"/>
    <n v="3"/>
    <n v="66.19"/>
    <n v="66.19"/>
    <n v="26"/>
    <s v="2017Plan"/>
    <d v="2017-08-01T00:00:00"/>
    <x v="2"/>
    <x v="37"/>
    <s v="N/A"/>
    <s v="N/A"/>
    <x v="5"/>
  </r>
  <r>
    <x v="1"/>
    <x v="7"/>
    <n v="51"/>
    <s v="PURP7x24H"/>
    <n v="1.6"/>
    <n v="0"/>
    <n v="0.4"/>
    <n v="1"/>
    <s v=""/>
    <s v=""/>
    <n v="8"/>
    <n v="100"/>
    <n v="164"/>
    <s v=""/>
    <n v="0"/>
    <n v="0"/>
    <n v="10"/>
    <n v="106.33"/>
    <n v="106.33"/>
    <n v="175"/>
    <s v="2017Plan"/>
    <d v="2017-08-01T00:00:00"/>
    <x v="2"/>
    <x v="37"/>
    <s v="N/A"/>
    <s v="N/A"/>
    <x v="5"/>
  </r>
  <r>
    <x v="1"/>
    <x v="7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8-01T00:00:00"/>
    <x v="2"/>
    <x v="37"/>
    <s v="N/A"/>
    <s v="N/A"/>
    <x v="5"/>
  </r>
  <r>
    <x v="1"/>
    <x v="7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8-01T00:00:00"/>
    <x v="2"/>
    <x v="37"/>
    <s v="N/A"/>
    <s v="N/A"/>
    <x v="5"/>
  </r>
  <r>
    <x v="1"/>
    <x v="7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8-01T00:00:00"/>
    <x v="2"/>
    <x v="37"/>
    <s v="N/A"/>
    <s v="N/A"/>
    <x v="5"/>
  </r>
  <r>
    <x v="1"/>
    <x v="7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8-01T00:00:00"/>
    <x v="2"/>
    <x v="37"/>
    <s v="N/A"/>
    <s v="N/A"/>
    <x v="5"/>
  </r>
  <r>
    <x v="1"/>
    <x v="7"/>
    <n v="56"/>
    <s v="PUR7X8 1"/>
    <n v="1"/>
    <n v="0"/>
    <n v="7.7"/>
    <n v="12"/>
    <s v=""/>
    <s v=""/>
    <n v="19"/>
    <n v="18"/>
    <n v="17"/>
    <s v=""/>
    <n v="0"/>
    <n v="0"/>
    <n v="7"/>
    <n v="25"/>
    <n v="25"/>
    <n v="24"/>
    <s v="2017Plan"/>
    <d v="2017-08-01T00:00:00"/>
    <x v="2"/>
    <x v="37"/>
    <s v="N/A"/>
    <s v="N/A"/>
    <x v="5"/>
  </r>
  <r>
    <x v="1"/>
    <x v="7"/>
    <n v="57"/>
    <s v="PUR7X8 2"/>
    <n v="0.7"/>
    <n v="0"/>
    <n v="5.6"/>
    <n v="9"/>
    <s v=""/>
    <s v=""/>
    <n v="14"/>
    <n v="18"/>
    <n v="13"/>
    <s v=""/>
    <n v="0"/>
    <n v="0"/>
    <n v="5"/>
    <n v="24.9"/>
    <n v="24.9"/>
    <n v="17"/>
    <s v="2017Plan"/>
    <d v="2017-08-01T00:00:00"/>
    <x v="2"/>
    <x v="37"/>
    <s v="N/A"/>
    <s v="N/A"/>
    <x v="5"/>
  </r>
  <r>
    <x v="1"/>
    <x v="7"/>
    <n v="58"/>
    <s v="PUR7X8 3"/>
    <n v="0.5"/>
    <n v="0"/>
    <n v="4"/>
    <n v="6"/>
    <s v=""/>
    <s v=""/>
    <n v="10"/>
    <n v="17.600000000000001"/>
    <n v="9"/>
    <s v=""/>
    <n v="0"/>
    <n v="0"/>
    <n v="3"/>
    <n v="24.63"/>
    <n v="24.63"/>
    <n v="12"/>
    <s v="2017Plan"/>
    <d v="2017-08-01T00:00:00"/>
    <x v="2"/>
    <x v="37"/>
    <s v="N/A"/>
    <s v="N/A"/>
    <x v="5"/>
  </r>
  <r>
    <x v="1"/>
    <x v="7"/>
    <n v="59"/>
    <s v="PUR7X8 4"/>
    <n v="0.2"/>
    <n v="0"/>
    <n v="1.6"/>
    <n v="2"/>
    <s v=""/>
    <s v=""/>
    <n v="4"/>
    <n v="13.6"/>
    <n v="3"/>
    <s v=""/>
    <n v="0"/>
    <n v="0"/>
    <n v="1"/>
    <n v="19.77"/>
    <n v="19.77"/>
    <n v="4"/>
    <s v="2017Plan"/>
    <d v="2017-08-01T00:00:00"/>
    <x v="2"/>
    <x v="37"/>
    <s v="N/A"/>
    <s v="N/A"/>
    <x v="5"/>
  </r>
  <r>
    <x v="1"/>
    <x v="7"/>
    <n v="60"/>
    <s v="NF5X16NF1"/>
    <n v="-7.2"/>
    <n v="0"/>
    <n v="4.9000000000000004"/>
    <n v="39"/>
    <s v=""/>
    <s v=""/>
    <n v="162"/>
    <n v="38.9"/>
    <n v="-281"/>
    <s v=""/>
    <n v="0"/>
    <n v="0"/>
    <n v="66"/>
    <n v="29.78"/>
    <n v="29.78"/>
    <n v="-215"/>
    <s v="2017Plan"/>
    <d v="2017-08-01T00:00:00"/>
    <x v="2"/>
    <x v="37"/>
    <s v="N/A"/>
    <s v="N/A"/>
    <x v="6"/>
  </r>
  <r>
    <x v="1"/>
    <x v="7"/>
    <n v="61"/>
    <s v="NF7X8NF01"/>
    <n v="-0.8"/>
    <n v="0"/>
    <n v="3.1"/>
    <n v="31"/>
    <s v=""/>
    <s v=""/>
    <n v="244"/>
    <n v="13.6"/>
    <n v="-10"/>
    <s v=""/>
    <n v="0"/>
    <n v="0"/>
    <n v="5"/>
    <n v="7.59"/>
    <n v="7.59"/>
    <n v="-6"/>
    <s v="2017Plan"/>
    <d v="2017-08-01T00:00:00"/>
    <x v="2"/>
    <x v="37"/>
    <s v="N/A"/>
    <s v="N/A"/>
    <x v="6"/>
  </r>
  <r>
    <x v="1"/>
    <x v="7"/>
    <n v="62"/>
    <s v="NF2X16SAT1"/>
    <n v="-8.3000000000000007"/>
    <n v="0"/>
    <n v="36.9"/>
    <n v="4"/>
    <s v=""/>
    <s v=""/>
    <n v="64"/>
    <n v="35.4"/>
    <n v="-293"/>
    <s v=""/>
    <n v="0"/>
    <n v="0"/>
    <n v="66"/>
    <n v="27.34"/>
    <n v="27.34"/>
    <n v="-226"/>
    <s v="2017Plan"/>
    <d v="2017-08-01T00:00:00"/>
    <x v="2"/>
    <x v="37"/>
    <s v="N/A"/>
    <s v="N/A"/>
    <x v="6"/>
  </r>
  <r>
    <x v="1"/>
    <x v="7"/>
    <n v="63"/>
    <s v="NF2X16SUN1"/>
    <n v="-2.9"/>
    <n v="0"/>
    <n v="13"/>
    <n v="5"/>
    <s v=""/>
    <s v=""/>
    <n v="51"/>
    <n v="33.200000000000003"/>
    <n v="-96"/>
    <s v=""/>
    <n v="0"/>
    <n v="0"/>
    <n v="23"/>
    <n v="25.33"/>
    <n v="25.33"/>
    <n v="-73"/>
    <s v="2017Plan"/>
    <d v="2017-08-01T00:00:00"/>
    <x v="2"/>
    <x v="37"/>
    <s v="N/A"/>
    <s v="N/A"/>
    <x v="6"/>
  </r>
  <r>
    <x v="1"/>
    <x v="7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8-01T00:00:00"/>
    <x v="2"/>
    <x v="37"/>
    <s v="N/A"/>
    <s v="N/A"/>
    <x v="6"/>
  </r>
  <r>
    <x v="1"/>
    <x v="7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8-01T00:00:00"/>
    <x v="2"/>
    <x v="37"/>
    <s v="N/A"/>
    <s v="N/A"/>
    <x v="6"/>
  </r>
  <r>
    <x v="1"/>
    <x v="7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08-01T00:00:00"/>
    <x v="2"/>
    <x v="37"/>
    <s v="N/A"/>
    <s v="N/A"/>
    <x v="6"/>
  </r>
  <r>
    <x v="1"/>
    <x v="7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8-01T00:00:00"/>
    <x v="2"/>
    <x v="37"/>
    <s v="N/A"/>
    <s v="N/A"/>
    <x v="6"/>
  </r>
  <r>
    <x v="1"/>
    <x v="7"/>
    <n v="68"/>
    <s v="CSR Airgas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69"/>
    <s v="CSR Infiltrat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0"/>
    <s v="CSR NAS"/>
    <n v="0.1"/>
    <n v="0"/>
    <n v="0.3"/>
    <n v="1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1"/>
    <s v="CSR Cemex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2"/>
    <s v="CSR Carb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3"/>
    <s v="CSR OldCastle"/>
    <n v="0"/>
    <n v="0"/>
    <n v="1.1000000000000001"/>
    <n v="1"/>
    <s v=""/>
    <s v=""/>
    <n v="8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4"/>
    <s v="CSR RRDonnelley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5"/>
    <s v="CSR AirLiqu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6"/>
    <s v="CSR RiverView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7"/>
    <s v="CSR Warri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79"/>
    <s v="CSR RobertsBros"/>
    <n v="0"/>
    <n v="0"/>
    <n v="0.3"/>
    <n v="1"/>
    <s v=""/>
    <s v=""/>
    <n v="2"/>
    <n v="0"/>
    <n v="0"/>
    <s v=""/>
    <n v="0"/>
    <n v="0"/>
    <n v="0"/>
    <n v="0"/>
    <n v="0"/>
    <n v="0"/>
    <s v="2017Plan"/>
    <d v="2017-08-01T00:00:00"/>
    <x v="2"/>
    <x v="37"/>
    <s v="N/A"/>
    <s v="N/A"/>
    <x v="7"/>
  </r>
  <r>
    <x v="1"/>
    <x v="7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8-01T00:00:00"/>
    <x v="2"/>
    <x v="37"/>
    <s v="N/A"/>
    <s v="N/A"/>
    <x v="1"/>
  </r>
  <r>
    <x v="1"/>
    <x v="7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8-01T00:00:00"/>
    <x v="2"/>
    <x v="37"/>
    <s v="N/A"/>
    <s v="N/A"/>
    <x v="1"/>
  </r>
  <r>
    <x v="1"/>
    <x v="7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8-01T00:00:00"/>
    <x v="2"/>
    <x v="37"/>
    <s v="N/A"/>
    <s v="N/A"/>
    <x v="1"/>
  </r>
  <r>
    <x v="1"/>
    <x v="7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8-01T00:00:00"/>
    <x v="2"/>
    <x v="37"/>
    <s v="N/A"/>
    <s v="N/A"/>
    <x v="1"/>
  </r>
  <r>
    <x v="1"/>
    <x v="7"/>
    <n v="84"/>
    <s v="Bluegrass 3"/>
    <n v="6.4"/>
    <n v="0"/>
    <n v="5.2"/>
    <n v="8"/>
    <n v="70.2"/>
    <n v="10900"/>
    <n v="41"/>
    <n v="315.89999999999998"/>
    <n v="222"/>
    <n v="0"/>
    <n v="73"/>
    <n v="0"/>
    <n v="4"/>
    <n v="35.020000000000003"/>
    <n v="46.34"/>
    <n v="298"/>
    <s v="2017Plan"/>
    <d v="2017-08-01T00:00:00"/>
    <x v="2"/>
    <x v="38"/>
    <s v="N/A"/>
    <n v="6.4"/>
    <x v="2"/>
  </r>
  <r>
    <x v="1"/>
    <x v="8"/>
    <n v="1"/>
    <s v="Brown 1"/>
    <n v="3.4"/>
    <n v="0"/>
    <n v="4.4000000000000004"/>
    <n v="0"/>
    <n v="40.4"/>
    <n v="11945"/>
    <n v="93"/>
    <n v="287.5"/>
    <n v="116"/>
    <n v="0"/>
    <n v="0"/>
    <n v="0"/>
    <n v="10"/>
    <n v="37.18"/>
    <n v="37.18"/>
    <n v="126"/>
    <s v="2017Plan"/>
    <d v="2017-09-01T00:00:00"/>
    <x v="2"/>
    <x v="0"/>
    <n v="3.4"/>
    <s v="N/A"/>
    <x v="0"/>
  </r>
  <r>
    <x v="1"/>
    <x v="8"/>
    <n v="2"/>
    <s v="Brown 2"/>
    <n v="21.3"/>
    <n v="0"/>
    <n v="17.7"/>
    <n v="2"/>
    <n v="232.5"/>
    <n v="10922"/>
    <n v="330"/>
    <n v="287.5"/>
    <n v="668"/>
    <n v="1"/>
    <n v="15"/>
    <n v="0"/>
    <n v="45"/>
    <n v="33.54"/>
    <n v="34.229999999999997"/>
    <n v="729"/>
    <s v="2017Plan"/>
    <d v="2017-09-01T00:00:00"/>
    <x v="2"/>
    <x v="1"/>
    <n v="21.3"/>
    <s v="N/A"/>
    <x v="0"/>
  </r>
  <r>
    <x v="1"/>
    <x v="8"/>
    <n v="3"/>
    <s v="Brown 3"/>
    <n v="42.8"/>
    <n v="0"/>
    <n v="14.5"/>
    <n v="2"/>
    <n v="521.20000000000005"/>
    <n v="12187"/>
    <n v="274"/>
    <n v="287.5"/>
    <n v="1499"/>
    <n v="2"/>
    <n v="25"/>
    <n v="0"/>
    <n v="130"/>
    <n v="38.08"/>
    <n v="38.659999999999997"/>
    <n v="1654"/>
    <s v="2017Plan"/>
    <d v="2017-09-01T00:00:00"/>
    <x v="2"/>
    <x v="2"/>
    <n v="42.8"/>
    <s v="N/A"/>
    <x v="0"/>
  </r>
  <r>
    <x v="1"/>
    <x v="8"/>
    <n v="4"/>
    <s v="Ghent 1"/>
    <n v="254.6"/>
    <n v="0"/>
    <n v="74.400000000000006"/>
    <n v="2"/>
    <n v="2678.7"/>
    <n v="10522"/>
    <n v="671"/>
    <n v="203.7"/>
    <n v="5458"/>
    <n v="2"/>
    <n v="25"/>
    <n v="0"/>
    <n v="479"/>
    <n v="23.32"/>
    <n v="23.42"/>
    <n v="5962"/>
    <s v="2017Plan"/>
    <d v="2017-09-01T00:00:00"/>
    <x v="2"/>
    <x v="3"/>
    <n v="254.6"/>
    <s v="N/A"/>
    <x v="0"/>
  </r>
  <r>
    <x v="1"/>
    <x v="8"/>
    <n v="5"/>
    <s v="Ghent 2"/>
    <n v="224.3"/>
    <n v="0"/>
    <n v="64.400000000000006"/>
    <n v="2"/>
    <n v="2345.4"/>
    <n v="10459"/>
    <n v="658"/>
    <n v="203.7"/>
    <n v="4779"/>
    <n v="2"/>
    <n v="22"/>
    <n v="0"/>
    <n v="248"/>
    <n v="22.42"/>
    <n v="22.52"/>
    <n v="5049"/>
    <s v="2017Plan"/>
    <d v="2017-09-01T00:00:00"/>
    <x v="2"/>
    <x v="4"/>
    <n v="224.3"/>
    <s v="N/A"/>
    <x v="0"/>
  </r>
  <r>
    <x v="1"/>
    <x v="8"/>
    <n v="6"/>
    <s v="Ghent 3"/>
    <n v="225.6"/>
    <n v="0"/>
    <n v="65"/>
    <n v="3"/>
    <n v="2522.6"/>
    <n v="11180"/>
    <n v="603"/>
    <n v="203.7"/>
    <n v="5140"/>
    <n v="5"/>
    <n v="59"/>
    <n v="0"/>
    <n v="413"/>
    <n v="24.61"/>
    <n v="24.87"/>
    <n v="5612"/>
    <s v="2017Plan"/>
    <d v="2017-09-01T00:00:00"/>
    <x v="2"/>
    <x v="5"/>
    <n v="225.6"/>
    <s v="N/A"/>
    <x v="0"/>
  </r>
  <r>
    <x v="1"/>
    <x v="8"/>
    <n v="7"/>
    <s v="Ghent 4"/>
    <n v="227"/>
    <n v="0"/>
    <n v="66.2"/>
    <n v="3"/>
    <n v="2509.4"/>
    <n v="11055"/>
    <n v="610"/>
    <n v="203.7"/>
    <n v="5113"/>
    <n v="6"/>
    <n v="71"/>
    <n v="0"/>
    <n v="432"/>
    <n v="24.42"/>
    <n v="24.73"/>
    <n v="5615"/>
    <s v="2017Plan"/>
    <d v="2017-09-01T00:00:00"/>
    <x v="2"/>
    <x v="6"/>
    <n v="227"/>
    <s v="N/A"/>
    <x v="0"/>
  </r>
  <r>
    <x v="1"/>
    <x v="8"/>
    <n v="8"/>
    <s v="Mill Creek 1"/>
    <n v="136.1"/>
    <n v="0"/>
    <n v="63"/>
    <n v="2"/>
    <n v="1430.1"/>
    <n v="10509"/>
    <n v="649"/>
    <n v="200"/>
    <n v="2860"/>
    <n v="4"/>
    <n v="17"/>
    <n v="0"/>
    <n v="125"/>
    <n v="21.94"/>
    <n v="22.06"/>
    <n v="3002"/>
    <s v="2017Plan"/>
    <d v="2017-09-01T00:00:00"/>
    <x v="2"/>
    <x v="7"/>
    <s v="N/A"/>
    <n v="136.1"/>
    <x v="0"/>
  </r>
  <r>
    <x v="1"/>
    <x v="8"/>
    <n v="9"/>
    <s v="Mill Creek 2"/>
    <n v="132.80000000000001"/>
    <n v="0"/>
    <n v="62.3"/>
    <n v="1"/>
    <n v="1431.5"/>
    <n v="10778"/>
    <n v="629"/>
    <n v="200"/>
    <n v="2863"/>
    <n v="2"/>
    <n v="8"/>
    <n v="0"/>
    <n v="151"/>
    <n v="22.7"/>
    <n v="22.76"/>
    <n v="3023"/>
    <s v="2017Plan"/>
    <d v="2017-09-01T00:00:00"/>
    <x v="2"/>
    <x v="8"/>
    <s v="N/A"/>
    <n v="132.80000000000001"/>
    <x v="0"/>
  </r>
  <r>
    <x v="1"/>
    <x v="8"/>
    <n v="10"/>
    <s v="Mill Creek 3"/>
    <n v="189.9"/>
    <n v="0"/>
    <n v="68.099999999999994"/>
    <n v="2"/>
    <n v="2033.6"/>
    <n v="10710"/>
    <n v="654"/>
    <n v="200"/>
    <n v="4067"/>
    <n v="12"/>
    <n v="47"/>
    <n v="0"/>
    <n v="242"/>
    <n v="22.69"/>
    <n v="22.94"/>
    <n v="4356"/>
    <s v="2017Plan"/>
    <d v="2017-09-01T00:00:00"/>
    <x v="2"/>
    <x v="9"/>
    <s v="N/A"/>
    <n v="189.9"/>
    <x v="0"/>
  </r>
  <r>
    <x v="1"/>
    <x v="8"/>
    <n v="11"/>
    <s v="Mill Creek 4"/>
    <n v="255.1"/>
    <n v="0"/>
    <n v="73.5"/>
    <n v="2"/>
    <n v="2663.4"/>
    <n v="10441"/>
    <n v="670"/>
    <n v="200"/>
    <n v="5327"/>
    <n v="19"/>
    <n v="74"/>
    <n v="0"/>
    <n v="298"/>
    <n v="22.05"/>
    <n v="22.34"/>
    <n v="5700"/>
    <s v="2017Plan"/>
    <d v="2017-09-01T00:00:00"/>
    <x v="2"/>
    <x v="10"/>
    <s v="N/A"/>
    <n v="255.1"/>
    <x v="0"/>
  </r>
  <r>
    <x v="1"/>
    <x v="8"/>
    <n v="12"/>
    <s v="Trimble County 1"/>
    <n v="152.19999999999999"/>
    <n v="0"/>
    <n v="57.1"/>
    <n v="2"/>
    <n v="1621.6"/>
    <n v="10656"/>
    <n v="487"/>
    <n v="203.1"/>
    <n v="3293"/>
    <n v="7"/>
    <n v="80"/>
    <n v="0"/>
    <n v="193"/>
    <n v="22.9"/>
    <n v="23.43"/>
    <n v="3565"/>
    <s v="2017Plan"/>
    <d v="2017-09-01T00:00:00"/>
    <x v="2"/>
    <x v="11"/>
    <s v="N/A"/>
    <n v="152.19999999999999"/>
    <x v="0"/>
  </r>
  <r>
    <x v="1"/>
    <x v="8"/>
    <n v="13"/>
    <s v="Trimble County 2"/>
    <n v="327.8"/>
    <n v="0"/>
    <n v="81.3"/>
    <n v="1"/>
    <n v="3015.4"/>
    <n v="9199"/>
    <n v="651"/>
    <n v="209.7"/>
    <n v="6323"/>
    <n v="14"/>
    <n v="43"/>
    <n v="0"/>
    <n v="453"/>
    <n v="20.67"/>
    <n v="20.8"/>
    <n v="6819"/>
    <s v="2017Plan"/>
    <d v="2017-09-01T00:00:00"/>
    <x v="2"/>
    <x v="12"/>
    <n v="265.51800000000003"/>
    <n v="62.282000000000004"/>
    <x v="0"/>
  </r>
  <r>
    <x v="1"/>
    <x v="8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13"/>
    <n v="0"/>
    <n v="0"/>
    <x v="1"/>
  </r>
  <r>
    <x v="1"/>
    <x v="8"/>
    <n v="15"/>
    <s v="Cane Run 7 2X1"/>
    <n v="417.4"/>
    <n v="0"/>
    <n v="83.9"/>
    <n v="3"/>
    <n v="2841.1"/>
    <n v="6807"/>
    <n v="632"/>
    <n v="309.8"/>
    <n v="8802"/>
    <n v="8"/>
    <n v="26"/>
    <n v="0"/>
    <n v="509"/>
    <n v="22.31"/>
    <n v="22.37"/>
    <n v="9336"/>
    <s v="2017Plan"/>
    <d v="2017-09-01T00:00:00"/>
    <x v="2"/>
    <x v="13"/>
    <n v="325.572"/>
    <n v="91.827999999999989"/>
    <x v="1"/>
  </r>
  <r>
    <x v="1"/>
    <x v="8"/>
    <n v="16"/>
    <s v="Brown 5"/>
    <n v="0.7"/>
    <n v="0"/>
    <n v="0.8"/>
    <n v="1"/>
    <n v="8.9"/>
    <n v="12512"/>
    <n v="7"/>
    <n v="311.5"/>
    <n v="28"/>
    <n v="0"/>
    <n v="0"/>
    <n v="0"/>
    <n v="0"/>
    <n v="38.979999999999997"/>
    <n v="39.26"/>
    <n v="28"/>
    <s v="2017Plan"/>
    <d v="2017-09-01T00:00:00"/>
    <x v="2"/>
    <x v="14"/>
    <n v="0.32899999999999996"/>
    <n v="0.371"/>
    <x v="2"/>
  </r>
  <r>
    <x v="1"/>
    <x v="8"/>
    <n v="17"/>
    <s v="Brown 5 ICE"/>
    <n v="0.1"/>
    <n v="0"/>
    <n v="0.1"/>
    <n v="2"/>
    <n v="1.7"/>
    <n v="16510"/>
    <n v="3"/>
    <n v="311.5"/>
    <n v="5"/>
    <n v="0"/>
    <n v="0"/>
    <n v="0"/>
    <n v="0"/>
    <n v="51.43"/>
    <n v="51.43"/>
    <n v="5"/>
    <s v="2017Plan"/>
    <d v="2017-09-01T00:00:00"/>
    <x v="2"/>
    <x v="14"/>
    <n v="4.7E-2"/>
    <n v="5.3000000000000005E-2"/>
    <x v="2"/>
  </r>
  <r>
    <x v="1"/>
    <x v="8"/>
    <n v="18"/>
    <s v="Brown 6"/>
    <n v="0.8"/>
    <n v="0"/>
    <n v="0.7"/>
    <n v="1"/>
    <n v="8.4"/>
    <n v="10689"/>
    <n v="5"/>
    <n v="311.5"/>
    <n v="26"/>
    <n v="0"/>
    <n v="1"/>
    <n v="0"/>
    <n v="0"/>
    <n v="33.299999999999997"/>
    <n v="34.049999999999997"/>
    <n v="27"/>
    <s v="2017Plan"/>
    <d v="2017-09-01T00:00:00"/>
    <x v="2"/>
    <x v="15"/>
    <n v="0.496"/>
    <n v="0.30400000000000005"/>
    <x v="2"/>
  </r>
  <r>
    <x v="1"/>
    <x v="8"/>
    <n v="19"/>
    <s v="Brown 7"/>
    <n v="1.1000000000000001"/>
    <n v="0"/>
    <n v="1"/>
    <n v="1"/>
    <n v="11.7"/>
    <n v="10684"/>
    <n v="7"/>
    <n v="311.5"/>
    <n v="37"/>
    <n v="0"/>
    <n v="1"/>
    <n v="0"/>
    <n v="0"/>
    <n v="33.28"/>
    <n v="33.979999999999997"/>
    <n v="37"/>
    <s v="2017Plan"/>
    <d v="2017-09-01T00:00:00"/>
    <x v="2"/>
    <x v="16"/>
    <n v="0.68200000000000005"/>
    <n v="0.41800000000000004"/>
    <x v="2"/>
  </r>
  <r>
    <x v="1"/>
    <x v="8"/>
    <n v="20"/>
    <s v="Brown 8"/>
    <n v="0.2"/>
    <n v="0"/>
    <n v="0.2"/>
    <n v="1"/>
    <n v="2.5"/>
    <n v="12929"/>
    <n v="2"/>
    <n v="311.5"/>
    <n v="8"/>
    <n v="0"/>
    <n v="0"/>
    <n v="0"/>
    <n v="0"/>
    <n v="40.270000000000003"/>
    <n v="41.3"/>
    <n v="8"/>
    <s v="2017Plan"/>
    <d v="2017-09-01T00:00:00"/>
    <x v="2"/>
    <x v="17"/>
    <n v="0.2"/>
    <s v="N/A"/>
    <x v="2"/>
  </r>
  <r>
    <x v="1"/>
    <x v="8"/>
    <n v="21"/>
    <s v="Brown 8 ICE"/>
    <n v="0.1"/>
    <n v="0"/>
    <n v="0.1"/>
    <n v="3"/>
    <n v="2"/>
    <n v="16329"/>
    <n v="4"/>
    <n v="311.5"/>
    <n v="6"/>
    <n v="0"/>
    <n v="0"/>
    <n v="0"/>
    <n v="0"/>
    <n v="50.86"/>
    <n v="50.86"/>
    <n v="6"/>
    <s v="2017Plan"/>
    <d v="2017-09-01T00:00:00"/>
    <x v="2"/>
    <x v="17"/>
    <n v="0.1"/>
    <s v="N/A"/>
    <x v="2"/>
  </r>
  <r>
    <x v="1"/>
    <x v="8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18"/>
    <n v="0"/>
    <s v="N/A"/>
    <x v="2"/>
  </r>
  <r>
    <x v="1"/>
    <x v="8"/>
    <n v="23"/>
    <s v="Brown 9 ICE"/>
    <n v="0.1"/>
    <n v="0"/>
    <n v="0.1"/>
    <n v="3"/>
    <n v="2"/>
    <n v="16329"/>
    <n v="4"/>
    <n v="311.5"/>
    <n v="6"/>
    <n v="0"/>
    <n v="0"/>
    <n v="0"/>
    <n v="0"/>
    <n v="50.86"/>
    <n v="50.86"/>
    <n v="6"/>
    <s v="2017Plan"/>
    <d v="2017-09-01T00:00:00"/>
    <x v="2"/>
    <x v="18"/>
    <n v="0.1"/>
    <s v="N/A"/>
    <x v="2"/>
  </r>
  <r>
    <x v="1"/>
    <x v="8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19"/>
    <n v="0"/>
    <s v="N/A"/>
    <x v="2"/>
  </r>
  <r>
    <x v="1"/>
    <x v="8"/>
    <n v="25"/>
    <s v="Brown 10 ICE"/>
    <n v="0.1"/>
    <n v="0"/>
    <n v="0.1"/>
    <n v="4"/>
    <n v="2"/>
    <n v="16329"/>
    <n v="4"/>
    <n v="311.5"/>
    <n v="6"/>
    <n v="0"/>
    <n v="0"/>
    <n v="0"/>
    <n v="0"/>
    <n v="50.86"/>
    <n v="50.86"/>
    <n v="6"/>
    <s v="2017Plan"/>
    <d v="2017-09-01T00:00:00"/>
    <x v="2"/>
    <x v="19"/>
    <n v="0.1"/>
    <s v="N/A"/>
    <x v="2"/>
  </r>
  <r>
    <x v="1"/>
    <x v="8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20"/>
    <n v="0"/>
    <s v="N/A"/>
    <x v="2"/>
  </r>
  <r>
    <x v="1"/>
    <x v="8"/>
    <n v="27"/>
    <s v="Brown 11 ICE"/>
    <n v="0.1"/>
    <n v="0"/>
    <n v="0.1"/>
    <n v="4"/>
    <n v="2"/>
    <n v="16329"/>
    <n v="4"/>
    <n v="311.5"/>
    <n v="6"/>
    <n v="0"/>
    <n v="0"/>
    <n v="0"/>
    <n v="0"/>
    <n v="50.86"/>
    <n v="50.86"/>
    <n v="6"/>
    <s v="2017Plan"/>
    <d v="2017-09-01T00:00:00"/>
    <x v="2"/>
    <x v="20"/>
    <n v="0.1"/>
    <s v="N/A"/>
    <x v="2"/>
  </r>
  <r>
    <x v="1"/>
    <x v="8"/>
    <n v="28"/>
    <s v="Paddys Run 13"/>
    <n v="14.5"/>
    <n v="0"/>
    <n v="12.5"/>
    <n v="14"/>
    <n v="161.19999999999999"/>
    <n v="11103"/>
    <n v="113"/>
    <n v="311.5"/>
    <n v="502"/>
    <n v="1"/>
    <n v="2"/>
    <n v="0"/>
    <n v="0"/>
    <n v="34.590000000000003"/>
    <n v="34.72"/>
    <n v="504"/>
    <s v="2017Plan"/>
    <d v="2017-09-01T00:00:00"/>
    <x v="2"/>
    <x v="21"/>
    <n v="6.8149999999999995"/>
    <n v="7.6850000000000005"/>
    <x v="2"/>
  </r>
  <r>
    <x v="1"/>
    <x v="8"/>
    <n v="29"/>
    <s v="Trimble Co 05"/>
    <n v="17"/>
    <n v="0"/>
    <n v="14"/>
    <n v="17"/>
    <n v="186.1"/>
    <n v="10927"/>
    <n v="116"/>
    <n v="311.5"/>
    <n v="580"/>
    <n v="1"/>
    <n v="2"/>
    <n v="0"/>
    <n v="0"/>
    <n v="34.04"/>
    <n v="34.18"/>
    <n v="582"/>
    <s v="2017Plan"/>
    <d v="2017-09-01T00:00:00"/>
    <x v="2"/>
    <x v="22"/>
    <n v="12.07"/>
    <n v="4.93"/>
    <x v="2"/>
  </r>
  <r>
    <x v="1"/>
    <x v="8"/>
    <n v="30"/>
    <s v="Trimble Co 06"/>
    <n v="14.6"/>
    <n v="0"/>
    <n v="12"/>
    <n v="16"/>
    <n v="159.4"/>
    <n v="10949"/>
    <n v="100"/>
    <n v="311.5"/>
    <n v="496"/>
    <n v="1"/>
    <n v="2"/>
    <n v="0"/>
    <n v="0"/>
    <n v="34.11"/>
    <n v="34.26"/>
    <n v="499"/>
    <s v="2017Plan"/>
    <d v="2017-09-01T00:00:00"/>
    <x v="2"/>
    <x v="23"/>
    <n v="10.366"/>
    <n v="4.234"/>
    <x v="2"/>
  </r>
  <r>
    <x v="1"/>
    <x v="8"/>
    <n v="31"/>
    <s v="Trimble Co 07"/>
    <n v="10.3"/>
    <n v="0"/>
    <n v="8.5"/>
    <n v="12"/>
    <n v="112.5"/>
    <n v="10918"/>
    <n v="70"/>
    <n v="311.5"/>
    <n v="351"/>
    <n v="1"/>
    <n v="2"/>
    <n v="0"/>
    <n v="0"/>
    <n v="34.01"/>
    <n v="34.17"/>
    <n v="352"/>
    <s v="2017Plan"/>
    <d v="2017-09-01T00:00:00"/>
    <x v="2"/>
    <x v="24"/>
    <n v="6.4890000000000008"/>
    <n v="3.8110000000000004"/>
    <x v="2"/>
  </r>
  <r>
    <x v="1"/>
    <x v="8"/>
    <n v="32"/>
    <s v="Trimble Co 08"/>
    <n v="1.7"/>
    <n v="0"/>
    <n v="1.4"/>
    <n v="3"/>
    <n v="18"/>
    <n v="10851"/>
    <n v="11"/>
    <n v="311.5"/>
    <n v="56"/>
    <n v="0"/>
    <n v="0"/>
    <n v="0"/>
    <n v="0"/>
    <n v="33.799999999999997"/>
    <n v="34.049999999999997"/>
    <n v="56"/>
    <s v="2017Plan"/>
    <d v="2017-09-01T00:00:00"/>
    <x v="2"/>
    <x v="25"/>
    <n v="1.071"/>
    <n v="0.629"/>
    <x v="2"/>
  </r>
  <r>
    <x v="1"/>
    <x v="8"/>
    <n v="33"/>
    <s v="Trimble Co 09"/>
    <n v="4.5999999999999996"/>
    <n v="0"/>
    <n v="3.8"/>
    <n v="8"/>
    <n v="50.4"/>
    <n v="10873"/>
    <n v="31"/>
    <n v="311.5"/>
    <n v="157"/>
    <n v="0"/>
    <n v="1"/>
    <n v="0"/>
    <n v="0"/>
    <n v="33.869999999999997"/>
    <n v="34.1"/>
    <n v="158"/>
    <s v="2017Plan"/>
    <d v="2017-09-01T00:00:00"/>
    <x v="2"/>
    <x v="26"/>
    <n v="2.8979999999999997"/>
    <n v="1.702"/>
    <x v="2"/>
  </r>
  <r>
    <x v="1"/>
    <x v="8"/>
    <n v="34"/>
    <s v="Trimble Co 10"/>
    <n v="0.8"/>
    <n v="0"/>
    <n v="0.6"/>
    <n v="2"/>
    <n v="8.1999999999999993"/>
    <n v="10859"/>
    <n v="5"/>
    <n v="311.5"/>
    <n v="25"/>
    <n v="0"/>
    <n v="0"/>
    <n v="0"/>
    <n v="0"/>
    <n v="33.83"/>
    <n v="34.200000000000003"/>
    <n v="26"/>
    <s v="2017Plan"/>
    <d v="2017-09-01T00:00:00"/>
    <x v="2"/>
    <x v="27"/>
    <n v="0.504"/>
    <n v="0.29599999999999999"/>
    <x v="2"/>
  </r>
  <r>
    <x v="1"/>
    <x v="8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28"/>
    <s v="N/A"/>
    <n v="0"/>
    <x v="2"/>
  </r>
  <r>
    <x v="1"/>
    <x v="8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29"/>
    <n v="0"/>
    <s v="N/A"/>
    <x v="2"/>
  </r>
  <r>
    <x v="1"/>
    <x v="8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30"/>
    <s v="N/A"/>
    <n v="0"/>
    <x v="2"/>
  </r>
  <r>
    <x v="1"/>
    <x v="8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31"/>
    <s v="N/A"/>
    <n v="0"/>
    <x v="2"/>
  </r>
  <r>
    <x v="1"/>
    <x v="8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32"/>
    <s v="N/A"/>
    <n v="0"/>
    <x v="2"/>
  </r>
  <r>
    <x v="1"/>
    <x v="8"/>
    <n v="40"/>
    <s v="Dix Dam"/>
    <n v="1"/>
    <n v="0"/>
    <n v="4.5999999999999996"/>
    <n v="12"/>
    <s v=""/>
    <s v=""/>
    <n v="38"/>
    <n v="0"/>
    <n v="0"/>
    <s v=""/>
    <n v="0"/>
    <n v="0"/>
    <n v="0"/>
    <n v="0"/>
    <n v="0"/>
    <n v="0"/>
    <s v="2017Plan"/>
    <d v="2017-09-01T00:00:00"/>
    <x v="2"/>
    <x v="33"/>
    <n v="1"/>
    <s v="N/A"/>
    <x v="3"/>
  </r>
  <r>
    <x v="1"/>
    <x v="8"/>
    <n v="41"/>
    <s v="Ohio Falls"/>
    <n v="22.1"/>
    <n v="0"/>
    <n v="100"/>
    <n v="0"/>
    <s v=""/>
    <s v=""/>
    <n v="720"/>
    <n v="0"/>
    <n v="0"/>
    <s v=""/>
    <n v="0"/>
    <n v="0"/>
    <n v="0"/>
    <n v="0"/>
    <n v="0"/>
    <n v="0"/>
    <s v="2017Plan"/>
    <d v="2017-09-01T00:00:00"/>
    <x v="2"/>
    <x v="34"/>
    <s v="N/A"/>
    <n v="22.1"/>
    <x v="3"/>
  </r>
  <r>
    <x v="1"/>
    <x v="8"/>
    <n v="42"/>
    <s v="Brown Solar"/>
    <n v="1.8"/>
    <n v="0"/>
    <n v="100"/>
    <n v="0"/>
    <s v=""/>
    <s v=""/>
    <n v="720"/>
    <n v="0"/>
    <n v="0"/>
    <s v=""/>
    <n v="0"/>
    <n v="0"/>
    <n v="0"/>
    <n v="0"/>
    <n v="0"/>
    <n v="0"/>
    <s v="2017Plan"/>
    <d v="2017-09-01T00:00:00"/>
    <x v="2"/>
    <x v="35"/>
    <n v="1.0980000000000001"/>
    <n v="0.70200000000000007"/>
    <x v="4"/>
  </r>
  <r>
    <x v="1"/>
    <x v="8"/>
    <n v="43"/>
    <s v="OVEC-K Min"/>
    <n v="11.2"/>
    <n v="0"/>
    <n v="100"/>
    <n v="0"/>
    <n v="1116"/>
    <n v="100000"/>
    <n v="720"/>
    <n v="26.6"/>
    <n v="296"/>
    <n v="0"/>
    <n v="0"/>
    <n v="0"/>
    <n v="0"/>
    <n v="26.56"/>
    <n v="26.56"/>
    <n v="296"/>
    <s v="2017Plan"/>
    <d v="2017-09-01T00:00:00"/>
    <x v="2"/>
    <x v="36"/>
    <n v="11.2"/>
    <s v="N/A"/>
    <x v="0"/>
  </r>
  <r>
    <x v="1"/>
    <x v="8"/>
    <n v="44"/>
    <s v="OVEC-K Max"/>
    <n v="4.8"/>
    <n v="0"/>
    <n v="20.9"/>
    <n v="59"/>
    <n v="479.2"/>
    <n v="100000"/>
    <n v="151"/>
    <n v="26.6"/>
    <n v="127"/>
    <n v="0"/>
    <n v="0"/>
    <n v="0"/>
    <n v="0"/>
    <n v="26.56"/>
    <n v="26.56"/>
    <n v="127"/>
    <s v="2017Plan"/>
    <d v="2017-09-01T00:00:00"/>
    <x v="2"/>
    <x v="36"/>
    <n v="4.8"/>
    <s v="N/A"/>
    <x v="0"/>
  </r>
  <r>
    <x v="1"/>
    <x v="8"/>
    <n v="45"/>
    <s v="OVEC-L Min"/>
    <n v="24.8"/>
    <n v="0"/>
    <n v="100"/>
    <n v="0"/>
    <n v="2484"/>
    <n v="100000"/>
    <n v="720"/>
    <n v="26.6"/>
    <n v="660"/>
    <n v="0"/>
    <n v="0"/>
    <n v="0"/>
    <n v="0"/>
    <n v="26.56"/>
    <n v="26.56"/>
    <n v="660"/>
    <s v="2017Plan"/>
    <d v="2017-09-01T00:00:00"/>
    <x v="2"/>
    <x v="36"/>
    <s v="N/A"/>
    <n v="24.8"/>
    <x v="0"/>
  </r>
  <r>
    <x v="1"/>
    <x v="8"/>
    <n v="46"/>
    <s v="OVEC-L Max"/>
    <n v="10.8"/>
    <n v="0"/>
    <n v="21.1"/>
    <n v="54"/>
    <n v="1079.2"/>
    <n v="100000"/>
    <n v="152"/>
    <n v="26.6"/>
    <n v="287"/>
    <n v="0"/>
    <n v="0"/>
    <n v="0"/>
    <n v="0"/>
    <n v="26.56"/>
    <n v="26.56"/>
    <n v="287"/>
    <s v="2017Plan"/>
    <d v="2017-09-01T00:00:00"/>
    <x v="2"/>
    <x v="36"/>
    <s v="N/A"/>
    <n v="10.8"/>
    <x v="0"/>
  </r>
  <r>
    <x v="1"/>
    <x v="8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5"/>
  </r>
  <r>
    <x v="1"/>
    <x v="8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5"/>
  </r>
  <r>
    <x v="1"/>
    <x v="8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5"/>
  </r>
  <r>
    <x v="1"/>
    <x v="8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5"/>
  </r>
  <r>
    <x v="1"/>
    <x v="8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5"/>
  </r>
  <r>
    <x v="1"/>
    <x v="8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5"/>
  </r>
  <r>
    <x v="1"/>
    <x v="8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5"/>
  </r>
  <r>
    <x v="1"/>
    <x v="8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5"/>
  </r>
  <r>
    <x v="1"/>
    <x v="8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5"/>
  </r>
  <r>
    <x v="1"/>
    <x v="8"/>
    <n v="56"/>
    <s v="PUR7X8 1"/>
    <n v="0.1"/>
    <n v="0"/>
    <n v="0.8"/>
    <n v="2"/>
    <s v=""/>
    <s v=""/>
    <n v="2"/>
    <n v="14.2"/>
    <n v="1"/>
    <s v=""/>
    <n v="0"/>
    <n v="0"/>
    <n v="1"/>
    <n v="20.52"/>
    <n v="20.52"/>
    <n v="2"/>
    <s v="2017Plan"/>
    <d v="2017-09-01T00:00:00"/>
    <x v="2"/>
    <x v="37"/>
    <s v="N/A"/>
    <s v="N/A"/>
    <x v="5"/>
  </r>
  <r>
    <x v="1"/>
    <x v="8"/>
    <n v="57"/>
    <s v="PUR7X8 2"/>
    <n v="0.1"/>
    <n v="0"/>
    <n v="0.8"/>
    <n v="2"/>
    <s v=""/>
    <s v=""/>
    <n v="2"/>
    <n v="14.2"/>
    <n v="1"/>
    <s v=""/>
    <n v="0"/>
    <n v="0"/>
    <n v="1"/>
    <n v="20.52"/>
    <n v="20.52"/>
    <n v="2"/>
    <s v="2017Plan"/>
    <d v="2017-09-01T00:00:00"/>
    <x v="2"/>
    <x v="37"/>
    <s v="N/A"/>
    <s v="N/A"/>
    <x v="5"/>
  </r>
  <r>
    <x v="1"/>
    <x v="8"/>
    <n v="58"/>
    <s v="PUR7X8 3"/>
    <n v="0.1"/>
    <n v="0"/>
    <n v="0.4"/>
    <n v="1"/>
    <s v=""/>
    <s v=""/>
    <n v="1"/>
    <n v="14.8"/>
    <n v="1"/>
    <s v=""/>
    <n v="0"/>
    <n v="0"/>
    <n v="0"/>
    <n v="21.15"/>
    <n v="21.15"/>
    <n v="1"/>
    <s v="2017Plan"/>
    <d v="2017-09-01T00:00:00"/>
    <x v="2"/>
    <x v="37"/>
    <s v="N/A"/>
    <s v="N/A"/>
    <x v="5"/>
  </r>
  <r>
    <x v="1"/>
    <x v="8"/>
    <n v="59"/>
    <s v="PUR7X8 4"/>
    <n v="0.1"/>
    <n v="0"/>
    <n v="0.4"/>
    <n v="1"/>
    <s v=""/>
    <s v=""/>
    <n v="1"/>
    <n v="14.8"/>
    <n v="1"/>
    <s v=""/>
    <n v="0"/>
    <n v="0"/>
    <n v="0"/>
    <n v="21.15"/>
    <n v="21.15"/>
    <n v="1"/>
    <s v="2017Plan"/>
    <d v="2017-09-01T00:00:00"/>
    <x v="2"/>
    <x v="37"/>
    <s v="N/A"/>
    <s v="N/A"/>
    <x v="5"/>
  </r>
  <r>
    <x v="1"/>
    <x v="8"/>
    <n v="60"/>
    <s v="NF5X16NF1"/>
    <n v="-16.7"/>
    <n v="0"/>
    <n v="12.4"/>
    <n v="31"/>
    <s v=""/>
    <s v=""/>
    <n v="244"/>
    <n v="35.6"/>
    <n v="-594"/>
    <s v=""/>
    <n v="0"/>
    <n v="0"/>
    <n v="144"/>
    <n v="27"/>
    <n v="27"/>
    <n v="-450"/>
    <s v="2017Plan"/>
    <d v="2017-09-01T00:00:00"/>
    <x v="2"/>
    <x v="37"/>
    <s v="N/A"/>
    <s v="N/A"/>
    <x v="6"/>
  </r>
  <r>
    <x v="1"/>
    <x v="8"/>
    <n v="61"/>
    <s v="NF7X8NF01"/>
    <n v="-1.1000000000000001"/>
    <n v="0"/>
    <n v="4.7"/>
    <n v="30"/>
    <s v=""/>
    <s v=""/>
    <n v="239"/>
    <n v="17.100000000000001"/>
    <n v="-19"/>
    <s v=""/>
    <n v="0"/>
    <n v="0"/>
    <n v="7"/>
    <n v="10.83"/>
    <n v="10.83"/>
    <n v="-12"/>
    <s v="2017Plan"/>
    <d v="2017-09-01T00:00:00"/>
    <x v="2"/>
    <x v="37"/>
    <s v="N/A"/>
    <s v="N/A"/>
    <x v="6"/>
  </r>
  <r>
    <x v="1"/>
    <x v="8"/>
    <n v="62"/>
    <s v="NF2X16SAT1"/>
    <n v="-2.6"/>
    <n v="0"/>
    <n v="9.5"/>
    <n v="6"/>
    <s v=""/>
    <s v=""/>
    <n v="74"/>
    <n v="38.5"/>
    <n v="-102"/>
    <s v=""/>
    <n v="0"/>
    <n v="0"/>
    <n v="22"/>
    <n v="30.3"/>
    <n v="30.3"/>
    <n v="-80"/>
    <s v="2017Plan"/>
    <d v="2017-09-01T00:00:00"/>
    <x v="2"/>
    <x v="37"/>
    <s v="N/A"/>
    <s v="N/A"/>
    <x v="6"/>
  </r>
  <r>
    <x v="1"/>
    <x v="8"/>
    <n v="63"/>
    <s v="NF2X16SUN1"/>
    <n v="-1.5"/>
    <n v="0"/>
    <n v="6.6"/>
    <n v="5"/>
    <s v=""/>
    <s v=""/>
    <n v="49"/>
    <n v="36.9"/>
    <n v="-54"/>
    <s v=""/>
    <n v="0"/>
    <n v="0"/>
    <n v="12"/>
    <n v="28.86"/>
    <n v="28.86"/>
    <n v="-43"/>
    <s v="2017Plan"/>
    <d v="2017-09-01T00:00:00"/>
    <x v="2"/>
    <x v="37"/>
    <s v="N/A"/>
    <s v="N/A"/>
    <x v="6"/>
  </r>
  <r>
    <x v="1"/>
    <x v="8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6"/>
  </r>
  <r>
    <x v="1"/>
    <x v="8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6"/>
  </r>
  <r>
    <x v="1"/>
    <x v="8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6"/>
  </r>
  <r>
    <x v="1"/>
    <x v="8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6"/>
  </r>
  <r>
    <x v="1"/>
    <x v="8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7-09-01T00:00:00"/>
    <x v="2"/>
    <x v="37"/>
    <s v="N/A"/>
    <s v="N/A"/>
    <x v="7"/>
  </r>
  <r>
    <x v="1"/>
    <x v="8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37"/>
    <s v="N/A"/>
    <s v="N/A"/>
    <x v="1"/>
  </r>
  <r>
    <x v="1"/>
    <x v="8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37"/>
    <s v="N/A"/>
    <s v="N/A"/>
    <x v="1"/>
  </r>
  <r>
    <x v="1"/>
    <x v="8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37"/>
    <s v="N/A"/>
    <s v="N/A"/>
    <x v="1"/>
  </r>
  <r>
    <x v="1"/>
    <x v="8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09-01T00:00:00"/>
    <x v="2"/>
    <x v="37"/>
    <s v="N/A"/>
    <s v="N/A"/>
    <x v="1"/>
  </r>
  <r>
    <x v="1"/>
    <x v="8"/>
    <n v="84"/>
    <s v="Bluegrass 3"/>
    <n v="0.3"/>
    <n v="0"/>
    <n v="0.3"/>
    <n v="0"/>
    <n v="3.6"/>
    <n v="10900"/>
    <n v="2"/>
    <n v="313.2"/>
    <n v="11"/>
    <n v="0"/>
    <n v="1"/>
    <n v="0"/>
    <n v="0"/>
    <n v="34.72"/>
    <n v="39.229999999999997"/>
    <n v="13"/>
    <s v="2017Plan"/>
    <d v="2017-09-01T00:00:00"/>
    <x v="2"/>
    <x v="38"/>
    <s v="N/A"/>
    <n v="0.3"/>
    <x v="2"/>
  </r>
  <r>
    <x v="1"/>
    <x v="9"/>
    <n v="1"/>
    <s v="Brown 1"/>
    <n v="15.1"/>
    <n v="0"/>
    <n v="19"/>
    <n v="2"/>
    <n v="179.3"/>
    <n v="11844"/>
    <n v="400"/>
    <n v="287.7"/>
    <n v="516"/>
    <n v="2"/>
    <n v="18"/>
    <n v="0"/>
    <n v="43"/>
    <n v="36.909999999999997"/>
    <n v="38.119999999999997"/>
    <n v="577"/>
    <s v="2017Plan"/>
    <d v="2017-10-01T00:00:00"/>
    <x v="2"/>
    <x v="0"/>
    <n v="15.1"/>
    <s v="N/A"/>
    <x v="0"/>
  </r>
  <r>
    <x v="1"/>
    <x v="9"/>
    <n v="2"/>
    <s v="Brown 2"/>
    <n v="37.700000000000003"/>
    <n v="0"/>
    <n v="30.3"/>
    <n v="3"/>
    <n v="410.1"/>
    <n v="10878"/>
    <n v="566"/>
    <n v="287.7"/>
    <n v="1180"/>
    <n v="2"/>
    <n v="30"/>
    <n v="0"/>
    <n v="81"/>
    <n v="33.43"/>
    <n v="34.22"/>
    <n v="1290"/>
    <s v="2017Plan"/>
    <d v="2017-10-01T00:00:00"/>
    <x v="2"/>
    <x v="1"/>
    <n v="37.700000000000003"/>
    <s v="N/A"/>
    <x v="0"/>
  </r>
  <r>
    <x v="1"/>
    <x v="9"/>
    <n v="3"/>
    <s v="Brown 3"/>
    <n v="95.7"/>
    <n v="0"/>
    <n v="31.3"/>
    <n v="4"/>
    <n v="1168.2"/>
    <n v="12212"/>
    <n v="619"/>
    <n v="287.7"/>
    <n v="3361"/>
    <n v="4"/>
    <n v="51"/>
    <n v="0"/>
    <n v="291"/>
    <n v="38.17"/>
    <n v="38.700000000000003"/>
    <n v="3702"/>
    <s v="2017Plan"/>
    <d v="2017-10-01T00:00:00"/>
    <x v="2"/>
    <x v="2"/>
    <n v="95.7"/>
    <s v="N/A"/>
    <x v="0"/>
  </r>
  <r>
    <x v="1"/>
    <x v="9"/>
    <n v="4"/>
    <s v="Ghent 1"/>
    <n v="281.3"/>
    <n v="0"/>
    <n v="79.599999999999994"/>
    <n v="2"/>
    <n v="2949.8"/>
    <n v="10487"/>
    <n v="679"/>
    <n v="204.1"/>
    <n v="6021"/>
    <n v="2"/>
    <n v="28"/>
    <n v="0"/>
    <n v="529"/>
    <n v="23.29"/>
    <n v="23.39"/>
    <n v="6578"/>
    <s v="2017Plan"/>
    <d v="2017-10-01T00:00:00"/>
    <x v="2"/>
    <x v="3"/>
    <n v="281.3"/>
    <s v="N/A"/>
    <x v="0"/>
  </r>
  <r>
    <x v="1"/>
    <x v="9"/>
    <n v="5"/>
    <s v="Ghent 2"/>
    <n v="187.1"/>
    <n v="0"/>
    <n v="51.9"/>
    <n v="2"/>
    <n v="1940"/>
    <n v="10371"/>
    <n v="443"/>
    <n v="204.1"/>
    <n v="3960"/>
    <n v="2"/>
    <n v="23"/>
    <n v="0"/>
    <n v="207"/>
    <n v="22.28"/>
    <n v="22.4"/>
    <n v="4189"/>
    <s v="2017Plan"/>
    <d v="2017-10-01T00:00:00"/>
    <x v="2"/>
    <x v="4"/>
    <n v="187.1"/>
    <s v="N/A"/>
    <x v="0"/>
  </r>
  <r>
    <x v="1"/>
    <x v="9"/>
    <n v="6"/>
    <s v="Ghent 3"/>
    <n v="177.9"/>
    <n v="0"/>
    <n v="49.6"/>
    <n v="2"/>
    <n v="1982.5"/>
    <n v="11147"/>
    <n v="450"/>
    <n v="204.1"/>
    <n v="4046"/>
    <n v="3"/>
    <n v="37"/>
    <n v="0"/>
    <n v="326"/>
    <n v="24.58"/>
    <n v="24.79"/>
    <n v="4409"/>
    <s v="2017Plan"/>
    <d v="2017-10-01T00:00:00"/>
    <x v="2"/>
    <x v="5"/>
    <n v="177.9"/>
    <s v="N/A"/>
    <x v="0"/>
  </r>
  <r>
    <x v="1"/>
    <x v="9"/>
    <n v="7"/>
    <s v="Ghent 4"/>
    <n v="300"/>
    <n v="0"/>
    <n v="84.7"/>
    <n v="1"/>
    <n v="3265.6"/>
    <n v="10887"/>
    <n v="702"/>
    <n v="204.1"/>
    <n v="6665"/>
    <n v="2"/>
    <n v="22"/>
    <n v="0"/>
    <n v="570"/>
    <n v="24.12"/>
    <n v="24.2"/>
    <n v="7258"/>
    <s v="2017Plan"/>
    <d v="2017-10-01T00:00:00"/>
    <x v="2"/>
    <x v="6"/>
    <n v="300"/>
    <s v="N/A"/>
    <x v="0"/>
  </r>
  <r>
    <x v="1"/>
    <x v="9"/>
    <n v="8"/>
    <s v="Mill Creek 1"/>
    <n v="177.7"/>
    <n v="0"/>
    <n v="79.599999999999994"/>
    <n v="2"/>
    <n v="1857.4"/>
    <n v="10454"/>
    <n v="685"/>
    <n v="199.6"/>
    <n v="3707"/>
    <n v="4"/>
    <n v="17"/>
    <n v="0"/>
    <n v="163"/>
    <n v="21.78"/>
    <n v="21.88"/>
    <n v="3887"/>
    <s v="2017Plan"/>
    <d v="2017-10-01T00:00:00"/>
    <x v="2"/>
    <x v="7"/>
    <s v="N/A"/>
    <n v="177.7"/>
    <x v="0"/>
  </r>
  <r>
    <x v="1"/>
    <x v="9"/>
    <n v="9"/>
    <s v="Mill Creek 2"/>
    <n v="171.9"/>
    <n v="0"/>
    <n v="78.099999999999994"/>
    <n v="2"/>
    <n v="1833.9"/>
    <n v="10669"/>
    <n v="681"/>
    <n v="199.6"/>
    <n v="3660"/>
    <n v="4"/>
    <n v="17"/>
    <n v="0"/>
    <n v="196"/>
    <n v="22.43"/>
    <n v="22.53"/>
    <n v="3873"/>
    <s v="2017Plan"/>
    <d v="2017-10-01T00:00:00"/>
    <x v="2"/>
    <x v="8"/>
    <s v="N/A"/>
    <n v="171.9"/>
    <x v="0"/>
  </r>
  <r>
    <x v="1"/>
    <x v="9"/>
    <n v="10"/>
    <s v="Mill Creek 3"/>
    <n v="200.2"/>
    <n v="0"/>
    <n v="69.5"/>
    <n v="2"/>
    <n v="2134.3000000000002"/>
    <n v="10660"/>
    <n v="607"/>
    <n v="199.6"/>
    <n v="4259"/>
    <n v="12"/>
    <n v="47"/>
    <n v="0"/>
    <n v="255"/>
    <n v="22.55"/>
    <n v="22.78"/>
    <n v="4561"/>
    <s v="2017Plan"/>
    <d v="2017-10-01T00:00:00"/>
    <x v="2"/>
    <x v="9"/>
    <s v="N/A"/>
    <n v="200.2"/>
    <x v="0"/>
  </r>
  <r>
    <x v="1"/>
    <x v="9"/>
    <n v="11"/>
    <s v="Mill Creek 4"/>
    <n v="198.5"/>
    <n v="0"/>
    <n v="55.3"/>
    <n v="3"/>
    <n v="2069.5"/>
    <n v="10426"/>
    <n v="471"/>
    <n v="199.6"/>
    <n v="4130"/>
    <n v="28"/>
    <n v="111"/>
    <n v="0"/>
    <n v="232"/>
    <n v="21.98"/>
    <n v="22.54"/>
    <n v="4473"/>
    <s v="2017Plan"/>
    <d v="2017-10-01T00:00:00"/>
    <x v="2"/>
    <x v="10"/>
    <s v="N/A"/>
    <n v="198.5"/>
    <x v="0"/>
  </r>
  <r>
    <x v="1"/>
    <x v="9"/>
    <n v="12"/>
    <s v="Trimble County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1"/>
    <s v="N/A"/>
    <n v="0"/>
    <x v="0"/>
  </r>
  <r>
    <x v="1"/>
    <x v="9"/>
    <n v="13"/>
    <s v="Trimble County 2"/>
    <n v="363.7"/>
    <n v="0"/>
    <n v="87.3"/>
    <n v="1"/>
    <n v="3340"/>
    <n v="9182"/>
    <n v="680"/>
    <n v="209.6"/>
    <n v="7002"/>
    <n v="14"/>
    <n v="43"/>
    <n v="0"/>
    <n v="503"/>
    <n v="20.63"/>
    <n v="20.75"/>
    <n v="7549"/>
    <s v="2017Plan"/>
    <d v="2017-10-01T00:00:00"/>
    <x v="2"/>
    <x v="12"/>
    <n v="294.59700000000004"/>
    <n v="69.102999999999994"/>
    <x v="0"/>
  </r>
  <r>
    <x v="1"/>
    <x v="9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3"/>
    <n v="0"/>
    <n v="0"/>
    <x v="1"/>
  </r>
  <r>
    <x v="1"/>
    <x v="9"/>
    <n v="15"/>
    <s v="Cane Run 7 2X1"/>
    <n v="135.69999999999999"/>
    <n v="0"/>
    <n v="26.4"/>
    <n v="2"/>
    <n v="920"/>
    <n v="6780"/>
    <n v="197"/>
    <n v="311.7"/>
    <n v="2867"/>
    <n v="6"/>
    <n v="19"/>
    <n v="0"/>
    <n v="159"/>
    <n v="22.3"/>
    <n v="22.44"/>
    <n v="3045"/>
    <s v="2017Plan"/>
    <d v="2017-10-01T00:00:00"/>
    <x v="2"/>
    <x v="13"/>
    <n v="105.84599999999999"/>
    <n v="29.853999999999999"/>
    <x v="1"/>
  </r>
  <r>
    <x v="1"/>
    <x v="9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4"/>
    <n v="0"/>
    <n v="0"/>
    <x v="2"/>
  </r>
  <r>
    <x v="1"/>
    <x v="9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4"/>
    <n v="0"/>
    <n v="0"/>
    <x v="2"/>
  </r>
  <r>
    <x v="1"/>
    <x v="9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5"/>
    <n v="0"/>
    <n v="0"/>
    <x v="2"/>
  </r>
  <r>
    <x v="1"/>
    <x v="9"/>
    <n v="19"/>
    <s v="Brown 7"/>
    <n v="2.2999999999999998"/>
    <n v="0"/>
    <n v="2"/>
    <n v="5"/>
    <n v="26.7"/>
    <n v="11559"/>
    <n v="20"/>
    <n v="313.39999999999998"/>
    <n v="84"/>
    <n v="1"/>
    <n v="4"/>
    <n v="0"/>
    <n v="0"/>
    <n v="36.22"/>
    <n v="37.89"/>
    <n v="88"/>
    <s v="2017Plan"/>
    <d v="2017-10-01T00:00:00"/>
    <x v="2"/>
    <x v="16"/>
    <n v="1.4259999999999999"/>
    <n v="0.87399999999999989"/>
    <x v="2"/>
  </r>
  <r>
    <x v="1"/>
    <x v="9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7"/>
    <n v="0"/>
    <s v="N/A"/>
    <x v="2"/>
  </r>
  <r>
    <x v="1"/>
    <x v="9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7"/>
    <n v="0"/>
    <s v="N/A"/>
    <x v="2"/>
  </r>
  <r>
    <x v="1"/>
    <x v="9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8"/>
    <n v="0"/>
    <s v="N/A"/>
    <x v="2"/>
  </r>
  <r>
    <x v="1"/>
    <x v="9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8"/>
    <n v="0"/>
    <s v="N/A"/>
    <x v="2"/>
  </r>
  <r>
    <x v="1"/>
    <x v="9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9"/>
    <n v="0"/>
    <s v="N/A"/>
    <x v="2"/>
  </r>
  <r>
    <x v="1"/>
    <x v="9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19"/>
    <n v="0"/>
    <s v="N/A"/>
    <x v="2"/>
  </r>
  <r>
    <x v="1"/>
    <x v="9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20"/>
    <n v="0"/>
    <s v="N/A"/>
    <x v="2"/>
  </r>
  <r>
    <x v="1"/>
    <x v="9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20"/>
    <n v="0"/>
    <s v="N/A"/>
    <x v="2"/>
  </r>
  <r>
    <x v="1"/>
    <x v="9"/>
    <n v="28"/>
    <s v="Paddys Run 13"/>
    <n v="18.2"/>
    <n v="0"/>
    <n v="15.2"/>
    <n v="22"/>
    <n v="203.3"/>
    <n v="11151"/>
    <n v="144"/>
    <n v="313.39999999999998"/>
    <n v="637"/>
    <n v="1"/>
    <n v="3"/>
    <n v="0"/>
    <n v="0"/>
    <n v="34.950000000000003"/>
    <n v="35.119999999999997"/>
    <n v="640"/>
    <s v="2017Plan"/>
    <d v="2017-10-01T00:00:00"/>
    <x v="2"/>
    <x v="21"/>
    <n v="8.5539999999999985"/>
    <n v="9.6460000000000008"/>
    <x v="2"/>
  </r>
  <r>
    <x v="1"/>
    <x v="9"/>
    <n v="29"/>
    <s v="Trimble Co 05"/>
    <n v="33"/>
    <n v="0"/>
    <n v="26.2"/>
    <n v="19"/>
    <n v="360.3"/>
    <n v="10923"/>
    <n v="224"/>
    <n v="313.39999999999998"/>
    <n v="1129"/>
    <n v="1"/>
    <n v="3"/>
    <n v="0"/>
    <n v="0"/>
    <n v="34.229999999999997"/>
    <n v="34.31"/>
    <n v="1132"/>
    <s v="2017Plan"/>
    <d v="2017-10-01T00:00:00"/>
    <x v="2"/>
    <x v="22"/>
    <n v="23.43"/>
    <n v="9.5699999999999985"/>
    <x v="2"/>
  </r>
  <r>
    <x v="1"/>
    <x v="9"/>
    <n v="30"/>
    <s v="Trimble Co 06"/>
    <n v="29"/>
    <n v="0"/>
    <n v="23.1"/>
    <n v="19"/>
    <n v="318.8"/>
    <n v="10975"/>
    <n v="201"/>
    <n v="313.39999999999998"/>
    <n v="999"/>
    <n v="1"/>
    <n v="3"/>
    <n v="0"/>
    <n v="0"/>
    <n v="34.39"/>
    <n v="34.49"/>
    <n v="1002"/>
    <s v="2017Plan"/>
    <d v="2017-10-01T00:00:00"/>
    <x v="2"/>
    <x v="23"/>
    <n v="20.59"/>
    <n v="8.41"/>
    <x v="2"/>
  </r>
  <r>
    <x v="1"/>
    <x v="9"/>
    <n v="31"/>
    <s v="Trimble Co 07"/>
    <n v="15.1"/>
    <n v="0"/>
    <n v="12"/>
    <n v="14"/>
    <n v="165.3"/>
    <n v="10965"/>
    <n v="104"/>
    <n v="313.39999999999998"/>
    <n v="518"/>
    <n v="1"/>
    <n v="2"/>
    <n v="0"/>
    <n v="0"/>
    <n v="34.36"/>
    <n v="34.49"/>
    <n v="520"/>
    <s v="2017Plan"/>
    <d v="2017-10-01T00:00:00"/>
    <x v="2"/>
    <x v="24"/>
    <n v="9.5129999999999999"/>
    <n v="5.5869999999999997"/>
    <x v="2"/>
  </r>
  <r>
    <x v="1"/>
    <x v="9"/>
    <n v="32"/>
    <s v="Trimble Co 08"/>
    <n v="2"/>
    <n v="0"/>
    <n v="1.6"/>
    <n v="3"/>
    <n v="22.3"/>
    <n v="10960"/>
    <n v="14"/>
    <n v="313.39999999999998"/>
    <n v="70"/>
    <n v="0"/>
    <n v="0"/>
    <n v="0"/>
    <n v="0"/>
    <n v="34.35"/>
    <n v="34.549999999999997"/>
    <n v="70"/>
    <s v="2017Plan"/>
    <d v="2017-10-01T00:00:00"/>
    <x v="2"/>
    <x v="25"/>
    <n v="1.26"/>
    <n v="0.74"/>
    <x v="2"/>
  </r>
  <r>
    <x v="1"/>
    <x v="9"/>
    <n v="33"/>
    <s v="Trimble Co 09"/>
    <n v="11"/>
    <n v="0"/>
    <n v="8.8000000000000007"/>
    <n v="14"/>
    <n v="121.2"/>
    <n v="10995"/>
    <n v="77"/>
    <n v="313.39999999999998"/>
    <n v="380"/>
    <n v="1"/>
    <n v="2"/>
    <n v="0"/>
    <n v="0"/>
    <n v="34.46"/>
    <n v="34.630000000000003"/>
    <n v="382"/>
    <s v="2017Plan"/>
    <d v="2017-10-01T00:00:00"/>
    <x v="2"/>
    <x v="26"/>
    <n v="6.93"/>
    <n v="4.07"/>
    <x v="2"/>
  </r>
  <r>
    <x v="1"/>
    <x v="9"/>
    <n v="34"/>
    <s v="Trimble Co 10"/>
    <n v="0.6"/>
    <n v="0"/>
    <n v="0.5"/>
    <n v="1"/>
    <n v="6.4"/>
    <n v="10947"/>
    <n v="4"/>
    <n v="313.39999999999998"/>
    <n v="20"/>
    <n v="0"/>
    <n v="0"/>
    <n v="0"/>
    <n v="0"/>
    <n v="34.31"/>
    <n v="34.549999999999997"/>
    <n v="20"/>
    <s v="2017Plan"/>
    <d v="2017-10-01T00:00:00"/>
    <x v="2"/>
    <x v="27"/>
    <n v="0.378"/>
    <n v="0.222"/>
    <x v="2"/>
  </r>
  <r>
    <x v="1"/>
    <x v="9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28"/>
    <s v="N/A"/>
    <n v="0"/>
    <x v="2"/>
  </r>
  <r>
    <x v="1"/>
    <x v="9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29"/>
    <n v="0"/>
    <s v="N/A"/>
    <x v="2"/>
  </r>
  <r>
    <x v="1"/>
    <x v="9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30"/>
    <s v="N/A"/>
    <n v="0"/>
    <x v="2"/>
  </r>
  <r>
    <x v="1"/>
    <x v="9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31"/>
    <s v="N/A"/>
    <n v="0"/>
    <x v="2"/>
  </r>
  <r>
    <x v="1"/>
    <x v="9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32"/>
    <s v="N/A"/>
    <n v="0"/>
    <x v="2"/>
  </r>
  <r>
    <x v="1"/>
    <x v="9"/>
    <n v="40"/>
    <s v="Dix Dam"/>
    <n v="6.2"/>
    <n v="0"/>
    <n v="26.6"/>
    <n v="27"/>
    <s v=""/>
    <s v=""/>
    <n v="216"/>
    <n v="0"/>
    <n v="0"/>
    <s v=""/>
    <n v="0"/>
    <n v="0"/>
    <n v="0"/>
    <n v="0"/>
    <n v="0"/>
    <n v="0"/>
    <s v="2017Plan"/>
    <d v="2017-10-01T00:00:00"/>
    <x v="2"/>
    <x v="33"/>
    <n v="6.2"/>
    <s v="N/A"/>
    <x v="3"/>
  </r>
  <r>
    <x v="1"/>
    <x v="9"/>
    <n v="41"/>
    <s v="Ohio Falls"/>
    <n v="28.1"/>
    <n v="0"/>
    <n v="100"/>
    <n v="0"/>
    <s v=""/>
    <s v=""/>
    <n v="744"/>
    <n v="0"/>
    <n v="0"/>
    <s v=""/>
    <n v="0"/>
    <n v="0"/>
    <n v="0"/>
    <n v="0"/>
    <n v="0"/>
    <n v="0"/>
    <s v="2017Plan"/>
    <d v="2017-10-01T00:00:00"/>
    <x v="2"/>
    <x v="34"/>
    <s v="N/A"/>
    <n v="28.1"/>
    <x v="3"/>
  </r>
  <r>
    <x v="1"/>
    <x v="9"/>
    <n v="42"/>
    <s v="Brown Solar"/>
    <n v="1.6"/>
    <n v="0"/>
    <n v="100"/>
    <n v="0"/>
    <s v=""/>
    <s v=""/>
    <n v="744"/>
    <n v="0"/>
    <n v="0"/>
    <s v=""/>
    <n v="0"/>
    <n v="0"/>
    <n v="0"/>
    <n v="0"/>
    <n v="0"/>
    <n v="0"/>
    <s v="2017Plan"/>
    <d v="2017-10-01T00:00:00"/>
    <x v="2"/>
    <x v="35"/>
    <n v="0.97599999999999998"/>
    <n v="0.62400000000000011"/>
    <x v="4"/>
  </r>
  <r>
    <x v="1"/>
    <x v="9"/>
    <n v="43"/>
    <s v="OVEC-K Min"/>
    <n v="11.5"/>
    <n v="0"/>
    <n v="100"/>
    <n v="0"/>
    <n v="1153.2"/>
    <n v="100000"/>
    <n v="744"/>
    <n v="26.6"/>
    <n v="306"/>
    <n v="0"/>
    <n v="0"/>
    <n v="0"/>
    <n v="0"/>
    <n v="26.56"/>
    <n v="26.56"/>
    <n v="306"/>
    <s v="2017Plan"/>
    <d v="2017-10-01T00:00:00"/>
    <x v="2"/>
    <x v="36"/>
    <n v="11.5"/>
    <s v="N/A"/>
    <x v="0"/>
  </r>
  <r>
    <x v="1"/>
    <x v="9"/>
    <n v="44"/>
    <s v="OVEC-K Max"/>
    <n v="2.8"/>
    <n v="0"/>
    <n v="24.6"/>
    <n v="80"/>
    <n v="279.8"/>
    <n v="100000"/>
    <n v="192"/>
    <n v="26.6"/>
    <n v="74"/>
    <n v="0"/>
    <n v="0"/>
    <n v="0"/>
    <n v="0"/>
    <n v="26.56"/>
    <n v="26.56"/>
    <n v="74"/>
    <s v="2017Plan"/>
    <d v="2017-10-01T00:00:00"/>
    <x v="2"/>
    <x v="36"/>
    <n v="2.8"/>
    <s v="N/A"/>
    <x v="0"/>
  </r>
  <r>
    <x v="1"/>
    <x v="9"/>
    <n v="45"/>
    <s v="OVEC-L Min"/>
    <n v="25.7"/>
    <n v="0"/>
    <n v="100"/>
    <n v="0"/>
    <n v="2566.8000000000002"/>
    <n v="100000"/>
    <n v="744"/>
    <n v="26.6"/>
    <n v="682"/>
    <n v="0"/>
    <n v="0"/>
    <n v="0"/>
    <n v="0"/>
    <n v="26.56"/>
    <n v="26.56"/>
    <n v="682"/>
    <s v="2017Plan"/>
    <d v="2017-10-01T00:00:00"/>
    <x v="2"/>
    <x v="36"/>
    <s v="N/A"/>
    <n v="25.7"/>
    <x v="0"/>
  </r>
  <r>
    <x v="1"/>
    <x v="9"/>
    <n v="46"/>
    <s v="OVEC-L Max"/>
    <n v="8.1999999999999993"/>
    <n v="0"/>
    <n v="31.2"/>
    <n v="84"/>
    <n v="816"/>
    <n v="100000"/>
    <n v="224"/>
    <n v="26.6"/>
    <n v="217"/>
    <n v="0"/>
    <n v="0"/>
    <n v="0"/>
    <n v="0"/>
    <n v="26.56"/>
    <n v="26.56"/>
    <n v="217"/>
    <s v="2017Plan"/>
    <d v="2017-10-01T00:00:00"/>
    <x v="2"/>
    <x v="36"/>
    <s v="N/A"/>
    <n v="8.1999999999999993"/>
    <x v="0"/>
  </r>
  <r>
    <x v="1"/>
    <x v="9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5"/>
  </r>
  <r>
    <x v="1"/>
    <x v="9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5"/>
  </r>
  <r>
    <x v="1"/>
    <x v="9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5"/>
  </r>
  <r>
    <x v="1"/>
    <x v="9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5"/>
  </r>
  <r>
    <x v="1"/>
    <x v="9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5"/>
  </r>
  <r>
    <x v="1"/>
    <x v="9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5"/>
  </r>
  <r>
    <x v="1"/>
    <x v="9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5"/>
  </r>
  <r>
    <x v="1"/>
    <x v="9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5"/>
  </r>
  <r>
    <x v="1"/>
    <x v="9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5"/>
  </r>
  <r>
    <x v="1"/>
    <x v="9"/>
    <n v="56"/>
    <s v="PUR7X8 1"/>
    <n v="0.5"/>
    <n v="0"/>
    <n v="3.6"/>
    <n v="6"/>
    <s v=""/>
    <s v=""/>
    <n v="9"/>
    <n v="20.100000000000001"/>
    <n v="9"/>
    <s v=""/>
    <n v="0"/>
    <n v="0"/>
    <n v="3"/>
    <n v="26.48"/>
    <n v="26.48"/>
    <n v="12"/>
    <s v="2017Plan"/>
    <d v="2017-10-01T00:00:00"/>
    <x v="2"/>
    <x v="37"/>
    <s v="N/A"/>
    <s v="N/A"/>
    <x v="5"/>
  </r>
  <r>
    <x v="1"/>
    <x v="9"/>
    <n v="57"/>
    <s v="PUR7X8 2"/>
    <n v="0.2"/>
    <n v="0"/>
    <n v="1.6"/>
    <n v="3"/>
    <s v=""/>
    <s v=""/>
    <n v="4"/>
    <n v="20.399999999999999"/>
    <n v="4"/>
    <s v=""/>
    <n v="0"/>
    <n v="0"/>
    <n v="1"/>
    <n v="27.14"/>
    <n v="27.14"/>
    <n v="5"/>
    <s v="2017Plan"/>
    <d v="2017-10-01T00:00:00"/>
    <x v="2"/>
    <x v="37"/>
    <s v="N/A"/>
    <s v="N/A"/>
    <x v="5"/>
  </r>
  <r>
    <x v="1"/>
    <x v="9"/>
    <n v="58"/>
    <s v="PUR7X8 3"/>
    <n v="0.2"/>
    <n v="0"/>
    <n v="1.2"/>
    <n v="2"/>
    <s v=""/>
    <s v=""/>
    <n v="3"/>
    <n v="19.600000000000001"/>
    <n v="3"/>
    <s v=""/>
    <n v="0"/>
    <n v="0"/>
    <n v="1"/>
    <n v="25.58"/>
    <n v="25.58"/>
    <n v="4"/>
    <s v="2017Plan"/>
    <d v="2017-10-01T00:00:00"/>
    <x v="2"/>
    <x v="37"/>
    <s v="N/A"/>
    <s v="N/A"/>
    <x v="5"/>
  </r>
  <r>
    <x v="1"/>
    <x v="9"/>
    <n v="59"/>
    <s v="PUR7X8 4"/>
    <n v="0.1"/>
    <n v="0"/>
    <n v="0.8"/>
    <n v="2"/>
    <s v=""/>
    <s v=""/>
    <n v="2"/>
    <n v="19.5"/>
    <n v="2"/>
    <s v=""/>
    <n v="0"/>
    <n v="0"/>
    <n v="1"/>
    <n v="25.57"/>
    <n v="25.57"/>
    <n v="3"/>
    <s v="2017Plan"/>
    <d v="2017-10-01T00:00:00"/>
    <x v="2"/>
    <x v="37"/>
    <s v="N/A"/>
    <s v="N/A"/>
    <x v="5"/>
  </r>
  <r>
    <x v="1"/>
    <x v="9"/>
    <n v="60"/>
    <s v="NF5X16NF1"/>
    <n v="-5.9"/>
    <n v="0"/>
    <n v="4.2"/>
    <n v="37"/>
    <s v=""/>
    <s v=""/>
    <n v="213"/>
    <n v="38"/>
    <n v="-224"/>
    <s v=""/>
    <n v="0"/>
    <n v="0"/>
    <n v="54"/>
    <n v="28.81"/>
    <n v="28.81"/>
    <n v="-170"/>
    <s v="2017Plan"/>
    <d v="2017-10-01T00:00:00"/>
    <x v="2"/>
    <x v="37"/>
    <s v="N/A"/>
    <s v="N/A"/>
    <x v="6"/>
  </r>
  <r>
    <x v="1"/>
    <x v="9"/>
    <n v="61"/>
    <s v="NF7X8NF01"/>
    <n v="0"/>
    <n v="0"/>
    <n v="0"/>
    <n v="31"/>
    <s v=""/>
    <s v=""/>
    <n v="246"/>
    <n v="0"/>
    <n v="0"/>
    <s v=""/>
    <n v="0"/>
    <n v="0"/>
    <n v="0"/>
    <n v="0"/>
    <n v="0"/>
    <n v="0"/>
    <s v="2017Plan"/>
    <d v="2017-10-01T00:00:00"/>
    <x v="2"/>
    <x v="37"/>
    <s v="N/A"/>
    <s v="N/A"/>
    <x v="6"/>
  </r>
  <r>
    <x v="1"/>
    <x v="9"/>
    <n v="62"/>
    <s v="NF2X16SAT1"/>
    <n v="-0.8"/>
    <n v="0"/>
    <n v="3.4"/>
    <n v="5"/>
    <s v=""/>
    <s v=""/>
    <n v="60"/>
    <n v="34.9"/>
    <n v="-27"/>
    <s v=""/>
    <n v="0"/>
    <n v="0"/>
    <n v="6"/>
    <n v="27.22"/>
    <n v="27.22"/>
    <n v="-21"/>
    <s v="2017Plan"/>
    <d v="2017-10-01T00:00:00"/>
    <x v="2"/>
    <x v="37"/>
    <s v="N/A"/>
    <s v="N/A"/>
    <x v="6"/>
  </r>
  <r>
    <x v="1"/>
    <x v="9"/>
    <n v="63"/>
    <s v="NF2X16SUN1"/>
    <n v="-0.1"/>
    <n v="0"/>
    <n v="0.5"/>
    <n v="7"/>
    <s v=""/>
    <s v=""/>
    <n v="69"/>
    <n v="35.5"/>
    <n v="-5"/>
    <s v=""/>
    <n v="0"/>
    <n v="0"/>
    <n v="1"/>
    <n v="27.76"/>
    <n v="27.76"/>
    <n v="-4"/>
    <s v="2017Plan"/>
    <d v="2017-10-01T00:00:00"/>
    <x v="2"/>
    <x v="37"/>
    <s v="N/A"/>
    <s v="N/A"/>
    <x v="6"/>
  </r>
  <r>
    <x v="1"/>
    <x v="9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6"/>
  </r>
  <r>
    <x v="1"/>
    <x v="9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6"/>
  </r>
  <r>
    <x v="1"/>
    <x v="9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6"/>
  </r>
  <r>
    <x v="1"/>
    <x v="9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6"/>
  </r>
  <r>
    <x v="1"/>
    <x v="9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7-10-01T00:00:00"/>
    <x v="2"/>
    <x v="37"/>
    <s v="N/A"/>
    <s v="N/A"/>
    <x v="7"/>
  </r>
  <r>
    <x v="1"/>
    <x v="9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37"/>
    <s v="N/A"/>
    <s v="N/A"/>
    <x v="1"/>
  </r>
  <r>
    <x v="1"/>
    <x v="9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37"/>
    <s v="N/A"/>
    <s v="N/A"/>
    <x v="1"/>
  </r>
  <r>
    <x v="1"/>
    <x v="9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37"/>
    <s v="N/A"/>
    <s v="N/A"/>
    <x v="1"/>
  </r>
  <r>
    <x v="1"/>
    <x v="9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0-01T00:00:00"/>
    <x v="2"/>
    <x v="37"/>
    <s v="N/A"/>
    <s v="N/A"/>
    <x v="1"/>
  </r>
  <r>
    <x v="1"/>
    <x v="9"/>
    <n v="84"/>
    <s v="Bluegrass 3"/>
    <n v="1.7"/>
    <n v="0"/>
    <n v="1.3"/>
    <n v="1"/>
    <n v="18"/>
    <n v="10900"/>
    <n v="10"/>
    <n v="315.10000000000002"/>
    <n v="57"/>
    <n v="0"/>
    <n v="9"/>
    <n v="0"/>
    <n v="1"/>
    <n v="34.93"/>
    <n v="40.340000000000003"/>
    <n v="67"/>
    <s v="2017Plan"/>
    <d v="2017-10-01T00:00:00"/>
    <x v="2"/>
    <x v="38"/>
    <s v="N/A"/>
    <n v="1.7"/>
    <x v="2"/>
  </r>
  <r>
    <x v="1"/>
    <x v="10"/>
    <n v="1"/>
    <s v="Brown 1"/>
    <n v="17.3"/>
    <n v="0"/>
    <n v="22.5"/>
    <n v="2"/>
    <n v="203.7"/>
    <n v="11745"/>
    <n v="439"/>
    <n v="287.3"/>
    <n v="585"/>
    <n v="2"/>
    <n v="19"/>
    <n v="0"/>
    <n v="49"/>
    <n v="36.58"/>
    <n v="37.65"/>
    <n v="653"/>
    <s v="2017Plan"/>
    <d v="2017-11-01T00:00:00"/>
    <x v="2"/>
    <x v="0"/>
    <n v="17.3"/>
    <s v="N/A"/>
    <x v="0"/>
  </r>
  <r>
    <x v="1"/>
    <x v="10"/>
    <n v="2"/>
    <s v="Brown 2"/>
    <n v="38.700000000000003"/>
    <n v="0"/>
    <n v="32.200000000000003"/>
    <n v="1"/>
    <n v="419.4"/>
    <n v="10836"/>
    <n v="560"/>
    <n v="287.3"/>
    <n v="1205"/>
    <n v="1"/>
    <n v="12"/>
    <n v="0"/>
    <n v="83"/>
    <n v="33.270000000000003"/>
    <n v="33.590000000000003"/>
    <n v="1300"/>
    <s v="2017Plan"/>
    <d v="2017-11-01T00:00:00"/>
    <x v="2"/>
    <x v="1"/>
    <n v="38.700000000000003"/>
    <s v="N/A"/>
    <x v="0"/>
  </r>
  <r>
    <x v="1"/>
    <x v="10"/>
    <n v="3"/>
    <s v="Brown 3"/>
    <n v="87.7"/>
    <n v="0"/>
    <n v="29.6"/>
    <n v="3"/>
    <n v="1070.2"/>
    <n v="12208"/>
    <n v="566"/>
    <n v="287.3"/>
    <n v="3075"/>
    <n v="3"/>
    <n v="39"/>
    <n v="0"/>
    <n v="266"/>
    <n v="38.119999999999997"/>
    <n v="38.56"/>
    <n v="3380"/>
    <s v="2017Plan"/>
    <d v="2017-11-01T00:00:00"/>
    <x v="2"/>
    <x v="2"/>
    <n v="87.7"/>
    <s v="N/A"/>
    <x v="0"/>
  </r>
  <r>
    <x v="1"/>
    <x v="10"/>
    <n v="4"/>
    <s v="Ghent 1"/>
    <n v="280.5"/>
    <n v="0"/>
    <n v="82"/>
    <n v="2"/>
    <n v="2942"/>
    <n v="10487"/>
    <n v="680"/>
    <n v="204.5"/>
    <n v="6017"/>
    <n v="2"/>
    <n v="26"/>
    <n v="0"/>
    <n v="528"/>
    <n v="23.33"/>
    <n v="23.42"/>
    <n v="6570"/>
    <s v="2017Plan"/>
    <d v="2017-11-01T00:00:00"/>
    <x v="2"/>
    <x v="3"/>
    <n v="280.5"/>
    <s v="N/A"/>
    <x v="0"/>
  </r>
  <r>
    <x v="1"/>
    <x v="10"/>
    <n v="5"/>
    <s v="Ghent 2"/>
    <n v="94.3"/>
    <n v="0"/>
    <n v="27.1"/>
    <n v="2"/>
    <n v="978.2"/>
    <n v="10376"/>
    <n v="244"/>
    <n v="204.5"/>
    <n v="2001"/>
    <n v="2"/>
    <n v="27"/>
    <n v="0"/>
    <n v="104"/>
    <n v="22.33"/>
    <n v="22.62"/>
    <n v="2132"/>
    <s v="2017Plan"/>
    <d v="2017-11-01T00:00:00"/>
    <x v="2"/>
    <x v="4"/>
    <n v="94.3"/>
    <s v="N/A"/>
    <x v="0"/>
  </r>
  <r>
    <x v="1"/>
    <x v="10"/>
    <n v="6"/>
    <s v="Ghent 3"/>
    <n v="160"/>
    <n v="0"/>
    <n v="46.1"/>
    <n v="2"/>
    <n v="1784.5"/>
    <n v="11154"/>
    <n v="408"/>
    <n v="204.5"/>
    <n v="3650"/>
    <n v="4"/>
    <n v="45"/>
    <n v="0"/>
    <n v="293"/>
    <n v="24.64"/>
    <n v="24.92"/>
    <n v="3987"/>
    <s v="2017Plan"/>
    <d v="2017-11-01T00:00:00"/>
    <x v="2"/>
    <x v="5"/>
    <n v="160"/>
    <s v="N/A"/>
    <x v="0"/>
  </r>
  <r>
    <x v="1"/>
    <x v="10"/>
    <n v="7"/>
    <s v="Ghent 4"/>
    <n v="287.10000000000002"/>
    <n v="0"/>
    <n v="83.8"/>
    <n v="2"/>
    <n v="3127.4"/>
    <n v="10894"/>
    <n v="678"/>
    <n v="204.5"/>
    <n v="6396"/>
    <n v="4"/>
    <n v="45"/>
    <n v="0"/>
    <n v="546"/>
    <n v="24.18"/>
    <n v="24.34"/>
    <n v="6987"/>
    <s v="2017Plan"/>
    <d v="2017-11-01T00:00:00"/>
    <x v="2"/>
    <x v="6"/>
    <n v="287.10000000000002"/>
    <s v="N/A"/>
    <x v="0"/>
  </r>
  <r>
    <x v="1"/>
    <x v="10"/>
    <n v="8"/>
    <s v="Mill Creek 1"/>
    <n v="175.4"/>
    <n v="0"/>
    <n v="81.2"/>
    <n v="2"/>
    <n v="1834.6"/>
    <n v="10457"/>
    <n v="668"/>
    <n v="200.2"/>
    <n v="3673"/>
    <n v="4"/>
    <n v="17"/>
    <n v="0"/>
    <n v="161"/>
    <n v="21.85"/>
    <n v="21.95"/>
    <n v="3851"/>
    <s v="2017Plan"/>
    <d v="2017-11-01T00:00:00"/>
    <x v="2"/>
    <x v="7"/>
    <s v="N/A"/>
    <n v="175.4"/>
    <x v="0"/>
  </r>
  <r>
    <x v="1"/>
    <x v="10"/>
    <n v="9"/>
    <s v="Mill Creek 2"/>
    <n v="170.7"/>
    <n v="0"/>
    <n v="80.099999999999994"/>
    <n v="2"/>
    <n v="1820.4"/>
    <n v="10667"/>
    <n v="672"/>
    <n v="200.2"/>
    <n v="3645"/>
    <n v="4"/>
    <n v="17"/>
    <n v="0"/>
    <n v="194"/>
    <n v="22.5"/>
    <n v="22.6"/>
    <n v="3856"/>
    <s v="2017Plan"/>
    <d v="2017-11-01T00:00:00"/>
    <x v="2"/>
    <x v="8"/>
    <s v="N/A"/>
    <n v="170.7"/>
    <x v="0"/>
  </r>
  <r>
    <x v="1"/>
    <x v="10"/>
    <n v="10"/>
    <s v="Mill Creek 3"/>
    <n v="16.2"/>
    <n v="0"/>
    <n v="5.8"/>
    <n v="2"/>
    <n v="173.6"/>
    <n v="10692"/>
    <n v="61"/>
    <n v="200.2"/>
    <n v="348"/>
    <n v="12"/>
    <n v="49"/>
    <n v="0"/>
    <n v="21"/>
    <n v="22.68"/>
    <n v="25.67"/>
    <n v="417"/>
    <s v="2017Plan"/>
    <d v="2017-11-01T00:00:00"/>
    <x v="2"/>
    <x v="9"/>
    <s v="N/A"/>
    <n v="16.2"/>
    <x v="0"/>
  </r>
  <r>
    <x v="1"/>
    <x v="10"/>
    <n v="11"/>
    <s v="Mill Creek 4"/>
    <n v="290.8"/>
    <n v="0"/>
    <n v="83.8"/>
    <n v="2"/>
    <n v="3031.7"/>
    <n v="10424"/>
    <n v="667"/>
    <n v="200.2"/>
    <n v="6070"/>
    <n v="19"/>
    <n v="77"/>
    <n v="0"/>
    <n v="340"/>
    <n v="22.04"/>
    <n v="22.3"/>
    <n v="6487"/>
    <s v="2017Plan"/>
    <d v="2017-11-01T00:00:00"/>
    <x v="2"/>
    <x v="10"/>
    <s v="N/A"/>
    <n v="290.8"/>
    <x v="0"/>
  </r>
  <r>
    <x v="1"/>
    <x v="10"/>
    <n v="12"/>
    <s v="Trimble County 1"/>
    <n v="26.4"/>
    <n v="0"/>
    <n v="9.9"/>
    <n v="1"/>
    <n v="280.7"/>
    <n v="10644"/>
    <n v="89"/>
    <n v="202.5"/>
    <n v="568"/>
    <n v="4"/>
    <n v="44"/>
    <n v="0"/>
    <n v="33"/>
    <n v="22.82"/>
    <n v="24.49"/>
    <n v="646"/>
    <s v="2017Plan"/>
    <d v="2017-11-01T00:00:00"/>
    <x v="2"/>
    <x v="11"/>
    <s v="N/A"/>
    <n v="26.4"/>
    <x v="0"/>
  </r>
  <r>
    <x v="1"/>
    <x v="10"/>
    <n v="13"/>
    <s v="Trimble County 2"/>
    <n v="282.89999999999998"/>
    <n v="0"/>
    <n v="70.2"/>
    <n v="1"/>
    <n v="2597.5"/>
    <n v="9183"/>
    <n v="527"/>
    <n v="209.4"/>
    <n v="5439"/>
    <n v="14"/>
    <n v="44"/>
    <n v="0"/>
    <n v="391"/>
    <n v="20.61"/>
    <n v="20.77"/>
    <n v="5874"/>
    <s v="2017Plan"/>
    <d v="2017-11-01T00:00:00"/>
    <x v="2"/>
    <x v="12"/>
    <n v="229.149"/>
    <n v="53.750999999999998"/>
    <x v="0"/>
  </r>
  <r>
    <x v="1"/>
    <x v="1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13"/>
    <n v="0"/>
    <n v="0"/>
    <x v="1"/>
  </r>
  <r>
    <x v="1"/>
    <x v="10"/>
    <n v="15"/>
    <s v="Cane Run 7 2X1"/>
    <n v="452.4"/>
    <n v="0"/>
    <n v="90.9"/>
    <n v="3"/>
    <n v="3066.7"/>
    <n v="6779"/>
    <n v="656"/>
    <n v="317.5"/>
    <n v="9736"/>
    <n v="8"/>
    <n v="26"/>
    <n v="0"/>
    <n v="528"/>
    <n v="22.69"/>
    <n v="22.75"/>
    <n v="10290"/>
    <s v="2017Plan"/>
    <d v="2017-11-01T00:00:00"/>
    <x v="2"/>
    <x v="13"/>
    <n v="352.87200000000001"/>
    <n v="99.527999999999992"/>
    <x v="1"/>
  </r>
  <r>
    <x v="1"/>
    <x v="10"/>
    <n v="16"/>
    <s v="Brown 5"/>
    <n v="0.1"/>
    <n v="0"/>
    <n v="0.1"/>
    <n v="1"/>
    <n v="1.8"/>
    <n v="15160"/>
    <n v="2"/>
    <n v="319.2"/>
    <n v="6"/>
    <n v="0"/>
    <n v="0"/>
    <n v="0"/>
    <n v="0"/>
    <n v="48.39"/>
    <n v="50.63"/>
    <n v="6"/>
    <s v="2017Plan"/>
    <d v="2017-11-01T00:00:00"/>
    <x v="2"/>
    <x v="14"/>
    <n v="4.7E-2"/>
    <n v="5.3000000000000005E-2"/>
    <x v="2"/>
  </r>
  <r>
    <x v="1"/>
    <x v="1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14"/>
    <n v="0"/>
    <n v="0"/>
    <x v="2"/>
  </r>
  <r>
    <x v="1"/>
    <x v="10"/>
    <n v="18"/>
    <s v="Brown 6"/>
    <n v="9"/>
    <n v="0"/>
    <n v="8"/>
    <n v="5"/>
    <n v="100.5"/>
    <n v="11143"/>
    <n v="68"/>
    <n v="319.2"/>
    <n v="321"/>
    <n v="1"/>
    <n v="4"/>
    <n v="0"/>
    <n v="0"/>
    <n v="35.57"/>
    <n v="35.97"/>
    <n v="324"/>
    <s v="2017Plan"/>
    <d v="2017-11-01T00:00:00"/>
    <x v="2"/>
    <x v="15"/>
    <n v="5.58"/>
    <n v="3.42"/>
    <x v="2"/>
  </r>
  <r>
    <x v="1"/>
    <x v="10"/>
    <n v="19"/>
    <s v="Brown 7"/>
    <n v="12.5"/>
    <n v="0"/>
    <n v="11.1"/>
    <n v="8"/>
    <n v="138.30000000000001"/>
    <n v="11057"/>
    <n v="92"/>
    <n v="319.2"/>
    <n v="441"/>
    <n v="2"/>
    <n v="7"/>
    <n v="0"/>
    <n v="0"/>
    <n v="35.29"/>
    <n v="35.82"/>
    <n v="448"/>
    <s v="2017Plan"/>
    <d v="2017-11-01T00:00:00"/>
    <x v="2"/>
    <x v="16"/>
    <n v="7.75"/>
    <n v="4.75"/>
    <x v="2"/>
  </r>
  <r>
    <x v="1"/>
    <x v="10"/>
    <n v="20"/>
    <s v="Brown 8"/>
    <n v="2.5"/>
    <n v="0"/>
    <n v="2.9"/>
    <n v="3"/>
    <n v="35.299999999999997"/>
    <n v="14197"/>
    <n v="34"/>
    <n v="319.2"/>
    <n v="113"/>
    <n v="0"/>
    <n v="1"/>
    <n v="0"/>
    <n v="0"/>
    <n v="45.32"/>
    <n v="45.59"/>
    <n v="113"/>
    <s v="2017Plan"/>
    <d v="2017-11-01T00:00:00"/>
    <x v="2"/>
    <x v="17"/>
    <n v="2.5"/>
    <s v="N/A"/>
    <x v="2"/>
  </r>
  <r>
    <x v="1"/>
    <x v="1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17"/>
    <n v="0"/>
    <s v="N/A"/>
    <x v="2"/>
  </r>
  <r>
    <x v="1"/>
    <x v="10"/>
    <n v="22"/>
    <s v="Brown 9"/>
    <n v="1.1000000000000001"/>
    <n v="0"/>
    <n v="1.3"/>
    <n v="4"/>
    <n v="16.899999999999999"/>
    <n v="15647"/>
    <n v="19"/>
    <n v="319.2"/>
    <n v="54"/>
    <n v="0"/>
    <n v="1"/>
    <n v="0"/>
    <n v="0"/>
    <n v="49.95"/>
    <n v="50.88"/>
    <n v="55"/>
    <s v="2017Plan"/>
    <d v="2017-11-01T00:00:00"/>
    <x v="2"/>
    <x v="18"/>
    <n v="1.1000000000000001"/>
    <s v="N/A"/>
    <x v="2"/>
  </r>
  <r>
    <x v="1"/>
    <x v="1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18"/>
    <n v="0"/>
    <s v="N/A"/>
    <x v="2"/>
  </r>
  <r>
    <x v="1"/>
    <x v="10"/>
    <n v="24"/>
    <s v="Brown 10"/>
    <n v="0.1"/>
    <n v="0"/>
    <n v="0.1"/>
    <n v="1"/>
    <n v="1.7"/>
    <n v="16518"/>
    <n v="2"/>
    <n v="319.2"/>
    <n v="5"/>
    <n v="0"/>
    <n v="0"/>
    <n v="0"/>
    <n v="0"/>
    <n v="52.73"/>
    <n v="55.41"/>
    <n v="6"/>
    <s v="2017Plan"/>
    <d v="2017-11-01T00:00:00"/>
    <x v="2"/>
    <x v="19"/>
    <n v="0.1"/>
    <s v="N/A"/>
    <x v="2"/>
  </r>
  <r>
    <x v="1"/>
    <x v="1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19"/>
    <n v="0"/>
    <s v="N/A"/>
    <x v="2"/>
  </r>
  <r>
    <x v="1"/>
    <x v="10"/>
    <n v="26"/>
    <s v="Brown 11"/>
    <n v="0.9"/>
    <n v="0"/>
    <n v="1.1000000000000001"/>
    <n v="2"/>
    <n v="14"/>
    <n v="15125"/>
    <n v="15"/>
    <n v="319.2"/>
    <n v="45"/>
    <n v="0"/>
    <n v="0"/>
    <n v="0"/>
    <n v="0"/>
    <n v="48.28"/>
    <n v="48.73"/>
    <n v="45"/>
    <s v="2017Plan"/>
    <d v="2017-11-01T00:00:00"/>
    <x v="2"/>
    <x v="20"/>
    <n v="0.9"/>
    <s v="N/A"/>
    <x v="2"/>
  </r>
  <r>
    <x v="1"/>
    <x v="1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20"/>
    <n v="0"/>
    <s v="N/A"/>
    <x v="2"/>
  </r>
  <r>
    <x v="1"/>
    <x v="10"/>
    <n v="28"/>
    <s v="Paddys Run 13"/>
    <n v="15.2"/>
    <n v="0"/>
    <n v="12.1"/>
    <n v="25"/>
    <n v="164"/>
    <n v="10791"/>
    <n v="107"/>
    <n v="319.2"/>
    <n v="523"/>
    <n v="1"/>
    <n v="4"/>
    <n v="0"/>
    <n v="0"/>
    <n v="34.450000000000003"/>
    <n v="34.68"/>
    <n v="527"/>
    <s v="2017Plan"/>
    <d v="2017-11-01T00:00:00"/>
    <x v="2"/>
    <x v="21"/>
    <n v="7.1439999999999992"/>
    <n v="8.0559999999999992"/>
    <x v="2"/>
  </r>
  <r>
    <x v="1"/>
    <x v="10"/>
    <n v="29"/>
    <s v="Trimble Co 05"/>
    <n v="50.1"/>
    <n v="0"/>
    <n v="41.2"/>
    <n v="20"/>
    <n v="546.4"/>
    <n v="10902"/>
    <n v="336"/>
    <n v="319.2"/>
    <n v="1744"/>
    <n v="1"/>
    <n v="3"/>
    <n v="0"/>
    <n v="0"/>
    <n v="34.799999999999997"/>
    <n v="34.86"/>
    <n v="1747"/>
    <s v="2017Plan"/>
    <d v="2017-11-01T00:00:00"/>
    <x v="2"/>
    <x v="22"/>
    <n v="35.570999999999998"/>
    <n v="14.529"/>
    <x v="2"/>
  </r>
  <r>
    <x v="1"/>
    <x v="10"/>
    <n v="30"/>
    <s v="Trimble Co 06"/>
    <n v="43.2"/>
    <n v="0"/>
    <n v="35.5"/>
    <n v="23"/>
    <n v="468.9"/>
    <n v="10867"/>
    <n v="286"/>
    <n v="319.2"/>
    <n v="1497"/>
    <n v="1"/>
    <n v="3"/>
    <n v="0"/>
    <n v="0"/>
    <n v="34.69"/>
    <n v="34.76"/>
    <n v="1500"/>
    <s v="2017Plan"/>
    <d v="2017-11-01T00:00:00"/>
    <x v="2"/>
    <x v="23"/>
    <n v="30.672000000000001"/>
    <n v="12.528"/>
    <x v="2"/>
  </r>
  <r>
    <x v="1"/>
    <x v="10"/>
    <n v="31"/>
    <s v="Trimble Co 07"/>
    <n v="32.299999999999997"/>
    <n v="0"/>
    <n v="26.6"/>
    <n v="19"/>
    <n v="351.5"/>
    <n v="10875"/>
    <n v="215"/>
    <n v="319.2"/>
    <n v="1122"/>
    <n v="1"/>
    <n v="3"/>
    <n v="0"/>
    <n v="0"/>
    <n v="34.71"/>
    <n v="34.799999999999997"/>
    <n v="1125"/>
    <s v="2017Plan"/>
    <d v="2017-11-01T00:00:00"/>
    <x v="2"/>
    <x v="24"/>
    <n v="20.348999999999997"/>
    <n v="11.950999999999999"/>
    <x v="2"/>
  </r>
  <r>
    <x v="1"/>
    <x v="10"/>
    <n v="32"/>
    <s v="Trimble Co 08"/>
    <n v="5.7"/>
    <n v="0"/>
    <n v="4.7"/>
    <n v="14"/>
    <n v="62.1"/>
    <n v="10869"/>
    <n v="38"/>
    <n v="319.2"/>
    <n v="198"/>
    <n v="1"/>
    <n v="2"/>
    <n v="0"/>
    <n v="0"/>
    <n v="34.700000000000003"/>
    <n v="35.04"/>
    <n v="200"/>
    <s v="2017Plan"/>
    <d v="2017-11-01T00:00:00"/>
    <x v="2"/>
    <x v="25"/>
    <n v="3.5910000000000002"/>
    <n v="2.109"/>
    <x v="2"/>
  </r>
  <r>
    <x v="1"/>
    <x v="10"/>
    <n v="33"/>
    <s v="Trimble Co 09"/>
    <n v="23.7"/>
    <n v="0"/>
    <n v="19.5"/>
    <n v="16"/>
    <n v="256.60000000000002"/>
    <n v="10828"/>
    <n v="155"/>
    <n v="319.2"/>
    <n v="819"/>
    <n v="1"/>
    <n v="2"/>
    <n v="0"/>
    <n v="0"/>
    <n v="34.56"/>
    <n v="34.659999999999997"/>
    <n v="821"/>
    <s v="2017Plan"/>
    <d v="2017-11-01T00:00:00"/>
    <x v="2"/>
    <x v="26"/>
    <n v="14.930999999999999"/>
    <n v="8.7690000000000001"/>
    <x v="2"/>
  </r>
  <r>
    <x v="1"/>
    <x v="10"/>
    <n v="34"/>
    <s v="Trimble Co 10"/>
    <n v="3.5"/>
    <n v="0"/>
    <n v="2.8"/>
    <n v="5"/>
    <n v="38.1"/>
    <n v="10984"/>
    <n v="24"/>
    <n v="319.2"/>
    <n v="121"/>
    <n v="0"/>
    <n v="1"/>
    <n v="0"/>
    <n v="0"/>
    <n v="35.06"/>
    <n v="35.26"/>
    <n v="122"/>
    <s v="2017Plan"/>
    <d v="2017-11-01T00:00:00"/>
    <x v="2"/>
    <x v="27"/>
    <n v="2.2050000000000001"/>
    <n v="1.2949999999999999"/>
    <x v="2"/>
  </r>
  <r>
    <x v="1"/>
    <x v="1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28"/>
    <s v="N/A"/>
    <n v="0"/>
    <x v="2"/>
  </r>
  <r>
    <x v="1"/>
    <x v="1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29"/>
    <n v="0"/>
    <s v="N/A"/>
    <x v="2"/>
  </r>
  <r>
    <x v="1"/>
    <x v="1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30"/>
    <s v="N/A"/>
    <n v="0"/>
    <x v="2"/>
  </r>
  <r>
    <x v="1"/>
    <x v="1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31"/>
    <s v="N/A"/>
    <n v="0"/>
    <x v="2"/>
  </r>
  <r>
    <x v="1"/>
    <x v="1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32"/>
    <s v="N/A"/>
    <n v="0"/>
    <x v="2"/>
  </r>
  <r>
    <x v="1"/>
    <x v="10"/>
    <n v="40"/>
    <s v="Dix Dam"/>
    <n v="4.7"/>
    <n v="0"/>
    <n v="20.6"/>
    <n v="44"/>
    <s v=""/>
    <s v=""/>
    <n v="165"/>
    <n v="0"/>
    <n v="0"/>
    <s v=""/>
    <n v="0"/>
    <n v="0"/>
    <n v="0"/>
    <n v="0"/>
    <n v="0"/>
    <n v="0"/>
    <s v="2017Plan"/>
    <d v="2017-11-01T00:00:00"/>
    <x v="2"/>
    <x v="33"/>
    <n v="4.7"/>
    <s v="N/A"/>
    <x v="3"/>
  </r>
  <r>
    <x v="1"/>
    <x v="10"/>
    <n v="41"/>
    <s v="Ohio Falls"/>
    <n v="27.6"/>
    <n v="0"/>
    <n v="100"/>
    <n v="0"/>
    <s v=""/>
    <s v=""/>
    <n v="720"/>
    <n v="0"/>
    <n v="0"/>
    <s v=""/>
    <n v="0"/>
    <n v="0"/>
    <n v="0"/>
    <n v="0"/>
    <n v="0"/>
    <n v="0"/>
    <s v="2017Plan"/>
    <d v="2017-11-01T00:00:00"/>
    <x v="2"/>
    <x v="34"/>
    <s v="N/A"/>
    <n v="27.6"/>
    <x v="3"/>
  </r>
  <r>
    <x v="1"/>
    <x v="10"/>
    <n v="42"/>
    <s v="Brown Solar"/>
    <n v="1.2"/>
    <n v="0"/>
    <n v="100"/>
    <n v="0"/>
    <s v=""/>
    <s v=""/>
    <n v="720"/>
    <n v="0"/>
    <n v="0"/>
    <s v=""/>
    <n v="0"/>
    <n v="0"/>
    <n v="0"/>
    <n v="0"/>
    <n v="0"/>
    <n v="0"/>
    <s v="2017Plan"/>
    <d v="2017-11-01T00:00:00"/>
    <x v="2"/>
    <x v="35"/>
    <n v="0.73199999999999998"/>
    <n v="0.46799999999999997"/>
    <x v="4"/>
  </r>
  <r>
    <x v="1"/>
    <x v="10"/>
    <n v="43"/>
    <s v="OVEC-K Min"/>
    <n v="11.2"/>
    <n v="0"/>
    <n v="100"/>
    <n v="0"/>
    <n v="1116"/>
    <n v="100000"/>
    <n v="720"/>
    <n v="26.6"/>
    <n v="296"/>
    <n v="0"/>
    <n v="0"/>
    <n v="0"/>
    <n v="0"/>
    <n v="26.56"/>
    <n v="26.56"/>
    <n v="296"/>
    <s v="2017Plan"/>
    <d v="2017-11-01T00:00:00"/>
    <x v="2"/>
    <x v="36"/>
    <n v="11.2"/>
    <s v="N/A"/>
    <x v="0"/>
  </r>
  <r>
    <x v="1"/>
    <x v="10"/>
    <n v="44"/>
    <s v="OVEC-K Max"/>
    <n v="5.5"/>
    <n v="0"/>
    <n v="34.5"/>
    <n v="57"/>
    <n v="551.4"/>
    <n v="100000"/>
    <n v="266"/>
    <n v="26.6"/>
    <n v="146"/>
    <n v="0"/>
    <n v="0"/>
    <n v="0"/>
    <n v="0"/>
    <n v="26.56"/>
    <n v="26.56"/>
    <n v="146"/>
    <s v="2017Plan"/>
    <d v="2017-11-01T00:00:00"/>
    <x v="2"/>
    <x v="36"/>
    <n v="5.5"/>
    <s v="N/A"/>
    <x v="0"/>
  </r>
  <r>
    <x v="1"/>
    <x v="10"/>
    <n v="45"/>
    <s v="OVEC-L Min"/>
    <n v="24.8"/>
    <n v="0"/>
    <n v="100"/>
    <n v="0"/>
    <n v="2484"/>
    <n v="100000"/>
    <n v="720"/>
    <n v="26.6"/>
    <n v="660"/>
    <n v="0"/>
    <n v="0"/>
    <n v="0"/>
    <n v="0"/>
    <n v="26.56"/>
    <n v="26.56"/>
    <n v="660"/>
    <s v="2017Plan"/>
    <d v="2017-11-01T00:00:00"/>
    <x v="2"/>
    <x v="36"/>
    <s v="N/A"/>
    <n v="24.8"/>
    <x v="0"/>
  </r>
  <r>
    <x v="1"/>
    <x v="10"/>
    <n v="46"/>
    <s v="OVEC-L Max"/>
    <n v="13.5"/>
    <n v="0"/>
    <n v="37.799999999999997"/>
    <n v="64"/>
    <n v="1354.8"/>
    <n v="100000"/>
    <n v="290"/>
    <n v="26.6"/>
    <n v="360"/>
    <n v="0"/>
    <n v="0"/>
    <n v="0"/>
    <n v="0"/>
    <n v="26.56"/>
    <n v="26.56"/>
    <n v="360"/>
    <s v="2017Plan"/>
    <d v="2017-11-01T00:00:00"/>
    <x v="2"/>
    <x v="36"/>
    <s v="N/A"/>
    <n v="13.5"/>
    <x v="0"/>
  </r>
  <r>
    <x v="1"/>
    <x v="10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5"/>
  </r>
  <r>
    <x v="1"/>
    <x v="10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5"/>
  </r>
  <r>
    <x v="1"/>
    <x v="10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5"/>
  </r>
  <r>
    <x v="1"/>
    <x v="10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5"/>
  </r>
  <r>
    <x v="1"/>
    <x v="1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5"/>
  </r>
  <r>
    <x v="1"/>
    <x v="1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5"/>
  </r>
  <r>
    <x v="1"/>
    <x v="1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5"/>
  </r>
  <r>
    <x v="1"/>
    <x v="1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5"/>
  </r>
  <r>
    <x v="1"/>
    <x v="1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5"/>
  </r>
  <r>
    <x v="1"/>
    <x v="10"/>
    <n v="56"/>
    <s v="PUR7X8 1"/>
    <n v="1.2"/>
    <n v="0"/>
    <n v="10.4"/>
    <n v="14"/>
    <s v=""/>
    <s v=""/>
    <n v="25"/>
    <n v="21.5"/>
    <n v="27"/>
    <s v=""/>
    <n v="0"/>
    <n v="0"/>
    <n v="8"/>
    <n v="28.24"/>
    <n v="28.24"/>
    <n v="35"/>
    <s v="2017Plan"/>
    <d v="2017-11-01T00:00:00"/>
    <x v="2"/>
    <x v="37"/>
    <s v="N/A"/>
    <s v="N/A"/>
    <x v="5"/>
  </r>
  <r>
    <x v="1"/>
    <x v="10"/>
    <n v="57"/>
    <s v="PUR7X8 2"/>
    <n v="1"/>
    <n v="0"/>
    <n v="7.9"/>
    <n v="10"/>
    <s v=""/>
    <s v=""/>
    <n v="19"/>
    <n v="20.399999999999999"/>
    <n v="19"/>
    <s v=""/>
    <n v="0"/>
    <n v="0"/>
    <n v="6"/>
    <n v="27.2"/>
    <n v="27.2"/>
    <n v="26"/>
    <s v="2017Plan"/>
    <d v="2017-11-01T00:00:00"/>
    <x v="2"/>
    <x v="37"/>
    <s v="N/A"/>
    <s v="N/A"/>
    <x v="5"/>
  </r>
  <r>
    <x v="1"/>
    <x v="10"/>
    <n v="58"/>
    <s v="PUR7X8 3"/>
    <n v="0.7"/>
    <n v="0"/>
    <n v="5.4"/>
    <n v="9"/>
    <s v=""/>
    <s v=""/>
    <n v="13"/>
    <n v="20"/>
    <n v="13"/>
    <s v=""/>
    <n v="0"/>
    <n v="0"/>
    <n v="5"/>
    <n v="27.16"/>
    <n v="27.16"/>
    <n v="18"/>
    <s v="2017Plan"/>
    <d v="2017-11-01T00:00:00"/>
    <x v="2"/>
    <x v="37"/>
    <s v="N/A"/>
    <s v="N/A"/>
    <x v="5"/>
  </r>
  <r>
    <x v="1"/>
    <x v="10"/>
    <n v="59"/>
    <s v="PUR7X8 4"/>
    <n v="0.4"/>
    <n v="0"/>
    <n v="3.3"/>
    <n v="6"/>
    <s v=""/>
    <s v=""/>
    <n v="8"/>
    <n v="20.2"/>
    <n v="8"/>
    <s v=""/>
    <n v="0"/>
    <n v="0"/>
    <n v="3"/>
    <n v="27.68"/>
    <n v="27.68"/>
    <n v="11"/>
    <s v="2017Plan"/>
    <d v="2017-11-01T00:00:00"/>
    <x v="2"/>
    <x v="37"/>
    <s v="N/A"/>
    <s v="N/A"/>
    <x v="5"/>
  </r>
  <r>
    <x v="1"/>
    <x v="10"/>
    <n v="60"/>
    <s v="NF5X16NF1"/>
    <n v="-5.9"/>
    <n v="0"/>
    <n v="4.2"/>
    <n v="30"/>
    <s v=""/>
    <s v=""/>
    <n v="198"/>
    <n v="37"/>
    <n v="-219"/>
    <s v=""/>
    <n v="0"/>
    <n v="0"/>
    <n v="51"/>
    <n v="28.37"/>
    <n v="28.37"/>
    <n v="-168"/>
    <s v="2017Plan"/>
    <d v="2017-11-01T00:00:00"/>
    <x v="2"/>
    <x v="37"/>
    <s v="N/A"/>
    <s v="N/A"/>
    <x v="6"/>
  </r>
  <r>
    <x v="1"/>
    <x v="10"/>
    <n v="61"/>
    <s v="NF7X8NF01"/>
    <n v="-0.5"/>
    <n v="0"/>
    <n v="2.2999999999999998"/>
    <n v="29"/>
    <s v=""/>
    <s v=""/>
    <n v="220"/>
    <n v="32.5"/>
    <n v="-18"/>
    <s v=""/>
    <n v="0"/>
    <n v="0"/>
    <n v="4"/>
    <n v="24.93"/>
    <n v="24.93"/>
    <n v="-14"/>
    <s v="2017Plan"/>
    <d v="2017-11-01T00:00:00"/>
    <x v="2"/>
    <x v="37"/>
    <s v="N/A"/>
    <s v="N/A"/>
    <x v="6"/>
  </r>
  <r>
    <x v="1"/>
    <x v="10"/>
    <n v="62"/>
    <s v="NF2X16SAT1"/>
    <n v="-0.6"/>
    <n v="0"/>
    <n v="2.6"/>
    <n v="4"/>
    <s v=""/>
    <s v=""/>
    <n v="61"/>
    <n v="36.1"/>
    <n v="-21"/>
    <s v=""/>
    <n v="0"/>
    <n v="0"/>
    <n v="5"/>
    <n v="28.31"/>
    <n v="28.31"/>
    <n v="-17"/>
    <s v="2017Plan"/>
    <d v="2017-11-01T00:00:00"/>
    <x v="2"/>
    <x v="37"/>
    <s v="N/A"/>
    <s v="N/A"/>
    <x v="6"/>
  </r>
  <r>
    <x v="1"/>
    <x v="10"/>
    <n v="63"/>
    <s v="NF2X16SUN1"/>
    <n v="-0.1"/>
    <n v="0"/>
    <n v="0.4"/>
    <n v="5"/>
    <s v=""/>
    <s v=""/>
    <n v="39"/>
    <n v="36.5"/>
    <n v="-3"/>
    <s v=""/>
    <n v="0"/>
    <n v="0"/>
    <n v="1"/>
    <n v="28.68"/>
    <n v="28.68"/>
    <n v="-3"/>
    <s v="2017Plan"/>
    <d v="2017-11-01T00:00:00"/>
    <x v="2"/>
    <x v="37"/>
    <s v="N/A"/>
    <s v="N/A"/>
    <x v="6"/>
  </r>
  <r>
    <x v="1"/>
    <x v="1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6"/>
  </r>
  <r>
    <x v="1"/>
    <x v="1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6"/>
  </r>
  <r>
    <x v="1"/>
    <x v="1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6"/>
  </r>
  <r>
    <x v="1"/>
    <x v="1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6"/>
  </r>
  <r>
    <x v="1"/>
    <x v="1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7-11-01T00:00:00"/>
    <x v="2"/>
    <x v="37"/>
    <s v="N/A"/>
    <s v="N/A"/>
    <x v="7"/>
  </r>
  <r>
    <x v="1"/>
    <x v="1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37"/>
    <s v="N/A"/>
    <s v="N/A"/>
    <x v="1"/>
  </r>
  <r>
    <x v="1"/>
    <x v="1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37"/>
    <s v="N/A"/>
    <s v="N/A"/>
    <x v="1"/>
  </r>
  <r>
    <x v="1"/>
    <x v="1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37"/>
    <s v="N/A"/>
    <s v="N/A"/>
    <x v="1"/>
  </r>
  <r>
    <x v="1"/>
    <x v="1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1-01T00:00:00"/>
    <x v="2"/>
    <x v="37"/>
    <s v="N/A"/>
    <s v="N/A"/>
    <x v="1"/>
  </r>
  <r>
    <x v="1"/>
    <x v="10"/>
    <n v="84"/>
    <s v="Bluegrass 3"/>
    <n v="6.9"/>
    <n v="0"/>
    <n v="5.8"/>
    <n v="15"/>
    <n v="74.7"/>
    <n v="10900"/>
    <n v="43"/>
    <n v="321"/>
    <n v="240"/>
    <n v="0"/>
    <n v="135"/>
    <n v="0"/>
    <n v="4"/>
    <n v="35.56"/>
    <n v="55.33"/>
    <n v="379"/>
    <s v="2017Plan"/>
    <d v="2017-11-01T00:00:00"/>
    <x v="2"/>
    <x v="38"/>
    <s v="N/A"/>
    <n v="6.9"/>
    <x v="2"/>
  </r>
  <r>
    <x v="1"/>
    <x v="11"/>
    <n v="1"/>
    <s v="Brown 1"/>
    <n v="12.1"/>
    <n v="0"/>
    <n v="15.2"/>
    <n v="2"/>
    <n v="143.30000000000001"/>
    <n v="11825"/>
    <n v="315"/>
    <n v="286.89999999999998"/>
    <n v="411"/>
    <n v="2"/>
    <n v="19"/>
    <n v="0"/>
    <n v="34"/>
    <n v="36.76"/>
    <n v="38.299999999999997"/>
    <n v="464"/>
    <s v="2017Plan"/>
    <d v="2017-12-01T00:00:00"/>
    <x v="2"/>
    <x v="0"/>
    <n v="12.1"/>
    <s v="N/A"/>
    <x v="0"/>
  </r>
  <r>
    <x v="1"/>
    <x v="11"/>
    <n v="2"/>
    <s v="Brown 2"/>
    <n v="27.3"/>
    <n v="0"/>
    <n v="21.8"/>
    <n v="2"/>
    <n v="298.5"/>
    <n v="10947"/>
    <n v="401"/>
    <n v="286.89999999999998"/>
    <n v="857"/>
    <n v="1"/>
    <n v="15"/>
    <n v="0"/>
    <n v="58"/>
    <n v="33.549999999999997"/>
    <n v="34.1"/>
    <n v="930"/>
    <s v="2017Plan"/>
    <d v="2017-12-01T00:00:00"/>
    <x v="2"/>
    <x v="1"/>
    <n v="27.3"/>
    <s v="N/A"/>
    <x v="0"/>
  </r>
  <r>
    <x v="1"/>
    <x v="11"/>
    <n v="3"/>
    <s v="Brown 3"/>
    <n v="57.8"/>
    <n v="0"/>
    <n v="18.8"/>
    <n v="3"/>
    <n v="703.5"/>
    <n v="12182"/>
    <n v="374"/>
    <n v="287"/>
    <n v="2019"/>
    <n v="3"/>
    <n v="39"/>
    <n v="0"/>
    <n v="175"/>
    <n v="37.99"/>
    <n v="38.67"/>
    <n v="2233"/>
    <s v="2017Plan"/>
    <d v="2017-12-01T00:00:00"/>
    <x v="2"/>
    <x v="2"/>
    <n v="57.8"/>
    <s v="N/A"/>
    <x v="0"/>
  </r>
  <r>
    <x v="1"/>
    <x v="11"/>
    <n v="4"/>
    <s v="Ghent 1"/>
    <n v="284.60000000000002"/>
    <n v="0"/>
    <n v="80.400000000000006"/>
    <n v="2"/>
    <n v="2958.2"/>
    <n v="10395"/>
    <n v="699"/>
    <n v="204.1"/>
    <n v="6037"/>
    <n v="2"/>
    <n v="26"/>
    <n v="0"/>
    <n v="535"/>
    <n v="23.1"/>
    <n v="23.19"/>
    <n v="6599"/>
    <s v="2017Plan"/>
    <d v="2017-12-01T00:00:00"/>
    <x v="2"/>
    <x v="3"/>
    <n v="284.60000000000002"/>
    <s v="N/A"/>
    <x v="0"/>
  </r>
  <r>
    <x v="1"/>
    <x v="11"/>
    <n v="5"/>
    <s v="Ghent 2"/>
    <n v="273.3"/>
    <n v="0"/>
    <n v="77.3"/>
    <n v="2"/>
    <n v="2825.7"/>
    <n v="10337"/>
    <n v="700"/>
    <n v="204.1"/>
    <n v="5767"/>
    <n v="2"/>
    <n v="23"/>
    <n v="0"/>
    <n v="303"/>
    <n v="22.21"/>
    <n v="22.29"/>
    <n v="6092"/>
    <s v="2017Plan"/>
    <d v="2017-12-01T00:00:00"/>
    <x v="2"/>
    <x v="4"/>
    <n v="273.3"/>
    <s v="N/A"/>
    <x v="0"/>
  </r>
  <r>
    <x v="1"/>
    <x v="11"/>
    <n v="6"/>
    <s v="Ghent 3"/>
    <n v="237.6"/>
    <n v="0"/>
    <n v="66.8"/>
    <n v="3"/>
    <n v="2653.6"/>
    <n v="11168"/>
    <n v="613"/>
    <n v="204.1"/>
    <n v="5416"/>
    <n v="5"/>
    <n v="63"/>
    <n v="0"/>
    <n v="435"/>
    <n v="24.62"/>
    <n v="24.89"/>
    <n v="5914"/>
    <s v="2017Plan"/>
    <d v="2017-12-01T00:00:00"/>
    <x v="2"/>
    <x v="5"/>
    <n v="237.6"/>
    <s v="N/A"/>
    <x v="0"/>
  </r>
  <r>
    <x v="1"/>
    <x v="11"/>
    <n v="7"/>
    <s v="Ghent 4"/>
    <n v="261.5"/>
    <n v="0"/>
    <n v="72.2"/>
    <n v="2"/>
    <n v="2855.8"/>
    <n v="10919"/>
    <n v="636"/>
    <n v="204.1"/>
    <n v="5828"/>
    <n v="4"/>
    <n v="49"/>
    <n v="0"/>
    <n v="497"/>
    <n v="24.19"/>
    <n v="24.38"/>
    <n v="6375"/>
    <s v="2017Plan"/>
    <d v="2017-12-01T00:00:00"/>
    <x v="2"/>
    <x v="6"/>
    <n v="261.5"/>
    <s v="N/A"/>
    <x v="0"/>
  </r>
  <r>
    <x v="1"/>
    <x v="11"/>
    <n v="8"/>
    <s v="Mill Creek 1"/>
    <n v="162"/>
    <n v="0"/>
    <n v="72.599999999999994"/>
    <n v="2"/>
    <n v="1705.4"/>
    <n v="10528"/>
    <n v="650"/>
    <n v="199.4"/>
    <n v="3401"/>
    <n v="4"/>
    <n v="17"/>
    <n v="0"/>
    <n v="149"/>
    <n v="21.92"/>
    <n v="22.02"/>
    <n v="3567"/>
    <s v="2017Plan"/>
    <d v="2017-12-01T00:00:00"/>
    <x v="2"/>
    <x v="7"/>
    <s v="N/A"/>
    <n v="162"/>
    <x v="0"/>
  </r>
  <r>
    <x v="1"/>
    <x v="11"/>
    <n v="9"/>
    <s v="Mill Creek 2"/>
    <n v="169.3"/>
    <n v="0"/>
    <n v="77.099999999999994"/>
    <n v="2"/>
    <n v="1803.2"/>
    <n v="10651"/>
    <n v="697"/>
    <n v="199.5"/>
    <n v="3596"/>
    <n v="4"/>
    <n v="17"/>
    <n v="0"/>
    <n v="193"/>
    <n v="22.38"/>
    <n v="22.49"/>
    <n v="3807"/>
    <s v="2017Plan"/>
    <d v="2017-12-01T00:00:00"/>
    <x v="2"/>
    <x v="8"/>
    <s v="N/A"/>
    <n v="169.3"/>
    <x v="0"/>
  </r>
  <r>
    <x v="1"/>
    <x v="11"/>
    <n v="10"/>
    <s v="Mill Creek 3"/>
    <n v="218.8"/>
    <n v="0"/>
    <n v="75.8"/>
    <n v="2"/>
    <n v="2329.1"/>
    <n v="10644"/>
    <n v="696"/>
    <n v="199.5"/>
    <n v="4645"/>
    <n v="12"/>
    <n v="49"/>
    <n v="0"/>
    <n v="279"/>
    <n v="22.5"/>
    <n v="22.73"/>
    <n v="4973"/>
    <s v="2017Plan"/>
    <d v="2017-12-01T00:00:00"/>
    <x v="2"/>
    <x v="9"/>
    <s v="N/A"/>
    <n v="218.8"/>
    <x v="0"/>
  </r>
  <r>
    <x v="1"/>
    <x v="11"/>
    <n v="11"/>
    <s v="Mill Creek 4"/>
    <n v="291.8"/>
    <n v="0"/>
    <n v="80.7"/>
    <n v="2"/>
    <n v="3027.1"/>
    <n v="10374"/>
    <n v="682"/>
    <n v="199.4"/>
    <n v="6038"/>
    <n v="19"/>
    <n v="77"/>
    <n v="0"/>
    <n v="341"/>
    <n v="21.86"/>
    <n v="22.12"/>
    <n v="6456"/>
    <s v="2017Plan"/>
    <d v="2017-12-01T00:00:00"/>
    <x v="2"/>
    <x v="10"/>
    <s v="N/A"/>
    <n v="291.8"/>
    <x v="0"/>
  </r>
  <r>
    <x v="1"/>
    <x v="11"/>
    <n v="12"/>
    <s v="Trimble County 1"/>
    <n v="215.9"/>
    <n v="0"/>
    <n v="78.400000000000006"/>
    <n v="2"/>
    <n v="2299.9"/>
    <n v="10652"/>
    <n v="676"/>
    <n v="203"/>
    <n v="4668"/>
    <n v="7"/>
    <n v="81"/>
    <n v="0"/>
    <n v="273"/>
    <n v="22.89"/>
    <n v="23.26"/>
    <n v="5023"/>
    <s v="2017Plan"/>
    <d v="2017-12-01T00:00:00"/>
    <x v="2"/>
    <x v="11"/>
    <s v="N/A"/>
    <n v="215.9"/>
    <x v="0"/>
  </r>
  <r>
    <x v="1"/>
    <x v="11"/>
    <n v="13"/>
    <s v="Trimble County 2"/>
    <n v="325.2"/>
    <n v="0"/>
    <n v="76.7"/>
    <n v="3"/>
    <n v="2967.6"/>
    <n v="9126"/>
    <n v="605"/>
    <n v="209.8"/>
    <n v="6225"/>
    <n v="28"/>
    <n v="92"/>
    <n v="0"/>
    <n v="450"/>
    <n v="20.53"/>
    <n v="20.81"/>
    <n v="6767"/>
    <s v="2017Plan"/>
    <d v="2017-12-01T00:00:00"/>
    <x v="2"/>
    <x v="12"/>
    <n v="263.41200000000003"/>
    <n v="61.787999999999997"/>
    <x v="0"/>
  </r>
  <r>
    <x v="1"/>
    <x v="1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3"/>
    <n v="0"/>
    <n v="0"/>
    <x v="1"/>
  </r>
  <r>
    <x v="1"/>
    <x v="11"/>
    <n v="15"/>
    <s v="Cane Run 7 2X1"/>
    <n v="428"/>
    <n v="0"/>
    <n v="84.2"/>
    <n v="2"/>
    <n v="2895"/>
    <n v="6763"/>
    <n v="631"/>
    <n v="331.6"/>
    <n v="9598"/>
    <n v="6"/>
    <n v="18"/>
    <n v="0"/>
    <n v="508"/>
    <n v="23.61"/>
    <n v="23.65"/>
    <n v="10124"/>
    <s v="2017Plan"/>
    <d v="2017-12-01T00:00:00"/>
    <x v="2"/>
    <x v="13"/>
    <n v="333.84000000000003"/>
    <n v="94.16"/>
    <x v="1"/>
  </r>
  <r>
    <x v="1"/>
    <x v="11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4"/>
    <n v="0"/>
    <n v="0"/>
    <x v="2"/>
  </r>
  <r>
    <x v="1"/>
    <x v="1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4"/>
    <n v="0"/>
    <n v="0"/>
    <x v="2"/>
  </r>
  <r>
    <x v="1"/>
    <x v="11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5"/>
    <n v="0"/>
    <n v="0"/>
    <x v="2"/>
  </r>
  <r>
    <x v="1"/>
    <x v="11"/>
    <n v="19"/>
    <s v="Brown 7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6"/>
    <n v="0"/>
    <n v="0"/>
    <x v="2"/>
  </r>
  <r>
    <x v="1"/>
    <x v="1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7"/>
    <n v="0"/>
    <s v="N/A"/>
    <x v="2"/>
  </r>
  <r>
    <x v="1"/>
    <x v="1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7"/>
    <n v="0"/>
    <s v="N/A"/>
    <x v="2"/>
  </r>
  <r>
    <x v="1"/>
    <x v="1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8"/>
    <n v="0"/>
    <s v="N/A"/>
    <x v="2"/>
  </r>
  <r>
    <x v="1"/>
    <x v="1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8"/>
    <n v="0"/>
    <s v="N/A"/>
    <x v="2"/>
  </r>
  <r>
    <x v="1"/>
    <x v="11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9"/>
    <n v="0"/>
    <s v="N/A"/>
    <x v="2"/>
  </r>
  <r>
    <x v="1"/>
    <x v="1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19"/>
    <n v="0"/>
    <s v="N/A"/>
    <x v="2"/>
  </r>
  <r>
    <x v="1"/>
    <x v="1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20"/>
    <n v="0"/>
    <s v="N/A"/>
    <x v="2"/>
  </r>
  <r>
    <x v="1"/>
    <x v="1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20"/>
    <n v="0"/>
    <s v="N/A"/>
    <x v="2"/>
  </r>
  <r>
    <x v="1"/>
    <x v="11"/>
    <n v="28"/>
    <s v="Paddys Run 13"/>
    <n v="9.5"/>
    <n v="0"/>
    <n v="7.3"/>
    <n v="10"/>
    <n v="103.8"/>
    <n v="10868"/>
    <n v="68"/>
    <n v="333.4"/>
    <n v="346"/>
    <n v="0"/>
    <n v="1"/>
    <n v="0"/>
    <n v="0"/>
    <n v="36.229999999999997"/>
    <n v="36.39"/>
    <n v="347"/>
    <s v="2017Plan"/>
    <d v="2017-12-01T00:00:00"/>
    <x v="2"/>
    <x v="21"/>
    <n v="4.4649999999999999"/>
    <n v="5.0350000000000001"/>
    <x v="2"/>
  </r>
  <r>
    <x v="1"/>
    <x v="11"/>
    <n v="29"/>
    <s v="Trimble Co 05"/>
    <n v="24.9"/>
    <n v="0"/>
    <n v="18.7"/>
    <n v="15"/>
    <n v="265.89999999999998"/>
    <n v="10685"/>
    <n v="158"/>
    <n v="333.4"/>
    <n v="886"/>
    <n v="1"/>
    <n v="2"/>
    <n v="0"/>
    <n v="0"/>
    <n v="35.619999999999997"/>
    <n v="35.71"/>
    <n v="889"/>
    <s v="2017Plan"/>
    <d v="2017-12-01T00:00:00"/>
    <x v="2"/>
    <x v="22"/>
    <n v="17.678999999999998"/>
    <n v="7.2209999999999992"/>
    <x v="2"/>
  </r>
  <r>
    <x v="1"/>
    <x v="11"/>
    <n v="30"/>
    <s v="Trimble Co 06"/>
    <n v="13.8"/>
    <n v="0"/>
    <n v="10.3"/>
    <n v="13"/>
    <n v="146.80000000000001"/>
    <n v="10671"/>
    <n v="87"/>
    <n v="333.4"/>
    <n v="489"/>
    <n v="1"/>
    <n v="2"/>
    <n v="0"/>
    <n v="0"/>
    <n v="35.58"/>
    <n v="35.71"/>
    <n v="491"/>
    <s v="2017Plan"/>
    <d v="2017-12-01T00:00:00"/>
    <x v="2"/>
    <x v="23"/>
    <n v="9.798"/>
    <n v="4.0019999999999998"/>
    <x v="2"/>
  </r>
  <r>
    <x v="1"/>
    <x v="11"/>
    <n v="31"/>
    <s v="Trimble Co 07"/>
    <n v="9.6"/>
    <n v="0"/>
    <n v="7.2"/>
    <n v="14"/>
    <n v="103.8"/>
    <n v="10781"/>
    <n v="63"/>
    <n v="333.4"/>
    <n v="346"/>
    <n v="1"/>
    <n v="2"/>
    <n v="0"/>
    <n v="0"/>
    <n v="35.94"/>
    <n v="36.15"/>
    <n v="348"/>
    <s v="2017Plan"/>
    <d v="2017-12-01T00:00:00"/>
    <x v="2"/>
    <x v="24"/>
    <n v="6.048"/>
    <n v="3.552"/>
    <x v="2"/>
  </r>
  <r>
    <x v="1"/>
    <x v="11"/>
    <n v="32"/>
    <s v="Trimble Co 08"/>
    <n v="1.1000000000000001"/>
    <n v="0"/>
    <n v="0.8"/>
    <n v="3"/>
    <n v="12"/>
    <n v="10600"/>
    <n v="7"/>
    <n v="333.4"/>
    <n v="40"/>
    <n v="0"/>
    <n v="0"/>
    <n v="0"/>
    <n v="0"/>
    <n v="35.340000000000003"/>
    <n v="35.72"/>
    <n v="40"/>
    <s v="2017Plan"/>
    <d v="2017-12-01T00:00:00"/>
    <x v="2"/>
    <x v="25"/>
    <n v="0.69300000000000006"/>
    <n v="0.40700000000000003"/>
    <x v="2"/>
  </r>
  <r>
    <x v="1"/>
    <x v="11"/>
    <n v="33"/>
    <s v="Trimble Co 09"/>
    <n v="4.5"/>
    <n v="0"/>
    <n v="3.4"/>
    <n v="6"/>
    <n v="48.4"/>
    <n v="10718"/>
    <n v="29"/>
    <n v="333.4"/>
    <n v="161"/>
    <n v="0"/>
    <n v="1"/>
    <n v="0"/>
    <n v="0"/>
    <n v="35.729999999999997"/>
    <n v="35.92"/>
    <n v="162"/>
    <s v="2017Plan"/>
    <d v="2017-12-01T00:00:00"/>
    <x v="2"/>
    <x v="26"/>
    <n v="2.835"/>
    <n v="1.665"/>
    <x v="2"/>
  </r>
  <r>
    <x v="1"/>
    <x v="11"/>
    <n v="34"/>
    <s v="Trimble Co 10"/>
    <n v="0.3"/>
    <n v="0"/>
    <n v="0.2"/>
    <n v="1"/>
    <n v="3.2"/>
    <n v="10976"/>
    <n v="2"/>
    <n v="333.4"/>
    <n v="11"/>
    <n v="0"/>
    <n v="0"/>
    <n v="0"/>
    <n v="0"/>
    <n v="36.590000000000003"/>
    <n v="37.11"/>
    <n v="11"/>
    <s v="2017Plan"/>
    <d v="2017-12-01T00:00:00"/>
    <x v="2"/>
    <x v="27"/>
    <n v="0.189"/>
    <n v="0.111"/>
    <x v="2"/>
  </r>
  <r>
    <x v="1"/>
    <x v="1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28"/>
    <s v="N/A"/>
    <n v="0"/>
    <x v="2"/>
  </r>
  <r>
    <x v="1"/>
    <x v="1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29"/>
    <n v="0"/>
    <s v="N/A"/>
    <x v="2"/>
  </r>
  <r>
    <x v="1"/>
    <x v="1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30"/>
    <s v="N/A"/>
    <n v="0"/>
    <x v="2"/>
  </r>
  <r>
    <x v="1"/>
    <x v="1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31"/>
    <s v="N/A"/>
    <n v="0"/>
    <x v="2"/>
  </r>
  <r>
    <x v="1"/>
    <x v="1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32"/>
    <s v="N/A"/>
    <n v="0"/>
    <x v="2"/>
  </r>
  <r>
    <x v="1"/>
    <x v="11"/>
    <n v="40"/>
    <s v="Dix Dam"/>
    <n v="9.9"/>
    <n v="0"/>
    <n v="42.2"/>
    <n v="36"/>
    <s v=""/>
    <s v=""/>
    <n v="320"/>
    <n v="0"/>
    <n v="0"/>
    <s v=""/>
    <n v="0"/>
    <n v="0"/>
    <n v="0"/>
    <n v="0"/>
    <n v="0"/>
    <n v="0"/>
    <s v="2017Plan"/>
    <d v="2017-12-01T00:00:00"/>
    <x v="2"/>
    <x v="33"/>
    <n v="9.9"/>
    <s v="N/A"/>
    <x v="3"/>
  </r>
  <r>
    <x v="1"/>
    <x v="11"/>
    <n v="41"/>
    <s v="Ohio Falls"/>
    <n v="20.7"/>
    <n v="0"/>
    <n v="100"/>
    <n v="0"/>
    <s v=""/>
    <s v=""/>
    <n v="744"/>
    <n v="0"/>
    <n v="0"/>
    <s v=""/>
    <n v="0"/>
    <n v="0"/>
    <n v="0"/>
    <n v="0"/>
    <n v="0"/>
    <n v="0"/>
    <s v="2017Plan"/>
    <d v="2017-12-01T00:00:00"/>
    <x v="2"/>
    <x v="34"/>
    <s v="N/A"/>
    <n v="20.7"/>
    <x v="3"/>
  </r>
  <r>
    <x v="1"/>
    <x v="11"/>
    <n v="42"/>
    <s v="Brown Solar"/>
    <n v="0.9"/>
    <n v="0"/>
    <n v="100"/>
    <n v="0"/>
    <s v=""/>
    <s v=""/>
    <n v="744"/>
    <n v="0"/>
    <n v="0"/>
    <s v=""/>
    <n v="0"/>
    <n v="0"/>
    <n v="0"/>
    <n v="0"/>
    <n v="0"/>
    <n v="0"/>
    <s v="2017Plan"/>
    <d v="2017-12-01T00:00:00"/>
    <x v="2"/>
    <x v="35"/>
    <n v="0.54900000000000004"/>
    <n v="0.35100000000000003"/>
    <x v="4"/>
  </r>
  <r>
    <x v="1"/>
    <x v="11"/>
    <n v="43"/>
    <s v="OVEC-K Min"/>
    <n v="11.5"/>
    <n v="0"/>
    <n v="100"/>
    <n v="0"/>
    <n v="1153.2"/>
    <n v="100000"/>
    <n v="744"/>
    <n v="26.6"/>
    <n v="306"/>
    <n v="0"/>
    <n v="0"/>
    <n v="0"/>
    <n v="0"/>
    <n v="26.56"/>
    <n v="26.56"/>
    <n v="306"/>
    <s v="2017Plan"/>
    <d v="2017-12-01T00:00:00"/>
    <x v="2"/>
    <x v="36"/>
    <n v="11.5"/>
    <s v="N/A"/>
    <x v="0"/>
  </r>
  <r>
    <x v="1"/>
    <x v="11"/>
    <n v="44"/>
    <s v="OVEC-K Max"/>
    <n v="5.5"/>
    <n v="0"/>
    <n v="25.8"/>
    <n v="56"/>
    <n v="552.5"/>
    <n v="100000"/>
    <n v="195"/>
    <n v="26.6"/>
    <n v="147"/>
    <n v="0"/>
    <n v="0"/>
    <n v="0"/>
    <n v="0"/>
    <n v="26.56"/>
    <n v="26.56"/>
    <n v="147"/>
    <s v="2017Plan"/>
    <d v="2017-12-01T00:00:00"/>
    <x v="2"/>
    <x v="36"/>
    <n v="5.5"/>
    <s v="N/A"/>
    <x v="0"/>
  </r>
  <r>
    <x v="1"/>
    <x v="11"/>
    <n v="45"/>
    <s v="OVEC-L Min"/>
    <n v="25.7"/>
    <n v="0"/>
    <n v="100"/>
    <n v="0"/>
    <n v="2566.8000000000002"/>
    <n v="100000"/>
    <n v="744"/>
    <n v="26.6"/>
    <n v="682"/>
    <n v="0"/>
    <n v="0"/>
    <n v="0"/>
    <n v="0"/>
    <n v="26.56"/>
    <n v="26.56"/>
    <n v="682"/>
    <s v="2017Plan"/>
    <d v="2017-12-01T00:00:00"/>
    <x v="2"/>
    <x v="36"/>
    <s v="N/A"/>
    <n v="25.7"/>
    <x v="0"/>
  </r>
  <r>
    <x v="1"/>
    <x v="11"/>
    <n v="46"/>
    <s v="OVEC-L Max"/>
    <n v="14.5"/>
    <n v="0"/>
    <n v="29.3"/>
    <n v="55"/>
    <n v="1449.5"/>
    <n v="100000"/>
    <n v="221"/>
    <n v="26.6"/>
    <n v="385"/>
    <n v="0"/>
    <n v="0"/>
    <n v="0"/>
    <n v="0"/>
    <n v="26.56"/>
    <n v="26.56"/>
    <n v="385"/>
    <s v="2017Plan"/>
    <d v="2017-12-01T00:00:00"/>
    <x v="2"/>
    <x v="36"/>
    <s v="N/A"/>
    <n v="14.5"/>
    <x v="0"/>
  </r>
  <r>
    <x v="1"/>
    <x v="1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5"/>
  </r>
  <r>
    <x v="1"/>
    <x v="1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5"/>
  </r>
  <r>
    <x v="1"/>
    <x v="1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5"/>
  </r>
  <r>
    <x v="1"/>
    <x v="1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5"/>
  </r>
  <r>
    <x v="1"/>
    <x v="1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5"/>
  </r>
  <r>
    <x v="1"/>
    <x v="1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5"/>
  </r>
  <r>
    <x v="1"/>
    <x v="1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5"/>
  </r>
  <r>
    <x v="1"/>
    <x v="1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5"/>
  </r>
  <r>
    <x v="1"/>
    <x v="1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5"/>
  </r>
  <r>
    <x v="1"/>
    <x v="11"/>
    <n v="56"/>
    <s v="PUR7X8 1"/>
    <n v="1.1000000000000001"/>
    <n v="0"/>
    <n v="8.5"/>
    <n v="9"/>
    <s v=""/>
    <s v=""/>
    <n v="21"/>
    <n v="22.1"/>
    <n v="23"/>
    <s v=""/>
    <n v="0"/>
    <n v="0"/>
    <n v="6"/>
    <n v="28.23"/>
    <n v="28.23"/>
    <n v="30"/>
    <s v="2017Plan"/>
    <d v="2017-12-01T00:00:00"/>
    <x v="2"/>
    <x v="37"/>
    <s v="N/A"/>
    <s v="N/A"/>
    <x v="5"/>
  </r>
  <r>
    <x v="1"/>
    <x v="11"/>
    <n v="57"/>
    <s v="PUR7X8 2"/>
    <n v="0.9"/>
    <n v="0"/>
    <n v="7.3"/>
    <n v="7"/>
    <s v=""/>
    <s v=""/>
    <n v="18"/>
    <n v="20.9"/>
    <n v="19"/>
    <s v=""/>
    <n v="0"/>
    <n v="0"/>
    <n v="6"/>
    <n v="27.12"/>
    <n v="27.12"/>
    <n v="24"/>
    <s v="2017Plan"/>
    <d v="2017-12-01T00:00:00"/>
    <x v="2"/>
    <x v="37"/>
    <s v="N/A"/>
    <s v="N/A"/>
    <x v="5"/>
  </r>
  <r>
    <x v="1"/>
    <x v="11"/>
    <n v="58"/>
    <s v="PUR7X8 3"/>
    <n v="0.8"/>
    <n v="0"/>
    <n v="6"/>
    <n v="6"/>
    <s v=""/>
    <s v=""/>
    <n v="15"/>
    <n v="19.899999999999999"/>
    <n v="15"/>
    <s v=""/>
    <n v="0"/>
    <n v="0"/>
    <n v="5"/>
    <n v="25.98"/>
    <n v="25.98"/>
    <n v="19"/>
    <s v="2017Plan"/>
    <d v="2017-12-01T00:00:00"/>
    <x v="2"/>
    <x v="37"/>
    <s v="N/A"/>
    <s v="N/A"/>
    <x v="5"/>
  </r>
  <r>
    <x v="1"/>
    <x v="11"/>
    <n v="59"/>
    <s v="PUR7X8 4"/>
    <n v="0.6"/>
    <n v="0"/>
    <n v="4.4000000000000004"/>
    <n v="4"/>
    <s v=""/>
    <s v=""/>
    <n v="11"/>
    <n v="17.899999999999999"/>
    <n v="10"/>
    <s v=""/>
    <n v="0"/>
    <n v="0"/>
    <n v="3"/>
    <n v="23.95"/>
    <n v="23.95"/>
    <n v="13"/>
    <s v="2017Plan"/>
    <d v="2017-12-01T00:00:00"/>
    <x v="2"/>
    <x v="37"/>
    <s v="N/A"/>
    <s v="N/A"/>
    <x v="5"/>
  </r>
  <r>
    <x v="1"/>
    <x v="11"/>
    <n v="60"/>
    <s v="NF5X16NF1"/>
    <n v="-24.1"/>
    <n v="0"/>
    <n v="18"/>
    <n v="22"/>
    <s v=""/>
    <s v=""/>
    <n v="284"/>
    <n v="38.200000000000003"/>
    <n v="-922"/>
    <s v=""/>
    <n v="0"/>
    <n v="0"/>
    <n v="230"/>
    <n v="28.68"/>
    <n v="28.68"/>
    <n v="-692"/>
    <s v="2017Plan"/>
    <d v="2017-12-01T00:00:00"/>
    <x v="2"/>
    <x v="37"/>
    <s v="N/A"/>
    <s v="N/A"/>
    <x v="6"/>
  </r>
  <r>
    <x v="1"/>
    <x v="11"/>
    <n v="61"/>
    <s v="NF7X8NF01"/>
    <n v="-2.2000000000000002"/>
    <n v="0"/>
    <n v="8.9"/>
    <n v="30"/>
    <s v=""/>
    <s v=""/>
    <n v="237"/>
    <n v="33.700000000000003"/>
    <n v="-74"/>
    <s v=""/>
    <n v="0"/>
    <n v="0"/>
    <n v="18"/>
    <n v="25.48"/>
    <n v="25.48"/>
    <n v="-56"/>
    <s v="2017Plan"/>
    <d v="2017-12-01T00:00:00"/>
    <x v="2"/>
    <x v="37"/>
    <s v="N/A"/>
    <s v="N/A"/>
    <x v="6"/>
  </r>
  <r>
    <x v="1"/>
    <x v="11"/>
    <n v="62"/>
    <s v="NF2X16SAT1"/>
    <n v="-4.4000000000000004"/>
    <n v="0"/>
    <n v="15.7"/>
    <n v="5"/>
    <s v=""/>
    <s v=""/>
    <n v="76"/>
    <n v="35.6"/>
    <n v="-156"/>
    <s v=""/>
    <n v="0"/>
    <n v="0"/>
    <n v="37"/>
    <n v="27.27"/>
    <n v="27.27"/>
    <n v="-120"/>
    <s v="2017Plan"/>
    <d v="2017-12-01T00:00:00"/>
    <x v="2"/>
    <x v="37"/>
    <s v="N/A"/>
    <s v="N/A"/>
    <x v="6"/>
  </r>
  <r>
    <x v="1"/>
    <x v="11"/>
    <n v="63"/>
    <s v="NF2X16SUN1"/>
    <n v="-2.2000000000000002"/>
    <n v="0"/>
    <n v="8"/>
    <n v="5"/>
    <s v=""/>
    <s v=""/>
    <n v="71"/>
    <n v="34.4"/>
    <n v="-77"/>
    <s v=""/>
    <n v="0"/>
    <n v="0"/>
    <n v="18"/>
    <n v="26.24"/>
    <n v="26.24"/>
    <n v="-58"/>
    <s v="2017Plan"/>
    <d v="2017-12-01T00:00:00"/>
    <x v="2"/>
    <x v="37"/>
    <s v="N/A"/>
    <s v="N/A"/>
    <x v="6"/>
  </r>
  <r>
    <x v="1"/>
    <x v="1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6"/>
  </r>
  <r>
    <x v="1"/>
    <x v="1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6"/>
  </r>
  <r>
    <x v="1"/>
    <x v="1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6"/>
  </r>
  <r>
    <x v="1"/>
    <x v="1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6"/>
  </r>
  <r>
    <x v="1"/>
    <x v="1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7-12-01T00:00:00"/>
    <x v="2"/>
    <x v="37"/>
    <s v="N/A"/>
    <s v="N/A"/>
    <x v="7"/>
  </r>
  <r>
    <x v="1"/>
    <x v="1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37"/>
    <s v="N/A"/>
    <s v="N/A"/>
    <x v="1"/>
  </r>
  <r>
    <x v="1"/>
    <x v="1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37"/>
    <s v="N/A"/>
    <s v="N/A"/>
    <x v="1"/>
  </r>
  <r>
    <x v="1"/>
    <x v="1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37"/>
    <s v="N/A"/>
    <s v="N/A"/>
    <x v="1"/>
  </r>
  <r>
    <x v="1"/>
    <x v="1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7-12-01T00:00:00"/>
    <x v="2"/>
    <x v="37"/>
    <s v="N/A"/>
    <s v="N/A"/>
    <x v="1"/>
  </r>
  <r>
    <x v="1"/>
    <x v="11"/>
    <n v="84"/>
    <s v="Bluegrass 3"/>
    <n v="2.5"/>
    <n v="0"/>
    <n v="2"/>
    <n v="2"/>
    <n v="27"/>
    <n v="10900"/>
    <n v="15"/>
    <n v="335.1"/>
    <n v="90"/>
    <n v="0"/>
    <n v="18"/>
    <n v="0"/>
    <n v="1"/>
    <n v="37.1"/>
    <n v="44.32"/>
    <n v="110"/>
    <s v="2017Plan"/>
    <d v="2017-12-01T00:00:00"/>
    <x v="2"/>
    <x v="38"/>
    <s v="N/A"/>
    <n v="2.5"/>
    <x v="2"/>
  </r>
  <r>
    <x v="2"/>
    <x v="0"/>
    <n v="1"/>
    <s v="Brown 1"/>
    <n v="14.2"/>
    <n v="0"/>
    <n v="17.8"/>
    <n v="2"/>
    <n v="167.1"/>
    <n v="11777"/>
    <n v="361"/>
    <n v="284"/>
    <n v="474"/>
    <n v="2"/>
    <n v="26"/>
    <n v="0"/>
    <n v="41"/>
    <n v="36.33"/>
    <n v="38.19"/>
    <n v="542"/>
    <s v="2017Plan"/>
    <d v="2018-01-01T00:00:00"/>
    <x v="2"/>
    <x v="0"/>
    <n v="14.2"/>
    <s v="N/A"/>
    <x v="0"/>
  </r>
  <r>
    <x v="2"/>
    <x v="0"/>
    <n v="2"/>
    <s v="Brown 2"/>
    <n v="34.700000000000003"/>
    <n v="0"/>
    <n v="27.8"/>
    <n v="4"/>
    <n v="380.4"/>
    <n v="10958"/>
    <n v="516"/>
    <n v="284"/>
    <n v="1080"/>
    <n v="3"/>
    <n v="36"/>
    <n v="0"/>
    <n v="76"/>
    <n v="33.299999999999997"/>
    <n v="34.340000000000003"/>
    <n v="1192"/>
    <s v="2017Plan"/>
    <d v="2018-01-01T00:00:00"/>
    <x v="2"/>
    <x v="1"/>
    <n v="34.700000000000003"/>
    <s v="N/A"/>
    <x v="0"/>
  </r>
  <r>
    <x v="2"/>
    <x v="0"/>
    <n v="3"/>
    <s v="Brown 3"/>
    <n v="83.5"/>
    <n v="0"/>
    <n v="27.2"/>
    <n v="5"/>
    <n v="1016.9"/>
    <n v="12176"/>
    <n v="540"/>
    <n v="284"/>
    <n v="2887"/>
    <n v="5"/>
    <n v="65"/>
    <n v="0"/>
    <n v="257"/>
    <n v="37.65"/>
    <n v="38.42"/>
    <n v="3209"/>
    <s v="2017Plan"/>
    <d v="2018-01-01T00:00:00"/>
    <x v="2"/>
    <x v="2"/>
    <n v="83.5"/>
    <s v="N/A"/>
    <x v="0"/>
  </r>
  <r>
    <x v="2"/>
    <x v="0"/>
    <n v="4"/>
    <s v="Ghent 1"/>
    <n v="290"/>
    <n v="0"/>
    <n v="81.900000000000006"/>
    <n v="2"/>
    <n v="3011.2"/>
    <n v="10382"/>
    <n v="699"/>
    <n v="201.8"/>
    <n v="6075"/>
    <n v="2"/>
    <n v="26"/>
    <n v="0"/>
    <n v="560"/>
    <n v="22.88"/>
    <n v="22.96"/>
    <n v="6661"/>
    <s v="2017Plan"/>
    <d v="2018-01-01T00:00:00"/>
    <x v="2"/>
    <x v="3"/>
    <n v="290"/>
    <s v="N/A"/>
    <x v="0"/>
  </r>
  <r>
    <x v="2"/>
    <x v="0"/>
    <n v="5"/>
    <s v="Ghent 2"/>
    <n v="281.8"/>
    <n v="0"/>
    <n v="79.8"/>
    <n v="2"/>
    <n v="2909.4"/>
    <n v="10323"/>
    <n v="699"/>
    <n v="201.7"/>
    <n v="5870"/>
    <n v="2"/>
    <n v="23"/>
    <n v="0"/>
    <n v="320"/>
    <n v="21.96"/>
    <n v="22.04"/>
    <n v="6212"/>
    <s v="2017Plan"/>
    <d v="2018-01-01T00:00:00"/>
    <x v="2"/>
    <x v="4"/>
    <n v="281.8"/>
    <s v="N/A"/>
    <x v="0"/>
  </r>
  <r>
    <x v="2"/>
    <x v="0"/>
    <n v="6"/>
    <s v="Ghent 3"/>
    <n v="273.60000000000002"/>
    <n v="0"/>
    <n v="76.900000000000006"/>
    <n v="2"/>
    <n v="3054"/>
    <n v="11162"/>
    <n v="698"/>
    <n v="201.7"/>
    <n v="6161"/>
    <n v="3"/>
    <n v="37"/>
    <n v="0"/>
    <n v="514"/>
    <n v="24.4"/>
    <n v="24.54"/>
    <n v="6713"/>
    <s v="2017Plan"/>
    <d v="2018-01-01T00:00:00"/>
    <x v="2"/>
    <x v="5"/>
    <n v="273.60000000000002"/>
    <s v="N/A"/>
    <x v="0"/>
  </r>
  <r>
    <x v="2"/>
    <x v="0"/>
    <n v="7"/>
    <s v="Ghent 4"/>
    <n v="287.2"/>
    <n v="0"/>
    <n v="79.3"/>
    <n v="2"/>
    <n v="3133.9"/>
    <n v="10913"/>
    <n v="694"/>
    <n v="201.8"/>
    <n v="6323"/>
    <n v="4"/>
    <n v="45"/>
    <n v="0"/>
    <n v="540"/>
    <n v="23.9"/>
    <n v="24.05"/>
    <n v="6908"/>
    <s v="2017Plan"/>
    <d v="2018-01-01T00:00:00"/>
    <x v="2"/>
    <x v="6"/>
    <n v="287.2"/>
    <s v="N/A"/>
    <x v="0"/>
  </r>
  <r>
    <x v="2"/>
    <x v="0"/>
    <n v="8"/>
    <s v="Mill Creek 1"/>
    <n v="167"/>
    <n v="0"/>
    <n v="74.8"/>
    <n v="2"/>
    <n v="1757.2"/>
    <n v="10520"/>
    <n v="678"/>
    <n v="198.6"/>
    <n v="3490"/>
    <n v="4"/>
    <n v="17"/>
    <n v="0"/>
    <n v="150"/>
    <n v="21.79"/>
    <n v="21.9"/>
    <n v="3658"/>
    <s v="2017Plan"/>
    <d v="2018-01-01T00:00:00"/>
    <x v="2"/>
    <x v="7"/>
    <s v="N/A"/>
    <n v="167"/>
    <x v="0"/>
  </r>
  <r>
    <x v="2"/>
    <x v="0"/>
    <n v="9"/>
    <s v="Mill Creek 2"/>
    <n v="170.4"/>
    <n v="0"/>
    <n v="77.599999999999994"/>
    <n v="2"/>
    <n v="1813.2"/>
    <n v="10641"/>
    <n v="686"/>
    <n v="198.6"/>
    <n v="3601"/>
    <n v="4"/>
    <n v="17"/>
    <n v="0"/>
    <n v="194"/>
    <n v="22.27"/>
    <n v="22.37"/>
    <n v="3812"/>
    <s v="2017Plan"/>
    <d v="2018-01-01T00:00:00"/>
    <x v="2"/>
    <x v="8"/>
    <s v="N/A"/>
    <n v="170.4"/>
    <x v="0"/>
  </r>
  <r>
    <x v="2"/>
    <x v="0"/>
    <n v="10"/>
    <s v="Mill Creek 3"/>
    <n v="217.4"/>
    <n v="0"/>
    <n v="75.3"/>
    <n v="2"/>
    <n v="2315.4"/>
    <n v="10648"/>
    <n v="685"/>
    <n v="198.6"/>
    <n v="4598"/>
    <n v="12"/>
    <n v="49"/>
    <n v="0"/>
    <n v="276"/>
    <n v="22.42"/>
    <n v="22.64"/>
    <n v="4923"/>
    <s v="2017Plan"/>
    <d v="2018-01-01T00:00:00"/>
    <x v="2"/>
    <x v="9"/>
    <s v="N/A"/>
    <n v="217.4"/>
    <x v="0"/>
  </r>
  <r>
    <x v="2"/>
    <x v="0"/>
    <n v="11"/>
    <s v="Mill Creek 4"/>
    <n v="291.89999999999998"/>
    <n v="0"/>
    <n v="80.7"/>
    <n v="2"/>
    <n v="3028"/>
    <n v="10373"/>
    <n v="686"/>
    <n v="198.6"/>
    <n v="6014"/>
    <n v="19"/>
    <n v="77"/>
    <n v="0"/>
    <n v="368"/>
    <n v="21.86"/>
    <n v="22.13"/>
    <n v="6459"/>
    <s v="2017Plan"/>
    <d v="2018-01-01T00:00:00"/>
    <x v="2"/>
    <x v="10"/>
    <s v="N/A"/>
    <n v="291.89999999999998"/>
    <x v="0"/>
  </r>
  <r>
    <x v="2"/>
    <x v="0"/>
    <n v="12"/>
    <s v="Trimble County 1"/>
    <n v="224.4"/>
    <n v="0"/>
    <n v="81.5"/>
    <n v="2"/>
    <n v="2391.5"/>
    <n v="10656"/>
    <n v="699"/>
    <n v="199.1"/>
    <n v="4762"/>
    <n v="7"/>
    <n v="82"/>
    <n v="0"/>
    <n v="281"/>
    <n v="22.47"/>
    <n v="22.84"/>
    <n v="5125"/>
    <s v="2017Plan"/>
    <d v="2018-01-01T00:00:00"/>
    <x v="2"/>
    <x v="11"/>
    <s v="N/A"/>
    <n v="224.4"/>
    <x v="0"/>
  </r>
  <r>
    <x v="2"/>
    <x v="0"/>
    <n v="13"/>
    <s v="Trimble County 2"/>
    <n v="369.9"/>
    <n v="0"/>
    <n v="87.2"/>
    <n v="1"/>
    <n v="3374.2"/>
    <n v="9123"/>
    <n v="677"/>
    <n v="207.2"/>
    <n v="6991"/>
    <n v="14"/>
    <n v="48"/>
    <n v="0"/>
    <n v="530"/>
    <n v="20.329999999999998"/>
    <n v="20.46"/>
    <n v="7568"/>
    <s v="2017Plan"/>
    <d v="2018-01-01T00:00:00"/>
    <x v="2"/>
    <x v="12"/>
    <n v="299.61900000000003"/>
    <n v="70.280999999999992"/>
    <x v="0"/>
  </r>
  <r>
    <x v="2"/>
    <x v="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13"/>
    <n v="0"/>
    <n v="0"/>
    <x v="1"/>
  </r>
  <r>
    <x v="2"/>
    <x v="0"/>
    <n v="15"/>
    <s v="Cane Run 7 2X1"/>
    <n v="403.1"/>
    <n v="0"/>
    <n v="79.3"/>
    <n v="4"/>
    <n v="2728.7"/>
    <n v="6769"/>
    <n v="598"/>
    <n v="344.1"/>
    <n v="9391"/>
    <n v="11"/>
    <n v="39"/>
    <n v="0"/>
    <n v="491"/>
    <n v="24.51"/>
    <n v="24.61"/>
    <n v="9920"/>
    <s v="2017Plan"/>
    <d v="2018-01-01T00:00:00"/>
    <x v="2"/>
    <x v="13"/>
    <n v="314.41800000000001"/>
    <n v="88.682000000000002"/>
    <x v="1"/>
  </r>
  <r>
    <x v="2"/>
    <x v="0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14"/>
    <n v="0"/>
    <n v="0"/>
    <x v="2"/>
  </r>
  <r>
    <x v="2"/>
    <x v="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14"/>
    <n v="0"/>
    <n v="0"/>
    <x v="2"/>
  </r>
  <r>
    <x v="2"/>
    <x v="0"/>
    <n v="18"/>
    <s v="Brown 6"/>
    <n v="1.5"/>
    <n v="0"/>
    <n v="1.2"/>
    <n v="3"/>
    <n v="16.2"/>
    <n v="10721"/>
    <n v="10"/>
    <n v="346"/>
    <n v="56"/>
    <n v="1"/>
    <n v="2"/>
    <n v="0"/>
    <n v="0"/>
    <n v="37.1"/>
    <n v="38.659999999999997"/>
    <n v="58"/>
    <s v="2017Plan"/>
    <d v="2018-01-01T00:00:00"/>
    <x v="2"/>
    <x v="15"/>
    <n v="0.92999999999999994"/>
    <n v="0.57000000000000006"/>
    <x v="2"/>
  </r>
  <r>
    <x v="2"/>
    <x v="0"/>
    <n v="19"/>
    <s v="Brown 7"/>
    <n v="1.6"/>
    <n v="0"/>
    <n v="1.2"/>
    <n v="5"/>
    <n v="17"/>
    <n v="10941"/>
    <n v="11"/>
    <n v="346"/>
    <n v="59"/>
    <n v="1"/>
    <n v="4"/>
    <n v="0"/>
    <n v="0"/>
    <n v="37.86"/>
    <n v="40.340000000000003"/>
    <n v="63"/>
    <s v="2017Plan"/>
    <d v="2018-01-01T00:00:00"/>
    <x v="2"/>
    <x v="16"/>
    <n v="0.99199999999999999"/>
    <n v="0.6080000000000001"/>
    <x v="2"/>
  </r>
  <r>
    <x v="2"/>
    <x v="0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17"/>
    <n v="0"/>
    <s v="N/A"/>
    <x v="2"/>
  </r>
  <r>
    <x v="2"/>
    <x v="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17"/>
    <n v="0"/>
    <s v="N/A"/>
    <x v="2"/>
  </r>
  <r>
    <x v="2"/>
    <x v="0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18"/>
    <n v="0"/>
    <s v="N/A"/>
    <x v="2"/>
  </r>
  <r>
    <x v="2"/>
    <x v="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18"/>
    <n v="0"/>
    <s v="N/A"/>
    <x v="2"/>
  </r>
  <r>
    <x v="2"/>
    <x v="0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19"/>
    <n v="0"/>
    <s v="N/A"/>
    <x v="2"/>
  </r>
  <r>
    <x v="2"/>
    <x v="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19"/>
    <n v="0"/>
    <s v="N/A"/>
    <x v="2"/>
  </r>
  <r>
    <x v="2"/>
    <x v="0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20"/>
    <n v="0"/>
    <s v="N/A"/>
    <x v="2"/>
  </r>
  <r>
    <x v="2"/>
    <x v="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20"/>
    <n v="0"/>
    <s v="N/A"/>
    <x v="2"/>
  </r>
  <r>
    <x v="2"/>
    <x v="0"/>
    <n v="28"/>
    <s v="Paddys Run 13"/>
    <n v="18"/>
    <n v="0"/>
    <n v="13.8"/>
    <n v="21"/>
    <n v="198.6"/>
    <n v="11048"/>
    <n v="136"/>
    <n v="346"/>
    <n v="687"/>
    <n v="1"/>
    <n v="3"/>
    <n v="0"/>
    <n v="0"/>
    <n v="38.229999999999997"/>
    <n v="38.409999999999997"/>
    <n v="690"/>
    <s v="2017Plan"/>
    <d v="2018-01-01T00:00:00"/>
    <x v="2"/>
    <x v="21"/>
    <n v="8.4599999999999991"/>
    <n v="9.5400000000000009"/>
    <x v="2"/>
  </r>
  <r>
    <x v="2"/>
    <x v="0"/>
    <n v="29"/>
    <s v="Trimble Co 05"/>
    <n v="29"/>
    <n v="0"/>
    <n v="21.8"/>
    <n v="23"/>
    <n v="316.3"/>
    <n v="10897"/>
    <n v="196"/>
    <n v="346"/>
    <n v="1094"/>
    <n v="1"/>
    <n v="4"/>
    <n v="0"/>
    <n v="0"/>
    <n v="37.71"/>
    <n v="37.83"/>
    <n v="1098"/>
    <s v="2017Plan"/>
    <d v="2018-01-01T00:00:00"/>
    <x v="2"/>
    <x v="22"/>
    <n v="20.59"/>
    <n v="8.41"/>
    <x v="2"/>
  </r>
  <r>
    <x v="2"/>
    <x v="0"/>
    <n v="30"/>
    <s v="Trimble Co 06"/>
    <n v="20.7"/>
    <n v="0"/>
    <n v="15.5"/>
    <n v="26"/>
    <n v="223.9"/>
    <n v="10836"/>
    <n v="137"/>
    <n v="346"/>
    <n v="775"/>
    <n v="1"/>
    <n v="4"/>
    <n v="0"/>
    <n v="0"/>
    <n v="37.49"/>
    <n v="37.69"/>
    <n v="779"/>
    <s v="2017Plan"/>
    <d v="2018-01-01T00:00:00"/>
    <x v="2"/>
    <x v="23"/>
    <n v="14.696999999999999"/>
    <n v="6.0029999999999992"/>
    <x v="2"/>
  </r>
  <r>
    <x v="2"/>
    <x v="0"/>
    <n v="31"/>
    <s v="Trimble Co 07"/>
    <n v="11.1"/>
    <n v="0"/>
    <n v="8.3000000000000007"/>
    <n v="20"/>
    <n v="121.4"/>
    <n v="10933"/>
    <n v="76"/>
    <n v="346"/>
    <n v="420"/>
    <n v="1"/>
    <n v="3"/>
    <n v="0"/>
    <n v="0"/>
    <n v="37.83"/>
    <n v="38.11"/>
    <n v="423"/>
    <s v="2017Plan"/>
    <d v="2018-01-01T00:00:00"/>
    <x v="2"/>
    <x v="24"/>
    <n v="6.9929999999999994"/>
    <n v="4.1070000000000002"/>
    <x v="2"/>
  </r>
  <r>
    <x v="2"/>
    <x v="0"/>
    <n v="32"/>
    <s v="Trimble Co 0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25"/>
    <n v="0"/>
    <n v="0"/>
    <x v="2"/>
  </r>
  <r>
    <x v="2"/>
    <x v="0"/>
    <n v="33"/>
    <s v="Trimble Co 09"/>
    <n v="5.4"/>
    <n v="0"/>
    <n v="4"/>
    <n v="10"/>
    <n v="58.5"/>
    <n v="10859"/>
    <n v="36"/>
    <n v="346"/>
    <n v="202"/>
    <n v="0"/>
    <n v="2"/>
    <n v="0"/>
    <n v="0"/>
    <n v="37.57"/>
    <n v="37.86"/>
    <n v="204"/>
    <s v="2017Plan"/>
    <d v="2018-01-01T00:00:00"/>
    <x v="2"/>
    <x v="26"/>
    <n v="3.4020000000000001"/>
    <n v="1.998"/>
    <x v="2"/>
  </r>
  <r>
    <x v="2"/>
    <x v="0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27"/>
    <n v="0"/>
    <n v="0"/>
    <x v="2"/>
  </r>
  <r>
    <x v="2"/>
    <x v="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28"/>
    <s v="N/A"/>
    <n v="0"/>
    <x v="2"/>
  </r>
  <r>
    <x v="2"/>
    <x v="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29"/>
    <n v="0"/>
    <s v="N/A"/>
    <x v="2"/>
  </r>
  <r>
    <x v="2"/>
    <x v="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30"/>
    <s v="N/A"/>
    <n v="0"/>
    <x v="2"/>
  </r>
  <r>
    <x v="2"/>
    <x v="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31"/>
    <s v="N/A"/>
    <n v="0"/>
    <x v="2"/>
  </r>
  <r>
    <x v="2"/>
    <x v="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32"/>
    <s v="N/A"/>
    <n v="0"/>
    <x v="2"/>
  </r>
  <r>
    <x v="2"/>
    <x v="0"/>
    <n v="40"/>
    <s v="Dix Dam"/>
    <n v="9.9"/>
    <n v="0"/>
    <n v="42.1"/>
    <n v="35"/>
    <s v=""/>
    <s v=""/>
    <n v="320"/>
    <n v="0"/>
    <n v="0"/>
    <s v=""/>
    <n v="0"/>
    <n v="0"/>
    <n v="0"/>
    <n v="0"/>
    <n v="0"/>
    <n v="0"/>
    <s v="2017Plan"/>
    <d v="2018-01-01T00:00:00"/>
    <x v="2"/>
    <x v="33"/>
    <n v="9.9"/>
    <s v="N/A"/>
    <x v="3"/>
  </r>
  <r>
    <x v="2"/>
    <x v="0"/>
    <n v="41"/>
    <s v="Ohio Falls"/>
    <n v="23.4"/>
    <n v="0"/>
    <n v="100"/>
    <n v="0"/>
    <s v=""/>
    <s v=""/>
    <n v="744"/>
    <n v="0"/>
    <n v="0"/>
    <s v=""/>
    <n v="0"/>
    <n v="0"/>
    <n v="0"/>
    <n v="0"/>
    <n v="0"/>
    <n v="0"/>
    <s v="2017Plan"/>
    <d v="2018-01-01T00:00:00"/>
    <x v="2"/>
    <x v="34"/>
    <s v="N/A"/>
    <n v="23.4"/>
    <x v="3"/>
  </r>
  <r>
    <x v="2"/>
    <x v="0"/>
    <n v="42"/>
    <s v="Brown Solar"/>
    <n v="1"/>
    <n v="0"/>
    <n v="100"/>
    <n v="0"/>
    <s v=""/>
    <s v=""/>
    <n v="744"/>
    <n v="0"/>
    <n v="0"/>
    <s v=""/>
    <n v="0"/>
    <n v="0"/>
    <n v="0"/>
    <n v="0"/>
    <n v="0"/>
    <n v="0"/>
    <s v="2017Plan"/>
    <d v="2018-01-01T00:00:00"/>
    <x v="2"/>
    <x v="35"/>
    <n v="0.61"/>
    <n v="0.39"/>
    <x v="4"/>
  </r>
  <r>
    <x v="2"/>
    <x v="0"/>
    <n v="43"/>
    <s v="OVEC-K Min"/>
    <n v="11.5"/>
    <n v="0"/>
    <n v="100"/>
    <n v="0"/>
    <n v="1153.2"/>
    <n v="100000"/>
    <n v="744"/>
    <n v="27.2"/>
    <n v="313"/>
    <n v="0"/>
    <n v="0"/>
    <n v="0"/>
    <n v="0"/>
    <n v="27.16"/>
    <n v="27.16"/>
    <n v="313"/>
    <s v="2017Plan"/>
    <d v="2018-01-01T00:00:00"/>
    <x v="2"/>
    <x v="36"/>
    <n v="11.5"/>
    <s v="N/A"/>
    <x v="0"/>
  </r>
  <r>
    <x v="2"/>
    <x v="0"/>
    <n v="44"/>
    <s v="OVEC-K Max"/>
    <n v="5.7"/>
    <n v="0"/>
    <n v="23.4"/>
    <n v="60"/>
    <n v="574.20000000000005"/>
    <n v="100000"/>
    <n v="174"/>
    <n v="27.2"/>
    <n v="156"/>
    <n v="0"/>
    <n v="0"/>
    <n v="0"/>
    <n v="0"/>
    <n v="27.16"/>
    <n v="27.16"/>
    <n v="156"/>
    <s v="2017Plan"/>
    <d v="2018-01-01T00:00:00"/>
    <x v="2"/>
    <x v="36"/>
    <n v="5.7"/>
    <s v="N/A"/>
    <x v="0"/>
  </r>
  <r>
    <x v="2"/>
    <x v="0"/>
    <n v="45"/>
    <s v="OVEC-L Min"/>
    <n v="25.7"/>
    <n v="0"/>
    <n v="100"/>
    <n v="0"/>
    <n v="2566.8000000000002"/>
    <n v="100000"/>
    <n v="744"/>
    <n v="27.2"/>
    <n v="697"/>
    <n v="0"/>
    <n v="0"/>
    <n v="0"/>
    <n v="0"/>
    <n v="27.16"/>
    <n v="27.16"/>
    <n v="697"/>
    <s v="2017Plan"/>
    <d v="2018-01-01T00:00:00"/>
    <x v="2"/>
    <x v="36"/>
    <s v="N/A"/>
    <n v="25.7"/>
    <x v="0"/>
  </r>
  <r>
    <x v="2"/>
    <x v="0"/>
    <n v="46"/>
    <s v="OVEC-L Max"/>
    <n v="16.100000000000001"/>
    <n v="0"/>
    <n v="28.8"/>
    <n v="59"/>
    <n v="1605"/>
    <n v="100000"/>
    <n v="214"/>
    <n v="27.2"/>
    <n v="436"/>
    <n v="0"/>
    <n v="0"/>
    <n v="0"/>
    <n v="0"/>
    <n v="27.16"/>
    <n v="27.16"/>
    <n v="436"/>
    <s v="2017Plan"/>
    <d v="2018-01-01T00:00:00"/>
    <x v="2"/>
    <x v="36"/>
    <s v="N/A"/>
    <n v="16.100000000000001"/>
    <x v="0"/>
  </r>
  <r>
    <x v="2"/>
    <x v="0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5"/>
  </r>
  <r>
    <x v="2"/>
    <x v="0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5"/>
  </r>
  <r>
    <x v="2"/>
    <x v="0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5"/>
  </r>
  <r>
    <x v="2"/>
    <x v="0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5"/>
  </r>
  <r>
    <x v="2"/>
    <x v="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5"/>
  </r>
  <r>
    <x v="2"/>
    <x v="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5"/>
  </r>
  <r>
    <x v="2"/>
    <x v="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5"/>
  </r>
  <r>
    <x v="2"/>
    <x v="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5"/>
  </r>
  <r>
    <x v="2"/>
    <x v="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5"/>
  </r>
  <r>
    <x v="2"/>
    <x v="0"/>
    <n v="56"/>
    <s v="PUR7X8 1"/>
    <n v="0.2"/>
    <n v="0"/>
    <n v="2"/>
    <n v="5"/>
    <s v=""/>
    <s v=""/>
    <n v="5"/>
    <n v="16.100000000000001"/>
    <n v="4"/>
    <s v=""/>
    <n v="0"/>
    <n v="0"/>
    <n v="2"/>
    <n v="22.62"/>
    <n v="22.62"/>
    <n v="6"/>
    <s v="2017Plan"/>
    <d v="2018-01-01T00:00:00"/>
    <x v="2"/>
    <x v="37"/>
    <s v="N/A"/>
    <s v="N/A"/>
    <x v="5"/>
  </r>
  <r>
    <x v="2"/>
    <x v="0"/>
    <n v="57"/>
    <s v="PUR7X8 2"/>
    <n v="0.2"/>
    <n v="0"/>
    <n v="1.2"/>
    <n v="3"/>
    <s v=""/>
    <s v=""/>
    <n v="3"/>
    <n v="15"/>
    <n v="2"/>
    <s v=""/>
    <n v="0"/>
    <n v="0"/>
    <n v="1"/>
    <n v="21.41"/>
    <n v="21.41"/>
    <n v="3"/>
    <s v="2017Plan"/>
    <d v="2018-01-01T00:00:00"/>
    <x v="2"/>
    <x v="37"/>
    <s v="N/A"/>
    <s v="N/A"/>
    <x v="5"/>
  </r>
  <r>
    <x v="2"/>
    <x v="0"/>
    <n v="58"/>
    <s v="PUR7X8 3"/>
    <n v="0.2"/>
    <n v="0"/>
    <n v="1.2"/>
    <n v="3"/>
    <s v=""/>
    <s v=""/>
    <n v="3"/>
    <n v="15"/>
    <n v="2"/>
    <s v=""/>
    <n v="0"/>
    <n v="0"/>
    <n v="1"/>
    <n v="21.41"/>
    <n v="21.41"/>
    <n v="3"/>
    <s v="2017Plan"/>
    <d v="2018-01-01T00:00:00"/>
    <x v="2"/>
    <x v="37"/>
    <s v="N/A"/>
    <s v="N/A"/>
    <x v="5"/>
  </r>
  <r>
    <x v="2"/>
    <x v="0"/>
    <n v="59"/>
    <s v="PUR7X8 4"/>
    <n v="0.2"/>
    <n v="0"/>
    <n v="1.2"/>
    <n v="3"/>
    <s v=""/>
    <s v=""/>
    <n v="3"/>
    <n v="15"/>
    <n v="2"/>
    <s v=""/>
    <n v="0"/>
    <n v="0"/>
    <n v="1"/>
    <n v="21.41"/>
    <n v="21.41"/>
    <n v="3"/>
    <s v="2017Plan"/>
    <d v="2018-01-01T00:00:00"/>
    <x v="2"/>
    <x v="37"/>
    <s v="N/A"/>
    <s v="N/A"/>
    <x v="5"/>
  </r>
  <r>
    <x v="2"/>
    <x v="0"/>
    <n v="60"/>
    <s v="NF5X16NF1"/>
    <n v="-10"/>
    <n v="0"/>
    <n v="6.8"/>
    <n v="28"/>
    <s v=""/>
    <s v=""/>
    <n v="248"/>
    <n v="45.6"/>
    <n v="-454"/>
    <s v=""/>
    <n v="0"/>
    <n v="0"/>
    <n v="113"/>
    <n v="34.25"/>
    <n v="34.25"/>
    <n v="-341"/>
    <s v="2017Plan"/>
    <d v="2018-01-01T00:00:00"/>
    <x v="2"/>
    <x v="37"/>
    <s v="N/A"/>
    <s v="N/A"/>
    <x v="6"/>
  </r>
  <r>
    <x v="2"/>
    <x v="0"/>
    <n v="61"/>
    <s v="NF7X8NF01"/>
    <n v="-8.1"/>
    <n v="0"/>
    <n v="32.700000000000003"/>
    <n v="31"/>
    <s v=""/>
    <s v=""/>
    <n v="235"/>
    <n v="37.6"/>
    <n v="-305"/>
    <s v=""/>
    <n v="0"/>
    <n v="0"/>
    <n v="71"/>
    <n v="28.86"/>
    <n v="28.86"/>
    <n v="-234"/>
    <s v="2017Plan"/>
    <d v="2018-01-01T00:00:00"/>
    <x v="2"/>
    <x v="37"/>
    <s v="N/A"/>
    <s v="N/A"/>
    <x v="6"/>
  </r>
  <r>
    <x v="2"/>
    <x v="0"/>
    <n v="62"/>
    <s v="NF2X16SAT1"/>
    <n v="-8.3000000000000007"/>
    <n v="0"/>
    <n v="37"/>
    <n v="5"/>
    <s v=""/>
    <s v=""/>
    <n v="58"/>
    <n v="35.4"/>
    <n v="-293"/>
    <s v=""/>
    <n v="0"/>
    <n v="0"/>
    <n v="70"/>
    <n v="26.92"/>
    <n v="26.92"/>
    <n v="-223"/>
    <s v="2017Plan"/>
    <d v="2018-01-01T00:00:00"/>
    <x v="2"/>
    <x v="37"/>
    <s v="N/A"/>
    <s v="N/A"/>
    <x v="6"/>
  </r>
  <r>
    <x v="2"/>
    <x v="0"/>
    <n v="63"/>
    <s v="NF2X16SUN1"/>
    <n v="-3.5"/>
    <n v="0"/>
    <n v="15.6"/>
    <n v="6"/>
    <s v=""/>
    <s v=""/>
    <n v="54"/>
    <n v="34.6"/>
    <n v="-121"/>
    <s v=""/>
    <n v="0"/>
    <n v="0"/>
    <n v="29"/>
    <n v="26.21"/>
    <n v="26.21"/>
    <n v="-92"/>
    <s v="2017Plan"/>
    <d v="2018-01-01T00:00:00"/>
    <x v="2"/>
    <x v="37"/>
    <s v="N/A"/>
    <s v="N/A"/>
    <x v="6"/>
  </r>
  <r>
    <x v="2"/>
    <x v="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6"/>
  </r>
  <r>
    <x v="2"/>
    <x v="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6"/>
  </r>
  <r>
    <x v="2"/>
    <x v="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6"/>
  </r>
  <r>
    <x v="2"/>
    <x v="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6"/>
  </r>
  <r>
    <x v="2"/>
    <x v="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1-01T00:00:00"/>
    <x v="2"/>
    <x v="37"/>
    <s v="N/A"/>
    <s v="N/A"/>
    <x v="7"/>
  </r>
  <r>
    <x v="2"/>
    <x v="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37"/>
    <s v="N/A"/>
    <s v="N/A"/>
    <x v="1"/>
  </r>
  <r>
    <x v="2"/>
    <x v="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37"/>
    <s v="N/A"/>
    <s v="N/A"/>
    <x v="1"/>
  </r>
  <r>
    <x v="2"/>
    <x v="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37"/>
    <s v="N/A"/>
    <s v="N/A"/>
    <x v="1"/>
  </r>
  <r>
    <x v="2"/>
    <x v="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1-01T00:00:00"/>
    <x v="2"/>
    <x v="37"/>
    <s v="N/A"/>
    <s v="N/A"/>
    <x v="1"/>
  </r>
  <r>
    <x v="2"/>
    <x v="0"/>
    <n v="84"/>
    <s v="Bluegrass 3"/>
    <n v="2"/>
    <n v="0"/>
    <n v="1.6"/>
    <n v="4"/>
    <n v="21.6"/>
    <n v="10900"/>
    <n v="12"/>
    <n v="347.8"/>
    <n v="75"/>
    <n v="0"/>
    <n v="38"/>
    <n v="0"/>
    <n v="1"/>
    <n v="38.5"/>
    <n v="57.76"/>
    <n v="114"/>
    <s v="2017Plan"/>
    <d v="2018-01-01T00:00:00"/>
    <x v="2"/>
    <x v="38"/>
    <s v="N/A"/>
    <n v="2"/>
    <x v="2"/>
  </r>
  <r>
    <x v="2"/>
    <x v="1"/>
    <n v="1"/>
    <s v="Brown 1"/>
    <n v="11.8"/>
    <n v="0"/>
    <n v="16.399999999999999"/>
    <n v="3"/>
    <n v="139"/>
    <n v="11808"/>
    <n v="304"/>
    <n v="282.39999999999998"/>
    <n v="393"/>
    <n v="2"/>
    <n v="30"/>
    <n v="0"/>
    <n v="34"/>
    <n v="36.24"/>
    <n v="38.770000000000003"/>
    <n v="456"/>
    <s v="2017Plan"/>
    <d v="2018-02-01T00:00:00"/>
    <x v="2"/>
    <x v="0"/>
    <n v="11.8"/>
    <s v="N/A"/>
    <x v="0"/>
  </r>
  <r>
    <x v="2"/>
    <x v="1"/>
    <n v="2"/>
    <s v="Brown 2"/>
    <n v="31.8"/>
    <n v="0"/>
    <n v="28.1"/>
    <n v="3"/>
    <n v="348.3"/>
    <n v="10960"/>
    <n v="473"/>
    <n v="282.39999999999998"/>
    <n v="984"/>
    <n v="2"/>
    <n v="30"/>
    <n v="0"/>
    <n v="69"/>
    <n v="33.14"/>
    <n v="34.08"/>
    <n v="1083"/>
    <s v="2017Plan"/>
    <d v="2018-02-01T00:00:00"/>
    <x v="2"/>
    <x v="1"/>
    <n v="31.8"/>
    <s v="N/A"/>
    <x v="0"/>
  </r>
  <r>
    <x v="2"/>
    <x v="1"/>
    <n v="3"/>
    <s v="Brown 3"/>
    <n v="53.3"/>
    <n v="0"/>
    <n v="19.2"/>
    <n v="4"/>
    <n v="648.6"/>
    <n v="12176"/>
    <n v="345"/>
    <n v="282.39999999999998"/>
    <n v="1832"/>
    <n v="4"/>
    <n v="51"/>
    <n v="0"/>
    <n v="164"/>
    <n v="37.46"/>
    <n v="38.43"/>
    <n v="2047"/>
    <s v="2017Plan"/>
    <d v="2018-02-01T00:00:00"/>
    <x v="2"/>
    <x v="2"/>
    <n v="53.3"/>
    <s v="N/A"/>
    <x v="0"/>
  </r>
  <r>
    <x v="2"/>
    <x v="1"/>
    <n v="4"/>
    <s v="Ghent 1"/>
    <n v="252.8"/>
    <n v="0"/>
    <n v="79"/>
    <n v="2"/>
    <n v="2626.3"/>
    <n v="10390"/>
    <n v="618"/>
    <n v="200.6"/>
    <n v="5268"/>
    <n v="2"/>
    <n v="26"/>
    <n v="0"/>
    <n v="488"/>
    <n v="22.77"/>
    <n v="22.87"/>
    <n v="5781"/>
    <s v="2017Plan"/>
    <d v="2018-02-01T00:00:00"/>
    <x v="2"/>
    <x v="3"/>
    <n v="252.8"/>
    <s v="N/A"/>
    <x v="0"/>
  </r>
  <r>
    <x v="2"/>
    <x v="1"/>
    <n v="5"/>
    <s v="Ghent 2"/>
    <n v="243.7"/>
    <n v="0"/>
    <n v="76.400000000000006"/>
    <n v="2"/>
    <n v="2517.1"/>
    <n v="10327"/>
    <n v="618"/>
    <n v="200.6"/>
    <n v="5049"/>
    <n v="2"/>
    <n v="23"/>
    <n v="0"/>
    <n v="277"/>
    <n v="21.85"/>
    <n v="21.94"/>
    <n v="5348"/>
    <s v="2017Plan"/>
    <d v="2018-02-01T00:00:00"/>
    <x v="2"/>
    <x v="4"/>
    <n v="243.7"/>
    <s v="N/A"/>
    <x v="0"/>
  </r>
  <r>
    <x v="2"/>
    <x v="1"/>
    <n v="6"/>
    <s v="Ghent 3"/>
    <n v="240"/>
    <n v="0"/>
    <n v="74.7"/>
    <n v="2"/>
    <n v="2682.2"/>
    <n v="11176"/>
    <n v="628"/>
    <n v="200.6"/>
    <n v="5380"/>
    <n v="3"/>
    <n v="38"/>
    <n v="0"/>
    <n v="451"/>
    <n v="24.3"/>
    <n v="24.45"/>
    <n v="5868"/>
    <s v="2017Plan"/>
    <d v="2018-02-01T00:00:00"/>
    <x v="2"/>
    <x v="5"/>
    <n v="240"/>
    <s v="N/A"/>
    <x v="0"/>
  </r>
  <r>
    <x v="2"/>
    <x v="1"/>
    <n v="7"/>
    <s v="Ghent 4"/>
    <n v="251.2"/>
    <n v="0"/>
    <n v="76.8"/>
    <n v="2"/>
    <n v="2754.8"/>
    <n v="10966"/>
    <n v="633"/>
    <n v="200.6"/>
    <n v="5525"/>
    <n v="4"/>
    <n v="45"/>
    <n v="0"/>
    <n v="472"/>
    <n v="23.87"/>
    <n v="24.05"/>
    <n v="6043"/>
    <s v="2017Plan"/>
    <d v="2018-02-01T00:00:00"/>
    <x v="2"/>
    <x v="6"/>
    <n v="251.2"/>
    <s v="N/A"/>
    <x v="0"/>
  </r>
  <r>
    <x v="2"/>
    <x v="1"/>
    <n v="8"/>
    <s v="Mill Creek 1"/>
    <n v="145.69999999999999"/>
    <n v="0"/>
    <n v="72.3"/>
    <n v="2"/>
    <n v="1532.8"/>
    <n v="10522"/>
    <n v="614"/>
    <n v="198.4"/>
    <n v="3041"/>
    <n v="4"/>
    <n v="17"/>
    <n v="0"/>
    <n v="131"/>
    <n v="21.77"/>
    <n v="21.89"/>
    <n v="3189"/>
    <s v="2017Plan"/>
    <d v="2018-02-01T00:00:00"/>
    <x v="2"/>
    <x v="7"/>
    <s v="N/A"/>
    <n v="145.69999999999999"/>
    <x v="0"/>
  </r>
  <r>
    <x v="2"/>
    <x v="1"/>
    <n v="9"/>
    <s v="Mill Creek 2"/>
    <n v="147.4"/>
    <n v="0"/>
    <n v="74.3"/>
    <n v="2"/>
    <n v="1570.3"/>
    <n v="10654"/>
    <n v="613"/>
    <n v="198.4"/>
    <n v="3115"/>
    <n v="4"/>
    <n v="17"/>
    <n v="0"/>
    <n v="167"/>
    <n v="22.27"/>
    <n v="22.39"/>
    <n v="3300"/>
    <s v="2017Plan"/>
    <d v="2018-02-01T00:00:00"/>
    <x v="2"/>
    <x v="8"/>
    <s v="N/A"/>
    <n v="147.4"/>
    <x v="0"/>
  </r>
  <r>
    <x v="2"/>
    <x v="1"/>
    <n v="10"/>
    <s v="Mill Creek 3"/>
    <n v="194.6"/>
    <n v="0"/>
    <n v="74.599999999999994"/>
    <n v="2"/>
    <n v="2071.3000000000002"/>
    <n v="10644"/>
    <n v="629"/>
    <n v="198.4"/>
    <n v="4109"/>
    <n v="12"/>
    <n v="48"/>
    <n v="0"/>
    <n v="247"/>
    <n v="22.38"/>
    <n v="22.63"/>
    <n v="4403"/>
    <s v="2017Plan"/>
    <d v="2018-02-01T00:00:00"/>
    <x v="2"/>
    <x v="9"/>
    <s v="N/A"/>
    <n v="194.6"/>
    <x v="0"/>
  </r>
  <r>
    <x v="2"/>
    <x v="1"/>
    <n v="11"/>
    <s v="Mill Creek 4"/>
    <n v="257"/>
    <n v="0"/>
    <n v="78.7"/>
    <n v="2"/>
    <n v="2667.6"/>
    <n v="10381"/>
    <n v="622"/>
    <n v="198.4"/>
    <n v="5292"/>
    <n v="19"/>
    <n v="76"/>
    <n v="0"/>
    <n v="324"/>
    <n v="21.86"/>
    <n v="22.15"/>
    <n v="5692"/>
    <s v="2017Plan"/>
    <d v="2018-02-01T00:00:00"/>
    <x v="2"/>
    <x v="10"/>
    <s v="N/A"/>
    <n v="257"/>
    <x v="0"/>
  </r>
  <r>
    <x v="2"/>
    <x v="1"/>
    <n v="12"/>
    <s v="Trimble County 1"/>
    <n v="196.8"/>
    <n v="0"/>
    <n v="79.099999999999994"/>
    <n v="2"/>
    <n v="2095.6999999999998"/>
    <n v="10650"/>
    <n v="618"/>
    <n v="197.1"/>
    <n v="4130"/>
    <n v="7"/>
    <n v="82"/>
    <n v="0"/>
    <n v="247"/>
    <n v="22.24"/>
    <n v="22.66"/>
    <n v="4458"/>
    <s v="2017Plan"/>
    <d v="2018-02-01T00:00:00"/>
    <x v="2"/>
    <x v="11"/>
    <s v="N/A"/>
    <n v="196.8"/>
    <x v="0"/>
  </r>
  <r>
    <x v="2"/>
    <x v="1"/>
    <n v="13"/>
    <s v="Trimble County 2"/>
    <n v="330"/>
    <n v="0"/>
    <n v="86.2"/>
    <n v="1"/>
    <n v="3011.5"/>
    <n v="9125"/>
    <n v="608"/>
    <n v="205.8"/>
    <n v="6198"/>
    <n v="14"/>
    <n v="47"/>
    <n v="0"/>
    <n v="473"/>
    <n v="20.21"/>
    <n v="20.36"/>
    <n v="6719"/>
    <s v="2017Plan"/>
    <d v="2018-02-01T00:00:00"/>
    <x v="2"/>
    <x v="12"/>
    <n v="267.3"/>
    <n v="62.7"/>
    <x v="0"/>
  </r>
  <r>
    <x v="2"/>
    <x v="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13"/>
    <n v="0"/>
    <n v="0"/>
    <x v="1"/>
  </r>
  <r>
    <x v="2"/>
    <x v="1"/>
    <n v="15"/>
    <s v="Cane Run 7 2X1"/>
    <n v="398.2"/>
    <n v="0"/>
    <n v="86.8"/>
    <n v="4"/>
    <n v="2701.5"/>
    <n v="6784"/>
    <n v="601"/>
    <n v="341.6"/>
    <n v="9227"/>
    <n v="11"/>
    <n v="39"/>
    <n v="0"/>
    <n v="493"/>
    <n v="24.41"/>
    <n v="24.51"/>
    <n v="9760"/>
    <s v="2017Plan"/>
    <d v="2018-02-01T00:00:00"/>
    <x v="2"/>
    <x v="13"/>
    <n v="310.596"/>
    <n v="87.603999999999999"/>
    <x v="1"/>
  </r>
  <r>
    <x v="2"/>
    <x v="1"/>
    <n v="16"/>
    <s v="Brown 5"/>
    <n v="0.6"/>
    <n v="0"/>
    <n v="0.7"/>
    <n v="2"/>
    <n v="8"/>
    <n v="13329"/>
    <n v="7"/>
    <n v="343.4"/>
    <n v="27"/>
    <n v="0"/>
    <n v="1"/>
    <n v="0"/>
    <n v="0"/>
    <n v="45.78"/>
    <n v="46.63"/>
    <n v="28"/>
    <s v="2017Plan"/>
    <d v="2018-02-01T00:00:00"/>
    <x v="2"/>
    <x v="14"/>
    <n v="0.28199999999999997"/>
    <n v="0.318"/>
    <x v="2"/>
  </r>
  <r>
    <x v="2"/>
    <x v="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14"/>
    <n v="0"/>
    <n v="0"/>
    <x v="2"/>
  </r>
  <r>
    <x v="2"/>
    <x v="1"/>
    <n v="18"/>
    <s v="Brown 6"/>
    <n v="2.6"/>
    <n v="0"/>
    <n v="2.2999999999999998"/>
    <n v="4"/>
    <n v="27.8"/>
    <n v="10697"/>
    <n v="17"/>
    <n v="343.4"/>
    <n v="95"/>
    <n v="1"/>
    <n v="4"/>
    <n v="0"/>
    <n v="0"/>
    <n v="36.74"/>
    <n v="38.14"/>
    <n v="99"/>
    <s v="2017Plan"/>
    <d v="2018-02-01T00:00:00"/>
    <x v="2"/>
    <x v="15"/>
    <n v="1.6120000000000001"/>
    <n v="0.9880000000000001"/>
    <x v="2"/>
  </r>
  <r>
    <x v="2"/>
    <x v="1"/>
    <n v="19"/>
    <s v="Brown 7"/>
    <n v="1.8"/>
    <n v="0"/>
    <n v="1.5"/>
    <n v="4"/>
    <n v="19.5"/>
    <n v="11013"/>
    <n v="13"/>
    <n v="343.4"/>
    <n v="67"/>
    <n v="1"/>
    <n v="3"/>
    <n v="0"/>
    <n v="0"/>
    <n v="37.82"/>
    <n v="39.51"/>
    <n v="70"/>
    <s v="2017Plan"/>
    <d v="2018-02-01T00:00:00"/>
    <x v="2"/>
    <x v="16"/>
    <n v="1.1160000000000001"/>
    <n v="0.68400000000000005"/>
    <x v="2"/>
  </r>
  <r>
    <x v="2"/>
    <x v="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17"/>
    <n v="0"/>
    <s v="N/A"/>
    <x v="2"/>
  </r>
  <r>
    <x v="2"/>
    <x v="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17"/>
    <n v="0"/>
    <s v="N/A"/>
    <x v="2"/>
  </r>
  <r>
    <x v="2"/>
    <x v="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18"/>
    <n v="0"/>
    <s v="N/A"/>
    <x v="2"/>
  </r>
  <r>
    <x v="2"/>
    <x v="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18"/>
    <n v="0"/>
    <s v="N/A"/>
    <x v="2"/>
  </r>
  <r>
    <x v="2"/>
    <x v="1"/>
    <n v="24"/>
    <s v="Brown 10"/>
    <n v="1"/>
    <n v="0"/>
    <n v="1.1000000000000001"/>
    <n v="3"/>
    <n v="14.6"/>
    <n v="14294"/>
    <n v="14"/>
    <n v="343.4"/>
    <n v="50"/>
    <n v="0"/>
    <n v="1"/>
    <n v="0"/>
    <n v="0"/>
    <n v="49.09"/>
    <n v="50.03"/>
    <n v="51"/>
    <s v="2017Plan"/>
    <d v="2018-02-01T00:00:00"/>
    <x v="2"/>
    <x v="19"/>
    <n v="1"/>
    <s v="N/A"/>
    <x v="2"/>
  </r>
  <r>
    <x v="2"/>
    <x v="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19"/>
    <n v="0"/>
    <s v="N/A"/>
    <x v="2"/>
  </r>
  <r>
    <x v="2"/>
    <x v="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20"/>
    <n v="0"/>
    <s v="N/A"/>
    <x v="2"/>
  </r>
  <r>
    <x v="2"/>
    <x v="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20"/>
    <n v="0"/>
    <s v="N/A"/>
    <x v="2"/>
  </r>
  <r>
    <x v="2"/>
    <x v="1"/>
    <n v="28"/>
    <s v="Paddys Run 13"/>
    <n v="13.5"/>
    <n v="0"/>
    <n v="11.5"/>
    <n v="12"/>
    <n v="151.9"/>
    <n v="11241"/>
    <n v="107"/>
    <n v="343.4"/>
    <n v="522"/>
    <n v="1"/>
    <n v="2"/>
    <n v="0"/>
    <n v="0"/>
    <n v="38.61"/>
    <n v="38.75"/>
    <n v="524"/>
    <s v="2017Plan"/>
    <d v="2018-02-01T00:00:00"/>
    <x v="2"/>
    <x v="21"/>
    <n v="6.3449999999999998"/>
    <n v="7.1550000000000002"/>
    <x v="2"/>
  </r>
  <r>
    <x v="2"/>
    <x v="1"/>
    <n v="29"/>
    <s v="Trimble Co 05"/>
    <n v="16.5"/>
    <n v="0"/>
    <n v="13.8"/>
    <n v="12"/>
    <n v="179.3"/>
    <n v="10841"/>
    <n v="110"/>
    <n v="343.4"/>
    <n v="616"/>
    <n v="1"/>
    <n v="2"/>
    <n v="0"/>
    <n v="0"/>
    <n v="37.229999999999997"/>
    <n v="37.340000000000003"/>
    <n v="618"/>
    <s v="2017Plan"/>
    <d v="2018-02-01T00:00:00"/>
    <x v="2"/>
    <x v="22"/>
    <n v="11.715"/>
    <n v="4.7849999999999993"/>
    <x v="2"/>
  </r>
  <r>
    <x v="2"/>
    <x v="1"/>
    <n v="30"/>
    <s v="Trimble Co 06"/>
    <n v="14.5"/>
    <n v="0"/>
    <n v="12"/>
    <n v="14"/>
    <n v="156.6"/>
    <n v="10832"/>
    <n v="96"/>
    <n v="343.4"/>
    <n v="538"/>
    <n v="1"/>
    <n v="2"/>
    <n v="0"/>
    <n v="0"/>
    <n v="37.200000000000003"/>
    <n v="37.35"/>
    <n v="540"/>
    <s v="2017Plan"/>
    <d v="2018-02-01T00:00:00"/>
    <x v="2"/>
    <x v="23"/>
    <n v="10.295"/>
    <n v="4.2050000000000001"/>
    <x v="2"/>
  </r>
  <r>
    <x v="2"/>
    <x v="1"/>
    <n v="31"/>
    <s v="Trimble Co 07"/>
    <n v="12"/>
    <n v="0"/>
    <n v="10"/>
    <n v="16"/>
    <n v="130.30000000000001"/>
    <n v="10838"/>
    <n v="80"/>
    <n v="343.4"/>
    <n v="448"/>
    <n v="1"/>
    <n v="2"/>
    <n v="0"/>
    <n v="0"/>
    <n v="37.22"/>
    <n v="37.42"/>
    <n v="450"/>
    <s v="2017Plan"/>
    <d v="2018-02-01T00:00:00"/>
    <x v="2"/>
    <x v="24"/>
    <n v="7.5600000000000005"/>
    <n v="4.4399999999999995"/>
    <x v="2"/>
  </r>
  <r>
    <x v="2"/>
    <x v="1"/>
    <n v="32"/>
    <s v="Trimble Co 08"/>
    <n v="1.7"/>
    <n v="0"/>
    <n v="1.4"/>
    <n v="5"/>
    <n v="18.2"/>
    <n v="10756"/>
    <n v="11"/>
    <n v="343.4"/>
    <n v="63"/>
    <n v="0"/>
    <n v="1"/>
    <n v="0"/>
    <n v="0"/>
    <n v="36.94"/>
    <n v="37.380000000000003"/>
    <n v="63"/>
    <s v="2017Plan"/>
    <d v="2018-02-01T00:00:00"/>
    <x v="2"/>
    <x v="25"/>
    <n v="1.071"/>
    <n v="0.629"/>
    <x v="2"/>
  </r>
  <r>
    <x v="2"/>
    <x v="1"/>
    <n v="33"/>
    <s v="Trimble Co 09"/>
    <n v="5.6"/>
    <n v="0"/>
    <n v="4.5999999999999996"/>
    <n v="6"/>
    <n v="59.9"/>
    <n v="10744"/>
    <n v="36"/>
    <n v="343.4"/>
    <n v="206"/>
    <n v="0"/>
    <n v="1"/>
    <n v="0"/>
    <n v="0"/>
    <n v="36.9"/>
    <n v="37.06"/>
    <n v="207"/>
    <s v="2017Plan"/>
    <d v="2018-02-01T00:00:00"/>
    <x v="2"/>
    <x v="26"/>
    <n v="3.5279999999999996"/>
    <n v="2.0720000000000001"/>
    <x v="2"/>
  </r>
  <r>
    <x v="2"/>
    <x v="1"/>
    <n v="34"/>
    <s v="Trimble Co 10"/>
    <n v="0.3"/>
    <n v="0"/>
    <n v="0.2"/>
    <n v="1"/>
    <n v="3.2"/>
    <n v="10972"/>
    <n v="2"/>
    <n v="343.4"/>
    <n v="11"/>
    <n v="0"/>
    <n v="0"/>
    <n v="0"/>
    <n v="0"/>
    <n v="37.68"/>
    <n v="38.22"/>
    <n v="11"/>
    <s v="2017Plan"/>
    <d v="2018-02-01T00:00:00"/>
    <x v="2"/>
    <x v="27"/>
    <n v="0.189"/>
    <n v="0.111"/>
    <x v="2"/>
  </r>
  <r>
    <x v="2"/>
    <x v="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28"/>
    <s v="N/A"/>
    <n v="0"/>
    <x v="2"/>
  </r>
  <r>
    <x v="2"/>
    <x v="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29"/>
    <n v="0"/>
    <s v="N/A"/>
    <x v="2"/>
  </r>
  <r>
    <x v="2"/>
    <x v="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30"/>
    <s v="N/A"/>
    <n v="0"/>
    <x v="2"/>
  </r>
  <r>
    <x v="2"/>
    <x v="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31"/>
    <s v="N/A"/>
    <n v="0"/>
    <x v="2"/>
  </r>
  <r>
    <x v="2"/>
    <x v="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32"/>
    <s v="N/A"/>
    <n v="0"/>
    <x v="2"/>
  </r>
  <r>
    <x v="2"/>
    <x v="1"/>
    <n v="40"/>
    <s v="Dix Dam"/>
    <n v="13.2"/>
    <n v="0"/>
    <n v="62.4"/>
    <n v="32"/>
    <s v=""/>
    <s v=""/>
    <n v="426"/>
    <n v="0"/>
    <n v="0"/>
    <s v=""/>
    <n v="0"/>
    <n v="0"/>
    <n v="0"/>
    <n v="0"/>
    <n v="0"/>
    <n v="0"/>
    <s v="2017Plan"/>
    <d v="2018-02-01T00:00:00"/>
    <x v="2"/>
    <x v="33"/>
    <n v="13.2"/>
    <s v="N/A"/>
    <x v="3"/>
  </r>
  <r>
    <x v="2"/>
    <x v="1"/>
    <n v="41"/>
    <s v="Ohio Falls"/>
    <n v="20.5"/>
    <n v="0"/>
    <n v="100"/>
    <n v="0"/>
    <s v=""/>
    <s v=""/>
    <n v="672"/>
    <n v="0"/>
    <n v="0"/>
    <s v=""/>
    <n v="0"/>
    <n v="0"/>
    <n v="0"/>
    <n v="0"/>
    <n v="0"/>
    <n v="0"/>
    <s v="2017Plan"/>
    <d v="2018-02-01T00:00:00"/>
    <x v="2"/>
    <x v="34"/>
    <s v="N/A"/>
    <n v="20.5"/>
    <x v="3"/>
  </r>
  <r>
    <x v="2"/>
    <x v="1"/>
    <n v="42"/>
    <s v="Brown Solar"/>
    <n v="1.2"/>
    <n v="0"/>
    <n v="100"/>
    <n v="0"/>
    <s v=""/>
    <s v=""/>
    <n v="672"/>
    <n v="0"/>
    <n v="0"/>
    <s v=""/>
    <n v="0"/>
    <n v="0"/>
    <n v="0"/>
    <n v="0"/>
    <n v="0"/>
    <n v="0"/>
    <s v="2017Plan"/>
    <d v="2018-02-01T00:00:00"/>
    <x v="2"/>
    <x v="35"/>
    <n v="0.73199999999999998"/>
    <n v="0.46799999999999997"/>
    <x v="4"/>
  </r>
  <r>
    <x v="2"/>
    <x v="1"/>
    <n v="43"/>
    <s v="OVEC-K Min"/>
    <n v="10.4"/>
    <n v="0"/>
    <n v="100"/>
    <n v="0"/>
    <n v="1041.5999999999999"/>
    <n v="100000"/>
    <n v="672"/>
    <n v="27.2"/>
    <n v="283"/>
    <n v="0"/>
    <n v="0"/>
    <n v="0"/>
    <n v="0"/>
    <n v="27.16"/>
    <n v="27.16"/>
    <n v="283"/>
    <s v="2017Plan"/>
    <d v="2018-02-01T00:00:00"/>
    <x v="2"/>
    <x v="36"/>
    <n v="10.4"/>
    <s v="N/A"/>
    <x v="0"/>
  </r>
  <r>
    <x v="2"/>
    <x v="1"/>
    <n v="44"/>
    <s v="OVEC-K Max"/>
    <n v="4.8"/>
    <n v="0"/>
    <n v="21.4"/>
    <n v="48"/>
    <n v="475.2"/>
    <n v="100000"/>
    <n v="144"/>
    <n v="27.2"/>
    <n v="129"/>
    <n v="0"/>
    <n v="0"/>
    <n v="0"/>
    <n v="0"/>
    <n v="27.16"/>
    <n v="27.16"/>
    <n v="129"/>
    <s v="2017Plan"/>
    <d v="2018-02-01T00:00:00"/>
    <x v="2"/>
    <x v="36"/>
    <n v="4.8"/>
    <s v="N/A"/>
    <x v="0"/>
  </r>
  <r>
    <x v="2"/>
    <x v="1"/>
    <n v="45"/>
    <s v="OVEC-L Min"/>
    <n v="23.2"/>
    <n v="0"/>
    <n v="100"/>
    <n v="0"/>
    <n v="2318.4"/>
    <n v="100000"/>
    <n v="672"/>
    <n v="27.2"/>
    <n v="630"/>
    <n v="0"/>
    <n v="0"/>
    <n v="0"/>
    <n v="0"/>
    <n v="27.16"/>
    <n v="27.16"/>
    <n v="630"/>
    <s v="2017Plan"/>
    <d v="2018-02-01T00:00:00"/>
    <x v="2"/>
    <x v="36"/>
    <s v="N/A"/>
    <n v="23.2"/>
    <x v="0"/>
  </r>
  <r>
    <x v="2"/>
    <x v="1"/>
    <n v="46"/>
    <s v="OVEC-L Max"/>
    <n v="12.5"/>
    <n v="0"/>
    <n v="24.9"/>
    <n v="55"/>
    <n v="1252.5"/>
    <n v="100000"/>
    <n v="167"/>
    <n v="27.2"/>
    <n v="340"/>
    <n v="0"/>
    <n v="0"/>
    <n v="0"/>
    <n v="0"/>
    <n v="27.16"/>
    <n v="27.16"/>
    <n v="340"/>
    <s v="2017Plan"/>
    <d v="2018-02-01T00:00:00"/>
    <x v="2"/>
    <x v="36"/>
    <s v="N/A"/>
    <n v="12.5"/>
    <x v="0"/>
  </r>
  <r>
    <x v="2"/>
    <x v="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5"/>
  </r>
  <r>
    <x v="2"/>
    <x v="1"/>
    <n v="60"/>
    <s v="NF5X16NF1"/>
    <n v="-20.8"/>
    <n v="0"/>
    <n v="16.2"/>
    <n v="22"/>
    <s v=""/>
    <s v=""/>
    <n v="223"/>
    <n v="42.3"/>
    <n v="-879"/>
    <s v=""/>
    <n v="0"/>
    <n v="0"/>
    <n v="239"/>
    <n v="30.85"/>
    <n v="30.85"/>
    <n v="-640"/>
    <s v="2017Plan"/>
    <d v="2018-02-01T00:00:00"/>
    <x v="2"/>
    <x v="37"/>
    <s v="N/A"/>
    <s v="N/A"/>
    <x v="6"/>
  </r>
  <r>
    <x v="2"/>
    <x v="1"/>
    <n v="61"/>
    <s v="NF7X8NF01"/>
    <n v="-4.0999999999999996"/>
    <n v="0"/>
    <n v="18.2"/>
    <n v="27"/>
    <s v=""/>
    <s v=""/>
    <n v="209"/>
    <n v="41.1"/>
    <n v="-168"/>
    <s v=""/>
    <n v="0"/>
    <n v="0"/>
    <n v="37"/>
    <n v="32.01"/>
    <n v="32.01"/>
    <n v="-131"/>
    <s v="2017Plan"/>
    <d v="2018-02-01T00:00:00"/>
    <x v="2"/>
    <x v="37"/>
    <s v="N/A"/>
    <s v="N/A"/>
    <x v="6"/>
  </r>
  <r>
    <x v="2"/>
    <x v="1"/>
    <n v="62"/>
    <s v="NF2X16SAT1"/>
    <n v="-7"/>
    <n v="0"/>
    <n v="31.2"/>
    <n v="4"/>
    <s v=""/>
    <s v=""/>
    <n v="60"/>
    <n v="37.299999999999997"/>
    <n v="-261"/>
    <s v=""/>
    <n v="0"/>
    <n v="0"/>
    <n v="61"/>
    <n v="28.59"/>
    <n v="28.59"/>
    <n v="-200"/>
    <s v="2017Plan"/>
    <d v="2018-02-01T00:00:00"/>
    <x v="2"/>
    <x v="37"/>
    <s v="N/A"/>
    <s v="N/A"/>
    <x v="6"/>
  </r>
  <r>
    <x v="2"/>
    <x v="1"/>
    <n v="63"/>
    <s v="NF2X16SUN1"/>
    <n v="-6.9"/>
    <n v="0"/>
    <n v="30.8"/>
    <n v="4"/>
    <s v=""/>
    <s v=""/>
    <n v="64"/>
    <n v="36.4"/>
    <n v="-251"/>
    <s v=""/>
    <n v="0"/>
    <n v="0"/>
    <n v="59"/>
    <n v="27.76"/>
    <n v="27.76"/>
    <n v="-191"/>
    <s v="2017Plan"/>
    <d v="2018-02-01T00:00:00"/>
    <x v="2"/>
    <x v="37"/>
    <s v="N/A"/>
    <s v="N/A"/>
    <x v="6"/>
  </r>
  <r>
    <x v="2"/>
    <x v="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6"/>
  </r>
  <r>
    <x v="2"/>
    <x v="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6"/>
  </r>
  <r>
    <x v="2"/>
    <x v="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6"/>
  </r>
  <r>
    <x v="2"/>
    <x v="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6"/>
  </r>
  <r>
    <x v="2"/>
    <x v="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2-01T00:00:00"/>
    <x v="2"/>
    <x v="37"/>
    <s v="N/A"/>
    <s v="N/A"/>
    <x v="7"/>
  </r>
  <r>
    <x v="2"/>
    <x v="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37"/>
    <s v="N/A"/>
    <s v="N/A"/>
    <x v="1"/>
  </r>
  <r>
    <x v="2"/>
    <x v="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37"/>
    <s v="N/A"/>
    <s v="N/A"/>
    <x v="1"/>
  </r>
  <r>
    <x v="2"/>
    <x v="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37"/>
    <s v="N/A"/>
    <s v="N/A"/>
    <x v="1"/>
  </r>
  <r>
    <x v="2"/>
    <x v="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2-01T00:00:00"/>
    <x v="2"/>
    <x v="37"/>
    <s v="N/A"/>
    <s v="N/A"/>
    <x v="1"/>
  </r>
  <r>
    <x v="2"/>
    <x v="1"/>
    <n v="84"/>
    <s v="Bluegrass 3"/>
    <n v="3.5"/>
    <n v="0"/>
    <n v="3.2"/>
    <n v="5"/>
    <n v="38.700000000000003"/>
    <n v="10900"/>
    <n v="22"/>
    <n v="345.2"/>
    <n v="134"/>
    <n v="0"/>
    <n v="46"/>
    <n v="0"/>
    <n v="2"/>
    <n v="38.22"/>
    <n v="51.11"/>
    <n v="181"/>
    <s v="2017Plan"/>
    <d v="2018-02-01T00:00:00"/>
    <x v="2"/>
    <x v="38"/>
    <s v="N/A"/>
    <n v="3.5"/>
    <x v="2"/>
  </r>
  <r>
    <x v="2"/>
    <x v="2"/>
    <n v="1"/>
    <s v="Brown 1"/>
    <n v="12.1"/>
    <n v="0"/>
    <n v="15.2"/>
    <n v="1"/>
    <n v="145.1"/>
    <n v="11953"/>
    <n v="335"/>
    <n v="282.2"/>
    <n v="409"/>
    <n v="1"/>
    <n v="8"/>
    <n v="0"/>
    <n v="35"/>
    <n v="36.619999999999997"/>
    <n v="37.25"/>
    <n v="452"/>
    <s v="2017Plan"/>
    <d v="2018-03-01T00:00:00"/>
    <x v="2"/>
    <x v="0"/>
    <n v="12.1"/>
    <s v="N/A"/>
    <x v="0"/>
  </r>
  <r>
    <x v="2"/>
    <x v="2"/>
    <n v="2"/>
    <s v="Brown 2"/>
    <n v="8.9"/>
    <n v="0"/>
    <n v="7.2"/>
    <n v="1"/>
    <n v="96.6"/>
    <n v="10861"/>
    <n v="132"/>
    <n v="282.2"/>
    <n v="273"/>
    <n v="0"/>
    <n v="6"/>
    <n v="0"/>
    <n v="19"/>
    <n v="32.83"/>
    <n v="33.520000000000003"/>
    <n v="298"/>
    <s v="2017Plan"/>
    <d v="2018-03-01T00:00:00"/>
    <x v="2"/>
    <x v="1"/>
    <n v="8.9"/>
    <s v="N/A"/>
    <x v="0"/>
  </r>
  <r>
    <x v="2"/>
    <x v="2"/>
    <n v="3"/>
    <s v="Brown 3"/>
    <n v="45"/>
    <n v="0"/>
    <n v="14.7"/>
    <n v="2"/>
    <n v="549.1"/>
    <n v="12212"/>
    <n v="291"/>
    <n v="282.2"/>
    <n v="1549"/>
    <n v="2"/>
    <n v="26"/>
    <n v="0"/>
    <n v="138"/>
    <n v="37.53"/>
    <n v="38.1"/>
    <n v="1713"/>
    <s v="2017Plan"/>
    <d v="2018-03-01T00:00:00"/>
    <x v="2"/>
    <x v="2"/>
    <n v="45"/>
    <s v="N/A"/>
    <x v="0"/>
  </r>
  <r>
    <x v="2"/>
    <x v="2"/>
    <n v="4"/>
    <s v="Ghent 1"/>
    <n v="13.5"/>
    <n v="0"/>
    <n v="3.8"/>
    <n v="1"/>
    <n v="142.80000000000001"/>
    <n v="10589"/>
    <n v="38"/>
    <n v="199.9"/>
    <n v="285"/>
    <n v="1"/>
    <n v="13"/>
    <n v="0"/>
    <n v="26"/>
    <n v="23.09"/>
    <n v="24.06"/>
    <n v="324"/>
    <s v="2017Plan"/>
    <d v="2018-03-01T00:00:00"/>
    <x v="2"/>
    <x v="3"/>
    <n v="13.5"/>
    <s v="N/A"/>
    <x v="0"/>
  </r>
  <r>
    <x v="2"/>
    <x v="2"/>
    <n v="5"/>
    <s v="Ghent 2"/>
    <n v="295.3"/>
    <n v="0"/>
    <n v="82"/>
    <n v="2"/>
    <n v="3059.9"/>
    <n v="10362"/>
    <n v="704"/>
    <n v="199.9"/>
    <n v="6116"/>
    <n v="2"/>
    <n v="23"/>
    <n v="0"/>
    <n v="335"/>
    <n v="21.85"/>
    <n v="21.92"/>
    <n v="6474"/>
    <s v="2017Plan"/>
    <d v="2018-03-01T00:00:00"/>
    <x v="2"/>
    <x v="4"/>
    <n v="295.3"/>
    <s v="N/A"/>
    <x v="0"/>
  </r>
  <r>
    <x v="2"/>
    <x v="2"/>
    <n v="6"/>
    <s v="Ghent 3"/>
    <n v="270.89999999999998"/>
    <n v="0"/>
    <n v="75.5"/>
    <n v="2"/>
    <n v="3023.1"/>
    <n v="11161"/>
    <n v="701"/>
    <n v="199.9"/>
    <n v="6042"/>
    <n v="3"/>
    <n v="37"/>
    <n v="0"/>
    <n v="509"/>
    <n v="24.19"/>
    <n v="24.33"/>
    <n v="6589"/>
    <s v="2017Plan"/>
    <d v="2018-03-01T00:00:00"/>
    <x v="2"/>
    <x v="5"/>
    <n v="270.89999999999998"/>
    <s v="N/A"/>
    <x v="0"/>
  </r>
  <r>
    <x v="2"/>
    <x v="2"/>
    <n v="7"/>
    <s v="Ghent 4"/>
    <n v="296.89999999999998"/>
    <n v="0"/>
    <n v="83.8"/>
    <n v="2"/>
    <n v="3229.3"/>
    <n v="10879"/>
    <n v="692"/>
    <n v="199.9"/>
    <n v="6455"/>
    <n v="4"/>
    <n v="45"/>
    <n v="0"/>
    <n v="558"/>
    <n v="23.62"/>
    <n v="23.78"/>
    <n v="7058"/>
    <s v="2017Plan"/>
    <d v="2018-03-01T00:00:00"/>
    <x v="2"/>
    <x v="6"/>
    <n v="296.89999999999998"/>
    <s v="N/A"/>
    <x v="0"/>
  </r>
  <r>
    <x v="2"/>
    <x v="2"/>
    <n v="8"/>
    <s v="Mill Creek 1"/>
    <n v="182.8"/>
    <n v="0"/>
    <n v="81.900000000000006"/>
    <n v="2"/>
    <n v="1910.8"/>
    <n v="10452"/>
    <n v="695"/>
    <n v="198.4"/>
    <n v="3791"/>
    <n v="4"/>
    <n v="17"/>
    <n v="0"/>
    <n v="164"/>
    <n v="21.63"/>
    <n v="21.73"/>
    <n v="3973"/>
    <s v="2017Plan"/>
    <d v="2018-03-01T00:00:00"/>
    <x v="2"/>
    <x v="7"/>
    <s v="N/A"/>
    <n v="182.8"/>
    <x v="0"/>
  </r>
  <r>
    <x v="2"/>
    <x v="2"/>
    <n v="9"/>
    <s v="Mill Creek 2"/>
    <n v="47.3"/>
    <n v="0"/>
    <n v="21.5"/>
    <n v="2"/>
    <n v="504.9"/>
    <n v="10667"/>
    <n v="192"/>
    <n v="198.4"/>
    <n v="1002"/>
    <n v="4"/>
    <n v="17"/>
    <n v="0"/>
    <n v="54"/>
    <n v="22.3"/>
    <n v="22.66"/>
    <n v="1073"/>
    <s v="2017Plan"/>
    <d v="2018-03-01T00:00:00"/>
    <x v="2"/>
    <x v="8"/>
    <s v="N/A"/>
    <n v="47.3"/>
    <x v="0"/>
  </r>
  <r>
    <x v="2"/>
    <x v="2"/>
    <n v="10"/>
    <s v="Mill Creek 3"/>
    <n v="228.1"/>
    <n v="0"/>
    <n v="79.2"/>
    <n v="3"/>
    <n v="2432.9"/>
    <n v="10666"/>
    <n v="688"/>
    <n v="198.4"/>
    <n v="4827"/>
    <n v="18"/>
    <n v="72"/>
    <n v="0"/>
    <n v="289"/>
    <n v="22.43"/>
    <n v="22.74"/>
    <n v="5188"/>
    <s v="2017Plan"/>
    <d v="2018-03-01T00:00:00"/>
    <x v="2"/>
    <x v="9"/>
    <s v="N/A"/>
    <n v="228.1"/>
    <x v="0"/>
  </r>
  <r>
    <x v="2"/>
    <x v="2"/>
    <n v="11"/>
    <s v="Mill Creek 4"/>
    <n v="301.89999999999998"/>
    <n v="0"/>
    <n v="84.2"/>
    <n v="2"/>
    <n v="3146.4"/>
    <n v="10423"/>
    <n v="692"/>
    <n v="198.4"/>
    <n v="6243"/>
    <n v="19"/>
    <n v="76"/>
    <n v="0"/>
    <n v="381"/>
    <n v="21.94"/>
    <n v="22.19"/>
    <n v="6699"/>
    <s v="2017Plan"/>
    <d v="2018-03-01T00:00:00"/>
    <x v="2"/>
    <x v="10"/>
    <s v="N/A"/>
    <n v="301.89999999999998"/>
    <x v="0"/>
  </r>
  <r>
    <x v="2"/>
    <x v="2"/>
    <n v="12"/>
    <s v="Trimble County 1"/>
    <n v="224.3"/>
    <n v="0"/>
    <n v="81.5"/>
    <n v="2"/>
    <n v="2400.1"/>
    <n v="10698"/>
    <n v="678"/>
    <n v="195.7"/>
    <n v="4698"/>
    <n v="7"/>
    <n v="82"/>
    <n v="0"/>
    <n v="281"/>
    <n v="22.19"/>
    <n v="22.56"/>
    <n v="5060"/>
    <s v="2017Plan"/>
    <d v="2018-03-01T00:00:00"/>
    <x v="2"/>
    <x v="11"/>
    <s v="N/A"/>
    <n v="224.3"/>
    <x v="0"/>
  </r>
  <r>
    <x v="2"/>
    <x v="2"/>
    <n v="13"/>
    <s v="Trimble County 2"/>
    <n v="21.2"/>
    <n v="0"/>
    <n v="5.0999999999999996"/>
    <n v="1"/>
    <n v="195"/>
    <n v="9202"/>
    <n v="44"/>
    <n v="205"/>
    <n v="400"/>
    <n v="7"/>
    <n v="23"/>
    <n v="0"/>
    <n v="30"/>
    <n v="20.29"/>
    <n v="21.39"/>
    <n v="453"/>
    <s v="2017Plan"/>
    <d v="2018-03-01T00:00:00"/>
    <x v="2"/>
    <x v="12"/>
    <n v="17.172000000000001"/>
    <n v="4.0279999999999996"/>
    <x v="0"/>
  </r>
  <r>
    <x v="2"/>
    <x v="2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13"/>
    <n v="0"/>
    <n v="0"/>
    <x v="1"/>
  </r>
  <r>
    <x v="2"/>
    <x v="2"/>
    <n v="15"/>
    <s v="Cane Run 7 2X1"/>
    <n v="462.8"/>
    <n v="0"/>
    <n v="90"/>
    <n v="3"/>
    <n v="3140"/>
    <n v="6784"/>
    <n v="678"/>
    <n v="335.4"/>
    <n v="10533"/>
    <n v="8"/>
    <n v="28"/>
    <n v="0"/>
    <n v="557"/>
    <n v="23.96"/>
    <n v="24.02"/>
    <n v="11117"/>
    <s v="2017Plan"/>
    <d v="2018-03-01T00:00:00"/>
    <x v="2"/>
    <x v="13"/>
    <n v="360.98400000000004"/>
    <n v="101.816"/>
    <x v="1"/>
  </r>
  <r>
    <x v="2"/>
    <x v="2"/>
    <n v="16"/>
    <s v="Brown 5"/>
    <n v="6.9"/>
    <n v="0"/>
    <n v="7.7"/>
    <n v="4"/>
    <n v="103.8"/>
    <n v="15048"/>
    <n v="113"/>
    <n v="337.3"/>
    <n v="350"/>
    <n v="0"/>
    <n v="1"/>
    <n v="0"/>
    <n v="0"/>
    <n v="50.75"/>
    <n v="50.9"/>
    <n v="351"/>
    <s v="2017Plan"/>
    <d v="2018-03-01T00:00:00"/>
    <x v="2"/>
    <x v="14"/>
    <n v="3.2429999999999999"/>
    <n v="3.6570000000000005"/>
    <x v="2"/>
  </r>
  <r>
    <x v="2"/>
    <x v="2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14"/>
    <n v="0"/>
    <n v="0"/>
    <x v="2"/>
  </r>
  <r>
    <x v="2"/>
    <x v="2"/>
    <n v="18"/>
    <s v="Brown 6"/>
    <n v="7.5"/>
    <n v="0"/>
    <n v="6.4"/>
    <n v="8"/>
    <n v="89.5"/>
    <n v="11976"/>
    <n v="70"/>
    <n v="337.3"/>
    <n v="302"/>
    <n v="2"/>
    <n v="6"/>
    <n v="0"/>
    <n v="0"/>
    <n v="40.39"/>
    <n v="41.23"/>
    <n v="308"/>
    <s v="2017Plan"/>
    <d v="2018-03-01T00:00:00"/>
    <x v="2"/>
    <x v="15"/>
    <n v="4.6500000000000004"/>
    <n v="2.85"/>
    <x v="2"/>
  </r>
  <r>
    <x v="2"/>
    <x v="2"/>
    <n v="19"/>
    <s v="Brown 7"/>
    <n v="15"/>
    <n v="0"/>
    <n v="12.8"/>
    <n v="13"/>
    <n v="164"/>
    <n v="10943"/>
    <n v="106"/>
    <n v="337.3"/>
    <n v="553"/>
    <n v="3"/>
    <n v="10"/>
    <n v="0"/>
    <n v="0"/>
    <n v="36.909999999999997"/>
    <n v="37.6"/>
    <n v="564"/>
    <s v="2017Plan"/>
    <d v="2018-03-01T00:00:00"/>
    <x v="2"/>
    <x v="16"/>
    <n v="9.3000000000000007"/>
    <n v="5.7"/>
    <x v="2"/>
  </r>
  <r>
    <x v="2"/>
    <x v="2"/>
    <n v="20"/>
    <s v="Brown 8"/>
    <n v="4.2"/>
    <n v="0"/>
    <n v="4.7"/>
    <n v="4"/>
    <n v="68.5"/>
    <n v="16518"/>
    <n v="83"/>
    <n v="337.3"/>
    <n v="231"/>
    <n v="0"/>
    <n v="1"/>
    <n v="0"/>
    <n v="0"/>
    <n v="55.71"/>
    <n v="55.95"/>
    <n v="232"/>
    <s v="2017Plan"/>
    <d v="2018-03-01T00:00:00"/>
    <x v="2"/>
    <x v="17"/>
    <n v="4.2"/>
    <s v="N/A"/>
    <x v="2"/>
  </r>
  <r>
    <x v="2"/>
    <x v="2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17"/>
    <n v="0"/>
    <s v="N/A"/>
    <x v="2"/>
  </r>
  <r>
    <x v="2"/>
    <x v="2"/>
    <n v="22"/>
    <s v="Brown 9"/>
    <n v="2.7"/>
    <n v="0"/>
    <n v="3"/>
    <n v="5"/>
    <n v="43.8"/>
    <n v="16518"/>
    <n v="53"/>
    <n v="337.3"/>
    <n v="148"/>
    <n v="0"/>
    <n v="1"/>
    <n v="0"/>
    <n v="0"/>
    <n v="55.71"/>
    <n v="56.2"/>
    <n v="149"/>
    <s v="2017Plan"/>
    <d v="2018-03-01T00:00:00"/>
    <x v="2"/>
    <x v="18"/>
    <n v="2.7"/>
    <s v="N/A"/>
    <x v="2"/>
  </r>
  <r>
    <x v="2"/>
    <x v="2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18"/>
    <n v="0"/>
    <s v="N/A"/>
    <x v="2"/>
  </r>
  <r>
    <x v="2"/>
    <x v="2"/>
    <n v="24"/>
    <s v="Brown 10"/>
    <n v="2.1"/>
    <n v="0"/>
    <n v="2.2999999999999998"/>
    <n v="2"/>
    <n v="33.9"/>
    <n v="16518"/>
    <n v="41"/>
    <n v="337.3"/>
    <n v="114"/>
    <n v="0"/>
    <n v="1"/>
    <n v="0"/>
    <n v="0"/>
    <n v="55.71"/>
    <n v="55.96"/>
    <n v="115"/>
    <s v="2017Plan"/>
    <d v="2018-03-01T00:00:00"/>
    <x v="2"/>
    <x v="19"/>
    <n v="2.1"/>
    <s v="N/A"/>
    <x v="2"/>
  </r>
  <r>
    <x v="2"/>
    <x v="2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19"/>
    <n v="0"/>
    <s v="N/A"/>
    <x v="2"/>
  </r>
  <r>
    <x v="2"/>
    <x v="2"/>
    <n v="26"/>
    <s v="Brown 11"/>
    <n v="2.2000000000000002"/>
    <n v="0"/>
    <n v="2.6"/>
    <n v="2"/>
    <n v="37.200000000000003"/>
    <n v="16518"/>
    <n v="45"/>
    <n v="337.3"/>
    <n v="125"/>
    <n v="0"/>
    <n v="0"/>
    <n v="0"/>
    <n v="0"/>
    <n v="55.71"/>
    <n v="55.9"/>
    <n v="126"/>
    <s v="2017Plan"/>
    <d v="2018-03-01T00:00:00"/>
    <x v="2"/>
    <x v="20"/>
    <n v="2.2000000000000002"/>
    <s v="N/A"/>
    <x v="2"/>
  </r>
  <r>
    <x v="2"/>
    <x v="2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20"/>
    <n v="0"/>
    <s v="N/A"/>
    <x v="2"/>
  </r>
  <r>
    <x v="2"/>
    <x v="2"/>
    <n v="28"/>
    <s v="Paddys Run 13"/>
    <n v="19.600000000000001"/>
    <n v="0"/>
    <n v="16.399999999999999"/>
    <n v="29"/>
    <n v="208.7"/>
    <n v="10651"/>
    <n v="132"/>
    <n v="337.3"/>
    <n v="704"/>
    <n v="1"/>
    <n v="4"/>
    <n v="0"/>
    <n v="0"/>
    <n v="35.92"/>
    <n v="36.15"/>
    <n v="708"/>
    <s v="2017Plan"/>
    <d v="2018-03-01T00:00:00"/>
    <x v="2"/>
    <x v="21"/>
    <n v="9.2119999999999997"/>
    <n v="10.388000000000002"/>
    <x v="2"/>
  </r>
  <r>
    <x v="2"/>
    <x v="2"/>
    <n v="29"/>
    <s v="Trimble Co 05"/>
    <n v="48.3"/>
    <n v="0"/>
    <n v="38.4"/>
    <n v="23"/>
    <n v="544.70000000000005"/>
    <n v="11272"/>
    <n v="363"/>
    <n v="337.3"/>
    <n v="1837"/>
    <n v="1"/>
    <n v="3"/>
    <n v="0"/>
    <n v="0"/>
    <n v="38.020000000000003"/>
    <n v="38.090000000000003"/>
    <n v="1841"/>
    <s v="2017Plan"/>
    <d v="2018-03-01T00:00:00"/>
    <x v="2"/>
    <x v="22"/>
    <n v="34.292999999999999"/>
    <n v="14.006999999999998"/>
    <x v="2"/>
  </r>
  <r>
    <x v="2"/>
    <x v="2"/>
    <n v="30"/>
    <s v="Trimble Co 06"/>
    <n v="41.2"/>
    <n v="0"/>
    <n v="32.799999999999997"/>
    <n v="22"/>
    <n v="463"/>
    <n v="11239"/>
    <n v="307"/>
    <n v="337.3"/>
    <n v="1562"/>
    <n v="1"/>
    <n v="3"/>
    <n v="0"/>
    <n v="0"/>
    <n v="37.909999999999997"/>
    <n v="37.99"/>
    <n v="1565"/>
    <s v="2017Plan"/>
    <d v="2018-03-01T00:00:00"/>
    <x v="2"/>
    <x v="23"/>
    <n v="29.251999999999999"/>
    <n v="11.948"/>
    <x v="2"/>
  </r>
  <r>
    <x v="2"/>
    <x v="2"/>
    <n v="31"/>
    <s v="Trimble Co 07"/>
    <n v="35.5"/>
    <n v="0"/>
    <n v="28.2"/>
    <n v="19"/>
    <n v="397"/>
    <n v="11193"/>
    <n v="261"/>
    <n v="337.3"/>
    <n v="1339"/>
    <n v="1"/>
    <n v="3"/>
    <n v="0"/>
    <n v="0"/>
    <n v="37.75"/>
    <n v="37.83"/>
    <n v="1342"/>
    <s v="2017Plan"/>
    <d v="2018-03-01T00:00:00"/>
    <x v="2"/>
    <x v="24"/>
    <n v="22.364999999999998"/>
    <n v="13.135"/>
    <x v="2"/>
  </r>
  <r>
    <x v="2"/>
    <x v="2"/>
    <n v="32"/>
    <s v="Trimble Co 08"/>
    <n v="14.1"/>
    <n v="0"/>
    <n v="11.2"/>
    <n v="16"/>
    <n v="154.5"/>
    <n v="10971"/>
    <n v="97"/>
    <n v="337.3"/>
    <n v="521"/>
    <n v="1"/>
    <n v="2"/>
    <n v="0"/>
    <n v="0"/>
    <n v="37"/>
    <n v="37.17"/>
    <n v="524"/>
    <s v="2017Plan"/>
    <d v="2018-03-01T00:00:00"/>
    <x v="2"/>
    <x v="25"/>
    <n v="8.8829999999999991"/>
    <n v="5.2169999999999996"/>
    <x v="2"/>
  </r>
  <r>
    <x v="2"/>
    <x v="2"/>
    <n v="33"/>
    <s v="Trimble Co 09"/>
    <n v="30.5"/>
    <n v="0"/>
    <n v="24.3"/>
    <n v="19"/>
    <n v="342.4"/>
    <n v="11212"/>
    <n v="226"/>
    <n v="337.3"/>
    <n v="1155"/>
    <n v="1"/>
    <n v="3"/>
    <n v="0"/>
    <n v="0"/>
    <n v="37.81"/>
    <n v="37.909999999999997"/>
    <n v="1158"/>
    <s v="2017Plan"/>
    <d v="2018-03-01T00:00:00"/>
    <x v="2"/>
    <x v="26"/>
    <n v="19.215"/>
    <n v="11.285"/>
    <x v="2"/>
  </r>
  <r>
    <x v="2"/>
    <x v="2"/>
    <n v="34"/>
    <s v="Trimble Co 10"/>
    <n v="6.1"/>
    <n v="0"/>
    <n v="4.8"/>
    <n v="7"/>
    <n v="66.3"/>
    <n v="10905"/>
    <n v="41"/>
    <n v="337.3"/>
    <n v="224"/>
    <n v="0"/>
    <n v="1"/>
    <n v="0"/>
    <n v="0"/>
    <n v="36.78"/>
    <n v="36.950000000000003"/>
    <n v="225"/>
    <s v="2017Plan"/>
    <d v="2018-03-01T00:00:00"/>
    <x v="2"/>
    <x v="27"/>
    <n v="3.843"/>
    <n v="2.2569999999999997"/>
    <x v="2"/>
  </r>
  <r>
    <x v="2"/>
    <x v="2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28"/>
    <s v="N/A"/>
    <n v="0"/>
    <x v="2"/>
  </r>
  <r>
    <x v="2"/>
    <x v="2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29"/>
    <n v="0"/>
    <s v="N/A"/>
    <x v="2"/>
  </r>
  <r>
    <x v="2"/>
    <x v="2"/>
    <n v="37"/>
    <s v="Paddys Run 11"/>
    <n v="0.1"/>
    <n v="0"/>
    <n v="0.7"/>
    <n v="1"/>
    <n v="1"/>
    <n v="15479"/>
    <n v="5"/>
    <n v="337.3"/>
    <n v="3"/>
    <n v="0"/>
    <n v="0"/>
    <n v="0"/>
    <n v="0"/>
    <n v="52.21"/>
    <n v="52.21"/>
    <n v="3"/>
    <s v="2017Plan"/>
    <d v="2018-03-01T00:00:00"/>
    <x v="2"/>
    <x v="30"/>
    <s v="N/A"/>
    <n v="0.1"/>
    <x v="2"/>
  </r>
  <r>
    <x v="2"/>
    <x v="2"/>
    <n v="38"/>
    <s v="Paddys Run 12"/>
    <n v="0.2"/>
    <n v="0"/>
    <n v="0.9"/>
    <n v="1"/>
    <n v="3.1"/>
    <n v="17005"/>
    <n v="7"/>
    <n v="337.3"/>
    <n v="10"/>
    <n v="0"/>
    <n v="0"/>
    <n v="0"/>
    <n v="0"/>
    <n v="57.35"/>
    <n v="57.35"/>
    <n v="10"/>
    <s v="2017Plan"/>
    <d v="2018-03-01T00:00:00"/>
    <x v="2"/>
    <x v="31"/>
    <s v="N/A"/>
    <n v="0.2"/>
    <x v="2"/>
  </r>
  <r>
    <x v="2"/>
    <x v="2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32"/>
    <s v="N/A"/>
    <n v="0"/>
    <x v="2"/>
  </r>
  <r>
    <x v="2"/>
    <x v="2"/>
    <n v="40"/>
    <s v="Dix Dam"/>
    <n v="10.4"/>
    <n v="0"/>
    <n v="44.6"/>
    <n v="39"/>
    <s v=""/>
    <s v=""/>
    <n v="339"/>
    <n v="0"/>
    <n v="0"/>
    <s v=""/>
    <n v="0"/>
    <n v="0"/>
    <n v="0"/>
    <n v="0"/>
    <n v="0"/>
    <n v="0"/>
    <s v="2017Plan"/>
    <d v="2018-03-01T00:00:00"/>
    <x v="2"/>
    <x v="33"/>
    <n v="10.4"/>
    <s v="N/A"/>
    <x v="3"/>
  </r>
  <r>
    <x v="2"/>
    <x v="2"/>
    <n v="41"/>
    <s v="Ohio Falls"/>
    <n v="14.1"/>
    <n v="0"/>
    <n v="100"/>
    <n v="0"/>
    <s v=""/>
    <s v=""/>
    <n v="744"/>
    <n v="0"/>
    <n v="0"/>
    <s v=""/>
    <n v="0"/>
    <n v="0"/>
    <n v="0"/>
    <n v="0"/>
    <n v="0"/>
    <n v="0"/>
    <s v="2017Plan"/>
    <d v="2018-03-01T00:00:00"/>
    <x v="2"/>
    <x v="34"/>
    <s v="N/A"/>
    <n v="14.1"/>
    <x v="3"/>
  </r>
  <r>
    <x v="2"/>
    <x v="2"/>
    <n v="42"/>
    <s v="Brown Solar"/>
    <n v="1.6"/>
    <n v="0"/>
    <n v="100"/>
    <n v="0"/>
    <s v=""/>
    <s v=""/>
    <n v="744"/>
    <n v="0"/>
    <n v="0"/>
    <s v=""/>
    <n v="0"/>
    <n v="0"/>
    <n v="0"/>
    <n v="0"/>
    <n v="0"/>
    <n v="0"/>
    <s v="2017Plan"/>
    <d v="2018-03-01T00:00:00"/>
    <x v="2"/>
    <x v="35"/>
    <n v="0.97599999999999998"/>
    <n v="0.62400000000000011"/>
    <x v="4"/>
  </r>
  <r>
    <x v="2"/>
    <x v="2"/>
    <n v="43"/>
    <s v="OVEC-K Min"/>
    <n v="11.5"/>
    <n v="0"/>
    <n v="100"/>
    <n v="0"/>
    <n v="1153.2"/>
    <n v="100000"/>
    <n v="744"/>
    <n v="27.2"/>
    <n v="313"/>
    <n v="0"/>
    <n v="0"/>
    <n v="0"/>
    <n v="0"/>
    <n v="27.16"/>
    <n v="27.16"/>
    <n v="313"/>
    <s v="2017Plan"/>
    <d v="2018-03-01T00:00:00"/>
    <x v="2"/>
    <x v="36"/>
    <n v="11.5"/>
    <s v="N/A"/>
    <x v="0"/>
  </r>
  <r>
    <x v="2"/>
    <x v="2"/>
    <n v="44"/>
    <s v="OVEC-K Max"/>
    <n v="6.5"/>
    <n v="0"/>
    <n v="28.3"/>
    <n v="68"/>
    <n v="647.6"/>
    <n v="100000"/>
    <n v="212"/>
    <n v="27.2"/>
    <n v="176"/>
    <n v="0"/>
    <n v="0"/>
    <n v="0"/>
    <n v="0"/>
    <n v="27.16"/>
    <n v="27.16"/>
    <n v="176"/>
    <s v="2017Plan"/>
    <d v="2018-03-01T00:00:00"/>
    <x v="2"/>
    <x v="36"/>
    <n v="6.5"/>
    <s v="N/A"/>
    <x v="0"/>
  </r>
  <r>
    <x v="2"/>
    <x v="2"/>
    <n v="45"/>
    <s v="OVEC-L Min"/>
    <n v="25.7"/>
    <n v="0"/>
    <n v="100"/>
    <n v="0"/>
    <n v="2566.8000000000002"/>
    <n v="100000"/>
    <n v="744"/>
    <n v="27.2"/>
    <n v="697"/>
    <n v="0"/>
    <n v="0"/>
    <n v="0"/>
    <n v="0"/>
    <n v="27.16"/>
    <n v="27.16"/>
    <n v="697"/>
    <s v="2017Plan"/>
    <d v="2018-03-01T00:00:00"/>
    <x v="2"/>
    <x v="36"/>
    <s v="N/A"/>
    <n v="25.7"/>
    <x v="0"/>
  </r>
  <r>
    <x v="2"/>
    <x v="2"/>
    <n v="46"/>
    <s v="OVEC-L Max"/>
    <n v="17.7"/>
    <n v="0"/>
    <n v="33.799999999999997"/>
    <n v="70"/>
    <n v="1765.5"/>
    <n v="100000"/>
    <n v="251"/>
    <n v="27.2"/>
    <n v="480"/>
    <n v="0"/>
    <n v="0"/>
    <n v="0"/>
    <n v="0"/>
    <n v="27.16"/>
    <n v="27.16"/>
    <n v="480"/>
    <s v="2017Plan"/>
    <d v="2018-03-01T00:00:00"/>
    <x v="2"/>
    <x v="36"/>
    <s v="N/A"/>
    <n v="17.7"/>
    <x v="0"/>
  </r>
  <r>
    <x v="2"/>
    <x v="2"/>
    <n v="47"/>
    <s v="PURP5X16a 1"/>
    <n v="0.4"/>
    <n v="0"/>
    <n v="2.2999999999999998"/>
    <n v="4"/>
    <s v=""/>
    <s v=""/>
    <n v="8"/>
    <n v="38"/>
    <n v="15"/>
    <s v=""/>
    <n v="0"/>
    <n v="0"/>
    <n v="3"/>
    <n v="46.5"/>
    <n v="46.5"/>
    <n v="19"/>
    <s v="2017Plan"/>
    <d v="2018-03-01T00:00:00"/>
    <x v="2"/>
    <x v="37"/>
    <s v="N/A"/>
    <s v="N/A"/>
    <x v="5"/>
  </r>
  <r>
    <x v="2"/>
    <x v="2"/>
    <n v="48"/>
    <s v="PURP5X16a 2"/>
    <n v="0.2"/>
    <n v="0"/>
    <n v="1.1000000000000001"/>
    <n v="3"/>
    <s v=""/>
    <s v=""/>
    <n v="4"/>
    <n v="39.6"/>
    <n v="8"/>
    <s v=""/>
    <n v="0"/>
    <n v="0"/>
    <n v="2"/>
    <n v="48.43"/>
    <n v="48.43"/>
    <n v="10"/>
    <s v="2017Plan"/>
    <d v="2018-03-01T00:00:00"/>
    <x v="2"/>
    <x v="37"/>
    <s v="N/A"/>
    <s v="N/A"/>
    <x v="5"/>
  </r>
  <r>
    <x v="2"/>
    <x v="2"/>
    <n v="49"/>
    <s v="PURP5X16a 3"/>
    <n v="0.1"/>
    <n v="0"/>
    <n v="0.6"/>
    <n v="2"/>
    <s v=""/>
    <s v=""/>
    <n v="2"/>
    <n v="42.5"/>
    <n v="4"/>
    <s v=""/>
    <n v="0"/>
    <n v="0"/>
    <n v="1"/>
    <n v="52.05"/>
    <n v="52.05"/>
    <n v="5"/>
    <s v="2017Plan"/>
    <d v="2018-03-01T00:00:00"/>
    <x v="2"/>
    <x v="37"/>
    <s v="N/A"/>
    <s v="N/A"/>
    <x v="5"/>
  </r>
  <r>
    <x v="2"/>
    <x v="2"/>
    <n v="50"/>
    <s v="PURP5X16a 4"/>
    <n v="0.1"/>
    <n v="0"/>
    <n v="0.3"/>
    <n v="1"/>
    <s v=""/>
    <s v=""/>
    <n v="1"/>
    <n v="42.1"/>
    <n v="2"/>
    <s v=""/>
    <n v="0"/>
    <n v="0"/>
    <n v="0"/>
    <n v="51.68"/>
    <n v="51.68"/>
    <n v="3"/>
    <s v="2017Plan"/>
    <d v="2018-03-01T00:00:00"/>
    <x v="2"/>
    <x v="37"/>
    <s v="N/A"/>
    <s v="N/A"/>
    <x v="5"/>
  </r>
  <r>
    <x v="2"/>
    <x v="2"/>
    <n v="51"/>
    <s v="PURP7x24H"/>
    <n v="1.3"/>
    <n v="0"/>
    <n v="0.3"/>
    <n v="1"/>
    <s v=""/>
    <s v=""/>
    <n v="7"/>
    <n v="100"/>
    <n v="133"/>
    <s v=""/>
    <n v="0"/>
    <n v="0"/>
    <n v="9"/>
    <n v="106.68"/>
    <n v="106.68"/>
    <n v="141"/>
    <s v="2017Plan"/>
    <d v="2018-03-01T00:00:00"/>
    <x v="2"/>
    <x v="37"/>
    <s v="N/A"/>
    <s v="N/A"/>
    <x v="5"/>
  </r>
  <r>
    <x v="2"/>
    <x v="2"/>
    <n v="52"/>
    <s v="PURP2x16 1"/>
    <n v="0.3"/>
    <n v="0"/>
    <n v="4.2"/>
    <n v="1"/>
    <s v=""/>
    <s v=""/>
    <n v="6"/>
    <n v="38.299999999999997"/>
    <n v="11"/>
    <s v=""/>
    <n v="0"/>
    <n v="0"/>
    <n v="2"/>
    <n v="44.92"/>
    <n v="44.92"/>
    <n v="13"/>
    <s v="2017Plan"/>
    <d v="2018-03-01T00:00:00"/>
    <x v="2"/>
    <x v="37"/>
    <s v="N/A"/>
    <s v="N/A"/>
    <x v="5"/>
  </r>
  <r>
    <x v="2"/>
    <x v="2"/>
    <n v="53"/>
    <s v="PURP2x16 2"/>
    <n v="0.3"/>
    <n v="0"/>
    <n v="4.2"/>
    <n v="1"/>
    <s v=""/>
    <s v=""/>
    <n v="6"/>
    <n v="38.299999999999997"/>
    <n v="11"/>
    <s v=""/>
    <n v="0"/>
    <n v="0"/>
    <n v="2"/>
    <n v="44.92"/>
    <n v="44.92"/>
    <n v="13"/>
    <s v="2017Plan"/>
    <d v="2018-03-01T00:00:00"/>
    <x v="2"/>
    <x v="37"/>
    <s v="N/A"/>
    <s v="N/A"/>
    <x v="5"/>
  </r>
  <r>
    <x v="2"/>
    <x v="2"/>
    <n v="54"/>
    <s v="PURP2x16 3"/>
    <n v="0.3"/>
    <n v="0"/>
    <n v="4.2"/>
    <n v="1"/>
    <s v=""/>
    <s v=""/>
    <n v="6"/>
    <n v="38.299999999999997"/>
    <n v="11"/>
    <s v=""/>
    <n v="0"/>
    <n v="0"/>
    <n v="2"/>
    <n v="44.92"/>
    <n v="44.92"/>
    <n v="13"/>
    <s v="2017Plan"/>
    <d v="2018-03-01T00:00:00"/>
    <x v="2"/>
    <x v="37"/>
    <s v="N/A"/>
    <s v="N/A"/>
    <x v="5"/>
  </r>
  <r>
    <x v="2"/>
    <x v="2"/>
    <n v="55"/>
    <s v="PURP2x16 4"/>
    <n v="0.3"/>
    <n v="0"/>
    <n v="4.2"/>
    <n v="1"/>
    <s v=""/>
    <s v=""/>
    <n v="6"/>
    <n v="38.299999999999997"/>
    <n v="11"/>
    <s v=""/>
    <n v="0"/>
    <n v="0"/>
    <n v="2"/>
    <n v="44.92"/>
    <n v="44.92"/>
    <n v="13"/>
    <s v="2017Plan"/>
    <d v="2018-03-01T00:00:00"/>
    <x v="2"/>
    <x v="37"/>
    <s v="N/A"/>
    <s v="N/A"/>
    <x v="5"/>
  </r>
  <r>
    <x v="2"/>
    <x v="2"/>
    <n v="56"/>
    <s v="PUR7X8 1"/>
    <n v="1"/>
    <n v="0"/>
    <n v="7.7"/>
    <n v="8"/>
    <s v=""/>
    <s v=""/>
    <n v="19"/>
    <n v="26.1"/>
    <n v="25"/>
    <s v=""/>
    <n v="0"/>
    <n v="0"/>
    <n v="7"/>
    <n v="32.979999999999997"/>
    <n v="32.979999999999997"/>
    <n v="31"/>
    <s v="2017Plan"/>
    <d v="2018-03-01T00:00:00"/>
    <x v="2"/>
    <x v="37"/>
    <s v="N/A"/>
    <s v="N/A"/>
    <x v="5"/>
  </r>
  <r>
    <x v="2"/>
    <x v="2"/>
    <n v="57"/>
    <s v="PUR7X8 2"/>
    <n v="0.7"/>
    <n v="0"/>
    <n v="5.2"/>
    <n v="7"/>
    <s v=""/>
    <s v=""/>
    <n v="13"/>
    <n v="24.3"/>
    <n v="16"/>
    <s v=""/>
    <n v="0"/>
    <n v="0"/>
    <n v="4"/>
    <n v="31.04"/>
    <n v="31.04"/>
    <n v="20"/>
    <s v="2017Plan"/>
    <d v="2018-03-01T00:00:00"/>
    <x v="2"/>
    <x v="37"/>
    <s v="N/A"/>
    <s v="N/A"/>
    <x v="5"/>
  </r>
  <r>
    <x v="2"/>
    <x v="2"/>
    <n v="58"/>
    <s v="PUR7X8 3"/>
    <n v="0.5"/>
    <n v="0"/>
    <n v="3.6"/>
    <n v="7"/>
    <s v=""/>
    <s v=""/>
    <n v="9"/>
    <n v="24.1"/>
    <n v="11"/>
    <s v=""/>
    <n v="0"/>
    <n v="0"/>
    <n v="3"/>
    <n v="30.8"/>
    <n v="30.8"/>
    <n v="14"/>
    <s v="2017Plan"/>
    <d v="2018-03-01T00:00:00"/>
    <x v="2"/>
    <x v="37"/>
    <s v="N/A"/>
    <s v="N/A"/>
    <x v="5"/>
  </r>
  <r>
    <x v="2"/>
    <x v="2"/>
    <n v="59"/>
    <s v="PUR7X8 4"/>
    <n v="0.2"/>
    <n v="0"/>
    <n v="1.6"/>
    <n v="3"/>
    <s v=""/>
    <s v=""/>
    <n v="4"/>
    <n v="23.2"/>
    <n v="5"/>
    <s v=""/>
    <n v="0"/>
    <n v="0"/>
    <n v="1"/>
    <n v="29.93"/>
    <n v="29.93"/>
    <n v="6"/>
    <s v="2017Plan"/>
    <d v="2018-03-01T00:00:00"/>
    <x v="2"/>
    <x v="37"/>
    <s v="N/A"/>
    <s v="N/A"/>
    <x v="5"/>
  </r>
  <r>
    <x v="2"/>
    <x v="2"/>
    <n v="60"/>
    <s v="NF5X16NF1"/>
    <n v="-7.4"/>
    <n v="0"/>
    <n v="5.3"/>
    <n v="29"/>
    <s v=""/>
    <s v=""/>
    <n v="171"/>
    <n v="39.9"/>
    <n v="-297"/>
    <s v=""/>
    <n v="0"/>
    <n v="0"/>
    <n v="80"/>
    <n v="29.2"/>
    <n v="29.2"/>
    <n v="-217"/>
    <s v="2017Plan"/>
    <d v="2018-03-01T00:00:00"/>
    <x v="2"/>
    <x v="37"/>
    <s v="N/A"/>
    <s v="N/A"/>
    <x v="6"/>
  </r>
  <r>
    <x v="2"/>
    <x v="2"/>
    <n v="61"/>
    <s v="NF7X8NF01"/>
    <n v="-3.3"/>
    <n v="0"/>
    <n v="13.1"/>
    <n v="27"/>
    <s v=""/>
    <s v=""/>
    <n v="207"/>
    <n v="34.700000000000003"/>
    <n v="-113"/>
    <s v=""/>
    <n v="0"/>
    <n v="0"/>
    <n v="28"/>
    <n v="25.99"/>
    <n v="25.99"/>
    <n v="-85"/>
    <s v="2017Plan"/>
    <d v="2018-03-01T00:00:00"/>
    <x v="2"/>
    <x v="37"/>
    <s v="N/A"/>
    <s v="N/A"/>
    <x v="6"/>
  </r>
  <r>
    <x v="2"/>
    <x v="2"/>
    <n v="62"/>
    <s v="NF2X16SAT1"/>
    <n v="-1.4"/>
    <n v="0"/>
    <n v="5.0999999999999996"/>
    <n v="4"/>
    <s v=""/>
    <s v=""/>
    <n v="64"/>
    <n v="38.1"/>
    <n v="-55"/>
    <s v=""/>
    <n v="0"/>
    <n v="0"/>
    <n v="13"/>
    <n v="29.29"/>
    <n v="29.29"/>
    <n v="-42"/>
    <s v="2017Plan"/>
    <d v="2018-03-01T00:00:00"/>
    <x v="2"/>
    <x v="37"/>
    <s v="N/A"/>
    <s v="N/A"/>
    <x v="6"/>
  </r>
  <r>
    <x v="2"/>
    <x v="2"/>
    <n v="63"/>
    <s v="NF2X16SUN1"/>
    <n v="-0.6"/>
    <n v="0"/>
    <n v="2.9"/>
    <n v="4"/>
    <s v=""/>
    <s v=""/>
    <n v="60"/>
    <n v="37"/>
    <n v="-24"/>
    <s v=""/>
    <n v="0"/>
    <n v="0"/>
    <n v="6"/>
    <n v="28.29"/>
    <n v="28.29"/>
    <n v="-18"/>
    <s v="2017Plan"/>
    <d v="2018-03-01T00:00:00"/>
    <x v="2"/>
    <x v="37"/>
    <s v="N/A"/>
    <s v="N/A"/>
    <x v="6"/>
  </r>
  <r>
    <x v="2"/>
    <x v="2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3-01T00:00:00"/>
    <x v="2"/>
    <x v="37"/>
    <s v="N/A"/>
    <s v="N/A"/>
    <x v="6"/>
  </r>
  <r>
    <x v="2"/>
    <x v="2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3-01T00:00:00"/>
    <x v="2"/>
    <x v="37"/>
    <s v="N/A"/>
    <s v="N/A"/>
    <x v="6"/>
  </r>
  <r>
    <x v="2"/>
    <x v="2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03-01T00:00:00"/>
    <x v="2"/>
    <x v="37"/>
    <s v="N/A"/>
    <s v="N/A"/>
    <x v="6"/>
  </r>
  <r>
    <x v="2"/>
    <x v="2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3-01T00:00:00"/>
    <x v="2"/>
    <x v="37"/>
    <s v="N/A"/>
    <s v="N/A"/>
    <x v="6"/>
  </r>
  <r>
    <x v="2"/>
    <x v="2"/>
    <n v="68"/>
    <s v="CSR Airgas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69"/>
    <s v="CSR Infiltrat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0"/>
    <s v="CSR NAS"/>
    <n v="0.1"/>
    <n v="0"/>
    <n v="0.3"/>
    <n v="2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1"/>
    <s v="CSR Cemex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3"/>
    <s v="CSR OldCastle"/>
    <n v="0"/>
    <n v="0"/>
    <n v="0.9"/>
    <n v="1"/>
    <s v=""/>
    <s v=""/>
    <n v="7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4"/>
    <s v="CSR RRDonnelley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5"/>
    <s v="CSR AirLiqu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6"/>
    <s v="CSR RiverView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7"/>
    <s v="CSR Warri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79"/>
    <s v="CSR RobertsBros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3-01T00:00:00"/>
    <x v="2"/>
    <x v="37"/>
    <s v="N/A"/>
    <s v="N/A"/>
    <x v="7"/>
  </r>
  <r>
    <x v="2"/>
    <x v="2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37"/>
    <s v="N/A"/>
    <s v="N/A"/>
    <x v="1"/>
  </r>
  <r>
    <x v="2"/>
    <x v="2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37"/>
    <s v="N/A"/>
    <s v="N/A"/>
    <x v="1"/>
  </r>
  <r>
    <x v="2"/>
    <x v="2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37"/>
    <s v="N/A"/>
    <s v="N/A"/>
    <x v="1"/>
  </r>
  <r>
    <x v="2"/>
    <x v="2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3-01T00:00:00"/>
    <x v="2"/>
    <x v="37"/>
    <s v="N/A"/>
    <s v="N/A"/>
    <x v="1"/>
  </r>
  <r>
    <x v="2"/>
    <x v="2"/>
    <n v="84"/>
    <s v="Bluegrass 3"/>
    <n v="6.7"/>
    <n v="0"/>
    <n v="5.4"/>
    <n v="14"/>
    <n v="72.900000000000006"/>
    <n v="10900"/>
    <n v="42"/>
    <n v="339"/>
    <n v="247"/>
    <n v="0"/>
    <n v="130"/>
    <n v="0"/>
    <n v="4"/>
    <n v="37.54"/>
    <n v="56.94"/>
    <n v="381"/>
    <s v="2017Plan"/>
    <d v="2018-03-01T00:00:00"/>
    <x v="2"/>
    <x v="38"/>
    <s v="N/A"/>
    <n v="6.7"/>
    <x v="2"/>
  </r>
  <r>
    <x v="2"/>
    <x v="3"/>
    <n v="1"/>
    <s v="Brown 1"/>
    <n v="8"/>
    <n v="0"/>
    <n v="10.4"/>
    <n v="1"/>
    <n v="95.5"/>
    <n v="11957"/>
    <n v="221"/>
    <n v="280.89999999999998"/>
    <n v="268"/>
    <n v="1"/>
    <n v="11"/>
    <n v="0"/>
    <n v="23"/>
    <n v="36.479999999999997"/>
    <n v="37.89"/>
    <n v="303"/>
    <s v="2017Plan"/>
    <d v="2018-04-01T00:00:00"/>
    <x v="2"/>
    <x v="0"/>
    <n v="8"/>
    <s v="N/A"/>
    <x v="0"/>
  </r>
  <r>
    <x v="2"/>
    <x v="3"/>
    <n v="2"/>
    <s v="Brown 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1"/>
    <n v="0"/>
    <s v="N/A"/>
    <x v="0"/>
  </r>
  <r>
    <x v="2"/>
    <x v="3"/>
    <n v="3"/>
    <s v="Brown 3"/>
    <n v="50"/>
    <n v="0"/>
    <n v="16.899999999999999"/>
    <n v="4"/>
    <n v="610.4"/>
    <n v="12215"/>
    <n v="325"/>
    <n v="280.89999999999998"/>
    <n v="1715"/>
    <n v="4"/>
    <n v="54"/>
    <n v="0"/>
    <n v="154"/>
    <n v="37.39"/>
    <n v="38.46"/>
    <n v="1922"/>
    <s v="2017Plan"/>
    <d v="2018-04-01T00:00:00"/>
    <x v="2"/>
    <x v="2"/>
    <n v="50"/>
    <s v="N/A"/>
    <x v="0"/>
  </r>
  <r>
    <x v="2"/>
    <x v="3"/>
    <n v="4"/>
    <s v="Ghent 1"/>
    <n v="256.2"/>
    <n v="0"/>
    <n v="74.900000000000006"/>
    <n v="3"/>
    <n v="2689.2"/>
    <n v="10498"/>
    <n v="642"/>
    <n v="199.9"/>
    <n v="5375"/>
    <n v="3"/>
    <n v="42"/>
    <n v="0"/>
    <n v="494"/>
    <n v="22.91"/>
    <n v="23.08"/>
    <n v="5912"/>
    <s v="2017Plan"/>
    <d v="2018-04-01T00:00:00"/>
    <x v="2"/>
    <x v="3"/>
    <n v="256.2"/>
    <s v="N/A"/>
    <x v="0"/>
  </r>
  <r>
    <x v="2"/>
    <x v="3"/>
    <n v="5"/>
    <s v="Ghent 2"/>
    <n v="274.3"/>
    <n v="0"/>
    <n v="78.7"/>
    <n v="2"/>
    <n v="2844.5"/>
    <n v="10369"/>
    <n v="681"/>
    <n v="199.9"/>
    <n v="5686"/>
    <n v="2"/>
    <n v="24"/>
    <n v="0"/>
    <n v="311"/>
    <n v="21.86"/>
    <n v="21.95"/>
    <n v="6021"/>
    <s v="2017Plan"/>
    <d v="2018-04-01T00:00:00"/>
    <x v="2"/>
    <x v="4"/>
    <n v="274.3"/>
    <s v="N/A"/>
    <x v="0"/>
  </r>
  <r>
    <x v="2"/>
    <x v="3"/>
    <n v="6"/>
    <s v="Ghent 3"/>
    <n v="254.6"/>
    <n v="0"/>
    <n v="73.400000000000006"/>
    <n v="2"/>
    <n v="2845"/>
    <n v="11175"/>
    <n v="675"/>
    <n v="199.9"/>
    <n v="5687"/>
    <n v="3"/>
    <n v="38"/>
    <n v="0"/>
    <n v="479"/>
    <n v="24.22"/>
    <n v="24.37"/>
    <n v="6204"/>
    <s v="2017Plan"/>
    <d v="2018-04-01T00:00:00"/>
    <x v="2"/>
    <x v="5"/>
    <n v="254.6"/>
    <s v="N/A"/>
    <x v="0"/>
  </r>
  <r>
    <x v="2"/>
    <x v="3"/>
    <n v="7"/>
    <s v="Ghent 4"/>
    <n v="49.5"/>
    <n v="0"/>
    <n v="14.5"/>
    <n v="1"/>
    <n v="547.70000000000005"/>
    <n v="11055"/>
    <n v="134"/>
    <n v="199.9"/>
    <n v="1095"/>
    <n v="2"/>
    <n v="23"/>
    <n v="0"/>
    <n v="93"/>
    <n v="23.98"/>
    <n v="24.44"/>
    <n v="1211"/>
    <s v="2017Plan"/>
    <d v="2018-04-01T00:00:00"/>
    <x v="2"/>
    <x v="6"/>
    <n v="49.5"/>
    <s v="N/A"/>
    <x v="0"/>
  </r>
  <r>
    <x v="2"/>
    <x v="3"/>
    <n v="8"/>
    <s v="Mill Creek 1"/>
    <n v="112"/>
    <n v="0"/>
    <n v="51.9"/>
    <n v="3"/>
    <n v="1170.3"/>
    <n v="10448"/>
    <n v="463"/>
    <n v="198.8"/>
    <n v="2326"/>
    <n v="6"/>
    <n v="26"/>
    <n v="0"/>
    <n v="101"/>
    <n v="21.67"/>
    <n v="21.89"/>
    <n v="2452"/>
    <s v="2017Plan"/>
    <d v="2018-04-01T00:00:00"/>
    <x v="2"/>
    <x v="7"/>
    <s v="N/A"/>
    <n v="112"/>
    <x v="0"/>
  </r>
  <r>
    <x v="2"/>
    <x v="3"/>
    <n v="9"/>
    <s v="Mill Creek 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8"/>
    <s v="N/A"/>
    <n v="0"/>
    <x v="0"/>
  </r>
  <r>
    <x v="2"/>
    <x v="3"/>
    <n v="10"/>
    <s v="Mill Creek 3"/>
    <n v="202.5"/>
    <n v="0"/>
    <n v="72.7"/>
    <n v="2"/>
    <n v="2162.1999999999998"/>
    <n v="10675"/>
    <n v="651"/>
    <n v="198.7"/>
    <n v="4297"/>
    <n v="12"/>
    <n v="48"/>
    <n v="0"/>
    <n v="257"/>
    <n v="22.48"/>
    <n v="22.72"/>
    <n v="4602"/>
    <s v="2017Plan"/>
    <d v="2018-04-01T00:00:00"/>
    <x v="2"/>
    <x v="9"/>
    <s v="N/A"/>
    <n v="202.5"/>
    <x v="0"/>
  </r>
  <r>
    <x v="2"/>
    <x v="3"/>
    <n v="11"/>
    <s v="Mill Creek 4"/>
    <n v="277.89999999999998"/>
    <n v="0"/>
    <n v="80.099999999999994"/>
    <n v="2"/>
    <n v="2898.4"/>
    <n v="10430"/>
    <n v="670"/>
    <n v="198.8"/>
    <n v="5761"/>
    <n v="19"/>
    <n v="76"/>
    <n v="0"/>
    <n v="351"/>
    <n v="21.99"/>
    <n v="22.26"/>
    <n v="6187"/>
    <s v="2017Plan"/>
    <d v="2018-04-01T00:00:00"/>
    <x v="2"/>
    <x v="10"/>
    <s v="N/A"/>
    <n v="277.89999999999998"/>
    <x v="0"/>
  </r>
  <r>
    <x v="2"/>
    <x v="3"/>
    <n v="12"/>
    <s v="Trimble County 1"/>
    <n v="194.9"/>
    <n v="0"/>
    <n v="73.2"/>
    <n v="2"/>
    <n v="2079.5"/>
    <n v="10671"/>
    <n v="610"/>
    <n v="194.8"/>
    <n v="4052"/>
    <n v="7"/>
    <n v="87"/>
    <n v="0"/>
    <n v="244"/>
    <n v="22.04"/>
    <n v="22.49"/>
    <n v="4383"/>
    <s v="2017Plan"/>
    <d v="2018-04-01T00:00:00"/>
    <x v="2"/>
    <x v="11"/>
    <s v="N/A"/>
    <n v="194.9"/>
    <x v="0"/>
  </r>
  <r>
    <x v="2"/>
    <x v="3"/>
    <n v="13"/>
    <s v="Trimble County 2"/>
    <n v="1.9"/>
    <n v="0"/>
    <n v="0.5"/>
    <n v="2"/>
    <n v="17.8"/>
    <n v="9492"/>
    <n v="10"/>
    <n v="204.3"/>
    <n v="36"/>
    <n v="17"/>
    <n v="53"/>
    <n v="0"/>
    <n v="3"/>
    <n v="20.83"/>
    <n v="49.12"/>
    <n v="92"/>
    <s v="2017Plan"/>
    <d v="2018-04-01T00:00:00"/>
    <x v="2"/>
    <x v="12"/>
    <n v="1.5389999999999999"/>
    <n v="0.36099999999999999"/>
    <x v="0"/>
  </r>
  <r>
    <x v="2"/>
    <x v="3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13"/>
    <n v="0"/>
    <n v="0"/>
    <x v="1"/>
  </r>
  <r>
    <x v="2"/>
    <x v="3"/>
    <n v="15"/>
    <s v="Cane Run 7 2X1"/>
    <n v="452.5"/>
    <n v="0"/>
    <n v="91"/>
    <n v="3"/>
    <n v="3067.5"/>
    <n v="6779"/>
    <n v="656"/>
    <n v="305.10000000000002"/>
    <n v="9360"/>
    <n v="8"/>
    <n v="25"/>
    <n v="0"/>
    <n v="539"/>
    <n v="21.88"/>
    <n v="21.93"/>
    <n v="9924"/>
    <s v="2017Plan"/>
    <d v="2018-04-01T00:00:00"/>
    <x v="2"/>
    <x v="13"/>
    <n v="352.95"/>
    <n v="99.55"/>
    <x v="1"/>
  </r>
  <r>
    <x v="2"/>
    <x v="3"/>
    <n v="16"/>
    <s v="Brown 5"/>
    <n v="6"/>
    <n v="0"/>
    <n v="7"/>
    <n v="5"/>
    <n v="84.7"/>
    <n v="14047"/>
    <n v="84"/>
    <n v="306.8"/>
    <n v="260"/>
    <n v="0"/>
    <n v="1"/>
    <n v="0"/>
    <n v="0"/>
    <n v="43.1"/>
    <n v="43.33"/>
    <n v="261"/>
    <s v="2017Plan"/>
    <d v="2018-04-01T00:00:00"/>
    <x v="2"/>
    <x v="14"/>
    <n v="2.82"/>
    <n v="3.18"/>
    <x v="2"/>
  </r>
  <r>
    <x v="2"/>
    <x v="3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14"/>
    <n v="0"/>
    <n v="0"/>
    <x v="2"/>
  </r>
  <r>
    <x v="2"/>
    <x v="3"/>
    <n v="18"/>
    <s v="Brown 6"/>
    <n v="8.9"/>
    <n v="0"/>
    <n v="7.9"/>
    <n v="6"/>
    <n v="99.1"/>
    <n v="11124"/>
    <n v="67"/>
    <n v="306.8"/>
    <n v="304"/>
    <n v="1"/>
    <n v="4"/>
    <n v="0"/>
    <n v="0"/>
    <n v="34.130000000000003"/>
    <n v="34.6"/>
    <n v="308"/>
    <s v="2017Plan"/>
    <d v="2018-04-01T00:00:00"/>
    <x v="2"/>
    <x v="15"/>
    <n v="5.5179999999999998"/>
    <n v="3.3820000000000001"/>
    <x v="2"/>
  </r>
  <r>
    <x v="2"/>
    <x v="3"/>
    <n v="19"/>
    <s v="Brown 7"/>
    <n v="10.6"/>
    <n v="0"/>
    <n v="9.4"/>
    <n v="7"/>
    <n v="118.1"/>
    <n v="11118"/>
    <n v="80"/>
    <n v="306.8"/>
    <n v="362"/>
    <n v="2"/>
    <n v="5"/>
    <n v="0"/>
    <n v="0"/>
    <n v="34.11"/>
    <n v="34.619999999999997"/>
    <n v="368"/>
    <s v="2017Plan"/>
    <d v="2018-04-01T00:00:00"/>
    <x v="2"/>
    <x v="16"/>
    <n v="6.5720000000000001"/>
    <n v="4.0279999999999996"/>
    <x v="2"/>
  </r>
  <r>
    <x v="2"/>
    <x v="3"/>
    <n v="20"/>
    <s v="Brown 8"/>
    <n v="1.7"/>
    <n v="0"/>
    <n v="2"/>
    <n v="2"/>
    <n v="24"/>
    <n v="13800"/>
    <n v="22"/>
    <n v="306.8"/>
    <n v="74"/>
    <n v="0"/>
    <n v="0"/>
    <n v="0"/>
    <n v="0"/>
    <n v="42.34"/>
    <n v="42.57"/>
    <n v="74"/>
    <s v="2017Plan"/>
    <d v="2018-04-01T00:00:00"/>
    <x v="2"/>
    <x v="17"/>
    <n v="1.7"/>
    <s v="N/A"/>
    <x v="2"/>
  </r>
  <r>
    <x v="2"/>
    <x v="3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17"/>
    <n v="0"/>
    <s v="N/A"/>
    <x v="2"/>
  </r>
  <r>
    <x v="2"/>
    <x v="3"/>
    <n v="22"/>
    <s v="Brown 9"/>
    <n v="0.7"/>
    <n v="0"/>
    <n v="0.8"/>
    <n v="1"/>
    <n v="9.1"/>
    <n v="13565"/>
    <n v="8"/>
    <n v="306.8"/>
    <n v="28"/>
    <n v="0"/>
    <n v="0"/>
    <n v="0"/>
    <n v="0"/>
    <n v="41.62"/>
    <n v="41.92"/>
    <n v="28"/>
    <s v="2017Plan"/>
    <d v="2018-04-01T00:00:00"/>
    <x v="2"/>
    <x v="18"/>
    <n v="0.7"/>
    <s v="N/A"/>
    <x v="2"/>
  </r>
  <r>
    <x v="2"/>
    <x v="3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18"/>
    <n v="0"/>
    <s v="N/A"/>
    <x v="2"/>
  </r>
  <r>
    <x v="2"/>
    <x v="3"/>
    <n v="24"/>
    <s v="Brown 10"/>
    <n v="1.5"/>
    <n v="0"/>
    <n v="1.8"/>
    <n v="3"/>
    <n v="21.6"/>
    <n v="13915"/>
    <n v="20"/>
    <n v="306.8"/>
    <n v="66"/>
    <n v="0"/>
    <n v="1"/>
    <n v="0"/>
    <n v="0"/>
    <n v="42.7"/>
    <n v="43.12"/>
    <n v="67"/>
    <s v="2017Plan"/>
    <d v="2018-04-01T00:00:00"/>
    <x v="2"/>
    <x v="19"/>
    <n v="1.5"/>
    <s v="N/A"/>
    <x v="2"/>
  </r>
  <r>
    <x v="2"/>
    <x v="3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19"/>
    <n v="0"/>
    <s v="N/A"/>
    <x v="2"/>
  </r>
  <r>
    <x v="2"/>
    <x v="3"/>
    <n v="26"/>
    <s v="Brown 11"/>
    <n v="2"/>
    <n v="0"/>
    <n v="2.4"/>
    <n v="3"/>
    <n v="29"/>
    <n v="14189"/>
    <n v="28"/>
    <n v="306.8"/>
    <n v="89"/>
    <n v="0"/>
    <n v="1"/>
    <n v="0"/>
    <n v="0"/>
    <n v="43.54"/>
    <n v="43.86"/>
    <n v="90"/>
    <s v="2017Plan"/>
    <d v="2018-04-01T00:00:00"/>
    <x v="2"/>
    <x v="20"/>
    <n v="2"/>
    <s v="N/A"/>
    <x v="2"/>
  </r>
  <r>
    <x v="2"/>
    <x v="3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20"/>
    <n v="0"/>
    <s v="N/A"/>
    <x v="2"/>
  </r>
  <r>
    <x v="2"/>
    <x v="3"/>
    <n v="28"/>
    <s v="Paddys Run 13"/>
    <n v="18.3"/>
    <n v="0"/>
    <n v="15.8"/>
    <n v="23"/>
    <n v="198.2"/>
    <n v="10814"/>
    <n v="131"/>
    <n v="306.8"/>
    <n v="608"/>
    <n v="1"/>
    <n v="3"/>
    <n v="0"/>
    <n v="0"/>
    <n v="33.18"/>
    <n v="33.36"/>
    <n v="611"/>
    <s v="2017Plan"/>
    <d v="2018-04-01T00:00:00"/>
    <x v="2"/>
    <x v="21"/>
    <n v="8.6009999999999991"/>
    <n v="9.6990000000000016"/>
    <x v="2"/>
  </r>
  <r>
    <x v="2"/>
    <x v="3"/>
    <n v="29"/>
    <s v="Trimble Co 05"/>
    <n v="55.3"/>
    <n v="0"/>
    <n v="45.4"/>
    <n v="18"/>
    <n v="612.79999999999995"/>
    <n v="11089"/>
    <n v="396"/>
    <n v="306.8"/>
    <n v="1880"/>
    <n v="1"/>
    <n v="2"/>
    <n v="0"/>
    <n v="0"/>
    <n v="34.020000000000003"/>
    <n v="34.07"/>
    <n v="1883"/>
    <s v="2017Plan"/>
    <d v="2018-04-01T00:00:00"/>
    <x v="2"/>
    <x v="22"/>
    <n v="39.262999999999998"/>
    <n v="16.036999999999999"/>
    <x v="2"/>
  </r>
  <r>
    <x v="2"/>
    <x v="3"/>
    <n v="30"/>
    <s v="Trimble Co 06"/>
    <n v="43.9"/>
    <n v="0"/>
    <n v="36"/>
    <n v="16"/>
    <n v="485.4"/>
    <n v="11067"/>
    <n v="312"/>
    <n v="306.8"/>
    <n v="1489"/>
    <n v="1"/>
    <n v="2"/>
    <n v="0"/>
    <n v="0"/>
    <n v="33.96"/>
    <n v="34.01"/>
    <n v="1492"/>
    <s v="2017Plan"/>
    <d v="2018-04-01T00:00:00"/>
    <x v="2"/>
    <x v="23"/>
    <n v="31.168999999999997"/>
    <n v="12.730999999999998"/>
    <x v="2"/>
  </r>
  <r>
    <x v="2"/>
    <x v="3"/>
    <n v="31"/>
    <s v="Trimble Co 07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24"/>
    <n v="0"/>
    <n v="0"/>
    <x v="2"/>
  </r>
  <r>
    <x v="2"/>
    <x v="3"/>
    <n v="32"/>
    <s v="Trimble Co 08"/>
    <n v="10.199999999999999"/>
    <n v="0"/>
    <n v="8.3000000000000007"/>
    <n v="14"/>
    <n v="110.9"/>
    <n v="10915"/>
    <n v="69"/>
    <n v="306.8"/>
    <n v="340"/>
    <n v="1"/>
    <n v="2"/>
    <n v="0"/>
    <n v="0"/>
    <n v="33.49"/>
    <n v="33.68"/>
    <n v="342"/>
    <s v="2017Plan"/>
    <d v="2018-04-01T00:00:00"/>
    <x v="2"/>
    <x v="25"/>
    <n v="6.4259999999999993"/>
    <n v="3.7739999999999996"/>
    <x v="2"/>
  </r>
  <r>
    <x v="2"/>
    <x v="3"/>
    <n v="33"/>
    <s v="Trimble Co 09"/>
    <n v="31.2"/>
    <n v="0"/>
    <n v="25.6"/>
    <n v="12"/>
    <n v="342.9"/>
    <n v="10998"/>
    <n v="217"/>
    <n v="306.8"/>
    <n v="1052"/>
    <n v="1"/>
    <n v="2"/>
    <n v="0"/>
    <n v="0"/>
    <n v="33.75"/>
    <n v="33.799999999999997"/>
    <n v="1054"/>
    <s v="2017Plan"/>
    <d v="2018-04-01T00:00:00"/>
    <x v="2"/>
    <x v="26"/>
    <n v="19.655999999999999"/>
    <n v="11.544"/>
    <x v="2"/>
  </r>
  <r>
    <x v="2"/>
    <x v="3"/>
    <n v="34"/>
    <s v="Trimble Co 10"/>
    <n v="7.6"/>
    <n v="0"/>
    <n v="6.2"/>
    <n v="12"/>
    <n v="82.4"/>
    <n v="10898"/>
    <n v="51"/>
    <n v="306.8"/>
    <n v="253"/>
    <n v="1"/>
    <n v="2"/>
    <n v="0"/>
    <n v="0"/>
    <n v="33.44"/>
    <n v="33.65"/>
    <n v="255"/>
    <s v="2017Plan"/>
    <d v="2018-04-01T00:00:00"/>
    <x v="2"/>
    <x v="27"/>
    <n v="4.7879999999999994"/>
    <n v="2.8119999999999998"/>
    <x v="2"/>
  </r>
  <r>
    <x v="2"/>
    <x v="3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28"/>
    <s v="N/A"/>
    <n v="0"/>
    <x v="2"/>
  </r>
  <r>
    <x v="2"/>
    <x v="3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29"/>
    <n v="0"/>
    <s v="N/A"/>
    <x v="2"/>
  </r>
  <r>
    <x v="2"/>
    <x v="3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30"/>
    <s v="N/A"/>
    <n v="0"/>
    <x v="2"/>
  </r>
  <r>
    <x v="2"/>
    <x v="3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31"/>
    <s v="N/A"/>
    <n v="0"/>
    <x v="2"/>
  </r>
  <r>
    <x v="2"/>
    <x v="3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32"/>
    <s v="N/A"/>
    <n v="0"/>
    <x v="2"/>
  </r>
  <r>
    <x v="2"/>
    <x v="3"/>
    <n v="40"/>
    <s v="Dix Dam"/>
    <n v="8.9"/>
    <n v="0"/>
    <n v="39.1"/>
    <n v="30"/>
    <s v=""/>
    <s v=""/>
    <n v="289"/>
    <n v="0"/>
    <n v="0"/>
    <s v=""/>
    <n v="0"/>
    <n v="0"/>
    <n v="0"/>
    <n v="0"/>
    <n v="0"/>
    <n v="0"/>
    <s v="2017Plan"/>
    <d v="2018-04-01T00:00:00"/>
    <x v="2"/>
    <x v="33"/>
    <n v="8.9"/>
    <s v="N/A"/>
    <x v="3"/>
  </r>
  <r>
    <x v="2"/>
    <x v="3"/>
    <n v="41"/>
    <s v="Ohio Falls"/>
    <n v="20.6"/>
    <n v="0"/>
    <n v="100"/>
    <n v="0"/>
    <s v=""/>
    <s v=""/>
    <n v="720"/>
    <n v="0"/>
    <n v="0"/>
    <s v=""/>
    <n v="0"/>
    <n v="0"/>
    <n v="0"/>
    <n v="0"/>
    <n v="0"/>
    <n v="0"/>
    <s v="2017Plan"/>
    <d v="2018-04-01T00:00:00"/>
    <x v="2"/>
    <x v="34"/>
    <s v="N/A"/>
    <n v="20.6"/>
    <x v="3"/>
  </r>
  <r>
    <x v="2"/>
    <x v="3"/>
    <n v="42"/>
    <s v="Brown Solar"/>
    <n v="1.8"/>
    <n v="0"/>
    <n v="100"/>
    <n v="0"/>
    <s v=""/>
    <s v=""/>
    <n v="720"/>
    <n v="0"/>
    <n v="0"/>
    <s v=""/>
    <n v="0"/>
    <n v="0"/>
    <n v="0"/>
    <n v="0"/>
    <n v="0"/>
    <n v="0"/>
    <s v="2017Plan"/>
    <d v="2018-04-01T00:00:00"/>
    <x v="2"/>
    <x v="35"/>
    <n v="1.0980000000000001"/>
    <n v="0.70200000000000007"/>
    <x v="4"/>
  </r>
  <r>
    <x v="2"/>
    <x v="3"/>
    <n v="43"/>
    <s v="OVEC-K Min"/>
    <n v="11.2"/>
    <n v="0"/>
    <n v="100"/>
    <n v="0"/>
    <n v="1116"/>
    <n v="100000"/>
    <n v="720"/>
    <n v="27.2"/>
    <n v="303"/>
    <n v="0"/>
    <n v="0"/>
    <n v="0"/>
    <n v="0"/>
    <n v="27.16"/>
    <n v="27.16"/>
    <n v="303"/>
    <s v="2017Plan"/>
    <d v="2018-04-01T00:00:00"/>
    <x v="2"/>
    <x v="36"/>
    <n v="11.2"/>
    <s v="N/A"/>
    <x v="0"/>
  </r>
  <r>
    <x v="2"/>
    <x v="3"/>
    <n v="44"/>
    <s v="OVEC-K Max"/>
    <n v="0.8"/>
    <n v="0"/>
    <n v="10"/>
    <n v="48"/>
    <n v="77.7"/>
    <n v="100000"/>
    <n v="83"/>
    <n v="27.2"/>
    <n v="21"/>
    <n v="0"/>
    <n v="0"/>
    <n v="0"/>
    <n v="0"/>
    <n v="27.16"/>
    <n v="27.16"/>
    <n v="21"/>
    <s v="2017Plan"/>
    <d v="2018-04-01T00:00:00"/>
    <x v="2"/>
    <x v="36"/>
    <n v="0.8"/>
    <s v="N/A"/>
    <x v="0"/>
  </r>
  <r>
    <x v="2"/>
    <x v="3"/>
    <n v="45"/>
    <s v="OVEC-L Min"/>
    <n v="24.8"/>
    <n v="0"/>
    <n v="100"/>
    <n v="0"/>
    <n v="2484"/>
    <n v="100000"/>
    <n v="720"/>
    <n v="27.2"/>
    <n v="675"/>
    <n v="0"/>
    <n v="0"/>
    <n v="0"/>
    <n v="0"/>
    <n v="27.16"/>
    <n v="27.16"/>
    <n v="675"/>
    <s v="2017Plan"/>
    <d v="2018-04-01T00:00:00"/>
    <x v="2"/>
    <x v="36"/>
    <s v="N/A"/>
    <n v="24.8"/>
    <x v="0"/>
  </r>
  <r>
    <x v="2"/>
    <x v="3"/>
    <n v="46"/>
    <s v="OVEC-L Max"/>
    <n v="2.2999999999999998"/>
    <n v="0"/>
    <n v="12.5"/>
    <n v="46"/>
    <n v="226"/>
    <n v="100000"/>
    <n v="100"/>
    <n v="27.2"/>
    <n v="61"/>
    <n v="0"/>
    <n v="0"/>
    <n v="0"/>
    <n v="0"/>
    <n v="27.16"/>
    <n v="27.16"/>
    <n v="61"/>
    <s v="2017Plan"/>
    <d v="2018-04-01T00:00:00"/>
    <x v="2"/>
    <x v="36"/>
    <s v="N/A"/>
    <n v="2.2999999999999998"/>
    <x v="0"/>
  </r>
  <r>
    <x v="2"/>
    <x v="3"/>
    <n v="47"/>
    <s v="PURP5X16a 1"/>
    <n v="0.2"/>
    <n v="0"/>
    <n v="1.5"/>
    <n v="3"/>
    <s v=""/>
    <s v=""/>
    <n v="5"/>
    <n v="34.9"/>
    <n v="9"/>
    <s v=""/>
    <n v="0"/>
    <n v="0"/>
    <n v="2"/>
    <n v="41.23"/>
    <n v="41.23"/>
    <n v="10"/>
    <s v="2017Plan"/>
    <d v="2018-04-01T00:00:00"/>
    <x v="2"/>
    <x v="37"/>
    <s v="N/A"/>
    <s v="N/A"/>
    <x v="5"/>
  </r>
  <r>
    <x v="2"/>
    <x v="3"/>
    <n v="48"/>
    <s v="PURP5X16a 2"/>
    <n v="0.1"/>
    <n v="0"/>
    <n v="0.6"/>
    <n v="2"/>
    <s v=""/>
    <s v=""/>
    <n v="2"/>
    <n v="37.700000000000003"/>
    <n v="4"/>
    <s v=""/>
    <n v="0"/>
    <n v="0"/>
    <n v="1"/>
    <n v="44.03"/>
    <n v="44.03"/>
    <n v="4"/>
    <s v="2017Plan"/>
    <d v="2018-04-01T00:00:00"/>
    <x v="2"/>
    <x v="37"/>
    <s v="N/A"/>
    <s v="N/A"/>
    <x v="5"/>
  </r>
  <r>
    <x v="2"/>
    <x v="3"/>
    <n v="49"/>
    <s v="PURP5X16a 3"/>
    <n v="0.1"/>
    <n v="0"/>
    <n v="0.6"/>
    <n v="2"/>
    <s v=""/>
    <s v=""/>
    <n v="2"/>
    <n v="37.700000000000003"/>
    <n v="4"/>
    <s v=""/>
    <n v="0"/>
    <n v="0"/>
    <n v="1"/>
    <n v="44.03"/>
    <n v="44.03"/>
    <n v="4"/>
    <s v="2017Plan"/>
    <d v="2018-04-01T00:00:00"/>
    <x v="2"/>
    <x v="37"/>
    <s v="N/A"/>
    <s v="N/A"/>
    <x v="5"/>
  </r>
  <r>
    <x v="2"/>
    <x v="3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5"/>
  </r>
  <r>
    <x v="2"/>
    <x v="3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5"/>
  </r>
  <r>
    <x v="2"/>
    <x v="3"/>
    <n v="52"/>
    <s v="PURP2x16 1"/>
    <n v="0.2"/>
    <n v="0"/>
    <n v="2.1"/>
    <n v="2"/>
    <s v=""/>
    <s v=""/>
    <n v="3"/>
    <n v="30"/>
    <n v="5"/>
    <s v=""/>
    <n v="0"/>
    <n v="0"/>
    <n v="1"/>
    <n v="36.340000000000003"/>
    <n v="36.340000000000003"/>
    <n v="5"/>
    <s v="2017Plan"/>
    <d v="2018-04-01T00:00:00"/>
    <x v="2"/>
    <x v="37"/>
    <s v="N/A"/>
    <s v="N/A"/>
    <x v="5"/>
  </r>
  <r>
    <x v="2"/>
    <x v="3"/>
    <n v="53"/>
    <s v="PURP2x16 2"/>
    <n v="0.1"/>
    <n v="0"/>
    <n v="1.4"/>
    <n v="2"/>
    <s v=""/>
    <s v=""/>
    <n v="2"/>
    <n v="31.5"/>
    <n v="3"/>
    <s v=""/>
    <n v="0"/>
    <n v="0"/>
    <n v="1"/>
    <n v="37.83"/>
    <n v="37.83"/>
    <n v="4"/>
    <s v="2017Plan"/>
    <d v="2018-04-01T00:00:00"/>
    <x v="2"/>
    <x v="37"/>
    <s v="N/A"/>
    <s v="N/A"/>
    <x v="5"/>
  </r>
  <r>
    <x v="2"/>
    <x v="3"/>
    <n v="54"/>
    <s v="PURP2x16 3"/>
    <n v="0.1"/>
    <n v="0"/>
    <n v="1.4"/>
    <n v="2"/>
    <s v=""/>
    <s v=""/>
    <n v="2"/>
    <n v="31.5"/>
    <n v="3"/>
    <s v=""/>
    <n v="0"/>
    <n v="0"/>
    <n v="1"/>
    <n v="37.83"/>
    <n v="37.83"/>
    <n v="4"/>
    <s v="2017Plan"/>
    <d v="2018-04-01T00:00:00"/>
    <x v="2"/>
    <x v="37"/>
    <s v="N/A"/>
    <s v="N/A"/>
    <x v="5"/>
  </r>
  <r>
    <x v="2"/>
    <x v="3"/>
    <n v="55"/>
    <s v="PURP2x16 4"/>
    <n v="0.1"/>
    <n v="0"/>
    <n v="0.7"/>
    <n v="1"/>
    <s v=""/>
    <s v=""/>
    <n v="1"/>
    <n v="35.1"/>
    <n v="2"/>
    <s v=""/>
    <n v="0"/>
    <n v="0"/>
    <n v="0"/>
    <n v="41.39"/>
    <n v="41.39"/>
    <n v="2"/>
    <s v="2017Plan"/>
    <d v="2018-04-01T00:00:00"/>
    <x v="2"/>
    <x v="37"/>
    <s v="N/A"/>
    <s v="N/A"/>
    <x v="5"/>
  </r>
  <r>
    <x v="2"/>
    <x v="3"/>
    <n v="56"/>
    <s v="PUR7X8 1"/>
    <n v="0.9"/>
    <n v="0"/>
    <n v="7.5"/>
    <n v="11"/>
    <s v=""/>
    <s v=""/>
    <n v="18"/>
    <n v="23.5"/>
    <n v="21"/>
    <s v=""/>
    <n v="0"/>
    <n v="0"/>
    <n v="6"/>
    <n v="30.4"/>
    <n v="30.4"/>
    <n v="27"/>
    <s v="2017Plan"/>
    <d v="2018-04-01T00:00:00"/>
    <x v="2"/>
    <x v="37"/>
    <s v="N/A"/>
    <s v="N/A"/>
    <x v="5"/>
  </r>
  <r>
    <x v="2"/>
    <x v="3"/>
    <n v="57"/>
    <s v="PUR7X8 2"/>
    <n v="0.7"/>
    <n v="0"/>
    <n v="5.4"/>
    <n v="8"/>
    <s v=""/>
    <s v=""/>
    <n v="13"/>
    <n v="23.5"/>
    <n v="15"/>
    <s v=""/>
    <n v="0"/>
    <n v="0"/>
    <n v="5"/>
    <n v="30.6"/>
    <n v="30.6"/>
    <n v="20"/>
    <s v="2017Plan"/>
    <d v="2018-04-01T00:00:00"/>
    <x v="2"/>
    <x v="37"/>
    <s v="N/A"/>
    <s v="N/A"/>
    <x v="5"/>
  </r>
  <r>
    <x v="2"/>
    <x v="3"/>
    <n v="58"/>
    <s v="PUR7X8 3"/>
    <n v="0.5"/>
    <n v="0"/>
    <n v="3.8"/>
    <n v="6"/>
    <s v=""/>
    <s v=""/>
    <n v="9"/>
    <n v="23.7"/>
    <n v="11"/>
    <s v=""/>
    <n v="0"/>
    <n v="0"/>
    <n v="3"/>
    <n v="31.23"/>
    <n v="31.23"/>
    <n v="14"/>
    <s v="2017Plan"/>
    <d v="2018-04-01T00:00:00"/>
    <x v="2"/>
    <x v="37"/>
    <s v="N/A"/>
    <s v="N/A"/>
    <x v="5"/>
  </r>
  <r>
    <x v="2"/>
    <x v="3"/>
    <n v="59"/>
    <s v="PUR7X8 4"/>
    <n v="0.2"/>
    <n v="0"/>
    <n v="1.7"/>
    <n v="3"/>
    <s v=""/>
    <s v=""/>
    <n v="4"/>
    <n v="21.8"/>
    <n v="4"/>
    <s v=""/>
    <n v="0"/>
    <n v="0"/>
    <n v="1"/>
    <n v="28.1"/>
    <n v="28.1"/>
    <n v="6"/>
    <s v="2017Plan"/>
    <d v="2018-04-01T00:00:00"/>
    <x v="2"/>
    <x v="37"/>
    <s v="N/A"/>
    <s v="N/A"/>
    <x v="5"/>
  </r>
  <r>
    <x v="2"/>
    <x v="3"/>
    <n v="60"/>
    <s v="NF5X16NF1"/>
    <n v="-9.1"/>
    <n v="0"/>
    <n v="6.8"/>
    <n v="32"/>
    <s v=""/>
    <s v=""/>
    <n v="182"/>
    <n v="36.200000000000003"/>
    <n v="-331"/>
    <s v=""/>
    <n v="0"/>
    <n v="0"/>
    <n v="86"/>
    <n v="26.8"/>
    <n v="26.8"/>
    <n v="-245"/>
    <s v="2017Plan"/>
    <d v="2018-04-01T00:00:00"/>
    <x v="2"/>
    <x v="37"/>
    <s v="N/A"/>
    <s v="N/A"/>
    <x v="6"/>
  </r>
  <r>
    <x v="2"/>
    <x v="3"/>
    <n v="61"/>
    <s v="NF7X8NF01"/>
    <n v="0"/>
    <n v="0"/>
    <n v="0"/>
    <n v="28"/>
    <s v=""/>
    <s v=""/>
    <n v="217"/>
    <n v="0"/>
    <n v="0"/>
    <s v=""/>
    <n v="0"/>
    <n v="0"/>
    <n v="0"/>
    <n v="0"/>
    <n v="0"/>
    <n v="0"/>
    <s v="2017Plan"/>
    <d v="2018-04-01T00:00:00"/>
    <x v="2"/>
    <x v="37"/>
    <s v="N/A"/>
    <s v="N/A"/>
    <x v="6"/>
  </r>
  <r>
    <x v="2"/>
    <x v="3"/>
    <n v="62"/>
    <s v="NF2X16SAT1"/>
    <n v="-0.5"/>
    <n v="0"/>
    <n v="2.1"/>
    <n v="4"/>
    <s v=""/>
    <s v=""/>
    <n v="51"/>
    <n v="35.5"/>
    <n v="-17"/>
    <s v=""/>
    <n v="0"/>
    <n v="0"/>
    <n v="4"/>
    <n v="26.95"/>
    <n v="26.95"/>
    <n v="-13"/>
    <s v="2017Plan"/>
    <d v="2018-04-01T00:00:00"/>
    <x v="2"/>
    <x v="37"/>
    <s v="N/A"/>
    <s v="N/A"/>
    <x v="6"/>
  </r>
  <r>
    <x v="2"/>
    <x v="3"/>
    <n v="63"/>
    <s v="NF2X16SUN1"/>
    <n v="-0.8"/>
    <n v="0"/>
    <n v="2.9"/>
    <n v="5"/>
    <s v=""/>
    <s v=""/>
    <n v="67"/>
    <n v="32.299999999999997"/>
    <n v="-27"/>
    <s v=""/>
    <n v="0"/>
    <n v="0"/>
    <n v="7"/>
    <n v="24.12"/>
    <n v="24.12"/>
    <n v="-20"/>
    <s v="2017Plan"/>
    <d v="2018-04-01T00:00:00"/>
    <x v="2"/>
    <x v="37"/>
    <s v="N/A"/>
    <s v="N/A"/>
    <x v="6"/>
  </r>
  <r>
    <x v="2"/>
    <x v="3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6"/>
  </r>
  <r>
    <x v="2"/>
    <x v="3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6"/>
  </r>
  <r>
    <x v="2"/>
    <x v="3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6"/>
  </r>
  <r>
    <x v="2"/>
    <x v="3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6"/>
  </r>
  <r>
    <x v="2"/>
    <x v="3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4-01T00:00:00"/>
    <x v="2"/>
    <x v="37"/>
    <s v="N/A"/>
    <s v="N/A"/>
    <x v="7"/>
  </r>
  <r>
    <x v="2"/>
    <x v="3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37"/>
    <s v="N/A"/>
    <s v="N/A"/>
    <x v="1"/>
  </r>
  <r>
    <x v="2"/>
    <x v="3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37"/>
    <s v="N/A"/>
    <s v="N/A"/>
    <x v="1"/>
  </r>
  <r>
    <x v="2"/>
    <x v="3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37"/>
    <s v="N/A"/>
    <s v="N/A"/>
    <x v="1"/>
  </r>
  <r>
    <x v="2"/>
    <x v="3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4-01T00:00:00"/>
    <x v="2"/>
    <x v="37"/>
    <s v="N/A"/>
    <s v="N/A"/>
    <x v="1"/>
  </r>
  <r>
    <x v="2"/>
    <x v="3"/>
    <n v="84"/>
    <s v="Bluegrass 3"/>
    <n v="4.5999999999999996"/>
    <n v="0"/>
    <n v="3.9"/>
    <n v="6"/>
    <n v="50.4"/>
    <n v="10900"/>
    <n v="29"/>
    <n v="308.60000000000002"/>
    <n v="155"/>
    <n v="0"/>
    <n v="55"/>
    <n v="0"/>
    <n v="3"/>
    <n v="34.229999999999997"/>
    <n v="46.11"/>
    <n v="213"/>
    <s v="2017Plan"/>
    <d v="2018-04-01T00:00:00"/>
    <x v="2"/>
    <x v="38"/>
    <s v="N/A"/>
    <n v="4.5999999999999996"/>
    <x v="2"/>
  </r>
  <r>
    <x v="2"/>
    <x v="4"/>
    <n v="1"/>
    <s v="Brown 1"/>
    <n v="1.2"/>
    <n v="0"/>
    <n v="1.5"/>
    <n v="1"/>
    <n v="14.5"/>
    <n v="11972"/>
    <n v="34"/>
    <n v="280.8"/>
    <n v="41"/>
    <n v="1"/>
    <n v="8"/>
    <n v="0"/>
    <n v="3"/>
    <n v="36.51"/>
    <n v="43.15"/>
    <n v="52"/>
    <s v="2017Plan"/>
    <d v="2018-05-01T00:00:00"/>
    <x v="2"/>
    <x v="0"/>
    <n v="1.2"/>
    <s v="N/A"/>
    <x v="0"/>
  </r>
  <r>
    <x v="2"/>
    <x v="4"/>
    <n v="2"/>
    <s v="Brown 2"/>
    <n v="25.8"/>
    <n v="0"/>
    <n v="20.8"/>
    <n v="3"/>
    <n v="282"/>
    <n v="10936"/>
    <n v="405"/>
    <n v="280.89999999999998"/>
    <n v="792"/>
    <n v="2"/>
    <n v="31"/>
    <n v="0"/>
    <n v="56"/>
    <n v="32.9"/>
    <n v="34.11"/>
    <n v="880"/>
    <s v="2017Plan"/>
    <d v="2018-05-01T00:00:00"/>
    <x v="2"/>
    <x v="1"/>
    <n v="25.8"/>
    <s v="N/A"/>
    <x v="0"/>
  </r>
  <r>
    <x v="2"/>
    <x v="4"/>
    <n v="3"/>
    <s v="Brown 3"/>
    <n v="38.1"/>
    <n v="0"/>
    <n v="12.5"/>
    <n v="2"/>
    <n v="465.3"/>
    <n v="12214"/>
    <n v="247"/>
    <n v="280.8"/>
    <n v="1307"/>
    <n v="2"/>
    <n v="27"/>
    <n v="0"/>
    <n v="117"/>
    <n v="37.380000000000003"/>
    <n v="38.08"/>
    <n v="1451"/>
    <s v="2017Plan"/>
    <d v="2018-05-01T00:00:00"/>
    <x v="2"/>
    <x v="2"/>
    <n v="38.1"/>
    <s v="N/A"/>
    <x v="0"/>
  </r>
  <r>
    <x v="2"/>
    <x v="4"/>
    <n v="4"/>
    <s v="Ghent 1"/>
    <n v="244.4"/>
    <n v="0"/>
    <n v="69.099999999999994"/>
    <n v="2"/>
    <n v="2576"/>
    <n v="10542"/>
    <n v="649"/>
    <n v="199.9"/>
    <n v="5149"/>
    <n v="2"/>
    <n v="30"/>
    <n v="0"/>
    <n v="472"/>
    <n v="23"/>
    <n v="23.13"/>
    <n v="5651"/>
    <s v="2017Plan"/>
    <d v="2018-05-01T00:00:00"/>
    <x v="2"/>
    <x v="3"/>
    <n v="244.4"/>
    <s v="N/A"/>
    <x v="0"/>
  </r>
  <r>
    <x v="2"/>
    <x v="4"/>
    <n v="5"/>
    <s v="Ghent 2"/>
    <n v="242.9"/>
    <n v="0"/>
    <n v="67.400000000000006"/>
    <n v="2"/>
    <n v="2539.3000000000002"/>
    <n v="10456"/>
    <n v="696"/>
    <n v="199.9"/>
    <n v="5076"/>
    <n v="2"/>
    <n v="24"/>
    <n v="0"/>
    <n v="276"/>
    <n v="22.04"/>
    <n v="22.13"/>
    <n v="5376"/>
    <s v="2017Plan"/>
    <d v="2018-05-01T00:00:00"/>
    <x v="2"/>
    <x v="4"/>
    <n v="242.9"/>
    <s v="N/A"/>
    <x v="0"/>
  </r>
  <r>
    <x v="2"/>
    <x v="4"/>
    <n v="6"/>
    <s v="Ghent 3"/>
    <n v="234.9"/>
    <n v="0"/>
    <n v="65.5"/>
    <n v="3"/>
    <n v="2626.1"/>
    <n v="11181"/>
    <n v="629"/>
    <n v="199.9"/>
    <n v="5250"/>
    <n v="5"/>
    <n v="63"/>
    <n v="0"/>
    <n v="442"/>
    <n v="24.23"/>
    <n v="24.5"/>
    <n v="5754"/>
    <s v="2017Plan"/>
    <d v="2018-05-01T00:00:00"/>
    <x v="2"/>
    <x v="5"/>
    <n v="234.9"/>
    <s v="N/A"/>
    <x v="0"/>
  </r>
  <r>
    <x v="2"/>
    <x v="4"/>
    <n v="7"/>
    <s v="Ghent 4"/>
    <n v="166.6"/>
    <n v="0"/>
    <n v="47"/>
    <n v="4"/>
    <n v="1852.9"/>
    <n v="11125"/>
    <n v="473"/>
    <n v="199.9"/>
    <n v="3704"/>
    <n v="8"/>
    <n v="109"/>
    <n v="0"/>
    <n v="313"/>
    <n v="24.12"/>
    <n v="24.77"/>
    <n v="4126"/>
    <s v="2017Plan"/>
    <d v="2018-05-01T00:00:00"/>
    <x v="2"/>
    <x v="6"/>
    <n v="166.6"/>
    <s v="N/A"/>
    <x v="0"/>
  </r>
  <r>
    <x v="2"/>
    <x v="4"/>
    <n v="8"/>
    <s v="Mill Creek 1"/>
    <n v="144.6"/>
    <n v="0"/>
    <n v="64.8"/>
    <n v="2"/>
    <n v="1520.8"/>
    <n v="10518"/>
    <n v="696"/>
    <n v="198.7"/>
    <n v="3021"/>
    <n v="4"/>
    <n v="17"/>
    <n v="0"/>
    <n v="130"/>
    <n v="21.79"/>
    <n v="21.91"/>
    <n v="3168"/>
    <s v="2017Plan"/>
    <d v="2018-05-01T00:00:00"/>
    <x v="2"/>
    <x v="7"/>
    <s v="N/A"/>
    <n v="144.6"/>
    <x v="0"/>
  </r>
  <r>
    <x v="2"/>
    <x v="4"/>
    <n v="9"/>
    <s v="Mill Creek 2"/>
    <n v="106.5"/>
    <n v="0"/>
    <n v="48.4"/>
    <n v="3"/>
    <n v="1156"/>
    <n v="10852"/>
    <n v="554"/>
    <n v="198.7"/>
    <n v="2296"/>
    <n v="6"/>
    <n v="25"/>
    <n v="0"/>
    <n v="121"/>
    <n v="22.69"/>
    <n v="22.93"/>
    <n v="2442"/>
    <s v="2017Plan"/>
    <d v="2018-05-01T00:00:00"/>
    <x v="2"/>
    <x v="8"/>
    <s v="N/A"/>
    <n v="106.5"/>
    <x v="0"/>
  </r>
  <r>
    <x v="2"/>
    <x v="4"/>
    <n v="10"/>
    <s v="Mill Creek 3"/>
    <n v="194.7"/>
    <n v="0"/>
    <n v="67.599999999999994"/>
    <n v="2"/>
    <n v="2089.1"/>
    <n v="10727"/>
    <n v="687"/>
    <n v="198.6"/>
    <n v="4150"/>
    <n v="12"/>
    <n v="46"/>
    <n v="0"/>
    <n v="247"/>
    <n v="22.58"/>
    <n v="22.82"/>
    <n v="4443"/>
    <s v="2017Plan"/>
    <d v="2018-05-01T00:00:00"/>
    <x v="2"/>
    <x v="9"/>
    <s v="N/A"/>
    <n v="194.7"/>
    <x v="0"/>
  </r>
  <r>
    <x v="2"/>
    <x v="4"/>
    <n v="11"/>
    <s v="Mill Creek 4"/>
    <n v="238.5"/>
    <n v="0"/>
    <n v="66.5"/>
    <n v="2"/>
    <n v="2492.1"/>
    <n v="10450"/>
    <n v="640"/>
    <n v="198.6"/>
    <n v="4951"/>
    <n v="19"/>
    <n v="74"/>
    <n v="0"/>
    <n v="301"/>
    <n v="22.02"/>
    <n v="22.33"/>
    <n v="5325"/>
    <s v="2017Plan"/>
    <d v="2018-05-01T00:00:00"/>
    <x v="2"/>
    <x v="10"/>
    <s v="N/A"/>
    <n v="238.5"/>
    <x v="0"/>
  </r>
  <r>
    <x v="2"/>
    <x v="4"/>
    <n v="12"/>
    <s v="Trimble County 1"/>
    <n v="163.9"/>
    <n v="0"/>
    <n v="59.5"/>
    <n v="3"/>
    <n v="1748"/>
    <n v="10664"/>
    <n v="524"/>
    <n v="194.3"/>
    <n v="3396"/>
    <n v="10"/>
    <n v="132"/>
    <n v="0"/>
    <n v="205"/>
    <n v="21.97"/>
    <n v="22.78"/>
    <n v="3734"/>
    <s v="2017Plan"/>
    <d v="2018-05-01T00:00:00"/>
    <x v="2"/>
    <x v="11"/>
    <s v="N/A"/>
    <n v="163.9"/>
    <x v="0"/>
  </r>
  <r>
    <x v="2"/>
    <x v="4"/>
    <n v="13"/>
    <s v="Trimble County 2"/>
    <n v="338.8"/>
    <n v="0"/>
    <n v="81.3"/>
    <n v="1"/>
    <n v="3117.8"/>
    <n v="9202"/>
    <n v="679"/>
    <n v="203.5"/>
    <n v="6345"/>
    <n v="14"/>
    <n v="42"/>
    <n v="0"/>
    <n v="485"/>
    <n v="20.16"/>
    <n v="20.28"/>
    <n v="6873"/>
    <s v="2017Plan"/>
    <d v="2018-05-01T00:00:00"/>
    <x v="2"/>
    <x v="12"/>
    <n v="274.42800000000005"/>
    <n v="64.372"/>
    <x v="0"/>
  </r>
  <r>
    <x v="2"/>
    <x v="4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13"/>
    <n v="0"/>
    <n v="0"/>
    <x v="1"/>
  </r>
  <r>
    <x v="2"/>
    <x v="4"/>
    <n v="15"/>
    <s v="Cane Run 7 2X1"/>
    <n v="443"/>
    <n v="0"/>
    <n v="86.2"/>
    <n v="4"/>
    <n v="3017.4"/>
    <n v="6812"/>
    <n v="675"/>
    <n v="304.3"/>
    <n v="9182"/>
    <n v="11"/>
    <n v="34"/>
    <n v="0"/>
    <n v="554"/>
    <n v="21.98"/>
    <n v="22.06"/>
    <n v="9770"/>
    <s v="2017Plan"/>
    <d v="2018-05-01T00:00:00"/>
    <x v="2"/>
    <x v="13"/>
    <n v="345.54"/>
    <n v="97.46"/>
    <x v="1"/>
  </r>
  <r>
    <x v="2"/>
    <x v="4"/>
    <n v="16"/>
    <s v="Brown 5"/>
    <n v="3.5"/>
    <n v="0"/>
    <n v="3.9"/>
    <n v="5"/>
    <n v="50.6"/>
    <n v="14575"/>
    <n v="53"/>
    <n v="306"/>
    <n v="155"/>
    <n v="0"/>
    <n v="1"/>
    <n v="0"/>
    <n v="0"/>
    <n v="44.6"/>
    <n v="44.97"/>
    <n v="156"/>
    <s v="2017Plan"/>
    <d v="2018-05-01T00:00:00"/>
    <x v="2"/>
    <x v="14"/>
    <n v="1.645"/>
    <n v="1.855"/>
    <x v="2"/>
  </r>
  <r>
    <x v="2"/>
    <x v="4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14"/>
    <n v="0"/>
    <n v="0"/>
    <x v="2"/>
  </r>
  <r>
    <x v="2"/>
    <x v="4"/>
    <n v="18"/>
    <s v="Brown 6"/>
    <n v="4.8"/>
    <n v="0"/>
    <n v="4.0999999999999996"/>
    <n v="4"/>
    <n v="53"/>
    <n v="11100"/>
    <n v="36"/>
    <n v="306"/>
    <n v="162"/>
    <n v="1"/>
    <n v="3"/>
    <n v="0"/>
    <n v="0"/>
    <n v="33.97"/>
    <n v="34.6"/>
    <n v="165"/>
    <s v="2017Plan"/>
    <d v="2018-05-01T00:00:00"/>
    <x v="2"/>
    <x v="15"/>
    <n v="2.976"/>
    <n v="1.8239999999999998"/>
    <x v="2"/>
  </r>
  <r>
    <x v="2"/>
    <x v="4"/>
    <n v="19"/>
    <s v="Brown 7"/>
    <n v="6.1"/>
    <n v="0"/>
    <n v="5.2"/>
    <n v="5"/>
    <n v="67.900000000000006"/>
    <n v="11203"/>
    <n v="47"/>
    <n v="306"/>
    <n v="208"/>
    <n v="1"/>
    <n v="3"/>
    <n v="0"/>
    <n v="0"/>
    <n v="34.28"/>
    <n v="34.85"/>
    <n v="211"/>
    <s v="2017Plan"/>
    <d v="2018-05-01T00:00:00"/>
    <x v="2"/>
    <x v="16"/>
    <n v="3.7819999999999996"/>
    <n v="2.3180000000000001"/>
    <x v="2"/>
  </r>
  <r>
    <x v="2"/>
    <x v="4"/>
    <n v="20"/>
    <s v="Brown 8"/>
    <n v="0.5"/>
    <n v="0"/>
    <n v="0.6"/>
    <n v="2"/>
    <n v="7.8"/>
    <n v="14708"/>
    <n v="8"/>
    <n v="306"/>
    <n v="24"/>
    <n v="0"/>
    <n v="0"/>
    <n v="0"/>
    <n v="0"/>
    <n v="45.01"/>
    <n v="45.75"/>
    <n v="24"/>
    <s v="2017Plan"/>
    <d v="2018-05-01T00:00:00"/>
    <x v="2"/>
    <x v="17"/>
    <n v="0.5"/>
    <s v="N/A"/>
    <x v="2"/>
  </r>
  <r>
    <x v="2"/>
    <x v="4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17"/>
    <n v="0"/>
    <s v="N/A"/>
    <x v="2"/>
  </r>
  <r>
    <x v="2"/>
    <x v="4"/>
    <n v="22"/>
    <s v="Brown 9"/>
    <n v="1.1000000000000001"/>
    <n v="0"/>
    <n v="1.3"/>
    <n v="3"/>
    <n v="16.7"/>
    <n v="15159"/>
    <n v="18"/>
    <n v="306"/>
    <n v="51"/>
    <n v="0"/>
    <n v="1"/>
    <n v="0"/>
    <n v="0"/>
    <n v="46.39"/>
    <n v="47.03"/>
    <n v="52"/>
    <s v="2017Plan"/>
    <d v="2018-05-01T00:00:00"/>
    <x v="2"/>
    <x v="18"/>
    <n v="1.1000000000000001"/>
    <s v="N/A"/>
    <x v="2"/>
  </r>
  <r>
    <x v="2"/>
    <x v="4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18"/>
    <n v="0"/>
    <s v="N/A"/>
    <x v="2"/>
  </r>
  <r>
    <x v="2"/>
    <x v="4"/>
    <n v="24"/>
    <s v="Brown 10"/>
    <n v="0.3"/>
    <n v="0"/>
    <n v="0.3"/>
    <n v="2"/>
    <n v="4.0999999999999996"/>
    <n v="14322"/>
    <n v="4"/>
    <n v="306"/>
    <n v="12"/>
    <n v="0"/>
    <n v="0"/>
    <n v="0"/>
    <n v="0"/>
    <n v="43.82"/>
    <n v="45.42"/>
    <n v="13"/>
    <s v="2017Plan"/>
    <d v="2018-05-01T00:00:00"/>
    <x v="2"/>
    <x v="19"/>
    <n v="0.3"/>
    <s v="N/A"/>
    <x v="2"/>
  </r>
  <r>
    <x v="2"/>
    <x v="4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19"/>
    <n v="0"/>
    <s v="N/A"/>
    <x v="2"/>
  </r>
  <r>
    <x v="2"/>
    <x v="4"/>
    <n v="26"/>
    <s v="Brown 11"/>
    <n v="0.4"/>
    <n v="0"/>
    <n v="0.4"/>
    <n v="1"/>
    <n v="5.3"/>
    <n v="14051"/>
    <n v="5"/>
    <n v="306"/>
    <n v="16"/>
    <n v="0"/>
    <n v="0"/>
    <n v="0"/>
    <n v="0"/>
    <n v="43"/>
    <n v="43.68"/>
    <n v="16"/>
    <s v="2017Plan"/>
    <d v="2018-05-01T00:00:00"/>
    <x v="2"/>
    <x v="20"/>
    <n v="0.4"/>
    <s v="N/A"/>
    <x v="2"/>
  </r>
  <r>
    <x v="2"/>
    <x v="4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20"/>
    <n v="0"/>
    <s v="N/A"/>
    <x v="2"/>
  </r>
  <r>
    <x v="2"/>
    <x v="4"/>
    <n v="28"/>
    <s v="Paddys Run 13"/>
    <n v="13.5"/>
    <n v="0"/>
    <n v="11.3"/>
    <n v="13"/>
    <n v="145.19999999999999"/>
    <n v="10772"/>
    <n v="94"/>
    <n v="306"/>
    <n v="444"/>
    <n v="1"/>
    <n v="2"/>
    <n v="0"/>
    <n v="0"/>
    <n v="32.96"/>
    <n v="33.090000000000003"/>
    <n v="446"/>
    <s v="2017Plan"/>
    <d v="2018-05-01T00:00:00"/>
    <x v="2"/>
    <x v="21"/>
    <n v="6.3449999999999998"/>
    <n v="7.1550000000000002"/>
    <x v="2"/>
  </r>
  <r>
    <x v="2"/>
    <x v="4"/>
    <n v="29"/>
    <s v="Trimble Co 05"/>
    <n v="25.5"/>
    <n v="0"/>
    <n v="20.3"/>
    <n v="17"/>
    <n v="279.3"/>
    <n v="10950"/>
    <n v="175"/>
    <n v="306"/>
    <n v="855"/>
    <n v="1"/>
    <n v="2"/>
    <n v="0"/>
    <n v="0"/>
    <n v="33.51"/>
    <n v="33.6"/>
    <n v="857"/>
    <s v="2017Plan"/>
    <d v="2018-05-01T00:00:00"/>
    <x v="2"/>
    <x v="22"/>
    <n v="18.105"/>
    <n v="7.3949999999999996"/>
    <x v="2"/>
  </r>
  <r>
    <x v="2"/>
    <x v="4"/>
    <n v="30"/>
    <s v="Trimble Co 06"/>
    <n v="20.2"/>
    <n v="0"/>
    <n v="16"/>
    <n v="15"/>
    <n v="220.2"/>
    <n v="10920"/>
    <n v="137"/>
    <n v="306"/>
    <n v="674"/>
    <n v="1"/>
    <n v="2"/>
    <n v="0"/>
    <n v="0"/>
    <n v="33.409999999999997"/>
    <n v="33.51"/>
    <n v="676"/>
    <s v="2017Plan"/>
    <d v="2018-05-01T00:00:00"/>
    <x v="2"/>
    <x v="23"/>
    <n v="14.341999999999999"/>
    <n v="5.8579999999999997"/>
    <x v="2"/>
  </r>
  <r>
    <x v="2"/>
    <x v="4"/>
    <n v="31"/>
    <s v="Trimble Co 07"/>
    <n v="6.4"/>
    <n v="0"/>
    <n v="5.0999999999999996"/>
    <n v="7"/>
    <n v="69.3"/>
    <n v="10904"/>
    <n v="43"/>
    <n v="306"/>
    <n v="212"/>
    <n v="0"/>
    <n v="1"/>
    <n v="0"/>
    <n v="0"/>
    <n v="33.369999999999997"/>
    <n v="33.51"/>
    <n v="213"/>
    <s v="2017Plan"/>
    <d v="2018-05-01T00:00:00"/>
    <x v="2"/>
    <x v="24"/>
    <n v="4.032"/>
    <n v="2.3679999999999999"/>
    <x v="2"/>
  </r>
  <r>
    <x v="2"/>
    <x v="4"/>
    <n v="32"/>
    <s v="Trimble Co 08"/>
    <n v="1.3"/>
    <n v="0"/>
    <n v="1"/>
    <n v="1"/>
    <n v="13.9"/>
    <n v="10662"/>
    <n v="8"/>
    <n v="306"/>
    <n v="43"/>
    <n v="0"/>
    <n v="0"/>
    <n v="0"/>
    <n v="0"/>
    <n v="32.630000000000003"/>
    <n v="32.72"/>
    <n v="43"/>
    <s v="2017Plan"/>
    <d v="2018-05-01T00:00:00"/>
    <x v="2"/>
    <x v="25"/>
    <n v="0.81900000000000006"/>
    <n v="0.48099999999999998"/>
    <x v="2"/>
  </r>
  <r>
    <x v="2"/>
    <x v="4"/>
    <n v="33"/>
    <s v="Trimble Co 09"/>
    <n v="16.600000000000001"/>
    <n v="0"/>
    <n v="13.2"/>
    <n v="10"/>
    <n v="181"/>
    <n v="10901"/>
    <n v="112"/>
    <n v="306"/>
    <n v="554"/>
    <n v="0"/>
    <n v="1"/>
    <n v="0"/>
    <n v="0"/>
    <n v="33.36"/>
    <n v="33.44"/>
    <n v="555"/>
    <s v="2017Plan"/>
    <d v="2018-05-01T00:00:00"/>
    <x v="2"/>
    <x v="26"/>
    <n v="10.458"/>
    <n v="6.1420000000000003"/>
    <x v="2"/>
  </r>
  <r>
    <x v="2"/>
    <x v="4"/>
    <n v="34"/>
    <s v="Trimble Co 10"/>
    <n v="6.3"/>
    <n v="0"/>
    <n v="5"/>
    <n v="8"/>
    <n v="67.8"/>
    <n v="10819"/>
    <n v="41"/>
    <n v="306"/>
    <n v="207"/>
    <n v="0"/>
    <n v="1"/>
    <n v="0"/>
    <n v="0"/>
    <n v="33.11"/>
    <n v="33.28"/>
    <n v="209"/>
    <s v="2017Plan"/>
    <d v="2018-05-01T00:00:00"/>
    <x v="2"/>
    <x v="27"/>
    <n v="3.9689999999999999"/>
    <n v="2.331"/>
    <x v="2"/>
  </r>
  <r>
    <x v="2"/>
    <x v="4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28"/>
    <s v="N/A"/>
    <n v="0"/>
    <x v="2"/>
  </r>
  <r>
    <x v="2"/>
    <x v="4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29"/>
    <n v="0"/>
    <s v="N/A"/>
    <x v="2"/>
  </r>
  <r>
    <x v="2"/>
    <x v="4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30"/>
    <s v="N/A"/>
    <n v="0"/>
    <x v="2"/>
  </r>
  <r>
    <x v="2"/>
    <x v="4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31"/>
    <s v="N/A"/>
    <n v="0"/>
    <x v="2"/>
  </r>
  <r>
    <x v="2"/>
    <x v="4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32"/>
    <s v="N/A"/>
    <n v="0"/>
    <x v="2"/>
  </r>
  <r>
    <x v="2"/>
    <x v="4"/>
    <n v="40"/>
    <s v="Dix Dam"/>
    <n v="6.6"/>
    <n v="0"/>
    <n v="28.3"/>
    <n v="27"/>
    <s v=""/>
    <s v=""/>
    <n v="217"/>
    <n v="0"/>
    <n v="0"/>
    <s v=""/>
    <n v="0"/>
    <n v="0"/>
    <n v="0"/>
    <n v="0"/>
    <n v="0"/>
    <n v="0"/>
    <s v="2017Plan"/>
    <d v="2018-05-01T00:00:00"/>
    <x v="2"/>
    <x v="33"/>
    <n v="6.6"/>
    <s v="N/A"/>
    <x v="3"/>
  </r>
  <r>
    <x v="2"/>
    <x v="4"/>
    <n v="41"/>
    <s v="Ohio Falls"/>
    <n v="23.8"/>
    <n v="0"/>
    <n v="98.7"/>
    <n v="3"/>
    <s v=""/>
    <s v=""/>
    <n v="734"/>
    <n v="0"/>
    <n v="0"/>
    <s v=""/>
    <n v="0"/>
    <n v="0"/>
    <n v="0"/>
    <n v="0"/>
    <n v="0"/>
    <n v="0"/>
    <s v="2017Plan"/>
    <d v="2018-05-01T00:00:00"/>
    <x v="2"/>
    <x v="34"/>
    <s v="N/A"/>
    <n v="23.8"/>
    <x v="3"/>
  </r>
  <r>
    <x v="2"/>
    <x v="4"/>
    <n v="42"/>
    <s v="Brown Solar"/>
    <n v="2.1"/>
    <n v="0"/>
    <n v="100"/>
    <n v="0"/>
    <s v=""/>
    <s v=""/>
    <n v="744"/>
    <n v="0"/>
    <n v="0"/>
    <s v=""/>
    <n v="0"/>
    <n v="0"/>
    <n v="0"/>
    <n v="0"/>
    <n v="0"/>
    <n v="0"/>
    <s v="2017Plan"/>
    <d v="2018-05-01T00:00:00"/>
    <x v="2"/>
    <x v="35"/>
    <n v="1.2809999999999999"/>
    <n v="0.81900000000000006"/>
    <x v="4"/>
  </r>
  <r>
    <x v="2"/>
    <x v="4"/>
    <n v="43"/>
    <s v="OVEC-K Min"/>
    <n v="11.5"/>
    <n v="0"/>
    <n v="100"/>
    <n v="0"/>
    <n v="1153.2"/>
    <n v="100000"/>
    <n v="744"/>
    <n v="27.2"/>
    <n v="313"/>
    <n v="0"/>
    <n v="0"/>
    <n v="0"/>
    <n v="0"/>
    <n v="27.16"/>
    <n v="27.16"/>
    <n v="313"/>
    <s v="2017Plan"/>
    <d v="2018-05-01T00:00:00"/>
    <x v="2"/>
    <x v="36"/>
    <n v="11.5"/>
    <s v="N/A"/>
    <x v="0"/>
  </r>
  <r>
    <x v="2"/>
    <x v="4"/>
    <n v="44"/>
    <s v="OVEC-K Max"/>
    <n v="1.7"/>
    <n v="0"/>
    <n v="9.6999999999999993"/>
    <n v="34"/>
    <n v="170.3"/>
    <n v="100000"/>
    <n v="73"/>
    <n v="27.2"/>
    <n v="46"/>
    <n v="0"/>
    <n v="0"/>
    <n v="0"/>
    <n v="0"/>
    <n v="27.16"/>
    <n v="27.16"/>
    <n v="46"/>
    <s v="2017Plan"/>
    <d v="2018-05-01T00:00:00"/>
    <x v="2"/>
    <x v="36"/>
    <n v="1.7"/>
    <s v="N/A"/>
    <x v="0"/>
  </r>
  <r>
    <x v="2"/>
    <x v="4"/>
    <n v="45"/>
    <s v="OVEC-L Min"/>
    <n v="25.7"/>
    <n v="0"/>
    <n v="100"/>
    <n v="0"/>
    <n v="2566.8000000000002"/>
    <n v="100000"/>
    <n v="744"/>
    <n v="27.2"/>
    <n v="697"/>
    <n v="0"/>
    <n v="0"/>
    <n v="0"/>
    <n v="0"/>
    <n v="27.16"/>
    <n v="27.16"/>
    <n v="697"/>
    <s v="2017Plan"/>
    <d v="2018-05-01T00:00:00"/>
    <x v="2"/>
    <x v="36"/>
    <s v="N/A"/>
    <n v="25.7"/>
    <x v="0"/>
  </r>
  <r>
    <x v="2"/>
    <x v="4"/>
    <n v="46"/>
    <s v="OVEC-L Max"/>
    <n v="6.4"/>
    <n v="0"/>
    <n v="16"/>
    <n v="45"/>
    <n v="636.1"/>
    <n v="100000"/>
    <n v="118"/>
    <n v="27.2"/>
    <n v="173"/>
    <n v="0"/>
    <n v="0"/>
    <n v="0"/>
    <n v="0"/>
    <n v="27.16"/>
    <n v="27.16"/>
    <n v="173"/>
    <s v="2017Plan"/>
    <d v="2018-05-01T00:00:00"/>
    <x v="2"/>
    <x v="36"/>
    <s v="N/A"/>
    <n v="6.4"/>
    <x v="0"/>
  </r>
  <r>
    <x v="2"/>
    <x v="4"/>
    <n v="47"/>
    <s v="PURP5X16a 1"/>
    <n v="0.2"/>
    <n v="0"/>
    <n v="0.8"/>
    <n v="1"/>
    <s v=""/>
    <s v=""/>
    <n v="3"/>
    <n v="41.5"/>
    <n v="6"/>
    <s v=""/>
    <n v="0"/>
    <n v="0"/>
    <n v="1"/>
    <n v="47.94"/>
    <n v="47.94"/>
    <n v="7"/>
    <s v="2017Plan"/>
    <d v="2018-05-01T00:00:00"/>
    <x v="2"/>
    <x v="37"/>
    <s v="N/A"/>
    <s v="N/A"/>
    <x v="5"/>
  </r>
  <r>
    <x v="2"/>
    <x v="4"/>
    <n v="48"/>
    <s v="PURP5X16a 2"/>
    <n v="0.2"/>
    <n v="0"/>
    <n v="0.8"/>
    <n v="1"/>
    <s v=""/>
    <s v=""/>
    <n v="3"/>
    <n v="41.5"/>
    <n v="6"/>
    <s v=""/>
    <n v="0"/>
    <n v="0"/>
    <n v="1"/>
    <n v="47.94"/>
    <n v="47.94"/>
    <n v="7"/>
    <s v="2017Plan"/>
    <d v="2018-05-01T00:00:00"/>
    <x v="2"/>
    <x v="37"/>
    <s v="N/A"/>
    <s v="N/A"/>
    <x v="5"/>
  </r>
  <r>
    <x v="2"/>
    <x v="4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5"/>
  </r>
  <r>
    <x v="2"/>
    <x v="4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5"/>
  </r>
  <r>
    <x v="2"/>
    <x v="4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5"/>
  </r>
  <r>
    <x v="2"/>
    <x v="4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5"/>
  </r>
  <r>
    <x v="2"/>
    <x v="4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5"/>
  </r>
  <r>
    <x v="2"/>
    <x v="4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5"/>
  </r>
  <r>
    <x v="2"/>
    <x v="4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5"/>
  </r>
  <r>
    <x v="2"/>
    <x v="4"/>
    <n v="56"/>
    <s v="PUR7X8 1"/>
    <n v="0.1"/>
    <n v="0"/>
    <n v="0.8"/>
    <n v="1"/>
    <s v=""/>
    <s v=""/>
    <n v="2"/>
    <n v="24.4"/>
    <n v="2"/>
    <s v=""/>
    <n v="0"/>
    <n v="0"/>
    <n v="1"/>
    <n v="30.64"/>
    <n v="30.64"/>
    <n v="3"/>
    <s v="2017Plan"/>
    <d v="2018-05-01T00:00:00"/>
    <x v="2"/>
    <x v="37"/>
    <s v="N/A"/>
    <s v="N/A"/>
    <x v="5"/>
  </r>
  <r>
    <x v="2"/>
    <x v="4"/>
    <n v="57"/>
    <s v="PUR7X8 2"/>
    <n v="0.1"/>
    <n v="0"/>
    <n v="0.8"/>
    <n v="1"/>
    <s v=""/>
    <s v=""/>
    <n v="2"/>
    <n v="24.4"/>
    <n v="2"/>
    <s v=""/>
    <n v="0"/>
    <n v="0"/>
    <n v="1"/>
    <n v="30.64"/>
    <n v="30.64"/>
    <n v="3"/>
    <s v="2017Plan"/>
    <d v="2018-05-01T00:00:00"/>
    <x v="2"/>
    <x v="37"/>
    <s v="N/A"/>
    <s v="N/A"/>
    <x v="5"/>
  </r>
  <r>
    <x v="2"/>
    <x v="4"/>
    <n v="58"/>
    <s v="PUR7X8 3"/>
    <n v="0.1"/>
    <n v="0"/>
    <n v="0.4"/>
    <n v="1"/>
    <s v=""/>
    <s v=""/>
    <n v="1"/>
    <n v="26.5"/>
    <n v="1"/>
    <s v=""/>
    <n v="0"/>
    <n v="0"/>
    <n v="0"/>
    <n v="32.72"/>
    <n v="32.72"/>
    <n v="2"/>
    <s v="2017Plan"/>
    <d v="2018-05-01T00:00:00"/>
    <x v="2"/>
    <x v="37"/>
    <s v="N/A"/>
    <s v="N/A"/>
    <x v="5"/>
  </r>
  <r>
    <x v="2"/>
    <x v="4"/>
    <n v="59"/>
    <s v="PUR7X8 4"/>
    <n v="0.1"/>
    <n v="0"/>
    <n v="0.4"/>
    <n v="1"/>
    <s v=""/>
    <s v=""/>
    <n v="1"/>
    <n v="26.5"/>
    <n v="1"/>
    <s v=""/>
    <n v="0"/>
    <n v="0"/>
    <n v="0"/>
    <n v="32.72"/>
    <n v="32.72"/>
    <n v="2"/>
    <s v="2017Plan"/>
    <d v="2018-05-01T00:00:00"/>
    <x v="2"/>
    <x v="37"/>
    <s v="N/A"/>
    <s v="N/A"/>
    <x v="5"/>
  </r>
  <r>
    <x v="2"/>
    <x v="4"/>
    <n v="60"/>
    <s v="NF5X16NF1"/>
    <n v="-22.6"/>
    <n v="0"/>
    <n v="15.3"/>
    <n v="31"/>
    <s v=""/>
    <s v=""/>
    <n v="274"/>
    <n v="36"/>
    <n v="-813"/>
    <s v=""/>
    <n v="0"/>
    <n v="0"/>
    <n v="207"/>
    <n v="26.83"/>
    <n v="26.83"/>
    <n v="-606"/>
    <s v="2017Plan"/>
    <d v="2018-05-01T00:00:00"/>
    <x v="2"/>
    <x v="37"/>
    <s v="N/A"/>
    <s v="N/A"/>
    <x v="6"/>
  </r>
  <r>
    <x v="2"/>
    <x v="4"/>
    <n v="61"/>
    <s v="NF7X8NF01"/>
    <n v="-1.6"/>
    <n v="0"/>
    <n v="6.3"/>
    <n v="31"/>
    <s v=""/>
    <s v=""/>
    <n v="246"/>
    <n v="21.8"/>
    <n v="-34"/>
    <s v=""/>
    <n v="0"/>
    <n v="0"/>
    <n v="11"/>
    <n v="14.73"/>
    <n v="14.73"/>
    <n v="-23"/>
    <s v="2017Plan"/>
    <d v="2018-05-01T00:00:00"/>
    <x v="2"/>
    <x v="37"/>
    <s v="N/A"/>
    <s v="N/A"/>
    <x v="6"/>
  </r>
  <r>
    <x v="2"/>
    <x v="4"/>
    <n v="62"/>
    <s v="NF2X16SAT1"/>
    <n v="-5.6"/>
    <n v="0"/>
    <n v="25"/>
    <n v="7"/>
    <s v=""/>
    <s v=""/>
    <n v="47"/>
    <n v="36.4"/>
    <n v="-203"/>
    <s v=""/>
    <n v="0"/>
    <n v="0"/>
    <n v="46"/>
    <n v="28.07"/>
    <n v="28.07"/>
    <n v="-157"/>
    <s v="2017Plan"/>
    <d v="2018-05-01T00:00:00"/>
    <x v="2"/>
    <x v="37"/>
    <s v="N/A"/>
    <s v="N/A"/>
    <x v="6"/>
  </r>
  <r>
    <x v="2"/>
    <x v="4"/>
    <n v="63"/>
    <s v="NF2X16SUN1"/>
    <n v="-3.1"/>
    <n v="0"/>
    <n v="13.8"/>
    <n v="5"/>
    <s v=""/>
    <s v=""/>
    <n v="47"/>
    <n v="36.299999999999997"/>
    <n v="-112"/>
    <s v=""/>
    <n v="0"/>
    <n v="0"/>
    <n v="26"/>
    <n v="28.04"/>
    <n v="28.04"/>
    <n v="-87"/>
    <s v="2017Plan"/>
    <d v="2018-05-01T00:00:00"/>
    <x v="2"/>
    <x v="37"/>
    <s v="N/A"/>
    <s v="N/A"/>
    <x v="6"/>
  </r>
  <r>
    <x v="2"/>
    <x v="4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6"/>
  </r>
  <r>
    <x v="2"/>
    <x v="4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6"/>
  </r>
  <r>
    <x v="2"/>
    <x v="4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6"/>
  </r>
  <r>
    <x v="2"/>
    <x v="4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6"/>
  </r>
  <r>
    <x v="2"/>
    <x v="4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5-01T00:00:00"/>
    <x v="2"/>
    <x v="37"/>
    <s v="N/A"/>
    <s v="N/A"/>
    <x v="7"/>
  </r>
  <r>
    <x v="2"/>
    <x v="4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37"/>
    <s v="N/A"/>
    <s v="N/A"/>
    <x v="1"/>
  </r>
  <r>
    <x v="2"/>
    <x v="4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37"/>
    <s v="N/A"/>
    <s v="N/A"/>
    <x v="1"/>
  </r>
  <r>
    <x v="2"/>
    <x v="4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37"/>
    <s v="N/A"/>
    <s v="N/A"/>
    <x v="1"/>
  </r>
  <r>
    <x v="2"/>
    <x v="4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5-01T00:00:00"/>
    <x v="2"/>
    <x v="37"/>
    <s v="N/A"/>
    <s v="N/A"/>
    <x v="1"/>
  </r>
  <r>
    <x v="2"/>
    <x v="4"/>
    <n v="84"/>
    <s v="Bluegrass 3"/>
    <n v="4.5"/>
    <n v="0"/>
    <n v="3.7"/>
    <n v="4"/>
    <n v="49.5"/>
    <n v="10900"/>
    <n v="28"/>
    <n v="307.7"/>
    <n v="152"/>
    <n v="0"/>
    <n v="38"/>
    <n v="0"/>
    <n v="3"/>
    <n v="34.14"/>
    <n v="42.54"/>
    <n v="193"/>
    <s v="2017Plan"/>
    <d v="2018-05-01T00:00:00"/>
    <x v="2"/>
    <x v="38"/>
    <s v="N/A"/>
    <n v="4.5"/>
    <x v="2"/>
  </r>
  <r>
    <x v="2"/>
    <x v="5"/>
    <n v="1"/>
    <s v="Brown 1"/>
    <n v="11.9"/>
    <n v="0"/>
    <n v="15.6"/>
    <n v="2"/>
    <n v="140.80000000000001"/>
    <n v="11865"/>
    <n v="319"/>
    <n v="278.2"/>
    <n v="392"/>
    <n v="2"/>
    <n v="20"/>
    <n v="0"/>
    <n v="34"/>
    <n v="35.9"/>
    <n v="37.590000000000003"/>
    <n v="446"/>
    <s v="2017Plan"/>
    <d v="2018-06-01T00:00:00"/>
    <x v="2"/>
    <x v="0"/>
    <n v="11.9"/>
    <s v="N/A"/>
    <x v="0"/>
  </r>
  <r>
    <x v="2"/>
    <x v="5"/>
    <n v="2"/>
    <s v="Brown 2"/>
    <n v="38.1"/>
    <n v="0"/>
    <n v="31.9"/>
    <n v="2"/>
    <n v="411"/>
    <n v="10794"/>
    <n v="574"/>
    <n v="278.2"/>
    <n v="1143"/>
    <n v="1"/>
    <n v="16"/>
    <n v="0"/>
    <n v="83"/>
    <n v="32.21"/>
    <n v="32.630000000000003"/>
    <n v="1242"/>
    <s v="2017Plan"/>
    <d v="2018-06-01T00:00:00"/>
    <x v="2"/>
    <x v="1"/>
    <n v="38.1"/>
    <s v="N/A"/>
    <x v="0"/>
  </r>
  <r>
    <x v="2"/>
    <x v="5"/>
    <n v="3"/>
    <s v="Brown 3"/>
    <n v="83.9"/>
    <n v="0"/>
    <n v="28.5"/>
    <n v="4"/>
    <n v="1021.7"/>
    <n v="12177"/>
    <n v="529"/>
    <n v="278.2"/>
    <n v="2842"/>
    <n v="4"/>
    <n v="55"/>
    <n v="0"/>
    <n v="258"/>
    <n v="36.950000000000003"/>
    <n v="37.61"/>
    <n v="3155"/>
    <s v="2017Plan"/>
    <d v="2018-06-01T00:00:00"/>
    <x v="2"/>
    <x v="2"/>
    <n v="83.9"/>
    <s v="N/A"/>
    <x v="0"/>
  </r>
  <r>
    <x v="2"/>
    <x v="5"/>
    <n v="4"/>
    <s v="Ghent 1"/>
    <n v="266.2"/>
    <n v="0"/>
    <n v="78"/>
    <n v="1"/>
    <n v="2822.6"/>
    <n v="10602"/>
    <n v="670"/>
    <n v="199.4"/>
    <n v="5628"/>
    <n v="1"/>
    <n v="14"/>
    <n v="0"/>
    <n v="514"/>
    <n v="23.07"/>
    <n v="23.12"/>
    <n v="6156"/>
    <s v="2017Plan"/>
    <d v="2018-06-01T00:00:00"/>
    <x v="2"/>
    <x v="3"/>
    <n v="266.2"/>
    <s v="N/A"/>
    <x v="0"/>
  </r>
  <r>
    <x v="2"/>
    <x v="5"/>
    <n v="5"/>
    <s v="Ghent 2"/>
    <n v="263.60000000000002"/>
    <n v="0"/>
    <n v="74.3"/>
    <n v="2"/>
    <n v="2759.6"/>
    <n v="10470"/>
    <n v="678"/>
    <n v="199.4"/>
    <n v="5502"/>
    <n v="2"/>
    <n v="25"/>
    <n v="0"/>
    <n v="299"/>
    <n v="22.01"/>
    <n v="22.1"/>
    <n v="5826"/>
    <s v="2017Plan"/>
    <d v="2018-06-01T00:00:00"/>
    <x v="2"/>
    <x v="4"/>
    <n v="263.60000000000002"/>
    <s v="N/A"/>
    <x v="0"/>
  </r>
  <r>
    <x v="2"/>
    <x v="5"/>
    <n v="6"/>
    <s v="Ghent 3"/>
    <n v="247.5"/>
    <n v="0"/>
    <n v="70.900000000000006"/>
    <n v="2"/>
    <n v="2749.7"/>
    <n v="11110"/>
    <n v="597"/>
    <n v="199.4"/>
    <n v="5482"/>
    <n v="3"/>
    <n v="44"/>
    <n v="0"/>
    <n v="465"/>
    <n v="24.03"/>
    <n v="24.21"/>
    <n v="5992"/>
    <s v="2017Plan"/>
    <d v="2018-06-01T00:00:00"/>
    <x v="2"/>
    <x v="5"/>
    <n v="247.5"/>
    <s v="N/A"/>
    <x v="0"/>
  </r>
  <r>
    <x v="2"/>
    <x v="5"/>
    <n v="7"/>
    <s v="Ghent 4"/>
    <n v="257.7"/>
    <n v="0"/>
    <n v="77"/>
    <n v="2"/>
    <n v="2835.7"/>
    <n v="11004"/>
    <n v="662"/>
    <n v="199.4"/>
    <n v="5654"/>
    <n v="4"/>
    <n v="48"/>
    <n v="0"/>
    <n v="485"/>
    <n v="23.82"/>
    <n v="24.01"/>
    <n v="6187"/>
    <s v="2017Plan"/>
    <d v="2018-06-01T00:00:00"/>
    <x v="2"/>
    <x v="6"/>
    <n v="257.7"/>
    <s v="N/A"/>
    <x v="0"/>
  </r>
  <r>
    <x v="2"/>
    <x v="5"/>
    <n v="8"/>
    <s v="Mill Creek 1"/>
    <n v="159.4"/>
    <n v="0"/>
    <n v="73.8"/>
    <n v="2"/>
    <n v="1661.3"/>
    <n v="10420"/>
    <n v="673"/>
    <n v="199"/>
    <n v="3306"/>
    <n v="4"/>
    <n v="17"/>
    <n v="0"/>
    <n v="143"/>
    <n v="21.64"/>
    <n v="21.74"/>
    <n v="3466"/>
    <s v="2017Plan"/>
    <d v="2018-06-01T00:00:00"/>
    <x v="2"/>
    <x v="7"/>
    <s v="N/A"/>
    <n v="159.4"/>
    <x v="0"/>
  </r>
  <r>
    <x v="2"/>
    <x v="5"/>
    <n v="9"/>
    <s v="Mill Creek 2"/>
    <n v="146.80000000000001"/>
    <n v="0"/>
    <n v="68.599999999999994"/>
    <n v="2"/>
    <n v="1584.2"/>
    <n v="10792"/>
    <n v="662"/>
    <n v="199"/>
    <n v="3153"/>
    <n v="4"/>
    <n v="17"/>
    <n v="0"/>
    <n v="167"/>
    <n v="22.61"/>
    <n v="22.73"/>
    <n v="3336"/>
    <s v="2017Plan"/>
    <d v="2018-06-01T00:00:00"/>
    <x v="2"/>
    <x v="8"/>
    <s v="N/A"/>
    <n v="146.80000000000001"/>
    <x v="0"/>
  </r>
  <r>
    <x v="2"/>
    <x v="5"/>
    <n v="10"/>
    <s v="Mill Creek 3"/>
    <n v="201.7"/>
    <n v="0"/>
    <n v="72.8"/>
    <n v="2"/>
    <n v="2161.9"/>
    <n v="10718"/>
    <n v="659"/>
    <n v="199"/>
    <n v="4303"/>
    <n v="12"/>
    <n v="46"/>
    <n v="0"/>
    <n v="256"/>
    <n v="22.6"/>
    <n v="22.83"/>
    <n v="4605"/>
    <s v="2017Plan"/>
    <d v="2018-06-01T00:00:00"/>
    <x v="2"/>
    <x v="9"/>
    <s v="N/A"/>
    <n v="201.7"/>
    <x v="0"/>
  </r>
  <r>
    <x v="2"/>
    <x v="5"/>
    <n v="11"/>
    <s v="Mill Creek 4"/>
    <n v="248.5"/>
    <n v="0"/>
    <n v="72.400000000000006"/>
    <n v="2"/>
    <n v="2603.1"/>
    <n v="10475"/>
    <n v="646"/>
    <n v="199"/>
    <n v="5181"/>
    <n v="19"/>
    <n v="74"/>
    <n v="0"/>
    <n v="314"/>
    <n v="22.11"/>
    <n v="22.41"/>
    <n v="5568"/>
    <s v="2017Plan"/>
    <d v="2018-06-01T00:00:00"/>
    <x v="2"/>
    <x v="10"/>
    <s v="N/A"/>
    <n v="248.5"/>
    <x v="0"/>
  </r>
  <r>
    <x v="2"/>
    <x v="5"/>
    <n v="12"/>
    <s v="Trimble County 1"/>
    <n v="219"/>
    <n v="0"/>
    <n v="82.2"/>
    <n v="2"/>
    <n v="2345.4"/>
    <n v="10710"/>
    <n v="668"/>
    <n v="194.2"/>
    <n v="4554"/>
    <n v="7"/>
    <n v="88"/>
    <n v="0"/>
    <n v="274"/>
    <n v="22.05"/>
    <n v="22.45"/>
    <n v="4916"/>
    <s v="2017Plan"/>
    <d v="2018-06-01T00:00:00"/>
    <x v="2"/>
    <x v="11"/>
    <s v="N/A"/>
    <n v="219"/>
    <x v="0"/>
  </r>
  <r>
    <x v="2"/>
    <x v="5"/>
    <n v="13"/>
    <s v="Trimble County 2"/>
    <n v="326"/>
    <n v="0"/>
    <n v="82.5"/>
    <n v="2"/>
    <n v="3010.7"/>
    <n v="9236"/>
    <n v="651"/>
    <n v="203.1"/>
    <n v="6116"/>
    <n v="21"/>
    <n v="64"/>
    <n v="0"/>
    <n v="467"/>
    <n v="20.190000000000001"/>
    <n v="20.39"/>
    <n v="6647"/>
    <s v="2017Plan"/>
    <d v="2018-06-01T00:00:00"/>
    <x v="2"/>
    <x v="12"/>
    <n v="264.06"/>
    <n v="61.94"/>
    <x v="0"/>
  </r>
  <r>
    <x v="2"/>
    <x v="5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6-01T00:00:00"/>
    <x v="2"/>
    <x v="13"/>
    <n v="0"/>
    <n v="0"/>
    <x v="1"/>
  </r>
  <r>
    <x v="2"/>
    <x v="5"/>
    <n v="15"/>
    <s v="Cane Run 7 2X1"/>
    <n v="419.5"/>
    <n v="0"/>
    <n v="88"/>
    <n v="3"/>
    <n v="2875.7"/>
    <n v="6855"/>
    <n v="649"/>
    <n v="307.60000000000002"/>
    <n v="8846"/>
    <n v="8"/>
    <n v="26"/>
    <n v="0"/>
    <n v="533"/>
    <n v="22.36"/>
    <n v="22.42"/>
    <n v="9404"/>
    <s v="2017Plan"/>
    <d v="2018-06-01T00:00:00"/>
    <x v="2"/>
    <x v="13"/>
    <n v="327.21000000000004"/>
    <n v="92.29"/>
    <x v="1"/>
  </r>
  <r>
    <x v="2"/>
    <x v="5"/>
    <n v="16"/>
    <s v="Brown 5"/>
    <n v="5.2"/>
    <n v="0"/>
    <n v="6.7"/>
    <n v="9"/>
    <n v="72.2"/>
    <n v="13876"/>
    <n v="74"/>
    <n v="309.3"/>
    <n v="223"/>
    <n v="1"/>
    <n v="2"/>
    <n v="0"/>
    <n v="0"/>
    <n v="42.92"/>
    <n v="43.37"/>
    <n v="226"/>
    <s v="2017Plan"/>
    <d v="2018-06-01T00:00:00"/>
    <x v="2"/>
    <x v="14"/>
    <n v="2.444"/>
    <n v="2.7560000000000002"/>
    <x v="2"/>
  </r>
  <r>
    <x v="2"/>
    <x v="5"/>
    <n v="17"/>
    <s v="Brown 5 ICE"/>
    <n v="0.1"/>
    <n v="0"/>
    <n v="0.1"/>
    <n v="4"/>
    <n v="2"/>
    <n v="16510"/>
    <n v="4"/>
    <n v="309.3"/>
    <n v="6"/>
    <n v="0"/>
    <n v="0"/>
    <n v="0"/>
    <n v="0"/>
    <n v="51.07"/>
    <n v="51.07"/>
    <n v="6"/>
    <s v="2017Plan"/>
    <d v="2018-06-01T00:00:00"/>
    <x v="2"/>
    <x v="14"/>
    <n v="4.7E-2"/>
    <n v="5.3000000000000005E-2"/>
    <x v="2"/>
  </r>
  <r>
    <x v="2"/>
    <x v="5"/>
    <n v="18"/>
    <s v="Brown 6"/>
    <n v="9.3000000000000007"/>
    <n v="0"/>
    <n v="8.9"/>
    <n v="9"/>
    <n v="104.2"/>
    <n v="11158"/>
    <n v="71"/>
    <n v="309.3"/>
    <n v="322"/>
    <n v="2"/>
    <n v="7"/>
    <n v="0"/>
    <n v="0"/>
    <n v="34.51"/>
    <n v="35.270000000000003"/>
    <n v="329"/>
    <s v="2017Plan"/>
    <d v="2018-06-01T00:00:00"/>
    <x v="2"/>
    <x v="15"/>
    <n v="5.766"/>
    <n v="3.5340000000000003"/>
    <x v="2"/>
  </r>
  <r>
    <x v="2"/>
    <x v="5"/>
    <n v="19"/>
    <s v="Brown 7"/>
    <n v="10.1"/>
    <n v="0"/>
    <n v="9.6"/>
    <n v="11"/>
    <n v="114.5"/>
    <n v="11341"/>
    <n v="82"/>
    <n v="309.3"/>
    <n v="354"/>
    <n v="3"/>
    <n v="8"/>
    <n v="0"/>
    <n v="0"/>
    <n v="35.08"/>
    <n v="35.869999999999997"/>
    <n v="362"/>
    <s v="2017Plan"/>
    <d v="2018-06-01T00:00:00"/>
    <x v="2"/>
    <x v="16"/>
    <n v="6.2619999999999996"/>
    <n v="3.8380000000000001"/>
    <x v="2"/>
  </r>
  <r>
    <x v="2"/>
    <x v="5"/>
    <n v="20"/>
    <s v="Brown 8"/>
    <n v="1.5"/>
    <n v="0"/>
    <n v="2.1"/>
    <n v="4"/>
    <n v="21.9"/>
    <n v="14556"/>
    <n v="23"/>
    <n v="309.3"/>
    <n v="68"/>
    <n v="0"/>
    <n v="1"/>
    <n v="0"/>
    <n v="0"/>
    <n v="45.02"/>
    <n v="45.67"/>
    <n v="69"/>
    <s v="2017Plan"/>
    <d v="2018-06-01T00:00:00"/>
    <x v="2"/>
    <x v="17"/>
    <n v="1.5"/>
    <s v="N/A"/>
    <x v="2"/>
  </r>
  <r>
    <x v="2"/>
    <x v="5"/>
    <n v="21"/>
    <s v="Brown 8 ICE"/>
    <n v="0.1"/>
    <n v="0"/>
    <n v="0.1"/>
    <n v="4"/>
    <n v="1.8"/>
    <n v="16329"/>
    <n v="4"/>
    <n v="309.3"/>
    <n v="6"/>
    <n v="0"/>
    <n v="0"/>
    <n v="0"/>
    <n v="0"/>
    <n v="50.51"/>
    <n v="50.51"/>
    <n v="6"/>
    <s v="2017Plan"/>
    <d v="2018-06-01T00:00:00"/>
    <x v="2"/>
    <x v="17"/>
    <n v="0.1"/>
    <s v="N/A"/>
    <x v="2"/>
  </r>
  <r>
    <x v="2"/>
    <x v="5"/>
    <n v="22"/>
    <s v="Brown 9"/>
    <n v="0.9"/>
    <n v="0"/>
    <n v="1.2"/>
    <n v="1"/>
    <n v="12.2"/>
    <n v="14107"/>
    <n v="12"/>
    <n v="309.3"/>
    <n v="38"/>
    <n v="0"/>
    <n v="0"/>
    <n v="0"/>
    <n v="0"/>
    <n v="43.63"/>
    <n v="43.87"/>
    <n v="38"/>
    <s v="2017Plan"/>
    <d v="2018-06-01T00:00:00"/>
    <x v="2"/>
    <x v="18"/>
    <n v="0.9"/>
    <s v="N/A"/>
    <x v="2"/>
  </r>
  <r>
    <x v="2"/>
    <x v="5"/>
    <n v="23"/>
    <s v="Brown 9 ICE"/>
    <n v="0.1"/>
    <n v="0"/>
    <n v="0.1"/>
    <n v="4"/>
    <n v="1.8"/>
    <n v="16329"/>
    <n v="4"/>
    <n v="309.3"/>
    <n v="6"/>
    <n v="0"/>
    <n v="0"/>
    <n v="0"/>
    <n v="0"/>
    <n v="50.51"/>
    <n v="50.51"/>
    <n v="6"/>
    <s v="2017Plan"/>
    <d v="2018-06-01T00:00:00"/>
    <x v="2"/>
    <x v="18"/>
    <n v="0.1"/>
    <s v="N/A"/>
    <x v="2"/>
  </r>
  <r>
    <x v="2"/>
    <x v="5"/>
    <n v="24"/>
    <s v="Brown 10"/>
    <n v="0.8"/>
    <n v="0"/>
    <n v="1.1000000000000001"/>
    <n v="1"/>
    <n v="11.2"/>
    <n v="14104"/>
    <n v="11"/>
    <n v="309.3"/>
    <n v="35"/>
    <n v="0"/>
    <n v="0"/>
    <n v="0"/>
    <n v="0"/>
    <n v="43.62"/>
    <n v="43.95"/>
    <n v="35"/>
    <s v="2017Plan"/>
    <d v="2018-06-01T00:00:00"/>
    <x v="2"/>
    <x v="19"/>
    <n v="0.8"/>
    <s v="N/A"/>
    <x v="2"/>
  </r>
  <r>
    <x v="2"/>
    <x v="5"/>
    <n v="25"/>
    <s v="Brown 10 ICE"/>
    <n v="0.1"/>
    <n v="0"/>
    <n v="0.1"/>
    <n v="4"/>
    <n v="1.8"/>
    <n v="16329"/>
    <n v="4"/>
    <n v="309.3"/>
    <n v="6"/>
    <n v="0"/>
    <n v="0"/>
    <n v="0"/>
    <n v="0"/>
    <n v="50.51"/>
    <n v="50.51"/>
    <n v="6"/>
    <s v="2017Plan"/>
    <d v="2018-06-01T00:00:00"/>
    <x v="2"/>
    <x v="19"/>
    <n v="0.1"/>
    <s v="N/A"/>
    <x v="2"/>
  </r>
  <r>
    <x v="2"/>
    <x v="5"/>
    <n v="26"/>
    <s v="Brown 11"/>
    <n v="1.9"/>
    <n v="0"/>
    <n v="2.7"/>
    <n v="4"/>
    <n v="28.4"/>
    <n v="14593"/>
    <n v="30"/>
    <n v="309.3"/>
    <n v="88"/>
    <n v="0"/>
    <n v="1"/>
    <n v="0"/>
    <n v="0"/>
    <n v="45.13"/>
    <n v="45.64"/>
    <n v="89"/>
    <s v="2017Plan"/>
    <d v="2018-06-01T00:00:00"/>
    <x v="2"/>
    <x v="20"/>
    <n v="1.9"/>
    <s v="N/A"/>
    <x v="2"/>
  </r>
  <r>
    <x v="2"/>
    <x v="5"/>
    <n v="27"/>
    <s v="Brown 11 ICE"/>
    <n v="0.1"/>
    <n v="0"/>
    <n v="0.1"/>
    <n v="4"/>
    <n v="1.8"/>
    <n v="16329"/>
    <n v="4"/>
    <n v="309.3"/>
    <n v="6"/>
    <n v="0"/>
    <n v="0"/>
    <n v="0"/>
    <n v="0"/>
    <n v="50.51"/>
    <n v="50.51"/>
    <n v="6"/>
    <s v="2017Plan"/>
    <d v="2018-06-01T00:00:00"/>
    <x v="2"/>
    <x v="20"/>
    <n v="0.1"/>
    <s v="N/A"/>
    <x v="2"/>
  </r>
  <r>
    <x v="2"/>
    <x v="5"/>
    <n v="28"/>
    <s v="Paddys Run 13"/>
    <n v="13.6"/>
    <n v="0"/>
    <n v="12.8"/>
    <n v="12"/>
    <n v="147.80000000000001"/>
    <n v="10866"/>
    <n v="99"/>
    <n v="309.3"/>
    <n v="457"/>
    <n v="1"/>
    <n v="2"/>
    <n v="0"/>
    <n v="0"/>
    <n v="33.61"/>
    <n v="33.729999999999997"/>
    <n v="459"/>
    <s v="2017Plan"/>
    <d v="2018-06-01T00:00:00"/>
    <x v="2"/>
    <x v="21"/>
    <n v="6.3919999999999995"/>
    <n v="7.2080000000000002"/>
    <x v="2"/>
  </r>
  <r>
    <x v="2"/>
    <x v="5"/>
    <n v="29"/>
    <s v="Trimble Co 05"/>
    <n v="31.8"/>
    <n v="0"/>
    <n v="27.7"/>
    <n v="19"/>
    <n v="351.9"/>
    <n v="11082"/>
    <n v="228"/>
    <n v="309.3"/>
    <n v="1089"/>
    <n v="1"/>
    <n v="3"/>
    <n v="0"/>
    <n v="0"/>
    <n v="34.28"/>
    <n v="34.36"/>
    <n v="1091"/>
    <s v="2017Plan"/>
    <d v="2018-06-01T00:00:00"/>
    <x v="2"/>
    <x v="22"/>
    <n v="22.577999999999999"/>
    <n v="9.2219999999999995"/>
    <x v="2"/>
  </r>
  <r>
    <x v="2"/>
    <x v="5"/>
    <n v="30"/>
    <s v="Trimble Co 06"/>
    <n v="27.1"/>
    <n v="0"/>
    <n v="23.7"/>
    <n v="20"/>
    <n v="299.8"/>
    <n v="11072"/>
    <n v="194"/>
    <n v="309.3"/>
    <n v="927"/>
    <n v="1"/>
    <n v="3"/>
    <n v="0"/>
    <n v="0"/>
    <n v="34.24"/>
    <n v="34.35"/>
    <n v="930"/>
    <s v="2017Plan"/>
    <d v="2018-06-01T00:00:00"/>
    <x v="2"/>
    <x v="23"/>
    <n v="19.241"/>
    <n v="7.859"/>
    <x v="2"/>
  </r>
  <r>
    <x v="2"/>
    <x v="5"/>
    <n v="31"/>
    <s v="Trimble Co 07"/>
    <n v="23.6"/>
    <n v="0"/>
    <n v="20.6"/>
    <n v="17"/>
    <n v="261.8"/>
    <n v="11084"/>
    <n v="170"/>
    <n v="309.3"/>
    <n v="810"/>
    <n v="1"/>
    <n v="2"/>
    <n v="0"/>
    <n v="0"/>
    <n v="34.28"/>
    <n v="34.380000000000003"/>
    <n v="812"/>
    <s v="2017Plan"/>
    <d v="2018-06-01T00:00:00"/>
    <x v="2"/>
    <x v="24"/>
    <n v="14.868"/>
    <n v="8.7320000000000011"/>
    <x v="2"/>
  </r>
  <r>
    <x v="2"/>
    <x v="5"/>
    <n v="32"/>
    <s v="Trimble Co 08"/>
    <n v="10.5"/>
    <n v="0"/>
    <n v="9.1999999999999993"/>
    <n v="15"/>
    <n v="115.2"/>
    <n v="10962"/>
    <n v="72"/>
    <n v="309.3"/>
    <n v="356"/>
    <n v="1"/>
    <n v="2"/>
    <n v="0"/>
    <n v="0"/>
    <n v="33.909999999999997"/>
    <n v="34.1"/>
    <n v="358"/>
    <s v="2017Plan"/>
    <d v="2018-06-01T00:00:00"/>
    <x v="2"/>
    <x v="25"/>
    <n v="6.6150000000000002"/>
    <n v="3.8849999999999998"/>
    <x v="2"/>
  </r>
  <r>
    <x v="2"/>
    <x v="5"/>
    <n v="33"/>
    <s v="Trimble Co 09"/>
    <n v="22.4"/>
    <n v="0"/>
    <n v="19.5"/>
    <n v="16"/>
    <n v="246.9"/>
    <n v="11037"/>
    <n v="158"/>
    <n v="309.3"/>
    <n v="764"/>
    <n v="1"/>
    <n v="2"/>
    <n v="0"/>
    <n v="0"/>
    <n v="34.14"/>
    <n v="34.24"/>
    <n v="766"/>
    <s v="2017Plan"/>
    <d v="2018-06-01T00:00:00"/>
    <x v="2"/>
    <x v="26"/>
    <n v="14.111999999999998"/>
    <n v="8.2880000000000003"/>
    <x v="2"/>
  </r>
  <r>
    <x v="2"/>
    <x v="5"/>
    <n v="34"/>
    <s v="Trimble Co 10"/>
    <n v="5.0999999999999996"/>
    <n v="0"/>
    <n v="4.5"/>
    <n v="9"/>
    <n v="56.2"/>
    <n v="10957"/>
    <n v="35"/>
    <n v="309.3"/>
    <n v="174"/>
    <n v="0"/>
    <n v="1"/>
    <n v="0"/>
    <n v="0"/>
    <n v="33.89"/>
    <n v="34.119999999999997"/>
    <n v="175"/>
    <s v="2017Plan"/>
    <d v="2018-06-01T00:00:00"/>
    <x v="2"/>
    <x v="27"/>
    <n v="3.2129999999999996"/>
    <n v="1.8869999999999998"/>
    <x v="2"/>
  </r>
  <r>
    <x v="2"/>
    <x v="5"/>
    <n v="35"/>
    <s v="Cane Run 11"/>
    <n v="0"/>
    <n v="0"/>
    <n v="0.1"/>
    <n v="1"/>
    <n v="0.2"/>
    <n v="16117"/>
    <n v="1"/>
    <n v="307.60000000000002"/>
    <n v="1"/>
    <n v="0"/>
    <n v="0"/>
    <n v="0"/>
    <n v="0"/>
    <n v="49.58"/>
    <n v="49.58"/>
    <n v="1"/>
    <s v="2017Plan"/>
    <d v="2018-06-01T00:00:00"/>
    <x v="2"/>
    <x v="28"/>
    <s v="N/A"/>
    <n v="0"/>
    <x v="2"/>
  </r>
  <r>
    <x v="2"/>
    <x v="5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6-01T00:00:00"/>
    <x v="2"/>
    <x v="29"/>
    <n v="0"/>
    <s v="N/A"/>
    <x v="2"/>
  </r>
  <r>
    <x v="2"/>
    <x v="5"/>
    <n v="37"/>
    <s v="Paddys Run 11"/>
    <n v="0"/>
    <n v="0"/>
    <n v="0.6"/>
    <n v="1"/>
    <n v="0.7"/>
    <n v="15479"/>
    <n v="4"/>
    <n v="309.3"/>
    <n v="2"/>
    <n v="0"/>
    <n v="0"/>
    <n v="0"/>
    <n v="0"/>
    <n v="47.88"/>
    <n v="47.88"/>
    <n v="2"/>
    <s v="2017Plan"/>
    <d v="2018-06-01T00:00:00"/>
    <x v="2"/>
    <x v="30"/>
    <s v="N/A"/>
    <n v="0"/>
    <x v="2"/>
  </r>
  <r>
    <x v="2"/>
    <x v="5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6-01T00:00:00"/>
    <x v="2"/>
    <x v="31"/>
    <s v="N/A"/>
    <n v="0"/>
    <x v="2"/>
  </r>
  <r>
    <x v="2"/>
    <x v="5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6-01T00:00:00"/>
    <x v="2"/>
    <x v="32"/>
    <s v="N/A"/>
    <n v="0"/>
    <x v="2"/>
  </r>
  <r>
    <x v="2"/>
    <x v="5"/>
    <n v="40"/>
    <s v="Dix Dam"/>
    <n v="1.2"/>
    <n v="0"/>
    <n v="5.2"/>
    <n v="8"/>
    <s v=""/>
    <s v=""/>
    <n v="39"/>
    <n v="0"/>
    <n v="0"/>
    <s v=""/>
    <n v="0"/>
    <n v="0"/>
    <n v="0"/>
    <n v="0"/>
    <n v="0"/>
    <n v="0"/>
    <s v="2017Plan"/>
    <d v="2018-06-01T00:00:00"/>
    <x v="2"/>
    <x v="33"/>
    <n v="1.2"/>
    <s v="N/A"/>
    <x v="3"/>
  </r>
  <r>
    <x v="2"/>
    <x v="5"/>
    <n v="41"/>
    <s v="Ohio Falls"/>
    <n v="27.4"/>
    <n v="0"/>
    <n v="100"/>
    <n v="0"/>
    <s v=""/>
    <s v=""/>
    <n v="720"/>
    <n v="0"/>
    <n v="0"/>
    <s v=""/>
    <n v="0"/>
    <n v="0"/>
    <n v="0"/>
    <n v="0"/>
    <n v="0"/>
    <n v="0"/>
    <s v="2017Plan"/>
    <d v="2018-06-01T00:00:00"/>
    <x v="2"/>
    <x v="34"/>
    <s v="N/A"/>
    <n v="27.4"/>
    <x v="3"/>
  </r>
  <r>
    <x v="2"/>
    <x v="5"/>
    <n v="42"/>
    <s v="Brown Solar"/>
    <n v="2.1"/>
    <n v="0"/>
    <n v="100"/>
    <n v="0"/>
    <s v=""/>
    <s v=""/>
    <n v="720"/>
    <n v="0"/>
    <n v="0"/>
    <s v=""/>
    <n v="0"/>
    <n v="0"/>
    <n v="0"/>
    <n v="0"/>
    <n v="0"/>
    <n v="0"/>
    <s v="2017Plan"/>
    <d v="2018-06-01T00:00:00"/>
    <x v="2"/>
    <x v="35"/>
    <n v="1.2809999999999999"/>
    <n v="0.81900000000000006"/>
    <x v="4"/>
  </r>
  <r>
    <x v="2"/>
    <x v="5"/>
    <n v="43"/>
    <s v="OVEC-K Min"/>
    <n v="11.2"/>
    <n v="0"/>
    <n v="100"/>
    <n v="0"/>
    <n v="1116"/>
    <n v="100000"/>
    <n v="720"/>
    <n v="27.2"/>
    <n v="303"/>
    <n v="0"/>
    <n v="0"/>
    <n v="0"/>
    <n v="0"/>
    <n v="27.16"/>
    <n v="27.16"/>
    <n v="303"/>
    <s v="2017Plan"/>
    <d v="2018-06-01T00:00:00"/>
    <x v="2"/>
    <x v="36"/>
    <n v="11.2"/>
    <s v="N/A"/>
    <x v="0"/>
  </r>
  <r>
    <x v="2"/>
    <x v="5"/>
    <n v="44"/>
    <s v="OVEC-K Max"/>
    <n v="7.1"/>
    <n v="0"/>
    <n v="30.7"/>
    <n v="37"/>
    <n v="707.2"/>
    <n v="100000"/>
    <n v="221"/>
    <n v="27.2"/>
    <n v="192"/>
    <n v="0"/>
    <n v="0"/>
    <n v="0"/>
    <n v="0"/>
    <n v="27.16"/>
    <n v="27.16"/>
    <n v="192"/>
    <s v="2017Plan"/>
    <d v="2018-06-01T00:00:00"/>
    <x v="2"/>
    <x v="36"/>
    <n v="7.1"/>
    <s v="N/A"/>
    <x v="0"/>
  </r>
  <r>
    <x v="2"/>
    <x v="5"/>
    <n v="45"/>
    <s v="OVEC-L Min"/>
    <n v="24.8"/>
    <n v="0"/>
    <n v="100"/>
    <n v="0"/>
    <n v="2484"/>
    <n v="100000"/>
    <n v="720"/>
    <n v="27.2"/>
    <n v="675"/>
    <n v="0"/>
    <n v="0"/>
    <n v="0"/>
    <n v="0"/>
    <n v="27.16"/>
    <n v="27.16"/>
    <n v="675"/>
    <s v="2017Plan"/>
    <d v="2018-06-01T00:00:00"/>
    <x v="2"/>
    <x v="36"/>
    <s v="N/A"/>
    <n v="24.8"/>
    <x v="0"/>
  </r>
  <r>
    <x v="2"/>
    <x v="5"/>
    <n v="46"/>
    <s v="OVEC-L Max"/>
    <n v="17.8"/>
    <n v="0"/>
    <n v="34.1"/>
    <n v="37"/>
    <n v="1775.6"/>
    <n v="100000"/>
    <n v="246"/>
    <n v="27.2"/>
    <n v="482"/>
    <n v="0"/>
    <n v="0"/>
    <n v="0"/>
    <n v="0"/>
    <n v="27.16"/>
    <n v="27.16"/>
    <n v="482"/>
    <s v="2017Plan"/>
    <d v="2018-06-01T00:00:00"/>
    <x v="2"/>
    <x v="36"/>
    <s v="N/A"/>
    <n v="17.8"/>
    <x v="0"/>
  </r>
  <r>
    <x v="2"/>
    <x v="5"/>
    <n v="47"/>
    <s v="PURP5X16a 1"/>
    <n v="0.5"/>
    <n v="0"/>
    <n v="2.7"/>
    <n v="1"/>
    <s v=""/>
    <s v=""/>
    <n v="9"/>
    <n v="48.4"/>
    <n v="22"/>
    <s v=""/>
    <n v="0"/>
    <n v="0"/>
    <n v="3"/>
    <n v="55.54"/>
    <n v="55.54"/>
    <n v="25"/>
    <s v="2017Plan"/>
    <d v="2018-06-01T00:00:00"/>
    <x v="2"/>
    <x v="37"/>
    <s v="N/A"/>
    <s v="N/A"/>
    <x v="5"/>
  </r>
  <r>
    <x v="2"/>
    <x v="5"/>
    <n v="48"/>
    <s v="PURP5X16a 2"/>
    <n v="0.2"/>
    <n v="0"/>
    <n v="1.5"/>
    <n v="3"/>
    <s v=""/>
    <s v=""/>
    <n v="5"/>
    <n v="46.9"/>
    <n v="12"/>
    <s v=""/>
    <n v="0"/>
    <n v="0"/>
    <n v="2"/>
    <n v="54.24"/>
    <n v="54.24"/>
    <n v="14"/>
    <s v="2017Plan"/>
    <d v="2018-06-01T00:00:00"/>
    <x v="2"/>
    <x v="37"/>
    <s v="N/A"/>
    <s v="N/A"/>
    <x v="5"/>
  </r>
  <r>
    <x v="2"/>
    <x v="5"/>
    <n v="49"/>
    <s v="PURP5X16a 3"/>
    <n v="0.1"/>
    <n v="0"/>
    <n v="0.6"/>
    <n v="2"/>
    <s v=""/>
    <s v=""/>
    <n v="2"/>
    <n v="52.4"/>
    <n v="5"/>
    <s v=""/>
    <n v="0"/>
    <n v="0"/>
    <n v="1"/>
    <n v="58.62"/>
    <n v="58.62"/>
    <n v="6"/>
    <s v="2017Plan"/>
    <d v="2018-06-01T00:00:00"/>
    <x v="2"/>
    <x v="37"/>
    <s v="N/A"/>
    <s v="N/A"/>
    <x v="5"/>
  </r>
  <r>
    <x v="2"/>
    <x v="5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5"/>
  </r>
  <r>
    <x v="2"/>
    <x v="5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5"/>
  </r>
  <r>
    <x v="2"/>
    <x v="5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5"/>
  </r>
  <r>
    <x v="2"/>
    <x v="5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5"/>
  </r>
  <r>
    <x v="2"/>
    <x v="5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5"/>
  </r>
  <r>
    <x v="2"/>
    <x v="5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5"/>
  </r>
  <r>
    <x v="2"/>
    <x v="5"/>
    <n v="56"/>
    <s v="PUR7X8 1"/>
    <n v="0.6"/>
    <n v="0"/>
    <n v="5"/>
    <n v="8"/>
    <s v=""/>
    <s v=""/>
    <n v="12"/>
    <n v="16.100000000000001"/>
    <n v="10"/>
    <s v=""/>
    <n v="0"/>
    <n v="0"/>
    <n v="4"/>
    <n v="22.28"/>
    <n v="22.28"/>
    <n v="13"/>
    <s v="2017Plan"/>
    <d v="2018-06-01T00:00:00"/>
    <x v="2"/>
    <x v="37"/>
    <s v="N/A"/>
    <s v="N/A"/>
    <x v="5"/>
  </r>
  <r>
    <x v="2"/>
    <x v="5"/>
    <n v="57"/>
    <s v="PUR7X8 2"/>
    <n v="0.6"/>
    <n v="0"/>
    <n v="4.5999999999999996"/>
    <n v="8"/>
    <s v=""/>
    <s v=""/>
    <n v="11"/>
    <n v="16.5"/>
    <n v="9"/>
    <s v=""/>
    <n v="0"/>
    <n v="0"/>
    <n v="3"/>
    <n v="22.64"/>
    <n v="22.64"/>
    <n v="12"/>
    <s v="2017Plan"/>
    <d v="2018-06-01T00:00:00"/>
    <x v="2"/>
    <x v="37"/>
    <s v="N/A"/>
    <s v="N/A"/>
    <x v="5"/>
  </r>
  <r>
    <x v="2"/>
    <x v="5"/>
    <n v="58"/>
    <s v="PUR7X8 3"/>
    <n v="0.5"/>
    <n v="0"/>
    <n v="3.8"/>
    <n v="6"/>
    <s v=""/>
    <s v=""/>
    <n v="9"/>
    <n v="17.3"/>
    <n v="8"/>
    <s v=""/>
    <n v="0"/>
    <n v="0"/>
    <n v="3"/>
    <n v="23.49"/>
    <n v="23.49"/>
    <n v="11"/>
    <s v="2017Plan"/>
    <d v="2018-06-01T00:00:00"/>
    <x v="2"/>
    <x v="37"/>
    <s v="N/A"/>
    <s v="N/A"/>
    <x v="5"/>
  </r>
  <r>
    <x v="2"/>
    <x v="5"/>
    <n v="59"/>
    <s v="PUR7X8 4"/>
    <n v="0.3"/>
    <n v="0"/>
    <n v="2.5"/>
    <n v="4"/>
    <s v=""/>
    <s v=""/>
    <n v="6"/>
    <n v="14.6"/>
    <n v="4"/>
    <s v=""/>
    <n v="0"/>
    <n v="0"/>
    <n v="2"/>
    <n v="20.81"/>
    <n v="20.81"/>
    <n v="6"/>
    <s v="2017Plan"/>
    <d v="2018-06-01T00:00:00"/>
    <x v="2"/>
    <x v="37"/>
    <s v="N/A"/>
    <s v="N/A"/>
    <x v="5"/>
  </r>
  <r>
    <x v="2"/>
    <x v="5"/>
    <n v="60"/>
    <s v="NF5X16NF1"/>
    <n v="-10"/>
    <n v="0"/>
    <n v="7.5"/>
    <n v="32"/>
    <s v=""/>
    <s v=""/>
    <n v="202"/>
    <n v="38.700000000000003"/>
    <n v="-388"/>
    <s v=""/>
    <n v="0"/>
    <n v="0"/>
    <n v="92"/>
    <n v="29.55"/>
    <n v="29.55"/>
    <n v="-296"/>
    <s v="2017Plan"/>
    <d v="2018-06-01T00:00:00"/>
    <x v="2"/>
    <x v="37"/>
    <s v="N/A"/>
    <s v="N/A"/>
    <x v="6"/>
  </r>
  <r>
    <x v="2"/>
    <x v="5"/>
    <n v="61"/>
    <s v="NF7X8NF01"/>
    <n v="-0.4"/>
    <n v="0"/>
    <n v="1.8"/>
    <n v="30"/>
    <s v=""/>
    <s v=""/>
    <n v="239"/>
    <n v="20.5"/>
    <n v="-9"/>
    <s v=""/>
    <n v="0"/>
    <n v="0"/>
    <n v="3"/>
    <n v="13.61"/>
    <n v="13.61"/>
    <n v="-6"/>
    <s v="2017Plan"/>
    <d v="2018-06-01T00:00:00"/>
    <x v="2"/>
    <x v="37"/>
    <s v="N/A"/>
    <s v="N/A"/>
    <x v="6"/>
  </r>
  <r>
    <x v="2"/>
    <x v="5"/>
    <n v="62"/>
    <s v="NF2X16SAT1"/>
    <n v="-4.3"/>
    <n v="0"/>
    <n v="15.4"/>
    <n v="8"/>
    <s v=""/>
    <s v=""/>
    <n v="60"/>
    <n v="38.200000000000003"/>
    <n v="-164"/>
    <s v=""/>
    <n v="0"/>
    <n v="0"/>
    <n v="37"/>
    <n v="29.54"/>
    <n v="29.54"/>
    <n v="-127"/>
    <s v="2017Plan"/>
    <d v="2018-06-01T00:00:00"/>
    <x v="2"/>
    <x v="37"/>
    <s v="N/A"/>
    <s v="N/A"/>
    <x v="6"/>
  </r>
  <r>
    <x v="2"/>
    <x v="5"/>
    <n v="63"/>
    <s v="NF2X16SUN1"/>
    <n v="-3.4"/>
    <n v="0"/>
    <n v="15.1"/>
    <n v="4"/>
    <s v=""/>
    <s v=""/>
    <n v="55"/>
    <n v="36.299999999999997"/>
    <n v="-123"/>
    <s v=""/>
    <n v="0"/>
    <n v="0"/>
    <n v="29"/>
    <n v="27.81"/>
    <n v="27.81"/>
    <n v="-94"/>
    <s v="2017Plan"/>
    <d v="2018-06-01T00:00:00"/>
    <x v="2"/>
    <x v="37"/>
    <s v="N/A"/>
    <s v="N/A"/>
    <x v="6"/>
  </r>
  <r>
    <x v="2"/>
    <x v="5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6"/>
  </r>
  <r>
    <x v="2"/>
    <x v="5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6"/>
  </r>
  <r>
    <x v="2"/>
    <x v="5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6"/>
  </r>
  <r>
    <x v="2"/>
    <x v="5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6"/>
  </r>
  <r>
    <x v="2"/>
    <x v="5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6-01T00:00:00"/>
    <x v="2"/>
    <x v="37"/>
    <s v="N/A"/>
    <s v="N/A"/>
    <x v="7"/>
  </r>
  <r>
    <x v="2"/>
    <x v="5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6-01T00:00:00"/>
    <x v="2"/>
    <x v="37"/>
    <s v="N/A"/>
    <s v="N/A"/>
    <x v="1"/>
  </r>
  <r>
    <x v="2"/>
    <x v="5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6-01T00:00:00"/>
    <x v="2"/>
    <x v="37"/>
    <s v="N/A"/>
    <s v="N/A"/>
    <x v="1"/>
  </r>
  <r>
    <x v="2"/>
    <x v="5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6-01T00:00:00"/>
    <x v="2"/>
    <x v="37"/>
    <s v="N/A"/>
    <s v="N/A"/>
    <x v="1"/>
  </r>
  <r>
    <x v="2"/>
    <x v="5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6-01T00:00:00"/>
    <x v="2"/>
    <x v="37"/>
    <s v="N/A"/>
    <s v="N/A"/>
    <x v="1"/>
  </r>
  <r>
    <x v="2"/>
    <x v="5"/>
    <n v="84"/>
    <s v="Bluegrass 3"/>
    <n v="7.2"/>
    <n v="0"/>
    <n v="6"/>
    <n v="8"/>
    <n v="78.3"/>
    <n v="10900"/>
    <n v="45"/>
    <n v="311"/>
    <n v="243"/>
    <n v="0"/>
    <n v="75"/>
    <n v="0"/>
    <n v="4"/>
    <n v="34.5"/>
    <n v="44.91"/>
    <n v="322"/>
    <s v="2017Plan"/>
    <d v="2018-06-01T00:00:00"/>
    <x v="2"/>
    <x v="38"/>
    <s v="N/A"/>
    <n v="7.2"/>
    <x v="2"/>
  </r>
  <r>
    <x v="2"/>
    <x v="6"/>
    <n v="1"/>
    <s v="Brown 1"/>
    <n v="8.9"/>
    <n v="0"/>
    <n v="11.3"/>
    <n v="2"/>
    <n v="105.5"/>
    <n v="11848"/>
    <n v="238"/>
    <n v="274.60000000000002"/>
    <n v="290"/>
    <n v="2"/>
    <n v="24"/>
    <n v="0"/>
    <n v="26"/>
    <n v="35.43"/>
    <n v="38.15"/>
    <n v="340"/>
    <s v="2017Plan"/>
    <d v="2018-07-01T00:00:00"/>
    <x v="0"/>
    <x v="0"/>
    <n v="8.9"/>
    <s v="N/A"/>
    <x v="0"/>
  </r>
  <r>
    <x v="2"/>
    <x v="6"/>
    <n v="2"/>
    <s v="Brown 2"/>
    <n v="42"/>
    <n v="0"/>
    <n v="34"/>
    <n v="2"/>
    <n v="453.2"/>
    <n v="10793"/>
    <n v="632"/>
    <n v="274.60000000000002"/>
    <n v="1245"/>
    <n v="1"/>
    <n v="16"/>
    <n v="0"/>
    <n v="92"/>
    <n v="31.82"/>
    <n v="32.21"/>
    <n v="1353"/>
    <s v="2017Plan"/>
    <d v="2018-07-01T00:00:00"/>
    <x v="0"/>
    <x v="1"/>
    <n v="42"/>
    <s v="N/A"/>
    <x v="0"/>
  </r>
  <r>
    <x v="2"/>
    <x v="6"/>
    <n v="3"/>
    <s v="Brown 3"/>
    <n v="103"/>
    <n v="0"/>
    <n v="33.9"/>
    <n v="3"/>
    <n v="1256.2"/>
    <n v="12195"/>
    <n v="653"/>
    <n v="274.60000000000002"/>
    <n v="3450"/>
    <n v="3"/>
    <n v="42"/>
    <n v="0"/>
    <n v="317"/>
    <n v="36.57"/>
    <n v="36.97"/>
    <n v="3808"/>
    <s v="2017Plan"/>
    <d v="2018-07-01T00:00:00"/>
    <x v="0"/>
    <x v="2"/>
    <n v="103"/>
    <s v="N/A"/>
    <x v="0"/>
  </r>
  <r>
    <x v="2"/>
    <x v="6"/>
    <n v="4"/>
    <s v="Ghent 1"/>
    <n v="271.3"/>
    <n v="0"/>
    <n v="76.900000000000006"/>
    <n v="2"/>
    <n v="2877.4"/>
    <n v="10604"/>
    <n v="683"/>
    <n v="199.2"/>
    <n v="5731"/>
    <n v="2"/>
    <n v="31"/>
    <n v="0"/>
    <n v="524"/>
    <n v="23.05"/>
    <n v="23.17"/>
    <n v="6287"/>
    <s v="2017Plan"/>
    <d v="2018-07-01T00:00:00"/>
    <x v="0"/>
    <x v="3"/>
    <n v="271.3"/>
    <s v="N/A"/>
    <x v="0"/>
  </r>
  <r>
    <x v="2"/>
    <x v="6"/>
    <n v="5"/>
    <s v="Ghent 2"/>
    <n v="276.2"/>
    <n v="0"/>
    <n v="75.3"/>
    <n v="2"/>
    <n v="2893.7"/>
    <n v="10475"/>
    <n v="703"/>
    <n v="199.2"/>
    <n v="5764"/>
    <n v="2"/>
    <n v="25"/>
    <n v="0"/>
    <n v="313"/>
    <n v="22"/>
    <n v="22.09"/>
    <n v="6103"/>
    <s v="2017Plan"/>
    <d v="2018-07-01T00:00:00"/>
    <x v="0"/>
    <x v="4"/>
    <n v="276.2"/>
    <s v="N/A"/>
    <x v="0"/>
  </r>
  <r>
    <x v="2"/>
    <x v="6"/>
    <n v="6"/>
    <s v="Ghent 3"/>
    <n v="285.3"/>
    <n v="0"/>
    <n v="79.099999999999994"/>
    <n v="2"/>
    <n v="3169.3"/>
    <n v="11111"/>
    <n v="689"/>
    <n v="199.2"/>
    <n v="6313"/>
    <n v="3"/>
    <n v="41"/>
    <n v="0"/>
    <n v="536"/>
    <n v="24.01"/>
    <n v="24.16"/>
    <n v="6890"/>
    <s v="2017Plan"/>
    <d v="2018-07-01T00:00:00"/>
    <x v="0"/>
    <x v="5"/>
    <n v="285.3"/>
    <s v="N/A"/>
    <x v="0"/>
  </r>
  <r>
    <x v="2"/>
    <x v="6"/>
    <n v="7"/>
    <s v="Ghent 4"/>
    <n v="273.10000000000002"/>
    <n v="0"/>
    <n v="78.900000000000006"/>
    <n v="2"/>
    <n v="3001.6"/>
    <n v="10991"/>
    <n v="694"/>
    <n v="199.2"/>
    <n v="5979"/>
    <n v="4"/>
    <n v="49"/>
    <n v="0"/>
    <n v="513"/>
    <n v="23.77"/>
    <n v="23.96"/>
    <n v="6542"/>
    <s v="2017Plan"/>
    <d v="2018-07-01T00:00:00"/>
    <x v="0"/>
    <x v="6"/>
    <n v="273.10000000000002"/>
    <s v="N/A"/>
    <x v="0"/>
  </r>
  <r>
    <x v="2"/>
    <x v="6"/>
    <n v="8"/>
    <s v="Mill Creek 1"/>
    <n v="167.6"/>
    <n v="0"/>
    <n v="75.099999999999994"/>
    <n v="2"/>
    <n v="1747.5"/>
    <n v="10425"/>
    <n v="697"/>
    <n v="199"/>
    <n v="3477"/>
    <n v="4"/>
    <n v="17"/>
    <n v="0"/>
    <n v="151"/>
    <n v="21.64"/>
    <n v="21.74"/>
    <n v="3644"/>
    <s v="2017Plan"/>
    <d v="2018-07-01T00:00:00"/>
    <x v="0"/>
    <x v="7"/>
    <s v="N/A"/>
    <n v="167.6"/>
    <x v="0"/>
  </r>
  <r>
    <x v="2"/>
    <x v="6"/>
    <n v="9"/>
    <s v="Mill Creek 2"/>
    <n v="155"/>
    <n v="0"/>
    <n v="70.099999999999994"/>
    <n v="2"/>
    <n v="1671.2"/>
    <n v="10783"/>
    <n v="686"/>
    <n v="199"/>
    <n v="3325"/>
    <n v="4"/>
    <n v="17"/>
    <n v="0"/>
    <n v="176"/>
    <n v="22.59"/>
    <n v="22.7"/>
    <n v="3518"/>
    <s v="2017Plan"/>
    <d v="2018-07-01T00:00:00"/>
    <x v="0"/>
    <x v="8"/>
    <s v="N/A"/>
    <n v="155"/>
    <x v="0"/>
  </r>
  <r>
    <x v="2"/>
    <x v="6"/>
    <n v="10"/>
    <s v="Mill Creek 3"/>
    <n v="207.5"/>
    <n v="0"/>
    <n v="72.400000000000006"/>
    <n v="2"/>
    <n v="2222.6"/>
    <n v="10711"/>
    <n v="655"/>
    <n v="199"/>
    <n v="4422"/>
    <n v="12"/>
    <n v="46"/>
    <n v="0"/>
    <n v="263"/>
    <n v="22.58"/>
    <n v="22.81"/>
    <n v="4732"/>
    <s v="2017Plan"/>
    <d v="2018-07-01T00:00:00"/>
    <x v="0"/>
    <x v="9"/>
    <s v="N/A"/>
    <n v="207.5"/>
    <x v="0"/>
  </r>
  <r>
    <x v="2"/>
    <x v="6"/>
    <n v="11"/>
    <s v="Mill Creek 4"/>
    <n v="274.5"/>
    <n v="0"/>
    <n v="77.400000000000006"/>
    <n v="1"/>
    <n v="2876.4"/>
    <n v="10478"/>
    <n v="686"/>
    <n v="199"/>
    <n v="5723"/>
    <n v="9"/>
    <n v="37"/>
    <n v="0"/>
    <n v="346"/>
    <n v="22.11"/>
    <n v="22.24"/>
    <n v="6107"/>
    <s v="2017Plan"/>
    <d v="2018-07-01T00:00:00"/>
    <x v="0"/>
    <x v="10"/>
    <s v="N/A"/>
    <n v="274.5"/>
    <x v="0"/>
  </r>
  <r>
    <x v="2"/>
    <x v="6"/>
    <n v="12"/>
    <s v="Trimble County 1"/>
    <n v="232.2"/>
    <n v="0"/>
    <n v="84.4"/>
    <n v="2"/>
    <n v="2489.4"/>
    <n v="10719"/>
    <n v="700"/>
    <n v="194.5"/>
    <n v="4842"/>
    <n v="7"/>
    <n v="90"/>
    <n v="0"/>
    <n v="291"/>
    <n v="22.1"/>
    <n v="22.49"/>
    <n v="5223"/>
    <s v="2017Plan"/>
    <d v="2018-07-01T00:00:00"/>
    <x v="0"/>
    <x v="11"/>
    <s v="N/A"/>
    <n v="232.2"/>
    <x v="0"/>
  </r>
  <r>
    <x v="2"/>
    <x v="6"/>
    <n v="13"/>
    <s v="Trimble County 2"/>
    <n v="345.5"/>
    <n v="0"/>
    <n v="84.6"/>
    <n v="1"/>
    <n v="3190.8"/>
    <n v="9234"/>
    <n v="681"/>
    <n v="203.1"/>
    <n v="6480"/>
    <n v="14"/>
    <n v="43"/>
    <n v="0"/>
    <n v="495"/>
    <n v="20.190000000000001"/>
    <n v="20.309999999999999"/>
    <n v="7018"/>
    <s v="2017Plan"/>
    <d v="2018-07-01T00:00:00"/>
    <x v="0"/>
    <x v="12"/>
    <n v="279.85500000000002"/>
    <n v="65.644999999999996"/>
    <x v="0"/>
  </r>
  <r>
    <x v="2"/>
    <x v="6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7-01T00:00:00"/>
    <x v="0"/>
    <x v="13"/>
    <n v="0"/>
    <n v="0"/>
    <x v="1"/>
  </r>
  <r>
    <x v="2"/>
    <x v="6"/>
    <n v="15"/>
    <s v="Cane Run 7 2X1"/>
    <n v="431.9"/>
    <n v="0"/>
    <n v="87.7"/>
    <n v="3"/>
    <n v="2961.4"/>
    <n v="6856"/>
    <n v="669"/>
    <n v="311.39999999999998"/>
    <n v="9223"/>
    <n v="8"/>
    <n v="26"/>
    <n v="0"/>
    <n v="549"/>
    <n v="22.62"/>
    <n v="22.68"/>
    <n v="9798"/>
    <s v="2017Plan"/>
    <d v="2018-07-01T00:00:00"/>
    <x v="0"/>
    <x v="13"/>
    <n v="336.88200000000001"/>
    <n v="95.018000000000001"/>
    <x v="1"/>
  </r>
  <r>
    <x v="2"/>
    <x v="6"/>
    <n v="16"/>
    <s v="Brown 5"/>
    <n v="6.2"/>
    <n v="0"/>
    <n v="7.7"/>
    <n v="12"/>
    <n v="87.1"/>
    <n v="14041"/>
    <n v="92"/>
    <n v="313.10000000000002"/>
    <n v="273"/>
    <n v="1"/>
    <n v="3"/>
    <n v="0"/>
    <n v="0"/>
    <n v="43.97"/>
    <n v="44.46"/>
    <n v="276"/>
    <s v="2017Plan"/>
    <d v="2018-07-01T00:00:00"/>
    <x v="0"/>
    <x v="14"/>
    <n v="2.9139999999999997"/>
    <n v="3.2860000000000005"/>
    <x v="2"/>
  </r>
  <r>
    <x v="2"/>
    <x v="6"/>
    <n v="17"/>
    <s v="Brown 5 ICE"/>
    <n v="0.1"/>
    <n v="0"/>
    <n v="0.1"/>
    <n v="4"/>
    <n v="2"/>
    <n v="16510"/>
    <n v="4"/>
    <n v="313.10000000000002"/>
    <n v="6"/>
    <n v="0"/>
    <n v="0"/>
    <n v="0"/>
    <n v="0"/>
    <n v="51.7"/>
    <n v="51.7"/>
    <n v="6"/>
    <s v="2017Plan"/>
    <d v="2018-07-01T00:00:00"/>
    <x v="0"/>
    <x v="14"/>
    <n v="4.7E-2"/>
    <n v="5.3000000000000005E-2"/>
    <x v="2"/>
  </r>
  <r>
    <x v="2"/>
    <x v="6"/>
    <n v="18"/>
    <s v="Brown 6"/>
    <n v="11.1"/>
    <n v="0"/>
    <n v="10.199999999999999"/>
    <n v="9"/>
    <n v="123.6"/>
    <n v="11173"/>
    <n v="85"/>
    <n v="313.10000000000002"/>
    <n v="387"/>
    <n v="2"/>
    <n v="7"/>
    <n v="0"/>
    <n v="0"/>
    <n v="34.99"/>
    <n v="35.64"/>
    <n v="394"/>
    <s v="2017Plan"/>
    <d v="2018-07-01T00:00:00"/>
    <x v="0"/>
    <x v="15"/>
    <n v="6.8819999999999997"/>
    <n v="4.218"/>
    <x v="2"/>
  </r>
  <r>
    <x v="2"/>
    <x v="6"/>
    <n v="19"/>
    <s v="Brown 7"/>
    <n v="15.5"/>
    <n v="0"/>
    <n v="14.3"/>
    <n v="13"/>
    <n v="173.6"/>
    <n v="11195"/>
    <n v="120"/>
    <n v="313.2"/>
    <n v="544"/>
    <n v="3"/>
    <n v="10"/>
    <n v="0"/>
    <n v="0"/>
    <n v="35.06"/>
    <n v="35.71"/>
    <n v="554"/>
    <s v="2017Plan"/>
    <d v="2018-07-01T00:00:00"/>
    <x v="0"/>
    <x v="16"/>
    <n v="9.61"/>
    <n v="5.89"/>
    <x v="2"/>
  </r>
  <r>
    <x v="2"/>
    <x v="6"/>
    <n v="20"/>
    <s v="Brown 8"/>
    <n v="2.2000000000000002"/>
    <n v="0"/>
    <n v="2.9"/>
    <n v="5"/>
    <n v="34.1"/>
    <n v="15752"/>
    <n v="41"/>
    <n v="313.2"/>
    <n v="107"/>
    <n v="0"/>
    <n v="1"/>
    <n v="0"/>
    <n v="0"/>
    <n v="49.33"/>
    <n v="49.97"/>
    <n v="108"/>
    <s v="2017Plan"/>
    <d v="2018-07-01T00:00:00"/>
    <x v="0"/>
    <x v="17"/>
    <n v="2.2000000000000002"/>
    <s v="N/A"/>
    <x v="2"/>
  </r>
  <r>
    <x v="2"/>
    <x v="6"/>
    <n v="21"/>
    <s v="Brown 8 ICE"/>
    <n v="0.1"/>
    <n v="0"/>
    <n v="0.1"/>
    <n v="3"/>
    <n v="1.8"/>
    <n v="16329"/>
    <n v="4"/>
    <n v="313.10000000000002"/>
    <n v="6"/>
    <n v="0"/>
    <n v="0"/>
    <n v="0"/>
    <n v="0"/>
    <n v="51.13"/>
    <n v="51.13"/>
    <n v="6"/>
    <s v="2017Plan"/>
    <d v="2018-07-01T00:00:00"/>
    <x v="0"/>
    <x v="17"/>
    <n v="0.1"/>
    <s v="N/A"/>
    <x v="2"/>
  </r>
  <r>
    <x v="2"/>
    <x v="6"/>
    <n v="22"/>
    <s v="Brown 9"/>
    <n v="1.5"/>
    <n v="0"/>
    <n v="1.9"/>
    <n v="4"/>
    <n v="22.7"/>
    <n v="15633"/>
    <n v="27"/>
    <n v="313.10000000000002"/>
    <n v="71"/>
    <n v="0"/>
    <n v="1"/>
    <n v="0"/>
    <n v="0"/>
    <n v="48.95"/>
    <n v="49.68"/>
    <n v="72"/>
    <s v="2017Plan"/>
    <d v="2018-07-01T00:00:00"/>
    <x v="0"/>
    <x v="18"/>
    <n v="1.5"/>
    <s v="N/A"/>
    <x v="2"/>
  </r>
  <r>
    <x v="2"/>
    <x v="6"/>
    <n v="23"/>
    <s v="Brown 9 ICE"/>
    <n v="0.1"/>
    <n v="0"/>
    <n v="0.1"/>
    <n v="4"/>
    <n v="1.8"/>
    <n v="16329"/>
    <n v="4"/>
    <n v="313.10000000000002"/>
    <n v="6"/>
    <n v="0"/>
    <n v="0"/>
    <n v="0"/>
    <n v="0"/>
    <n v="51.13"/>
    <n v="51.13"/>
    <n v="6"/>
    <s v="2017Plan"/>
    <d v="2018-07-01T00:00:00"/>
    <x v="0"/>
    <x v="18"/>
    <n v="0.1"/>
    <s v="N/A"/>
    <x v="2"/>
  </r>
  <r>
    <x v="2"/>
    <x v="6"/>
    <n v="24"/>
    <s v="Brown 10"/>
    <n v="0.4"/>
    <n v="0"/>
    <n v="0.6"/>
    <n v="1"/>
    <n v="6.6"/>
    <n v="14650"/>
    <n v="7"/>
    <n v="313.10000000000002"/>
    <n v="21"/>
    <n v="0"/>
    <n v="0"/>
    <n v="0"/>
    <n v="0"/>
    <n v="45.88"/>
    <n v="46.33"/>
    <n v="21"/>
    <s v="2017Plan"/>
    <d v="2018-07-01T00:00:00"/>
    <x v="0"/>
    <x v="19"/>
    <n v="0.4"/>
    <s v="N/A"/>
    <x v="2"/>
  </r>
  <r>
    <x v="2"/>
    <x v="6"/>
    <n v="25"/>
    <s v="Brown 10 ICE"/>
    <n v="0.1"/>
    <n v="0"/>
    <n v="0.1"/>
    <n v="3"/>
    <n v="1.8"/>
    <n v="16329"/>
    <n v="4"/>
    <n v="313.10000000000002"/>
    <n v="6"/>
    <n v="0"/>
    <n v="0"/>
    <n v="0"/>
    <n v="0"/>
    <n v="51.13"/>
    <n v="51.13"/>
    <n v="6"/>
    <s v="2017Plan"/>
    <d v="2018-07-01T00:00:00"/>
    <x v="0"/>
    <x v="19"/>
    <n v="0.1"/>
    <s v="N/A"/>
    <x v="2"/>
  </r>
  <r>
    <x v="2"/>
    <x v="6"/>
    <n v="26"/>
    <s v="Brown 11"/>
    <n v="1"/>
    <n v="0"/>
    <n v="1.3"/>
    <n v="4"/>
    <n v="16"/>
    <n v="15662"/>
    <n v="19"/>
    <n v="313.10000000000002"/>
    <n v="50"/>
    <n v="0"/>
    <n v="1"/>
    <n v="0"/>
    <n v="0"/>
    <n v="49.04"/>
    <n v="50.16"/>
    <n v="51"/>
    <s v="2017Plan"/>
    <d v="2018-07-01T00:00:00"/>
    <x v="0"/>
    <x v="20"/>
    <n v="1"/>
    <s v="N/A"/>
    <x v="2"/>
  </r>
  <r>
    <x v="2"/>
    <x v="6"/>
    <n v="27"/>
    <s v="Brown 11 ICE"/>
    <n v="0.1"/>
    <n v="0"/>
    <n v="0.1"/>
    <n v="4"/>
    <n v="1.8"/>
    <n v="16329"/>
    <n v="4"/>
    <n v="313.10000000000002"/>
    <n v="6"/>
    <n v="0"/>
    <n v="0"/>
    <n v="0"/>
    <n v="0"/>
    <n v="51.13"/>
    <n v="51.13"/>
    <n v="6"/>
    <s v="2017Plan"/>
    <d v="2018-07-01T00:00:00"/>
    <x v="0"/>
    <x v="20"/>
    <n v="0.1"/>
    <s v="N/A"/>
    <x v="2"/>
  </r>
  <r>
    <x v="2"/>
    <x v="6"/>
    <n v="28"/>
    <s v="Paddys Run 13"/>
    <n v="20.6"/>
    <n v="0"/>
    <n v="18.899999999999999"/>
    <n v="21"/>
    <n v="222.2"/>
    <n v="10761"/>
    <n v="145"/>
    <n v="313.2"/>
    <n v="696"/>
    <n v="1"/>
    <n v="3"/>
    <n v="0"/>
    <n v="0"/>
    <n v="33.700000000000003"/>
    <n v="33.840000000000003"/>
    <n v="699"/>
    <s v="2017Plan"/>
    <d v="2018-07-01T00:00:00"/>
    <x v="0"/>
    <x v="21"/>
    <n v="9.6820000000000004"/>
    <n v="10.918000000000001"/>
    <x v="2"/>
  </r>
  <r>
    <x v="2"/>
    <x v="6"/>
    <n v="29"/>
    <s v="Trimble Co 05"/>
    <n v="37.799999999999997"/>
    <n v="0"/>
    <n v="32"/>
    <n v="27"/>
    <n v="421.6"/>
    <n v="11149"/>
    <n v="278"/>
    <n v="313.2"/>
    <n v="1320"/>
    <n v="1"/>
    <n v="4"/>
    <n v="0"/>
    <n v="0"/>
    <n v="34.909999999999997"/>
    <n v="35.01"/>
    <n v="1324"/>
    <s v="2017Plan"/>
    <d v="2018-07-01T00:00:00"/>
    <x v="0"/>
    <x v="22"/>
    <n v="26.837999999999997"/>
    <n v="10.961999999999998"/>
    <x v="2"/>
  </r>
  <r>
    <x v="2"/>
    <x v="6"/>
    <n v="30"/>
    <s v="Trimble Co 06"/>
    <n v="34.4"/>
    <n v="0"/>
    <n v="29"/>
    <n v="25"/>
    <n v="382.3"/>
    <n v="11126"/>
    <n v="251"/>
    <n v="313.2"/>
    <n v="1197"/>
    <n v="1"/>
    <n v="3"/>
    <n v="0"/>
    <n v="0"/>
    <n v="34.840000000000003"/>
    <n v="34.94"/>
    <n v="1201"/>
    <s v="2017Plan"/>
    <d v="2018-07-01T00:00:00"/>
    <x v="0"/>
    <x v="23"/>
    <n v="24.423999999999999"/>
    <n v="9.9759999999999991"/>
    <x v="2"/>
  </r>
  <r>
    <x v="2"/>
    <x v="6"/>
    <n v="31"/>
    <s v="Trimble Co 07"/>
    <n v="27.8"/>
    <n v="0"/>
    <n v="23.5"/>
    <n v="21"/>
    <n v="309.2"/>
    <n v="11125"/>
    <n v="203"/>
    <n v="313.2"/>
    <n v="968"/>
    <n v="1"/>
    <n v="3"/>
    <n v="0"/>
    <n v="0"/>
    <n v="34.840000000000003"/>
    <n v="34.94"/>
    <n v="971"/>
    <s v="2017Plan"/>
    <d v="2018-07-01T00:00:00"/>
    <x v="0"/>
    <x v="24"/>
    <n v="17.513999999999999"/>
    <n v="10.286"/>
    <x v="2"/>
  </r>
  <r>
    <x v="2"/>
    <x v="6"/>
    <n v="32"/>
    <s v="Trimble Co 08"/>
    <n v="10.6"/>
    <n v="0"/>
    <n v="9"/>
    <n v="11"/>
    <n v="116.3"/>
    <n v="10929"/>
    <n v="72"/>
    <n v="313.2"/>
    <n v="364"/>
    <n v="0"/>
    <n v="1"/>
    <n v="0"/>
    <n v="0"/>
    <n v="34.22"/>
    <n v="34.36"/>
    <n v="366"/>
    <s v="2017Plan"/>
    <d v="2018-07-01T00:00:00"/>
    <x v="0"/>
    <x v="25"/>
    <n v="6.6779999999999999"/>
    <n v="3.9219999999999997"/>
    <x v="2"/>
  </r>
  <r>
    <x v="2"/>
    <x v="6"/>
    <n v="33"/>
    <s v="Trimble Co 09"/>
    <n v="26"/>
    <n v="0"/>
    <n v="22"/>
    <n v="19"/>
    <n v="288"/>
    <n v="11084"/>
    <n v="187"/>
    <n v="313.2"/>
    <n v="902"/>
    <n v="1"/>
    <n v="3"/>
    <n v="0"/>
    <n v="0"/>
    <n v="34.71"/>
    <n v="34.81"/>
    <n v="904"/>
    <s v="2017Plan"/>
    <d v="2018-07-01T00:00:00"/>
    <x v="0"/>
    <x v="26"/>
    <n v="16.38"/>
    <n v="9.6199999999999992"/>
    <x v="2"/>
  </r>
  <r>
    <x v="2"/>
    <x v="6"/>
    <n v="34"/>
    <s v="Trimble Co 10"/>
    <n v="5.3"/>
    <n v="0"/>
    <n v="4.5"/>
    <n v="8"/>
    <n v="58.6"/>
    <n v="10996"/>
    <n v="37"/>
    <n v="313.10000000000002"/>
    <n v="184"/>
    <n v="0"/>
    <n v="1"/>
    <n v="0"/>
    <n v="0"/>
    <n v="34.43"/>
    <n v="34.64"/>
    <n v="185"/>
    <s v="2017Plan"/>
    <d v="2018-07-01T00:00:00"/>
    <x v="0"/>
    <x v="27"/>
    <n v="3.339"/>
    <n v="1.9609999999999999"/>
    <x v="2"/>
  </r>
  <r>
    <x v="2"/>
    <x v="6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7-01T00:00:00"/>
    <x v="0"/>
    <x v="28"/>
    <s v="N/A"/>
    <n v="0"/>
    <x v="2"/>
  </r>
  <r>
    <x v="2"/>
    <x v="6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7-01T00:00:00"/>
    <x v="0"/>
    <x v="29"/>
    <n v="0"/>
    <s v="N/A"/>
    <x v="2"/>
  </r>
  <r>
    <x v="2"/>
    <x v="6"/>
    <n v="37"/>
    <s v="Paddys Run 11"/>
    <n v="0"/>
    <n v="0"/>
    <n v="0.5"/>
    <n v="1"/>
    <n v="0.7"/>
    <n v="15479"/>
    <n v="4"/>
    <n v="313.10000000000002"/>
    <n v="2"/>
    <n v="0"/>
    <n v="0"/>
    <n v="0"/>
    <n v="0"/>
    <n v="48.47"/>
    <n v="48.47"/>
    <n v="2"/>
    <s v="2017Plan"/>
    <d v="2018-07-01T00:00:00"/>
    <x v="0"/>
    <x v="30"/>
    <s v="N/A"/>
    <n v="0"/>
    <x v="2"/>
  </r>
  <r>
    <x v="2"/>
    <x v="6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7-01T00:00:00"/>
    <x v="0"/>
    <x v="31"/>
    <s v="N/A"/>
    <n v="0"/>
    <x v="2"/>
  </r>
  <r>
    <x v="2"/>
    <x v="6"/>
    <n v="39"/>
    <s v="Zorn 1"/>
    <n v="0"/>
    <n v="0"/>
    <n v="0.3"/>
    <n v="1"/>
    <n v="0.5"/>
    <n v="18676"/>
    <n v="2"/>
    <n v="371.4"/>
    <n v="2"/>
    <n v="0"/>
    <n v="0"/>
    <n v="0"/>
    <n v="0"/>
    <n v="69.36"/>
    <n v="69.36"/>
    <n v="2"/>
    <s v="2017Plan"/>
    <d v="2018-07-01T00:00:00"/>
    <x v="0"/>
    <x v="32"/>
    <s v="N/A"/>
    <n v="0"/>
    <x v="2"/>
  </r>
  <r>
    <x v="2"/>
    <x v="6"/>
    <n v="40"/>
    <s v="Dix Dam"/>
    <n v="2.6"/>
    <n v="0"/>
    <n v="11.3"/>
    <n v="16"/>
    <s v=""/>
    <s v=""/>
    <n v="89"/>
    <n v="0"/>
    <n v="0"/>
    <s v=""/>
    <n v="0"/>
    <n v="0"/>
    <n v="0"/>
    <n v="0"/>
    <n v="0"/>
    <n v="0"/>
    <s v="2017Plan"/>
    <d v="2018-07-01T00:00:00"/>
    <x v="0"/>
    <x v="33"/>
    <n v="2.6"/>
    <s v="N/A"/>
    <x v="3"/>
  </r>
  <r>
    <x v="2"/>
    <x v="6"/>
    <n v="41"/>
    <s v="Ohio Falls"/>
    <n v="31.8"/>
    <n v="0"/>
    <n v="100"/>
    <n v="0"/>
    <s v=""/>
    <s v=""/>
    <n v="744"/>
    <n v="0"/>
    <n v="0"/>
    <s v=""/>
    <n v="0"/>
    <n v="0"/>
    <n v="0"/>
    <n v="0"/>
    <n v="0"/>
    <n v="0"/>
    <s v="2017Plan"/>
    <d v="2018-07-01T00:00:00"/>
    <x v="0"/>
    <x v="34"/>
    <s v="N/A"/>
    <n v="31.8"/>
    <x v="3"/>
  </r>
  <r>
    <x v="2"/>
    <x v="6"/>
    <n v="42"/>
    <s v="Brown Solar"/>
    <n v="2.2000000000000002"/>
    <n v="0"/>
    <n v="100"/>
    <n v="0"/>
    <s v=""/>
    <s v=""/>
    <n v="744"/>
    <n v="0"/>
    <n v="0"/>
    <s v=""/>
    <n v="0"/>
    <n v="0"/>
    <n v="0"/>
    <n v="0"/>
    <n v="0"/>
    <n v="0"/>
    <s v="2017Plan"/>
    <d v="2018-07-01T00:00:00"/>
    <x v="0"/>
    <x v="35"/>
    <n v="1.3420000000000001"/>
    <n v="0.8580000000000001"/>
    <x v="4"/>
  </r>
  <r>
    <x v="2"/>
    <x v="6"/>
    <n v="43"/>
    <s v="OVEC-K Min"/>
    <n v="11.5"/>
    <n v="0"/>
    <n v="100"/>
    <n v="0"/>
    <n v="1153.2"/>
    <n v="100000"/>
    <n v="744"/>
    <n v="27.2"/>
    <n v="313"/>
    <n v="0"/>
    <n v="0"/>
    <n v="0"/>
    <n v="0"/>
    <n v="27.16"/>
    <n v="27.16"/>
    <n v="313"/>
    <s v="2017Plan"/>
    <d v="2018-07-01T00:00:00"/>
    <x v="0"/>
    <x v="36"/>
    <n v="11.5"/>
    <s v="N/A"/>
    <x v="0"/>
  </r>
  <r>
    <x v="2"/>
    <x v="6"/>
    <n v="44"/>
    <s v="OVEC-K Max"/>
    <n v="7.9"/>
    <n v="0"/>
    <n v="34.1"/>
    <n v="50"/>
    <n v="789.7"/>
    <n v="100000"/>
    <n v="254"/>
    <n v="27.2"/>
    <n v="214"/>
    <n v="0"/>
    <n v="0"/>
    <n v="0"/>
    <n v="0"/>
    <n v="27.16"/>
    <n v="27.16"/>
    <n v="214"/>
    <s v="2017Plan"/>
    <d v="2018-07-01T00:00:00"/>
    <x v="0"/>
    <x v="36"/>
    <n v="7.9"/>
    <s v="N/A"/>
    <x v="0"/>
  </r>
  <r>
    <x v="2"/>
    <x v="6"/>
    <n v="45"/>
    <s v="OVEC-L Min"/>
    <n v="25.7"/>
    <n v="0"/>
    <n v="100"/>
    <n v="0"/>
    <n v="2566.8000000000002"/>
    <n v="100000"/>
    <n v="744"/>
    <n v="27.2"/>
    <n v="697"/>
    <n v="0"/>
    <n v="0"/>
    <n v="0"/>
    <n v="0"/>
    <n v="27.16"/>
    <n v="27.16"/>
    <n v="697"/>
    <s v="2017Plan"/>
    <d v="2018-07-01T00:00:00"/>
    <x v="0"/>
    <x v="36"/>
    <s v="N/A"/>
    <n v="25.7"/>
    <x v="0"/>
  </r>
  <r>
    <x v="2"/>
    <x v="6"/>
    <n v="46"/>
    <s v="OVEC-L Max"/>
    <n v="19.5"/>
    <n v="0"/>
    <n v="37"/>
    <n v="47"/>
    <n v="1954.8"/>
    <n v="100000"/>
    <n v="275"/>
    <n v="27.2"/>
    <n v="531"/>
    <n v="0"/>
    <n v="0"/>
    <n v="0"/>
    <n v="0"/>
    <n v="27.16"/>
    <n v="27.16"/>
    <n v="531"/>
    <s v="2017Plan"/>
    <d v="2018-07-01T00:00:00"/>
    <x v="0"/>
    <x v="36"/>
    <s v="N/A"/>
    <n v="19.5"/>
    <x v="0"/>
  </r>
  <r>
    <x v="2"/>
    <x v="6"/>
    <n v="47"/>
    <s v="PURP5X16a 1"/>
    <n v="0.3"/>
    <n v="0"/>
    <n v="1.7"/>
    <n v="2"/>
    <s v=""/>
    <s v=""/>
    <n v="6"/>
    <n v="60.5"/>
    <n v="18"/>
    <s v=""/>
    <n v="0"/>
    <n v="0"/>
    <n v="2"/>
    <n v="67.430000000000007"/>
    <n v="67.430000000000007"/>
    <n v="20"/>
    <s v="2017Plan"/>
    <d v="2018-07-01T00:00:00"/>
    <x v="0"/>
    <x v="37"/>
    <s v="N/A"/>
    <s v="N/A"/>
    <x v="5"/>
  </r>
  <r>
    <x v="2"/>
    <x v="6"/>
    <n v="48"/>
    <s v="PURP5X16a 2"/>
    <n v="0.2"/>
    <n v="0"/>
    <n v="0.9"/>
    <n v="2"/>
    <s v=""/>
    <s v=""/>
    <n v="3"/>
    <n v="61.2"/>
    <n v="9"/>
    <s v=""/>
    <n v="0"/>
    <n v="0"/>
    <n v="1"/>
    <n v="67.61"/>
    <n v="67.61"/>
    <n v="10"/>
    <s v="2017Plan"/>
    <d v="2018-07-01T00:00:00"/>
    <x v="0"/>
    <x v="37"/>
    <s v="N/A"/>
    <s v="N/A"/>
    <x v="5"/>
  </r>
  <r>
    <x v="2"/>
    <x v="6"/>
    <n v="49"/>
    <s v="PURP5X16a 3"/>
    <n v="0.1"/>
    <n v="0"/>
    <n v="0.6"/>
    <n v="1"/>
    <s v=""/>
    <s v=""/>
    <n v="2"/>
    <n v="63.3"/>
    <n v="6"/>
    <s v=""/>
    <n v="0"/>
    <n v="0"/>
    <n v="1"/>
    <n v="69.760000000000005"/>
    <n v="69.760000000000005"/>
    <n v="7"/>
    <s v="2017Plan"/>
    <d v="2018-07-01T00:00:00"/>
    <x v="0"/>
    <x v="37"/>
    <s v="N/A"/>
    <s v="N/A"/>
    <x v="5"/>
  </r>
  <r>
    <x v="2"/>
    <x v="6"/>
    <n v="50"/>
    <s v="PURP5X16a 4"/>
    <n v="0.1"/>
    <n v="0"/>
    <n v="0.6"/>
    <n v="1"/>
    <s v=""/>
    <s v=""/>
    <n v="2"/>
    <n v="63.3"/>
    <n v="6"/>
    <s v=""/>
    <n v="0"/>
    <n v="0"/>
    <n v="1"/>
    <n v="69.760000000000005"/>
    <n v="69.760000000000005"/>
    <n v="7"/>
    <s v="2017Plan"/>
    <d v="2018-07-01T00:00:00"/>
    <x v="0"/>
    <x v="37"/>
    <s v="N/A"/>
    <s v="N/A"/>
    <x v="5"/>
  </r>
  <r>
    <x v="2"/>
    <x v="6"/>
    <n v="51"/>
    <s v="PURP7x24H"/>
    <n v="0.1"/>
    <n v="0"/>
    <n v="0"/>
    <n v="1"/>
    <s v=""/>
    <s v=""/>
    <n v="2"/>
    <n v="100"/>
    <n v="9"/>
    <s v=""/>
    <n v="0"/>
    <n v="0"/>
    <n v="1"/>
    <n v="106.44"/>
    <n v="106.44"/>
    <n v="10"/>
    <s v="2017Plan"/>
    <d v="2018-07-01T00:00:00"/>
    <x v="0"/>
    <x v="37"/>
    <s v="N/A"/>
    <s v="N/A"/>
    <x v="5"/>
  </r>
  <r>
    <x v="2"/>
    <x v="6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5"/>
  </r>
  <r>
    <x v="2"/>
    <x v="6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5"/>
  </r>
  <r>
    <x v="2"/>
    <x v="6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5"/>
  </r>
  <r>
    <x v="2"/>
    <x v="6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5"/>
  </r>
  <r>
    <x v="2"/>
    <x v="6"/>
    <n v="56"/>
    <s v="PUR7X8 1"/>
    <n v="0.1"/>
    <n v="0"/>
    <n v="0.8"/>
    <n v="2"/>
    <s v=""/>
    <s v=""/>
    <n v="2"/>
    <n v="30.9"/>
    <n v="3"/>
    <s v=""/>
    <n v="0"/>
    <n v="0"/>
    <n v="1"/>
    <n v="38.61"/>
    <n v="38.61"/>
    <n v="4"/>
    <s v="2017Plan"/>
    <d v="2018-07-01T00:00:00"/>
    <x v="0"/>
    <x v="37"/>
    <s v="N/A"/>
    <s v="N/A"/>
    <x v="5"/>
  </r>
  <r>
    <x v="2"/>
    <x v="6"/>
    <n v="57"/>
    <s v="PUR7X8 2"/>
    <n v="0.1"/>
    <n v="0"/>
    <n v="0.8"/>
    <n v="2"/>
    <s v=""/>
    <s v=""/>
    <n v="2"/>
    <n v="30.9"/>
    <n v="3"/>
    <s v=""/>
    <n v="0"/>
    <n v="0"/>
    <n v="1"/>
    <n v="38.61"/>
    <n v="38.61"/>
    <n v="4"/>
    <s v="2017Plan"/>
    <d v="2018-07-01T00:00:00"/>
    <x v="0"/>
    <x v="37"/>
    <s v="N/A"/>
    <s v="N/A"/>
    <x v="5"/>
  </r>
  <r>
    <x v="2"/>
    <x v="6"/>
    <n v="58"/>
    <s v="PUR7X8 3"/>
    <n v="0.1"/>
    <n v="0"/>
    <n v="0.8"/>
    <n v="2"/>
    <s v=""/>
    <s v=""/>
    <n v="2"/>
    <n v="30.9"/>
    <n v="3"/>
    <s v=""/>
    <n v="0"/>
    <n v="0"/>
    <n v="1"/>
    <n v="38.61"/>
    <n v="38.61"/>
    <n v="4"/>
    <s v="2017Plan"/>
    <d v="2018-07-01T00:00:00"/>
    <x v="0"/>
    <x v="37"/>
    <s v="N/A"/>
    <s v="N/A"/>
    <x v="5"/>
  </r>
  <r>
    <x v="2"/>
    <x v="6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5"/>
  </r>
  <r>
    <x v="2"/>
    <x v="6"/>
    <n v="60"/>
    <s v="NF5X16NF1"/>
    <n v="-14.3"/>
    <n v="0"/>
    <n v="10.1"/>
    <n v="41"/>
    <s v=""/>
    <s v=""/>
    <n v="183"/>
    <n v="42.6"/>
    <n v="-608"/>
    <s v=""/>
    <n v="0"/>
    <n v="0"/>
    <n v="154"/>
    <n v="31.82"/>
    <n v="31.82"/>
    <n v="-454"/>
    <s v="2017Plan"/>
    <d v="2018-07-01T00:00:00"/>
    <x v="0"/>
    <x v="37"/>
    <s v="N/A"/>
    <s v="N/A"/>
    <x v="6"/>
  </r>
  <r>
    <x v="2"/>
    <x v="6"/>
    <n v="61"/>
    <s v="NF7X8NF01"/>
    <n v="-0.5"/>
    <n v="0"/>
    <n v="2.2000000000000002"/>
    <n v="31"/>
    <s v=""/>
    <s v=""/>
    <n v="248"/>
    <n v="28.4"/>
    <n v="-15"/>
    <s v=""/>
    <n v="0"/>
    <n v="0"/>
    <n v="5"/>
    <n v="19.78"/>
    <n v="19.78"/>
    <n v="-11"/>
    <s v="2017Plan"/>
    <d v="2018-07-01T00:00:00"/>
    <x v="0"/>
    <x v="37"/>
    <s v="N/A"/>
    <s v="N/A"/>
    <x v="6"/>
  </r>
  <r>
    <x v="2"/>
    <x v="6"/>
    <n v="62"/>
    <s v="NF2X16SAT1"/>
    <n v="-7.4"/>
    <n v="0"/>
    <n v="33.1"/>
    <n v="6"/>
    <s v=""/>
    <s v=""/>
    <n v="54"/>
    <n v="37.4"/>
    <n v="-277"/>
    <s v=""/>
    <n v="0"/>
    <n v="0"/>
    <n v="63"/>
    <n v="28.88"/>
    <n v="28.88"/>
    <n v="-214"/>
    <s v="2017Plan"/>
    <d v="2018-07-01T00:00:00"/>
    <x v="0"/>
    <x v="37"/>
    <s v="N/A"/>
    <s v="N/A"/>
    <x v="6"/>
  </r>
  <r>
    <x v="2"/>
    <x v="6"/>
    <n v="63"/>
    <s v="NF2X16SUN1"/>
    <n v="-5.7"/>
    <n v="0"/>
    <n v="20.5"/>
    <n v="6"/>
    <s v=""/>
    <s v=""/>
    <n v="61"/>
    <n v="38.5"/>
    <n v="-221"/>
    <s v=""/>
    <n v="0"/>
    <n v="0"/>
    <n v="49"/>
    <n v="29.85"/>
    <n v="29.85"/>
    <n v="-171"/>
    <s v="2017Plan"/>
    <d v="2018-07-01T00:00:00"/>
    <x v="0"/>
    <x v="37"/>
    <s v="N/A"/>
    <s v="N/A"/>
    <x v="6"/>
  </r>
  <r>
    <x v="2"/>
    <x v="6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6"/>
  </r>
  <r>
    <x v="2"/>
    <x v="6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6"/>
  </r>
  <r>
    <x v="2"/>
    <x v="6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6"/>
  </r>
  <r>
    <x v="2"/>
    <x v="6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6"/>
  </r>
  <r>
    <x v="2"/>
    <x v="6"/>
    <n v="68"/>
    <s v="CSR Airgas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69"/>
    <s v="CSR Infiltrat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0"/>
    <s v="CSR NAS"/>
    <n v="0.1"/>
    <n v="0"/>
    <n v="0.3"/>
    <n v="2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1"/>
    <s v="CSR Cemex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3"/>
    <s v="CSR OldCastle"/>
    <n v="0"/>
    <n v="0"/>
    <n v="0.5"/>
    <n v="1"/>
    <s v=""/>
    <s v=""/>
    <n v="4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4"/>
    <s v="CSR RRDonnelley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5"/>
    <s v="CSR AirLiqu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6"/>
    <s v="CSR RiverView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7"/>
    <s v="CSR Warri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79"/>
    <s v="CSR RobertsBros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7-01T00:00:00"/>
    <x v="0"/>
    <x v="37"/>
    <s v="N/A"/>
    <s v="N/A"/>
    <x v="7"/>
  </r>
  <r>
    <x v="2"/>
    <x v="6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7-01T00:00:00"/>
    <x v="0"/>
    <x v="37"/>
    <s v="N/A"/>
    <s v="N/A"/>
    <x v="1"/>
  </r>
  <r>
    <x v="2"/>
    <x v="6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7-01T00:00:00"/>
    <x v="0"/>
    <x v="37"/>
    <s v="N/A"/>
    <s v="N/A"/>
    <x v="1"/>
  </r>
  <r>
    <x v="2"/>
    <x v="6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7-01T00:00:00"/>
    <x v="0"/>
    <x v="37"/>
    <s v="N/A"/>
    <s v="N/A"/>
    <x v="1"/>
  </r>
  <r>
    <x v="2"/>
    <x v="6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7-01T00:00:00"/>
    <x v="0"/>
    <x v="37"/>
    <s v="N/A"/>
    <s v="N/A"/>
    <x v="1"/>
  </r>
  <r>
    <x v="2"/>
    <x v="6"/>
    <n v="84"/>
    <s v="Bluegrass 3"/>
    <n v="6.4"/>
    <n v="0"/>
    <n v="5.2"/>
    <n v="12"/>
    <n v="70.2"/>
    <n v="10900"/>
    <n v="41"/>
    <n v="314.89999999999998"/>
    <n v="221"/>
    <n v="0"/>
    <n v="111"/>
    <n v="0"/>
    <n v="4"/>
    <n v="34.92"/>
    <n v="52.21"/>
    <n v="336"/>
    <s v="2017Plan"/>
    <d v="2018-07-01T00:00:00"/>
    <x v="0"/>
    <x v="38"/>
    <s v="N/A"/>
    <n v="6.4"/>
    <x v="2"/>
  </r>
  <r>
    <x v="2"/>
    <x v="7"/>
    <n v="1"/>
    <s v="Brown 1"/>
    <n v="17.5"/>
    <n v="0"/>
    <n v="22.2"/>
    <n v="3"/>
    <n v="207.7"/>
    <n v="11865"/>
    <n v="471"/>
    <n v="272"/>
    <n v="565"/>
    <n v="2"/>
    <n v="34"/>
    <n v="0"/>
    <n v="51"/>
    <n v="35.159999999999997"/>
    <n v="37.130000000000003"/>
    <n v="650"/>
    <s v="2017Plan"/>
    <d v="2018-08-01T00:00:00"/>
    <x v="0"/>
    <x v="0"/>
    <n v="17.5"/>
    <s v="N/A"/>
    <x v="0"/>
  </r>
  <r>
    <x v="2"/>
    <x v="7"/>
    <n v="2"/>
    <s v="Brown 2"/>
    <n v="38.6"/>
    <n v="0"/>
    <n v="31.3"/>
    <n v="2"/>
    <n v="415.7"/>
    <n v="10760"/>
    <n v="566"/>
    <n v="272"/>
    <n v="1131"/>
    <n v="1"/>
    <n v="17"/>
    <n v="0"/>
    <n v="84"/>
    <n v="31.45"/>
    <n v="31.88"/>
    <n v="1232"/>
    <s v="2017Plan"/>
    <d v="2018-08-01T00:00:00"/>
    <x v="0"/>
    <x v="1"/>
    <n v="38.6"/>
    <s v="N/A"/>
    <x v="0"/>
  </r>
  <r>
    <x v="2"/>
    <x v="7"/>
    <n v="3"/>
    <s v="Brown 3"/>
    <n v="106"/>
    <n v="0"/>
    <n v="34.799999999999997"/>
    <n v="2"/>
    <n v="1288.9000000000001"/>
    <n v="12158"/>
    <n v="661"/>
    <n v="272"/>
    <n v="3506"/>
    <n v="2"/>
    <n v="29"/>
    <n v="0"/>
    <n v="326"/>
    <n v="36.14"/>
    <n v="36.42"/>
    <n v="3860"/>
    <s v="2017Plan"/>
    <d v="2018-08-01T00:00:00"/>
    <x v="0"/>
    <x v="2"/>
    <n v="106"/>
    <s v="N/A"/>
    <x v="0"/>
  </r>
  <r>
    <x v="2"/>
    <x v="7"/>
    <n v="4"/>
    <s v="Ghent 1"/>
    <n v="284.39999999999998"/>
    <n v="0"/>
    <n v="80.599999999999994"/>
    <n v="2"/>
    <n v="3015.1"/>
    <n v="10603"/>
    <n v="702"/>
    <n v="199"/>
    <n v="5998"/>
    <n v="2"/>
    <n v="29"/>
    <n v="0"/>
    <n v="549"/>
    <n v="23.02"/>
    <n v="23.13"/>
    <n v="6576"/>
    <s v="2017Plan"/>
    <d v="2018-08-01T00:00:00"/>
    <x v="0"/>
    <x v="3"/>
    <n v="284.39999999999998"/>
    <s v="N/A"/>
    <x v="0"/>
  </r>
  <r>
    <x v="2"/>
    <x v="7"/>
    <n v="5"/>
    <s v="Ghent 2"/>
    <n v="280"/>
    <n v="0"/>
    <n v="76.400000000000006"/>
    <n v="1"/>
    <n v="2932.3"/>
    <n v="10471"/>
    <n v="696"/>
    <n v="198.9"/>
    <n v="5834"/>
    <n v="1"/>
    <n v="13"/>
    <n v="0"/>
    <n v="318"/>
    <n v="21.97"/>
    <n v="22.01"/>
    <n v="6164"/>
    <s v="2017Plan"/>
    <d v="2018-08-01T00:00:00"/>
    <x v="0"/>
    <x v="4"/>
    <n v="280"/>
    <s v="N/A"/>
    <x v="0"/>
  </r>
  <r>
    <x v="2"/>
    <x v="7"/>
    <n v="6"/>
    <s v="Ghent 3"/>
    <n v="283.5"/>
    <n v="0"/>
    <n v="78.599999999999994"/>
    <n v="2"/>
    <n v="3148"/>
    <n v="11102"/>
    <n v="674"/>
    <n v="199"/>
    <n v="6263"/>
    <n v="3"/>
    <n v="42"/>
    <n v="0"/>
    <n v="533"/>
    <n v="23.97"/>
    <n v="24.12"/>
    <n v="6838"/>
    <s v="2017Plan"/>
    <d v="2018-08-01T00:00:00"/>
    <x v="0"/>
    <x v="5"/>
    <n v="283.5"/>
    <s v="N/A"/>
    <x v="0"/>
  </r>
  <r>
    <x v="2"/>
    <x v="7"/>
    <n v="7"/>
    <s v="Ghent 4"/>
    <n v="272.8"/>
    <n v="0"/>
    <n v="78.900000000000006"/>
    <n v="2"/>
    <n v="2994.1"/>
    <n v="10974"/>
    <n v="683"/>
    <n v="198.9"/>
    <n v="5957"/>
    <n v="4"/>
    <n v="51"/>
    <n v="0"/>
    <n v="513"/>
    <n v="23.71"/>
    <n v="23.9"/>
    <n v="6520"/>
    <s v="2017Plan"/>
    <d v="2018-08-01T00:00:00"/>
    <x v="0"/>
    <x v="6"/>
    <n v="272.8"/>
    <s v="N/A"/>
    <x v="0"/>
  </r>
  <r>
    <x v="2"/>
    <x v="7"/>
    <n v="8"/>
    <s v="Mill Creek 1"/>
    <n v="166.2"/>
    <n v="0"/>
    <n v="74.5"/>
    <n v="2"/>
    <n v="1734.1"/>
    <n v="10434"/>
    <n v="691"/>
    <n v="199.3"/>
    <n v="3456"/>
    <n v="4"/>
    <n v="17"/>
    <n v="0"/>
    <n v="149"/>
    <n v="21.7"/>
    <n v="21.8"/>
    <n v="3623"/>
    <s v="2017Plan"/>
    <d v="2018-08-01T00:00:00"/>
    <x v="0"/>
    <x v="7"/>
    <s v="N/A"/>
    <n v="166.2"/>
    <x v="0"/>
  </r>
  <r>
    <x v="2"/>
    <x v="7"/>
    <n v="9"/>
    <s v="Mill Creek 2"/>
    <n v="155.69999999999999"/>
    <n v="0"/>
    <n v="70.5"/>
    <n v="2"/>
    <n v="1679.5"/>
    <n v="10784"/>
    <n v="683"/>
    <n v="199.3"/>
    <n v="3348"/>
    <n v="4"/>
    <n v="17"/>
    <n v="0"/>
    <n v="177"/>
    <n v="22.63"/>
    <n v="22.74"/>
    <n v="3541"/>
    <s v="2017Plan"/>
    <d v="2018-08-01T00:00:00"/>
    <x v="0"/>
    <x v="8"/>
    <s v="N/A"/>
    <n v="155.69999999999999"/>
    <x v="0"/>
  </r>
  <r>
    <x v="2"/>
    <x v="7"/>
    <n v="10"/>
    <s v="Mill Creek 3"/>
    <n v="212.5"/>
    <n v="0"/>
    <n v="74.2"/>
    <n v="2"/>
    <n v="2277.1999999999998"/>
    <n v="10715"/>
    <n v="675"/>
    <n v="199.3"/>
    <n v="4539"/>
    <n v="12"/>
    <n v="47"/>
    <n v="0"/>
    <n v="269"/>
    <n v="22.63"/>
    <n v="22.85"/>
    <n v="4856"/>
    <s v="2017Plan"/>
    <d v="2018-08-01T00:00:00"/>
    <x v="0"/>
    <x v="9"/>
    <s v="N/A"/>
    <n v="212.5"/>
    <x v="0"/>
  </r>
  <r>
    <x v="2"/>
    <x v="7"/>
    <n v="11"/>
    <s v="Mill Creek 4"/>
    <n v="271.39999999999998"/>
    <n v="0"/>
    <n v="76.5"/>
    <n v="2"/>
    <n v="2843.8"/>
    <n v="10477"/>
    <n v="685"/>
    <n v="199.3"/>
    <n v="5668"/>
    <n v="19"/>
    <n v="75"/>
    <n v="0"/>
    <n v="343"/>
    <n v="22.15"/>
    <n v="22.42"/>
    <n v="6086"/>
    <s v="2017Plan"/>
    <d v="2018-08-01T00:00:00"/>
    <x v="0"/>
    <x v="10"/>
    <s v="N/A"/>
    <n v="271.39999999999998"/>
    <x v="0"/>
  </r>
  <r>
    <x v="2"/>
    <x v="7"/>
    <n v="12"/>
    <s v="Trimble County 1"/>
    <n v="231.6"/>
    <n v="0"/>
    <n v="84.1"/>
    <n v="2"/>
    <n v="2481.6999999999998"/>
    <n v="10717"/>
    <n v="699"/>
    <n v="194.5"/>
    <n v="4827"/>
    <n v="7"/>
    <n v="92"/>
    <n v="0"/>
    <n v="290"/>
    <n v="22.1"/>
    <n v="22.49"/>
    <n v="5209"/>
    <s v="2017Plan"/>
    <d v="2018-08-01T00:00:00"/>
    <x v="0"/>
    <x v="11"/>
    <s v="N/A"/>
    <n v="231.6"/>
    <x v="0"/>
  </r>
  <r>
    <x v="2"/>
    <x v="7"/>
    <n v="13"/>
    <s v="Trimble County 2"/>
    <n v="342.6"/>
    <n v="0"/>
    <n v="83.9"/>
    <n v="1"/>
    <n v="3165.8"/>
    <n v="9239"/>
    <n v="681"/>
    <n v="202.9"/>
    <n v="6423"/>
    <n v="14"/>
    <n v="44"/>
    <n v="0"/>
    <n v="491"/>
    <n v="20.18"/>
    <n v="20.309999999999999"/>
    <n v="6957"/>
    <s v="2017Plan"/>
    <d v="2018-08-01T00:00:00"/>
    <x v="0"/>
    <x v="12"/>
    <n v="277.50600000000003"/>
    <n v="65.094000000000008"/>
    <x v="0"/>
  </r>
  <r>
    <x v="2"/>
    <x v="7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8-01T00:00:00"/>
    <x v="0"/>
    <x v="13"/>
    <n v="0"/>
    <n v="0"/>
    <x v="1"/>
  </r>
  <r>
    <x v="2"/>
    <x v="7"/>
    <n v="15"/>
    <s v="Cane Run 7 2X1"/>
    <n v="431.4"/>
    <n v="0"/>
    <n v="87.6"/>
    <n v="3"/>
    <n v="2962.7"/>
    <n v="6867"/>
    <n v="675"/>
    <n v="313.60000000000002"/>
    <n v="9291"/>
    <n v="8"/>
    <n v="26"/>
    <n v="0"/>
    <n v="554"/>
    <n v="22.82"/>
    <n v="22.88"/>
    <n v="9871"/>
    <s v="2017Plan"/>
    <d v="2018-08-01T00:00:00"/>
    <x v="0"/>
    <x v="13"/>
    <n v="336.49200000000002"/>
    <n v="94.908000000000001"/>
    <x v="1"/>
  </r>
  <r>
    <x v="2"/>
    <x v="7"/>
    <n v="16"/>
    <s v="Brown 5"/>
    <n v="7.6"/>
    <n v="0"/>
    <n v="9.5"/>
    <n v="16"/>
    <n v="105.8"/>
    <n v="13837"/>
    <n v="109"/>
    <n v="315.3"/>
    <n v="334"/>
    <n v="1"/>
    <n v="4"/>
    <n v="0"/>
    <n v="0"/>
    <n v="43.63"/>
    <n v="44.19"/>
    <n v="338"/>
    <s v="2017Plan"/>
    <d v="2018-08-01T00:00:00"/>
    <x v="0"/>
    <x v="14"/>
    <n v="3.5719999999999996"/>
    <n v="4.0279999999999996"/>
    <x v="2"/>
  </r>
  <r>
    <x v="2"/>
    <x v="7"/>
    <n v="17"/>
    <s v="Brown 5 ICE"/>
    <n v="0.2"/>
    <n v="0"/>
    <n v="0.2"/>
    <n v="5"/>
    <n v="2.5"/>
    <n v="16510"/>
    <n v="5"/>
    <n v="315.3"/>
    <n v="8"/>
    <n v="0"/>
    <n v="0"/>
    <n v="0"/>
    <n v="0"/>
    <n v="52.06"/>
    <n v="52.06"/>
    <n v="8"/>
    <s v="2017Plan"/>
    <d v="2018-08-01T00:00:00"/>
    <x v="0"/>
    <x v="14"/>
    <n v="9.4E-2"/>
    <n v="0.10600000000000001"/>
    <x v="2"/>
  </r>
  <r>
    <x v="2"/>
    <x v="7"/>
    <n v="18"/>
    <s v="Brown 6"/>
    <n v="15.5"/>
    <n v="0"/>
    <n v="14.3"/>
    <n v="14"/>
    <n v="173"/>
    <n v="11162"/>
    <n v="118"/>
    <n v="315.3"/>
    <n v="546"/>
    <n v="3"/>
    <n v="11"/>
    <n v="0"/>
    <n v="0"/>
    <n v="35.200000000000003"/>
    <n v="35.880000000000003"/>
    <n v="556"/>
    <s v="2017Plan"/>
    <d v="2018-08-01T00:00:00"/>
    <x v="0"/>
    <x v="15"/>
    <n v="9.61"/>
    <n v="5.89"/>
    <x v="2"/>
  </r>
  <r>
    <x v="2"/>
    <x v="7"/>
    <n v="19"/>
    <s v="Brown 7"/>
    <n v="17.100000000000001"/>
    <n v="0"/>
    <n v="15.8"/>
    <n v="14"/>
    <n v="190.5"/>
    <n v="11130"/>
    <n v="129"/>
    <n v="315.3"/>
    <n v="601"/>
    <n v="3"/>
    <n v="11"/>
    <n v="0"/>
    <n v="0"/>
    <n v="35.090000000000003"/>
    <n v="35.729999999999997"/>
    <n v="612"/>
    <s v="2017Plan"/>
    <d v="2018-08-01T00:00:00"/>
    <x v="0"/>
    <x v="16"/>
    <n v="10.602"/>
    <n v="6.4980000000000002"/>
    <x v="2"/>
  </r>
  <r>
    <x v="2"/>
    <x v="7"/>
    <n v="20"/>
    <s v="Brown 8"/>
    <n v="2.8"/>
    <n v="0"/>
    <n v="3.7"/>
    <n v="10"/>
    <n v="44.4"/>
    <n v="15889"/>
    <n v="54"/>
    <n v="315.3"/>
    <n v="140"/>
    <n v="1"/>
    <n v="3"/>
    <n v="0"/>
    <n v="0"/>
    <n v="50.1"/>
    <n v="51.06"/>
    <n v="143"/>
    <s v="2017Plan"/>
    <d v="2018-08-01T00:00:00"/>
    <x v="0"/>
    <x v="17"/>
    <n v="2.8"/>
    <s v="N/A"/>
    <x v="2"/>
  </r>
  <r>
    <x v="2"/>
    <x v="7"/>
    <n v="21"/>
    <s v="Brown 8 ICE"/>
    <n v="0.1"/>
    <n v="0"/>
    <n v="0.2"/>
    <n v="4"/>
    <n v="2.2000000000000002"/>
    <n v="16329"/>
    <n v="5"/>
    <n v="315.3"/>
    <n v="7"/>
    <n v="0"/>
    <n v="0"/>
    <n v="0"/>
    <n v="0"/>
    <n v="51.49"/>
    <n v="51.49"/>
    <n v="7"/>
    <s v="2017Plan"/>
    <d v="2018-08-01T00:00:00"/>
    <x v="0"/>
    <x v="17"/>
    <n v="0.1"/>
    <s v="N/A"/>
    <x v="2"/>
  </r>
  <r>
    <x v="2"/>
    <x v="7"/>
    <n v="22"/>
    <s v="Brown 9"/>
    <n v="1.3"/>
    <n v="0"/>
    <n v="1.7"/>
    <n v="7"/>
    <n v="20.3"/>
    <n v="15996"/>
    <n v="25"/>
    <n v="315.3"/>
    <n v="64"/>
    <n v="1"/>
    <n v="2"/>
    <n v="0"/>
    <n v="0"/>
    <n v="50.44"/>
    <n v="51.85"/>
    <n v="66"/>
    <s v="2017Plan"/>
    <d v="2018-08-01T00:00:00"/>
    <x v="0"/>
    <x v="18"/>
    <n v="1.3"/>
    <s v="N/A"/>
    <x v="2"/>
  </r>
  <r>
    <x v="2"/>
    <x v="7"/>
    <n v="23"/>
    <s v="Brown 9 ICE"/>
    <n v="0.1"/>
    <n v="0"/>
    <n v="0.2"/>
    <n v="4"/>
    <n v="2.2999999999999998"/>
    <n v="16329"/>
    <n v="5"/>
    <n v="315.3"/>
    <n v="7"/>
    <n v="0"/>
    <n v="0"/>
    <n v="0"/>
    <n v="0"/>
    <n v="51.49"/>
    <n v="51.49"/>
    <n v="7"/>
    <s v="2017Plan"/>
    <d v="2018-08-01T00:00:00"/>
    <x v="0"/>
    <x v="18"/>
    <n v="0.1"/>
    <s v="N/A"/>
    <x v="2"/>
  </r>
  <r>
    <x v="2"/>
    <x v="7"/>
    <n v="24"/>
    <s v="Brown 10"/>
    <n v="0.9"/>
    <n v="0"/>
    <n v="1.2"/>
    <n v="5"/>
    <n v="14"/>
    <n v="15901"/>
    <n v="17"/>
    <n v="315.3"/>
    <n v="44"/>
    <n v="0"/>
    <n v="1"/>
    <n v="0"/>
    <n v="0"/>
    <n v="50.14"/>
    <n v="51.58"/>
    <n v="45"/>
    <s v="2017Plan"/>
    <d v="2018-08-01T00:00:00"/>
    <x v="0"/>
    <x v="19"/>
    <n v="0.9"/>
    <s v="N/A"/>
    <x v="2"/>
  </r>
  <r>
    <x v="2"/>
    <x v="7"/>
    <n v="25"/>
    <s v="Brown 10 ICE"/>
    <n v="0.1"/>
    <n v="0"/>
    <n v="0.2"/>
    <n v="4"/>
    <n v="2.2999999999999998"/>
    <n v="16329"/>
    <n v="5"/>
    <n v="315.3"/>
    <n v="7"/>
    <n v="0"/>
    <n v="0"/>
    <n v="0"/>
    <n v="0"/>
    <n v="51.49"/>
    <n v="51.49"/>
    <n v="7"/>
    <s v="2017Plan"/>
    <d v="2018-08-01T00:00:00"/>
    <x v="0"/>
    <x v="19"/>
    <n v="0.1"/>
    <s v="N/A"/>
    <x v="2"/>
  </r>
  <r>
    <x v="2"/>
    <x v="7"/>
    <n v="26"/>
    <s v="Brown 11"/>
    <n v="2.2999999999999998"/>
    <n v="0"/>
    <n v="3.1"/>
    <n v="9"/>
    <n v="36.6"/>
    <n v="15766"/>
    <n v="44"/>
    <n v="315.3"/>
    <n v="115"/>
    <n v="1"/>
    <n v="2"/>
    <n v="0"/>
    <n v="0"/>
    <n v="49.71"/>
    <n v="50.69"/>
    <n v="118"/>
    <s v="2017Plan"/>
    <d v="2018-08-01T00:00:00"/>
    <x v="0"/>
    <x v="20"/>
    <n v="2.2999999999999998"/>
    <s v="N/A"/>
    <x v="2"/>
  </r>
  <r>
    <x v="2"/>
    <x v="7"/>
    <n v="27"/>
    <s v="Brown 11 ICE"/>
    <n v="0.1"/>
    <n v="0"/>
    <n v="0.2"/>
    <n v="4"/>
    <n v="2.2000000000000002"/>
    <n v="16329"/>
    <n v="5"/>
    <n v="315.3"/>
    <n v="7"/>
    <n v="0"/>
    <n v="0"/>
    <n v="0"/>
    <n v="0"/>
    <n v="51.49"/>
    <n v="51.49"/>
    <n v="7"/>
    <s v="2017Plan"/>
    <d v="2018-08-01T00:00:00"/>
    <x v="0"/>
    <x v="20"/>
    <n v="0.1"/>
    <s v="N/A"/>
    <x v="2"/>
  </r>
  <r>
    <x v="2"/>
    <x v="7"/>
    <n v="28"/>
    <s v="Paddys Run 13"/>
    <n v="22.2"/>
    <n v="0"/>
    <n v="20.3"/>
    <n v="21"/>
    <n v="239.7"/>
    <n v="10806"/>
    <n v="159"/>
    <n v="315.3"/>
    <n v="756"/>
    <n v="1"/>
    <n v="3"/>
    <n v="0"/>
    <n v="0"/>
    <n v="34.07"/>
    <n v="34.21"/>
    <n v="759"/>
    <s v="2017Plan"/>
    <d v="2018-08-01T00:00:00"/>
    <x v="0"/>
    <x v="21"/>
    <n v="10.433999999999999"/>
    <n v="11.766"/>
    <x v="2"/>
  </r>
  <r>
    <x v="2"/>
    <x v="7"/>
    <n v="29"/>
    <s v="Trimble Co 05"/>
    <n v="43.3"/>
    <n v="0"/>
    <n v="36.6"/>
    <n v="25"/>
    <n v="480"/>
    <n v="11075"/>
    <n v="310"/>
    <n v="315.3"/>
    <n v="1513"/>
    <n v="1"/>
    <n v="4"/>
    <n v="0"/>
    <n v="0"/>
    <n v="34.92"/>
    <n v="35"/>
    <n v="1517"/>
    <s v="2017Plan"/>
    <d v="2018-08-01T00:00:00"/>
    <x v="0"/>
    <x v="22"/>
    <n v="30.742999999999995"/>
    <n v="12.556999999999999"/>
    <x v="2"/>
  </r>
  <r>
    <x v="2"/>
    <x v="7"/>
    <n v="30"/>
    <s v="Trimble Co 06"/>
    <n v="39.5"/>
    <n v="0"/>
    <n v="33.4"/>
    <n v="23"/>
    <n v="436.8"/>
    <n v="11061"/>
    <n v="281"/>
    <n v="315.3"/>
    <n v="1377"/>
    <n v="1"/>
    <n v="3"/>
    <n v="0"/>
    <n v="0"/>
    <n v="34.880000000000003"/>
    <n v="34.96"/>
    <n v="1381"/>
    <s v="2017Plan"/>
    <d v="2018-08-01T00:00:00"/>
    <x v="0"/>
    <x v="23"/>
    <n v="28.044999999999998"/>
    <n v="11.455"/>
    <x v="2"/>
  </r>
  <r>
    <x v="2"/>
    <x v="7"/>
    <n v="31"/>
    <s v="Trimble Co 07"/>
    <n v="36.1"/>
    <n v="0"/>
    <n v="30.5"/>
    <n v="22"/>
    <n v="398.4"/>
    <n v="11041"/>
    <n v="255"/>
    <n v="315.3"/>
    <n v="1256"/>
    <n v="1"/>
    <n v="3"/>
    <n v="0"/>
    <n v="0"/>
    <n v="34.82"/>
    <n v="34.9"/>
    <n v="1259"/>
    <s v="2017Plan"/>
    <d v="2018-08-01T00:00:00"/>
    <x v="0"/>
    <x v="24"/>
    <n v="22.743000000000002"/>
    <n v="13.357000000000001"/>
    <x v="2"/>
  </r>
  <r>
    <x v="2"/>
    <x v="7"/>
    <n v="32"/>
    <s v="Trimble Co 08"/>
    <n v="15.7"/>
    <n v="0"/>
    <n v="13.3"/>
    <n v="16"/>
    <n v="172.5"/>
    <n v="10997"/>
    <n v="109"/>
    <n v="315.3"/>
    <n v="544"/>
    <n v="1"/>
    <n v="2"/>
    <n v="0"/>
    <n v="0"/>
    <n v="34.68"/>
    <n v="34.82"/>
    <n v="546"/>
    <s v="2017Plan"/>
    <d v="2018-08-01T00:00:00"/>
    <x v="0"/>
    <x v="25"/>
    <n v="9.891"/>
    <n v="5.8089999999999993"/>
    <x v="2"/>
  </r>
  <r>
    <x v="2"/>
    <x v="7"/>
    <n v="33"/>
    <s v="Trimble Co 09"/>
    <n v="27.6"/>
    <n v="0"/>
    <n v="23.3"/>
    <n v="19"/>
    <n v="303.60000000000002"/>
    <n v="11017"/>
    <n v="193"/>
    <n v="315.3"/>
    <n v="957"/>
    <n v="1"/>
    <n v="3"/>
    <n v="0"/>
    <n v="0"/>
    <n v="34.74"/>
    <n v="34.840000000000003"/>
    <n v="960"/>
    <s v="2017Plan"/>
    <d v="2018-08-01T00:00:00"/>
    <x v="0"/>
    <x v="26"/>
    <n v="17.388000000000002"/>
    <n v="10.212"/>
    <x v="2"/>
  </r>
  <r>
    <x v="2"/>
    <x v="7"/>
    <n v="34"/>
    <s v="Trimble Co 10"/>
    <n v="8.8000000000000007"/>
    <n v="0"/>
    <n v="7.4"/>
    <n v="12"/>
    <n v="96.7"/>
    <n v="10989"/>
    <n v="61"/>
    <n v="315.3"/>
    <n v="305"/>
    <n v="1"/>
    <n v="2"/>
    <n v="0"/>
    <n v="0"/>
    <n v="34.65"/>
    <n v="34.840000000000003"/>
    <n v="307"/>
    <s v="2017Plan"/>
    <d v="2018-08-01T00:00:00"/>
    <x v="0"/>
    <x v="27"/>
    <n v="5.5440000000000005"/>
    <n v="3.2560000000000002"/>
    <x v="2"/>
  </r>
  <r>
    <x v="2"/>
    <x v="7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8-01T00:00:00"/>
    <x v="0"/>
    <x v="28"/>
    <s v="N/A"/>
    <n v="0"/>
    <x v="2"/>
  </r>
  <r>
    <x v="2"/>
    <x v="7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8-01T00:00:00"/>
    <x v="0"/>
    <x v="29"/>
    <n v="0"/>
    <s v="N/A"/>
    <x v="2"/>
  </r>
  <r>
    <x v="2"/>
    <x v="7"/>
    <n v="37"/>
    <s v="Paddys Run 11"/>
    <n v="0.1"/>
    <n v="0"/>
    <n v="0.9"/>
    <n v="1"/>
    <n v="1.3"/>
    <n v="15479"/>
    <n v="7"/>
    <n v="315.3"/>
    <n v="4"/>
    <n v="0"/>
    <n v="0"/>
    <n v="0"/>
    <n v="0"/>
    <n v="48.81"/>
    <n v="48.81"/>
    <n v="4"/>
    <s v="2017Plan"/>
    <d v="2018-08-01T00:00:00"/>
    <x v="0"/>
    <x v="30"/>
    <s v="N/A"/>
    <n v="0.1"/>
    <x v="2"/>
  </r>
  <r>
    <x v="2"/>
    <x v="7"/>
    <n v="38"/>
    <s v="Paddys Run 12"/>
    <n v="0.1"/>
    <n v="0"/>
    <n v="0.7"/>
    <n v="1"/>
    <n v="2"/>
    <n v="17005"/>
    <n v="5"/>
    <n v="315.3"/>
    <n v="6"/>
    <n v="0"/>
    <n v="0"/>
    <n v="0"/>
    <n v="0"/>
    <n v="53.62"/>
    <n v="53.62"/>
    <n v="6"/>
    <s v="2017Plan"/>
    <d v="2018-08-01T00:00:00"/>
    <x v="0"/>
    <x v="31"/>
    <s v="N/A"/>
    <n v="0.1"/>
    <x v="2"/>
  </r>
  <r>
    <x v="2"/>
    <x v="7"/>
    <n v="39"/>
    <s v="Zorn 1"/>
    <n v="0.1"/>
    <n v="0"/>
    <n v="0.7"/>
    <n v="1"/>
    <n v="1.3"/>
    <n v="18676"/>
    <n v="5"/>
    <n v="372.3"/>
    <n v="5"/>
    <n v="0"/>
    <n v="0"/>
    <n v="0"/>
    <n v="0"/>
    <n v="69.53"/>
    <n v="69.53"/>
    <n v="5"/>
    <s v="2017Plan"/>
    <d v="2018-08-01T00:00:00"/>
    <x v="0"/>
    <x v="32"/>
    <s v="N/A"/>
    <n v="0.1"/>
    <x v="2"/>
  </r>
  <r>
    <x v="2"/>
    <x v="7"/>
    <n v="40"/>
    <s v="Dix Dam"/>
    <n v="1.2"/>
    <n v="0"/>
    <n v="5.2"/>
    <n v="11"/>
    <s v=""/>
    <s v=""/>
    <n v="44"/>
    <n v="0"/>
    <n v="0"/>
    <s v=""/>
    <n v="0"/>
    <n v="0"/>
    <n v="0"/>
    <n v="0"/>
    <n v="0"/>
    <n v="0"/>
    <s v="2017Plan"/>
    <d v="2018-08-01T00:00:00"/>
    <x v="0"/>
    <x v="33"/>
    <n v="1.2"/>
    <s v="N/A"/>
    <x v="3"/>
  </r>
  <r>
    <x v="2"/>
    <x v="7"/>
    <n v="41"/>
    <s v="Ohio Falls"/>
    <n v="27.3"/>
    <n v="0"/>
    <n v="99.6"/>
    <n v="1"/>
    <s v=""/>
    <s v=""/>
    <n v="741"/>
    <n v="0"/>
    <n v="0"/>
    <s v=""/>
    <n v="0"/>
    <n v="0"/>
    <n v="0"/>
    <n v="0"/>
    <n v="0"/>
    <n v="0"/>
    <s v="2017Plan"/>
    <d v="2018-08-01T00:00:00"/>
    <x v="0"/>
    <x v="34"/>
    <s v="N/A"/>
    <n v="27.3"/>
    <x v="3"/>
  </r>
  <r>
    <x v="2"/>
    <x v="7"/>
    <n v="42"/>
    <s v="Brown Solar"/>
    <n v="2.2000000000000002"/>
    <n v="0"/>
    <n v="100"/>
    <n v="0"/>
    <s v=""/>
    <s v=""/>
    <n v="744"/>
    <n v="0"/>
    <n v="0"/>
    <s v=""/>
    <n v="0"/>
    <n v="0"/>
    <n v="0"/>
    <n v="0"/>
    <n v="0"/>
    <n v="0"/>
    <s v="2017Plan"/>
    <d v="2018-08-01T00:00:00"/>
    <x v="0"/>
    <x v="35"/>
    <n v="1.3420000000000001"/>
    <n v="0.8580000000000001"/>
    <x v="4"/>
  </r>
  <r>
    <x v="2"/>
    <x v="7"/>
    <n v="43"/>
    <s v="OVEC-K Min"/>
    <n v="11.5"/>
    <n v="0"/>
    <n v="100"/>
    <n v="0"/>
    <n v="1153.2"/>
    <n v="100000"/>
    <n v="744"/>
    <n v="27.2"/>
    <n v="313"/>
    <n v="0"/>
    <n v="0"/>
    <n v="0"/>
    <n v="0"/>
    <n v="27.16"/>
    <n v="27.16"/>
    <n v="313"/>
    <s v="2017Plan"/>
    <d v="2018-08-01T00:00:00"/>
    <x v="0"/>
    <x v="36"/>
    <n v="11.5"/>
    <s v="N/A"/>
    <x v="0"/>
  </r>
  <r>
    <x v="2"/>
    <x v="7"/>
    <n v="44"/>
    <s v="OVEC-K Max"/>
    <n v="8.3000000000000007"/>
    <n v="0"/>
    <n v="36.200000000000003"/>
    <n v="38"/>
    <n v="833.9"/>
    <n v="100000"/>
    <n v="269"/>
    <n v="27.2"/>
    <n v="227"/>
    <n v="0"/>
    <n v="0"/>
    <n v="0"/>
    <n v="0"/>
    <n v="27.16"/>
    <n v="27.16"/>
    <n v="227"/>
    <s v="2017Plan"/>
    <d v="2018-08-01T00:00:00"/>
    <x v="0"/>
    <x v="36"/>
    <n v="8.3000000000000007"/>
    <s v="N/A"/>
    <x v="0"/>
  </r>
  <r>
    <x v="2"/>
    <x v="7"/>
    <n v="45"/>
    <s v="OVEC-L Min"/>
    <n v="25.7"/>
    <n v="0"/>
    <n v="100"/>
    <n v="0"/>
    <n v="2566.8000000000002"/>
    <n v="100000"/>
    <n v="744"/>
    <n v="27.2"/>
    <n v="697"/>
    <n v="0"/>
    <n v="0"/>
    <n v="0"/>
    <n v="0"/>
    <n v="27.16"/>
    <n v="27.16"/>
    <n v="697"/>
    <s v="2017Plan"/>
    <d v="2018-08-01T00:00:00"/>
    <x v="0"/>
    <x v="36"/>
    <s v="N/A"/>
    <n v="25.7"/>
    <x v="0"/>
  </r>
  <r>
    <x v="2"/>
    <x v="7"/>
    <n v="46"/>
    <s v="OVEC-L Max"/>
    <n v="22.6"/>
    <n v="0"/>
    <n v="42.7"/>
    <n v="36"/>
    <n v="2257.8000000000002"/>
    <n v="100000"/>
    <n v="318"/>
    <n v="27.2"/>
    <n v="613"/>
    <n v="0"/>
    <n v="0"/>
    <n v="0"/>
    <n v="0"/>
    <n v="27.16"/>
    <n v="27.16"/>
    <n v="613"/>
    <s v="2017Plan"/>
    <d v="2018-08-01T00:00:00"/>
    <x v="0"/>
    <x v="36"/>
    <s v="N/A"/>
    <n v="22.6"/>
    <x v="0"/>
  </r>
  <r>
    <x v="2"/>
    <x v="7"/>
    <n v="47"/>
    <s v="PURP5X16a 1"/>
    <n v="0.7"/>
    <n v="0"/>
    <n v="3.5"/>
    <n v="3"/>
    <s v=""/>
    <s v=""/>
    <n v="13"/>
    <n v="56.6"/>
    <n v="37"/>
    <s v=""/>
    <n v="0"/>
    <n v="0"/>
    <n v="4"/>
    <n v="63.27"/>
    <n v="63.27"/>
    <n v="41"/>
    <s v="2017Plan"/>
    <d v="2018-08-01T00:00:00"/>
    <x v="0"/>
    <x v="37"/>
    <s v="N/A"/>
    <s v="N/A"/>
    <x v="5"/>
  </r>
  <r>
    <x v="2"/>
    <x v="7"/>
    <n v="48"/>
    <s v="PURP5X16a 2"/>
    <n v="0.5"/>
    <n v="0"/>
    <n v="2.7"/>
    <n v="4"/>
    <s v=""/>
    <s v=""/>
    <n v="10"/>
    <n v="56.8"/>
    <n v="28"/>
    <s v=""/>
    <n v="0"/>
    <n v="0"/>
    <n v="3"/>
    <n v="63.33"/>
    <n v="63.33"/>
    <n v="32"/>
    <s v="2017Plan"/>
    <d v="2018-08-01T00:00:00"/>
    <x v="0"/>
    <x v="37"/>
    <s v="N/A"/>
    <s v="N/A"/>
    <x v="5"/>
  </r>
  <r>
    <x v="2"/>
    <x v="7"/>
    <n v="49"/>
    <s v="PURP5X16a 3"/>
    <n v="0.4"/>
    <n v="0"/>
    <n v="1.9"/>
    <n v="2"/>
    <s v=""/>
    <s v=""/>
    <n v="7"/>
    <n v="59.7"/>
    <n v="21"/>
    <s v=""/>
    <n v="0"/>
    <n v="0"/>
    <n v="2"/>
    <n v="66.290000000000006"/>
    <n v="66.290000000000006"/>
    <n v="23"/>
    <s v="2017Plan"/>
    <d v="2018-08-01T00:00:00"/>
    <x v="0"/>
    <x v="37"/>
    <s v="N/A"/>
    <s v="N/A"/>
    <x v="5"/>
  </r>
  <r>
    <x v="2"/>
    <x v="7"/>
    <n v="50"/>
    <s v="PURP5X16a 4"/>
    <n v="0.2"/>
    <n v="0"/>
    <n v="1.4"/>
    <n v="1"/>
    <s v=""/>
    <s v=""/>
    <n v="5"/>
    <n v="57.5"/>
    <n v="14"/>
    <s v=""/>
    <n v="0"/>
    <n v="0"/>
    <n v="2"/>
    <n v="64.28"/>
    <n v="64.28"/>
    <n v="16"/>
    <s v="2017Plan"/>
    <d v="2018-08-01T00:00:00"/>
    <x v="0"/>
    <x v="37"/>
    <s v="N/A"/>
    <s v="N/A"/>
    <x v="5"/>
  </r>
  <r>
    <x v="2"/>
    <x v="7"/>
    <n v="51"/>
    <s v="PURP7x24H"/>
    <n v="0.1"/>
    <n v="0"/>
    <n v="0"/>
    <n v="2"/>
    <s v=""/>
    <s v=""/>
    <n v="4"/>
    <n v="100"/>
    <n v="13"/>
    <s v=""/>
    <n v="0"/>
    <n v="0"/>
    <n v="1"/>
    <n v="107.49"/>
    <n v="107.49"/>
    <n v="14"/>
    <s v="2017Plan"/>
    <d v="2018-08-01T00:00:00"/>
    <x v="0"/>
    <x v="37"/>
    <s v="N/A"/>
    <s v="N/A"/>
    <x v="5"/>
  </r>
  <r>
    <x v="2"/>
    <x v="7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5"/>
  </r>
  <r>
    <x v="2"/>
    <x v="7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5"/>
  </r>
  <r>
    <x v="2"/>
    <x v="7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5"/>
  </r>
  <r>
    <x v="2"/>
    <x v="7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5"/>
  </r>
  <r>
    <x v="2"/>
    <x v="7"/>
    <n v="56"/>
    <s v="PUR7X8 1"/>
    <n v="0.1"/>
    <n v="0"/>
    <n v="0.4"/>
    <n v="1"/>
    <s v=""/>
    <s v=""/>
    <n v="1"/>
    <n v="27.6"/>
    <n v="1"/>
    <s v=""/>
    <n v="0"/>
    <n v="0"/>
    <n v="0"/>
    <n v="33.68"/>
    <n v="33.68"/>
    <n v="2"/>
    <s v="2017Plan"/>
    <d v="2018-08-01T00:00:00"/>
    <x v="0"/>
    <x v="37"/>
    <s v="N/A"/>
    <s v="N/A"/>
    <x v="5"/>
  </r>
  <r>
    <x v="2"/>
    <x v="7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5"/>
  </r>
  <r>
    <x v="2"/>
    <x v="7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5"/>
  </r>
  <r>
    <x v="2"/>
    <x v="7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5"/>
  </r>
  <r>
    <x v="2"/>
    <x v="7"/>
    <n v="60"/>
    <s v="NF5X16NF1"/>
    <n v="-8.1999999999999993"/>
    <n v="0"/>
    <n v="5.6"/>
    <n v="38"/>
    <s v=""/>
    <s v=""/>
    <n v="161"/>
    <n v="37.700000000000003"/>
    <n v="-309"/>
    <s v=""/>
    <n v="0"/>
    <n v="0"/>
    <n v="78"/>
    <n v="28.2"/>
    <n v="28.2"/>
    <n v="-231"/>
    <s v="2017Plan"/>
    <d v="2018-08-01T00:00:00"/>
    <x v="0"/>
    <x v="37"/>
    <s v="N/A"/>
    <s v="N/A"/>
    <x v="6"/>
  </r>
  <r>
    <x v="2"/>
    <x v="7"/>
    <n v="61"/>
    <s v="NF7X8NF01"/>
    <n v="-0.9"/>
    <n v="0"/>
    <n v="3.7"/>
    <n v="31"/>
    <s v=""/>
    <s v=""/>
    <n v="247"/>
    <n v="15.9"/>
    <n v="-14"/>
    <s v=""/>
    <n v="0"/>
    <n v="0"/>
    <n v="6"/>
    <n v="9.4700000000000006"/>
    <n v="9.4700000000000006"/>
    <n v="-9"/>
    <s v="2017Plan"/>
    <d v="2018-08-01T00:00:00"/>
    <x v="0"/>
    <x v="37"/>
    <s v="N/A"/>
    <s v="N/A"/>
    <x v="6"/>
  </r>
  <r>
    <x v="2"/>
    <x v="7"/>
    <n v="62"/>
    <s v="NF2X16SAT1"/>
    <n v="-6.5"/>
    <n v="0"/>
    <n v="28.9"/>
    <n v="5"/>
    <s v=""/>
    <s v=""/>
    <n v="48"/>
    <n v="35.4"/>
    <n v="-229"/>
    <s v=""/>
    <n v="0"/>
    <n v="0"/>
    <n v="54"/>
    <n v="27.07"/>
    <n v="27.07"/>
    <n v="-175"/>
    <s v="2017Plan"/>
    <d v="2018-08-01T00:00:00"/>
    <x v="0"/>
    <x v="37"/>
    <s v="N/A"/>
    <s v="N/A"/>
    <x v="6"/>
  </r>
  <r>
    <x v="2"/>
    <x v="7"/>
    <n v="63"/>
    <s v="NF2X16SUN1"/>
    <n v="-4.8"/>
    <n v="0"/>
    <n v="21.5"/>
    <n v="7"/>
    <s v=""/>
    <s v=""/>
    <n v="47"/>
    <n v="34"/>
    <n v="-164"/>
    <s v=""/>
    <n v="0"/>
    <n v="0"/>
    <n v="39"/>
    <n v="25.8"/>
    <n v="25.8"/>
    <n v="-124"/>
    <s v="2017Plan"/>
    <d v="2018-08-01T00:00:00"/>
    <x v="0"/>
    <x v="37"/>
    <s v="N/A"/>
    <s v="N/A"/>
    <x v="6"/>
  </r>
  <r>
    <x v="2"/>
    <x v="7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6"/>
  </r>
  <r>
    <x v="2"/>
    <x v="7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6"/>
  </r>
  <r>
    <x v="2"/>
    <x v="7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6"/>
  </r>
  <r>
    <x v="2"/>
    <x v="7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6"/>
  </r>
  <r>
    <x v="2"/>
    <x v="7"/>
    <n v="68"/>
    <s v="CSR Airgas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69"/>
    <s v="CSR Infiltrat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0"/>
    <s v="CSR NAS"/>
    <n v="0.1"/>
    <n v="0"/>
    <n v="0.3"/>
    <n v="2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1"/>
    <s v="CSR Cemex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2"/>
    <s v="CSR Carb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3"/>
    <s v="CSR OldCastle"/>
    <n v="0"/>
    <n v="0"/>
    <n v="0.7"/>
    <n v="1"/>
    <s v=""/>
    <s v=""/>
    <n v="5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4"/>
    <s v="CSR RRDonnelley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5"/>
    <s v="CSR AirLiqu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6"/>
    <s v="CSR RiverView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7"/>
    <s v="CSR Warri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79"/>
    <s v="CSR RobertsBros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08-01T00:00:00"/>
    <x v="0"/>
    <x v="37"/>
    <s v="N/A"/>
    <s v="N/A"/>
    <x v="7"/>
  </r>
  <r>
    <x v="2"/>
    <x v="7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8-01T00:00:00"/>
    <x v="0"/>
    <x v="37"/>
    <s v="N/A"/>
    <s v="N/A"/>
    <x v="1"/>
  </r>
  <r>
    <x v="2"/>
    <x v="7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8-01T00:00:00"/>
    <x v="0"/>
    <x v="37"/>
    <s v="N/A"/>
    <s v="N/A"/>
    <x v="1"/>
  </r>
  <r>
    <x v="2"/>
    <x v="7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8-01T00:00:00"/>
    <x v="0"/>
    <x v="37"/>
    <s v="N/A"/>
    <s v="N/A"/>
    <x v="1"/>
  </r>
  <r>
    <x v="2"/>
    <x v="7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8-01T00:00:00"/>
    <x v="0"/>
    <x v="37"/>
    <s v="N/A"/>
    <s v="N/A"/>
    <x v="1"/>
  </r>
  <r>
    <x v="2"/>
    <x v="7"/>
    <n v="84"/>
    <s v="Bluegrass 3"/>
    <n v="8.3000000000000007"/>
    <n v="0"/>
    <n v="6.8"/>
    <n v="11"/>
    <n v="90.9"/>
    <n v="10900"/>
    <n v="52"/>
    <n v="317.10000000000002"/>
    <n v="288"/>
    <n v="0"/>
    <n v="102"/>
    <n v="0"/>
    <n v="5"/>
    <n v="35.15"/>
    <n v="47.41"/>
    <n v="395"/>
    <s v="2017Plan"/>
    <d v="2018-08-01T00:00:00"/>
    <x v="0"/>
    <x v="38"/>
    <s v="N/A"/>
    <n v="8.3000000000000007"/>
    <x v="2"/>
  </r>
  <r>
    <x v="2"/>
    <x v="8"/>
    <n v="1"/>
    <s v="Brown 1"/>
    <n v="11.4"/>
    <n v="0"/>
    <n v="14.8"/>
    <n v="2"/>
    <n v="136"/>
    <n v="11937"/>
    <n v="313"/>
    <n v="272.5"/>
    <n v="371"/>
    <n v="2"/>
    <n v="25"/>
    <n v="0"/>
    <n v="33"/>
    <n v="35.42"/>
    <n v="37.64"/>
    <n v="429"/>
    <s v="2017Plan"/>
    <d v="2018-09-01T00:00:00"/>
    <x v="0"/>
    <x v="0"/>
    <n v="11.4"/>
    <s v="N/A"/>
    <x v="0"/>
  </r>
  <r>
    <x v="2"/>
    <x v="8"/>
    <n v="2"/>
    <s v="Brown 2"/>
    <n v="23.8"/>
    <n v="0"/>
    <n v="19.8"/>
    <n v="3"/>
    <n v="259"/>
    <n v="10882"/>
    <n v="359"/>
    <n v="272.5"/>
    <n v="706"/>
    <n v="2"/>
    <n v="27"/>
    <n v="0"/>
    <n v="52"/>
    <n v="31.83"/>
    <n v="32.979999999999997"/>
    <n v="785"/>
    <s v="2017Plan"/>
    <d v="2018-09-01T00:00:00"/>
    <x v="0"/>
    <x v="1"/>
    <n v="23.8"/>
    <s v="N/A"/>
    <x v="0"/>
  </r>
  <r>
    <x v="2"/>
    <x v="8"/>
    <n v="3"/>
    <s v="Brown 3"/>
    <n v="64.7"/>
    <n v="0"/>
    <n v="21.9"/>
    <n v="3"/>
    <n v="786.9"/>
    <n v="12159"/>
    <n v="410"/>
    <n v="272.5"/>
    <n v="2144"/>
    <n v="3"/>
    <n v="46"/>
    <n v="0"/>
    <n v="199"/>
    <n v="36.21"/>
    <n v="36.92"/>
    <n v="2389"/>
    <s v="2017Plan"/>
    <d v="2018-09-01T00:00:00"/>
    <x v="0"/>
    <x v="2"/>
    <n v="64.7"/>
    <s v="N/A"/>
    <x v="0"/>
  </r>
  <r>
    <x v="2"/>
    <x v="8"/>
    <n v="4"/>
    <s v="Ghent 1"/>
    <n v="260.2"/>
    <n v="0"/>
    <n v="76.099999999999994"/>
    <n v="2"/>
    <n v="2736.1"/>
    <n v="10517"/>
    <n v="668"/>
    <n v="199.1"/>
    <n v="5447"/>
    <n v="2"/>
    <n v="30"/>
    <n v="0"/>
    <n v="502"/>
    <n v="22.87"/>
    <n v="22.98"/>
    <n v="5978"/>
    <s v="2017Plan"/>
    <d v="2018-09-01T00:00:00"/>
    <x v="0"/>
    <x v="3"/>
    <n v="260.2"/>
    <s v="N/A"/>
    <x v="0"/>
  </r>
  <r>
    <x v="2"/>
    <x v="8"/>
    <n v="5"/>
    <s v="Ghent 2"/>
    <n v="236.4"/>
    <n v="0"/>
    <n v="67.8"/>
    <n v="3"/>
    <n v="2468.1"/>
    <n v="10441"/>
    <n v="665"/>
    <n v="199.1"/>
    <n v="4913"/>
    <n v="3"/>
    <n v="40"/>
    <n v="0"/>
    <n v="268"/>
    <n v="21.92"/>
    <n v="22.09"/>
    <n v="5221"/>
    <s v="2017Plan"/>
    <d v="2018-09-01T00:00:00"/>
    <x v="0"/>
    <x v="4"/>
    <n v="236.4"/>
    <s v="N/A"/>
    <x v="0"/>
  </r>
  <r>
    <x v="2"/>
    <x v="8"/>
    <n v="6"/>
    <s v="Ghent 3"/>
    <n v="131.6"/>
    <n v="0"/>
    <n v="37.9"/>
    <n v="3"/>
    <n v="1468.9"/>
    <n v="11159"/>
    <n v="339"/>
    <n v="199.1"/>
    <n v="2924"/>
    <n v="5"/>
    <n v="69"/>
    <n v="0"/>
    <n v="248"/>
    <n v="24.09"/>
    <n v="24.62"/>
    <n v="3240"/>
    <s v="2017Plan"/>
    <d v="2018-09-01T00:00:00"/>
    <x v="0"/>
    <x v="5"/>
    <n v="131.6"/>
    <s v="N/A"/>
    <x v="0"/>
  </r>
  <r>
    <x v="2"/>
    <x v="8"/>
    <n v="7"/>
    <s v="Ghent 4"/>
    <n v="222.8"/>
    <n v="0"/>
    <n v="65"/>
    <n v="3"/>
    <n v="2447.6"/>
    <n v="10988"/>
    <n v="569"/>
    <n v="199.1"/>
    <n v="4872"/>
    <n v="6"/>
    <n v="83"/>
    <n v="0"/>
    <n v="419"/>
    <n v="23.75"/>
    <n v="24.12"/>
    <n v="5374"/>
    <s v="2017Plan"/>
    <d v="2018-09-01T00:00:00"/>
    <x v="0"/>
    <x v="6"/>
    <n v="222.8"/>
    <s v="N/A"/>
    <x v="0"/>
  </r>
  <r>
    <x v="2"/>
    <x v="8"/>
    <n v="8"/>
    <s v="Mill Creek 1"/>
    <n v="139.1"/>
    <n v="0"/>
    <n v="64.400000000000006"/>
    <n v="2"/>
    <n v="1460.7"/>
    <n v="10503"/>
    <n v="652"/>
    <n v="199.8"/>
    <n v="2918"/>
    <n v="4"/>
    <n v="17"/>
    <n v="0"/>
    <n v="125"/>
    <n v="21.88"/>
    <n v="22.01"/>
    <n v="3060"/>
    <s v="2017Plan"/>
    <d v="2018-09-01T00:00:00"/>
    <x v="0"/>
    <x v="7"/>
    <s v="N/A"/>
    <n v="139.1"/>
    <x v="0"/>
  </r>
  <r>
    <x v="2"/>
    <x v="8"/>
    <n v="9"/>
    <s v="Mill Creek 2"/>
    <n v="135"/>
    <n v="0"/>
    <n v="63.4"/>
    <n v="2"/>
    <n v="1458"/>
    <n v="10798"/>
    <n v="652"/>
    <n v="199.8"/>
    <n v="2913"/>
    <n v="4"/>
    <n v="17"/>
    <n v="0"/>
    <n v="153"/>
    <n v="22.71"/>
    <n v="22.84"/>
    <n v="3083"/>
    <s v="2017Plan"/>
    <d v="2018-09-01T00:00:00"/>
    <x v="0"/>
    <x v="8"/>
    <s v="N/A"/>
    <n v="135"/>
    <x v="0"/>
  </r>
  <r>
    <x v="2"/>
    <x v="8"/>
    <n v="10"/>
    <s v="Mill Creek 3"/>
    <n v="191.6"/>
    <n v="0"/>
    <n v="68.8"/>
    <n v="2"/>
    <n v="2053.5"/>
    <n v="10715"/>
    <n v="672"/>
    <n v="199.8"/>
    <n v="4103"/>
    <n v="12"/>
    <n v="47"/>
    <n v="0"/>
    <n v="243"/>
    <n v="22.68"/>
    <n v="22.92"/>
    <n v="4393"/>
    <s v="2017Plan"/>
    <d v="2018-09-01T00:00:00"/>
    <x v="0"/>
    <x v="9"/>
    <s v="N/A"/>
    <n v="191.6"/>
    <x v="0"/>
  </r>
  <r>
    <x v="2"/>
    <x v="8"/>
    <n v="11"/>
    <s v="Mill Creek 4"/>
    <n v="233.4"/>
    <n v="0"/>
    <n v="67.3"/>
    <n v="2"/>
    <n v="2438.3000000000002"/>
    <n v="10446"/>
    <n v="624"/>
    <n v="199.8"/>
    <n v="4872"/>
    <n v="19"/>
    <n v="75"/>
    <n v="0"/>
    <n v="295"/>
    <n v="22.13"/>
    <n v="22.45"/>
    <n v="5241"/>
    <s v="2017Plan"/>
    <d v="2018-09-01T00:00:00"/>
    <x v="0"/>
    <x v="10"/>
    <s v="N/A"/>
    <n v="233.4"/>
    <x v="0"/>
  </r>
  <r>
    <x v="2"/>
    <x v="8"/>
    <n v="12"/>
    <s v="Trimble County 1"/>
    <n v="210.8"/>
    <n v="0"/>
    <n v="79.099999999999994"/>
    <n v="2"/>
    <n v="2250.8000000000002"/>
    <n v="10676"/>
    <n v="656"/>
    <n v="194.7"/>
    <n v="4381"/>
    <n v="7"/>
    <n v="98"/>
    <n v="0"/>
    <n v="264"/>
    <n v="22.03"/>
    <n v="22.5"/>
    <n v="4743"/>
    <s v="2017Plan"/>
    <d v="2018-09-01T00:00:00"/>
    <x v="0"/>
    <x v="11"/>
    <s v="N/A"/>
    <n v="210.8"/>
    <x v="0"/>
  </r>
  <r>
    <x v="2"/>
    <x v="8"/>
    <n v="13"/>
    <s v="Trimble County 2"/>
    <n v="335.3"/>
    <n v="0"/>
    <n v="83.2"/>
    <n v="1"/>
    <n v="3082.3"/>
    <n v="9193"/>
    <n v="659"/>
    <n v="202.9"/>
    <n v="6253"/>
    <n v="14"/>
    <n v="43"/>
    <n v="0"/>
    <n v="480"/>
    <n v="20.079999999999998"/>
    <n v="20.21"/>
    <n v="6777"/>
    <s v="2017Plan"/>
    <d v="2018-09-01T00:00:00"/>
    <x v="0"/>
    <x v="12"/>
    <n v="271.59300000000002"/>
    <n v="63.707000000000001"/>
    <x v="0"/>
  </r>
  <r>
    <x v="2"/>
    <x v="8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13"/>
    <n v="0"/>
    <n v="0"/>
    <x v="1"/>
  </r>
  <r>
    <x v="2"/>
    <x v="8"/>
    <n v="15"/>
    <s v="Cane Run 7 2X1"/>
    <n v="420.1"/>
    <n v="0"/>
    <n v="84.4"/>
    <n v="3"/>
    <n v="2859.9"/>
    <n v="6807"/>
    <n v="637"/>
    <n v="312.89999999999998"/>
    <n v="8948"/>
    <n v="8"/>
    <n v="26"/>
    <n v="0"/>
    <n v="523"/>
    <n v="22.54"/>
    <n v="22.6"/>
    <n v="9497"/>
    <s v="2017Plan"/>
    <d v="2018-09-01T00:00:00"/>
    <x v="0"/>
    <x v="13"/>
    <n v="327.67800000000005"/>
    <n v="92.422000000000011"/>
    <x v="1"/>
  </r>
  <r>
    <x v="2"/>
    <x v="8"/>
    <n v="16"/>
    <s v="Brown 5"/>
    <n v="1.1000000000000001"/>
    <n v="0"/>
    <n v="1.3"/>
    <n v="1"/>
    <n v="14.1"/>
    <n v="12914"/>
    <n v="12"/>
    <n v="314.60000000000002"/>
    <n v="44"/>
    <n v="0"/>
    <n v="0"/>
    <n v="0"/>
    <n v="0"/>
    <n v="40.619999999999997"/>
    <n v="40.81"/>
    <n v="44"/>
    <s v="2017Plan"/>
    <d v="2018-09-01T00:00:00"/>
    <x v="0"/>
    <x v="14"/>
    <n v="0.51700000000000002"/>
    <n v="0.58300000000000007"/>
    <x v="2"/>
  </r>
  <r>
    <x v="2"/>
    <x v="8"/>
    <n v="17"/>
    <s v="Brown 5 ICE"/>
    <n v="0.1"/>
    <n v="0"/>
    <n v="0.1"/>
    <n v="3"/>
    <n v="1.7"/>
    <n v="16510"/>
    <n v="3"/>
    <n v="314.60000000000002"/>
    <n v="5"/>
    <n v="0"/>
    <n v="0"/>
    <n v="0"/>
    <n v="0"/>
    <n v="51.94"/>
    <n v="51.94"/>
    <n v="5"/>
    <s v="2017Plan"/>
    <d v="2018-09-01T00:00:00"/>
    <x v="0"/>
    <x v="14"/>
    <n v="4.7E-2"/>
    <n v="5.3000000000000005E-2"/>
    <x v="2"/>
  </r>
  <r>
    <x v="2"/>
    <x v="8"/>
    <n v="18"/>
    <s v="Brown 6"/>
    <n v="1.8"/>
    <n v="0"/>
    <n v="1.6"/>
    <n v="1"/>
    <n v="19.600000000000001"/>
    <n v="10760"/>
    <n v="12"/>
    <n v="314.60000000000002"/>
    <n v="62"/>
    <n v="0"/>
    <n v="1"/>
    <n v="0"/>
    <n v="0"/>
    <n v="33.85"/>
    <n v="34.18"/>
    <n v="62"/>
    <s v="2017Plan"/>
    <d v="2018-09-01T00:00:00"/>
    <x v="0"/>
    <x v="15"/>
    <n v="1.1160000000000001"/>
    <n v="0.68400000000000005"/>
    <x v="2"/>
  </r>
  <r>
    <x v="2"/>
    <x v="8"/>
    <n v="19"/>
    <s v="Brown 7"/>
    <n v="2.1"/>
    <n v="0"/>
    <n v="1.9"/>
    <n v="2"/>
    <n v="23.4"/>
    <n v="10918"/>
    <n v="15"/>
    <n v="314.60000000000002"/>
    <n v="74"/>
    <n v="0"/>
    <n v="1"/>
    <n v="0"/>
    <n v="0"/>
    <n v="34.35"/>
    <n v="34.99"/>
    <n v="75"/>
    <s v="2017Plan"/>
    <d v="2018-09-01T00:00:00"/>
    <x v="0"/>
    <x v="16"/>
    <n v="1.302"/>
    <n v="0.79800000000000004"/>
    <x v="2"/>
  </r>
  <r>
    <x v="2"/>
    <x v="8"/>
    <n v="20"/>
    <s v="Brown 8"/>
    <n v="0.7"/>
    <n v="0"/>
    <n v="0.8"/>
    <n v="2"/>
    <n v="9.3000000000000007"/>
    <n v="14144"/>
    <n v="9"/>
    <n v="314.60000000000002"/>
    <n v="29"/>
    <n v="0"/>
    <n v="0"/>
    <n v="0"/>
    <n v="0"/>
    <n v="44.5"/>
    <n v="45.21"/>
    <n v="30"/>
    <s v="2017Plan"/>
    <d v="2018-09-01T00:00:00"/>
    <x v="0"/>
    <x v="17"/>
    <n v="0.7"/>
    <s v="N/A"/>
    <x v="2"/>
  </r>
  <r>
    <x v="2"/>
    <x v="8"/>
    <n v="21"/>
    <s v="Brown 8 ICE"/>
    <n v="0.1"/>
    <n v="0"/>
    <n v="0.1"/>
    <n v="3"/>
    <n v="1.5"/>
    <n v="16329"/>
    <n v="3"/>
    <n v="314.60000000000002"/>
    <n v="5"/>
    <n v="0"/>
    <n v="0"/>
    <n v="0"/>
    <n v="0"/>
    <n v="51.37"/>
    <n v="51.37"/>
    <n v="5"/>
    <s v="2017Plan"/>
    <d v="2018-09-01T00:00:00"/>
    <x v="0"/>
    <x v="17"/>
    <n v="0.1"/>
    <s v="N/A"/>
    <x v="2"/>
  </r>
  <r>
    <x v="2"/>
    <x v="8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18"/>
    <n v="0"/>
    <s v="N/A"/>
    <x v="2"/>
  </r>
  <r>
    <x v="2"/>
    <x v="8"/>
    <n v="23"/>
    <s v="Brown 9 ICE"/>
    <n v="0.1"/>
    <n v="0"/>
    <n v="0.1"/>
    <n v="3"/>
    <n v="1.6"/>
    <n v="16329"/>
    <n v="3"/>
    <n v="314.60000000000002"/>
    <n v="5"/>
    <n v="0"/>
    <n v="0"/>
    <n v="0"/>
    <n v="0"/>
    <n v="51.37"/>
    <n v="51.37"/>
    <n v="5"/>
    <s v="2017Plan"/>
    <d v="2018-09-01T00:00:00"/>
    <x v="0"/>
    <x v="18"/>
    <n v="0.1"/>
    <s v="N/A"/>
    <x v="2"/>
  </r>
  <r>
    <x v="2"/>
    <x v="8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19"/>
    <n v="0"/>
    <s v="N/A"/>
    <x v="2"/>
  </r>
  <r>
    <x v="2"/>
    <x v="8"/>
    <n v="25"/>
    <s v="Brown 10 ICE"/>
    <n v="0.1"/>
    <n v="0"/>
    <n v="0.1"/>
    <n v="3"/>
    <n v="1.6"/>
    <n v="16329"/>
    <n v="3"/>
    <n v="314.60000000000002"/>
    <n v="5"/>
    <n v="0"/>
    <n v="0"/>
    <n v="0"/>
    <n v="0"/>
    <n v="51.37"/>
    <n v="51.37"/>
    <n v="5"/>
    <s v="2017Plan"/>
    <d v="2018-09-01T00:00:00"/>
    <x v="0"/>
    <x v="19"/>
    <n v="0.1"/>
    <s v="N/A"/>
    <x v="2"/>
  </r>
  <r>
    <x v="2"/>
    <x v="8"/>
    <n v="26"/>
    <s v="Brown 11"/>
    <n v="0.6"/>
    <n v="0"/>
    <n v="0.7"/>
    <n v="1"/>
    <n v="7.7"/>
    <n v="13670"/>
    <n v="7"/>
    <n v="314.60000000000002"/>
    <n v="24"/>
    <n v="0"/>
    <n v="0"/>
    <n v="0"/>
    <n v="0"/>
    <n v="43"/>
    <n v="43.47"/>
    <n v="25"/>
    <s v="2017Plan"/>
    <d v="2018-09-01T00:00:00"/>
    <x v="0"/>
    <x v="20"/>
    <n v="0.6"/>
    <s v="N/A"/>
    <x v="2"/>
  </r>
  <r>
    <x v="2"/>
    <x v="8"/>
    <n v="27"/>
    <s v="Brown 11 ICE"/>
    <n v="0.1"/>
    <n v="0"/>
    <n v="0.1"/>
    <n v="3"/>
    <n v="1.5"/>
    <n v="16329"/>
    <n v="3"/>
    <n v="314.60000000000002"/>
    <n v="5"/>
    <n v="0"/>
    <n v="0"/>
    <n v="0"/>
    <n v="0"/>
    <n v="51.37"/>
    <n v="51.37"/>
    <n v="5"/>
    <s v="2017Plan"/>
    <d v="2018-09-01T00:00:00"/>
    <x v="0"/>
    <x v="20"/>
    <n v="0.1"/>
    <s v="N/A"/>
    <x v="2"/>
  </r>
  <r>
    <x v="2"/>
    <x v="8"/>
    <n v="28"/>
    <s v="Paddys Run 13"/>
    <n v="7.7"/>
    <n v="0"/>
    <n v="6.6"/>
    <n v="7"/>
    <n v="82"/>
    <n v="10672"/>
    <n v="52"/>
    <n v="314.60000000000002"/>
    <n v="258"/>
    <n v="0"/>
    <n v="1"/>
    <n v="0"/>
    <n v="0"/>
    <n v="33.57"/>
    <n v="33.69"/>
    <n v="259"/>
    <s v="2017Plan"/>
    <d v="2018-09-01T00:00:00"/>
    <x v="0"/>
    <x v="21"/>
    <n v="3.6189999999999998"/>
    <n v="4.0810000000000004"/>
    <x v="2"/>
  </r>
  <r>
    <x v="2"/>
    <x v="8"/>
    <n v="29"/>
    <s v="Trimble Co 05"/>
    <n v="21.4"/>
    <n v="0"/>
    <n v="17.600000000000001"/>
    <n v="16"/>
    <n v="233.1"/>
    <n v="10874"/>
    <n v="143"/>
    <n v="314.60000000000002"/>
    <n v="733"/>
    <n v="1"/>
    <n v="2"/>
    <n v="0"/>
    <n v="0"/>
    <n v="34.21"/>
    <n v="34.31"/>
    <n v="735"/>
    <s v="2017Plan"/>
    <d v="2018-09-01T00:00:00"/>
    <x v="0"/>
    <x v="22"/>
    <n v="15.193999999999999"/>
    <n v="6.2059999999999995"/>
    <x v="2"/>
  </r>
  <r>
    <x v="2"/>
    <x v="8"/>
    <n v="30"/>
    <s v="Trimble Co 06"/>
    <n v="14.3"/>
    <n v="0"/>
    <n v="11.8"/>
    <n v="12"/>
    <n v="155.6"/>
    <n v="10860"/>
    <n v="95"/>
    <n v="314.60000000000002"/>
    <n v="489"/>
    <n v="1"/>
    <n v="2"/>
    <n v="0"/>
    <n v="0"/>
    <n v="34.159999999999997"/>
    <n v="34.28"/>
    <n v="491"/>
    <s v="2017Plan"/>
    <d v="2018-09-01T00:00:00"/>
    <x v="0"/>
    <x v="23"/>
    <n v="10.153"/>
    <n v="4.1470000000000002"/>
    <x v="2"/>
  </r>
  <r>
    <x v="2"/>
    <x v="8"/>
    <n v="31"/>
    <s v="Trimble Co 07"/>
    <n v="7.9"/>
    <n v="0"/>
    <n v="6.5"/>
    <n v="9"/>
    <n v="85.5"/>
    <n v="10840"/>
    <n v="52"/>
    <n v="314.60000000000002"/>
    <n v="269"/>
    <n v="0"/>
    <n v="1"/>
    <n v="0"/>
    <n v="0"/>
    <n v="34.1"/>
    <n v="34.25"/>
    <n v="270"/>
    <s v="2017Plan"/>
    <d v="2018-09-01T00:00:00"/>
    <x v="0"/>
    <x v="24"/>
    <n v="4.9770000000000003"/>
    <n v="2.923"/>
    <x v="2"/>
  </r>
  <r>
    <x v="2"/>
    <x v="8"/>
    <n v="32"/>
    <s v="Trimble Co 08"/>
    <n v="1.2"/>
    <n v="0"/>
    <n v="0.9"/>
    <n v="2"/>
    <n v="12.3"/>
    <n v="10647"/>
    <n v="7"/>
    <n v="314.60000000000002"/>
    <n v="39"/>
    <n v="0"/>
    <n v="0"/>
    <n v="0"/>
    <n v="0"/>
    <n v="33.5"/>
    <n v="33.729999999999997"/>
    <n v="39"/>
    <s v="2017Plan"/>
    <d v="2018-09-01T00:00:00"/>
    <x v="0"/>
    <x v="25"/>
    <n v="0.75600000000000001"/>
    <n v="0.44400000000000001"/>
    <x v="2"/>
  </r>
  <r>
    <x v="2"/>
    <x v="8"/>
    <n v="33"/>
    <s v="Trimble Co 09"/>
    <n v="5.8"/>
    <n v="0"/>
    <n v="4.7"/>
    <n v="6"/>
    <n v="62.5"/>
    <n v="10840"/>
    <n v="38"/>
    <n v="314.60000000000002"/>
    <n v="197"/>
    <n v="0"/>
    <n v="1"/>
    <n v="0"/>
    <n v="0"/>
    <n v="34.1"/>
    <n v="34.25"/>
    <n v="197"/>
    <s v="2017Plan"/>
    <d v="2018-09-01T00:00:00"/>
    <x v="0"/>
    <x v="26"/>
    <n v="3.6539999999999999"/>
    <n v="2.1459999999999999"/>
    <x v="2"/>
  </r>
  <r>
    <x v="2"/>
    <x v="8"/>
    <n v="34"/>
    <s v="Trimble Co 10"/>
    <n v="0.3"/>
    <n v="0"/>
    <n v="0.3"/>
    <n v="1"/>
    <n v="3.6"/>
    <n v="10592"/>
    <n v="2"/>
    <n v="314.60000000000002"/>
    <n v="11"/>
    <n v="0"/>
    <n v="0"/>
    <n v="0"/>
    <n v="0"/>
    <n v="33.32"/>
    <n v="33.74"/>
    <n v="11"/>
    <s v="2017Plan"/>
    <d v="2018-09-01T00:00:00"/>
    <x v="0"/>
    <x v="27"/>
    <n v="0.189"/>
    <n v="0.111"/>
    <x v="2"/>
  </r>
  <r>
    <x v="2"/>
    <x v="8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28"/>
    <s v="N/A"/>
    <n v="0"/>
    <x v="2"/>
  </r>
  <r>
    <x v="2"/>
    <x v="8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29"/>
    <n v="0"/>
    <s v="N/A"/>
    <x v="2"/>
  </r>
  <r>
    <x v="2"/>
    <x v="8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30"/>
    <s v="N/A"/>
    <n v="0"/>
    <x v="2"/>
  </r>
  <r>
    <x v="2"/>
    <x v="8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31"/>
    <s v="N/A"/>
    <n v="0"/>
    <x v="2"/>
  </r>
  <r>
    <x v="2"/>
    <x v="8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32"/>
    <s v="N/A"/>
    <n v="0"/>
    <x v="2"/>
  </r>
  <r>
    <x v="2"/>
    <x v="8"/>
    <n v="40"/>
    <s v="Dix Dam"/>
    <n v="0.8"/>
    <n v="0"/>
    <n v="3.7"/>
    <n v="12"/>
    <s v=""/>
    <s v=""/>
    <n v="33"/>
    <n v="0"/>
    <n v="0"/>
    <s v=""/>
    <n v="0"/>
    <n v="0"/>
    <n v="0"/>
    <n v="0"/>
    <n v="0"/>
    <n v="0"/>
    <s v="2017Plan"/>
    <d v="2018-09-01T00:00:00"/>
    <x v="0"/>
    <x v="33"/>
    <n v="0.8"/>
    <s v="N/A"/>
    <x v="3"/>
  </r>
  <r>
    <x v="2"/>
    <x v="8"/>
    <n v="41"/>
    <s v="Ohio Falls"/>
    <n v="22"/>
    <n v="0"/>
    <n v="99.6"/>
    <n v="1"/>
    <s v=""/>
    <s v=""/>
    <n v="717"/>
    <n v="0"/>
    <n v="0"/>
    <s v=""/>
    <n v="0"/>
    <n v="0"/>
    <n v="0"/>
    <n v="0"/>
    <n v="0"/>
    <n v="0"/>
    <s v="2017Plan"/>
    <d v="2018-09-01T00:00:00"/>
    <x v="0"/>
    <x v="34"/>
    <s v="N/A"/>
    <n v="22"/>
    <x v="3"/>
  </r>
  <r>
    <x v="2"/>
    <x v="8"/>
    <n v="42"/>
    <s v="Brown Solar"/>
    <n v="1.7"/>
    <n v="0"/>
    <n v="100"/>
    <n v="0"/>
    <s v=""/>
    <s v=""/>
    <n v="720"/>
    <n v="0"/>
    <n v="0"/>
    <s v=""/>
    <n v="0"/>
    <n v="0"/>
    <n v="0"/>
    <n v="0"/>
    <n v="0"/>
    <n v="0"/>
    <s v="2017Plan"/>
    <d v="2018-09-01T00:00:00"/>
    <x v="0"/>
    <x v="35"/>
    <n v="1.0369999999999999"/>
    <n v="0.66300000000000003"/>
    <x v="4"/>
  </r>
  <r>
    <x v="2"/>
    <x v="8"/>
    <n v="43"/>
    <s v="OVEC-K Min"/>
    <n v="11.2"/>
    <n v="0"/>
    <n v="100"/>
    <n v="0"/>
    <n v="1116"/>
    <n v="100000"/>
    <n v="720"/>
    <n v="27.2"/>
    <n v="303"/>
    <n v="0"/>
    <n v="0"/>
    <n v="0"/>
    <n v="0"/>
    <n v="27.16"/>
    <n v="27.16"/>
    <n v="303"/>
    <s v="2017Plan"/>
    <d v="2018-09-01T00:00:00"/>
    <x v="0"/>
    <x v="36"/>
    <n v="11.2"/>
    <s v="N/A"/>
    <x v="0"/>
  </r>
  <r>
    <x v="2"/>
    <x v="8"/>
    <n v="44"/>
    <s v="OVEC-K Max"/>
    <n v="3.9"/>
    <n v="0"/>
    <n v="19.399999999999999"/>
    <n v="38"/>
    <n v="390.9"/>
    <n v="100000"/>
    <n v="134"/>
    <n v="27.2"/>
    <n v="106"/>
    <n v="0"/>
    <n v="0"/>
    <n v="0"/>
    <n v="0"/>
    <n v="27.16"/>
    <n v="27.16"/>
    <n v="106"/>
    <s v="2017Plan"/>
    <d v="2018-09-01T00:00:00"/>
    <x v="0"/>
    <x v="36"/>
    <n v="3.9"/>
    <s v="N/A"/>
    <x v="0"/>
  </r>
  <r>
    <x v="2"/>
    <x v="8"/>
    <n v="45"/>
    <s v="OVEC-L Min"/>
    <n v="24.8"/>
    <n v="0"/>
    <n v="100"/>
    <n v="0"/>
    <n v="2484"/>
    <n v="100000"/>
    <n v="720"/>
    <n v="27.2"/>
    <n v="675"/>
    <n v="0"/>
    <n v="0"/>
    <n v="0"/>
    <n v="0"/>
    <n v="27.16"/>
    <n v="27.16"/>
    <n v="675"/>
    <s v="2017Plan"/>
    <d v="2018-09-01T00:00:00"/>
    <x v="0"/>
    <x v="36"/>
    <s v="N/A"/>
    <n v="24.8"/>
    <x v="0"/>
  </r>
  <r>
    <x v="2"/>
    <x v="8"/>
    <n v="46"/>
    <s v="OVEC-L Max"/>
    <n v="10.7"/>
    <n v="0"/>
    <n v="23.3"/>
    <n v="44"/>
    <n v="1067.5999999999999"/>
    <n v="100000"/>
    <n v="163"/>
    <n v="27.2"/>
    <n v="290"/>
    <n v="0"/>
    <n v="0"/>
    <n v="0"/>
    <n v="0"/>
    <n v="27.16"/>
    <n v="27.16"/>
    <n v="290"/>
    <s v="2017Plan"/>
    <d v="2018-09-01T00:00:00"/>
    <x v="0"/>
    <x v="36"/>
    <s v="N/A"/>
    <n v="10.7"/>
    <x v="0"/>
  </r>
  <r>
    <x v="2"/>
    <x v="8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56"/>
    <s v="PUR7X8 1"/>
    <n v="0.1"/>
    <n v="0"/>
    <n v="0.4"/>
    <n v="1"/>
    <s v=""/>
    <s v=""/>
    <n v="1"/>
    <n v="21"/>
    <n v="1"/>
    <s v=""/>
    <n v="0"/>
    <n v="0"/>
    <n v="0"/>
    <n v="27.42"/>
    <n v="27.42"/>
    <n v="1"/>
    <s v="2017Plan"/>
    <d v="2018-09-01T00:00:00"/>
    <x v="0"/>
    <x v="37"/>
    <s v="N/A"/>
    <s v="N/A"/>
    <x v="5"/>
  </r>
  <r>
    <x v="2"/>
    <x v="8"/>
    <n v="57"/>
    <s v="PUR7X8 2"/>
    <n v="0.1"/>
    <n v="0"/>
    <n v="0.4"/>
    <n v="1"/>
    <s v=""/>
    <s v=""/>
    <n v="1"/>
    <n v="21"/>
    <n v="1"/>
    <s v=""/>
    <n v="0"/>
    <n v="0"/>
    <n v="0"/>
    <n v="27.42"/>
    <n v="27.42"/>
    <n v="1"/>
    <s v="2017Plan"/>
    <d v="2018-09-01T00:00:00"/>
    <x v="0"/>
    <x v="37"/>
    <s v="N/A"/>
    <s v="N/A"/>
    <x v="5"/>
  </r>
  <r>
    <x v="2"/>
    <x v="8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5"/>
  </r>
  <r>
    <x v="2"/>
    <x v="8"/>
    <n v="60"/>
    <s v="NF5X16NF1"/>
    <n v="-14.4"/>
    <n v="0"/>
    <n v="11.2"/>
    <n v="27"/>
    <s v=""/>
    <s v=""/>
    <n v="261"/>
    <n v="36.299999999999997"/>
    <n v="-522"/>
    <s v=""/>
    <n v="0"/>
    <n v="0"/>
    <n v="134"/>
    <n v="26.94"/>
    <n v="26.94"/>
    <n v="-388"/>
    <s v="2017Plan"/>
    <d v="2018-09-01T00:00:00"/>
    <x v="0"/>
    <x v="37"/>
    <s v="N/A"/>
    <s v="N/A"/>
    <x v="6"/>
  </r>
  <r>
    <x v="2"/>
    <x v="8"/>
    <n v="61"/>
    <s v="NF7X8NF01"/>
    <n v="-0.9"/>
    <n v="0"/>
    <n v="3.9"/>
    <n v="30"/>
    <s v=""/>
    <s v=""/>
    <n v="240"/>
    <n v="19.100000000000001"/>
    <n v="-18"/>
    <s v=""/>
    <n v="0"/>
    <n v="0"/>
    <n v="6"/>
    <n v="12.32"/>
    <n v="12.32"/>
    <n v="-12"/>
    <s v="2017Plan"/>
    <d v="2018-09-01T00:00:00"/>
    <x v="0"/>
    <x v="37"/>
    <s v="N/A"/>
    <s v="N/A"/>
    <x v="6"/>
  </r>
  <r>
    <x v="2"/>
    <x v="8"/>
    <n v="62"/>
    <s v="NF2X16SAT1"/>
    <n v="-7.3"/>
    <n v="0"/>
    <n v="26"/>
    <n v="5"/>
    <s v=""/>
    <s v=""/>
    <n v="80"/>
    <n v="37.5"/>
    <n v="-273"/>
    <s v=""/>
    <n v="0"/>
    <n v="0"/>
    <n v="64"/>
    <n v="28.73"/>
    <n v="28.73"/>
    <n v="-209"/>
    <s v="2017Plan"/>
    <d v="2018-09-01T00:00:00"/>
    <x v="0"/>
    <x v="37"/>
    <s v="N/A"/>
    <s v="N/A"/>
    <x v="6"/>
  </r>
  <r>
    <x v="2"/>
    <x v="8"/>
    <n v="63"/>
    <s v="NF2X16SUN1"/>
    <n v="-2.2000000000000002"/>
    <n v="0"/>
    <n v="8"/>
    <n v="5"/>
    <s v=""/>
    <s v=""/>
    <n v="80"/>
    <n v="33.9"/>
    <n v="-76"/>
    <s v=""/>
    <n v="0"/>
    <n v="0"/>
    <n v="19"/>
    <n v="25.52"/>
    <n v="25.52"/>
    <n v="-57"/>
    <s v="2017Plan"/>
    <d v="2018-09-01T00:00:00"/>
    <x v="0"/>
    <x v="37"/>
    <s v="N/A"/>
    <s v="N/A"/>
    <x v="6"/>
  </r>
  <r>
    <x v="2"/>
    <x v="8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6"/>
  </r>
  <r>
    <x v="2"/>
    <x v="8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6"/>
  </r>
  <r>
    <x v="2"/>
    <x v="8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6"/>
  </r>
  <r>
    <x v="2"/>
    <x v="8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6"/>
  </r>
  <r>
    <x v="2"/>
    <x v="8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8-09-01T00:00:00"/>
    <x v="0"/>
    <x v="37"/>
    <s v="N/A"/>
    <s v="N/A"/>
    <x v="7"/>
  </r>
  <r>
    <x v="2"/>
    <x v="8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37"/>
    <s v="N/A"/>
    <s v="N/A"/>
    <x v="1"/>
  </r>
  <r>
    <x v="2"/>
    <x v="8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37"/>
    <s v="N/A"/>
    <s v="N/A"/>
    <x v="1"/>
  </r>
  <r>
    <x v="2"/>
    <x v="8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37"/>
    <s v="N/A"/>
    <s v="N/A"/>
    <x v="1"/>
  </r>
  <r>
    <x v="2"/>
    <x v="8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09-01T00:00:00"/>
    <x v="0"/>
    <x v="37"/>
    <s v="N/A"/>
    <s v="N/A"/>
    <x v="1"/>
  </r>
  <r>
    <x v="2"/>
    <x v="8"/>
    <n v="84"/>
    <s v="Bluegrass 3"/>
    <n v="0.3"/>
    <n v="0"/>
    <n v="0.3"/>
    <n v="0"/>
    <n v="3.6"/>
    <n v="10900"/>
    <n v="2"/>
    <n v="316.3"/>
    <n v="11"/>
    <n v="0"/>
    <n v="2"/>
    <n v="0"/>
    <n v="0"/>
    <n v="35.07"/>
    <n v="39.700000000000003"/>
    <n v="13"/>
    <s v="2017Plan"/>
    <d v="2018-09-01T00:00:00"/>
    <x v="0"/>
    <x v="38"/>
    <s v="N/A"/>
    <n v="0.3"/>
    <x v="2"/>
  </r>
  <r>
    <x v="2"/>
    <x v="9"/>
    <n v="1"/>
    <s v="Brown 1"/>
    <n v="16.100000000000001"/>
    <n v="0"/>
    <n v="20.2"/>
    <n v="3"/>
    <n v="187.7"/>
    <n v="11666"/>
    <n v="393"/>
    <n v="271.60000000000002"/>
    <n v="510"/>
    <n v="2"/>
    <n v="35"/>
    <n v="0"/>
    <n v="47"/>
    <n v="34.57"/>
    <n v="36.74"/>
    <n v="591"/>
    <s v="2017Plan"/>
    <d v="2018-10-01T00:00:00"/>
    <x v="0"/>
    <x v="0"/>
    <n v="16.100000000000001"/>
    <s v="N/A"/>
    <x v="0"/>
  </r>
  <r>
    <x v="2"/>
    <x v="9"/>
    <n v="2"/>
    <s v="Brown 2"/>
    <n v="37.299999999999997"/>
    <n v="0"/>
    <n v="30"/>
    <n v="3"/>
    <n v="403"/>
    <n v="10807"/>
    <n v="528"/>
    <n v="271.60000000000002"/>
    <n v="1094"/>
    <n v="2"/>
    <n v="35"/>
    <n v="0"/>
    <n v="81"/>
    <n v="31.53"/>
    <n v="32.47"/>
    <n v="1211"/>
    <s v="2017Plan"/>
    <d v="2018-10-01T00:00:00"/>
    <x v="0"/>
    <x v="1"/>
    <n v="37.299999999999997"/>
    <s v="N/A"/>
    <x v="0"/>
  </r>
  <r>
    <x v="2"/>
    <x v="9"/>
    <n v="3"/>
    <s v="Brown 3"/>
    <n v="91.2"/>
    <n v="0"/>
    <n v="29.8"/>
    <n v="3"/>
    <n v="1111.8"/>
    <n v="12193"/>
    <n v="585"/>
    <n v="271.60000000000002"/>
    <n v="3019"/>
    <n v="3"/>
    <n v="44"/>
    <n v="0"/>
    <n v="280"/>
    <n v="36.19"/>
    <n v="36.67"/>
    <n v="3344"/>
    <s v="2017Plan"/>
    <d v="2018-10-01T00:00:00"/>
    <x v="0"/>
    <x v="2"/>
    <n v="91.2"/>
    <s v="N/A"/>
    <x v="0"/>
  </r>
  <r>
    <x v="2"/>
    <x v="9"/>
    <n v="4"/>
    <s v="Ghent 1"/>
    <n v="284.10000000000002"/>
    <n v="0"/>
    <n v="80.400000000000006"/>
    <n v="2"/>
    <n v="2983"/>
    <n v="10500"/>
    <n v="704"/>
    <n v="199.4"/>
    <n v="5947"/>
    <n v="2"/>
    <n v="33"/>
    <n v="0"/>
    <n v="548"/>
    <n v="22.87"/>
    <n v="22.98"/>
    <n v="6529"/>
    <s v="2017Plan"/>
    <d v="2018-10-01T00:00:00"/>
    <x v="0"/>
    <x v="3"/>
    <n v="284.10000000000002"/>
    <s v="N/A"/>
    <x v="0"/>
  </r>
  <r>
    <x v="2"/>
    <x v="9"/>
    <n v="5"/>
    <s v="Ghent 2"/>
    <n v="282"/>
    <n v="0"/>
    <n v="78.3"/>
    <n v="2"/>
    <n v="2936.1"/>
    <n v="10411"/>
    <n v="699"/>
    <n v="199.4"/>
    <n v="5854"/>
    <n v="2"/>
    <n v="27"/>
    <n v="0"/>
    <n v="320"/>
    <n v="21.89"/>
    <n v="21.99"/>
    <n v="6201"/>
    <s v="2017Plan"/>
    <d v="2018-10-01T00:00:00"/>
    <x v="0"/>
    <x v="4"/>
    <n v="282"/>
    <s v="N/A"/>
    <x v="0"/>
  </r>
  <r>
    <x v="2"/>
    <x v="9"/>
    <n v="6"/>
    <s v="Ghent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5"/>
    <n v="0"/>
    <s v="N/A"/>
    <x v="0"/>
  </r>
  <r>
    <x v="2"/>
    <x v="9"/>
    <n v="7"/>
    <s v="Ghent 4"/>
    <n v="277.39999999999998"/>
    <n v="0"/>
    <n v="78.3"/>
    <n v="3"/>
    <n v="3038.1"/>
    <n v="10950"/>
    <n v="686"/>
    <n v="199.4"/>
    <n v="6057"/>
    <n v="6"/>
    <n v="85"/>
    <n v="0"/>
    <n v="522"/>
    <n v="23.71"/>
    <n v="24.02"/>
    <n v="6664"/>
    <s v="2017Plan"/>
    <d v="2018-10-01T00:00:00"/>
    <x v="0"/>
    <x v="6"/>
    <n v="277.39999999999998"/>
    <s v="N/A"/>
    <x v="0"/>
  </r>
  <r>
    <x v="2"/>
    <x v="9"/>
    <n v="8"/>
    <s v="Mill Creek 1"/>
    <n v="166.7"/>
    <n v="0"/>
    <n v="74.7"/>
    <n v="2"/>
    <n v="1747.6"/>
    <n v="10485"/>
    <n v="683"/>
    <n v="199.8"/>
    <n v="3491"/>
    <n v="4"/>
    <n v="17"/>
    <n v="0"/>
    <n v="150"/>
    <n v="21.84"/>
    <n v="21.95"/>
    <n v="3658"/>
    <s v="2017Plan"/>
    <d v="2018-10-01T00:00:00"/>
    <x v="0"/>
    <x v="7"/>
    <s v="N/A"/>
    <n v="166.7"/>
    <x v="0"/>
  </r>
  <r>
    <x v="2"/>
    <x v="9"/>
    <n v="9"/>
    <s v="Mill Creek 2"/>
    <n v="165.9"/>
    <n v="0"/>
    <n v="75.3"/>
    <n v="2"/>
    <n v="1778.2"/>
    <n v="10720"/>
    <n v="689"/>
    <n v="199.8"/>
    <n v="3552"/>
    <n v="4"/>
    <n v="17"/>
    <n v="0"/>
    <n v="188"/>
    <n v="22.55"/>
    <n v="22.65"/>
    <n v="3758"/>
    <s v="2017Plan"/>
    <d v="2018-10-01T00:00:00"/>
    <x v="0"/>
    <x v="8"/>
    <s v="N/A"/>
    <n v="165.9"/>
    <x v="0"/>
  </r>
  <r>
    <x v="2"/>
    <x v="9"/>
    <n v="10"/>
    <s v="Mill Creek 3"/>
    <n v="222.7"/>
    <n v="0"/>
    <n v="77.3"/>
    <n v="2"/>
    <n v="2375.6999999999998"/>
    <n v="10669"/>
    <n v="686"/>
    <n v="199.8"/>
    <n v="4746"/>
    <n v="12"/>
    <n v="47"/>
    <n v="0"/>
    <n v="282"/>
    <n v="22.58"/>
    <n v="22.79"/>
    <n v="5075"/>
    <s v="2017Plan"/>
    <d v="2018-10-01T00:00:00"/>
    <x v="0"/>
    <x v="9"/>
    <s v="N/A"/>
    <n v="222.7"/>
    <x v="0"/>
  </r>
  <r>
    <x v="2"/>
    <x v="9"/>
    <n v="11"/>
    <s v="Mill Creek 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10"/>
    <s v="N/A"/>
    <n v="0"/>
    <x v="0"/>
  </r>
  <r>
    <x v="2"/>
    <x v="9"/>
    <n v="12"/>
    <s v="Trimble County 1"/>
    <n v="154.1"/>
    <n v="0"/>
    <n v="56"/>
    <n v="3"/>
    <n v="1646.2"/>
    <n v="10686"/>
    <n v="481"/>
    <n v="194.9"/>
    <n v="3208"/>
    <n v="11"/>
    <n v="152"/>
    <n v="0"/>
    <n v="193"/>
    <n v="22.08"/>
    <n v="23.07"/>
    <n v="3554"/>
    <s v="2017Plan"/>
    <d v="2018-10-01T00:00:00"/>
    <x v="0"/>
    <x v="11"/>
    <s v="N/A"/>
    <n v="154.1"/>
    <x v="0"/>
  </r>
  <r>
    <x v="2"/>
    <x v="9"/>
    <n v="13"/>
    <s v="Trimble County 2"/>
    <n v="246.8"/>
    <n v="0"/>
    <n v="59.2"/>
    <n v="2"/>
    <n v="2267"/>
    <n v="9187"/>
    <n v="483"/>
    <n v="203"/>
    <n v="4603"/>
    <n v="17"/>
    <n v="55"/>
    <n v="0"/>
    <n v="354"/>
    <n v="20.09"/>
    <n v="20.309999999999999"/>
    <n v="5011"/>
    <s v="2017Plan"/>
    <d v="2018-10-01T00:00:00"/>
    <x v="0"/>
    <x v="12"/>
    <n v="199.90800000000002"/>
    <n v="46.892000000000003"/>
    <x v="0"/>
  </r>
  <r>
    <x v="2"/>
    <x v="9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13"/>
    <n v="0"/>
    <n v="0"/>
    <x v="1"/>
  </r>
  <r>
    <x v="2"/>
    <x v="9"/>
    <n v="15"/>
    <s v="Cane Run 7 2X1"/>
    <n v="381.5"/>
    <n v="0"/>
    <n v="74.2"/>
    <n v="3"/>
    <n v="2592.5"/>
    <n v="6796"/>
    <n v="569"/>
    <n v="315.7"/>
    <n v="8184"/>
    <n v="8"/>
    <n v="26"/>
    <n v="0"/>
    <n v="467"/>
    <n v="22.68"/>
    <n v="22.75"/>
    <n v="8677"/>
    <s v="2017Plan"/>
    <d v="2018-10-01T00:00:00"/>
    <x v="0"/>
    <x v="13"/>
    <n v="297.57"/>
    <n v="83.93"/>
    <x v="1"/>
  </r>
  <r>
    <x v="2"/>
    <x v="9"/>
    <n v="16"/>
    <s v="Brown 5"/>
    <n v="4.5"/>
    <n v="0"/>
    <n v="5"/>
    <n v="3"/>
    <n v="59.3"/>
    <n v="13223"/>
    <n v="53"/>
    <n v="317.39999999999998"/>
    <n v="188"/>
    <n v="0"/>
    <n v="1"/>
    <n v="0"/>
    <n v="0"/>
    <n v="41.97"/>
    <n v="42.14"/>
    <n v="189"/>
    <s v="2017Plan"/>
    <d v="2018-10-01T00:00:00"/>
    <x v="0"/>
    <x v="14"/>
    <n v="2.1149999999999998"/>
    <n v="2.3850000000000002"/>
    <x v="2"/>
  </r>
  <r>
    <x v="2"/>
    <x v="9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14"/>
    <n v="0"/>
    <n v="0"/>
    <x v="2"/>
  </r>
  <r>
    <x v="2"/>
    <x v="9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15"/>
    <n v="0"/>
    <n v="0"/>
    <x v="2"/>
  </r>
  <r>
    <x v="2"/>
    <x v="9"/>
    <n v="19"/>
    <s v="Brown 7"/>
    <n v="4.3"/>
    <n v="0"/>
    <n v="3.7"/>
    <n v="3"/>
    <n v="46"/>
    <n v="10741"/>
    <n v="28"/>
    <n v="317.39999999999998"/>
    <n v="146"/>
    <n v="1"/>
    <n v="2"/>
    <n v="0"/>
    <n v="0"/>
    <n v="34.090000000000003"/>
    <n v="34.6"/>
    <n v="148"/>
    <s v="2017Plan"/>
    <d v="2018-10-01T00:00:00"/>
    <x v="0"/>
    <x v="16"/>
    <n v="2.6659999999999999"/>
    <n v="1.6339999999999999"/>
    <x v="2"/>
  </r>
  <r>
    <x v="2"/>
    <x v="9"/>
    <n v="20"/>
    <s v="Brown 8"/>
    <n v="1.7"/>
    <n v="0"/>
    <n v="2"/>
    <n v="2"/>
    <n v="24"/>
    <n v="13771"/>
    <n v="22"/>
    <n v="317.39999999999998"/>
    <n v="76"/>
    <n v="0"/>
    <n v="1"/>
    <n v="0"/>
    <n v="0"/>
    <n v="43.71"/>
    <n v="44.02"/>
    <n v="77"/>
    <s v="2017Plan"/>
    <d v="2018-10-01T00:00:00"/>
    <x v="0"/>
    <x v="17"/>
    <n v="1.7"/>
    <s v="N/A"/>
    <x v="2"/>
  </r>
  <r>
    <x v="2"/>
    <x v="9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17"/>
    <n v="0"/>
    <s v="N/A"/>
    <x v="2"/>
  </r>
  <r>
    <x v="2"/>
    <x v="9"/>
    <n v="22"/>
    <s v="Brown 9"/>
    <n v="1.6"/>
    <n v="0"/>
    <n v="1.9"/>
    <n v="2"/>
    <n v="22.4"/>
    <n v="13593"/>
    <n v="20"/>
    <n v="317.39999999999998"/>
    <n v="71"/>
    <n v="0"/>
    <n v="1"/>
    <n v="0"/>
    <n v="0"/>
    <n v="43.15"/>
    <n v="43.47"/>
    <n v="72"/>
    <s v="2017Plan"/>
    <d v="2018-10-01T00:00:00"/>
    <x v="0"/>
    <x v="18"/>
    <n v="1.6"/>
    <s v="N/A"/>
    <x v="2"/>
  </r>
  <r>
    <x v="2"/>
    <x v="9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18"/>
    <n v="0"/>
    <s v="N/A"/>
    <x v="2"/>
  </r>
  <r>
    <x v="2"/>
    <x v="9"/>
    <n v="24"/>
    <s v="Brown 10"/>
    <n v="1.3"/>
    <n v="0"/>
    <n v="1.5"/>
    <n v="2"/>
    <n v="18.2"/>
    <n v="13497"/>
    <n v="16"/>
    <n v="317.39999999999998"/>
    <n v="58"/>
    <n v="0"/>
    <n v="0"/>
    <n v="0"/>
    <n v="0"/>
    <n v="42.84"/>
    <n v="43.19"/>
    <n v="58"/>
    <s v="2017Plan"/>
    <d v="2018-10-01T00:00:00"/>
    <x v="0"/>
    <x v="19"/>
    <n v="1.3"/>
    <s v="N/A"/>
    <x v="2"/>
  </r>
  <r>
    <x v="2"/>
    <x v="9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19"/>
    <n v="0"/>
    <s v="N/A"/>
    <x v="2"/>
  </r>
  <r>
    <x v="2"/>
    <x v="9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20"/>
    <n v="0"/>
    <s v="N/A"/>
    <x v="2"/>
  </r>
  <r>
    <x v="2"/>
    <x v="9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20"/>
    <n v="0"/>
    <s v="N/A"/>
    <x v="2"/>
  </r>
  <r>
    <x v="2"/>
    <x v="9"/>
    <n v="28"/>
    <s v="Paddys Run 13"/>
    <n v="12"/>
    <n v="0"/>
    <n v="10"/>
    <n v="12"/>
    <n v="128.69999999999999"/>
    <n v="10715"/>
    <n v="83"/>
    <n v="317.39999999999998"/>
    <n v="409"/>
    <n v="1"/>
    <n v="2"/>
    <n v="0"/>
    <n v="0"/>
    <n v="34.01"/>
    <n v="34.15"/>
    <n v="410"/>
    <s v="2017Plan"/>
    <d v="2018-10-01T00:00:00"/>
    <x v="0"/>
    <x v="21"/>
    <n v="5.64"/>
    <n v="6.36"/>
    <x v="2"/>
  </r>
  <r>
    <x v="2"/>
    <x v="9"/>
    <n v="29"/>
    <s v="Trimble Co 05"/>
    <n v="33.9"/>
    <n v="0"/>
    <n v="26.9"/>
    <n v="18"/>
    <n v="367.2"/>
    <n v="10845"/>
    <n v="222"/>
    <n v="317.39999999999998"/>
    <n v="1166"/>
    <n v="1"/>
    <n v="3"/>
    <n v="0"/>
    <n v="0"/>
    <n v="34.42"/>
    <n v="34.5"/>
    <n v="1168"/>
    <s v="2017Plan"/>
    <d v="2018-10-01T00:00:00"/>
    <x v="0"/>
    <x v="22"/>
    <n v="24.068999999999999"/>
    <n v="9.8309999999999995"/>
    <x v="2"/>
  </r>
  <r>
    <x v="2"/>
    <x v="9"/>
    <n v="30"/>
    <s v="Trimble Co 06"/>
    <n v="28.1"/>
    <n v="0"/>
    <n v="22.3"/>
    <n v="15"/>
    <n v="303"/>
    <n v="10797"/>
    <n v="181"/>
    <n v="317.39999999999998"/>
    <n v="962"/>
    <n v="1"/>
    <n v="2"/>
    <n v="0"/>
    <n v="0"/>
    <n v="34.270000000000003"/>
    <n v="34.35"/>
    <n v="964"/>
    <s v="2017Plan"/>
    <d v="2018-10-01T00:00:00"/>
    <x v="0"/>
    <x v="23"/>
    <n v="19.951000000000001"/>
    <n v="8.1489999999999991"/>
    <x v="2"/>
  </r>
  <r>
    <x v="2"/>
    <x v="9"/>
    <n v="31"/>
    <s v="Trimble Co 07"/>
    <n v="24.4"/>
    <n v="0"/>
    <n v="19.399999999999999"/>
    <n v="14"/>
    <n v="263.7"/>
    <n v="10806"/>
    <n v="158"/>
    <n v="317.39999999999998"/>
    <n v="837"/>
    <n v="1"/>
    <n v="2"/>
    <n v="0"/>
    <n v="0"/>
    <n v="34.299999999999997"/>
    <n v="34.380000000000003"/>
    <n v="839"/>
    <s v="2017Plan"/>
    <d v="2018-10-01T00:00:00"/>
    <x v="0"/>
    <x v="24"/>
    <n v="15.372"/>
    <n v="9.0279999999999987"/>
    <x v="2"/>
  </r>
  <r>
    <x v="2"/>
    <x v="9"/>
    <n v="32"/>
    <s v="Trimble Co 08"/>
    <n v="9.1"/>
    <n v="0"/>
    <n v="7.2"/>
    <n v="13"/>
    <n v="97.1"/>
    <n v="10726"/>
    <n v="57"/>
    <n v="317.39999999999998"/>
    <n v="308"/>
    <n v="1"/>
    <n v="2"/>
    <n v="0"/>
    <n v="0"/>
    <n v="34.049999999999997"/>
    <n v="34.25"/>
    <n v="310"/>
    <s v="2017Plan"/>
    <d v="2018-10-01T00:00:00"/>
    <x v="0"/>
    <x v="25"/>
    <n v="5.7329999999999997"/>
    <n v="3.367"/>
    <x v="2"/>
  </r>
  <r>
    <x v="2"/>
    <x v="9"/>
    <n v="33"/>
    <s v="Trimble Co 09"/>
    <n v="8.8000000000000007"/>
    <n v="0"/>
    <n v="7"/>
    <n v="10"/>
    <n v="95.4"/>
    <n v="10847"/>
    <n v="58"/>
    <n v="317.39999999999998"/>
    <n v="303"/>
    <n v="0"/>
    <n v="1"/>
    <n v="0"/>
    <n v="0"/>
    <n v="34.43"/>
    <n v="34.590000000000003"/>
    <n v="304"/>
    <s v="2017Plan"/>
    <d v="2018-10-01T00:00:00"/>
    <x v="0"/>
    <x v="26"/>
    <n v="5.5440000000000005"/>
    <n v="3.2560000000000002"/>
    <x v="2"/>
  </r>
  <r>
    <x v="2"/>
    <x v="9"/>
    <n v="34"/>
    <s v="Trimble Co 10"/>
    <n v="0.9"/>
    <n v="0"/>
    <n v="0.7"/>
    <n v="2"/>
    <n v="10.1"/>
    <n v="10756"/>
    <n v="6"/>
    <n v="317.39999999999998"/>
    <n v="32"/>
    <n v="0"/>
    <n v="0"/>
    <n v="0"/>
    <n v="0"/>
    <n v="34.14"/>
    <n v="34.44"/>
    <n v="32"/>
    <s v="2017Plan"/>
    <d v="2018-10-01T00:00:00"/>
    <x v="0"/>
    <x v="27"/>
    <n v="0.56700000000000006"/>
    <n v="0.33300000000000002"/>
    <x v="2"/>
  </r>
  <r>
    <x v="2"/>
    <x v="9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28"/>
    <s v="N/A"/>
    <n v="0"/>
    <x v="2"/>
  </r>
  <r>
    <x v="2"/>
    <x v="9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29"/>
    <n v="0"/>
    <s v="N/A"/>
    <x v="2"/>
  </r>
  <r>
    <x v="2"/>
    <x v="9"/>
    <n v="37"/>
    <s v="Paddys Run 11"/>
    <n v="0.1"/>
    <n v="0"/>
    <n v="0.5"/>
    <n v="1"/>
    <n v="0.8"/>
    <n v="15479"/>
    <n v="4"/>
    <n v="317.39999999999998"/>
    <n v="3"/>
    <n v="0"/>
    <n v="0"/>
    <n v="0"/>
    <n v="0"/>
    <n v="49.13"/>
    <n v="49.13"/>
    <n v="3"/>
    <s v="2017Plan"/>
    <d v="2018-10-01T00:00:00"/>
    <x v="0"/>
    <x v="30"/>
    <s v="N/A"/>
    <n v="0.1"/>
    <x v="2"/>
  </r>
  <r>
    <x v="2"/>
    <x v="9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31"/>
    <s v="N/A"/>
    <n v="0"/>
    <x v="2"/>
  </r>
  <r>
    <x v="2"/>
    <x v="9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32"/>
    <s v="N/A"/>
    <n v="0"/>
    <x v="2"/>
  </r>
  <r>
    <x v="2"/>
    <x v="9"/>
    <n v="40"/>
    <s v="Dix Dam"/>
    <n v="7.3"/>
    <n v="0"/>
    <n v="31"/>
    <n v="35"/>
    <s v=""/>
    <s v=""/>
    <n v="239"/>
    <n v="0"/>
    <n v="0"/>
    <s v=""/>
    <n v="0"/>
    <n v="0"/>
    <n v="0"/>
    <n v="0"/>
    <n v="0"/>
    <n v="0"/>
    <s v="2017Plan"/>
    <d v="2018-10-01T00:00:00"/>
    <x v="0"/>
    <x v="33"/>
    <n v="7.3"/>
    <s v="N/A"/>
    <x v="3"/>
  </r>
  <r>
    <x v="2"/>
    <x v="9"/>
    <n v="41"/>
    <s v="Ohio Falls"/>
    <n v="28.1"/>
    <n v="0"/>
    <n v="100"/>
    <n v="0"/>
    <s v=""/>
    <s v=""/>
    <n v="744"/>
    <n v="0"/>
    <n v="0"/>
    <s v=""/>
    <n v="0"/>
    <n v="0"/>
    <n v="0"/>
    <n v="0"/>
    <n v="0"/>
    <n v="0"/>
    <s v="2017Plan"/>
    <d v="2018-10-01T00:00:00"/>
    <x v="0"/>
    <x v="34"/>
    <s v="N/A"/>
    <n v="28.1"/>
    <x v="3"/>
  </r>
  <r>
    <x v="2"/>
    <x v="9"/>
    <n v="42"/>
    <s v="Brown Solar"/>
    <n v="1.5"/>
    <n v="0"/>
    <n v="100"/>
    <n v="0"/>
    <s v=""/>
    <s v=""/>
    <n v="744"/>
    <n v="0"/>
    <n v="0"/>
    <s v=""/>
    <n v="0"/>
    <n v="0"/>
    <n v="0"/>
    <n v="0"/>
    <n v="0"/>
    <n v="0"/>
    <s v="2017Plan"/>
    <d v="2018-10-01T00:00:00"/>
    <x v="0"/>
    <x v="35"/>
    <n v="0.91500000000000004"/>
    <n v="0.58499999999999996"/>
    <x v="4"/>
  </r>
  <r>
    <x v="2"/>
    <x v="9"/>
    <n v="43"/>
    <s v="OVEC-K Min"/>
    <n v="11.5"/>
    <n v="0"/>
    <n v="100"/>
    <n v="0"/>
    <n v="1153.2"/>
    <n v="100000"/>
    <n v="744"/>
    <n v="27.2"/>
    <n v="313"/>
    <n v="0"/>
    <n v="0"/>
    <n v="0"/>
    <n v="0"/>
    <n v="27.16"/>
    <n v="27.16"/>
    <n v="313"/>
    <s v="2017Plan"/>
    <d v="2018-10-01T00:00:00"/>
    <x v="0"/>
    <x v="36"/>
    <n v="11.5"/>
    <s v="N/A"/>
    <x v="0"/>
  </r>
  <r>
    <x v="2"/>
    <x v="9"/>
    <n v="44"/>
    <s v="OVEC-K Max"/>
    <n v="2.7"/>
    <n v="0"/>
    <n v="22.3"/>
    <n v="53"/>
    <n v="265.8"/>
    <n v="100000"/>
    <n v="213"/>
    <n v="27.2"/>
    <n v="72"/>
    <n v="0"/>
    <n v="0"/>
    <n v="0"/>
    <n v="0"/>
    <n v="27.16"/>
    <n v="27.16"/>
    <n v="72"/>
    <s v="2017Plan"/>
    <d v="2018-10-01T00:00:00"/>
    <x v="0"/>
    <x v="36"/>
    <n v="2.7"/>
    <s v="N/A"/>
    <x v="0"/>
  </r>
  <r>
    <x v="2"/>
    <x v="9"/>
    <n v="45"/>
    <s v="OVEC-L Min"/>
    <n v="25.7"/>
    <n v="0"/>
    <n v="100"/>
    <n v="0"/>
    <n v="2566.8000000000002"/>
    <n v="100000"/>
    <n v="744"/>
    <n v="27.2"/>
    <n v="697"/>
    <n v="0"/>
    <n v="0"/>
    <n v="0"/>
    <n v="0"/>
    <n v="27.16"/>
    <n v="27.16"/>
    <n v="697"/>
    <s v="2017Plan"/>
    <d v="2018-10-01T00:00:00"/>
    <x v="0"/>
    <x v="36"/>
    <s v="N/A"/>
    <n v="25.7"/>
    <x v="0"/>
  </r>
  <r>
    <x v="2"/>
    <x v="9"/>
    <n v="46"/>
    <s v="OVEC-L Max"/>
    <n v="7.5"/>
    <n v="0"/>
    <n v="27.6"/>
    <n v="63"/>
    <n v="752.8"/>
    <n v="100000"/>
    <n v="250"/>
    <n v="27.2"/>
    <n v="204"/>
    <n v="0"/>
    <n v="0"/>
    <n v="0"/>
    <n v="0"/>
    <n v="27.16"/>
    <n v="27.16"/>
    <n v="204"/>
    <s v="2017Plan"/>
    <d v="2018-10-01T00:00:00"/>
    <x v="0"/>
    <x v="36"/>
    <s v="N/A"/>
    <n v="7.5"/>
    <x v="0"/>
  </r>
  <r>
    <x v="2"/>
    <x v="9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10-01T00:00:00"/>
    <x v="0"/>
    <x v="37"/>
    <s v="N/A"/>
    <s v="N/A"/>
    <x v="5"/>
  </r>
  <r>
    <x v="2"/>
    <x v="9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10-01T00:00:00"/>
    <x v="0"/>
    <x v="37"/>
    <s v="N/A"/>
    <s v="N/A"/>
    <x v="5"/>
  </r>
  <r>
    <x v="2"/>
    <x v="9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10-01T00:00:00"/>
    <x v="0"/>
    <x v="37"/>
    <s v="N/A"/>
    <s v="N/A"/>
    <x v="5"/>
  </r>
  <r>
    <x v="2"/>
    <x v="9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10-01T00:00:00"/>
    <x v="0"/>
    <x v="37"/>
    <s v="N/A"/>
    <s v="N/A"/>
    <x v="5"/>
  </r>
  <r>
    <x v="2"/>
    <x v="9"/>
    <n v="51"/>
    <s v="PURP7x24H"/>
    <n v="0"/>
    <n v="0"/>
    <n v="0"/>
    <n v="1"/>
    <s v=""/>
    <s v=""/>
    <n v="1"/>
    <n v="0"/>
    <n v="0"/>
    <s v=""/>
    <n v="0"/>
    <n v="0"/>
    <n v="0"/>
    <n v="0"/>
    <n v="0"/>
    <n v="0"/>
    <s v="2017Plan"/>
    <d v="2018-10-01T00:00:00"/>
    <x v="0"/>
    <x v="37"/>
    <s v="N/A"/>
    <s v="N/A"/>
    <x v="5"/>
  </r>
  <r>
    <x v="2"/>
    <x v="9"/>
    <n v="52"/>
    <s v="PURP2x16 1"/>
    <n v="0.2"/>
    <n v="0"/>
    <n v="3.1"/>
    <n v="1"/>
    <s v=""/>
    <s v=""/>
    <n v="4"/>
    <n v="32.5"/>
    <n v="6"/>
    <s v=""/>
    <n v="0"/>
    <n v="0"/>
    <n v="1"/>
    <n v="38.56"/>
    <n v="38.56"/>
    <n v="8"/>
    <s v="2017Plan"/>
    <d v="2018-10-01T00:00:00"/>
    <x v="0"/>
    <x v="37"/>
    <s v="N/A"/>
    <s v="N/A"/>
    <x v="5"/>
  </r>
  <r>
    <x v="2"/>
    <x v="9"/>
    <n v="53"/>
    <s v="PURP2x16 2"/>
    <n v="0.1"/>
    <n v="0"/>
    <n v="1.6"/>
    <n v="1"/>
    <s v=""/>
    <s v=""/>
    <n v="2"/>
    <n v="35.9"/>
    <n v="4"/>
    <s v=""/>
    <n v="0"/>
    <n v="0"/>
    <n v="1"/>
    <n v="42"/>
    <n v="42"/>
    <n v="4"/>
    <s v="2017Plan"/>
    <d v="2018-10-01T00:00:00"/>
    <x v="0"/>
    <x v="37"/>
    <s v="N/A"/>
    <s v="N/A"/>
    <x v="5"/>
  </r>
  <r>
    <x v="2"/>
    <x v="9"/>
    <n v="54"/>
    <s v="PURP2x16 3"/>
    <n v="0.1"/>
    <n v="0"/>
    <n v="1.6"/>
    <n v="1"/>
    <s v=""/>
    <s v=""/>
    <n v="2"/>
    <n v="35.9"/>
    <n v="4"/>
    <s v=""/>
    <n v="0"/>
    <n v="0"/>
    <n v="1"/>
    <n v="42"/>
    <n v="42"/>
    <n v="4"/>
    <s v="2017Plan"/>
    <d v="2018-10-01T00:00:00"/>
    <x v="0"/>
    <x v="37"/>
    <s v="N/A"/>
    <s v="N/A"/>
    <x v="5"/>
  </r>
  <r>
    <x v="2"/>
    <x v="9"/>
    <n v="55"/>
    <s v="PURP2x16 4"/>
    <n v="0.1"/>
    <n v="0"/>
    <n v="1.6"/>
    <n v="1"/>
    <s v=""/>
    <s v=""/>
    <n v="2"/>
    <n v="35.9"/>
    <n v="4"/>
    <s v=""/>
    <n v="0"/>
    <n v="0"/>
    <n v="1"/>
    <n v="42"/>
    <n v="42"/>
    <n v="4"/>
    <s v="2017Plan"/>
    <d v="2018-10-01T00:00:00"/>
    <x v="0"/>
    <x v="37"/>
    <s v="N/A"/>
    <s v="N/A"/>
    <x v="5"/>
  </r>
  <r>
    <x v="2"/>
    <x v="9"/>
    <n v="56"/>
    <s v="PUR7X8 1"/>
    <n v="0.5"/>
    <n v="0"/>
    <n v="4"/>
    <n v="4"/>
    <s v=""/>
    <s v=""/>
    <n v="10"/>
    <n v="22.7"/>
    <n v="11"/>
    <s v=""/>
    <n v="0"/>
    <n v="0"/>
    <n v="3"/>
    <n v="29.09"/>
    <n v="29.09"/>
    <n v="15"/>
    <s v="2017Plan"/>
    <d v="2018-10-01T00:00:00"/>
    <x v="0"/>
    <x v="37"/>
    <s v="N/A"/>
    <s v="N/A"/>
    <x v="5"/>
  </r>
  <r>
    <x v="2"/>
    <x v="9"/>
    <n v="57"/>
    <s v="PUR7X8 2"/>
    <n v="0.3"/>
    <n v="0"/>
    <n v="2.4"/>
    <n v="3"/>
    <s v=""/>
    <s v=""/>
    <n v="6"/>
    <n v="22.9"/>
    <n v="7"/>
    <s v=""/>
    <n v="0"/>
    <n v="0"/>
    <n v="2"/>
    <n v="29.04"/>
    <n v="29.04"/>
    <n v="9"/>
    <s v="2017Plan"/>
    <d v="2018-10-01T00:00:00"/>
    <x v="0"/>
    <x v="37"/>
    <s v="N/A"/>
    <s v="N/A"/>
    <x v="5"/>
  </r>
  <r>
    <x v="2"/>
    <x v="9"/>
    <n v="58"/>
    <s v="PUR7X8 3"/>
    <n v="0.2"/>
    <n v="0"/>
    <n v="1.2"/>
    <n v="2"/>
    <s v=""/>
    <s v=""/>
    <n v="3"/>
    <n v="22.8"/>
    <n v="3"/>
    <s v=""/>
    <n v="0"/>
    <n v="0"/>
    <n v="1"/>
    <n v="28.81"/>
    <n v="28.81"/>
    <n v="4"/>
    <s v="2017Plan"/>
    <d v="2018-10-01T00:00:00"/>
    <x v="0"/>
    <x v="37"/>
    <s v="N/A"/>
    <s v="N/A"/>
    <x v="5"/>
  </r>
  <r>
    <x v="2"/>
    <x v="9"/>
    <n v="59"/>
    <s v="PUR7X8 4"/>
    <n v="0.1"/>
    <n v="0"/>
    <n v="0.8"/>
    <n v="1"/>
    <s v=""/>
    <s v=""/>
    <n v="2"/>
    <n v="23"/>
    <n v="2"/>
    <s v=""/>
    <n v="0"/>
    <n v="0"/>
    <n v="1"/>
    <n v="29"/>
    <n v="29"/>
    <n v="3"/>
    <s v="2017Plan"/>
    <d v="2018-10-01T00:00:00"/>
    <x v="0"/>
    <x v="37"/>
    <s v="N/A"/>
    <s v="N/A"/>
    <x v="5"/>
  </r>
  <r>
    <x v="2"/>
    <x v="9"/>
    <n v="60"/>
    <s v="NF5X16NF1"/>
    <n v="-9.6"/>
    <n v="0"/>
    <n v="6.5"/>
    <n v="27"/>
    <s v=""/>
    <s v=""/>
    <n v="264"/>
    <n v="37.4"/>
    <n v="-359"/>
    <s v=""/>
    <n v="0"/>
    <n v="0"/>
    <n v="92"/>
    <n v="27.83"/>
    <n v="27.83"/>
    <n v="-267"/>
    <s v="2017Plan"/>
    <d v="2018-10-01T00:00:00"/>
    <x v="0"/>
    <x v="37"/>
    <s v="N/A"/>
    <s v="N/A"/>
    <x v="6"/>
  </r>
  <r>
    <x v="2"/>
    <x v="9"/>
    <n v="61"/>
    <s v="NF7X8NF01"/>
    <n v="-0.1"/>
    <n v="0"/>
    <n v="0.2"/>
    <n v="30"/>
    <s v=""/>
    <s v=""/>
    <n v="239"/>
    <n v="30"/>
    <n v="-2"/>
    <s v=""/>
    <n v="0"/>
    <n v="0"/>
    <n v="0"/>
    <n v="22.34"/>
    <n v="22.34"/>
    <n v="-1"/>
    <s v="2017Plan"/>
    <d v="2018-10-01T00:00:00"/>
    <x v="0"/>
    <x v="37"/>
    <s v="N/A"/>
    <s v="N/A"/>
    <x v="6"/>
  </r>
  <r>
    <x v="2"/>
    <x v="9"/>
    <n v="62"/>
    <s v="NF2X16SAT1"/>
    <n v="-1.2"/>
    <n v="0"/>
    <n v="5.4"/>
    <n v="4"/>
    <s v=""/>
    <s v=""/>
    <n v="64"/>
    <n v="32.799999999999997"/>
    <n v="-39"/>
    <s v=""/>
    <n v="0"/>
    <n v="0"/>
    <n v="10"/>
    <n v="24.82"/>
    <n v="24.82"/>
    <n v="-30"/>
    <s v="2017Plan"/>
    <d v="2018-10-01T00:00:00"/>
    <x v="0"/>
    <x v="37"/>
    <s v="N/A"/>
    <s v="N/A"/>
    <x v="6"/>
  </r>
  <r>
    <x v="2"/>
    <x v="9"/>
    <n v="63"/>
    <s v="NF2X16SUN1"/>
    <n v="-0.7"/>
    <n v="0"/>
    <n v="3.2"/>
    <n v="4"/>
    <s v=""/>
    <s v=""/>
    <n v="57"/>
    <n v="32.700000000000003"/>
    <n v="-24"/>
    <s v=""/>
    <n v="0"/>
    <n v="0"/>
    <n v="6"/>
    <n v="24.8"/>
    <n v="24.8"/>
    <n v="-18"/>
    <s v="2017Plan"/>
    <d v="2018-10-01T00:00:00"/>
    <x v="0"/>
    <x v="37"/>
    <s v="N/A"/>
    <s v="N/A"/>
    <x v="6"/>
  </r>
  <r>
    <x v="2"/>
    <x v="9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10-01T00:00:00"/>
    <x v="0"/>
    <x v="37"/>
    <s v="N/A"/>
    <s v="N/A"/>
    <x v="6"/>
  </r>
  <r>
    <x v="2"/>
    <x v="9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10-01T00:00:00"/>
    <x v="0"/>
    <x v="37"/>
    <s v="N/A"/>
    <s v="N/A"/>
    <x v="6"/>
  </r>
  <r>
    <x v="2"/>
    <x v="9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10-01T00:00:00"/>
    <x v="0"/>
    <x v="37"/>
    <s v="N/A"/>
    <s v="N/A"/>
    <x v="6"/>
  </r>
  <r>
    <x v="2"/>
    <x v="9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10-01T00:00:00"/>
    <x v="0"/>
    <x v="37"/>
    <s v="N/A"/>
    <s v="N/A"/>
    <x v="6"/>
  </r>
  <r>
    <x v="2"/>
    <x v="9"/>
    <n v="68"/>
    <s v="CSR Airgas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69"/>
    <s v="CSR Infiltrat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0"/>
    <s v="CSR NAS"/>
    <n v="0.1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1"/>
    <s v="CSR Cemex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3"/>
    <s v="CSR OldCastle"/>
    <n v="0"/>
    <n v="0"/>
    <n v="0.5"/>
    <n v="1"/>
    <s v=""/>
    <s v=""/>
    <n v="4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4"/>
    <s v="CSR RRDonnelley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5"/>
    <s v="CSR AirLiqu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6"/>
    <s v="CSR RiverView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7"/>
    <s v="CSR Warrior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79"/>
    <s v="CSR RobertsBros"/>
    <n v="0"/>
    <n v="0"/>
    <n v="0.3"/>
    <n v="1"/>
    <s v=""/>
    <s v=""/>
    <n v="2"/>
    <n v="0"/>
    <n v="0"/>
    <s v=""/>
    <n v="0"/>
    <n v="0"/>
    <n v="0"/>
    <n v="0"/>
    <n v="0"/>
    <n v="0"/>
    <s v="2017Plan"/>
    <d v="2018-10-01T00:00:00"/>
    <x v="0"/>
    <x v="37"/>
    <s v="N/A"/>
    <s v="N/A"/>
    <x v="7"/>
  </r>
  <r>
    <x v="2"/>
    <x v="9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37"/>
    <s v="N/A"/>
    <s v="N/A"/>
    <x v="1"/>
  </r>
  <r>
    <x v="2"/>
    <x v="9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37"/>
    <s v="N/A"/>
    <s v="N/A"/>
    <x v="1"/>
  </r>
  <r>
    <x v="2"/>
    <x v="9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37"/>
    <s v="N/A"/>
    <s v="N/A"/>
    <x v="1"/>
  </r>
  <r>
    <x v="2"/>
    <x v="9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0-01T00:00:00"/>
    <x v="0"/>
    <x v="37"/>
    <s v="N/A"/>
    <s v="N/A"/>
    <x v="1"/>
  </r>
  <r>
    <x v="2"/>
    <x v="9"/>
    <n v="84"/>
    <s v="Bluegrass 3"/>
    <n v="2.6"/>
    <n v="0"/>
    <n v="2.2000000000000002"/>
    <n v="3"/>
    <n v="28.8"/>
    <n v="10900"/>
    <n v="16"/>
    <n v="319.10000000000002"/>
    <n v="92"/>
    <n v="0"/>
    <n v="29"/>
    <n v="0"/>
    <n v="2"/>
    <n v="35.380000000000003"/>
    <n v="46.36"/>
    <n v="122"/>
    <s v="2017Plan"/>
    <d v="2018-10-01T00:00:00"/>
    <x v="0"/>
    <x v="38"/>
    <s v="N/A"/>
    <n v="2.6"/>
    <x v="2"/>
  </r>
  <r>
    <x v="2"/>
    <x v="10"/>
    <n v="1"/>
    <s v="Brown 1"/>
    <n v="21.3"/>
    <n v="0"/>
    <n v="27.6"/>
    <n v="2"/>
    <n v="247.9"/>
    <n v="11660"/>
    <n v="517"/>
    <n v="270.2"/>
    <n v="670"/>
    <n v="2"/>
    <n v="22"/>
    <n v="0"/>
    <n v="61"/>
    <n v="34.4"/>
    <n v="35.450000000000003"/>
    <n v="754"/>
    <s v="2017Plan"/>
    <d v="2018-11-01T00:00:00"/>
    <x v="0"/>
    <x v="0"/>
    <n v="21.3"/>
    <s v="N/A"/>
    <x v="0"/>
  </r>
  <r>
    <x v="2"/>
    <x v="10"/>
    <n v="2"/>
    <s v="Brown 2"/>
    <n v="44.2"/>
    <n v="0"/>
    <n v="36.799999999999997"/>
    <n v="1"/>
    <n v="477.5"/>
    <n v="10800"/>
    <n v="620"/>
    <n v="270.2"/>
    <n v="1290"/>
    <n v="1"/>
    <n v="15"/>
    <n v="0"/>
    <n v="96"/>
    <n v="31.36"/>
    <n v="31.7"/>
    <n v="1401"/>
    <s v="2017Plan"/>
    <d v="2018-11-01T00:00:00"/>
    <x v="0"/>
    <x v="1"/>
    <n v="44.2"/>
    <s v="N/A"/>
    <x v="0"/>
  </r>
  <r>
    <x v="2"/>
    <x v="10"/>
    <n v="3"/>
    <s v="Brown 3"/>
    <n v="81.900000000000006"/>
    <n v="0"/>
    <n v="27.7"/>
    <n v="2"/>
    <n v="996.7"/>
    <n v="12171"/>
    <n v="520"/>
    <n v="270.2"/>
    <n v="2693"/>
    <n v="2"/>
    <n v="31"/>
    <n v="0"/>
    <n v="252"/>
    <n v="35.96"/>
    <n v="36.340000000000003"/>
    <n v="2976"/>
    <s v="2017Plan"/>
    <d v="2018-11-01T00:00:00"/>
    <x v="0"/>
    <x v="2"/>
    <n v="81.900000000000006"/>
    <s v="N/A"/>
    <x v="0"/>
  </r>
  <r>
    <x v="2"/>
    <x v="10"/>
    <n v="4"/>
    <s v="Ghent 1"/>
    <n v="286.3"/>
    <n v="0"/>
    <n v="83.7"/>
    <n v="2"/>
    <n v="3001.9"/>
    <n v="10484"/>
    <n v="679"/>
    <n v="199.6"/>
    <n v="5992"/>
    <n v="2"/>
    <n v="31"/>
    <n v="0"/>
    <n v="553"/>
    <n v="22.86"/>
    <n v="22.96"/>
    <n v="6575"/>
    <s v="2017Plan"/>
    <d v="2018-11-01T00:00:00"/>
    <x v="0"/>
    <x v="3"/>
    <n v="286.3"/>
    <s v="N/A"/>
    <x v="0"/>
  </r>
  <r>
    <x v="2"/>
    <x v="10"/>
    <n v="5"/>
    <s v="Ghent 2"/>
    <n v="166.8"/>
    <n v="0"/>
    <n v="47.9"/>
    <n v="1"/>
    <n v="1731.7"/>
    <n v="10381"/>
    <n v="363"/>
    <n v="199.6"/>
    <n v="3456"/>
    <n v="1"/>
    <n v="14"/>
    <n v="0"/>
    <n v="189"/>
    <n v="21.85"/>
    <n v="21.94"/>
    <n v="3659"/>
    <s v="2017Plan"/>
    <d v="2018-11-01T00:00:00"/>
    <x v="0"/>
    <x v="4"/>
    <n v="166.8"/>
    <s v="N/A"/>
    <x v="0"/>
  </r>
  <r>
    <x v="2"/>
    <x v="10"/>
    <n v="6"/>
    <s v="Ghent 3"/>
    <n v="92.1"/>
    <n v="0"/>
    <n v="26.5"/>
    <n v="2"/>
    <n v="1029.8"/>
    <n v="11178"/>
    <n v="245"/>
    <n v="199.6"/>
    <n v="2055"/>
    <n v="4"/>
    <n v="54"/>
    <n v="0"/>
    <n v="173"/>
    <n v="24.19"/>
    <n v="24.77"/>
    <n v="2283"/>
    <s v="2017Plan"/>
    <d v="2018-11-01T00:00:00"/>
    <x v="0"/>
    <x v="5"/>
    <n v="92.1"/>
    <s v="N/A"/>
    <x v="0"/>
  </r>
  <r>
    <x v="2"/>
    <x v="10"/>
    <n v="7"/>
    <s v="Ghent 4"/>
    <n v="287.10000000000002"/>
    <n v="0"/>
    <n v="83.8"/>
    <n v="2"/>
    <n v="3122.2"/>
    <n v="10874"/>
    <n v="665"/>
    <n v="199.6"/>
    <n v="6232"/>
    <n v="4"/>
    <n v="59"/>
    <n v="0"/>
    <n v="540"/>
    <n v="23.58"/>
    <n v="23.79"/>
    <n v="6831"/>
    <s v="2017Plan"/>
    <d v="2018-11-01T00:00:00"/>
    <x v="0"/>
    <x v="6"/>
    <n v="287.10000000000002"/>
    <s v="N/A"/>
    <x v="0"/>
  </r>
  <r>
    <x v="2"/>
    <x v="10"/>
    <n v="8"/>
    <s v="Mill Creek 1"/>
    <n v="177.4"/>
    <n v="0"/>
    <n v="82.1"/>
    <n v="2"/>
    <n v="1857.3"/>
    <n v="10471"/>
    <n v="671"/>
    <n v="199.7"/>
    <n v="3710"/>
    <n v="4"/>
    <n v="18"/>
    <n v="0"/>
    <n v="159"/>
    <n v="21.81"/>
    <n v="21.91"/>
    <n v="3887"/>
    <s v="2017Plan"/>
    <d v="2018-11-01T00:00:00"/>
    <x v="0"/>
    <x v="7"/>
    <s v="N/A"/>
    <n v="177.4"/>
    <x v="0"/>
  </r>
  <r>
    <x v="2"/>
    <x v="10"/>
    <n v="9"/>
    <s v="Mill Creek 2"/>
    <n v="169.3"/>
    <n v="0"/>
    <n v="79.400000000000006"/>
    <n v="2"/>
    <n v="1808.1"/>
    <n v="10683"/>
    <n v="651"/>
    <n v="199.7"/>
    <n v="3611"/>
    <n v="4"/>
    <n v="18"/>
    <n v="0"/>
    <n v="192"/>
    <n v="22.47"/>
    <n v="22.58"/>
    <n v="3821"/>
    <s v="2017Plan"/>
    <d v="2018-11-01T00:00:00"/>
    <x v="0"/>
    <x v="8"/>
    <s v="N/A"/>
    <n v="169.3"/>
    <x v="0"/>
  </r>
  <r>
    <x v="2"/>
    <x v="10"/>
    <n v="10"/>
    <s v="Mill Creek 3"/>
    <n v="150.6"/>
    <n v="0"/>
    <n v="54"/>
    <n v="3"/>
    <n v="1607"/>
    <n v="10672"/>
    <n v="463"/>
    <n v="199.7"/>
    <n v="3210"/>
    <n v="18"/>
    <n v="74"/>
    <n v="0"/>
    <n v="191"/>
    <n v="22.58"/>
    <n v="23.08"/>
    <n v="3475"/>
    <s v="2017Plan"/>
    <d v="2018-11-01T00:00:00"/>
    <x v="0"/>
    <x v="9"/>
    <s v="N/A"/>
    <n v="150.6"/>
    <x v="0"/>
  </r>
  <r>
    <x v="2"/>
    <x v="10"/>
    <n v="11"/>
    <s v="Mill Creek 4"/>
    <n v="43"/>
    <n v="0"/>
    <n v="12.4"/>
    <n v="1"/>
    <n v="448.9"/>
    <n v="10438"/>
    <n v="107"/>
    <n v="199.7"/>
    <n v="897"/>
    <n v="9"/>
    <n v="39"/>
    <n v="0"/>
    <n v="54"/>
    <n v="22.11"/>
    <n v="23.02"/>
    <n v="990"/>
    <s v="2017Plan"/>
    <d v="2018-11-01T00:00:00"/>
    <x v="0"/>
    <x v="10"/>
    <s v="N/A"/>
    <n v="43"/>
    <x v="0"/>
  </r>
  <r>
    <x v="2"/>
    <x v="10"/>
    <n v="12"/>
    <s v="Trimble County 1"/>
    <n v="226.3"/>
    <n v="0"/>
    <n v="84.9"/>
    <n v="2"/>
    <n v="2422.4"/>
    <n v="10707"/>
    <n v="677"/>
    <n v="195"/>
    <n v="4723"/>
    <n v="7"/>
    <n v="98"/>
    <n v="0"/>
    <n v="284"/>
    <n v="22.13"/>
    <n v="22.56"/>
    <n v="5105"/>
    <s v="2017Plan"/>
    <d v="2018-11-01T00:00:00"/>
    <x v="0"/>
    <x v="11"/>
    <s v="N/A"/>
    <n v="226.3"/>
    <x v="0"/>
  </r>
  <r>
    <x v="2"/>
    <x v="10"/>
    <n v="13"/>
    <s v="Trimble County 2"/>
    <n v="355.1"/>
    <n v="0"/>
    <n v="88.1"/>
    <n v="1"/>
    <n v="3260.6"/>
    <n v="9182"/>
    <n v="659"/>
    <n v="203"/>
    <n v="6620"/>
    <n v="14"/>
    <n v="45"/>
    <n v="0"/>
    <n v="509"/>
    <n v="20.079999999999998"/>
    <n v="20.2"/>
    <n v="7174"/>
    <s v="2017Plan"/>
    <d v="2018-11-01T00:00:00"/>
    <x v="0"/>
    <x v="12"/>
    <n v="287.63100000000003"/>
    <n v="67.469000000000008"/>
    <x v="0"/>
  </r>
  <r>
    <x v="2"/>
    <x v="1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13"/>
    <n v="0"/>
    <n v="0"/>
    <x v="1"/>
  </r>
  <r>
    <x v="2"/>
    <x v="10"/>
    <n v="15"/>
    <s v="Cane Run 7 2X1"/>
    <n v="281.3"/>
    <n v="0"/>
    <n v="56.5"/>
    <n v="3"/>
    <n v="1908"/>
    <n v="6783"/>
    <n v="411"/>
    <n v="323.3"/>
    <n v="6169"/>
    <n v="9"/>
    <n v="28"/>
    <n v="0"/>
    <n v="337"/>
    <n v="23.13"/>
    <n v="23.23"/>
    <n v="6535"/>
    <s v="2017Plan"/>
    <d v="2018-11-01T00:00:00"/>
    <x v="0"/>
    <x v="13"/>
    <n v="219.41400000000002"/>
    <n v="61.886000000000003"/>
    <x v="1"/>
  </r>
  <r>
    <x v="2"/>
    <x v="10"/>
    <n v="16"/>
    <s v="Brown 5"/>
    <n v="5.0999999999999996"/>
    <n v="0"/>
    <n v="5.9"/>
    <n v="6"/>
    <n v="71.099999999999994"/>
    <n v="13985"/>
    <n v="70"/>
    <n v="325.10000000000002"/>
    <n v="231"/>
    <n v="0"/>
    <n v="2"/>
    <n v="0"/>
    <n v="0"/>
    <n v="45.47"/>
    <n v="45.78"/>
    <n v="233"/>
    <s v="2017Plan"/>
    <d v="2018-11-01T00:00:00"/>
    <x v="0"/>
    <x v="14"/>
    <n v="2.3969999999999998"/>
    <n v="2.7029999999999998"/>
    <x v="2"/>
  </r>
  <r>
    <x v="2"/>
    <x v="1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14"/>
    <n v="0"/>
    <n v="0"/>
    <x v="2"/>
  </r>
  <r>
    <x v="2"/>
    <x v="10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15"/>
    <n v="0"/>
    <n v="0"/>
    <x v="2"/>
  </r>
  <r>
    <x v="2"/>
    <x v="10"/>
    <n v="19"/>
    <s v="Brown 7"/>
    <n v="9.1"/>
    <n v="0"/>
    <n v="8"/>
    <n v="8"/>
    <n v="98.9"/>
    <n v="10879"/>
    <n v="63"/>
    <n v="325.10000000000002"/>
    <n v="322"/>
    <n v="2"/>
    <n v="6"/>
    <n v="0"/>
    <n v="0"/>
    <n v="35.369999999999997"/>
    <n v="36.08"/>
    <n v="328"/>
    <s v="2017Plan"/>
    <d v="2018-11-01T00:00:00"/>
    <x v="0"/>
    <x v="16"/>
    <n v="5.6419999999999995"/>
    <n v="3.4579999999999997"/>
    <x v="2"/>
  </r>
  <r>
    <x v="2"/>
    <x v="10"/>
    <n v="20"/>
    <s v="Brown 8"/>
    <n v="1.8"/>
    <n v="0"/>
    <n v="2.1"/>
    <n v="4"/>
    <n v="26.2"/>
    <n v="14686"/>
    <n v="27"/>
    <n v="325.10000000000002"/>
    <n v="85"/>
    <n v="0"/>
    <n v="1"/>
    <n v="0"/>
    <n v="0"/>
    <n v="47.75"/>
    <n v="48.36"/>
    <n v="86"/>
    <s v="2017Plan"/>
    <d v="2018-11-01T00:00:00"/>
    <x v="0"/>
    <x v="17"/>
    <n v="1.8"/>
    <s v="N/A"/>
    <x v="2"/>
  </r>
  <r>
    <x v="2"/>
    <x v="1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17"/>
    <n v="0"/>
    <s v="N/A"/>
    <x v="2"/>
  </r>
  <r>
    <x v="2"/>
    <x v="10"/>
    <n v="22"/>
    <s v="Brown 9"/>
    <n v="1.2"/>
    <n v="0"/>
    <n v="1.4"/>
    <n v="1"/>
    <n v="17"/>
    <n v="14433"/>
    <n v="17"/>
    <n v="325.10000000000002"/>
    <n v="55"/>
    <n v="0"/>
    <n v="0"/>
    <n v="0"/>
    <n v="0"/>
    <n v="46.92"/>
    <n v="47.1"/>
    <n v="55"/>
    <s v="2017Plan"/>
    <d v="2018-11-01T00:00:00"/>
    <x v="0"/>
    <x v="18"/>
    <n v="1.2"/>
    <s v="N/A"/>
    <x v="2"/>
  </r>
  <r>
    <x v="2"/>
    <x v="1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18"/>
    <n v="0"/>
    <s v="N/A"/>
    <x v="2"/>
  </r>
  <r>
    <x v="2"/>
    <x v="10"/>
    <n v="24"/>
    <s v="Brown 10"/>
    <n v="1.1000000000000001"/>
    <n v="0"/>
    <n v="1.2"/>
    <n v="1"/>
    <n v="15.5"/>
    <n v="14680"/>
    <n v="16"/>
    <n v="325.10000000000002"/>
    <n v="50"/>
    <n v="0"/>
    <n v="0"/>
    <n v="0"/>
    <n v="0"/>
    <n v="47.73"/>
    <n v="47.92"/>
    <n v="51"/>
    <s v="2017Plan"/>
    <d v="2018-11-01T00:00:00"/>
    <x v="0"/>
    <x v="19"/>
    <n v="1.1000000000000001"/>
    <s v="N/A"/>
    <x v="2"/>
  </r>
  <r>
    <x v="2"/>
    <x v="1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19"/>
    <n v="0"/>
    <s v="N/A"/>
    <x v="2"/>
  </r>
  <r>
    <x v="2"/>
    <x v="10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20"/>
    <n v="0"/>
    <s v="N/A"/>
    <x v="2"/>
  </r>
  <r>
    <x v="2"/>
    <x v="1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20"/>
    <n v="0"/>
    <s v="N/A"/>
    <x v="2"/>
  </r>
  <r>
    <x v="2"/>
    <x v="10"/>
    <n v="28"/>
    <s v="Paddys Run 13"/>
    <n v="16"/>
    <n v="0"/>
    <n v="12.7"/>
    <n v="16"/>
    <n v="171.8"/>
    <n v="10743"/>
    <n v="110"/>
    <n v="325.10000000000002"/>
    <n v="558"/>
    <n v="1"/>
    <n v="2"/>
    <n v="0"/>
    <n v="0"/>
    <n v="34.93"/>
    <n v="35.07"/>
    <n v="561"/>
    <s v="2017Plan"/>
    <d v="2018-11-01T00:00:00"/>
    <x v="0"/>
    <x v="21"/>
    <n v="7.52"/>
    <n v="8.48"/>
    <x v="2"/>
  </r>
  <r>
    <x v="2"/>
    <x v="10"/>
    <n v="29"/>
    <s v="Trimble Co 05"/>
    <n v="50.3"/>
    <n v="0"/>
    <n v="41.4"/>
    <n v="17"/>
    <n v="552.9"/>
    <n v="10987"/>
    <n v="347"/>
    <n v="325.10000000000002"/>
    <n v="1798"/>
    <n v="1"/>
    <n v="2"/>
    <n v="0"/>
    <n v="0"/>
    <n v="35.72"/>
    <n v="35.770000000000003"/>
    <n v="1800"/>
    <s v="2017Plan"/>
    <d v="2018-11-01T00:00:00"/>
    <x v="0"/>
    <x v="22"/>
    <n v="35.712999999999994"/>
    <n v="14.586999999999998"/>
    <x v="2"/>
  </r>
  <r>
    <x v="2"/>
    <x v="10"/>
    <n v="30"/>
    <s v="Trimble Co 06"/>
    <n v="43.3"/>
    <n v="0"/>
    <n v="35.6"/>
    <n v="14"/>
    <n v="474.2"/>
    <n v="10952"/>
    <n v="295"/>
    <n v="325.10000000000002"/>
    <n v="1542"/>
    <n v="1"/>
    <n v="2"/>
    <n v="0"/>
    <n v="0"/>
    <n v="35.6"/>
    <n v="35.65"/>
    <n v="1544"/>
    <s v="2017Plan"/>
    <d v="2018-11-01T00:00:00"/>
    <x v="0"/>
    <x v="23"/>
    <n v="30.742999999999995"/>
    <n v="12.556999999999999"/>
    <x v="2"/>
  </r>
  <r>
    <x v="2"/>
    <x v="10"/>
    <n v="31"/>
    <s v="Trimble Co 07"/>
    <n v="34.200000000000003"/>
    <n v="0"/>
    <n v="28.1"/>
    <n v="14"/>
    <n v="374.5"/>
    <n v="10958"/>
    <n v="234"/>
    <n v="325.10000000000002"/>
    <n v="1217"/>
    <n v="1"/>
    <n v="2"/>
    <n v="0"/>
    <n v="0"/>
    <n v="35.619999999999997"/>
    <n v="35.68"/>
    <n v="1219"/>
    <s v="2017Plan"/>
    <d v="2018-11-01T00:00:00"/>
    <x v="0"/>
    <x v="24"/>
    <n v="21.546000000000003"/>
    <n v="12.654000000000002"/>
    <x v="2"/>
  </r>
  <r>
    <x v="2"/>
    <x v="10"/>
    <n v="32"/>
    <s v="Trimble Co 08"/>
    <n v="9.5"/>
    <n v="0"/>
    <n v="7.8"/>
    <n v="15"/>
    <n v="101.8"/>
    <n v="10741"/>
    <n v="60"/>
    <n v="325.10000000000002"/>
    <n v="331"/>
    <n v="1"/>
    <n v="2"/>
    <n v="0"/>
    <n v="0"/>
    <n v="34.92"/>
    <n v="35.15"/>
    <n v="333"/>
    <s v="2017Plan"/>
    <d v="2018-11-01T00:00:00"/>
    <x v="0"/>
    <x v="25"/>
    <n v="5.9850000000000003"/>
    <n v="3.5150000000000001"/>
    <x v="2"/>
  </r>
  <r>
    <x v="2"/>
    <x v="10"/>
    <n v="33"/>
    <s v="Trimble Co 09"/>
    <n v="28.4"/>
    <n v="0"/>
    <n v="23.3"/>
    <n v="16"/>
    <n v="310.2"/>
    <n v="10925"/>
    <n v="192"/>
    <n v="325.10000000000002"/>
    <n v="1009"/>
    <n v="1"/>
    <n v="2"/>
    <n v="0"/>
    <n v="0"/>
    <n v="35.520000000000003"/>
    <n v="35.6"/>
    <n v="1011"/>
    <s v="2017Plan"/>
    <d v="2018-11-01T00:00:00"/>
    <x v="0"/>
    <x v="26"/>
    <n v="17.891999999999999"/>
    <n v="10.507999999999999"/>
    <x v="2"/>
  </r>
  <r>
    <x v="2"/>
    <x v="10"/>
    <n v="34"/>
    <s v="Trimble Co 10"/>
    <n v="4.3"/>
    <n v="0"/>
    <n v="3.5"/>
    <n v="8"/>
    <n v="45.8"/>
    <n v="10754"/>
    <n v="27"/>
    <n v="325.10000000000002"/>
    <n v="149"/>
    <n v="0"/>
    <n v="1"/>
    <n v="0"/>
    <n v="0"/>
    <n v="34.96"/>
    <n v="35.229999999999997"/>
    <n v="150"/>
    <s v="2017Plan"/>
    <d v="2018-11-01T00:00:00"/>
    <x v="0"/>
    <x v="27"/>
    <n v="2.7090000000000001"/>
    <n v="1.591"/>
    <x v="2"/>
  </r>
  <r>
    <x v="2"/>
    <x v="1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28"/>
    <s v="N/A"/>
    <n v="0"/>
    <x v="2"/>
  </r>
  <r>
    <x v="2"/>
    <x v="10"/>
    <n v="36"/>
    <s v="Haefling"/>
    <n v="0.1"/>
    <n v="0"/>
    <n v="0.3"/>
    <n v="1"/>
    <n v="0.9"/>
    <n v="18000"/>
    <n v="4"/>
    <n v="915.1"/>
    <n v="9"/>
    <n v="0"/>
    <n v="2"/>
    <n v="0"/>
    <n v="0"/>
    <n v="164.72"/>
    <n v="202.57"/>
    <n v="11"/>
    <s v="2017Plan"/>
    <d v="2018-11-01T00:00:00"/>
    <x v="0"/>
    <x v="29"/>
    <n v="0.1"/>
    <s v="N/A"/>
    <x v="2"/>
  </r>
  <r>
    <x v="2"/>
    <x v="1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30"/>
    <s v="N/A"/>
    <n v="0"/>
    <x v="2"/>
  </r>
  <r>
    <x v="2"/>
    <x v="1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31"/>
    <s v="N/A"/>
    <n v="0"/>
    <x v="2"/>
  </r>
  <r>
    <x v="2"/>
    <x v="1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32"/>
    <s v="N/A"/>
    <n v="0"/>
    <x v="2"/>
  </r>
  <r>
    <x v="2"/>
    <x v="10"/>
    <n v="40"/>
    <s v="Dix Dam"/>
    <n v="4.7"/>
    <n v="0"/>
    <n v="20.9"/>
    <n v="37"/>
    <s v=""/>
    <s v=""/>
    <n v="156"/>
    <n v="0"/>
    <n v="0"/>
    <s v=""/>
    <n v="0"/>
    <n v="0"/>
    <n v="0"/>
    <n v="0"/>
    <n v="0"/>
    <n v="0"/>
    <s v="2017Plan"/>
    <d v="2018-11-01T00:00:00"/>
    <x v="0"/>
    <x v="33"/>
    <n v="4.7"/>
    <s v="N/A"/>
    <x v="3"/>
  </r>
  <r>
    <x v="2"/>
    <x v="10"/>
    <n v="41"/>
    <s v="Ohio Falls"/>
    <n v="27.6"/>
    <n v="0"/>
    <n v="100"/>
    <n v="0"/>
    <s v=""/>
    <s v=""/>
    <n v="720"/>
    <n v="0"/>
    <n v="0"/>
    <s v=""/>
    <n v="0"/>
    <n v="0"/>
    <n v="0"/>
    <n v="0"/>
    <n v="0"/>
    <n v="0"/>
    <s v="2017Plan"/>
    <d v="2018-11-01T00:00:00"/>
    <x v="0"/>
    <x v="34"/>
    <s v="N/A"/>
    <n v="27.6"/>
    <x v="3"/>
  </r>
  <r>
    <x v="2"/>
    <x v="10"/>
    <n v="42"/>
    <s v="Brown Solar"/>
    <n v="1.2"/>
    <n v="0"/>
    <n v="100"/>
    <n v="0"/>
    <s v=""/>
    <s v=""/>
    <n v="720"/>
    <n v="0"/>
    <n v="0"/>
    <s v=""/>
    <n v="0"/>
    <n v="0"/>
    <n v="0"/>
    <n v="0"/>
    <n v="0"/>
    <n v="0"/>
    <s v="2017Plan"/>
    <d v="2018-11-01T00:00:00"/>
    <x v="0"/>
    <x v="35"/>
    <n v="0.73199999999999998"/>
    <n v="0.46799999999999997"/>
    <x v="4"/>
  </r>
  <r>
    <x v="2"/>
    <x v="10"/>
    <n v="43"/>
    <s v="OVEC-K Min"/>
    <n v="11.2"/>
    <n v="0"/>
    <n v="100"/>
    <n v="0"/>
    <n v="1116"/>
    <n v="100000"/>
    <n v="720"/>
    <n v="27.2"/>
    <n v="303"/>
    <n v="0"/>
    <n v="0"/>
    <n v="0"/>
    <n v="0"/>
    <n v="27.16"/>
    <n v="27.16"/>
    <n v="303"/>
    <s v="2017Plan"/>
    <d v="2018-11-01T00:00:00"/>
    <x v="0"/>
    <x v="36"/>
    <n v="11.2"/>
    <s v="N/A"/>
    <x v="0"/>
  </r>
  <r>
    <x v="2"/>
    <x v="10"/>
    <n v="44"/>
    <s v="OVEC-K Max"/>
    <n v="5.0999999999999996"/>
    <n v="0"/>
    <n v="36.1"/>
    <n v="66"/>
    <n v="507.5"/>
    <n v="100000"/>
    <n v="286"/>
    <n v="27.2"/>
    <n v="138"/>
    <n v="0"/>
    <n v="0"/>
    <n v="0"/>
    <n v="0"/>
    <n v="27.16"/>
    <n v="27.16"/>
    <n v="138"/>
    <s v="2017Plan"/>
    <d v="2018-11-01T00:00:00"/>
    <x v="0"/>
    <x v="36"/>
    <n v="5.0999999999999996"/>
    <s v="N/A"/>
    <x v="0"/>
  </r>
  <r>
    <x v="2"/>
    <x v="10"/>
    <n v="45"/>
    <s v="OVEC-L Min"/>
    <n v="24.8"/>
    <n v="0"/>
    <n v="100"/>
    <n v="0"/>
    <n v="2484"/>
    <n v="100000"/>
    <n v="720"/>
    <n v="27.2"/>
    <n v="675"/>
    <n v="0"/>
    <n v="0"/>
    <n v="0"/>
    <n v="0"/>
    <n v="27.16"/>
    <n v="27.16"/>
    <n v="675"/>
    <s v="2017Plan"/>
    <d v="2018-11-01T00:00:00"/>
    <x v="0"/>
    <x v="36"/>
    <s v="N/A"/>
    <n v="24.8"/>
    <x v="0"/>
  </r>
  <r>
    <x v="2"/>
    <x v="10"/>
    <n v="46"/>
    <s v="OVEC-L Max"/>
    <n v="12.9"/>
    <n v="0"/>
    <n v="40.4"/>
    <n v="73"/>
    <n v="1288.5999999999999"/>
    <n v="100000"/>
    <n v="314"/>
    <n v="27.2"/>
    <n v="350"/>
    <n v="0"/>
    <n v="0"/>
    <n v="0"/>
    <n v="0"/>
    <n v="27.16"/>
    <n v="27.16"/>
    <n v="350"/>
    <s v="2017Plan"/>
    <d v="2018-11-01T00:00:00"/>
    <x v="0"/>
    <x v="36"/>
    <s v="N/A"/>
    <n v="12.9"/>
    <x v="0"/>
  </r>
  <r>
    <x v="2"/>
    <x v="10"/>
    <n v="47"/>
    <s v="PURP5X16a 1"/>
    <n v="0.1"/>
    <n v="0"/>
    <n v="0.6"/>
    <n v="1"/>
    <s v=""/>
    <s v=""/>
    <n v="2"/>
    <n v="35.299999999999997"/>
    <n v="4"/>
    <s v=""/>
    <n v="0"/>
    <n v="0"/>
    <n v="1"/>
    <n v="44.15"/>
    <n v="44.15"/>
    <n v="4"/>
    <s v="2017Plan"/>
    <d v="2018-11-01T00:00:00"/>
    <x v="0"/>
    <x v="37"/>
    <s v="N/A"/>
    <s v="N/A"/>
    <x v="5"/>
  </r>
  <r>
    <x v="2"/>
    <x v="10"/>
    <n v="48"/>
    <s v="PURP5X16a 2"/>
    <n v="0.1"/>
    <n v="0"/>
    <n v="0.6"/>
    <n v="1"/>
    <s v=""/>
    <s v=""/>
    <n v="2"/>
    <n v="35.299999999999997"/>
    <n v="4"/>
    <s v=""/>
    <n v="0"/>
    <n v="0"/>
    <n v="1"/>
    <n v="44.15"/>
    <n v="44.15"/>
    <n v="4"/>
    <s v="2017Plan"/>
    <d v="2018-11-01T00:00:00"/>
    <x v="0"/>
    <x v="37"/>
    <s v="N/A"/>
    <s v="N/A"/>
    <x v="5"/>
  </r>
  <r>
    <x v="2"/>
    <x v="10"/>
    <n v="49"/>
    <s v="PURP5X16a 3"/>
    <n v="0.1"/>
    <n v="0"/>
    <n v="0.6"/>
    <n v="1"/>
    <s v=""/>
    <s v=""/>
    <n v="2"/>
    <n v="35.299999999999997"/>
    <n v="4"/>
    <s v=""/>
    <n v="0"/>
    <n v="0"/>
    <n v="1"/>
    <n v="44.15"/>
    <n v="44.15"/>
    <n v="4"/>
    <s v="2017Plan"/>
    <d v="2018-11-01T00:00:00"/>
    <x v="0"/>
    <x v="37"/>
    <s v="N/A"/>
    <s v="N/A"/>
    <x v="5"/>
  </r>
  <r>
    <x v="2"/>
    <x v="10"/>
    <n v="50"/>
    <s v="PURP5X16a 4"/>
    <n v="0.1"/>
    <n v="0"/>
    <n v="0.3"/>
    <n v="1"/>
    <s v=""/>
    <s v=""/>
    <n v="1"/>
    <n v="38.1"/>
    <n v="2"/>
    <s v=""/>
    <n v="0"/>
    <n v="0"/>
    <n v="0"/>
    <n v="46.94"/>
    <n v="46.94"/>
    <n v="2"/>
    <s v="2017Plan"/>
    <d v="2018-11-01T00:00:00"/>
    <x v="0"/>
    <x v="37"/>
    <s v="N/A"/>
    <s v="N/A"/>
    <x v="5"/>
  </r>
  <r>
    <x v="2"/>
    <x v="1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5"/>
  </r>
  <r>
    <x v="2"/>
    <x v="1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5"/>
  </r>
  <r>
    <x v="2"/>
    <x v="1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5"/>
  </r>
  <r>
    <x v="2"/>
    <x v="1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5"/>
  </r>
  <r>
    <x v="2"/>
    <x v="1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5"/>
  </r>
  <r>
    <x v="2"/>
    <x v="10"/>
    <n v="56"/>
    <s v="PUR7X8 1"/>
    <n v="1.4"/>
    <n v="0"/>
    <n v="11.2"/>
    <n v="14"/>
    <s v=""/>
    <s v=""/>
    <n v="27"/>
    <n v="23.5"/>
    <n v="32"/>
    <s v=""/>
    <n v="0"/>
    <n v="0"/>
    <n v="9"/>
    <n v="29.87"/>
    <n v="29.87"/>
    <n v="40"/>
    <s v="2017Plan"/>
    <d v="2018-11-01T00:00:00"/>
    <x v="0"/>
    <x v="37"/>
    <s v="N/A"/>
    <s v="N/A"/>
    <x v="5"/>
  </r>
  <r>
    <x v="2"/>
    <x v="10"/>
    <n v="57"/>
    <s v="PUR7X8 2"/>
    <n v="0.9"/>
    <n v="0"/>
    <n v="7.5"/>
    <n v="8"/>
    <s v=""/>
    <s v=""/>
    <n v="18"/>
    <n v="22.8"/>
    <n v="20"/>
    <s v=""/>
    <n v="0"/>
    <n v="0"/>
    <n v="6"/>
    <n v="29.07"/>
    <n v="29.07"/>
    <n v="26"/>
    <s v="2017Plan"/>
    <d v="2018-11-01T00:00:00"/>
    <x v="0"/>
    <x v="37"/>
    <s v="N/A"/>
    <s v="N/A"/>
    <x v="5"/>
  </r>
  <r>
    <x v="2"/>
    <x v="10"/>
    <n v="58"/>
    <s v="PUR7X8 3"/>
    <n v="0.7"/>
    <n v="0"/>
    <n v="5.4"/>
    <n v="9"/>
    <s v=""/>
    <s v=""/>
    <n v="13"/>
    <n v="22.6"/>
    <n v="15"/>
    <s v=""/>
    <n v="0"/>
    <n v="0"/>
    <n v="4"/>
    <n v="28.98"/>
    <n v="28.98"/>
    <n v="19"/>
    <s v="2017Plan"/>
    <d v="2018-11-01T00:00:00"/>
    <x v="0"/>
    <x v="37"/>
    <s v="N/A"/>
    <s v="N/A"/>
    <x v="5"/>
  </r>
  <r>
    <x v="2"/>
    <x v="10"/>
    <n v="59"/>
    <s v="PUR7X8 4"/>
    <n v="0.4"/>
    <n v="0"/>
    <n v="3.3"/>
    <n v="5"/>
    <s v=""/>
    <s v=""/>
    <n v="8"/>
    <n v="22.7"/>
    <n v="9"/>
    <s v=""/>
    <n v="0"/>
    <n v="0"/>
    <n v="3"/>
    <n v="29.2"/>
    <n v="29.2"/>
    <n v="12"/>
    <s v="2017Plan"/>
    <d v="2018-11-01T00:00:00"/>
    <x v="0"/>
    <x v="37"/>
    <s v="N/A"/>
    <s v="N/A"/>
    <x v="5"/>
  </r>
  <r>
    <x v="2"/>
    <x v="10"/>
    <n v="60"/>
    <s v="NF5X16NF1"/>
    <n v="-7.4"/>
    <n v="0"/>
    <n v="5.3"/>
    <n v="26"/>
    <s v=""/>
    <s v=""/>
    <n v="200"/>
    <n v="38.200000000000003"/>
    <n v="-283"/>
    <s v=""/>
    <n v="0"/>
    <n v="0"/>
    <n v="71"/>
    <n v="28.59"/>
    <n v="28.59"/>
    <n v="-212"/>
    <s v="2017Plan"/>
    <d v="2018-11-01T00:00:00"/>
    <x v="0"/>
    <x v="37"/>
    <s v="N/A"/>
    <s v="N/A"/>
    <x v="6"/>
  </r>
  <r>
    <x v="2"/>
    <x v="10"/>
    <n v="61"/>
    <s v="NF7X8NF01"/>
    <n v="-0.4"/>
    <n v="0"/>
    <n v="1.5"/>
    <n v="29"/>
    <s v=""/>
    <s v=""/>
    <n v="205"/>
    <n v="35.4"/>
    <n v="-13"/>
    <s v=""/>
    <n v="0"/>
    <n v="0"/>
    <n v="3"/>
    <n v="26.89"/>
    <n v="26.89"/>
    <n v="-10"/>
    <s v="2017Plan"/>
    <d v="2018-11-01T00:00:00"/>
    <x v="0"/>
    <x v="37"/>
    <s v="N/A"/>
    <s v="N/A"/>
    <x v="6"/>
  </r>
  <r>
    <x v="2"/>
    <x v="10"/>
    <n v="62"/>
    <s v="NF2X16SAT1"/>
    <n v="-0.3"/>
    <n v="0"/>
    <n v="1.5"/>
    <n v="4"/>
    <s v=""/>
    <s v=""/>
    <n v="64"/>
    <n v="37.299999999999997"/>
    <n v="-12"/>
    <s v=""/>
    <n v="0"/>
    <n v="0"/>
    <n v="3"/>
    <n v="28.61"/>
    <n v="28.61"/>
    <n v="-9"/>
    <s v="2017Plan"/>
    <d v="2018-11-01T00:00:00"/>
    <x v="0"/>
    <x v="37"/>
    <s v="N/A"/>
    <s v="N/A"/>
    <x v="6"/>
  </r>
  <r>
    <x v="2"/>
    <x v="10"/>
    <n v="63"/>
    <s v="NF2X16SUN1"/>
    <n v="-0.3"/>
    <n v="0"/>
    <n v="1.5"/>
    <n v="4"/>
    <s v=""/>
    <s v=""/>
    <n v="60"/>
    <n v="36.6"/>
    <n v="-13"/>
    <s v=""/>
    <n v="0"/>
    <n v="0"/>
    <n v="3"/>
    <n v="27.95"/>
    <n v="27.95"/>
    <n v="-10"/>
    <s v="2017Plan"/>
    <d v="2018-11-01T00:00:00"/>
    <x v="0"/>
    <x v="37"/>
    <s v="N/A"/>
    <s v="N/A"/>
    <x v="6"/>
  </r>
  <r>
    <x v="2"/>
    <x v="1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6"/>
  </r>
  <r>
    <x v="2"/>
    <x v="1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6"/>
  </r>
  <r>
    <x v="2"/>
    <x v="1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6"/>
  </r>
  <r>
    <x v="2"/>
    <x v="1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6"/>
  </r>
  <r>
    <x v="2"/>
    <x v="1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8-11-01T00:00:00"/>
    <x v="0"/>
    <x v="37"/>
    <s v="N/A"/>
    <s v="N/A"/>
    <x v="7"/>
  </r>
  <r>
    <x v="2"/>
    <x v="1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37"/>
    <s v="N/A"/>
    <s v="N/A"/>
    <x v="1"/>
  </r>
  <r>
    <x v="2"/>
    <x v="1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37"/>
    <s v="N/A"/>
    <s v="N/A"/>
    <x v="1"/>
  </r>
  <r>
    <x v="2"/>
    <x v="1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37"/>
    <s v="N/A"/>
    <s v="N/A"/>
    <x v="1"/>
  </r>
  <r>
    <x v="2"/>
    <x v="1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1-01T00:00:00"/>
    <x v="0"/>
    <x v="37"/>
    <s v="N/A"/>
    <s v="N/A"/>
    <x v="1"/>
  </r>
  <r>
    <x v="2"/>
    <x v="10"/>
    <n v="84"/>
    <s v="Bluegrass 3"/>
    <n v="4.4000000000000004"/>
    <n v="0"/>
    <n v="3.7"/>
    <n v="10"/>
    <n v="47.7"/>
    <n v="10900"/>
    <n v="28"/>
    <n v="326.8"/>
    <n v="156"/>
    <n v="0"/>
    <n v="92"/>
    <n v="0"/>
    <n v="3"/>
    <n v="36.22"/>
    <n v="57.14"/>
    <n v="250"/>
    <s v="2017Plan"/>
    <d v="2018-11-01T00:00:00"/>
    <x v="0"/>
    <x v="38"/>
    <s v="N/A"/>
    <n v="4.4000000000000004"/>
    <x v="2"/>
  </r>
  <r>
    <x v="2"/>
    <x v="11"/>
    <n v="1"/>
    <s v="Brown 1"/>
    <n v="9.6999999999999993"/>
    <n v="0"/>
    <n v="12.2"/>
    <n v="3"/>
    <n v="114.5"/>
    <n v="11808"/>
    <n v="251"/>
    <n v="269.7"/>
    <n v="309"/>
    <n v="3"/>
    <n v="42"/>
    <n v="0"/>
    <n v="28"/>
    <n v="34.74"/>
    <n v="39.03"/>
    <n v="378"/>
    <s v="2017Plan"/>
    <d v="2018-12-01T00:00:00"/>
    <x v="0"/>
    <x v="0"/>
    <n v="9.6999999999999993"/>
    <s v="N/A"/>
    <x v="0"/>
  </r>
  <r>
    <x v="2"/>
    <x v="11"/>
    <n v="2"/>
    <s v="Brown 2"/>
    <n v="35.6"/>
    <n v="0"/>
    <n v="28.5"/>
    <n v="3"/>
    <n v="390.9"/>
    <n v="10981"/>
    <n v="538"/>
    <n v="269.7"/>
    <n v="1054"/>
    <n v="2"/>
    <n v="37"/>
    <n v="0"/>
    <n v="78"/>
    <n v="31.8"/>
    <n v="32.83"/>
    <n v="1169"/>
    <s v="2017Plan"/>
    <d v="2018-12-01T00:00:00"/>
    <x v="0"/>
    <x v="1"/>
    <n v="35.6"/>
    <s v="N/A"/>
    <x v="0"/>
  </r>
  <r>
    <x v="2"/>
    <x v="11"/>
    <n v="3"/>
    <s v="Brown 3"/>
    <n v="70.5"/>
    <n v="0"/>
    <n v="22.9"/>
    <n v="4"/>
    <n v="858.1"/>
    <n v="12179"/>
    <n v="456"/>
    <n v="269.7"/>
    <n v="2315"/>
    <n v="4"/>
    <n v="64"/>
    <n v="0"/>
    <n v="217"/>
    <n v="35.93"/>
    <n v="36.840000000000003"/>
    <n v="2595"/>
    <s v="2017Plan"/>
    <d v="2018-12-01T00:00:00"/>
    <x v="0"/>
    <x v="2"/>
    <n v="70.5"/>
    <s v="N/A"/>
    <x v="0"/>
  </r>
  <r>
    <x v="2"/>
    <x v="11"/>
    <n v="4"/>
    <s v="Ghent 1"/>
    <n v="285.39999999999998"/>
    <n v="0"/>
    <n v="80.599999999999994"/>
    <n v="2"/>
    <n v="2961.4"/>
    <n v="10375"/>
    <n v="679"/>
    <n v="199.4"/>
    <n v="5906"/>
    <n v="2"/>
    <n v="32"/>
    <n v="0"/>
    <n v="551"/>
    <n v="22.62"/>
    <n v="22.73"/>
    <n v="6489"/>
    <s v="2017Plan"/>
    <d v="2018-12-01T00:00:00"/>
    <x v="0"/>
    <x v="3"/>
    <n v="285.39999999999998"/>
    <s v="N/A"/>
    <x v="0"/>
  </r>
  <r>
    <x v="2"/>
    <x v="11"/>
    <n v="5"/>
    <s v="Ghent 2"/>
    <n v="202.6"/>
    <n v="0"/>
    <n v="57.3"/>
    <n v="3"/>
    <n v="2092.1"/>
    <n v="10325"/>
    <n v="494"/>
    <n v="199.4"/>
    <n v="4173"/>
    <n v="3"/>
    <n v="45"/>
    <n v="0"/>
    <n v="230"/>
    <n v="21.73"/>
    <n v="21.95"/>
    <n v="4447"/>
    <s v="2017Plan"/>
    <d v="2018-12-01T00:00:00"/>
    <x v="0"/>
    <x v="4"/>
    <n v="202.6"/>
    <s v="N/A"/>
    <x v="0"/>
  </r>
  <r>
    <x v="2"/>
    <x v="11"/>
    <n v="6"/>
    <s v="Ghent 3"/>
    <n v="262.89999999999998"/>
    <n v="0"/>
    <n v="73.900000000000006"/>
    <n v="2"/>
    <n v="2936.5"/>
    <n v="11169"/>
    <n v="680"/>
    <n v="199.4"/>
    <n v="5857"/>
    <n v="3"/>
    <n v="46"/>
    <n v="0"/>
    <n v="494"/>
    <n v="24.16"/>
    <n v="24.33"/>
    <n v="6397"/>
    <s v="2017Plan"/>
    <d v="2018-12-01T00:00:00"/>
    <x v="0"/>
    <x v="5"/>
    <n v="262.89999999999998"/>
    <s v="N/A"/>
    <x v="0"/>
  </r>
  <r>
    <x v="2"/>
    <x v="11"/>
    <n v="7"/>
    <s v="Ghent 4"/>
    <n v="289.7"/>
    <n v="0"/>
    <n v="79.900000000000006"/>
    <n v="2"/>
    <n v="3159.4"/>
    <n v="10907"/>
    <n v="697"/>
    <n v="199.4"/>
    <n v="6301"/>
    <n v="4"/>
    <n v="55"/>
    <n v="0"/>
    <n v="545"/>
    <n v="23.63"/>
    <n v="23.82"/>
    <n v="6901"/>
    <s v="2017Plan"/>
    <d v="2018-12-01T00:00:00"/>
    <x v="0"/>
    <x v="6"/>
    <n v="289.7"/>
    <s v="N/A"/>
    <x v="0"/>
  </r>
  <r>
    <x v="2"/>
    <x v="11"/>
    <n v="8"/>
    <s v="Mill Creek 1"/>
    <n v="165.3"/>
    <n v="0"/>
    <n v="74.099999999999994"/>
    <n v="2"/>
    <n v="1738.4"/>
    <n v="10515"/>
    <n v="681"/>
    <n v="199.8"/>
    <n v="3474"/>
    <n v="4"/>
    <n v="18"/>
    <n v="0"/>
    <n v="149"/>
    <n v="21.91"/>
    <n v="22.02"/>
    <n v="3640"/>
    <s v="2017Plan"/>
    <d v="2018-12-01T00:00:00"/>
    <x v="0"/>
    <x v="7"/>
    <s v="N/A"/>
    <n v="165.3"/>
    <x v="0"/>
  </r>
  <r>
    <x v="2"/>
    <x v="11"/>
    <n v="9"/>
    <s v="Mill Creek 2"/>
    <n v="163.5"/>
    <n v="0"/>
    <n v="74.5"/>
    <n v="2"/>
    <n v="1739.6"/>
    <n v="10641"/>
    <n v="661"/>
    <n v="199.8"/>
    <n v="3476"/>
    <n v="4"/>
    <n v="18"/>
    <n v="0"/>
    <n v="186"/>
    <n v="22.4"/>
    <n v="22.51"/>
    <n v="3679"/>
    <s v="2017Plan"/>
    <d v="2018-12-01T00:00:00"/>
    <x v="0"/>
    <x v="8"/>
    <s v="N/A"/>
    <n v="163.5"/>
    <x v="0"/>
  </r>
  <r>
    <x v="2"/>
    <x v="11"/>
    <n v="10"/>
    <s v="Mill Creek 3"/>
    <n v="215"/>
    <n v="0"/>
    <n v="74.5"/>
    <n v="2"/>
    <n v="2287.9"/>
    <n v="10644"/>
    <n v="688"/>
    <n v="199.8"/>
    <n v="4571"/>
    <n v="12"/>
    <n v="49"/>
    <n v="0"/>
    <n v="273"/>
    <n v="22.54"/>
    <n v="22.76"/>
    <n v="4893"/>
    <s v="2017Plan"/>
    <d v="2018-12-01T00:00:00"/>
    <x v="0"/>
    <x v="9"/>
    <s v="N/A"/>
    <n v="215"/>
    <x v="0"/>
  </r>
  <r>
    <x v="2"/>
    <x v="11"/>
    <n v="11"/>
    <s v="Mill Creek 4"/>
    <n v="283.39999999999998"/>
    <n v="0"/>
    <n v="78.400000000000006"/>
    <n v="3"/>
    <n v="2941.3"/>
    <n v="10378"/>
    <n v="677"/>
    <n v="199.8"/>
    <n v="5877"/>
    <n v="28"/>
    <n v="117"/>
    <n v="0"/>
    <n v="358"/>
    <n v="22"/>
    <n v="22.41"/>
    <n v="6352"/>
    <s v="2017Plan"/>
    <d v="2018-12-01T00:00:00"/>
    <x v="0"/>
    <x v="10"/>
    <s v="N/A"/>
    <n v="283.39999999999998"/>
    <x v="0"/>
  </r>
  <r>
    <x v="2"/>
    <x v="11"/>
    <n v="12"/>
    <s v="Trimble County 1"/>
    <n v="226.5"/>
    <n v="0"/>
    <n v="82.3"/>
    <n v="2"/>
    <n v="2416.1"/>
    <n v="10666"/>
    <n v="698"/>
    <n v="194.9"/>
    <n v="4710"/>
    <n v="7"/>
    <n v="100"/>
    <n v="0"/>
    <n v="284"/>
    <n v="22.04"/>
    <n v="22.49"/>
    <n v="5094"/>
    <s v="2017Plan"/>
    <d v="2018-12-01T00:00:00"/>
    <x v="0"/>
    <x v="11"/>
    <s v="N/A"/>
    <n v="226.5"/>
    <x v="0"/>
  </r>
  <r>
    <x v="2"/>
    <x v="11"/>
    <n v="13"/>
    <s v="Trimble County 2"/>
    <n v="366"/>
    <n v="0"/>
    <n v="86.3"/>
    <n v="1"/>
    <n v="3338.4"/>
    <n v="9123"/>
    <n v="669"/>
    <n v="203"/>
    <n v="6778"/>
    <n v="14"/>
    <n v="47"/>
    <n v="0"/>
    <n v="524"/>
    <n v="19.95"/>
    <n v="20.079999999999998"/>
    <n v="7349"/>
    <s v="2017Plan"/>
    <d v="2018-12-01T00:00:00"/>
    <x v="0"/>
    <x v="12"/>
    <n v="296.46000000000004"/>
    <n v="69.540000000000006"/>
    <x v="0"/>
  </r>
  <r>
    <x v="2"/>
    <x v="1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3"/>
    <n v="0"/>
    <n v="0"/>
    <x v="1"/>
  </r>
  <r>
    <x v="2"/>
    <x v="11"/>
    <n v="15"/>
    <s v="Cane Run 7 2X1"/>
    <n v="415.2"/>
    <n v="0"/>
    <n v="81.7"/>
    <n v="6"/>
    <n v="2811.1"/>
    <n v="6770"/>
    <n v="617"/>
    <n v="338.3"/>
    <n v="9511"/>
    <n v="17"/>
    <n v="59"/>
    <n v="0"/>
    <n v="507"/>
    <n v="24.13"/>
    <n v="24.27"/>
    <n v="10076"/>
    <s v="2017Plan"/>
    <d v="2018-12-01T00:00:00"/>
    <x v="0"/>
    <x v="13"/>
    <n v="323.85599999999999"/>
    <n v="91.343999999999994"/>
    <x v="1"/>
  </r>
  <r>
    <x v="2"/>
    <x v="11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4"/>
    <n v="0"/>
    <n v="0"/>
    <x v="2"/>
  </r>
  <r>
    <x v="2"/>
    <x v="1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4"/>
    <n v="0"/>
    <n v="0"/>
    <x v="2"/>
  </r>
  <r>
    <x v="2"/>
    <x v="11"/>
    <n v="18"/>
    <s v="Brown 6"/>
    <n v="0.8"/>
    <n v="0"/>
    <n v="0.6"/>
    <n v="2"/>
    <n v="9"/>
    <n v="10970"/>
    <n v="6"/>
    <n v="340.2"/>
    <n v="31"/>
    <n v="0"/>
    <n v="17"/>
    <n v="0"/>
    <n v="3"/>
    <n v="40.46"/>
    <n v="60.83"/>
    <n v="50"/>
    <s v="2017Plan"/>
    <d v="2018-12-01T00:00:00"/>
    <x v="0"/>
    <x v="15"/>
    <n v="0.496"/>
    <n v="0.30400000000000005"/>
    <x v="2"/>
  </r>
  <r>
    <x v="2"/>
    <x v="11"/>
    <n v="19"/>
    <s v="Brown 7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6"/>
    <n v="0"/>
    <n v="0"/>
    <x v="2"/>
  </r>
  <r>
    <x v="2"/>
    <x v="1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7"/>
    <n v="0"/>
    <s v="N/A"/>
    <x v="2"/>
  </r>
  <r>
    <x v="2"/>
    <x v="1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7"/>
    <n v="0"/>
    <s v="N/A"/>
    <x v="2"/>
  </r>
  <r>
    <x v="2"/>
    <x v="1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8"/>
    <n v="0"/>
    <s v="N/A"/>
    <x v="2"/>
  </r>
  <r>
    <x v="2"/>
    <x v="1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8"/>
    <n v="0"/>
    <s v="N/A"/>
    <x v="2"/>
  </r>
  <r>
    <x v="2"/>
    <x v="11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9"/>
    <n v="0"/>
    <s v="N/A"/>
    <x v="2"/>
  </r>
  <r>
    <x v="2"/>
    <x v="1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19"/>
    <n v="0"/>
    <s v="N/A"/>
    <x v="2"/>
  </r>
  <r>
    <x v="2"/>
    <x v="1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20"/>
    <n v="0"/>
    <s v="N/A"/>
    <x v="2"/>
  </r>
  <r>
    <x v="2"/>
    <x v="1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20"/>
    <n v="0"/>
    <s v="N/A"/>
    <x v="2"/>
  </r>
  <r>
    <x v="2"/>
    <x v="11"/>
    <n v="28"/>
    <s v="Paddys Run 13"/>
    <n v="11.2"/>
    <n v="0"/>
    <n v="8.6"/>
    <n v="12"/>
    <n v="121.7"/>
    <n v="10889"/>
    <n v="80"/>
    <n v="340.2"/>
    <n v="414"/>
    <n v="1"/>
    <n v="2"/>
    <n v="0"/>
    <n v="0"/>
    <n v="37.04"/>
    <n v="37.21"/>
    <n v="416"/>
    <s v="2017Plan"/>
    <d v="2018-12-01T00:00:00"/>
    <x v="0"/>
    <x v="21"/>
    <n v="5.2639999999999993"/>
    <n v="5.9359999999999999"/>
    <x v="2"/>
  </r>
  <r>
    <x v="2"/>
    <x v="11"/>
    <n v="29"/>
    <s v="Trimble Co 05"/>
    <n v="18.8"/>
    <n v="0"/>
    <n v="14.1"/>
    <n v="15"/>
    <n v="203.4"/>
    <n v="10800"/>
    <n v="124"/>
    <n v="340.2"/>
    <n v="692"/>
    <n v="1"/>
    <n v="2"/>
    <n v="0"/>
    <n v="0"/>
    <n v="36.74"/>
    <n v="36.86"/>
    <n v="694"/>
    <s v="2017Plan"/>
    <d v="2018-12-01T00:00:00"/>
    <x v="0"/>
    <x v="22"/>
    <n v="13.347999999999999"/>
    <n v="5.452"/>
    <x v="2"/>
  </r>
  <r>
    <x v="2"/>
    <x v="11"/>
    <n v="30"/>
    <s v="Trimble Co 06"/>
    <n v="13.4"/>
    <n v="0"/>
    <n v="10.1"/>
    <n v="10"/>
    <n v="144.9"/>
    <n v="10784"/>
    <n v="88"/>
    <n v="340.2"/>
    <n v="493"/>
    <n v="0"/>
    <n v="1"/>
    <n v="0"/>
    <n v="0"/>
    <n v="36.69"/>
    <n v="36.799999999999997"/>
    <n v="494"/>
    <s v="2017Plan"/>
    <d v="2018-12-01T00:00:00"/>
    <x v="0"/>
    <x v="23"/>
    <n v="9.5139999999999993"/>
    <n v="3.8859999999999997"/>
    <x v="2"/>
  </r>
  <r>
    <x v="2"/>
    <x v="11"/>
    <n v="31"/>
    <s v="Trimble Co 07"/>
    <n v="9.6"/>
    <n v="0"/>
    <n v="7.2"/>
    <n v="14"/>
    <n v="104.3"/>
    <n v="10906"/>
    <n v="65"/>
    <n v="340.2"/>
    <n v="355"/>
    <n v="1"/>
    <n v="2"/>
    <n v="0"/>
    <n v="0"/>
    <n v="37.1"/>
    <n v="37.32"/>
    <n v="357"/>
    <s v="2017Plan"/>
    <d v="2018-12-01T00:00:00"/>
    <x v="0"/>
    <x v="24"/>
    <n v="6.048"/>
    <n v="3.552"/>
    <x v="2"/>
  </r>
  <r>
    <x v="2"/>
    <x v="11"/>
    <n v="32"/>
    <s v="Trimble Co 08"/>
    <n v="0.6"/>
    <n v="0"/>
    <n v="0.5"/>
    <n v="2"/>
    <n v="6.8"/>
    <n v="10607"/>
    <n v="4"/>
    <n v="340.2"/>
    <n v="23"/>
    <n v="0"/>
    <n v="0"/>
    <n v="0"/>
    <n v="0"/>
    <n v="36.08"/>
    <n v="36.5"/>
    <n v="23"/>
    <s v="2017Plan"/>
    <d v="2018-12-01T00:00:00"/>
    <x v="0"/>
    <x v="25"/>
    <n v="0.378"/>
    <n v="0.222"/>
    <x v="2"/>
  </r>
  <r>
    <x v="2"/>
    <x v="11"/>
    <n v="33"/>
    <s v="Trimble Co 09"/>
    <n v="4"/>
    <n v="0"/>
    <n v="3"/>
    <n v="5"/>
    <n v="43"/>
    <n v="10754"/>
    <n v="26"/>
    <n v="340.2"/>
    <n v="146"/>
    <n v="0"/>
    <n v="1"/>
    <n v="0"/>
    <n v="0"/>
    <n v="36.58"/>
    <n v="36.770000000000003"/>
    <n v="147"/>
    <s v="2017Plan"/>
    <d v="2018-12-01T00:00:00"/>
    <x v="0"/>
    <x v="26"/>
    <n v="2.52"/>
    <n v="1.48"/>
    <x v="2"/>
  </r>
  <r>
    <x v="2"/>
    <x v="11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27"/>
    <n v="0"/>
    <n v="0"/>
    <x v="2"/>
  </r>
  <r>
    <x v="2"/>
    <x v="1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28"/>
    <s v="N/A"/>
    <n v="0"/>
    <x v="2"/>
  </r>
  <r>
    <x v="2"/>
    <x v="1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29"/>
    <n v="0"/>
    <s v="N/A"/>
    <x v="2"/>
  </r>
  <r>
    <x v="2"/>
    <x v="1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30"/>
    <s v="N/A"/>
    <n v="0"/>
    <x v="2"/>
  </r>
  <r>
    <x v="2"/>
    <x v="1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31"/>
    <s v="N/A"/>
    <n v="0"/>
    <x v="2"/>
  </r>
  <r>
    <x v="2"/>
    <x v="1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32"/>
    <s v="N/A"/>
    <n v="0"/>
    <x v="2"/>
  </r>
  <r>
    <x v="2"/>
    <x v="11"/>
    <n v="40"/>
    <s v="Dix Dam"/>
    <n v="9"/>
    <n v="0"/>
    <n v="38.299999999999997"/>
    <n v="33"/>
    <s v=""/>
    <s v=""/>
    <n v="293"/>
    <n v="0"/>
    <n v="0"/>
    <s v=""/>
    <n v="0"/>
    <n v="0"/>
    <n v="0"/>
    <n v="0"/>
    <n v="0"/>
    <n v="0"/>
    <s v="2017Plan"/>
    <d v="2018-12-01T00:00:00"/>
    <x v="0"/>
    <x v="33"/>
    <n v="9"/>
    <s v="N/A"/>
    <x v="3"/>
  </r>
  <r>
    <x v="2"/>
    <x v="11"/>
    <n v="41"/>
    <s v="Ohio Falls"/>
    <n v="20.7"/>
    <n v="0"/>
    <n v="100"/>
    <n v="0"/>
    <s v=""/>
    <s v=""/>
    <n v="744"/>
    <n v="0"/>
    <n v="0"/>
    <s v=""/>
    <n v="0"/>
    <n v="0"/>
    <n v="0"/>
    <n v="0"/>
    <n v="0"/>
    <n v="0"/>
    <s v="2017Plan"/>
    <d v="2018-12-01T00:00:00"/>
    <x v="0"/>
    <x v="34"/>
    <s v="N/A"/>
    <n v="20.7"/>
    <x v="3"/>
  </r>
  <r>
    <x v="2"/>
    <x v="11"/>
    <n v="42"/>
    <s v="Brown Solar"/>
    <n v="0.9"/>
    <n v="0"/>
    <n v="100"/>
    <n v="0"/>
    <s v=""/>
    <s v=""/>
    <n v="744"/>
    <n v="0"/>
    <n v="0"/>
    <s v=""/>
    <n v="0"/>
    <n v="0"/>
    <n v="0"/>
    <n v="0"/>
    <n v="0"/>
    <n v="0"/>
    <s v="2017Plan"/>
    <d v="2018-12-01T00:00:00"/>
    <x v="0"/>
    <x v="35"/>
    <n v="0.54900000000000004"/>
    <n v="0.35100000000000003"/>
    <x v="4"/>
  </r>
  <r>
    <x v="2"/>
    <x v="11"/>
    <n v="43"/>
    <s v="OVEC-K Min"/>
    <n v="11.5"/>
    <n v="0"/>
    <n v="100"/>
    <n v="0"/>
    <n v="1153.2"/>
    <n v="100000"/>
    <n v="744"/>
    <n v="27.2"/>
    <n v="313"/>
    <n v="0"/>
    <n v="0"/>
    <n v="0"/>
    <n v="0"/>
    <n v="27.16"/>
    <n v="27.16"/>
    <n v="313"/>
    <s v="2017Plan"/>
    <d v="2018-12-01T00:00:00"/>
    <x v="0"/>
    <x v="36"/>
    <n v="11.5"/>
    <s v="N/A"/>
    <x v="0"/>
  </r>
  <r>
    <x v="2"/>
    <x v="11"/>
    <n v="44"/>
    <s v="OVEC-K Max"/>
    <n v="4.5999999999999996"/>
    <n v="0"/>
    <n v="19.2"/>
    <n v="49"/>
    <n v="461.8"/>
    <n v="100000"/>
    <n v="141"/>
    <n v="27.2"/>
    <n v="125"/>
    <n v="0"/>
    <n v="0"/>
    <n v="0"/>
    <n v="0"/>
    <n v="27.16"/>
    <n v="27.16"/>
    <n v="125"/>
    <s v="2017Plan"/>
    <d v="2018-12-01T00:00:00"/>
    <x v="0"/>
    <x v="36"/>
    <n v="4.5999999999999996"/>
    <s v="N/A"/>
    <x v="0"/>
  </r>
  <r>
    <x v="2"/>
    <x v="11"/>
    <n v="45"/>
    <s v="OVEC-L Min"/>
    <n v="25.7"/>
    <n v="0"/>
    <n v="100"/>
    <n v="0"/>
    <n v="2566.8000000000002"/>
    <n v="100000"/>
    <n v="744"/>
    <n v="27.2"/>
    <n v="697"/>
    <n v="0"/>
    <n v="0"/>
    <n v="0"/>
    <n v="0"/>
    <n v="27.16"/>
    <n v="27.16"/>
    <n v="697"/>
    <s v="2017Plan"/>
    <d v="2018-12-01T00:00:00"/>
    <x v="0"/>
    <x v="36"/>
    <s v="N/A"/>
    <n v="25.7"/>
    <x v="0"/>
  </r>
  <r>
    <x v="2"/>
    <x v="11"/>
    <n v="46"/>
    <s v="OVEC-L Max"/>
    <n v="14.5"/>
    <n v="0"/>
    <n v="26.5"/>
    <n v="62"/>
    <n v="1451.3"/>
    <n v="100000"/>
    <n v="196"/>
    <n v="27.2"/>
    <n v="394"/>
    <n v="0"/>
    <n v="0"/>
    <n v="0"/>
    <n v="0"/>
    <n v="27.16"/>
    <n v="27.16"/>
    <n v="394"/>
    <s v="2017Plan"/>
    <d v="2018-12-01T00:00:00"/>
    <x v="0"/>
    <x v="36"/>
    <s v="N/A"/>
    <n v="14.5"/>
    <x v="0"/>
  </r>
  <r>
    <x v="2"/>
    <x v="1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5"/>
  </r>
  <r>
    <x v="2"/>
    <x v="11"/>
    <n v="60"/>
    <s v="NF5X16NF1"/>
    <n v="-31.3"/>
    <n v="0"/>
    <n v="23.3"/>
    <n v="22"/>
    <s v=""/>
    <s v=""/>
    <n v="261"/>
    <n v="37.5"/>
    <n v="-1175"/>
    <s v=""/>
    <n v="0"/>
    <n v="0"/>
    <n v="309"/>
    <n v="27.61"/>
    <n v="27.61"/>
    <n v="-865"/>
    <s v="2017Plan"/>
    <d v="2018-12-01T00:00:00"/>
    <x v="0"/>
    <x v="37"/>
    <s v="N/A"/>
    <s v="N/A"/>
    <x v="6"/>
  </r>
  <r>
    <x v="2"/>
    <x v="11"/>
    <n v="61"/>
    <s v="NF7X8NF01"/>
    <n v="-6"/>
    <n v="0"/>
    <n v="24.1"/>
    <n v="31"/>
    <s v=""/>
    <s v=""/>
    <n v="242"/>
    <n v="34.1"/>
    <n v="-204"/>
    <s v=""/>
    <n v="0"/>
    <n v="0"/>
    <n v="51"/>
    <n v="25.6"/>
    <n v="25.6"/>
    <n v="-153"/>
    <s v="2017Plan"/>
    <d v="2018-12-01T00:00:00"/>
    <x v="0"/>
    <x v="37"/>
    <s v="N/A"/>
    <s v="N/A"/>
    <x v="6"/>
  </r>
  <r>
    <x v="2"/>
    <x v="11"/>
    <n v="62"/>
    <s v="NF2X16SAT1"/>
    <n v="-10.4"/>
    <n v="0"/>
    <n v="37.299999999999997"/>
    <n v="6"/>
    <s v=""/>
    <s v=""/>
    <n v="79"/>
    <n v="36.299999999999997"/>
    <n v="-380"/>
    <s v=""/>
    <n v="0"/>
    <n v="0"/>
    <n v="89"/>
    <n v="27.78"/>
    <n v="27.78"/>
    <n v="-290"/>
    <s v="2017Plan"/>
    <d v="2018-12-01T00:00:00"/>
    <x v="0"/>
    <x v="37"/>
    <s v="N/A"/>
    <s v="N/A"/>
    <x v="6"/>
  </r>
  <r>
    <x v="2"/>
    <x v="11"/>
    <n v="63"/>
    <s v="NF2X16SUN1"/>
    <n v="-7.9"/>
    <n v="0"/>
    <n v="28.1"/>
    <n v="6"/>
    <s v=""/>
    <s v=""/>
    <n v="78"/>
    <n v="34.200000000000003"/>
    <n v="-269"/>
    <s v=""/>
    <n v="0"/>
    <n v="0"/>
    <n v="66"/>
    <n v="25.88"/>
    <n v="25.88"/>
    <n v="-203"/>
    <s v="2017Plan"/>
    <d v="2018-12-01T00:00:00"/>
    <x v="0"/>
    <x v="37"/>
    <s v="N/A"/>
    <s v="N/A"/>
    <x v="6"/>
  </r>
  <r>
    <x v="2"/>
    <x v="1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6"/>
  </r>
  <r>
    <x v="2"/>
    <x v="1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6"/>
  </r>
  <r>
    <x v="2"/>
    <x v="1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6"/>
  </r>
  <r>
    <x v="2"/>
    <x v="1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6"/>
  </r>
  <r>
    <x v="2"/>
    <x v="1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8-12-01T00:00:00"/>
    <x v="0"/>
    <x v="37"/>
    <s v="N/A"/>
    <s v="N/A"/>
    <x v="7"/>
  </r>
  <r>
    <x v="2"/>
    <x v="1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37"/>
    <s v="N/A"/>
    <s v="N/A"/>
    <x v="1"/>
  </r>
  <r>
    <x v="2"/>
    <x v="1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37"/>
    <s v="N/A"/>
    <s v="N/A"/>
    <x v="1"/>
  </r>
  <r>
    <x v="2"/>
    <x v="1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37"/>
    <s v="N/A"/>
    <s v="N/A"/>
    <x v="1"/>
  </r>
  <r>
    <x v="2"/>
    <x v="1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8-12-01T00:00:00"/>
    <x v="0"/>
    <x v="37"/>
    <s v="N/A"/>
    <s v="N/A"/>
    <x v="1"/>
  </r>
  <r>
    <x v="2"/>
    <x v="11"/>
    <n v="84"/>
    <s v="Bluegrass 3"/>
    <n v="1.7"/>
    <n v="0"/>
    <n v="1.3"/>
    <n v="2"/>
    <n v="18"/>
    <n v="10900"/>
    <n v="10"/>
    <n v="341.9"/>
    <n v="61"/>
    <n v="0"/>
    <n v="18"/>
    <n v="0"/>
    <n v="1"/>
    <n v="37.86"/>
    <n v="48.96"/>
    <n v="81"/>
    <s v="2017Plan"/>
    <d v="2018-12-01T00:00:00"/>
    <x v="0"/>
    <x v="38"/>
    <s v="N/A"/>
    <n v="1.7"/>
    <x v="2"/>
  </r>
  <r>
    <x v="3"/>
    <x v="0"/>
    <n v="1"/>
    <s v="Brown 1"/>
    <n v="16"/>
    <n v="0"/>
    <n v="20.2"/>
    <n v="2"/>
    <n v="188.8"/>
    <n v="11767"/>
    <n v="406"/>
    <n v="269.39999999999998"/>
    <n v="509"/>
    <n v="2"/>
    <n v="23"/>
    <n v="0"/>
    <n v="47"/>
    <n v="34.65"/>
    <n v="36.11"/>
    <n v="579"/>
    <s v="2017Plan"/>
    <d v="2019-01-01T00:00:00"/>
    <x v="0"/>
    <x v="0"/>
    <n v="16"/>
    <s v="N/A"/>
    <x v="0"/>
  </r>
  <r>
    <x v="3"/>
    <x v="0"/>
    <n v="2"/>
    <s v="Brown 2"/>
    <n v="39.700000000000003"/>
    <n v="0"/>
    <n v="31.8"/>
    <n v="2"/>
    <n v="433.3"/>
    <n v="10914"/>
    <n v="567"/>
    <n v="269.39999999999998"/>
    <n v="1167"/>
    <n v="1"/>
    <n v="22"/>
    <n v="0"/>
    <n v="88"/>
    <n v="31.63"/>
    <n v="32.18"/>
    <n v="1278"/>
    <s v="2017Plan"/>
    <d v="2019-01-01T00:00:00"/>
    <x v="0"/>
    <x v="1"/>
    <n v="39.700000000000003"/>
    <s v="N/A"/>
    <x v="0"/>
  </r>
  <r>
    <x v="3"/>
    <x v="0"/>
    <n v="3"/>
    <s v="Brown 3"/>
    <n v="72"/>
    <n v="0"/>
    <n v="23.4"/>
    <n v="4"/>
    <n v="874.6"/>
    <n v="12150"/>
    <n v="460"/>
    <n v="269.39999999999998"/>
    <n v="2356"/>
    <n v="4"/>
    <n v="64"/>
    <n v="0"/>
    <n v="228"/>
    <n v="35.9"/>
    <n v="36.79"/>
    <n v="2648"/>
    <s v="2017Plan"/>
    <d v="2019-01-01T00:00:00"/>
    <x v="0"/>
    <x v="2"/>
    <n v="72"/>
    <s v="N/A"/>
    <x v="0"/>
  </r>
  <r>
    <x v="3"/>
    <x v="0"/>
    <n v="4"/>
    <s v="Ghent 1"/>
    <n v="272.89999999999998"/>
    <n v="0"/>
    <n v="77.099999999999994"/>
    <n v="1"/>
    <n v="2828.7"/>
    <n v="10363"/>
    <n v="640"/>
    <n v="200.8"/>
    <n v="5680"/>
    <n v="1"/>
    <n v="19"/>
    <n v="0"/>
    <n v="541"/>
    <n v="22.79"/>
    <n v="22.86"/>
    <n v="6241"/>
    <s v="2017Plan"/>
    <d v="2019-01-01T00:00:00"/>
    <x v="0"/>
    <x v="3"/>
    <n v="272.89999999999998"/>
    <s v="N/A"/>
    <x v="0"/>
  </r>
  <r>
    <x v="3"/>
    <x v="0"/>
    <n v="5"/>
    <s v="Ghent 2"/>
    <n v="289"/>
    <n v="0"/>
    <n v="81.8"/>
    <n v="2"/>
    <n v="2982"/>
    <n v="10319"/>
    <n v="699"/>
    <n v="200.8"/>
    <n v="5988"/>
    <n v="2"/>
    <n v="29"/>
    <n v="0"/>
    <n v="337"/>
    <n v="21.88"/>
    <n v="21.98"/>
    <n v="6353"/>
    <s v="2017Plan"/>
    <d v="2019-01-01T00:00:00"/>
    <x v="0"/>
    <x v="4"/>
    <n v="289"/>
    <s v="N/A"/>
    <x v="0"/>
  </r>
  <r>
    <x v="3"/>
    <x v="0"/>
    <n v="6"/>
    <s v="Ghent 3"/>
    <n v="276.89999999999998"/>
    <n v="0"/>
    <n v="77.900000000000006"/>
    <n v="2"/>
    <n v="3090.3"/>
    <n v="11159"/>
    <n v="702"/>
    <n v="200.8"/>
    <n v="6205"/>
    <n v="3"/>
    <n v="47"/>
    <n v="0"/>
    <n v="535"/>
    <n v="24.34"/>
    <n v="24.51"/>
    <n v="6787"/>
    <s v="2017Plan"/>
    <d v="2019-01-01T00:00:00"/>
    <x v="0"/>
    <x v="5"/>
    <n v="276.89999999999998"/>
    <s v="N/A"/>
    <x v="0"/>
  </r>
  <r>
    <x v="3"/>
    <x v="0"/>
    <n v="7"/>
    <s v="Ghent 4"/>
    <n v="296.60000000000002"/>
    <n v="0"/>
    <n v="81.8"/>
    <n v="2"/>
    <n v="3227"/>
    <n v="10882"/>
    <n v="700"/>
    <n v="200.8"/>
    <n v="6480"/>
    <n v="4"/>
    <n v="56"/>
    <n v="0"/>
    <n v="594"/>
    <n v="23.85"/>
    <n v="24.04"/>
    <n v="7130"/>
    <s v="2017Plan"/>
    <d v="2019-01-01T00:00:00"/>
    <x v="0"/>
    <x v="6"/>
    <n v="296.60000000000002"/>
    <s v="N/A"/>
    <x v="0"/>
  </r>
  <r>
    <x v="3"/>
    <x v="0"/>
    <n v="8"/>
    <s v="Mill Creek 1"/>
    <n v="172.4"/>
    <n v="0"/>
    <n v="77.3"/>
    <n v="2"/>
    <n v="1813.5"/>
    <n v="10517"/>
    <n v="692"/>
    <n v="199.6"/>
    <n v="3620"/>
    <n v="4"/>
    <n v="18"/>
    <n v="0"/>
    <n v="155"/>
    <n v="21.89"/>
    <n v="21.99"/>
    <n v="3792"/>
    <s v="2017Plan"/>
    <d v="2019-01-01T00:00:00"/>
    <x v="0"/>
    <x v="7"/>
    <s v="N/A"/>
    <n v="172.4"/>
    <x v="0"/>
  </r>
  <r>
    <x v="3"/>
    <x v="0"/>
    <n v="9"/>
    <s v="Mill Creek 2"/>
    <n v="171.8"/>
    <n v="0"/>
    <n v="78.3"/>
    <n v="2"/>
    <n v="1827.1"/>
    <n v="10634"/>
    <n v="677"/>
    <n v="199.6"/>
    <n v="3647"/>
    <n v="4"/>
    <n v="18"/>
    <n v="0"/>
    <n v="195"/>
    <n v="22.36"/>
    <n v="22.46"/>
    <n v="3859"/>
    <s v="2017Plan"/>
    <d v="2019-01-01T00:00:00"/>
    <x v="0"/>
    <x v="8"/>
    <s v="N/A"/>
    <n v="171.8"/>
    <x v="0"/>
  </r>
  <r>
    <x v="3"/>
    <x v="0"/>
    <n v="10"/>
    <s v="Mill Creek 3"/>
    <n v="216.7"/>
    <n v="0"/>
    <n v="75.099999999999994"/>
    <n v="2"/>
    <n v="2307.1999999999998"/>
    <n v="10649"/>
    <n v="678"/>
    <n v="199.6"/>
    <n v="4605"/>
    <n v="12"/>
    <n v="49"/>
    <n v="0"/>
    <n v="277"/>
    <n v="22.53"/>
    <n v="22.76"/>
    <n v="4931"/>
    <s v="2017Plan"/>
    <d v="2019-01-01T00:00:00"/>
    <x v="0"/>
    <x v="9"/>
    <s v="N/A"/>
    <n v="216.7"/>
    <x v="0"/>
  </r>
  <r>
    <x v="3"/>
    <x v="0"/>
    <n v="11"/>
    <s v="Mill Creek 4"/>
    <n v="301.5"/>
    <n v="0"/>
    <n v="83.4"/>
    <n v="2"/>
    <n v="3125.4"/>
    <n v="10365"/>
    <n v="697"/>
    <n v="199.6"/>
    <n v="6238"/>
    <n v="19"/>
    <n v="78"/>
    <n v="0"/>
    <n v="357"/>
    <n v="21.87"/>
    <n v="22.13"/>
    <n v="6673"/>
    <s v="2017Plan"/>
    <d v="2019-01-01T00:00:00"/>
    <x v="0"/>
    <x v="10"/>
    <s v="N/A"/>
    <n v="301.5"/>
    <x v="0"/>
  </r>
  <r>
    <x v="3"/>
    <x v="0"/>
    <n v="12"/>
    <s v="Trimble County 1"/>
    <n v="219.7"/>
    <n v="0"/>
    <n v="79.8"/>
    <n v="2"/>
    <n v="2342.6"/>
    <n v="10664"/>
    <n v="678"/>
    <n v="196.5"/>
    <n v="4604"/>
    <n v="7"/>
    <n v="102"/>
    <n v="0"/>
    <n v="291"/>
    <n v="22.28"/>
    <n v="22.75"/>
    <n v="4997"/>
    <s v="2017Plan"/>
    <d v="2019-01-01T00:00:00"/>
    <x v="0"/>
    <x v="11"/>
    <s v="N/A"/>
    <n v="219.7"/>
    <x v="0"/>
  </r>
  <r>
    <x v="3"/>
    <x v="0"/>
    <n v="13"/>
    <s v="Trimble County 2"/>
    <n v="372.3"/>
    <n v="0"/>
    <n v="87.8"/>
    <n v="1"/>
    <n v="3396.1"/>
    <n v="9123"/>
    <n v="681"/>
    <n v="204.8"/>
    <n v="6956"/>
    <n v="14"/>
    <n v="50"/>
    <n v="0"/>
    <n v="541"/>
    <n v="20.14"/>
    <n v="20.27"/>
    <n v="7547"/>
    <s v="2017Plan"/>
    <d v="2019-01-01T00:00:00"/>
    <x v="0"/>
    <x v="12"/>
    <n v="301.56300000000005"/>
    <n v="70.737000000000009"/>
    <x v="0"/>
  </r>
  <r>
    <x v="3"/>
    <x v="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13"/>
    <n v="0"/>
    <n v="0"/>
    <x v="1"/>
  </r>
  <r>
    <x v="3"/>
    <x v="0"/>
    <n v="15"/>
    <s v="Cane Run 7 2X1"/>
    <n v="388.9"/>
    <n v="0"/>
    <n v="76.5"/>
    <n v="8"/>
    <n v="2647.1"/>
    <n v="6806"/>
    <n v="601"/>
    <n v="362"/>
    <n v="9582"/>
    <n v="23"/>
    <n v="84"/>
    <n v="0"/>
    <n v="503"/>
    <n v="25.93"/>
    <n v="26.15"/>
    <n v="10169"/>
    <s v="2017Plan"/>
    <d v="2019-01-01T00:00:00"/>
    <x v="0"/>
    <x v="13"/>
    <n v="303.34199999999998"/>
    <n v="85.557999999999993"/>
    <x v="1"/>
  </r>
  <r>
    <x v="3"/>
    <x v="0"/>
    <n v="16"/>
    <s v="Brown 5"/>
    <n v="0.3"/>
    <n v="0"/>
    <n v="0.3"/>
    <n v="2"/>
    <n v="4"/>
    <n v="14686"/>
    <n v="4"/>
    <n v="364"/>
    <n v="15"/>
    <n v="0"/>
    <n v="1"/>
    <n v="0"/>
    <n v="0"/>
    <n v="53.45"/>
    <n v="55.44"/>
    <n v="15"/>
    <s v="2017Plan"/>
    <d v="2019-01-01T00:00:00"/>
    <x v="0"/>
    <x v="14"/>
    <n v="0.14099999999999999"/>
    <n v="0.159"/>
    <x v="2"/>
  </r>
  <r>
    <x v="3"/>
    <x v="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14"/>
    <n v="0"/>
    <n v="0"/>
    <x v="2"/>
  </r>
  <r>
    <x v="3"/>
    <x v="0"/>
    <n v="18"/>
    <s v="Brown 6"/>
    <n v="4.2"/>
    <n v="0"/>
    <n v="3.3"/>
    <n v="4"/>
    <n v="45.5"/>
    <n v="10918"/>
    <n v="30"/>
    <n v="364"/>
    <n v="166"/>
    <n v="1"/>
    <n v="34"/>
    <n v="0"/>
    <n v="13"/>
    <n v="42.89"/>
    <n v="51.1"/>
    <n v="213"/>
    <s v="2017Plan"/>
    <d v="2019-01-01T00:00:00"/>
    <x v="0"/>
    <x v="15"/>
    <n v="2.6040000000000001"/>
    <n v="1.5960000000000001"/>
    <x v="2"/>
  </r>
  <r>
    <x v="3"/>
    <x v="0"/>
    <n v="19"/>
    <s v="Brown 7"/>
    <n v="6.4"/>
    <n v="0"/>
    <n v="5"/>
    <n v="4"/>
    <n v="71.3"/>
    <n v="11151"/>
    <n v="49"/>
    <n v="363.9"/>
    <n v="259"/>
    <n v="1"/>
    <n v="3"/>
    <n v="0"/>
    <n v="0"/>
    <n v="40.58"/>
    <n v="41.08"/>
    <n v="263"/>
    <s v="2017Plan"/>
    <d v="2019-01-01T00:00:00"/>
    <x v="0"/>
    <x v="16"/>
    <n v="3.968"/>
    <n v="2.4320000000000004"/>
    <x v="2"/>
  </r>
  <r>
    <x v="3"/>
    <x v="0"/>
    <n v="20"/>
    <s v="Brown 8"/>
    <n v="0.3"/>
    <n v="0"/>
    <n v="0.3"/>
    <n v="1"/>
    <n v="4.3"/>
    <n v="16599"/>
    <n v="5"/>
    <n v="364"/>
    <n v="16"/>
    <n v="0"/>
    <n v="0"/>
    <n v="0"/>
    <n v="0"/>
    <n v="60.41"/>
    <n v="61.32"/>
    <n v="16"/>
    <s v="2017Plan"/>
    <d v="2019-01-01T00:00:00"/>
    <x v="0"/>
    <x v="17"/>
    <n v="0.3"/>
    <s v="N/A"/>
    <x v="2"/>
  </r>
  <r>
    <x v="3"/>
    <x v="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17"/>
    <n v="0"/>
    <s v="N/A"/>
    <x v="2"/>
  </r>
  <r>
    <x v="3"/>
    <x v="0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18"/>
    <n v="0"/>
    <s v="N/A"/>
    <x v="2"/>
  </r>
  <r>
    <x v="3"/>
    <x v="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18"/>
    <n v="0"/>
    <s v="N/A"/>
    <x v="2"/>
  </r>
  <r>
    <x v="3"/>
    <x v="0"/>
    <n v="24"/>
    <s v="Brown 10"/>
    <n v="0.6"/>
    <n v="0"/>
    <n v="0.6"/>
    <n v="3"/>
    <n v="10.3"/>
    <n v="16761"/>
    <n v="12"/>
    <n v="364"/>
    <n v="37"/>
    <n v="0"/>
    <n v="1"/>
    <n v="0"/>
    <n v="0"/>
    <n v="61"/>
    <n v="62.39"/>
    <n v="38"/>
    <s v="2017Plan"/>
    <d v="2019-01-01T00:00:00"/>
    <x v="0"/>
    <x v="19"/>
    <n v="0.6"/>
    <s v="N/A"/>
    <x v="2"/>
  </r>
  <r>
    <x v="3"/>
    <x v="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19"/>
    <n v="0"/>
    <s v="N/A"/>
    <x v="2"/>
  </r>
  <r>
    <x v="3"/>
    <x v="0"/>
    <n v="26"/>
    <s v="Brown 11"/>
    <n v="0.3"/>
    <n v="0"/>
    <n v="0.3"/>
    <n v="1"/>
    <n v="4.3"/>
    <n v="16663"/>
    <n v="5"/>
    <n v="364"/>
    <n v="16"/>
    <n v="0"/>
    <n v="0"/>
    <n v="0"/>
    <n v="0"/>
    <n v="60.64"/>
    <n v="61.56"/>
    <n v="16"/>
    <s v="2017Plan"/>
    <d v="2019-01-01T00:00:00"/>
    <x v="0"/>
    <x v="20"/>
    <n v="0.3"/>
    <s v="N/A"/>
    <x v="2"/>
  </r>
  <r>
    <x v="3"/>
    <x v="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20"/>
    <n v="0"/>
    <s v="N/A"/>
    <x v="2"/>
  </r>
  <r>
    <x v="3"/>
    <x v="0"/>
    <n v="28"/>
    <s v="Paddys Run 13"/>
    <n v="15.5"/>
    <n v="0"/>
    <n v="11.9"/>
    <n v="15"/>
    <n v="167.4"/>
    <n v="10796"/>
    <n v="108"/>
    <n v="364"/>
    <n v="609"/>
    <n v="1"/>
    <n v="3"/>
    <n v="0"/>
    <n v="0"/>
    <n v="39.29"/>
    <n v="39.450000000000003"/>
    <n v="612"/>
    <s v="2017Plan"/>
    <d v="2019-01-01T00:00:00"/>
    <x v="0"/>
    <x v="21"/>
    <n v="7.2849999999999993"/>
    <n v="8.2149999999999999"/>
    <x v="2"/>
  </r>
  <r>
    <x v="3"/>
    <x v="0"/>
    <n v="29"/>
    <s v="Trimble Co 05"/>
    <n v="26.3"/>
    <n v="0"/>
    <n v="19.8"/>
    <n v="18"/>
    <n v="290.2"/>
    <n v="11017"/>
    <n v="183"/>
    <n v="363.9"/>
    <n v="1056"/>
    <n v="1"/>
    <n v="3"/>
    <n v="0"/>
    <n v="0"/>
    <n v="40.1"/>
    <n v="40.21"/>
    <n v="1059"/>
    <s v="2017Plan"/>
    <d v="2019-01-01T00:00:00"/>
    <x v="0"/>
    <x v="22"/>
    <n v="18.672999999999998"/>
    <n v="7.6269999999999998"/>
    <x v="2"/>
  </r>
  <r>
    <x v="3"/>
    <x v="0"/>
    <n v="30"/>
    <s v="Trimble Co 06"/>
    <n v="24.9"/>
    <n v="0"/>
    <n v="18.7"/>
    <n v="17"/>
    <n v="274.60000000000002"/>
    <n v="11040"/>
    <n v="174"/>
    <n v="363.9"/>
    <n v="999"/>
    <n v="1"/>
    <n v="3"/>
    <n v="0"/>
    <n v="0"/>
    <n v="40.18"/>
    <n v="40.29"/>
    <n v="1002"/>
    <s v="2017Plan"/>
    <d v="2019-01-01T00:00:00"/>
    <x v="0"/>
    <x v="23"/>
    <n v="17.678999999999998"/>
    <n v="7.2209999999999992"/>
    <x v="2"/>
  </r>
  <r>
    <x v="3"/>
    <x v="0"/>
    <n v="31"/>
    <s v="Trimble Co 07"/>
    <n v="16.100000000000001"/>
    <n v="0"/>
    <n v="12.1"/>
    <n v="17"/>
    <n v="177.1"/>
    <n v="11019"/>
    <n v="112"/>
    <n v="363.9"/>
    <n v="644"/>
    <n v="1"/>
    <n v="3"/>
    <n v="0"/>
    <n v="0"/>
    <n v="40.11"/>
    <n v="40.28"/>
    <n v="647"/>
    <s v="2017Plan"/>
    <d v="2019-01-01T00:00:00"/>
    <x v="0"/>
    <x v="24"/>
    <n v="10.143000000000001"/>
    <n v="5.9570000000000007"/>
    <x v="2"/>
  </r>
  <r>
    <x v="3"/>
    <x v="0"/>
    <n v="32"/>
    <s v="Trimble Co 08"/>
    <n v="3.2"/>
    <n v="0"/>
    <n v="2.4"/>
    <n v="6"/>
    <n v="34.200000000000003"/>
    <n v="10638"/>
    <n v="20"/>
    <n v="363.9"/>
    <n v="124"/>
    <n v="0"/>
    <n v="1"/>
    <n v="0"/>
    <n v="0"/>
    <n v="38.72"/>
    <n v="39.020000000000003"/>
    <n v="125"/>
    <s v="2017Plan"/>
    <d v="2019-01-01T00:00:00"/>
    <x v="0"/>
    <x v="25"/>
    <n v="2.016"/>
    <n v="1.1839999999999999"/>
    <x v="2"/>
  </r>
  <r>
    <x v="3"/>
    <x v="0"/>
    <n v="33"/>
    <s v="Trimble Co 09"/>
    <n v="12"/>
    <n v="0"/>
    <n v="9"/>
    <n v="13"/>
    <n v="130.69999999999999"/>
    <n v="10910"/>
    <n v="81"/>
    <n v="363.9"/>
    <n v="476"/>
    <n v="1"/>
    <n v="2"/>
    <n v="0"/>
    <n v="0"/>
    <n v="39.71"/>
    <n v="39.880000000000003"/>
    <n v="478"/>
    <s v="2017Plan"/>
    <d v="2019-01-01T00:00:00"/>
    <x v="0"/>
    <x v="26"/>
    <n v="7.5600000000000005"/>
    <n v="4.4399999999999995"/>
    <x v="2"/>
  </r>
  <r>
    <x v="3"/>
    <x v="0"/>
    <n v="34"/>
    <s v="Trimble Co 10"/>
    <n v="1.2"/>
    <n v="0"/>
    <n v="0.9"/>
    <n v="1"/>
    <n v="12.7"/>
    <n v="10409"/>
    <n v="7"/>
    <n v="364"/>
    <n v="46"/>
    <n v="0"/>
    <n v="0"/>
    <n v="0"/>
    <n v="0"/>
    <n v="37.89"/>
    <n v="38.020000000000003"/>
    <n v="46"/>
    <s v="2017Plan"/>
    <d v="2019-01-01T00:00:00"/>
    <x v="0"/>
    <x v="27"/>
    <n v="0.75600000000000001"/>
    <n v="0.44400000000000001"/>
    <x v="2"/>
  </r>
  <r>
    <x v="3"/>
    <x v="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28"/>
    <s v="N/A"/>
    <n v="0"/>
    <x v="2"/>
  </r>
  <r>
    <x v="3"/>
    <x v="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29"/>
    <n v="0"/>
    <s v="N/A"/>
    <x v="2"/>
  </r>
  <r>
    <x v="3"/>
    <x v="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30"/>
    <s v="N/A"/>
    <n v="0"/>
    <x v="2"/>
  </r>
  <r>
    <x v="3"/>
    <x v="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31"/>
    <s v="N/A"/>
    <n v="0"/>
    <x v="2"/>
  </r>
  <r>
    <x v="3"/>
    <x v="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32"/>
    <s v="N/A"/>
    <n v="0"/>
    <x v="2"/>
  </r>
  <r>
    <x v="3"/>
    <x v="0"/>
    <n v="40"/>
    <s v="Dix Dam"/>
    <n v="9.3000000000000007"/>
    <n v="0"/>
    <n v="39.5"/>
    <n v="45"/>
    <s v=""/>
    <s v=""/>
    <n v="301"/>
    <n v="0"/>
    <n v="0"/>
    <s v=""/>
    <n v="0"/>
    <n v="0"/>
    <n v="0"/>
    <n v="0"/>
    <n v="0"/>
    <n v="0"/>
    <s v="2017Plan"/>
    <d v="2019-01-01T00:00:00"/>
    <x v="0"/>
    <x v="33"/>
    <n v="9.3000000000000007"/>
    <s v="N/A"/>
    <x v="3"/>
  </r>
  <r>
    <x v="3"/>
    <x v="0"/>
    <n v="41"/>
    <s v="Ohio Falls"/>
    <n v="23.4"/>
    <n v="0"/>
    <n v="100"/>
    <n v="0"/>
    <s v=""/>
    <s v=""/>
    <n v="744"/>
    <n v="0"/>
    <n v="0"/>
    <s v=""/>
    <n v="0"/>
    <n v="0"/>
    <n v="0"/>
    <n v="0"/>
    <n v="0"/>
    <n v="0"/>
    <s v="2017Plan"/>
    <d v="2019-01-01T00:00:00"/>
    <x v="0"/>
    <x v="34"/>
    <s v="N/A"/>
    <n v="23.4"/>
    <x v="3"/>
  </r>
  <r>
    <x v="3"/>
    <x v="0"/>
    <n v="42"/>
    <s v="Brown Solar"/>
    <n v="0.9"/>
    <n v="0"/>
    <n v="100"/>
    <n v="0"/>
    <s v=""/>
    <s v=""/>
    <n v="744"/>
    <n v="0"/>
    <n v="0"/>
    <s v=""/>
    <n v="0"/>
    <n v="0"/>
    <n v="0"/>
    <n v="0"/>
    <n v="0"/>
    <n v="0"/>
    <s v="2017Plan"/>
    <d v="2019-01-01T00:00:00"/>
    <x v="0"/>
    <x v="35"/>
    <n v="0.54900000000000004"/>
    <n v="0.35100000000000003"/>
    <x v="4"/>
  </r>
  <r>
    <x v="3"/>
    <x v="0"/>
    <n v="43"/>
    <s v="OVEC-K Min"/>
    <n v="11.5"/>
    <n v="0"/>
    <n v="100"/>
    <n v="0"/>
    <n v="1153.2"/>
    <n v="100000"/>
    <n v="744"/>
    <n v="27.8"/>
    <n v="321"/>
    <n v="0"/>
    <n v="0"/>
    <n v="0"/>
    <n v="0"/>
    <n v="27.8"/>
    <n v="27.8"/>
    <n v="321"/>
    <s v="2017Plan"/>
    <d v="2019-01-01T00:00:00"/>
    <x v="0"/>
    <x v="36"/>
    <n v="11.5"/>
    <s v="N/A"/>
    <x v="0"/>
  </r>
  <r>
    <x v="3"/>
    <x v="0"/>
    <n v="44"/>
    <s v="OVEC-K Max"/>
    <n v="6.3"/>
    <n v="0"/>
    <n v="25.5"/>
    <n v="60"/>
    <n v="627"/>
    <n v="100000"/>
    <n v="190"/>
    <n v="27.8"/>
    <n v="174"/>
    <n v="0"/>
    <n v="0"/>
    <n v="0"/>
    <n v="0"/>
    <n v="27.8"/>
    <n v="27.8"/>
    <n v="174"/>
    <s v="2017Plan"/>
    <d v="2019-01-01T00:00:00"/>
    <x v="0"/>
    <x v="36"/>
    <n v="6.3"/>
    <s v="N/A"/>
    <x v="0"/>
  </r>
  <r>
    <x v="3"/>
    <x v="0"/>
    <n v="45"/>
    <s v="OVEC-L Min"/>
    <n v="25.7"/>
    <n v="0"/>
    <n v="100"/>
    <n v="0"/>
    <n v="2566.8000000000002"/>
    <n v="100000"/>
    <n v="744"/>
    <n v="27.8"/>
    <n v="714"/>
    <n v="0"/>
    <n v="0"/>
    <n v="0"/>
    <n v="0"/>
    <n v="27.8"/>
    <n v="27.8"/>
    <n v="714"/>
    <s v="2017Plan"/>
    <d v="2019-01-01T00:00:00"/>
    <x v="0"/>
    <x v="36"/>
    <s v="N/A"/>
    <n v="25.7"/>
    <x v="0"/>
  </r>
  <r>
    <x v="3"/>
    <x v="0"/>
    <n v="46"/>
    <s v="OVEC-L Max"/>
    <n v="17"/>
    <n v="0"/>
    <n v="30.5"/>
    <n v="62"/>
    <n v="1702.5"/>
    <n v="100000"/>
    <n v="227"/>
    <n v="27.8"/>
    <n v="473"/>
    <n v="0"/>
    <n v="0"/>
    <n v="0"/>
    <n v="0"/>
    <n v="27.8"/>
    <n v="27.8"/>
    <n v="473"/>
    <s v="2017Plan"/>
    <d v="2019-01-01T00:00:00"/>
    <x v="0"/>
    <x v="36"/>
    <s v="N/A"/>
    <n v="17"/>
    <x v="0"/>
  </r>
  <r>
    <x v="3"/>
    <x v="0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5"/>
  </r>
  <r>
    <x v="3"/>
    <x v="0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5"/>
  </r>
  <r>
    <x v="3"/>
    <x v="0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5"/>
  </r>
  <r>
    <x v="3"/>
    <x v="0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5"/>
  </r>
  <r>
    <x v="3"/>
    <x v="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5"/>
  </r>
  <r>
    <x v="3"/>
    <x v="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5"/>
  </r>
  <r>
    <x v="3"/>
    <x v="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5"/>
  </r>
  <r>
    <x v="3"/>
    <x v="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5"/>
  </r>
  <r>
    <x v="3"/>
    <x v="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5"/>
  </r>
  <r>
    <x v="3"/>
    <x v="0"/>
    <n v="56"/>
    <s v="PUR7X8 1"/>
    <n v="0.1"/>
    <n v="0"/>
    <n v="0.8"/>
    <n v="2"/>
    <s v=""/>
    <s v=""/>
    <n v="2"/>
    <n v="18.100000000000001"/>
    <n v="2"/>
    <s v=""/>
    <n v="0"/>
    <n v="0"/>
    <n v="1"/>
    <n v="26.33"/>
    <n v="26.33"/>
    <n v="3"/>
    <s v="2017Plan"/>
    <d v="2019-01-01T00:00:00"/>
    <x v="0"/>
    <x v="37"/>
    <s v="N/A"/>
    <s v="N/A"/>
    <x v="5"/>
  </r>
  <r>
    <x v="3"/>
    <x v="0"/>
    <n v="57"/>
    <s v="PUR7X8 2"/>
    <n v="0.1"/>
    <n v="0"/>
    <n v="0.8"/>
    <n v="2"/>
    <s v=""/>
    <s v=""/>
    <n v="2"/>
    <n v="18.100000000000001"/>
    <n v="2"/>
    <s v=""/>
    <n v="0"/>
    <n v="0"/>
    <n v="1"/>
    <n v="26.33"/>
    <n v="26.33"/>
    <n v="3"/>
    <s v="2017Plan"/>
    <d v="2019-01-01T00:00:00"/>
    <x v="0"/>
    <x v="37"/>
    <s v="N/A"/>
    <s v="N/A"/>
    <x v="5"/>
  </r>
  <r>
    <x v="3"/>
    <x v="0"/>
    <n v="58"/>
    <s v="PUR7X8 3"/>
    <n v="0.1"/>
    <n v="0"/>
    <n v="0.4"/>
    <n v="1"/>
    <s v=""/>
    <s v=""/>
    <n v="1"/>
    <n v="13.8"/>
    <n v="1"/>
    <s v=""/>
    <n v="0"/>
    <n v="0"/>
    <n v="0"/>
    <n v="20.53"/>
    <n v="20.53"/>
    <n v="1"/>
    <s v="2017Plan"/>
    <d v="2019-01-01T00:00:00"/>
    <x v="0"/>
    <x v="37"/>
    <s v="N/A"/>
    <s v="N/A"/>
    <x v="5"/>
  </r>
  <r>
    <x v="3"/>
    <x v="0"/>
    <n v="59"/>
    <s v="PUR7X8 4"/>
    <n v="0.1"/>
    <n v="0"/>
    <n v="0.4"/>
    <n v="1"/>
    <s v=""/>
    <s v=""/>
    <n v="1"/>
    <n v="13.8"/>
    <n v="1"/>
    <s v=""/>
    <n v="0"/>
    <n v="0"/>
    <n v="0"/>
    <n v="20.53"/>
    <n v="20.53"/>
    <n v="1"/>
    <s v="2017Plan"/>
    <d v="2019-01-01T00:00:00"/>
    <x v="0"/>
    <x v="37"/>
    <s v="N/A"/>
    <s v="N/A"/>
    <x v="5"/>
  </r>
  <r>
    <x v="3"/>
    <x v="0"/>
    <n v="60"/>
    <s v="NF5X16NF1"/>
    <n v="-18.5"/>
    <n v="0"/>
    <n v="12.6"/>
    <n v="28"/>
    <s v=""/>
    <s v=""/>
    <n v="238"/>
    <n v="42"/>
    <n v="-775"/>
    <s v=""/>
    <n v="0"/>
    <n v="0"/>
    <n v="207"/>
    <n v="30.75"/>
    <n v="30.75"/>
    <n v="-568"/>
    <s v="2017Plan"/>
    <d v="2019-01-01T00:00:00"/>
    <x v="0"/>
    <x v="37"/>
    <s v="N/A"/>
    <s v="N/A"/>
    <x v="6"/>
  </r>
  <r>
    <x v="3"/>
    <x v="0"/>
    <n v="61"/>
    <s v="NF7X8NF01"/>
    <n v="-8.9"/>
    <n v="0"/>
    <n v="35.799999999999997"/>
    <n v="30"/>
    <s v=""/>
    <s v=""/>
    <n v="232"/>
    <n v="41.1"/>
    <n v="-365"/>
    <s v=""/>
    <n v="0"/>
    <n v="0"/>
    <n v="84"/>
    <n v="31.63"/>
    <n v="31.63"/>
    <n v="-281"/>
    <s v="2017Plan"/>
    <d v="2019-01-01T00:00:00"/>
    <x v="0"/>
    <x v="37"/>
    <s v="N/A"/>
    <s v="N/A"/>
    <x v="6"/>
  </r>
  <r>
    <x v="3"/>
    <x v="0"/>
    <n v="62"/>
    <s v="NF2X16SAT1"/>
    <n v="-8.6999999999999993"/>
    <n v="0"/>
    <n v="39"/>
    <n v="4"/>
    <s v=""/>
    <s v=""/>
    <n v="64"/>
    <n v="37.4"/>
    <n v="-327"/>
    <s v=""/>
    <n v="0"/>
    <n v="0"/>
    <n v="78"/>
    <n v="28.48"/>
    <n v="28.48"/>
    <n v="-249"/>
    <s v="2017Plan"/>
    <d v="2019-01-01T00:00:00"/>
    <x v="0"/>
    <x v="37"/>
    <s v="N/A"/>
    <s v="N/A"/>
    <x v="6"/>
  </r>
  <r>
    <x v="3"/>
    <x v="0"/>
    <n v="63"/>
    <s v="NF2X16SUN1"/>
    <n v="-7.9"/>
    <n v="0"/>
    <n v="35.200000000000003"/>
    <n v="4"/>
    <s v=""/>
    <s v=""/>
    <n v="64"/>
    <n v="35.9"/>
    <n v="-283"/>
    <s v=""/>
    <n v="0"/>
    <n v="0"/>
    <n v="69"/>
    <n v="27.09"/>
    <n v="27.09"/>
    <n v="-214"/>
    <s v="2017Plan"/>
    <d v="2019-01-01T00:00:00"/>
    <x v="0"/>
    <x v="37"/>
    <s v="N/A"/>
    <s v="N/A"/>
    <x v="6"/>
  </r>
  <r>
    <x v="3"/>
    <x v="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6"/>
  </r>
  <r>
    <x v="3"/>
    <x v="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6"/>
  </r>
  <r>
    <x v="3"/>
    <x v="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6"/>
  </r>
  <r>
    <x v="3"/>
    <x v="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6"/>
  </r>
  <r>
    <x v="3"/>
    <x v="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1-01T00:00:00"/>
    <x v="0"/>
    <x v="37"/>
    <s v="N/A"/>
    <s v="N/A"/>
    <x v="7"/>
  </r>
  <r>
    <x v="3"/>
    <x v="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37"/>
    <s v="N/A"/>
    <s v="N/A"/>
    <x v="1"/>
  </r>
  <r>
    <x v="3"/>
    <x v="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37"/>
    <s v="N/A"/>
    <s v="N/A"/>
    <x v="1"/>
  </r>
  <r>
    <x v="3"/>
    <x v="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37"/>
    <s v="N/A"/>
    <s v="N/A"/>
    <x v="1"/>
  </r>
  <r>
    <x v="3"/>
    <x v="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1-01T00:00:00"/>
    <x v="0"/>
    <x v="37"/>
    <s v="N/A"/>
    <s v="N/A"/>
    <x v="1"/>
  </r>
  <r>
    <x v="3"/>
    <x v="0"/>
    <n v="84"/>
    <s v="Bluegrass 3"/>
    <n v="3.5"/>
    <n v="0"/>
    <n v="2.9"/>
    <n v="8"/>
    <n v="38.4"/>
    <n v="10900"/>
    <n v="22"/>
    <n v="365.7"/>
    <n v="141"/>
    <n v="0"/>
    <n v="75"/>
    <n v="0"/>
    <n v="2"/>
    <n v="40.47"/>
    <n v="61.75"/>
    <n v="218"/>
    <s v="2017Plan"/>
    <d v="2019-01-01T00:00:00"/>
    <x v="0"/>
    <x v="38"/>
    <s v="N/A"/>
    <n v="3.5"/>
    <x v="2"/>
  </r>
  <r>
    <x v="3"/>
    <x v="1"/>
    <n v="1"/>
    <s v="Brown 1"/>
    <n v="14.6"/>
    <n v="0"/>
    <n v="20.3"/>
    <n v="2"/>
    <n v="172.8"/>
    <n v="11848"/>
    <n v="383"/>
    <n v="269.5"/>
    <n v="466"/>
    <n v="2"/>
    <n v="35"/>
    <n v="0"/>
    <n v="43"/>
    <n v="34.869999999999997"/>
    <n v="37.270000000000003"/>
    <n v="543"/>
    <s v="2017Plan"/>
    <d v="2019-02-01T00:00:00"/>
    <x v="0"/>
    <x v="0"/>
    <n v="14.6"/>
    <s v="N/A"/>
    <x v="0"/>
  </r>
  <r>
    <x v="3"/>
    <x v="1"/>
    <n v="2"/>
    <s v="Brown 2"/>
    <n v="35.4"/>
    <n v="0"/>
    <n v="31.4"/>
    <n v="2"/>
    <n v="387.4"/>
    <n v="10935"/>
    <n v="516"/>
    <n v="269.5"/>
    <n v="1044"/>
    <n v="2"/>
    <n v="28"/>
    <n v="0"/>
    <n v="79"/>
    <n v="31.69"/>
    <n v="32.479999999999997"/>
    <n v="1151"/>
    <s v="2017Plan"/>
    <d v="2019-02-01T00:00:00"/>
    <x v="0"/>
    <x v="1"/>
    <n v="35.4"/>
    <s v="N/A"/>
    <x v="0"/>
  </r>
  <r>
    <x v="3"/>
    <x v="1"/>
    <n v="3"/>
    <s v="Brown 3"/>
    <n v="69.900000000000006"/>
    <n v="0"/>
    <n v="25.2"/>
    <n v="5"/>
    <n v="851.8"/>
    <n v="12177"/>
    <n v="453"/>
    <n v="269.5"/>
    <n v="2295"/>
    <n v="5"/>
    <n v="84"/>
    <n v="0"/>
    <n v="222"/>
    <n v="35.979999999999997"/>
    <n v="37.18"/>
    <n v="2601"/>
    <s v="2017Plan"/>
    <d v="2019-02-01T00:00:00"/>
    <x v="0"/>
    <x v="2"/>
    <n v="69.900000000000006"/>
    <s v="N/A"/>
    <x v="0"/>
  </r>
  <r>
    <x v="3"/>
    <x v="1"/>
    <n v="4"/>
    <s v="Ghent 1"/>
    <n v="254"/>
    <n v="0"/>
    <n v="79.400000000000006"/>
    <n v="3"/>
    <n v="2639.8"/>
    <n v="10391"/>
    <n v="625"/>
    <n v="201.7"/>
    <n v="5324"/>
    <n v="3"/>
    <n v="55"/>
    <n v="0"/>
    <n v="504"/>
    <n v="22.94"/>
    <n v="23.15"/>
    <n v="5882"/>
    <s v="2017Plan"/>
    <d v="2019-02-01T00:00:00"/>
    <x v="0"/>
    <x v="3"/>
    <n v="254"/>
    <s v="N/A"/>
    <x v="0"/>
  </r>
  <r>
    <x v="3"/>
    <x v="1"/>
    <n v="5"/>
    <s v="Ghent 2"/>
    <n v="250.3"/>
    <n v="0"/>
    <n v="78.400000000000006"/>
    <n v="2"/>
    <n v="2581.6999999999998"/>
    <n v="10316"/>
    <n v="617"/>
    <n v="201.7"/>
    <n v="5206"/>
    <n v="2"/>
    <n v="30"/>
    <n v="0"/>
    <n v="291"/>
    <n v="21.97"/>
    <n v="22.09"/>
    <n v="5528"/>
    <s v="2017Plan"/>
    <d v="2019-02-01T00:00:00"/>
    <x v="0"/>
    <x v="4"/>
    <n v="250.3"/>
    <s v="N/A"/>
    <x v="0"/>
  </r>
  <r>
    <x v="3"/>
    <x v="1"/>
    <n v="6"/>
    <s v="Ghent 3"/>
    <n v="238.1"/>
    <n v="0"/>
    <n v="74.099999999999994"/>
    <n v="2"/>
    <n v="2662.1"/>
    <n v="11179"/>
    <n v="628"/>
    <n v="201.7"/>
    <n v="5369"/>
    <n v="3"/>
    <n v="50"/>
    <n v="0"/>
    <n v="460"/>
    <n v="24.48"/>
    <n v="24.68"/>
    <n v="5878"/>
    <s v="2017Plan"/>
    <d v="2019-02-01T00:00:00"/>
    <x v="0"/>
    <x v="5"/>
    <n v="238.1"/>
    <s v="N/A"/>
    <x v="0"/>
  </r>
  <r>
    <x v="3"/>
    <x v="1"/>
    <n v="7"/>
    <s v="Ghent 4"/>
    <n v="254.5"/>
    <n v="0"/>
    <n v="77.8"/>
    <n v="2"/>
    <n v="2787.1"/>
    <n v="10952"/>
    <n v="636"/>
    <n v="201.7"/>
    <n v="5621"/>
    <n v="4"/>
    <n v="60"/>
    <n v="0"/>
    <n v="510"/>
    <n v="24.09"/>
    <n v="24.32"/>
    <n v="6190"/>
    <s v="2017Plan"/>
    <d v="2019-02-01T00:00:00"/>
    <x v="0"/>
    <x v="6"/>
    <n v="254.5"/>
    <s v="N/A"/>
    <x v="0"/>
  </r>
  <r>
    <x v="3"/>
    <x v="1"/>
    <n v="8"/>
    <s v="Mill Creek 1"/>
    <n v="151.5"/>
    <n v="0"/>
    <n v="75.099999999999994"/>
    <n v="2"/>
    <n v="1590.5"/>
    <n v="10501"/>
    <n v="620"/>
    <n v="199.7"/>
    <n v="3176"/>
    <n v="4"/>
    <n v="17"/>
    <n v="0"/>
    <n v="136"/>
    <n v="21.87"/>
    <n v="21.98"/>
    <n v="3329"/>
    <s v="2017Plan"/>
    <d v="2019-02-01T00:00:00"/>
    <x v="0"/>
    <x v="7"/>
    <s v="N/A"/>
    <n v="151.5"/>
    <x v="0"/>
  </r>
  <r>
    <x v="3"/>
    <x v="1"/>
    <n v="9"/>
    <s v="Mill Creek 2"/>
    <n v="153.80000000000001"/>
    <n v="0"/>
    <n v="77.599999999999994"/>
    <n v="2"/>
    <n v="1634.8"/>
    <n v="10626"/>
    <n v="624"/>
    <n v="199.7"/>
    <n v="3265"/>
    <n v="4"/>
    <n v="17"/>
    <n v="0"/>
    <n v="174"/>
    <n v="22.35"/>
    <n v="22.47"/>
    <n v="3456"/>
    <s v="2017Plan"/>
    <d v="2019-02-01T00:00:00"/>
    <x v="0"/>
    <x v="8"/>
    <s v="N/A"/>
    <n v="153.80000000000001"/>
    <x v="0"/>
  </r>
  <r>
    <x v="3"/>
    <x v="1"/>
    <n v="10"/>
    <s v="Mill Creek 3"/>
    <n v="184.1"/>
    <n v="0"/>
    <n v="70.599999999999994"/>
    <n v="2"/>
    <n v="1959.9"/>
    <n v="10645"/>
    <n v="585"/>
    <n v="199.7"/>
    <n v="3914"/>
    <n v="12"/>
    <n v="48"/>
    <n v="0"/>
    <n v="235"/>
    <n v="22.54"/>
    <n v="22.8"/>
    <n v="4198"/>
    <s v="2017Plan"/>
    <d v="2019-02-01T00:00:00"/>
    <x v="0"/>
    <x v="9"/>
    <s v="N/A"/>
    <n v="184.1"/>
    <x v="0"/>
  </r>
  <r>
    <x v="3"/>
    <x v="1"/>
    <n v="11"/>
    <s v="Mill Creek 4"/>
    <n v="270.8"/>
    <n v="0"/>
    <n v="82.9"/>
    <n v="2"/>
    <n v="2807.2"/>
    <n v="10365"/>
    <n v="629"/>
    <n v="199.7"/>
    <n v="5606"/>
    <n v="19"/>
    <n v="77"/>
    <n v="0"/>
    <n v="321"/>
    <n v="21.88"/>
    <n v="22.17"/>
    <n v="6003"/>
    <s v="2017Plan"/>
    <d v="2019-02-01T00:00:00"/>
    <x v="0"/>
    <x v="10"/>
    <s v="N/A"/>
    <n v="270.8"/>
    <x v="0"/>
  </r>
  <r>
    <x v="3"/>
    <x v="1"/>
    <n v="12"/>
    <s v="Trimble County 1"/>
    <n v="196.2"/>
    <n v="0"/>
    <n v="78.900000000000006"/>
    <n v="2"/>
    <n v="2090.9"/>
    <n v="10655"/>
    <n v="613"/>
    <n v="197.6"/>
    <n v="4132"/>
    <n v="7"/>
    <n v="108"/>
    <n v="0"/>
    <n v="260"/>
    <n v="22.38"/>
    <n v="22.93"/>
    <n v="4500"/>
    <s v="2017Plan"/>
    <d v="2019-02-01T00:00:00"/>
    <x v="0"/>
    <x v="11"/>
    <s v="N/A"/>
    <n v="196.2"/>
    <x v="0"/>
  </r>
  <r>
    <x v="3"/>
    <x v="1"/>
    <n v="13"/>
    <s v="Trimble County 2"/>
    <n v="330.5"/>
    <n v="0"/>
    <n v="86.3"/>
    <n v="1"/>
    <n v="3015.1"/>
    <n v="9123"/>
    <n v="605"/>
    <n v="206"/>
    <n v="6210"/>
    <n v="14"/>
    <n v="50"/>
    <n v="0"/>
    <n v="480"/>
    <n v="20.239999999999998"/>
    <n v="20.39"/>
    <n v="6740"/>
    <s v="2017Plan"/>
    <d v="2019-02-01T00:00:00"/>
    <x v="0"/>
    <x v="12"/>
    <n v="267.70500000000004"/>
    <n v="62.795000000000002"/>
    <x v="0"/>
  </r>
  <r>
    <x v="3"/>
    <x v="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13"/>
    <n v="0"/>
    <n v="0"/>
    <x v="1"/>
  </r>
  <r>
    <x v="3"/>
    <x v="1"/>
    <n v="15"/>
    <s v="Cane Run 7 2X1"/>
    <n v="382.9"/>
    <n v="0"/>
    <n v="83.4"/>
    <n v="4"/>
    <n v="2610"/>
    <n v="6817"/>
    <n v="599"/>
    <n v="359.3"/>
    <n v="9377"/>
    <n v="11"/>
    <n v="41"/>
    <n v="0"/>
    <n v="502"/>
    <n v="25.8"/>
    <n v="25.91"/>
    <n v="9919"/>
    <s v="2017Plan"/>
    <d v="2019-02-01T00:00:00"/>
    <x v="0"/>
    <x v="13"/>
    <n v="298.66199999999998"/>
    <n v="84.238"/>
    <x v="1"/>
  </r>
  <r>
    <x v="3"/>
    <x v="1"/>
    <n v="16"/>
    <s v="Brown 5"/>
    <n v="0.9"/>
    <n v="0"/>
    <n v="1"/>
    <n v="2"/>
    <n v="11.8"/>
    <n v="13795"/>
    <n v="11"/>
    <n v="361.2"/>
    <n v="43"/>
    <n v="0"/>
    <n v="1"/>
    <n v="0"/>
    <n v="0"/>
    <n v="49.83"/>
    <n v="50.54"/>
    <n v="43"/>
    <s v="2017Plan"/>
    <d v="2019-02-01T00:00:00"/>
    <x v="0"/>
    <x v="14"/>
    <n v="0.42299999999999999"/>
    <n v="0.47700000000000004"/>
    <x v="2"/>
  </r>
  <r>
    <x v="3"/>
    <x v="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14"/>
    <n v="0"/>
    <n v="0"/>
    <x v="2"/>
  </r>
  <r>
    <x v="3"/>
    <x v="1"/>
    <n v="18"/>
    <s v="Brown 6"/>
    <n v="2.2000000000000002"/>
    <n v="0"/>
    <n v="1.9"/>
    <n v="3"/>
    <n v="24.1"/>
    <n v="10963"/>
    <n v="16"/>
    <n v="361.2"/>
    <n v="87"/>
    <n v="1"/>
    <n v="25"/>
    <n v="0"/>
    <n v="7"/>
    <n v="42.78"/>
    <n v="53.93"/>
    <n v="119"/>
    <s v="2017Plan"/>
    <d v="2019-02-01T00:00:00"/>
    <x v="0"/>
    <x v="15"/>
    <n v="1.3640000000000001"/>
    <n v="0.83600000000000008"/>
    <x v="2"/>
  </r>
  <r>
    <x v="3"/>
    <x v="1"/>
    <n v="19"/>
    <s v="Brown 7"/>
    <n v="3"/>
    <n v="0"/>
    <n v="2.6"/>
    <n v="3"/>
    <n v="32.9"/>
    <n v="10984"/>
    <n v="22"/>
    <n v="361.2"/>
    <n v="119"/>
    <n v="1"/>
    <n v="2"/>
    <n v="0"/>
    <n v="0"/>
    <n v="39.68"/>
    <n v="40.43"/>
    <n v="121"/>
    <s v="2017Plan"/>
    <d v="2019-02-01T00:00:00"/>
    <x v="0"/>
    <x v="16"/>
    <n v="1.8599999999999999"/>
    <n v="1.1400000000000001"/>
    <x v="2"/>
  </r>
  <r>
    <x v="3"/>
    <x v="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17"/>
    <n v="0"/>
    <s v="N/A"/>
    <x v="2"/>
  </r>
  <r>
    <x v="3"/>
    <x v="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17"/>
    <n v="0"/>
    <s v="N/A"/>
    <x v="2"/>
  </r>
  <r>
    <x v="3"/>
    <x v="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18"/>
    <n v="0"/>
    <s v="N/A"/>
    <x v="2"/>
  </r>
  <r>
    <x v="3"/>
    <x v="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18"/>
    <n v="0"/>
    <s v="N/A"/>
    <x v="2"/>
  </r>
  <r>
    <x v="3"/>
    <x v="1"/>
    <n v="24"/>
    <s v="Brown 10"/>
    <n v="0.4"/>
    <n v="0"/>
    <n v="0.4"/>
    <n v="1"/>
    <n v="6.8"/>
    <n v="16927"/>
    <n v="8"/>
    <n v="361.2"/>
    <n v="24"/>
    <n v="0"/>
    <n v="0"/>
    <n v="0"/>
    <n v="0"/>
    <n v="61.15"/>
    <n v="61.73"/>
    <n v="25"/>
    <s v="2017Plan"/>
    <d v="2019-02-01T00:00:00"/>
    <x v="0"/>
    <x v="19"/>
    <n v="0.4"/>
    <s v="N/A"/>
    <x v="2"/>
  </r>
  <r>
    <x v="3"/>
    <x v="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19"/>
    <n v="0"/>
    <s v="N/A"/>
    <x v="2"/>
  </r>
  <r>
    <x v="3"/>
    <x v="1"/>
    <n v="26"/>
    <s v="Brown 11"/>
    <n v="0.1"/>
    <n v="0"/>
    <n v="0.1"/>
    <n v="1"/>
    <n v="1.7"/>
    <n v="16927"/>
    <n v="2"/>
    <n v="361.2"/>
    <n v="6"/>
    <n v="0"/>
    <n v="0"/>
    <n v="0"/>
    <n v="0"/>
    <n v="61.15"/>
    <n v="64.180000000000007"/>
    <n v="6"/>
    <s v="2017Plan"/>
    <d v="2019-02-01T00:00:00"/>
    <x v="0"/>
    <x v="20"/>
    <n v="0.1"/>
    <s v="N/A"/>
    <x v="2"/>
  </r>
  <r>
    <x v="3"/>
    <x v="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20"/>
    <n v="0"/>
    <s v="N/A"/>
    <x v="2"/>
  </r>
  <r>
    <x v="3"/>
    <x v="1"/>
    <n v="28"/>
    <s v="Paddys Run 13"/>
    <n v="7.5"/>
    <n v="0"/>
    <n v="6.3"/>
    <n v="7"/>
    <n v="82.4"/>
    <n v="11048"/>
    <n v="56"/>
    <n v="361.2"/>
    <n v="298"/>
    <n v="0"/>
    <n v="1"/>
    <n v="0"/>
    <n v="0"/>
    <n v="39.909999999999997"/>
    <n v="40.07"/>
    <n v="299"/>
    <s v="2017Plan"/>
    <d v="2019-02-01T00:00:00"/>
    <x v="0"/>
    <x v="21"/>
    <n v="3.5249999999999999"/>
    <n v="3.9750000000000001"/>
    <x v="2"/>
  </r>
  <r>
    <x v="3"/>
    <x v="1"/>
    <n v="29"/>
    <s v="Trimble Co 05"/>
    <n v="12"/>
    <n v="0"/>
    <n v="10"/>
    <n v="11"/>
    <n v="130.9"/>
    <n v="10914"/>
    <n v="81"/>
    <n v="361.2"/>
    <n v="473"/>
    <n v="0"/>
    <n v="2"/>
    <n v="0"/>
    <n v="0"/>
    <n v="39.43"/>
    <n v="39.57"/>
    <n v="475"/>
    <s v="2017Plan"/>
    <d v="2019-02-01T00:00:00"/>
    <x v="0"/>
    <x v="22"/>
    <n v="8.52"/>
    <n v="3.4799999999999995"/>
    <x v="2"/>
  </r>
  <r>
    <x v="3"/>
    <x v="1"/>
    <n v="30"/>
    <s v="Trimble Co 06"/>
    <n v="13"/>
    <n v="0"/>
    <n v="10.8"/>
    <n v="19"/>
    <n v="142.80000000000001"/>
    <n v="11010"/>
    <n v="90"/>
    <n v="361.2"/>
    <n v="516"/>
    <n v="1"/>
    <n v="3"/>
    <n v="0"/>
    <n v="0"/>
    <n v="39.770000000000003"/>
    <n v="40.01"/>
    <n v="519"/>
    <s v="2017Plan"/>
    <d v="2019-02-01T00:00:00"/>
    <x v="0"/>
    <x v="23"/>
    <n v="9.23"/>
    <n v="3.7699999999999996"/>
    <x v="2"/>
  </r>
  <r>
    <x v="3"/>
    <x v="1"/>
    <n v="31"/>
    <s v="Trimble Co 07"/>
    <n v="9.5"/>
    <n v="0"/>
    <n v="7.9"/>
    <n v="12"/>
    <n v="104.1"/>
    <n v="10946"/>
    <n v="65"/>
    <n v="361.2"/>
    <n v="376"/>
    <n v="1"/>
    <n v="2"/>
    <n v="0"/>
    <n v="0"/>
    <n v="39.54"/>
    <n v="39.74"/>
    <n v="378"/>
    <s v="2017Plan"/>
    <d v="2019-02-01T00:00:00"/>
    <x v="0"/>
    <x v="24"/>
    <n v="5.9850000000000003"/>
    <n v="3.5150000000000001"/>
    <x v="2"/>
  </r>
  <r>
    <x v="3"/>
    <x v="1"/>
    <n v="32"/>
    <s v="Trimble Co 08"/>
    <n v="0.9"/>
    <n v="0"/>
    <n v="0.8"/>
    <n v="1"/>
    <n v="9.8000000000000007"/>
    <n v="10774"/>
    <n v="6"/>
    <n v="361.2"/>
    <n v="36"/>
    <n v="0"/>
    <n v="0"/>
    <n v="0"/>
    <n v="0"/>
    <n v="38.92"/>
    <n v="39.1"/>
    <n v="36"/>
    <s v="2017Plan"/>
    <d v="2019-02-01T00:00:00"/>
    <x v="0"/>
    <x v="25"/>
    <n v="0.56700000000000006"/>
    <n v="0.33300000000000002"/>
    <x v="2"/>
  </r>
  <r>
    <x v="3"/>
    <x v="1"/>
    <n v="33"/>
    <s v="Trimble Co 09"/>
    <n v="2.9"/>
    <n v="0"/>
    <n v="2.4"/>
    <n v="6"/>
    <n v="32.200000000000003"/>
    <n v="11184"/>
    <n v="21"/>
    <n v="361.2"/>
    <n v="116"/>
    <n v="0"/>
    <n v="1"/>
    <n v="0"/>
    <n v="0"/>
    <n v="40.4"/>
    <n v="40.72"/>
    <n v="117"/>
    <s v="2017Plan"/>
    <d v="2019-02-01T00:00:00"/>
    <x v="0"/>
    <x v="26"/>
    <n v="1.827"/>
    <n v="1.073"/>
    <x v="2"/>
  </r>
  <r>
    <x v="3"/>
    <x v="1"/>
    <n v="34"/>
    <s v="Trimble Co 10"/>
    <n v="0.3"/>
    <n v="0"/>
    <n v="0.2"/>
    <n v="1"/>
    <n v="3"/>
    <n v="11290"/>
    <n v="2"/>
    <n v="361.2"/>
    <n v="11"/>
    <n v="0"/>
    <n v="0"/>
    <n v="0"/>
    <n v="0"/>
    <n v="40.78"/>
    <n v="41.39"/>
    <n v="11"/>
    <s v="2017Plan"/>
    <d v="2019-02-01T00:00:00"/>
    <x v="0"/>
    <x v="27"/>
    <n v="0.189"/>
    <n v="0.111"/>
    <x v="2"/>
  </r>
  <r>
    <x v="3"/>
    <x v="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28"/>
    <s v="N/A"/>
    <n v="0"/>
    <x v="2"/>
  </r>
  <r>
    <x v="3"/>
    <x v="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29"/>
    <n v="0"/>
    <s v="N/A"/>
    <x v="2"/>
  </r>
  <r>
    <x v="3"/>
    <x v="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30"/>
    <s v="N/A"/>
    <n v="0"/>
    <x v="2"/>
  </r>
  <r>
    <x v="3"/>
    <x v="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31"/>
    <s v="N/A"/>
    <n v="0"/>
    <x v="2"/>
  </r>
  <r>
    <x v="3"/>
    <x v="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32"/>
    <s v="N/A"/>
    <n v="0"/>
    <x v="2"/>
  </r>
  <r>
    <x v="3"/>
    <x v="1"/>
    <n v="40"/>
    <s v="Dix Dam"/>
    <n v="13.8"/>
    <n v="0"/>
    <n v="65.099999999999994"/>
    <n v="32"/>
    <s v=""/>
    <s v=""/>
    <n v="446"/>
    <n v="0"/>
    <n v="0"/>
    <s v=""/>
    <n v="0"/>
    <n v="0"/>
    <n v="0"/>
    <n v="0"/>
    <n v="0"/>
    <n v="0"/>
    <s v="2017Plan"/>
    <d v="2019-02-01T00:00:00"/>
    <x v="0"/>
    <x v="33"/>
    <n v="13.8"/>
    <s v="N/A"/>
    <x v="3"/>
  </r>
  <r>
    <x v="3"/>
    <x v="1"/>
    <n v="41"/>
    <s v="Ohio Falls"/>
    <n v="20.5"/>
    <n v="0"/>
    <n v="100"/>
    <n v="0"/>
    <s v=""/>
    <s v=""/>
    <n v="672"/>
    <n v="0"/>
    <n v="0"/>
    <s v=""/>
    <n v="0"/>
    <n v="0"/>
    <n v="0"/>
    <n v="0"/>
    <n v="0"/>
    <n v="0"/>
    <s v="2017Plan"/>
    <d v="2019-02-01T00:00:00"/>
    <x v="0"/>
    <x v="34"/>
    <s v="N/A"/>
    <n v="20.5"/>
    <x v="3"/>
  </r>
  <r>
    <x v="3"/>
    <x v="1"/>
    <n v="42"/>
    <s v="Brown Solar"/>
    <n v="1.2"/>
    <n v="0"/>
    <n v="100"/>
    <n v="0"/>
    <s v=""/>
    <s v=""/>
    <n v="672"/>
    <n v="0"/>
    <n v="0"/>
    <s v=""/>
    <n v="0"/>
    <n v="0"/>
    <n v="0"/>
    <n v="0"/>
    <n v="0"/>
    <n v="0"/>
    <s v="2017Plan"/>
    <d v="2019-02-01T00:00:00"/>
    <x v="0"/>
    <x v="35"/>
    <n v="0.73199999999999998"/>
    <n v="0.46799999999999997"/>
    <x v="4"/>
  </r>
  <r>
    <x v="3"/>
    <x v="1"/>
    <n v="43"/>
    <s v="OVEC-K Min"/>
    <n v="10.4"/>
    <n v="0"/>
    <n v="100"/>
    <n v="0"/>
    <n v="1041.5999999999999"/>
    <n v="100000"/>
    <n v="672"/>
    <n v="27.8"/>
    <n v="290"/>
    <n v="0"/>
    <n v="0"/>
    <n v="0"/>
    <n v="0"/>
    <n v="27.8"/>
    <n v="27.8"/>
    <n v="290"/>
    <s v="2017Plan"/>
    <d v="2019-02-01T00:00:00"/>
    <x v="0"/>
    <x v="36"/>
    <n v="10.4"/>
    <s v="N/A"/>
    <x v="0"/>
  </r>
  <r>
    <x v="3"/>
    <x v="1"/>
    <n v="44"/>
    <s v="OVEC-K Max"/>
    <n v="4.9000000000000004"/>
    <n v="0"/>
    <n v="22.2"/>
    <n v="42"/>
    <n v="491.7"/>
    <n v="100000"/>
    <n v="149"/>
    <n v="27.8"/>
    <n v="137"/>
    <n v="0"/>
    <n v="0"/>
    <n v="0"/>
    <n v="0"/>
    <n v="27.8"/>
    <n v="27.8"/>
    <n v="137"/>
    <s v="2017Plan"/>
    <d v="2019-02-01T00:00:00"/>
    <x v="0"/>
    <x v="36"/>
    <n v="4.9000000000000004"/>
    <s v="N/A"/>
    <x v="0"/>
  </r>
  <r>
    <x v="3"/>
    <x v="1"/>
    <n v="45"/>
    <s v="OVEC-L Min"/>
    <n v="23.2"/>
    <n v="0"/>
    <n v="100"/>
    <n v="0"/>
    <n v="2318.4"/>
    <n v="100000"/>
    <n v="672"/>
    <n v="27.8"/>
    <n v="645"/>
    <n v="0"/>
    <n v="0"/>
    <n v="0"/>
    <n v="0"/>
    <n v="27.8"/>
    <n v="27.8"/>
    <n v="645"/>
    <s v="2017Plan"/>
    <d v="2019-02-01T00:00:00"/>
    <x v="0"/>
    <x v="36"/>
    <s v="N/A"/>
    <n v="23.2"/>
    <x v="0"/>
  </r>
  <r>
    <x v="3"/>
    <x v="1"/>
    <n v="46"/>
    <s v="OVEC-L Max"/>
    <n v="11.9"/>
    <n v="0"/>
    <n v="23.5"/>
    <n v="52"/>
    <n v="1185"/>
    <n v="100000"/>
    <n v="158"/>
    <n v="27.8"/>
    <n v="329"/>
    <n v="0"/>
    <n v="0"/>
    <n v="0"/>
    <n v="0"/>
    <n v="27.8"/>
    <n v="27.8"/>
    <n v="329"/>
    <s v="2017Plan"/>
    <d v="2019-02-01T00:00:00"/>
    <x v="0"/>
    <x v="36"/>
    <s v="N/A"/>
    <n v="11.9"/>
    <x v="0"/>
  </r>
  <r>
    <x v="3"/>
    <x v="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5"/>
  </r>
  <r>
    <x v="3"/>
    <x v="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5"/>
  </r>
  <r>
    <x v="3"/>
    <x v="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5"/>
  </r>
  <r>
    <x v="3"/>
    <x v="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5"/>
  </r>
  <r>
    <x v="3"/>
    <x v="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5"/>
  </r>
  <r>
    <x v="3"/>
    <x v="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5"/>
  </r>
  <r>
    <x v="3"/>
    <x v="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5"/>
  </r>
  <r>
    <x v="3"/>
    <x v="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5"/>
  </r>
  <r>
    <x v="3"/>
    <x v="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5"/>
  </r>
  <r>
    <x v="3"/>
    <x v="1"/>
    <n v="56"/>
    <s v="PUR7X8 1"/>
    <n v="0.4"/>
    <n v="0"/>
    <n v="3.6"/>
    <n v="2"/>
    <s v=""/>
    <s v=""/>
    <n v="8"/>
    <n v="50.6"/>
    <n v="20"/>
    <s v=""/>
    <n v="0"/>
    <n v="0"/>
    <n v="3"/>
    <n v="58.9"/>
    <n v="58.9"/>
    <n v="24"/>
    <s v="2017Plan"/>
    <d v="2019-02-01T00:00:00"/>
    <x v="0"/>
    <x v="37"/>
    <s v="N/A"/>
    <s v="N/A"/>
    <x v="5"/>
  </r>
  <r>
    <x v="3"/>
    <x v="1"/>
    <n v="57"/>
    <s v="PUR7X8 2"/>
    <n v="0.4"/>
    <n v="0"/>
    <n v="3.6"/>
    <n v="2"/>
    <s v=""/>
    <s v=""/>
    <n v="8"/>
    <n v="50.6"/>
    <n v="20"/>
    <s v=""/>
    <n v="0"/>
    <n v="0"/>
    <n v="3"/>
    <n v="58.9"/>
    <n v="58.9"/>
    <n v="24"/>
    <s v="2017Plan"/>
    <d v="2019-02-01T00:00:00"/>
    <x v="0"/>
    <x v="37"/>
    <s v="N/A"/>
    <s v="N/A"/>
    <x v="5"/>
  </r>
  <r>
    <x v="3"/>
    <x v="1"/>
    <n v="58"/>
    <s v="PUR7X8 3"/>
    <n v="0.4"/>
    <n v="0"/>
    <n v="3.1"/>
    <n v="1"/>
    <s v=""/>
    <s v=""/>
    <n v="7"/>
    <n v="50"/>
    <n v="17"/>
    <s v=""/>
    <n v="0"/>
    <n v="0"/>
    <n v="3"/>
    <n v="58.25"/>
    <n v="58.25"/>
    <n v="20"/>
    <s v="2017Plan"/>
    <d v="2019-02-01T00:00:00"/>
    <x v="0"/>
    <x v="37"/>
    <s v="N/A"/>
    <s v="N/A"/>
    <x v="5"/>
  </r>
  <r>
    <x v="3"/>
    <x v="1"/>
    <n v="59"/>
    <s v="PUR7X8 4"/>
    <n v="0.2"/>
    <n v="0"/>
    <n v="1.3"/>
    <n v="3"/>
    <s v=""/>
    <s v=""/>
    <n v="3"/>
    <n v="56.6"/>
    <n v="8"/>
    <s v=""/>
    <n v="0"/>
    <n v="0"/>
    <n v="1"/>
    <n v="64.88"/>
    <n v="64.88"/>
    <n v="10"/>
    <s v="2017Plan"/>
    <d v="2019-02-01T00:00:00"/>
    <x v="0"/>
    <x v="37"/>
    <s v="N/A"/>
    <s v="N/A"/>
    <x v="5"/>
  </r>
  <r>
    <x v="3"/>
    <x v="1"/>
    <n v="60"/>
    <s v="NF5X16NF1"/>
    <n v="-31.7"/>
    <n v="0"/>
    <n v="24.7"/>
    <n v="20"/>
    <s v=""/>
    <s v=""/>
    <n v="278"/>
    <n v="44"/>
    <n v="-1392"/>
    <s v=""/>
    <n v="0"/>
    <n v="0"/>
    <n v="367"/>
    <n v="32.369999999999997"/>
    <n v="32.369999999999997"/>
    <n v="-1025"/>
    <s v="2017Plan"/>
    <d v="2019-02-01T00:00:00"/>
    <x v="0"/>
    <x v="37"/>
    <s v="N/A"/>
    <s v="N/A"/>
    <x v="6"/>
  </r>
  <r>
    <x v="3"/>
    <x v="1"/>
    <n v="61"/>
    <s v="NF7X8NF01"/>
    <n v="-4.8"/>
    <n v="0"/>
    <n v="21.3"/>
    <n v="27"/>
    <s v=""/>
    <s v=""/>
    <n v="209"/>
    <n v="42.5"/>
    <n v="-203"/>
    <s v=""/>
    <n v="0"/>
    <n v="0"/>
    <n v="45"/>
    <n v="32.979999999999997"/>
    <n v="32.979999999999997"/>
    <n v="-157"/>
    <s v="2017Plan"/>
    <d v="2019-02-01T00:00:00"/>
    <x v="0"/>
    <x v="37"/>
    <s v="N/A"/>
    <s v="N/A"/>
    <x v="6"/>
  </r>
  <r>
    <x v="3"/>
    <x v="1"/>
    <n v="62"/>
    <s v="NF2X16SAT1"/>
    <n v="-14.5"/>
    <n v="0"/>
    <n v="64.599999999999994"/>
    <n v="4"/>
    <s v=""/>
    <s v=""/>
    <n v="64"/>
    <n v="40.4"/>
    <n v="-585"/>
    <s v=""/>
    <n v="0"/>
    <n v="0"/>
    <n v="134"/>
    <n v="31.15"/>
    <n v="31.15"/>
    <n v="-451"/>
    <s v="2017Plan"/>
    <d v="2019-02-01T00:00:00"/>
    <x v="0"/>
    <x v="37"/>
    <s v="N/A"/>
    <s v="N/A"/>
    <x v="6"/>
  </r>
  <r>
    <x v="3"/>
    <x v="1"/>
    <n v="63"/>
    <s v="NF2X16SUN1"/>
    <n v="-7"/>
    <n v="0"/>
    <n v="31.3"/>
    <n v="4"/>
    <s v=""/>
    <s v=""/>
    <n v="61"/>
    <n v="39.799999999999997"/>
    <n v="-279"/>
    <s v=""/>
    <n v="0"/>
    <n v="0"/>
    <n v="65"/>
    <n v="30.61"/>
    <n v="30.61"/>
    <n v="-215"/>
    <s v="2017Plan"/>
    <d v="2019-02-01T00:00:00"/>
    <x v="0"/>
    <x v="37"/>
    <s v="N/A"/>
    <s v="N/A"/>
    <x v="6"/>
  </r>
  <r>
    <x v="3"/>
    <x v="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6"/>
  </r>
  <r>
    <x v="3"/>
    <x v="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6"/>
  </r>
  <r>
    <x v="3"/>
    <x v="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6"/>
  </r>
  <r>
    <x v="3"/>
    <x v="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6"/>
  </r>
  <r>
    <x v="3"/>
    <x v="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2-01T00:00:00"/>
    <x v="0"/>
    <x v="37"/>
    <s v="N/A"/>
    <s v="N/A"/>
    <x v="7"/>
  </r>
  <r>
    <x v="3"/>
    <x v="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37"/>
    <s v="N/A"/>
    <s v="N/A"/>
    <x v="1"/>
  </r>
  <r>
    <x v="3"/>
    <x v="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37"/>
    <s v="N/A"/>
    <s v="N/A"/>
    <x v="1"/>
  </r>
  <r>
    <x v="3"/>
    <x v="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37"/>
    <s v="N/A"/>
    <s v="N/A"/>
    <x v="1"/>
  </r>
  <r>
    <x v="3"/>
    <x v="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2-01T00:00:00"/>
    <x v="0"/>
    <x v="37"/>
    <s v="N/A"/>
    <s v="N/A"/>
    <x v="1"/>
  </r>
  <r>
    <x v="3"/>
    <x v="1"/>
    <n v="84"/>
    <s v="Bluegrass 3"/>
    <n v="1.7"/>
    <n v="0"/>
    <n v="1.5"/>
    <n v="1"/>
    <n v="18"/>
    <n v="10900"/>
    <n v="10"/>
    <n v="363"/>
    <n v="65"/>
    <n v="0"/>
    <n v="11"/>
    <n v="0"/>
    <n v="1"/>
    <n v="40.17"/>
    <n v="46.81"/>
    <n v="77"/>
    <s v="2017Plan"/>
    <d v="2019-02-01T00:00:00"/>
    <x v="0"/>
    <x v="38"/>
    <s v="N/A"/>
    <n v="1.7"/>
    <x v="2"/>
  </r>
  <r>
    <x v="3"/>
    <x v="2"/>
    <n v="1"/>
    <s v="Brown 1"/>
    <n v="18.8"/>
    <n v="0"/>
    <n v="23.6"/>
    <n v="2"/>
    <n v="216.9"/>
    <n v="11554"/>
    <n v="433"/>
    <n v="269.2"/>
    <n v="584"/>
    <n v="2"/>
    <n v="25"/>
    <n v="0"/>
    <n v="55"/>
    <n v="34.049999999999997"/>
    <n v="35.369999999999997"/>
    <n v="664"/>
    <s v="2017Plan"/>
    <d v="2019-03-01T00:00:00"/>
    <x v="0"/>
    <x v="0"/>
    <n v="18.8"/>
    <s v="N/A"/>
    <x v="0"/>
  </r>
  <r>
    <x v="3"/>
    <x v="2"/>
    <n v="2"/>
    <s v="Brown 2"/>
    <n v="27.2"/>
    <n v="0"/>
    <n v="21.9"/>
    <n v="4"/>
    <n v="294.3"/>
    <n v="10837"/>
    <n v="395"/>
    <n v="269.2"/>
    <n v="792"/>
    <n v="3"/>
    <n v="43"/>
    <n v="0"/>
    <n v="60"/>
    <n v="31.4"/>
    <n v="32.99"/>
    <n v="896"/>
    <s v="2017Plan"/>
    <d v="2019-03-01T00:00:00"/>
    <x v="0"/>
    <x v="1"/>
    <n v="27.2"/>
    <s v="N/A"/>
    <x v="0"/>
  </r>
  <r>
    <x v="3"/>
    <x v="2"/>
    <n v="3"/>
    <s v="Brown 3"/>
    <n v="83.8"/>
    <n v="0"/>
    <n v="27.4"/>
    <n v="4"/>
    <n v="1016.4"/>
    <n v="12132"/>
    <n v="524"/>
    <n v="269.2"/>
    <n v="2736"/>
    <n v="4"/>
    <n v="68"/>
    <n v="0"/>
    <n v="265"/>
    <n v="35.83"/>
    <n v="36.64"/>
    <n v="3069"/>
    <s v="2017Plan"/>
    <d v="2019-03-01T00:00:00"/>
    <x v="0"/>
    <x v="2"/>
    <n v="83.8"/>
    <s v="N/A"/>
    <x v="0"/>
  </r>
  <r>
    <x v="3"/>
    <x v="2"/>
    <n v="4"/>
    <s v="Ghent 1"/>
    <n v="296.2"/>
    <n v="0"/>
    <n v="83.8"/>
    <n v="2"/>
    <n v="3103.6"/>
    <n v="10478"/>
    <n v="704"/>
    <n v="202.2"/>
    <n v="6276"/>
    <n v="2"/>
    <n v="34"/>
    <n v="0"/>
    <n v="587"/>
    <n v="23.17"/>
    <n v="23.29"/>
    <n v="6897"/>
    <s v="2017Plan"/>
    <d v="2019-03-01T00:00:00"/>
    <x v="0"/>
    <x v="3"/>
    <n v="296.2"/>
    <s v="N/A"/>
    <x v="0"/>
  </r>
  <r>
    <x v="3"/>
    <x v="2"/>
    <n v="5"/>
    <s v="Ghent 2"/>
    <n v="298.3"/>
    <n v="0"/>
    <n v="82.8"/>
    <n v="2"/>
    <n v="3092.4"/>
    <n v="10366"/>
    <n v="694"/>
    <n v="202.2"/>
    <n v="6253"/>
    <n v="2"/>
    <n v="30"/>
    <n v="0"/>
    <n v="347"/>
    <n v="22.12"/>
    <n v="22.23"/>
    <n v="6631"/>
    <s v="2017Plan"/>
    <d v="2019-03-01T00:00:00"/>
    <x v="0"/>
    <x v="4"/>
    <n v="298.3"/>
    <s v="N/A"/>
    <x v="0"/>
  </r>
  <r>
    <x v="3"/>
    <x v="2"/>
    <n v="6"/>
    <s v="Ghent 3"/>
    <n v="279.2"/>
    <n v="0"/>
    <n v="77.8"/>
    <n v="3"/>
    <n v="3108.3"/>
    <n v="11135"/>
    <n v="689"/>
    <n v="202.2"/>
    <n v="6285"/>
    <n v="5"/>
    <n v="74"/>
    <n v="0"/>
    <n v="539"/>
    <n v="24.45"/>
    <n v="24.71"/>
    <n v="6899"/>
    <s v="2017Plan"/>
    <d v="2019-03-01T00:00:00"/>
    <x v="0"/>
    <x v="5"/>
    <n v="279.2"/>
    <s v="N/A"/>
    <x v="0"/>
  </r>
  <r>
    <x v="3"/>
    <x v="2"/>
    <n v="7"/>
    <s v="Ghent 4"/>
    <n v="4.4000000000000004"/>
    <n v="0"/>
    <n v="1.2"/>
    <n v="1"/>
    <n v="48.7"/>
    <n v="11097"/>
    <n v="13"/>
    <n v="202.2"/>
    <n v="99"/>
    <n v="2"/>
    <n v="30"/>
    <n v="0"/>
    <n v="9"/>
    <n v="24.44"/>
    <n v="31.24"/>
    <n v="137"/>
    <s v="2017Plan"/>
    <d v="2019-03-01T00:00:00"/>
    <x v="0"/>
    <x v="6"/>
    <n v="4.4000000000000004"/>
    <s v="N/A"/>
    <x v="0"/>
  </r>
  <r>
    <x v="3"/>
    <x v="2"/>
    <n v="8"/>
    <s v="Mill Creek 1"/>
    <n v="46.1"/>
    <n v="0"/>
    <n v="20.7"/>
    <n v="0"/>
    <n v="481.4"/>
    <n v="10435"/>
    <n v="178"/>
    <n v="200.2"/>
    <n v="964"/>
    <n v="0"/>
    <n v="0"/>
    <n v="0"/>
    <n v="41"/>
    <n v="21.78"/>
    <n v="21.78"/>
    <n v="1005"/>
    <s v="2017Plan"/>
    <d v="2019-03-01T00:00:00"/>
    <x v="0"/>
    <x v="7"/>
    <s v="N/A"/>
    <n v="46.1"/>
    <x v="0"/>
  </r>
  <r>
    <x v="3"/>
    <x v="2"/>
    <n v="9"/>
    <s v="Mill Creek 2"/>
    <n v="170.9"/>
    <n v="0"/>
    <n v="77.599999999999994"/>
    <n v="2"/>
    <n v="1822.5"/>
    <n v="10664"/>
    <n v="640"/>
    <n v="200.2"/>
    <n v="3648"/>
    <n v="4"/>
    <n v="17"/>
    <n v="0"/>
    <n v="194"/>
    <n v="22.48"/>
    <n v="22.58"/>
    <n v="3859"/>
    <s v="2017Plan"/>
    <d v="2019-03-01T00:00:00"/>
    <x v="0"/>
    <x v="8"/>
    <s v="N/A"/>
    <n v="170.9"/>
    <x v="0"/>
  </r>
  <r>
    <x v="3"/>
    <x v="2"/>
    <n v="10"/>
    <s v="Mill Creek 3"/>
    <n v="232.2"/>
    <n v="0"/>
    <n v="80.599999999999994"/>
    <n v="2"/>
    <n v="2475.9"/>
    <n v="10664"/>
    <n v="691"/>
    <n v="200.2"/>
    <n v="4956"/>
    <n v="12"/>
    <n v="48"/>
    <n v="0"/>
    <n v="297"/>
    <n v="22.63"/>
    <n v="22.83"/>
    <n v="5301"/>
    <s v="2017Plan"/>
    <d v="2019-03-01T00:00:00"/>
    <x v="0"/>
    <x v="9"/>
    <s v="N/A"/>
    <n v="232.2"/>
    <x v="0"/>
  </r>
  <r>
    <x v="3"/>
    <x v="2"/>
    <n v="11"/>
    <s v="Mill Creek 4"/>
    <n v="298.8"/>
    <n v="0"/>
    <n v="83.3"/>
    <n v="2"/>
    <n v="3113.4"/>
    <n v="10419"/>
    <n v="678"/>
    <n v="200.2"/>
    <n v="6232"/>
    <n v="19"/>
    <n v="77"/>
    <n v="0"/>
    <n v="354"/>
    <n v="22.04"/>
    <n v="22.3"/>
    <n v="6663"/>
    <s v="2017Plan"/>
    <d v="2019-03-01T00:00:00"/>
    <x v="0"/>
    <x v="10"/>
    <s v="N/A"/>
    <n v="298.8"/>
    <x v="0"/>
  </r>
  <r>
    <x v="3"/>
    <x v="2"/>
    <n v="12"/>
    <s v="Trimble County 1"/>
    <n v="229.1"/>
    <n v="0"/>
    <n v="83.2"/>
    <n v="2"/>
    <n v="2448.6"/>
    <n v="10689"/>
    <n v="700"/>
    <n v="198.2"/>
    <n v="4852"/>
    <n v="7"/>
    <n v="108"/>
    <n v="0"/>
    <n v="303"/>
    <n v="22.51"/>
    <n v="22.98"/>
    <n v="5264"/>
    <s v="2017Plan"/>
    <d v="2019-03-01T00:00:00"/>
    <x v="0"/>
    <x v="11"/>
    <s v="N/A"/>
    <n v="229.1"/>
    <x v="0"/>
  </r>
  <r>
    <x v="3"/>
    <x v="2"/>
    <n v="13"/>
    <s v="Trimble County 2"/>
    <n v="93.8"/>
    <n v="0"/>
    <n v="22.5"/>
    <n v="0"/>
    <n v="861.3"/>
    <n v="9180"/>
    <n v="171"/>
    <n v="206.6"/>
    <n v="1780"/>
    <n v="0"/>
    <n v="0"/>
    <n v="0"/>
    <n v="136"/>
    <n v="20.420000000000002"/>
    <n v="20.420000000000002"/>
    <n v="1916"/>
    <s v="2017Plan"/>
    <d v="2019-03-01T00:00:00"/>
    <x v="0"/>
    <x v="12"/>
    <n v="75.978000000000009"/>
    <n v="17.821999999999999"/>
    <x v="0"/>
  </r>
  <r>
    <x v="3"/>
    <x v="2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13"/>
    <n v="0"/>
    <n v="0"/>
    <x v="1"/>
  </r>
  <r>
    <x v="3"/>
    <x v="2"/>
    <n v="15"/>
    <s v="Cane Run 7 2X1"/>
    <n v="448.3"/>
    <n v="0"/>
    <n v="87.2"/>
    <n v="4"/>
    <n v="3047.7"/>
    <n v="6799"/>
    <n v="673"/>
    <n v="352.8"/>
    <n v="10753"/>
    <n v="11"/>
    <n v="39"/>
    <n v="0"/>
    <n v="564"/>
    <n v="25.25"/>
    <n v="25.33"/>
    <n v="11356"/>
    <s v="2017Plan"/>
    <d v="2019-03-01T00:00:00"/>
    <x v="0"/>
    <x v="13"/>
    <n v="349.67400000000004"/>
    <n v="98.626000000000005"/>
    <x v="1"/>
  </r>
  <r>
    <x v="3"/>
    <x v="2"/>
    <n v="16"/>
    <s v="Brown 5"/>
    <n v="2.7"/>
    <n v="0"/>
    <n v="3"/>
    <n v="3"/>
    <n v="37.299999999999997"/>
    <n v="13944"/>
    <n v="37"/>
    <n v="354.8"/>
    <n v="132"/>
    <n v="0"/>
    <n v="1"/>
    <n v="0"/>
    <n v="0"/>
    <n v="49.47"/>
    <n v="49.75"/>
    <n v="133"/>
    <s v="2017Plan"/>
    <d v="2019-03-01T00:00:00"/>
    <x v="0"/>
    <x v="14"/>
    <n v="1.2689999999999999"/>
    <n v="1.4310000000000003"/>
    <x v="2"/>
  </r>
  <r>
    <x v="3"/>
    <x v="2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14"/>
    <n v="0"/>
    <n v="0"/>
    <x v="2"/>
  </r>
  <r>
    <x v="3"/>
    <x v="2"/>
    <n v="18"/>
    <s v="Brown 6"/>
    <n v="7.1"/>
    <n v="0"/>
    <n v="6.1"/>
    <n v="7"/>
    <n v="80.099999999999994"/>
    <n v="11249"/>
    <n v="56"/>
    <n v="354.7"/>
    <n v="284"/>
    <n v="2"/>
    <n v="63"/>
    <n v="0"/>
    <n v="25"/>
    <n v="43.35"/>
    <n v="52.21"/>
    <n v="372"/>
    <s v="2017Plan"/>
    <d v="2019-03-01T00:00:00"/>
    <x v="0"/>
    <x v="15"/>
    <n v="4.4020000000000001"/>
    <n v="2.698"/>
    <x v="2"/>
  </r>
  <r>
    <x v="3"/>
    <x v="2"/>
    <n v="19"/>
    <s v="Brown 7"/>
    <n v="8.3000000000000007"/>
    <n v="0"/>
    <n v="7.1"/>
    <n v="6"/>
    <n v="96"/>
    <n v="11514"/>
    <n v="71"/>
    <n v="354.8"/>
    <n v="341"/>
    <n v="2"/>
    <n v="6"/>
    <n v="0"/>
    <n v="0"/>
    <n v="40.840000000000003"/>
    <n v="41.51"/>
    <n v="346"/>
    <s v="2017Plan"/>
    <d v="2019-03-01T00:00:00"/>
    <x v="0"/>
    <x v="16"/>
    <n v="5.1460000000000008"/>
    <n v="3.1540000000000004"/>
    <x v="2"/>
  </r>
  <r>
    <x v="3"/>
    <x v="2"/>
    <n v="20"/>
    <s v="Brown 8"/>
    <n v="1.5"/>
    <n v="0"/>
    <n v="1.7"/>
    <n v="2"/>
    <n v="24"/>
    <n v="16518"/>
    <n v="29"/>
    <n v="354.7"/>
    <n v="85"/>
    <n v="0"/>
    <n v="1"/>
    <n v="0"/>
    <n v="0"/>
    <n v="58.6"/>
    <n v="58.96"/>
    <n v="85"/>
    <s v="2017Plan"/>
    <d v="2019-03-01T00:00:00"/>
    <x v="0"/>
    <x v="17"/>
    <n v="1.5"/>
    <s v="N/A"/>
    <x v="2"/>
  </r>
  <r>
    <x v="3"/>
    <x v="2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17"/>
    <n v="0"/>
    <s v="N/A"/>
    <x v="2"/>
  </r>
  <r>
    <x v="3"/>
    <x v="2"/>
    <n v="22"/>
    <s v="Brown 9"/>
    <n v="1.4"/>
    <n v="0"/>
    <n v="1.5"/>
    <n v="1"/>
    <n v="22.3"/>
    <n v="16518"/>
    <n v="27"/>
    <n v="354.7"/>
    <n v="79"/>
    <n v="0"/>
    <n v="0"/>
    <n v="0"/>
    <n v="0"/>
    <n v="58.6"/>
    <n v="58.82"/>
    <n v="79"/>
    <s v="2017Plan"/>
    <d v="2019-03-01T00:00:00"/>
    <x v="0"/>
    <x v="18"/>
    <n v="1.4"/>
    <s v="N/A"/>
    <x v="2"/>
  </r>
  <r>
    <x v="3"/>
    <x v="2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18"/>
    <n v="0"/>
    <s v="N/A"/>
    <x v="2"/>
  </r>
  <r>
    <x v="3"/>
    <x v="2"/>
    <n v="24"/>
    <s v="Brown 10"/>
    <n v="0.4"/>
    <n v="0"/>
    <n v="0.4"/>
    <n v="2"/>
    <n v="5.8"/>
    <n v="16518"/>
    <n v="7"/>
    <n v="354.8"/>
    <n v="21"/>
    <n v="0"/>
    <n v="1"/>
    <n v="0"/>
    <n v="0"/>
    <n v="58.6"/>
    <n v="60.11"/>
    <n v="21"/>
    <s v="2017Plan"/>
    <d v="2019-03-01T00:00:00"/>
    <x v="0"/>
    <x v="19"/>
    <n v="0.4"/>
    <s v="N/A"/>
    <x v="2"/>
  </r>
  <r>
    <x v="3"/>
    <x v="2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19"/>
    <n v="0"/>
    <s v="N/A"/>
    <x v="2"/>
  </r>
  <r>
    <x v="3"/>
    <x v="2"/>
    <n v="26"/>
    <s v="Brown 11"/>
    <n v="0.2"/>
    <n v="0"/>
    <n v="0.2"/>
    <n v="1"/>
    <n v="2.5"/>
    <n v="16518"/>
    <n v="3"/>
    <n v="354.8"/>
    <n v="9"/>
    <n v="0"/>
    <n v="0"/>
    <n v="0"/>
    <n v="0"/>
    <n v="58.6"/>
    <n v="60.13"/>
    <n v="9"/>
    <s v="2017Plan"/>
    <d v="2019-03-01T00:00:00"/>
    <x v="0"/>
    <x v="20"/>
    <n v="0.2"/>
    <s v="N/A"/>
    <x v="2"/>
  </r>
  <r>
    <x v="3"/>
    <x v="2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20"/>
    <n v="0"/>
    <s v="N/A"/>
    <x v="2"/>
  </r>
  <r>
    <x v="3"/>
    <x v="2"/>
    <n v="28"/>
    <s v="Paddys Run 13"/>
    <n v="15.8"/>
    <n v="0"/>
    <n v="13.2"/>
    <n v="16"/>
    <n v="173.1"/>
    <n v="10971"/>
    <n v="117"/>
    <n v="354.8"/>
    <n v="614"/>
    <n v="1"/>
    <n v="3"/>
    <n v="0"/>
    <n v="0"/>
    <n v="38.92"/>
    <n v="39.08"/>
    <n v="617"/>
    <s v="2017Plan"/>
    <d v="2019-03-01T00:00:00"/>
    <x v="0"/>
    <x v="21"/>
    <n v="7.4260000000000002"/>
    <n v="8.3740000000000006"/>
    <x v="2"/>
  </r>
  <r>
    <x v="3"/>
    <x v="2"/>
    <n v="29"/>
    <s v="Trimble Co 05"/>
    <n v="32.700000000000003"/>
    <n v="0"/>
    <n v="26"/>
    <n v="18"/>
    <n v="369.8"/>
    <n v="11302"/>
    <n v="248"/>
    <n v="354.7"/>
    <n v="1312"/>
    <n v="1"/>
    <n v="3"/>
    <n v="0"/>
    <n v="0"/>
    <n v="40.090000000000003"/>
    <n v="40.18"/>
    <n v="1315"/>
    <s v="2017Plan"/>
    <d v="2019-03-01T00:00:00"/>
    <x v="0"/>
    <x v="22"/>
    <n v="23.217000000000002"/>
    <n v="9.4830000000000005"/>
    <x v="2"/>
  </r>
  <r>
    <x v="3"/>
    <x v="2"/>
    <n v="30"/>
    <s v="Trimble Co 06"/>
    <n v="26.2"/>
    <n v="0"/>
    <n v="20.9"/>
    <n v="19"/>
    <n v="295.10000000000002"/>
    <n v="11255"/>
    <n v="196"/>
    <n v="354.7"/>
    <n v="1047"/>
    <n v="1"/>
    <n v="3"/>
    <n v="0"/>
    <n v="0"/>
    <n v="39.93"/>
    <n v="40.04"/>
    <n v="1050"/>
    <s v="2017Plan"/>
    <d v="2019-03-01T00:00:00"/>
    <x v="0"/>
    <x v="23"/>
    <n v="18.602"/>
    <n v="7.597999999999999"/>
    <x v="2"/>
  </r>
  <r>
    <x v="3"/>
    <x v="2"/>
    <n v="31"/>
    <s v="Trimble Co 07"/>
    <n v="24.7"/>
    <n v="0"/>
    <n v="19.600000000000001"/>
    <n v="15"/>
    <n v="276.5"/>
    <n v="11196"/>
    <n v="182"/>
    <n v="354.7"/>
    <n v="981"/>
    <n v="1"/>
    <n v="2"/>
    <n v="0"/>
    <n v="0"/>
    <n v="39.72"/>
    <n v="39.81"/>
    <n v="983"/>
    <s v="2017Plan"/>
    <d v="2019-03-01T00:00:00"/>
    <x v="0"/>
    <x v="24"/>
    <n v="15.561"/>
    <n v="9.1389999999999993"/>
    <x v="2"/>
  </r>
  <r>
    <x v="3"/>
    <x v="2"/>
    <n v="32"/>
    <s v="Trimble Co 08"/>
    <n v="6.8"/>
    <n v="0"/>
    <n v="5.4"/>
    <n v="10"/>
    <n v="75.5"/>
    <n v="11110"/>
    <n v="49"/>
    <n v="354.8"/>
    <n v="268"/>
    <n v="0"/>
    <n v="2"/>
    <n v="0"/>
    <n v="0"/>
    <n v="39.409999999999997"/>
    <n v="39.65"/>
    <n v="269"/>
    <s v="2017Plan"/>
    <d v="2019-03-01T00:00:00"/>
    <x v="0"/>
    <x v="25"/>
    <n v="4.2839999999999998"/>
    <n v="2.516"/>
    <x v="2"/>
  </r>
  <r>
    <x v="3"/>
    <x v="2"/>
    <n v="33"/>
    <s v="Trimble Co 09"/>
    <n v="6.3"/>
    <n v="0"/>
    <n v="5"/>
    <n v="10"/>
    <n v="70.2"/>
    <n v="11161"/>
    <n v="46"/>
    <n v="354.8"/>
    <n v="249"/>
    <n v="0"/>
    <n v="2"/>
    <n v="0"/>
    <n v="0"/>
    <n v="39.6"/>
    <n v="39.840000000000003"/>
    <n v="250"/>
    <s v="2017Plan"/>
    <d v="2019-03-01T00:00:00"/>
    <x v="0"/>
    <x v="26"/>
    <n v="3.9689999999999999"/>
    <n v="2.331"/>
    <x v="2"/>
  </r>
  <r>
    <x v="3"/>
    <x v="2"/>
    <n v="34"/>
    <s v="Trimble Co 10"/>
    <n v="5.2"/>
    <n v="0"/>
    <n v="4.2"/>
    <n v="10"/>
    <n v="57.4"/>
    <n v="10953"/>
    <n v="36"/>
    <n v="354.8"/>
    <n v="204"/>
    <n v="0"/>
    <n v="2"/>
    <n v="0"/>
    <n v="0"/>
    <n v="38.86"/>
    <n v="39.159999999999997"/>
    <n v="205"/>
    <s v="2017Plan"/>
    <d v="2019-03-01T00:00:00"/>
    <x v="0"/>
    <x v="27"/>
    <n v="3.2760000000000002"/>
    <n v="1.9239999999999999"/>
    <x v="2"/>
  </r>
  <r>
    <x v="3"/>
    <x v="2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28"/>
    <s v="N/A"/>
    <n v="0"/>
    <x v="2"/>
  </r>
  <r>
    <x v="3"/>
    <x v="2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29"/>
    <n v="0"/>
    <s v="N/A"/>
    <x v="2"/>
  </r>
  <r>
    <x v="3"/>
    <x v="2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30"/>
    <s v="N/A"/>
    <n v="0"/>
    <x v="2"/>
  </r>
  <r>
    <x v="3"/>
    <x v="2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31"/>
    <s v="N/A"/>
    <n v="0"/>
    <x v="2"/>
  </r>
  <r>
    <x v="3"/>
    <x v="2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32"/>
    <s v="N/A"/>
    <n v="0"/>
    <x v="2"/>
  </r>
  <r>
    <x v="3"/>
    <x v="2"/>
    <n v="40"/>
    <s v="Dix Dam"/>
    <n v="10.199999999999999"/>
    <n v="0"/>
    <n v="43.3"/>
    <n v="31"/>
    <s v=""/>
    <s v=""/>
    <n v="331"/>
    <n v="0"/>
    <n v="0"/>
    <s v=""/>
    <n v="0"/>
    <n v="0"/>
    <n v="0"/>
    <n v="0"/>
    <n v="0"/>
    <n v="0"/>
    <s v="2017Plan"/>
    <d v="2019-03-01T00:00:00"/>
    <x v="0"/>
    <x v="33"/>
    <n v="10.199999999999999"/>
    <s v="N/A"/>
    <x v="3"/>
  </r>
  <r>
    <x v="3"/>
    <x v="2"/>
    <n v="41"/>
    <s v="Ohio Falls"/>
    <n v="14.1"/>
    <n v="0"/>
    <n v="100"/>
    <n v="0"/>
    <s v=""/>
    <s v=""/>
    <n v="744"/>
    <n v="0"/>
    <n v="0"/>
    <s v=""/>
    <n v="0"/>
    <n v="0"/>
    <n v="0"/>
    <n v="0"/>
    <n v="0"/>
    <n v="0"/>
    <s v="2017Plan"/>
    <d v="2019-03-01T00:00:00"/>
    <x v="0"/>
    <x v="34"/>
    <s v="N/A"/>
    <n v="14.1"/>
    <x v="3"/>
  </r>
  <r>
    <x v="3"/>
    <x v="2"/>
    <n v="42"/>
    <s v="Brown Solar"/>
    <n v="1.6"/>
    <n v="0"/>
    <n v="100"/>
    <n v="0"/>
    <s v=""/>
    <s v=""/>
    <n v="744"/>
    <n v="0"/>
    <n v="0"/>
    <s v=""/>
    <n v="0"/>
    <n v="0"/>
    <n v="0"/>
    <n v="0"/>
    <n v="0"/>
    <n v="0"/>
    <s v="2017Plan"/>
    <d v="2019-03-01T00:00:00"/>
    <x v="0"/>
    <x v="35"/>
    <n v="0.97599999999999998"/>
    <n v="0.62400000000000011"/>
    <x v="4"/>
  </r>
  <r>
    <x v="3"/>
    <x v="2"/>
    <n v="43"/>
    <s v="OVEC-K Min"/>
    <n v="11.5"/>
    <n v="0"/>
    <n v="100"/>
    <n v="0"/>
    <n v="1153.2"/>
    <n v="100000"/>
    <n v="744"/>
    <n v="27.8"/>
    <n v="321"/>
    <n v="0"/>
    <n v="0"/>
    <n v="0"/>
    <n v="0"/>
    <n v="27.8"/>
    <n v="27.8"/>
    <n v="321"/>
    <s v="2017Plan"/>
    <d v="2019-03-01T00:00:00"/>
    <x v="0"/>
    <x v="36"/>
    <n v="11.5"/>
    <s v="N/A"/>
    <x v="0"/>
  </r>
  <r>
    <x v="3"/>
    <x v="2"/>
    <n v="44"/>
    <s v="OVEC-K Max"/>
    <n v="7.1"/>
    <n v="0"/>
    <n v="30.7"/>
    <n v="52"/>
    <n v="710.3"/>
    <n v="100000"/>
    <n v="236"/>
    <n v="27.8"/>
    <n v="197"/>
    <n v="0"/>
    <n v="0"/>
    <n v="0"/>
    <n v="0"/>
    <n v="27.8"/>
    <n v="27.8"/>
    <n v="197"/>
    <s v="2017Plan"/>
    <d v="2019-03-01T00:00:00"/>
    <x v="0"/>
    <x v="36"/>
    <n v="7.1"/>
    <s v="N/A"/>
    <x v="0"/>
  </r>
  <r>
    <x v="3"/>
    <x v="2"/>
    <n v="45"/>
    <s v="OVEC-L Min"/>
    <n v="25.7"/>
    <n v="0"/>
    <n v="100"/>
    <n v="0"/>
    <n v="2566.8000000000002"/>
    <n v="100000"/>
    <n v="744"/>
    <n v="27.8"/>
    <n v="714"/>
    <n v="0"/>
    <n v="0"/>
    <n v="0"/>
    <n v="0"/>
    <n v="27.8"/>
    <n v="27.8"/>
    <n v="714"/>
    <s v="2017Plan"/>
    <d v="2019-03-01T00:00:00"/>
    <x v="0"/>
    <x v="36"/>
    <s v="N/A"/>
    <n v="25.7"/>
    <x v="0"/>
  </r>
  <r>
    <x v="3"/>
    <x v="2"/>
    <n v="46"/>
    <s v="OVEC-L Max"/>
    <n v="21.3"/>
    <n v="0"/>
    <n v="40.200000000000003"/>
    <n v="65"/>
    <n v="2126"/>
    <n v="100000"/>
    <n v="304"/>
    <n v="27.8"/>
    <n v="591"/>
    <n v="0"/>
    <n v="0"/>
    <n v="0"/>
    <n v="0"/>
    <n v="27.8"/>
    <n v="27.8"/>
    <n v="591"/>
    <s v="2017Plan"/>
    <d v="2019-03-01T00:00:00"/>
    <x v="0"/>
    <x v="36"/>
    <s v="N/A"/>
    <n v="21.3"/>
    <x v="0"/>
  </r>
  <r>
    <x v="3"/>
    <x v="2"/>
    <n v="47"/>
    <s v="PURP5X16a 1"/>
    <n v="0.1"/>
    <n v="0"/>
    <n v="0.6"/>
    <n v="2"/>
    <s v=""/>
    <s v=""/>
    <n v="2"/>
    <n v="41.4"/>
    <n v="4"/>
    <s v=""/>
    <n v="0"/>
    <n v="0"/>
    <n v="1"/>
    <n v="51.07"/>
    <n v="51.07"/>
    <n v="5"/>
    <s v="2017Plan"/>
    <d v="2019-03-01T00:00:00"/>
    <x v="0"/>
    <x v="37"/>
    <s v="N/A"/>
    <s v="N/A"/>
    <x v="5"/>
  </r>
  <r>
    <x v="3"/>
    <x v="2"/>
    <n v="48"/>
    <s v="PURP5X16a 2"/>
    <n v="0.1"/>
    <n v="0"/>
    <n v="0.3"/>
    <n v="1"/>
    <s v=""/>
    <s v=""/>
    <n v="1"/>
    <n v="37.4"/>
    <n v="2"/>
    <s v=""/>
    <n v="0"/>
    <n v="0"/>
    <n v="0"/>
    <n v="47.02"/>
    <n v="47.02"/>
    <n v="2"/>
    <s v="2017Plan"/>
    <d v="2019-03-01T00:00:00"/>
    <x v="0"/>
    <x v="37"/>
    <s v="N/A"/>
    <s v="N/A"/>
    <x v="5"/>
  </r>
  <r>
    <x v="3"/>
    <x v="2"/>
    <n v="49"/>
    <s v="PURP5X16a 3"/>
    <n v="0.1"/>
    <n v="0"/>
    <n v="0.3"/>
    <n v="1"/>
    <s v=""/>
    <s v=""/>
    <n v="1"/>
    <n v="37.4"/>
    <n v="2"/>
    <s v=""/>
    <n v="0"/>
    <n v="0"/>
    <n v="0"/>
    <n v="47.02"/>
    <n v="47.02"/>
    <n v="2"/>
    <s v="2017Plan"/>
    <d v="2019-03-01T00:00:00"/>
    <x v="0"/>
    <x v="37"/>
    <s v="N/A"/>
    <s v="N/A"/>
    <x v="5"/>
  </r>
  <r>
    <x v="3"/>
    <x v="2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5"/>
  </r>
  <r>
    <x v="3"/>
    <x v="2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5"/>
  </r>
  <r>
    <x v="3"/>
    <x v="2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5"/>
  </r>
  <r>
    <x v="3"/>
    <x v="2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5"/>
  </r>
  <r>
    <x v="3"/>
    <x v="2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5"/>
  </r>
  <r>
    <x v="3"/>
    <x v="2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5"/>
  </r>
  <r>
    <x v="3"/>
    <x v="2"/>
    <n v="56"/>
    <s v="PUR7X8 1"/>
    <n v="1"/>
    <n v="0"/>
    <n v="8.1"/>
    <n v="11"/>
    <s v=""/>
    <s v=""/>
    <n v="20"/>
    <n v="22.5"/>
    <n v="23"/>
    <s v=""/>
    <n v="0"/>
    <n v="0"/>
    <n v="7"/>
    <n v="29.74"/>
    <n v="29.74"/>
    <n v="30"/>
    <s v="2017Plan"/>
    <d v="2019-03-01T00:00:00"/>
    <x v="0"/>
    <x v="37"/>
    <s v="N/A"/>
    <s v="N/A"/>
    <x v="5"/>
  </r>
  <r>
    <x v="3"/>
    <x v="2"/>
    <n v="57"/>
    <s v="PUR7X8 2"/>
    <n v="0.7"/>
    <n v="0"/>
    <n v="5.2"/>
    <n v="9"/>
    <s v=""/>
    <s v=""/>
    <n v="13"/>
    <n v="20.8"/>
    <n v="14"/>
    <s v=""/>
    <n v="0"/>
    <n v="0"/>
    <n v="5"/>
    <n v="28.02"/>
    <n v="28.02"/>
    <n v="18"/>
    <s v="2017Plan"/>
    <d v="2019-03-01T00:00:00"/>
    <x v="0"/>
    <x v="37"/>
    <s v="N/A"/>
    <s v="N/A"/>
    <x v="5"/>
  </r>
  <r>
    <x v="3"/>
    <x v="2"/>
    <n v="58"/>
    <s v="PUR7X8 3"/>
    <n v="0.5"/>
    <n v="0"/>
    <n v="4"/>
    <n v="7"/>
    <s v=""/>
    <s v=""/>
    <n v="10"/>
    <n v="19"/>
    <n v="10"/>
    <s v=""/>
    <n v="0"/>
    <n v="0"/>
    <n v="4"/>
    <n v="26.09"/>
    <n v="26.09"/>
    <n v="13"/>
    <s v="2017Plan"/>
    <d v="2019-03-01T00:00:00"/>
    <x v="0"/>
    <x v="37"/>
    <s v="N/A"/>
    <s v="N/A"/>
    <x v="5"/>
  </r>
  <r>
    <x v="3"/>
    <x v="2"/>
    <n v="59"/>
    <s v="PUR7X8 4"/>
    <n v="0.4"/>
    <n v="0"/>
    <n v="3.2"/>
    <n v="7"/>
    <s v=""/>
    <s v=""/>
    <n v="8"/>
    <n v="17"/>
    <n v="7"/>
    <s v=""/>
    <n v="0"/>
    <n v="0"/>
    <n v="3"/>
    <n v="23.81"/>
    <n v="23.81"/>
    <n v="10"/>
    <s v="2017Plan"/>
    <d v="2019-03-01T00:00:00"/>
    <x v="0"/>
    <x v="37"/>
    <s v="N/A"/>
    <s v="N/A"/>
    <x v="5"/>
  </r>
  <r>
    <x v="3"/>
    <x v="2"/>
    <n v="60"/>
    <s v="NF5X16NF1"/>
    <n v="-12.6"/>
    <n v="0"/>
    <n v="9.4"/>
    <n v="18"/>
    <s v=""/>
    <s v=""/>
    <n v="217"/>
    <n v="41.2"/>
    <n v="-519"/>
    <s v=""/>
    <n v="0"/>
    <n v="0"/>
    <n v="146"/>
    <n v="29.64"/>
    <n v="29.64"/>
    <n v="-373"/>
    <s v="2017Plan"/>
    <d v="2019-03-01T00:00:00"/>
    <x v="0"/>
    <x v="37"/>
    <s v="N/A"/>
    <s v="N/A"/>
    <x v="6"/>
  </r>
  <r>
    <x v="3"/>
    <x v="2"/>
    <n v="61"/>
    <s v="NF7X8NF01"/>
    <n v="-2.6"/>
    <n v="0"/>
    <n v="10.4"/>
    <n v="30"/>
    <s v=""/>
    <s v=""/>
    <n v="214"/>
    <n v="36.299999999999997"/>
    <n v="-94"/>
    <s v=""/>
    <n v="0"/>
    <n v="0"/>
    <n v="24"/>
    <n v="26.91"/>
    <n v="26.91"/>
    <n v="-69"/>
    <s v="2017Plan"/>
    <d v="2019-03-01T00:00:00"/>
    <x v="0"/>
    <x v="37"/>
    <s v="N/A"/>
    <s v="N/A"/>
    <x v="6"/>
  </r>
  <r>
    <x v="3"/>
    <x v="2"/>
    <n v="62"/>
    <s v="NF2X16SAT1"/>
    <n v="-6.3"/>
    <n v="0"/>
    <n v="22.3"/>
    <n v="5"/>
    <s v=""/>
    <s v=""/>
    <n v="78"/>
    <n v="40.200000000000003"/>
    <n v="-252"/>
    <s v=""/>
    <n v="0"/>
    <n v="0"/>
    <n v="58"/>
    <n v="30.97"/>
    <n v="30.97"/>
    <n v="-194"/>
    <s v="2017Plan"/>
    <d v="2019-03-01T00:00:00"/>
    <x v="0"/>
    <x v="37"/>
    <s v="N/A"/>
    <s v="N/A"/>
    <x v="6"/>
  </r>
  <r>
    <x v="3"/>
    <x v="2"/>
    <n v="63"/>
    <s v="NF2X16SUN1"/>
    <n v="-3.4"/>
    <n v="0"/>
    <n v="12.3"/>
    <n v="5"/>
    <s v=""/>
    <s v=""/>
    <n v="70"/>
    <n v="37.799999999999997"/>
    <n v="-130"/>
    <s v=""/>
    <n v="0"/>
    <n v="0"/>
    <n v="31"/>
    <n v="28.85"/>
    <n v="28.85"/>
    <n v="-99"/>
    <s v="2017Plan"/>
    <d v="2019-03-01T00:00:00"/>
    <x v="0"/>
    <x v="37"/>
    <s v="N/A"/>
    <s v="N/A"/>
    <x v="6"/>
  </r>
  <r>
    <x v="3"/>
    <x v="2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6"/>
  </r>
  <r>
    <x v="3"/>
    <x v="2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6"/>
  </r>
  <r>
    <x v="3"/>
    <x v="2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6"/>
  </r>
  <r>
    <x v="3"/>
    <x v="2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6"/>
  </r>
  <r>
    <x v="3"/>
    <x v="2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3-01T00:00:00"/>
    <x v="0"/>
    <x v="37"/>
    <s v="N/A"/>
    <s v="N/A"/>
    <x v="7"/>
  </r>
  <r>
    <x v="3"/>
    <x v="2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37"/>
    <s v="N/A"/>
    <s v="N/A"/>
    <x v="1"/>
  </r>
  <r>
    <x v="3"/>
    <x v="2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37"/>
    <s v="N/A"/>
    <s v="N/A"/>
    <x v="1"/>
  </r>
  <r>
    <x v="3"/>
    <x v="2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37"/>
    <s v="N/A"/>
    <s v="N/A"/>
    <x v="1"/>
  </r>
  <r>
    <x v="3"/>
    <x v="2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3-01T00:00:00"/>
    <x v="0"/>
    <x v="37"/>
    <s v="N/A"/>
    <s v="N/A"/>
    <x v="1"/>
  </r>
  <r>
    <x v="3"/>
    <x v="2"/>
    <n v="84"/>
    <s v="Bluegrass 3"/>
    <n v="4.8"/>
    <n v="0"/>
    <n v="3.9"/>
    <n v="8"/>
    <n v="52.2"/>
    <n v="10900"/>
    <n v="30"/>
    <n v="356.5"/>
    <n v="186"/>
    <n v="0"/>
    <n v="77"/>
    <n v="0"/>
    <n v="3"/>
    <n v="39.46"/>
    <n v="55.47"/>
    <n v="266"/>
    <s v="2017Plan"/>
    <d v="2019-03-01T00:00:00"/>
    <x v="0"/>
    <x v="38"/>
    <s v="N/A"/>
    <n v="4.8"/>
    <x v="2"/>
  </r>
  <r>
    <x v="3"/>
    <x v="3"/>
    <n v="1"/>
    <s v="Brown 1"/>
    <n v="8.6999999999999993"/>
    <n v="0"/>
    <n v="11.3"/>
    <n v="1"/>
    <n v="104.1"/>
    <n v="11972"/>
    <n v="242"/>
    <n v="270.3"/>
    <n v="282"/>
    <n v="1"/>
    <n v="15"/>
    <n v="0"/>
    <n v="26"/>
    <n v="35.31"/>
    <n v="37.049999999999997"/>
    <n v="322"/>
    <s v="2017Plan"/>
    <d v="2019-04-01T00:00:00"/>
    <x v="0"/>
    <x v="0"/>
    <n v="8.6999999999999993"/>
    <s v="N/A"/>
    <x v="0"/>
  </r>
  <r>
    <x v="3"/>
    <x v="3"/>
    <n v="2"/>
    <s v="Brown 2"/>
    <n v="28.6"/>
    <n v="0"/>
    <n v="23.8"/>
    <n v="2"/>
    <n v="313.10000000000002"/>
    <n v="10934"/>
    <n v="447"/>
    <n v="270.3"/>
    <n v="846"/>
    <n v="1"/>
    <n v="24"/>
    <n v="0"/>
    <n v="64"/>
    <n v="31.78"/>
    <n v="32.630000000000003"/>
    <n v="934"/>
    <s v="2017Plan"/>
    <d v="2019-04-01T00:00:00"/>
    <x v="0"/>
    <x v="1"/>
    <n v="28.6"/>
    <s v="N/A"/>
    <x v="0"/>
  </r>
  <r>
    <x v="3"/>
    <x v="3"/>
    <n v="3"/>
    <s v="Brown 3"/>
    <n v="17.100000000000001"/>
    <n v="0"/>
    <n v="5.8"/>
    <n v="1"/>
    <n v="208.9"/>
    <n v="12215"/>
    <n v="111"/>
    <n v="270.3"/>
    <n v="565"/>
    <n v="1"/>
    <n v="18"/>
    <n v="0"/>
    <n v="54"/>
    <n v="36.19"/>
    <n v="37.26"/>
    <n v="637"/>
    <s v="2017Plan"/>
    <d v="2019-04-01T00:00:00"/>
    <x v="0"/>
    <x v="2"/>
    <n v="17.100000000000001"/>
    <s v="N/A"/>
    <x v="0"/>
  </r>
  <r>
    <x v="3"/>
    <x v="3"/>
    <n v="4"/>
    <s v="Ghent 1"/>
    <n v="58.5"/>
    <n v="0"/>
    <n v="17.100000000000001"/>
    <n v="2"/>
    <n v="615.1"/>
    <n v="10517"/>
    <n v="151"/>
    <n v="202.7"/>
    <n v="1247"/>
    <n v="2"/>
    <n v="39"/>
    <n v="0"/>
    <n v="116"/>
    <n v="23.3"/>
    <n v="23.97"/>
    <n v="1402"/>
    <s v="2017Plan"/>
    <d v="2019-04-01T00:00:00"/>
    <x v="0"/>
    <x v="3"/>
    <n v="58.5"/>
    <s v="N/A"/>
    <x v="0"/>
  </r>
  <r>
    <x v="3"/>
    <x v="3"/>
    <n v="5"/>
    <s v="Ghent 2"/>
    <n v="255"/>
    <n v="0"/>
    <n v="73.2"/>
    <n v="2"/>
    <n v="2649.6"/>
    <n v="10391"/>
    <n v="678"/>
    <n v="202.7"/>
    <n v="5371"/>
    <n v="2"/>
    <n v="31"/>
    <n v="0"/>
    <n v="297"/>
    <n v="22.23"/>
    <n v="22.35"/>
    <n v="5699"/>
    <s v="2017Plan"/>
    <d v="2019-04-01T00:00:00"/>
    <x v="0"/>
    <x v="4"/>
    <n v="255"/>
    <s v="N/A"/>
    <x v="0"/>
  </r>
  <r>
    <x v="3"/>
    <x v="3"/>
    <n v="6"/>
    <s v="Ghent 3"/>
    <n v="247.7"/>
    <n v="0"/>
    <n v="71.400000000000006"/>
    <n v="2"/>
    <n v="2773.2"/>
    <n v="11194"/>
    <n v="677"/>
    <n v="202.7"/>
    <n v="5621"/>
    <n v="3"/>
    <n v="51"/>
    <n v="0"/>
    <n v="479"/>
    <n v="24.62"/>
    <n v="24.83"/>
    <n v="6151"/>
    <s v="2017Plan"/>
    <d v="2019-04-01T00:00:00"/>
    <x v="0"/>
    <x v="5"/>
    <n v="247.7"/>
    <s v="N/A"/>
    <x v="0"/>
  </r>
  <r>
    <x v="3"/>
    <x v="3"/>
    <n v="7"/>
    <s v="Ghent 4"/>
    <n v="253.3"/>
    <n v="0"/>
    <n v="73.900000000000006"/>
    <n v="3"/>
    <n v="2795.1"/>
    <n v="11035"/>
    <n v="672"/>
    <n v="202.7"/>
    <n v="5666"/>
    <n v="6"/>
    <n v="98"/>
    <n v="0"/>
    <n v="507"/>
    <n v="24.37"/>
    <n v="24.76"/>
    <n v="6272"/>
    <s v="2017Plan"/>
    <d v="2019-04-01T00:00:00"/>
    <x v="0"/>
    <x v="6"/>
    <n v="253.3"/>
    <s v="N/A"/>
    <x v="0"/>
  </r>
  <r>
    <x v="3"/>
    <x v="3"/>
    <n v="8"/>
    <s v="Mill Creek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7"/>
    <s v="N/A"/>
    <n v="0"/>
    <x v="0"/>
  </r>
  <r>
    <x v="3"/>
    <x v="3"/>
    <n v="9"/>
    <s v="Mill Creek 2"/>
    <n v="113"/>
    <n v="0"/>
    <n v="53"/>
    <n v="3"/>
    <n v="1210.5999999999999"/>
    <n v="10718"/>
    <n v="516"/>
    <n v="200.7"/>
    <n v="2429"/>
    <n v="6"/>
    <n v="26"/>
    <n v="0"/>
    <n v="128"/>
    <n v="22.64"/>
    <n v="22.87"/>
    <n v="2583"/>
    <s v="2017Plan"/>
    <d v="2019-04-01T00:00:00"/>
    <x v="0"/>
    <x v="8"/>
    <s v="N/A"/>
    <n v="113"/>
    <x v="0"/>
  </r>
  <r>
    <x v="3"/>
    <x v="3"/>
    <n v="10"/>
    <s v="Mill Creek 3"/>
    <n v="195.5"/>
    <n v="0"/>
    <n v="70.2"/>
    <n v="2"/>
    <n v="2090.4"/>
    <n v="10690"/>
    <n v="672"/>
    <n v="200.7"/>
    <n v="4195"/>
    <n v="12"/>
    <n v="48"/>
    <n v="0"/>
    <n v="250"/>
    <n v="22.73"/>
    <n v="22.98"/>
    <n v="4493"/>
    <s v="2017Plan"/>
    <d v="2019-04-01T00:00:00"/>
    <x v="0"/>
    <x v="9"/>
    <s v="N/A"/>
    <n v="195.5"/>
    <x v="0"/>
  </r>
  <r>
    <x v="3"/>
    <x v="3"/>
    <n v="11"/>
    <s v="Mill Creek 4"/>
    <n v="260.10000000000002"/>
    <n v="0"/>
    <n v="74.900000000000006"/>
    <n v="2"/>
    <n v="2714.2"/>
    <n v="10435"/>
    <n v="670"/>
    <n v="200.7"/>
    <n v="5446"/>
    <n v="19"/>
    <n v="77"/>
    <n v="0"/>
    <n v="308"/>
    <n v="22.12"/>
    <n v="22.42"/>
    <n v="5831"/>
    <s v="2017Plan"/>
    <d v="2019-04-01T00:00:00"/>
    <x v="0"/>
    <x v="10"/>
    <s v="N/A"/>
    <n v="260.10000000000002"/>
    <x v="0"/>
  </r>
  <r>
    <x v="3"/>
    <x v="3"/>
    <n v="12"/>
    <s v="Trimble County 1"/>
    <n v="139.80000000000001"/>
    <n v="0"/>
    <n v="52.5"/>
    <n v="3"/>
    <n v="1491.4"/>
    <n v="10666"/>
    <n v="448"/>
    <n v="198.6"/>
    <n v="2962"/>
    <n v="11"/>
    <n v="177"/>
    <n v="0"/>
    <n v="185"/>
    <n v="22.5"/>
    <n v="23.77"/>
    <n v="3324"/>
    <s v="2017Plan"/>
    <d v="2019-04-01T00:00:00"/>
    <x v="0"/>
    <x v="11"/>
    <s v="N/A"/>
    <n v="139.80000000000001"/>
    <x v="0"/>
  </r>
  <r>
    <x v="3"/>
    <x v="3"/>
    <n v="13"/>
    <s v="Trimble County 2"/>
    <n v="259.8"/>
    <n v="0"/>
    <n v="64.400000000000006"/>
    <n v="2"/>
    <n v="2386.5"/>
    <n v="9186"/>
    <n v="505"/>
    <n v="207.1"/>
    <n v="4942"/>
    <n v="17"/>
    <n v="56"/>
    <n v="0"/>
    <n v="377"/>
    <n v="20.48"/>
    <n v="20.69"/>
    <n v="5375"/>
    <s v="2017Plan"/>
    <d v="2019-04-01T00:00:00"/>
    <x v="0"/>
    <x v="12"/>
    <n v="210.43800000000002"/>
    <n v="49.362000000000002"/>
    <x v="0"/>
  </r>
  <r>
    <x v="3"/>
    <x v="3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13"/>
    <n v="0"/>
    <n v="0"/>
    <x v="1"/>
  </r>
  <r>
    <x v="3"/>
    <x v="3"/>
    <n v="15"/>
    <s v="Cane Run 7 2X1"/>
    <n v="436"/>
    <n v="0"/>
    <n v="87.6"/>
    <n v="3"/>
    <n v="2961.7"/>
    <n v="6793"/>
    <n v="647"/>
    <n v="320.89999999999998"/>
    <n v="9506"/>
    <n v="8"/>
    <n v="27"/>
    <n v="0"/>
    <n v="542"/>
    <n v="23.05"/>
    <n v="23.11"/>
    <n v="10074"/>
    <s v="2017Plan"/>
    <d v="2019-04-01T00:00:00"/>
    <x v="0"/>
    <x v="13"/>
    <n v="340.08"/>
    <n v="95.92"/>
    <x v="1"/>
  </r>
  <r>
    <x v="3"/>
    <x v="3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14"/>
    <n v="0"/>
    <n v="0"/>
    <x v="2"/>
  </r>
  <r>
    <x v="3"/>
    <x v="3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14"/>
    <n v="0"/>
    <n v="0"/>
    <x v="2"/>
  </r>
  <r>
    <x v="3"/>
    <x v="3"/>
    <n v="18"/>
    <s v="Brown 6"/>
    <n v="1.4"/>
    <n v="0"/>
    <n v="1.3"/>
    <n v="3"/>
    <n v="17"/>
    <n v="11740"/>
    <n v="13"/>
    <n v="322.7"/>
    <n v="55"/>
    <n v="1"/>
    <n v="32"/>
    <n v="0"/>
    <n v="6"/>
    <n v="41.82"/>
    <n v="63.73"/>
    <n v="92"/>
    <s v="2017Plan"/>
    <d v="2019-04-01T00:00:00"/>
    <x v="0"/>
    <x v="15"/>
    <n v="0.86799999999999999"/>
    <n v="0.53199999999999992"/>
    <x v="2"/>
  </r>
  <r>
    <x v="3"/>
    <x v="3"/>
    <n v="19"/>
    <s v="Brown 7"/>
    <n v="2.6"/>
    <n v="0"/>
    <n v="2.2999999999999998"/>
    <n v="4"/>
    <n v="30.5"/>
    <n v="11894"/>
    <n v="24"/>
    <n v="322.7"/>
    <n v="98"/>
    <n v="1"/>
    <n v="3"/>
    <n v="0"/>
    <n v="0"/>
    <n v="38.380000000000003"/>
    <n v="39.549999999999997"/>
    <n v="101"/>
    <s v="2017Plan"/>
    <d v="2019-04-01T00:00:00"/>
    <x v="0"/>
    <x v="16"/>
    <n v="1.6120000000000001"/>
    <n v="0.9880000000000001"/>
    <x v="2"/>
  </r>
  <r>
    <x v="3"/>
    <x v="3"/>
    <n v="20"/>
    <s v="Brown 8"/>
    <n v="0.2"/>
    <n v="0"/>
    <n v="0.2"/>
    <n v="1"/>
    <n v="3.3"/>
    <n v="16518"/>
    <n v="4"/>
    <n v="322.7"/>
    <n v="11"/>
    <n v="0"/>
    <n v="0"/>
    <n v="0"/>
    <n v="0"/>
    <n v="53.31"/>
    <n v="54.35"/>
    <n v="11"/>
    <s v="2017Plan"/>
    <d v="2019-04-01T00:00:00"/>
    <x v="0"/>
    <x v="17"/>
    <n v="0.2"/>
    <s v="N/A"/>
    <x v="2"/>
  </r>
  <r>
    <x v="3"/>
    <x v="3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17"/>
    <n v="0"/>
    <s v="N/A"/>
    <x v="2"/>
  </r>
  <r>
    <x v="3"/>
    <x v="3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18"/>
    <n v="0"/>
    <s v="N/A"/>
    <x v="2"/>
  </r>
  <r>
    <x v="3"/>
    <x v="3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18"/>
    <n v="0"/>
    <s v="N/A"/>
    <x v="2"/>
  </r>
  <r>
    <x v="3"/>
    <x v="3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19"/>
    <n v="0"/>
    <s v="N/A"/>
    <x v="2"/>
  </r>
  <r>
    <x v="3"/>
    <x v="3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19"/>
    <n v="0"/>
    <s v="N/A"/>
    <x v="2"/>
  </r>
  <r>
    <x v="3"/>
    <x v="3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20"/>
    <n v="0"/>
    <s v="N/A"/>
    <x v="2"/>
  </r>
  <r>
    <x v="3"/>
    <x v="3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20"/>
    <n v="0"/>
    <s v="N/A"/>
    <x v="2"/>
  </r>
  <r>
    <x v="3"/>
    <x v="3"/>
    <n v="28"/>
    <s v="Paddys Run 13"/>
    <n v="14.5"/>
    <n v="0"/>
    <n v="12.5"/>
    <n v="13"/>
    <n v="157.9"/>
    <n v="10911"/>
    <n v="106"/>
    <n v="322.7"/>
    <n v="510"/>
    <n v="1"/>
    <n v="2"/>
    <n v="0"/>
    <n v="0"/>
    <n v="35.21"/>
    <n v="35.340000000000003"/>
    <n v="511"/>
    <s v="2017Plan"/>
    <d v="2019-04-01T00:00:00"/>
    <x v="0"/>
    <x v="21"/>
    <n v="6.8149999999999995"/>
    <n v="7.6850000000000005"/>
    <x v="2"/>
  </r>
  <r>
    <x v="3"/>
    <x v="3"/>
    <n v="29"/>
    <s v="Trimble Co 05"/>
    <n v="26.1"/>
    <n v="0"/>
    <n v="21.5"/>
    <n v="14"/>
    <n v="295.5"/>
    <n v="11309"/>
    <n v="200"/>
    <n v="322.7"/>
    <n v="954"/>
    <n v="1"/>
    <n v="2"/>
    <n v="0"/>
    <n v="0"/>
    <n v="36.5"/>
    <n v="36.57"/>
    <n v="956"/>
    <s v="2017Plan"/>
    <d v="2019-04-01T00:00:00"/>
    <x v="0"/>
    <x v="22"/>
    <n v="18.530999999999999"/>
    <n v="7.569"/>
    <x v="2"/>
  </r>
  <r>
    <x v="3"/>
    <x v="3"/>
    <n v="30"/>
    <s v="Trimble Co 06"/>
    <n v="21.1"/>
    <n v="0"/>
    <n v="17.3"/>
    <n v="14"/>
    <n v="237.5"/>
    <n v="11280"/>
    <n v="160"/>
    <n v="322.7"/>
    <n v="767"/>
    <n v="1"/>
    <n v="2"/>
    <n v="0"/>
    <n v="0"/>
    <n v="36.4"/>
    <n v="36.5"/>
    <n v="769"/>
    <s v="2017Plan"/>
    <d v="2019-04-01T00:00:00"/>
    <x v="0"/>
    <x v="23"/>
    <n v="14.981"/>
    <n v="6.1189999999999998"/>
    <x v="2"/>
  </r>
  <r>
    <x v="3"/>
    <x v="3"/>
    <n v="31"/>
    <s v="Trimble Co 07"/>
    <n v="17.3"/>
    <n v="0"/>
    <n v="14.2"/>
    <n v="15"/>
    <n v="195.6"/>
    <n v="11292"/>
    <n v="132"/>
    <n v="322.7"/>
    <n v="631"/>
    <n v="1"/>
    <n v="2"/>
    <n v="0"/>
    <n v="0"/>
    <n v="36.44"/>
    <n v="36.56"/>
    <n v="633"/>
    <s v="2017Plan"/>
    <d v="2019-04-01T00:00:00"/>
    <x v="0"/>
    <x v="24"/>
    <n v="10.899000000000001"/>
    <n v="6.4009999999999998"/>
    <x v="2"/>
  </r>
  <r>
    <x v="3"/>
    <x v="3"/>
    <n v="32"/>
    <s v="Trimble Co 08"/>
    <n v="2.1"/>
    <n v="0"/>
    <n v="1.7"/>
    <n v="4"/>
    <n v="23.5"/>
    <n v="11339"/>
    <n v="16"/>
    <n v="322.7"/>
    <n v="76"/>
    <n v="0"/>
    <n v="1"/>
    <n v="0"/>
    <n v="0"/>
    <n v="36.590000000000003"/>
    <n v="36.86"/>
    <n v="76"/>
    <s v="2017Plan"/>
    <d v="2019-04-01T00:00:00"/>
    <x v="0"/>
    <x v="25"/>
    <n v="1.3230000000000002"/>
    <n v="0.77700000000000002"/>
    <x v="2"/>
  </r>
  <r>
    <x v="3"/>
    <x v="3"/>
    <n v="33"/>
    <s v="Trimble Co 0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26"/>
    <n v="0"/>
    <n v="0"/>
    <x v="2"/>
  </r>
  <r>
    <x v="3"/>
    <x v="3"/>
    <n v="34"/>
    <s v="Trimble Co 10"/>
    <n v="0.6"/>
    <n v="0"/>
    <n v="0.5"/>
    <n v="2"/>
    <n v="6.2"/>
    <n v="11014"/>
    <n v="4"/>
    <n v="322.7"/>
    <n v="20"/>
    <n v="0"/>
    <n v="0"/>
    <n v="0"/>
    <n v="0"/>
    <n v="35.54"/>
    <n v="36.06"/>
    <n v="20"/>
    <s v="2017Plan"/>
    <d v="2019-04-01T00:00:00"/>
    <x v="0"/>
    <x v="27"/>
    <n v="0.378"/>
    <n v="0.222"/>
    <x v="2"/>
  </r>
  <r>
    <x v="3"/>
    <x v="3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28"/>
    <s v="N/A"/>
    <n v="0"/>
    <x v="2"/>
  </r>
  <r>
    <x v="3"/>
    <x v="3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29"/>
    <n v="0"/>
    <s v="N/A"/>
    <x v="2"/>
  </r>
  <r>
    <x v="3"/>
    <x v="3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30"/>
    <s v="N/A"/>
    <n v="0"/>
    <x v="2"/>
  </r>
  <r>
    <x v="3"/>
    <x v="3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31"/>
    <s v="N/A"/>
    <n v="0"/>
    <x v="2"/>
  </r>
  <r>
    <x v="3"/>
    <x v="3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32"/>
    <s v="N/A"/>
    <n v="0"/>
    <x v="2"/>
  </r>
  <r>
    <x v="3"/>
    <x v="3"/>
    <n v="40"/>
    <s v="Dix Dam"/>
    <n v="9.1"/>
    <n v="0"/>
    <n v="40"/>
    <n v="29"/>
    <s v=""/>
    <s v=""/>
    <n v="293"/>
    <n v="0"/>
    <n v="0"/>
    <s v=""/>
    <n v="0"/>
    <n v="0"/>
    <n v="0"/>
    <n v="0"/>
    <n v="0"/>
    <n v="0"/>
    <s v="2017Plan"/>
    <d v="2019-04-01T00:00:00"/>
    <x v="0"/>
    <x v="33"/>
    <n v="9.1"/>
    <s v="N/A"/>
    <x v="3"/>
  </r>
  <r>
    <x v="3"/>
    <x v="3"/>
    <n v="41"/>
    <s v="Ohio Falls"/>
    <n v="20.6"/>
    <n v="0"/>
    <n v="100"/>
    <n v="0"/>
    <s v=""/>
    <s v=""/>
    <n v="720"/>
    <n v="0"/>
    <n v="0"/>
    <s v=""/>
    <n v="0"/>
    <n v="0"/>
    <n v="0"/>
    <n v="0"/>
    <n v="0"/>
    <n v="0"/>
    <s v="2017Plan"/>
    <d v="2019-04-01T00:00:00"/>
    <x v="0"/>
    <x v="34"/>
    <s v="N/A"/>
    <n v="20.6"/>
    <x v="3"/>
  </r>
  <r>
    <x v="3"/>
    <x v="3"/>
    <n v="42"/>
    <s v="Brown Solar"/>
    <n v="1.8"/>
    <n v="0"/>
    <n v="100"/>
    <n v="0"/>
    <s v=""/>
    <s v=""/>
    <n v="720"/>
    <n v="0"/>
    <n v="0"/>
    <s v=""/>
    <n v="0"/>
    <n v="0"/>
    <n v="0"/>
    <n v="0"/>
    <n v="0"/>
    <n v="0"/>
    <s v="2017Plan"/>
    <d v="2019-04-01T00:00:00"/>
    <x v="0"/>
    <x v="35"/>
    <n v="1.0980000000000001"/>
    <n v="0.70200000000000007"/>
    <x v="4"/>
  </r>
  <r>
    <x v="3"/>
    <x v="3"/>
    <n v="43"/>
    <s v="OVEC-K Min"/>
    <n v="11.2"/>
    <n v="0"/>
    <n v="100"/>
    <n v="0"/>
    <n v="1116"/>
    <n v="100000"/>
    <n v="720"/>
    <n v="27.8"/>
    <n v="310"/>
    <n v="0"/>
    <n v="0"/>
    <n v="0"/>
    <n v="0"/>
    <n v="27.8"/>
    <n v="27.8"/>
    <n v="310"/>
    <s v="2017Plan"/>
    <d v="2019-04-01T00:00:00"/>
    <x v="0"/>
    <x v="36"/>
    <n v="11.2"/>
    <s v="N/A"/>
    <x v="0"/>
  </r>
  <r>
    <x v="3"/>
    <x v="3"/>
    <n v="44"/>
    <s v="OVEC-K Max"/>
    <n v="1.5"/>
    <n v="0"/>
    <n v="12.3"/>
    <n v="47"/>
    <n v="146.4"/>
    <n v="100000"/>
    <n v="68"/>
    <n v="27.8"/>
    <n v="41"/>
    <n v="0"/>
    <n v="0"/>
    <n v="0"/>
    <n v="0"/>
    <n v="27.8"/>
    <n v="27.8"/>
    <n v="41"/>
    <s v="2017Plan"/>
    <d v="2019-04-01T00:00:00"/>
    <x v="0"/>
    <x v="36"/>
    <n v="1.5"/>
    <s v="N/A"/>
    <x v="0"/>
  </r>
  <r>
    <x v="3"/>
    <x v="3"/>
    <n v="45"/>
    <s v="OVEC-L Min"/>
    <n v="24.8"/>
    <n v="0"/>
    <n v="100"/>
    <n v="0"/>
    <n v="2484"/>
    <n v="100000"/>
    <n v="720"/>
    <n v="27.8"/>
    <n v="691"/>
    <n v="0"/>
    <n v="0"/>
    <n v="0"/>
    <n v="0"/>
    <n v="27.8"/>
    <n v="27.8"/>
    <n v="691"/>
    <s v="2017Plan"/>
    <d v="2019-04-01T00:00:00"/>
    <x v="0"/>
    <x v="36"/>
    <s v="N/A"/>
    <n v="24.8"/>
    <x v="0"/>
  </r>
  <r>
    <x v="3"/>
    <x v="3"/>
    <n v="46"/>
    <s v="OVEC-L Max"/>
    <n v="4"/>
    <n v="0"/>
    <n v="14.3"/>
    <n v="47"/>
    <n v="396.3"/>
    <n v="100000"/>
    <n v="82"/>
    <n v="27.8"/>
    <n v="110"/>
    <n v="0"/>
    <n v="0"/>
    <n v="0"/>
    <n v="0"/>
    <n v="27.8"/>
    <n v="27.8"/>
    <n v="110"/>
    <s v="2017Plan"/>
    <d v="2019-04-01T00:00:00"/>
    <x v="0"/>
    <x v="36"/>
    <s v="N/A"/>
    <n v="4"/>
    <x v="0"/>
  </r>
  <r>
    <x v="3"/>
    <x v="3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5"/>
  </r>
  <r>
    <x v="3"/>
    <x v="3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5"/>
  </r>
  <r>
    <x v="3"/>
    <x v="3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5"/>
  </r>
  <r>
    <x v="3"/>
    <x v="3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5"/>
  </r>
  <r>
    <x v="3"/>
    <x v="3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5"/>
  </r>
  <r>
    <x v="3"/>
    <x v="3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5"/>
  </r>
  <r>
    <x v="3"/>
    <x v="3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5"/>
  </r>
  <r>
    <x v="3"/>
    <x v="3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5"/>
  </r>
  <r>
    <x v="3"/>
    <x v="3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5"/>
  </r>
  <r>
    <x v="3"/>
    <x v="3"/>
    <n v="56"/>
    <s v="PUR7X8 1"/>
    <n v="0.4"/>
    <n v="0"/>
    <n v="3.3"/>
    <n v="7"/>
    <s v=""/>
    <s v=""/>
    <n v="8"/>
    <n v="25.3"/>
    <n v="10"/>
    <s v=""/>
    <n v="0"/>
    <n v="0"/>
    <n v="3"/>
    <n v="31.98"/>
    <n v="31.98"/>
    <n v="13"/>
    <s v="2017Plan"/>
    <d v="2019-04-01T00:00:00"/>
    <x v="0"/>
    <x v="37"/>
    <s v="N/A"/>
    <s v="N/A"/>
    <x v="5"/>
  </r>
  <r>
    <x v="3"/>
    <x v="3"/>
    <n v="57"/>
    <s v="PUR7X8 2"/>
    <n v="0.4"/>
    <n v="0"/>
    <n v="2.9"/>
    <n v="6"/>
    <s v=""/>
    <s v=""/>
    <n v="7"/>
    <n v="24.7"/>
    <n v="9"/>
    <s v=""/>
    <n v="0"/>
    <n v="0"/>
    <n v="2"/>
    <n v="31.47"/>
    <n v="31.47"/>
    <n v="11"/>
    <s v="2017Plan"/>
    <d v="2019-04-01T00:00:00"/>
    <x v="0"/>
    <x v="37"/>
    <s v="N/A"/>
    <s v="N/A"/>
    <x v="5"/>
  </r>
  <r>
    <x v="3"/>
    <x v="3"/>
    <n v="58"/>
    <s v="PUR7X8 3"/>
    <n v="0.2"/>
    <n v="0"/>
    <n v="1.7"/>
    <n v="3"/>
    <s v=""/>
    <s v=""/>
    <n v="4"/>
    <n v="23"/>
    <n v="5"/>
    <s v=""/>
    <n v="0"/>
    <n v="0"/>
    <n v="1"/>
    <n v="29.32"/>
    <n v="29.32"/>
    <n v="6"/>
    <s v="2017Plan"/>
    <d v="2019-04-01T00:00:00"/>
    <x v="0"/>
    <x v="37"/>
    <s v="N/A"/>
    <s v="N/A"/>
    <x v="5"/>
  </r>
  <r>
    <x v="3"/>
    <x v="3"/>
    <n v="59"/>
    <s v="PUR7X8 4"/>
    <n v="0.2"/>
    <n v="0"/>
    <n v="1.2"/>
    <n v="3"/>
    <s v=""/>
    <s v=""/>
    <n v="3"/>
    <n v="23.2"/>
    <n v="3"/>
    <s v=""/>
    <n v="0"/>
    <n v="0"/>
    <n v="1"/>
    <n v="29.57"/>
    <n v="29.57"/>
    <n v="4"/>
    <s v="2017Plan"/>
    <d v="2019-04-01T00:00:00"/>
    <x v="0"/>
    <x v="37"/>
    <s v="N/A"/>
    <s v="N/A"/>
    <x v="5"/>
  </r>
  <r>
    <x v="3"/>
    <x v="3"/>
    <n v="60"/>
    <s v="NF5X16NF1"/>
    <n v="-19.899999999999999"/>
    <n v="0"/>
    <n v="14.1"/>
    <n v="26"/>
    <s v=""/>
    <s v=""/>
    <n v="241"/>
    <n v="35.9"/>
    <n v="-712"/>
    <s v=""/>
    <n v="0"/>
    <n v="0"/>
    <n v="193"/>
    <n v="26.17"/>
    <n v="26.17"/>
    <n v="-520"/>
    <s v="2017Plan"/>
    <d v="2019-04-01T00:00:00"/>
    <x v="0"/>
    <x v="37"/>
    <s v="N/A"/>
    <s v="N/A"/>
    <x v="6"/>
  </r>
  <r>
    <x v="3"/>
    <x v="3"/>
    <n v="61"/>
    <s v="NF7X8NF01"/>
    <n v="-0.4"/>
    <n v="0"/>
    <n v="1.6"/>
    <n v="30"/>
    <s v=""/>
    <s v=""/>
    <n v="233"/>
    <n v="32.700000000000003"/>
    <n v="-12"/>
    <s v=""/>
    <n v="0"/>
    <n v="0"/>
    <n v="3"/>
    <n v="23.53"/>
    <n v="23.53"/>
    <n v="-9"/>
    <s v="2017Plan"/>
    <d v="2019-04-01T00:00:00"/>
    <x v="0"/>
    <x v="37"/>
    <s v="N/A"/>
    <s v="N/A"/>
    <x v="6"/>
  </r>
  <r>
    <x v="3"/>
    <x v="3"/>
    <n v="62"/>
    <s v="NF2X16SAT1"/>
    <n v="-6.1"/>
    <n v="0"/>
    <n v="27.2"/>
    <n v="4"/>
    <s v=""/>
    <s v=""/>
    <n v="56"/>
    <n v="34.1"/>
    <n v="-207"/>
    <s v=""/>
    <n v="0"/>
    <n v="0"/>
    <n v="52"/>
    <n v="25.49"/>
    <n v="25.49"/>
    <n v="-155"/>
    <s v="2017Plan"/>
    <d v="2019-04-01T00:00:00"/>
    <x v="0"/>
    <x v="37"/>
    <s v="N/A"/>
    <s v="N/A"/>
    <x v="6"/>
  </r>
  <r>
    <x v="3"/>
    <x v="3"/>
    <n v="63"/>
    <s v="NF2X16SUN1"/>
    <n v="-4.5999999999999996"/>
    <n v="0"/>
    <n v="20.6"/>
    <n v="4"/>
    <s v=""/>
    <s v=""/>
    <n v="58"/>
    <n v="31.7"/>
    <n v="-146"/>
    <s v=""/>
    <n v="0"/>
    <n v="0"/>
    <n v="39"/>
    <n v="23.37"/>
    <n v="23.37"/>
    <n v="-108"/>
    <s v="2017Plan"/>
    <d v="2019-04-01T00:00:00"/>
    <x v="0"/>
    <x v="37"/>
    <s v="N/A"/>
    <s v="N/A"/>
    <x v="6"/>
  </r>
  <r>
    <x v="3"/>
    <x v="3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6"/>
  </r>
  <r>
    <x v="3"/>
    <x v="3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6"/>
  </r>
  <r>
    <x v="3"/>
    <x v="3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6"/>
  </r>
  <r>
    <x v="3"/>
    <x v="3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6"/>
  </r>
  <r>
    <x v="3"/>
    <x v="3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4-01T00:00:00"/>
    <x v="0"/>
    <x v="37"/>
    <s v="N/A"/>
    <s v="N/A"/>
    <x v="7"/>
  </r>
  <r>
    <x v="3"/>
    <x v="3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37"/>
    <s v="N/A"/>
    <s v="N/A"/>
    <x v="1"/>
  </r>
  <r>
    <x v="3"/>
    <x v="3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37"/>
    <s v="N/A"/>
    <s v="N/A"/>
    <x v="1"/>
  </r>
  <r>
    <x v="3"/>
    <x v="3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37"/>
    <s v="N/A"/>
    <s v="N/A"/>
    <x v="1"/>
  </r>
  <r>
    <x v="3"/>
    <x v="3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4-01T00:00:00"/>
    <x v="0"/>
    <x v="37"/>
    <s v="N/A"/>
    <s v="N/A"/>
    <x v="1"/>
  </r>
  <r>
    <x v="3"/>
    <x v="3"/>
    <n v="84"/>
    <s v="Bluegrass 3"/>
    <n v="3.7"/>
    <n v="0"/>
    <n v="3.1"/>
    <n v="6"/>
    <n v="40.5"/>
    <n v="10900"/>
    <n v="23"/>
    <n v="324.5"/>
    <n v="131"/>
    <n v="0"/>
    <n v="56"/>
    <n v="0"/>
    <n v="2"/>
    <n v="35.97"/>
    <n v="51.13"/>
    <n v="190"/>
    <s v="2017Plan"/>
    <d v="2019-04-01T00:00:00"/>
    <x v="0"/>
    <x v="38"/>
    <s v="N/A"/>
    <n v="3.7"/>
    <x v="2"/>
  </r>
  <r>
    <x v="3"/>
    <x v="4"/>
    <n v="1"/>
    <s v="Brown 1"/>
    <n v="1.3"/>
    <n v="0"/>
    <n v="1.6"/>
    <n v="1"/>
    <n v="15.1"/>
    <n v="11849"/>
    <n v="34"/>
    <n v="271"/>
    <n v="41"/>
    <n v="1"/>
    <n v="15"/>
    <n v="0"/>
    <n v="4"/>
    <n v="35.06"/>
    <n v="46.91"/>
    <n v="60"/>
    <s v="2017Plan"/>
    <d v="2019-05-01T00:00:00"/>
    <x v="0"/>
    <x v="0"/>
    <n v="1.3"/>
    <s v="N/A"/>
    <x v="0"/>
  </r>
  <r>
    <x v="3"/>
    <x v="4"/>
    <n v="2"/>
    <s v="Brown 2"/>
    <n v="19.2"/>
    <n v="0"/>
    <n v="15.4"/>
    <n v="3"/>
    <n v="209.1"/>
    <n v="10905"/>
    <n v="295"/>
    <n v="271"/>
    <n v="567"/>
    <n v="2"/>
    <n v="37"/>
    <n v="0"/>
    <n v="43"/>
    <n v="31.77"/>
    <n v="33.72"/>
    <n v="647"/>
    <s v="2017Plan"/>
    <d v="2019-05-01T00:00:00"/>
    <x v="0"/>
    <x v="1"/>
    <n v="19.2"/>
    <s v="N/A"/>
    <x v="0"/>
  </r>
  <r>
    <x v="3"/>
    <x v="4"/>
    <n v="3"/>
    <s v="Brown 3"/>
    <n v="31.8"/>
    <n v="0"/>
    <n v="10.4"/>
    <n v="3"/>
    <n v="386.9"/>
    <n v="12180"/>
    <n v="204"/>
    <n v="271"/>
    <n v="1048"/>
    <n v="3"/>
    <n v="53"/>
    <n v="0"/>
    <n v="101"/>
    <n v="36.17"/>
    <n v="37.85"/>
    <n v="1202"/>
    <s v="2017Plan"/>
    <d v="2019-05-01T00:00:00"/>
    <x v="0"/>
    <x v="2"/>
    <n v="31.8"/>
    <s v="N/A"/>
    <x v="0"/>
  </r>
  <r>
    <x v="3"/>
    <x v="4"/>
    <n v="4"/>
    <s v="Ghent 1"/>
    <n v="226.5"/>
    <n v="0"/>
    <n v="64.099999999999994"/>
    <n v="2"/>
    <n v="2389.3000000000002"/>
    <n v="10549"/>
    <n v="623"/>
    <n v="203.3"/>
    <n v="4857"/>
    <n v="2"/>
    <n v="39"/>
    <n v="0"/>
    <n v="449"/>
    <n v="23.43"/>
    <n v="23.6"/>
    <n v="5345"/>
    <s v="2017Plan"/>
    <d v="2019-05-01T00:00:00"/>
    <x v="0"/>
    <x v="3"/>
    <n v="226.5"/>
    <s v="N/A"/>
    <x v="0"/>
  </r>
  <r>
    <x v="3"/>
    <x v="4"/>
    <n v="5"/>
    <s v="Ghent 2"/>
    <n v="228.2"/>
    <n v="0"/>
    <n v="63.4"/>
    <n v="2"/>
    <n v="2388.1999999999998"/>
    <n v="10465"/>
    <n v="679"/>
    <n v="203.3"/>
    <n v="4855"/>
    <n v="2"/>
    <n v="35"/>
    <n v="0"/>
    <n v="266"/>
    <n v="22.44"/>
    <n v="22.59"/>
    <n v="5155"/>
    <s v="2017Plan"/>
    <d v="2019-05-01T00:00:00"/>
    <x v="0"/>
    <x v="4"/>
    <n v="228.2"/>
    <s v="N/A"/>
    <x v="0"/>
  </r>
  <r>
    <x v="3"/>
    <x v="4"/>
    <n v="6"/>
    <s v="Ghent 3"/>
    <n v="197.7"/>
    <n v="0"/>
    <n v="55.1"/>
    <n v="3"/>
    <n v="2213.9"/>
    <n v="11199"/>
    <n v="544"/>
    <n v="203.3"/>
    <n v="4501"/>
    <n v="5"/>
    <n v="82"/>
    <n v="0"/>
    <n v="382"/>
    <n v="24.7"/>
    <n v="25.11"/>
    <n v="4964"/>
    <s v="2017Plan"/>
    <d v="2019-05-01T00:00:00"/>
    <x v="0"/>
    <x v="5"/>
    <n v="197.7"/>
    <s v="N/A"/>
    <x v="0"/>
  </r>
  <r>
    <x v="3"/>
    <x v="4"/>
    <n v="7"/>
    <s v="Ghent 4"/>
    <n v="182"/>
    <n v="0"/>
    <n v="51.4"/>
    <n v="2"/>
    <n v="2028"/>
    <n v="11140"/>
    <n v="521"/>
    <n v="203.3"/>
    <n v="4123"/>
    <n v="4"/>
    <n v="68"/>
    <n v="0"/>
    <n v="365"/>
    <n v="24.65"/>
    <n v="25.02"/>
    <n v="4555"/>
    <s v="2017Plan"/>
    <d v="2019-05-01T00:00:00"/>
    <x v="0"/>
    <x v="6"/>
    <n v="182"/>
    <s v="N/A"/>
    <x v="0"/>
  </r>
  <r>
    <x v="3"/>
    <x v="4"/>
    <n v="8"/>
    <s v="Mill Creek 1"/>
    <n v="114.9"/>
    <n v="0"/>
    <n v="51.5"/>
    <n v="3"/>
    <n v="1204.9000000000001"/>
    <n v="10488"/>
    <n v="543"/>
    <n v="200.6"/>
    <n v="2418"/>
    <n v="6"/>
    <n v="25"/>
    <n v="0"/>
    <n v="103"/>
    <n v="21.94"/>
    <n v="22.16"/>
    <n v="2546"/>
    <s v="2017Plan"/>
    <d v="2019-05-01T00:00:00"/>
    <x v="0"/>
    <x v="7"/>
    <s v="N/A"/>
    <n v="114.9"/>
    <x v="0"/>
  </r>
  <r>
    <x v="3"/>
    <x v="4"/>
    <n v="9"/>
    <s v="Mill Creek 2"/>
    <n v="138.1"/>
    <n v="0"/>
    <n v="62.7"/>
    <n v="2"/>
    <n v="1492.4"/>
    <n v="10809"/>
    <n v="693"/>
    <n v="200.6"/>
    <n v="2994"/>
    <n v="4"/>
    <n v="17"/>
    <n v="0"/>
    <n v="156"/>
    <n v="22.82"/>
    <n v="22.94"/>
    <n v="3168"/>
    <s v="2017Plan"/>
    <d v="2019-05-01T00:00:00"/>
    <x v="0"/>
    <x v="8"/>
    <s v="N/A"/>
    <n v="138.1"/>
    <x v="0"/>
  </r>
  <r>
    <x v="3"/>
    <x v="4"/>
    <n v="10"/>
    <s v="Mill Creek 3"/>
    <n v="189.7"/>
    <n v="0"/>
    <n v="65.900000000000006"/>
    <n v="2"/>
    <n v="2034.1"/>
    <n v="10724"/>
    <n v="691"/>
    <n v="200.6"/>
    <n v="4081"/>
    <n v="12"/>
    <n v="47"/>
    <n v="0"/>
    <n v="242"/>
    <n v="22.79"/>
    <n v="23.04"/>
    <n v="4371"/>
    <s v="2017Plan"/>
    <d v="2019-05-01T00:00:00"/>
    <x v="0"/>
    <x v="9"/>
    <s v="N/A"/>
    <n v="189.7"/>
    <x v="0"/>
  </r>
  <r>
    <x v="3"/>
    <x v="4"/>
    <n v="11"/>
    <s v="Mill Creek 4"/>
    <n v="234.9"/>
    <n v="0"/>
    <n v="65.5"/>
    <n v="3"/>
    <n v="2455.1"/>
    <n v="10450"/>
    <n v="644"/>
    <n v="200.6"/>
    <n v="4926"/>
    <n v="28"/>
    <n v="112"/>
    <n v="0"/>
    <n v="278"/>
    <n v="22.15"/>
    <n v="22.63"/>
    <n v="5316"/>
    <s v="2017Plan"/>
    <d v="2019-05-01T00:00:00"/>
    <x v="0"/>
    <x v="10"/>
    <s v="N/A"/>
    <n v="234.9"/>
    <x v="0"/>
  </r>
  <r>
    <x v="3"/>
    <x v="4"/>
    <n v="12"/>
    <s v="Trimble County 1"/>
    <n v="202"/>
    <n v="0"/>
    <n v="73.400000000000006"/>
    <n v="2"/>
    <n v="2152.1"/>
    <n v="10655"/>
    <n v="644"/>
    <n v="199.3"/>
    <n v="4288"/>
    <n v="7"/>
    <n v="117"/>
    <n v="0"/>
    <n v="267"/>
    <n v="22.56"/>
    <n v="23.13"/>
    <n v="4672"/>
    <s v="2017Plan"/>
    <d v="2019-05-01T00:00:00"/>
    <x v="0"/>
    <x v="11"/>
    <s v="N/A"/>
    <n v="202"/>
    <x v="0"/>
  </r>
  <r>
    <x v="3"/>
    <x v="4"/>
    <n v="13"/>
    <s v="Trimble County 2"/>
    <n v="339.8"/>
    <n v="0"/>
    <n v="81.599999999999994"/>
    <n v="2"/>
    <n v="3123.8"/>
    <n v="9193"/>
    <n v="671"/>
    <n v="207.7"/>
    <n v="6489"/>
    <n v="17"/>
    <n v="56"/>
    <n v="0"/>
    <n v="494"/>
    <n v="20.55"/>
    <n v="20.71"/>
    <n v="7038"/>
    <s v="2017Plan"/>
    <d v="2019-05-01T00:00:00"/>
    <x v="0"/>
    <x v="12"/>
    <n v="275.238"/>
    <n v="64.561999999999998"/>
    <x v="0"/>
  </r>
  <r>
    <x v="3"/>
    <x v="4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13"/>
    <n v="0"/>
    <n v="0"/>
    <x v="1"/>
  </r>
  <r>
    <x v="3"/>
    <x v="4"/>
    <n v="15"/>
    <s v="Cane Run 7 2X1"/>
    <n v="431.8"/>
    <n v="0"/>
    <n v="84"/>
    <n v="3"/>
    <n v="2945.6"/>
    <n v="6821"/>
    <n v="668"/>
    <n v="320.10000000000002"/>
    <n v="9428"/>
    <n v="8"/>
    <n v="27"/>
    <n v="0"/>
    <n v="559"/>
    <n v="23.13"/>
    <n v="23.19"/>
    <n v="10014"/>
    <s v="2017Plan"/>
    <d v="2019-05-01T00:00:00"/>
    <x v="0"/>
    <x v="13"/>
    <n v="336.80400000000003"/>
    <n v="94.996000000000009"/>
    <x v="1"/>
  </r>
  <r>
    <x v="3"/>
    <x v="4"/>
    <n v="16"/>
    <s v="Brown 5"/>
    <n v="0.7"/>
    <n v="0"/>
    <n v="0.8"/>
    <n v="1"/>
    <n v="9.6999999999999993"/>
    <n v="13369"/>
    <n v="9"/>
    <n v="321.8"/>
    <n v="31"/>
    <n v="0"/>
    <n v="0"/>
    <n v="0"/>
    <n v="0"/>
    <n v="43.03"/>
    <n v="43.31"/>
    <n v="32"/>
    <s v="2017Plan"/>
    <d v="2019-05-01T00:00:00"/>
    <x v="0"/>
    <x v="14"/>
    <n v="0.32899999999999996"/>
    <n v="0.371"/>
    <x v="2"/>
  </r>
  <r>
    <x v="3"/>
    <x v="4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14"/>
    <n v="0"/>
    <n v="0"/>
    <x v="2"/>
  </r>
  <r>
    <x v="3"/>
    <x v="4"/>
    <n v="18"/>
    <s v="Brown 6"/>
    <n v="2.4"/>
    <n v="0"/>
    <n v="2.1"/>
    <n v="2"/>
    <n v="27.5"/>
    <n v="11227"/>
    <n v="19"/>
    <n v="321.8"/>
    <n v="88"/>
    <n v="0"/>
    <n v="17"/>
    <n v="0"/>
    <n v="8"/>
    <n v="39.53"/>
    <n v="46.45"/>
    <n v="114"/>
    <s v="2017Plan"/>
    <d v="2019-05-01T00:00:00"/>
    <x v="0"/>
    <x v="15"/>
    <n v="1.488"/>
    <n v="0.91199999999999992"/>
    <x v="2"/>
  </r>
  <r>
    <x v="3"/>
    <x v="4"/>
    <n v="19"/>
    <s v="Brown 7"/>
    <n v="1"/>
    <n v="0"/>
    <n v="0.8"/>
    <n v="2"/>
    <n v="11.6"/>
    <n v="11819"/>
    <n v="9"/>
    <n v="321.8"/>
    <n v="37"/>
    <n v="0"/>
    <n v="1"/>
    <n v="0"/>
    <n v="0"/>
    <n v="38.04"/>
    <n v="39.47"/>
    <n v="39"/>
    <s v="2017Plan"/>
    <d v="2019-05-01T00:00:00"/>
    <x v="0"/>
    <x v="16"/>
    <n v="0.62"/>
    <n v="0.38"/>
    <x v="2"/>
  </r>
  <r>
    <x v="3"/>
    <x v="4"/>
    <n v="20"/>
    <s v="Brown 8"/>
    <n v="0.3"/>
    <n v="0"/>
    <n v="0.3"/>
    <n v="1"/>
    <n v="4.5999999999999996"/>
    <n v="15231"/>
    <n v="5"/>
    <n v="321.8"/>
    <n v="15"/>
    <n v="0"/>
    <n v="0"/>
    <n v="0"/>
    <n v="0"/>
    <n v="49.02"/>
    <n v="49.71"/>
    <n v="15"/>
    <s v="2017Plan"/>
    <d v="2019-05-01T00:00:00"/>
    <x v="0"/>
    <x v="17"/>
    <n v="0.3"/>
    <s v="N/A"/>
    <x v="2"/>
  </r>
  <r>
    <x v="3"/>
    <x v="4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17"/>
    <n v="0"/>
    <s v="N/A"/>
    <x v="2"/>
  </r>
  <r>
    <x v="3"/>
    <x v="4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18"/>
    <n v="0"/>
    <s v="N/A"/>
    <x v="2"/>
  </r>
  <r>
    <x v="3"/>
    <x v="4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18"/>
    <n v="0"/>
    <s v="N/A"/>
    <x v="2"/>
  </r>
  <r>
    <x v="3"/>
    <x v="4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19"/>
    <n v="0"/>
    <s v="N/A"/>
    <x v="2"/>
  </r>
  <r>
    <x v="3"/>
    <x v="4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19"/>
    <n v="0"/>
    <s v="N/A"/>
    <x v="2"/>
  </r>
  <r>
    <x v="3"/>
    <x v="4"/>
    <n v="26"/>
    <s v="Brown 11"/>
    <n v="0.1"/>
    <n v="0"/>
    <n v="0.1"/>
    <n v="1"/>
    <n v="1.8"/>
    <n v="15526"/>
    <n v="2"/>
    <n v="321.8"/>
    <n v="6"/>
    <n v="0"/>
    <n v="0"/>
    <n v="0"/>
    <n v="0"/>
    <n v="49.97"/>
    <n v="51.78"/>
    <n v="6"/>
    <s v="2017Plan"/>
    <d v="2019-05-01T00:00:00"/>
    <x v="0"/>
    <x v="20"/>
    <n v="0.1"/>
    <s v="N/A"/>
    <x v="2"/>
  </r>
  <r>
    <x v="3"/>
    <x v="4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20"/>
    <n v="0"/>
    <s v="N/A"/>
    <x v="2"/>
  </r>
  <r>
    <x v="3"/>
    <x v="4"/>
    <n v="28"/>
    <s v="Paddys Run 13"/>
    <n v="4.8"/>
    <n v="0"/>
    <n v="4"/>
    <n v="3"/>
    <n v="51.6"/>
    <n v="10855"/>
    <n v="34"/>
    <n v="321.8"/>
    <n v="166"/>
    <n v="0"/>
    <n v="0"/>
    <n v="0"/>
    <n v="0"/>
    <n v="34.94"/>
    <n v="35.01"/>
    <n v="166"/>
    <s v="2017Plan"/>
    <d v="2019-05-01T00:00:00"/>
    <x v="0"/>
    <x v="21"/>
    <n v="2.2559999999999998"/>
    <n v="2.544"/>
    <x v="2"/>
  </r>
  <r>
    <x v="3"/>
    <x v="4"/>
    <n v="29"/>
    <s v="Trimble Co 05"/>
    <n v="11.5"/>
    <n v="0"/>
    <n v="9.1"/>
    <n v="8"/>
    <n v="126.7"/>
    <n v="11033"/>
    <n v="81"/>
    <n v="321.8"/>
    <n v="408"/>
    <n v="0"/>
    <n v="1"/>
    <n v="0"/>
    <n v="0"/>
    <n v="35.51"/>
    <n v="35.61"/>
    <n v="409"/>
    <s v="2017Plan"/>
    <d v="2019-05-01T00:00:00"/>
    <x v="0"/>
    <x v="22"/>
    <n v="8.1649999999999991"/>
    <n v="3.335"/>
    <x v="2"/>
  </r>
  <r>
    <x v="3"/>
    <x v="4"/>
    <n v="30"/>
    <s v="Trimble Co 06"/>
    <n v="13"/>
    <n v="0"/>
    <n v="10.4"/>
    <n v="11"/>
    <n v="142.9"/>
    <n v="10969"/>
    <n v="90"/>
    <n v="321.8"/>
    <n v="460"/>
    <n v="0"/>
    <n v="2"/>
    <n v="0"/>
    <n v="0"/>
    <n v="35.299999999999997"/>
    <n v="35.42"/>
    <n v="462"/>
    <s v="2017Plan"/>
    <d v="2019-05-01T00:00:00"/>
    <x v="0"/>
    <x v="23"/>
    <n v="9.23"/>
    <n v="3.7699999999999996"/>
    <x v="2"/>
  </r>
  <r>
    <x v="3"/>
    <x v="4"/>
    <n v="31"/>
    <s v="Trimble Co 07"/>
    <n v="9"/>
    <n v="0"/>
    <n v="7.2"/>
    <n v="8"/>
    <n v="98.4"/>
    <n v="10903"/>
    <n v="61"/>
    <n v="321.8"/>
    <n v="317"/>
    <n v="0"/>
    <n v="1"/>
    <n v="0"/>
    <n v="0"/>
    <n v="35.090000000000003"/>
    <n v="35.22"/>
    <n v="318"/>
    <s v="2017Plan"/>
    <d v="2019-05-01T00:00:00"/>
    <x v="0"/>
    <x v="24"/>
    <n v="5.67"/>
    <n v="3.33"/>
    <x v="2"/>
  </r>
  <r>
    <x v="3"/>
    <x v="4"/>
    <n v="32"/>
    <s v="Trimble Co 08"/>
    <n v="3.1"/>
    <n v="0"/>
    <n v="2.5"/>
    <n v="3"/>
    <n v="33.4"/>
    <n v="10785"/>
    <n v="20"/>
    <n v="321.8"/>
    <n v="107"/>
    <n v="0"/>
    <n v="0"/>
    <n v="0"/>
    <n v="0"/>
    <n v="34.71"/>
    <n v="34.840000000000003"/>
    <n v="108"/>
    <s v="2017Plan"/>
    <d v="2019-05-01T00:00:00"/>
    <x v="0"/>
    <x v="25"/>
    <n v="1.9530000000000001"/>
    <n v="1.147"/>
    <x v="2"/>
  </r>
  <r>
    <x v="3"/>
    <x v="4"/>
    <n v="33"/>
    <s v="Trimble Co 09"/>
    <n v="6.4"/>
    <n v="0"/>
    <n v="5.0999999999999996"/>
    <n v="6"/>
    <n v="69.8"/>
    <n v="10882"/>
    <n v="43"/>
    <n v="321.8"/>
    <n v="225"/>
    <n v="0"/>
    <n v="1"/>
    <n v="0"/>
    <n v="0"/>
    <n v="35.020000000000003"/>
    <n v="35.15"/>
    <n v="225"/>
    <s v="2017Plan"/>
    <d v="2019-05-01T00:00:00"/>
    <x v="0"/>
    <x v="26"/>
    <n v="4.032"/>
    <n v="2.3679999999999999"/>
    <x v="2"/>
  </r>
  <r>
    <x v="3"/>
    <x v="4"/>
    <n v="34"/>
    <s v="Trimble Co 10"/>
    <n v="2.2000000000000002"/>
    <n v="0"/>
    <n v="1.7"/>
    <n v="2"/>
    <n v="23.5"/>
    <n v="10767"/>
    <n v="14"/>
    <n v="321.8"/>
    <n v="76"/>
    <n v="0"/>
    <n v="0"/>
    <n v="0"/>
    <n v="0"/>
    <n v="34.65"/>
    <n v="34.770000000000003"/>
    <n v="76"/>
    <s v="2017Plan"/>
    <d v="2019-05-01T00:00:00"/>
    <x v="0"/>
    <x v="27"/>
    <n v="1.3860000000000001"/>
    <n v="0.81400000000000006"/>
    <x v="2"/>
  </r>
  <r>
    <x v="3"/>
    <x v="4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28"/>
    <s v="N/A"/>
    <n v="0"/>
    <x v="2"/>
  </r>
  <r>
    <x v="3"/>
    <x v="4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29"/>
    <n v="0"/>
    <s v="N/A"/>
    <x v="2"/>
  </r>
  <r>
    <x v="3"/>
    <x v="4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30"/>
    <s v="N/A"/>
    <n v="0"/>
    <x v="2"/>
  </r>
  <r>
    <x v="3"/>
    <x v="4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31"/>
    <s v="N/A"/>
    <n v="0"/>
    <x v="2"/>
  </r>
  <r>
    <x v="3"/>
    <x v="4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32"/>
    <s v="N/A"/>
    <n v="0"/>
    <x v="2"/>
  </r>
  <r>
    <x v="3"/>
    <x v="4"/>
    <n v="40"/>
    <s v="Dix Dam"/>
    <n v="6.7"/>
    <n v="0"/>
    <n v="28.7"/>
    <n v="26"/>
    <s v=""/>
    <s v=""/>
    <n v="216"/>
    <n v="0"/>
    <n v="0"/>
    <s v=""/>
    <n v="0"/>
    <n v="0"/>
    <n v="0"/>
    <n v="0"/>
    <n v="0"/>
    <n v="0"/>
    <s v="2017Plan"/>
    <d v="2019-05-01T00:00:00"/>
    <x v="0"/>
    <x v="33"/>
    <n v="6.7"/>
    <s v="N/A"/>
    <x v="3"/>
  </r>
  <r>
    <x v="3"/>
    <x v="4"/>
    <n v="41"/>
    <s v="Ohio Falls"/>
    <n v="24.1"/>
    <n v="0"/>
    <n v="100"/>
    <n v="0"/>
    <s v=""/>
    <s v=""/>
    <n v="744"/>
    <n v="0"/>
    <n v="0"/>
    <s v=""/>
    <n v="0"/>
    <n v="0"/>
    <n v="0"/>
    <n v="0"/>
    <n v="0"/>
    <n v="0"/>
    <s v="2017Plan"/>
    <d v="2019-05-01T00:00:00"/>
    <x v="0"/>
    <x v="34"/>
    <s v="N/A"/>
    <n v="24.1"/>
    <x v="3"/>
  </r>
  <r>
    <x v="3"/>
    <x v="4"/>
    <n v="42"/>
    <s v="Brown Solar"/>
    <n v="2"/>
    <n v="0"/>
    <n v="100"/>
    <n v="0"/>
    <s v=""/>
    <s v=""/>
    <n v="744"/>
    <n v="0"/>
    <n v="0"/>
    <s v=""/>
    <n v="0"/>
    <n v="0"/>
    <n v="0"/>
    <n v="0"/>
    <n v="0"/>
    <n v="0"/>
    <s v="2017Plan"/>
    <d v="2019-05-01T00:00:00"/>
    <x v="0"/>
    <x v="35"/>
    <n v="1.22"/>
    <n v="0.78"/>
    <x v="4"/>
  </r>
  <r>
    <x v="3"/>
    <x v="4"/>
    <n v="43"/>
    <s v="OVEC-K Min"/>
    <n v="11.5"/>
    <n v="0"/>
    <n v="100"/>
    <n v="0"/>
    <n v="1153.2"/>
    <n v="100000"/>
    <n v="744"/>
    <n v="27.8"/>
    <n v="321"/>
    <n v="0"/>
    <n v="0"/>
    <n v="0"/>
    <n v="0"/>
    <n v="27.8"/>
    <n v="27.8"/>
    <n v="321"/>
    <s v="2017Plan"/>
    <d v="2019-05-01T00:00:00"/>
    <x v="0"/>
    <x v="36"/>
    <n v="11.5"/>
    <s v="N/A"/>
    <x v="0"/>
  </r>
  <r>
    <x v="3"/>
    <x v="4"/>
    <n v="44"/>
    <s v="OVEC-K Max"/>
    <n v="1.7"/>
    <n v="0"/>
    <n v="13.3"/>
    <n v="23"/>
    <n v="168"/>
    <n v="100000"/>
    <n v="72"/>
    <n v="27.8"/>
    <n v="47"/>
    <n v="0"/>
    <n v="0"/>
    <n v="0"/>
    <n v="0"/>
    <n v="27.8"/>
    <n v="27.8"/>
    <n v="47"/>
    <s v="2017Plan"/>
    <d v="2019-05-01T00:00:00"/>
    <x v="0"/>
    <x v="36"/>
    <n v="1.7"/>
    <s v="N/A"/>
    <x v="0"/>
  </r>
  <r>
    <x v="3"/>
    <x v="4"/>
    <n v="45"/>
    <s v="OVEC-L Min"/>
    <n v="25.7"/>
    <n v="0"/>
    <n v="100"/>
    <n v="0"/>
    <n v="2566.8000000000002"/>
    <n v="100000"/>
    <n v="744"/>
    <n v="27.8"/>
    <n v="714"/>
    <n v="0"/>
    <n v="0"/>
    <n v="0"/>
    <n v="0"/>
    <n v="27.8"/>
    <n v="27.8"/>
    <n v="714"/>
    <s v="2017Plan"/>
    <d v="2019-05-01T00:00:00"/>
    <x v="0"/>
    <x v="36"/>
    <s v="N/A"/>
    <n v="25.7"/>
    <x v="0"/>
  </r>
  <r>
    <x v="3"/>
    <x v="4"/>
    <n v="46"/>
    <s v="OVEC-L Max"/>
    <n v="4.9000000000000004"/>
    <n v="0"/>
    <n v="17.100000000000001"/>
    <n v="25"/>
    <n v="493.5"/>
    <n v="100000"/>
    <n v="95"/>
    <n v="27.8"/>
    <n v="137"/>
    <n v="0"/>
    <n v="0"/>
    <n v="0"/>
    <n v="0"/>
    <n v="27.8"/>
    <n v="27.8"/>
    <n v="137"/>
    <s v="2017Plan"/>
    <d v="2019-05-01T00:00:00"/>
    <x v="0"/>
    <x v="36"/>
    <s v="N/A"/>
    <n v="4.9000000000000004"/>
    <x v="0"/>
  </r>
  <r>
    <x v="3"/>
    <x v="4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5"/>
  </r>
  <r>
    <x v="3"/>
    <x v="4"/>
    <n v="60"/>
    <s v="NF5X16NF1"/>
    <n v="-28.3"/>
    <n v="0"/>
    <n v="19.2"/>
    <n v="26"/>
    <s v=""/>
    <s v=""/>
    <n v="336"/>
    <n v="37.6"/>
    <n v="-1063"/>
    <s v=""/>
    <n v="0"/>
    <n v="0"/>
    <n v="261"/>
    <n v="28.36"/>
    <n v="28.36"/>
    <n v="-802"/>
    <s v="2017Plan"/>
    <d v="2019-05-01T00:00:00"/>
    <x v="0"/>
    <x v="37"/>
    <s v="N/A"/>
    <s v="N/A"/>
    <x v="6"/>
  </r>
  <r>
    <x v="3"/>
    <x v="4"/>
    <n v="61"/>
    <s v="NF7X8NF01"/>
    <n v="-3.1"/>
    <n v="0"/>
    <n v="12.6"/>
    <n v="31"/>
    <s v=""/>
    <s v=""/>
    <n v="248"/>
    <n v="28.7"/>
    <n v="-90"/>
    <s v=""/>
    <n v="0"/>
    <n v="0"/>
    <n v="28"/>
    <n v="19.89"/>
    <n v="19.89"/>
    <n v="-62"/>
    <s v="2017Plan"/>
    <d v="2019-05-01T00:00:00"/>
    <x v="0"/>
    <x v="37"/>
    <s v="N/A"/>
    <s v="N/A"/>
    <x v="6"/>
  </r>
  <r>
    <x v="3"/>
    <x v="4"/>
    <n v="62"/>
    <s v="NF2X16SAT1"/>
    <n v="-14.4"/>
    <n v="0"/>
    <n v="64.3"/>
    <n v="4"/>
    <s v=""/>
    <s v=""/>
    <n v="64"/>
    <n v="34.9"/>
    <n v="-503"/>
    <s v=""/>
    <n v="0"/>
    <n v="0"/>
    <n v="120"/>
    <n v="26.58"/>
    <n v="26.58"/>
    <n v="-383"/>
    <s v="2017Plan"/>
    <d v="2019-05-01T00:00:00"/>
    <x v="0"/>
    <x v="37"/>
    <s v="N/A"/>
    <s v="N/A"/>
    <x v="6"/>
  </r>
  <r>
    <x v="3"/>
    <x v="4"/>
    <n v="63"/>
    <s v="NF2X16SUN1"/>
    <n v="-8"/>
    <n v="0"/>
    <n v="35.9"/>
    <n v="4"/>
    <s v=""/>
    <s v=""/>
    <n v="51"/>
    <n v="32.4"/>
    <n v="-260"/>
    <s v=""/>
    <n v="0"/>
    <n v="0"/>
    <n v="65"/>
    <n v="24.3"/>
    <n v="24.3"/>
    <n v="-195"/>
    <s v="2017Plan"/>
    <d v="2019-05-01T00:00:00"/>
    <x v="0"/>
    <x v="37"/>
    <s v="N/A"/>
    <s v="N/A"/>
    <x v="6"/>
  </r>
  <r>
    <x v="3"/>
    <x v="4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6"/>
  </r>
  <r>
    <x v="3"/>
    <x v="4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6"/>
  </r>
  <r>
    <x v="3"/>
    <x v="4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6"/>
  </r>
  <r>
    <x v="3"/>
    <x v="4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6"/>
  </r>
  <r>
    <x v="3"/>
    <x v="4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5-01T00:00:00"/>
    <x v="0"/>
    <x v="37"/>
    <s v="N/A"/>
    <s v="N/A"/>
    <x v="7"/>
  </r>
  <r>
    <x v="3"/>
    <x v="4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37"/>
    <s v="N/A"/>
    <s v="N/A"/>
    <x v="1"/>
  </r>
  <r>
    <x v="3"/>
    <x v="4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37"/>
    <s v="N/A"/>
    <s v="N/A"/>
    <x v="1"/>
  </r>
  <r>
    <x v="3"/>
    <x v="4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37"/>
    <s v="N/A"/>
    <s v="N/A"/>
    <x v="1"/>
  </r>
  <r>
    <x v="3"/>
    <x v="4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37"/>
    <s v="N/A"/>
    <s v="N/A"/>
    <x v="1"/>
  </r>
  <r>
    <x v="3"/>
    <x v="4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5-01T00:00:00"/>
    <x v="0"/>
    <x v="38"/>
    <s v="N/A"/>
    <n v="0"/>
    <x v="2"/>
  </r>
  <r>
    <x v="3"/>
    <x v="5"/>
    <n v="1"/>
    <s v="Brown 1"/>
    <n v="17.100000000000001"/>
    <n v="0"/>
    <n v="22.5"/>
    <n v="2"/>
    <n v="202.9"/>
    <n v="11832"/>
    <n v="454"/>
    <n v="270.39999999999998"/>
    <n v="549"/>
    <n v="2"/>
    <n v="26"/>
    <n v="0"/>
    <n v="51"/>
    <n v="34.94"/>
    <n v="36.43"/>
    <n v="625"/>
    <s v="2017Plan"/>
    <d v="2019-06-01T00:00:00"/>
    <x v="0"/>
    <x v="0"/>
    <n v="17.100000000000001"/>
    <s v="N/A"/>
    <x v="0"/>
  </r>
  <r>
    <x v="3"/>
    <x v="5"/>
    <n v="2"/>
    <s v="Brown 2"/>
    <n v="37.799999999999997"/>
    <n v="0"/>
    <n v="31.6"/>
    <n v="2"/>
    <n v="406.7"/>
    <n v="10770"/>
    <n v="558"/>
    <n v="270.39999999999998"/>
    <n v="1100"/>
    <n v="1"/>
    <n v="20"/>
    <n v="0"/>
    <n v="84"/>
    <n v="31.35"/>
    <n v="31.89"/>
    <n v="1204"/>
    <s v="2017Plan"/>
    <d v="2019-06-01T00:00:00"/>
    <x v="0"/>
    <x v="1"/>
    <n v="37.799999999999997"/>
    <s v="N/A"/>
    <x v="0"/>
  </r>
  <r>
    <x v="3"/>
    <x v="5"/>
    <n v="3"/>
    <s v="Brown 3"/>
    <n v="85.6"/>
    <n v="0"/>
    <n v="29.1"/>
    <n v="4"/>
    <n v="1042.5"/>
    <n v="12181"/>
    <n v="540"/>
    <n v="270.39999999999998"/>
    <n v="2819"/>
    <n v="4"/>
    <n v="70"/>
    <n v="0"/>
    <n v="271"/>
    <n v="36.11"/>
    <n v="36.93"/>
    <n v="3160"/>
    <s v="2017Plan"/>
    <d v="2019-06-01T00:00:00"/>
    <x v="0"/>
    <x v="2"/>
    <n v="85.6"/>
    <s v="N/A"/>
    <x v="0"/>
  </r>
  <r>
    <x v="3"/>
    <x v="5"/>
    <n v="4"/>
    <s v="Ghent 1"/>
    <n v="260.10000000000002"/>
    <n v="0"/>
    <n v="76.2"/>
    <n v="2"/>
    <n v="2759.5"/>
    <n v="10610"/>
    <n v="670"/>
    <n v="203.3"/>
    <n v="5610"/>
    <n v="2"/>
    <n v="35"/>
    <n v="0"/>
    <n v="516"/>
    <n v="23.55"/>
    <n v="23.69"/>
    <n v="6161"/>
    <s v="2017Plan"/>
    <d v="2019-06-01T00:00:00"/>
    <x v="0"/>
    <x v="3"/>
    <n v="260.10000000000002"/>
    <s v="N/A"/>
    <x v="0"/>
  </r>
  <r>
    <x v="3"/>
    <x v="5"/>
    <n v="5"/>
    <s v="Ghent 2"/>
    <n v="247.4"/>
    <n v="0"/>
    <n v="69.7"/>
    <n v="2"/>
    <n v="2597.6"/>
    <n v="10502"/>
    <n v="668"/>
    <n v="203.3"/>
    <n v="5281"/>
    <n v="2"/>
    <n v="31"/>
    <n v="0"/>
    <n v="288"/>
    <n v="22.52"/>
    <n v="22.64"/>
    <n v="5601"/>
    <s v="2017Plan"/>
    <d v="2019-06-01T00:00:00"/>
    <x v="0"/>
    <x v="4"/>
    <n v="247.4"/>
    <s v="N/A"/>
    <x v="0"/>
  </r>
  <r>
    <x v="3"/>
    <x v="5"/>
    <n v="6"/>
    <s v="Ghent 3"/>
    <n v="269.8"/>
    <n v="0"/>
    <n v="77.3"/>
    <n v="2"/>
    <n v="3004.3"/>
    <n v="11135"/>
    <n v="678"/>
    <n v="203.3"/>
    <n v="6108"/>
    <n v="3"/>
    <n v="51"/>
    <n v="0"/>
    <n v="521"/>
    <n v="24.57"/>
    <n v="24.76"/>
    <n v="6680"/>
    <s v="2017Plan"/>
    <d v="2019-06-01T00:00:00"/>
    <x v="0"/>
    <x v="5"/>
    <n v="269.8"/>
    <s v="N/A"/>
    <x v="0"/>
  </r>
  <r>
    <x v="3"/>
    <x v="5"/>
    <n v="7"/>
    <s v="Ghent 4"/>
    <n v="247"/>
    <n v="0"/>
    <n v="73.8"/>
    <n v="2"/>
    <n v="2729.3"/>
    <n v="11049"/>
    <n v="658"/>
    <n v="203.3"/>
    <n v="5549"/>
    <n v="4"/>
    <n v="61"/>
    <n v="0"/>
    <n v="495"/>
    <n v="24.47"/>
    <n v="24.72"/>
    <n v="6105"/>
    <s v="2017Plan"/>
    <d v="2019-06-01T00:00:00"/>
    <x v="0"/>
    <x v="6"/>
    <n v="247"/>
    <s v="N/A"/>
    <x v="0"/>
  </r>
  <r>
    <x v="3"/>
    <x v="5"/>
    <n v="8"/>
    <s v="Mill Creek 1"/>
    <n v="152.30000000000001"/>
    <n v="0"/>
    <n v="70.5"/>
    <n v="2"/>
    <n v="1589.7"/>
    <n v="10438"/>
    <n v="671"/>
    <n v="200.9"/>
    <n v="3194"/>
    <n v="4"/>
    <n v="17"/>
    <n v="0"/>
    <n v="137"/>
    <n v="21.87"/>
    <n v="21.98"/>
    <n v="3348"/>
    <s v="2017Plan"/>
    <d v="2019-06-01T00:00:00"/>
    <x v="0"/>
    <x v="7"/>
    <s v="N/A"/>
    <n v="152.30000000000001"/>
    <x v="0"/>
  </r>
  <r>
    <x v="3"/>
    <x v="5"/>
    <n v="9"/>
    <s v="Mill Creek 2"/>
    <n v="136.6"/>
    <n v="0"/>
    <n v="63.9"/>
    <n v="2"/>
    <n v="1477.8"/>
    <n v="10816"/>
    <n v="633"/>
    <n v="200.9"/>
    <n v="2969"/>
    <n v="4"/>
    <n v="17"/>
    <n v="0"/>
    <n v="155"/>
    <n v="22.87"/>
    <n v="22.99"/>
    <n v="3141"/>
    <s v="2017Plan"/>
    <d v="2019-06-01T00:00:00"/>
    <x v="0"/>
    <x v="8"/>
    <s v="N/A"/>
    <n v="136.6"/>
    <x v="0"/>
  </r>
  <r>
    <x v="3"/>
    <x v="5"/>
    <n v="10"/>
    <s v="Mill Creek 3"/>
    <n v="192.5"/>
    <n v="0"/>
    <n v="69.400000000000006"/>
    <n v="2"/>
    <n v="2065.8000000000002"/>
    <n v="10733"/>
    <n v="644"/>
    <n v="200.9"/>
    <n v="4151"/>
    <n v="12"/>
    <n v="47"/>
    <n v="0"/>
    <n v="246"/>
    <n v="22.84"/>
    <n v="23.09"/>
    <n v="4444"/>
    <s v="2017Plan"/>
    <d v="2019-06-01T00:00:00"/>
    <x v="0"/>
    <x v="9"/>
    <s v="N/A"/>
    <n v="192.5"/>
    <x v="0"/>
  </r>
  <r>
    <x v="3"/>
    <x v="5"/>
    <n v="11"/>
    <s v="Mill Creek 4"/>
    <n v="253.9"/>
    <n v="0"/>
    <n v="73.900000000000006"/>
    <n v="2"/>
    <n v="2660.4"/>
    <n v="10480"/>
    <n v="668"/>
    <n v="200.9"/>
    <n v="5346"/>
    <n v="19"/>
    <n v="75"/>
    <n v="0"/>
    <n v="300"/>
    <n v="22.24"/>
    <n v="22.54"/>
    <n v="5721"/>
    <s v="2017Plan"/>
    <d v="2019-06-01T00:00:00"/>
    <x v="0"/>
    <x v="10"/>
    <s v="N/A"/>
    <n v="253.9"/>
    <x v="0"/>
  </r>
  <r>
    <x v="3"/>
    <x v="5"/>
    <n v="12"/>
    <s v="Trimble County 1"/>
    <n v="218.6"/>
    <n v="0"/>
    <n v="82.1"/>
    <n v="2"/>
    <n v="2338.3000000000002"/>
    <n v="10695"/>
    <n v="678"/>
    <n v="199.6"/>
    <n v="4666"/>
    <n v="7"/>
    <n v="111"/>
    <n v="0"/>
    <n v="289"/>
    <n v="22.67"/>
    <n v="23.18"/>
    <n v="5067"/>
    <s v="2017Plan"/>
    <d v="2019-06-01T00:00:00"/>
    <x v="0"/>
    <x v="11"/>
    <s v="N/A"/>
    <n v="218.6"/>
    <x v="0"/>
  </r>
  <r>
    <x v="3"/>
    <x v="5"/>
    <n v="13"/>
    <s v="Trimble County 2"/>
    <n v="320.2"/>
    <n v="0"/>
    <n v="81"/>
    <n v="1"/>
    <n v="2959.4"/>
    <n v="9242"/>
    <n v="659"/>
    <n v="208"/>
    <n v="6156"/>
    <n v="14"/>
    <n v="45"/>
    <n v="0"/>
    <n v="465"/>
    <n v="20.68"/>
    <n v="20.82"/>
    <n v="6666"/>
    <s v="2017Plan"/>
    <d v="2019-06-01T00:00:00"/>
    <x v="0"/>
    <x v="12"/>
    <n v="259.36200000000002"/>
    <n v="60.838000000000001"/>
    <x v="0"/>
  </r>
  <r>
    <x v="3"/>
    <x v="5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13"/>
    <n v="0"/>
    <n v="0"/>
    <x v="1"/>
  </r>
  <r>
    <x v="3"/>
    <x v="5"/>
    <n v="15"/>
    <s v="Cane Run 7 2X1"/>
    <n v="404.9"/>
    <n v="0"/>
    <n v="85"/>
    <n v="3"/>
    <n v="2793.6"/>
    <n v="6899"/>
    <n v="654"/>
    <n v="323.5"/>
    <n v="9038"/>
    <n v="8"/>
    <n v="27"/>
    <n v="0"/>
    <n v="548"/>
    <n v="23.67"/>
    <n v="23.74"/>
    <n v="9613"/>
    <s v="2017Plan"/>
    <d v="2019-06-01T00:00:00"/>
    <x v="0"/>
    <x v="13"/>
    <n v="315.822"/>
    <n v="89.077999999999989"/>
    <x v="1"/>
  </r>
  <r>
    <x v="3"/>
    <x v="5"/>
    <n v="16"/>
    <s v="Brown 5"/>
    <n v="1.3"/>
    <n v="0"/>
    <n v="1.7"/>
    <n v="4"/>
    <n v="18.3"/>
    <n v="13910"/>
    <n v="19"/>
    <n v="325.3"/>
    <n v="59"/>
    <n v="0"/>
    <n v="1"/>
    <n v="0"/>
    <n v="0"/>
    <n v="45.25"/>
    <n v="45.99"/>
    <n v="60"/>
    <s v="2017Plan"/>
    <d v="2019-06-01T00:00:00"/>
    <x v="0"/>
    <x v="14"/>
    <n v="0.61099999999999999"/>
    <n v="0.68900000000000006"/>
    <x v="2"/>
  </r>
  <r>
    <x v="3"/>
    <x v="5"/>
    <n v="17"/>
    <s v="Brown 5 ICE"/>
    <n v="0.1"/>
    <n v="0"/>
    <n v="0.1"/>
    <n v="3"/>
    <n v="2"/>
    <n v="16510"/>
    <n v="4"/>
    <n v="325.3"/>
    <n v="7"/>
    <n v="0"/>
    <n v="0"/>
    <n v="0"/>
    <n v="0"/>
    <n v="53.71"/>
    <n v="53.71"/>
    <n v="7"/>
    <s v="2017Plan"/>
    <d v="2019-06-01T00:00:00"/>
    <x v="0"/>
    <x v="14"/>
    <n v="4.7E-2"/>
    <n v="5.3000000000000005E-2"/>
    <x v="2"/>
  </r>
  <r>
    <x v="3"/>
    <x v="5"/>
    <n v="18"/>
    <s v="Brown 6"/>
    <n v="5.6"/>
    <n v="0"/>
    <n v="5.3"/>
    <n v="6"/>
    <n v="63.4"/>
    <n v="11311"/>
    <n v="45"/>
    <n v="325.3"/>
    <n v="206"/>
    <n v="1"/>
    <n v="55"/>
    <n v="0"/>
    <n v="20"/>
    <n v="40.31"/>
    <n v="50.17"/>
    <n v="281"/>
    <s v="2017Plan"/>
    <d v="2019-06-01T00:00:00"/>
    <x v="0"/>
    <x v="15"/>
    <n v="3.472"/>
    <n v="2.1279999999999997"/>
    <x v="2"/>
  </r>
  <r>
    <x v="3"/>
    <x v="5"/>
    <n v="19"/>
    <s v="Brown 7"/>
    <n v="8.6"/>
    <n v="0"/>
    <n v="8.1999999999999993"/>
    <n v="9"/>
    <n v="96.7"/>
    <n v="11275"/>
    <n v="68"/>
    <n v="325.3"/>
    <n v="314"/>
    <n v="2"/>
    <n v="7"/>
    <n v="0"/>
    <n v="0"/>
    <n v="36.68"/>
    <n v="37.479999999999997"/>
    <n v="321"/>
    <s v="2017Plan"/>
    <d v="2019-06-01T00:00:00"/>
    <x v="0"/>
    <x v="16"/>
    <n v="5.3319999999999999"/>
    <n v="3.2679999999999998"/>
    <x v="2"/>
  </r>
  <r>
    <x v="3"/>
    <x v="5"/>
    <n v="20"/>
    <s v="Brown 8"/>
    <n v="0.3"/>
    <n v="0"/>
    <n v="0.4"/>
    <n v="1"/>
    <n v="4.3"/>
    <n v="15524"/>
    <n v="5"/>
    <n v="325.3"/>
    <n v="14"/>
    <n v="0"/>
    <n v="0"/>
    <n v="0"/>
    <n v="0"/>
    <n v="50.5"/>
    <n v="51.27"/>
    <n v="14"/>
    <s v="2017Plan"/>
    <d v="2019-06-01T00:00:00"/>
    <x v="0"/>
    <x v="17"/>
    <n v="0.3"/>
    <s v="N/A"/>
    <x v="2"/>
  </r>
  <r>
    <x v="3"/>
    <x v="5"/>
    <n v="21"/>
    <s v="Brown 8 ICE"/>
    <n v="0.1"/>
    <n v="0"/>
    <n v="0.1"/>
    <n v="4"/>
    <n v="1.8"/>
    <n v="16329"/>
    <n v="4"/>
    <n v="325.3"/>
    <n v="6"/>
    <n v="0"/>
    <n v="0"/>
    <n v="0"/>
    <n v="0"/>
    <n v="53.12"/>
    <n v="53.12"/>
    <n v="6"/>
    <s v="2017Plan"/>
    <d v="2019-06-01T00:00:00"/>
    <x v="0"/>
    <x v="17"/>
    <n v="0.1"/>
    <s v="N/A"/>
    <x v="2"/>
  </r>
  <r>
    <x v="3"/>
    <x v="5"/>
    <n v="22"/>
    <s v="Brown 9"/>
    <n v="0.3"/>
    <n v="0"/>
    <n v="0.3"/>
    <n v="2"/>
    <n v="4.0999999999999996"/>
    <n v="16019"/>
    <n v="5"/>
    <n v="325.3"/>
    <n v="13"/>
    <n v="0"/>
    <n v="0"/>
    <n v="0"/>
    <n v="0"/>
    <n v="52.11"/>
    <n v="54.02"/>
    <n v="14"/>
    <s v="2017Plan"/>
    <d v="2019-06-01T00:00:00"/>
    <x v="0"/>
    <x v="18"/>
    <n v="0.3"/>
    <s v="N/A"/>
    <x v="2"/>
  </r>
  <r>
    <x v="3"/>
    <x v="5"/>
    <n v="23"/>
    <s v="Brown 9 ICE"/>
    <n v="0.1"/>
    <n v="0"/>
    <n v="0.1"/>
    <n v="4"/>
    <n v="1.8"/>
    <n v="16329"/>
    <n v="4"/>
    <n v="325.3"/>
    <n v="6"/>
    <n v="0"/>
    <n v="0"/>
    <n v="0"/>
    <n v="0"/>
    <n v="53.12"/>
    <n v="53.12"/>
    <n v="6"/>
    <s v="2017Plan"/>
    <d v="2019-06-01T00:00:00"/>
    <x v="0"/>
    <x v="18"/>
    <n v="0.1"/>
    <s v="N/A"/>
    <x v="2"/>
  </r>
  <r>
    <x v="3"/>
    <x v="5"/>
    <n v="24"/>
    <s v="Brown 10"/>
    <n v="0.4"/>
    <n v="0"/>
    <n v="0.5"/>
    <n v="3"/>
    <n v="5.8"/>
    <n v="15810"/>
    <n v="7"/>
    <n v="325.3"/>
    <n v="19"/>
    <n v="0"/>
    <n v="1"/>
    <n v="0"/>
    <n v="0"/>
    <n v="51.43"/>
    <n v="53.33"/>
    <n v="20"/>
    <s v="2017Plan"/>
    <d v="2019-06-01T00:00:00"/>
    <x v="0"/>
    <x v="19"/>
    <n v="0.4"/>
    <s v="N/A"/>
    <x v="2"/>
  </r>
  <r>
    <x v="3"/>
    <x v="5"/>
    <n v="25"/>
    <s v="Brown 10 ICE"/>
    <n v="0.1"/>
    <n v="0"/>
    <n v="0.1"/>
    <n v="4"/>
    <n v="1.8"/>
    <n v="16329"/>
    <n v="4"/>
    <n v="325.3"/>
    <n v="6"/>
    <n v="0"/>
    <n v="0"/>
    <n v="0"/>
    <n v="0"/>
    <n v="53.12"/>
    <n v="53.12"/>
    <n v="6"/>
    <s v="2017Plan"/>
    <d v="2019-06-01T00:00:00"/>
    <x v="0"/>
    <x v="19"/>
    <n v="0.1"/>
    <s v="N/A"/>
    <x v="2"/>
  </r>
  <r>
    <x v="3"/>
    <x v="5"/>
    <n v="26"/>
    <s v="Brown 11"/>
    <n v="0.4"/>
    <n v="0"/>
    <n v="0.5"/>
    <n v="2"/>
    <n v="5.8"/>
    <n v="15714"/>
    <n v="7"/>
    <n v="325.3"/>
    <n v="19"/>
    <n v="0"/>
    <n v="0"/>
    <n v="0"/>
    <n v="0"/>
    <n v="51.12"/>
    <n v="52.42"/>
    <n v="20"/>
    <s v="2017Plan"/>
    <d v="2019-06-01T00:00:00"/>
    <x v="0"/>
    <x v="20"/>
    <n v="0.4"/>
    <s v="N/A"/>
    <x v="2"/>
  </r>
  <r>
    <x v="3"/>
    <x v="5"/>
    <n v="27"/>
    <s v="Brown 11 ICE"/>
    <n v="0.1"/>
    <n v="0"/>
    <n v="0.1"/>
    <n v="3"/>
    <n v="1.8"/>
    <n v="16329"/>
    <n v="4"/>
    <n v="325.3"/>
    <n v="6"/>
    <n v="0"/>
    <n v="0"/>
    <n v="0"/>
    <n v="0"/>
    <n v="53.12"/>
    <n v="53.12"/>
    <n v="6"/>
    <s v="2017Plan"/>
    <d v="2019-06-01T00:00:00"/>
    <x v="0"/>
    <x v="20"/>
    <n v="0.1"/>
    <s v="N/A"/>
    <x v="2"/>
  </r>
  <r>
    <x v="3"/>
    <x v="5"/>
    <n v="28"/>
    <s v="Paddys Run 13"/>
    <n v="14.4"/>
    <n v="0"/>
    <n v="13.6"/>
    <n v="13"/>
    <n v="155.19999999999999"/>
    <n v="10792"/>
    <n v="102"/>
    <n v="325.3"/>
    <n v="505"/>
    <n v="1"/>
    <n v="2"/>
    <n v="0"/>
    <n v="0"/>
    <n v="35.11"/>
    <n v="35.24"/>
    <n v="507"/>
    <s v="2017Plan"/>
    <d v="2019-06-01T00:00:00"/>
    <x v="0"/>
    <x v="21"/>
    <n v="6.7679999999999998"/>
    <n v="7.6320000000000006"/>
    <x v="2"/>
  </r>
  <r>
    <x v="3"/>
    <x v="5"/>
    <n v="29"/>
    <s v="Trimble Co 05"/>
    <n v="22.6"/>
    <n v="0"/>
    <n v="19.7"/>
    <n v="16"/>
    <n v="252.1"/>
    <n v="11171"/>
    <n v="167"/>
    <n v="325.3"/>
    <n v="820"/>
    <n v="1"/>
    <n v="2"/>
    <n v="0"/>
    <n v="0"/>
    <n v="36.340000000000003"/>
    <n v="36.44"/>
    <n v="822"/>
    <s v="2017Plan"/>
    <d v="2019-06-01T00:00:00"/>
    <x v="0"/>
    <x v="22"/>
    <n v="16.045999999999999"/>
    <n v="6.5540000000000003"/>
    <x v="2"/>
  </r>
  <r>
    <x v="3"/>
    <x v="5"/>
    <n v="30"/>
    <s v="Trimble Co 06"/>
    <n v="21.7"/>
    <n v="0"/>
    <n v="18.899999999999999"/>
    <n v="17"/>
    <n v="241.9"/>
    <n v="11164"/>
    <n v="160"/>
    <n v="325.3"/>
    <n v="787"/>
    <n v="1"/>
    <n v="2"/>
    <n v="0"/>
    <n v="0"/>
    <n v="36.32"/>
    <n v="36.43"/>
    <n v="789"/>
    <s v="2017Plan"/>
    <d v="2019-06-01T00:00:00"/>
    <x v="0"/>
    <x v="23"/>
    <n v="15.406999999999998"/>
    <n v="6.2929999999999993"/>
    <x v="2"/>
  </r>
  <r>
    <x v="3"/>
    <x v="5"/>
    <n v="31"/>
    <s v="Trimble Co 07"/>
    <n v="18.2"/>
    <n v="0"/>
    <n v="15.9"/>
    <n v="15"/>
    <n v="202.6"/>
    <n v="11128"/>
    <n v="133"/>
    <n v="325.3"/>
    <n v="659"/>
    <n v="1"/>
    <n v="2"/>
    <n v="0"/>
    <n v="0"/>
    <n v="36.200000000000003"/>
    <n v="36.32"/>
    <n v="661"/>
    <s v="2017Plan"/>
    <d v="2019-06-01T00:00:00"/>
    <x v="0"/>
    <x v="24"/>
    <n v="11.465999999999999"/>
    <n v="6.734"/>
    <x v="2"/>
  </r>
  <r>
    <x v="3"/>
    <x v="5"/>
    <n v="32"/>
    <s v="Trimble Co 08"/>
    <n v="7.4"/>
    <n v="0"/>
    <n v="6.5"/>
    <n v="12"/>
    <n v="82.2"/>
    <n v="11057"/>
    <n v="53"/>
    <n v="325.3"/>
    <n v="268"/>
    <n v="1"/>
    <n v="2"/>
    <n v="0"/>
    <n v="0"/>
    <n v="35.97"/>
    <n v="36.200000000000003"/>
    <n v="269"/>
    <s v="2017Plan"/>
    <d v="2019-06-01T00:00:00"/>
    <x v="0"/>
    <x v="25"/>
    <n v="4.6619999999999999"/>
    <n v="2.738"/>
    <x v="2"/>
  </r>
  <r>
    <x v="3"/>
    <x v="5"/>
    <n v="33"/>
    <s v="Trimble Co 09"/>
    <n v="13.2"/>
    <n v="0"/>
    <n v="11.5"/>
    <n v="14"/>
    <n v="147.4"/>
    <n v="11171"/>
    <n v="98"/>
    <n v="325.3"/>
    <n v="479"/>
    <n v="1"/>
    <n v="2"/>
    <n v="0"/>
    <n v="0"/>
    <n v="36.340000000000003"/>
    <n v="36.49"/>
    <n v="481"/>
    <s v="2017Plan"/>
    <d v="2019-06-01T00:00:00"/>
    <x v="0"/>
    <x v="26"/>
    <n v="8.3159999999999989"/>
    <n v="4.8839999999999995"/>
    <x v="2"/>
  </r>
  <r>
    <x v="3"/>
    <x v="5"/>
    <n v="34"/>
    <s v="Trimble Co 10"/>
    <n v="2.9"/>
    <n v="0"/>
    <n v="2.5"/>
    <n v="8"/>
    <n v="32.1"/>
    <n v="11098"/>
    <n v="21"/>
    <n v="325.3"/>
    <n v="105"/>
    <n v="0"/>
    <n v="1"/>
    <n v="0"/>
    <n v="0"/>
    <n v="36.1"/>
    <n v="36.5"/>
    <n v="106"/>
    <s v="2017Plan"/>
    <d v="2019-06-01T00:00:00"/>
    <x v="0"/>
    <x v="27"/>
    <n v="1.827"/>
    <n v="1.073"/>
    <x v="2"/>
  </r>
  <r>
    <x v="3"/>
    <x v="5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28"/>
    <s v="N/A"/>
    <n v="0"/>
    <x v="2"/>
  </r>
  <r>
    <x v="3"/>
    <x v="5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29"/>
    <n v="0"/>
    <s v="N/A"/>
    <x v="2"/>
  </r>
  <r>
    <x v="3"/>
    <x v="5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30"/>
    <s v="N/A"/>
    <n v="0"/>
    <x v="2"/>
  </r>
  <r>
    <x v="3"/>
    <x v="5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31"/>
    <s v="N/A"/>
    <n v="0"/>
    <x v="2"/>
  </r>
  <r>
    <x v="3"/>
    <x v="5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32"/>
    <s v="N/A"/>
    <n v="0"/>
    <x v="2"/>
  </r>
  <r>
    <x v="3"/>
    <x v="5"/>
    <n v="40"/>
    <s v="Dix Dam"/>
    <n v="1.1000000000000001"/>
    <n v="0"/>
    <n v="4.9000000000000004"/>
    <n v="9"/>
    <s v=""/>
    <s v=""/>
    <n v="39"/>
    <n v="0"/>
    <n v="0"/>
    <s v=""/>
    <n v="0"/>
    <n v="0"/>
    <n v="0"/>
    <n v="0"/>
    <n v="0"/>
    <n v="0"/>
    <s v="2017Plan"/>
    <d v="2019-06-01T00:00:00"/>
    <x v="0"/>
    <x v="33"/>
    <n v="1.1000000000000001"/>
    <s v="N/A"/>
    <x v="3"/>
  </r>
  <r>
    <x v="3"/>
    <x v="5"/>
    <n v="41"/>
    <s v="Ohio Falls"/>
    <n v="27.1"/>
    <n v="0"/>
    <n v="98.9"/>
    <n v="4"/>
    <s v=""/>
    <s v=""/>
    <n v="712"/>
    <n v="0"/>
    <n v="0"/>
    <s v=""/>
    <n v="0"/>
    <n v="0"/>
    <n v="0"/>
    <n v="0"/>
    <n v="0"/>
    <n v="0"/>
    <s v="2017Plan"/>
    <d v="2019-06-01T00:00:00"/>
    <x v="0"/>
    <x v="34"/>
    <s v="N/A"/>
    <n v="27.1"/>
    <x v="3"/>
  </r>
  <r>
    <x v="3"/>
    <x v="5"/>
    <n v="42"/>
    <s v="Brown Solar"/>
    <n v="2.2000000000000002"/>
    <n v="0"/>
    <n v="100"/>
    <n v="0"/>
    <s v=""/>
    <s v=""/>
    <n v="720"/>
    <n v="0"/>
    <n v="0"/>
    <s v=""/>
    <n v="0"/>
    <n v="0"/>
    <n v="0"/>
    <n v="0"/>
    <n v="0"/>
    <n v="0"/>
    <s v="2017Plan"/>
    <d v="2019-06-01T00:00:00"/>
    <x v="0"/>
    <x v="35"/>
    <n v="1.3420000000000001"/>
    <n v="0.8580000000000001"/>
    <x v="4"/>
  </r>
  <r>
    <x v="3"/>
    <x v="5"/>
    <n v="43"/>
    <s v="OVEC-K Min"/>
    <n v="11.2"/>
    <n v="0"/>
    <n v="100"/>
    <n v="0"/>
    <n v="1116"/>
    <n v="100000"/>
    <n v="720"/>
    <n v="27.8"/>
    <n v="310"/>
    <n v="0"/>
    <n v="0"/>
    <n v="0"/>
    <n v="0"/>
    <n v="27.8"/>
    <n v="27.8"/>
    <n v="310"/>
    <s v="2017Plan"/>
    <d v="2019-06-01T00:00:00"/>
    <x v="0"/>
    <x v="36"/>
    <n v="11.2"/>
    <s v="N/A"/>
    <x v="0"/>
  </r>
  <r>
    <x v="3"/>
    <x v="5"/>
    <n v="44"/>
    <s v="OVEC-K Max"/>
    <n v="5.2"/>
    <n v="0"/>
    <n v="23.7"/>
    <n v="32"/>
    <n v="522"/>
    <n v="100000"/>
    <n v="167"/>
    <n v="27.8"/>
    <n v="145"/>
    <n v="0"/>
    <n v="0"/>
    <n v="0"/>
    <n v="0"/>
    <n v="27.8"/>
    <n v="27.8"/>
    <n v="145"/>
    <s v="2017Plan"/>
    <d v="2019-06-01T00:00:00"/>
    <x v="0"/>
    <x v="36"/>
    <n v="5.2"/>
    <s v="N/A"/>
    <x v="0"/>
  </r>
  <r>
    <x v="3"/>
    <x v="5"/>
    <n v="45"/>
    <s v="OVEC-L Min"/>
    <n v="24.8"/>
    <n v="0"/>
    <n v="100"/>
    <n v="0"/>
    <n v="2484"/>
    <n v="100000"/>
    <n v="720"/>
    <n v="27.8"/>
    <n v="691"/>
    <n v="0"/>
    <n v="0"/>
    <n v="0"/>
    <n v="0"/>
    <n v="27.8"/>
    <n v="27.8"/>
    <n v="691"/>
    <s v="2017Plan"/>
    <d v="2019-06-01T00:00:00"/>
    <x v="0"/>
    <x v="36"/>
    <s v="N/A"/>
    <n v="24.8"/>
    <x v="0"/>
  </r>
  <r>
    <x v="3"/>
    <x v="5"/>
    <n v="46"/>
    <s v="OVEC-L Max"/>
    <n v="14.2"/>
    <n v="0"/>
    <n v="28.8"/>
    <n v="42"/>
    <n v="1418.3"/>
    <n v="100000"/>
    <n v="204"/>
    <n v="27.8"/>
    <n v="394"/>
    <n v="0"/>
    <n v="0"/>
    <n v="0"/>
    <n v="0"/>
    <n v="27.8"/>
    <n v="27.8"/>
    <n v="394"/>
    <s v="2017Plan"/>
    <d v="2019-06-01T00:00:00"/>
    <x v="0"/>
    <x v="36"/>
    <s v="N/A"/>
    <n v="14.2"/>
    <x v="0"/>
  </r>
  <r>
    <x v="3"/>
    <x v="5"/>
    <n v="47"/>
    <s v="PURP5X16a 1"/>
    <n v="0.1"/>
    <n v="0"/>
    <n v="0.3"/>
    <n v="1"/>
    <s v=""/>
    <s v=""/>
    <n v="1"/>
    <n v="54.8"/>
    <n v="3"/>
    <s v=""/>
    <n v="0"/>
    <n v="0"/>
    <n v="0"/>
    <n v="61.05"/>
    <n v="61.05"/>
    <n v="3"/>
    <s v="2017Plan"/>
    <d v="2019-06-01T00:00:00"/>
    <x v="0"/>
    <x v="37"/>
    <s v="N/A"/>
    <s v="N/A"/>
    <x v="5"/>
  </r>
  <r>
    <x v="3"/>
    <x v="5"/>
    <n v="48"/>
    <s v="PURP5X16a 2"/>
    <n v="0.1"/>
    <n v="0"/>
    <n v="0.3"/>
    <n v="1"/>
    <s v=""/>
    <s v=""/>
    <n v="1"/>
    <n v="54.8"/>
    <n v="3"/>
    <s v=""/>
    <n v="0"/>
    <n v="0"/>
    <n v="0"/>
    <n v="61.05"/>
    <n v="61.05"/>
    <n v="3"/>
    <s v="2017Plan"/>
    <d v="2019-06-01T00:00:00"/>
    <x v="0"/>
    <x v="37"/>
    <s v="N/A"/>
    <s v="N/A"/>
    <x v="5"/>
  </r>
  <r>
    <x v="3"/>
    <x v="5"/>
    <n v="49"/>
    <s v="PURP5X16a 3"/>
    <n v="0.1"/>
    <n v="0"/>
    <n v="0.3"/>
    <n v="1"/>
    <s v=""/>
    <s v=""/>
    <n v="1"/>
    <n v="54.8"/>
    <n v="3"/>
    <s v=""/>
    <n v="0"/>
    <n v="0"/>
    <n v="0"/>
    <n v="61.05"/>
    <n v="61.05"/>
    <n v="3"/>
    <s v="2017Plan"/>
    <d v="2019-06-01T00:00:00"/>
    <x v="0"/>
    <x v="37"/>
    <s v="N/A"/>
    <s v="N/A"/>
    <x v="5"/>
  </r>
  <r>
    <x v="3"/>
    <x v="5"/>
    <n v="50"/>
    <s v="PURP5X16a 4"/>
    <n v="0.1"/>
    <n v="0"/>
    <n v="0.3"/>
    <n v="1"/>
    <s v=""/>
    <s v=""/>
    <n v="1"/>
    <n v="54.8"/>
    <n v="3"/>
    <s v=""/>
    <n v="0"/>
    <n v="0"/>
    <n v="0"/>
    <n v="61.05"/>
    <n v="61.05"/>
    <n v="3"/>
    <s v="2017Plan"/>
    <d v="2019-06-01T00:00:00"/>
    <x v="0"/>
    <x v="37"/>
    <s v="N/A"/>
    <s v="N/A"/>
    <x v="5"/>
  </r>
  <r>
    <x v="3"/>
    <x v="5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5"/>
  </r>
  <r>
    <x v="3"/>
    <x v="5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5"/>
  </r>
  <r>
    <x v="3"/>
    <x v="5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5"/>
  </r>
  <r>
    <x v="3"/>
    <x v="5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5"/>
  </r>
  <r>
    <x v="3"/>
    <x v="5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5"/>
  </r>
  <r>
    <x v="3"/>
    <x v="5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5"/>
  </r>
  <r>
    <x v="3"/>
    <x v="5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5"/>
  </r>
  <r>
    <x v="3"/>
    <x v="5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5"/>
  </r>
  <r>
    <x v="3"/>
    <x v="5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5"/>
  </r>
  <r>
    <x v="3"/>
    <x v="5"/>
    <n v="60"/>
    <s v="NF5X16NF1"/>
    <n v="-13.2"/>
    <n v="0"/>
    <n v="10.3"/>
    <n v="34"/>
    <s v=""/>
    <s v=""/>
    <n v="196"/>
    <n v="38.9"/>
    <n v="-513"/>
    <s v=""/>
    <n v="0"/>
    <n v="0"/>
    <n v="127"/>
    <n v="29.31"/>
    <n v="29.31"/>
    <n v="-386"/>
    <s v="2017Plan"/>
    <d v="2019-06-01T00:00:00"/>
    <x v="0"/>
    <x v="37"/>
    <s v="N/A"/>
    <s v="N/A"/>
    <x v="6"/>
  </r>
  <r>
    <x v="3"/>
    <x v="5"/>
    <n v="61"/>
    <s v="NF7X8NF01"/>
    <n v="-3.9"/>
    <n v="0"/>
    <n v="16.399999999999999"/>
    <n v="30"/>
    <s v=""/>
    <s v=""/>
    <n v="240"/>
    <n v="23.6"/>
    <n v="-93"/>
    <s v=""/>
    <n v="0"/>
    <n v="0"/>
    <n v="30"/>
    <n v="16.02"/>
    <n v="16.02"/>
    <n v="-63"/>
    <s v="2017Plan"/>
    <d v="2019-06-01T00:00:00"/>
    <x v="0"/>
    <x v="37"/>
    <s v="N/A"/>
    <s v="N/A"/>
    <x v="6"/>
  </r>
  <r>
    <x v="3"/>
    <x v="5"/>
    <n v="62"/>
    <s v="NF2X16SAT1"/>
    <n v="-11"/>
    <n v="0"/>
    <n v="39.299999999999997"/>
    <n v="6"/>
    <s v=""/>
    <s v=""/>
    <n v="74"/>
    <n v="36.799999999999997"/>
    <n v="-405"/>
    <s v=""/>
    <n v="0"/>
    <n v="0"/>
    <n v="93"/>
    <n v="28.29"/>
    <n v="28.29"/>
    <n v="-311"/>
    <s v="2017Plan"/>
    <d v="2019-06-01T00:00:00"/>
    <x v="0"/>
    <x v="37"/>
    <s v="N/A"/>
    <s v="N/A"/>
    <x v="6"/>
  </r>
  <r>
    <x v="3"/>
    <x v="5"/>
    <n v="63"/>
    <s v="NF2X16SUN1"/>
    <n v="-11.2"/>
    <n v="0"/>
    <n v="40.1"/>
    <n v="5"/>
    <s v=""/>
    <s v=""/>
    <n v="80"/>
    <n v="36.9"/>
    <n v="-414"/>
    <s v=""/>
    <n v="0"/>
    <n v="0"/>
    <n v="95"/>
    <n v="28.36"/>
    <n v="28.36"/>
    <n v="-318"/>
    <s v="2017Plan"/>
    <d v="2019-06-01T00:00:00"/>
    <x v="0"/>
    <x v="37"/>
    <s v="N/A"/>
    <s v="N/A"/>
    <x v="6"/>
  </r>
  <r>
    <x v="3"/>
    <x v="5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6"/>
  </r>
  <r>
    <x v="3"/>
    <x v="5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6"/>
  </r>
  <r>
    <x v="3"/>
    <x v="5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6"/>
  </r>
  <r>
    <x v="3"/>
    <x v="5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6"/>
  </r>
  <r>
    <x v="3"/>
    <x v="5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6-01T00:00:00"/>
    <x v="0"/>
    <x v="37"/>
    <s v="N/A"/>
    <s v="N/A"/>
    <x v="7"/>
  </r>
  <r>
    <x v="3"/>
    <x v="5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37"/>
    <s v="N/A"/>
    <s v="N/A"/>
    <x v="1"/>
  </r>
  <r>
    <x v="3"/>
    <x v="5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37"/>
    <s v="N/A"/>
    <s v="N/A"/>
    <x v="1"/>
  </r>
  <r>
    <x v="3"/>
    <x v="5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37"/>
    <s v="N/A"/>
    <s v="N/A"/>
    <x v="1"/>
  </r>
  <r>
    <x v="3"/>
    <x v="5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37"/>
    <s v="N/A"/>
    <s v="N/A"/>
    <x v="1"/>
  </r>
  <r>
    <x v="3"/>
    <x v="5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6-01T00:00:00"/>
    <x v="0"/>
    <x v="38"/>
    <s v="N/A"/>
    <n v="0"/>
    <x v="2"/>
  </r>
  <r>
    <x v="3"/>
    <x v="6"/>
    <n v="1"/>
    <s v="Brown 1"/>
    <n v="16.600000000000001"/>
    <n v="0"/>
    <n v="21"/>
    <n v="2"/>
    <n v="194.9"/>
    <n v="11751"/>
    <n v="425"/>
    <n v="269.60000000000002"/>
    <n v="526"/>
    <n v="2"/>
    <n v="32"/>
    <n v="0"/>
    <n v="49"/>
    <n v="34.630000000000003"/>
    <n v="36.58"/>
    <n v="607"/>
    <s v="2017Plan"/>
    <d v="2019-07-01T00:00:00"/>
    <x v="0"/>
    <x v="0"/>
    <n v="16.600000000000001"/>
    <s v="N/A"/>
    <x v="0"/>
  </r>
  <r>
    <x v="3"/>
    <x v="6"/>
    <n v="2"/>
    <s v="Brown 2"/>
    <n v="36.4"/>
    <n v="0"/>
    <n v="29.5"/>
    <n v="4"/>
    <n v="391.9"/>
    <n v="10765"/>
    <n v="536"/>
    <n v="269.60000000000002"/>
    <n v="1057"/>
    <n v="3"/>
    <n v="51"/>
    <n v="0"/>
    <n v="81"/>
    <n v="31.25"/>
    <n v="32.64"/>
    <n v="1188"/>
    <s v="2017Plan"/>
    <d v="2019-07-01T00:00:00"/>
    <x v="0"/>
    <x v="1"/>
    <n v="36.4"/>
    <s v="N/A"/>
    <x v="0"/>
  </r>
  <r>
    <x v="3"/>
    <x v="6"/>
    <n v="3"/>
    <s v="Brown 3"/>
    <n v="78.7"/>
    <n v="0"/>
    <n v="25.9"/>
    <n v="6"/>
    <n v="954.7"/>
    <n v="12133"/>
    <n v="488"/>
    <n v="269.60000000000002"/>
    <n v="2574"/>
    <n v="6"/>
    <n v="110"/>
    <n v="0"/>
    <n v="249"/>
    <n v="35.880000000000003"/>
    <n v="37.28"/>
    <n v="2933"/>
    <s v="2017Plan"/>
    <d v="2019-07-01T00:00:00"/>
    <x v="0"/>
    <x v="2"/>
    <n v="78.7"/>
    <s v="N/A"/>
    <x v="0"/>
  </r>
  <r>
    <x v="3"/>
    <x v="6"/>
    <n v="4"/>
    <s v="Ghent 1"/>
    <n v="260.5"/>
    <n v="0"/>
    <n v="73.900000000000006"/>
    <n v="2"/>
    <n v="2762.3"/>
    <n v="10602"/>
    <n v="668"/>
    <n v="203.5"/>
    <n v="5621"/>
    <n v="2"/>
    <n v="40"/>
    <n v="0"/>
    <n v="517"/>
    <n v="23.56"/>
    <n v="23.71"/>
    <n v="6177"/>
    <s v="2017Plan"/>
    <d v="2019-07-01T00:00:00"/>
    <x v="0"/>
    <x v="3"/>
    <n v="260.5"/>
    <s v="N/A"/>
    <x v="0"/>
  </r>
  <r>
    <x v="3"/>
    <x v="6"/>
    <n v="5"/>
    <s v="Ghent 2"/>
    <n v="267.3"/>
    <n v="0"/>
    <n v="72.900000000000006"/>
    <n v="2"/>
    <n v="2799.6"/>
    <n v="10475"/>
    <n v="693"/>
    <n v="203.5"/>
    <n v="5697"/>
    <n v="2"/>
    <n v="32"/>
    <n v="0"/>
    <n v="311"/>
    <n v="22.48"/>
    <n v="22.6"/>
    <n v="6040"/>
    <s v="2017Plan"/>
    <d v="2019-07-01T00:00:00"/>
    <x v="0"/>
    <x v="4"/>
    <n v="267.3"/>
    <s v="N/A"/>
    <x v="0"/>
  </r>
  <r>
    <x v="3"/>
    <x v="6"/>
    <n v="6"/>
    <s v="Ghent 3"/>
    <n v="275.2"/>
    <n v="0"/>
    <n v="76.3"/>
    <n v="2"/>
    <n v="3061"/>
    <n v="11124"/>
    <n v="679"/>
    <n v="203.5"/>
    <n v="6229"/>
    <n v="3"/>
    <n v="53"/>
    <n v="0"/>
    <n v="532"/>
    <n v="24.57"/>
    <n v="24.76"/>
    <n v="6813"/>
    <s v="2017Plan"/>
    <d v="2019-07-01T00:00:00"/>
    <x v="0"/>
    <x v="5"/>
    <n v="275.2"/>
    <s v="N/A"/>
    <x v="0"/>
  </r>
  <r>
    <x v="3"/>
    <x v="6"/>
    <n v="7"/>
    <s v="Ghent 4"/>
    <n v="269.2"/>
    <n v="0"/>
    <n v="77.8"/>
    <n v="2"/>
    <n v="2965.1"/>
    <n v="11016"/>
    <n v="698"/>
    <n v="203.5"/>
    <n v="6033"/>
    <n v="4"/>
    <n v="63"/>
    <n v="0"/>
    <n v="539"/>
    <n v="24.42"/>
    <n v="24.65"/>
    <n v="6636"/>
    <s v="2017Plan"/>
    <d v="2019-07-01T00:00:00"/>
    <x v="0"/>
    <x v="6"/>
    <n v="269.2"/>
    <s v="N/A"/>
    <x v="0"/>
  </r>
  <r>
    <x v="3"/>
    <x v="6"/>
    <n v="8"/>
    <s v="Mill Creek 1"/>
    <n v="164.3"/>
    <n v="0"/>
    <n v="73.599999999999994"/>
    <n v="2"/>
    <n v="1711.2"/>
    <n v="10415"/>
    <n v="679"/>
    <n v="200.5"/>
    <n v="3431"/>
    <n v="4"/>
    <n v="17"/>
    <n v="0"/>
    <n v="147"/>
    <n v="21.78"/>
    <n v="21.88"/>
    <n v="3595"/>
    <s v="2017Plan"/>
    <d v="2019-07-01T00:00:00"/>
    <x v="0"/>
    <x v="7"/>
    <s v="N/A"/>
    <n v="164.3"/>
    <x v="0"/>
  </r>
  <r>
    <x v="3"/>
    <x v="6"/>
    <n v="9"/>
    <s v="Mill Creek 2"/>
    <n v="156"/>
    <n v="0"/>
    <n v="70.599999999999994"/>
    <n v="2"/>
    <n v="1679.1"/>
    <n v="10767"/>
    <n v="669"/>
    <n v="200.5"/>
    <n v="3367"/>
    <n v="4"/>
    <n v="17"/>
    <n v="0"/>
    <n v="177"/>
    <n v="22.72"/>
    <n v="22.83"/>
    <n v="3560"/>
    <s v="2017Plan"/>
    <d v="2019-07-01T00:00:00"/>
    <x v="0"/>
    <x v="8"/>
    <s v="N/A"/>
    <n v="156"/>
    <x v="0"/>
  </r>
  <r>
    <x v="3"/>
    <x v="6"/>
    <n v="10"/>
    <s v="Mill Creek 3"/>
    <n v="214.4"/>
    <n v="0"/>
    <n v="74.8"/>
    <n v="2"/>
    <n v="2296.8000000000002"/>
    <n v="10715"/>
    <n v="694"/>
    <n v="200.5"/>
    <n v="4605"/>
    <n v="12"/>
    <n v="47"/>
    <n v="0"/>
    <n v="274"/>
    <n v="22.76"/>
    <n v="22.98"/>
    <n v="4926"/>
    <s v="2017Plan"/>
    <d v="2019-07-01T00:00:00"/>
    <x v="0"/>
    <x v="9"/>
    <s v="N/A"/>
    <n v="214.4"/>
    <x v="0"/>
  </r>
  <r>
    <x v="3"/>
    <x v="6"/>
    <n v="11"/>
    <s v="Mill Creek 4"/>
    <n v="270"/>
    <n v="0"/>
    <n v="76.099999999999994"/>
    <n v="2"/>
    <n v="2828.4"/>
    <n v="10477"/>
    <n v="684"/>
    <n v="200.5"/>
    <n v="5671"/>
    <n v="19"/>
    <n v="75"/>
    <n v="0"/>
    <n v="320"/>
    <n v="22.19"/>
    <n v="22.47"/>
    <n v="6065"/>
    <s v="2017Plan"/>
    <d v="2019-07-01T00:00:00"/>
    <x v="0"/>
    <x v="10"/>
    <s v="N/A"/>
    <n v="270"/>
    <x v="0"/>
  </r>
  <r>
    <x v="3"/>
    <x v="6"/>
    <n v="12"/>
    <s v="Trimble County 1"/>
    <n v="226.3"/>
    <n v="0"/>
    <n v="82.2"/>
    <n v="2"/>
    <n v="2420.6"/>
    <n v="10696"/>
    <n v="700"/>
    <n v="200"/>
    <n v="4842"/>
    <n v="7"/>
    <n v="115"/>
    <n v="0"/>
    <n v="300"/>
    <n v="22.72"/>
    <n v="23.23"/>
    <n v="5257"/>
    <s v="2017Plan"/>
    <d v="2019-07-01T00:00:00"/>
    <x v="0"/>
    <x v="11"/>
    <s v="N/A"/>
    <n v="226.3"/>
    <x v="0"/>
  </r>
  <r>
    <x v="3"/>
    <x v="6"/>
    <n v="13"/>
    <s v="Trimble County 2"/>
    <n v="342.2"/>
    <n v="0"/>
    <n v="83.8"/>
    <n v="1"/>
    <n v="3161.4"/>
    <n v="9238"/>
    <n v="681"/>
    <n v="208.4"/>
    <n v="6588"/>
    <n v="14"/>
    <n v="45"/>
    <n v="0"/>
    <n v="497"/>
    <n v="20.7"/>
    <n v="20.84"/>
    <n v="7131"/>
    <s v="2017Plan"/>
    <d v="2019-07-01T00:00:00"/>
    <x v="0"/>
    <x v="12"/>
    <n v="277.18200000000002"/>
    <n v="65.018000000000001"/>
    <x v="0"/>
  </r>
  <r>
    <x v="3"/>
    <x v="6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13"/>
    <n v="0"/>
    <n v="0"/>
    <x v="1"/>
  </r>
  <r>
    <x v="3"/>
    <x v="6"/>
    <n v="15"/>
    <s v="Cane Run 7 2X1"/>
    <n v="420.7"/>
    <n v="0"/>
    <n v="85.4"/>
    <n v="3"/>
    <n v="2891.9"/>
    <n v="6874"/>
    <n v="664"/>
    <n v="327.60000000000002"/>
    <n v="9473"/>
    <n v="8"/>
    <n v="27"/>
    <n v="0"/>
    <n v="556"/>
    <n v="23.84"/>
    <n v="23.9"/>
    <n v="10056"/>
    <s v="2017Plan"/>
    <d v="2019-07-01T00:00:00"/>
    <x v="0"/>
    <x v="13"/>
    <n v="328.14600000000002"/>
    <n v="92.554000000000002"/>
    <x v="1"/>
  </r>
  <r>
    <x v="3"/>
    <x v="6"/>
    <n v="16"/>
    <s v="Brown 5"/>
    <n v="3.5"/>
    <n v="0"/>
    <n v="4.3"/>
    <n v="8"/>
    <n v="51.9"/>
    <n v="14936"/>
    <n v="60"/>
    <n v="329.4"/>
    <n v="171"/>
    <n v="1"/>
    <n v="2"/>
    <n v="0"/>
    <n v="0"/>
    <n v="49.2"/>
    <n v="49.8"/>
    <n v="173"/>
    <s v="2017Plan"/>
    <d v="2019-07-01T00:00:00"/>
    <x v="0"/>
    <x v="14"/>
    <n v="1.645"/>
    <n v="1.855"/>
    <x v="2"/>
  </r>
  <r>
    <x v="3"/>
    <x v="6"/>
    <n v="17"/>
    <s v="Brown 5 ICE"/>
    <n v="0.1"/>
    <n v="0"/>
    <n v="0.1"/>
    <n v="4"/>
    <n v="2"/>
    <n v="16510"/>
    <n v="4"/>
    <n v="329.4"/>
    <n v="7"/>
    <n v="0"/>
    <n v="0"/>
    <n v="0"/>
    <n v="0"/>
    <n v="54.38"/>
    <n v="54.38"/>
    <n v="7"/>
    <s v="2017Plan"/>
    <d v="2019-07-01T00:00:00"/>
    <x v="0"/>
    <x v="14"/>
    <n v="4.7E-2"/>
    <n v="5.3000000000000005E-2"/>
    <x v="2"/>
  </r>
  <r>
    <x v="3"/>
    <x v="6"/>
    <n v="18"/>
    <s v="Brown 6"/>
    <n v="11.8"/>
    <n v="0"/>
    <n v="10.8"/>
    <n v="10"/>
    <n v="131.5"/>
    <n v="11170"/>
    <n v="90"/>
    <n v="329.4"/>
    <n v="433"/>
    <n v="3"/>
    <n v="99"/>
    <n v="0"/>
    <n v="39"/>
    <n v="40.14"/>
    <n v="48.53"/>
    <n v="571"/>
    <s v="2017Plan"/>
    <d v="2019-07-01T00:00:00"/>
    <x v="0"/>
    <x v="15"/>
    <n v="7.3160000000000007"/>
    <n v="4.484"/>
    <x v="2"/>
  </r>
  <r>
    <x v="3"/>
    <x v="6"/>
    <n v="19"/>
    <s v="Brown 7"/>
    <n v="13.7"/>
    <n v="0"/>
    <n v="12.6"/>
    <n v="14"/>
    <n v="153.80000000000001"/>
    <n v="11198"/>
    <n v="106"/>
    <n v="329.4"/>
    <n v="507"/>
    <n v="3"/>
    <n v="11"/>
    <n v="0"/>
    <n v="0"/>
    <n v="36.880000000000003"/>
    <n v="37.71"/>
    <n v="518"/>
    <s v="2017Plan"/>
    <d v="2019-07-01T00:00:00"/>
    <x v="0"/>
    <x v="16"/>
    <n v="8.4939999999999998"/>
    <n v="5.2059999999999995"/>
    <x v="2"/>
  </r>
  <r>
    <x v="3"/>
    <x v="6"/>
    <n v="20"/>
    <s v="Brown 8"/>
    <n v="2.6"/>
    <n v="0"/>
    <n v="3.4"/>
    <n v="8"/>
    <n v="41.9"/>
    <n v="16110"/>
    <n v="52"/>
    <n v="329.4"/>
    <n v="138"/>
    <n v="1"/>
    <n v="2"/>
    <n v="0"/>
    <n v="0"/>
    <n v="53.06"/>
    <n v="53.86"/>
    <n v="140"/>
    <s v="2017Plan"/>
    <d v="2019-07-01T00:00:00"/>
    <x v="0"/>
    <x v="17"/>
    <n v="2.6"/>
    <s v="N/A"/>
    <x v="2"/>
  </r>
  <r>
    <x v="3"/>
    <x v="6"/>
    <n v="21"/>
    <s v="Brown 8 ICE"/>
    <n v="0.1"/>
    <n v="0"/>
    <n v="0.1"/>
    <n v="3"/>
    <n v="1.8"/>
    <n v="16329"/>
    <n v="4"/>
    <n v="329.4"/>
    <n v="6"/>
    <n v="0"/>
    <n v="0"/>
    <n v="0"/>
    <n v="0"/>
    <n v="53.78"/>
    <n v="53.78"/>
    <n v="6"/>
    <s v="2017Plan"/>
    <d v="2019-07-01T00:00:00"/>
    <x v="0"/>
    <x v="17"/>
    <n v="0.1"/>
    <s v="N/A"/>
    <x v="2"/>
  </r>
  <r>
    <x v="3"/>
    <x v="6"/>
    <n v="22"/>
    <s v="Brown 9"/>
    <n v="1.3"/>
    <n v="0"/>
    <n v="1.7"/>
    <n v="5"/>
    <n v="20.9"/>
    <n v="16110"/>
    <n v="26"/>
    <n v="329.4"/>
    <n v="69"/>
    <n v="0"/>
    <n v="1"/>
    <n v="0"/>
    <n v="0"/>
    <n v="53.06"/>
    <n v="54.13"/>
    <n v="70"/>
    <s v="2017Plan"/>
    <d v="2019-07-01T00:00:00"/>
    <x v="0"/>
    <x v="18"/>
    <n v="1.3"/>
    <s v="N/A"/>
    <x v="2"/>
  </r>
  <r>
    <x v="3"/>
    <x v="6"/>
    <n v="23"/>
    <s v="Brown 9 ICE"/>
    <n v="0.1"/>
    <n v="0"/>
    <n v="0.1"/>
    <n v="4"/>
    <n v="1.8"/>
    <n v="16329"/>
    <n v="4"/>
    <n v="329.4"/>
    <n v="6"/>
    <n v="0"/>
    <n v="0"/>
    <n v="0"/>
    <n v="0"/>
    <n v="53.78"/>
    <n v="53.78"/>
    <n v="6"/>
    <s v="2017Plan"/>
    <d v="2019-07-01T00:00:00"/>
    <x v="0"/>
    <x v="18"/>
    <n v="0.1"/>
    <s v="N/A"/>
    <x v="2"/>
  </r>
  <r>
    <x v="3"/>
    <x v="6"/>
    <n v="24"/>
    <s v="Brown 10"/>
    <n v="1"/>
    <n v="0"/>
    <n v="1.3"/>
    <n v="4"/>
    <n v="16.100000000000001"/>
    <n v="16110"/>
    <n v="20"/>
    <n v="329.4"/>
    <n v="53"/>
    <n v="0"/>
    <n v="1"/>
    <n v="0"/>
    <n v="0"/>
    <n v="53.06"/>
    <n v="54.1"/>
    <n v="54"/>
    <s v="2017Plan"/>
    <d v="2019-07-01T00:00:00"/>
    <x v="0"/>
    <x v="19"/>
    <n v="1"/>
    <s v="N/A"/>
    <x v="2"/>
  </r>
  <r>
    <x v="3"/>
    <x v="6"/>
    <n v="25"/>
    <s v="Brown 10 ICE"/>
    <n v="0.1"/>
    <n v="0"/>
    <n v="0.1"/>
    <n v="3"/>
    <n v="1.8"/>
    <n v="16329"/>
    <n v="4"/>
    <n v="329.4"/>
    <n v="6"/>
    <n v="0"/>
    <n v="0"/>
    <n v="0"/>
    <n v="0"/>
    <n v="53.78"/>
    <n v="53.78"/>
    <n v="6"/>
    <s v="2017Plan"/>
    <d v="2019-07-01T00:00:00"/>
    <x v="0"/>
    <x v="19"/>
    <n v="0.1"/>
    <s v="N/A"/>
    <x v="2"/>
  </r>
  <r>
    <x v="3"/>
    <x v="6"/>
    <n v="26"/>
    <s v="Brown 11"/>
    <n v="1.5"/>
    <n v="0"/>
    <n v="1.9"/>
    <n v="5"/>
    <n v="23.4"/>
    <n v="16110"/>
    <n v="29"/>
    <n v="329.4"/>
    <n v="77"/>
    <n v="0"/>
    <n v="1"/>
    <n v="0"/>
    <n v="0"/>
    <n v="53.06"/>
    <n v="53.97"/>
    <n v="78"/>
    <s v="2017Plan"/>
    <d v="2019-07-01T00:00:00"/>
    <x v="0"/>
    <x v="20"/>
    <n v="1.5"/>
    <s v="N/A"/>
    <x v="2"/>
  </r>
  <r>
    <x v="3"/>
    <x v="6"/>
    <n v="27"/>
    <s v="Brown 11 ICE"/>
    <n v="0.1"/>
    <n v="0"/>
    <n v="0.1"/>
    <n v="3"/>
    <n v="1.8"/>
    <n v="16329"/>
    <n v="4"/>
    <n v="329.4"/>
    <n v="6"/>
    <n v="0"/>
    <n v="0"/>
    <n v="0"/>
    <n v="0"/>
    <n v="53.78"/>
    <n v="53.78"/>
    <n v="6"/>
    <s v="2017Plan"/>
    <d v="2019-07-01T00:00:00"/>
    <x v="0"/>
    <x v="20"/>
    <n v="0.1"/>
    <s v="N/A"/>
    <x v="2"/>
  </r>
  <r>
    <x v="3"/>
    <x v="6"/>
    <n v="28"/>
    <s v="Paddys Run 13"/>
    <n v="16.100000000000001"/>
    <n v="0"/>
    <n v="14.7"/>
    <n v="13"/>
    <n v="177.2"/>
    <n v="10994"/>
    <n v="123"/>
    <n v="329.4"/>
    <n v="584"/>
    <n v="1"/>
    <n v="2"/>
    <n v="0"/>
    <n v="0"/>
    <n v="36.21"/>
    <n v="36.33"/>
    <n v="586"/>
    <s v="2017Plan"/>
    <d v="2019-07-01T00:00:00"/>
    <x v="0"/>
    <x v="21"/>
    <n v="7.5670000000000002"/>
    <n v="8.5330000000000013"/>
    <x v="2"/>
  </r>
  <r>
    <x v="3"/>
    <x v="6"/>
    <n v="29"/>
    <s v="Trimble Co 05"/>
    <n v="30.6"/>
    <n v="0"/>
    <n v="25.9"/>
    <n v="20"/>
    <n v="343.8"/>
    <n v="11240"/>
    <n v="232"/>
    <n v="329.4"/>
    <n v="1132"/>
    <n v="1"/>
    <n v="3"/>
    <n v="0"/>
    <n v="0"/>
    <n v="37.020000000000003"/>
    <n v="37.119999999999997"/>
    <n v="1135"/>
    <s v="2017Plan"/>
    <d v="2019-07-01T00:00:00"/>
    <x v="0"/>
    <x v="22"/>
    <n v="21.725999999999999"/>
    <n v="8.8740000000000006"/>
    <x v="2"/>
  </r>
  <r>
    <x v="3"/>
    <x v="6"/>
    <n v="30"/>
    <s v="Trimble Co 06"/>
    <n v="27.9"/>
    <n v="0"/>
    <n v="23.6"/>
    <n v="17"/>
    <n v="313"/>
    <n v="11228"/>
    <n v="211"/>
    <n v="329.4"/>
    <n v="1031"/>
    <n v="1"/>
    <n v="3"/>
    <n v="0"/>
    <n v="0"/>
    <n v="36.979999999999997"/>
    <n v="37.07"/>
    <n v="1034"/>
    <s v="2017Plan"/>
    <d v="2019-07-01T00:00:00"/>
    <x v="0"/>
    <x v="23"/>
    <n v="19.808999999999997"/>
    <n v="8.0909999999999993"/>
    <x v="2"/>
  </r>
  <r>
    <x v="3"/>
    <x v="6"/>
    <n v="31"/>
    <s v="Trimble Co 07"/>
    <n v="23.7"/>
    <n v="0"/>
    <n v="20.100000000000001"/>
    <n v="17"/>
    <n v="265.7"/>
    <n v="11199"/>
    <n v="178"/>
    <n v="329.4"/>
    <n v="875"/>
    <n v="1"/>
    <n v="2"/>
    <n v="0"/>
    <n v="0"/>
    <n v="36.89"/>
    <n v="36.99"/>
    <n v="878"/>
    <s v="2017Plan"/>
    <d v="2019-07-01T00:00:00"/>
    <x v="0"/>
    <x v="24"/>
    <n v="14.930999999999999"/>
    <n v="8.7690000000000001"/>
    <x v="2"/>
  </r>
  <r>
    <x v="3"/>
    <x v="6"/>
    <n v="32"/>
    <s v="Trimble Co 08"/>
    <n v="9.3000000000000007"/>
    <n v="0"/>
    <n v="7.8"/>
    <n v="11"/>
    <n v="103.1"/>
    <n v="11142"/>
    <n v="68"/>
    <n v="329.4"/>
    <n v="340"/>
    <n v="0"/>
    <n v="2"/>
    <n v="0"/>
    <n v="0"/>
    <n v="36.700000000000003"/>
    <n v="36.869999999999997"/>
    <n v="341"/>
    <s v="2017Plan"/>
    <d v="2019-07-01T00:00:00"/>
    <x v="0"/>
    <x v="25"/>
    <n v="5.8590000000000009"/>
    <n v="3.4410000000000003"/>
    <x v="2"/>
  </r>
  <r>
    <x v="3"/>
    <x v="6"/>
    <n v="33"/>
    <s v="Trimble Co 09"/>
    <n v="22.9"/>
    <n v="0"/>
    <n v="19.3"/>
    <n v="16"/>
    <n v="257.3"/>
    <n v="11242"/>
    <n v="174"/>
    <n v="329.4"/>
    <n v="847"/>
    <n v="1"/>
    <n v="2"/>
    <n v="0"/>
    <n v="0"/>
    <n v="37.03"/>
    <n v="37.130000000000003"/>
    <n v="850"/>
    <s v="2017Plan"/>
    <d v="2019-07-01T00:00:00"/>
    <x v="0"/>
    <x v="26"/>
    <n v="14.427"/>
    <n v="8.472999999999999"/>
    <x v="2"/>
  </r>
  <r>
    <x v="3"/>
    <x v="6"/>
    <n v="34"/>
    <s v="Trimble Co 10"/>
    <n v="5.8"/>
    <n v="0"/>
    <n v="4.9000000000000004"/>
    <n v="7"/>
    <n v="64.2"/>
    <n v="11106"/>
    <n v="42"/>
    <n v="329.4"/>
    <n v="212"/>
    <n v="0"/>
    <n v="1"/>
    <n v="0"/>
    <n v="0"/>
    <n v="36.58"/>
    <n v="36.75"/>
    <n v="213"/>
    <s v="2017Plan"/>
    <d v="2019-07-01T00:00:00"/>
    <x v="0"/>
    <x v="27"/>
    <n v="3.6539999999999999"/>
    <n v="2.1459999999999999"/>
    <x v="2"/>
  </r>
  <r>
    <x v="3"/>
    <x v="6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28"/>
    <s v="N/A"/>
    <n v="0"/>
    <x v="2"/>
  </r>
  <r>
    <x v="3"/>
    <x v="6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29"/>
    <n v="0"/>
    <s v="N/A"/>
    <x v="2"/>
  </r>
  <r>
    <x v="3"/>
    <x v="6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30"/>
    <s v="N/A"/>
    <n v="0"/>
    <x v="2"/>
  </r>
  <r>
    <x v="3"/>
    <x v="6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31"/>
    <s v="N/A"/>
    <n v="0"/>
    <x v="2"/>
  </r>
  <r>
    <x v="3"/>
    <x v="6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32"/>
    <s v="N/A"/>
    <n v="0"/>
    <x v="2"/>
  </r>
  <r>
    <x v="3"/>
    <x v="6"/>
    <n v="40"/>
    <s v="Dix Dam"/>
    <n v="2.7"/>
    <n v="0"/>
    <n v="11.4"/>
    <n v="19"/>
    <s v=""/>
    <s v=""/>
    <n v="92"/>
    <n v="0"/>
    <n v="0"/>
    <s v=""/>
    <n v="0"/>
    <n v="0"/>
    <n v="0"/>
    <n v="0"/>
    <n v="0"/>
    <n v="0"/>
    <s v="2017Plan"/>
    <d v="2019-07-01T00:00:00"/>
    <x v="0"/>
    <x v="33"/>
    <n v="2.7"/>
    <s v="N/A"/>
    <x v="3"/>
  </r>
  <r>
    <x v="3"/>
    <x v="6"/>
    <n v="41"/>
    <s v="Ohio Falls"/>
    <n v="31.8"/>
    <n v="0"/>
    <n v="100"/>
    <n v="0"/>
    <s v=""/>
    <s v=""/>
    <n v="744"/>
    <n v="0"/>
    <n v="0"/>
    <s v=""/>
    <n v="0"/>
    <n v="0"/>
    <n v="0"/>
    <n v="0"/>
    <n v="0"/>
    <n v="0"/>
    <s v="2017Plan"/>
    <d v="2019-07-01T00:00:00"/>
    <x v="0"/>
    <x v="34"/>
    <s v="N/A"/>
    <n v="31.8"/>
    <x v="3"/>
  </r>
  <r>
    <x v="3"/>
    <x v="6"/>
    <n v="42"/>
    <s v="Brown Solar"/>
    <n v="2.1"/>
    <n v="0"/>
    <n v="100"/>
    <n v="0"/>
    <s v=""/>
    <s v=""/>
    <n v="744"/>
    <n v="0"/>
    <n v="0"/>
    <s v=""/>
    <n v="0"/>
    <n v="0"/>
    <n v="0"/>
    <n v="0"/>
    <n v="0"/>
    <n v="0"/>
    <s v="2017Plan"/>
    <d v="2019-07-01T00:00:00"/>
    <x v="0"/>
    <x v="35"/>
    <n v="1.2809999999999999"/>
    <n v="0.81900000000000006"/>
    <x v="4"/>
  </r>
  <r>
    <x v="3"/>
    <x v="6"/>
    <n v="43"/>
    <s v="OVEC-K Min"/>
    <n v="11.5"/>
    <n v="0"/>
    <n v="100"/>
    <n v="0"/>
    <n v="1153.2"/>
    <n v="100000"/>
    <n v="744"/>
    <n v="27.8"/>
    <n v="321"/>
    <n v="0"/>
    <n v="0"/>
    <n v="0"/>
    <n v="0"/>
    <n v="27.8"/>
    <n v="27.8"/>
    <n v="321"/>
    <s v="2017Plan"/>
    <d v="2019-07-01T00:00:00"/>
    <x v="0"/>
    <x v="36"/>
    <n v="11.5"/>
    <s v="N/A"/>
    <x v="0"/>
  </r>
  <r>
    <x v="3"/>
    <x v="6"/>
    <n v="44"/>
    <s v="OVEC-K Max"/>
    <n v="5.8"/>
    <n v="0"/>
    <n v="25.1"/>
    <n v="39"/>
    <n v="580.9"/>
    <n v="100000"/>
    <n v="187"/>
    <n v="27.8"/>
    <n v="162"/>
    <n v="0"/>
    <n v="0"/>
    <n v="0"/>
    <n v="0"/>
    <n v="27.8"/>
    <n v="27.8"/>
    <n v="162"/>
    <s v="2017Plan"/>
    <d v="2019-07-01T00:00:00"/>
    <x v="0"/>
    <x v="36"/>
    <n v="5.8"/>
    <s v="N/A"/>
    <x v="0"/>
  </r>
  <r>
    <x v="3"/>
    <x v="6"/>
    <n v="45"/>
    <s v="OVEC-L Min"/>
    <n v="25.7"/>
    <n v="0"/>
    <n v="100"/>
    <n v="0"/>
    <n v="2566.8000000000002"/>
    <n v="100000"/>
    <n v="744"/>
    <n v="27.8"/>
    <n v="714"/>
    <n v="0"/>
    <n v="0"/>
    <n v="0"/>
    <n v="0"/>
    <n v="27.8"/>
    <n v="27.8"/>
    <n v="714"/>
    <s v="2017Plan"/>
    <d v="2019-07-01T00:00:00"/>
    <x v="0"/>
    <x v="36"/>
    <s v="N/A"/>
    <n v="25.7"/>
    <x v="0"/>
  </r>
  <r>
    <x v="3"/>
    <x v="6"/>
    <n v="46"/>
    <s v="OVEC-L Max"/>
    <n v="18.3"/>
    <n v="0"/>
    <n v="34.700000000000003"/>
    <n v="39"/>
    <n v="1833.4"/>
    <n v="100000"/>
    <n v="258"/>
    <n v="27.8"/>
    <n v="510"/>
    <n v="0"/>
    <n v="0"/>
    <n v="0"/>
    <n v="0"/>
    <n v="27.8"/>
    <n v="27.8"/>
    <n v="510"/>
    <s v="2017Plan"/>
    <d v="2019-07-01T00:00:00"/>
    <x v="0"/>
    <x v="36"/>
    <s v="N/A"/>
    <n v="18.3"/>
    <x v="0"/>
  </r>
  <r>
    <x v="3"/>
    <x v="6"/>
    <n v="47"/>
    <s v="PURP5X16a 1"/>
    <n v="0.1"/>
    <n v="0"/>
    <n v="0.3"/>
    <n v="1"/>
    <s v=""/>
    <s v=""/>
    <n v="1"/>
    <n v="69.2"/>
    <n v="3"/>
    <s v=""/>
    <n v="0"/>
    <n v="0"/>
    <n v="0"/>
    <n v="75.7"/>
    <n v="75.7"/>
    <n v="4"/>
    <s v="2017Plan"/>
    <d v="2019-07-01T00:00:00"/>
    <x v="0"/>
    <x v="37"/>
    <s v="N/A"/>
    <s v="N/A"/>
    <x v="5"/>
  </r>
  <r>
    <x v="3"/>
    <x v="6"/>
    <n v="48"/>
    <s v="PURP5X16a 2"/>
    <n v="0.1"/>
    <n v="0"/>
    <n v="0.3"/>
    <n v="1"/>
    <s v=""/>
    <s v=""/>
    <n v="1"/>
    <n v="69.2"/>
    <n v="3"/>
    <s v=""/>
    <n v="0"/>
    <n v="0"/>
    <n v="0"/>
    <n v="75.7"/>
    <n v="75.7"/>
    <n v="4"/>
    <s v="2017Plan"/>
    <d v="2019-07-01T00:00:00"/>
    <x v="0"/>
    <x v="37"/>
    <s v="N/A"/>
    <s v="N/A"/>
    <x v="5"/>
  </r>
  <r>
    <x v="3"/>
    <x v="6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5"/>
  </r>
  <r>
    <x v="3"/>
    <x v="6"/>
    <n v="60"/>
    <s v="NF5X16NF1"/>
    <n v="-29.5"/>
    <n v="0"/>
    <n v="20"/>
    <n v="31"/>
    <s v=""/>
    <s v=""/>
    <n v="210"/>
    <n v="42.1"/>
    <n v="-1241"/>
    <s v=""/>
    <n v="0"/>
    <n v="0"/>
    <n v="300"/>
    <n v="31.91"/>
    <n v="31.91"/>
    <n v="-941"/>
    <s v="2017Plan"/>
    <d v="2019-07-01T00:00:00"/>
    <x v="0"/>
    <x v="37"/>
    <s v="N/A"/>
    <s v="N/A"/>
    <x v="6"/>
  </r>
  <r>
    <x v="3"/>
    <x v="6"/>
    <n v="61"/>
    <s v="NF7X8NF01"/>
    <n v="-5.0999999999999996"/>
    <n v="0"/>
    <n v="20.6"/>
    <n v="31"/>
    <s v=""/>
    <s v=""/>
    <n v="245"/>
    <n v="32.6"/>
    <n v="-167"/>
    <s v=""/>
    <n v="0"/>
    <n v="0"/>
    <n v="44"/>
    <n v="24.04"/>
    <n v="24.04"/>
    <n v="-123"/>
    <s v="2017Plan"/>
    <d v="2019-07-01T00:00:00"/>
    <x v="0"/>
    <x v="37"/>
    <s v="N/A"/>
    <s v="N/A"/>
    <x v="6"/>
  </r>
  <r>
    <x v="3"/>
    <x v="6"/>
    <n v="62"/>
    <s v="NF2X16SAT1"/>
    <n v="-10.9"/>
    <n v="0"/>
    <n v="48.5"/>
    <n v="5"/>
    <s v=""/>
    <s v=""/>
    <n v="51"/>
    <n v="39.200000000000003"/>
    <n v="-426"/>
    <s v=""/>
    <n v="0"/>
    <n v="0"/>
    <n v="93"/>
    <n v="30.69"/>
    <n v="30.69"/>
    <n v="-334"/>
    <s v="2017Plan"/>
    <d v="2019-07-01T00:00:00"/>
    <x v="0"/>
    <x v="37"/>
    <s v="N/A"/>
    <s v="N/A"/>
    <x v="6"/>
  </r>
  <r>
    <x v="3"/>
    <x v="6"/>
    <n v="63"/>
    <s v="NF2X16SUN1"/>
    <n v="-3.6"/>
    <n v="0"/>
    <n v="16.100000000000001"/>
    <n v="5"/>
    <s v=""/>
    <s v=""/>
    <n v="45"/>
    <n v="37.6"/>
    <n v="-135"/>
    <s v=""/>
    <n v="0"/>
    <n v="0"/>
    <n v="30"/>
    <n v="29.21"/>
    <n v="29.21"/>
    <n v="-105"/>
    <s v="2017Plan"/>
    <d v="2019-07-01T00:00:00"/>
    <x v="0"/>
    <x v="37"/>
    <s v="N/A"/>
    <s v="N/A"/>
    <x v="6"/>
  </r>
  <r>
    <x v="3"/>
    <x v="6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6"/>
  </r>
  <r>
    <x v="3"/>
    <x v="6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6"/>
  </r>
  <r>
    <x v="3"/>
    <x v="6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6"/>
  </r>
  <r>
    <x v="3"/>
    <x v="6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6"/>
  </r>
  <r>
    <x v="3"/>
    <x v="6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7-01T00:00:00"/>
    <x v="0"/>
    <x v="37"/>
    <s v="N/A"/>
    <s v="N/A"/>
    <x v="7"/>
  </r>
  <r>
    <x v="3"/>
    <x v="6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37"/>
    <s v="N/A"/>
    <s v="N/A"/>
    <x v="1"/>
  </r>
  <r>
    <x v="3"/>
    <x v="6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37"/>
    <s v="N/A"/>
    <s v="N/A"/>
    <x v="1"/>
  </r>
  <r>
    <x v="3"/>
    <x v="6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37"/>
    <s v="N/A"/>
    <s v="N/A"/>
    <x v="1"/>
  </r>
  <r>
    <x v="3"/>
    <x v="6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37"/>
    <s v="N/A"/>
    <s v="N/A"/>
    <x v="1"/>
  </r>
  <r>
    <x v="3"/>
    <x v="6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7-01T00:00:00"/>
    <x v="0"/>
    <x v="38"/>
    <s v="N/A"/>
    <n v="0"/>
    <x v="2"/>
  </r>
  <r>
    <x v="3"/>
    <x v="7"/>
    <n v="1"/>
    <s v="Brown 1"/>
    <n v="6.8"/>
    <n v="0"/>
    <n v="8.6"/>
    <n v="3"/>
    <n v="78.599999999999994"/>
    <n v="11548"/>
    <n v="160"/>
    <n v="268.7"/>
    <n v="211"/>
    <n v="2"/>
    <n v="42"/>
    <n v="0"/>
    <n v="20"/>
    <n v="33.979999999999997"/>
    <n v="40.130000000000003"/>
    <n v="273"/>
    <s v="2017Plan"/>
    <d v="2019-08-01T00:00:00"/>
    <x v="0"/>
    <x v="0"/>
    <n v="6.8"/>
    <s v="N/A"/>
    <x v="0"/>
  </r>
  <r>
    <x v="3"/>
    <x v="7"/>
    <n v="2"/>
    <s v="Brown 2"/>
    <n v="34.9"/>
    <n v="0"/>
    <n v="28.3"/>
    <n v="2"/>
    <n v="375.1"/>
    <n v="10742"/>
    <n v="505"/>
    <n v="268.7"/>
    <n v="1008"/>
    <n v="2"/>
    <n v="30"/>
    <n v="0"/>
    <n v="78"/>
    <n v="31.09"/>
    <n v="31.94"/>
    <n v="1115"/>
    <s v="2017Plan"/>
    <d v="2019-08-01T00:00:00"/>
    <x v="0"/>
    <x v="1"/>
    <n v="34.9"/>
    <s v="N/A"/>
    <x v="0"/>
  </r>
  <r>
    <x v="3"/>
    <x v="7"/>
    <n v="3"/>
    <s v="Brown 3"/>
    <n v="102.2"/>
    <n v="0"/>
    <n v="33.6"/>
    <n v="2"/>
    <n v="1239"/>
    <n v="12122"/>
    <n v="627"/>
    <n v="268.7"/>
    <n v="3329"/>
    <n v="2"/>
    <n v="36"/>
    <n v="0"/>
    <n v="324"/>
    <n v="35.74"/>
    <n v="36.1"/>
    <n v="3689"/>
    <s v="2017Plan"/>
    <d v="2019-08-01T00:00:00"/>
    <x v="0"/>
    <x v="2"/>
    <n v="102.2"/>
    <s v="N/A"/>
    <x v="0"/>
  </r>
  <r>
    <x v="3"/>
    <x v="7"/>
    <n v="4"/>
    <s v="Ghent 1"/>
    <n v="276.8"/>
    <n v="0"/>
    <n v="78.5"/>
    <n v="2"/>
    <n v="2935.9"/>
    <n v="10605"/>
    <n v="702"/>
    <n v="203.5"/>
    <n v="5975"/>
    <n v="2"/>
    <n v="36"/>
    <n v="0"/>
    <n v="549"/>
    <n v="23.56"/>
    <n v="23.7"/>
    <n v="6560"/>
    <s v="2017Plan"/>
    <d v="2019-08-01T00:00:00"/>
    <x v="0"/>
    <x v="3"/>
    <n v="276.8"/>
    <s v="N/A"/>
    <x v="0"/>
  </r>
  <r>
    <x v="3"/>
    <x v="7"/>
    <n v="5"/>
    <s v="Ghent 2"/>
    <n v="272.7"/>
    <n v="0"/>
    <n v="74.3"/>
    <n v="2"/>
    <n v="2858.5"/>
    <n v="10483"/>
    <n v="700"/>
    <n v="203.5"/>
    <n v="5817"/>
    <n v="2"/>
    <n v="32"/>
    <n v="0"/>
    <n v="318"/>
    <n v="22.5"/>
    <n v="22.62"/>
    <n v="6167"/>
    <s v="2017Plan"/>
    <d v="2019-08-01T00:00:00"/>
    <x v="0"/>
    <x v="4"/>
    <n v="272.7"/>
    <s v="N/A"/>
    <x v="0"/>
  </r>
  <r>
    <x v="3"/>
    <x v="7"/>
    <n v="6"/>
    <s v="Ghent 3"/>
    <n v="286.10000000000002"/>
    <n v="0"/>
    <n v="79.3"/>
    <n v="2"/>
    <n v="3181.3"/>
    <n v="11119"/>
    <n v="700"/>
    <n v="203.5"/>
    <n v="6474"/>
    <n v="3"/>
    <n v="53"/>
    <n v="0"/>
    <n v="553"/>
    <n v="24.56"/>
    <n v="24.74"/>
    <n v="7080"/>
    <s v="2017Plan"/>
    <d v="2019-08-01T00:00:00"/>
    <x v="0"/>
    <x v="5"/>
    <n v="286.10000000000002"/>
    <s v="N/A"/>
    <x v="0"/>
  </r>
  <r>
    <x v="3"/>
    <x v="7"/>
    <n v="7"/>
    <s v="Ghent 4"/>
    <n v="260.5"/>
    <n v="0"/>
    <n v="75.3"/>
    <n v="2"/>
    <n v="2869"/>
    <n v="11012"/>
    <n v="673"/>
    <n v="203.5"/>
    <n v="5839"/>
    <n v="4"/>
    <n v="63"/>
    <n v="0"/>
    <n v="522"/>
    <n v="24.41"/>
    <n v="24.66"/>
    <n v="6424"/>
    <s v="2017Plan"/>
    <d v="2019-08-01T00:00:00"/>
    <x v="0"/>
    <x v="6"/>
    <n v="260.5"/>
    <s v="N/A"/>
    <x v="0"/>
  </r>
  <r>
    <x v="3"/>
    <x v="7"/>
    <n v="8"/>
    <s v="Mill Creek 1"/>
    <n v="166.7"/>
    <n v="0"/>
    <n v="74.7"/>
    <n v="2"/>
    <n v="1738"/>
    <n v="10427"/>
    <n v="697"/>
    <n v="200.5"/>
    <n v="3485"/>
    <n v="4"/>
    <n v="17"/>
    <n v="0"/>
    <n v="149"/>
    <n v="21.8"/>
    <n v="21.91"/>
    <n v="3652"/>
    <s v="2017Plan"/>
    <d v="2019-08-01T00:00:00"/>
    <x v="0"/>
    <x v="7"/>
    <s v="N/A"/>
    <n v="166.7"/>
    <x v="0"/>
  </r>
  <r>
    <x v="3"/>
    <x v="7"/>
    <n v="9"/>
    <s v="Mill Creek 2"/>
    <n v="156.4"/>
    <n v="0"/>
    <n v="70.8"/>
    <n v="2"/>
    <n v="1686.5"/>
    <n v="10785"/>
    <n v="684"/>
    <n v="200.5"/>
    <n v="3382"/>
    <n v="4"/>
    <n v="17"/>
    <n v="0"/>
    <n v="177"/>
    <n v="22.76"/>
    <n v="22.87"/>
    <n v="3576"/>
    <s v="2017Plan"/>
    <d v="2019-08-01T00:00:00"/>
    <x v="0"/>
    <x v="8"/>
    <s v="N/A"/>
    <n v="156.4"/>
    <x v="0"/>
  </r>
  <r>
    <x v="3"/>
    <x v="7"/>
    <n v="10"/>
    <s v="Mill Creek 3"/>
    <n v="215.2"/>
    <n v="0"/>
    <n v="75.099999999999994"/>
    <n v="2"/>
    <n v="2306.6999999999998"/>
    <n v="10719"/>
    <n v="688"/>
    <n v="200.5"/>
    <n v="4625"/>
    <n v="12"/>
    <n v="48"/>
    <n v="0"/>
    <n v="275"/>
    <n v="22.77"/>
    <n v="23"/>
    <n v="4949"/>
    <s v="2017Plan"/>
    <d v="2019-08-01T00:00:00"/>
    <x v="0"/>
    <x v="9"/>
    <s v="N/A"/>
    <n v="215.2"/>
    <x v="0"/>
  </r>
  <r>
    <x v="3"/>
    <x v="7"/>
    <n v="11"/>
    <s v="Mill Creek 4"/>
    <n v="265.3"/>
    <n v="0"/>
    <n v="74.8"/>
    <n v="2"/>
    <n v="2780.5"/>
    <n v="10480"/>
    <n v="668"/>
    <n v="200.5"/>
    <n v="5575"/>
    <n v="19"/>
    <n v="76"/>
    <n v="0"/>
    <n v="314"/>
    <n v="22.2"/>
    <n v="22.49"/>
    <n v="5966"/>
    <s v="2017Plan"/>
    <d v="2019-08-01T00:00:00"/>
    <x v="0"/>
    <x v="10"/>
    <s v="N/A"/>
    <n v="265.3"/>
    <x v="0"/>
  </r>
  <r>
    <x v="3"/>
    <x v="7"/>
    <n v="12"/>
    <s v="Trimble County 1"/>
    <n v="223.7"/>
    <n v="0"/>
    <n v="81.3"/>
    <n v="2"/>
    <n v="2395.5"/>
    <n v="10708"/>
    <n v="683"/>
    <n v="200.2"/>
    <n v="4796"/>
    <n v="7"/>
    <n v="115"/>
    <n v="0"/>
    <n v="296"/>
    <n v="22.76"/>
    <n v="23.27"/>
    <n v="5207"/>
    <s v="2017Plan"/>
    <d v="2019-08-01T00:00:00"/>
    <x v="0"/>
    <x v="11"/>
    <s v="N/A"/>
    <n v="223.7"/>
    <x v="0"/>
  </r>
  <r>
    <x v="3"/>
    <x v="7"/>
    <n v="13"/>
    <s v="Trimble County 2"/>
    <n v="338.9"/>
    <n v="0"/>
    <n v="83"/>
    <n v="1"/>
    <n v="3130.2"/>
    <n v="9238"/>
    <n v="681"/>
    <n v="208.5"/>
    <n v="6527"/>
    <n v="14"/>
    <n v="46"/>
    <n v="0"/>
    <n v="492"/>
    <n v="20.72"/>
    <n v="20.85"/>
    <n v="7065"/>
    <s v="2017Plan"/>
    <d v="2019-08-01T00:00:00"/>
    <x v="0"/>
    <x v="12"/>
    <n v="274.50900000000001"/>
    <n v="64.390999999999991"/>
    <x v="0"/>
  </r>
  <r>
    <x v="3"/>
    <x v="7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8-01T00:00:00"/>
    <x v="0"/>
    <x v="13"/>
    <n v="0"/>
    <n v="0"/>
    <x v="1"/>
  </r>
  <r>
    <x v="3"/>
    <x v="7"/>
    <n v="15"/>
    <s v="Cane Run 7 2X1"/>
    <n v="426.8"/>
    <n v="0"/>
    <n v="86.6"/>
    <n v="3"/>
    <n v="2934.7"/>
    <n v="6877"/>
    <n v="677"/>
    <n v="329.8"/>
    <n v="9680"/>
    <n v="8"/>
    <n v="27"/>
    <n v="0"/>
    <n v="567"/>
    <n v="24.01"/>
    <n v="24.07"/>
    <n v="10274"/>
    <s v="2017Plan"/>
    <d v="2019-08-01T00:00:00"/>
    <x v="0"/>
    <x v="13"/>
    <n v="332.904"/>
    <n v="93.896000000000001"/>
    <x v="1"/>
  </r>
  <r>
    <x v="3"/>
    <x v="7"/>
    <n v="16"/>
    <s v="Brown 5"/>
    <n v="3.5"/>
    <n v="0"/>
    <n v="4.3"/>
    <n v="6"/>
    <n v="48.1"/>
    <n v="13871"/>
    <n v="50"/>
    <n v="331.6"/>
    <n v="159"/>
    <n v="1"/>
    <n v="2"/>
    <n v="0"/>
    <n v="0"/>
    <n v="46"/>
    <n v="46.51"/>
    <n v="161"/>
    <s v="2017Plan"/>
    <d v="2019-08-01T00:00:00"/>
    <x v="0"/>
    <x v="14"/>
    <n v="1.645"/>
    <n v="1.855"/>
    <x v="2"/>
  </r>
  <r>
    <x v="3"/>
    <x v="7"/>
    <n v="17"/>
    <s v="Brown 5 ICE"/>
    <n v="0.2"/>
    <n v="0"/>
    <n v="0.2"/>
    <n v="4"/>
    <n v="2.5"/>
    <n v="16510"/>
    <n v="5"/>
    <n v="331.6"/>
    <n v="8"/>
    <n v="0"/>
    <n v="0"/>
    <n v="0"/>
    <n v="0"/>
    <n v="54.76"/>
    <n v="54.76"/>
    <n v="8"/>
    <s v="2017Plan"/>
    <d v="2019-08-01T00:00:00"/>
    <x v="0"/>
    <x v="14"/>
    <n v="9.4E-2"/>
    <n v="0.10600000000000001"/>
    <x v="2"/>
  </r>
  <r>
    <x v="3"/>
    <x v="7"/>
    <n v="18"/>
    <s v="Brown 6"/>
    <n v="9.6999999999999993"/>
    <n v="0"/>
    <n v="8.9"/>
    <n v="8"/>
    <n v="108.3"/>
    <n v="11205"/>
    <n v="75"/>
    <n v="331.7"/>
    <n v="359"/>
    <n v="2"/>
    <n v="72"/>
    <n v="0"/>
    <n v="33"/>
    <n v="40.56"/>
    <n v="48.04"/>
    <n v="464"/>
    <s v="2017Plan"/>
    <d v="2019-08-01T00:00:00"/>
    <x v="0"/>
    <x v="15"/>
    <n v="6.0139999999999993"/>
    <n v="3.6859999999999999"/>
    <x v="2"/>
  </r>
  <r>
    <x v="3"/>
    <x v="7"/>
    <n v="19"/>
    <s v="Brown 7"/>
    <n v="9.4"/>
    <n v="0"/>
    <n v="8.6999999999999993"/>
    <n v="7"/>
    <n v="105.8"/>
    <n v="11245"/>
    <n v="74"/>
    <n v="331.6"/>
    <n v="351"/>
    <n v="2"/>
    <n v="6"/>
    <n v="0"/>
    <n v="0"/>
    <n v="37.29"/>
    <n v="37.93"/>
    <n v="357"/>
    <s v="2017Plan"/>
    <d v="2019-08-01T00:00:00"/>
    <x v="0"/>
    <x v="16"/>
    <n v="5.8280000000000003"/>
    <n v="3.5720000000000001"/>
    <x v="2"/>
  </r>
  <r>
    <x v="3"/>
    <x v="7"/>
    <n v="20"/>
    <s v="Brown 8"/>
    <n v="0.9"/>
    <n v="0"/>
    <n v="1.2"/>
    <n v="3"/>
    <n v="14.5"/>
    <n v="16110"/>
    <n v="18"/>
    <n v="331.6"/>
    <n v="48"/>
    <n v="0"/>
    <n v="1"/>
    <n v="0"/>
    <n v="0"/>
    <n v="53.43"/>
    <n v="54.29"/>
    <n v="49"/>
    <s v="2017Plan"/>
    <d v="2019-08-01T00:00:00"/>
    <x v="0"/>
    <x v="17"/>
    <n v="0.9"/>
    <s v="N/A"/>
    <x v="2"/>
  </r>
  <r>
    <x v="3"/>
    <x v="7"/>
    <n v="21"/>
    <s v="Brown 8 ICE"/>
    <n v="0.1"/>
    <n v="0"/>
    <n v="0.2"/>
    <n v="4"/>
    <n v="2.2000000000000002"/>
    <n v="16329"/>
    <n v="5"/>
    <n v="331.6"/>
    <n v="7"/>
    <n v="0"/>
    <n v="0"/>
    <n v="0"/>
    <n v="0"/>
    <n v="54.16"/>
    <n v="54.16"/>
    <n v="7"/>
    <s v="2017Plan"/>
    <d v="2019-08-01T00:00:00"/>
    <x v="0"/>
    <x v="17"/>
    <n v="0.1"/>
    <s v="N/A"/>
    <x v="2"/>
  </r>
  <r>
    <x v="3"/>
    <x v="7"/>
    <n v="22"/>
    <s v="Brown 9"/>
    <n v="1.8"/>
    <n v="0"/>
    <n v="2.2999999999999998"/>
    <n v="5"/>
    <n v="28.2"/>
    <n v="16110"/>
    <n v="35"/>
    <n v="331.6"/>
    <n v="94"/>
    <n v="0"/>
    <n v="1"/>
    <n v="0"/>
    <n v="0"/>
    <n v="53.43"/>
    <n v="54.19"/>
    <n v="95"/>
    <s v="2017Plan"/>
    <d v="2019-08-01T00:00:00"/>
    <x v="0"/>
    <x v="18"/>
    <n v="1.8"/>
    <s v="N/A"/>
    <x v="2"/>
  </r>
  <r>
    <x v="3"/>
    <x v="7"/>
    <n v="23"/>
    <s v="Brown 9 ICE"/>
    <n v="0.1"/>
    <n v="0"/>
    <n v="0.2"/>
    <n v="4"/>
    <n v="2.2000000000000002"/>
    <n v="16329"/>
    <n v="5"/>
    <n v="331.6"/>
    <n v="7"/>
    <n v="0"/>
    <n v="0"/>
    <n v="0"/>
    <n v="0"/>
    <n v="54.16"/>
    <n v="54.16"/>
    <n v="7"/>
    <s v="2017Plan"/>
    <d v="2019-08-01T00:00:00"/>
    <x v="0"/>
    <x v="18"/>
    <n v="0.1"/>
    <s v="N/A"/>
    <x v="2"/>
  </r>
  <r>
    <x v="3"/>
    <x v="7"/>
    <n v="24"/>
    <s v="Brown 10"/>
    <n v="1.5"/>
    <n v="0"/>
    <n v="2"/>
    <n v="5"/>
    <n v="24.2"/>
    <n v="16110"/>
    <n v="30"/>
    <n v="331.6"/>
    <n v="80"/>
    <n v="0"/>
    <n v="1"/>
    <n v="0"/>
    <n v="0"/>
    <n v="53.43"/>
    <n v="54.31"/>
    <n v="81"/>
    <s v="2017Plan"/>
    <d v="2019-08-01T00:00:00"/>
    <x v="0"/>
    <x v="19"/>
    <n v="1.5"/>
    <s v="N/A"/>
    <x v="2"/>
  </r>
  <r>
    <x v="3"/>
    <x v="7"/>
    <n v="25"/>
    <s v="Brown 10 ICE"/>
    <n v="0.1"/>
    <n v="0"/>
    <n v="0.2"/>
    <n v="4"/>
    <n v="2.2000000000000002"/>
    <n v="16329"/>
    <n v="5"/>
    <n v="331.6"/>
    <n v="7"/>
    <n v="0"/>
    <n v="0"/>
    <n v="0"/>
    <n v="0"/>
    <n v="54.16"/>
    <n v="54.16"/>
    <n v="7"/>
    <s v="2017Plan"/>
    <d v="2019-08-01T00:00:00"/>
    <x v="0"/>
    <x v="19"/>
    <n v="0.1"/>
    <s v="N/A"/>
    <x v="2"/>
  </r>
  <r>
    <x v="3"/>
    <x v="7"/>
    <n v="26"/>
    <s v="Brown 11"/>
    <n v="1.8"/>
    <n v="0"/>
    <n v="2.4"/>
    <n v="5"/>
    <n v="29"/>
    <n v="16110"/>
    <n v="36"/>
    <n v="331.6"/>
    <n v="96"/>
    <n v="0"/>
    <n v="1"/>
    <n v="0"/>
    <n v="0"/>
    <n v="53.43"/>
    <n v="54.17"/>
    <n v="98"/>
    <s v="2017Plan"/>
    <d v="2019-08-01T00:00:00"/>
    <x v="0"/>
    <x v="20"/>
    <n v="1.8"/>
    <s v="N/A"/>
    <x v="2"/>
  </r>
  <r>
    <x v="3"/>
    <x v="7"/>
    <n v="27"/>
    <s v="Brown 11 ICE"/>
    <n v="0.1"/>
    <n v="0"/>
    <n v="0.2"/>
    <n v="4"/>
    <n v="2.2000000000000002"/>
    <n v="16329"/>
    <n v="5"/>
    <n v="331.6"/>
    <n v="7"/>
    <n v="0"/>
    <n v="0"/>
    <n v="0"/>
    <n v="0"/>
    <n v="54.16"/>
    <n v="54.16"/>
    <n v="7"/>
    <s v="2017Plan"/>
    <d v="2019-08-01T00:00:00"/>
    <x v="0"/>
    <x v="20"/>
    <n v="0.1"/>
    <s v="N/A"/>
    <x v="2"/>
  </r>
  <r>
    <x v="3"/>
    <x v="7"/>
    <n v="28"/>
    <s v="Paddys Run 13"/>
    <n v="20.6"/>
    <n v="0"/>
    <n v="18.899999999999999"/>
    <n v="19"/>
    <n v="224.7"/>
    <n v="10885"/>
    <n v="152"/>
    <n v="331.7"/>
    <n v="745"/>
    <n v="1"/>
    <n v="3"/>
    <n v="0"/>
    <n v="0"/>
    <n v="36.1"/>
    <n v="36.24"/>
    <n v="748"/>
    <s v="2017Plan"/>
    <d v="2019-08-01T00:00:00"/>
    <x v="0"/>
    <x v="21"/>
    <n v="9.6820000000000004"/>
    <n v="10.918000000000001"/>
    <x v="2"/>
  </r>
  <r>
    <x v="3"/>
    <x v="7"/>
    <n v="29"/>
    <s v="Trimble Co 05"/>
    <n v="33.5"/>
    <n v="0"/>
    <n v="28.3"/>
    <n v="27"/>
    <n v="376.8"/>
    <n v="11256"/>
    <n v="256"/>
    <n v="331.6"/>
    <n v="1250"/>
    <n v="1"/>
    <n v="4"/>
    <n v="0"/>
    <n v="0"/>
    <n v="37.33"/>
    <n v="37.450000000000003"/>
    <n v="1254"/>
    <s v="2017Plan"/>
    <d v="2019-08-01T00:00:00"/>
    <x v="0"/>
    <x v="22"/>
    <n v="23.785"/>
    <n v="9.7149999999999999"/>
    <x v="2"/>
  </r>
  <r>
    <x v="3"/>
    <x v="7"/>
    <n v="30"/>
    <s v="Trimble Co 06"/>
    <n v="30.6"/>
    <n v="0"/>
    <n v="25.8"/>
    <n v="25"/>
    <n v="341.9"/>
    <n v="11182"/>
    <n v="228"/>
    <n v="331.6"/>
    <n v="1134"/>
    <n v="1"/>
    <n v="4"/>
    <n v="0"/>
    <n v="0"/>
    <n v="37.08"/>
    <n v="37.200000000000003"/>
    <n v="1137"/>
    <s v="2017Plan"/>
    <d v="2019-08-01T00:00:00"/>
    <x v="0"/>
    <x v="23"/>
    <n v="21.725999999999999"/>
    <n v="8.8740000000000006"/>
    <x v="2"/>
  </r>
  <r>
    <x v="3"/>
    <x v="7"/>
    <n v="31"/>
    <s v="Trimble Co 07"/>
    <n v="27.1"/>
    <n v="0"/>
    <n v="22.9"/>
    <n v="23"/>
    <n v="302.5"/>
    <n v="11164"/>
    <n v="201"/>
    <n v="331.6"/>
    <n v="1003"/>
    <n v="1"/>
    <n v="3"/>
    <n v="0"/>
    <n v="0"/>
    <n v="37.03"/>
    <n v="37.15"/>
    <n v="1007"/>
    <s v="2017Plan"/>
    <d v="2019-08-01T00:00:00"/>
    <x v="0"/>
    <x v="24"/>
    <n v="17.073"/>
    <n v="10.027000000000001"/>
    <x v="2"/>
  </r>
  <r>
    <x v="3"/>
    <x v="7"/>
    <n v="32"/>
    <s v="Trimble Co 08"/>
    <n v="11.3"/>
    <n v="0"/>
    <n v="9.5"/>
    <n v="12"/>
    <n v="124.1"/>
    <n v="11020"/>
    <n v="79"/>
    <n v="331.6"/>
    <n v="411"/>
    <n v="1"/>
    <n v="2"/>
    <n v="0"/>
    <n v="0"/>
    <n v="36.549999999999997"/>
    <n v="36.700000000000003"/>
    <n v="413"/>
    <s v="2017Plan"/>
    <d v="2019-08-01T00:00:00"/>
    <x v="0"/>
    <x v="25"/>
    <n v="7.1190000000000007"/>
    <n v="4.181"/>
    <x v="2"/>
  </r>
  <r>
    <x v="3"/>
    <x v="7"/>
    <n v="33"/>
    <s v="Trimble Co 09"/>
    <n v="19.899999999999999"/>
    <n v="0"/>
    <n v="16.899999999999999"/>
    <n v="21"/>
    <n v="223"/>
    <n v="11181"/>
    <n v="149"/>
    <n v="331.6"/>
    <n v="740"/>
    <n v="1"/>
    <n v="3"/>
    <n v="0"/>
    <n v="0"/>
    <n v="37.08"/>
    <n v="37.24"/>
    <n v="743"/>
    <s v="2017Plan"/>
    <d v="2019-08-01T00:00:00"/>
    <x v="0"/>
    <x v="26"/>
    <n v="12.536999999999999"/>
    <n v="7.3629999999999995"/>
    <x v="2"/>
  </r>
  <r>
    <x v="3"/>
    <x v="7"/>
    <n v="34"/>
    <s v="Trimble Co 10"/>
    <n v="7.4"/>
    <n v="0"/>
    <n v="6.2"/>
    <n v="10"/>
    <n v="81"/>
    <n v="10983"/>
    <n v="51"/>
    <n v="331.6"/>
    <n v="269"/>
    <n v="0"/>
    <n v="1"/>
    <n v="0"/>
    <n v="0"/>
    <n v="36.43"/>
    <n v="36.619999999999997"/>
    <n v="270"/>
    <s v="2017Plan"/>
    <d v="2019-08-01T00:00:00"/>
    <x v="0"/>
    <x v="27"/>
    <n v="4.6619999999999999"/>
    <n v="2.738"/>
    <x v="2"/>
  </r>
  <r>
    <x v="3"/>
    <x v="7"/>
    <n v="35"/>
    <s v="Cane Run 11"/>
    <n v="0.1"/>
    <n v="0"/>
    <n v="0.5"/>
    <n v="1"/>
    <n v="0.9"/>
    <n v="16117"/>
    <n v="4"/>
    <n v="329.8"/>
    <n v="3"/>
    <n v="0"/>
    <n v="0"/>
    <n v="0"/>
    <n v="0"/>
    <n v="53.16"/>
    <n v="53.16"/>
    <n v="3"/>
    <s v="2017Plan"/>
    <d v="2019-08-01T00:00:00"/>
    <x v="0"/>
    <x v="28"/>
    <s v="N/A"/>
    <n v="0.1"/>
    <x v="2"/>
  </r>
  <r>
    <x v="3"/>
    <x v="7"/>
    <n v="36"/>
    <s v="Haefling"/>
    <n v="0"/>
    <n v="0"/>
    <n v="0.3"/>
    <n v="1"/>
    <n v="0.9"/>
    <n v="18000"/>
    <n v="4"/>
    <n v="921.6"/>
    <n v="8"/>
    <n v="0"/>
    <n v="2"/>
    <n v="0"/>
    <n v="0"/>
    <n v="165.9"/>
    <n v="214.04"/>
    <n v="10"/>
    <s v="2017Plan"/>
    <d v="2019-08-01T00:00:00"/>
    <x v="0"/>
    <x v="29"/>
    <n v="0"/>
    <s v="N/A"/>
    <x v="2"/>
  </r>
  <r>
    <x v="3"/>
    <x v="7"/>
    <n v="37"/>
    <s v="Paddys Run 11"/>
    <n v="0.1"/>
    <n v="0"/>
    <n v="0.7"/>
    <n v="1"/>
    <n v="0.9"/>
    <n v="15479"/>
    <n v="5"/>
    <n v="331.6"/>
    <n v="3"/>
    <n v="0"/>
    <n v="0"/>
    <n v="0"/>
    <n v="0"/>
    <n v="51.34"/>
    <n v="51.34"/>
    <n v="3"/>
    <s v="2017Plan"/>
    <d v="2019-08-01T00:00:00"/>
    <x v="0"/>
    <x v="30"/>
    <s v="N/A"/>
    <n v="0.1"/>
    <x v="2"/>
  </r>
  <r>
    <x v="3"/>
    <x v="7"/>
    <n v="38"/>
    <s v="Paddys Run 12"/>
    <n v="0.3"/>
    <n v="0"/>
    <n v="1.6"/>
    <n v="3"/>
    <n v="4.7"/>
    <n v="17005"/>
    <n v="12"/>
    <n v="331.6"/>
    <n v="16"/>
    <n v="0"/>
    <n v="0"/>
    <n v="0"/>
    <n v="0"/>
    <n v="56.4"/>
    <n v="56.4"/>
    <n v="16"/>
    <s v="2017Plan"/>
    <d v="2019-08-01T00:00:00"/>
    <x v="0"/>
    <x v="31"/>
    <s v="N/A"/>
    <n v="0.3"/>
    <x v="2"/>
  </r>
  <r>
    <x v="3"/>
    <x v="7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8-01T00:00:00"/>
    <x v="0"/>
    <x v="32"/>
    <s v="N/A"/>
    <n v="0"/>
    <x v="2"/>
  </r>
  <r>
    <x v="3"/>
    <x v="7"/>
    <n v="40"/>
    <s v="Dix Dam"/>
    <n v="1.3"/>
    <n v="0"/>
    <n v="5.3"/>
    <n v="15"/>
    <s v=""/>
    <s v=""/>
    <n v="44"/>
    <n v="0"/>
    <n v="0"/>
    <s v=""/>
    <n v="0"/>
    <n v="0"/>
    <n v="0"/>
    <n v="0"/>
    <n v="0"/>
    <n v="0"/>
    <s v="2017Plan"/>
    <d v="2019-08-01T00:00:00"/>
    <x v="0"/>
    <x v="33"/>
    <n v="1.3"/>
    <s v="N/A"/>
    <x v="3"/>
  </r>
  <r>
    <x v="3"/>
    <x v="7"/>
    <n v="41"/>
    <s v="Ohio Falls"/>
    <n v="27.4"/>
    <n v="0"/>
    <n v="100"/>
    <n v="0"/>
    <s v=""/>
    <s v=""/>
    <n v="744"/>
    <n v="0"/>
    <n v="0"/>
    <s v=""/>
    <n v="0"/>
    <n v="0"/>
    <n v="0"/>
    <n v="0"/>
    <n v="0"/>
    <n v="0"/>
    <s v="2017Plan"/>
    <d v="2019-08-01T00:00:00"/>
    <x v="0"/>
    <x v="34"/>
    <s v="N/A"/>
    <n v="27.4"/>
    <x v="3"/>
  </r>
  <r>
    <x v="3"/>
    <x v="7"/>
    <n v="42"/>
    <s v="Brown Solar"/>
    <n v="2.2000000000000002"/>
    <n v="0"/>
    <n v="100"/>
    <n v="0"/>
    <s v=""/>
    <s v=""/>
    <n v="744"/>
    <n v="0"/>
    <n v="0"/>
    <s v=""/>
    <n v="0"/>
    <n v="0"/>
    <n v="0"/>
    <n v="0"/>
    <n v="0"/>
    <n v="0"/>
    <s v="2017Plan"/>
    <d v="2019-08-01T00:00:00"/>
    <x v="0"/>
    <x v="35"/>
    <n v="1.3420000000000001"/>
    <n v="0.8580000000000001"/>
    <x v="4"/>
  </r>
  <r>
    <x v="3"/>
    <x v="7"/>
    <n v="43"/>
    <s v="OVEC-K Min"/>
    <n v="11.5"/>
    <n v="0"/>
    <n v="100"/>
    <n v="0"/>
    <n v="1153.2"/>
    <n v="100000"/>
    <n v="744"/>
    <n v="27.8"/>
    <n v="321"/>
    <n v="0"/>
    <n v="0"/>
    <n v="0"/>
    <n v="0"/>
    <n v="27.8"/>
    <n v="27.8"/>
    <n v="321"/>
    <s v="2017Plan"/>
    <d v="2019-08-01T00:00:00"/>
    <x v="0"/>
    <x v="36"/>
    <n v="11.5"/>
    <s v="N/A"/>
    <x v="0"/>
  </r>
  <r>
    <x v="3"/>
    <x v="7"/>
    <n v="44"/>
    <s v="OVEC-K Max"/>
    <n v="7.4"/>
    <n v="0"/>
    <n v="32.1"/>
    <n v="38"/>
    <n v="740.9"/>
    <n v="100000"/>
    <n v="239"/>
    <n v="27.8"/>
    <n v="206"/>
    <n v="0"/>
    <n v="0"/>
    <n v="0"/>
    <n v="0"/>
    <n v="27.8"/>
    <n v="27.8"/>
    <n v="206"/>
    <s v="2017Plan"/>
    <d v="2019-08-01T00:00:00"/>
    <x v="0"/>
    <x v="36"/>
    <n v="7.4"/>
    <s v="N/A"/>
    <x v="0"/>
  </r>
  <r>
    <x v="3"/>
    <x v="7"/>
    <n v="45"/>
    <s v="OVEC-L Min"/>
    <n v="25.7"/>
    <n v="0"/>
    <n v="100"/>
    <n v="0"/>
    <n v="2566.8000000000002"/>
    <n v="100000"/>
    <n v="744"/>
    <n v="27.8"/>
    <n v="714"/>
    <n v="0"/>
    <n v="0"/>
    <n v="0"/>
    <n v="0"/>
    <n v="27.8"/>
    <n v="27.8"/>
    <n v="714"/>
    <s v="2017Plan"/>
    <d v="2019-08-01T00:00:00"/>
    <x v="0"/>
    <x v="36"/>
    <s v="N/A"/>
    <n v="25.7"/>
    <x v="0"/>
  </r>
  <r>
    <x v="3"/>
    <x v="7"/>
    <n v="46"/>
    <s v="OVEC-L Max"/>
    <n v="19.5"/>
    <n v="0"/>
    <n v="37"/>
    <n v="40"/>
    <n v="1952.5"/>
    <n v="100000"/>
    <n v="275"/>
    <n v="27.8"/>
    <n v="543"/>
    <n v="0"/>
    <n v="0"/>
    <n v="0"/>
    <n v="0"/>
    <n v="27.8"/>
    <n v="27.8"/>
    <n v="543"/>
    <s v="2017Plan"/>
    <d v="2019-08-01T00:00:00"/>
    <x v="0"/>
    <x v="36"/>
    <s v="N/A"/>
    <n v="19.5"/>
    <x v="0"/>
  </r>
  <r>
    <x v="3"/>
    <x v="7"/>
    <n v="47"/>
    <s v="PURP5X16a 1"/>
    <n v="0.4"/>
    <n v="0"/>
    <n v="2"/>
    <n v="3"/>
    <s v=""/>
    <s v=""/>
    <n v="7"/>
    <n v="63.3"/>
    <n v="22"/>
    <s v=""/>
    <n v="0"/>
    <n v="0"/>
    <n v="2"/>
    <n v="69.930000000000007"/>
    <n v="69.930000000000007"/>
    <n v="24"/>
    <s v="2017Plan"/>
    <d v="2019-08-01T00:00:00"/>
    <x v="0"/>
    <x v="37"/>
    <s v="N/A"/>
    <s v="N/A"/>
    <x v="5"/>
  </r>
  <r>
    <x v="3"/>
    <x v="7"/>
    <n v="48"/>
    <s v="PURP5X16a 2"/>
    <n v="0.2"/>
    <n v="0"/>
    <n v="1.1000000000000001"/>
    <n v="2"/>
    <s v=""/>
    <s v=""/>
    <n v="4"/>
    <n v="63.6"/>
    <n v="13"/>
    <s v=""/>
    <n v="0"/>
    <n v="0"/>
    <n v="1"/>
    <n v="70.56"/>
    <n v="70.56"/>
    <n v="14"/>
    <s v="2017Plan"/>
    <d v="2019-08-01T00:00:00"/>
    <x v="0"/>
    <x v="37"/>
    <s v="N/A"/>
    <s v="N/A"/>
    <x v="5"/>
  </r>
  <r>
    <x v="3"/>
    <x v="7"/>
    <n v="49"/>
    <s v="PURP5X16a 3"/>
    <n v="0.2"/>
    <n v="0"/>
    <n v="0.9"/>
    <n v="1"/>
    <s v=""/>
    <s v=""/>
    <n v="3"/>
    <n v="68.900000000000006"/>
    <n v="10"/>
    <s v=""/>
    <n v="0"/>
    <n v="0"/>
    <n v="1"/>
    <n v="75.19"/>
    <n v="75.19"/>
    <n v="11"/>
    <s v="2017Plan"/>
    <d v="2019-08-01T00:00:00"/>
    <x v="0"/>
    <x v="37"/>
    <s v="N/A"/>
    <s v="N/A"/>
    <x v="5"/>
  </r>
  <r>
    <x v="3"/>
    <x v="7"/>
    <n v="50"/>
    <s v="PURP5X16a 4"/>
    <n v="0.2"/>
    <n v="0"/>
    <n v="0.9"/>
    <n v="1"/>
    <s v=""/>
    <s v=""/>
    <n v="3"/>
    <n v="68.900000000000006"/>
    <n v="10"/>
    <s v=""/>
    <n v="0"/>
    <n v="0"/>
    <n v="1"/>
    <n v="75.19"/>
    <n v="75.19"/>
    <n v="11"/>
    <s v="2017Plan"/>
    <d v="2019-08-01T00:00:00"/>
    <x v="0"/>
    <x v="37"/>
    <s v="N/A"/>
    <s v="N/A"/>
    <x v="5"/>
  </r>
  <r>
    <x v="3"/>
    <x v="7"/>
    <n v="51"/>
    <s v="PURP7x24H"/>
    <n v="0.5"/>
    <n v="0"/>
    <n v="0.1"/>
    <n v="1"/>
    <s v=""/>
    <s v=""/>
    <n v="3"/>
    <n v="100"/>
    <n v="46"/>
    <s v=""/>
    <n v="0"/>
    <n v="0"/>
    <n v="3"/>
    <n v="106.25"/>
    <n v="106.25"/>
    <n v="49"/>
    <s v="2017Plan"/>
    <d v="2019-08-01T00:00:00"/>
    <x v="0"/>
    <x v="37"/>
    <s v="N/A"/>
    <s v="N/A"/>
    <x v="5"/>
  </r>
  <r>
    <x v="3"/>
    <x v="7"/>
    <n v="52"/>
    <s v="PURP2x16 1"/>
    <n v="0.2"/>
    <n v="0"/>
    <n v="2.8"/>
    <n v="1"/>
    <s v=""/>
    <s v=""/>
    <n v="4"/>
    <n v="43.9"/>
    <n v="9"/>
    <s v=""/>
    <n v="0"/>
    <n v="0"/>
    <n v="1"/>
    <n v="50.15"/>
    <n v="50.15"/>
    <n v="10"/>
    <s v="2017Plan"/>
    <d v="2019-08-01T00:00:00"/>
    <x v="0"/>
    <x v="37"/>
    <s v="N/A"/>
    <s v="N/A"/>
    <x v="5"/>
  </r>
  <r>
    <x v="3"/>
    <x v="7"/>
    <n v="53"/>
    <s v="PURP2x16 2"/>
    <n v="0.2"/>
    <n v="0"/>
    <n v="2.1"/>
    <n v="1"/>
    <s v=""/>
    <s v=""/>
    <n v="3"/>
    <n v="44.7"/>
    <n v="7"/>
    <s v=""/>
    <n v="0"/>
    <n v="0"/>
    <n v="1"/>
    <n v="50.99"/>
    <n v="50.99"/>
    <n v="8"/>
    <s v="2017Plan"/>
    <d v="2019-08-01T00:00:00"/>
    <x v="0"/>
    <x v="37"/>
    <s v="N/A"/>
    <s v="N/A"/>
    <x v="5"/>
  </r>
  <r>
    <x v="3"/>
    <x v="7"/>
    <n v="54"/>
    <s v="PURP2x16 3"/>
    <n v="0.2"/>
    <n v="0"/>
    <n v="2.1"/>
    <n v="1"/>
    <s v=""/>
    <s v=""/>
    <n v="3"/>
    <n v="44.7"/>
    <n v="7"/>
    <s v=""/>
    <n v="0"/>
    <n v="0"/>
    <n v="1"/>
    <n v="50.99"/>
    <n v="50.99"/>
    <n v="8"/>
    <s v="2017Plan"/>
    <d v="2019-08-01T00:00:00"/>
    <x v="0"/>
    <x v="37"/>
    <s v="N/A"/>
    <s v="N/A"/>
    <x v="5"/>
  </r>
  <r>
    <x v="3"/>
    <x v="7"/>
    <n v="55"/>
    <s v="PURP2x16 4"/>
    <n v="0.2"/>
    <n v="0"/>
    <n v="2.1"/>
    <n v="1"/>
    <s v=""/>
    <s v=""/>
    <n v="3"/>
    <n v="44.7"/>
    <n v="7"/>
    <s v=""/>
    <n v="0"/>
    <n v="0"/>
    <n v="1"/>
    <n v="50.99"/>
    <n v="50.99"/>
    <n v="8"/>
    <s v="2017Plan"/>
    <d v="2019-08-01T00:00:00"/>
    <x v="0"/>
    <x v="37"/>
    <s v="N/A"/>
    <s v="N/A"/>
    <x v="5"/>
  </r>
  <r>
    <x v="3"/>
    <x v="7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8-01T00:00:00"/>
    <x v="0"/>
    <x v="37"/>
    <s v="N/A"/>
    <s v="N/A"/>
    <x v="5"/>
  </r>
  <r>
    <x v="3"/>
    <x v="7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8-01T00:00:00"/>
    <x v="0"/>
    <x v="37"/>
    <s v="N/A"/>
    <s v="N/A"/>
    <x v="5"/>
  </r>
  <r>
    <x v="3"/>
    <x v="7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8-01T00:00:00"/>
    <x v="0"/>
    <x v="37"/>
    <s v="N/A"/>
    <s v="N/A"/>
    <x v="5"/>
  </r>
  <r>
    <x v="3"/>
    <x v="7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8-01T00:00:00"/>
    <x v="0"/>
    <x v="37"/>
    <s v="N/A"/>
    <s v="N/A"/>
    <x v="5"/>
  </r>
  <r>
    <x v="3"/>
    <x v="7"/>
    <n v="60"/>
    <s v="NF5X16NF1"/>
    <n v="-9.5"/>
    <n v="0"/>
    <n v="6.7"/>
    <n v="37"/>
    <s v=""/>
    <s v=""/>
    <n v="177"/>
    <n v="38.700000000000003"/>
    <n v="-366"/>
    <s v=""/>
    <n v="0"/>
    <n v="0"/>
    <n v="93"/>
    <n v="28.82"/>
    <n v="28.82"/>
    <n v="-273"/>
    <s v="2017Plan"/>
    <d v="2019-08-01T00:00:00"/>
    <x v="0"/>
    <x v="37"/>
    <s v="N/A"/>
    <s v="N/A"/>
    <x v="6"/>
  </r>
  <r>
    <x v="3"/>
    <x v="7"/>
    <n v="61"/>
    <s v="NF7X8NF01"/>
    <n v="-3.6"/>
    <n v="0"/>
    <n v="14.5"/>
    <n v="31"/>
    <s v=""/>
    <s v=""/>
    <n v="248"/>
    <n v="28.2"/>
    <n v="-101"/>
    <s v=""/>
    <n v="0"/>
    <n v="0"/>
    <n v="29"/>
    <n v="20.14"/>
    <n v="20.14"/>
    <n v="-72"/>
    <s v="2017Plan"/>
    <d v="2019-08-01T00:00:00"/>
    <x v="0"/>
    <x v="37"/>
    <s v="N/A"/>
    <s v="N/A"/>
    <x v="6"/>
  </r>
  <r>
    <x v="3"/>
    <x v="7"/>
    <n v="62"/>
    <s v="NF2X16SAT1"/>
    <n v="-6.9"/>
    <n v="0"/>
    <n v="24.8"/>
    <n v="6"/>
    <s v=""/>
    <s v=""/>
    <n v="76"/>
    <n v="39"/>
    <n v="-271"/>
    <s v=""/>
    <n v="0"/>
    <n v="0"/>
    <n v="60"/>
    <n v="30.41"/>
    <n v="30.41"/>
    <n v="-211"/>
    <s v="2017Plan"/>
    <d v="2019-08-01T00:00:00"/>
    <x v="0"/>
    <x v="37"/>
    <s v="N/A"/>
    <s v="N/A"/>
    <x v="6"/>
  </r>
  <r>
    <x v="3"/>
    <x v="7"/>
    <n v="63"/>
    <s v="NF2X16SUN1"/>
    <n v="-7.2"/>
    <n v="0"/>
    <n v="32.1"/>
    <n v="4"/>
    <s v=""/>
    <s v=""/>
    <n v="50"/>
    <n v="35.700000000000003"/>
    <n v="-257"/>
    <s v=""/>
    <n v="0"/>
    <n v="0"/>
    <n v="60"/>
    <n v="27.47"/>
    <n v="27.47"/>
    <n v="-198"/>
    <s v="2017Plan"/>
    <d v="2019-08-01T00:00:00"/>
    <x v="0"/>
    <x v="37"/>
    <s v="N/A"/>
    <s v="N/A"/>
    <x v="6"/>
  </r>
  <r>
    <x v="3"/>
    <x v="7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8-01T00:00:00"/>
    <x v="0"/>
    <x v="37"/>
    <s v="N/A"/>
    <s v="N/A"/>
    <x v="6"/>
  </r>
  <r>
    <x v="3"/>
    <x v="7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8-01T00:00:00"/>
    <x v="0"/>
    <x v="37"/>
    <s v="N/A"/>
    <s v="N/A"/>
    <x v="6"/>
  </r>
  <r>
    <x v="3"/>
    <x v="7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08-01T00:00:00"/>
    <x v="0"/>
    <x v="37"/>
    <s v="N/A"/>
    <s v="N/A"/>
    <x v="6"/>
  </r>
  <r>
    <x v="3"/>
    <x v="7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8-01T00:00:00"/>
    <x v="0"/>
    <x v="37"/>
    <s v="N/A"/>
    <s v="N/A"/>
    <x v="6"/>
  </r>
  <r>
    <x v="3"/>
    <x v="7"/>
    <n v="68"/>
    <s v="CSR Airgas"/>
    <n v="0"/>
    <n v="0"/>
    <n v="0.3"/>
    <n v="1"/>
    <s v=""/>
    <s v=""/>
    <n v="2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69"/>
    <s v="CSR Infiltrat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0"/>
    <s v="CSR NAS"/>
    <n v="0.2"/>
    <n v="0"/>
    <n v="0.5"/>
    <n v="3"/>
    <s v=""/>
    <s v=""/>
    <n v="4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1"/>
    <s v="CSR Cemex"/>
    <n v="0"/>
    <n v="0"/>
    <n v="0.3"/>
    <n v="1"/>
    <s v=""/>
    <s v=""/>
    <n v="2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2"/>
    <s v="CSR Carb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3"/>
    <s v="CSR OldCastle"/>
    <n v="0"/>
    <n v="0"/>
    <n v="0.5"/>
    <n v="1"/>
    <s v=""/>
    <s v=""/>
    <n v="4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4"/>
    <s v="CSR RRDonnelley"/>
    <n v="0"/>
    <n v="0"/>
    <n v="0.3"/>
    <n v="2"/>
    <s v=""/>
    <s v=""/>
    <n v="2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5"/>
    <s v="CSR AirLiqu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6"/>
    <s v="CSR RiverView"/>
    <n v="0"/>
    <n v="0"/>
    <n v="0.3"/>
    <n v="2"/>
    <s v=""/>
    <s v=""/>
    <n v="2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7"/>
    <s v="CSR Warrior"/>
    <n v="0"/>
    <n v="0"/>
    <n v="0.3"/>
    <n v="2"/>
    <s v=""/>
    <s v=""/>
    <n v="2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79"/>
    <s v="CSR RobertsBros"/>
    <n v="0"/>
    <n v="0"/>
    <n v="0.3"/>
    <n v="1"/>
    <s v=""/>
    <s v=""/>
    <n v="2"/>
    <n v="0"/>
    <n v="0"/>
    <s v=""/>
    <n v="0"/>
    <n v="0"/>
    <n v="0"/>
    <n v="0"/>
    <n v="0"/>
    <n v="0"/>
    <s v="2017Plan"/>
    <d v="2019-08-01T00:00:00"/>
    <x v="0"/>
    <x v="37"/>
    <s v="N/A"/>
    <s v="N/A"/>
    <x v="7"/>
  </r>
  <r>
    <x v="3"/>
    <x v="7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8-01T00:00:00"/>
    <x v="0"/>
    <x v="37"/>
    <s v="N/A"/>
    <s v="N/A"/>
    <x v="1"/>
  </r>
  <r>
    <x v="3"/>
    <x v="7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8-01T00:00:00"/>
    <x v="0"/>
    <x v="37"/>
    <s v="N/A"/>
    <s v="N/A"/>
    <x v="1"/>
  </r>
  <r>
    <x v="3"/>
    <x v="7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8-01T00:00:00"/>
    <x v="0"/>
    <x v="37"/>
    <s v="N/A"/>
    <s v="N/A"/>
    <x v="1"/>
  </r>
  <r>
    <x v="3"/>
    <x v="7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8-01T00:00:00"/>
    <x v="0"/>
    <x v="37"/>
    <s v="N/A"/>
    <s v="N/A"/>
    <x v="1"/>
  </r>
  <r>
    <x v="3"/>
    <x v="7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8-01T00:00:00"/>
    <x v="0"/>
    <x v="38"/>
    <s v="N/A"/>
    <n v="0"/>
    <x v="2"/>
  </r>
  <r>
    <x v="3"/>
    <x v="8"/>
    <n v="1"/>
    <s v="Brown 1"/>
    <n v="11.6"/>
    <n v="0"/>
    <n v="15.1"/>
    <n v="2"/>
    <n v="139.30000000000001"/>
    <n v="11972"/>
    <n v="324"/>
    <n v="269.2"/>
    <n v="375"/>
    <n v="2"/>
    <n v="26"/>
    <n v="0"/>
    <n v="34"/>
    <n v="35.18"/>
    <n v="37.44"/>
    <n v="436"/>
    <s v="2017Plan"/>
    <d v="2019-09-01T00:00:00"/>
    <x v="0"/>
    <x v="0"/>
    <n v="11.6"/>
    <s v="N/A"/>
    <x v="0"/>
  </r>
  <r>
    <x v="3"/>
    <x v="8"/>
    <n v="2"/>
    <s v="Brown 2"/>
    <n v="23.9"/>
    <n v="0"/>
    <n v="19.899999999999999"/>
    <n v="3"/>
    <n v="260.60000000000002"/>
    <n v="10916"/>
    <n v="369"/>
    <n v="269.2"/>
    <n v="702"/>
    <n v="2"/>
    <n v="37"/>
    <n v="0"/>
    <n v="53"/>
    <n v="31.61"/>
    <n v="33.17"/>
    <n v="792"/>
    <s v="2017Plan"/>
    <d v="2019-09-01T00:00:00"/>
    <x v="0"/>
    <x v="1"/>
    <n v="23.9"/>
    <s v="N/A"/>
    <x v="0"/>
  </r>
  <r>
    <x v="3"/>
    <x v="8"/>
    <n v="3"/>
    <s v="Brown 3"/>
    <n v="52"/>
    <n v="0"/>
    <n v="17.600000000000001"/>
    <n v="4"/>
    <n v="634.79999999999995"/>
    <n v="12198"/>
    <n v="336"/>
    <n v="269.2"/>
    <n v="1709"/>
    <n v="4"/>
    <n v="72"/>
    <n v="0"/>
    <n v="165"/>
    <n v="36"/>
    <n v="37.39"/>
    <n v="1946"/>
    <s v="2017Plan"/>
    <d v="2019-09-01T00:00:00"/>
    <x v="0"/>
    <x v="2"/>
    <n v="52"/>
    <s v="N/A"/>
    <x v="0"/>
  </r>
  <r>
    <x v="3"/>
    <x v="8"/>
    <n v="4"/>
    <s v="Ghent 1"/>
    <n v="254.9"/>
    <n v="0"/>
    <n v="74.5"/>
    <n v="2"/>
    <n v="2682.5"/>
    <n v="10525"/>
    <n v="669"/>
    <n v="203.8"/>
    <n v="5466"/>
    <n v="2"/>
    <n v="36"/>
    <n v="0"/>
    <n v="505"/>
    <n v="23.43"/>
    <n v="23.57"/>
    <n v="6008"/>
    <s v="2017Plan"/>
    <d v="2019-09-01T00:00:00"/>
    <x v="0"/>
    <x v="3"/>
    <n v="254.9"/>
    <s v="N/A"/>
    <x v="0"/>
  </r>
  <r>
    <x v="3"/>
    <x v="8"/>
    <n v="5"/>
    <s v="Ghent 2"/>
    <n v="174.5"/>
    <n v="0"/>
    <n v="50.1"/>
    <n v="1"/>
    <n v="1821.3"/>
    <n v="10437"/>
    <n v="487"/>
    <n v="203.8"/>
    <n v="3711"/>
    <n v="1"/>
    <n v="19"/>
    <n v="0"/>
    <n v="203"/>
    <n v="22.43"/>
    <n v="22.54"/>
    <n v="3934"/>
    <s v="2017Plan"/>
    <d v="2019-09-01T00:00:00"/>
    <x v="0"/>
    <x v="4"/>
    <n v="174.5"/>
    <s v="N/A"/>
    <x v="0"/>
  </r>
  <r>
    <x v="3"/>
    <x v="8"/>
    <n v="6"/>
    <s v="Ghent 3"/>
    <n v="228.3"/>
    <n v="0"/>
    <n v="65.8"/>
    <n v="3"/>
    <n v="2551.5"/>
    <n v="11174"/>
    <n v="604"/>
    <n v="203.8"/>
    <n v="5199"/>
    <n v="5"/>
    <n v="84"/>
    <n v="0"/>
    <n v="441"/>
    <n v="24.7"/>
    <n v="25.07"/>
    <n v="5724"/>
    <s v="2017Plan"/>
    <d v="2019-09-01T00:00:00"/>
    <x v="0"/>
    <x v="5"/>
    <n v="228.3"/>
    <s v="N/A"/>
    <x v="0"/>
  </r>
  <r>
    <x v="3"/>
    <x v="8"/>
    <n v="7"/>
    <s v="Ghent 4"/>
    <n v="222.3"/>
    <n v="0"/>
    <n v="64.900000000000006"/>
    <n v="3"/>
    <n v="2461.1"/>
    <n v="11070"/>
    <n v="604"/>
    <n v="203.8"/>
    <n v="5015"/>
    <n v="6"/>
    <n v="101"/>
    <n v="0"/>
    <n v="445"/>
    <n v="24.56"/>
    <n v="25.02"/>
    <n v="5562"/>
    <s v="2017Plan"/>
    <d v="2019-09-01T00:00:00"/>
    <x v="0"/>
    <x v="6"/>
    <n v="222.3"/>
    <s v="N/A"/>
    <x v="0"/>
  </r>
  <r>
    <x v="3"/>
    <x v="8"/>
    <n v="8"/>
    <s v="Mill Creek 1"/>
    <n v="147.6"/>
    <n v="0"/>
    <n v="68.400000000000006"/>
    <n v="2"/>
    <n v="1548.5"/>
    <n v="10488"/>
    <n v="666"/>
    <n v="201.4"/>
    <n v="3119"/>
    <n v="4"/>
    <n v="17"/>
    <n v="0"/>
    <n v="132"/>
    <n v="22.02"/>
    <n v="22.14"/>
    <n v="3268"/>
    <s v="2017Plan"/>
    <d v="2019-09-01T00:00:00"/>
    <x v="0"/>
    <x v="7"/>
    <s v="N/A"/>
    <n v="147.6"/>
    <x v="0"/>
  </r>
  <r>
    <x v="3"/>
    <x v="8"/>
    <n v="9"/>
    <s v="Mill Creek 2"/>
    <n v="138.19999999999999"/>
    <n v="0"/>
    <n v="64.8"/>
    <n v="2"/>
    <n v="1489.7"/>
    <n v="10782"/>
    <n v="657"/>
    <n v="201.4"/>
    <n v="3000"/>
    <n v="4"/>
    <n v="17"/>
    <n v="0"/>
    <n v="157"/>
    <n v="22.85"/>
    <n v="22.97"/>
    <n v="3174"/>
    <s v="2017Plan"/>
    <d v="2019-09-01T00:00:00"/>
    <x v="0"/>
    <x v="8"/>
    <s v="N/A"/>
    <n v="138.19999999999999"/>
    <x v="0"/>
  </r>
  <r>
    <x v="3"/>
    <x v="8"/>
    <n v="10"/>
    <s v="Mill Creek 3"/>
    <n v="189.8"/>
    <n v="0"/>
    <n v="68.099999999999994"/>
    <n v="2"/>
    <n v="2035.7"/>
    <n v="10727"/>
    <n v="669"/>
    <n v="201.4"/>
    <n v="4100"/>
    <n v="12"/>
    <n v="48"/>
    <n v="0"/>
    <n v="243"/>
    <n v="22.88"/>
    <n v="23.13"/>
    <n v="4390"/>
    <s v="2017Plan"/>
    <d v="2019-09-01T00:00:00"/>
    <x v="0"/>
    <x v="9"/>
    <s v="N/A"/>
    <n v="189.8"/>
    <x v="0"/>
  </r>
  <r>
    <x v="3"/>
    <x v="8"/>
    <n v="11"/>
    <s v="Mill Creek 4"/>
    <n v="159.69999999999999"/>
    <n v="0"/>
    <n v="46"/>
    <n v="3"/>
    <n v="1669.2"/>
    <n v="10454"/>
    <n v="433"/>
    <n v="201.4"/>
    <n v="3362"/>
    <n v="28"/>
    <n v="114"/>
    <n v="0"/>
    <n v="189"/>
    <n v="22.24"/>
    <n v="22.95"/>
    <n v="3665"/>
    <s v="2017Plan"/>
    <d v="2019-09-01T00:00:00"/>
    <x v="0"/>
    <x v="10"/>
    <s v="N/A"/>
    <n v="159.69999999999999"/>
    <x v="0"/>
  </r>
  <r>
    <x v="3"/>
    <x v="8"/>
    <n v="12"/>
    <s v="Trimble County 1"/>
    <n v="211.1"/>
    <n v="0"/>
    <n v="79.3"/>
    <n v="2"/>
    <n v="2251.6"/>
    <n v="10665"/>
    <n v="665"/>
    <n v="200.4"/>
    <n v="4512"/>
    <n v="7"/>
    <n v="120"/>
    <n v="0"/>
    <n v="280"/>
    <n v="22.69"/>
    <n v="23.26"/>
    <n v="4912"/>
    <s v="2017Plan"/>
    <d v="2019-09-01T00:00:00"/>
    <x v="0"/>
    <x v="11"/>
    <s v="N/A"/>
    <n v="211.1"/>
    <x v="0"/>
  </r>
  <r>
    <x v="3"/>
    <x v="8"/>
    <n v="13"/>
    <s v="Trimble County 2"/>
    <n v="337.2"/>
    <n v="0"/>
    <n v="83.6"/>
    <n v="1"/>
    <n v="3098.5"/>
    <n v="9190"/>
    <n v="658"/>
    <n v="208.7"/>
    <n v="6467"/>
    <n v="14"/>
    <n v="46"/>
    <n v="0"/>
    <n v="490"/>
    <n v="20.63"/>
    <n v="20.77"/>
    <n v="7003"/>
    <s v="2017Plan"/>
    <d v="2019-09-01T00:00:00"/>
    <x v="0"/>
    <x v="12"/>
    <n v="273.13200000000001"/>
    <n v="64.067999999999998"/>
    <x v="0"/>
  </r>
  <r>
    <x v="3"/>
    <x v="8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13"/>
    <n v="0"/>
    <n v="0"/>
    <x v="1"/>
  </r>
  <r>
    <x v="3"/>
    <x v="8"/>
    <n v="15"/>
    <s v="Cane Run 7 2X1"/>
    <n v="354.8"/>
    <n v="0"/>
    <n v="71.3"/>
    <n v="4"/>
    <n v="2422.1999999999998"/>
    <n v="6827"/>
    <n v="553"/>
    <n v="329.1"/>
    <n v="7971"/>
    <n v="11"/>
    <n v="37"/>
    <n v="0"/>
    <n v="463"/>
    <n v="23.77"/>
    <n v="23.88"/>
    <n v="8471"/>
    <s v="2017Plan"/>
    <d v="2019-09-01T00:00:00"/>
    <x v="0"/>
    <x v="13"/>
    <n v="276.74400000000003"/>
    <n v="78.055999999999997"/>
    <x v="1"/>
  </r>
  <r>
    <x v="3"/>
    <x v="8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14"/>
    <n v="0"/>
    <n v="0"/>
    <x v="2"/>
  </r>
  <r>
    <x v="3"/>
    <x v="8"/>
    <n v="17"/>
    <s v="Brown 5 ICE"/>
    <n v="0.1"/>
    <n v="0"/>
    <n v="0.2"/>
    <n v="5"/>
    <n v="2.2999999999999998"/>
    <n v="16510"/>
    <n v="5"/>
    <n v="330.9"/>
    <n v="8"/>
    <n v="0"/>
    <n v="0"/>
    <n v="0"/>
    <n v="0"/>
    <n v="54.63"/>
    <n v="54.63"/>
    <n v="8"/>
    <s v="2017Plan"/>
    <d v="2019-09-01T00:00:00"/>
    <x v="0"/>
    <x v="14"/>
    <n v="4.7E-2"/>
    <n v="5.3000000000000005E-2"/>
    <x v="2"/>
  </r>
  <r>
    <x v="3"/>
    <x v="8"/>
    <n v="18"/>
    <s v="Brown 6"/>
    <n v="0.7"/>
    <n v="0"/>
    <n v="0.7"/>
    <n v="1"/>
    <n v="8"/>
    <n v="10793"/>
    <n v="5"/>
    <n v="330.9"/>
    <n v="27"/>
    <n v="0"/>
    <n v="7"/>
    <n v="0"/>
    <n v="2"/>
    <n v="38.65"/>
    <n v="48.56"/>
    <n v="36"/>
    <s v="2017Plan"/>
    <d v="2019-09-01T00:00:00"/>
    <x v="0"/>
    <x v="15"/>
    <n v="0.434"/>
    <n v="0.26599999999999996"/>
    <x v="2"/>
  </r>
  <r>
    <x v="3"/>
    <x v="8"/>
    <n v="19"/>
    <s v="Brown 7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16"/>
    <n v="0"/>
    <n v="0"/>
    <x v="2"/>
  </r>
  <r>
    <x v="3"/>
    <x v="8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17"/>
    <n v="0"/>
    <s v="N/A"/>
    <x v="2"/>
  </r>
  <r>
    <x v="3"/>
    <x v="8"/>
    <n v="21"/>
    <s v="Brown 8 ICE"/>
    <n v="0.1"/>
    <n v="0"/>
    <n v="0.2"/>
    <n v="5"/>
    <n v="2.1"/>
    <n v="16329"/>
    <n v="5"/>
    <n v="330.9"/>
    <n v="7"/>
    <n v="0"/>
    <n v="0"/>
    <n v="0"/>
    <n v="0"/>
    <n v="54.03"/>
    <n v="54.03"/>
    <n v="7"/>
    <s v="2017Plan"/>
    <d v="2019-09-01T00:00:00"/>
    <x v="0"/>
    <x v="17"/>
    <n v="0.1"/>
    <s v="N/A"/>
    <x v="2"/>
  </r>
  <r>
    <x v="3"/>
    <x v="8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18"/>
    <n v="0"/>
    <s v="N/A"/>
    <x v="2"/>
  </r>
  <r>
    <x v="3"/>
    <x v="8"/>
    <n v="23"/>
    <s v="Brown 9 ICE"/>
    <n v="0.1"/>
    <n v="0"/>
    <n v="0.2"/>
    <n v="5"/>
    <n v="2.2000000000000002"/>
    <n v="16329"/>
    <n v="5"/>
    <n v="330.9"/>
    <n v="7"/>
    <n v="0"/>
    <n v="0"/>
    <n v="0"/>
    <n v="0"/>
    <n v="54.03"/>
    <n v="54.03"/>
    <n v="7"/>
    <s v="2017Plan"/>
    <d v="2019-09-01T00:00:00"/>
    <x v="0"/>
    <x v="18"/>
    <n v="0.1"/>
    <s v="N/A"/>
    <x v="2"/>
  </r>
  <r>
    <x v="3"/>
    <x v="8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19"/>
    <n v="0"/>
    <s v="N/A"/>
    <x v="2"/>
  </r>
  <r>
    <x v="3"/>
    <x v="8"/>
    <n v="25"/>
    <s v="Brown 10 ICE"/>
    <n v="0.1"/>
    <n v="0"/>
    <n v="0.2"/>
    <n v="5"/>
    <n v="2.2000000000000002"/>
    <n v="16329"/>
    <n v="5"/>
    <n v="330.9"/>
    <n v="7"/>
    <n v="0"/>
    <n v="0"/>
    <n v="0"/>
    <n v="0"/>
    <n v="54.03"/>
    <n v="54.03"/>
    <n v="7"/>
    <s v="2017Plan"/>
    <d v="2019-09-01T00:00:00"/>
    <x v="0"/>
    <x v="19"/>
    <n v="0.1"/>
    <s v="N/A"/>
    <x v="2"/>
  </r>
  <r>
    <x v="3"/>
    <x v="8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20"/>
    <n v="0"/>
    <s v="N/A"/>
    <x v="2"/>
  </r>
  <r>
    <x v="3"/>
    <x v="8"/>
    <n v="27"/>
    <s v="Brown 11 ICE"/>
    <n v="0.1"/>
    <n v="0"/>
    <n v="0.2"/>
    <n v="5"/>
    <n v="2.1"/>
    <n v="16329"/>
    <n v="5"/>
    <n v="330.9"/>
    <n v="7"/>
    <n v="0"/>
    <n v="0"/>
    <n v="0"/>
    <n v="0"/>
    <n v="54.03"/>
    <n v="54.03"/>
    <n v="7"/>
    <s v="2017Plan"/>
    <d v="2019-09-01T00:00:00"/>
    <x v="0"/>
    <x v="20"/>
    <n v="0.1"/>
    <s v="N/A"/>
    <x v="2"/>
  </r>
  <r>
    <x v="3"/>
    <x v="8"/>
    <n v="28"/>
    <s v="Paddys Run 13"/>
    <n v="11"/>
    <n v="0"/>
    <n v="9.5"/>
    <n v="10"/>
    <n v="126.5"/>
    <n v="11543"/>
    <n v="96"/>
    <n v="330.9"/>
    <n v="419"/>
    <n v="0"/>
    <n v="2"/>
    <n v="0"/>
    <n v="0"/>
    <n v="38.200000000000003"/>
    <n v="38.340000000000003"/>
    <n v="420"/>
    <s v="2017Plan"/>
    <d v="2019-09-01T00:00:00"/>
    <x v="0"/>
    <x v="21"/>
    <n v="5.17"/>
    <n v="5.83"/>
    <x v="2"/>
  </r>
  <r>
    <x v="3"/>
    <x v="8"/>
    <n v="29"/>
    <s v="Trimble Co 05"/>
    <n v="15.4"/>
    <n v="0"/>
    <n v="12.7"/>
    <n v="16"/>
    <n v="171"/>
    <n v="11099"/>
    <n v="111"/>
    <n v="330.9"/>
    <n v="566"/>
    <n v="1"/>
    <n v="2"/>
    <n v="0"/>
    <n v="0"/>
    <n v="36.72"/>
    <n v="36.880000000000003"/>
    <n v="568"/>
    <s v="2017Plan"/>
    <d v="2019-09-01T00:00:00"/>
    <x v="0"/>
    <x v="22"/>
    <n v="10.933999999999999"/>
    <n v="4.4660000000000002"/>
    <x v="2"/>
  </r>
  <r>
    <x v="3"/>
    <x v="8"/>
    <n v="30"/>
    <s v="Trimble Co 06"/>
    <n v="13.7"/>
    <n v="0"/>
    <n v="11.3"/>
    <n v="15"/>
    <n v="152.30000000000001"/>
    <n v="11104"/>
    <n v="99"/>
    <n v="330.9"/>
    <n v="504"/>
    <n v="1"/>
    <n v="2"/>
    <n v="0"/>
    <n v="0"/>
    <n v="36.74"/>
    <n v="36.9"/>
    <n v="506"/>
    <s v="2017Plan"/>
    <d v="2019-09-01T00:00:00"/>
    <x v="0"/>
    <x v="23"/>
    <n v="9.7269999999999985"/>
    <n v="3.9729999999999994"/>
    <x v="2"/>
  </r>
  <r>
    <x v="3"/>
    <x v="8"/>
    <n v="31"/>
    <s v="Trimble Co 07"/>
    <n v="9.4"/>
    <n v="0"/>
    <n v="7.7"/>
    <n v="14"/>
    <n v="103.8"/>
    <n v="11075"/>
    <n v="67"/>
    <n v="330.9"/>
    <n v="343"/>
    <n v="1"/>
    <n v="2"/>
    <n v="0"/>
    <n v="0"/>
    <n v="36.65"/>
    <n v="36.86"/>
    <n v="345"/>
    <s v="2017Plan"/>
    <d v="2019-09-01T00:00:00"/>
    <x v="0"/>
    <x v="24"/>
    <n v="5.9220000000000006"/>
    <n v="3.4780000000000002"/>
    <x v="2"/>
  </r>
  <r>
    <x v="3"/>
    <x v="8"/>
    <n v="32"/>
    <s v="Trimble Co 08"/>
    <n v="0.9"/>
    <n v="0"/>
    <n v="0.7"/>
    <n v="3"/>
    <n v="9.5"/>
    <n v="10943"/>
    <n v="6"/>
    <n v="330.9"/>
    <n v="32"/>
    <n v="0"/>
    <n v="0"/>
    <n v="0"/>
    <n v="0"/>
    <n v="36.21"/>
    <n v="36.700000000000003"/>
    <n v="32"/>
    <s v="2017Plan"/>
    <d v="2019-09-01T00:00:00"/>
    <x v="0"/>
    <x v="25"/>
    <n v="0.56700000000000006"/>
    <n v="0.33300000000000002"/>
    <x v="2"/>
  </r>
  <r>
    <x v="3"/>
    <x v="8"/>
    <n v="33"/>
    <s v="Trimble Co 09"/>
    <n v="4.3"/>
    <n v="0"/>
    <n v="3.5"/>
    <n v="7"/>
    <n v="47"/>
    <n v="11023"/>
    <n v="30"/>
    <n v="330.9"/>
    <n v="156"/>
    <n v="0"/>
    <n v="1"/>
    <n v="0"/>
    <n v="0"/>
    <n v="36.47"/>
    <n v="36.71"/>
    <n v="157"/>
    <s v="2017Plan"/>
    <d v="2019-09-01T00:00:00"/>
    <x v="0"/>
    <x v="26"/>
    <n v="2.7090000000000001"/>
    <n v="1.591"/>
    <x v="2"/>
  </r>
  <r>
    <x v="3"/>
    <x v="8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27"/>
    <n v="0"/>
    <n v="0"/>
    <x v="2"/>
  </r>
  <r>
    <x v="3"/>
    <x v="8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28"/>
    <s v="N/A"/>
    <n v="0"/>
    <x v="2"/>
  </r>
  <r>
    <x v="3"/>
    <x v="8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29"/>
    <n v="0"/>
    <s v="N/A"/>
    <x v="2"/>
  </r>
  <r>
    <x v="3"/>
    <x v="8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30"/>
    <s v="N/A"/>
    <n v="0"/>
    <x v="2"/>
  </r>
  <r>
    <x v="3"/>
    <x v="8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31"/>
    <s v="N/A"/>
    <n v="0"/>
    <x v="2"/>
  </r>
  <r>
    <x v="3"/>
    <x v="8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32"/>
    <s v="N/A"/>
    <n v="0"/>
    <x v="2"/>
  </r>
  <r>
    <x v="3"/>
    <x v="8"/>
    <n v="40"/>
    <s v="Dix Dam"/>
    <n v="0.9"/>
    <n v="0"/>
    <n v="4.0999999999999996"/>
    <n v="12"/>
    <s v=""/>
    <s v=""/>
    <n v="36"/>
    <n v="0"/>
    <n v="0"/>
    <s v=""/>
    <n v="0"/>
    <n v="0"/>
    <n v="0"/>
    <n v="0"/>
    <n v="0"/>
    <n v="0"/>
    <s v="2017Plan"/>
    <d v="2019-09-01T00:00:00"/>
    <x v="0"/>
    <x v="33"/>
    <n v="0.9"/>
    <s v="N/A"/>
    <x v="3"/>
  </r>
  <r>
    <x v="3"/>
    <x v="8"/>
    <n v="41"/>
    <s v="Ohio Falls"/>
    <n v="22"/>
    <n v="0"/>
    <n v="99.7"/>
    <n v="1"/>
    <s v=""/>
    <s v=""/>
    <n v="718"/>
    <n v="0"/>
    <n v="0"/>
    <s v=""/>
    <n v="0"/>
    <n v="0"/>
    <n v="0"/>
    <n v="0"/>
    <n v="0"/>
    <n v="0"/>
    <s v="2017Plan"/>
    <d v="2019-09-01T00:00:00"/>
    <x v="0"/>
    <x v="34"/>
    <s v="N/A"/>
    <n v="22"/>
    <x v="3"/>
  </r>
  <r>
    <x v="3"/>
    <x v="8"/>
    <n v="42"/>
    <s v="Brown Solar"/>
    <n v="1.8"/>
    <n v="0"/>
    <n v="100"/>
    <n v="0"/>
    <s v=""/>
    <s v=""/>
    <n v="720"/>
    <n v="0"/>
    <n v="0"/>
    <s v=""/>
    <n v="0"/>
    <n v="0"/>
    <n v="0"/>
    <n v="0"/>
    <n v="0"/>
    <n v="0"/>
    <s v="2017Plan"/>
    <d v="2019-09-01T00:00:00"/>
    <x v="0"/>
    <x v="35"/>
    <n v="1.0980000000000001"/>
    <n v="0.70200000000000007"/>
    <x v="4"/>
  </r>
  <r>
    <x v="3"/>
    <x v="8"/>
    <n v="43"/>
    <s v="OVEC-K Min"/>
    <n v="11.2"/>
    <n v="0"/>
    <n v="100"/>
    <n v="0"/>
    <n v="1116"/>
    <n v="100000"/>
    <n v="720"/>
    <n v="27.8"/>
    <n v="310"/>
    <n v="0"/>
    <n v="0"/>
    <n v="0"/>
    <n v="0"/>
    <n v="27.8"/>
    <n v="27.8"/>
    <n v="310"/>
    <s v="2017Plan"/>
    <d v="2019-09-01T00:00:00"/>
    <x v="0"/>
    <x v="36"/>
    <n v="11.2"/>
    <s v="N/A"/>
    <x v="0"/>
  </r>
  <r>
    <x v="3"/>
    <x v="8"/>
    <n v="44"/>
    <s v="OVEC-K Max"/>
    <n v="3.1"/>
    <n v="0"/>
    <n v="14.7"/>
    <n v="42"/>
    <n v="306.89999999999998"/>
    <n v="100000"/>
    <n v="106"/>
    <n v="27.8"/>
    <n v="85"/>
    <n v="0"/>
    <n v="0"/>
    <n v="0"/>
    <n v="0"/>
    <n v="27.8"/>
    <n v="27.8"/>
    <n v="85"/>
    <s v="2017Plan"/>
    <d v="2019-09-01T00:00:00"/>
    <x v="0"/>
    <x v="36"/>
    <n v="3.1"/>
    <s v="N/A"/>
    <x v="0"/>
  </r>
  <r>
    <x v="3"/>
    <x v="8"/>
    <n v="45"/>
    <s v="OVEC-L Min"/>
    <n v="24.8"/>
    <n v="0"/>
    <n v="100"/>
    <n v="0"/>
    <n v="2484"/>
    <n v="100000"/>
    <n v="720"/>
    <n v="27.8"/>
    <n v="691"/>
    <n v="0"/>
    <n v="0"/>
    <n v="0"/>
    <n v="0"/>
    <n v="27.8"/>
    <n v="27.8"/>
    <n v="691"/>
    <s v="2017Plan"/>
    <d v="2019-09-01T00:00:00"/>
    <x v="0"/>
    <x v="36"/>
    <s v="N/A"/>
    <n v="24.8"/>
    <x v="0"/>
  </r>
  <r>
    <x v="3"/>
    <x v="8"/>
    <n v="46"/>
    <s v="OVEC-L Max"/>
    <n v="9.4"/>
    <n v="0"/>
    <n v="20.100000000000001"/>
    <n v="46"/>
    <n v="940.5"/>
    <n v="100000"/>
    <n v="145"/>
    <n v="27.8"/>
    <n v="261"/>
    <n v="0"/>
    <n v="0"/>
    <n v="0"/>
    <n v="0"/>
    <n v="27.8"/>
    <n v="27.8"/>
    <n v="261"/>
    <s v="2017Plan"/>
    <d v="2019-09-01T00:00:00"/>
    <x v="0"/>
    <x v="36"/>
    <s v="N/A"/>
    <n v="9.4"/>
    <x v="0"/>
  </r>
  <r>
    <x v="3"/>
    <x v="8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5"/>
  </r>
  <r>
    <x v="3"/>
    <x v="8"/>
    <n v="60"/>
    <s v="NF5X16NF1"/>
    <n v="-19"/>
    <n v="0"/>
    <n v="14.1"/>
    <n v="33"/>
    <s v=""/>
    <s v=""/>
    <n v="251"/>
    <n v="35.700000000000003"/>
    <n v="-679"/>
    <s v=""/>
    <n v="0"/>
    <n v="0"/>
    <n v="168"/>
    <n v="26.91"/>
    <n v="26.91"/>
    <n v="-511"/>
    <s v="2017Plan"/>
    <d v="2019-09-01T00:00:00"/>
    <x v="0"/>
    <x v="37"/>
    <s v="N/A"/>
    <s v="N/A"/>
    <x v="6"/>
  </r>
  <r>
    <x v="3"/>
    <x v="8"/>
    <n v="61"/>
    <s v="NF7X8NF01"/>
    <n v="-1.6"/>
    <n v="0"/>
    <n v="6.7"/>
    <n v="30"/>
    <s v=""/>
    <s v=""/>
    <n v="240"/>
    <n v="23.9"/>
    <n v="-39"/>
    <s v=""/>
    <n v="0"/>
    <n v="0"/>
    <n v="11"/>
    <n v="16.829999999999998"/>
    <n v="16.829999999999998"/>
    <n v="-27"/>
    <s v="2017Plan"/>
    <d v="2019-09-01T00:00:00"/>
    <x v="0"/>
    <x v="37"/>
    <s v="N/A"/>
    <s v="N/A"/>
    <x v="6"/>
  </r>
  <r>
    <x v="3"/>
    <x v="8"/>
    <n v="62"/>
    <s v="NF2X16SAT1"/>
    <n v="-3.8"/>
    <n v="0"/>
    <n v="16.8"/>
    <n v="6"/>
    <s v=""/>
    <s v=""/>
    <n v="47"/>
    <n v="33.700000000000003"/>
    <n v="-127"/>
    <s v=""/>
    <n v="0"/>
    <n v="0"/>
    <n v="30"/>
    <n v="25.74"/>
    <n v="25.74"/>
    <n v="-97"/>
    <s v="2017Plan"/>
    <d v="2019-09-01T00:00:00"/>
    <x v="0"/>
    <x v="37"/>
    <s v="N/A"/>
    <s v="N/A"/>
    <x v="6"/>
  </r>
  <r>
    <x v="3"/>
    <x v="8"/>
    <n v="63"/>
    <s v="NF2X16SUN1"/>
    <n v="-5.2"/>
    <n v="0"/>
    <n v="18.7"/>
    <n v="5"/>
    <s v=""/>
    <s v=""/>
    <n v="80"/>
    <n v="39"/>
    <n v="-204"/>
    <s v=""/>
    <n v="0"/>
    <n v="0"/>
    <n v="44"/>
    <n v="30.55"/>
    <n v="30.55"/>
    <n v="-160"/>
    <s v="2017Plan"/>
    <d v="2019-09-01T00:00:00"/>
    <x v="0"/>
    <x v="37"/>
    <s v="N/A"/>
    <s v="N/A"/>
    <x v="6"/>
  </r>
  <r>
    <x v="3"/>
    <x v="8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6"/>
  </r>
  <r>
    <x v="3"/>
    <x v="8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6"/>
  </r>
  <r>
    <x v="3"/>
    <x v="8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6"/>
  </r>
  <r>
    <x v="3"/>
    <x v="8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6"/>
  </r>
  <r>
    <x v="3"/>
    <x v="8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09-01T00:00:00"/>
    <x v="0"/>
    <x v="37"/>
    <s v="N/A"/>
    <s v="N/A"/>
    <x v="7"/>
  </r>
  <r>
    <x v="3"/>
    <x v="8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37"/>
    <s v="N/A"/>
    <s v="N/A"/>
    <x v="1"/>
  </r>
  <r>
    <x v="3"/>
    <x v="8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37"/>
    <s v="N/A"/>
    <s v="N/A"/>
    <x v="1"/>
  </r>
  <r>
    <x v="3"/>
    <x v="8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37"/>
    <s v="N/A"/>
    <s v="N/A"/>
    <x v="1"/>
  </r>
  <r>
    <x v="3"/>
    <x v="8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37"/>
    <s v="N/A"/>
    <s v="N/A"/>
    <x v="1"/>
  </r>
  <r>
    <x v="3"/>
    <x v="8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09-01T00:00:00"/>
    <x v="0"/>
    <x v="38"/>
    <s v="N/A"/>
    <n v="0"/>
    <x v="2"/>
  </r>
  <r>
    <x v="3"/>
    <x v="9"/>
    <n v="1"/>
    <s v="Brown 1"/>
    <n v="22.9"/>
    <n v="0"/>
    <n v="28.8"/>
    <n v="1"/>
    <n v="268.39999999999998"/>
    <n v="11714"/>
    <n v="571"/>
    <n v="268.39999999999998"/>
    <n v="720"/>
    <n v="1"/>
    <n v="11"/>
    <n v="0"/>
    <n v="68"/>
    <n v="34.39"/>
    <n v="34.869999999999997"/>
    <n v="799"/>
    <s v="2017Plan"/>
    <d v="2019-10-01T00:00:00"/>
    <x v="0"/>
    <x v="0"/>
    <n v="22.9"/>
    <s v="N/A"/>
    <x v="0"/>
  </r>
  <r>
    <x v="3"/>
    <x v="9"/>
    <n v="2"/>
    <s v="Brown 2"/>
    <n v="39.6"/>
    <n v="0"/>
    <n v="31.9"/>
    <n v="3"/>
    <n v="427.5"/>
    <n v="10789"/>
    <n v="552"/>
    <n v="268.39999999999998"/>
    <n v="1147"/>
    <n v="2"/>
    <n v="40"/>
    <n v="0"/>
    <n v="88"/>
    <n v="31.18"/>
    <n v="32.18"/>
    <n v="1275"/>
    <s v="2017Plan"/>
    <d v="2019-10-01T00:00:00"/>
    <x v="0"/>
    <x v="1"/>
    <n v="39.6"/>
    <s v="N/A"/>
    <x v="0"/>
  </r>
  <r>
    <x v="3"/>
    <x v="9"/>
    <n v="3"/>
    <s v="Brown 3"/>
    <n v="98.3"/>
    <n v="0"/>
    <n v="32.1"/>
    <n v="3"/>
    <n v="1199.5999999999999"/>
    <n v="12203"/>
    <n v="633"/>
    <n v="268.39999999999998"/>
    <n v="3220"/>
    <n v="3"/>
    <n v="55"/>
    <n v="0"/>
    <n v="312"/>
    <n v="35.92"/>
    <n v="36.479999999999997"/>
    <n v="3586"/>
    <s v="2017Plan"/>
    <d v="2019-10-01T00:00:00"/>
    <x v="0"/>
    <x v="2"/>
    <n v="98.3"/>
    <s v="N/A"/>
    <x v="0"/>
  </r>
  <r>
    <x v="3"/>
    <x v="9"/>
    <n v="4"/>
    <s v="Ghent 1"/>
    <n v="283"/>
    <n v="0"/>
    <n v="80.099999999999994"/>
    <n v="2"/>
    <n v="2968.1"/>
    <n v="10490"/>
    <n v="683"/>
    <n v="204.2"/>
    <n v="6062"/>
    <n v="2"/>
    <n v="41"/>
    <n v="0"/>
    <n v="561"/>
    <n v="23.41"/>
    <n v="23.55"/>
    <n v="6664"/>
    <s v="2017Plan"/>
    <d v="2019-10-01T00:00:00"/>
    <x v="0"/>
    <x v="3"/>
    <n v="283"/>
    <s v="N/A"/>
    <x v="0"/>
  </r>
  <r>
    <x v="3"/>
    <x v="9"/>
    <n v="5"/>
    <s v="Ghent 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4"/>
    <n v="0"/>
    <s v="N/A"/>
    <x v="0"/>
  </r>
  <r>
    <x v="3"/>
    <x v="9"/>
    <n v="6"/>
    <s v="Ghent 3"/>
    <n v="286.89999999999998"/>
    <n v="0"/>
    <n v="80"/>
    <n v="2"/>
    <n v="3190.4"/>
    <n v="11122"/>
    <n v="692"/>
    <n v="204.2"/>
    <n v="6516"/>
    <n v="3"/>
    <n v="54"/>
    <n v="0"/>
    <n v="554"/>
    <n v="24.65"/>
    <n v="24.84"/>
    <n v="7124"/>
    <s v="2017Plan"/>
    <d v="2019-10-01T00:00:00"/>
    <x v="0"/>
    <x v="5"/>
    <n v="286.89999999999998"/>
    <s v="N/A"/>
    <x v="0"/>
  </r>
  <r>
    <x v="3"/>
    <x v="9"/>
    <n v="7"/>
    <s v="Ghent 4"/>
    <n v="295.89999999999998"/>
    <n v="0"/>
    <n v="83.6"/>
    <n v="2"/>
    <n v="3225"/>
    <n v="10898"/>
    <n v="700"/>
    <n v="204.2"/>
    <n v="6587"/>
    <n v="4"/>
    <n v="65"/>
    <n v="0"/>
    <n v="593"/>
    <n v="24.26"/>
    <n v="24.48"/>
    <n v="7245"/>
    <s v="2017Plan"/>
    <d v="2019-10-01T00:00:00"/>
    <x v="0"/>
    <x v="6"/>
    <n v="295.89999999999998"/>
    <s v="N/A"/>
    <x v="0"/>
  </r>
  <r>
    <x v="3"/>
    <x v="9"/>
    <n v="8"/>
    <s v="Mill Creek 1"/>
    <n v="183.4"/>
    <n v="0"/>
    <n v="82.2"/>
    <n v="2"/>
    <n v="1920.1"/>
    <n v="10470"/>
    <n v="697"/>
    <n v="201.4"/>
    <n v="3866"/>
    <n v="4"/>
    <n v="17"/>
    <n v="0"/>
    <n v="164"/>
    <n v="21.98"/>
    <n v="22.07"/>
    <n v="4048"/>
    <s v="2017Plan"/>
    <d v="2019-10-01T00:00:00"/>
    <x v="0"/>
    <x v="7"/>
    <s v="N/A"/>
    <n v="183.4"/>
    <x v="0"/>
  </r>
  <r>
    <x v="3"/>
    <x v="9"/>
    <n v="9"/>
    <s v="Mill Creek 2"/>
    <n v="177.3"/>
    <n v="0"/>
    <n v="80.5"/>
    <n v="2"/>
    <n v="1893.2"/>
    <n v="10679"/>
    <n v="694"/>
    <n v="201.4"/>
    <n v="3812"/>
    <n v="4"/>
    <n v="17"/>
    <n v="0"/>
    <n v="201"/>
    <n v="22.64"/>
    <n v="22.73"/>
    <n v="4030"/>
    <s v="2017Plan"/>
    <d v="2019-10-01T00:00:00"/>
    <x v="0"/>
    <x v="8"/>
    <s v="N/A"/>
    <n v="177.3"/>
    <x v="0"/>
  </r>
  <r>
    <x v="3"/>
    <x v="9"/>
    <n v="10"/>
    <s v="Mill Creek 3"/>
    <n v="27.1"/>
    <n v="0"/>
    <n v="9.4"/>
    <n v="1"/>
    <n v="289.39999999999998"/>
    <n v="10675"/>
    <n v="86"/>
    <n v="201.4"/>
    <n v="583"/>
    <n v="6"/>
    <n v="24"/>
    <n v="0"/>
    <n v="35"/>
    <n v="22.77"/>
    <n v="23.66"/>
    <n v="641"/>
    <s v="2017Plan"/>
    <d v="2019-10-01T00:00:00"/>
    <x v="0"/>
    <x v="9"/>
    <s v="N/A"/>
    <n v="27.1"/>
    <x v="0"/>
  </r>
  <r>
    <x v="3"/>
    <x v="9"/>
    <n v="11"/>
    <s v="Mill Creek 4"/>
    <n v="299.10000000000002"/>
    <n v="0"/>
    <n v="83.4"/>
    <n v="2"/>
    <n v="3118.9"/>
    <n v="10426"/>
    <n v="693"/>
    <n v="201.4"/>
    <n v="6280"/>
    <n v="19"/>
    <n v="76"/>
    <n v="0"/>
    <n v="354"/>
    <n v="22.18"/>
    <n v="22.43"/>
    <n v="6711"/>
    <s v="2017Plan"/>
    <d v="2019-10-01T00:00:00"/>
    <x v="0"/>
    <x v="10"/>
    <s v="N/A"/>
    <n v="299.10000000000002"/>
    <x v="0"/>
  </r>
  <r>
    <x v="3"/>
    <x v="9"/>
    <n v="12"/>
    <s v="Trimble County 1"/>
    <n v="124.5"/>
    <n v="0"/>
    <n v="45.2"/>
    <n v="2"/>
    <n v="1330.3"/>
    <n v="10690"/>
    <n v="385"/>
    <n v="200.9"/>
    <n v="2672"/>
    <n v="7"/>
    <n v="118"/>
    <n v="0"/>
    <n v="165"/>
    <n v="22.8"/>
    <n v="23.75"/>
    <n v="2955"/>
    <s v="2017Plan"/>
    <d v="2019-10-01T00:00:00"/>
    <x v="0"/>
    <x v="11"/>
    <s v="N/A"/>
    <n v="124.5"/>
    <x v="0"/>
  </r>
  <r>
    <x v="3"/>
    <x v="9"/>
    <n v="13"/>
    <s v="Trimble County 2"/>
    <n v="362.8"/>
    <n v="0"/>
    <n v="87.1"/>
    <n v="1"/>
    <n v="3332.3"/>
    <n v="9184"/>
    <n v="681"/>
    <n v="209.1"/>
    <n v="6968"/>
    <n v="14"/>
    <n v="46"/>
    <n v="0"/>
    <n v="527"/>
    <n v="20.66"/>
    <n v="20.78"/>
    <n v="7541"/>
    <s v="2017Plan"/>
    <d v="2019-10-01T00:00:00"/>
    <x v="0"/>
    <x v="12"/>
    <n v="293.86800000000005"/>
    <n v="68.932000000000002"/>
    <x v="0"/>
  </r>
  <r>
    <x v="3"/>
    <x v="9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13"/>
    <n v="0"/>
    <n v="0"/>
    <x v="1"/>
  </r>
  <r>
    <x v="3"/>
    <x v="9"/>
    <n v="15"/>
    <s v="Cane Run 7 2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13"/>
    <n v="0"/>
    <n v="0"/>
    <x v="1"/>
  </r>
  <r>
    <x v="3"/>
    <x v="9"/>
    <n v="16"/>
    <s v="Brown 5"/>
    <n v="0.6"/>
    <n v="0"/>
    <n v="0.7"/>
    <n v="2"/>
    <n v="8.8000000000000007"/>
    <n v="14224"/>
    <n v="9"/>
    <n v="333.8"/>
    <n v="29"/>
    <n v="0"/>
    <n v="1"/>
    <n v="0"/>
    <n v="0"/>
    <n v="47.49"/>
    <n v="48.39"/>
    <n v="30"/>
    <s v="2017Plan"/>
    <d v="2019-10-01T00:00:00"/>
    <x v="0"/>
    <x v="14"/>
    <n v="0.28199999999999997"/>
    <n v="0.318"/>
    <x v="2"/>
  </r>
  <r>
    <x v="3"/>
    <x v="9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14"/>
    <n v="0"/>
    <n v="0"/>
    <x v="2"/>
  </r>
  <r>
    <x v="3"/>
    <x v="9"/>
    <n v="18"/>
    <s v="Brown 6"/>
    <n v="2.4"/>
    <n v="0"/>
    <n v="2.1"/>
    <n v="1"/>
    <n v="27.1"/>
    <n v="11248"/>
    <n v="19"/>
    <n v="333.8"/>
    <n v="90"/>
    <n v="0"/>
    <n v="7"/>
    <n v="0"/>
    <n v="8"/>
    <n v="41"/>
    <n v="44.07"/>
    <n v="106"/>
    <s v="2017Plan"/>
    <d v="2019-10-01T00:00:00"/>
    <x v="0"/>
    <x v="15"/>
    <n v="1.488"/>
    <n v="0.91199999999999992"/>
    <x v="2"/>
  </r>
  <r>
    <x v="3"/>
    <x v="9"/>
    <n v="19"/>
    <s v="Brown 7"/>
    <n v="2.7"/>
    <n v="0"/>
    <n v="2.2999999999999998"/>
    <n v="2"/>
    <n v="30"/>
    <n v="11234"/>
    <n v="21"/>
    <n v="333.8"/>
    <n v="100"/>
    <n v="0"/>
    <n v="1"/>
    <n v="0"/>
    <n v="0"/>
    <n v="37.5"/>
    <n v="38.049999999999997"/>
    <n v="102"/>
    <s v="2017Plan"/>
    <d v="2019-10-01T00:00:00"/>
    <x v="0"/>
    <x v="16"/>
    <n v="1.6740000000000002"/>
    <n v="1.026"/>
    <x v="2"/>
  </r>
  <r>
    <x v="3"/>
    <x v="9"/>
    <n v="20"/>
    <s v="Brown 8"/>
    <n v="0.1"/>
    <n v="0"/>
    <n v="0.1"/>
    <n v="1"/>
    <n v="1.7"/>
    <n v="16518"/>
    <n v="2"/>
    <n v="333.8"/>
    <n v="6"/>
    <n v="0"/>
    <n v="0"/>
    <n v="0"/>
    <n v="0"/>
    <n v="55.15"/>
    <n v="57.95"/>
    <n v="6"/>
    <s v="2017Plan"/>
    <d v="2019-10-01T00:00:00"/>
    <x v="0"/>
    <x v="17"/>
    <n v="0.1"/>
    <s v="N/A"/>
    <x v="2"/>
  </r>
  <r>
    <x v="3"/>
    <x v="9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17"/>
    <n v="0"/>
    <s v="N/A"/>
    <x v="2"/>
  </r>
  <r>
    <x v="3"/>
    <x v="9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18"/>
    <n v="0"/>
    <s v="N/A"/>
    <x v="2"/>
  </r>
  <r>
    <x v="3"/>
    <x v="9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18"/>
    <n v="0"/>
    <s v="N/A"/>
    <x v="2"/>
  </r>
  <r>
    <x v="3"/>
    <x v="9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19"/>
    <n v="0"/>
    <s v="N/A"/>
    <x v="2"/>
  </r>
  <r>
    <x v="3"/>
    <x v="9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19"/>
    <n v="0"/>
    <s v="N/A"/>
    <x v="2"/>
  </r>
  <r>
    <x v="3"/>
    <x v="9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20"/>
    <n v="0"/>
    <s v="N/A"/>
    <x v="2"/>
  </r>
  <r>
    <x v="3"/>
    <x v="9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20"/>
    <n v="0"/>
    <s v="N/A"/>
    <x v="2"/>
  </r>
  <r>
    <x v="3"/>
    <x v="9"/>
    <n v="28"/>
    <s v="Paddys Run 13"/>
    <n v="20.100000000000001"/>
    <n v="0"/>
    <n v="16.8"/>
    <n v="21"/>
    <n v="220.2"/>
    <n v="10938"/>
    <n v="149"/>
    <n v="333.9"/>
    <n v="735"/>
    <n v="1"/>
    <n v="3"/>
    <n v="0"/>
    <n v="0"/>
    <n v="36.520000000000003"/>
    <n v="36.67"/>
    <n v="738"/>
    <s v="2017Plan"/>
    <d v="2019-10-01T00:00:00"/>
    <x v="0"/>
    <x v="21"/>
    <n v="9.447000000000001"/>
    <n v="10.653"/>
    <x v="2"/>
  </r>
  <r>
    <x v="3"/>
    <x v="9"/>
    <n v="29"/>
    <s v="Trimble Co 05"/>
    <n v="39.6"/>
    <n v="0"/>
    <n v="31.5"/>
    <n v="16"/>
    <n v="436.3"/>
    <n v="11021"/>
    <n v="277"/>
    <n v="333.9"/>
    <n v="1457"/>
    <n v="1"/>
    <n v="2"/>
    <n v="0"/>
    <n v="0"/>
    <n v="36.799999999999997"/>
    <n v="36.85"/>
    <n v="1459"/>
    <s v="2017Plan"/>
    <d v="2019-10-01T00:00:00"/>
    <x v="0"/>
    <x v="22"/>
    <n v="28.116"/>
    <n v="11.484"/>
    <x v="2"/>
  </r>
  <r>
    <x v="3"/>
    <x v="9"/>
    <n v="30"/>
    <s v="Trimble Co 06"/>
    <n v="33.200000000000003"/>
    <n v="0"/>
    <n v="26.4"/>
    <n v="21"/>
    <n v="365.5"/>
    <n v="11022"/>
    <n v="232"/>
    <n v="333.8"/>
    <n v="1220"/>
    <n v="1"/>
    <n v="3"/>
    <n v="0"/>
    <n v="0"/>
    <n v="36.799999999999997"/>
    <n v="36.89"/>
    <n v="1223"/>
    <s v="2017Plan"/>
    <d v="2019-10-01T00:00:00"/>
    <x v="0"/>
    <x v="23"/>
    <n v="23.571999999999999"/>
    <n v="9.6280000000000001"/>
    <x v="2"/>
  </r>
  <r>
    <x v="3"/>
    <x v="9"/>
    <n v="31"/>
    <s v="Trimble Co 07"/>
    <n v="29.5"/>
    <n v="0"/>
    <n v="23.5"/>
    <n v="21"/>
    <n v="323.5"/>
    <n v="10964"/>
    <n v="203"/>
    <n v="333.8"/>
    <n v="1080"/>
    <n v="1"/>
    <n v="3"/>
    <n v="0"/>
    <n v="0"/>
    <n v="36.6"/>
    <n v="36.71"/>
    <n v="1083"/>
    <s v="2017Plan"/>
    <d v="2019-10-01T00:00:00"/>
    <x v="0"/>
    <x v="24"/>
    <n v="18.585000000000001"/>
    <n v="10.914999999999999"/>
    <x v="2"/>
  </r>
  <r>
    <x v="3"/>
    <x v="9"/>
    <n v="32"/>
    <s v="Trimble Co 08"/>
    <n v="3.3"/>
    <n v="0"/>
    <n v="2.6"/>
    <n v="5"/>
    <n v="35.200000000000003"/>
    <n v="10760"/>
    <n v="21"/>
    <n v="333.8"/>
    <n v="117"/>
    <n v="0"/>
    <n v="1"/>
    <n v="0"/>
    <n v="0"/>
    <n v="35.92"/>
    <n v="36.14"/>
    <n v="118"/>
    <s v="2017Plan"/>
    <d v="2019-10-01T00:00:00"/>
    <x v="0"/>
    <x v="25"/>
    <n v="2.0789999999999997"/>
    <n v="1.2209999999999999"/>
    <x v="2"/>
  </r>
  <r>
    <x v="3"/>
    <x v="9"/>
    <n v="33"/>
    <s v="Trimble Co 09"/>
    <n v="19.2"/>
    <n v="0"/>
    <n v="15.3"/>
    <n v="19"/>
    <n v="210.4"/>
    <n v="10933"/>
    <n v="131"/>
    <n v="333.8"/>
    <n v="703"/>
    <n v="1"/>
    <n v="3"/>
    <n v="0"/>
    <n v="0"/>
    <n v="36.5"/>
    <n v="36.65"/>
    <n v="705"/>
    <s v="2017Plan"/>
    <d v="2019-10-01T00:00:00"/>
    <x v="0"/>
    <x v="26"/>
    <n v="12.096"/>
    <n v="7.1040000000000001"/>
    <x v="2"/>
  </r>
  <r>
    <x v="3"/>
    <x v="9"/>
    <n v="34"/>
    <s v="Trimble Co 10"/>
    <n v="1.5"/>
    <n v="0"/>
    <n v="1.2"/>
    <n v="4"/>
    <n v="16.399999999999999"/>
    <n v="10839"/>
    <n v="10"/>
    <n v="333.9"/>
    <n v="55"/>
    <n v="0"/>
    <n v="1"/>
    <n v="0"/>
    <n v="0"/>
    <n v="36.19"/>
    <n v="36.58"/>
    <n v="55"/>
    <s v="2017Plan"/>
    <d v="2019-10-01T00:00:00"/>
    <x v="0"/>
    <x v="27"/>
    <n v="0.94500000000000006"/>
    <n v="0.55499999999999994"/>
    <x v="2"/>
  </r>
  <r>
    <x v="3"/>
    <x v="9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28"/>
    <s v="N/A"/>
    <n v="0"/>
    <x v="2"/>
  </r>
  <r>
    <x v="3"/>
    <x v="9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29"/>
    <n v="0"/>
    <s v="N/A"/>
    <x v="2"/>
  </r>
  <r>
    <x v="3"/>
    <x v="9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30"/>
    <s v="N/A"/>
    <n v="0"/>
    <x v="2"/>
  </r>
  <r>
    <x v="3"/>
    <x v="9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31"/>
    <s v="N/A"/>
    <n v="0"/>
    <x v="2"/>
  </r>
  <r>
    <x v="3"/>
    <x v="9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32"/>
    <s v="N/A"/>
    <n v="0"/>
    <x v="2"/>
  </r>
  <r>
    <x v="3"/>
    <x v="9"/>
    <n v="40"/>
    <s v="Dix Dam"/>
    <n v="7.2"/>
    <n v="0"/>
    <n v="30.9"/>
    <n v="35"/>
    <s v=""/>
    <s v=""/>
    <n v="253"/>
    <n v="0"/>
    <n v="0"/>
    <s v=""/>
    <n v="0"/>
    <n v="0"/>
    <n v="0"/>
    <n v="0"/>
    <n v="0"/>
    <n v="0"/>
    <s v="2017Plan"/>
    <d v="2019-10-01T00:00:00"/>
    <x v="0"/>
    <x v="33"/>
    <n v="7.2"/>
    <s v="N/A"/>
    <x v="3"/>
  </r>
  <r>
    <x v="3"/>
    <x v="9"/>
    <n v="41"/>
    <s v="Ohio Falls"/>
    <n v="28.1"/>
    <n v="0"/>
    <n v="100"/>
    <n v="0"/>
    <s v=""/>
    <s v=""/>
    <n v="744"/>
    <n v="0"/>
    <n v="0"/>
    <s v=""/>
    <n v="0"/>
    <n v="0"/>
    <n v="0"/>
    <n v="0"/>
    <n v="0"/>
    <n v="0"/>
    <s v="2017Plan"/>
    <d v="2019-10-01T00:00:00"/>
    <x v="0"/>
    <x v="34"/>
    <s v="N/A"/>
    <n v="28.1"/>
    <x v="3"/>
  </r>
  <r>
    <x v="3"/>
    <x v="9"/>
    <n v="42"/>
    <s v="Brown Solar"/>
    <n v="1.5"/>
    <n v="0"/>
    <n v="100"/>
    <n v="0"/>
    <s v=""/>
    <s v=""/>
    <n v="744"/>
    <n v="0"/>
    <n v="0"/>
    <s v=""/>
    <n v="0"/>
    <n v="0"/>
    <n v="0"/>
    <n v="0"/>
    <n v="0"/>
    <n v="0"/>
    <s v="2017Plan"/>
    <d v="2019-10-01T00:00:00"/>
    <x v="0"/>
    <x v="35"/>
    <n v="0.91500000000000004"/>
    <n v="0.58499999999999996"/>
    <x v="4"/>
  </r>
  <r>
    <x v="3"/>
    <x v="9"/>
    <n v="43"/>
    <s v="OVEC-K Min"/>
    <n v="11.5"/>
    <n v="0"/>
    <n v="100"/>
    <n v="0"/>
    <n v="1153.2"/>
    <n v="100000"/>
    <n v="744"/>
    <n v="27.8"/>
    <n v="321"/>
    <n v="0"/>
    <n v="0"/>
    <n v="0"/>
    <n v="0"/>
    <n v="27.8"/>
    <n v="27.8"/>
    <n v="321"/>
    <s v="2017Plan"/>
    <d v="2019-10-01T00:00:00"/>
    <x v="0"/>
    <x v="36"/>
    <n v="11.5"/>
    <s v="N/A"/>
    <x v="0"/>
  </r>
  <r>
    <x v="3"/>
    <x v="9"/>
    <n v="44"/>
    <s v="OVEC-K Max"/>
    <n v="2.9"/>
    <n v="0"/>
    <n v="31.8"/>
    <n v="60"/>
    <n v="289.10000000000002"/>
    <n v="100000"/>
    <n v="240"/>
    <n v="27.8"/>
    <n v="80"/>
    <n v="0"/>
    <n v="0"/>
    <n v="0"/>
    <n v="0"/>
    <n v="27.8"/>
    <n v="27.8"/>
    <n v="80"/>
    <s v="2017Plan"/>
    <d v="2019-10-01T00:00:00"/>
    <x v="0"/>
    <x v="36"/>
    <n v="2.9"/>
    <s v="N/A"/>
    <x v="0"/>
  </r>
  <r>
    <x v="3"/>
    <x v="9"/>
    <n v="45"/>
    <s v="OVEC-L Min"/>
    <n v="25.7"/>
    <n v="0"/>
    <n v="100"/>
    <n v="0"/>
    <n v="2566.8000000000002"/>
    <n v="100000"/>
    <n v="744"/>
    <n v="27.8"/>
    <n v="714"/>
    <n v="0"/>
    <n v="0"/>
    <n v="0"/>
    <n v="0"/>
    <n v="27.8"/>
    <n v="27.8"/>
    <n v="714"/>
    <s v="2017Plan"/>
    <d v="2019-10-01T00:00:00"/>
    <x v="0"/>
    <x v="36"/>
    <s v="N/A"/>
    <n v="25.7"/>
    <x v="0"/>
  </r>
  <r>
    <x v="3"/>
    <x v="9"/>
    <n v="46"/>
    <s v="OVEC-L Max"/>
    <n v="7.3"/>
    <n v="0"/>
    <n v="34.200000000000003"/>
    <n v="66"/>
    <n v="727"/>
    <n v="100000"/>
    <n v="255"/>
    <n v="27.8"/>
    <n v="202"/>
    <n v="0"/>
    <n v="0"/>
    <n v="0"/>
    <n v="0"/>
    <n v="27.8"/>
    <n v="27.8"/>
    <n v="202"/>
    <s v="2017Plan"/>
    <d v="2019-10-01T00:00:00"/>
    <x v="0"/>
    <x v="36"/>
    <s v="N/A"/>
    <n v="7.3"/>
    <x v="0"/>
  </r>
  <r>
    <x v="3"/>
    <x v="9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56"/>
    <s v="PUR7X8 1"/>
    <n v="0.2"/>
    <n v="0"/>
    <n v="2"/>
    <n v="3"/>
    <s v=""/>
    <s v=""/>
    <n v="5"/>
    <n v="27.4"/>
    <n v="7"/>
    <s v=""/>
    <n v="0"/>
    <n v="0"/>
    <n v="2"/>
    <n v="33.61"/>
    <n v="33.61"/>
    <n v="8"/>
    <s v="2017Plan"/>
    <d v="2019-10-01T00:00:00"/>
    <x v="0"/>
    <x v="37"/>
    <s v="N/A"/>
    <s v="N/A"/>
    <x v="5"/>
  </r>
  <r>
    <x v="3"/>
    <x v="9"/>
    <n v="57"/>
    <s v="PUR7X8 2"/>
    <n v="0.1"/>
    <n v="0"/>
    <n v="0.8"/>
    <n v="2"/>
    <s v=""/>
    <s v=""/>
    <n v="2"/>
    <n v="28.6"/>
    <n v="3"/>
    <s v=""/>
    <n v="0"/>
    <n v="0"/>
    <n v="1"/>
    <n v="34.74"/>
    <n v="34.74"/>
    <n v="3"/>
    <s v="2017Plan"/>
    <d v="2019-10-01T00:00:00"/>
    <x v="0"/>
    <x v="37"/>
    <s v="N/A"/>
    <s v="N/A"/>
    <x v="5"/>
  </r>
  <r>
    <x v="3"/>
    <x v="9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5"/>
  </r>
  <r>
    <x v="3"/>
    <x v="9"/>
    <n v="60"/>
    <s v="NF5X16NF1"/>
    <n v="-4.2"/>
    <n v="0"/>
    <n v="2.9"/>
    <n v="39"/>
    <s v=""/>
    <s v=""/>
    <n v="214"/>
    <n v="40.1"/>
    <n v="-170"/>
    <s v=""/>
    <n v="0"/>
    <n v="0"/>
    <n v="43"/>
    <n v="29.95"/>
    <n v="29.95"/>
    <n v="-127"/>
    <s v="2017Plan"/>
    <d v="2019-10-01T00:00:00"/>
    <x v="0"/>
    <x v="37"/>
    <s v="N/A"/>
    <s v="N/A"/>
    <x v="6"/>
  </r>
  <r>
    <x v="3"/>
    <x v="9"/>
    <n v="61"/>
    <s v="NF7X8NF01"/>
    <n v="-0.1"/>
    <n v="0"/>
    <n v="0.4"/>
    <n v="29"/>
    <s v=""/>
    <s v=""/>
    <n v="232"/>
    <n v="32.1"/>
    <n v="-4"/>
    <s v=""/>
    <n v="0"/>
    <n v="0"/>
    <n v="1"/>
    <n v="23.84"/>
    <n v="23.84"/>
    <n v="-3"/>
    <s v="2017Plan"/>
    <d v="2019-10-01T00:00:00"/>
    <x v="0"/>
    <x v="37"/>
    <s v="N/A"/>
    <s v="N/A"/>
    <x v="6"/>
  </r>
  <r>
    <x v="3"/>
    <x v="9"/>
    <n v="62"/>
    <s v="NF2X16SAT1"/>
    <n v="-1.9"/>
    <n v="0"/>
    <n v="8.6"/>
    <n v="4"/>
    <s v=""/>
    <s v=""/>
    <n v="58"/>
    <n v="35.799999999999997"/>
    <n v="-69"/>
    <s v=""/>
    <n v="0"/>
    <n v="0"/>
    <n v="17"/>
    <n v="27.18"/>
    <n v="27.18"/>
    <n v="-53"/>
    <s v="2017Plan"/>
    <d v="2019-10-01T00:00:00"/>
    <x v="0"/>
    <x v="37"/>
    <s v="N/A"/>
    <s v="N/A"/>
    <x v="6"/>
  </r>
  <r>
    <x v="3"/>
    <x v="9"/>
    <n v="63"/>
    <s v="NF2X16SUN1"/>
    <n v="-0.7"/>
    <n v="0"/>
    <n v="3.3"/>
    <n v="4"/>
    <s v=""/>
    <s v=""/>
    <n v="64"/>
    <n v="34.1"/>
    <n v="-25"/>
    <s v=""/>
    <n v="0"/>
    <n v="0"/>
    <n v="6"/>
    <n v="25.63"/>
    <n v="25.63"/>
    <n v="-19"/>
    <s v="2017Plan"/>
    <d v="2019-10-01T00:00:00"/>
    <x v="0"/>
    <x v="37"/>
    <s v="N/A"/>
    <s v="N/A"/>
    <x v="6"/>
  </r>
  <r>
    <x v="3"/>
    <x v="9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6"/>
  </r>
  <r>
    <x v="3"/>
    <x v="9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6"/>
  </r>
  <r>
    <x v="3"/>
    <x v="9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6"/>
  </r>
  <r>
    <x v="3"/>
    <x v="9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6"/>
  </r>
  <r>
    <x v="3"/>
    <x v="9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10-01T00:00:00"/>
    <x v="0"/>
    <x v="37"/>
    <s v="N/A"/>
    <s v="N/A"/>
    <x v="7"/>
  </r>
  <r>
    <x v="3"/>
    <x v="9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37"/>
    <s v="N/A"/>
    <s v="N/A"/>
    <x v="1"/>
  </r>
  <r>
    <x v="3"/>
    <x v="9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37"/>
    <s v="N/A"/>
    <s v="N/A"/>
    <x v="1"/>
  </r>
  <r>
    <x v="3"/>
    <x v="9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37"/>
    <s v="N/A"/>
    <s v="N/A"/>
    <x v="1"/>
  </r>
  <r>
    <x v="3"/>
    <x v="9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37"/>
    <s v="N/A"/>
    <s v="N/A"/>
    <x v="1"/>
  </r>
  <r>
    <x v="3"/>
    <x v="9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0-01T00:00:00"/>
    <x v="0"/>
    <x v="38"/>
    <s v="N/A"/>
    <n v="0"/>
    <x v="2"/>
  </r>
  <r>
    <x v="3"/>
    <x v="10"/>
    <n v="1"/>
    <s v="Brown 1"/>
    <n v="26.4"/>
    <n v="0"/>
    <n v="34.299999999999997"/>
    <n v="1"/>
    <n v="300.60000000000002"/>
    <n v="11378"/>
    <n v="553"/>
    <n v="267.8"/>
    <n v="805"/>
    <n v="1"/>
    <n v="22"/>
    <n v="0"/>
    <n v="78"/>
    <n v="33.42"/>
    <n v="34.26"/>
    <n v="905"/>
    <s v="2017Plan"/>
    <d v="2019-11-01T00:00:00"/>
    <x v="0"/>
    <x v="0"/>
    <n v="26.4"/>
    <s v="N/A"/>
    <x v="0"/>
  </r>
  <r>
    <x v="3"/>
    <x v="10"/>
    <n v="2"/>
    <s v="Brown 2"/>
    <n v="46.8"/>
    <n v="0"/>
    <n v="38.9"/>
    <n v="2"/>
    <n v="499.9"/>
    <n v="10681"/>
    <n v="580"/>
    <n v="267.8"/>
    <n v="1339"/>
    <n v="1"/>
    <n v="22"/>
    <n v="0"/>
    <n v="104"/>
    <n v="30.83"/>
    <n v="31.29"/>
    <n v="1465"/>
    <s v="2017Plan"/>
    <d v="2019-11-01T00:00:00"/>
    <x v="0"/>
    <x v="1"/>
    <n v="46.8"/>
    <s v="N/A"/>
    <x v="0"/>
  </r>
  <r>
    <x v="3"/>
    <x v="10"/>
    <n v="3"/>
    <s v="Brown 3"/>
    <n v="101.9"/>
    <n v="0"/>
    <n v="34.4"/>
    <n v="3"/>
    <n v="1224.7"/>
    <n v="12016"/>
    <n v="604"/>
    <n v="267.8"/>
    <n v="3280"/>
    <n v="3"/>
    <n v="57"/>
    <n v="0"/>
    <n v="323"/>
    <n v="35.35"/>
    <n v="35.9"/>
    <n v="3659"/>
    <s v="2017Plan"/>
    <d v="2019-11-01T00:00:00"/>
    <x v="0"/>
    <x v="2"/>
    <n v="101.9"/>
    <s v="N/A"/>
    <x v="0"/>
  </r>
  <r>
    <x v="3"/>
    <x v="10"/>
    <n v="4"/>
    <s v="Ghent 1"/>
    <n v="288.10000000000002"/>
    <n v="0"/>
    <n v="84.2"/>
    <n v="2"/>
    <n v="3020.4"/>
    <n v="10483"/>
    <n v="681"/>
    <n v="205"/>
    <n v="6193"/>
    <n v="2"/>
    <n v="38"/>
    <n v="0"/>
    <n v="571"/>
    <n v="23.48"/>
    <n v="23.61"/>
    <n v="6802"/>
    <s v="2017Plan"/>
    <d v="2019-11-01T00:00:00"/>
    <x v="0"/>
    <x v="3"/>
    <n v="288.10000000000002"/>
    <s v="N/A"/>
    <x v="0"/>
  </r>
  <r>
    <x v="3"/>
    <x v="10"/>
    <n v="5"/>
    <s v="Ghent 2"/>
    <n v="59.6"/>
    <n v="0"/>
    <n v="17.100000000000001"/>
    <n v="2"/>
    <n v="619.20000000000005"/>
    <n v="10388"/>
    <n v="137"/>
    <n v="205"/>
    <n v="1270"/>
    <n v="2"/>
    <n v="40"/>
    <n v="0"/>
    <n v="69"/>
    <n v="22.46"/>
    <n v="23.13"/>
    <n v="1379"/>
    <s v="2017Plan"/>
    <d v="2019-11-01T00:00:00"/>
    <x v="0"/>
    <x v="4"/>
    <n v="59.6"/>
    <s v="N/A"/>
    <x v="0"/>
  </r>
  <r>
    <x v="3"/>
    <x v="10"/>
    <n v="6"/>
    <s v="Ghent 3"/>
    <n v="7.5"/>
    <n v="0"/>
    <n v="2.2000000000000002"/>
    <n v="1"/>
    <n v="83.7"/>
    <n v="11209"/>
    <n v="21"/>
    <n v="205"/>
    <n v="172"/>
    <n v="2"/>
    <n v="27"/>
    <n v="0"/>
    <n v="14"/>
    <n v="24.91"/>
    <n v="28.55"/>
    <n v="213"/>
    <s v="2017Plan"/>
    <d v="2019-11-01T00:00:00"/>
    <x v="0"/>
    <x v="5"/>
    <n v="7.5"/>
    <s v="N/A"/>
    <x v="0"/>
  </r>
  <r>
    <x v="3"/>
    <x v="10"/>
    <n v="7"/>
    <s v="Ghent 4"/>
    <n v="292.3"/>
    <n v="0"/>
    <n v="85.3"/>
    <n v="2"/>
    <n v="3177.2"/>
    <n v="10868"/>
    <n v="674"/>
    <n v="205"/>
    <n v="6514"/>
    <n v="4"/>
    <n v="65"/>
    <n v="0"/>
    <n v="586"/>
    <n v="24.29"/>
    <n v="24.51"/>
    <n v="7165"/>
    <s v="2017Plan"/>
    <d v="2019-11-01T00:00:00"/>
    <x v="0"/>
    <x v="6"/>
    <n v="292.3"/>
    <s v="N/A"/>
    <x v="0"/>
  </r>
  <r>
    <x v="3"/>
    <x v="10"/>
    <n v="8"/>
    <s v="Mill Creek 1"/>
    <n v="181.8"/>
    <n v="0"/>
    <n v="84.2"/>
    <n v="2"/>
    <n v="1902.8"/>
    <n v="10465"/>
    <n v="670"/>
    <n v="201.3"/>
    <n v="3831"/>
    <n v="4"/>
    <n v="18"/>
    <n v="0"/>
    <n v="163"/>
    <n v="21.97"/>
    <n v="22.07"/>
    <n v="4012"/>
    <s v="2017Plan"/>
    <d v="2019-11-01T00:00:00"/>
    <x v="0"/>
    <x v="7"/>
    <s v="N/A"/>
    <n v="181.8"/>
    <x v="0"/>
  </r>
  <r>
    <x v="3"/>
    <x v="10"/>
    <n v="9"/>
    <s v="Mill Creek 2"/>
    <n v="177.7"/>
    <n v="0"/>
    <n v="83.4"/>
    <n v="2"/>
    <n v="1894.7"/>
    <n v="10665"/>
    <n v="670"/>
    <n v="201.3"/>
    <n v="3815"/>
    <n v="4"/>
    <n v="18"/>
    <n v="0"/>
    <n v="201"/>
    <n v="22.6"/>
    <n v="22.71"/>
    <n v="4034"/>
    <s v="2017Plan"/>
    <d v="2019-11-01T00:00:00"/>
    <x v="0"/>
    <x v="8"/>
    <s v="N/A"/>
    <n v="177.7"/>
    <x v="0"/>
  </r>
  <r>
    <x v="3"/>
    <x v="10"/>
    <n v="10"/>
    <s v="Mill Creek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9"/>
    <s v="N/A"/>
    <n v="0"/>
    <x v="0"/>
  </r>
  <r>
    <x v="3"/>
    <x v="10"/>
    <n v="11"/>
    <s v="Mill Creek 4"/>
    <n v="294.89999999999998"/>
    <n v="0"/>
    <n v="85"/>
    <n v="2"/>
    <n v="3073.2"/>
    <n v="10421"/>
    <n v="666"/>
    <n v="201.3"/>
    <n v="6188"/>
    <n v="19"/>
    <n v="79"/>
    <n v="0"/>
    <n v="349"/>
    <n v="22.17"/>
    <n v="22.44"/>
    <n v="6616"/>
    <s v="2017Plan"/>
    <d v="2019-11-01T00:00:00"/>
    <x v="0"/>
    <x v="10"/>
    <s v="N/A"/>
    <n v="294.89999999999998"/>
    <x v="0"/>
  </r>
  <r>
    <x v="3"/>
    <x v="10"/>
    <n v="12"/>
    <s v="Trimble County 1"/>
    <n v="95"/>
    <n v="0"/>
    <n v="35.700000000000003"/>
    <n v="2"/>
    <n v="1018.2"/>
    <n v="10714"/>
    <n v="288"/>
    <n v="201"/>
    <n v="2047"/>
    <n v="7"/>
    <n v="24"/>
    <n v="0"/>
    <n v="126"/>
    <n v="22.86"/>
    <n v="23.11"/>
    <n v="2196"/>
    <s v="2017Plan"/>
    <d v="2019-11-01T00:00:00"/>
    <x v="0"/>
    <x v="11"/>
    <s v="N/A"/>
    <n v="95"/>
    <x v="0"/>
  </r>
  <r>
    <x v="3"/>
    <x v="10"/>
    <n v="13"/>
    <s v="Trimble County 2"/>
    <n v="262.3"/>
    <n v="0"/>
    <n v="65.099999999999994"/>
    <n v="1"/>
    <n v="2408.5"/>
    <n v="9182"/>
    <n v="483"/>
    <n v="209.2"/>
    <n v="5039"/>
    <n v="7"/>
    <n v="24"/>
    <n v="0"/>
    <n v="381"/>
    <n v="20.66"/>
    <n v="20.75"/>
    <n v="5443"/>
    <s v="2017Plan"/>
    <d v="2019-11-01T00:00:00"/>
    <x v="0"/>
    <x v="12"/>
    <n v="212.46300000000002"/>
    <n v="49.837000000000003"/>
    <x v="0"/>
  </r>
  <r>
    <x v="3"/>
    <x v="1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13"/>
    <n v="0"/>
    <n v="0"/>
    <x v="1"/>
  </r>
  <r>
    <x v="3"/>
    <x v="10"/>
    <n v="15"/>
    <s v="Cane Run 7 2X1"/>
    <n v="405.8"/>
    <n v="0"/>
    <n v="81.599999999999994"/>
    <n v="4"/>
    <n v="2752.1"/>
    <n v="6781"/>
    <n v="591"/>
    <n v="340.1"/>
    <n v="9359"/>
    <n v="11"/>
    <n v="39"/>
    <n v="0"/>
    <n v="495"/>
    <n v="24.28"/>
    <n v="24.38"/>
    <n v="9893"/>
    <s v="2017Plan"/>
    <d v="2019-11-01T00:00:00"/>
    <x v="0"/>
    <x v="13"/>
    <n v="316.524"/>
    <n v="89.275999999999996"/>
    <x v="1"/>
  </r>
  <r>
    <x v="3"/>
    <x v="10"/>
    <n v="16"/>
    <s v="Brown 5"/>
    <n v="7.1"/>
    <n v="0"/>
    <n v="8.1999999999999993"/>
    <n v="4"/>
    <n v="96.3"/>
    <n v="13606"/>
    <n v="92"/>
    <n v="341.9"/>
    <n v="329"/>
    <n v="0"/>
    <n v="1"/>
    <n v="0"/>
    <n v="0"/>
    <n v="46.53"/>
    <n v="46.68"/>
    <n v="330"/>
    <s v="2017Plan"/>
    <d v="2019-11-01T00:00:00"/>
    <x v="0"/>
    <x v="14"/>
    <n v="3.3369999999999997"/>
    <n v="3.7629999999999999"/>
    <x v="2"/>
  </r>
  <r>
    <x v="3"/>
    <x v="1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14"/>
    <n v="0"/>
    <n v="0"/>
    <x v="2"/>
  </r>
  <r>
    <x v="3"/>
    <x v="10"/>
    <n v="18"/>
    <s v="Brown 6"/>
    <n v="7.2"/>
    <n v="0"/>
    <n v="6.4"/>
    <n v="4"/>
    <n v="79.8"/>
    <n v="11020"/>
    <n v="53"/>
    <n v="342"/>
    <n v="273"/>
    <n v="1"/>
    <n v="41"/>
    <n v="0"/>
    <n v="23"/>
    <n v="40.89"/>
    <n v="46.61"/>
    <n v="338"/>
    <s v="2017Plan"/>
    <d v="2019-11-01T00:00:00"/>
    <x v="0"/>
    <x v="15"/>
    <n v="4.4640000000000004"/>
    <n v="2.7360000000000002"/>
    <x v="2"/>
  </r>
  <r>
    <x v="3"/>
    <x v="10"/>
    <n v="19"/>
    <s v="Brown 7"/>
    <n v="23"/>
    <n v="0"/>
    <n v="20.3"/>
    <n v="6"/>
    <n v="252.6"/>
    <n v="10984"/>
    <n v="166"/>
    <n v="341.9"/>
    <n v="864"/>
    <n v="1"/>
    <n v="5"/>
    <n v="0"/>
    <n v="0"/>
    <n v="37.56"/>
    <n v="37.78"/>
    <n v="869"/>
    <s v="2017Plan"/>
    <d v="2019-11-01T00:00:00"/>
    <x v="0"/>
    <x v="16"/>
    <n v="14.26"/>
    <n v="8.74"/>
    <x v="2"/>
  </r>
  <r>
    <x v="3"/>
    <x v="10"/>
    <n v="20"/>
    <s v="Brown 8"/>
    <n v="2"/>
    <n v="0"/>
    <n v="2.4"/>
    <n v="2"/>
    <n v="32.5"/>
    <n v="16030"/>
    <n v="38"/>
    <n v="341.9"/>
    <n v="111"/>
    <n v="0"/>
    <n v="0"/>
    <n v="0"/>
    <n v="0"/>
    <n v="54.81"/>
    <n v="55.03"/>
    <n v="112"/>
    <s v="2017Plan"/>
    <d v="2019-11-01T00:00:00"/>
    <x v="0"/>
    <x v="17"/>
    <n v="2"/>
    <s v="N/A"/>
    <x v="2"/>
  </r>
  <r>
    <x v="3"/>
    <x v="1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17"/>
    <n v="0"/>
    <s v="N/A"/>
    <x v="2"/>
  </r>
  <r>
    <x v="3"/>
    <x v="10"/>
    <n v="22"/>
    <s v="Brown 9"/>
    <n v="1.9"/>
    <n v="0"/>
    <n v="2.2999999999999998"/>
    <n v="3"/>
    <n v="30.5"/>
    <n v="15817"/>
    <n v="35"/>
    <n v="341.9"/>
    <n v="104"/>
    <n v="0"/>
    <n v="1"/>
    <n v="0"/>
    <n v="0"/>
    <n v="54.09"/>
    <n v="54.46"/>
    <n v="105"/>
    <s v="2017Plan"/>
    <d v="2019-11-01T00:00:00"/>
    <x v="0"/>
    <x v="18"/>
    <n v="1.9"/>
    <s v="N/A"/>
    <x v="2"/>
  </r>
  <r>
    <x v="3"/>
    <x v="1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18"/>
    <n v="0"/>
    <s v="N/A"/>
    <x v="2"/>
  </r>
  <r>
    <x v="3"/>
    <x v="10"/>
    <n v="24"/>
    <s v="Brown 10"/>
    <n v="2.6"/>
    <n v="0"/>
    <n v="3"/>
    <n v="2"/>
    <n v="41.7"/>
    <n v="16112"/>
    <n v="49"/>
    <n v="341.9"/>
    <n v="143"/>
    <n v="0"/>
    <n v="0"/>
    <n v="0"/>
    <n v="0"/>
    <n v="55.1"/>
    <n v="55.27"/>
    <n v="143"/>
    <s v="2017Plan"/>
    <d v="2019-11-01T00:00:00"/>
    <x v="0"/>
    <x v="19"/>
    <n v="2.6"/>
    <s v="N/A"/>
    <x v="2"/>
  </r>
  <r>
    <x v="3"/>
    <x v="1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19"/>
    <n v="0"/>
    <s v="N/A"/>
    <x v="2"/>
  </r>
  <r>
    <x v="3"/>
    <x v="10"/>
    <n v="26"/>
    <s v="Brown 11"/>
    <n v="3.6"/>
    <n v="0"/>
    <n v="4.4000000000000004"/>
    <n v="2"/>
    <n v="58.6"/>
    <n v="16144"/>
    <n v="69"/>
    <n v="342"/>
    <n v="200"/>
    <n v="0"/>
    <n v="1"/>
    <n v="0"/>
    <n v="0"/>
    <n v="55.2"/>
    <n v="55.34"/>
    <n v="201"/>
    <s v="2017Plan"/>
    <d v="2019-11-01T00:00:00"/>
    <x v="0"/>
    <x v="20"/>
    <n v="3.6"/>
    <s v="N/A"/>
    <x v="2"/>
  </r>
  <r>
    <x v="3"/>
    <x v="1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20"/>
    <n v="0"/>
    <s v="N/A"/>
    <x v="2"/>
  </r>
  <r>
    <x v="3"/>
    <x v="10"/>
    <n v="28"/>
    <s v="Paddys Run 13"/>
    <n v="14.4"/>
    <n v="0"/>
    <n v="11.4"/>
    <n v="20"/>
    <n v="151.9"/>
    <n v="10559"/>
    <n v="93"/>
    <n v="342"/>
    <n v="519"/>
    <n v="1"/>
    <n v="3"/>
    <n v="0"/>
    <n v="0"/>
    <n v="36.11"/>
    <n v="36.32"/>
    <n v="522"/>
    <s v="2017Plan"/>
    <d v="2019-11-01T00:00:00"/>
    <x v="0"/>
    <x v="21"/>
    <n v="6.7679999999999998"/>
    <n v="7.6320000000000006"/>
    <x v="2"/>
  </r>
  <r>
    <x v="3"/>
    <x v="10"/>
    <n v="29"/>
    <s v="Trimble Co 05"/>
    <n v="50.7"/>
    <n v="0"/>
    <n v="41.7"/>
    <n v="24"/>
    <n v="559.1"/>
    <n v="11028"/>
    <n v="355"/>
    <n v="341.9"/>
    <n v="1912"/>
    <n v="1"/>
    <n v="4"/>
    <n v="0"/>
    <n v="0"/>
    <n v="37.71"/>
    <n v="37.78"/>
    <n v="1916"/>
    <s v="2017Plan"/>
    <d v="2019-11-01T00:00:00"/>
    <x v="0"/>
    <x v="22"/>
    <n v="35.997"/>
    <n v="14.702999999999999"/>
    <x v="2"/>
  </r>
  <r>
    <x v="3"/>
    <x v="10"/>
    <n v="30"/>
    <s v="Trimble Co 06"/>
    <n v="37.6"/>
    <n v="0"/>
    <n v="30.9"/>
    <n v="19"/>
    <n v="412"/>
    <n v="10946"/>
    <n v="257"/>
    <n v="341.9"/>
    <n v="1409"/>
    <n v="1"/>
    <n v="3"/>
    <n v="0"/>
    <n v="0"/>
    <n v="37.43"/>
    <n v="37.51"/>
    <n v="1412"/>
    <s v="2017Plan"/>
    <d v="2019-11-01T00:00:00"/>
    <x v="0"/>
    <x v="23"/>
    <n v="26.695999999999998"/>
    <n v="10.904"/>
    <x v="2"/>
  </r>
  <r>
    <x v="3"/>
    <x v="10"/>
    <n v="31"/>
    <s v="Trimble Co 07"/>
    <n v="34.4"/>
    <n v="0"/>
    <n v="28.3"/>
    <n v="13"/>
    <n v="376.3"/>
    <n v="10941"/>
    <n v="234"/>
    <n v="341.9"/>
    <n v="1287"/>
    <n v="1"/>
    <n v="2"/>
    <n v="0"/>
    <n v="0"/>
    <n v="37.409999999999997"/>
    <n v="37.47"/>
    <n v="1289"/>
    <s v="2017Plan"/>
    <d v="2019-11-01T00:00:00"/>
    <x v="0"/>
    <x v="24"/>
    <n v="21.672000000000001"/>
    <n v="12.728"/>
    <x v="2"/>
  </r>
  <r>
    <x v="3"/>
    <x v="10"/>
    <n v="32"/>
    <s v="Trimble Co 08"/>
    <n v="11.9"/>
    <n v="0"/>
    <n v="9.8000000000000007"/>
    <n v="12"/>
    <n v="127.4"/>
    <n v="10730"/>
    <n v="75"/>
    <n v="341.9"/>
    <n v="436"/>
    <n v="1"/>
    <n v="2"/>
    <n v="0"/>
    <n v="0"/>
    <n v="36.69"/>
    <n v="36.840000000000003"/>
    <n v="437"/>
    <s v="2017Plan"/>
    <d v="2019-11-01T00:00:00"/>
    <x v="0"/>
    <x v="25"/>
    <n v="7.4969999999999999"/>
    <n v="4.4030000000000005"/>
    <x v="2"/>
  </r>
  <r>
    <x v="3"/>
    <x v="10"/>
    <n v="33"/>
    <s v="Trimble Co 09"/>
    <n v="31.3"/>
    <n v="0"/>
    <n v="25.8"/>
    <n v="14"/>
    <n v="341.9"/>
    <n v="10908"/>
    <n v="211"/>
    <n v="341.9"/>
    <n v="1169"/>
    <n v="1"/>
    <n v="2"/>
    <n v="0"/>
    <n v="0"/>
    <n v="37.299999999999997"/>
    <n v="37.369999999999997"/>
    <n v="1171"/>
    <s v="2017Plan"/>
    <d v="2019-11-01T00:00:00"/>
    <x v="0"/>
    <x v="26"/>
    <n v="19.719000000000001"/>
    <n v="11.581"/>
    <x v="2"/>
  </r>
  <r>
    <x v="3"/>
    <x v="10"/>
    <n v="34"/>
    <s v="Trimble Co 10"/>
    <n v="7"/>
    <n v="0"/>
    <n v="5.7"/>
    <n v="11"/>
    <n v="74.7"/>
    <n v="10733"/>
    <n v="44"/>
    <n v="342"/>
    <n v="255"/>
    <n v="0"/>
    <n v="2"/>
    <n v="0"/>
    <n v="0"/>
    <n v="36.700000000000003"/>
    <n v="36.950000000000003"/>
    <n v="257"/>
    <s v="2017Plan"/>
    <d v="2019-11-01T00:00:00"/>
    <x v="0"/>
    <x v="27"/>
    <n v="4.41"/>
    <n v="2.59"/>
    <x v="2"/>
  </r>
  <r>
    <x v="3"/>
    <x v="10"/>
    <n v="35"/>
    <s v="Cane Run 11"/>
    <n v="0"/>
    <n v="0"/>
    <n v="0.1"/>
    <n v="1"/>
    <n v="0.2"/>
    <n v="16117"/>
    <n v="1"/>
    <n v="340.1"/>
    <n v="1"/>
    <n v="0"/>
    <n v="0"/>
    <n v="0"/>
    <n v="0"/>
    <n v="54.81"/>
    <n v="54.81"/>
    <n v="1"/>
    <s v="2017Plan"/>
    <d v="2019-11-01T00:00:00"/>
    <x v="0"/>
    <x v="28"/>
    <s v="N/A"/>
    <n v="0"/>
    <x v="2"/>
  </r>
  <r>
    <x v="3"/>
    <x v="1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29"/>
    <n v="0"/>
    <s v="N/A"/>
    <x v="2"/>
  </r>
  <r>
    <x v="3"/>
    <x v="10"/>
    <n v="37"/>
    <s v="Paddys Run 11"/>
    <n v="0.1"/>
    <n v="0"/>
    <n v="0.6"/>
    <n v="1"/>
    <n v="0.8"/>
    <n v="15479"/>
    <n v="4"/>
    <n v="342"/>
    <n v="3"/>
    <n v="0"/>
    <n v="0"/>
    <n v="0"/>
    <n v="0"/>
    <n v="52.93"/>
    <n v="52.93"/>
    <n v="3"/>
    <s v="2017Plan"/>
    <d v="2019-11-01T00:00:00"/>
    <x v="0"/>
    <x v="30"/>
    <s v="N/A"/>
    <n v="0.1"/>
    <x v="2"/>
  </r>
  <r>
    <x v="3"/>
    <x v="1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31"/>
    <s v="N/A"/>
    <n v="0"/>
    <x v="2"/>
  </r>
  <r>
    <x v="3"/>
    <x v="1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32"/>
    <s v="N/A"/>
    <n v="0"/>
    <x v="2"/>
  </r>
  <r>
    <x v="3"/>
    <x v="10"/>
    <n v="40"/>
    <s v="Dix Dam"/>
    <n v="4.4000000000000004"/>
    <n v="0"/>
    <n v="19.399999999999999"/>
    <n v="32"/>
    <s v=""/>
    <s v=""/>
    <n v="156"/>
    <n v="0"/>
    <n v="0"/>
    <s v=""/>
    <n v="0"/>
    <n v="0"/>
    <n v="0"/>
    <n v="0"/>
    <n v="0"/>
    <n v="0"/>
    <s v="2017Plan"/>
    <d v="2019-11-01T00:00:00"/>
    <x v="0"/>
    <x v="33"/>
    <n v="4.4000000000000004"/>
    <s v="N/A"/>
    <x v="3"/>
  </r>
  <r>
    <x v="3"/>
    <x v="10"/>
    <n v="41"/>
    <s v="Ohio Falls"/>
    <n v="27.6"/>
    <n v="0"/>
    <n v="100"/>
    <n v="0"/>
    <s v=""/>
    <s v=""/>
    <n v="720"/>
    <n v="0"/>
    <n v="0"/>
    <s v=""/>
    <n v="0"/>
    <n v="0"/>
    <n v="0"/>
    <n v="0"/>
    <n v="0"/>
    <n v="0"/>
    <s v="2017Plan"/>
    <d v="2019-11-01T00:00:00"/>
    <x v="0"/>
    <x v="34"/>
    <s v="N/A"/>
    <n v="27.6"/>
    <x v="3"/>
  </r>
  <r>
    <x v="3"/>
    <x v="10"/>
    <n v="42"/>
    <s v="Brown Solar"/>
    <n v="1.2"/>
    <n v="0"/>
    <n v="100"/>
    <n v="0"/>
    <s v=""/>
    <s v=""/>
    <n v="720"/>
    <n v="0"/>
    <n v="0"/>
    <s v=""/>
    <n v="0"/>
    <n v="0"/>
    <n v="0"/>
    <n v="0"/>
    <n v="0"/>
    <n v="0"/>
    <s v="2017Plan"/>
    <d v="2019-11-01T00:00:00"/>
    <x v="0"/>
    <x v="35"/>
    <n v="0.73199999999999998"/>
    <n v="0.46799999999999997"/>
    <x v="4"/>
  </r>
  <r>
    <x v="3"/>
    <x v="10"/>
    <n v="43"/>
    <s v="OVEC-K Min"/>
    <n v="11.2"/>
    <n v="0"/>
    <n v="100"/>
    <n v="0"/>
    <n v="1116"/>
    <n v="100000"/>
    <n v="720"/>
    <n v="27.8"/>
    <n v="310"/>
    <n v="0"/>
    <n v="0"/>
    <n v="0"/>
    <n v="0"/>
    <n v="27.8"/>
    <n v="27.8"/>
    <n v="310"/>
    <s v="2017Plan"/>
    <d v="2019-11-01T00:00:00"/>
    <x v="0"/>
    <x v="36"/>
    <n v="11.2"/>
    <s v="N/A"/>
    <x v="0"/>
  </r>
  <r>
    <x v="3"/>
    <x v="10"/>
    <n v="44"/>
    <s v="OVEC-K Max"/>
    <n v="9"/>
    <n v="0"/>
    <n v="44.8"/>
    <n v="60"/>
    <n v="902.5"/>
    <n v="100000"/>
    <n v="319"/>
    <n v="27.8"/>
    <n v="251"/>
    <n v="0"/>
    <n v="0"/>
    <n v="0"/>
    <n v="0"/>
    <n v="27.8"/>
    <n v="27.8"/>
    <n v="251"/>
    <s v="2017Plan"/>
    <d v="2019-11-01T00:00:00"/>
    <x v="0"/>
    <x v="36"/>
    <n v="9"/>
    <s v="N/A"/>
    <x v="0"/>
  </r>
  <r>
    <x v="3"/>
    <x v="10"/>
    <n v="45"/>
    <s v="OVEC-L Min"/>
    <n v="24.8"/>
    <n v="0"/>
    <n v="100"/>
    <n v="0"/>
    <n v="2484"/>
    <n v="100000"/>
    <n v="720"/>
    <n v="27.8"/>
    <n v="691"/>
    <n v="0"/>
    <n v="0"/>
    <n v="0"/>
    <n v="0"/>
    <n v="27.8"/>
    <n v="27.8"/>
    <n v="691"/>
    <s v="2017Plan"/>
    <d v="2019-11-01T00:00:00"/>
    <x v="0"/>
    <x v="36"/>
    <s v="N/A"/>
    <n v="24.8"/>
    <x v="0"/>
  </r>
  <r>
    <x v="3"/>
    <x v="10"/>
    <n v="46"/>
    <s v="OVEC-L Max"/>
    <n v="24.2"/>
    <n v="0"/>
    <n v="52.9"/>
    <n v="65"/>
    <n v="2420.1"/>
    <n v="100000"/>
    <n v="380"/>
    <n v="27.8"/>
    <n v="673"/>
    <n v="0"/>
    <n v="0"/>
    <n v="0"/>
    <n v="0"/>
    <n v="27.8"/>
    <n v="27.8"/>
    <n v="673"/>
    <s v="2017Plan"/>
    <d v="2019-11-01T00:00:00"/>
    <x v="0"/>
    <x v="36"/>
    <s v="N/A"/>
    <n v="24.2"/>
    <x v="0"/>
  </r>
  <r>
    <x v="3"/>
    <x v="10"/>
    <n v="47"/>
    <s v="PURP5X16a 1"/>
    <n v="0.4"/>
    <n v="0"/>
    <n v="2.1"/>
    <n v="2"/>
    <s v=""/>
    <s v=""/>
    <n v="7"/>
    <n v="40.200000000000003"/>
    <n v="14"/>
    <s v=""/>
    <n v="0"/>
    <n v="0"/>
    <n v="3"/>
    <n v="48.73"/>
    <n v="48.73"/>
    <n v="17"/>
    <s v="2017Plan"/>
    <d v="2019-11-01T00:00:00"/>
    <x v="0"/>
    <x v="37"/>
    <s v="N/A"/>
    <s v="N/A"/>
    <x v="5"/>
  </r>
  <r>
    <x v="3"/>
    <x v="10"/>
    <n v="48"/>
    <s v="PURP5X16a 2"/>
    <n v="0.3"/>
    <n v="0"/>
    <n v="1.8"/>
    <n v="3"/>
    <s v=""/>
    <s v=""/>
    <n v="6"/>
    <n v="41"/>
    <n v="12"/>
    <s v=""/>
    <n v="0"/>
    <n v="0"/>
    <n v="3"/>
    <n v="49.48"/>
    <n v="49.48"/>
    <n v="15"/>
    <s v="2017Plan"/>
    <d v="2019-11-01T00:00:00"/>
    <x v="0"/>
    <x v="37"/>
    <s v="N/A"/>
    <s v="N/A"/>
    <x v="5"/>
  </r>
  <r>
    <x v="3"/>
    <x v="10"/>
    <n v="49"/>
    <s v="PURP5X16a 3"/>
    <n v="0.2"/>
    <n v="0"/>
    <n v="0.9"/>
    <n v="2"/>
    <s v=""/>
    <s v=""/>
    <n v="3"/>
    <n v="40.5"/>
    <n v="6"/>
    <s v=""/>
    <n v="0"/>
    <n v="0"/>
    <n v="1"/>
    <n v="49.44"/>
    <n v="49.44"/>
    <n v="7"/>
    <s v="2017Plan"/>
    <d v="2019-11-01T00:00:00"/>
    <x v="0"/>
    <x v="37"/>
    <s v="N/A"/>
    <s v="N/A"/>
    <x v="5"/>
  </r>
  <r>
    <x v="3"/>
    <x v="10"/>
    <n v="50"/>
    <s v="PURP5X16a 4"/>
    <n v="0.1"/>
    <n v="0"/>
    <n v="0.6"/>
    <n v="2"/>
    <s v=""/>
    <s v=""/>
    <n v="2"/>
    <n v="38.799999999999997"/>
    <n v="4"/>
    <s v=""/>
    <n v="0"/>
    <n v="0"/>
    <n v="1"/>
    <n v="47.79"/>
    <n v="47.79"/>
    <n v="5"/>
    <s v="2017Plan"/>
    <d v="2019-11-01T00:00:00"/>
    <x v="0"/>
    <x v="37"/>
    <s v="N/A"/>
    <s v="N/A"/>
    <x v="5"/>
  </r>
  <r>
    <x v="3"/>
    <x v="1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5"/>
  </r>
  <r>
    <x v="3"/>
    <x v="1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5"/>
  </r>
  <r>
    <x v="3"/>
    <x v="1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5"/>
  </r>
  <r>
    <x v="3"/>
    <x v="1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5"/>
  </r>
  <r>
    <x v="3"/>
    <x v="1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5"/>
  </r>
  <r>
    <x v="3"/>
    <x v="10"/>
    <n v="56"/>
    <s v="PUR7X8 1"/>
    <n v="1.9"/>
    <n v="0"/>
    <n v="15.8"/>
    <n v="14"/>
    <s v=""/>
    <s v=""/>
    <n v="38"/>
    <n v="25.9"/>
    <n v="49"/>
    <s v=""/>
    <n v="0"/>
    <n v="0"/>
    <n v="12"/>
    <n v="32.33"/>
    <n v="32.33"/>
    <n v="61"/>
    <s v="2017Plan"/>
    <d v="2019-11-01T00:00:00"/>
    <x v="0"/>
    <x v="37"/>
    <s v="N/A"/>
    <s v="N/A"/>
    <x v="5"/>
  </r>
  <r>
    <x v="3"/>
    <x v="10"/>
    <n v="57"/>
    <s v="PUR7X8 2"/>
    <n v="1.5"/>
    <n v="0"/>
    <n v="12.5"/>
    <n v="16"/>
    <s v=""/>
    <s v=""/>
    <n v="30"/>
    <n v="25.5"/>
    <n v="38"/>
    <s v=""/>
    <n v="0"/>
    <n v="0"/>
    <n v="10"/>
    <n v="31.97"/>
    <n v="31.97"/>
    <n v="48"/>
    <s v="2017Plan"/>
    <d v="2019-11-01T00:00:00"/>
    <x v="0"/>
    <x v="37"/>
    <s v="N/A"/>
    <s v="N/A"/>
    <x v="5"/>
  </r>
  <r>
    <x v="3"/>
    <x v="10"/>
    <n v="58"/>
    <s v="PUR7X8 3"/>
    <n v="0.9"/>
    <n v="0"/>
    <n v="7.5"/>
    <n v="10"/>
    <s v=""/>
    <s v=""/>
    <n v="18"/>
    <n v="24.7"/>
    <n v="22"/>
    <s v=""/>
    <n v="0"/>
    <n v="0"/>
    <n v="6"/>
    <n v="31.19"/>
    <n v="31.19"/>
    <n v="28"/>
    <s v="2017Plan"/>
    <d v="2019-11-01T00:00:00"/>
    <x v="0"/>
    <x v="37"/>
    <s v="N/A"/>
    <s v="N/A"/>
    <x v="5"/>
  </r>
  <r>
    <x v="3"/>
    <x v="10"/>
    <n v="59"/>
    <s v="PUR7X8 4"/>
    <n v="0.4"/>
    <n v="0"/>
    <n v="3.3"/>
    <n v="4"/>
    <s v=""/>
    <s v=""/>
    <n v="8"/>
    <n v="21.1"/>
    <n v="8"/>
    <s v=""/>
    <n v="0"/>
    <n v="0"/>
    <n v="2"/>
    <n v="27.3"/>
    <n v="27.3"/>
    <n v="11"/>
    <s v="2017Plan"/>
    <d v="2019-11-01T00:00:00"/>
    <x v="0"/>
    <x v="37"/>
    <s v="N/A"/>
    <s v="N/A"/>
    <x v="5"/>
  </r>
  <r>
    <x v="3"/>
    <x v="10"/>
    <n v="60"/>
    <s v="NF5X16NF1"/>
    <n v="-1.5"/>
    <n v="0"/>
    <n v="1.1000000000000001"/>
    <n v="25"/>
    <s v=""/>
    <s v=""/>
    <n v="219"/>
    <n v="42.4"/>
    <n v="-63"/>
    <s v=""/>
    <n v="0"/>
    <n v="0"/>
    <n v="14"/>
    <n v="32.78"/>
    <n v="32.78"/>
    <n v="-49"/>
    <s v="2017Plan"/>
    <d v="2019-11-01T00:00:00"/>
    <x v="0"/>
    <x v="37"/>
    <s v="N/A"/>
    <s v="N/A"/>
    <x v="6"/>
  </r>
  <r>
    <x v="3"/>
    <x v="10"/>
    <n v="61"/>
    <s v="NF7X8NF01"/>
    <n v="-0.6"/>
    <n v="0"/>
    <n v="2.4"/>
    <n v="25"/>
    <s v=""/>
    <s v=""/>
    <n v="191"/>
    <n v="35.700000000000003"/>
    <n v="-21"/>
    <s v=""/>
    <n v="0"/>
    <n v="0"/>
    <n v="5"/>
    <n v="27.08"/>
    <n v="27.08"/>
    <n v="-16"/>
    <s v="2017Plan"/>
    <d v="2019-11-01T00:00:00"/>
    <x v="0"/>
    <x v="37"/>
    <s v="N/A"/>
    <s v="N/A"/>
    <x v="6"/>
  </r>
  <r>
    <x v="3"/>
    <x v="10"/>
    <n v="62"/>
    <s v="NF2X16SAT1"/>
    <n v="-0.4"/>
    <n v="0"/>
    <n v="1.5"/>
    <n v="6"/>
    <s v=""/>
    <s v=""/>
    <n v="60"/>
    <n v="37.1"/>
    <n v="-15"/>
    <s v=""/>
    <n v="0"/>
    <n v="0"/>
    <n v="4"/>
    <n v="28.27"/>
    <n v="28.27"/>
    <n v="-12"/>
    <s v="2017Plan"/>
    <d v="2019-11-01T00:00:00"/>
    <x v="0"/>
    <x v="37"/>
    <s v="N/A"/>
    <s v="N/A"/>
    <x v="6"/>
  </r>
  <r>
    <x v="3"/>
    <x v="10"/>
    <n v="63"/>
    <s v="NF2X16SUN1"/>
    <n v="0"/>
    <n v="0"/>
    <n v="0.1"/>
    <n v="3"/>
    <s v=""/>
    <s v=""/>
    <n v="34"/>
    <n v="35.299999999999997"/>
    <n v="-1"/>
    <s v=""/>
    <n v="0"/>
    <n v="0"/>
    <n v="0"/>
    <n v="26.71"/>
    <n v="26.71"/>
    <n v="-1"/>
    <s v="2017Plan"/>
    <d v="2019-11-01T00:00:00"/>
    <x v="0"/>
    <x v="37"/>
    <s v="N/A"/>
    <s v="N/A"/>
    <x v="6"/>
  </r>
  <r>
    <x v="3"/>
    <x v="1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6"/>
  </r>
  <r>
    <x v="3"/>
    <x v="1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6"/>
  </r>
  <r>
    <x v="3"/>
    <x v="1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6"/>
  </r>
  <r>
    <x v="3"/>
    <x v="1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6"/>
  </r>
  <r>
    <x v="3"/>
    <x v="1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11-01T00:00:00"/>
    <x v="0"/>
    <x v="37"/>
    <s v="N/A"/>
    <s v="N/A"/>
    <x v="7"/>
  </r>
  <r>
    <x v="3"/>
    <x v="1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37"/>
    <s v="N/A"/>
    <s v="N/A"/>
    <x v="1"/>
  </r>
  <r>
    <x v="3"/>
    <x v="1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37"/>
    <s v="N/A"/>
    <s v="N/A"/>
    <x v="1"/>
  </r>
  <r>
    <x v="3"/>
    <x v="1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37"/>
    <s v="N/A"/>
    <s v="N/A"/>
    <x v="1"/>
  </r>
  <r>
    <x v="3"/>
    <x v="1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37"/>
    <s v="N/A"/>
    <s v="N/A"/>
    <x v="1"/>
  </r>
  <r>
    <x v="3"/>
    <x v="10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1-01T00:00:00"/>
    <x v="0"/>
    <x v="38"/>
    <s v="N/A"/>
    <n v="0"/>
    <x v="2"/>
  </r>
  <r>
    <x v="3"/>
    <x v="11"/>
    <n v="1"/>
    <s v="Brown 1"/>
    <n v="3.5"/>
    <n v="0"/>
    <n v="4.5"/>
    <n v="1"/>
    <n v="42.3"/>
    <n v="11941"/>
    <n v="97"/>
    <n v="268.10000000000002"/>
    <n v="114"/>
    <n v="1"/>
    <n v="11"/>
    <n v="0"/>
    <n v="10"/>
    <n v="34.97"/>
    <n v="38.1"/>
    <n v="135"/>
    <s v="2017Plan"/>
    <d v="2019-12-01T00:00:00"/>
    <x v="0"/>
    <x v="0"/>
    <n v="3.5"/>
    <s v="N/A"/>
    <x v="0"/>
  </r>
  <r>
    <x v="3"/>
    <x v="11"/>
    <n v="2"/>
    <s v="Brown 2"/>
    <n v="29.3"/>
    <n v="0"/>
    <n v="23.4"/>
    <n v="3"/>
    <n v="321.5"/>
    <n v="10987"/>
    <n v="445"/>
    <n v="268.10000000000002"/>
    <n v="862"/>
    <n v="2"/>
    <n v="43"/>
    <n v="0"/>
    <n v="65"/>
    <n v="31.68"/>
    <n v="33.17"/>
    <n v="970"/>
    <s v="2017Plan"/>
    <d v="2019-12-01T00:00:00"/>
    <x v="0"/>
    <x v="1"/>
    <n v="29.3"/>
    <s v="N/A"/>
    <x v="0"/>
  </r>
  <r>
    <x v="3"/>
    <x v="11"/>
    <n v="3"/>
    <s v="Brown 3"/>
    <n v="64.099999999999994"/>
    <n v="0"/>
    <n v="20.9"/>
    <n v="5"/>
    <n v="781.5"/>
    <n v="12185"/>
    <n v="417"/>
    <n v="268.10000000000002"/>
    <n v="2095"/>
    <n v="5"/>
    <n v="94"/>
    <n v="0"/>
    <n v="203"/>
    <n v="35.840000000000003"/>
    <n v="37.299999999999997"/>
    <n v="2392"/>
    <s v="2017Plan"/>
    <d v="2019-12-01T00:00:00"/>
    <x v="0"/>
    <x v="2"/>
    <n v="64.099999999999994"/>
    <s v="N/A"/>
    <x v="0"/>
  </r>
  <r>
    <x v="3"/>
    <x v="11"/>
    <n v="4"/>
    <s v="Ghent 1"/>
    <n v="276.7"/>
    <n v="0"/>
    <n v="78.099999999999994"/>
    <n v="2"/>
    <n v="2877.6"/>
    <n v="10400"/>
    <n v="691"/>
    <n v="204.8"/>
    <n v="5894"/>
    <n v="2"/>
    <n v="38"/>
    <n v="0"/>
    <n v="549"/>
    <n v="23.29"/>
    <n v="23.42"/>
    <n v="6480"/>
    <s v="2017Plan"/>
    <d v="2019-12-01T00:00:00"/>
    <x v="0"/>
    <x v="3"/>
    <n v="276.7"/>
    <s v="N/A"/>
    <x v="0"/>
  </r>
  <r>
    <x v="3"/>
    <x v="11"/>
    <n v="5"/>
    <s v="Ghent 2"/>
    <n v="272.3"/>
    <n v="0"/>
    <n v="77"/>
    <n v="2"/>
    <n v="2808.7"/>
    <n v="10316"/>
    <n v="698"/>
    <n v="204.8"/>
    <n v="5753"/>
    <n v="2"/>
    <n v="33"/>
    <n v="0"/>
    <n v="317"/>
    <n v="22.3"/>
    <n v="22.42"/>
    <n v="6103"/>
    <s v="2017Plan"/>
    <d v="2019-12-01T00:00:00"/>
    <x v="0"/>
    <x v="4"/>
    <n v="272.3"/>
    <s v="N/A"/>
    <x v="0"/>
  </r>
  <r>
    <x v="3"/>
    <x v="11"/>
    <n v="6"/>
    <s v="Ghent 3"/>
    <n v="232.9"/>
    <n v="0"/>
    <n v="65.5"/>
    <n v="3"/>
    <n v="2605.3000000000002"/>
    <n v="11189"/>
    <n v="625"/>
    <n v="204.8"/>
    <n v="5336"/>
    <n v="5"/>
    <n v="92"/>
    <n v="0"/>
    <n v="450"/>
    <n v="24.85"/>
    <n v="25.25"/>
    <n v="5879"/>
    <s v="2017Plan"/>
    <d v="2019-12-01T00:00:00"/>
    <x v="0"/>
    <x v="5"/>
    <n v="232.9"/>
    <s v="N/A"/>
    <x v="0"/>
  </r>
  <r>
    <x v="3"/>
    <x v="11"/>
    <n v="7"/>
    <s v="Ghent 4"/>
    <n v="269.5"/>
    <n v="0"/>
    <n v="74.400000000000006"/>
    <n v="2"/>
    <n v="2963.3"/>
    <n v="10994"/>
    <n v="696"/>
    <n v="204.8"/>
    <n v="6070"/>
    <n v="4"/>
    <n v="65"/>
    <n v="0"/>
    <n v="540"/>
    <n v="24.52"/>
    <n v="24.76"/>
    <n v="6675"/>
    <s v="2017Plan"/>
    <d v="2019-12-01T00:00:00"/>
    <x v="0"/>
    <x v="6"/>
    <n v="269.5"/>
    <s v="N/A"/>
    <x v="0"/>
  </r>
  <r>
    <x v="3"/>
    <x v="11"/>
    <n v="8"/>
    <s v="Mill Creek 1"/>
    <n v="163.19999999999999"/>
    <n v="0"/>
    <n v="73.099999999999994"/>
    <n v="2"/>
    <n v="1714.3"/>
    <n v="10502"/>
    <n v="675"/>
    <n v="201.2"/>
    <n v="3449"/>
    <n v="4"/>
    <n v="18"/>
    <n v="0"/>
    <n v="146"/>
    <n v="22.03"/>
    <n v="22.14"/>
    <n v="3614"/>
    <s v="2017Plan"/>
    <d v="2019-12-01T00:00:00"/>
    <x v="0"/>
    <x v="7"/>
    <s v="N/A"/>
    <n v="163.19999999999999"/>
    <x v="0"/>
  </r>
  <r>
    <x v="3"/>
    <x v="11"/>
    <n v="9"/>
    <s v="Mill Creek 2"/>
    <n v="167.1"/>
    <n v="0"/>
    <n v="76.099999999999994"/>
    <n v="2"/>
    <n v="1776.3"/>
    <n v="10631"/>
    <n v="697"/>
    <n v="201.2"/>
    <n v="3574"/>
    <n v="4"/>
    <n v="18"/>
    <n v="0"/>
    <n v="189"/>
    <n v="22.52"/>
    <n v="22.63"/>
    <n v="3781"/>
    <s v="2017Plan"/>
    <d v="2019-12-01T00:00:00"/>
    <x v="0"/>
    <x v="8"/>
    <s v="N/A"/>
    <n v="167.1"/>
    <x v="0"/>
  </r>
  <r>
    <x v="3"/>
    <x v="11"/>
    <n v="10"/>
    <s v="Mill Creek 3"/>
    <n v="196.5"/>
    <n v="0"/>
    <n v="68.099999999999994"/>
    <n v="3"/>
    <n v="2090.3000000000002"/>
    <n v="10639"/>
    <n v="647"/>
    <n v="201.2"/>
    <n v="4206"/>
    <n v="18"/>
    <n v="75"/>
    <n v="0"/>
    <n v="251"/>
    <n v="22.69"/>
    <n v="23.07"/>
    <n v="4532"/>
    <s v="2017Plan"/>
    <d v="2019-12-01T00:00:00"/>
    <x v="0"/>
    <x v="9"/>
    <s v="N/A"/>
    <n v="196.5"/>
    <x v="0"/>
  </r>
  <r>
    <x v="3"/>
    <x v="11"/>
    <n v="11"/>
    <s v="Mill Creek 4"/>
    <n v="286.10000000000002"/>
    <n v="0"/>
    <n v="79.099999999999994"/>
    <n v="1"/>
    <n v="2966.5"/>
    <n v="10368"/>
    <n v="671"/>
    <n v="201.2"/>
    <n v="5969"/>
    <n v="9"/>
    <n v="40"/>
    <n v="0"/>
    <n v="339"/>
    <n v="22.05"/>
    <n v="22.18"/>
    <n v="6347"/>
    <s v="2017Plan"/>
    <d v="2019-12-01T00:00:00"/>
    <x v="0"/>
    <x v="10"/>
    <s v="N/A"/>
    <n v="286.10000000000002"/>
    <x v="0"/>
  </r>
  <r>
    <x v="3"/>
    <x v="11"/>
    <n v="12"/>
    <s v="Trimble County 1"/>
    <n v="216.1"/>
    <n v="0"/>
    <n v="78.5"/>
    <n v="2"/>
    <n v="2300.4"/>
    <n v="10644"/>
    <n v="683"/>
    <n v="200.9"/>
    <n v="4622"/>
    <n v="7"/>
    <n v="24"/>
    <n v="0"/>
    <n v="286"/>
    <n v="22.71"/>
    <n v="22.82"/>
    <n v="4931"/>
    <s v="2017Plan"/>
    <d v="2019-12-01T00:00:00"/>
    <x v="0"/>
    <x v="11"/>
    <s v="N/A"/>
    <n v="216.1"/>
    <x v="0"/>
  </r>
  <r>
    <x v="3"/>
    <x v="11"/>
    <n v="13"/>
    <s v="Trimble County 2"/>
    <n v="350"/>
    <n v="0"/>
    <n v="82.5"/>
    <n v="3"/>
    <n v="3193.1"/>
    <n v="9124"/>
    <n v="645"/>
    <n v="209.1"/>
    <n v="6677"/>
    <n v="28"/>
    <n v="99"/>
    <n v="0"/>
    <n v="508"/>
    <n v="20.53"/>
    <n v="20.81"/>
    <n v="7284"/>
    <s v="2017Plan"/>
    <d v="2019-12-01T00:00:00"/>
    <x v="0"/>
    <x v="12"/>
    <n v="283.5"/>
    <n v="66.5"/>
    <x v="0"/>
  </r>
  <r>
    <x v="3"/>
    <x v="1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3"/>
    <n v="0"/>
    <n v="0"/>
    <x v="1"/>
  </r>
  <r>
    <x v="3"/>
    <x v="11"/>
    <n v="15"/>
    <s v="Cane Run 7 2X1"/>
    <n v="373.5"/>
    <n v="0"/>
    <n v="73.5"/>
    <n v="6"/>
    <n v="2539.5"/>
    <n v="6799"/>
    <n v="573"/>
    <n v="355.9"/>
    <n v="9037"/>
    <n v="18"/>
    <n v="63"/>
    <n v="0"/>
    <n v="480"/>
    <n v="25.48"/>
    <n v="25.65"/>
    <n v="9580"/>
    <s v="2017Plan"/>
    <d v="2019-12-01T00:00:00"/>
    <x v="0"/>
    <x v="13"/>
    <n v="291.33"/>
    <n v="82.17"/>
    <x v="1"/>
  </r>
  <r>
    <x v="3"/>
    <x v="11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4"/>
    <n v="0"/>
    <n v="0"/>
    <x v="2"/>
  </r>
  <r>
    <x v="3"/>
    <x v="1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4"/>
    <n v="0"/>
    <n v="0"/>
    <x v="2"/>
  </r>
  <r>
    <x v="3"/>
    <x v="11"/>
    <n v="18"/>
    <s v="Brown 6"/>
    <n v="0.3"/>
    <n v="0"/>
    <n v="0.2"/>
    <n v="1"/>
    <n v="3.2"/>
    <n v="10667"/>
    <n v="2"/>
    <n v="357.8"/>
    <n v="12"/>
    <n v="0"/>
    <n v="10"/>
    <n v="0"/>
    <n v="1"/>
    <n v="41.07"/>
    <n v="73.02"/>
    <n v="22"/>
    <s v="2017Plan"/>
    <d v="2019-12-01T00:00:00"/>
    <x v="0"/>
    <x v="15"/>
    <n v="0.186"/>
    <n v="0.11399999999999999"/>
    <x v="2"/>
  </r>
  <r>
    <x v="3"/>
    <x v="11"/>
    <n v="19"/>
    <s v="Brown 7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6"/>
    <n v="0"/>
    <n v="0"/>
    <x v="2"/>
  </r>
  <r>
    <x v="3"/>
    <x v="1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7"/>
    <n v="0"/>
    <s v="N/A"/>
    <x v="2"/>
  </r>
  <r>
    <x v="3"/>
    <x v="1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7"/>
    <n v="0"/>
    <s v="N/A"/>
    <x v="2"/>
  </r>
  <r>
    <x v="3"/>
    <x v="1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8"/>
    <n v="0"/>
    <s v="N/A"/>
    <x v="2"/>
  </r>
  <r>
    <x v="3"/>
    <x v="1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8"/>
    <n v="0"/>
    <s v="N/A"/>
    <x v="2"/>
  </r>
  <r>
    <x v="3"/>
    <x v="11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9"/>
    <n v="0"/>
    <s v="N/A"/>
    <x v="2"/>
  </r>
  <r>
    <x v="3"/>
    <x v="1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19"/>
    <n v="0"/>
    <s v="N/A"/>
    <x v="2"/>
  </r>
  <r>
    <x v="3"/>
    <x v="1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20"/>
    <n v="0"/>
    <s v="N/A"/>
    <x v="2"/>
  </r>
  <r>
    <x v="3"/>
    <x v="1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20"/>
    <n v="0"/>
    <s v="N/A"/>
    <x v="2"/>
  </r>
  <r>
    <x v="3"/>
    <x v="11"/>
    <n v="28"/>
    <s v="Paddys Run 13"/>
    <n v="8.8000000000000007"/>
    <n v="0"/>
    <n v="6.7"/>
    <n v="6"/>
    <n v="105"/>
    <n v="11958"/>
    <n v="83"/>
    <n v="357.8"/>
    <n v="376"/>
    <n v="0"/>
    <n v="1"/>
    <n v="0"/>
    <n v="0"/>
    <n v="42.79"/>
    <n v="42.89"/>
    <n v="377"/>
    <s v="2017Plan"/>
    <d v="2019-12-01T00:00:00"/>
    <x v="0"/>
    <x v="21"/>
    <n v="4.1360000000000001"/>
    <n v="4.6640000000000006"/>
    <x v="2"/>
  </r>
  <r>
    <x v="3"/>
    <x v="11"/>
    <n v="29"/>
    <s v="Trimble Co 05"/>
    <n v="8.6999999999999993"/>
    <n v="0"/>
    <n v="6.5"/>
    <n v="13"/>
    <n v="96"/>
    <n v="11042"/>
    <n v="61"/>
    <n v="357.8"/>
    <n v="343"/>
    <n v="1"/>
    <n v="2"/>
    <n v="0"/>
    <n v="0"/>
    <n v="39.51"/>
    <n v="39.74"/>
    <n v="345"/>
    <s v="2017Plan"/>
    <d v="2019-12-01T00:00:00"/>
    <x v="0"/>
    <x v="22"/>
    <n v="6.1769999999999996"/>
    <n v="2.5229999999999997"/>
    <x v="2"/>
  </r>
  <r>
    <x v="3"/>
    <x v="11"/>
    <n v="30"/>
    <s v="Trimble Co 06"/>
    <n v="5.4"/>
    <n v="0"/>
    <n v="4.0999999999999996"/>
    <n v="10"/>
    <n v="59.1"/>
    <n v="10939"/>
    <n v="37"/>
    <n v="357.8"/>
    <n v="211"/>
    <n v="0"/>
    <n v="2"/>
    <n v="0"/>
    <n v="0"/>
    <n v="39.14"/>
    <n v="39.43"/>
    <n v="213"/>
    <s v="2017Plan"/>
    <d v="2019-12-01T00:00:00"/>
    <x v="0"/>
    <x v="23"/>
    <n v="3.8340000000000001"/>
    <n v="1.5660000000000001"/>
    <x v="2"/>
  </r>
  <r>
    <x v="3"/>
    <x v="11"/>
    <n v="31"/>
    <s v="Trimble Co 07"/>
    <n v="5.8"/>
    <n v="0"/>
    <n v="4.4000000000000004"/>
    <n v="10"/>
    <n v="64.2"/>
    <n v="11032"/>
    <n v="41"/>
    <n v="357.8"/>
    <n v="230"/>
    <n v="0"/>
    <n v="2"/>
    <n v="0"/>
    <n v="0"/>
    <n v="39.47"/>
    <n v="39.74"/>
    <n v="231"/>
    <s v="2017Plan"/>
    <d v="2019-12-01T00:00:00"/>
    <x v="0"/>
    <x v="24"/>
    <n v="3.6539999999999999"/>
    <n v="2.1459999999999999"/>
    <x v="2"/>
  </r>
  <r>
    <x v="3"/>
    <x v="11"/>
    <n v="32"/>
    <s v="Trimble Co 08"/>
    <n v="0.3"/>
    <n v="0"/>
    <n v="0.2"/>
    <n v="1"/>
    <n v="3.2"/>
    <n v="10972"/>
    <n v="2"/>
    <n v="357.8"/>
    <n v="11"/>
    <n v="0"/>
    <n v="0"/>
    <n v="0"/>
    <n v="0"/>
    <n v="39.26"/>
    <n v="39.82"/>
    <n v="11"/>
    <s v="2017Plan"/>
    <d v="2019-12-01T00:00:00"/>
    <x v="0"/>
    <x v="25"/>
    <n v="0.189"/>
    <n v="0.111"/>
    <x v="2"/>
  </r>
  <r>
    <x v="3"/>
    <x v="11"/>
    <n v="33"/>
    <s v="Trimble Co 09"/>
    <n v="1.1000000000000001"/>
    <n v="0"/>
    <n v="0.8"/>
    <n v="3"/>
    <n v="12.4"/>
    <n v="11084"/>
    <n v="8"/>
    <n v="357.8"/>
    <n v="44"/>
    <n v="0"/>
    <n v="0"/>
    <n v="0"/>
    <n v="0"/>
    <n v="39.659999999999997"/>
    <n v="40.07"/>
    <n v="45"/>
    <s v="2017Plan"/>
    <d v="2019-12-01T00:00:00"/>
    <x v="0"/>
    <x v="26"/>
    <n v="0.69300000000000006"/>
    <n v="0.40700000000000003"/>
    <x v="2"/>
  </r>
  <r>
    <x v="3"/>
    <x v="11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27"/>
    <n v="0"/>
    <n v="0"/>
    <x v="2"/>
  </r>
  <r>
    <x v="3"/>
    <x v="1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28"/>
    <s v="N/A"/>
    <n v="0"/>
    <x v="2"/>
  </r>
  <r>
    <x v="3"/>
    <x v="1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29"/>
    <n v="0"/>
    <s v="N/A"/>
    <x v="2"/>
  </r>
  <r>
    <x v="3"/>
    <x v="1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30"/>
    <s v="N/A"/>
    <n v="0"/>
    <x v="2"/>
  </r>
  <r>
    <x v="3"/>
    <x v="1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31"/>
    <s v="N/A"/>
    <n v="0"/>
    <x v="2"/>
  </r>
  <r>
    <x v="3"/>
    <x v="1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32"/>
    <s v="N/A"/>
    <n v="0"/>
    <x v="2"/>
  </r>
  <r>
    <x v="3"/>
    <x v="11"/>
    <n v="40"/>
    <s v="Dix Dam"/>
    <n v="9.3000000000000007"/>
    <n v="0"/>
    <n v="39.6"/>
    <n v="32"/>
    <s v=""/>
    <s v=""/>
    <n v="300"/>
    <n v="0"/>
    <n v="0"/>
    <s v=""/>
    <n v="0"/>
    <n v="0"/>
    <n v="0"/>
    <n v="0"/>
    <n v="0"/>
    <n v="0"/>
    <s v="2017Plan"/>
    <d v="2019-12-01T00:00:00"/>
    <x v="0"/>
    <x v="33"/>
    <n v="9.3000000000000007"/>
    <s v="N/A"/>
    <x v="3"/>
  </r>
  <r>
    <x v="3"/>
    <x v="11"/>
    <n v="41"/>
    <s v="Ohio Falls"/>
    <n v="20.7"/>
    <n v="0"/>
    <n v="100"/>
    <n v="0"/>
    <s v=""/>
    <s v=""/>
    <n v="744"/>
    <n v="0"/>
    <n v="0"/>
    <s v=""/>
    <n v="0"/>
    <n v="0"/>
    <n v="0"/>
    <n v="0"/>
    <n v="0"/>
    <n v="0"/>
    <s v="2017Plan"/>
    <d v="2019-12-01T00:00:00"/>
    <x v="0"/>
    <x v="34"/>
    <s v="N/A"/>
    <n v="20.7"/>
    <x v="3"/>
  </r>
  <r>
    <x v="3"/>
    <x v="11"/>
    <n v="42"/>
    <s v="Brown Solar"/>
    <n v="0.9"/>
    <n v="0"/>
    <n v="100"/>
    <n v="0"/>
    <s v=""/>
    <s v=""/>
    <n v="744"/>
    <n v="0"/>
    <n v="0"/>
    <s v=""/>
    <n v="0"/>
    <n v="0"/>
    <n v="0"/>
    <n v="0"/>
    <n v="0"/>
    <n v="0"/>
    <s v="2017Plan"/>
    <d v="2019-12-01T00:00:00"/>
    <x v="0"/>
    <x v="35"/>
    <n v="0.54900000000000004"/>
    <n v="0.35100000000000003"/>
    <x v="4"/>
  </r>
  <r>
    <x v="3"/>
    <x v="11"/>
    <n v="43"/>
    <s v="OVEC-K Min"/>
    <n v="11.5"/>
    <n v="0"/>
    <n v="100"/>
    <n v="0"/>
    <n v="1153.2"/>
    <n v="100000"/>
    <n v="744"/>
    <n v="27.8"/>
    <n v="321"/>
    <n v="0"/>
    <n v="0"/>
    <n v="0"/>
    <n v="0"/>
    <n v="27.8"/>
    <n v="27.8"/>
    <n v="321"/>
    <s v="2017Plan"/>
    <d v="2019-12-01T00:00:00"/>
    <x v="0"/>
    <x v="36"/>
    <n v="11.5"/>
    <s v="N/A"/>
    <x v="0"/>
  </r>
  <r>
    <x v="3"/>
    <x v="11"/>
    <n v="44"/>
    <s v="OVEC-K Max"/>
    <n v="3.5"/>
    <n v="0"/>
    <n v="14.2"/>
    <n v="35"/>
    <n v="349.8"/>
    <n v="100000"/>
    <n v="106"/>
    <n v="27.8"/>
    <n v="97"/>
    <n v="0"/>
    <n v="0"/>
    <n v="0"/>
    <n v="0"/>
    <n v="27.8"/>
    <n v="27.8"/>
    <n v="97"/>
    <s v="2017Plan"/>
    <d v="2019-12-01T00:00:00"/>
    <x v="0"/>
    <x v="36"/>
    <n v="3.5"/>
    <s v="N/A"/>
    <x v="0"/>
  </r>
  <r>
    <x v="3"/>
    <x v="11"/>
    <n v="45"/>
    <s v="OVEC-L Min"/>
    <n v="25.7"/>
    <n v="0"/>
    <n v="100"/>
    <n v="0"/>
    <n v="2566.8000000000002"/>
    <n v="100000"/>
    <n v="744"/>
    <n v="27.8"/>
    <n v="714"/>
    <n v="0"/>
    <n v="0"/>
    <n v="0"/>
    <n v="0"/>
    <n v="27.8"/>
    <n v="27.8"/>
    <n v="714"/>
    <s v="2017Plan"/>
    <d v="2019-12-01T00:00:00"/>
    <x v="0"/>
    <x v="36"/>
    <s v="N/A"/>
    <n v="25.7"/>
    <x v="0"/>
  </r>
  <r>
    <x v="3"/>
    <x v="11"/>
    <n v="46"/>
    <s v="OVEC-L Max"/>
    <n v="10.6"/>
    <n v="0"/>
    <n v="19.100000000000001"/>
    <n v="39"/>
    <n v="1063.5"/>
    <n v="100000"/>
    <n v="142"/>
    <n v="27.8"/>
    <n v="296"/>
    <n v="0"/>
    <n v="0"/>
    <n v="0"/>
    <n v="0"/>
    <n v="27.8"/>
    <n v="27.8"/>
    <n v="296"/>
    <s v="2017Plan"/>
    <d v="2019-12-01T00:00:00"/>
    <x v="0"/>
    <x v="36"/>
    <s v="N/A"/>
    <n v="10.6"/>
    <x v="0"/>
  </r>
  <r>
    <x v="3"/>
    <x v="1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5"/>
  </r>
  <r>
    <x v="3"/>
    <x v="1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5"/>
  </r>
  <r>
    <x v="3"/>
    <x v="1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5"/>
  </r>
  <r>
    <x v="3"/>
    <x v="1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5"/>
  </r>
  <r>
    <x v="3"/>
    <x v="1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5"/>
  </r>
  <r>
    <x v="3"/>
    <x v="1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5"/>
  </r>
  <r>
    <x v="3"/>
    <x v="1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5"/>
  </r>
  <r>
    <x v="3"/>
    <x v="1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5"/>
  </r>
  <r>
    <x v="3"/>
    <x v="1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5"/>
  </r>
  <r>
    <x v="3"/>
    <x v="11"/>
    <n v="56"/>
    <s v="PUR7X8 1"/>
    <n v="0.2"/>
    <n v="0"/>
    <n v="1.6"/>
    <n v="3"/>
    <s v=""/>
    <s v=""/>
    <n v="4"/>
    <n v="14.1"/>
    <n v="3"/>
    <s v=""/>
    <n v="0"/>
    <n v="0"/>
    <n v="1"/>
    <n v="20.18"/>
    <n v="20.18"/>
    <n v="4"/>
    <s v="2017Plan"/>
    <d v="2019-12-01T00:00:00"/>
    <x v="0"/>
    <x v="37"/>
    <s v="N/A"/>
    <s v="N/A"/>
    <x v="5"/>
  </r>
  <r>
    <x v="3"/>
    <x v="11"/>
    <n v="57"/>
    <s v="PUR7X8 2"/>
    <n v="0.2"/>
    <n v="0"/>
    <n v="1.2"/>
    <n v="3"/>
    <s v=""/>
    <s v=""/>
    <n v="3"/>
    <n v="13.9"/>
    <n v="2"/>
    <s v=""/>
    <n v="0"/>
    <n v="0"/>
    <n v="1"/>
    <n v="19.989999999999998"/>
    <n v="19.989999999999998"/>
    <n v="3"/>
    <s v="2017Plan"/>
    <d v="2019-12-01T00:00:00"/>
    <x v="0"/>
    <x v="37"/>
    <s v="N/A"/>
    <s v="N/A"/>
    <x v="5"/>
  </r>
  <r>
    <x v="3"/>
    <x v="11"/>
    <n v="58"/>
    <s v="PUR7X8 3"/>
    <n v="0.1"/>
    <n v="0"/>
    <n v="0.8"/>
    <n v="2"/>
    <s v=""/>
    <s v=""/>
    <n v="2"/>
    <n v="13.6"/>
    <n v="1"/>
    <s v=""/>
    <n v="0"/>
    <n v="0"/>
    <n v="1"/>
    <n v="19.73"/>
    <n v="19.73"/>
    <n v="2"/>
    <s v="2017Plan"/>
    <d v="2019-12-01T00:00:00"/>
    <x v="0"/>
    <x v="37"/>
    <s v="N/A"/>
    <s v="N/A"/>
    <x v="5"/>
  </r>
  <r>
    <x v="3"/>
    <x v="11"/>
    <n v="59"/>
    <s v="PUR7X8 4"/>
    <n v="0.1"/>
    <n v="0"/>
    <n v="0.4"/>
    <n v="1"/>
    <s v=""/>
    <s v=""/>
    <n v="1"/>
    <n v="14.4"/>
    <n v="1"/>
    <s v=""/>
    <n v="0"/>
    <n v="0"/>
    <n v="0"/>
    <n v="20.36"/>
    <n v="20.36"/>
    <n v="1"/>
    <s v="2017Plan"/>
    <d v="2019-12-01T00:00:00"/>
    <x v="0"/>
    <x v="37"/>
    <s v="N/A"/>
    <s v="N/A"/>
    <x v="5"/>
  </r>
  <r>
    <x v="3"/>
    <x v="11"/>
    <n v="60"/>
    <s v="NF5X16NF1"/>
    <n v="-44.2"/>
    <n v="0"/>
    <n v="31.4"/>
    <n v="22"/>
    <s v=""/>
    <s v=""/>
    <n v="307"/>
    <n v="40.1"/>
    <n v="-1772"/>
    <s v=""/>
    <n v="0"/>
    <n v="0"/>
    <n v="456"/>
    <n v="29.76"/>
    <n v="29.76"/>
    <n v="-1316"/>
    <s v="2017Plan"/>
    <d v="2019-12-01T00:00:00"/>
    <x v="0"/>
    <x v="37"/>
    <s v="N/A"/>
    <s v="N/A"/>
    <x v="6"/>
  </r>
  <r>
    <x v="3"/>
    <x v="11"/>
    <n v="61"/>
    <s v="NF7X8NF01"/>
    <n v="-7.8"/>
    <n v="0"/>
    <n v="31.6"/>
    <n v="28"/>
    <s v=""/>
    <s v=""/>
    <n v="223"/>
    <n v="35.5"/>
    <n v="-278"/>
    <s v=""/>
    <n v="0"/>
    <n v="0"/>
    <n v="69"/>
    <n v="26.79"/>
    <n v="26.79"/>
    <n v="-210"/>
    <s v="2017Plan"/>
    <d v="2019-12-01T00:00:00"/>
    <x v="0"/>
    <x v="37"/>
    <s v="N/A"/>
    <s v="N/A"/>
    <x v="6"/>
  </r>
  <r>
    <x v="3"/>
    <x v="11"/>
    <n v="62"/>
    <s v="NF2X16SAT1"/>
    <n v="-7.6"/>
    <n v="0"/>
    <n v="34"/>
    <n v="4"/>
    <s v=""/>
    <s v=""/>
    <n v="58"/>
    <n v="37.1"/>
    <n v="-282"/>
    <s v=""/>
    <n v="0"/>
    <n v="0"/>
    <n v="67"/>
    <n v="28.28"/>
    <n v="28.28"/>
    <n v="-215"/>
    <s v="2017Plan"/>
    <d v="2019-12-01T00:00:00"/>
    <x v="0"/>
    <x v="37"/>
    <s v="N/A"/>
    <s v="N/A"/>
    <x v="6"/>
  </r>
  <r>
    <x v="3"/>
    <x v="11"/>
    <n v="63"/>
    <s v="NF2X16SUN1"/>
    <n v="-5.4"/>
    <n v="0"/>
    <n v="19.2"/>
    <n v="5"/>
    <s v=""/>
    <s v=""/>
    <n v="73"/>
    <n v="39.700000000000003"/>
    <n v="-213"/>
    <s v=""/>
    <n v="0"/>
    <n v="0"/>
    <n v="49"/>
    <n v="30.61"/>
    <n v="30.61"/>
    <n v="-165"/>
    <s v="2017Plan"/>
    <d v="2019-12-01T00:00:00"/>
    <x v="0"/>
    <x v="37"/>
    <s v="N/A"/>
    <s v="N/A"/>
    <x v="6"/>
  </r>
  <r>
    <x v="3"/>
    <x v="1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6"/>
  </r>
  <r>
    <x v="3"/>
    <x v="1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6"/>
  </r>
  <r>
    <x v="3"/>
    <x v="1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6"/>
  </r>
  <r>
    <x v="3"/>
    <x v="1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6"/>
  </r>
  <r>
    <x v="3"/>
    <x v="1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19-12-01T00:00:00"/>
    <x v="0"/>
    <x v="37"/>
    <s v="N/A"/>
    <s v="N/A"/>
    <x v="7"/>
  </r>
  <r>
    <x v="3"/>
    <x v="1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37"/>
    <s v="N/A"/>
    <s v="N/A"/>
    <x v="1"/>
  </r>
  <r>
    <x v="3"/>
    <x v="1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37"/>
    <s v="N/A"/>
    <s v="N/A"/>
    <x v="1"/>
  </r>
  <r>
    <x v="3"/>
    <x v="1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37"/>
    <s v="N/A"/>
    <s v="N/A"/>
    <x v="1"/>
  </r>
  <r>
    <x v="3"/>
    <x v="1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37"/>
    <s v="N/A"/>
    <s v="N/A"/>
    <x v="1"/>
  </r>
  <r>
    <x v="3"/>
    <x v="11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19-12-01T00:00:00"/>
    <x v="0"/>
    <x v="38"/>
    <s v="N/A"/>
    <n v="0"/>
    <x v="2"/>
  </r>
  <r>
    <x v="4"/>
    <x v="0"/>
    <n v="1"/>
    <s v="Brown 1"/>
    <n v="4.9000000000000004"/>
    <n v="0"/>
    <n v="6.1"/>
    <n v="2"/>
    <n v="57.6"/>
    <n v="11829"/>
    <n v="127"/>
    <n v="269.8"/>
    <n v="155"/>
    <n v="2"/>
    <n v="28"/>
    <n v="0"/>
    <n v="15"/>
    <n v="34.92"/>
    <n v="40.65"/>
    <n v="198"/>
    <s v="2017Plan"/>
    <d v="2020-01-01T00:00:00"/>
    <x v="0"/>
    <x v="0"/>
    <n v="4.9000000000000004"/>
    <s v="N/A"/>
    <x v="0"/>
  </r>
  <r>
    <x v="4"/>
    <x v="0"/>
    <n v="2"/>
    <s v="Brown 2"/>
    <n v="35"/>
    <n v="0"/>
    <n v="28"/>
    <n v="2"/>
    <n v="382.6"/>
    <n v="10923"/>
    <n v="504"/>
    <n v="269.8"/>
    <n v="1032"/>
    <n v="2"/>
    <n v="32"/>
    <n v="0"/>
    <n v="79"/>
    <n v="31.74"/>
    <n v="32.64"/>
    <n v="1143"/>
    <s v="2017Plan"/>
    <d v="2020-01-01T00:00:00"/>
    <x v="0"/>
    <x v="1"/>
    <n v="35"/>
    <s v="N/A"/>
    <x v="0"/>
  </r>
  <r>
    <x v="4"/>
    <x v="0"/>
    <n v="3"/>
    <s v="Brown 3"/>
    <n v="60.6"/>
    <n v="0"/>
    <n v="19.7"/>
    <n v="2"/>
    <n v="734.9"/>
    <n v="12121"/>
    <n v="382"/>
    <n v="269.8"/>
    <n v="1983"/>
    <n v="2"/>
    <n v="38"/>
    <n v="0"/>
    <n v="195"/>
    <n v="35.909999999999997"/>
    <n v="36.54"/>
    <n v="2215"/>
    <s v="2017Plan"/>
    <d v="2020-01-01T00:00:00"/>
    <x v="0"/>
    <x v="2"/>
    <n v="60.6"/>
    <s v="N/A"/>
    <x v="0"/>
  </r>
  <r>
    <x v="4"/>
    <x v="0"/>
    <n v="4"/>
    <s v="Ghent 1"/>
    <n v="298.2"/>
    <n v="0"/>
    <n v="84.2"/>
    <n v="2"/>
    <n v="3088.9"/>
    <n v="10359"/>
    <n v="691"/>
    <n v="204.6"/>
    <n v="6320"/>
    <n v="2"/>
    <n v="39"/>
    <n v="0"/>
    <n v="609"/>
    <n v="23.24"/>
    <n v="23.37"/>
    <n v="6967"/>
    <s v="2017Plan"/>
    <d v="2020-01-01T00:00:00"/>
    <x v="0"/>
    <x v="3"/>
    <n v="298.2"/>
    <s v="N/A"/>
    <x v="0"/>
  </r>
  <r>
    <x v="4"/>
    <x v="0"/>
    <n v="5"/>
    <s v="Ghent 2"/>
    <n v="288"/>
    <n v="0"/>
    <n v="81.5"/>
    <n v="2"/>
    <n v="2970.4"/>
    <n v="10314"/>
    <n v="683"/>
    <n v="204.6"/>
    <n v="6077"/>
    <n v="2"/>
    <n v="34"/>
    <n v="0"/>
    <n v="344"/>
    <n v="22.3"/>
    <n v="22.42"/>
    <n v="6456"/>
    <s v="2017Plan"/>
    <d v="2020-01-01T00:00:00"/>
    <x v="0"/>
    <x v="4"/>
    <n v="288"/>
    <s v="N/A"/>
    <x v="0"/>
  </r>
  <r>
    <x v="4"/>
    <x v="0"/>
    <n v="6"/>
    <s v="Ghent 3"/>
    <n v="259.2"/>
    <n v="0"/>
    <n v="72.900000000000006"/>
    <n v="2"/>
    <n v="2894.7"/>
    <n v="11166"/>
    <n v="667"/>
    <n v="204.6"/>
    <n v="5922"/>
    <n v="3"/>
    <n v="61"/>
    <n v="0"/>
    <n v="516"/>
    <n v="24.83"/>
    <n v="25.07"/>
    <n v="6500"/>
    <s v="2017Plan"/>
    <d v="2020-01-01T00:00:00"/>
    <x v="0"/>
    <x v="5"/>
    <n v="259.2"/>
    <s v="N/A"/>
    <x v="0"/>
  </r>
  <r>
    <x v="4"/>
    <x v="0"/>
    <n v="7"/>
    <s v="Ghent 4"/>
    <n v="309.8"/>
    <n v="0"/>
    <n v="85.5"/>
    <n v="2"/>
    <n v="3354.5"/>
    <n v="10827"/>
    <n v="697"/>
    <n v="204.6"/>
    <n v="6863"/>
    <n v="4"/>
    <n v="67"/>
    <n v="0"/>
    <n v="639"/>
    <n v="24.21"/>
    <n v="24.43"/>
    <n v="7570"/>
    <s v="2017Plan"/>
    <d v="2020-01-01T00:00:00"/>
    <x v="0"/>
    <x v="6"/>
    <n v="309.8"/>
    <s v="N/A"/>
    <x v="0"/>
  </r>
  <r>
    <x v="4"/>
    <x v="0"/>
    <n v="8"/>
    <s v="Mill Creek 1"/>
    <n v="176.7"/>
    <n v="0"/>
    <n v="79.2"/>
    <n v="2"/>
    <n v="1858.2"/>
    <n v="10513"/>
    <n v="689"/>
    <n v="202.1"/>
    <n v="3756"/>
    <n v="4"/>
    <n v="18"/>
    <n v="0"/>
    <n v="162"/>
    <n v="22.17"/>
    <n v="22.27"/>
    <n v="3937"/>
    <s v="2017Plan"/>
    <d v="2020-01-01T00:00:00"/>
    <x v="0"/>
    <x v="7"/>
    <s v="N/A"/>
    <n v="176.7"/>
    <x v="0"/>
  </r>
  <r>
    <x v="4"/>
    <x v="0"/>
    <n v="9"/>
    <s v="Mill Creek 2"/>
    <n v="179.1"/>
    <n v="0"/>
    <n v="81.599999999999994"/>
    <n v="2"/>
    <n v="1902.4"/>
    <n v="10624"/>
    <n v="689"/>
    <n v="202.1"/>
    <n v="3846"/>
    <n v="4"/>
    <n v="18"/>
    <n v="0"/>
    <n v="209"/>
    <n v="22.64"/>
    <n v="22.74"/>
    <n v="4072"/>
    <s v="2017Plan"/>
    <d v="2020-01-01T00:00:00"/>
    <x v="0"/>
    <x v="8"/>
    <s v="N/A"/>
    <n v="179.1"/>
    <x v="0"/>
  </r>
  <r>
    <x v="4"/>
    <x v="0"/>
    <n v="10"/>
    <s v="Mill Creek 3"/>
    <n v="227.2"/>
    <n v="0"/>
    <n v="78.7"/>
    <n v="2"/>
    <n v="2418.6"/>
    <n v="10646"/>
    <n v="694"/>
    <n v="202.1"/>
    <n v="4889"/>
    <n v="12"/>
    <n v="50"/>
    <n v="0"/>
    <n v="298"/>
    <n v="22.83"/>
    <n v="23.05"/>
    <n v="5237"/>
    <s v="2017Plan"/>
    <d v="2020-01-01T00:00:00"/>
    <x v="0"/>
    <x v="9"/>
    <s v="N/A"/>
    <n v="227.2"/>
    <x v="0"/>
  </r>
  <r>
    <x v="4"/>
    <x v="0"/>
    <n v="11"/>
    <s v="Mill Creek 4"/>
    <n v="308.89999999999998"/>
    <n v="0"/>
    <n v="85.4"/>
    <n v="2"/>
    <n v="3199.8"/>
    <n v="10357"/>
    <n v="682"/>
    <n v="202.1"/>
    <n v="6468"/>
    <n v="19"/>
    <n v="79"/>
    <n v="0"/>
    <n v="376"/>
    <n v="22.16"/>
    <n v="22.41"/>
    <n v="6924"/>
    <s v="2017Plan"/>
    <d v="2020-01-01T00:00:00"/>
    <x v="0"/>
    <x v="10"/>
    <s v="N/A"/>
    <n v="308.89999999999998"/>
    <x v="0"/>
  </r>
  <r>
    <x v="4"/>
    <x v="0"/>
    <n v="12"/>
    <s v="Trimble County 1"/>
    <n v="225.2"/>
    <n v="0"/>
    <n v="81.8"/>
    <n v="2"/>
    <n v="2399.6"/>
    <n v="10657"/>
    <n v="700"/>
    <n v="199.8"/>
    <n v="4795"/>
    <n v="7"/>
    <n v="27"/>
    <n v="0"/>
    <n v="305"/>
    <n v="22.65"/>
    <n v="22.77"/>
    <n v="5127"/>
    <s v="2017Plan"/>
    <d v="2020-01-01T00:00:00"/>
    <x v="0"/>
    <x v="11"/>
    <s v="N/A"/>
    <n v="225.2"/>
    <x v="0"/>
  </r>
  <r>
    <x v="4"/>
    <x v="0"/>
    <n v="13"/>
    <s v="Trimble County 2"/>
    <n v="365.1"/>
    <n v="0"/>
    <n v="86.1"/>
    <n v="1"/>
    <n v="3330.5"/>
    <n v="9122"/>
    <n v="666"/>
    <n v="208.6"/>
    <n v="6948"/>
    <n v="14"/>
    <n v="56"/>
    <n v="0"/>
    <n v="543"/>
    <n v="20.52"/>
    <n v="20.67"/>
    <n v="7547"/>
    <s v="2017Plan"/>
    <d v="2020-01-01T00:00:00"/>
    <x v="0"/>
    <x v="12"/>
    <n v="295.73100000000005"/>
    <n v="69.369"/>
    <x v="0"/>
  </r>
  <r>
    <x v="4"/>
    <x v="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13"/>
    <n v="0"/>
    <n v="0"/>
    <x v="1"/>
  </r>
  <r>
    <x v="4"/>
    <x v="0"/>
    <n v="15"/>
    <s v="Cane Run 7 2X1"/>
    <n v="291.89999999999998"/>
    <n v="0"/>
    <n v="57.4"/>
    <n v="11"/>
    <n v="2028.5"/>
    <n v="6950"/>
    <n v="521"/>
    <n v="399.7"/>
    <n v="8108"/>
    <n v="32"/>
    <n v="130"/>
    <n v="0"/>
    <n v="445"/>
    <n v="29.3"/>
    <n v="29.75"/>
    <n v="8683"/>
    <s v="2017Plan"/>
    <d v="2020-01-01T00:00:00"/>
    <x v="0"/>
    <x v="13"/>
    <n v="227.68199999999999"/>
    <n v="64.217999999999989"/>
    <x v="1"/>
  </r>
  <r>
    <x v="4"/>
    <x v="0"/>
    <n v="16"/>
    <s v="Brown 5"/>
    <n v="0.1"/>
    <n v="0"/>
    <n v="0.1"/>
    <n v="1"/>
    <n v="1.9"/>
    <n v="15149"/>
    <n v="2"/>
    <n v="401.9"/>
    <n v="8"/>
    <n v="0"/>
    <n v="0"/>
    <n v="0"/>
    <n v="0"/>
    <n v="60.88"/>
    <n v="62.93"/>
    <n v="8"/>
    <s v="2017Plan"/>
    <d v="2020-01-01T00:00:00"/>
    <x v="0"/>
    <x v="14"/>
    <n v="4.7E-2"/>
    <n v="5.3000000000000005E-2"/>
    <x v="2"/>
  </r>
  <r>
    <x v="4"/>
    <x v="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14"/>
    <n v="0"/>
    <n v="0"/>
    <x v="2"/>
  </r>
  <r>
    <x v="4"/>
    <x v="0"/>
    <n v="18"/>
    <s v="Brown 6"/>
    <n v="0.7"/>
    <n v="0"/>
    <n v="0.6"/>
    <n v="2"/>
    <n v="8.3000000000000007"/>
    <n v="11404"/>
    <n v="6"/>
    <n v="401.9"/>
    <n v="33"/>
    <n v="0"/>
    <n v="20"/>
    <n v="0"/>
    <n v="3"/>
    <n v="49.5"/>
    <n v="76.680000000000007"/>
    <n v="56"/>
    <s v="2017Plan"/>
    <d v="2020-01-01T00:00:00"/>
    <x v="0"/>
    <x v="15"/>
    <n v="0.434"/>
    <n v="0.26599999999999996"/>
    <x v="2"/>
  </r>
  <r>
    <x v="4"/>
    <x v="0"/>
    <n v="19"/>
    <s v="Brown 7"/>
    <n v="0.7"/>
    <n v="0"/>
    <n v="0.6"/>
    <n v="1"/>
    <n v="8.3000000000000007"/>
    <n v="11433"/>
    <n v="6"/>
    <n v="401.9"/>
    <n v="33"/>
    <n v="0"/>
    <n v="1"/>
    <n v="0"/>
    <n v="0"/>
    <n v="45.95"/>
    <n v="47.32"/>
    <n v="34"/>
    <s v="2017Plan"/>
    <d v="2020-01-01T00:00:00"/>
    <x v="0"/>
    <x v="16"/>
    <n v="0.434"/>
    <n v="0.26599999999999996"/>
    <x v="2"/>
  </r>
  <r>
    <x v="4"/>
    <x v="0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17"/>
    <n v="0"/>
    <s v="N/A"/>
    <x v="2"/>
  </r>
  <r>
    <x v="4"/>
    <x v="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17"/>
    <n v="0"/>
    <s v="N/A"/>
    <x v="2"/>
  </r>
  <r>
    <x v="4"/>
    <x v="0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18"/>
    <n v="0"/>
    <s v="N/A"/>
    <x v="2"/>
  </r>
  <r>
    <x v="4"/>
    <x v="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18"/>
    <n v="0"/>
    <s v="N/A"/>
    <x v="2"/>
  </r>
  <r>
    <x v="4"/>
    <x v="0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19"/>
    <n v="0"/>
    <s v="N/A"/>
    <x v="2"/>
  </r>
  <r>
    <x v="4"/>
    <x v="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19"/>
    <n v="0"/>
    <s v="N/A"/>
    <x v="2"/>
  </r>
  <r>
    <x v="4"/>
    <x v="0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20"/>
    <n v="0"/>
    <s v="N/A"/>
    <x v="2"/>
  </r>
  <r>
    <x v="4"/>
    <x v="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20"/>
    <n v="0"/>
    <s v="N/A"/>
    <x v="2"/>
  </r>
  <r>
    <x v="4"/>
    <x v="0"/>
    <n v="28"/>
    <s v="Paddys Run 13"/>
    <n v="11"/>
    <n v="0"/>
    <n v="8.4"/>
    <n v="11"/>
    <n v="122.8"/>
    <n v="11207"/>
    <n v="86"/>
    <n v="401.9"/>
    <n v="494"/>
    <n v="0"/>
    <n v="2"/>
    <n v="0"/>
    <n v="0"/>
    <n v="45.04"/>
    <n v="45.22"/>
    <n v="496"/>
    <s v="2017Plan"/>
    <d v="2020-01-01T00:00:00"/>
    <x v="0"/>
    <x v="21"/>
    <n v="5.17"/>
    <n v="5.83"/>
    <x v="2"/>
  </r>
  <r>
    <x v="4"/>
    <x v="0"/>
    <n v="29"/>
    <s v="Trimble Co 05"/>
    <n v="19.3"/>
    <n v="0"/>
    <n v="14.5"/>
    <n v="18"/>
    <n v="219.8"/>
    <n v="11371"/>
    <n v="146"/>
    <n v="401.9"/>
    <n v="883"/>
    <n v="1"/>
    <n v="3"/>
    <n v="0"/>
    <n v="0"/>
    <n v="45.7"/>
    <n v="45.87"/>
    <n v="887"/>
    <s v="2017Plan"/>
    <d v="2020-01-01T00:00:00"/>
    <x v="0"/>
    <x v="22"/>
    <n v="13.702999999999999"/>
    <n v="5.5969999999999995"/>
    <x v="2"/>
  </r>
  <r>
    <x v="4"/>
    <x v="0"/>
    <n v="30"/>
    <s v="Trimble Co 06"/>
    <n v="12"/>
    <n v="0"/>
    <n v="9"/>
    <n v="15"/>
    <n v="135.80000000000001"/>
    <n v="11272"/>
    <n v="89"/>
    <n v="401.9"/>
    <n v="546"/>
    <n v="1"/>
    <n v="3"/>
    <n v="0"/>
    <n v="0"/>
    <n v="45.3"/>
    <n v="45.52"/>
    <n v="549"/>
    <s v="2017Plan"/>
    <d v="2020-01-01T00:00:00"/>
    <x v="0"/>
    <x v="23"/>
    <n v="8.52"/>
    <n v="3.4799999999999995"/>
    <x v="2"/>
  </r>
  <r>
    <x v="4"/>
    <x v="0"/>
    <n v="31"/>
    <s v="Trimble Co 07"/>
    <n v="13.5"/>
    <n v="0"/>
    <n v="10.1"/>
    <n v="15"/>
    <n v="150.4"/>
    <n v="11145"/>
    <n v="97"/>
    <n v="401.9"/>
    <n v="604"/>
    <n v="1"/>
    <n v="3"/>
    <n v="0"/>
    <n v="0"/>
    <n v="44.79"/>
    <n v="44.99"/>
    <n v="607"/>
    <s v="2017Plan"/>
    <d v="2020-01-01T00:00:00"/>
    <x v="0"/>
    <x v="24"/>
    <n v="8.5050000000000008"/>
    <n v="4.9950000000000001"/>
    <x v="2"/>
  </r>
  <r>
    <x v="4"/>
    <x v="0"/>
    <n v="32"/>
    <s v="Trimble Co 08"/>
    <n v="1.2"/>
    <n v="0"/>
    <n v="0.9"/>
    <n v="3"/>
    <n v="13.3"/>
    <n v="10719"/>
    <n v="8"/>
    <n v="401.9"/>
    <n v="54"/>
    <n v="0"/>
    <n v="1"/>
    <n v="0"/>
    <n v="0"/>
    <n v="43.08"/>
    <n v="43.49"/>
    <n v="54"/>
    <s v="2017Plan"/>
    <d v="2020-01-01T00:00:00"/>
    <x v="0"/>
    <x v="25"/>
    <n v="0.75600000000000001"/>
    <n v="0.44400000000000001"/>
    <x v="2"/>
  </r>
  <r>
    <x v="4"/>
    <x v="0"/>
    <n v="33"/>
    <s v="Trimble Co 09"/>
    <n v="4.9000000000000004"/>
    <n v="0"/>
    <n v="3.7"/>
    <n v="9"/>
    <n v="53.7"/>
    <n v="11032"/>
    <n v="34"/>
    <n v="401.9"/>
    <n v="216"/>
    <n v="0"/>
    <n v="2"/>
    <n v="0"/>
    <n v="0"/>
    <n v="44.33"/>
    <n v="44.66"/>
    <n v="217"/>
    <s v="2017Plan"/>
    <d v="2020-01-01T00:00:00"/>
    <x v="0"/>
    <x v="26"/>
    <n v="3.0870000000000002"/>
    <n v="1.8130000000000002"/>
    <x v="2"/>
  </r>
  <r>
    <x v="4"/>
    <x v="0"/>
    <n v="34"/>
    <s v="Trimble Co 10"/>
    <n v="0.6"/>
    <n v="0"/>
    <n v="0.5"/>
    <n v="2"/>
    <n v="6.8"/>
    <n v="10589"/>
    <n v="4"/>
    <n v="401.9"/>
    <n v="27"/>
    <n v="0"/>
    <n v="0"/>
    <n v="0"/>
    <n v="0"/>
    <n v="42.56"/>
    <n v="43.12"/>
    <n v="28"/>
    <s v="2017Plan"/>
    <d v="2020-01-01T00:00:00"/>
    <x v="0"/>
    <x v="27"/>
    <n v="0.378"/>
    <n v="0.222"/>
    <x v="2"/>
  </r>
  <r>
    <x v="4"/>
    <x v="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28"/>
    <s v="N/A"/>
    <n v="0"/>
    <x v="2"/>
  </r>
  <r>
    <x v="4"/>
    <x v="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29"/>
    <n v="0"/>
    <s v="N/A"/>
    <x v="2"/>
  </r>
  <r>
    <x v="4"/>
    <x v="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30"/>
    <s v="N/A"/>
    <n v="0"/>
    <x v="2"/>
  </r>
  <r>
    <x v="4"/>
    <x v="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31"/>
    <s v="N/A"/>
    <n v="0"/>
    <x v="2"/>
  </r>
  <r>
    <x v="4"/>
    <x v="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32"/>
    <s v="N/A"/>
    <n v="0"/>
    <x v="2"/>
  </r>
  <r>
    <x v="4"/>
    <x v="0"/>
    <n v="40"/>
    <s v="Dix Dam"/>
    <n v="10.8"/>
    <n v="0"/>
    <n v="46"/>
    <n v="41"/>
    <s v=""/>
    <s v=""/>
    <n v="350"/>
    <n v="0"/>
    <n v="0"/>
    <s v=""/>
    <n v="0"/>
    <n v="0"/>
    <n v="0"/>
    <n v="0"/>
    <n v="0"/>
    <n v="0"/>
    <s v="2017Plan"/>
    <d v="2020-01-01T00:00:00"/>
    <x v="0"/>
    <x v="33"/>
    <n v="10.8"/>
    <s v="N/A"/>
    <x v="3"/>
  </r>
  <r>
    <x v="4"/>
    <x v="0"/>
    <n v="41"/>
    <s v="Ohio Falls"/>
    <n v="23.4"/>
    <n v="0"/>
    <n v="100"/>
    <n v="0"/>
    <s v=""/>
    <s v=""/>
    <n v="744"/>
    <n v="0"/>
    <n v="0"/>
    <s v=""/>
    <n v="0"/>
    <n v="0"/>
    <n v="0"/>
    <n v="0"/>
    <n v="0"/>
    <n v="0"/>
    <s v="2017Plan"/>
    <d v="2020-01-01T00:00:00"/>
    <x v="0"/>
    <x v="34"/>
    <s v="N/A"/>
    <n v="23.4"/>
    <x v="3"/>
  </r>
  <r>
    <x v="4"/>
    <x v="0"/>
    <n v="42"/>
    <s v="Brown Solar"/>
    <n v="0.9"/>
    <n v="0"/>
    <n v="100"/>
    <n v="0"/>
    <s v=""/>
    <s v=""/>
    <n v="744"/>
    <n v="0"/>
    <n v="0"/>
    <s v=""/>
    <n v="0"/>
    <n v="0"/>
    <n v="0"/>
    <n v="0"/>
    <n v="0"/>
    <n v="0"/>
    <s v="2017Plan"/>
    <d v="2020-01-01T00:00:00"/>
    <x v="0"/>
    <x v="35"/>
    <n v="0.54900000000000004"/>
    <n v="0.35100000000000003"/>
    <x v="4"/>
  </r>
  <r>
    <x v="4"/>
    <x v="0"/>
    <n v="43"/>
    <s v="OVEC-K Min"/>
    <n v="11.5"/>
    <n v="0"/>
    <n v="100"/>
    <n v="0"/>
    <n v="1153.2"/>
    <n v="100000"/>
    <n v="744"/>
    <n v="28.3"/>
    <n v="327"/>
    <n v="0"/>
    <n v="0"/>
    <n v="0"/>
    <n v="0"/>
    <n v="28.32"/>
    <n v="28.32"/>
    <n v="327"/>
    <s v="2017Plan"/>
    <d v="2020-01-01T00:00:00"/>
    <x v="0"/>
    <x v="36"/>
    <n v="11.5"/>
    <s v="N/A"/>
    <x v="0"/>
  </r>
  <r>
    <x v="4"/>
    <x v="0"/>
    <n v="44"/>
    <s v="OVEC-K Max"/>
    <n v="5.4"/>
    <n v="0"/>
    <n v="22"/>
    <n v="44"/>
    <n v="541.20000000000005"/>
    <n v="100000"/>
    <n v="164"/>
    <n v="28.3"/>
    <n v="153"/>
    <n v="0"/>
    <n v="0"/>
    <n v="0"/>
    <n v="0"/>
    <n v="28.32"/>
    <n v="28.32"/>
    <n v="153"/>
    <s v="2017Plan"/>
    <d v="2020-01-01T00:00:00"/>
    <x v="0"/>
    <x v="36"/>
    <n v="5.4"/>
    <s v="N/A"/>
    <x v="0"/>
  </r>
  <r>
    <x v="4"/>
    <x v="0"/>
    <n v="45"/>
    <s v="OVEC-L Min"/>
    <n v="25.7"/>
    <n v="0"/>
    <n v="100"/>
    <n v="0"/>
    <n v="2566.8000000000002"/>
    <n v="100000"/>
    <n v="744"/>
    <n v="28.3"/>
    <n v="727"/>
    <n v="0"/>
    <n v="0"/>
    <n v="0"/>
    <n v="0"/>
    <n v="28.32"/>
    <n v="28.32"/>
    <n v="727"/>
    <s v="2017Plan"/>
    <d v="2020-01-01T00:00:00"/>
    <x v="0"/>
    <x v="36"/>
    <s v="N/A"/>
    <n v="25.7"/>
    <x v="0"/>
  </r>
  <r>
    <x v="4"/>
    <x v="0"/>
    <n v="46"/>
    <s v="OVEC-L Max"/>
    <n v="17"/>
    <n v="0"/>
    <n v="30.4"/>
    <n v="58"/>
    <n v="1695"/>
    <n v="100000"/>
    <n v="226"/>
    <n v="28.3"/>
    <n v="480"/>
    <n v="0"/>
    <n v="0"/>
    <n v="0"/>
    <n v="0"/>
    <n v="28.32"/>
    <n v="28.32"/>
    <n v="480"/>
    <s v="2017Plan"/>
    <d v="2020-01-01T00:00:00"/>
    <x v="0"/>
    <x v="36"/>
    <s v="N/A"/>
    <n v="17"/>
    <x v="0"/>
  </r>
  <r>
    <x v="4"/>
    <x v="0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5"/>
  </r>
  <r>
    <x v="4"/>
    <x v="0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5"/>
  </r>
  <r>
    <x v="4"/>
    <x v="0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5"/>
  </r>
  <r>
    <x v="4"/>
    <x v="0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5"/>
  </r>
  <r>
    <x v="4"/>
    <x v="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5"/>
  </r>
  <r>
    <x v="4"/>
    <x v="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5"/>
  </r>
  <r>
    <x v="4"/>
    <x v="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5"/>
  </r>
  <r>
    <x v="4"/>
    <x v="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5"/>
  </r>
  <r>
    <x v="4"/>
    <x v="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5"/>
  </r>
  <r>
    <x v="4"/>
    <x v="0"/>
    <n v="56"/>
    <s v="PUR7X8 1"/>
    <n v="0.9"/>
    <n v="0"/>
    <n v="6.9"/>
    <n v="7"/>
    <s v=""/>
    <s v=""/>
    <n v="17"/>
    <n v="14.5"/>
    <n v="12"/>
    <s v=""/>
    <n v="0"/>
    <n v="0"/>
    <n v="6"/>
    <n v="21.94"/>
    <n v="21.94"/>
    <n v="19"/>
    <s v="2017Plan"/>
    <d v="2020-01-01T00:00:00"/>
    <x v="0"/>
    <x v="37"/>
    <s v="N/A"/>
    <s v="N/A"/>
    <x v="5"/>
  </r>
  <r>
    <x v="4"/>
    <x v="0"/>
    <n v="57"/>
    <s v="PUR7X8 2"/>
    <n v="0.7"/>
    <n v="0"/>
    <n v="5.6"/>
    <n v="6"/>
    <s v=""/>
    <s v=""/>
    <n v="14"/>
    <n v="12.8"/>
    <n v="9"/>
    <s v=""/>
    <n v="0"/>
    <n v="0"/>
    <n v="5"/>
    <n v="19.89"/>
    <n v="19.89"/>
    <n v="14"/>
    <s v="2017Plan"/>
    <d v="2020-01-01T00:00:00"/>
    <x v="0"/>
    <x v="37"/>
    <s v="N/A"/>
    <s v="N/A"/>
    <x v="5"/>
  </r>
  <r>
    <x v="4"/>
    <x v="0"/>
    <n v="58"/>
    <s v="PUR7X8 3"/>
    <n v="0.6"/>
    <n v="0"/>
    <n v="4.8"/>
    <n v="5"/>
    <s v=""/>
    <s v=""/>
    <n v="12"/>
    <n v="12"/>
    <n v="7"/>
    <s v=""/>
    <n v="0"/>
    <n v="0"/>
    <n v="4"/>
    <n v="18.97"/>
    <n v="18.97"/>
    <n v="11"/>
    <s v="2017Plan"/>
    <d v="2020-01-01T00:00:00"/>
    <x v="0"/>
    <x v="37"/>
    <s v="N/A"/>
    <s v="N/A"/>
    <x v="5"/>
  </r>
  <r>
    <x v="4"/>
    <x v="0"/>
    <n v="59"/>
    <s v="PUR7X8 4"/>
    <n v="0.6"/>
    <n v="0"/>
    <n v="4.4000000000000004"/>
    <n v="4"/>
    <s v=""/>
    <s v=""/>
    <n v="11"/>
    <n v="11.9"/>
    <n v="7"/>
    <s v=""/>
    <n v="0"/>
    <n v="0"/>
    <n v="4"/>
    <n v="18.899999999999999"/>
    <n v="18.899999999999999"/>
    <n v="10"/>
    <s v="2017Plan"/>
    <d v="2020-01-01T00:00:00"/>
    <x v="0"/>
    <x v="37"/>
    <s v="N/A"/>
    <s v="N/A"/>
    <x v="5"/>
  </r>
  <r>
    <x v="4"/>
    <x v="0"/>
    <n v="60"/>
    <s v="NF5X16NF1"/>
    <n v="-27.2"/>
    <n v="0"/>
    <n v="18.5"/>
    <n v="25"/>
    <s v=""/>
    <s v=""/>
    <n v="295"/>
    <n v="44.9"/>
    <n v="-1221"/>
    <s v=""/>
    <n v="0"/>
    <n v="0"/>
    <n v="315"/>
    <n v="33.32"/>
    <n v="33.32"/>
    <n v="-906"/>
    <s v="2017Plan"/>
    <d v="2020-01-01T00:00:00"/>
    <x v="0"/>
    <x v="37"/>
    <s v="N/A"/>
    <s v="N/A"/>
    <x v="6"/>
  </r>
  <r>
    <x v="4"/>
    <x v="0"/>
    <n v="61"/>
    <s v="NF7X8NF01"/>
    <n v="-9.1999999999999993"/>
    <n v="0"/>
    <n v="37"/>
    <n v="31"/>
    <s v=""/>
    <s v=""/>
    <n v="234"/>
    <n v="43.4"/>
    <n v="-398"/>
    <s v=""/>
    <n v="0"/>
    <n v="0"/>
    <n v="92"/>
    <n v="33.409999999999997"/>
    <n v="33.409999999999997"/>
    <n v="-306"/>
    <s v="2017Plan"/>
    <d v="2020-01-01T00:00:00"/>
    <x v="0"/>
    <x v="37"/>
    <s v="N/A"/>
    <s v="N/A"/>
    <x v="6"/>
  </r>
  <r>
    <x v="4"/>
    <x v="0"/>
    <n v="62"/>
    <s v="NF2X16SAT1"/>
    <n v="-7.4"/>
    <n v="0"/>
    <n v="32.799999999999997"/>
    <n v="4"/>
    <s v=""/>
    <s v=""/>
    <n v="64"/>
    <n v="44.4"/>
    <n v="-327"/>
    <s v=""/>
    <n v="0"/>
    <n v="0"/>
    <n v="74"/>
    <n v="34.340000000000003"/>
    <n v="34.340000000000003"/>
    <n v="-253"/>
    <s v="2017Plan"/>
    <d v="2020-01-01T00:00:00"/>
    <x v="0"/>
    <x v="37"/>
    <s v="N/A"/>
    <s v="N/A"/>
    <x v="6"/>
  </r>
  <r>
    <x v="4"/>
    <x v="0"/>
    <n v="63"/>
    <s v="NF2X16SUN1"/>
    <n v="-8.8000000000000007"/>
    <n v="0"/>
    <n v="39.299999999999997"/>
    <n v="4"/>
    <s v=""/>
    <s v=""/>
    <n v="64"/>
    <n v="44"/>
    <n v="-387"/>
    <s v=""/>
    <n v="0"/>
    <n v="0"/>
    <n v="88"/>
    <n v="33.99"/>
    <n v="33.99"/>
    <n v="-299"/>
    <s v="2017Plan"/>
    <d v="2020-01-01T00:00:00"/>
    <x v="0"/>
    <x v="37"/>
    <s v="N/A"/>
    <s v="N/A"/>
    <x v="6"/>
  </r>
  <r>
    <x v="4"/>
    <x v="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6"/>
  </r>
  <r>
    <x v="4"/>
    <x v="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6"/>
  </r>
  <r>
    <x v="4"/>
    <x v="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6"/>
  </r>
  <r>
    <x v="4"/>
    <x v="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6"/>
  </r>
  <r>
    <x v="4"/>
    <x v="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1-01T00:00:00"/>
    <x v="0"/>
    <x v="37"/>
    <s v="N/A"/>
    <s v="N/A"/>
    <x v="7"/>
  </r>
  <r>
    <x v="4"/>
    <x v="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37"/>
    <s v="N/A"/>
    <s v="N/A"/>
    <x v="1"/>
  </r>
  <r>
    <x v="4"/>
    <x v="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37"/>
    <s v="N/A"/>
    <s v="N/A"/>
    <x v="1"/>
  </r>
  <r>
    <x v="4"/>
    <x v="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37"/>
    <s v="N/A"/>
    <s v="N/A"/>
    <x v="1"/>
  </r>
  <r>
    <x v="4"/>
    <x v="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37"/>
    <s v="N/A"/>
    <s v="N/A"/>
    <x v="1"/>
  </r>
  <r>
    <x v="4"/>
    <x v="0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1-01T00:00:00"/>
    <x v="0"/>
    <x v="38"/>
    <s v="N/A"/>
    <n v="0"/>
    <x v="2"/>
  </r>
  <r>
    <x v="4"/>
    <x v="1"/>
    <n v="1"/>
    <s v="Brown 1"/>
    <n v="8.1"/>
    <n v="0"/>
    <n v="10.9"/>
    <n v="2"/>
    <n v="93.3"/>
    <n v="11482"/>
    <n v="179"/>
    <n v="271.2"/>
    <n v="253"/>
    <n v="2"/>
    <n v="33"/>
    <n v="0"/>
    <n v="24"/>
    <n v="34.15"/>
    <n v="38.19"/>
    <n v="310"/>
    <s v="2017Plan"/>
    <d v="2020-02-01T00:00:00"/>
    <x v="0"/>
    <x v="0"/>
    <n v="8.1"/>
    <s v="N/A"/>
    <x v="0"/>
  </r>
  <r>
    <x v="4"/>
    <x v="1"/>
    <n v="2"/>
    <s v="Brown 2"/>
    <n v="22.4"/>
    <n v="0"/>
    <n v="19.2"/>
    <n v="4"/>
    <n v="243.5"/>
    <n v="10856"/>
    <n v="307"/>
    <n v="271.2"/>
    <n v="660"/>
    <n v="3"/>
    <n v="58"/>
    <n v="0"/>
    <n v="51"/>
    <n v="31.71"/>
    <n v="34.29"/>
    <n v="769"/>
    <s v="2017Plan"/>
    <d v="2020-02-01T00:00:00"/>
    <x v="0"/>
    <x v="1"/>
    <n v="22.4"/>
    <s v="N/A"/>
    <x v="0"/>
  </r>
  <r>
    <x v="4"/>
    <x v="1"/>
    <n v="3"/>
    <s v="Brown 3"/>
    <n v="59.2"/>
    <n v="0"/>
    <n v="20.6"/>
    <n v="4"/>
    <n v="718.9"/>
    <n v="12136"/>
    <n v="377"/>
    <n v="271.2"/>
    <n v="1950"/>
    <n v="4"/>
    <n v="76"/>
    <n v="0"/>
    <n v="190"/>
    <n v="36.119999999999997"/>
    <n v="37.42"/>
    <n v="2216"/>
    <s v="2017Plan"/>
    <d v="2020-02-01T00:00:00"/>
    <x v="0"/>
    <x v="2"/>
    <n v="59.2"/>
    <s v="N/A"/>
    <x v="0"/>
  </r>
  <r>
    <x v="4"/>
    <x v="1"/>
    <n v="4"/>
    <s v="Ghent 1"/>
    <n v="171"/>
    <n v="0"/>
    <n v="51.6"/>
    <n v="2"/>
    <n v="1775"/>
    <n v="10380"/>
    <n v="414"/>
    <n v="204.4"/>
    <n v="3629"/>
    <n v="2"/>
    <n v="43"/>
    <n v="0"/>
    <n v="349"/>
    <n v="23.26"/>
    <n v="23.51"/>
    <n v="4021"/>
    <s v="2017Plan"/>
    <d v="2020-02-01T00:00:00"/>
    <x v="0"/>
    <x v="3"/>
    <n v="171"/>
    <s v="N/A"/>
    <x v="0"/>
  </r>
  <r>
    <x v="4"/>
    <x v="1"/>
    <n v="5"/>
    <s v="Ghent 2"/>
    <n v="268.89999999999998"/>
    <n v="0"/>
    <n v="81.3"/>
    <n v="1"/>
    <n v="2773.5"/>
    <n v="10315"/>
    <n v="651"/>
    <n v="204.4"/>
    <n v="5670"/>
    <n v="1"/>
    <n v="17"/>
    <n v="0"/>
    <n v="322"/>
    <n v="22.28"/>
    <n v="22.35"/>
    <n v="6009"/>
    <s v="2017Plan"/>
    <d v="2020-02-01T00:00:00"/>
    <x v="0"/>
    <x v="4"/>
    <n v="268.89999999999998"/>
    <s v="N/A"/>
    <x v="0"/>
  </r>
  <r>
    <x v="4"/>
    <x v="1"/>
    <n v="6"/>
    <s v="Ghent 3"/>
    <n v="250.9"/>
    <n v="0"/>
    <n v="75.400000000000006"/>
    <n v="2"/>
    <n v="2804.4"/>
    <n v="11176"/>
    <n v="657"/>
    <n v="204.4"/>
    <n v="5733"/>
    <n v="3"/>
    <n v="56"/>
    <n v="0"/>
    <n v="499"/>
    <n v="24.84"/>
    <n v="25.06"/>
    <n v="6288"/>
    <s v="2017Plan"/>
    <d v="2020-02-01T00:00:00"/>
    <x v="0"/>
    <x v="5"/>
    <n v="250.9"/>
    <s v="N/A"/>
    <x v="0"/>
  </r>
  <r>
    <x v="4"/>
    <x v="1"/>
    <n v="7"/>
    <s v="Ghent 4"/>
    <n v="264.5"/>
    <n v="0"/>
    <n v="78"/>
    <n v="3"/>
    <n v="2873.8"/>
    <n v="10867"/>
    <n v="617"/>
    <n v="204.4"/>
    <n v="5875"/>
    <n v="5"/>
    <n v="101"/>
    <n v="0"/>
    <n v="546"/>
    <n v="24.28"/>
    <n v="24.66"/>
    <n v="6521"/>
    <s v="2017Plan"/>
    <d v="2020-02-01T00:00:00"/>
    <x v="0"/>
    <x v="6"/>
    <n v="264.5"/>
    <s v="N/A"/>
    <x v="0"/>
  </r>
  <r>
    <x v="4"/>
    <x v="1"/>
    <n v="8"/>
    <s v="Mill Creek 1"/>
    <n v="162.80000000000001"/>
    <n v="0"/>
    <n v="77.900000000000006"/>
    <n v="2"/>
    <n v="1710.4"/>
    <n v="10509"/>
    <n v="651"/>
    <n v="202.9"/>
    <n v="3470"/>
    <n v="4"/>
    <n v="18"/>
    <n v="0"/>
    <n v="150"/>
    <n v="22.24"/>
    <n v="22.35"/>
    <n v="3637"/>
    <s v="2017Plan"/>
    <d v="2020-02-01T00:00:00"/>
    <x v="0"/>
    <x v="7"/>
    <s v="N/A"/>
    <n v="162.80000000000001"/>
    <x v="0"/>
  </r>
  <r>
    <x v="4"/>
    <x v="1"/>
    <n v="9"/>
    <s v="Mill Creek 2"/>
    <n v="156"/>
    <n v="0"/>
    <n v="76"/>
    <n v="2"/>
    <n v="1658.7"/>
    <n v="10634"/>
    <n v="612"/>
    <n v="202.9"/>
    <n v="3365"/>
    <n v="4"/>
    <n v="18"/>
    <n v="0"/>
    <n v="182"/>
    <n v="22.74"/>
    <n v="22.85"/>
    <n v="3565"/>
    <s v="2017Plan"/>
    <d v="2020-02-01T00:00:00"/>
    <x v="0"/>
    <x v="8"/>
    <s v="N/A"/>
    <n v="156"/>
    <x v="0"/>
  </r>
  <r>
    <x v="4"/>
    <x v="1"/>
    <n v="10"/>
    <s v="Mill Creek 3"/>
    <n v="206.7"/>
    <n v="0"/>
    <n v="76.5"/>
    <n v="2"/>
    <n v="2197.5"/>
    <n v="10632"/>
    <n v="652"/>
    <n v="202.9"/>
    <n v="4459"/>
    <n v="12"/>
    <n v="49"/>
    <n v="0"/>
    <n v="271"/>
    <n v="22.88"/>
    <n v="23.12"/>
    <n v="4779"/>
    <s v="2017Plan"/>
    <d v="2020-02-01T00:00:00"/>
    <x v="0"/>
    <x v="9"/>
    <s v="N/A"/>
    <n v="206.7"/>
    <x v="0"/>
  </r>
  <r>
    <x v="4"/>
    <x v="1"/>
    <n v="11"/>
    <s v="Mill Creek 4"/>
    <n v="281.60000000000002"/>
    <n v="0"/>
    <n v="83.2"/>
    <n v="2"/>
    <n v="2918.5"/>
    <n v="10365"/>
    <n v="637"/>
    <n v="202.9"/>
    <n v="5921"/>
    <n v="19"/>
    <n v="78"/>
    <n v="0"/>
    <n v="343"/>
    <n v="22.25"/>
    <n v="22.52"/>
    <n v="6343"/>
    <s v="2017Plan"/>
    <d v="2020-02-01T00:00:00"/>
    <x v="0"/>
    <x v="10"/>
    <s v="N/A"/>
    <n v="281.60000000000002"/>
    <x v="0"/>
  </r>
  <r>
    <x v="4"/>
    <x v="1"/>
    <n v="12"/>
    <s v="Trimble County 1"/>
    <n v="209.3"/>
    <n v="0"/>
    <n v="81.3"/>
    <n v="2"/>
    <n v="2229.8000000000002"/>
    <n v="10653"/>
    <n v="654"/>
    <n v="199"/>
    <n v="4438"/>
    <n v="7"/>
    <n v="26"/>
    <n v="0"/>
    <n v="283"/>
    <n v="22.56"/>
    <n v="22.68"/>
    <n v="4747"/>
    <s v="2017Plan"/>
    <d v="2020-02-01T00:00:00"/>
    <x v="0"/>
    <x v="11"/>
    <s v="N/A"/>
    <n v="209.3"/>
    <x v="0"/>
  </r>
  <r>
    <x v="4"/>
    <x v="1"/>
    <n v="13"/>
    <s v="Trimble County 2"/>
    <n v="347.1"/>
    <n v="0"/>
    <n v="87.5"/>
    <n v="1"/>
    <n v="3166.9"/>
    <n v="9124"/>
    <n v="637"/>
    <n v="208.2"/>
    <n v="6594"/>
    <n v="14"/>
    <n v="55"/>
    <n v="0"/>
    <n v="516"/>
    <n v="20.49"/>
    <n v="20.64"/>
    <n v="7166"/>
    <s v="2017Plan"/>
    <d v="2020-02-01T00:00:00"/>
    <x v="0"/>
    <x v="12"/>
    <n v="281.15100000000001"/>
    <n v="65.948999999999998"/>
    <x v="0"/>
  </r>
  <r>
    <x v="4"/>
    <x v="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3"/>
    <n v="0"/>
    <n v="0"/>
    <x v="1"/>
  </r>
  <r>
    <x v="4"/>
    <x v="1"/>
    <n v="15"/>
    <s v="Cane Run 7 2X1"/>
    <n v="272.8"/>
    <n v="0"/>
    <n v="57.4"/>
    <n v="9"/>
    <n v="1878.3"/>
    <n v="6886"/>
    <n v="458"/>
    <n v="396.7"/>
    <n v="7452"/>
    <n v="26"/>
    <n v="104"/>
    <n v="0"/>
    <n v="391"/>
    <n v="28.75"/>
    <n v="29.13"/>
    <n v="7947"/>
    <s v="2017Plan"/>
    <d v="2020-02-01T00:00:00"/>
    <x v="0"/>
    <x v="13"/>
    <n v="212.78400000000002"/>
    <n v="60.016000000000005"/>
    <x v="1"/>
  </r>
  <r>
    <x v="4"/>
    <x v="1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4"/>
    <n v="0"/>
    <n v="0"/>
    <x v="2"/>
  </r>
  <r>
    <x v="4"/>
    <x v="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4"/>
    <n v="0"/>
    <n v="0"/>
    <x v="2"/>
  </r>
  <r>
    <x v="4"/>
    <x v="1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5"/>
    <n v="0"/>
    <n v="0"/>
    <x v="2"/>
  </r>
  <r>
    <x v="4"/>
    <x v="1"/>
    <n v="19"/>
    <s v="Brown 7"/>
    <n v="0.9"/>
    <n v="0"/>
    <n v="0.7"/>
    <n v="1"/>
    <n v="9.9"/>
    <n v="11240"/>
    <n v="7"/>
    <n v="398.9"/>
    <n v="40"/>
    <n v="0"/>
    <n v="1"/>
    <n v="0"/>
    <n v="0"/>
    <n v="44.84"/>
    <n v="45.69"/>
    <n v="40"/>
    <s v="2017Plan"/>
    <d v="2020-02-01T00:00:00"/>
    <x v="0"/>
    <x v="16"/>
    <n v="0.55800000000000005"/>
    <n v="0.34200000000000003"/>
    <x v="2"/>
  </r>
  <r>
    <x v="4"/>
    <x v="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7"/>
    <n v="0"/>
    <s v="N/A"/>
    <x v="2"/>
  </r>
  <r>
    <x v="4"/>
    <x v="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7"/>
    <n v="0"/>
    <s v="N/A"/>
    <x v="2"/>
  </r>
  <r>
    <x v="4"/>
    <x v="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8"/>
    <n v="0"/>
    <s v="N/A"/>
    <x v="2"/>
  </r>
  <r>
    <x v="4"/>
    <x v="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8"/>
    <n v="0"/>
    <s v="N/A"/>
    <x v="2"/>
  </r>
  <r>
    <x v="4"/>
    <x v="1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9"/>
    <n v="0"/>
    <s v="N/A"/>
    <x v="2"/>
  </r>
  <r>
    <x v="4"/>
    <x v="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19"/>
    <n v="0"/>
    <s v="N/A"/>
    <x v="2"/>
  </r>
  <r>
    <x v="4"/>
    <x v="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20"/>
    <n v="0"/>
    <s v="N/A"/>
    <x v="2"/>
  </r>
  <r>
    <x v="4"/>
    <x v="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20"/>
    <n v="0"/>
    <s v="N/A"/>
    <x v="2"/>
  </r>
  <r>
    <x v="4"/>
    <x v="1"/>
    <n v="28"/>
    <s v="Paddys Run 13"/>
    <n v="6.1"/>
    <n v="0"/>
    <n v="5"/>
    <n v="5"/>
    <n v="74.599999999999994"/>
    <n v="12195"/>
    <n v="61"/>
    <n v="398.9"/>
    <n v="298"/>
    <n v="0"/>
    <n v="1"/>
    <n v="0"/>
    <n v="0"/>
    <n v="48.64"/>
    <n v="48.8"/>
    <n v="299"/>
    <s v="2017Plan"/>
    <d v="2020-02-01T00:00:00"/>
    <x v="0"/>
    <x v="21"/>
    <n v="2.8669999999999995"/>
    <n v="3.2330000000000001"/>
    <x v="2"/>
  </r>
  <r>
    <x v="4"/>
    <x v="1"/>
    <n v="29"/>
    <s v="Trimble Co 05"/>
    <n v="10"/>
    <n v="0"/>
    <n v="8"/>
    <n v="9"/>
    <n v="111.9"/>
    <n v="11219"/>
    <n v="73"/>
    <n v="398.9"/>
    <n v="447"/>
    <n v="0"/>
    <n v="2"/>
    <n v="0"/>
    <n v="0"/>
    <n v="44.75"/>
    <n v="44.91"/>
    <n v="448"/>
    <s v="2017Plan"/>
    <d v="2020-02-01T00:00:00"/>
    <x v="0"/>
    <x v="22"/>
    <n v="7.1"/>
    <n v="2.9"/>
    <x v="2"/>
  </r>
  <r>
    <x v="4"/>
    <x v="1"/>
    <n v="30"/>
    <s v="Trimble Co 06"/>
    <n v="9.1999999999999993"/>
    <n v="0"/>
    <n v="7.4"/>
    <n v="13"/>
    <n v="102.9"/>
    <n v="11198"/>
    <n v="67"/>
    <n v="398.9"/>
    <n v="411"/>
    <n v="1"/>
    <n v="2"/>
    <n v="0"/>
    <n v="0"/>
    <n v="44.67"/>
    <n v="44.92"/>
    <n v="413"/>
    <s v="2017Plan"/>
    <d v="2020-02-01T00:00:00"/>
    <x v="0"/>
    <x v="23"/>
    <n v="6.5319999999999991"/>
    <n v="2.6679999999999997"/>
    <x v="2"/>
  </r>
  <r>
    <x v="4"/>
    <x v="1"/>
    <n v="31"/>
    <s v="Trimble Co 07"/>
    <n v="6"/>
    <n v="0"/>
    <n v="4.8"/>
    <n v="9"/>
    <n v="67"/>
    <n v="11262"/>
    <n v="44"/>
    <n v="398.9"/>
    <n v="267"/>
    <n v="0"/>
    <n v="2"/>
    <n v="0"/>
    <n v="0"/>
    <n v="44.92"/>
    <n v="45.19"/>
    <n v="269"/>
    <s v="2017Plan"/>
    <d v="2020-02-01T00:00:00"/>
    <x v="0"/>
    <x v="24"/>
    <n v="3.7800000000000002"/>
    <n v="2.2199999999999998"/>
    <x v="2"/>
  </r>
  <r>
    <x v="4"/>
    <x v="1"/>
    <n v="32"/>
    <s v="Trimble Co 08"/>
    <n v="1.1000000000000001"/>
    <n v="0"/>
    <n v="0.9"/>
    <n v="1"/>
    <n v="11.5"/>
    <n v="10759"/>
    <n v="7"/>
    <n v="398.9"/>
    <n v="46"/>
    <n v="0"/>
    <n v="0"/>
    <n v="0"/>
    <n v="0"/>
    <n v="42.91"/>
    <n v="43.06"/>
    <n v="46"/>
    <s v="2017Plan"/>
    <d v="2020-02-01T00:00:00"/>
    <x v="0"/>
    <x v="25"/>
    <n v="0.69300000000000006"/>
    <n v="0.40700000000000003"/>
    <x v="2"/>
  </r>
  <r>
    <x v="4"/>
    <x v="1"/>
    <n v="33"/>
    <s v="Trimble Co 09"/>
    <n v="3.1"/>
    <n v="0"/>
    <n v="2.5"/>
    <n v="6"/>
    <n v="35.200000000000003"/>
    <n v="11228"/>
    <n v="23"/>
    <n v="398.9"/>
    <n v="140"/>
    <n v="0"/>
    <n v="1"/>
    <n v="0"/>
    <n v="0"/>
    <n v="44.78"/>
    <n v="45.13"/>
    <n v="141"/>
    <s v="2017Plan"/>
    <d v="2020-02-01T00:00:00"/>
    <x v="0"/>
    <x v="26"/>
    <n v="1.9530000000000001"/>
    <n v="1.147"/>
    <x v="2"/>
  </r>
  <r>
    <x v="4"/>
    <x v="1"/>
    <n v="34"/>
    <s v="Trimble Co 10"/>
    <n v="0.8"/>
    <n v="0"/>
    <n v="0.6"/>
    <n v="1"/>
    <n v="8.3000000000000007"/>
    <n v="10716"/>
    <n v="5"/>
    <n v="398.9"/>
    <n v="33"/>
    <n v="0"/>
    <n v="0"/>
    <n v="0"/>
    <n v="0"/>
    <n v="42.74"/>
    <n v="42.95"/>
    <n v="33"/>
    <s v="2017Plan"/>
    <d v="2020-02-01T00:00:00"/>
    <x v="0"/>
    <x v="27"/>
    <n v="0.504"/>
    <n v="0.29599999999999999"/>
    <x v="2"/>
  </r>
  <r>
    <x v="4"/>
    <x v="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28"/>
    <s v="N/A"/>
    <n v="0"/>
    <x v="2"/>
  </r>
  <r>
    <x v="4"/>
    <x v="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29"/>
    <n v="0"/>
    <s v="N/A"/>
    <x v="2"/>
  </r>
  <r>
    <x v="4"/>
    <x v="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30"/>
    <s v="N/A"/>
    <n v="0"/>
    <x v="2"/>
  </r>
  <r>
    <x v="4"/>
    <x v="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31"/>
    <s v="N/A"/>
    <n v="0"/>
    <x v="2"/>
  </r>
  <r>
    <x v="4"/>
    <x v="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32"/>
    <s v="N/A"/>
    <n v="0"/>
    <x v="2"/>
  </r>
  <r>
    <x v="4"/>
    <x v="1"/>
    <n v="40"/>
    <s v="Dix Dam"/>
    <n v="11.9"/>
    <n v="0"/>
    <n v="54.1"/>
    <n v="30"/>
    <s v=""/>
    <s v=""/>
    <n v="384"/>
    <n v="0"/>
    <n v="0"/>
    <s v=""/>
    <n v="0"/>
    <n v="0"/>
    <n v="0"/>
    <n v="0"/>
    <n v="0"/>
    <n v="0"/>
    <s v="2017Plan"/>
    <d v="2020-02-01T00:00:00"/>
    <x v="0"/>
    <x v="33"/>
    <n v="11.9"/>
    <s v="N/A"/>
    <x v="3"/>
  </r>
  <r>
    <x v="4"/>
    <x v="1"/>
    <n v="41"/>
    <s v="Ohio Falls"/>
    <n v="21.2"/>
    <n v="0"/>
    <n v="100"/>
    <n v="0"/>
    <s v=""/>
    <s v=""/>
    <n v="696"/>
    <n v="0"/>
    <n v="0"/>
    <s v=""/>
    <n v="0"/>
    <n v="0"/>
    <n v="0"/>
    <n v="0"/>
    <n v="0"/>
    <n v="0"/>
    <s v="2017Plan"/>
    <d v="2020-02-01T00:00:00"/>
    <x v="0"/>
    <x v="34"/>
    <s v="N/A"/>
    <n v="21.2"/>
    <x v="3"/>
  </r>
  <r>
    <x v="4"/>
    <x v="1"/>
    <n v="42"/>
    <s v="Brown Solar"/>
    <n v="1.2"/>
    <n v="0"/>
    <n v="100"/>
    <n v="0"/>
    <s v=""/>
    <s v=""/>
    <n v="696"/>
    <n v="0"/>
    <n v="0"/>
    <s v=""/>
    <n v="0"/>
    <n v="0"/>
    <n v="0"/>
    <n v="0"/>
    <n v="0"/>
    <n v="0"/>
    <s v="2017Plan"/>
    <d v="2020-02-01T00:00:00"/>
    <x v="0"/>
    <x v="35"/>
    <n v="0.73199999999999998"/>
    <n v="0.46799999999999997"/>
    <x v="4"/>
  </r>
  <r>
    <x v="4"/>
    <x v="1"/>
    <n v="43"/>
    <s v="OVEC-K Min"/>
    <n v="10.8"/>
    <n v="0"/>
    <n v="100"/>
    <n v="0"/>
    <n v="1078.8"/>
    <n v="100000"/>
    <n v="696"/>
    <n v="28.3"/>
    <n v="305"/>
    <n v="0"/>
    <n v="0"/>
    <n v="0"/>
    <n v="0"/>
    <n v="28.32"/>
    <n v="28.32"/>
    <n v="305"/>
    <s v="2017Plan"/>
    <d v="2020-02-01T00:00:00"/>
    <x v="0"/>
    <x v="36"/>
    <n v="10.8"/>
    <s v="N/A"/>
    <x v="0"/>
  </r>
  <r>
    <x v="4"/>
    <x v="1"/>
    <n v="44"/>
    <s v="OVEC-K Max"/>
    <n v="4"/>
    <n v="0"/>
    <n v="17.399999999999999"/>
    <n v="34"/>
    <n v="399.3"/>
    <n v="100000"/>
    <n v="121"/>
    <n v="28.3"/>
    <n v="113"/>
    <n v="0"/>
    <n v="0"/>
    <n v="0"/>
    <n v="0"/>
    <n v="28.32"/>
    <n v="28.32"/>
    <n v="113"/>
    <s v="2017Plan"/>
    <d v="2020-02-01T00:00:00"/>
    <x v="0"/>
    <x v="36"/>
    <n v="4"/>
    <s v="N/A"/>
    <x v="0"/>
  </r>
  <r>
    <x v="4"/>
    <x v="1"/>
    <n v="45"/>
    <s v="OVEC-L Min"/>
    <n v="24"/>
    <n v="0"/>
    <n v="100"/>
    <n v="0"/>
    <n v="2401.1999999999998"/>
    <n v="100000"/>
    <n v="696"/>
    <n v="28.3"/>
    <n v="680"/>
    <n v="0"/>
    <n v="0"/>
    <n v="0"/>
    <n v="0"/>
    <n v="28.32"/>
    <n v="28.32"/>
    <n v="680"/>
    <s v="2017Plan"/>
    <d v="2020-02-01T00:00:00"/>
    <x v="0"/>
    <x v="36"/>
    <s v="N/A"/>
    <n v="24"/>
    <x v="0"/>
  </r>
  <r>
    <x v="4"/>
    <x v="1"/>
    <n v="46"/>
    <s v="OVEC-L Max"/>
    <n v="15"/>
    <n v="0"/>
    <n v="28.7"/>
    <n v="53"/>
    <n v="1500"/>
    <n v="100000"/>
    <n v="200"/>
    <n v="28.3"/>
    <n v="425"/>
    <n v="0"/>
    <n v="0"/>
    <n v="0"/>
    <n v="0"/>
    <n v="28.32"/>
    <n v="28.32"/>
    <n v="425"/>
    <s v="2017Plan"/>
    <d v="2020-02-01T00:00:00"/>
    <x v="0"/>
    <x v="36"/>
    <s v="N/A"/>
    <n v="15"/>
    <x v="0"/>
  </r>
  <r>
    <x v="4"/>
    <x v="1"/>
    <n v="47"/>
    <s v="PURP5X16a 1"/>
    <n v="0.1"/>
    <n v="0"/>
    <n v="0.3"/>
    <n v="1"/>
    <s v=""/>
    <s v=""/>
    <n v="1"/>
    <n v="47.3"/>
    <n v="2"/>
    <s v=""/>
    <n v="0"/>
    <n v="0"/>
    <n v="0"/>
    <n v="56.78"/>
    <n v="56.78"/>
    <n v="3"/>
    <s v="2017Plan"/>
    <d v="2020-02-01T00:00:00"/>
    <x v="0"/>
    <x v="37"/>
    <s v="N/A"/>
    <s v="N/A"/>
    <x v="5"/>
  </r>
  <r>
    <x v="4"/>
    <x v="1"/>
    <n v="48"/>
    <s v="PURP5X16a 2"/>
    <n v="0.1"/>
    <n v="0"/>
    <n v="0.3"/>
    <n v="1"/>
    <s v=""/>
    <s v=""/>
    <n v="1"/>
    <n v="47.3"/>
    <n v="2"/>
    <s v=""/>
    <n v="0"/>
    <n v="0"/>
    <n v="0"/>
    <n v="56.78"/>
    <n v="56.78"/>
    <n v="3"/>
    <s v="2017Plan"/>
    <d v="2020-02-01T00:00:00"/>
    <x v="0"/>
    <x v="37"/>
    <s v="N/A"/>
    <s v="N/A"/>
    <x v="5"/>
  </r>
  <r>
    <x v="4"/>
    <x v="1"/>
    <n v="49"/>
    <s v="PURP5X16a 3"/>
    <n v="0.1"/>
    <n v="0"/>
    <n v="0.3"/>
    <n v="1"/>
    <s v=""/>
    <s v=""/>
    <n v="1"/>
    <n v="47.3"/>
    <n v="2"/>
    <s v=""/>
    <n v="0"/>
    <n v="0"/>
    <n v="0"/>
    <n v="56.78"/>
    <n v="56.78"/>
    <n v="3"/>
    <s v="2017Plan"/>
    <d v="2020-02-01T00:00:00"/>
    <x v="0"/>
    <x v="37"/>
    <s v="N/A"/>
    <s v="N/A"/>
    <x v="5"/>
  </r>
  <r>
    <x v="4"/>
    <x v="1"/>
    <n v="50"/>
    <s v="PURP5X16a 4"/>
    <n v="0.1"/>
    <n v="0"/>
    <n v="0.3"/>
    <n v="1"/>
    <s v=""/>
    <s v=""/>
    <n v="1"/>
    <n v="47.3"/>
    <n v="2"/>
    <s v=""/>
    <n v="0"/>
    <n v="0"/>
    <n v="0"/>
    <n v="56.78"/>
    <n v="56.78"/>
    <n v="3"/>
    <s v="2017Plan"/>
    <d v="2020-02-01T00:00:00"/>
    <x v="0"/>
    <x v="37"/>
    <s v="N/A"/>
    <s v="N/A"/>
    <x v="5"/>
  </r>
  <r>
    <x v="4"/>
    <x v="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5"/>
  </r>
  <r>
    <x v="4"/>
    <x v="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5"/>
  </r>
  <r>
    <x v="4"/>
    <x v="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5"/>
  </r>
  <r>
    <x v="4"/>
    <x v="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5"/>
  </r>
  <r>
    <x v="4"/>
    <x v="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5"/>
  </r>
  <r>
    <x v="4"/>
    <x v="1"/>
    <n v="56"/>
    <s v="PUR7X8 1"/>
    <n v="0.1"/>
    <n v="0"/>
    <n v="0.9"/>
    <n v="2"/>
    <s v=""/>
    <s v=""/>
    <n v="2"/>
    <n v="30.2"/>
    <n v="3"/>
    <s v=""/>
    <n v="0"/>
    <n v="0"/>
    <n v="1"/>
    <n v="38.31"/>
    <n v="38.31"/>
    <n v="4"/>
    <s v="2017Plan"/>
    <d v="2020-02-01T00:00:00"/>
    <x v="0"/>
    <x v="37"/>
    <s v="N/A"/>
    <s v="N/A"/>
    <x v="5"/>
  </r>
  <r>
    <x v="4"/>
    <x v="1"/>
    <n v="57"/>
    <s v="PUR7X8 2"/>
    <n v="0.1"/>
    <n v="0"/>
    <n v="0.9"/>
    <n v="2"/>
    <s v=""/>
    <s v=""/>
    <n v="2"/>
    <n v="30.2"/>
    <n v="3"/>
    <s v=""/>
    <n v="0"/>
    <n v="0"/>
    <n v="1"/>
    <n v="38.31"/>
    <n v="38.31"/>
    <n v="4"/>
    <s v="2017Plan"/>
    <d v="2020-02-01T00:00:00"/>
    <x v="0"/>
    <x v="37"/>
    <s v="N/A"/>
    <s v="N/A"/>
    <x v="5"/>
  </r>
  <r>
    <x v="4"/>
    <x v="1"/>
    <n v="58"/>
    <s v="PUR7X8 3"/>
    <n v="0.1"/>
    <n v="0"/>
    <n v="0.4"/>
    <n v="1"/>
    <s v=""/>
    <s v=""/>
    <n v="1"/>
    <n v="31.6"/>
    <n v="2"/>
    <s v=""/>
    <n v="0"/>
    <n v="0"/>
    <n v="0"/>
    <n v="38.28"/>
    <n v="38.28"/>
    <n v="2"/>
    <s v="2017Plan"/>
    <d v="2020-02-01T00:00:00"/>
    <x v="0"/>
    <x v="37"/>
    <s v="N/A"/>
    <s v="N/A"/>
    <x v="5"/>
  </r>
  <r>
    <x v="4"/>
    <x v="1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5"/>
  </r>
  <r>
    <x v="4"/>
    <x v="1"/>
    <n v="60"/>
    <s v="NF5X16NF1"/>
    <n v="-36.6"/>
    <n v="0"/>
    <n v="28.6"/>
    <n v="20"/>
    <s v=""/>
    <s v=""/>
    <n v="269"/>
    <n v="43.2"/>
    <n v="-1582"/>
    <s v=""/>
    <n v="0"/>
    <n v="0"/>
    <n v="420"/>
    <n v="31.72"/>
    <n v="31.72"/>
    <n v="-1162"/>
    <s v="2017Plan"/>
    <d v="2020-02-01T00:00:00"/>
    <x v="0"/>
    <x v="37"/>
    <s v="N/A"/>
    <s v="N/A"/>
    <x v="6"/>
  </r>
  <r>
    <x v="4"/>
    <x v="1"/>
    <n v="61"/>
    <s v="NF7X8NF01"/>
    <n v="-6.1"/>
    <n v="0"/>
    <n v="26.1"/>
    <n v="28"/>
    <s v=""/>
    <s v=""/>
    <n v="215"/>
    <n v="41.1"/>
    <n v="-249"/>
    <s v=""/>
    <n v="0"/>
    <n v="0"/>
    <n v="59"/>
    <n v="31.41"/>
    <n v="31.41"/>
    <n v="-191"/>
    <s v="2017Plan"/>
    <d v="2020-02-01T00:00:00"/>
    <x v="0"/>
    <x v="37"/>
    <s v="N/A"/>
    <s v="N/A"/>
    <x v="6"/>
  </r>
  <r>
    <x v="4"/>
    <x v="1"/>
    <n v="62"/>
    <s v="NF2X16SAT1"/>
    <n v="-17.399999999999999"/>
    <n v="0"/>
    <n v="62.1"/>
    <n v="5"/>
    <s v=""/>
    <s v=""/>
    <n v="80"/>
    <n v="41"/>
    <n v="-713"/>
    <s v=""/>
    <n v="0"/>
    <n v="0"/>
    <n v="167"/>
    <n v="31.37"/>
    <n v="31.37"/>
    <n v="-546"/>
    <s v="2017Plan"/>
    <d v="2020-02-01T00:00:00"/>
    <x v="0"/>
    <x v="37"/>
    <s v="N/A"/>
    <s v="N/A"/>
    <x v="6"/>
  </r>
  <r>
    <x v="4"/>
    <x v="1"/>
    <n v="63"/>
    <s v="NF2X16SUN1"/>
    <n v="-8.5"/>
    <n v="0"/>
    <n v="38.1"/>
    <n v="4"/>
    <s v=""/>
    <s v=""/>
    <n v="64"/>
    <n v="39.299999999999997"/>
    <n v="-335"/>
    <s v=""/>
    <n v="0"/>
    <n v="0"/>
    <n v="80"/>
    <n v="29.86"/>
    <n v="29.86"/>
    <n v="-255"/>
    <s v="2017Plan"/>
    <d v="2020-02-01T00:00:00"/>
    <x v="0"/>
    <x v="37"/>
    <s v="N/A"/>
    <s v="N/A"/>
    <x v="6"/>
  </r>
  <r>
    <x v="4"/>
    <x v="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6"/>
  </r>
  <r>
    <x v="4"/>
    <x v="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6"/>
  </r>
  <r>
    <x v="4"/>
    <x v="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6"/>
  </r>
  <r>
    <x v="4"/>
    <x v="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6"/>
  </r>
  <r>
    <x v="4"/>
    <x v="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2-01T00:00:00"/>
    <x v="0"/>
    <x v="37"/>
    <s v="N/A"/>
    <s v="N/A"/>
    <x v="7"/>
  </r>
  <r>
    <x v="4"/>
    <x v="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37"/>
    <s v="N/A"/>
    <s v="N/A"/>
    <x v="1"/>
  </r>
  <r>
    <x v="4"/>
    <x v="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37"/>
    <s v="N/A"/>
    <s v="N/A"/>
    <x v="1"/>
  </r>
  <r>
    <x v="4"/>
    <x v="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37"/>
    <s v="N/A"/>
    <s v="N/A"/>
    <x v="1"/>
  </r>
  <r>
    <x v="4"/>
    <x v="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37"/>
    <s v="N/A"/>
    <s v="N/A"/>
    <x v="1"/>
  </r>
  <r>
    <x v="4"/>
    <x v="1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2-01T00:00:00"/>
    <x v="0"/>
    <x v="38"/>
    <s v="N/A"/>
    <n v="0"/>
    <x v="2"/>
  </r>
  <r>
    <x v="4"/>
    <x v="2"/>
    <n v="1"/>
    <s v="Brown 1"/>
    <n v="4"/>
    <n v="0"/>
    <n v="5.0999999999999996"/>
    <n v="2"/>
    <n v="48"/>
    <n v="11909"/>
    <n v="110"/>
    <n v="272.7"/>
    <n v="131"/>
    <n v="2"/>
    <n v="28"/>
    <n v="0"/>
    <n v="12"/>
    <n v="35.49"/>
    <n v="42.4"/>
    <n v="171"/>
    <s v="2017Plan"/>
    <d v="2020-03-01T00:00:00"/>
    <x v="0"/>
    <x v="0"/>
    <n v="4"/>
    <s v="N/A"/>
    <x v="0"/>
  </r>
  <r>
    <x v="4"/>
    <x v="2"/>
    <n v="2"/>
    <s v="Brown 2"/>
    <n v="14.6"/>
    <n v="0"/>
    <n v="11.8"/>
    <n v="2"/>
    <n v="159.6"/>
    <n v="10901"/>
    <n v="224"/>
    <n v="272.7"/>
    <n v="435"/>
    <n v="2"/>
    <n v="32"/>
    <n v="0"/>
    <n v="33"/>
    <n v="32"/>
    <n v="34.15"/>
    <n v="500"/>
    <s v="2017Plan"/>
    <d v="2020-03-01T00:00:00"/>
    <x v="0"/>
    <x v="1"/>
    <n v="14.6"/>
    <s v="N/A"/>
    <x v="0"/>
  </r>
  <r>
    <x v="4"/>
    <x v="2"/>
    <n v="3"/>
    <s v="Brown 3"/>
    <n v="11.9"/>
    <n v="0"/>
    <n v="3.9"/>
    <n v="2"/>
    <n v="143.69999999999999"/>
    <n v="12126"/>
    <n v="75"/>
    <n v="272.7"/>
    <n v="392"/>
    <n v="2"/>
    <n v="37"/>
    <n v="0"/>
    <n v="38"/>
    <n v="36.28"/>
    <n v="39.369999999999997"/>
    <n v="467"/>
    <s v="2017Plan"/>
    <d v="2020-03-01T00:00:00"/>
    <x v="0"/>
    <x v="2"/>
    <n v="11.9"/>
    <s v="N/A"/>
    <x v="0"/>
  </r>
  <r>
    <x v="4"/>
    <x v="2"/>
    <n v="4"/>
    <s v="Ghent 1"/>
    <n v="72.2"/>
    <n v="0"/>
    <n v="20.399999999999999"/>
    <n v="1"/>
    <n v="758.1"/>
    <n v="10493"/>
    <n v="186"/>
    <n v="204.3"/>
    <n v="1549"/>
    <n v="1"/>
    <n v="23"/>
    <n v="0"/>
    <n v="148"/>
    <n v="23.48"/>
    <n v="23.81"/>
    <n v="1720"/>
    <s v="2017Plan"/>
    <d v="2020-03-01T00:00:00"/>
    <x v="0"/>
    <x v="3"/>
    <n v="72.2"/>
    <s v="N/A"/>
    <x v="0"/>
  </r>
  <r>
    <x v="4"/>
    <x v="2"/>
    <n v="5"/>
    <s v="Ghent 2"/>
    <n v="281.2"/>
    <n v="0"/>
    <n v="78.099999999999994"/>
    <n v="3"/>
    <n v="2912.4"/>
    <n v="10356"/>
    <n v="682"/>
    <n v="204.3"/>
    <n v="5951"/>
    <n v="3"/>
    <n v="51"/>
    <n v="0"/>
    <n v="336"/>
    <n v="22.36"/>
    <n v="22.54"/>
    <n v="6339"/>
    <s v="2017Plan"/>
    <d v="2020-03-01T00:00:00"/>
    <x v="0"/>
    <x v="4"/>
    <n v="281.2"/>
    <s v="N/A"/>
    <x v="0"/>
  </r>
  <r>
    <x v="4"/>
    <x v="2"/>
    <n v="6"/>
    <s v="Ghent 3"/>
    <n v="251.8"/>
    <n v="0"/>
    <n v="70.2"/>
    <n v="2"/>
    <n v="2815"/>
    <n v="11180"/>
    <n v="674"/>
    <n v="204.3"/>
    <n v="5752"/>
    <n v="3"/>
    <n v="56"/>
    <n v="0"/>
    <n v="501"/>
    <n v="24.84"/>
    <n v="25.06"/>
    <n v="6309"/>
    <s v="2017Plan"/>
    <d v="2020-03-01T00:00:00"/>
    <x v="0"/>
    <x v="5"/>
    <n v="251.8"/>
    <s v="N/A"/>
    <x v="0"/>
  </r>
  <r>
    <x v="4"/>
    <x v="2"/>
    <n v="7"/>
    <s v="Ghent 4"/>
    <n v="300.3"/>
    <n v="0"/>
    <n v="84.8"/>
    <n v="2"/>
    <n v="3268.6"/>
    <n v="10883"/>
    <n v="703"/>
    <n v="204.3"/>
    <n v="6679"/>
    <n v="4"/>
    <n v="67"/>
    <n v="0"/>
    <n v="620"/>
    <n v="24.3"/>
    <n v="24.53"/>
    <n v="7366"/>
    <s v="2017Plan"/>
    <d v="2020-03-01T00:00:00"/>
    <x v="0"/>
    <x v="6"/>
    <n v="300.3"/>
    <s v="N/A"/>
    <x v="0"/>
  </r>
  <r>
    <x v="4"/>
    <x v="2"/>
    <n v="8"/>
    <s v="Mill Creek 1"/>
    <n v="176.6"/>
    <n v="0"/>
    <n v="79.099999999999994"/>
    <n v="2"/>
    <n v="1842"/>
    <n v="10431"/>
    <n v="697"/>
    <n v="203.7"/>
    <n v="3751"/>
    <n v="4"/>
    <n v="18"/>
    <n v="0"/>
    <n v="162"/>
    <n v="22.16"/>
    <n v="22.26"/>
    <n v="3931"/>
    <s v="2017Plan"/>
    <d v="2020-03-01T00:00:00"/>
    <x v="0"/>
    <x v="7"/>
    <s v="N/A"/>
    <n v="176.6"/>
    <x v="0"/>
  </r>
  <r>
    <x v="4"/>
    <x v="2"/>
    <n v="9"/>
    <s v="Mill Creek 2"/>
    <n v="147.30000000000001"/>
    <n v="0"/>
    <n v="66.900000000000006"/>
    <n v="2"/>
    <n v="1569.5"/>
    <n v="10655"/>
    <n v="584"/>
    <n v="203.7"/>
    <n v="3197"/>
    <n v="4"/>
    <n v="18"/>
    <n v="0"/>
    <n v="172"/>
    <n v="22.86"/>
    <n v="22.99"/>
    <n v="3386"/>
    <s v="2017Plan"/>
    <d v="2020-03-01T00:00:00"/>
    <x v="0"/>
    <x v="8"/>
    <s v="N/A"/>
    <n v="147.30000000000001"/>
    <x v="0"/>
  </r>
  <r>
    <x v="4"/>
    <x v="2"/>
    <n v="10"/>
    <s v="Mill Creek 3"/>
    <n v="220"/>
    <n v="0"/>
    <n v="76.400000000000006"/>
    <n v="2"/>
    <n v="2342.5"/>
    <n v="10647"/>
    <n v="695"/>
    <n v="203.7"/>
    <n v="4771"/>
    <n v="12"/>
    <n v="49"/>
    <n v="0"/>
    <n v="289"/>
    <n v="23"/>
    <n v="23.22"/>
    <n v="5109"/>
    <s v="2017Plan"/>
    <d v="2020-03-01T00:00:00"/>
    <x v="0"/>
    <x v="9"/>
    <s v="N/A"/>
    <n v="220"/>
    <x v="0"/>
  </r>
  <r>
    <x v="4"/>
    <x v="2"/>
    <n v="11"/>
    <s v="Mill Creek 4"/>
    <n v="297.10000000000002"/>
    <n v="0"/>
    <n v="82.8"/>
    <n v="2"/>
    <n v="3095.2"/>
    <n v="10419"/>
    <n v="692"/>
    <n v="203.7"/>
    <n v="6304"/>
    <n v="19"/>
    <n v="78"/>
    <n v="0"/>
    <n v="362"/>
    <n v="22.44"/>
    <n v="22.7"/>
    <n v="6744"/>
    <s v="2017Plan"/>
    <d v="2020-03-01T00:00:00"/>
    <x v="0"/>
    <x v="10"/>
    <s v="N/A"/>
    <n v="297.10000000000002"/>
    <x v="0"/>
  </r>
  <r>
    <x v="4"/>
    <x v="2"/>
    <n v="12"/>
    <s v="Trimble County 1"/>
    <n v="224.7"/>
    <n v="0"/>
    <n v="81.599999999999994"/>
    <n v="2"/>
    <n v="2398.1999999999998"/>
    <n v="10673"/>
    <n v="699"/>
    <n v="198.4"/>
    <n v="4758"/>
    <n v="7"/>
    <n v="26"/>
    <n v="0"/>
    <n v="304"/>
    <n v="22.53"/>
    <n v="22.64"/>
    <n v="5088"/>
    <s v="2017Plan"/>
    <d v="2020-03-01T00:00:00"/>
    <x v="0"/>
    <x v="11"/>
    <s v="N/A"/>
    <n v="224.7"/>
    <x v="0"/>
  </r>
  <r>
    <x v="4"/>
    <x v="2"/>
    <n v="13"/>
    <s v="Trimble County 2"/>
    <n v="237.6"/>
    <n v="0"/>
    <n v="57"/>
    <n v="1"/>
    <n v="2181.8000000000002"/>
    <n v="9181"/>
    <n v="439"/>
    <n v="207.9"/>
    <n v="4536"/>
    <n v="7"/>
    <n v="27"/>
    <n v="0"/>
    <n v="353"/>
    <n v="20.58"/>
    <n v="20.69"/>
    <n v="4916"/>
    <s v="2017Plan"/>
    <d v="2020-03-01T00:00:00"/>
    <x v="0"/>
    <x v="12"/>
    <n v="192.45600000000002"/>
    <n v="45.143999999999998"/>
    <x v="0"/>
  </r>
  <r>
    <x v="4"/>
    <x v="2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13"/>
    <n v="0"/>
    <n v="0"/>
    <x v="1"/>
  </r>
  <r>
    <x v="4"/>
    <x v="2"/>
    <n v="15"/>
    <s v="Cane Run 7 2X1"/>
    <n v="299.3"/>
    <n v="0"/>
    <n v="58.2"/>
    <n v="10"/>
    <n v="2099.3000000000002"/>
    <n v="7014"/>
    <n v="592"/>
    <n v="389.6"/>
    <n v="8179"/>
    <n v="29"/>
    <n v="115"/>
    <n v="0"/>
    <n v="506"/>
    <n v="29.01"/>
    <n v="29.4"/>
    <n v="8799"/>
    <s v="2017Plan"/>
    <d v="2020-03-01T00:00:00"/>
    <x v="0"/>
    <x v="13"/>
    <n v="233.45400000000001"/>
    <n v="65.846000000000004"/>
    <x v="1"/>
  </r>
  <r>
    <x v="4"/>
    <x v="2"/>
    <n v="16"/>
    <s v="Brown 5"/>
    <n v="0.2"/>
    <n v="0"/>
    <n v="0.3"/>
    <n v="1"/>
    <n v="4.2"/>
    <n v="16624"/>
    <n v="5"/>
    <n v="391.7"/>
    <n v="16"/>
    <n v="0"/>
    <n v="0"/>
    <n v="0"/>
    <n v="0"/>
    <n v="65.12"/>
    <n v="66.430000000000007"/>
    <n v="17"/>
    <s v="2017Plan"/>
    <d v="2020-03-01T00:00:00"/>
    <x v="0"/>
    <x v="14"/>
    <n v="9.4E-2"/>
    <n v="0.10600000000000001"/>
    <x v="2"/>
  </r>
  <r>
    <x v="4"/>
    <x v="2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14"/>
    <n v="0"/>
    <n v="0"/>
    <x v="2"/>
  </r>
  <r>
    <x v="4"/>
    <x v="2"/>
    <n v="18"/>
    <s v="Brown 6"/>
    <n v="0.6"/>
    <n v="0"/>
    <n v="0.5"/>
    <n v="1"/>
    <n v="8.1"/>
    <n v="12832"/>
    <n v="7"/>
    <n v="391.7"/>
    <n v="32"/>
    <n v="0"/>
    <n v="8"/>
    <n v="0"/>
    <n v="3"/>
    <n v="55.23"/>
    <n v="67.349999999999994"/>
    <n v="42"/>
    <s v="2017Plan"/>
    <d v="2020-03-01T00:00:00"/>
    <x v="0"/>
    <x v="15"/>
    <n v="0.372"/>
    <n v="0.22799999999999998"/>
    <x v="2"/>
  </r>
  <r>
    <x v="4"/>
    <x v="2"/>
    <n v="19"/>
    <s v="Brown 7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16"/>
    <n v="0"/>
    <n v="0"/>
    <x v="2"/>
  </r>
  <r>
    <x v="4"/>
    <x v="2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17"/>
    <n v="0"/>
    <s v="N/A"/>
    <x v="2"/>
  </r>
  <r>
    <x v="4"/>
    <x v="2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17"/>
    <n v="0"/>
    <s v="N/A"/>
    <x v="2"/>
  </r>
  <r>
    <x v="4"/>
    <x v="2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18"/>
    <n v="0"/>
    <s v="N/A"/>
    <x v="2"/>
  </r>
  <r>
    <x v="4"/>
    <x v="2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18"/>
    <n v="0"/>
    <s v="N/A"/>
    <x v="2"/>
  </r>
  <r>
    <x v="4"/>
    <x v="2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19"/>
    <n v="0"/>
    <s v="N/A"/>
    <x v="2"/>
  </r>
  <r>
    <x v="4"/>
    <x v="2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19"/>
    <n v="0"/>
    <s v="N/A"/>
    <x v="2"/>
  </r>
  <r>
    <x v="4"/>
    <x v="2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20"/>
    <n v="0"/>
    <s v="N/A"/>
    <x v="2"/>
  </r>
  <r>
    <x v="4"/>
    <x v="2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20"/>
    <n v="0"/>
    <s v="N/A"/>
    <x v="2"/>
  </r>
  <r>
    <x v="4"/>
    <x v="2"/>
    <n v="28"/>
    <s v="Paddys Run 13"/>
    <n v="10.5"/>
    <n v="0"/>
    <n v="8.8000000000000007"/>
    <n v="7"/>
    <n v="131.19999999999999"/>
    <n v="12490"/>
    <n v="115"/>
    <n v="391.7"/>
    <n v="514"/>
    <n v="0"/>
    <n v="1"/>
    <n v="0"/>
    <n v="0"/>
    <n v="48.92"/>
    <n v="49.05"/>
    <n v="515"/>
    <s v="2017Plan"/>
    <d v="2020-03-01T00:00:00"/>
    <x v="0"/>
    <x v="21"/>
    <n v="4.9349999999999996"/>
    <n v="5.5650000000000004"/>
    <x v="2"/>
  </r>
  <r>
    <x v="4"/>
    <x v="2"/>
    <n v="29"/>
    <s v="Trimble Co 05"/>
    <n v="8.8000000000000007"/>
    <n v="0"/>
    <n v="7"/>
    <n v="11"/>
    <n v="106.7"/>
    <n v="12131"/>
    <n v="80"/>
    <n v="391.7"/>
    <n v="418"/>
    <n v="0"/>
    <n v="2"/>
    <n v="0"/>
    <n v="0"/>
    <n v="47.52"/>
    <n v="47.73"/>
    <n v="420"/>
    <s v="2017Plan"/>
    <d v="2020-03-01T00:00:00"/>
    <x v="0"/>
    <x v="22"/>
    <n v="6.2480000000000002"/>
    <n v="2.552"/>
    <x v="2"/>
  </r>
  <r>
    <x v="4"/>
    <x v="2"/>
    <n v="30"/>
    <s v="Trimble Co 06"/>
    <n v="6.2"/>
    <n v="0"/>
    <n v="4.9000000000000004"/>
    <n v="11"/>
    <n v="74.900000000000006"/>
    <n v="12109"/>
    <n v="56"/>
    <n v="391.7"/>
    <n v="293"/>
    <n v="0"/>
    <n v="2"/>
    <n v="0"/>
    <n v="0"/>
    <n v="47.43"/>
    <n v="47.74"/>
    <n v="295"/>
    <s v="2017Plan"/>
    <d v="2020-03-01T00:00:00"/>
    <x v="0"/>
    <x v="23"/>
    <n v="4.4020000000000001"/>
    <n v="1.7979999999999998"/>
    <x v="2"/>
  </r>
  <r>
    <x v="4"/>
    <x v="2"/>
    <n v="31"/>
    <s v="Trimble Co 07"/>
    <n v="4.3"/>
    <n v="0"/>
    <n v="3.4"/>
    <n v="11"/>
    <n v="52"/>
    <n v="12129"/>
    <n v="39"/>
    <n v="391.7"/>
    <n v="204"/>
    <n v="0"/>
    <n v="2"/>
    <n v="0"/>
    <n v="0"/>
    <n v="47.51"/>
    <n v="47.96"/>
    <n v="205"/>
    <s v="2017Plan"/>
    <d v="2020-03-01T00:00:00"/>
    <x v="0"/>
    <x v="24"/>
    <n v="2.7090000000000001"/>
    <n v="1.591"/>
    <x v="2"/>
  </r>
  <r>
    <x v="4"/>
    <x v="2"/>
    <n v="32"/>
    <s v="Trimble Co 08"/>
    <n v="1.4"/>
    <n v="0"/>
    <n v="1.1000000000000001"/>
    <n v="3"/>
    <n v="16.2"/>
    <n v="11322"/>
    <n v="11"/>
    <n v="391.7"/>
    <n v="64"/>
    <n v="0"/>
    <n v="1"/>
    <n v="0"/>
    <n v="0"/>
    <n v="44.35"/>
    <n v="44.7"/>
    <n v="64"/>
    <s v="2017Plan"/>
    <d v="2020-03-01T00:00:00"/>
    <x v="0"/>
    <x v="25"/>
    <n v="0.8819999999999999"/>
    <n v="0.51800000000000002"/>
    <x v="2"/>
  </r>
  <r>
    <x v="4"/>
    <x v="2"/>
    <n v="33"/>
    <s v="Trimble Co 09"/>
    <n v="4.3"/>
    <n v="0"/>
    <n v="3.4"/>
    <n v="10"/>
    <n v="51.7"/>
    <n v="11948"/>
    <n v="38"/>
    <n v="391.7"/>
    <n v="203"/>
    <n v="0"/>
    <n v="2"/>
    <n v="0"/>
    <n v="0"/>
    <n v="46.8"/>
    <n v="47.2"/>
    <n v="204"/>
    <s v="2017Plan"/>
    <d v="2020-03-01T00:00:00"/>
    <x v="0"/>
    <x v="26"/>
    <n v="2.7090000000000001"/>
    <n v="1.591"/>
    <x v="2"/>
  </r>
  <r>
    <x v="4"/>
    <x v="2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27"/>
    <n v="0"/>
    <n v="0"/>
    <x v="2"/>
  </r>
  <r>
    <x v="4"/>
    <x v="2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28"/>
    <s v="N/A"/>
    <n v="0"/>
    <x v="2"/>
  </r>
  <r>
    <x v="4"/>
    <x v="2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29"/>
    <n v="0"/>
    <s v="N/A"/>
    <x v="2"/>
  </r>
  <r>
    <x v="4"/>
    <x v="2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30"/>
    <s v="N/A"/>
    <n v="0"/>
    <x v="2"/>
  </r>
  <r>
    <x v="4"/>
    <x v="2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31"/>
    <s v="N/A"/>
    <n v="0"/>
    <x v="2"/>
  </r>
  <r>
    <x v="4"/>
    <x v="2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32"/>
    <s v="N/A"/>
    <n v="0"/>
    <x v="2"/>
  </r>
  <r>
    <x v="4"/>
    <x v="2"/>
    <n v="40"/>
    <s v="Dix Dam"/>
    <n v="10.8"/>
    <n v="0"/>
    <n v="46"/>
    <n v="35"/>
    <s v=""/>
    <s v=""/>
    <n v="350"/>
    <n v="0"/>
    <n v="0"/>
    <s v=""/>
    <n v="0"/>
    <n v="0"/>
    <n v="0"/>
    <n v="0"/>
    <n v="0"/>
    <n v="0"/>
    <s v="2017Plan"/>
    <d v="2020-03-01T00:00:00"/>
    <x v="0"/>
    <x v="33"/>
    <n v="10.8"/>
    <s v="N/A"/>
    <x v="3"/>
  </r>
  <r>
    <x v="4"/>
    <x v="2"/>
    <n v="41"/>
    <s v="Ohio Falls"/>
    <n v="14.1"/>
    <n v="0"/>
    <n v="100"/>
    <n v="0"/>
    <s v=""/>
    <s v=""/>
    <n v="744"/>
    <n v="0"/>
    <n v="0"/>
    <s v=""/>
    <n v="0"/>
    <n v="0"/>
    <n v="0"/>
    <n v="0"/>
    <n v="0"/>
    <n v="0"/>
    <s v="2017Plan"/>
    <d v="2020-03-01T00:00:00"/>
    <x v="0"/>
    <x v="34"/>
    <s v="N/A"/>
    <n v="14.1"/>
    <x v="3"/>
  </r>
  <r>
    <x v="4"/>
    <x v="2"/>
    <n v="42"/>
    <s v="Brown Solar"/>
    <n v="1.6"/>
    <n v="0"/>
    <n v="100"/>
    <n v="0"/>
    <s v=""/>
    <s v=""/>
    <n v="744"/>
    <n v="0"/>
    <n v="0"/>
    <s v=""/>
    <n v="0"/>
    <n v="0"/>
    <n v="0"/>
    <n v="0"/>
    <n v="0"/>
    <n v="0"/>
    <s v="2017Plan"/>
    <d v="2020-03-01T00:00:00"/>
    <x v="0"/>
    <x v="35"/>
    <n v="0.97599999999999998"/>
    <n v="0.62400000000000011"/>
    <x v="4"/>
  </r>
  <r>
    <x v="4"/>
    <x v="2"/>
    <n v="43"/>
    <s v="OVEC-K Min"/>
    <n v="11.5"/>
    <n v="0"/>
    <n v="100"/>
    <n v="0"/>
    <n v="1153.2"/>
    <n v="100000"/>
    <n v="744"/>
    <n v="28.3"/>
    <n v="327"/>
    <n v="0"/>
    <n v="0"/>
    <n v="0"/>
    <n v="0"/>
    <n v="28.32"/>
    <n v="28.32"/>
    <n v="327"/>
    <s v="2017Plan"/>
    <d v="2020-03-01T00:00:00"/>
    <x v="0"/>
    <x v="36"/>
    <n v="11.5"/>
    <s v="N/A"/>
    <x v="0"/>
  </r>
  <r>
    <x v="4"/>
    <x v="2"/>
    <n v="44"/>
    <s v="OVEC-K Max"/>
    <n v="2.9"/>
    <n v="0"/>
    <n v="12.5"/>
    <n v="39"/>
    <n v="285.39999999999998"/>
    <n v="100000"/>
    <n v="93"/>
    <n v="28.3"/>
    <n v="81"/>
    <n v="0"/>
    <n v="0"/>
    <n v="0"/>
    <n v="0"/>
    <n v="28.32"/>
    <n v="28.32"/>
    <n v="81"/>
    <s v="2017Plan"/>
    <d v="2020-03-01T00:00:00"/>
    <x v="0"/>
    <x v="36"/>
    <n v="2.9"/>
    <s v="N/A"/>
    <x v="0"/>
  </r>
  <r>
    <x v="4"/>
    <x v="2"/>
    <n v="45"/>
    <s v="OVEC-L Min"/>
    <n v="25.7"/>
    <n v="0"/>
    <n v="100"/>
    <n v="0"/>
    <n v="2566.8000000000002"/>
    <n v="100000"/>
    <n v="744"/>
    <n v="28.3"/>
    <n v="727"/>
    <n v="0"/>
    <n v="0"/>
    <n v="0"/>
    <n v="0"/>
    <n v="28.32"/>
    <n v="28.32"/>
    <n v="727"/>
    <s v="2017Plan"/>
    <d v="2020-03-01T00:00:00"/>
    <x v="0"/>
    <x v="36"/>
    <s v="N/A"/>
    <n v="25.7"/>
    <x v="0"/>
  </r>
  <r>
    <x v="4"/>
    <x v="2"/>
    <n v="46"/>
    <s v="OVEC-L Max"/>
    <n v="13.4"/>
    <n v="0"/>
    <n v="25.5"/>
    <n v="67"/>
    <n v="1335.5"/>
    <n v="100000"/>
    <n v="187"/>
    <n v="28.3"/>
    <n v="378"/>
    <n v="0"/>
    <n v="0"/>
    <n v="0"/>
    <n v="0"/>
    <n v="28.32"/>
    <n v="28.32"/>
    <n v="378"/>
    <s v="2017Plan"/>
    <d v="2020-03-01T00:00:00"/>
    <x v="0"/>
    <x v="36"/>
    <s v="N/A"/>
    <n v="13.4"/>
    <x v="0"/>
  </r>
  <r>
    <x v="4"/>
    <x v="2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5"/>
  </r>
  <r>
    <x v="4"/>
    <x v="2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5"/>
  </r>
  <r>
    <x v="4"/>
    <x v="2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5"/>
  </r>
  <r>
    <x v="4"/>
    <x v="2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5"/>
  </r>
  <r>
    <x v="4"/>
    <x v="2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5"/>
  </r>
  <r>
    <x v="4"/>
    <x v="2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5"/>
  </r>
  <r>
    <x v="4"/>
    <x v="2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5"/>
  </r>
  <r>
    <x v="4"/>
    <x v="2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5"/>
  </r>
  <r>
    <x v="4"/>
    <x v="2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5"/>
  </r>
  <r>
    <x v="4"/>
    <x v="2"/>
    <n v="56"/>
    <s v="PUR7X8 1"/>
    <n v="0.7"/>
    <n v="0"/>
    <n v="5.6"/>
    <n v="8"/>
    <s v=""/>
    <s v=""/>
    <n v="14"/>
    <n v="20.7"/>
    <n v="14"/>
    <s v=""/>
    <n v="0"/>
    <n v="0"/>
    <n v="5"/>
    <n v="27.45"/>
    <n v="27.45"/>
    <n v="19"/>
    <s v="2017Plan"/>
    <d v="2020-03-01T00:00:00"/>
    <x v="0"/>
    <x v="37"/>
    <s v="N/A"/>
    <s v="N/A"/>
    <x v="5"/>
  </r>
  <r>
    <x v="4"/>
    <x v="2"/>
    <n v="57"/>
    <s v="PUR7X8 2"/>
    <n v="0.4"/>
    <n v="0"/>
    <n v="2.8"/>
    <n v="7"/>
    <s v=""/>
    <s v=""/>
    <n v="7"/>
    <n v="19"/>
    <n v="7"/>
    <s v=""/>
    <n v="0"/>
    <n v="0"/>
    <n v="2"/>
    <n v="25.57"/>
    <n v="25.57"/>
    <n v="9"/>
    <s v="2017Plan"/>
    <d v="2020-03-01T00:00:00"/>
    <x v="0"/>
    <x v="37"/>
    <s v="N/A"/>
    <s v="N/A"/>
    <x v="5"/>
  </r>
  <r>
    <x v="4"/>
    <x v="2"/>
    <n v="58"/>
    <s v="PUR7X8 3"/>
    <n v="0.2"/>
    <n v="0"/>
    <n v="2"/>
    <n v="5"/>
    <s v=""/>
    <s v=""/>
    <n v="5"/>
    <n v="19.100000000000001"/>
    <n v="5"/>
    <s v=""/>
    <n v="0"/>
    <n v="0"/>
    <n v="2"/>
    <n v="25.68"/>
    <n v="25.68"/>
    <n v="6"/>
    <s v="2017Plan"/>
    <d v="2020-03-01T00:00:00"/>
    <x v="0"/>
    <x v="37"/>
    <s v="N/A"/>
    <s v="N/A"/>
    <x v="5"/>
  </r>
  <r>
    <x v="4"/>
    <x v="2"/>
    <n v="59"/>
    <s v="PUR7X8 4"/>
    <n v="0.2"/>
    <n v="0"/>
    <n v="1.6"/>
    <n v="4"/>
    <s v=""/>
    <s v=""/>
    <n v="4"/>
    <n v="20.100000000000001"/>
    <n v="4"/>
    <s v=""/>
    <n v="0"/>
    <n v="0"/>
    <n v="1"/>
    <n v="26.73"/>
    <n v="26.73"/>
    <n v="5"/>
    <s v="2017Plan"/>
    <d v="2020-03-01T00:00:00"/>
    <x v="0"/>
    <x v="37"/>
    <s v="N/A"/>
    <s v="N/A"/>
    <x v="5"/>
  </r>
  <r>
    <x v="4"/>
    <x v="2"/>
    <n v="60"/>
    <s v="NF5X16NF1"/>
    <n v="-18.600000000000001"/>
    <n v="0"/>
    <n v="13.2"/>
    <n v="22"/>
    <s v=""/>
    <s v=""/>
    <n v="278"/>
    <n v="42"/>
    <n v="-783"/>
    <s v=""/>
    <n v="0"/>
    <n v="0"/>
    <n v="212"/>
    <n v="30.63"/>
    <n v="30.63"/>
    <n v="-571"/>
    <s v="2017Plan"/>
    <d v="2020-03-01T00:00:00"/>
    <x v="0"/>
    <x v="37"/>
    <s v="N/A"/>
    <s v="N/A"/>
    <x v="6"/>
  </r>
  <r>
    <x v="4"/>
    <x v="2"/>
    <n v="61"/>
    <s v="NF7X8NF01"/>
    <n v="-3.8"/>
    <n v="0"/>
    <n v="15.3"/>
    <n v="29"/>
    <s v=""/>
    <s v=""/>
    <n v="228"/>
    <n v="40.9"/>
    <n v="-155"/>
    <s v=""/>
    <n v="0"/>
    <n v="0"/>
    <n v="37"/>
    <n v="31.26"/>
    <n v="31.26"/>
    <n v="-119"/>
    <s v="2017Plan"/>
    <d v="2020-03-01T00:00:00"/>
    <x v="0"/>
    <x v="37"/>
    <s v="N/A"/>
    <s v="N/A"/>
    <x v="6"/>
  </r>
  <r>
    <x v="4"/>
    <x v="2"/>
    <n v="62"/>
    <s v="NF2X16SAT1"/>
    <n v="-4.0999999999999996"/>
    <n v="0"/>
    <n v="18.2"/>
    <n v="3"/>
    <s v=""/>
    <s v=""/>
    <n v="43"/>
    <n v="38.799999999999997"/>
    <n v="-158"/>
    <s v=""/>
    <n v="0"/>
    <n v="0"/>
    <n v="37"/>
    <n v="29.64"/>
    <n v="29.64"/>
    <n v="-121"/>
    <s v="2017Plan"/>
    <d v="2020-03-01T00:00:00"/>
    <x v="0"/>
    <x v="37"/>
    <s v="N/A"/>
    <s v="N/A"/>
    <x v="6"/>
  </r>
  <r>
    <x v="4"/>
    <x v="2"/>
    <n v="63"/>
    <s v="NF2X16SUN1"/>
    <n v="-6.2"/>
    <n v="0"/>
    <n v="22.2"/>
    <n v="5"/>
    <s v=""/>
    <s v=""/>
    <n v="80"/>
    <n v="38.5"/>
    <n v="-240"/>
    <s v=""/>
    <n v="0"/>
    <n v="0"/>
    <n v="57"/>
    <n v="29.39"/>
    <n v="29.39"/>
    <n v="-183"/>
    <s v="2017Plan"/>
    <d v="2020-03-01T00:00:00"/>
    <x v="0"/>
    <x v="37"/>
    <s v="N/A"/>
    <s v="N/A"/>
    <x v="6"/>
  </r>
  <r>
    <x v="4"/>
    <x v="2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6"/>
  </r>
  <r>
    <x v="4"/>
    <x v="2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6"/>
  </r>
  <r>
    <x v="4"/>
    <x v="2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6"/>
  </r>
  <r>
    <x v="4"/>
    <x v="2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6"/>
  </r>
  <r>
    <x v="4"/>
    <x v="2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3-01T00:00:00"/>
    <x v="0"/>
    <x v="37"/>
    <s v="N/A"/>
    <s v="N/A"/>
    <x v="7"/>
  </r>
  <r>
    <x v="4"/>
    <x v="2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37"/>
    <s v="N/A"/>
    <s v="N/A"/>
    <x v="1"/>
  </r>
  <r>
    <x v="4"/>
    <x v="2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37"/>
    <s v="N/A"/>
    <s v="N/A"/>
    <x v="1"/>
  </r>
  <r>
    <x v="4"/>
    <x v="2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37"/>
    <s v="N/A"/>
    <s v="N/A"/>
    <x v="1"/>
  </r>
  <r>
    <x v="4"/>
    <x v="2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37"/>
    <s v="N/A"/>
    <s v="N/A"/>
    <x v="1"/>
  </r>
  <r>
    <x v="4"/>
    <x v="2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3-01T00:00:00"/>
    <x v="0"/>
    <x v="38"/>
    <s v="N/A"/>
    <n v="0"/>
    <x v="2"/>
  </r>
  <r>
    <x v="4"/>
    <x v="3"/>
    <n v="1"/>
    <s v="Brown 1"/>
    <n v="10.8"/>
    <n v="0"/>
    <n v="14"/>
    <n v="1"/>
    <n v="129.1"/>
    <n v="11972"/>
    <n v="300"/>
    <n v="274.39999999999998"/>
    <n v="354"/>
    <n v="1"/>
    <n v="17"/>
    <n v="0"/>
    <n v="32"/>
    <n v="35.86"/>
    <n v="37.43"/>
    <n v="404"/>
    <s v="2017Plan"/>
    <d v="2020-04-01T00:00:00"/>
    <x v="0"/>
    <x v="0"/>
    <n v="10.8"/>
    <s v="N/A"/>
    <x v="0"/>
  </r>
  <r>
    <x v="4"/>
    <x v="3"/>
    <n v="2"/>
    <s v="Brown 2"/>
    <n v="20.8"/>
    <n v="0"/>
    <n v="17.3"/>
    <n v="4"/>
    <n v="227.9"/>
    <n v="10937"/>
    <n v="328"/>
    <n v="274.39999999999998"/>
    <n v="625"/>
    <n v="3"/>
    <n v="50"/>
    <n v="0"/>
    <n v="47"/>
    <n v="32.28"/>
    <n v="34.69"/>
    <n v="723"/>
    <s v="2017Plan"/>
    <d v="2020-04-01T00:00:00"/>
    <x v="0"/>
    <x v="1"/>
    <n v="20.8"/>
    <s v="N/A"/>
    <x v="0"/>
  </r>
  <r>
    <x v="4"/>
    <x v="3"/>
    <n v="3"/>
    <s v="Brown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2"/>
    <n v="0"/>
    <s v="N/A"/>
    <x v="0"/>
  </r>
  <r>
    <x v="4"/>
    <x v="3"/>
    <n v="4"/>
    <s v="Ghent 1"/>
    <n v="252.9"/>
    <n v="0"/>
    <n v="73.900000000000006"/>
    <n v="2"/>
    <n v="2657.5"/>
    <n v="10508"/>
    <n v="657"/>
    <n v="204.2"/>
    <n v="5428"/>
    <n v="2"/>
    <n v="44"/>
    <n v="0"/>
    <n v="517"/>
    <n v="23.51"/>
    <n v="23.68"/>
    <n v="5988"/>
    <s v="2017Plan"/>
    <d v="2020-04-01T00:00:00"/>
    <x v="0"/>
    <x v="3"/>
    <n v="252.9"/>
    <s v="N/A"/>
    <x v="0"/>
  </r>
  <r>
    <x v="4"/>
    <x v="3"/>
    <n v="5"/>
    <s v="Ghent 2"/>
    <n v="271.7"/>
    <n v="0"/>
    <n v="78"/>
    <n v="2"/>
    <n v="2817.3"/>
    <n v="10369"/>
    <n v="676"/>
    <n v="204.2"/>
    <n v="5754"/>
    <n v="2"/>
    <n v="35"/>
    <n v="0"/>
    <n v="325"/>
    <n v="22.37"/>
    <n v="22.5"/>
    <n v="6114"/>
    <s v="2017Plan"/>
    <d v="2020-04-01T00:00:00"/>
    <x v="0"/>
    <x v="4"/>
    <n v="271.7"/>
    <s v="N/A"/>
    <x v="0"/>
  </r>
  <r>
    <x v="4"/>
    <x v="3"/>
    <n v="6"/>
    <s v="Ghent 3"/>
    <n v="253.6"/>
    <n v="0"/>
    <n v="73.099999999999994"/>
    <n v="2"/>
    <n v="2835.7"/>
    <n v="11180"/>
    <n v="679"/>
    <n v="204.2"/>
    <n v="5792"/>
    <n v="3"/>
    <n v="57"/>
    <n v="0"/>
    <n v="505"/>
    <n v="24.82"/>
    <n v="25.05"/>
    <n v="6354"/>
    <s v="2017Plan"/>
    <d v="2020-04-01T00:00:00"/>
    <x v="0"/>
    <x v="5"/>
    <n v="253.6"/>
    <s v="N/A"/>
    <x v="0"/>
  </r>
  <r>
    <x v="4"/>
    <x v="3"/>
    <n v="7"/>
    <s v="Ghent 4"/>
    <n v="86"/>
    <n v="0"/>
    <n v="25.1"/>
    <n v="1"/>
    <n v="948.2"/>
    <n v="11027"/>
    <n v="227"/>
    <n v="204.2"/>
    <n v="1937"/>
    <n v="2"/>
    <n v="34"/>
    <n v="0"/>
    <n v="177"/>
    <n v="24.59"/>
    <n v="24.99"/>
    <n v="2148"/>
    <s v="2017Plan"/>
    <d v="2020-04-01T00:00:00"/>
    <x v="0"/>
    <x v="6"/>
    <n v="86"/>
    <s v="N/A"/>
    <x v="0"/>
  </r>
  <r>
    <x v="4"/>
    <x v="3"/>
    <n v="8"/>
    <s v="Mill Creek 1"/>
    <n v="103.4"/>
    <n v="0"/>
    <n v="47.8"/>
    <n v="3"/>
    <n v="1078.2"/>
    <n v="10432"/>
    <n v="446"/>
    <n v="204.1"/>
    <n v="2201"/>
    <n v="6"/>
    <n v="27"/>
    <n v="0"/>
    <n v="95"/>
    <n v="22.21"/>
    <n v="22.47"/>
    <n v="2322"/>
    <s v="2017Plan"/>
    <d v="2020-04-01T00:00:00"/>
    <x v="0"/>
    <x v="7"/>
    <s v="N/A"/>
    <n v="103.4"/>
    <x v="0"/>
  </r>
  <r>
    <x v="4"/>
    <x v="3"/>
    <n v="9"/>
    <s v="Mill Creek 2"/>
    <n v="17.899999999999999"/>
    <n v="0"/>
    <n v="8.4"/>
    <n v="1"/>
    <n v="190.7"/>
    <n v="10676"/>
    <n v="81"/>
    <n v="204.1"/>
    <n v="389"/>
    <n v="2"/>
    <n v="9"/>
    <n v="0"/>
    <n v="21"/>
    <n v="22.96"/>
    <n v="23.45"/>
    <n v="419"/>
    <s v="2017Plan"/>
    <d v="2020-04-01T00:00:00"/>
    <x v="0"/>
    <x v="8"/>
    <s v="N/A"/>
    <n v="17.899999999999999"/>
    <x v="0"/>
  </r>
  <r>
    <x v="4"/>
    <x v="3"/>
    <n v="10"/>
    <s v="Mill Creek 3"/>
    <n v="192.9"/>
    <n v="0"/>
    <n v="69.2"/>
    <n v="2"/>
    <n v="2059.6"/>
    <n v="10678"/>
    <n v="662"/>
    <n v="204.1"/>
    <n v="4204"/>
    <n v="12"/>
    <n v="49"/>
    <n v="0"/>
    <n v="253"/>
    <n v="23.11"/>
    <n v="23.36"/>
    <n v="4506"/>
    <s v="2017Plan"/>
    <d v="2020-04-01T00:00:00"/>
    <x v="0"/>
    <x v="9"/>
    <s v="N/A"/>
    <n v="192.9"/>
    <x v="0"/>
  </r>
  <r>
    <x v="4"/>
    <x v="3"/>
    <n v="11"/>
    <s v="Mill Creek 4"/>
    <n v="259.2"/>
    <n v="0"/>
    <n v="74.7"/>
    <n v="2"/>
    <n v="2703.7"/>
    <n v="10430"/>
    <n v="658"/>
    <n v="204.1"/>
    <n v="5519"/>
    <n v="19"/>
    <n v="78"/>
    <n v="0"/>
    <n v="316"/>
    <n v="22.51"/>
    <n v="22.81"/>
    <n v="5912"/>
    <s v="2017Plan"/>
    <d v="2020-04-01T00:00:00"/>
    <x v="0"/>
    <x v="10"/>
    <s v="N/A"/>
    <n v="259.2"/>
    <x v="0"/>
  </r>
  <r>
    <x v="4"/>
    <x v="3"/>
    <n v="12"/>
    <s v="Trimble County 1"/>
    <n v="165.8"/>
    <n v="0"/>
    <n v="62.3"/>
    <n v="2"/>
    <n v="1767.8"/>
    <n v="10660"/>
    <n v="527"/>
    <n v="197.4"/>
    <n v="3489"/>
    <n v="7"/>
    <n v="25"/>
    <n v="0"/>
    <n v="224"/>
    <n v="22.39"/>
    <n v="22.54"/>
    <n v="3739"/>
    <s v="2017Plan"/>
    <d v="2020-04-01T00:00:00"/>
    <x v="0"/>
    <x v="11"/>
    <s v="N/A"/>
    <n v="165.8"/>
    <x v="0"/>
  </r>
  <r>
    <x v="4"/>
    <x v="3"/>
    <n v="13"/>
    <s v="Trimble County 2"/>
    <n v="123.1"/>
    <n v="0"/>
    <n v="30.5"/>
    <n v="2"/>
    <n v="1131.0999999999999"/>
    <n v="9187"/>
    <n v="238"/>
    <n v="207.3"/>
    <n v="2345"/>
    <n v="17"/>
    <n v="62"/>
    <n v="0"/>
    <n v="183"/>
    <n v="20.53"/>
    <n v="21.03"/>
    <n v="2590"/>
    <s v="2017Plan"/>
    <d v="2020-04-01T00:00:00"/>
    <x v="0"/>
    <x v="12"/>
    <n v="99.710999999999999"/>
    <n v="23.388999999999999"/>
    <x v="0"/>
  </r>
  <r>
    <x v="4"/>
    <x v="3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13"/>
    <n v="0"/>
    <n v="0"/>
    <x v="1"/>
  </r>
  <r>
    <x v="4"/>
    <x v="3"/>
    <n v="15"/>
    <s v="Cane Run 7 2X1"/>
    <n v="400.5"/>
    <n v="0"/>
    <n v="80.5"/>
    <n v="3"/>
    <n v="2745"/>
    <n v="6854"/>
    <n v="653"/>
    <n v="354.4"/>
    <n v="9727"/>
    <n v="8"/>
    <n v="29"/>
    <n v="0"/>
    <n v="558"/>
    <n v="25.68"/>
    <n v="25.75"/>
    <n v="10315"/>
    <s v="2017Plan"/>
    <d v="2020-04-01T00:00:00"/>
    <x v="0"/>
    <x v="13"/>
    <n v="312.39"/>
    <n v="88.11"/>
    <x v="1"/>
  </r>
  <r>
    <x v="4"/>
    <x v="3"/>
    <n v="16"/>
    <s v="Brown 5"/>
    <n v="0.9"/>
    <n v="0"/>
    <n v="1.1000000000000001"/>
    <n v="3"/>
    <n v="15.3"/>
    <n v="16173"/>
    <n v="18"/>
    <n v="356.3"/>
    <n v="55"/>
    <n v="0"/>
    <n v="1"/>
    <n v="0"/>
    <n v="0"/>
    <n v="57.62"/>
    <n v="58.5"/>
    <n v="55"/>
    <s v="2017Plan"/>
    <d v="2020-04-01T00:00:00"/>
    <x v="0"/>
    <x v="14"/>
    <n v="0.42299999999999999"/>
    <n v="0.47700000000000004"/>
    <x v="2"/>
  </r>
  <r>
    <x v="4"/>
    <x v="3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14"/>
    <n v="0"/>
    <n v="0"/>
    <x v="2"/>
  </r>
  <r>
    <x v="4"/>
    <x v="3"/>
    <n v="18"/>
    <s v="Brown 6"/>
    <n v="4.5"/>
    <n v="0"/>
    <n v="3.9"/>
    <n v="6"/>
    <n v="53.2"/>
    <n v="11952"/>
    <n v="42"/>
    <n v="356.3"/>
    <n v="190"/>
    <n v="1"/>
    <n v="57"/>
    <n v="0"/>
    <n v="19"/>
    <n v="46.8"/>
    <n v="59.52"/>
    <n v="265"/>
    <s v="2017Plan"/>
    <d v="2020-04-01T00:00:00"/>
    <x v="0"/>
    <x v="15"/>
    <n v="2.79"/>
    <n v="1.71"/>
    <x v="2"/>
  </r>
  <r>
    <x v="4"/>
    <x v="3"/>
    <n v="19"/>
    <s v="Brown 7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16"/>
    <n v="0"/>
    <n v="0"/>
    <x v="2"/>
  </r>
  <r>
    <x v="4"/>
    <x v="3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17"/>
    <n v="0"/>
    <s v="N/A"/>
    <x v="2"/>
  </r>
  <r>
    <x v="4"/>
    <x v="3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17"/>
    <n v="0"/>
    <s v="N/A"/>
    <x v="2"/>
  </r>
  <r>
    <x v="4"/>
    <x v="3"/>
    <n v="22"/>
    <s v="Brown 9"/>
    <n v="0.2"/>
    <n v="0"/>
    <n v="0.2"/>
    <n v="1"/>
    <n v="3.3"/>
    <n v="16518"/>
    <n v="4"/>
    <n v="356.3"/>
    <n v="12"/>
    <n v="0"/>
    <n v="0"/>
    <n v="0"/>
    <n v="0"/>
    <n v="58.85"/>
    <n v="60.01"/>
    <n v="12"/>
    <s v="2017Plan"/>
    <d v="2020-04-01T00:00:00"/>
    <x v="0"/>
    <x v="18"/>
    <n v="0.2"/>
    <s v="N/A"/>
    <x v="2"/>
  </r>
  <r>
    <x v="4"/>
    <x v="3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18"/>
    <n v="0"/>
    <s v="N/A"/>
    <x v="2"/>
  </r>
  <r>
    <x v="4"/>
    <x v="3"/>
    <n v="24"/>
    <s v="Brown 10"/>
    <n v="0.1"/>
    <n v="0"/>
    <n v="0.1"/>
    <n v="1"/>
    <n v="1.7"/>
    <n v="16518"/>
    <n v="2"/>
    <n v="356.3"/>
    <n v="6"/>
    <n v="0"/>
    <n v="0"/>
    <n v="0"/>
    <n v="0"/>
    <n v="58.85"/>
    <n v="61.85"/>
    <n v="6"/>
    <s v="2017Plan"/>
    <d v="2020-04-01T00:00:00"/>
    <x v="0"/>
    <x v="19"/>
    <n v="0.1"/>
    <s v="N/A"/>
    <x v="2"/>
  </r>
  <r>
    <x v="4"/>
    <x v="3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19"/>
    <n v="0"/>
    <s v="N/A"/>
    <x v="2"/>
  </r>
  <r>
    <x v="4"/>
    <x v="3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20"/>
    <n v="0"/>
    <s v="N/A"/>
    <x v="2"/>
  </r>
  <r>
    <x v="4"/>
    <x v="3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20"/>
    <n v="0"/>
    <s v="N/A"/>
    <x v="2"/>
  </r>
  <r>
    <x v="4"/>
    <x v="3"/>
    <n v="28"/>
    <s v="Paddys Run 13"/>
    <n v="12.2"/>
    <n v="0"/>
    <n v="10.5"/>
    <n v="14"/>
    <n v="133.69999999999999"/>
    <n v="10999"/>
    <n v="91"/>
    <n v="356.3"/>
    <n v="476"/>
    <n v="1"/>
    <n v="2"/>
    <n v="0"/>
    <n v="0"/>
    <n v="39.19"/>
    <n v="39.380000000000003"/>
    <n v="479"/>
    <s v="2017Plan"/>
    <d v="2020-04-01T00:00:00"/>
    <x v="0"/>
    <x v="21"/>
    <n v="5.7339999999999991"/>
    <n v="6.4660000000000002"/>
    <x v="2"/>
  </r>
  <r>
    <x v="4"/>
    <x v="3"/>
    <n v="29"/>
    <s v="Trimble Co 05"/>
    <n v="24.5"/>
    <n v="0"/>
    <n v="20.2"/>
    <n v="18"/>
    <n v="293"/>
    <n v="11939"/>
    <n v="216"/>
    <n v="356.3"/>
    <n v="1044"/>
    <n v="1"/>
    <n v="3"/>
    <n v="0"/>
    <n v="0"/>
    <n v="42.54"/>
    <n v="42.65"/>
    <n v="1047"/>
    <s v="2017Plan"/>
    <d v="2020-04-01T00:00:00"/>
    <x v="0"/>
    <x v="22"/>
    <n v="17.395"/>
    <n v="7.1049999999999995"/>
    <x v="2"/>
  </r>
  <r>
    <x v="4"/>
    <x v="3"/>
    <n v="30"/>
    <s v="Trimble Co 06"/>
    <n v="19.600000000000001"/>
    <n v="0"/>
    <n v="16.100000000000001"/>
    <n v="20"/>
    <n v="231.8"/>
    <n v="11847"/>
    <n v="169"/>
    <n v="356.3"/>
    <n v="826"/>
    <n v="1"/>
    <n v="3"/>
    <n v="0"/>
    <n v="0"/>
    <n v="42.21"/>
    <n v="42.37"/>
    <n v="829"/>
    <s v="2017Plan"/>
    <d v="2020-04-01T00:00:00"/>
    <x v="0"/>
    <x v="23"/>
    <n v="13.916"/>
    <n v="5.6840000000000002"/>
    <x v="2"/>
  </r>
  <r>
    <x v="4"/>
    <x v="3"/>
    <n v="31"/>
    <s v="Trimble Co 07"/>
    <n v="11.8"/>
    <n v="0"/>
    <n v="9.6999999999999993"/>
    <n v="13"/>
    <n v="137.80000000000001"/>
    <n v="11722"/>
    <n v="99"/>
    <n v="356.3"/>
    <n v="491"/>
    <n v="1"/>
    <n v="2"/>
    <n v="0"/>
    <n v="0"/>
    <n v="41.76"/>
    <n v="41.94"/>
    <n v="493"/>
    <s v="2017Plan"/>
    <d v="2020-04-01T00:00:00"/>
    <x v="0"/>
    <x v="24"/>
    <n v="7.4340000000000002"/>
    <n v="4.3660000000000005"/>
    <x v="2"/>
  </r>
  <r>
    <x v="4"/>
    <x v="3"/>
    <n v="32"/>
    <s v="Trimble Co 08"/>
    <n v="2.7"/>
    <n v="0"/>
    <n v="2.2000000000000002"/>
    <n v="5"/>
    <n v="31.4"/>
    <n v="11521"/>
    <n v="22"/>
    <n v="356.3"/>
    <n v="112"/>
    <n v="0"/>
    <n v="1"/>
    <n v="0"/>
    <n v="0"/>
    <n v="41.05"/>
    <n v="41.34"/>
    <n v="113"/>
    <s v="2017Plan"/>
    <d v="2020-04-01T00:00:00"/>
    <x v="0"/>
    <x v="25"/>
    <n v="1.7010000000000001"/>
    <n v="0.999"/>
    <x v="2"/>
  </r>
  <r>
    <x v="4"/>
    <x v="3"/>
    <n v="33"/>
    <s v="Trimble Co 09"/>
    <n v="7.8"/>
    <n v="0"/>
    <n v="6.4"/>
    <n v="13"/>
    <n v="91.6"/>
    <n v="11757"/>
    <n v="66"/>
    <n v="356.3"/>
    <n v="326"/>
    <n v="1"/>
    <n v="2"/>
    <n v="0"/>
    <n v="0"/>
    <n v="41.89"/>
    <n v="42.15"/>
    <n v="328"/>
    <s v="2017Plan"/>
    <d v="2020-04-01T00:00:00"/>
    <x v="0"/>
    <x v="26"/>
    <n v="4.9139999999999997"/>
    <n v="2.8860000000000001"/>
    <x v="2"/>
  </r>
  <r>
    <x v="4"/>
    <x v="3"/>
    <n v="34"/>
    <s v="Trimble Co 10"/>
    <n v="2.2000000000000002"/>
    <n v="0"/>
    <n v="1.8"/>
    <n v="5"/>
    <n v="25.8"/>
    <n v="11490"/>
    <n v="18"/>
    <n v="356.3"/>
    <n v="92"/>
    <n v="0"/>
    <n v="1"/>
    <n v="0"/>
    <n v="0"/>
    <n v="40.94"/>
    <n v="41.29"/>
    <n v="93"/>
    <s v="2017Plan"/>
    <d v="2020-04-01T00:00:00"/>
    <x v="0"/>
    <x v="27"/>
    <n v="1.3860000000000001"/>
    <n v="0.81400000000000006"/>
    <x v="2"/>
  </r>
  <r>
    <x v="4"/>
    <x v="3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28"/>
    <s v="N/A"/>
    <n v="0"/>
    <x v="2"/>
  </r>
  <r>
    <x v="4"/>
    <x v="3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29"/>
    <n v="0"/>
    <s v="N/A"/>
    <x v="2"/>
  </r>
  <r>
    <x v="4"/>
    <x v="3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30"/>
    <s v="N/A"/>
    <n v="0"/>
    <x v="2"/>
  </r>
  <r>
    <x v="4"/>
    <x v="3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31"/>
    <s v="N/A"/>
    <n v="0"/>
    <x v="2"/>
  </r>
  <r>
    <x v="4"/>
    <x v="3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32"/>
    <s v="N/A"/>
    <n v="0"/>
    <x v="2"/>
  </r>
  <r>
    <x v="4"/>
    <x v="3"/>
    <n v="40"/>
    <s v="Dix Dam"/>
    <n v="9.1999999999999993"/>
    <n v="0"/>
    <n v="40.4"/>
    <n v="36"/>
    <s v=""/>
    <s v=""/>
    <n v="298"/>
    <n v="0"/>
    <n v="0"/>
    <s v=""/>
    <n v="0"/>
    <n v="0"/>
    <n v="0"/>
    <n v="0"/>
    <n v="0"/>
    <n v="0"/>
    <s v="2017Plan"/>
    <d v="2020-04-01T00:00:00"/>
    <x v="0"/>
    <x v="33"/>
    <n v="9.1999999999999993"/>
    <s v="N/A"/>
    <x v="3"/>
  </r>
  <r>
    <x v="4"/>
    <x v="3"/>
    <n v="41"/>
    <s v="Ohio Falls"/>
    <n v="20.6"/>
    <n v="0"/>
    <n v="100"/>
    <n v="0"/>
    <s v=""/>
    <s v=""/>
    <n v="720"/>
    <n v="0"/>
    <n v="0"/>
    <s v=""/>
    <n v="0"/>
    <n v="0"/>
    <n v="0"/>
    <n v="0"/>
    <n v="0"/>
    <n v="0"/>
    <s v="2017Plan"/>
    <d v="2020-04-01T00:00:00"/>
    <x v="0"/>
    <x v="34"/>
    <s v="N/A"/>
    <n v="20.6"/>
    <x v="3"/>
  </r>
  <r>
    <x v="4"/>
    <x v="3"/>
    <n v="42"/>
    <s v="Brown Solar"/>
    <n v="1.8"/>
    <n v="0"/>
    <n v="100"/>
    <n v="0"/>
    <s v=""/>
    <s v=""/>
    <n v="720"/>
    <n v="0"/>
    <n v="0"/>
    <s v=""/>
    <n v="0"/>
    <n v="0"/>
    <n v="0"/>
    <n v="0"/>
    <n v="0"/>
    <n v="0"/>
    <s v="2017Plan"/>
    <d v="2020-04-01T00:00:00"/>
    <x v="0"/>
    <x v="35"/>
    <n v="1.0980000000000001"/>
    <n v="0.70200000000000007"/>
    <x v="4"/>
  </r>
  <r>
    <x v="4"/>
    <x v="3"/>
    <n v="43"/>
    <s v="OVEC-K Min"/>
    <n v="11.2"/>
    <n v="0"/>
    <n v="100"/>
    <n v="0"/>
    <n v="1116"/>
    <n v="100000"/>
    <n v="720"/>
    <n v="28.3"/>
    <n v="316"/>
    <n v="0"/>
    <n v="0"/>
    <n v="0"/>
    <n v="0"/>
    <n v="28.32"/>
    <n v="28.32"/>
    <n v="316"/>
    <s v="2017Plan"/>
    <d v="2020-04-01T00:00:00"/>
    <x v="0"/>
    <x v="36"/>
    <n v="11.2"/>
    <s v="N/A"/>
    <x v="0"/>
  </r>
  <r>
    <x v="4"/>
    <x v="3"/>
    <n v="44"/>
    <s v="OVEC-K Max"/>
    <n v="1.1000000000000001"/>
    <n v="0"/>
    <n v="12.3"/>
    <n v="41"/>
    <n v="113.7"/>
    <n v="100000"/>
    <n v="77"/>
    <n v="28.3"/>
    <n v="32"/>
    <n v="0"/>
    <n v="0"/>
    <n v="0"/>
    <n v="0"/>
    <n v="28.32"/>
    <n v="28.32"/>
    <n v="32"/>
    <s v="2017Plan"/>
    <d v="2020-04-01T00:00:00"/>
    <x v="0"/>
    <x v="36"/>
    <n v="1.1000000000000001"/>
    <s v="N/A"/>
    <x v="0"/>
  </r>
  <r>
    <x v="4"/>
    <x v="3"/>
    <n v="45"/>
    <s v="OVEC-L Min"/>
    <n v="24.8"/>
    <n v="0"/>
    <n v="100"/>
    <n v="0"/>
    <n v="2484"/>
    <n v="100000"/>
    <n v="720"/>
    <n v="28.3"/>
    <n v="703"/>
    <n v="0"/>
    <n v="0"/>
    <n v="0"/>
    <n v="0"/>
    <n v="28.32"/>
    <n v="28.32"/>
    <n v="703"/>
    <s v="2017Plan"/>
    <d v="2020-04-01T00:00:00"/>
    <x v="0"/>
    <x v="36"/>
    <s v="N/A"/>
    <n v="24.8"/>
    <x v="0"/>
  </r>
  <r>
    <x v="4"/>
    <x v="3"/>
    <n v="46"/>
    <s v="OVEC-L Max"/>
    <n v="2.8"/>
    <n v="0"/>
    <n v="13.5"/>
    <n v="41"/>
    <n v="279"/>
    <n v="100000"/>
    <n v="85"/>
    <n v="28.3"/>
    <n v="79"/>
    <n v="0"/>
    <n v="0"/>
    <n v="0"/>
    <n v="0"/>
    <n v="28.32"/>
    <n v="28.32"/>
    <n v="79"/>
    <s v="2017Plan"/>
    <d v="2020-04-01T00:00:00"/>
    <x v="0"/>
    <x v="36"/>
    <s v="N/A"/>
    <n v="2.8"/>
    <x v="0"/>
  </r>
  <r>
    <x v="4"/>
    <x v="3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5"/>
  </r>
  <r>
    <x v="4"/>
    <x v="3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5"/>
  </r>
  <r>
    <x v="4"/>
    <x v="3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5"/>
  </r>
  <r>
    <x v="4"/>
    <x v="3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5"/>
  </r>
  <r>
    <x v="4"/>
    <x v="3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5"/>
  </r>
  <r>
    <x v="4"/>
    <x v="3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5"/>
  </r>
  <r>
    <x v="4"/>
    <x v="3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5"/>
  </r>
  <r>
    <x v="4"/>
    <x v="3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5"/>
  </r>
  <r>
    <x v="4"/>
    <x v="3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5"/>
  </r>
  <r>
    <x v="4"/>
    <x v="3"/>
    <n v="56"/>
    <s v="PUR7X8 1"/>
    <n v="0.3"/>
    <n v="0"/>
    <n v="2.5"/>
    <n v="4"/>
    <s v=""/>
    <s v=""/>
    <n v="6"/>
    <n v="26.9"/>
    <n v="8"/>
    <s v=""/>
    <n v="0"/>
    <n v="0"/>
    <n v="2"/>
    <n v="33.950000000000003"/>
    <n v="33.950000000000003"/>
    <n v="10"/>
    <s v="2017Plan"/>
    <d v="2020-04-01T00:00:00"/>
    <x v="0"/>
    <x v="37"/>
    <s v="N/A"/>
    <s v="N/A"/>
    <x v="5"/>
  </r>
  <r>
    <x v="4"/>
    <x v="3"/>
    <n v="57"/>
    <s v="PUR7X8 2"/>
    <n v="0.2"/>
    <n v="0"/>
    <n v="1.7"/>
    <n v="4"/>
    <s v=""/>
    <s v=""/>
    <n v="4"/>
    <n v="26.6"/>
    <n v="5"/>
    <s v=""/>
    <n v="0"/>
    <n v="0"/>
    <n v="1"/>
    <n v="33.880000000000003"/>
    <n v="33.880000000000003"/>
    <n v="7"/>
    <s v="2017Plan"/>
    <d v="2020-04-01T00:00:00"/>
    <x v="0"/>
    <x v="37"/>
    <s v="N/A"/>
    <s v="N/A"/>
    <x v="5"/>
  </r>
  <r>
    <x v="4"/>
    <x v="3"/>
    <n v="58"/>
    <s v="PUR7X8 3"/>
    <n v="0.2"/>
    <n v="0"/>
    <n v="1.2"/>
    <n v="3"/>
    <s v=""/>
    <s v=""/>
    <n v="3"/>
    <n v="25.2"/>
    <n v="4"/>
    <s v=""/>
    <n v="0"/>
    <n v="0"/>
    <n v="1"/>
    <n v="31.74"/>
    <n v="31.74"/>
    <n v="5"/>
    <s v="2017Plan"/>
    <d v="2020-04-01T00:00:00"/>
    <x v="0"/>
    <x v="37"/>
    <s v="N/A"/>
    <s v="N/A"/>
    <x v="5"/>
  </r>
  <r>
    <x v="4"/>
    <x v="3"/>
    <n v="59"/>
    <s v="PUR7X8 4"/>
    <n v="0.1"/>
    <n v="0"/>
    <n v="0.8"/>
    <n v="2"/>
    <s v=""/>
    <s v=""/>
    <n v="2"/>
    <n v="24.1"/>
    <n v="2"/>
    <s v=""/>
    <n v="0"/>
    <n v="0"/>
    <n v="1"/>
    <n v="30.62"/>
    <n v="30.62"/>
    <n v="3"/>
    <s v="2017Plan"/>
    <d v="2020-04-01T00:00:00"/>
    <x v="0"/>
    <x v="37"/>
    <s v="N/A"/>
    <s v="N/A"/>
    <x v="5"/>
  </r>
  <r>
    <x v="4"/>
    <x v="3"/>
    <n v="60"/>
    <s v="NF5X16NF1"/>
    <n v="-14.6"/>
    <n v="0"/>
    <n v="10.4"/>
    <n v="35"/>
    <s v=""/>
    <s v=""/>
    <n v="255"/>
    <n v="35.4"/>
    <n v="-518"/>
    <s v=""/>
    <n v="0"/>
    <n v="0"/>
    <n v="135"/>
    <n v="26.15"/>
    <n v="26.15"/>
    <n v="-383"/>
    <s v="2017Plan"/>
    <d v="2020-04-01T00:00:00"/>
    <x v="0"/>
    <x v="37"/>
    <s v="N/A"/>
    <s v="N/A"/>
    <x v="6"/>
  </r>
  <r>
    <x v="4"/>
    <x v="3"/>
    <n v="61"/>
    <s v="NF7X8NF01"/>
    <n v="-1"/>
    <n v="0"/>
    <n v="4.0999999999999996"/>
    <n v="29"/>
    <s v=""/>
    <s v=""/>
    <n v="230"/>
    <n v="31.7"/>
    <n v="-31"/>
    <s v=""/>
    <n v="0"/>
    <n v="0"/>
    <n v="9"/>
    <n v="22.89"/>
    <n v="22.89"/>
    <n v="-23"/>
    <s v="2017Plan"/>
    <d v="2020-04-01T00:00:00"/>
    <x v="0"/>
    <x v="37"/>
    <s v="N/A"/>
    <s v="N/A"/>
    <x v="6"/>
  </r>
  <r>
    <x v="4"/>
    <x v="3"/>
    <n v="62"/>
    <s v="NF2X16SAT1"/>
    <n v="-6.5"/>
    <n v="0"/>
    <n v="29.1"/>
    <n v="4"/>
    <s v=""/>
    <s v=""/>
    <n v="52"/>
    <n v="35.5"/>
    <n v="-232"/>
    <s v=""/>
    <n v="0"/>
    <n v="0"/>
    <n v="56"/>
    <n v="26.89"/>
    <n v="26.89"/>
    <n v="-175"/>
    <s v="2017Plan"/>
    <d v="2020-04-01T00:00:00"/>
    <x v="0"/>
    <x v="37"/>
    <s v="N/A"/>
    <s v="N/A"/>
    <x v="6"/>
  </r>
  <r>
    <x v="4"/>
    <x v="3"/>
    <n v="63"/>
    <s v="NF2X16SUN1"/>
    <n v="-3"/>
    <n v="0"/>
    <n v="13.5"/>
    <n v="4"/>
    <s v=""/>
    <s v=""/>
    <n v="64"/>
    <n v="33.700000000000003"/>
    <n v="-102"/>
    <s v=""/>
    <n v="0"/>
    <n v="0"/>
    <n v="25"/>
    <n v="25.26"/>
    <n v="25.26"/>
    <n v="-76"/>
    <s v="2017Plan"/>
    <d v="2020-04-01T00:00:00"/>
    <x v="0"/>
    <x v="37"/>
    <s v="N/A"/>
    <s v="N/A"/>
    <x v="6"/>
  </r>
  <r>
    <x v="4"/>
    <x v="3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6"/>
  </r>
  <r>
    <x v="4"/>
    <x v="3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6"/>
  </r>
  <r>
    <x v="4"/>
    <x v="3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6"/>
  </r>
  <r>
    <x v="4"/>
    <x v="3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6"/>
  </r>
  <r>
    <x v="4"/>
    <x v="3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4-01T00:00:00"/>
    <x v="0"/>
    <x v="37"/>
    <s v="N/A"/>
    <s v="N/A"/>
    <x v="7"/>
  </r>
  <r>
    <x v="4"/>
    <x v="3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37"/>
    <s v="N/A"/>
    <s v="N/A"/>
    <x v="1"/>
  </r>
  <r>
    <x v="4"/>
    <x v="3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37"/>
    <s v="N/A"/>
    <s v="N/A"/>
    <x v="1"/>
  </r>
  <r>
    <x v="4"/>
    <x v="3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37"/>
    <s v="N/A"/>
    <s v="N/A"/>
    <x v="1"/>
  </r>
  <r>
    <x v="4"/>
    <x v="3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37"/>
    <s v="N/A"/>
    <s v="N/A"/>
    <x v="1"/>
  </r>
  <r>
    <x v="4"/>
    <x v="3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4-01T00:00:00"/>
    <x v="0"/>
    <x v="38"/>
    <s v="N/A"/>
    <n v="0"/>
    <x v="2"/>
  </r>
  <r>
    <x v="4"/>
    <x v="4"/>
    <n v="1"/>
    <s v="Brow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0"/>
    <n v="0"/>
    <s v="N/A"/>
    <x v="0"/>
  </r>
  <r>
    <x v="4"/>
    <x v="4"/>
    <n v="2"/>
    <s v="Brown 2"/>
    <n v="16.8"/>
    <n v="0"/>
    <n v="13.5"/>
    <n v="2"/>
    <n v="183.2"/>
    <n v="10922"/>
    <n v="261"/>
    <n v="275.60000000000002"/>
    <n v="505"/>
    <n v="1"/>
    <n v="28"/>
    <n v="0"/>
    <n v="38"/>
    <n v="32.369999999999997"/>
    <n v="34.049999999999997"/>
    <n v="571"/>
    <s v="2017Plan"/>
    <d v="2020-05-01T00:00:00"/>
    <x v="0"/>
    <x v="1"/>
    <n v="16.8"/>
    <s v="N/A"/>
    <x v="0"/>
  </r>
  <r>
    <x v="4"/>
    <x v="4"/>
    <n v="3"/>
    <s v="Brown 3"/>
    <n v="51.1"/>
    <n v="0"/>
    <n v="16.7"/>
    <n v="4"/>
    <n v="623.79999999999995"/>
    <n v="12215"/>
    <n v="332"/>
    <n v="275.60000000000002"/>
    <n v="1719"/>
    <n v="4"/>
    <n v="82"/>
    <n v="0"/>
    <n v="164"/>
    <n v="36.869999999999997"/>
    <n v="38.47"/>
    <n v="1965"/>
    <s v="2017Plan"/>
    <d v="2020-05-01T00:00:00"/>
    <x v="0"/>
    <x v="2"/>
    <n v="51.1"/>
    <s v="N/A"/>
    <x v="0"/>
  </r>
  <r>
    <x v="4"/>
    <x v="4"/>
    <n v="4"/>
    <s v="Ghent 1"/>
    <n v="252.3"/>
    <n v="0"/>
    <n v="71.400000000000006"/>
    <n v="2"/>
    <n v="2654.5"/>
    <n v="10520"/>
    <n v="663"/>
    <n v="204.4"/>
    <n v="5426"/>
    <n v="2"/>
    <n v="40"/>
    <n v="0"/>
    <n v="516"/>
    <n v="23.55"/>
    <n v="23.7"/>
    <n v="5981"/>
    <s v="2017Plan"/>
    <d v="2020-05-01T00:00:00"/>
    <x v="0"/>
    <x v="3"/>
    <n v="252.3"/>
    <s v="N/A"/>
    <x v="0"/>
  </r>
  <r>
    <x v="4"/>
    <x v="4"/>
    <n v="5"/>
    <s v="Ghent 2"/>
    <n v="249.6"/>
    <n v="0"/>
    <n v="69.3"/>
    <n v="1"/>
    <n v="2600.6999999999998"/>
    <n v="10419"/>
    <n v="687"/>
    <n v="204.4"/>
    <n v="5316"/>
    <n v="1"/>
    <n v="18"/>
    <n v="0"/>
    <n v="298"/>
    <n v="22.49"/>
    <n v="22.56"/>
    <n v="5632"/>
    <s v="2017Plan"/>
    <d v="2020-05-01T00:00:00"/>
    <x v="0"/>
    <x v="4"/>
    <n v="249.6"/>
    <s v="N/A"/>
    <x v="0"/>
  </r>
  <r>
    <x v="4"/>
    <x v="4"/>
    <n v="6"/>
    <s v="Ghent 3"/>
    <n v="259.2"/>
    <n v="0"/>
    <n v="72.3"/>
    <n v="2"/>
    <n v="2898.6"/>
    <n v="11182"/>
    <n v="695"/>
    <n v="204.4"/>
    <n v="5925"/>
    <n v="3"/>
    <n v="57"/>
    <n v="0"/>
    <n v="516"/>
    <n v="24.85"/>
    <n v="25.07"/>
    <n v="6498"/>
    <s v="2017Plan"/>
    <d v="2020-05-01T00:00:00"/>
    <x v="0"/>
    <x v="5"/>
    <n v="259.2"/>
    <s v="N/A"/>
    <x v="0"/>
  </r>
  <r>
    <x v="4"/>
    <x v="4"/>
    <n v="7"/>
    <s v="Ghent 4"/>
    <n v="151.19999999999999"/>
    <n v="0"/>
    <n v="42.7"/>
    <n v="3"/>
    <n v="1669.7"/>
    <n v="11047"/>
    <n v="405"/>
    <n v="204.4"/>
    <n v="3413"/>
    <n v="7"/>
    <n v="124"/>
    <n v="0"/>
    <n v="312"/>
    <n v="24.64"/>
    <n v="25.46"/>
    <n v="3849"/>
    <s v="2017Plan"/>
    <d v="2020-05-01T00:00:00"/>
    <x v="0"/>
    <x v="6"/>
    <n v="151.19999999999999"/>
    <s v="N/A"/>
    <x v="0"/>
  </r>
  <r>
    <x v="4"/>
    <x v="4"/>
    <n v="8"/>
    <s v="Mill Creek 1"/>
    <n v="148.5"/>
    <n v="0"/>
    <n v="66.5"/>
    <n v="2"/>
    <n v="1553.3"/>
    <n v="10462"/>
    <n v="688"/>
    <n v="204.1"/>
    <n v="3171"/>
    <n v="4"/>
    <n v="17"/>
    <n v="0"/>
    <n v="136"/>
    <n v="22.27"/>
    <n v="22.39"/>
    <n v="3324"/>
    <s v="2017Plan"/>
    <d v="2020-05-01T00:00:00"/>
    <x v="0"/>
    <x v="7"/>
    <s v="N/A"/>
    <n v="148.5"/>
    <x v="0"/>
  </r>
  <r>
    <x v="4"/>
    <x v="4"/>
    <n v="9"/>
    <s v="Mill Creek 2"/>
    <n v="128.9"/>
    <n v="0"/>
    <n v="58.5"/>
    <n v="2"/>
    <n v="1385.2"/>
    <n v="10749"/>
    <n v="616"/>
    <n v="204.1"/>
    <n v="2828"/>
    <n v="4"/>
    <n v="17"/>
    <n v="0"/>
    <n v="150"/>
    <n v="23.11"/>
    <n v="23.24"/>
    <n v="2995"/>
    <s v="2017Plan"/>
    <d v="2020-05-01T00:00:00"/>
    <x v="0"/>
    <x v="8"/>
    <s v="N/A"/>
    <n v="128.9"/>
    <x v="0"/>
  </r>
  <r>
    <x v="4"/>
    <x v="4"/>
    <n v="10"/>
    <s v="Mill Creek 3"/>
    <n v="188.4"/>
    <n v="0"/>
    <n v="65.400000000000006"/>
    <n v="2"/>
    <n v="2018"/>
    <n v="10711"/>
    <n v="674"/>
    <n v="204.1"/>
    <n v="4119"/>
    <n v="12"/>
    <n v="48"/>
    <n v="0"/>
    <n v="247"/>
    <n v="23.18"/>
    <n v="23.43"/>
    <n v="4415"/>
    <s v="2017Plan"/>
    <d v="2020-05-01T00:00:00"/>
    <x v="0"/>
    <x v="9"/>
    <s v="N/A"/>
    <n v="188.4"/>
    <x v="0"/>
  </r>
  <r>
    <x v="4"/>
    <x v="4"/>
    <n v="11"/>
    <s v="Mill Creek 4"/>
    <n v="244.1"/>
    <n v="0"/>
    <n v="68.099999999999994"/>
    <n v="2"/>
    <n v="2549.6"/>
    <n v="10444"/>
    <n v="658"/>
    <n v="204.1"/>
    <n v="5204"/>
    <n v="19"/>
    <n v="76"/>
    <n v="0"/>
    <n v="297"/>
    <n v="22.54"/>
    <n v="22.85"/>
    <n v="5578"/>
    <s v="2017Plan"/>
    <d v="2020-05-01T00:00:00"/>
    <x v="0"/>
    <x v="10"/>
    <s v="N/A"/>
    <n v="244.1"/>
    <x v="0"/>
  </r>
  <r>
    <x v="4"/>
    <x v="4"/>
    <n v="12"/>
    <s v="Trimble County 1"/>
    <n v="194"/>
    <n v="0"/>
    <n v="70.5"/>
    <n v="3"/>
    <n v="2068.9"/>
    <n v="10663"/>
    <n v="618"/>
    <n v="197.8"/>
    <n v="4093"/>
    <n v="10"/>
    <n v="36"/>
    <n v="0"/>
    <n v="263"/>
    <n v="22.45"/>
    <n v="22.64"/>
    <n v="4392"/>
    <s v="2017Plan"/>
    <d v="2020-05-01T00:00:00"/>
    <x v="0"/>
    <x v="11"/>
    <s v="N/A"/>
    <n v="194"/>
    <x v="0"/>
  </r>
  <r>
    <x v="4"/>
    <x v="4"/>
    <n v="13"/>
    <s v="Trimble County 2"/>
    <n v="347.4"/>
    <n v="0"/>
    <n v="83.4"/>
    <n v="1"/>
    <n v="3192.2"/>
    <n v="9188"/>
    <n v="667"/>
    <n v="207.7"/>
    <n v="6629"/>
    <n v="14"/>
    <n v="49"/>
    <n v="0"/>
    <n v="517"/>
    <n v="20.57"/>
    <n v="20.71"/>
    <n v="7195"/>
    <s v="2017Plan"/>
    <d v="2020-05-01T00:00:00"/>
    <x v="0"/>
    <x v="12"/>
    <n v="281.39400000000001"/>
    <n v="66.006"/>
    <x v="0"/>
  </r>
  <r>
    <x v="4"/>
    <x v="4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13"/>
    <n v="0"/>
    <n v="0"/>
    <x v="1"/>
  </r>
  <r>
    <x v="4"/>
    <x v="4"/>
    <n v="15"/>
    <s v="Cane Run 7 2X1"/>
    <n v="309.10000000000002"/>
    <n v="0"/>
    <n v="60.1"/>
    <n v="9"/>
    <n v="2127.4"/>
    <n v="6882"/>
    <n v="520"/>
    <n v="353.4"/>
    <n v="7518"/>
    <n v="26"/>
    <n v="93"/>
    <n v="0"/>
    <n v="444"/>
    <n v="25.76"/>
    <n v="26.06"/>
    <n v="8056"/>
    <s v="2017Plan"/>
    <d v="2020-05-01T00:00:00"/>
    <x v="0"/>
    <x v="13"/>
    <n v="241.09800000000001"/>
    <n v="68.00200000000001"/>
    <x v="1"/>
  </r>
  <r>
    <x v="4"/>
    <x v="4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14"/>
    <n v="0"/>
    <n v="0"/>
    <x v="2"/>
  </r>
  <r>
    <x v="4"/>
    <x v="4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14"/>
    <n v="0"/>
    <n v="0"/>
    <x v="2"/>
  </r>
  <r>
    <x v="4"/>
    <x v="4"/>
    <n v="18"/>
    <s v="Brown 6"/>
    <n v="0.4"/>
    <n v="0"/>
    <n v="0.3"/>
    <n v="1"/>
    <n v="4.8"/>
    <n v="12432"/>
    <n v="4"/>
    <n v="355.3"/>
    <n v="17"/>
    <n v="0"/>
    <n v="10"/>
    <n v="0"/>
    <n v="2"/>
    <n v="48.79"/>
    <n v="74.16"/>
    <n v="29"/>
    <s v="2017Plan"/>
    <d v="2020-05-01T00:00:00"/>
    <x v="0"/>
    <x v="15"/>
    <n v="0.248"/>
    <n v="0.15200000000000002"/>
    <x v="2"/>
  </r>
  <r>
    <x v="4"/>
    <x v="4"/>
    <n v="19"/>
    <s v="Brown 7"/>
    <n v="2.1"/>
    <n v="0"/>
    <n v="1.8"/>
    <n v="5"/>
    <n v="24.6"/>
    <n v="11471"/>
    <n v="18"/>
    <n v="355.3"/>
    <n v="87"/>
    <n v="1"/>
    <n v="47"/>
    <n v="0"/>
    <n v="8"/>
    <n v="44.52"/>
    <n v="66.39"/>
    <n v="142"/>
    <s v="2017Plan"/>
    <d v="2020-05-01T00:00:00"/>
    <x v="0"/>
    <x v="16"/>
    <n v="1.302"/>
    <n v="0.79800000000000004"/>
    <x v="2"/>
  </r>
  <r>
    <x v="4"/>
    <x v="4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17"/>
    <n v="0"/>
    <s v="N/A"/>
    <x v="2"/>
  </r>
  <r>
    <x v="4"/>
    <x v="4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17"/>
    <n v="0"/>
    <s v="N/A"/>
    <x v="2"/>
  </r>
  <r>
    <x v="4"/>
    <x v="4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18"/>
    <n v="0"/>
    <s v="N/A"/>
    <x v="2"/>
  </r>
  <r>
    <x v="4"/>
    <x v="4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18"/>
    <n v="0"/>
    <s v="N/A"/>
    <x v="2"/>
  </r>
  <r>
    <x v="4"/>
    <x v="4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19"/>
    <n v="0"/>
    <s v="N/A"/>
    <x v="2"/>
  </r>
  <r>
    <x v="4"/>
    <x v="4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19"/>
    <n v="0"/>
    <s v="N/A"/>
    <x v="2"/>
  </r>
  <r>
    <x v="4"/>
    <x v="4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20"/>
    <n v="0"/>
    <s v="N/A"/>
    <x v="2"/>
  </r>
  <r>
    <x v="4"/>
    <x v="4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20"/>
    <n v="0"/>
    <s v="N/A"/>
    <x v="2"/>
  </r>
  <r>
    <x v="4"/>
    <x v="4"/>
    <n v="28"/>
    <s v="Paddys Run 13"/>
    <n v="5.2"/>
    <n v="0"/>
    <n v="4.3"/>
    <n v="6"/>
    <n v="59.7"/>
    <n v="11506"/>
    <n v="45"/>
    <n v="355.3"/>
    <n v="212"/>
    <n v="0"/>
    <n v="1"/>
    <n v="0"/>
    <n v="0"/>
    <n v="40.89"/>
    <n v="41.06"/>
    <n v="213"/>
    <s v="2017Plan"/>
    <d v="2020-05-01T00:00:00"/>
    <x v="0"/>
    <x v="21"/>
    <n v="2.444"/>
    <n v="2.7560000000000002"/>
    <x v="2"/>
  </r>
  <r>
    <x v="4"/>
    <x v="4"/>
    <n v="29"/>
    <s v="Trimble Co 05"/>
    <n v="10"/>
    <n v="0"/>
    <n v="8"/>
    <n v="12"/>
    <n v="113.7"/>
    <n v="11348"/>
    <n v="77"/>
    <n v="355.3"/>
    <n v="404"/>
    <n v="1"/>
    <n v="2"/>
    <n v="0"/>
    <n v="0"/>
    <n v="40.32"/>
    <n v="40.51"/>
    <n v="406"/>
    <s v="2017Plan"/>
    <d v="2020-05-01T00:00:00"/>
    <x v="0"/>
    <x v="22"/>
    <n v="7.1"/>
    <n v="2.9"/>
    <x v="2"/>
  </r>
  <r>
    <x v="4"/>
    <x v="4"/>
    <n v="30"/>
    <s v="Trimble Co 06"/>
    <n v="8.8000000000000007"/>
    <n v="0"/>
    <n v="7"/>
    <n v="8"/>
    <n v="100.2"/>
    <n v="11356"/>
    <n v="68"/>
    <n v="355.3"/>
    <n v="356"/>
    <n v="0"/>
    <n v="1"/>
    <n v="0"/>
    <n v="0"/>
    <n v="40.35"/>
    <n v="40.49"/>
    <n v="357"/>
    <s v="2017Plan"/>
    <d v="2020-05-01T00:00:00"/>
    <x v="0"/>
    <x v="23"/>
    <n v="6.2480000000000002"/>
    <n v="2.552"/>
    <x v="2"/>
  </r>
  <r>
    <x v="4"/>
    <x v="4"/>
    <n v="31"/>
    <s v="Trimble Co 07"/>
    <n v="8.1"/>
    <n v="0"/>
    <n v="6.5"/>
    <n v="11"/>
    <n v="92.4"/>
    <n v="11388"/>
    <n v="63"/>
    <n v="355.3"/>
    <n v="328"/>
    <n v="0"/>
    <n v="2"/>
    <n v="0"/>
    <n v="0"/>
    <n v="40.47"/>
    <n v="40.68"/>
    <n v="330"/>
    <s v="2017Plan"/>
    <d v="2020-05-01T00:00:00"/>
    <x v="0"/>
    <x v="24"/>
    <n v="5.1029999999999998"/>
    <n v="2.9969999999999999"/>
    <x v="2"/>
  </r>
  <r>
    <x v="4"/>
    <x v="4"/>
    <n v="32"/>
    <s v="Trimble Co 08"/>
    <n v="1.2"/>
    <n v="0"/>
    <n v="1"/>
    <n v="3"/>
    <n v="13.7"/>
    <n v="11149"/>
    <n v="9"/>
    <n v="355.3"/>
    <n v="49"/>
    <n v="0"/>
    <n v="0"/>
    <n v="0"/>
    <n v="0"/>
    <n v="39.619999999999997"/>
    <n v="39.99"/>
    <n v="49"/>
    <s v="2017Plan"/>
    <d v="2020-05-01T00:00:00"/>
    <x v="0"/>
    <x v="25"/>
    <n v="0.75600000000000001"/>
    <n v="0.44400000000000001"/>
    <x v="2"/>
  </r>
  <r>
    <x v="4"/>
    <x v="4"/>
    <n v="33"/>
    <s v="Trimble Co 09"/>
    <n v="6.3"/>
    <n v="0"/>
    <n v="5"/>
    <n v="9"/>
    <n v="72.099999999999994"/>
    <n v="11486"/>
    <n v="50"/>
    <n v="355.3"/>
    <n v="256"/>
    <n v="0"/>
    <n v="1"/>
    <n v="0"/>
    <n v="0"/>
    <n v="40.81"/>
    <n v="41.04"/>
    <n v="258"/>
    <s v="2017Plan"/>
    <d v="2020-05-01T00:00:00"/>
    <x v="0"/>
    <x v="26"/>
    <n v="3.9689999999999999"/>
    <n v="2.331"/>
    <x v="2"/>
  </r>
  <r>
    <x v="4"/>
    <x v="4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27"/>
    <n v="0"/>
    <n v="0"/>
    <x v="2"/>
  </r>
  <r>
    <x v="4"/>
    <x v="4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28"/>
    <s v="N/A"/>
    <n v="0"/>
    <x v="2"/>
  </r>
  <r>
    <x v="4"/>
    <x v="4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29"/>
    <n v="0"/>
    <s v="N/A"/>
    <x v="2"/>
  </r>
  <r>
    <x v="4"/>
    <x v="4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30"/>
    <s v="N/A"/>
    <n v="0"/>
    <x v="2"/>
  </r>
  <r>
    <x v="4"/>
    <x v="4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31"/>
    <s v="N/A"/>
    <n v="0"/>
    <x v="2"/>
  </r>
  <r>
    <x v="4"/>
    <x v="4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32"/>
    <s v="N/A"/>
    <n v="0"/>
    <x v="2"/>
  </r>
  <r>
    <x v="4"/>
    <x v="4"/>
    <n v="40"/>
    <s v="Dix Dam"/>
    <n v="6.3"/>
    <n v="0"/>
    <n v="26.9"/>
    <n v="25"/>
    <s v=""/>
    <s v=""/>
    <n v="205"/>
    <n v="0"/>
    <n v="0"/>
    <s v=""/>
    <n v="0"/>
    <n v="0"/>
    <n v="0"/>
    <n v="0"/>
    <n v="0"/>
    <n v="0"/>
    <s v="2017Plan"/>
    <d v="2020-05-01T00:00:00"/>
    <x v="0"/>
    <x v="33"/>
    <n v="6.3"/>
    <s v="N/A"/>
    <x v="3"/>
  </r>
  <r>
    <x v="4"/>
    <x v="4"/>
    <n v="41"/>
    <s v="Ohio Falls"/>
    <n v="24.1"/>
    <n v="0"/>
    <n v="100"/>
    <n v="0"/>
    <s v=""/>
    <s v=""/>
    <n v="744"/>
    <n v="0"/>
    <n v="0"/>
    <s v=""/>
    <n v="0"/>
    <n v="0"/>
    <n v="0"/>
    <n v="0"/>
    <n v="0"/>
    <n v="0"/>
    <s v="2017Plan"/>
    <d v="2020-05-01T00:00:00"/>
    <x v="0"/>
    <x v="34"/>
    <s v="N/A"/>
    <n v="24.1"/>
    <x v="3"/>
  </r>
  <r>
    <x v="4"/>
    <x v="4"/>
    <n v="42"/>
    <s v="Brown Solar"/>
    <n v="2.1"/>
    <n v="0"/>
    <n v="100"/>
    <n v="0"/>
    <s v=""/>
    <s v=""/>
    <n v="744"/>
    <n v="0"/>
    <n v="0"/>
    <s v=""/>
    <n v="0"/>
    <n v="0"/>
    <n v="0"/>
    <n v="0"/>
    <n v="0"/>
    <n v="0"/>
    <s v="2017Plan"/>
    <d v="2020-05-01T00:00:00"/>
    <x v="0"/>
    <x v="35"/>
    <n v="1.2809999999999999"/>
    <n v="0.81900000000000006"/>
    <x v="4"/>
  </r>
  <r>
    <x v="4"/>
    <x v="4"/>
    <n v="43"/>
    <s v="OVEC-K Min"/>
    <n v="11.5"/>
    <n v="0"/>
    <n v="100"/>
    <n v="0"/>
    <n v="1153.2"/>
    <n v="100000"/>
    <n v="744"/>
    <n v="28.3"/>
    <n v="327"/>
    <n v="0"/>
    <n v="0"/>
    <n v="0"/>
    <n v="0"/>
    <n v="28.32"/>
    <n v="28.32"/>
    <n v="327"/>
    <s v="2017Plan"/>
    <d v="2020-05-01T00:00:00"/>
    <x v="0"/>
    <x v="36"/>
    <n v="11.5"/>
    <s v="N/A"/>
    <x v="0"/>
  </r>
  <r>
    <x v="4"/>
    <x v="4"/>
    <n v="44"/>
    <s v="OVEC-K Max"/>
    <n v="1.7"/>
    <n v="0"/>
    <n v="11.1"/>
    <n v="24"/>
    <n v="166.6"/>
    <n v="100000"/>
    <n v="77"/>
    <n v="28.3"/>
    <n v="47"/>
    <n v="0"/>
    <n v="0"/>
    <n v="0"/>
    <n v="0"/>
    <n v="28.32"/>
    <n v="28.32"/>
    <n v="47"/>
    <s v="2017Plan"/>
    <d v="2020-05-01T00:00:00"/>
    <x v="0"/>
    <x v="36"/>
    <n v="1.7"/>
    <s v="N/A"/>
    <x v="0"/>
  </r>
  <r>
    <x v="4"/>
    <x v="4"/>
    <n v="45"/>
    <s v="OVEC-L Min"/>
    <n v="25.7"/>
    <n v="0"/>
    <n v="100"/>
    <n v="0"/>
    <n v="2566.8000000000002"/>
    <n v="100000"/>
    <n v="744"/>
    <n v="28.3"/>
    <n v="727"/>
    <n v="0"/>
    <n v="0"/>
    <n v="0"/>
    <n v="0"/>
    <n v="28.32"/>
    <n v="28.32"/>
    <n v="727"/>
    <s v="2017Plan"/>
    <d v="2020-05-01T00:00:00"/>
    <x v="0"/>
    <x v="36"/>
    <s v="N/A"/>
    <n v="25.7"/>
    <x v="0"/>
  </r>
  <r>
    <x v="4"/>
    <x v="4"/>
    <n v="46"/>
    <s v="OVEC-L Max"/>
    <n v="5.3"/>
    <n v="0"/>
    <n v="15.5"/>
    <n v="34"/>
    <n v="526.9"/>
    <n v="100000"/>
    <n v="114"/>
    <n v="28.3"/>
    <n v="149"/>
    <n v="0"/>
    <n v="0"/>
    <n v="0"/>
    <n v="0"/>
    <n v="28.32"/>
    <n v="28.32"/>
    <n v="149"/>
    <s v="2017Plan"/>
    <d v="2020-05-01T00:00:00"/>
    <x v="0"/>
    <x v="36"/>
    <s v="N/A"/>
    <n v="5.3"/>
    <x v="0"/>
  </r>
  <r>
    <x v="4"/>
    <x v="4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5"/>
  </r>
  <r>
    <x v="4"/>
    <x v="4"/>
    <n v="60"/>
    <s v="NF5X16NF1"/>
    <n v="-16.7"/>
    <n v="0"/>
    <n v="12.4"/>
    <n v="26"/>
    <s v=""/>
    <s v=""/>
    <n v="291"/>
    <n v="37.9"/>
    <n v="-633"/>
    <s v=""/>
    <n v="0"/>
    <n v="0"/>
    <n v="165"/>
    <n v="28.02"/>
    <n v="28.02"/>
    <n v="-468"/>
    <s v="2017Plan"/>
    <d v="2020-05-01T00:00:00"/>
    <x v="0"/>
    <x v="37"/>
    <s v="N/A"/>
    <s v="N/A"/>
    <x v="6"/>
  </r>
  <r>
    <x v="4"/>
    <x v="4"/>
    <n v="61"/>
    <s v="NF7X8NF01"/>
    <n v="-4.5"/>
    <n v="0"/>
    <n v="18.100000000000001"/>
    <n v="31"/>
    <s v=""/>
    <s v=""/>
    <n v="248"/>
    <n v="32"/>
    <n v="-143"/>
    <s v=""/>
    <n v="0"/>
    <n v="0"/>
    <n v="42"/>
    <n v="22.63"/>
    <n v="22.63"/>
    <n v="-101"/>
    <s v="2017Plan"/>
    <d v="2020-05-01T00:00:00"/>
    <x v="0"/>
    <x v="37"/>
    <s v="N/A"/>
    <s v="N/A"/>
    <x v="6"/>
  </r>
  <r>
    <x v="4"/>
    <x v="4"/>
    <n v="62"/>
    <s v="NF2X16SAT1"/>
    <n v="-8"/>
    <n v="0"/>
    <n v="28.5"/>
    <n v="6"/>
    <s v=""/>
    <s v=""/>
    <n v="77"/>
    <n v="38.4"/>
    <n v="-307"/>
    <s v=""/>
    <n v="0"/>
    <n v="0"/>
    <n v="72"/>
    <n v="29.37"/>
    <n v="29.37"/>
    <n v="-235"/>
    <s v="2017Plan"/>
    <d v="2020-05-01T00:00:00"/>
    <x v="0"/>
    <x v="37"/>
    <s v="N/A"/>
    <s v="N/A"/>
    <x v="6"/>
  </r>
  <r>
    <x v="4"/>
    <x v="4"/>
    <n v="63"/>
    <s v="NF2X16SUN1"/>
    <n v="-11.4"/>
    <n v="0"/>
    <n v="40.799999999999997"/>
    <n v="5"/>
    <s v=""/>
    <s v=""/>
    <n v="80"/>
    <n v="36.799999999999997"/>
    <n v="-420"/>
    <s v=""/>
    <n v="0"/>
    <n v="0"/>
    <n v="101"/>
    <n v="27.92"/>
    <n v="27.92"/>
    <n v="-319"/>
    <s v="2017Plan"/>
    <d v="2020-05-01T00:00:00"/>
    <x v="0"/>
    <x v="37"/>
    <s v="N/A"/>
    <s v="N/A"/>
    <x v="6"/>
  </r>
  <r>
    <x v="4"/>
    <x v="4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6"/>
  </r>
  <r>
    <x v="4"/>
    <x v="4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6"/>
  </r>
  <r>
    <x v="4"/>
    <x v="4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6"/>
  </r>
  <r>
    <x v="4"/>
    <x v="4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6"/>
  </r>
  <r>
    <x v="4"/>
    <x v="4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5-01T00:00:00"/>
    <x v="0"/>
    <x v="37"/>
    <s v="N/A"/>
    <s v="N/A"/>
    <x v="7"/>
  </r>
  <r>
    <x v="4"/>
    <x v="4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37"/>
    <s v="N/A"/>
    <s v="N/A"/>
    <x v="1"/>
  </r>
  <r>
    <x v="4"/>
    <x v="4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37"/>
    <s v="N/A"/>
    <s v="N/A"/>
    <x v="1"/>
  </r>
  <r>
    <x v="4"/>
    <x v="4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37"/>
    <s v="N/A"/>
    <s v="N/A"/>
    <x v="1"/>
  </r>
  <r>
    <x v="4"/>
    <x v="4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37"/>
    <s v="N/A"/>
    <s v="N/A"/>
    <x v="1"/>
  </r>
  <r>
    <x v="4"/>
    <x v="4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5-01T00:00:00"/>
    <x v="0"/>
    <x v="38"/>
    <s v="N/A"/>
    <n v="0"/>
    <x v="2"/>
  </r>
  <r>
    <x v="4"/>
    <x v="5"/>
    <n v="1"/>
    <s v="Brown 1"/>
    <n v="17"/>
    <n v="0"/>
    <n v="22.3"/>
    <n v="3"/>
    <n v="198"/>
    <n v="11650"/>
    <n v="417"/>
    <n v="275.8"/>
    <n v="546"/>
    <n v="3"/>
    <n v="57"/>
    <n v="0"/>
    <n v="51"/>
    <n v="35.14"/>
    <n v="38.51"/>
    <n v="654"/>
    <s v="2017Plan"/>
    <d v="2020-06-01T00:00:00"/>
    <x v="0"/>
    <x v="0"/>
    <n v="17"/>
    <s v="N/A"/>
    <x v="0"/>
  </r>
  <r>
    <x v="4"/>
    <x v="5"/>
    <n v="2"/>
    <s v="Brown 2"/>
    <n v="27.2"/>
    <n v="0"/>
    <n v="22.8"/>
    <n v="3"/>
    <n v="290.60000000000002"/>
    <n v="10678"/>
    <n v="371"/>
    <n v="275.8"/>
    <n v="802"/>
    <n v="2"/>
    <n v="46"/>
    <n v="0"/>
    <n v="62"/>
    <n v="31.72"/>
    <n v="33.4"/>
    <n v="909"/>
    <s v="2017Plan"/>
    <d v="2020-06-01T00:00:00"/>
    <x v="0"/>
    <x v="1"/>
    <n v="27.2"/>
    <s v="N/A"/>
    <x v="0"/>
  </r>
  <r>
    <x v="4"/>
    <x v="5"/>
    <n v="3"/>
    <s v="Brown 3"/>
    <n v="77.8"/>
    <n v="0"/>
    <n v="26.4"/>
    <n v="5"/>
    <n v="941.1"/>
    <n v="12096"/>
    <n v="474"/>
    <n v="275.8"/>
    <n v="2595"/>
    <n v="5"/>
    <n v="99"/>
    <n v="0"/>
    <n v="250"/>
    <n v="36.57"/>
    <n v="37.840000000000003"/>
    <n v="2944"/>
    <s v="2017Plan"/>
    <d v="2020-06-01T00:00:00"/>
    <x v="0"/>
    <x v="2"/>
    <n v="77.8"/>
    <s v="N/A"/>
    <x v="0"/>
  </r>
  <r>
    <x v="4"/>
    <x v="5"/>
    <n v="4"/>
    <s v="Ghent 1"/>
    <n v="258.39999999999998"/>
    <n v="0"/>
    <n v="75.7"/>
    <n v="2"/>
    <n v="2740.2"/>
    <n v="10604"/>
    <n v="660"/>
    <n v="204.4"/>
    <n v="5602"/>
    <n v="2"/>
    <n v="44"/>
    <n v="0"/>
    <n v="528"/>
    <n v="23.72"/>
    <n v="23.89"/>
    <n v="6173"/>
    <s v="2017Plan"/>
    <d v="2020-06-01T00:00:00"/>
    <x v="0"/>
    <x v="3"/>
    <n v="258.39999999999998"/>
    <s v="N/A"/>
    <x v="0"/>
  </r>
  <r>
    <x v="4"/>
    <x v="5"/>
    <n v="5"/>
    <s v="Ghent 2"/>
    <n v="260.10000000000002"/>
    <n v="0"/>
    <n v="73.3"/>
    <n v="3"/>
    <n v="2719.3"/>
    <n v="10457"/>
    <n v="662"/>
    <n v="204.4"/>
    <n v="5559"/>
    <n v="3"/>
    <n v="56"/>
    <n v="0"/>
    <n v="311"/>
    <n v="22.57"/>
    <n v="22.79"/>
    <n v="5926"/>
    <s v="2017Plan"/>
    <d v="2020-06-01T00:00:00"/>
    <x v="0"/>
    <x v="4"/>
    <n v="260.10000000000002"/>
    <s v="N/A"/>
    <x v="0"/>
  </r>
  <r>
    <x v="4"/>
    <x v="5"/>
    <n v="6"/>
    <s v="Ghent 3"/>
    <n v="271"/>
    <n v="0"/>
    <n v="77.599999999999994"/>
    <n v="2"/>
    <n v="3017.1"/>
    <n v="11132"/>
    <n v="679"/>
    <n v="204.4"/>
    <n v="6168"/>
    <n v="3"/>
    <n v="57"/>
    <n v="0"/>
    <n v="539"/>
    <n v="24.75"/>
    <n v="24.96"/>
    <n v="6765"/>
    <s v="2017Plan"/>
    <d v="2020-06-01T00:00:00"/>
    <x v="0"/>
    <x v="5"/>
    <n v="271"/>
    <s v="N/A"/>
    <x v="0"/>
  </r>
  <r>
    <x v="4"/>
    <x v="5"/>
    <n v="7"/>
    <s v="Ghent 4"/>
    <n v="266.10000000000002"/>
    <n v="0"/>
    <n v="79.5"/>
    <n v="2"/>
    <n v="2924.3"/>
    <n v="10990"/>
    <n v="676"/>
    <n v="204.4"/>
    <n v="5978"/>
    <n v="4"/>
    <n v="69"/>
    <n v="0"/>
    <n v="549"/>
    <n v="24.53"/>
    <n v="24.79"/>
    <n v="6596"/>
    <s v="2017Plan"/>
    <d v="2020-06-01T00:00:00"/>
    <x v="0"/>
    <x v="6"/>
    <n v="266.10000000000002"/>
    <s v="N/A"/>
    <x v="0"/>
  </r>
  <r>
    <x v="4"/>
    <x v="5"/>
    <n v="8"/>
    <s v="Mill Creek 1"/>
    <n v="159"/>
    <n v="0"/>
    <n v="73.599999999999994"/>
    <n v="2"/>
    <n v="1653.2"/>
    <n v="10399"/>
    <n v="668"/>
    <n v="204.3"/>
    <n v="3378"/>
    <n v="4"/>
    <n v="17"/>
    <n v="0"/>
    <n v="146"/>
    <n v="22.16"/>
    <n v="22.27"/>
    <n v="3541"/>
    <s v="2017Plan"/>
    <d v="2020-06-01T00:00:00"/>
    <x v="0"/>
    <x v="7"/>
    <s v="N/A"/>
    <n v="159"/>
    <x v="0"/>
  </r>
  <r>
    <x v="4"/>
    <x v="5"/>
    <n v="9"/>
    <s v="Mill Creek 2"/>
    <n v="148.1"/>
    <n v="0"/>
    <n v="69.3"/>
    <n v="3"/>
    <n v="1591.2"/>
    <n v="10744"/>
    <n v="653"/>
    <n v="204.3"/>
    <n v="3251"/>
    <n v="6"/>
    <n v="26"/>
    <n v="0"/>
    <n v="173"/>
    <n v="23.12"/>
    <n v="23.29"/>
    <n v="3449"/>
    <s v="2017Plan"/>
    <d v="2020-06-01T00:00:00"/>
    <x v="0"/>
    <x v="8"/>
    <s v="N/A"/>
    <n v="148.1"/>
    <x v="0"/>
  </r>
  <r>
    <x v="4"/>
    <x v="5"/>
    <n v="10"/>
    <s v="Mill Creek 3"/>
    <n v="196.2"/>
    <n v="0"/>
    <n v="70.8"/>
    <n v="2"/>
    <n v="2101.4"/>
    <n v="10709"/>
    <n v="646"/>
    <n v="204.3"/>
    <n v="4293"/>
    <n v="12"/>
    <n v="48"/>
    <n v="0"/>
    <n v="257"/>
    <n v="23.19"/>
    <n v="23.43"/>
    <n v="4599"/>
    <s v="2017Plan"/>
    <d v="2020-06-01T00:00:00"/>
    <x v="0"/>
    <x v="9"/>
    <s v="N/A"/>
    <n v="196.2"/>
    <x v="0"/>
  </r>
  <r>
    <x v="4"/>
    <x v="5"/>
    <n v="11"/>
    <s v="Mill Creek 4"/>
    <n v="253.4"/>
    <n v="0"/>
    <n v="73.8"/>
    <n v="2"/>
    <n v="2652.5"/>
    <n v="10470"/>
    <n v="659"/>
    <n v="204.3"/>
    <n v="5419"/>
    <n v="19"/>
    <n v="76"/>
    <n v="0"/>
    <n v="309"/>
    <n v="22.61"/>
    <n v="22.91"/>
    <n v="5804"/>
    <s v="2017Plan"/>
    <d v="2020-06-01T00:00:00"/>
    <x v="0"/>
    <x v="10"/>
    <s v="N/A"/>
    <n v="253.4"/>
    <x v="0"/>
  </r>
  <r>
    <x v="4"/>
    <x v="5"/>
    <n v="12"/>
    <s v="Trimble County 1"/>
    <n v="219.3"/>
    <n v="0"/>
    <n v="82.3"/>
    <n v="2"/>
    <n v="2346.5"/>
    <n v="10700"/>
    <n v="676"/>
    <n v="198.2"/>
    <n v="4651"/>
    <n v="7"/>
    <n v="24"/>
    <n v="0"/>
    <n v="297"/>
    <n v="22.56"/>
    <n v="22.67"/>
    <n v="4972"/>
    <s v="2017Plan"/>
    <d v="2020-06-01T00:00:00"/>
    <x v="0"/>
    <x v="11"/>
    <s v="N/A"/>
    <n v="219.3"/>
    <x v="0"/>
  </r>
  <r>
    <x v="4"/>
    <x v="5"/>
    <n v="13"/>
    <s v="Trimble County 2"/>
    <n v="333.7"/>
    <n v="0"/>
    <n v="84.4"/>
    <n v="1"/>
    <n v="3080.7"/>
    <n v="9233"/>
    <n v="649"/>
    <n v="207.9"/>
    <n v="6406"/>
    <n v="14"/>
    <n v="50"/>
    <n v="0"/>
    <n v="496"/>
    <n v="20.69"/>
    <n v="20.84"/>
    <n v="6952"/>
    <s v="2017Plan"/>
    <d v="2020-06-01T00:00:00"/>
    <x v="0"/>
    <x v="12"/>
    <n v="270.29700000000003"/>
    <n v="63.402999999999999"/>
    <x v="0"/>
  </r>
  <r>
    <x v="4"/>
    <x v="5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6-01T00:00:00"/>
    <x v="0"/>
    <x v="13"/>
    <n v="0"/>
    <n v="0"/>
    <x v="1"/>
  </r>
  <r>
    <x v="4"/>
    <x v="5"/>
    <n v="15"/>
    <s v="Cane Run 7 2X1"/>
    <n v="335.8"/>
    <n v="0"/>
    <n v="70.5"/>
    <n v="10"/>
    <n v="2312.1"/>
    <n v="6885"/>
    <n v="543"/>
    <n v="357.2"/>
    <n v="8259"/>
    <n v="29"/>
    <n v="104"/>
    <n v="0"/>
    <n v="464"/>
    <n v="25.98"/>
    <n v="26.29"/>
    <n v="8828"/>
    <s v="2017Plan"/>
    <d v="2020-06-01T00:00:00"/>
    <x v="0"/>
    <x v="13"/>
    <n v="261.92400000000004"/>
    <n v="73.876000000000005"/>
    <x v="1"/>
  </r>
  <r>
    <x v="4"/>
    <x v="5"/>
    <n v="16"/>
    <s v="Brown 5"/>
    <n v="1.3"/>
    <n v="0"/>
    <n v="1.7"/>
    <n v="5"/>
    <n v="19.5"/>
    <n v="14638"/>
    <n v="22"/>
    <n v="359.2"/>
    <n v="70"/>
    <n v="0"/>
    <n v="2"/>
    <n v="0"/>
    <n v="0"/>
    <n v="52.58"/>
    <n v="53.78"/>
    <n v="72"/>
    <s v="2017Plan"/>
    <d v="2020-06-01T00:00:00"/>
    <x v="0"/>
    <x v="14"/>
    <n v="0.61099999999999999"/>
    <n v="0.68900000000000006"/>
    <x v="2"/>
  </r>
  <r>
    <x v="4"/>
    <x v="5"/>
    <n v="17"/>
    <s v="Brown 5 ICE"/>
    <n v="0.2"/>
    <n v="0"/>
    <n v="0.2"/>
    <n v="4"/>
    <n v="2.5"/>
    <n v="16510"/>
    <n v="5"/>
    <n v="359.2"/>
    <n v="9"/>
    <n v="0"/>
    <n v="0"/>
    <n v="0"/>
    <n v="0"/>
    <n v="59.3"/>
    <n v="59.3"/>
    <n v="9"/>
    <s v="2017Plan"/>
    <d v="2020-06-01T00:00:00"/>
    <x v="0"/>
    <x v="14"/>
    <n v="9.4E-2"/>
    <n v="0.10600000000000001"/>
    <x v="2"/>
  </r>
  <r>
    <x v="4"/>
    <x v="5"/>
    <n v="18"/>
    <s v="Brown 6"/>
    <n v="8.1999999999999993"/>
    <n v="0"/>
    <n v="7.8"/>
    <n v="9"/>
    <n v="94.4"/>
    <n v="11573"/>
    <n v="71"/>
    <n v="359.2"/>
    <n v="339"/>
    <n v="2"/>
    <n v="84"/>
    <n v="0"/>
    <n v="32"/>
    <n v="45.45"/>
    <n v="55.74"/>
    <n v="455"/>
    <s v="2017Plan"/>
    <d v="2020-06-01T00:00:00"/>
    <x v="0"/>
    <x v="15"/>
    <n v="5.0839999999999996"/>
    <n v="3.1159999999999997"/>
    <x v="2"/>
  </r>
  <r>
    <x v="4"/>
    <x v="5"/>
    <n v="19"/>
    <s v="Brown 7"/>
    <n v="7"/>
    <n v="0"/>
    <n v="6.7"/>
    <n v="9"/>
    <n v="80.099999999999994"/>
    <n v="11427"/>
    <n v="59"/>
    <n v="359.2"/>
    <n v="288"/>
    <n v="2"/>
    <n v="92"/>
    <n v="0"/>
    <n v="26"/>
    <n v="44.81"/>
    <n v="57.86"/>
    <n v="406"/>
    <s v="2017Plan"/>
    <d v="2020-06-01T00:00:00"/>
    <x v="0"/>
    <x v="16"/>
    <n v="4.34"/>
    <n v="2.66"/>
    <x v="2"/>
  </r>
  <r>
    <x v="4"/>
    <x v="5"/>
    <n v="20"/>
    <s v="Brown 8"/>
    <n v="0.7"/>
    <n v="0"/>
    <n v="0.9"/>
    <n v="3"/>
    <n v="10.5"/>
    <n v="16110"/>
    <n v="13"/>
    <n v="359.2"/>
    <n v="38"/>
    <n v="0"/>
    <n v="1"/>
    <n v="0"/>
    <n v="0"/>
    <n v="57.86"/>
    <n v="59.4"/>
    <n v="39"/>
    <s v="2017Plan"/>
    <d v="2020-06-01T00:00:00"/>
    <x v="0"/>
    <x v="17"/>
    <n v="0.7"/>
    <s v="N/A"/>
    <x v="2"/>
  </r>
  <r>
    <x v="4"/>
    <x v="5"/>
    <n v="21"/>
    <s v="Brown 8 ICE"/>
    <n v="0.1"/>
    <n v="0"/>
    <n v="0.2"/>
    <n v="4"/>
    <n v="2.2999999999999998"/>
    <n v="16329"/>
    <n v="5"/>
    <n v="359.2"/>
    <n v="8"/>
    <n v="0"/>
    <n v="0"/>
    <n v="0"/>
    <n v="0"/>
    <n v="58.65"/>
    <n v="58.65"/>
    <n v="8"/>
    <s v="2017Plan"/>
    <d v="2020-06-01T00:00:00"/>
    <x v="0"/>
    <x v="17"/>
    <n v="0.1"/>
    <s v="N/A"/>
    <x v="2"/>
  </r>
  <r>
    <x v="4"/>
    <x v="5"/>
    <n v="22"/>
    <s v="Brown 9"/>
    <n v="0.5"/>
    <n v="0"/>
    <n v="0.6"/>
    <n v="4"/>
    <n v="7.2"/>
    <n v="16110"/>
    <n v="9"/>
    <n v="359.2"/>
    <n v="26"/>
    <n v="0"/>
    <n v="1"/>
    <n v="0"/>
    <n v="0"/>
    <n v="57.86"/>
    <n v="60.39"/>
    <n v="27"/>
    <s v="2017Plan"/>
    <d v="2020-06-01T00:00:00"/>
    <x v="0"/>
    <x v="18"/>
    <n v="0.5"/>
    <s v="N/A"/>
    <x v="2"/>
  </r>
  <r>
    <x v="4"/>
    <x v="5"/>
    <n v="23"/>
    <s v="Brown 9 ICE"/>
    <n v="0.1"/>
    <n v="0"/>
    <n v="0.2"/>
    <n v="4"/>
    <n v="2.2999999999999998"/>
    <n v="16329"/>
    <n v="5"/>
    <n v="359.2"/>
    <n v="8"/>
    <n v="0"/>
    <n v="0"/>
    <n v="0"/>
    <n v="0"/>
    <n v="58.65"/>
    <n v="58.65"/>
    <n v="8"/>
    <s v="2017Plan"/>
    <d v="2020-06-01T00:00:00"/>
    <x v="0"/>
    <x v="18"/>
    <n v="0.1"/>
    <s v="N/A"/>
    <x v="2"/>
  </r>
  <r>
    <x v="4"/>
    <x v="5"/>
    <n v="24"/>
    <s v="Brown 10"/>
    <n v="0.3"/>
    <n v="0"/>
    <n v="0.4"/>
    <n v="2"/>
    <n v="4.8"/>
    <n v="16110"/>
    <n v="6"/>
    <n v="359.2"/>
    <n v="17"/>
    <n v="0"/>
    <n v="1"/>
    <n v="0"/>
    <n v="0"/>
    <n v="57.86"/>
    <n v="59.64"/>
    <n v="18"/>
    <s v="2017Plan"/>
    <d v="2020-06-01T00:00:00"/>
    <x v="0"/>
    <x v="19"/>
    <n v="0.3"/>
    <s v="N/A"/>
    <x v="2"/>
  </r>
  <r>
    <x v="4"/>
    <x v="5"/>
    <n v="25"/>
    <s v="Brown 10 ICE"/>
    <n v="0.1"/>
    <n v="0"/>
    <n v="0.2"/>
    <n v="5"/>
    <n v="2.2999999999999998"/>
    <n v="16329"/>
    <n v="5"/>
    <n v="359.2"/>
    <n v="8"/>
    <n v="0"/>
    <n v="0"/>
    <n v="0"/>
    <n v="0"/>
    <n v="58.65"/>
    <n v="58.65"/>
    <n v="8"/>
    <s v="2017Plan"/>
    <d v="2020-06-01T00:00:00"/>
    <x v="0"/>
    <x v="19"/>
    <n v="0.1"/>
    <s v="N/A"/>
    <x v="2"/>
  </r>
  <r>
    <x v="4"/>
    <x v="5"/>
    <n v="26"/>
    <s v="Brown 11"/>
    <n v="0.8"/>
    <n v="0"/>
    <n v="1"/>
    <n v="4"/>
    <n v="12.1"/>
    <n v="16110"/>
    <n v="15"/>
    <n v="359.2"/>
    <n v="43"/>
    <n v="0"/>
    <n v="1"/>
    <n v="0"/>
    <n v="0"/>
    <n v="57.86"/>
    <n v="59.29"/>
    <n v="44"/>
    <s v="2017Plan"/>
    <d v="2020-06-01T00:00:00"/>
    <x v="0"/>
    <x v="20"/>
    <n v="0.8"/>
    <s v="N/A"/>
    <x v="2"/>
  </r>
  <r>
    <x v="4"/>
    <x v="5"/>
    <n v="27"/>
    <s v="Brown 11 ICE"/>
    <n v="0.1"/>
    <n v="0"/>
    <n v="0.2"/>
    <n v="4"/>
    <n v="2.2999999999999998"/>
    <n v="16329"/>
    <n v="5"/>
    <n v="359.2"/>
    <n v="8"/>
    <n v="0"/>
    <n v="0"/>
    <n v="0"/>
    <n v="0"/>
    <n v="58.65"/>
    <n v="58.65"/>
    <n v="8"/>
    <s v="2017Plan"/>
    <d v="2020-06-01T00:00:00"/>
    <x v="0"/>
    <x v="20"/>
    <n v="0.1"/>
    <s v="N/A"/>
    <x v="2"/>
  </r>
  <r>
    <x v="4"/>
    <x v="5"/>
    <n v="28"/>
    <s v="Paddys Run 13"/>
    <n v="14.6"/>
    <n v="0"/>
    <n v="13.8"/>
    <n v="13"/>
    <n v="160.1"/>
    <n v="10940"/>
    <n v="109"/>
    <n v="359.2"/>
    <n v="575"/>
    <n v="1"/>
    <n v="2"/>
    <n v="0"/>
    <n v="0"/>
    <n v="39.29"/>
    <n v="39.44"/>
    <n v="577"/>
    <s v="2017Plan"/>
    <d v="2020-06-01T00:00:00"/>
    <x v="0"/>
    <x v="21"/>
    <n v="6.8619999999999992"/>
    <n v="7.7380000000000004"/>
    <x v="2"/>
  </r>
  <r>
    <x v="4"/>
    <x v="5"/>
    <n v="29"/>
    <s v="Trimble Co 05"/>
    <n v="20.5"/>
    <n v="0"/>
    <n v="17.899999999999999"/>
    <n v="21"/>
    <n v="237.8"/>
    <n v="11619"/>
    <n v="173"/>
    <n v="359.2"/>
    <n v="854"/>
    <n v="1"/>
    <n v="3"/>
    <n v="0"/>
    <n v="0"/>
    <n v="41.73"/>
    <n v="41.9"/>
    <n v="857"/>
    <s v="2017Plan"/>
    <d v="2020-06-01T00:00:00"/>
    <x v="0"/>
    <x v="22"/>
    <n v="14.555"/>
    <n v="5.9449999999999994"/>
    <x v="2"/>
  </r>
  <r>
    <x v="4"/>
    <x v="5"/>
    <n v="30"/>
    <s v="Trimble Co 06"/>
    <n v="20.399999999999999"/>
    <n v="0"/>
    <n v="17.8"/>
    <n v="18"/>
    <n v="234.8"/>
    <n v="11524"/>
    <n v="168"/>
    <n v="359.2"/>
    <n v="843"/>
    <n v="1"/>
    <n v="3"/>
    <n v="0"/>
    <n v="0"/>
    <n v="41.39"/>
    <n v="41.53"/>
    <n v="846"/>
    <s v="2017Plan"/>
    <d v="2020-06-01T00:00:00"/>
    <x v="0"/>
    <x v="23"/>
    <n v="14.483999999999998"/>
    <n v="5.9159999999999995"/>
    <x v="2"/>
  </r>
  <r>
    <x v="4"/>
    <x v="5"/>
    <n v="31"/>
    <s v="Trimble Co 07"/>
    <n v="16.8"/>
    <n v="0"/>
    <n v="14.7"/>
    <n v="19"/>
    <n v="193.2"/>
    <n v="11509"/>
    <n v="138"/>
    <n v="359.2"/>
    <n v="694"/>
    <n v="1"/>
    <n v="3"/>
    <n v="0"/>
    <n v="0"/>
    <n v="41.34"/>
    <n v="41.52"/>
    <n v="697"/>
    <s v="2017Plan"/>
    <d v="2020-06-01T00:00:00"/>
    <x v="0"/>
    <x v="24"/>
    <n v="10.584000000000001"/>
    <n v="6.2160000000000002"/>
    <x v="2"/>
  </r>
  <r>
    <x v="4"/>
    <x v="5"/>
    <n v="32"/>
    <s v="Trimble Co 08"/>
    <n v="6.3"/>
    <n v="0"/>
    <n v="5.5"/>
    <n v="9"/>
    <n v="70.7"/>
    <n v="11233"/>
    <n v="48"/>
    <n v="359.2"/>
    <n v="254"/>
    <n v="0"/>
    <n v="1"/>
    <n v="0"/>
    <n v="0"/>
    <n v="40.35"/>
    <n v="40.57"/>
    <n v="255"/>
    <s v="2017Plan"/>
    <d v="2020-06-01T00:00:00"/>
    <x v="0"/>
    <x v="25"/>
    <n v="3.9689999999999999"/>
    <n v="2.331"/>
    <x v="2"/>
  </r>
  <r>
    <x v="4"/>
    <x v="5"/>
    <n v="33"/>
    <s v="Trimble Co 09"/>
    <n v="12.3"/>
    <n v="0"/>
    <n v="10.8"/>
    <n v="13"/>
    <n v="141.30000000000001"/>
    <n v="11456"/>
    <n v="100"/>
    <n v="359.2"/>
    <n v="507"/>
    <n v="1"/>
    <n v="2"/>
    <n v="0"/>
    <n v="0"/>
    <n v="41.15"/>
    <n v="41.31"/>
    <n v="510"/>
    <s v="2017Plan"/>
    <d v="2020-06-01T00:00:00"/>
    <x v="0"/>
    <x v="26"/>
    <n v="7.7490000000000006"/>
    <n v="4.5510000000000002"/>
    <x v="2"/>
  </r>
  <r>
    <x v="4"/>
    <x v="5"/>
    <n v="34"/>
    <s v="Trimble Co 10"/>
    <n v="4.5999999999999996"/>
    <n v="0"/>
    <n v="4.0999999999999996"/>
    <n v="8"/>
    <n v="52.4"/>
    <n v="11284"/>
    <n v="36"/>
    <n v="359.2"/>
    <n v="188"/>
    <n v="0"/>
    <n v="1"/>
    <n v="0"/>
    <n v="0"/>
    <n v="40.53"/>
    <n v="40.799999999999997"/>
    <n v="190"/>
    <s v="2017Plan"/>
    <d v="2020-06-01T00:00:00"/>
    <x v="0"/>
    <x v="27"/>
    <n v="2.8979999999999997"/>
    <n v="1.702"/>
    <x v="2"/>
  </r>
  <r>
    <x v="4"/>
    <x v="5"/>
    <n v="35"/>
    <s v="Cane Run 11"/>
    <n v="0.1"/>
    <n v="0"/>
    <n v="0.6"/>
    <n v="1"/>
    <n v="0.9"/>
    <n v="16117"/>
    <n v="4"/>
    <n v="357.2"/>
    <n v="3"/>
    <n v="0"/>
    <n v="0"/>
    <n v="0"/>
    <n v="0"/>
    <n v="57.57"/>
    <n v="57.57"/>
    <n v="3"/>
    <s v="2017Plan"/>
    <d v="2020-06-01T00:00:00"/>
    <x v="0"/>
    <x v="28"/>
    <s v="N/A"/>
    <n v="0.1"/>
    <x v="2"/>
  </r>
  <r>
    <x v="4"/>
    <x v="5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6-01T00:00:00"/>
    <x v="0"/>
    <x v="29"/>
    <n v="0"/>
    <s v="N/A"/>
    <x v="2"/>
  </r>
  <r>
    <x v="4"/>
    <x v="5"/>
    <n v="37"/>
    <s v="Paddys Run 11"/>
    <n v="0"/>
    <n v="0"/>
    <n v="0.6"/>
    <n v="1"/>
    <n v="0.7"/>
    <n v="15479"/>
    <n v="4"/>
    <n v="359.2"/>
    <n v="3"/>
    <n v="0"/>
    <n v="0"/>
    <n v="0"/>
    <n v="0"/>
    <n v="55.6"/>
    <n v="55.6"/>
    <n v="3"/>
    <s v="2017Plan"/>
    <d v="2020-06-01T00:00:00"/>
    <x v="0"/>
    <x v="30"/>
    <s v="N/A"/>
    <n v="0"/>
    <x v="2"/>
  </r>
  <r>
    <x v="4"/>
    <x v="5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6-01T00:00:00"/>
    <x v="0"/>
    <x v="31"/>
    <s v="N/A"/>
    <n v="0"/>
    <x v="2"/>
  </r>
  <r>
    <x v="4"/>
    <x v="5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6-01T00:00:00"/>
    <x v="0"/>
    <x v="32"/>
    <s v="N/A"/>
    <n v="0"/>
    <x v="2"/>
  </r>
  <r>
    <x v="4"/>
    <x v="5"/>
    <n v="40"/>
    <s v="Dix Dam"/>
    <n v="1.6"/>
    <n v="0"/>
    <n v="7"/>
    <n v="13"/>
    <s v=""/>
    <s v=""/>
    <n v="53"/>
    <n v="0"/>
    <n v="0"/>
    <s v=""/>
    <n v="0"/>
    <n v="0"/>
    <n v="0"/>
    <n v="0"/>
    <n v="0"/>
    <n v="0"/>
    <s v="2017Plan"/>
    <d v="2020-06-01T00:00:00"/>
    <x v="0"/>
    <x v="33"/>
    <n v="1.6"/>
    <s v="N/A"/>
    <x v="3"/>
  </r>
  <r>
    <x v="4"/>
    <x v="5"/>
    <n v="41"/>
    <s v="Ohio Falls"/>
    <n v="27.4"/>
    <n v="0"/>
    <n v="100"/>
    <n v="0"/>
    <s v=""/>
    <s v=""/>
    <n v="720"/>
    <n v="0"/>
    <n v="0"/>
    <s v=""/>
    <n v="0"/>
    <n v="0"/>
    <n v="0"/>
    <n v="0"/>
    <n v="0"/>
    <n v="0"/>
    <s v="2017Plan"/>
    <d v="2020-06-01T00:00:00"/>
    <x v="0"/>
    <x v="34"/>
    <s v="N/A"/>
    <n v="27.4"/>
    <x v="3"/>
  </r>
  <r>
    <x v="4"/>
    <x v="5"/>
    <n v="42"/>
    <s v="Brown Solar"/>
    <n v="2.2000000000000002"/>
    <n v="0"/>
    <n v="100"/>
    <n v="0"/>
    <s v=""/>
    <s v=""/>
    <n v="720"/>
    <n v="0"/>
    <n v="0"/>
    <s v=""/>
    <n v="0"/>
    <n v="0"/>
    <n v="0"/>
    <n v="0"/>
    <n v="0"/>
    <n v="0"/>
    <s v="2017Plan"/>
    <d v="2020-06-01T00:00:00"/>
    <x v="0"/>
    <x v="35"/>
    <n v="1.3420000000000001"/>
    <n v="0.8580000000000001"/>
    <x v="4"/>
  </r>
  <r>
    <x v="4"/>
    <x v="5"/>
    <n v="43"/>
    <s v="OVEC-K Min"/>
    <n v="11.2"/>
    <n v="0"/>
    <n v="100"/>
    <n v="0"/>
    <n v="1116"/>
    <n v="100000"/>
    <n v="720"/>
    <n v="28.3"/>
    <n v="316"/>
    <n v="0"/>
    <n v="0"/>
    <n v="0"/>
    <n v="0"/>
    <n v="28.32"/>
    <n v="28.32"/>
    <n v="316"/>
    <s v="2017Plan"/>
    <d v="2020-06-01T00:00:00"/>
    <x v="0"/>
    <x v="36"/>
    <n v="11.2"/>
    <s v="N/A"/>
    <x v="0"/>
  </r>
  <r>
    <x v="4"/>
    <x v="5"/>
    <n v="44"/>
    <s v="OVEC-K Max"/>
    <n v="5.8"/>
    <n v="0"/>
    <n v="25.4"/>
    <n v="35"/>
    <n v="579.20000000000005"/>
    <n v="100000"/>
    <n v="181"/>
    <n v="28.3"/>
    <n v="164"/>
    <n v="0"/>
    <n v="0"/>
    <n v="0"/>
    <n v="0"/>
    <n v="28.32"/>
    <n v="28.32"/>
    <n v="164"/>
    <s v="2017Plan"/>
    <d v="2020-06-01T00:00:00"/>
    <x v="0"/>
    <x v="36"/>
    <n v="5.8"/>
    <s v="N/A"/>
    <x v="0"/>
  </r>
  <r>
    <x v="4"/>
    <x v="5"/>
    <n v="45"/>
    <s v="OVEC-L Min"/>
    <n v="24.8"/>
    <n v="0"/>
    <n v="100"/>
    <n v="0"/>
    <n v="2484"/>
    <n v="100000"/>
    <n v="720"/>
    <n v="28.3"/>
    <n v="703"/>
    <n v="0"/>
    <n v="0"/>
    <n v="0"/>
    <n v="0"/>
    <n v="28.32"/>
    <n v="28.32"/>
    <n v="703"/>
    <s v="2017Plan"/>
    <d v="2020-06-01T00:00:00"/>
    <x v="0"/>
    <x v="36"/>
    <s v="N/A"/>
    <n v="24.8"/>
    <x v="0"/>
  </r>
  <r>
    <x v="4"/>
    <x v="5"/>
    <n v="46"/>
    <s v="OVEC-L Max"/>
    <n v="16.899999999999999"/>
    <n v="0"/>
    <n v="32.9"/>
    <n v="36"/>
    <n v="1690.2"/>
    <n v="100000"/>
    <n v="235"/>
    <n v="28.3"/>
    <n v="479"/>
    <n v="0"/>
    <n v="0"/>
    <n v="0"/>
    <n v="0"/>
    <n v="28.32"/>
    <n v="28.32"/>
    <n v="479"/>
    <s v="2017Plan"/>
    <d v="2020-06-01T00:00:00"/>
    <x v="0"/>
    <x v="36"/>
    <s v="N/A"/>
    <n v="16.899999999999999"/>
    <x v="0"/>
  </r>
  <r>
    <x v="4"/>
    <x v="5"/>
    <n v="47"/>
    <s v="PURP5X16a 1"/>
    <n v="0.6"/>
    <n v="0"/>
    <n v="3.1"/>
    <n v="3"/>
    <s v=""/>
    <s v=""/>
    <n v="11"/>
    <n v="47.1"/>
    <n v="26"/>
    <s v=""/>
    <n v="0"/>
    <n v="0"/>
    <n v="4"/>
    <n v="53.7"/>
    <n v="53.7"/>
    <n v="30"/>
    <s v="2017Plan"/>
    <d v="2020-06-01T00:00:00"/>
    <x v="0"/>
    <x v="37"/>
    <s v="N/A"/>
    <s v="N/A"/>
    <x v="5"/>
  </r>
  <r>
    <x v="4"/>
    <x v="5"/>
    <n v="48"/>
    <s v="PURP5X16a 2"/>
    <n v="0.5"/>
    <n v="0"/>
    <n v="2.8"/>
    <n v="3"/>
    <s v=""/>
    <s v=""/>
    <n v="10"/>
    <n v="46.5"/>
    <n v="23"/>
    <s v=""/>
    <n v="0"/>
    <n v="0"/>
    <n v="3"/>
    <n v="53.19"/>
    <n v="53.19"/>
    <n v="27"/>
    <s v="2017Plan"/>
    <d v="2020-06-01T00:00:00"/>
    <x v="0"/>
    <x v="37"/>
    <s v="N/A"/>
    <s v="N/A"/>
    <x v="5"/>
  </r>
  <r>
    <x v="4"/>
    <x v="5"/>
    <n v="49"/>
    <s v="PURP5X16a 3"/>
    <n v="0.4"/>
    <n v="0"/>
    <n v="2"/>
    <n v="2"/>
    <s v=""/>
    <s v=""/>
    <n v="7"/>
    <n v="46.7"/>
    <n v="16"/>
    <s v=""/>
    <n v="0"/>
    <n v="0"/>
    <n v="2"/>
    <n v="53.36"/>
    <n v="53.36"/>
    <n v="19"/>
    <s v="2017Plan"/>
    <d v="2020-06-01T00:00:00"/>
    <x v="0"/>
    <x v="37"/>
    <s v="N/A"/>
    <s v="N/A"/>
    <x v="5"/>
  </r>
  <r>
    <x v="4"/>
    <x v="5"/>
    <n v="50"/>
    <s v="PURP5X16a 4"/>
    <n v="0.2"/>
    <n v="0"/>
    <n v="1.4"/>
    <n v="2"/>
    <s v=""/>
    <s v=""/>
    <n v="5"/>
    <n v="47.8"/>
    <n v="12"/>
    <s v=""/>
    <n v="0"/>
    <n v="0"/>
    <n v="2"/>
    <n v="54.45"/>
    <n v="54.45"/>
    <n v="14"/>
    <s v="2017Plan"/>
    <d v="2020-06-01T00:00:00"/>
    <x v="0"/>
    <x v="37"/>
    <s v="N/A"/>
    <s v="N/A"/>
    <x v="5"/>
  </r>
  <r>
    <x v="4"/>
    <x v="5"/>
    <n v="51"/>
    <s v="PURP7x24H"/>
    <n v="0.7"/>
    <n v="0"/>
    <n v="0.2"/>
    <n v="1"/>
    <s v=""/>
    <s v=""/>
    <n v="3"/>
    <n v="100"/>
    <n v="71"/>
    <s v=""/>
    <n v="0"/>
    <n v="0"/>
    <n v="5"/>
    <n v="106.64"/>
    <n v="106.64"/>
    <n v="75"/>
    <s v="2017Plan"/>
    <d v="2020-06-01T00:00:00"/>
    <x v="0"/>
    <x v="37"/>
    <s v="N/A"/>
    <s v="N/A"/>
    <x v="5"/>
  </r>
  <r>
    <x v="4"/>
    <x v="5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5"/>
  </r>
  <r>
    <x v="4"/>
    <x v="5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5"/>
  </r>
  <r>
    <x v="4"/>
    <x v="5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5"/>
  </r>
  <r>
    <x v="4"/>
    <x v="5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5"/>
  </r>
  <r>
    <x v="4"/>
    <x v="5"/>
    <n v="56"/>
    <s v="PUR7X8 1"/>
    <n v="0.1"/>
    <n v="0"/>
    <n v="0.4"/>
    <n v="1"/>
    <s v=""/>
    <s v=""/>
    <n v="1"/>
    <n v="14.7"/>
    <n v="1"/>
    <s v=""/>
    <n v="0"/>
    <n v="0"/>
    <n v="0"/>
    <n v="21.36"/>
    <n v="21.36"/>
    <n v="1"/>
    <s v="2017Plan"/>
    <d v="2020-06-01T00:00:00"/>
    <x v="0"/>
    <x v="37"/>
    <s v="N/A"/>
    <s v="N/A"/>
    <x v="5"/>
  </r>
  <r>
    <x v="4"/>
    <x v="5"/>
    <n v="57"/>
    <s v="PUR7X8 2"/>
    <n v="0.1"/>
    <n v="0"/>
    <n v="0.4"/>
    <n v="1"/>
    <s v=""/>
    <s v=""/>
    <n v="1"/>
    <n v="14.7"/>
    <n v="1"/>
    <s v=""/>
    <n v="0"/>
    <n v="0"/>
    <n v="0"/>
    <n v="21.36"/>
    <n v="21.36"/>
    <n v="1"/>
    <s v="2017Plan"/>
    <d v="2020-06-01T00:00:00"/>
    <x v="0"/>
    <x v="37"/>
    <s v="N/A"/>
    <s v="N/A"/>
    <x v="5"/>
  </r>
  <r>
    <x v="4"/>
    <x v="5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5"/>
  </r>
  <r>
    <x v="4"/>
    <x v="5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5"/>
  </r>
  <r>
    <x v="4"/>
    <x v="5"/>
    <n v="60"/>
    <s v="NF5X16NF1"/>
    <n v="-7.5"/>
    <n v="0"/>
    <n v="5.3"/>
    <n v="35"/>
    <s v=""/>
    <s v=""/>
    <n v="222"/>
    <n v="39.4"/>
    <n v="-294"/>
    <s v=""/>
    <n v="0"/>
    <n v="0"/>
    <n v="72"/>
    <n v="29.73"/>
    <n v="29.73"/>
    <n v="-222"/>
    <s v="2017Plan"/>
    <d v="2020-06-01T00:00:00"/>
    <x v="0"/>
    <x v="37"/>
    <s v="N/A"/>
    <s v="N/A"/>
    <x v="6"/>
  </r>
  <r>
    <x v="4"/>
    <x v="5"/>
    <n v="61"/>
    <s v="NF7X8NF01"/>
    <n v="-5"/>
    <n v="0"/>
    <n v="20.8"/>
    <n v="30"/>
    <s v=""/>
    <s v=""/>
    <n v="240"/>
    <n v="34.4"/>
    <n v="-172"/>
    <s v=""/>
    <n v="0"/>
    <n v="0"/>
    <n v="46"/>
    <n v="25.22"/>
    <n v="25.22"/>
    <n v="-126"/>
    <s v="2017Plan"/>
    <d v="2020-06-01T00:00:00"/>
    <x v="0"/>
    <x v="37"/>
    <s v="N/A"/>
    <s v="N/A"/>
    <x v="6"/>
  </r>
  <r>
    <x v="4"/>
    <x v="5"/>
    <n v="62"/>
    <s v="NF2X16SAT1"/>
    <n v="-5.3"/>
    <n v="0"/>
    <n v="23.8"/>
    <n v="6"/>
    <s v=""/>
    <s v=""/>
    <n v="56"/>
    <n v="39"/>
    <n v="-208"/>
    <s v=""/>
    <n v="0"/>
    <n v="0"/>
    <n v="47"/>
    <n v="30.18"/>
    <n v="30.18"/>
    <n v="-161"/>
    <s v="2017Plan"/>
    <d v="2020-06-01T00:00:00"/>
    <x v="0"/>
    <x v="37"/>
    <s v="N/A"/>
    <s v="N/A"/>
    <x v="6"/>
  </r>
  <r>
    <x v="4"/>
    <x v="5"/>
    <n v="63"/>
    <s v="NF2X16SUN1"/>
    <n v="-3.2"/>
    <n v="0"/>
    <n v="14.4"/>
    <n v="6"/>
    <s v=""/>
    <s v=""/>
    <n v="59"/>
    <n v="39.200000000000003"/>
    <n v="-126"/>
    <s v=""/>
    <n v="0"/>
    <n v="0"/>
    <n v="28"/>
    <n v="30.36"/>
    <n v="30.36"/>
    <n v="-98"/>
    <s v="2017Plan"/>
    <d v="2020-06-01T00:00:00"/>
    <x v="0"/>
    <x v="37"/>
    <s v="N/A"/>
    <s v="N/A"/>
    <x v="6"/>
  </r>
  <r>
    <x v="4"/>
    <x v="5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6"/>
  </r>
  <r>
    <x v="4"/>
    <x v="5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6"/>
  </r>
  <r>
    <x v="4"/>
    <x v="5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6"/>
  </r>
  <r>
    <x v="4"/>
    <x v="5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6"/>
  </r>
  <r>
    <x v="4"/>
    <x v="5"/>
    <n v="68"/>
    <s v="CSR Airgas"/>
    <n v="0"/>
    <n v="0"/>
    <n v="0.3"/>
    <n v="2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69"/>
    <s v="CSR Infiltrator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0"/>
    <s v="CSR NAS"/>
    <n v="0.1"/>
    <n v="0"/>
    <n v="0.3"/>
    <n v="1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1"/>
    <s v="CSR Cemex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3"/>
    <s v="CSR OldCastle"/>
    <n v="0"/>
    <n v="0"/>
    <n v="0.6"/>
    <n v="1"/>
    <s v=""/>
    <s v=""/>
    <n v="4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4"/>
    <s v="CSR RRDonnelley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5"/>
    <s v="CSR AirLiqu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6"/>
    <s v="CSR RiverView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7"/>
    <s v="CSR Warrior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79"/>
    <s v="CSR RobertsBros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6-01T00:00:00"/>
    <x v="0"/>
    <x v="37"/>
    <s v="N/A"/>
    <s v="N/A"/>
    <x v="7"/>
  </r>
  <r>
    <x v="4"/>
    <x v="5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6-01T00:00:00"/>
    <x v="0"/>
    <x v="37"/>
    <s v="N/A"/>
    <s v="N/A"/>
    <x v="1"/>
  </r>
  <r>
    <x v="4"/>
    <x v="5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6-01T00:00:00"/>
    <x v="0"/>
    <x v="37"/>
    <s v="N/A"/>
    <s v="N/A"/>
    <x v="1"/>
  </r>
  <r>
    <x v="4"/>
    <x v="5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6-01T00:00:00"/>
    <x v="0"/>
    <x v="37"/>
    <s v="N/A"/>
    <s v="N/A"/>
    <x v="1"/>
  </r>
  <r>
    <x v="4"/>
    <x v="5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6-01T00:00:00"/>
    <x v="0"/>
    <x v="37"/>
    <s v="N/A"/>
    <s v="N/A"/>
    <x v="1"/>
  </r>
  <r>
    <x v="4"/>
    <x v="5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6-01T00:00:00"/>
    <x v="0"/>
    <x v="38"/>
    <s v="N/A"/>
    <n v="0"/>
    <x v="2"/>
  </r>
  <r>
    <x v="4"/>
    <x v="6"/>
    <n v="1"/>
    <s v="Brown 1"/>
    <n v="19.399999999999999"/>
    <n v="0"/>
    <n v="24.6"/>
    <n v="2"/>
    <n v="224.6"/>
    <n v="11599"/>
    <n v="463"/>
    <n v="275.5"/>
    <n v="619"/>
    <n v="2"/>
    <n v="41"/>
    <n v="0"/>
    <n v="58"/>
    <n v="34.97"/>
    <n v="37.1"/>
    <n v="718"/>
    <s v="2017Plan"/>
    <d v="2020-07-01T00:00:00"/>
    <x v="0"/>
    <x v="0"/>
    <n v="19.399999999999999"/>
    <s v="N/A"/>
    <x v="0"/>
  </r>
  <r>
    <x v="4"/>
    <x v="6"/>
    <n v="2"/>
    <s v="Brown 2"/>
    <n v="41.3"/>
    <n v="0"/>
    <n v="33.5"/>
    <n v="3"/>
    <n v="441.2"/>
    <n v="10671"/>
    <n v="555"/>
    <n v="275.5"/>
    <n v="1215"/>
    <n v="2"/>
    <n v="37"/>
    <n v="0"/>
    <n v="94"/>
    <n v="31.67"/>
    <n v="32.58"/>
    <n v="1347"/>
    <s v="2017Plan"/>
    <d v="2020-07-01T00:00:00"/>
    <x v="0"/>
    <x v="1"/>
    <n v="41.3"/>
    <s v="N/A"/>
    <x v="0"/>
  </r>
  <r>
    <x v="4"/>
    <x v="6"/>
    <n v="3"/>
    <s v="Brown 3"/>
    <n v="97.6"/>
    <n v="0"/>
    <n v="32.1"/>
    <n v="2"/>
    <n v="1175.0999999999999"/>
    <n v="12042"/>
    <n v="576"/>
    <n v="275.5"/>
    <n v="3237"/>
    <n v="2"/>
    <n v="40"/>
    <n v="0"/>
    <n v="313"/>
    <n v="36.39"/>
    <n v="36.799999999999997"/>
    <n v="3591"/>
    <s v="2017Plan"/>
    <d v="2020-07-01T00:00:00"/>
    <x v="0"/>
    <x v="2"/>
    <n v="97.6"/>
    <s v="N/A"/>
    <x v="0"/>
  </r>
  <r>
    <x v="4"/>
    <x v="6"/>
    <n v="4"/>
    <s v="Ghent 1"/>
    <n v="266"/>
    <n v="0"/>
    <n v="75.400000000000006"/>
    <n v="2"/>
    <n v="2821.1"/>
    <n v="10604"/>
    <n v="673"/>
    <n v="204.5"/>
    <n v="5768"/>
    <n v="2"/>
    <n v="45"/>
    <n v="0"/>
    <n v="544"/>
    <n v="23.73"/>
    <n v="23.89"/>
    <n v="6357"/>
    <s v="2017Plan"/>
    <d v="2020-07-01T00:00:00"/>
    <x v="0"/>
    <x v="3"/>
    <n v="266"/>
    <s v="N/A"/>
    <x v="0"/>
  </r>
  <r>
    <x v="4"/>
    <x v="6"/>
    <n v="5"/>
    <s v="Ghent 2"/>
    <n v="282.39999999999998"/>
    <n v="0"/>
    <n v="77"/>
    <n v="2"/>
    <n v="2953"/>
    <n v="10455"/>
    <n v="701"/>
    <n v="204.5"/>
    <n v="6038"/>
    <n v="2"/>
    <n v="36"/>
    <n v="0"/>
    <n v="338"/>
    <n v="22.57"/>
    <n v="22.7"/>
    <n v="6412"/>
    <s v="2017Plan"/>
    <d v="2020-07-01T00:00:00"/>
    <x v="0"/>
    <x v="4"/>
    <n v="282.39999999999998"/>
    <s v="N/A"/>
    <x v="0"/>
  </r>
  <r>
    <x v="4"/>
    <x v="6"/>
    <n v="6"/>
    <s v="Ghent 3"/>
    <n v="281.7"/>
    <n v="0"/>
    <n v="78.099999999999994"/>
    <n v="2"/>
    <n v="3130.5"/>
    <n v="11112"/>
    <n v="682"/>
    <n v="204.5"/>
    <n v="6401"/>
    <n v="3"/>
    <n v="59"/>
    <n v="0"/>
    <n v="561"/>
    <n v="24.71"/>
    <n v="24.92"/>
    <n v="7021"/>
    <s v="2017Plan"/>
    <d v="2020-07-01T00:00:00"/>
    <x v="0"/>
    <x v="5"/>
    <n v="281.7"/>
    <s v="N/A"/>
    <x v="0"/>
  </r>
  <r>
    <x v="4"/>
    <x v="6"/>
    <n v="7"/>
    <s v="Ghent 4"/>
    <n v="277.3"/>
    <n v="0"/>
    <n v="80.099999999999994"/>
    <n v="2"/>
    <n v="3047.3"/>
    <n v="10990"/>
    <n v="704"/>
    <n v="204.5"/>
    <n v="6231"/>
    <n v="4"/>
    <n v="71"/>
    <n v="0"/>
    <n v="572"/>
    <n v="24.54"/>
    <n v="24.79"/>
    <n v="6874"/>
    <s v="2017Plan"/>
    <d v="2020-07-01T00:00:00"/>
    <x v="0"/>
    <x v="6"/>
    <n v="277.3"/>
    <s v="N/A"/>
    <x v="0"/>
  </r>
  <r>
    <x v="4"/>
    <x v="6"/>
    <n v="8"/>
    <s v="Mill Creek 1"/>
    <n v="170"/>
    <n v="0"/>
    <n v="76.2"/>
    <n v="2"/>
    <n v="1768.1"/>
    <n v="10401"/>
    <n v="695"/>
    <n v="204.1"/>
    <n v="3609"/>
    <n v="4"/>
    <n v="17"/>
    <n v="0"/>
    <n v="156"/>
    <n v="22.15"/>
    <n v="22.25"/>
    <n v="3782"/>
    <s v="2017Plan"/>
    <d v="2020-07-01T00:00:00"/>
    <x v="0"/>
    <x v="7"/>
    <s v="N/A"/>
    <n v="170"/>
    <x v="0"/>
  </r>
  <r>
    <x v="4"/>
    <x v="6"/>
    <n v="9"/>
    <s v="Mill Creek 2"/>
    <n v="161.9"/>
    <n v="0"/>
    <n v="73.3"/>
    <n v="2"/>
    <n v="1739.3"/>
    <n v="10743"/>
    <n v="697"/>
    <n v="204.1"/>
    <n v="3550"/>
    <n v="4"/>
    <n v="17"/>
    <n v="0"/>
    <n v="189"/>
    <n v="23.09"/>
    <n v="23.2"/>
    <n v="3756"/>
    <s v="2017Plan"/>
    <d v="2020-07-01T00:00:00"/>
    <x v="0"/>
    <x v="8"/>
    <s v="N/A"/>
    <n v="161.9"/>
    <x v="0"/>
  </r>
  <r>
    <x v="4"/>
    <x v="6"/>
    <n v="10"/>
    <s v="Mill Creek 3"/>
    <n v="212"/>
    <n v="0"/>
    <n v="74"/>
    <n v="2"/>
    <n v="2270.6999999999998"/>
    <n v="10712"/>
    <n v="687"/>
    <n v="204.1"/>
    <n v="4635"/>
    <n v="12"/>
    <n v="48"/>
    <n v="0"/>
    <n v="278"/>
    <n v="23.18"/>
    <n v="23.4"/>
    <n v="4961"/>
    <s v="2017Plan"/>
    <d v="2020-07-01T00:00:00"/>
    <x v="0"/>
    <x v="9"/>
    <s v="N/A"/>
    <n v="212"/>
    <x v="0"/>
  </r>
  <r>
    <x v="4"/>
    <x v="6"/>
    <n v="11"/>
    <s v="Mill Creek 4"/>
    <n v="270.60000000000002"/>
    <n v="0"/>
    <n v="76.2"/>
    <n v="2"/>
    <n v="2833.9"/>
    <n v="10473"/>
    <n v="691"/>
    <n v="204.1"/>
    <n v="5785"/>
    <n v="19"/>
    <n v="76"/>
    <n v="0"/>
    <n v="330"/>
    <n v="22.59"/>
    <n v="22.88"/>
    <n v="6190"/>
    <s v="2017Plan"/>
    <d v="2020-07-01T00:00:00"/>
    <x v="0"/>
    <x v="10"/>
    <s v="N/A"/>
    <n v="270.60000000000002"/>
    <x v="0"/>
  </r>
  <r>
    <x v="4"/>
    <x v="6"/>
    <n v="12"/>
    <s v="Trimble County 1"/>
    <n v="228"/>
    <n v="0"/>
    <n v="82.8"/>
    <n v="2"/>
    <n v="2440.6"/>
    <n v="10703"/>
    <n v="700"/>
    <n v="198.6"/>
    <n v="4847"/>
    <n v="7"/>
    <n v="24"/>
    <n v="0"/>
    <n v="309"/>
    <n v="22.61"/>
    <n v="22.71"/>
    <n v="5179"/>
    <s v="2017Plan"/>
    <d v="2020-07-01T00:00:00"/>
    <x v="0"/>
    <x v="11"/>
    <s v="N/A"/>
    <n v="228"/>
    <x v="0"/>
  </r>
  <r>
    <x v="4"/>
    <x v="6"/>
    <n v="13"/>
    <s v="Trimble County 2"/>
    <n v="352.8"/>
    <n v="0"/>
    <n v="86.4"/>
    <n v="1"/>
    <n v="3256.5"/>
    <n v="9230"/>
    <n v="681"/>
    <n v="208.3"/>
    <n v="6782"/>
    <n v="14"/>
    <n v="50"/>
    <n v="0"/>
    <n v="525"/>
    <n v="20.71"/>
    <n v="20.85"/>
    <n v="7357"/>
    <s v="2017Plan"/>
    <d v="2020-07-01T00:00:00"/>
    <x v="0"/>
    <x v="12"/>
    <n v="285.76800000000003"/>
    <n v="67.031999999999996"/>
    <x v="0"/>
  </r>
  <r>
    <x v="4"/>
    <x v="6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7-01T00:00:00"/>
    <x v="0"/>
    <x v="13"/>
    <n v="0"/>
    <n v="0"/>
    <x v="1"/>
  </r>
  <r>
    <x v="4"/>
    <x v="6"/>
    <n v="15"/>
    <s v="Cane Run 7 2X1"/>
    <n v="357.9"/>
    <n v="0"/>
    <n v="72.7"/>
    <n v="9"/>
    <n v="2461.3000000000002"/>
    <n v="6878"/>
    <n v="576"/>
    <n v="361.7"/>
    <n v="8902"/>
    <n v="26"/>
    <n v="96"/>
    <n v="0"/>
    <n v="492"/>
    <n v="26.25"/>
    <n v="26.52"/>
    <n v="9490"/>
    <s v="2017Plan"/>
    <d v="2020-07-01T00:00:00"/>
    <x v="0"/>
    <x v="13"/>
    <n v="279.16199999999998"/>
    <n v="78.738"/>
    <x v="1"/>
  </r>
  <r>
    <x v="4"/>
    <x v="6"/>
    <n v="16"/>
    <s v="Brown 5"/>
    <n v="3.2"/>
    <n v="0"/>
    <n v="4"/>
    <n v="7"/>
    <n v="46"/>
    <n v="14220"/>
    <n v="50"/>
    <n v="363.6"/>
    <n v="167"/>
    <n v="1"/>
    <n v="2"/>
    <n v="0"/>
    <n v="0"/>
    <n v="51.71"/>
    <n v="52.33"/>
    <n v="169"/>
    <s v="2017Plan"/>
    <d v="2020-07-01T00:00:00"/>
    <x v="0"/>
    <x v="14"/>
    <n v="1.504"/>
    <n v="1.6960000000000002"/>
    <x v="2"/>
  </r>
  <r>
    <x v="4"/>
    <x v="6"/>
    <n v="17"/>
    <s v="Brown 5 ICE"/>
    <n v="0.1"/>
    <n v="0"/>
    <n v="0.1"/>
    <n v="4"/>
    <n v="2"/>
    <n v="16510"/>
    <n v="4"/>
    <n v="363.6"/>
    <n v="7"/>
    <n v="0"/>
    <n v="0"/>
    <n v="0"/>
    <n v="0"/>
    <n v="60.04"/>
    <n v="60.04"/>
    <n v="7"/>
    <s v="2017Plan"/>
    <d v="2020-07-01T00:00:00"/>
    <x v="0"/>
    <x v="14"/>
    <n v="4.7E-2"/>
    <n v="5.3000000000000005E-2"/>
    <x v="2"/>
  </r>
  <r>
    <x v="4"/>
    <x v="6"/>
    <n v="18"/>
    <s v="Brown 6"/>
    <n v="9.4"/>
    <n v="0"/>
    <n v="8.6999999999999993"/>
    <n v="10"/>
    <n v="107.3"/>
    <n v="11390"/>
    <n v="78"/>
    <n v="363.6"/>
    <n v="390"/>
    <n v="2"/>
    <n v="94"/>
    <n v="0"/>
    <n v="35"/>
    <n v="45.12"/>
    <n v="55.08"/>
    <n v="519"/>
    <s v="2017Plan"/>
    <d v="2020-07-01T00:00:00"/>
    <x v="0"/>
    <x v="15"/>
    <n v="5.8280000000000003"/>
    <n v="3.5720000000000001"/>
    <x v="2"/>
  </r>
  <r>
    <x v="4"/>
    <x v="6"/>
    <n v="19"/>
    <s v="Brown 7"/>
    <n v="9.6"/>
    <n v="0"/>
    <n v="8.9"/>
    <n v="10"/>
    <n v="109.3"/>
    <n v="11345"/>
    <n v="79"/>
    <n v="363.7"/>
    <n v="397"/>
    <n v="2"/>
    <n v="99"/>
    <n v="0"/>
    <n v="35"/>
    <n v="44.92"/>
    <n v="55.22"/>
    <n v="532"/>
    <s v="2017Plan"/>
    <d v="2020-07-01T00:00:00"/>
    <x v="0"/>
    <x v="16"/>
    <n v="5.952"/>
    <n v="3.6479999999999997"/>
    <x v="2"/>
  </r>
  <r>
    <x v="4"/>
    <x v="6"/>
    <n v="20"/>
    <s v="Brown 8"/>
    <n v="1.6"/>
    <n v="0"/>
    <n v="2.1"/>
    <n v="6"/>
    <n v="25.8"/>
    <n v="16110"/>
    <n v="32"/>
    <n v="363.6"/>
    <n v="94"/>
    <n v="0"/>
    <n v="2"/>
    <n v="0"/>
    <n v="0"/>
    <n v="58.58"/>
    <n v="59.64"/>
    <n v="95"/>
    <s v="2017Plan"/>
    <d v="2020-07-01T00:00:00"/>
    <x v="0"/>
    <x v="17"/>
    <n v="1.6"/>
    <s v="N/A"/>
    <x v="2"/>
  </r>
  <r>
    <x v="4"/>
    <x v="6"/>
    <n v="21"/>
    <s v="Brown 8 ICE"/>
    <n v="0.1"/>
    <n v="0"/>
    <n v="0.1"/>
    <n v="3"/>
    <n v="1.8"/>
    <n v="16329"/>
    <n v="4"/>
    <n v="363.6"/>
    <n v="6"/>
    <n v="0"/>
    <n v="0"/>
    <n v="0"/>
    <n v="0"/>
    <n v="59.38"/>
    <n v="59.38"/>
    <n v="6"/>
    <s v="2017Plan"/>
    <d v="2020-07-01T00:00:00"/>
    <x v="0"/>
    <x v="17"/>
    <n v="0.1"/>
    <s v="N/A"/>
    <x v="2"/>
  </r>
  <r>
    <x v="4"/>
    <x v="6"/>
    <n v="22"/>
    <s v="Brown 9"/>
    <n v="1.1000000000000001"/>
    <n v="0"/>
    <n v="1.4"/>
    <n v="6"/>
    <n v="17.7"/>
    <n v="16110"/>
    <n v="22"/>
    <n v="363.6"/>
    <n v="64"/>
    <n v="0"/>
    <n v="2"/>
    <n v="0"/>
    <n v="0"/>
    <n v="58.58"/>
    <n v="60.12"/>
    <n v="66"/>
    <s v="2017Plan"/>
    <d v="2020-07-01T00:00:00"/>
    <x v="0"/>
    <x v="18"/>
    <n v="1.1000000000000001"/>
    <s v="N/A"/>
    <x v="2"/>
  </r>
  <r>
    <x v="4"/>
    <x v="6"/>
    <n v="23"/>
    <s v="Brown 9 ICE"/>
    <n v="0.1"/>
    <n v="0"/>
    <n v="0.1"/>
    <n v="4"/>
    <n v="1.8"/>
    <n v="16329"/>
    <n v="4"/>
    <n v="363.6"/>
    <n v="6"/>
    <n v="0"/>
    <n v="0"/>
    <n v="0"/>
    <n v="0"/>
    <n v="59.38"/>
    <n v="59.38"/>
    <n v="6"/>
    <s v="2017Plan"/>
    <d v="2020-07-01T00:00:00"/>
    <x v="0"/>
    <x v="18"/>
    <n v="0.1"/>
    <s v="N/A"/>
    <x v="2"/>
  </r>
  <r>
    <x v="4"/>
    <x v="6"/>
    <n v="24"/>
    <s v="Brown 10"/>
    <n v="1.1000000000000001"/>
    <n v="0"/>
    <n v="1.4"/>
    <n v="6"/>
    <n v="17.7"/>
    <n v="16110"/>
    <n v="22"/>
    <n v="363.6"/>
    <n v="64"/>
    <n v="1"/>
    <n v="2"/>
    <n v="0"/>
    <n v="0"/>
    <n v="58.58"/>
    <n v="60.27"/>
    <n v="66"/>
    <s v="2017Plan"/>
    <d v="2020-07-01T00:00:00"/>
    <x v="0"/>
    <x v="19"/>
    <n v="1.1000000000000001"/>
    <s v="N/A"/>
    <x v="2"/>
  </r>
  <r>
    <x v="4"/>
    <x v="6"/>
    <n v="25"/>
    <s v="Brown 10 ICE"/>
    <n v="0.1"/>
    <n v="0"/>
    <n v="0.1"/>
    <n v="3"/>
    <n v="1.8"/>
    <n v="16329"/>
    <n v="4"/>
    <n v="363.6"/>
    <n v="6"/>
    <n v="0"/>
    <n v="0"/>
    <n v="0"/>
    <n v="0"/>
    <n v="59.38"/>
    <n v="59.38"/>
    <n v="6"/>
    <s v="2017Plan"/>
    <d v="2020-07-01T00:00:00"/>
    <x v="0"/>
    <x v="19"/>
    <n v="0.1"/>
    <s v="N/A"/>
    <x v="2"/>
  </r>
  <r>
    <x v="4"/>
    <x v="6"/>
    <n v="26"/>
    <s v="Brown 11"/>
    <n v="1"/>
    <n v="0"/>
    <n v="1.3"/>
    <n v="4"/>
    <n v="15.3"/>
    <n v="16110"/>
    <n v="19"/>
    <n v="363.6"/>
    <n v="56"/>
    <n v="0"/>
    <n v="1"/>
    <n v="0"/>
    <n v="0"/>
    <n v="58.58"/>
    <n v="59.72"/>
    <n v="57"/>
    <s v="2017Plan"/>
    <d v="2020-07-01T00:00:00"/>
    <x v="0"/>
    <x v="20"/>
    <n v="1"/>
    <s v="N/A"/>
    <x v="2"/>
  </r>
  <r>
    <x v="4"/>
    <x v="6"/>
    <n v="27"/>
    <s v="Brown 11 ICE"/>
    <n v="0.1"/>
    <n v="0"/>
    <n v="0.1"/>
    <n v="3"/>
    <n v="1.8"/>
    <n v="16329"/>
    <n v="4"/>
    <n v="363.6"/>
    <n v="6"/>
    <n v="0"/>
    <n v="0"/>
    <n v="0"/>
    <n v="0"/>
    <n v="59.38"/>
    <n v="59.38"/>
    <n v="6"/>
    <s v="2017Plan"/>
    <d v="2020-07-01T00:00:00"/>
    <x v="0"/>
    <x v="20"/>
    <n v="0.1"/>
    <s v="N/A"/>
    <x v="2"/>
  </r>
  <r>
    <x v="4"/>
    <x v="6"/>
    <n v="28"/>
    <s v="Paddys Run 13"/>
    <n v="15.6"/>
    <n v="0"/>
    <n v="14.3"/>
    <n v="17"/>
    <n v="174.7"/>
    <n v="11176"/>
    <n v="126"/>
    <n v="363.7"/>
    <n v="635"/>
    <n v="1"/>
    <n v="3"/>
    <n v="0"/>
    <n v="0"/>
    <n v="40.64"/>
    <n v="40.82"/>
    <n v="638"/>
    <s v="2017Plan"/>
    <d v="2020-07-01T00:00:00"/>
    <x v="0"/>
    <x v="21"/>
    <n v="7.3319999999999999"/>
    <n v="8.2680000000000007"/>
    <x v="2"/>
  </r>
  <r>
    <x v="4"/>
    <x v="6"/>
    <n v="29"/>
    <s v="Trimble Co 05"/>
    <n v="23.6"/>
    <n v="0"/>
    <n v="20"/>
    <n v="21"/>
    <n v="272.2"/>
    <n v="11531"/>
    <n v="195"/>
    <n v="363.6"/>
    <n v="990"/>
    <n v="1"/>
    <n v="3"/>
    <n v="0"/>
    <n v="0"/>
    <n v="41.93"/>
    <n v="42.08"/>
    <n v="993"/>
    <s v="2017Plan"/>
    <d v="2020-07-01T00:00:00"/>
    <x v="0"/>
    <x v="22"/>
    <n v="16.756"/>
    <n v="6.8440000000000003"/>
    <x v="2"/>
  </r>
  <r>
    <x v="4"/>
    <x v="6"/>
    <n v="30"/>
    <s v="Trimble Co 06"/>
    <n v="23.3"/>
    <n v="0"/>
    <n v="19.7"/>
    <n v="21"/>
    <n v="267.89999999999998"/>
    <n v="11494"/>
    <n v="191"/>
    <n v="363.7"/>
    <n v="974"/>
    <n v="1"/>
    <n v="3"/>
    <n v="0"/>
    <n v="0"/>
    <n v="41.8"/>
    <n v="41.95"/>
    <n v="978"/>
    <s v="2017Plan"/>
    <d v="2020-07-01T00:00:00"/>
    <x v="0"/>
    <x v="23"/>
    <n v="16.542999999999999"/>
    <n v="6.7569999999999997"/>
    <x v="2"/>
  </r>
  <r>
    <x v="4"/>
    <x v="6"/>
    <n v="31"/>
    <s v="Trimble Co 07"/>
    <n v="21.3"/>
    <n v="0"/>
    <n v="18"/>
    <n v="24"/>
    <n v="243.1"/>
    <n v="11417"/>
    <n v="171"/>
    <n v="363.7"/>
    <n v="884"/>
    <n v="1"/>
    <n v="4"/>
    <n v="0"/>
    <n v="0"/>
    <n v="41.52"/>
    <n v="41.7"/>
    <n v="888"/>
    <s v="2017Plan"/>
    <d v="2020-07-01T00:00:00"/>
    <x v="0"/>
    <x v="24"/>
    <n v="13.419"/>
    <n v="7.8810000000000002"/>
    <x v="2"/>
  </r>
  <r>
    <x v="4"/>
    <x v="6"/>
    <n v="32"/>
    <s v="Trimble Co 08"/>
    <n v="7.4"/>
    <n v="0"/>
    <n v="6.2"/>
    <n v="9"/>
    <n v="82.3"/>
    <n v="11167"/>
    <n v="55"/>
    <n v="363.7"/>
    <n v="299"/>
    <n v="0"/>
    <n v="1"/>
    <n v="0"/>
    <n v="0"/>
    <n v="40.61"/>
    <n v="40.799999999999997"/>
    <n v="301"/>
    <s v="2017Plan"/>
    <d v="2020-07-01T00:00:00"/>
    <x v="0"/>
    <x v="25"/>
    <n v="4.6619999999999999"/>
    <n v="2.738"/>
    <x v="2"/>
  </r>
  <r>
    <x v="4"/>
    <x v="6"/>
    <n v="33"/>
    <s v="Trimble Co 09"/>
    <n v="15.3"/>
    <n v="0"/>
    <n v="12.9"/>
    <n v="16"/>
    <n v="174"/>
    <n v="11360"/>
    <n v="121"/>
    <n v="363.7"/>
    <n v="633"/>
    <n v="1"/>
    <n v="3"/>
    <n v="0"/>
    <n v="0"/>
    <n v="41.31"/>
    <n v="41.48"/>
    <n v="635"/>
    <s v="2017Plan"/>
    <d v="2020-07-01T00:00:00"/>
    <x v="0"/>
    <x v="26"/>
    <n v="9.6390000000000011"/>
    <n v="5.6610000000000005"/>
    <x v="2"/>
  </r>
  <r>
    <x v="4"/>
    <x v="6"/>
    <n v="34"/>
    <s v="Trimble Co 10"/>
    <n v="5.4"/>
    <n v="0"/>
    <n v="4.5"/>
    <n v="6"/>
    <n v="59.5"/>
    <n v="11086"/>
    <n v="39"/>
    <n v="363.7"/>
    <n v="216"/>
    <n v="0"/>
    <n v="1"/>
    <n v="0"/>
    <n v="0"/>
    <n v="40.31"/>
    <n v="40.479999999999997"/>
    <n v="217"/>
    <s v="2017Plan"/>
    <d v="2020-07-01T00:00:00"/>
    <x v="0"/>
    <x v="27"/>
    <n v="3.4020000000000001"/>
    <n v="1.998"/>
    <x v="2"/>
  </r>
  <r>
    <x v="4"/>
    <x v="6"/>
    <n v="35"/>
    <s v="Cane Run 11"/>
    <n v="0.1"/>
    <n v="0"/>
    <n v="0.8"/>
    <n v="2"/>
    <n v="1.4"/>
    <n v="16117"/>
    <n v="6"/>
    <n v="361.7"/>
    <n v="5"/>
    <n v="0"/>
    <n v="0"/>
    <n v="0"/>
    <n v="0"/>
    <n v="58.29"/>
    <n v="58.29"/>
    <n v="5"/>
    <s v="2017Plan"/>
    <d v="2020-07-01T00:00:00"/>
    <x v="0"/>
    <x v="28"/>
    <s v="N/A"/>
    <n v="0.1"/>
    <x v="2"/>
  </r>
  <r>
    <x v="4"/>
    <x v="6"/>
    <n v="36"/>
    <s v="Haefling"/>
    <n v="0"/>
    <n v="0"/>
    <n v="0.3"/>
    <n v="1"/>
    <n v="0.9"/>
    <n v="18000"/>
    <n v="4"/>
    <n v="953.6"/>
    <n v="8"/>
    <n v="0"/>
    <n v="3"/>
    <n v="0"/>
    <n v="0"/>
    <n v="171.66"/>
    <n v="225.44"/>
    <n v="11"/>
    <s v="2017Plan"/>
    <d v="2020-07-01T00:00:00"/>
    <x v="0"/>
    <x v="29"/>
    <n v="0"/>
    <s v="N/A"/>
    <x v="2"/>
  </r>
  <r>
    <x v="4"/>
    <x v="6"/>
    <n v="37"/>
    <s v="Paddys Run 11"/>
    <n v="0.1"/>
    <n v="0"/>
    <n v="1.1000000000000001"/>
    <n v="2"/>
    <n v="1.5"/>
    <n v="15479"/>
    <n v="8"/>
    <n v="363.6"/>
    <n v="5"/>
    <n v="0"/>
    <n v="0"/>
    <n v="0"/>
    <n v="0"/>
    <n v="56.29"/>
    <n v="56.29"/>
    <n v="5"/>
    <s v="2017Plan"/>
    <d v="2020-07-01T00:00:00"/>
    <x v="0"/>
    <x v="30"/>
    <s v="N/A"/>
    <n v="0.1"/>
    <x v="2"/>
  </r>
  <r>
    <x v="4"/>
    <x v="6"/>
    <n v="38"/>
    <s v="Paddys Run 12"/>
    <n v="0.1"/>
    <n v="0"/>
    <n v="0.5"/>
    <n v="1"/>
    <n v="1.6"/>
    <n v="17005"/>
    <n v="4"/>
    <n v="363.6"/>
    <n v="6"/>
    <n v="0"/>
    <n v="0"/>
    <n v="0"/>
    <n v="0"/>
    <n v="61.84"/>
    <n v="61.84"/>
    <n v="6"/>
    <s v="2017Plan"/>
    <d v="2020-07-01T00:00:00"/>
    <x v="0"/>
    <x v="31"/>
    <s v="N/A"/>
    <n v="0.1"/>
    <x v="2"/>
  </r>
  <r>
    <x v="4"/>
    <x v="6"/>
    <n v="39"/>
    <s v="Zorn 1"/>
    <n v="0.1"/>
    <n v="0"/>
    <n v="0.5"/>
    <n v="1"/>
    <n v="1"/>
    <n v="18676"/>
    <n v="4"/>
    <n v="385.6"/>
    <n v="4"/>
    <n v="0"/>
    <n v="0"/>
    <n v="0"/>
    <n v="0"/>
    <n v="72.02"/>
    <n v="72.02"/>
    <n v="4"/>
    <s v="2017Plan"/>
    <d v="2020-07-01T00:00:00"/>
    <x v="0"/>
    <x v="32"/>
    <s v="N/A"/>
    <n v="0.1"/>
    <x v="2"/>
  </r>
  <r>
    <x v="4"/>
    <x v="6"/>
    <n v="40"/>
    <s v="Dix Dam"/>
    <n v="2.6"/>
    <n v="0"/>
    <n v="11"/>
    <n v="20"/>
    <s v=""/>
    <s v=""/>
    <n v="86"/>
    <n v="0"/>
    <n v="0"/>
    <s v=""/>
    <n v="0"/>
    <n v="0"/>
    <n v="0"/>
    <n v="0"/>
    <n v="0"/>
    <n v="0"/>
    <s v="2017Plan"/>
    <d v="2020-07-01T00:00:00"/>
    <x v="0"/>
    <x v="33"/>
    <n v="2.6"/>
    <s v="N/A"/>
    <x v="3"/>
  </r>
  <r>
    <x v="4"/>
    <x v="6"/>
    <n v="41"/>
    <s v="Ohio Falls"/>
    <n v="31.8"/>
    <n v="0"/>
    <n v="100"/>
    <n v="0"/>
    <s v=""/>
    <s v=""/>
    <n v="744"/>
    <n v="0"/>
    <n v="0"/>
    <s v=""/>
    <n v="0"/>
    <n v="0"/>
    <n v="0"/>
    <n v="0"/>
    <n v="0"/>
    <n v="0"/>
    <s v="2017Plan"/>
    <d v="2020-07-01T00:00:00"/>
    <x v="0"/>
    <x v="34"/>
    <s v="N/A"/>
    <n v="31.8"/>
    <x v="3"/>
  </r>
  <r>
    <x v="4"/>
    <x v="6"/>
    <n v="42"/>
    <s v="Brown Solar"/>
    <n v="2.2000000000000002"/>
    <n v="0"/>
    <n v="100"/>
    <n v="0"/>
    <s v=""/>
    <s v=""/>
    <n v="744"/>
    <n v="0"/>
    <n v="0"/>
    <s v=""/>
    <n v="0"/>
    <n v="0"/>
    <n v="0"/>
    <n v="0"/>
    <n v="0"/>
    <n v="0"/>
    <s v="2017Plan"/>
    <d v="2020-07-01T00:00:00"/>
    <x v="0"/>
    <x v="35"/>
    <n v="1.3420000000000001"/>
    <n v="0.8580000000000001"/>
    <x v="4"/>
  </r>
  <r>
    <x v="4"/>
    <x v="6"/>
    <n v="43"/>
    <s v="OVEC-K Min"/>
    <n v="11.5"/>
    <n v="0"/>
    <n v="100"/>
    <n v="0"/>
    <n v="1153.2"/>
    <n v="100000"/>
    <n v="744"/>
    <n v="28.3"/>
    <n v="327"/>
    <n v="0"/>
    <n v="0"/>
    <n v="0"/>
    <n v="0"/>
    <n v="28.32"/>
    <n v="28.32"/>
    <n v="327"/>
    <s v="2017Plan"/>
    <d v="2020-07-01T00:00:00"/>
    <x v="0"/>
    <x v="36"/>
    <n v="11.5"/>
    <s v="N/A"/>
    <x v="0"/>
  </r>
  <r>
    <x v="4"/>
    <x v="6"/>
    <n v="44"/>
    <s v="OVEC-K Max"/>
    <n v="6.9"/>
    <n v="0"/>
    <n v="29.8"/>
    <n v="33"/>
    <n v="692.4"/>
    <n v="100000"/>
    <n v="223"/>
    <n v="28.3"/>
    <n v="196"/>
    <n v="0"/>
    <n v="0"/>
    <n v="0"/>
    <n v="0"/>
    <n v="28.32"/>
    <n v="28.32"/>
    <n v="196"/>
    <s v="2017Plan"/>
    <d v="2020-07-01T00:00:00"/>
    <x v="0"/>
    <x v="36"/>
    <n v="6.9"/>
    <s v="N/A"/>
    <x v="0"/>
  </r>
  <r>
    <x v="4"/>
    <x v="6"/>
    <n v="45"/>
    <s v="OVEC-L Min"/>
    <n v="25.7"/>
    <n v="0"/>
    <n v="100"/>
    <n v="0"/>
    <n v="2566.8000000000002"/>
    <n v="100000"/>
    <n v="744"/>
    <n v="28.3"/>
    <n v="727"/>
    <n v="0"/>
    <n v="0"/>
    <n v="0"/>
    <n v="0"/>
    <n v="28.32"/>
    <n v="28.32"/>
    <n v="727"/>
    <s v="2017Plan"/>
    <d v="2020-07-01T00:00:00"/>
    <x v="0"/>
    <x v="36"/>
    <s v="N/A"/>
    <n v="25.7"/>
    <x v="0"/>
  </r>
  <r>
    <x v="4"/>
    <x v="6"/>
    <n v="46"/>
    <s v="OVEC-L Max"/>
    <n v="20.100000000000001"/>
    <n v="0"/>
    <n v="38"/>
    <n v="36"/>
    <n v="2012.2"/>
    <n v="100000"/>
    <n v="283"/>
    <n v="28.3"/>
    <n v="570"/>
    <n v="0"/>
    <n v="0"/>
    <n v="0"/>
    <n v="0"/>
    <n v="28.32"/>
    <n v="28.32"/>
    <n v="570"/>
    <s v="2017Plan"/>
    <d v="2020-07-01T00:00:00"/>
    <x v="0"/>
    <x v="36"/>
    <s v="N/A"/>
    <n v="20.100000000000001"/>
    <x v="0"/>
  </r>
  <r>
    <x v="4"/>
    <x v="6"/>
    <n v="47"/>
    <s v="PURP5X16a 1"/>
    <n v="0.5"/>
    <n v="0"/>
    <n v="2.7"/>
    <n v="4"/>
    <s v=""/>
    <s v=""/>
    <n v="10"/>
    <n v="70.7"/>
    <n v="35"/>
    <s v=""/>
    <n v="0"/>
    <n v="0"/>
    <n v="4"/>
    <n v="78.09"/>
    <n v="78.09"/>
    <n v="39"/>
    <s v="2017Plan"/>
    <d v="2020-07-01T00:00:00"/>
    <x v="0"/>
    <x v="37"/>
    <s v="N/A"/>
    <s v="N/A"/>
    <x v="5"/>
  </r>
  <r>
    <x v="4"/>
    <x v="6"/>
    <n v="48"/>
    <s v="PURP5X16a 2"/>
    <n v="0.3"/>
    <n v="0"/>
    <n v="1.6"/>
    <n v="2"/>
    <s v=""/>
    <s v=""/>
    <n v="6"/>
    <n v="70.900000000000006"/>
    <n v="21"/>
    <s v=""/>
    <n v="0"/>
    <n v="0"/>
    <n v="2"/>
    <n v="78.16"/>
    <n v="78.16"/>
    <n v="23"/>
    <s v="2017Plan"/>
    <d v="2020-07-01T00:00:00"/>
    <x v="0"/>
    <x v="37"/>
    <s v="N/A"/>
    <s v="N/A"/>
    <x v="5"/>
  </r>
  <r>
    <x v="4"/>
    <x v="6"/>
    <n v="49"/>
    <s v="PURP5X16a 3"/>
    <n v="0.2"/>
    <n v="0"/>
    <n v="0.8"/>
    <n v="1"/>
    <s v=""/>
    <s v=""/>
    <n v="3"/>
    <n v="71.7"/>
    <n v="11"/>
    <s v=""/>
    <n v="0"/>
    <n v="0"/>
    <n v="1"/>
    <n v="78.55"/>
    <n v="78.55"/>
    <n v="12"/>
    <s v="2017Plan"/>
    <d v="2020-07-01T00:00:00"/>
    <x v="0"/>
    <x v="37"/>
    <s v="N/A"/>
    <s v="N/A"/>
    <x v="5"/>
  </r>
  <r>
    <x v="4"/>
    <x v="6"/>
    <n v="50"/>
    <s v="PURP5X16a 4"/>
    <n v="0.2"/>
    <n v="0"/>
    <n v="0.8"/>
    <n v="1"/>
    <s v=""/>
    <s v=""/>
    <n v="3"/>
    <n v="71.7"/>
    <n v="11"/>
    <s v=""/>
    <n v="0"/>
    <n v="0"/>
    <n v="1"/>
    <n v="78.55"/>
    <n v="78.55"/>
    <n v="12"/>
    <s v="2017Plan"/>
    <d v="2020-07-01T00:00:00"/>
    <x v="0"/>
    <x v="37"/>
    <s v="N/A"/>
    <s v="N/A"/>
    <x v="5"/>
  </r>
  <r>
    <x v="4"/>
    <x v="6"/>
    <n v="51"/>
    <s v="PURP7x24H"/>
    <n v="0"/>
    <n v="0"/>
    <n v="0"/>
    <n v="1"/>
    <s v=""/>
    <s v=""/>
    <n v="1"/>
    <n v="100"/>
    <n v="3"/>
    <s v=""/>
    <n v="0"/>
    <n v="0"/>
    <n v="0"/>
    <n v="106.81"/>
    <n v="106.81"/>
    <n v="3"/>
    <s v="2017Plan"/>
    <d v="2020-07-01T00:00:00"/>
    <x v="0"/>
    <x v="37"/>
    <s v="N/A"/>
    <s v="N/A"/>
    <x v="5"/>
  </r>
  <r>
    <x v="4"/>
    <x v="6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5"/>
  </r>
  <r>
    <x v="4"/>
    <x v="6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5"/>
  </r>
  <r>
    <x v="4"/>
    <x v="6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5"/>
  </r>
  <r>
    <x v="4"/>
    <x v="6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5"/>
  </r>
  <r>
    <x v="4"/>
    <x v="6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5"/>
  </r>
  <r>
    <x v="4"/>
    <x v="6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5"/>
  </r>
  <r>
    <x v="4"/>
    <x v="6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5"/>
  </r>
  <r>
    <x v="4"/>
    <x v="6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5"/>
  </r>
  <r>
    <x v="4"/>
    <x v="6"/>
    <n v="60"/>
    <s v="NF5X16NF1"/>
    <n v="-24.9"/>
    <n v="0"/>
    <n v="16.899999999999999"/>
    <n v="37"/>
    <s v=""/>
    <s v=""/>
    <n v="225"/>
    <n v="44.1"/>
    <n v="-1095"/>
    <s v=""/>
    <n v="0"/>
    <n v="0"/>
    <n v="270"/>
    <n v="33.19"/>
    <n v="33.19"/>
    <n v="-825"/>
    <s v="2017Plan"/>
    <d v="2020-07-01T00:00:00"/>
    <x v="0"/>
    <x v="37"/>
    <s v="N/A"/>
    <s v="N/A"/>
    <x v="6"/>
  </r>
  <r>
    <x v="4"/>
    <x v="6"/>
    <n v="61"/>
    <s v="NF7X8NF01"/>
    <n v="-10.199999999999999"/>
    <n v="0"/>
    <n v="41"/>
    <n v="31"/>
    <s v=""/>
    <s v=""/>
    <n v="247"/>
    <n v="35"/>
    <n v="-355"/>
    <s v=""/>
    <n v="0"/>
    <n v="0"/>
    <n v="94"/>
    <n v="25.72"/>
    <n v="25.72"/>
    <n v="-261"/>
    <s v="2017Plan"/>
    <d v="2020-07-01T00:00:00"/>
    <x v="0"/>
    <x v="37"/>
    <s v="N/A"/>
    <s v="N/A"/>
    <x v="6"/>
  </r>
  <r>
    <x v="4"/>
    <x v="6"/>
    <n v="62"/>
    <s v="NF2X16SAT1"/>
    <n v="-4.7"/>
    <n v="0"/>
    <n v="20.9"/>
    <n v="6"/>
    <s v=""/>
    <s v=""/>
    <n v="49"/>
    <n v="40"/>
    <n v="-187"/>
    <s v=""/>
    <n v="0"/>
    <n v="0"/>
    <n v="42"/>
    <n v="31.13"/>
    <n v="31.13"/>
    <n v="-145"/>
    <s v="2017Plan"/>
    <d v="2020-07-01T00:00:00"/>
    <x v="0"/>
    <x v="37"/>
    <s v="N/A"/>
    <s v="N/A"/>
    <x v="6"/>
  </r>
  <r>
    <x v="4"/>
    <x v="6"/>
    <n v="63"/>
    <s v="NF2X16SUN1"/>
    <n v="-4.5999999999999996"/>
    <n v="0"/>
    <n v="20.399999999999999"/>
    <n v="6"/>
    <s v=""/>
    <s v=""/>
    <n v="56"/>
    <n v="40.299999999999997"/>
    <n v="-184"/>
    <s v=""/>
    <n v="0"/>
    <n v="0"/>
    <n v="41"/>
    <n v="31.39"/>
    <n v="31.39"/>
    <n v="-143"/>
    <s v="2017Plan"/>
    <d v="2020-07-01T00:00:00"/>
    <x v="0"/>
    <x v="37"/>
    <s v="N/A"/>
    <s v="N/A"/>
    <x v="6"/>
  </r>
  <r>
    <x v="4"/>
    <x v="6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6"/>
  </r>
  <r>
    <x v="4"/>
    <x v="6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6"/>
  </r>
  <r>
    <x v="4"/>
    <x v="6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6"/>
  </r>
  <r>
    <x v="4"/>
    <x v="6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6"/>
  </r>
  <r>
    <x v="4"/>
    <x v="6"/>
    <n v="68"/>
    <s v="CSR Airgas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69"/>
    <s v="CSR Infiltrator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0"/>
    <s v="CSR NAS"/>
    <n v="0.1"/>
    <n v="0"/>
    <n v="0.3"/>
    <n v="2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1"/>
    <s v="CSR Cemex"/>
    <n v="0"/>
    <n v="0"/>
    <n v="0.3"/>
    <n v="2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3"/>
    <s v="CSR OldCastle"/>
    <n v="0"/>
    <n v="0"/>
    <n v="0.5"/>
    <n v="1"/>
    <s v=""/>
    <s v=""/>
    <n v="4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4"/>
    <s v="CSR RRDonnelley"/>
    <n v="0"/>
    <n v="0"/>
    <n v="0.3"/>
    <n v="2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5"/>
    <s v="CSR AirLiqu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6"/>
    <s v="CSR RiverView"/>
    <n v="0"/>
    <n v="0"/>
    <n v="0.3"/>
    <n v="2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7"/>
    <s v="CSR Warrior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79"/>
    <s v="CSR RobertsBros"/>
    <n v="0"/>
    <n v="0"/>
    <n v="0.3"/>
    <n v="1"/>
    <s v=""/>
    <s v=""/>
    <n v="2"/>
    <n v="0"/>
    <n v="0"/>
    <s v=""/>
    <n v="0"/>
    <n v="0"/>
    <n v="0"/>
    <n v="0"/>
    <n v="0"/>
    <n v="0"/>
    <s v="2017Plan"/>
    <d v="2020-07-01T00:00:00"/>
    <x v="0"/>
    <x v="37"/>
    <s v="N/A"/>
    <s v="N/A"/>
    <x v="7"/>
  </r>
  <r>
    <x v="4"/>
    <x v="6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7-01T00:00:00"/>
    <x v="0"/>
    <x v="37"/>
    <s v="N/A"/>
    <s v="N/A"/>
    <x v="1"/>
  </r>
  <r>
    <x v="4"/>
    <x v="6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7-01T00:00:00"/>
    <x v="0"/>
    <x v="37"/>
    <s v="N/A"/>
    <s v="N/A"/>
    <x v="1"/>
  </r>
  <r>
    <x v="4"/>
    <x v="6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7-01T00:00:00"/>
    <x v="0"/>
    <x v="37"/>
    <s v="N/A"/>
    <s v="N/A"/>
    <x v="1"/>
  </r>
  <r>
    <x v="4"/>
    <x v="6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7-01T00:00:00"/>
    <x v="0"/>
    <x v="37"/>
    <s v="N/A"/>
    <s v="N/A"/>
    <x v="1"/>
  </r>
  <r>
    <x v="4"/>
    <x v="6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7-01T00:00:00"/>
    <x v="0"/>
    <x v="38"/>
    <s v="N/A"/>
    <n v="0"/>
    <x v="2"/>
  </r>
  <r>
    <x v="4"/>
    <x v="7"/>
    <n v="1"/>
    <s v="Brown 1"/>
    <n v="19.399999999999999"/>
    <n v="0"/>
    <n v="24.6"/>
    <n v="2"/>
    <n v="224.6"/>
    <n v="11569"/>
    <n v="458"/>
    <n v="275.5"/>
    <n v="619"/>
    <n v="2"/>
    <n v="41"/>
    <n v="0"/>
    <n v="58"/>
    <n v="34.880000000000003"/>
    <n v="37.020000000000003"/>
    <n v="719"/>
    <s v="2017Plan"/>
    <d v="2020-08-01T00:00:00"/>
    <x v="0"/>
    <x v="0"/>
    <n v="19.399999999999999"/>
    <s v="N/A"/>
    <x v="0"/>
  </r>
  <r>
    <x v="4"/>
    <x v="7"/>
    <n v="2"/>
    <s v="Brown 2"/>
    <n v="38.799999999999997"/>
    <n v="0"/>
    <n v="31.4"/>
    <n v="2"/>
    <n v="414.2"/>
    <n v="10687"/>
    <n v="531"/>
    <n v="275.5"/>
    <n v="1141"/>
    <n v="1"/>
    <n v="29"/>
    <n v="0"/>
    <n v="88"/>
    <n v="31.71"/>
    <n v="32.46"/>
    <n v="1258"/>
    <s v="2017Plan"/>
    <d v="2020-08-01T00:00:00"/>
    <x v="0"/>
    <x v="1"/>
    <n v="38.799999999999997"/>
    <s v="N/A"/>
    <x v="0"/>
  </r>
  <r>
    <x v="4"/>
    <x v="7"/>
    <n v="3"/>
    <s v="Brown 3"/>
    <n v="82.8"/>
    <n v="0"/>
    <n v="27.2"/>
    <n v="4"/>
    <n v="1001.4"/>
    <n v="12096"/>
    <n v="503"/>
    <n v="275.5"/>
    <n v="2759"/>
    <n v="4"/>
    <n v="81"/>
    <n v="0"/>
    <n v="266"/>
    <n v="36.54"/>
    <n v="37.51"/>
    <n v="3105"/>
    <s v="2017Plan"/>
    <d v="2020-08-01T00:00:00"/>
    <x v="0"/>
    <x v="2"/>
    <n v="82.8"/>
    <s v="N/A"/>
    <x v="0"/>
  </r>
  <r>
    <x v="4"/>
    <x v="7"/>
    <n v="4"/>
    <s v="Ghent 1"/>
    <n v="280.3"/>
    <n v="0"/>
    <n v="79.5"/>
    <n v="2"/>
    <n v="2970.5"/>
    <n v="10598"/>
    <n v="697"/>
    <n v="204.5"/>
    <n v="6075"/>
    <n v="2"/>
    <n v="41"/>
    <n v="0"/>
    <n v="573"/>
    <n v="23.72"/>
    <n v="23.86"/>
    <n v="6688"/>
    <s v="2017Plan"/>
    <d v="2020-08-01T00:00:00"/>
    <x v="0"/>
    <x v="3"/>
    <n v="280.3"/>
    <s v="N/A"/>
    <x v="0"/>
  </r>
  <r>
    <x v="4"/>
    <x v="7"/>
    <n v="5"/>
    <s v="Ghent 2"/>
    <n v="291.8"/>
    <n v="0"/>
    <n v="79.599999999999994"/>
    <n v="1"/>
    <n v="3047.7"/>
    <n v="10445"/>
    <n v="702"/>
    <n v="204.5"/>
    <n v="6233"/>
    <n v="1"/>
    <n v="18"/>
    <n v="0"/>
    <n v="349"/>
    <n v="22.55"/>
    <n v="22.62"/>
    <n v="6600"/>
    <s v="2017Plan"/>
    <d v="2020-08-01T00:00:00"/>
    <x v="0"/>
    <x v="4"/>
    <n v="291.8"/>
    <s v="N/A"/>
    <x v="0"/>
  </r>
  <r>
    <x v="4"/>
    <x v="7"/>
    <n v="6"/>
    <s v="Ghent 3"/>
    <n v="290.10000000000002"/>
    <n v="0"/>
    <n v="80.400000000000006"/>
    <n v="2"/>
    <n v="3223.7"/>
    <n v="11113"/>
    <n v="704"/>
    <n v="204.5"/>
    <n v="6592"/>
    <n v="3"/>
    <n v="59"/>
    <n v="0"/>
    <n v="577"/>
    <n v="24.72"/>
    <n v="24.92"/>
    <n v="7229"/>
    <s v="2017Plan"/>
    <d v="2020-08-01T00:00:00"/>
    <x v="0"/>
    <x v="5"/>
    <n v="290.10000000000002"/>
    <s v="N/A"/>
    <x v="0"/>
  </r>
  <r>
    <x v="4"/>
    <x v="7"/>
    <n v="7"/>
    <s v="Ghent 4"/>
    <n v="280"/>
    <n v="0"/>
    <n v="80.900000000000006"/>
    <n v="2"/>
    <n v="3066.9"/>
    <n v="10952"/>
    <n v="688"/>
    <n v="204.5"/>
    <n v="6272"/>
    <n v="4"/>
    <n v="71"/>
    <n v="0"/>
    <n v="578"/>
    <n v="24.46"/>
    <n v="24.71"/>
    <n v="6920"/>
    <s v="2017Plan"/>
    <d v="2020-08-01T00:00:00"/>
    <x v="0"/>
    <x v="6"/>
    <n v="280"/>
    <s v="N/A"/>
    <x v="0"/>
  </r>
  <r>
    <x v="4"/>
    <x v="7"/>
    <n v="8"/>
    <s v="Mill Creek 1"/>
    <n v="173.2"/>
    <n v="0"/>
    <n v="77.599999999999994"/>
    <n v="1"/>
    <n v="1799.3"/>
    <n v="10391"/>
    <n v="695"/>
    <n v="204"/>
    <n v="3670"/>
    <n v="2"/>
    <n v="9"/>
    <n v="0"/>
    <n v="159"/>
    <n v="22.12"/>
    <n v="22.17"/>
    <n v="3838"/>
    <s v="2017Plan"/>
    <d v="2020-08-01T00:00:00"/>
    <x v="0"/>
    <x v="7"/>
    <s v="N/A"/>
    <n v="173.2"/>
    <x v="0"/>
  </r>
  <r>
    <x v="4"/>
    <x v="7"/>
    <n v="9"/>
    <s v="Mill Creek 2"/>
    <n v="158.9"/>
    <n v="0"/>
    <n v="71.900000000000006"/>
    <n v="2"/>
    <n v="1705.8"/>
    <n v="10732"/>
    <n v="660"/>
    <n v="204"/>
    <n v="3480"/>
    <n v="4"/>
    <n v="18"/>
    <n v="0"/>
    <n v="185"/>
    <n v="23.06"/>
    <n v="23.17"/>
    <n v="3683"/>
    <s v="2017Plan"/>
    <d v="2020-08-01T00:00:00"/>
    <x v="0"/>
    <x v="8"/>
    <s v="N/A"/>
    <n v="158.9"/>
    <x v="0"/>
  </r>
  <r>
    <x v="4"/>
    <x v="7"/>
    <n v="10"/>
    <s v="Mill Creek 3"/>
    <n v="219.8"/>
    <n v="0"/>
    <n v="76.7"/>
    <n v="2"/>
    <n v="2351.6999999999998"/>
    <n v="10701"/>
    <n v="696"/>
    <n v="204"/>
    <n v="4797"/>
    <n v="12"/>
    <n v="49"/>
    <n v="0"/>
    <n v="288"/>
    <n v="23.14"/>
    <n v="23.36"/>
    <n v="5135"/>
    <s v="2017Plan"/>
    <d v="2020-08-01T00:00:00"/>
    <x v="0"/>
    <x v="9"/>
    <s v="N/A"/>
    <n v="219.8"/>
    <x v="0"/>
  </r>
  <r>
    <x v="4"/>
    <x v="7"/>
    <n v="11"/>
    <s v="Mill Creek 4"/>
    <n v="277.5"/>
    <n v="0"/>
    <n v="78.2"/>
    <n v="2"/>
    <n v="2905.6"/>
    <n v="10472"/>
    <n v="686"/>
    <n v="204"/>
    <n v="5927"/>
    <n v="19"/>
    <n v="78"/>
    <n v="0"/>
    <n v="338"/>
    <n v="22.58"/>
    <n v="22.86"/>
    <n v="6343"/>
    <s v="2017Plan"/>
    <d v="2020-08-01T00:00:00"/>
    <x v="0"/>
    <x v="10"/>
    <s v="N/A"/>
    <n v="277.5"/>
    <x v="0"/>
  </r>
  <r>
    <x v="4"/>
    <x v="7"/>
    <n v="12"/>
    <s v="Trimble County 1"/>
    <n v="226.7"/>
    <n v="0"/>
    <n v="82.3"/>
    <n v="2"/>
    <n v="2428.3000000000002"/>
    <n v="10713"/>
    <n v="688"/>
    <n v="198.7"/>
    <n v="4826"/>
    <n v="7"/>
    <n v="24"/>
    <n v="0"/>
    <n v="307"/>
    <n v="22.64"/>
    <n v="22.75"/>
    <n v="5157"/>
    <s v="2017Plan"/>
    <d v="2020-08-01T00:00:00"/>
    <x v="0"/>
    <x v="11"/>
    <s v="N/A"/>
    <n v="226.7"/>
    <x v="0"/>
  </r>
  <r>
    <x v="4"/>
    <x v="7"/>
    <n v="13"/>
    <s v="Trimble County 2"/>
    <n v="340.7"/>
    <n v="0"/>
    <n v="83.4"/>
    <n v="2"/>
    <n v="3144.9"/>
    <n v="9231"/>
    <n v="656"/>
    <n v="208.4"/>
    <n v="6553"/>
    <n v="17"/>
    <n v="63"/>
    <n v="0"/>
    <n v="507"/>
    <n v="20.72"/>
    <n v="20.91"/>
    <n v="7123"/>
    <s v="2017Plan"/>
    <d v="2020-08-01T00:00:00"/>
    <x v="0"/>
    <x v="12"/>
    <n v="275.96699999999998"/>
    <n v="64.733000000000004"/>
    <x v="0"/>
  </r>
  <r>
    <x v="4"/>
    <x v="7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13"/>
    <n v="0"/>
    <n v="0"/>
    <x v="1"/>
  </r>
  <r>
    <x v="4"/>
    <x v="7"/>
    <n v="15"/>
    <s v="Cane Run 7 2X1"/>
    <n v="377.9"/>
    <n v="0"/>
    <n v="76.7"/>
    <n v="10"/>
    <n v="2600.5"/>
    <n v="6881"/>
    <n v="611"/>
    <n v="364.2"/>
    <n v="9471"/>
    <n v="29"/>
    <n v="106"/>
    <n v="0"/>
    <n v="522"/>
    <n v="26.44"/>
    <n v="26.72"/>
    <n v="10099"/>
    <s v="2017Plan"/>
    <d v="2020-08-01T00:00:00"/>
    <x v="0"/>
    <x v="13"/>
    <n v="294.762"/>
    <n v="83.137999999999991"/>
    <x v="1"/>
  </r>
  <r>
    <x v="4"/>
    <x v="7"/>
    <n v="16"/>
    <s v="Brown 5"/>
    <n v="2"/>
    <n v="0"/>
    <n v="2.6"/>
    <n v="7"/>
    <n v="29.6"/>
    <n v="14459"/>
    <n v="33"/>
    <n v="366.2"/>
    <n v="109"/>
    <n v="1"/>
    <n v="2"/>
    <n v="0"/>
    <n v="0"/>
    <n v="52.95"/>
    <n v="53.93"/>
    <n v="111"/>
    <s v="2017Plan"/>
    <d v="2020-08-01T00:00:00"/>
    <x v="0"/>
    <x v="14"/>
    <n v="0.94"/>
    <n v="1.06"/>
    <x v="2"/>
  </r>
  <r>
    <x v="4"/>
    <x v="7"/>
    <n v="17"/>
    <s v="Brown 5 ICE"/>
    <n v="0.1"/>
    <n v="0"/>
    <n v="0.1"/>
    <n v="3"/>
    <n v="2"/>
    <n v="16510"/>
    <n v="4"/>
    <n v="366.2"/>
    <n v="7"/>
    <n v="0"/>
    <n v="0"/>
    <n v="0"/>
    <n v="0"/>
    <n v="60.46"/>
    <n v="60.46"/>
    <n v="7"/>
    <s v="2017Plan"/>
    <d v="2020-08-01T00:00:00"/>
    <x v="0"/>
    <x v="14"/>
    <n v="4.7E-2"/>
    <n v="5.3000000000000005E-2"/>
    <x v="2"/>
  </r>
  <r>
    <x v="4"/>
    <x v="7"/>
    <n v="18"/>
    <s v="Brown 6"/>
    <n v="9.6"/>
    <n v="0"/>
    <n v="8.9"/>
    <n v="9"/>
    <n v="112.3"/>
    <n v="11669"/>
    <n v="86"/>
    <n v="366.2"/>
    <n v="411"/>
    <n v="2"/>
    <n v="92"/>
    <n v="0"/>
    <n v="38"/>
    <n v="46.72"/>
    <n v="56.24"/>
    <n v="541"/>
    <s v="2017Plan"/>
    <d v="2020-08-01T00:00:00"/>
    <x v="0"/>
    <x v="15"/>
    <n v="5.952"/>
    <n v="3.6479999999999997"/>
    <x v="2"/>
  </r>
  <r>
    <x v="4"/>
    <x v="7"/>
    <n v="19"/>
    <s v="Brown 7"/>
    <n v="10.3"/>
    <n v="0"/>
    <n v="9.5"/>
    <n v="13"/>
    <n v="118.8"/>
    <n v="11504"/>
    <n v="89"/>
    <n v="366.2"/>
    <n v="435"/>
    <n v="3"/>
    <n v="129"/>
    <n v="0"/>
    <n v="40"/>
    <n v="45.98"/>
    <n v="58.45"/>
    <n v="604"/>
    <s v="2017Plan"/>
    <d v="2020-08-01T00:00:00"/>
    <x v="0"/>
    <x v="16"/>
    <n v="6.3860000000000001"/>
    <n v="3.9140000000000001"/>
    <x v="2"/>
  </r>
  <r>
    <x v="4"/>
    <x v="7"/>
    <n v="20"/>
    <s v="Brown 8"/>
    <n v="1.5"/>
    <n v="0"/>
    <n v="2"/>
    <n v="7"/>
    <n v="24.2"/>
    <n v="16110"/>
    <n v="30"/>
    <n v="366.2"/>
    <n v="88"/>
    <n v="1"/>
    <n v="2"/>
    <n v="0"/>
    <n v="0"/>
    <n v="58.99"/>
    <n v="60.33"/>
    <n v="90"/>
    <s v="2017Plan"/>
    <d v="2020-08-01T00:00:00"/>
    <x v="0"/>
    <x v="17"/>
    <n v="1.5"/>
    <s v="N/A"/>
    <x v="2"/>
  </r>
  <r>
    <x v="4"/>
    <x v="7"/>
    <n v="21"/>
    <s v="Brown 8 ICE"/>
    <n v="0.1"/>
    <n v="0"/>
    <n v="0.1"/>
    <n v="3"/>
    <n v="1.8"/>
    <n v="16329"/>
    <n v="4"/>
    <n v="366.2"/>
    <n v="7"/>
    <n v="0"/>
    <n v="0"/>
    <n v="0"/>
    <n v="0"/>
    <n v="59.79"/>
    <n v="59.79"/>
    <n v="7"/>
    <s v="2017Plan"/>
    <d v="2020-08-01T00:00:00"/>
    <x v="0"/>
    <x v="17"/>
    <n v="0.1"/>
    <s v="N/A"/>
    <x v="2"/>
  </r>
  <r>
    <x v="4"/>
    <x v="7"/>
    <n v="22"/>
    <s v="Brown 9"/>
    <n v="0.8"/>
    <n v="0"/>
    <n v="1"/>
    <n v="6"/>
    <n v="12.1"/>
    <n v="16110"/>
    <n v="15"/>
    <n v="366.2"/>
    <n v="44"/>
    <n v="0"/>
    <n v="2"/>
    <n v="0"/>
    <n v="0"/>
    <n v="58.99"/>
    <n v="61.26"/>
    <n v="46"/>
    <s v="2017Plan"/>
    <d v="2020-08-01T00:00:00"/>
    <x v="0"/>
    <x v="18"/>
    <n v="0.8"/>
    <s v="N/A"/>
    <x v="2"/>
  </r>
  <r>
    <x v="4"/>
    <x v="7"/>
    <n v="23"/>
    <s v="Brown 9 ICE"/>
    <n v="0.1"/>
    <n v="0"/>
    <n v="0.1"/>
    <n v="4"/>
    <n v="1.8"/>
    <n v="16329"/>
    <n v="4"/>
    <n v="366.2"/>
    <n v="7"/>
    <n v="0"/>
    <n v="0"/>
    <n v="0"/>
    <n v="0"/>
    <n v="59.79"/>
    <n v="59.79"/>
    <n v="7"/>
    <s v="2017Plan"/>
    <d v="2020-08-01T00:00:00"/>
    <x v="0"/>
    <x v="18"/>
    <n v="0.1"/>
    <s v="N/A"/>
    <x v="2"/>
  </r>
  <r>
    <x v="4"/>
    <x v="7"/>
    <n v="24"/>
    <s v="Brown 10"/>
    <n v="0.2"/>
    <n v="0"/>
    <n v="0.2"/>
    <n v="1"/>
    <n v="2.4"/>
    <n v="16110"/>
    <n v="3"/>
    <n v="366.2"/>
    <n v="9"/>
    <n v="0"/>
    <n v="0"/>
    <n v="0"/>
    <n v="0"/>
    <n v="58.99"/>
    <n v="60.57"/>
    <n v="9"/>
    <s v="2017Plan"/>
    <d v="2020-08-01T00:00:00"/>
    <x v="0"/>
    <x v="19"/>
    <n v="0.2"/>
    <s v="N/A"/>
    <x v="2"/>
  </r>
  <r>
    <x v="4"/>
    <x v="7"/>
    <n v="25"/>
    <s v="Brown 10 ICE"/>
    <n v="0.1"/>
    <n v="0"/>
    <n v="0.1"/>
    <n v="4"/>
    <n v="1.8"/>
    <n v="16329"/>
    <n v="4"/>
    <n v="366.2"/>
    <n v="7"/>
    <n v="0"/>
    <n v="0"/>
    <n v="0"/>
    <n v="0"/>
    <n v="59.79"/>
    <n v="59.79"/>
    <n v="7"/>
    <s v="2017Plan"/>
    <d v="2020-08-01T00:00:00"/>
    <x v="0"/>
    <x v="19"/>
    <n v="0.1"/>
    <s v="N/A"/>
    <x v="2"/>
  </r>
  <r>
    <x v="4"/>
    <x v="7"/>
    <n v="26"/>
    <s v="Brown 11"/>
    <n v="1.2"/>
    <n v="0"/>
    <n v="1.5"/>
    <n v="6"/>
    <n v="18.5"/>
    <n v="16110"/>
    <n v="23"/>
    <n v="366.2"/>
    <n v="68"/>
    <n v="0"/>
    <n v="2"/>
    <n v="0"/>
    <n v="0"/>
    <n v="58.99"/>
    <n v="60.47"/>
    <n v="70"/>
    <s v="2017Plan"/>
    <d v="2020-08-01T00:00:00"/>
    <x v="0"/>
    <x v="20"/>
    <n v="1.2"/>
    <s v="N/A"/>
    <x v="2"/>
  </r>
  <r>
    <x v="4"/>
    <x v="7"/>
    <n v="27"/>
    <s v="Brown 11 ICE"/>
    <n v="0.1"/>
    <n v="0"/>
    <n v="0.1"/>
    <n v="4"/>
    <n v="1.8"/>
    <n v="16329"/>
    <n v="4"/>
    <n v="366.2"/>
    <n v="7"/>
    <n v="0"/>
    <n v="0"/>
    <n v="0"/>
    <n v="0"/>
    <n v="59.79"/>
    <n v="59.79"/>
    <n v="7"/>
    <s v="2017Plan"/>
    <d v="2020-08-01T00:00:00"/>
    <x v="0"/>
    <x v="20"/>
    <n v="0.1"/>
    <s v="N/A"/>
    <x v="2"/>
  </r>
  <r>
    <x v="4"/>
    <x v="7"/>
    <n v="28"/>
    <s v="Paddys Run 13"/>
    <n v="19.100000000000001"/>
    <n v="0"/>
    <n v="17.5"/>
    <n v="16"/>
    <n v="205.3"/>
    <n v="10736"/>
    <n v="133"/>
    <n v="366.2"/>
    <n v="752"/>
    <n v="1"/>
    <n v="3"/>
    <n v="0"/>
    <n v="0"/>
    <n v="39.31"/>
    <n v="39.450000000000003"/>
    <n v="755"/>
    <s v="2017Plan"/>
    <d v="2020-08-01T00:00:00"/>
    <x v="0"/>
    <x v="21"/>
    <n v="8.9770000000000003"/>
    <n v="10.123000000000001"/>
    <x v="2"/>
  </r>
  <r>
    <x v="4"/>
    <x v="7"/>
    <n v="29"/>
    <s v="Trimble Co 05"/>
    <n v="28.2"/>
    <n v="0"/>
    <n v="23.9"/>
    <n v="24"/>
    <n v="329.2"/>
    <n v="11669"/>
    <n v="241"/>
    <n v="366.2"/>
    <n v="1206"/>
    <n v="1"/>
    <n v="4"/>
    <n v="0"/>
    <n v="0"/>
    <n v="42.73"/>
    <n v="42.87"/>
    <n v="1209"/>
    <s v="2017Plan"/>
    <d v="2020-08-01T00:00:00"/>
    <x v="0"/>
    <x v="22"/>
    <n v="20.021999999999998"/>
    <n v="8.177999999999999"/>
    <x v="2"/>
  </r>
  <r>
    <x v="4"/>
    <x v="7"/>
    <n v="30"/>
    <s v="Trimble Co 06"/>
    <n v="24.8"/>
    <n v="0"/>
    <n v="21"/>
    <n v="21"/>
    <n v="286.7"/>
    <n v="11545"/>
    <n v="206"/>
    <n v="366.2"/>
    <n v="1050"/>
    <n v="1"/>
    <n v="3"/>
    <n v="0"/>
    <n v="0"/>
    <n v="42.28"/>
    <n v="42.41"/>
    <n v="1053"/>
    <s v="2017Plan"/>
    <d v="2020-08-01T00:00:00"/>
    <x v="0"/>
    <x v="23"/>
    <n v="17.608000000000001"/>
    <n v="7.1919999999999993"/>
    <x v="2"/>
  </r>
  <r>
    <x v="4"/>
    <x v="7"/>
    <n v="31"/>
    <s v="Trimble Co 07"/>
    <n v="23.4"/>
    <n v="0"/>
    <n v="19.8"/>
    <n v="21"/>
    <n v="269.3"/>
    <n v="11504"/>
    <n v="192"/>
    <n v="366.2"/>
    <n v="986"/>
    <n v="1"/>
    <n v="3"/>
    <n v="0"/>
    <n v="0"/>
    <n v="42.13"/>
    <n v="42.27"/>
    <n v="990"/>
    <s v="2017Plan"/>
    <d v="2020-08-01T00:00:00"/>
    <x v="0"/>
    <x v="24"/>
    <n v="14.741999999999999"/>
    <n v="8.6579999999999995"/>
    <x v="2"/>
  </r>
  <r>
    <x v="4"/>
    <x v="7"/>
    <n v="32"/>
    <s v="Trimble Co 08"/>
    <n v="7.7"/>
    <n v="0"/>
    <n v="6.5"/>
    <n v="11"/>
    <n v="86.4"/>
    <n v="11279"/>
    <n v="59"/>
    <n v="366.2"/>
    <n v="316"/>
    <n v="0"/>
    <n v="2"/>
    <n v="0"/>
    <n v="0"/>
    <n v="41.3"/>
    <n v="41.54"/>
    <n v="318"/>
    <s v="2017Plan"/>
    <d v="2020-08-01T00:00:00"/>
    <x v="0"/>
    <x v="25"/>
    <n v="4.851"/>
    <n v="2.8490000000000002"/>
    <x v="2"/>
  </r>
  <r>
    <x v="4"/>
    <x v="7"/>
    <n v="33"/>
    <s v="Trimble Co 09"/>
    <n v="18.899999999999999"/>
    <n v="0"/>
    <n v="15.9"/>
    <n v="19"/>
    <n v="216.6"/>
    <n v="11485"/>
    <n v="154"/>
    <n v="366.2"/>
    <n v="793"/>
    <n v="1"/>
    <n v="3"/>
    <n v="0"/>
    <n v="0"/>
    <n v="42.06"/>
    <n v="42.22"/>
    <n v="796"/>
    <s v="2017Plan"/>
    <d v="2020-08-01T00:00:00"/>
    <x v="0"/>
    <x v="26"/>
    <n v="11.907"/>
    <n v="6.9929999999999994"/>
    <x v="2"/>
  </r>
  <r>
    <x v="4"/>
    <x v="7"/>
    <n v="34"/>
    <s v="Trimble Co 10"/>
    <n v="6"/>
    <n v="0"/>
    <n v="5"/>
    <n v="10"/>
    <n v="66.7"/>
    <n v="11205"/>
    <n v="45"/>
    <n v="366.2"/>
    <n v="244"/>
    <n v="0"/>
    <n v="2"/>
    <n v="0"/>
    <n v="0"/>
    <n v="41.03"/>
    <n v="41.31"/>
    <n v="246"/>
    <s v="2017Plan"/>
    <d v="2020-08-01T00:00:00"/>
    <x v="0"/>
    <x v="27"/>
    <n v="3.7800000000000002"/>
    <n v="2.2199999999999998"/>
    <x v="2"/>
  </r>
  <r>
    <x v="4"/>
    <x v="7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28"/>
    <s v="N/A"/>
    <n v="0"/>
    <x v="2"/>
  </r>
  <r>
    <x v="4"/>
    <x v="7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29"/>
    <n v="0"/>
    <s v="N/A"/>
    <x v="2"/>
  </r>
  <r>
    <x v="4"/>
    <x v="7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30"/>
    <s v="N/A"/>
    <n v="0"/>
    <x v="2"/>
  </r>
  <r>
    <x v="4"/>
    <x v="7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31"/>
    <s v="N/A"/>
    <n v="0"/>
    <x v="2"/>
  </r>
  <r>
    <x v="4"/>
    <x v="7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32"/>
    <s v="N/A"/>
    <n v="0"/>
    <x v="2"/>
  </r>
  <r>
    <x v="4"/>
    <x v="7"/>
    <n v="40"/>
    <s v="Dix Dam"/>
    <n v="0.9"/>
    <n v="0"/>
    <n v="3.9"/>
    <n v="9"/>
    <s v=""/>
    <s v=""/>
    <n v="33"/>
    <n v="0"/>
    <n v="0"/>
    <s v=""/>
    <n v="0"/>
    <n v="0"/>
    <n v="0"/>
    <n v="0"/>
    <n v="0"/>
    <n v="0"/>
    <s v="2017Plan"/>
    <d v="2020-08-01T00:00:00"/>
    <x v="0"/>
    <x v="33"/>
    <n v="0.9"/>
    <s v="N/A"/>
    <x v="3"/>
  </r>
  <r>
    <x v="4"/>
    <x v="7"/>
    <n v="41"/>
    <s v="Ohio Falls"/>
    <n v="27.4"/>
    <n v="0"/>
    <n v="100"/>
    <n v="0"/>
    <s v=""/>
    <s v=""/>
    <n v="744"/>
    <n v="0"/>
    <n v="0"/>
    <s v=""/>
    <n v="0"/>
    <n v="0"/>
    <n v="0"/>
    <n v="0"/>
    <n v="0"/>
    <n v="0"/>
    <s v="2017Plan"/>
    <d v="2020-08-01T00:00:00"/>
    <x v="0"/>
    <x v="34"/>
    <s v="N/A"/>
    <n v="27.4"/>
    <x v="3"/>
  </r>
  <r>
    <x v="4"/>
    <x v="7"/>
    <n v="42"/>
    <s v="Brown Solar"/>
    <n v="2.1"/>
    <n v="0"/>
    <n v="100"/>
    <n v="0"/>
    <s v=""/>
    <s v=""/>
    <n v="744"/>
    <n v="0"/>
    <n v="0"/>
    <s v=""/>
    <n v="0"/>
    <n v="0"/>
    <n v="0"/>
    <n v="0"/>
    <n v="0"/>
    <n v="0"/>
    <s v="2017Plan"/>
    <d v="2020-08-01T00:00:00"/>
    <x v="0"/>
    <x v="35"/>
    <n v="1.2809999999999999"/>
    <n v="0.81900000000000006"/>
    <x v="4"/>
  </r>
  <r>
    <x v="4"/>
    <x v="7"/>
    <n v="43"/>
    <s v="OVEC-K Min"/>
    <n v="11.5"/>
    <n v="0"/>
    <n v="100"/>
    <n v="0"/>
    <n v="1153.2"/>
    <n v="100000"/>
    <n v="744"/>
    <n v="28.3"/>
    <n v="327"/>
    <n v="0"/>
    <n v="0"/>
    <n v="0"/>
    <n v="0"/>
    <n v="28.32"/>
    <n v="28.32"/>
    <n v="327"/>
    <s v="2017Plan"/>
    <d v="2020-08-01T00:00:00"/>
    <x v="0"/>
    <x v="36"/>
    <n v="11.5"/>
    <s v="N/A"/>
    <x v="0"/>
  </r>
  <r>
    <x v="4"/>
    <x v="7"/>
    <n v="44"/>
    <s v="OVEC-K Max"/>
    <n v="7.6"/>
    <n v="0"/>
    <n v="32.799999999999997"/>
    <n v="42"/>
    <n v="756.4"/>
    <n v="100000"/>
    <n v="244"/>
    <n v="28.3"/>
    <n v="214"/>
    <n v="0"/>
    <n v="0"/>
    <n v="0"/>
    <n v="0"/>
    <n v="28.32"/>
    <n v="28.32"/>
    <n v="214"/>
    <s v="2017Plan"/>
    <d v="2020-08-01T00:00:00"/>
    <x v="0"/>
    <x v="36"/>
    <n v="7.6"/>
    <s v="N/A"/>
    <x v="0"/>
  </r>
  <r>
    <x v="4"/>
    <x v="7"/>
    <n v="45"/>
    <s v="OVEC-L Min"/>
    <n v="25.7"/>
    <n v="0"/>
    <n v="100"/>
    <n v="0"/>
    <n v="2566.8000000000002"/>
    <n v="100000"/>
    <n v="744"/>
    <n v="28.3"/>
    <n v="727"/>
    <n v="0"/>
    <n v="0"/>
    <n v="0"/>
    <n v="0"/>
    <n v="28.32"/>
    <n v="28.32"/>
    <n v="727"/>
    <s v="2017Plan"/>
    <d v="2020-08-01T00:00:00"/>
    <x v="0"/>
    <x v="36"/>
    <s v="N/A"/>
    <n v="25.7"/>
    <x v="0"/>
  </r>
  <r>
    <x v="4"/>
    <x v="7"/>
    <n v="46"/>
    <s v="OVEC-L Max"/>
    <n v="20.9"/>
    <n v="0"/>
    <n v="39.700000000000003"/>
    <n v="44"/>
    <n v="2094.5"/>
    <n v="100000"/>
    <n v="295"/>
    <n v="28.3"/>
    <n v="593"/>
    <n v="0"/>
    <n v="0"/>
    <n v="0"/>
    <n v="0"/>
    <n v="28.32"/>
    <n v="28.32"/>
    <n v="593"/>
    <s v="2017Plan"/>
    <d v="2020-08-01T00:00:00"/>
    <x v="0"/>
    <x v="36"/>
    <s v="N/A"/>
    <n v="20.9"/>
    <x v="0"/>
  </r>
  <r>
    <x v="4"/>
    <x v="7"/>
    <n v="47"/>
    <s v="PURP5X16a 1"/>
    <n v="0.1"/>
    <n v="0"/>
    <n v="0.3"/>
    <n v="1"/>
    <s v=""/>
    <s v=""/>
    <n v="1"/>
    <n v="50.9"/>
    <n v="3"/>
    <s v=""/>
    <n v="0"/>
    <n v="0"/>
    <n v="0"/>
    <n v="57.66"/>
    <n v="57.66"/>
    <n v="3"/>
    <s v="2017Plan"/>
    <d v="2020-08-01T00:00:00"/>
    <x v="0"/>
    <x v="37"/>
    <s v="N/A"/>
    <s v="N/A"/>
    <x v="5"/>
  </r>
  <r>
    <x v="4"/>
    <x v="7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5"/>
  </r>
  <r>
    <x v="4"/>
    <x v="7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5"/>
  </r>
  <r>
    <x v="4"/>
    <x v="7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5"/>
  </r>
  <r>
    <x v="4"/>
    <x v="7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5"/>
  </r>
  <r>
    <x v="4"/>
    <x v="7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5"/>
  </r>
  <r>
    <x v="4"/>
    <x v="7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5"/>
  </r>
  <r>
    <x v="4"/>
    <x v="7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5"/>
  </r>
  <r>
    <x v="4"/>
    <x v="7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5"/>
  </r>
  <r>
    <x v="4"/>
    <x v="7"/>
    <n v="56"/>
    <s v="PUR7X8 1"/>
    <n v="0.1"/>
    <n v="0"/>
    <n v="0.8"/>
    <n v="1"/>
    <s v=""/>
    <s v=""/>
    <n v="2"/>
    <n v="34.6"/>
    <n v="3"/>
    <s v=""/>
    <n v="0"/>
    <n v="0"/>
    <n v="1"/>
    <n v="41.29"/>
    <n v="41.29"/>
    <n v="4"/>
    <s v="2017Plan"/>
    <d v="2020-08-01T00:00:00"/>
    <x v="0"/>
    <x v="37"/>
    <s v="N/A"/>
    <s v="N/A"/>
    <x v="5"/>
  </r>
  <r>
    <x v="4"/>
    <x v="7"/>
    <n v="57"/>
    <s v="PUR7X8 2"/>
    <n v="0.1"/>
    <n v="0"/>
    <n v="0.8"/>
    <n v="1"/>
    <s v=""/>
    <s v=""/>
    <n v="2"/>
    <n v="34.6"/>
    <n v="3"/>
    <s v=""/>
    <n v="0"/>
    <n v="0"/>
    <n v="1"/>
    <n v="41.29"/>
    <n v="41.29"/>
    <n v="4"/>
    <s v="2017Plan"/>
    <d v="2020-08-01T00:00:00"/>
    <x v="0"/>
    <x v="37"/>
    <s v="N/A"/>
    <s v="N/A"/>
    <x v="5"/>
  </r>
  <r>
    <x v="4"/>
    <x v="7"/>
    <n v="58"/>
    <s v="PUR7X8 3"/>
    <n v="0.1"/>
    <n v="0"/>
    <n v="0.4"/>
    <n v="1"/>
    <s v=""/>
    <s v=""/>
    <n v="1"/>
    <n v="35.6"/>
    <n v="2"/>
    <s v=""/>
    <n v="0"/>
    <n v="0"/>
    <n v="0"/>
    <n v="42.34"/>
    <n v="42.34"/>
    <n v="2"/>
    <s v="2017Plan"/>
    <d v="2020-08-01T00:00:00"/>
    <x v="0"/>
    <x v="37"/>
    <s v="N/A"/>
    <s v="N/A"/>
    <x v="5"/>
  </r>
  <r>
    <x v="4"/>
    <x v="7"/>
    <n v="59"/>
    <s v="PUR7X8 4"/>
    <n v="0.1"/>
    <n v="0"/>
    <n v="0.4"/>
    <n v="1"/>
    <s v=""/>
    <s v=""/>
    <n v="1"/>
    <n v="35.6"/>
    <n v="2"/>
    <s v=""/>
    <n v="0"/>
    <n v="0"/>
    <n v="0"/>
    <n v="42.34"/>
    <n v="42.34"/>
    <n v="2"/>
    <s v="2017Plan"/>
    <d v="2020-08-01T00:00:00"/>
    <x v="0"/>
    <x v="37"/>
    <s v="N/A"/>
    <s v="N/A"/>
    <x v="5"/>
  </r>
  <r>
    <x v="4"/>
    <x v="7"/>
    <n v="60"/>
    <s v="NF5X16NF1"/>
    <n v="-8.9"/>
    <n v="0"/>
    <n v="6.6"/>
    <n v="39"/>
    <s v=""/>
    <s v=""/>
    <n v="191"/>
    <n v="40"/>
    <n v="-355"/>
    <s v=""/>
    <n v="0"/>
    <n v="0"/>
    <n v="89"/>
    <n v="29.97"/>
    <n v="29.97"/>
    <n v="-266"/>
    <s v="2017Plan"/>
    <d v="2020-08-01T00:00:00"/>
    <x v="0"/>
    <x v="37"/>
    <s v="N/A"/>
    <s v="N/A"/>
    <x v="6"/>
  </r>
  <r>
    <x v="4"/>
    <x v="7"/>
    <n v="61"/>
    <s v="NF7X8NF01"/>
    <n v="-7.1"/>
    <n v="0"/>
    <n v="28.8"/>
    <n v="31"/>
    <s v=""/>
    <s v=""/>
    <n v="247"/>
    <n v="34.6"/>
    <n v="-247"/>
    <s v=""/>
    <n v="0"/>
    <n v="0"/>
    <n v="66"/>
    <n v="25.39"/>
    <n v="25.39"/>
    <n v="-181"/>
    <s v="2017Plan"/>
    <d v="2020-08-01T00:00:00"/>
    <x v="0"/>
    <x v="37"/>
    <s v="N/A"/>
    <s v="N/A"/>
    <x v="6"/>
  </r>
  <r>
    <x v="4"/>
    <x v="7"/>
    <n v="62"/>
    <s v="NF2X16SAT1"/>
    <n v="-9"/>
    <n v="0"/>
    <n v="32.1"/>
    <n v="6"/>
    <s v=""/>
    <s v=""/>
    <n v="65"/>
    <n v="39.299999999999997"/>
    <n v="-353"/>
    <s v=""/>
    <n v="0"/>
    <n v="0"/>
    <n v="79"/>
    <n v="30.51"/>
    <n v="30.51"/>
    <n v="-274"/>
    <s v="2017Plan"/>
    <d v="2020-08-01T00:00:00"/>
    <x v="0"/>
    <x v="37"/>
    <s v="N/A"/>
    <s v="N/A"/>
    <x v="6"/>
  </r>
  <r>
    <x v="4"/>
    <x v="7"/>
    <n v="63"/>
    <s v="NF2X16SUN1"/>
    <n v="-2.6"/>
    <n v="0"/>
    <n v="9.1"/>
    <n v="7"/>
    <s v=""/>
    <s v=""/>
    <n v="60"/>
    <n v="38.5"/>
    <n v="-98"/>
    <s v=""/>
    <n v="0"/>
    <n v="0"/>
    <n v="22"/>
    <n v="29.84"/>
    <n v="29.84"/>
    <n v="-76"/>
    <s v="2017Plan"/>
    <d v="2020-08-01T00:00:00"/>
    <x v="0"/>
    <x v="37"/>
    <s v="N/A"/>
    <s v="N/A"/>
    <x v="6"/>
  </r>
  <r>
    <x v="4"/>
    <x v="7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6"/>
  </r>
  <r>
    <x v="4"/>
    <x v="7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6"/>
  </r>
  <r>
    <x v="4"/>
    <x v="7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6"/>
  </r>
  <r>
    <x v="4"/>
    <x v="7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6"/>
  </r>
  <r>
    <x v="4"/>
    <x v="7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8-01T00:00:00"/>
    <x v="0"/>
    <x v="37"/>
    <s v="N/A"/>
    <s v="N/A"/>
    <x v="7"/>
  </r>
  <r>
    <x v="4"/>
    <x v="7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37"/>
    <s v="N/A"/>
    <s v="N/A"/>
    <x v="1"/>
  </r>
  <r>
    <x v="4"/>
    <x v="7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37"/>
    <s v="N/A"/>
    <s v="N/A"/>
    <x v="1"/>
  </r>
  <r>
    <x v="4"/>
    <x v="7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37"/>
    <s v="N/A"/>
    <s v="N/A"/>
    <x v="1"/>
  </r>
  <r>
    <x v="4"/>
    <x v="7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37"/>
    <s v="N/A"/>
    <s v="N/A"/>
    <x v="1"/>
  </r>
  <r>
    <x v="4"/>
    <x v="7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8-01T00:00:00"/>
    <x v="0"/>
    <x v="38"/>
    <s v="N/A"/>
    <n v="0"/>
    <x v="2"/>
  </r>
  <r>
    <x v="4"/>
    <x v="8"/>
    <n v="1"/>
    <s v="Brow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0"/>
    <n v="0"/>
    <s v="N/A"/>
    <x v="0"/>
  </r>
  <r>
    <x v="4"/>
    <x v="8"/>
    <n v="2"/>
    <s v="Brown 2"/>
    <n v="28.3"/>
    <n v="0"/>
    <n v="23.5"/>
    <n v="3"/>
    <n v="309.10000000000002"/>
    <n v="10931"/>
    <n v="442"/>
    <n v="276"/>
    <n v="853"/>
    <n v="2"/>
    <n v="47"/>
    <n v="0"/>
    <n v="64"/>
    <n v="32.44"/>
    <n v="34.1"/>
    <n v="964"/>
    <s v="2017Plan"/>
    <d v="2020-09-01T00:00:00"/>
    <x v="0"/>
    <x v="1"/>
    <n v="28.3"/>
    <s v="N/A"/>
    <x v="0"/>
  </r>
  <r>
    <x v="4"/>
    <x v="8"/>
    <n v="3"/>
    <s v="Brown 3"/>
    <n v="43.1"/>
    <n v="0"/>
    <n v="14.6"/>
    <n v="5"/>
    <n v="526.29999999999995"/>
    <n v="12213"/>
    <n v="281"/>
    <n v="276"/>
    <n v="1452"/>
    <n v="5"/>
    <n v="102"/>
    <n v="0"/>
    <n v="138"/>
    <n v="36.909999999999997"/>
    <n v="39.270000000000003"/>
    <n v="1692"/>
    <s v="2017Plan"/>
    <d v="2020-09-01T00:00:00"/>
    <x v="0"/>
    <x v="2"/>
    <n v="43.1"/>
    <s v="N/A"/>
    <x v="0"/>
  </r>
  <r>
    <x v="4"/>
    <x v="8"/>
    <n v="4"/>
    <s v="Ghent 1"/>
    <n v="257.60000000000002"/>
    <n v="0"/>
    <n v="75.3"/>
    <n v="2"/>
    <n v="2707.8"/>
    <n v="10511"/>
    <n v="666"/>
    <n v="204.5"/>
    <n v="5538"/>
    <n v="2"/>
    <n v="41"/>
    <n v="0"/>
    <n v="526"/>
    <n v="23.54"/>
    <n v="23.7"/>
    <n v="6105"/>
    <s v="2017Plan"/>
    <d v="2020-09-01T00:00:00"/>
    <x v="0"/>
    <x v="3"/>
    <n v="257.60000000000002"/>
    <s v="N/A"/>
    <x v="0"/>
  </r>
  <r>
    <x v="4"/>
    <x v="8"/>
    <n v="5"/>
    <s v="Ghent 2"/>
    <n v="248"/>
    <n v="0"/>
    <n v="71.2"/>
    <n v="2"/>
    <n v="2579.1"/>
    <n v="10399"/>
    <n v="670"/>
    <n v="204.5"/>
    <n v="5275"/>
    <n v="2"/>
    <n v="36"/>
    <n v="0"/>
    <n v="297"/>
    <n v="22.46"/>
    <n v="22.61"/>
    <n v="5607"/>
    <s v="2017Plan"/>
    <d v="2020-09-01T00:00:00"/>
    <x v="0"/>
    <x v="4"/>
    <n v="248"/>
    <s v="N/A"/>
    <x v="0"/>
  </r>
  <r>
    <x v="4"/>
    <x v="8"/>
    <n v="6"/>
    <s v="Ghent 3"/>
    <n v="211.4"/>
    <n v="0"/>
    <n v="60.9"/>
    <n v="3"/>
    <n v="2363"/>
    <n v="11180"/>
    <n v="564"/>
    <n v="204.5"/>
    <n v="4833"/>
    <n v="5"/>
    <n v="94"/>
    <n v="0"/>
    <n v="421"/>
    <n v="24.85"/>
    <n v="25.3"/>
    <n v="5348"/>
    <s v="2017Plan"/>
    <d v="2020-09-01T00:00:00"/>
    <x v="0"/>
    <x v="5"/>
    <n v="211.4"/>
    <s v="N/A"/>
    <x v="0"/>
  </r>
  <r>
    <x v="4"/>
    <x v="8"/>
    <n v="7"/>
    <s v="Ghent 4"/>
    <n v="252"/>
    <n v="0"/>
    <n v="73.5"/>
    <n v="2"/>
    <n v="2778"/>
    <n v="11022"/>
    <n v="660"/>
    <n v="204.5"/>
    <n v="5681"/>
    <n v="4"/>
    <n v="71"/>
    <n v="0"/>
    <n v="520"/>
    <n v="24.61"/>
    <n v="24.89"/>
    <n v="6272"/>
    <s v="2017Plan"/>
    <d v="2020-09-01T00:00:00"/>
    <x v="0"/>
    <x v="6"/>
    <n v="252"/>
    <s v="N/A"/>
    <x v="0"/>
  </r>
  <r>
    <x v="4"/>
    <x v="8"/>
    <n v="8"/>
    <s v="Mill Creek 1"/>
    <n v="144.80000000000001"/>
    <n v="0"/>
    <n v="67.099999999999994"/>
    <n v="2"/>
    <n v="1513.3"/>
    <n v="10448"/>
    <n v="655"/>
    <n v="204.3"/>
    <n v="3092"/>
    <n v="4"/>
    <n v="18"/>
    <n v="0"/>
    <n v="133"/>
    <n v="22.26"/>
    <n v="22.39"/>
    <n v="3242"/>
    <s v="2017Plan"/>
    <d v="2020-09-01T00:00:00"/>
    <x v="0"/>
    <x v="7"/>
    <s v="N/A"/>
    <n v="144.80000000000001"/>
    <x v="0"/>
  </r>
  <r>
    <x v="4"/>
    <x v="8"/>
    <n v="9"/>
    <s v="Mill Creek 2"/>
    <n v="135.69999999999999"/>
    <n v="0"/>
    <n v="63.7"/>
    <n v="2"/>
    <n v="1453.9"/>
    <n v="10717"/>
    <n v="632"/>
    <n v="204.3"/>
    <n v="2970"/>
    <n v="4"/>
    <n v="18"/>
    <n v="0"/>
    <n v="158"/>
    <n v="23.06"/>
    <n v="23.19"/>
    <n v="3146"/>
    <s v="2017Plan"/>
    <d v="2020-09-01T00:00:00"/>
    <x v="0"/>
    <x v="8"/>
    <s v="N/A"/>
    <n v="135.69999999999999"/>
    <x v="0"/>
  </r>
  <r>
    <x v="4"/>
    <x v="8"/>
    <n v="10"/>
    <s v="Mill Creek 3"/>
    <n v="187.1"/>
    <n v="0"/>
    <n v="67.2"/>
    <n v="2"/>
    <n v="2001.1"/>
    <n v="10694"/>
    <n v="659"/>
    <n v="204.3"/>
    <n v="4088"/>
    <n v="12"/>
    <n v="49"/>
    <n v="0"/>
    <n v="245"/>
    <n v="23.16"/>
    <n v="23.42"/>
    <n v="4383"/>
    <s v="2017Plan"/>
    <d v="2020-09-01T00:00:00"/>
    <x v="0"/>
    <x v="9"/>
    <s v="N/A"/>
    <n v="187.1"/>
    <x v="0"/>
  </r>
  <r>
    <x v="4"/>
    <x v="8"/>
    <n v="11"/>
    <s v="Mill Creek 4"/>
    <n v="249.5"/>
    <n v="0"/>
    <n v="71.900000000000006"/>
    <n v="2"/>
    <n v="2604.1"/>
    <n v="10438"/>
    <n v="655"/>
    <n v="204.3"/>
    <n v="5320"/>
    <n v="19"/>
    <n v="78"/>
    <n v="0"/>
    <n v="304"/>
    <n v="22.54"/>
    <n v="22.86"/>
    <n v="5702"/>
    <s v="2017Plan"/>
    <d v="2020-09-01T00:00:00"/>
    <x v="0"/>
    <x v="10"/>
    <s v="N/A"/>
    <n v="249.5"/>
    <x v="0"/>
  </r>
  <r>
    <x v="4"/>
    <x v="8"/>
    <n v="12"/>
    <s v="Trimble County 1"/>
    <n v="210.9"/>
    <n v="0"/>
    <n v="79.2"/>
    <n v="2"/>
    <n v="2247.8000000000002"/>
    <n v="10656"/>
    <n v="670"/>
    <n v="198.7"/>
    <n v="4466"/>
    <n v="7"/>
    <n v="24"/>
    <n v="0"/>
    <n v="285"/>
    <n v="22.53"/>
    <n v="22.64"/>
    <n v="4776"/>
    <s v="2017Plan"/>
    <d v="2020-09-01T00:00:00"/>
    <x v="0"/>
    <x v="11"/>
    <s v="N/A"/>
    <n v="210.9"/>
    <x v="0"/>
  </r>
  <r>
    <x v="4"/>
    <x v="8"/>
    <n v="13"/>
    <s v="Trimble County 2"/>
    <n v="338.8"/>
    <n v="0"/>
    <n v="84"/>
    <n v="1"/>
    <n v="3112.3"/>
    <n v="9188"/>
    <n v="647"/>
    <n v="208.3"/>
    <n v="6484"/>
    <n v="14"/>
    <n v="50"/>
    <n v="0"/>
    <n v="504"/>
    <n v="20.63"/>
    <n v="20.78"/>
    <n v="7038"/>
    <s v="2017Plan"/>
    <d v="2020-09-01T00:00:00"/>
    <x v="0"/>
    <x v="12"/>
    <n v="274.42800000000005"/>
    <n v="64.372"/>
    <x v="0"/>
  </r>
  <r>
    <x v="4"/>
    <x v="8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13"/>
    <n v="0"/>
    <n v="0"/>
    <x v="1"/>
  </r>
  <r>
    <x v="4"/>
    <x v="8"/>
    <n v="15"/>
    <s v="Cane Run 7 2X1"/>
    <n v="234.9"/>
    <n v="0"/>
    <n v="47.2"/>
    <n v="16"/>
    <n v="1611.2"/>
    <n v="6859"/>
    <n v="384"/>
    <n v="363.3"/>
    <n v="5854"/>
    <n v="48"/>
    <n v="173"/>
    <n v="0"/>
    <n v="328"/>
    <n v="26.32"/>
    <n v="27.05"/>
    <n v="6355"/>
    <s v="2017Plan"/>
    <d v="2020-09-01T00:00:00"/>
    <x v="0"/>
    <x v="13"/>
    <n v="183.22200000000001"/>
    <n v="51.678000000000004"/>
    <x v="1"/>
  </r>
  <r>
    <x v="4"/>
    <x v="8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14"/>
    <n v="0"/>
    <n v="0"/>
    <x v="2"/>
  </r>
  <r>
    <x v="4"/>
    <x v="8"/>
    <n v="17"/>
    <s v="Brown 5 ICE"/>
    <n v="0.1"/>
    <n v="0"/>
    <n v="0.1"/>
    <n v="4"/>
    <n v="1.9"/>
    <n v="16510"/>
    <n v="4"/>
    <n v="365.3"/>
    <n v="7"/>
    <n v="0"/>
    <n v="0"/>
    <n v="0"/>
    <n v="0"/>
    <n v="60.32"/>
    <n v="60.32"/>
    <n v="7"/>
    <s v="2017Plan"/>
    <d v="2020-09-01T00:00:00"/>
    <x v="0"/>
    <x v="14"/>
    <n v="4.7E-2"/>
    <n v="5.3000000000000005E-2"/>
    <x v="2"/>
  </r>
  <r>
    <x v="4"/>
    <x v="8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15"/>
    <n v="0"/>
    <n v="0"/>
    <x v="2"/>
  </r>
  <r>
    <x v="4"/>
    <x v="8"/>
    <n v="19"/>
    <s v="Brown 7"/>
    <n v="0.9"/>
    <n v="0"/>
    <n v="0.8"/>
    <n v="3"/>
    <n v="11.3"/>
    <n v="11975"/>
    <n v="9"/>
    <n v="365.3"/>
    <n v="41"/>
    <n v="1"/>
    <n v="27"/>
    <n v="0"/>
    <n v="4"/>
    <n v="48.01"/>
    <n v="76.86"/>
    <n v="73"/>
    <s v="2017Plan"/>
    <d v="2020-09-01T00:00:00"/>
    <x v="0"/>
    <x v="16"/>
    <n v="0.55800000000000005"/>
    <n v="0.34200000000000003"/>
    <x v="2"/>
  </r>
  <r>
    <x v="4"/>
    <x v="8"/>
    <n v="20"/>
    <s v="Brown 8"/>
    <n v="0.5"/>
    <n v="0"/>
    <n v="0.5"/>
    <n v="2"/>
    <n v="7.1"/>
    <n v="15577"/>
    <n v="8"/>
    <n v="365.3"/>
    <n v="26"/>
    <n v="0"/>
    <n v="1"/>
    <n v="0"/>
    <n v="0"/>
    <n v="56.91"/>
    <n v="58.1"/>
    <n v="27"/>
    <s v="2017Plan"/>
    <d v="2020-09-01T00:00:00"/>
    <x v="0"/>
    <x v="17"/>
    <n v="0.5"/>
    <s v="N/A"/>
    <x v="2"/>
  </r>
  <r>
    <x v="4"/>
    <x v="8"/>
    <n v="21"/>
    <s v="Brown 8 ICE"/>
    <n v="0.1"/>
    <n v="0"/>
    <n v="0.1"/>
    <n v="4"/>
    <n v="1.7"/>
    <n v="16329"/>
    <n v="4"/>
    <n v="365.3"/>
    <n v="6"/>
    <n v="0"/>
    <n v="0"/>
    <n v="0"/>
    <n v="0"/>
    <n v="59.65"/>
    <n v="59.65"/>
    <n v="6"/>
    <s v="2017Plan"/>
    <d v="2020-09-01T00:00:00"/>
    <x v="0"/>
    <x v="17"/>
    <n v="0.1"/>
    <s v="N/A"/>
    <x v="2"/>
  </r>
  <r>
    <x v="4"/>
    <x v="8"/>
    <n v="22"/>
    <s v="Brown 9"/>
    <n v="0.5"/>
    <n v="0"/>
    <n v="0.6"/>
    <n v="1"/>
    <n v="6.9"/>
    <n v="14571"/>
    <n v="7"/>
    <n v="365.3"/>
    <n v="25"/>
    <n v="0"/>
    <n v="0"/>
    <n v="0"/>
    <n v="0"/>
    <n v="53.23"/>
    <n v="53.88"/>
    <n v="26"/>
    <s v="2017Plan"/>
    <d v="2020-09-01T00:00:00"/>
    <x v="0"/>
    <x v="18"/>
    <n v="0.5"/>
    <s v="N/A"/>
    <x v="2"/>
  </r>
  <r>
    <x v="4"/>
    <x v="8"/>
    <n v="23"/>
    <s v="Brown 9 ICE"/>
    <n v="0.1"/>
    <n v="0"/>
    <n v="0.1"/>
    <n v="3"/>
    <n v="1.8"/>
    <n v="16329"/>
    <n v="4"/>
    <n v="365.3"/>
    <n v="7"/>
    <n v="0"/>
    <n v="0"/>
    <n v="0"/>
    <n v="0"/>
    <n v="59.65"/>
    <n v="59.65"/>
    <n v="7"/>
    <s v="2017Plan"/>
    <d v="2020-09-01T00:00:00"/>
    <x v="0"/>
    <x v="18"/>
    <n v="0.1"/>
    <s v="N/A"/>
    <x v="2"/>
  </r>
  <r>
    <x v="4"/>
    <x v="8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19"/>
    <n v="0"/>
    <s v="N/A"/>
    <x v="2"/>
  </r>
  <r>
    <x v="4"/>
    <x v="8"/>
    <n v="25"/>
    <s v="Brown 10 ICE"/>
    <n v="0.1"/>
    <n v="0"/>
    <n v="0.1"/>
    <n v="3"/>
    <n v="1.8"/>
    <n v="16329"/>
    <n v="4"/>
    <n v="365.3"/>
    <n v="7"/>
    <n v="0"/>
    <n v="0"/>
    <n v="0"/>
    <n v="0"/>
    <n v="59.65"/>
    <n v="59.65"/>
    <n v="7"/>
    <s v="2017Plan"/>
    <d v="2020-09-01T00:00:00"/>
    <x v="0"/>
    <x v="19"/>
    <n v="0.1"/>
    <s v="N/A"/>
    <x v="2"/>
  </r>
  <r>
    <x v="4"/>
    <x v="8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20"/>
    <n v="0"/>
    <s v="N/A"/>
    <x v="2"/>
  </r>
  <r>
    <x v="4"/>
    <x v="8"/>
    <n v="27"/>
    <s v="Brown 11 ICE"/>
    <n v="0.1"/>
    <n v="0"/>
    <n v="0.1"/>
    <n v="3"/>
    <n v="1.7"/>
    <n v="16329"/>
    <n v="4"/>
    <n v="365.3"/>
    <n v="6"/>
    <n v="0"/>
    <n v="0"/>
    <n v="0"/>
    <n v="0"/>
    <n v="59.65"/>
    <n v="59.65"/>
    <n v="6"/>
    <s v="2017Plan"/>
    <d v="2020-09-01T00:00:00"/>
    <x v="0"/>
    <x v="20"/>
    <n v="0.1"/>
    <s v="N/A"/>
    <x v="2"/>
  </r>
  <r>
    <x v="4"/>
    <x v="8"/>
    <n v="28"/>
    <s v="Paddys Run 13"/>
    <n v="4.7"/>
    <n v="0"/>
    <n v="4"/>
    <n v="5"/>
    <n v="54.8"/>
    <n v="11743"/>
    <n v="43"/>
    <n v="365.3"/>
    <n v="200"/>
    <n v="0"/>
    <n v="1"/>
    <n v="0"/>
    <n v="0"/>
    <n v="42.9"/>
    <n v="43.08"/>
    <n v="201"/>
    <s v="2017Plan"/>
    <d v="2020-09-01T00:00:00"/>
    <x v="0"/>
    <x v="21"/>
    <n v="2.2090000000000001"/>
    <n v="2.4910000000000001"/>
    <x v="2"/>
  </r>
  <r>
    <x v="4"/>
    <x v="8"/>
    <n v="29"/>
    <s v="Trimble Co 05"/>
    <n v="8.4"/>
    <n v="0"/>
    <n v="6.9"/>
    <n v="10"/>
    <n v="96.5"/>
    <n v="11504"/>
    <n v="67"/>
    <n v="365.3"/>
    <n v="352"/>
    <n v="0"/>
    <n v="2"/>
    <n v="0"/>
    <n v="0"/>
    <n v="42.03"/>
    <n v="42.21"/>
    <n v="354"/>
    <s v="2017Plan"/>
    <d v="2020-09-01T00:00:00"/>
    <x v="0"/>
    <x v="22"/>
    <n v="5.9639999999999995"/>
    <n v="2.4359999999999999"/>
    <x v="2"/>
  </r>
  <r>
    <x v="4"/>
    <x v="8"/>
    <n v="30"/>
    <s v="Trimble Co 06"/>
    <n v="8.3000000000000007"/>
    <n v="0"/>
    <n v="6.9"/>
    <n v="10"/>
    <n v="96.7"/>
    <n v="11599"/>
    <n v="68"/>
    <n v="365.3"/>
    <n v="353"/>
    <n v="0"/>
    <n v="2"/>
    <n v="0"/>
    <n v="0"/>
    <n v="42.38"/>
    <n v="42.57"/>
    <n v="355"/>
    <s v="2017Plan"/>
    <d v="2020-09-01T00:00:00"/>
    <x v="0"/>
    <x v="23"/>
    <n v="5.8929999999999998"/>
    <n v="2.407"/>
    <x v="2"/>
  </r>
  <r>
    <x v="4"/>
    <x v="8"/>
    <n v="31"/>
    <s v="Trimble Co 07"/>
    <n v="5.3"/>
    <n v="0"/>
    <n v="4.3"/>
    <n v="8"/>
    <n v="60.5"/>
    <n v="11505"/>
    <n v="42"/>
    <n v="365.3"/>
    <n v="221"/>
    <n v="0"/>
    <n v="1"/>
    <n v="0"/>
    <n v="0"/>
    <n v="42.03"/>
    <n v="42.28"/>
    <n v="222"/>
    <s v="2017Plan"/>
    <d v="2020-09-01T00:00:00"/>
    <x v="0"/>
    <x v="24"/>
    <n v="3.339"/>
    <n v="1.9609999999999999"/>
    <x v="2"/>
  </r>
  <r>
    <x v="4"/>
    <x v="8"/>
    <n v="32"/>
    <s v="Trimble Co 08"/>
    <n v="0.4"/>
    <n v="0"/>
    <n v="0.4"/>
    <n v="1"/>
    <n v="4.9000000000000004"/>
    <n v="10857"/>
    <n v="3"/>
    <n v="365.3"/>
    <n v="18"/>
    <n v="0"/>
    <n v="0"/>
    <n v="0"/>
    <n v="0"/>
    <n v="39.659999999999997"/>
    <n v="40.03"/>
    <n v="18"/>
    <s v="2017Plan"/>
    <d v="2020-09-01T00:00:00"/>
    <x v="0"/>
    <x v="25"/>
    <n v="0.252"/>
    <n v="0.14799999999999999"/>
    <x v="2"/>
  </r>
  <r>
    <x v="4"/>
    <x v="8"/>
    <n v="33"/>
    <s v="Trimble Co 09"/>
    <n v="3.3"/>
    <n v="0"/>
    <n v="2.7"/>
    <n v="6"/>
    <n v="37.700000000000003"/>
    <n v="11475"/>
    <n v="26"/>
    <n v="365.3"/>
    <n v="138"/>
    <n v="0"/>
    <n v="1"/>
    <n v="0"/>
    <n v="0"/>
    <n v="41.92"/>
    <n v="42.22"/>
    <n v="139"/>
    <s v="2017Plan"/>
    <d v="2020-09-01T00:00:00"/>
    <x v="0"/>
    <x v="26"/>
    <n v="2.0789999999999997"/>
    <n v="1.2209999999999999"/>
    <x v="2"/>
  </r>
  <r>
    <x v="4"/>
    <x v="8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27"/>
    <n v="0"/>
    <n v="0"/>
    <x v="2"/>
  </r>
  <r>
    <x v="4"/>
    <x v="8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28"/>
    <s v="N/A"/>
    <n v="0"/>
    <x v="2"/>
  </r>
  <r>
    <x v="4"/>
    <x v="8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29"/>
    <n v="0"/>
    <s v="N/A"/>
    <x v="2"/>
  </r>
  <r>
    <x v="4"/>
    <x v="8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30"/>
    <s v="N/A"/>
    <n v="0"/>
    <x v="2"/>
  </r>
  <r>
    <x v="4"/>
    <x v="8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31"/>
    <s v="N/A"/>
    <n v="0"/>
    <x v="2"/>
  </r>
  <r>
    <x v="4"/>
    <x v="8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32"/>
    <s v="N/A"/>
    <n v="0"/>
    <x v="2"/>
  </r>
  <r>
    <x v="4"/>
    <x v="8"/>
    <n v="40"/>
    <s v="Dix Dam"/>
    <n v="1.8"/>
    <n v="0"/>
    <n v="7.9"/>
    <n v="13"/>
    <s v=""/>
    <s v=""/>
    <n v="60"/>
    <n v="0"/>
    <n v="0"/>
    <s v=""/>
    <n v="0"/>
    <n v="0"/>
    <n v="0"/>
    <n v="0"/>
    <n v="0"/>
    <n v="0"/>
    <s v="2017Plan"/>
    <d v="2020-09-01T00:00:00"/>
    <x v="0"/>
    <x v="33"/>
    <n v="1.8"/>
    <s v="N/A"/>
    <x v="3"/>
  </r>
  <r>
    <x v="4"/>
    <x v="8"/>
    <n v="41"/>
    <s v="Ohio Falls"/>
    <n v="22.1"/>
    <n v="0"/>
    <n v="100"/>
    <n v="0"/>
    <s v=""/>
    <s v=""/>
    <n v="720"/>
    <n v="0"/>
    <n v="0"/>
    <s v=""/>
    <n v="0"/>
    <n v="0"/>
    <n v="0"/>
    <n v="0"/>
    <n v="0"/>
    <n v="0"/>
    <s v="2017Plan"/>
    <d v="2020-09-01T00:00:00"/>
    <x v="0"/>
    <x v="34"/>
    <s v="N/A"/>
    <n v="22.1"/>
    <x v="3"/>
  </r>
  <r>
    <x v="4"/>
    <x v="8"/>
    <n v="42"/>
    <s v="Brown Solar"/>
    <n v="1.7"/>
    <n v="0"/>
    <n v="100"/>
    <n v="0"/>
    <s v=""/>
    <s v=""/>
    <n v="720"/>
    <n v="0"/>
    <n v="0"/>
    <s v=""/>
    <n v="0"/>
    <n v="0"/>
    <n v="0"/>
    <n v="0"/>
    <n v="0"/>
    <n v="0"/>
    <s v="2017Plan"/>
    <d v="2020-09-01T00:00:00"/>
    <x v="0"/>
    <x v="35"/>
    <n v="1.0369999999999999"/>
    <n v="0.66300000000000003"/>
    <x v="4"/>
  </r>
  <r>
    <x v="4"/>
    <x v="8"/>
    <n v="43"/>
    <s v="OVEC-K Min"/>
    <n v="11.2"/>
    <n v="0"/>
    <n v="100"/>
    <n v="0"/>
    <n v="1116"/>
    <n v="100000"/>
    <n v="720"/>
    <n v="28.3"/>
    <n v="316"/>
    <n v="0"/>
    <n v="0"/>
    <n v="0"/>
    <n v="0"/>
    <n v="28.32"/>
    <n v="28.32"/>
    <n v="316"/>
    <s v="2017Plan"/>
    <d v="2020-09-01T00:00:00"/>
    <x v="0"/>
    <x v="36"/>
    <n v="11.2"/>
    <s v="N/A"/>
    <x v="0"/>
  </r>
  <r>
    <x v="4"/>
    <x v="8"/>
    <n v="44"/>
    <s v="OVEC-K Max"/>
    <n v="1.8"/>
    <n v="0"/>
    <n v="10.5"/>
    <n v="26"/>
    <n v="179"/>
    <n v="100000"/>
    <n v="72"/>
    <n v="28.3"/>
    <n v="51"/>
    <n v="0"/>
    <n v="0"/>
    <n v="0"/>
    <n v="0"/>
    <n v="28.32"/>
    <n v="28.32"/>
    <n v="51"/>
    <s v="2017Plan"/>
    <d v="2020-09-01T00:00:00"/>
    <x v="0"/>
    <x v="36"/>
    <n v="1.8"/>
    <s v="N/A"/>
    <x v="0"/>
  </r>
  <r>
    <x v="4"/>
    <x v="8"/>
    <n v="45"/>
    <s v="OVEC-L Min"/>
    <n v="24.8"/>
    <n v="0"/>
    <n v="100"/>
    <n v="0"/>
    <n v="2484"/>
    <n v="100000"/>
    <n v="720"/>
    <n v="28.3"/>
    <n v="703"/>
    <n v="0"/>
    <n v="0"/>
    <n v="0"/>
    <n v="0"/>
    <n v="28.32"/>
    <n v="28.32"/>
    <n v="703"/>
    <s v="2017Plan"/>
    <d v="2020-09-01T00:00:00"/>
    <x v="0"/>
    <x v="36"/>
    <s v="N/A"/>
    <n v="24.8"/>
    <x v="0"/>
  </r>
  <r>
    <x v="4"/>
    <x v="8"/>
    <n v="46"/>
    <s v="OVEC-L Max"/>
    <n v="7.4"/>
    <n v="0"/>
    <n v="19.2"/>
    <n v="43"/>
    <n v="740.4"/>
    <n v="100000"/>
    <n v="124"/>
    <n v="28.3"/>
    <n v="210"/>
    <n v="0"/>
    <n v="0"/>
    <n v="0"/>
    <n v="0"/>
    <n v="28.32"/>
    <n v="28.32"/>
    <n v="210"/>
    <s v="2017Plan"/>
    <d v="2020-09-01T00:00:00"/>
    <x v="0"/>
    <x v="36"/>
    <s v="N/A"/>
    <n v="7.4"/>
    <x v="0"/>
  </r>
  <r>
    <x v="4"/>
    <x v="8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5"/>
  </r>
  <r>
    <x v="4"/>
    <x v="8"/>
    <n v="60"/>
    <s v="NF5X16NF1"/>
    <n v="-26.1"/>
    <n v="0"/>
    <n v="18.5"/>
    <n v="32"/>
    <s v=""/>
    <s v=""/>
    <n v="298"/>
    <n v="37.9"/>
    <n v="-987"/>
    <s v=""/>
    <n v="0"/>
    <n v="0"/>
    <n v="258"/>
    <n v="28.01"/>
    <n v="28.01"/>
    <n v="-730"/>
    <s v="2017Plan"/>
    <d v="2020-09-01T00:00:00"/>
    <x v="0"/>
    <x v="37"/>
    <s v="N/A"/>
    <s v="N/A"/>
    <x v="6"/>
  </r>
  <r>
    <x v="4"/>
    <x v="8"/>
    <n v="61"/>
    <s v="NF7X8NF01"/>
    <n v="-2.2999999999999998"/>
    <n v="0"/>
    <n v="9.5"/>
    <n v="30"/>
    <s v=""/>
    <s v=""/>
    <n v="240"/>
    <n v="28.1"/>
    <n v="-64"/>
    <s v=""/>
    <n v="0"/>
    <n v="0"/>
    <n v="18"/>
    <n v="20.25"/>
    <n v="20.25"/>
    <n v="-46"/>
    <s v="2017Plan"/>
    <d v="2020-09-01T00:00:00"/>
    <x v="0"/>
    <x v="37"/>
    <s v="N/A"/>
    <s v="N/A"/>
    <x v="6"/>
  </r>
  <r>
    <x v="4"/>
    <x v="8"/>
    <n v="62"/>
    <s v="NF2X16SAT1"/>
    <n v="-6.8"/>
    <n v="0"/>
    <n v="30.3"/>
    <n v="4"/>
    <s v=""/>
    <s v=""/>
    <n v="64"/>
    <n v="40"/>
    <n v="-271"/>
    <s v=""/>
    <n v="0"/>
    <n v="0"/>
    <n v="61"/>
    <n v="31.01"/>
    <n v="31.01"/>
    <n v="-210"/>
    <s v="2017Plan"/>
    <d v="2020-09-01T00:00:00"/>
    <x v="0"/>
    <x v="37"/>
    <s v="N/A"/>
    <s v="N/A"/>
    <x v="6"/>
  </r>
  <r>
    <x v="4"/>
    <x v="8"/>
    <n v="63"/>
    <s v="NF2X16SUN1"/>
    <n v="-3.5"/>
    <n v="0"/>
    <n v="15.7"/>
    <n v="4"/>
    <s v=""/>
    <s v=""/>
    <n v="64"/>
    <n v="40.299999999999997"/>
    <n v="-141"/>
    <s v=""/>
    <n v="0"/>
    <n v="0"/>
    <n v="32"/>
    <n v="31.2"/>
    <n v="31.2"/>
    <n v="-110"/>
    <s v="2017Plan"/>
    <d v="2020-09-01T00:00:00"/>
    <x v="0"/>
    <x v="37"/>
    <s v="N/A"/>
    <s v="N/A"/>
    <x v="6"/>
  </r>
  <r>
    <x v="4"/>
    <x v="8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6"/>
  </r>
  <r>
    <x v="4"/>
    <x v="8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6"/>
  </r>
  <r>
    <x v="4"/>
    <x v="8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6"/>
  </r>
  <r>
    <x v="4"/>
    <x v="8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6"/>
  </r>
  <r>
    <x v="4"/>
    <x v="8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09-01T00:00:00"/>
    <x v="0"/>
    <x v="37"/>
    <s v="N/A"/>
    <s v="N/A"/>
    <x v="7"/>
  </r>
  <r>
    <x v="4"/>
    <x v="8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37"/>
    <s v="N/A"/>
    <s v="N/A"/>
    <x v="1"/>
  </r>
  <r>
    <x v="4"/>
    <x v="8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37"/>
    <s v="N/A"/>
    <s v="N/A"/>
    <x v="1"/>
  </r>
  <r>
    <x v="4"/>
    <x v="8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37"/>
    <s v="N/A"/>
    <s v="N/A"/>
    <x v="1"/>
  </r>
  <r>
    <x v="4"/>
    <x v="8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37"/>
    <s v="N/A"/>
    <s v="N/A"/>
    <x v="1"/>
  </r>
  <r>
    <x v="4"/>
    <x v="8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09-01T00:00:00"/>
    <x v="0"/>
    <x v="38"/>
    <s v="N/A"/>
    <n v="0"/>
    <x v="2"/>
  </r>
  <r>
    <x v="4"/>
    <x v="9"/>
    <n v="1"/>
    <s v="Brown 1"/>
    <n v="19.899999999999999"/>
    <n v="0"/>
    <n v="25"/>
    <n v="3"/>
    <n v="231.4"/>
    <n v="11631"/>
    <n v="478"/>
    <n v="275.89999999999998"/>
    <n v="638"/>
    <n v="2"/>
    <n v="48"/>
    <n v="0"/>
    <n v="60"/>
    <n v="35.1"/>
    <n v="37.5"/>
    <n v="746"/>
    <s v="2017Plan"/>
    <d v="2020-10-01T00:00:00"/>
    <x v="0"/>
    <x v="0"/>
    <n v="19.899999999999999"/>
    <s v="N/A"/>
    <x v="0"/>
  </r>
  <r>
    <x v="4"/>
    <x v="9"/>
    <n v="2"/>
    <s v="Brown 2"/>
    <n v="37.6"/>
    <n v="0"/>
    <n v="30.3"/>
    <n v="1"/>
    <n v="406.2"/>
    <n v="10790"/>
    <n v="523"/>
    <n v="275.89999999999998"/>
    <n v="1121"/>
    <n v="1"/>
    <n v="20"/>
    <n v="0"/>
    <n v="85"/>
    <n v="32.04"/>
    <n v="32.56"/>
    <n v="1226"/>
    <s v="2017Plan"/>
    <d v="2020-10-01T00:00:00"/>
    <x v="0"/>
    <x v="1"/>
    <n v="37.6"/>
    <s v="N/A"/>
    <x v="0"/>
  </r>
  <r>
    <x v="4"/>
    <x v="9"/>
    <n v="3"/>
    <s v="Brown 3"/>
    <n v="82.3"/>
    <n v="0"/>
    <n v="26.9"/>
    <n v="5"/>
    <n v="1002.6"/>
    <n v="12187"/>
    <n v="528"/>
    <n v="275.89999999999998"/>
    <n v="2766"/>
    <n v="5"/>
    <n v="104"/>
    <n v="0"/>
    <n v="264"/>
    <n v="36.83"/>
    <n v="38.1"/>
    <n v="3134"/>
    <s v="2017Plan"/>
    <d v="2020-10-01T00:00:00"/>
    <x v="0"/>
    <x v="2"/>
    <n v="82.3"/>
    <s v="N/A"/>
    <x v="0"/>
  </r>
  <r>
    <x v="4"/>
    <x v="9"/>
    <n v="4"/>
    <s v="Ghent 1"/>
    <n v="271.39999999999998"/>
    <n v="0"/>
    <n v="76.8"/>
    <n v="3"/>
    <n v="2850.9"/>
    <n v="10504"/>
    <n v="672"/>
    <n v="204.7"/>
    <n v="5836"/>
    <n v="3"/>
    <n v="63"/>
    <n v="0"/>
    <n v="555"/>
    <n v="23.54"/>
    <n v="23.78"/>
    <n v="6453"/>
    <s v="2017Plan"/>
    <d v="2020-10-01T00:00:00"/>
    <x v="0"/>
    <x v="3"/>
    <n v="271.39999999999998"/>
    <s v="N/A"/>
    <x v="0"/>
  </r>
  <r>
    <x v="4"/>
    <x v="9"/>
    <n v="5"/>
    <s v="Ghent 2"/>
    <n v="13.3"/>
    <n v="0"/>
    <n v="3.7"/>
    <n v="1"/>
    <n v="139.19999999999999"/>
    <n v="10473"/>
    <n v="42"/>
    <n v="204.7"/>
    <n v="285"/>
    <n v="1"/>
    <n v="19"/>
    <n v="0"/>
    <n v="16"/>
    <n v="22.63"/>
    <n v="24.03"/>
    <n v="319"/>
    <s v="2017Plan"/>
    <d v="2020-10-01T00:00:00"/>
    <x v="0"/>
    <x v="4"/>
    <n v="13.3"/>
    <s v="N/A"/>
    <x v="0"/>
  </r>
  <r>
    <x v="4"/>
    <x v="9"/>
    <n v="6"/>
    <s v="Ghent 3"/>
    <n v="267.10000000000002"/>
    <n v="0"/>
    <n v="74.5"/>
    <n v="2"/>
    <n v="2976.3"/>
    <n v="11145"/>
    <n v="672"/>
    <n v="204.7"/>
    <n v="6092"/>
    <n v="3"/>
    <n v="60"/>
    <n v="0"/>
    <n v="531"/>
    <n v="24.8"/>
    <n v="25.03"/>
    <n v="6684"/>
    <s v="2017Plan"/>
    <d v="2020-10-01T00:00:00"/>
    <x v="0"/>
    <x v="5"/>
    <n v="267.10000000000002"/>
    <s v="N/A"/>
    <x v="0"/>
  </r>
  <r>
    <x v="4"/>
    <x v="9"/>
    <n v="7"/>
    <s v="Ghent 4"/>
    <n v="284.60000000000002"/>
    <n v="0"/>
    <n v="80.400000000000006"/>
    <n v="2"/>
    <n v="3116.6"/>
    <n v="10950"/>
    <n v="704"/>
    <n v="204.7"/>
    <n v="6380"/>
    <n v="4"/>
    <n v="73"/>
    <n v="0"/>
    <n v="587"/>
    <n v="24.48"/>
    <n v="24.73"/>
    <n v="7040"/>
    <s v="2017Plan"/>
    <d v="2020-10-01T00:00:00"/>
    <x v="0"/>
    <x v="6"/>
    <n v="284.60000000000002"/>
    <s v="N/A"/>
    <x v="0"/>
  </r>
  <r>
    <x v="4"/>
    <x v="9"/>
    <n v="8"/>
    <s v="Mill Creek 1"/>
    <n v="173.1"/>
    <n v="0"/>
    <n v="77.5"/>
    <n v="2"/>
    <n v="1809.4"/>
    <n v="10455"/>
    <n v="697"/>
    <n v="204.8"/>
    <n v="3706"/>
    <n v="4"/>
    <n v="18"/>
    <n v="0"/>
    <n v="159"/>
    <n v="22.33"/>
    <n v="22.44"/>
    <n v="3883"/>
    <s v="2017Plan"/>
    <d v="2020-10-01T00:00:00"/>
    <x v="0"/>
    <x v="7"/>
    <s v="N/A"/>
    <n v="173.1"/>
    <x v="0"/>
  </r>
  <r>
    <x v="4"/>
    <x v="9"/>
    <n v="9"/>
    <s v="Mill Creek 2"/>
    <n v="166.9"/>
    <n v="0"/>
    <n v="75.8"/>
    <n v="2"/>
    <n v="1784.1"/>
    <n v="10690"/>
    <n v="682"/>
    <n v="204.8"/>
    <n v="3654"/>
    <n v="4"/>
    <n v="18"/>
    <n v="0"/>
    <n v="194"/>
    <n v="23.06"/>
    <n v="23.17"/>
    <n v="3866"/>
    <s v="2017Plan"/>
    <d v="2020-10-01T00:00:00"/>
    <x v="0"/>
    <x v="8"/>
    <s v="N/A"/>
    <n v="166.9"/>
    <x v="0"/>
  </r>
  <r>
    <x v="4"/>
    <x v="9"/>
    <n v="10"/>
    <s v="Mill Creek 3"/>
    <n v="222"/>
    <n v="0"/>
    <n v="77.099999999999994"/>
    <n v="2"/>
    <n v="2366.8000000000002"/>
    <n v="10663"/>
    <n v="697"/>
    <n v="204.8"/>
    <n v="4848"/>
    <n v="12"/>
    <n v="49"/>
    <n v="0"/>
    <n v="291"/>
    <n v="23.15"/>
    <n v="23.37"/>
    <n v="5188"/>
    <s v="2017Plan"/>
    <d v="2020-10-01T00:00:00"/>
    <x v="0"/>
    <x v="9"/>
    <s v="N/A"/>
    <n v="222"/>
    <x v="0"/>
  </r>
  <r>
    <x v="4"/>
    <x v="9"/>
    <n v="11"/>
    <s v="Mill Creek 4"/>
    <n v="15.1"/>
    <n v="0"/>
    <n v="4.2"/>
    <n v="0"/>
    <n v="157.80000000000001"/>
    <n v="10447"/>
    <n v="45"/>
    <n v="204.8"/>
    <n v="323"/>
    <n v="0"/>
    <n v="0"/>
    <n v="0"/>
    <n v="18"/>
    <n v="22.62"/>
    <n v="22.62"/>
    <n v="342"/>
    <s v="2017Plan"/>
    <d v="2020-10-01T00:00:00"/>
    <x v="0"/>
    <x v="10"/>
    <s v="N/A"/>
    <n v="15.1"/>
    <x v="0"/>
  </r>
  <r>
    <x v="4"/>
    <x v="9"/>
    <n v="12"/>
    <s v="Trimble County 1"/>
    <n v="226.5"/>
    <n v="0"/>
    <n v="82.3"/>
    <n v="2"/>
    <n v="2418.8000000000002"/>
    <n v="10681"/>
    <n v="700"/>
    <n v="199.2"/>
    <n v="4818"/>
    <n v="7"/>
    <n v="24"/>
    <n v="0"/>
    <n v="306"/>
    <n v="22.63"/>
    <n v="22.74"/>
    <n v="5149"/>
    <s v="2017Plan"/>
    <d v="2020-10-01T00:00:00"/>
    <x v="0"/>
    <x v="11"/>
    <s v="N/A"/>
    <n v="226.5"/>
    <x v="0"/>
  </r>
  <r>
    <x v="4"/>
    <x v="9"/>
    <n v="13"/>
    <s v="Trimble County 2"/>
    <n v="350.3"/>
    <n v="0"/>
    <n v="84.1"/>
    <n v="1"/>
    <n v="3217.3"/>
    <n v="9184"/>
    <n v="659"/>
    <n v="208.7"/>
    <n v="6716"/>
    <n v="14"/>
    <n v="51"/>
    <n v="0"/>
    <n v="521"/>
    <n v="20.66"/>
    <n v="20.8"/>
    <n v="7288"/>
    <s v="2017Plan"/>
    <d v="2020-10-01T00:00:00"/>
    <x v="0"/>
    <x v="12"/>
    <n v="283.74300000000005"/>
    <n v="66.557000000000002"/>
    <x v="0"/>
  </r>
  <r>
    <x v="4"/>
    <x v="9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13"/>
    <n v="0"/>
    <n v="0"/>
    <x v="1"/>
  </r>
  <r>
    <x v="4"/>
    <x v="9"/>
    <n v="15"/>
    <s v="Cane Run 7 2X1"/>
    <n v="137.5"/>
    <n v="0"/>
    <n v="26.7"/>
    <n v="7"/>
    <n v="946"/>
    <n v="6881"/>
    <n v="231"/>
    <n v="366.6"/>
    <n v="3468"/>
    <n v="21"/>
    <n v="76"/>
    <n v="0"/>
    <n v="197"/>
    <n v="26.66"/>
    <n v="27.21"/>
    <n v="3741"/>
    <s v="2017Plan"/>
    <d v="2020-10-01T00:00:00"/>
    <x v="0"/>
    <x v="13"/>
    <n v="107.25"/>
    <n v="30.25"/>
    <x v="1"/>
  </r>
  <r>
    <x v="4"/>
    <x v="9"/>
    <n v="16"/>
    <s v="Brown 5"/>
    <n v="0.6"/>
    <n v="0"/>
    <n v="0.7"/>
    <n v="2"/>
    <n v="8.6"/>
    <n v="14533"/>
    <n v="9"/>
    <n v="368.6"/>
    <n v="32"/>
    <n v="0"/>
    <n v="1"/>
    <n v="0"/>
    <n v="0"/>
    <n v="53.57"/>
    <n v="54.5"/>
    <n v="32"/>
    <s v="2017Plan"/>
    <d v="2020-10-01T00:00:00"/>
    <x v="0"/>
    <x v="14"/>
    <n v="0.28199999999999997"/>
    <n v="0.318"/>
    <x v="2"/>
  </r>
  <r>
    <x v="4"/>
    <x v="9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14"/>
    <n v="0"/>
    <n v="0"/>
    <x v="2"/>
  </r>
  <r>
    <x v="4"/>
    <x v="9"/>
    <n v="18"/>
    <s v="Brown 6"/>
    <n v="3.2"/>
    <n v="0"/>
    <n v="2.7"/>
    <n v="4"/>
    <n v="36.200000000000003"/>
    <n v="11363"/>
    <n v="26"/>
    <n v="368.6"/>
    <n v="133"/>
    <n v="1"/>
    <n v="39"/>
    <n v="0"/>
    <n v="12"/>
    <n v="45.53"/>
    <n v="57.89"/>
    <n v="184"/>
    <s v="2017Plan"/>
    <d v="2020-10-01T00:00:00"/>
    <x v="0"/>
    <x v="15"/>
    <n v="1.984"/>
    <n v="1.2160000000000002"/>
    <x v="2"/>
  </r>
  <r>
    <x v="4"/>
    <x v="9"/>
    <n v="19"/>
    <s v="Brown 7"/>
    <n v="2.8"/>
    <n v="0"/>
    <n v="2.4"/>
    <n v="4"/>
    <n v="32.200000000000003"/>
    <n v="11310"/>
    <n v="23"/>
    <n v="368.6"/>
    <n v="119"/>
    <n v="1"/>
    <n v="42"/>
    <n v="0"/>
    <n v="10"/>
    <n v="45.3"/>
    <n v="60.23"/>
    <n v="171"/>
    <s v="2017Plan"/>
    <d v="2020-10-01T00:00:00"/>
    <x v="0"/>
    <x v="16"/>
    <n v="1.736"/>
    <n v="1.0639999999999998"/>
    <x v="2"/>
  </r>
  <r>
    <x v="4"/>
    <x v="9"/>
    <n v="20"/>
    <s v="Brown 8"/>
    <n v="0.2"/>
    <n v="0"/>
    <n v="0.2"/>
    <n v="1"/>
    <n v="3.3"/>
    <n v="16518"/>
    <n v="4"/>
    <n v="368.6"/>
    <n v="12"/>
    <n v="0"/>
    <n v="0"/>
    <n v="0"/>
    <n v="0"/>
    <n v="60.89"/>
    <n v="62.08"/>
    <n v="12"/>
    <s v="2017Plan"/>
    <d v="2020-10-01T00:00:00"/>
    <x v="0"/>
    <x v="17"/>
    <n v="0.2"/>
    <s v="N/A"/>
    <x v="2"/>
  </r>
  <r>
    <x v="4"/>
    <x v="9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17"/>
    <n v="0"/>
    <s v="N/A"/>
    <x v="2"/>
  </r>
  <r>
    <x v="4"/>
    <x v="9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18"/>
    <n v="0"/>
    <s v="N/A"/>
    <x v="2"/>
  </r>
  <r>
    <x v="4"/>
    <x v="9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18"/>
    <n v="0"/>
    <s v="N/A"/>
    <x v="2"/>
  </r>
  <r>
    <x v="4"/>
    <x v="9"/>
    <n v="24"/>
    <s v="Brown 10"/>
    <n v="0.2"/>
    <n v="0"/>
    <n v="0.2"/>
    <n v="1"/>
    <n v="2.5"/>
    <n v="16518"/>
    <n v="3"/>
    <n v="368.6"/>
    <n v="9"/>
    <n v="0"/>
    <n v="0"/>
    <n v="0"/>
    <n v="0"/>
    <n v="60.89"/>
    <n v="62.48"/>
    <n v="9"/>
    <s v="2017Plan"/>
    <d v="2020-10-01T00:00:00"/>
    <x v="0"/>
    <x v="19"/>
    <n v="0.2"/>
    <s v="N/A"/>
    <x v="2"/>
  </r>
  <r>
    <x v="4"/>
    <x v="9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19"/>
    <n v="0"/>
    <s v="N/A"/>
    <x v="2"/>
  </r>
  <r>
    <x v="4"/>
    <x v="9"/>
    <n v="26"/>
    <s v="Brown 11"/>
    <n v="0.1"/>
    <n v="0"/>
    <n v="0.1"/>
    <n v="1"/>
    <n v="1.7"/>
    <n v="16518"/>
    <n v="2"/>
    <n v="368.6"/>
    <n v="6"/>
    <n v="0"/>
    <n v="0"/>
    <n v="0"/>
    <n v="0"/>
    <n v="60.89"/>
    <n v="63.27"/>
    <n v="6"/>
    <s v="2017Plan"/>
    <d v="2020-10-01T00:00:00"/>
    <x v="0"/>
    <x v="20"/>
    <n v="0.1"/>
    <s v="N/A"/>
    <x v="2"/>
  </r>
  <r>
    <x v="4"/>
    <x v="9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20"/>
    <n v="0"/>
    <s v="N/A"/>
    <x v="2"/>
  </r>
  <r>
    <x v="4"/>
    <x v="9"/>
    <n v="28"/>
    <s v="Paddys Run 13"/>
    <n v="12.8"/>
    <n v="0"/>
    <n v="10.7"/>
    <n v="18"/>
    <n v="138.9"/>
    <n v="10822"/>
    <n v="91"/>
    <n v="368.6"/>
    <n v="512"/>
    <n v="1"/>
    <n v="3"/>
    <n v="0"/>
    <n v="0"/>
    <n v="39.89"/>
    <n v="40.119999999999997"/>
    <n v="515"/>
    <s v="2017Plan"/>
    <d v="2020-10-01T00:00:00"/>
    <x v="0"/>
    <x v="21"/>
    <n v="6.016"/>
    <n v="6.7840000000000007"/>
    <x v="2"/>
  </r>
  <r>
    <x v="4"/>
    <x v="9"/>
    <n v="29"/>
    <s v="Trimble Co 05"/>
    <n v="19.100000000000001"/>
    <n v="0"/>
    <n v="15.2"/>
    <n v="21"/>
    <n v="218.2"/>
    <n v="11451"/>
    <n v="150"/>
    <n v="368.6"/>
    <n v="804"/>
    <n v="1"/>
    <n v="3"/>
    <n v="0"/>
    <n v="0"/>
    <n v="42.21"/>
    <n v="42.39"/>
    <n v="808"/>
    <s v="2017Plan"/>
    <d v="2020-10-01T00:00:00"/>
    <x v="0"/>
    <x v="22"/>
    <n v="13.561"/>
    <n v="5.5389999999999997"/>
    <x v="2"/>
  </r>
  <r>
    <x v="4"/>
    <x v="9"/>
    <n v="30"/>
    <s v="Trimble Co 06"/>
    <n v="15.5"/>
    <n v="0"/>
    <n v="12.3"/>
    <n v="16"/>
    <n v="177.9"/>
    <n v="11497"/>
    <n v="123"/>
    <n v="368.6"/>
    <n v="656"/>
    <n v="1"/>
    <n v="3"/>
    <n v="0"/>
    <n v="0"/>
    <n v="42.38"/>
    <n v="42.55"/>
    <n v="658"/>
    <s v="2017Plan"/>
    <d v="2020-10-01T00:00:00"/>
    <x v="0"/>
    <x v="23"/>
    <n v="11.004999999999999"/>
    <n v="4.4950000000000001"/>
    <x v="2"/>
  </r>
  <r>
    <x v="4"/>
    <x v="9"/>
    <n v="31"/>
    <s v="Trimble Co 07"/>
    <n v="14.3"/>
    <n v="0"/>
    <n v="11.4"/>
    <n v="13"/>
    <n v="161.4"/>
    <n v="11281"/>
    <n v="108"/>
    <n v="368.6"/>
    <n v="595"/>
    <n v="1"/>
    <n v="2"/>
    <n v="0"/>
    <n v="0"/>
    <n v="41.58"/>
    <n v="41.73"/>
    <n v="597"/>
    <s v="2017Plan"/>
    <d v="2020-10-01T00:00:00"/>
    <x v="0"/>
    <x v="24"/>
    <n v="9.0090000000000003"/>
    <n v="5.2910000000000004"/>
    <x v="2"/>
  </r>
  <r>
    <x v="4"/>
    <x v="9"/>
    <n v="32"/>
    <s v="Trimble Co 08"/>
    <n v="4"/>
    <n v="0"/>
    <n v="3.2"/>
    <n v="6"/>
    <n v="44.9"/>
    <n v="11092"/>
    <n v="29"/>
    <n v="368.6"/>
    <n v="165"/>
    <n v="0"/>
    <n v="1"/>
    <n v="0"/>
    <n v="0"/>
    <n v="40.89"/>
    <n v="41.13"/>
    <n v="166"/>
    <s v="2017Plan"/>
    <d v="2020-10-01T00:00:00"/>
    <x v="0"/>
    <x v="25"/>
    <n v="2.52"/>
    <n v="1.48"/>
    <x v="2"/>
  </r>
  <r>
    <x v="4"/>
    <x v="9"/>
    <n v="33"/>
    <s v="Trimble Co 09"/>
    <n v="10.6"/>
    <n v="0"/>
    <n v="8.5"/>
    <n v="9"/>
    <n v="119.2"/>
    <n v="11217"/>
    <n v="79"/>
    <n v="368.6"/>
    <n v="439"/>
    <n v="0"/>
    <n v="1"/>
    <n v="0"/>
    <n v="0"/>
    <n v="41.35"/>
    <n v="41.48"/>
    <n v="441"/>
    <s v="2017Plan"/>
    <d v="2020-10-01T00:00:00"/>
    <x v="0"/>
    <x v="26"/>
    <n v="6.6779999999999999"/>
    <n v="3.9219999999999997"/>
    <x v="2"/>
  </r>
  <r>
    <x v="4"/>
    <x v="9"/>
    <n v="34"/>
    <s v="Trimble Co 10"/>
    <n v="1.8"/>
    <n v="0"/>
    <n v="1.5"/>
    <n v="3"/>
    <n v="20.2"/>
    <n v="11067"/>
    <n v="13"/>
    <n v="368.6"/>
    <n v="74"/>
    <n v="0"/>
    <n v="0"/>
    <n v="0"/>
    <n v="0"/>
    <n v="40.79"/>
    <n v="41.07"/>
    <n v="75"/>
    <s v="2017Plan"/>
    <d v="2020-10-01T00:00:00"/>
    <x v="0"/>
    <x v="27"/>
    <n v="1.1340000000000001"/>
    <n v="0.66600000000000004"/>
    <x v="2"/>
  </r>
  <r>
    <x v="4"/>
    <x v="9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28"/>
    <s v="N/A"/>
    <n v="0"/>
    <x v="2"/>
  </r>
  <r>
    <x v="4"/>
    <x v="9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29"/>
    <n v="0"/>
    <s v="N/A"/>
    <x v="2"/>
  </r>
  <r>
    <x v="4"/>
    <x v="9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30"/>
    <s v="N/A"/>
    <n v="0"/>
    <x v="2"/>
  </r>
  <r>
    <x v="4"/>
    <x v="9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31"/>
    <s v="N/A"/>
    <n v="0"/>
    <x v="2"/>
  </r>
  <r>
    <x v="4"/>
    <x v="9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32"/>
    <s v="N/A"/>
    <n v="0"/>
    <x v="2"/>
  </r>
  <r>
    <x v="4"/>
    <x v="9"/>
    <n v="40"/>
    <s v="Dix Dam"/>
    <n v="6.2"/>
    <n v="0"/>
    <n v="26.3"/>
    <n v="27"/>
    <s v=""/>
    <s v=""/>
    <n v="225"/>
    <n v="0"/>
    <n v="0"/>
    <s v=""/>
    <n v="0"/>
    <n v="0"/>
    <n v="0"/>
    <n v="0"/>
    <n v="0"/>
    <n v="0"/>
    <s v="2017Plan"/>
    <d v="2020-10-01T00:00:00"/>
    <x v="0"/>
    <x v="33"/>
    <n v="6.2"/>
    <s v="N/A"/>
    <x v="3"/>
  </r>
  <r>
    <x v="4"/>
    <x v="9"/>
    <n v="41"/>
    <s v="Ohio Falls"/>
    <n v="28.1"/>
    <n v="0"/>
    <n v="100"/>
    <n v="0"/>
    <s v=""/>
    <s v=""/>
    <n v="744"/>
    <n v="0"/>
    <n v="0"/>
    <s v=""/>
    <n v="0"/>
    <n v="0"/>
    <n v="0"/>
    <n v="0"/>
    <n v="0"/>
    <n v="0"/>
    <s v="2017Plan"/>
    <d v="2020-10-01T00:00:00"/>
    <x v="0"/>
    <x v="34"/>
    <s v="N/A"/>
    <n v="28.1"/>
    <x v="3"/>
  </r>
  <r>
    <x v="4"/>
    <x v="9"/>
    <n v="42"/>
    <s v="Brown Solar"/>
    <n v="1.5"/>
    <n v="0"/>
    <n v="100"/>
    <n v="0"/>
    <s v=""/>
    <s v=""/>
    <n v="744"/>
    <n v="0"/>
    <n v="0"/>
    <s v=""/>
    <n v="0"/>
    <n v="0"/>
    <n v="0"/>
    <n v="0"/>
    <n v="0"/>
    <n v="0"/>
    <s v="2017Plan"/>
    <d v="2020-10-01T00:00:00"/>
    <x v="0"/>
    <x v="35"/>
    <n v="0.91500000000000004"/>
    <n v="0.58499999999999996"/>
    <x v="4"/>
  </r>
  <r>
    <x v="4"/>
    <x v="9"/>
    <n v="43"/>
    <s v="OVEC-K Min"/>
    <n v="11.5"/>
    <n v="0"/>
    <n v="100"/>
    <n v="0"/>
    <n v="1153.2"/>
    <n v="100000"/>
    <n v="744"/>
    <n v="28.3"/>
    <n v="327"/>
    <n v="0"/>
    <n v="0"/>
    <n v="0"/>
    <n v="0"/>
    <n v="28.32"/>
    <n v="28.32"/>
    <n v="327"/>
    <s v="2017Plan"/>
    <d v="2020-10-01T00:00:00"/>
    <x v="0"/>
    <x v="36"/>
    <n v="11.5"/>
    <s v="N/A"/>
    <x v="0"/>
  </r>
  <r>
    <x v="4"/>
    <x v="9"/>
    <n v="44"/>
    <s v="OVEC-K Max"/>
    <n v="4.0999999999999996"/>
    <n v="0"/>
    <n v="30.3"/>
    <n v="46"/>
    <n v="406.1"/>
    <n v="100000"/>
    <n v="189"/>
    <n v="28.3"/>
    <n v="115"/>
    <n v="0"/>
    <n v="0"/>
    <n v="0"/>
    <n v="0"/>
    <n v="28.32"/>
    <n v="28.32"/>
    <n v="115"/>
    <s v="2017Plan"/>
    <d v="2020-10-01T00:00:00"/>
    <x v="0"/>
    <x v="36"/>
    <n v="4.0999999999999996"/>
    <s v="N/A"/>
    <x v="0"/>
  </r>
  <r>
    <x v="4"/>
    <x v="9"/>
    <n v="45"/>
    <s v="OVEC-L Min"/>
    <n v="25.7"/>
    <n v="0"/>
    <n v="100"/>
    <n v="0"/>
    <n v="2566.8000000000002"/>
    <n v="100000"/>
    <n v="744"/>
    <n v="28.3"/>
    <n v="727"/>
    <n v="0"/>
    <n v="0"/>
    <n v="0"/>
    <n v="0"/>
    <n v="28.32"/>
    <n v="28.32"/>
    <n v="727"/>
    <s v="2017Plan"/>
    <d v="2020-10-01T00:00:00"/>
    <x v="0"/>
    <x v="36"/>
    <s v="N/A"/>
    <n v="25.7"/>
    <x v="0"/>
  </r>
  <r>
    <x v="4"/>
    <x v="9"/>
    <n v="46"/>
    <s v="OVEC-L Max"/>
    <n v="11"/>
    <n v="0"/>
    <n v="36.200000000000003"/>
    <n v="52"/>
    <n v="1100.4000000000001"/>
    <n v="100000"/>
    <n v="228"/>
    <n v="28.3"/>
    <n v="312"/>
    <n v="0"/>
    <n v="0"/>
    <n v="0"/>
    <n v="0"/>
    <n v="28.32"/>
    <n v="28.32"/>
    <n v="312"/>
    <s v="2017Plan"/>
    <d v="2020-10-01T00:00:00"/>
    <x v="0"/>
    <x v="36"/>
    <s v="N/A"/>
    <n v="11"/>
    <x v="0"/>
  </r>
  <r>
    <x v="4"/>
    <x v="9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56"/>
    <s v="PUR7X8 1"/>
    <n v="0.1"/>
    <n v="0"/>
    <n v="0.4"/>
    <n v="1"/>
    <s v=""/>
    <s v=""/>
    <n v="1"/>
    <n v="26.3"/>
    <n v="1"/>
    <s v=""/>
    <n v="0"/>
    <n v="0"/>
    <n v="0"/>
    <n v="32.86"/>
    <n v="32.86"/>
    <n v="2"/>
    <s v="2017Plan"/>
    <d v="2020-10-01T00:00:00"/>
    <x v="0"/>
    <x v="37"/>
    <s v="N/A"/>
    <s v="N/A"/>
    <x v="5"/>
  </r>
  <r>
    <x v="4"/>
    <x v="9"/>
    <n v="57"/>
    <s v="PUR7X8 2"/>
    <n v="0.1"/>
    <n v="0"/>
    <n v="0.4"/>
    <n v="1"/>
    <s v=""/>
    <s v=""/>
    <n v="1"/>
    <n v="26.3"/>
    <n v="1"/>
    <s v=""/>
    <n v="0"/>
    <n v="0"/>
    <n v="0"/>
    <n v="32.86"/>
    <n v="32.86"/>
    <n v="2"/>
    <s v="2017Plan"/>
    <d v="2020-10-01T00:00:00"/>
    <x v="0"/>
    <x v="37"/>
    <s v="N/A"/>
    <s v="N/A"/>
    <x v="5"/>
  </r>
  <r>
    <x v="4"/>
    <x v="9"/>
    <n v="58"/>
    <s v="PUR7X8 3"/>
    <n v="0.1"/>
    <n v="0"/>
    <n v="0.4"/>
    <n v="1"/>
    <s v=""/>
    <s v=""/>
    <n v="1"/>
    <n v="26.3"/>
    <n v="1"/>
    <s v=""/>
    <n v="0"/>
    <n v="0"/>
    <n v="0"/>
    <n v="32.86"/>
    <n v="32.86"/>
    <n v="2"/>
    <s v="2017Plan"/>
    <d v="2020-10-01T00:00:00"/>
    <x v="0"/>
    <x v="37"/>
    <s v="N/A"/>
    <s v="N/A"/>
    <x v="5"/>
  </r>
  <r>
    <x v="4"/>
    <x v="9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5"/>
  </r>
  <r>
    <x v="4"/>
    <x v="9"/>
    <n v="60"/>
    <s v="NF5X16NF1"/>
    <n v="-9.1"/>
    <n v="0"/>
    <n v="6.5"/>
    <n v="37"/>
    <s v=""/>
    <s v=""/>
    <n v="240"/>
    <n v="39.5"/>
    <n v="-361"/>
    <s v=""/>
    <n v="0"/>
    <n v="0"/>
    <n v="95"/>
    <n v="29.08"/>
    <n v="29.08"/>
    <n v="-266"/>
    <s v="2017Plan"/>
    <d v="2020-10-01T00:00:00"/>
    <x v="0"/>
    <x v="37"/>
    <s v="N/A"/>
    <s v="N/A"/>
    <x v="6"/>
  </r>
  <r>
    <x v="4"/>
    <x v="9"/>
    <n v="61"/>
    <s v="NF7X8NF01"/>
    <n v="-0.6"/>
    <n v="0"/>
    <n v="2.2999999999999998"/>
    <n v="31"/>
    <s v=""/>
    <s v=""/>
    <n v="248"/>
    <n v="31"/>
    <n v="-18"/>
    <s v=""/>
    <n v="0"/>
    <n v="0"/>
    <n v="5"/>
    <n v="22.73"/>
    <n v="22.73"/>
    <n v="-13"/>
    <s v="2017Plan"/>
    <d v="2020-10-01T00:00:00"/>
    <x v="0"/>
    <x v="37"/>
    <s v="N/A"/>
    <s v="N/A"/>
    <x v="6"/>
  </r>
  <r>
    <x v="4"/>
    <x v="9"/>
    <n v="62"/>
    <s v="NF2X16SAT1"/>
    <n v="-2.7"/>
    <n v="0"/>
    <n v="9.6999999999999993"/>
    <n v="5"/>
    <s v=""/>
    <s v=""/>
    <n v="74"/>
    <n v="35.799999999999997"/>
    <n v="-97"/>
    <s v=""/>
    <n v="0"/>
    <n v="0"/>
    <n v="24"/>
    <n v="27.01"/>
    <n v="27.01"/>
    <n v="-73"/>
    <s v="2017Plan"/>
    <d v="2020-10-01T00:00:00"/>
    <x v="0"/>
    <x v="37"/>
    <s v="N/A"/>
    <s v="N/A"/>
    <x v="6"/>
  </r>
  <r>
    <x v="4"/>
    <x v="9"/>
    <n v="63"/>
    <s v="NF2X16SUN1"/>
    <n v="-1.2"/>
    <n v="0"/>
    <n v="5.3"/>
    <n v="4"/>
    <s v=""/>
    <s v=""/>
    <n v="64"/>
    <n v="35.1"/>
    <n v="-42"/>
    <s v=""/>
    <n v="0"/>
    <n v="0"/>
    <n v="10"/>
    <n v="26.44"/>
    <n v="26.44"/>
    <n v="-32"/>
    <s v="2017Plan"/>
    <d v="2020-10-01T00:00:00"/>
    <x v="0"/>
    <x v="37"/>
    <s v="N/A"/>
    <s v="N/A"/>
    <x v="6"/>
  </r>
  <r>
    <x v="4"/>
    <x v="9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6"/>
  </r>
  <r>
    <x v="4"/>
    <x v="9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6"/>
  </r>
  <r>
    <x v="4"/>
    <x v="9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6"/>
  </r>
  <r>
    <x v="4"/>
    <x v="9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6"/>
  </r>
  <r>
    <x v="4"/>
    <x v="9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10-01T00:00:00"/>
    <x v="0"/>
    <x v="37"/>
    <s v="N/A"/>
    <s v="N/A"/>
    <x v="7"/>
  </r>
  <r>
    <x v="4"/>
    <x v="9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37"/>
    <s v="N/A"/>
    <s v="N/A"/>
    <x v="1"/>
  </r>
  <r>
    <x v="4"/>
    <x v="9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37"/>
    <s v="N/A"/>
    <s v="N/A"/>
    <x v="1"/>
  </r>
  <r>
    <x v="4"/>
    <x v="9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37"/>
    <s v="N/A"/>
    <s v="N/A"/>
    <x v="1"/>
  </r>
  <r>
    <x v="4"/>
    <x v="9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37"/>
    <s v="N/A"/>
    <s v="N/A"/>
    <x v="1"/>
  </r>
  <r>
    <x v="4"/>
    <x v="9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0-01T00:00:00"/>
    <x v="0"/>
    <x v="38"/>
    <s v="N/A"/>
    <n v="0"/>
    <x v="2"/>
  </r>
  <r>
    <x v="4"/>
    <x v="10"/>
    <n v="1"/>
    <s v="Brown 1"/>
    <n v="7.2"/>
    <n v="0"/>
    <n v="9.3000000000000007"/>
    <n v="1"/>
    <n v="80.900000000000006"/>
    <n v="11277"/>
    <n v="143"/>
    <n v="276"/>
    <n v="223"/>
    <n v="1"/>
    <n v="25"/>
    <n v="0"/>
    <n v="22"/>
    <n v="34.14"/>
    <n v="37.58"/>
    <n v="270"/>
    <s v="2017Plan"/>
    <d v="2020-11-01T00:00:00"/>
    <x v="0"/>
    <x v="0"/>
    <n v="7.2"/>
    <s v="N/A"/>
    <x v="0"/>
  </r>
  <r>
    <x v="4"/>
    <x v="10"/>
    <n v="2"/>
    <s v="Brown 2"/>
    <n v="38.799999999999997"/>
    <n v="0"/>
    <n v="32.299999999999997"/>
    <n v="2"/>
    <n v="418.9"/>
    <n v="10797"/>
    <n v="539"/>
    <n v="276"/>
    <n v="1156"/>
    <n v="1"/>
    <n v="24"/>
    <n v="0"/>
    <n v="88"/>
    <n v="32.07"/>
    <n v="32.700000000000003"/>
    <n v="1269"/>
    <s v="2017Plan"/>
    <d v="2020-11-01T00:00:00"/>
    <x v="0"/>
    <x v="1"/>
    <n v="38.799999999999997"/>
    <s v="N/A"/>
    <x v="0"/>
  </r>
  <r>
    <x v="4"/>
    <x v="10"/>
    <n v="3"/>
    <s v="Brown 3"/>
    <n v="75.7"/>
    <n v="0"/>
    <n v="25.6"/>
    <n v="4"/>
    <n v="917.5"/>
    <n v="12115"/>
    <n v="471"/>
    <n v="276"/>
    <n v="2533"/>
    <n v="4"/>
    <n v="83"/>
    <n v="0"/>
    <n v="243"/>
    <n v="36.65"/>
    <n v="37.74"/>
    <n v="2858"/>
    <s v="2017Plan"/>
    <d v="2020-11-01T00:00:00"/>
    <x v="0"/>
    <x v="2"/>
    <n v="75.7"/>
    <s v="N/A"/>
    <x v="0"/>
  </r>
  <r>
    <x v="4"/>
    <x v="10"/>
    <n v="4"/>
    <s v="Ghent 1"/>
    <n v="271.2"/>
    <n v="0"/>
    <n v="79.3"/>
    <n v="2"/>
    <n v="2845.3"/>
    <n v="10491"/>
    <n v="679"/>
    <n v="205.8"/>
    <n v="5854"/>
    <n v="2"/>
    <n v="42"/>
    <n v="0"/>
    <n v="554"/>
    <n v="23.63"/>
    <n v="23.78"/>
    <n v="6450"/>
    <s v="2017Plan"/>
    <d v="2020-11-01T00:00:00"/>
    <x v="0"/>
    <x v="3"/>
    <n v="271.2"/>
    <s v="N/A"/>
    <x v="0"/>
  </r>
  <r>
    <x v="4"/>
    <x v="10"/>
    <n v="5"/>
    <s v="Ghent 2"/>
    <n v="269.39999999999998"/>
    <n v="0"/>
    <n v="77.3"/>
    <n v="3"/>
    <n v="2793.4"/>
    <n v="10368"/>
    <n v="651"/>
    <n v="205.8"/>
    <n v="5748"/>
    <n v="3"/>
    <n v="59"/>
    <n v="0"/>
    <n v="322"/>
    <n v="22.53"/>
    <n v="22.75"/>
    <n v="6129"/>
    <s v="2017Plan"/>
    <d v="2020-11-01T00:00:00"/>
    <x v="0"/>
    <x v="4"/>
    <n v="269.39999999999998"/>
    <s v="N/A"/>
    <x v="0"/>
  </r>
  <r>
    <x v="4"/>
    <x v="10"/>
    <n v="6"/>
    <s v="Ghent 3"/>
    <n v="54.2"/>
    <n v="0"/>
    <n v="15.6"/>
    <n v="2"/>
    <n v="606.1"/>
    <n v="11190"/>
    <n v="147"/>
    <n v="205.8"/>
    <n v="1247"/>
    <n v="4"/>
    <n v="72"/>
    <n v="0"/>
    <n v="108"/>
    <n v="25.02"/>
    <n v="26.35"/>
    <n v="1427"/>
    <s v="2017Plan"/>
    <d v="2020-11-01T00:00:00"/>
    <x v="0"/>
    <x v="5"/>
    <n v="54.2"/>
    <s v="N/A"/>
    <x v="0"/>
  </r>
  <r>
    <x v="4"/>
    <x v="10"/>
    <n v="7"/>
    <s v="Ghent 4"/>
    <n v="275.2"/>
    <n v="0"/>
    <n v="80.3"/>
    <n v="2"/>
    <n v="2998.8"/>
    <n v="10897"/>
    <n v="651"/>
    <n v="205.8"/>
    <n v="6170"/>
    <n v="4"/>
    <n v="73"/>
    <n v="0"/>
    <n v="568"/>
    <n v="24.48"/>
    <n v="24.75"/>
    <n v="6811"/>
    <s v="2017Plan"/>
    <d v="2020-11-01T00:00:00"/>
    <x v="0"/>
    <x v="6"/>
    <n v="275.2"/>
    <s v="N/A"/>
    <x v="0"/>
  </r>
  <r>
    <x v="4"/>
    <x v="10"/>
    <n v="8"/>
    <s v="Mill Creek 1"/>
    <n v="169.5"/>
    <n v="0"/>
    <n v="78.400000000000006"/>
    <n v="2"/>
    <n v="1768.7"/>
    <n v="10438"/>
    <n v="674"/>
    <n v="205"/>
    <n v="3625"/>
    <n v="4"/>
    <n v="18"/>
    <n v="0"/>
    <n v="156"/>
    <n v="22.31"/>
    <n v="22.42"/>
    <n v="3799"/>
    <s v="2017Plan"/>
    <d v="2020-11-01T00:00:00"/>
    <x v="0"/>
    <x v="7"/>
    <s v="N/A"/>
    <n v="169.5"/>
    <x v="0"/>
  </r>
  <r>
    <x v="4"/>
    <x v="10"/>
    <n v="9"/>
    <s v="Mill Creek 2"/>
    <n v="159.6"/>
    <n v="0"/>
    <n v="74.900000000000006"/>
    <n v="2"/>
    <n v="1700.6"/>
    <n v="10656"/>
    <n v="635"/>
    <n v="205"/>
    <n v="3486"/>
    <n v="4"/>
    <n v="18"/>
    <n v="0"/>
    <n v="186"/>
    <n v="23.01"/>
    <n v="23.12"/>
    <n v="3690"/>
    <s v="2017Plan"/>
    <d v="2020-11-01T00:00:00"/>
    <x v="0"/>
    <x v="8"/>
    <s v="N/A"/>
    <n v="159.6"/>
    <x v="0"/>
  </r>
  <r>
    <x v="4"/>
    <x v="10"/>
    <n v="10"/>
    <s v="Mill Creek 3"/>
    <n v="142.4"/>
    <n v="0"/>
    <n v="51.1"/>
    <n v="2"/>
    <n v="1517.4"/>
    <n v="10654"/>
    <n v="453"/>
    <n v="205"/>
    <n v="3110"/>
    <n v="12"/>
    <n v="51"/>
    <n v="0"/>
    <n v="187"/>
    <n v="23.15"/>
    <n v="23.51"/>
    <n v="3348"/>
    <s v="2017Plan"/>
    <d v="2020-11-01T00:00:00"/>
    <x v="0"/>
    <x v="9"/>
    <s v="N/A"/>
    <n v="142.4"/>
    <x v="0"/>
  </r>
  <r>
    <x v="4"/>
    <x v="10"/>
    <n v="11"/>
    <s v="Mill Creek 4"/>
    <n v="264.3"/>
    <n v="0"/>
    <n v="76.2"/>
    <n v="3"/>
    <n v="2755.1"/>
    <n v="10423"/>
    <n v="634"/>
    <n v="205"/>
    <n v="5647"/>
    <n v="28"/>
    <n v="122"/>
    <n v="0"/>
    <n v="322"/>
    <n v="22.58"/>
    <n v="23.05"/>
    <n v="6091"/>
    <s v="2017Plan"/>
    <d v="2020-11-01T00:00:00"/>
    <x v="0"/>
    <x v="10"/>
    <s v="N/A"/>
    <n v="264.3"/>
    <x v="0"/>
  </r>
  <r>
    <x v="4"/>
    <x v="10"/>
    <n v="12"/>
    <s v="Trimble County 1"/>
    <n v="144.5"/>
    <n v="0"/>
    <n v="54.2"/>
    <n v="3"/>
    <n v="1541.1"/>
    <n v="10664"/>
    <n v="464"/>
    <n v="201"/>
    <n v="3097"/>
    <n v="11"/>
    <n v="40"/>
    <n v="0"/>
    <n v="196"/>
    <n v="22.79"/>
    <n v="23.06"/>
    <n v="3333"/>
    <s v="2017Plan"/>
    <d v="2020-11-01T00:00:00"/>
    <x v="0"/>
    <x v="11"/>
    <s v="N/A"/>
    <n v="144.5"/>
    <x v="0"/>
  </r>
  <r>
    <x v="4"/>
    <x v="10"/>
    <n v="13"/>
    <s v="Trimble County 2"/>
    <n v="257"/>
    <n v="0"/>
    <n v="63.7"/>
    <n v="2"/>
    <n v="2360"/>
    <n v="9184"/>
    <n v="483"/>
    <n v="210.1"/>
    <n v="4957"/>
    <n v="17"/>
    <n v="65"/>
    <n v="0"/>
    <n v="382"/>
    <n v="20.78"/>
    <n v="21.03"/>
    <n v="5405"/>
    <s v="2017Plan"/>
    <d v="2020-11-01T00:00:00"/>
    <x v="0"/>
    <x v="12"/>
    <n v="208.17000000000002"/>
    <n v="48.83"/>
    <x v="0"/>
  </r>
  <r>
    <x v="4"/>
    <x v="1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13"/>
    <n v="0"/>
    <n v="0"/>
    <x v="1"/>
  </r>
  <r>
    <x v="4"/>
    <x v="10"/>
    <n v="15"/>
    <s v="Cane Run 7 2X1"/>
    <n v="309.89999999999998"/>
    <n v="0"/>
    <n v="62.3"/>
    <n v="5"/>
    <n v="2134.6"/>
    <n v="6889"/>
    <n v="530"/>
    <n v="375.5"/>
    <n v="8016"/>
    <n v="15"/>
    <n v="55"/>
    <n v="0"/>
    <n v="453"/>
    <n v="27.33"/>
    <n v="27.51"/>
    <n v="8524"/>
    <s v="2017Plan"/>
    <d v="2020-11-01T00:00:00"/>
    <x v="0"/>
    <x v="13"/>
    <n v="241.72199999999998"/>
    <n v="68.177999999999997"/>
    <x v="1"/>
  </r>
  <r>
    <x v="4"/>
    <x v="10"/>
    <n v="16"/>
    <s v="Brown 5"/>
    <n v="0.8"/>
    <n v="0"/>
    <n v="0.9"/>
    <n v="2"/>
    <n v="11.6"/>
    <n v="14346"/>
    <n v="12"/>
    <n v="377.5"/>
    <n v="44"/>
    <n v="0"/>
    <n v="1"/>
    <n v="0"/>
    <n v="0"/>
    <n v="54.16"/>
    <n v="54.86"/>
    <n v="44"/>
    <s v="2017Plan"/>
    <d v="2020-11-01T00:00:00"/>
    <x v="0"/>
    <x v="14"/>
    <n v="0.376"/>
    <n v="0.42400000000000004"/>
    <x v="2"/>
  </r>
  <r>
    <x v="4"/>
    <x v="1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14"/>
    <n v="0"/>
    <n v="0"/>
    <x v="2"/>
  </r>
  <r>
    <x v="4"/>
    <x v="10"/>
    <n v="18"/>
    <s v="Brown 6"/>
    <n v="4.2"/>
    <n v="0"/>
    <n v="3.8"/>
    <n v="3"/>
    <n v="47"/>
    <n v="11076"/>
    <n v="32"/>
    <n v="377.5"/>
    <n v="178"/>
    <n v="1"/>
    <n v="27"/>
    <n v="0"/>
    <n v="14"/>
    <n v="45.18"/>
    <n v="51.63"/>
    <n v="219"/>
    <s v="2017Plan"/>
    <d v="2020-11-01T00:00:00"/>
    <x v="0"/>
    <x v="15"/>
    <n v="2.6040000000000001"/>
    <n v="1.5960000000000001"/>
    <x v="2"/>
  </r>
  <r>
    <x v="4"/>
    <x v="10"/>
    <n v="19"/>
    <s v="Brown 7"/>
    <n v="1.9"/>
    <n v="0"/>
    <n v="1.7"/>
    <n v="2"/>
    <n v="21.5"/>
    <n v="11197"/>
    <n v="15"/>
    <n v="377.5"/>
    <n v="81"/>
    <n v="0"/>
    <n v="20"/>
    <n v="0"/>
    <n v="7"/>
    <n v="45.77"/>
    <n v="56.08"/>
    <n v="107"/>
    <s v="2017Plan"/>
    <d v="2020-11-01T00:00:00"/>
    <x v="0"/>
    <x v="16"/>
    <n v="1.1779999999999999"/>
    <n v="0.72199999999999998"/>
    <x v="2"/>
  </r>
  <r>
    <x v="4"/>
    <x v="10"/>
    <n v="20"/>
    <s v="Brown 8"/>
    <n v="1.2"/>
    <n v="0"/>
    <n v="1.4"/>
    <n v="3"/>
    <n v="19.8"/>
    <n v="16518"/>
    <n v="24"/>
    <n v="377.5"/>
    <n v="75"/>
    <n v="0"/>
    <n v="1"/>
    <n v="0"/>
    <n v="0"/>
    <n v="62.36"/>
    <n v="63.1"/>
    <n v="76"/>
    <s v="2017Plan"/>
    <d v="2020-11-01T00:00:00"/>
    <x v="0"/>
    <x v="17"/>
    <n v="1.2"/>
    <s v="N/A"/>
    <x v="2"/>
  </r>
  <r>
    <x v="4"/>
    <x v="1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17"/>
    <n v="0"/>
    <s v="N/A"/>
    <x v="2"/>
  </r>
  <r>
    <x v="4"/>
    <x v="10"/>
    <n v="22"/>
    <s v="Brown 9"/>
    <n v="0.2"/>
    <n v="0"/>
    <n v="0.2"/>
    <n v="1"/>
    <n v="3.3"/>
    <n v="16518"/>
    <n v="4"/>
    <n v="377.5"/>
    <n v="12"/>
    <n v="0"/>
    <n v="0"/>
    <n v="0"/>
    <n v="0"/>
    <n v="62.36"/>
    <n v="63.95"/>
    <n v="13"/>
    <s v="2017Plan"/>
    <d v="2020-11-01T00:00:00"/>
    <x v="0"/>
    <x v="18"/>
    <n v="0.2"/>
    <s v="N/A"/>
    <x v="2"/>
  </r>
  <r>
    <x v="4"/>
    <x v="1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18"/>
    <n v="0"/>
    <s v="N/A"/>
    <x v="2"/>
  </r>
  <r>
    <x v="4"/>
    <x v="10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19"/>
    <n v="0"/>
    <s v="N/A"/>
    <x v="2"/>
  </r>
  <r>
    <x v="4"/>
    <x v="1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19"/>
    <n v="0"/>
    <s v="N/A"/>
    <x v="2"/>
  </r>
  <r>
    <x v="4"/>
    <x v="10"/>
    <n v="26"/>
    <s v="Brown 11"/>
    <n v="1"/>
    <n v="0"/>
    <n v="1.2"/>
    <n v="2"/>
    <n v="16.5"/>
    <n v="16518"/>
    <n v="20"/>
    <n v="377.5"/>
    <n v="62"/>
    <n v="0"/>
    <n v="1"/>
    <n v="0"/>
    <n v="0"/>
    <n v="62.36"/>
    <n v="62.93"/>
    <n v="63"/>
    <s v="2017Plan"/>
    <d v="2020-11-01T00:00:00"/>
    <x v="0"/>
    <x v="20"/>
    <n v="1"/>
    <s v="N/A"/>
    <x v="2"/>
  </r>
  <r>
    <x v="4"/>
    <x v="1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20"/>
    <n v="0"/>
    <s v="N/A"/>
    <x v="2"/>
  </r>
  <r>
    <x v="4"/>
    <x v="10"/>
    <n v="28"/>
    <s v="Paddys Run 13"/>
    <n v="13.3"/>
    <n v="0"/>
    <n v="10.5"/>
    <n v="14"/>
    <n v="144.30000000000001"/>
    <n v="10869"/>
    <n v="95"/>
    <n v="377.5"/>
    <n v="545"/>
    <n v="1"/>
    <n v="2"/>
    <n v="0"/>
    <n v="0"/>
    <n v="41.04"/>
    <n v="41.21"/>
    <n v="547"/>
    <s v="2017Plan"/>
    <d v="2020-11-01T00:00:00"/>
    <x v="0"/>
    <x v="21"/>
    <n v="6.2510000000000003"/>
    <n v="7.0490000000000004"/>
    <x v="2"/>
  </r>
  <r>
    <x v="4"/>
    <x v="10"/>
    <n v="29"/>
    <s v="Trimble Co 05"/>
    <n v="9.6999999999999993"/>
    <n v="0"/>
    <n v="8"/>
    <n v="10"/>
    <n v="112.4"/>
    <n v="11613"/>
    <n v="79"/>
    <n v="377.5"/>
    <n v="424"/>
    <n v="0"/>
    <n v="2"/>
    <n v="0"/>
    <n v="0"/>
    <n v="43.84"/>
    <n v="44.02"/>
    <n v="426"/>
    <s v="2017Plan"/>
    <d v="2020-11-01T00:00:00"/>
    <x v="0"/>
    <x v="22"/>
    <n v="6.8869999999999996"/>
    <n v="2.8129999999999997"/>
    <x v="2"/>
  </r>
  <r>
    <x v="4"/>
    <x v="10"/>
    <n v="30"/>
    <s v="Trimble Co 06"/>
    <n v="8.8000000000000007"/>
    <n v="0"/>
    <n v="7.2"/>
    <n v="15"/>
    <n v="101.6"/>
    <n v="11576"/>
    <n v="71"/>
    <n v="377.6"/>
    <n v="384"/>
    <n v="1"/>
    <n v="3"/>
    <n v="0"/>
    <n v="0"/>
    <n v="43.71"/>
    <n v="43.99"/>
    <n v="386"/>
    <s v="2017Plan"/>
    <d v="2020-11-01T00:00:00"/>
    <x v="0"/>
    <x v="23"/>
    <n v="6.2480000000000002"/>
    <n v="2.552"/>
    <x v="2"/>
  </r>
  <r>
    <x v="4"/>
    <x v="10"/>
    <n v="31"/>
    <s v="Trimble Co 07"/>
    <n v="10.4"/>
    <n v="0"/>
    <n v="8.5"/>
    <n v="10"/>
    <n v="117.2"/>
    <n v="11264"/>
    <n v="78"/>
    <n v="377.5"/>
    <n v="442"/>
    <n v="0"/>
    <n v="2"/>
    <n v="0"/>
    <n v="0"/>
    <n v="42.53"/>
    <n v="42.69"/>
    <n v="444"/>
    <s v="2017Plan"/>
    <d v="2020-11-01T00:00:00"/>
    <x v="0"/>
    <x v="24"/>
    <n v="6.5520000000000005"/>
    <n v="3.8479999999999999"/>
    <x v="2"/>
  </r>
  <r>
    <x v="4"/>
    <x v="10"/>
    <n v="32"/>
    <s v="Trimble Co 08"/>
    <n v="4.9000000000000004"/>
    <n v="0"/>
    <n v="4"/>
    <n v="6"/>
    <n v="53.9"/>
    <n v="10958"/>
    <n v="34"/>
    <n v="377.5"/>
    <n v="204"/>
    <n v="0"/>
    <n v="1"/>
    <n v="0"/>
    <n v="0"/>
    <n v="41.37"/>
    <n v="41.57"/>
    <n v="205"/>
    <s v="2017Plan"/>
    <d v="2020-11-01T00:00:00"/>
    <x v="0"/>
    <x v="25"/>
    <n v="3.0870000000000002"/>
    <n v="1.8130000000000002"/>
    <x v="2"/>
  </r>
  <r>
    <x v="4"/>
    <x v="10"/>
    <n v="33"/>
    <s v="Trimble Co 09"/>
    <n v="7"/>
    <n v="0"/>
    <n v="5.8"/>
    <n v="5"/>
    <n v="78.2"/>
    <n v="11129"/>
    <n v="51"/>
    <n v="377.6"/>
    <n v="295"/>
    <n v="0"/>
    <n v="1"/>
    <n v="0"/>
    <n v="0"/>
    <n v="42.02"/>
    <n v="42.14"/>
    <n v="296"/>
    <s v="2017Plan"/>
    <d v="2020-11-01T00:00:00"/>
    <x v="0"/>
    <x v="26"/>
    <n v="4.41"/>
    <n v="2.59"/>
    <x v="2"/>
  </r>
  <r>
    <x v="4"/>
    <x v="10"/>
    <n v="34"/>
    <s v="Trimble Co 10"/>
    <n v="2.9"/>
    <n v="0"/>
    <n v="2.4"/>
    <n v="5"/>
    <n v="32.6"/>
    <n v="11075"/>
    <n v="21"/>
    <n v="377.5"/>
    <n v="123"/>
    <n v="0"/>
    <n v="1"/>
    <n v="0"/>
    <n v="0"/>
    <n v="41.81"/>
    <n v="42.08"/>
    <n v="124"/>
    <s v="2017Plan"/>
    <d v="2020-11-01T00:00:00"/>
    <x v="0"/>
    <x v="27"/>
    <n v="1.827"/>
    <n v="1.073"/>
    <x v="2"/>
  </r>
  <r>
    <x v="4"/>
    <x v="1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28"/>
    <s v="N/A"/>
    <n v="0"/>
    <x v="2"/>
  </r>
  <r>
    <x v="4"/>
    <x v="1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29"/>
    <n v="0"/>
    <s v="N/A"/>
    <x v="2"/>
  </r>
  <r>
    <x v="4"/>
    <x v="1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30"/>
    <s v="N/A"/>
    <n v="0"/>
    <x v="2"/>
  </r>
  <r>
    <x v="4"/>
    <x v="1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31"/>
    <s v="N/A"/>
    <n v="0"/>
    <x v="2"/>
  </r>
  <r>
    <x v="4"/>
    <x v="1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32"/>
    <s v="N/A"/>
    <n v="0"/>
    <x v="2"/>
  </r>
  <r>
    <x v="4"/>
    <x v="10"/>
    <n v="40"/>
    <s v="Dix Dam"/>
    <n v="4.5999999999999996"/>
    <n v="0"/>
    <n v="20.100000000000001"/>
    <n v="31"/>
    <s v=""/>
    <s v=""/>
    <n v="161"/>
    <n v="0"/>
    <n v="0"/>
    <s v=""/>
    <n v="0"/>
    <n v="0"/>
    <n v="0"/>
    <n v="0"/>
    <n v="0"/>
    <n v="0"/>
    <s v="2017Plan"/>
    <d v="2020-11-01T00:00:00"/>
    <x v="0"/>
    <x v="33"/>
    <n v="4.5999999999999996"/>
    <s v="N/A"/>
    <x v="3"/>
  </r>
  <r>
    <x v="4"/>
    <x v="10"/>
    <n v="41"/>
    <s v="Ohio Falls"/>
    <n v="27.6"/>
    <n v="0"/>
    <n v="100"/>
    <n v="0"/>
    <s v=""/>
    <s v=""/>
    <n v="720"/>
    <n v="0"/>
    <n v="0"/>
    <s v=""/>
    <n v="0"/>
    <n v="0"/>
    <n v="0"/>
    <n v="0"/>
    <n v="0"/>
    <n v="0"/>
    <s v="2017Plan"/>
    <d v="2020-11-01T00:00:00"/>
    <x v="0"/>
    <x v="34"/>
    <s v="N/A"/>
    <n v="27.6"/>
    <x v="3"/>
  </r>
  <r>
    <x v="4"/>
    <x v="10"/>
    <n v="42"/>
    <s v="Brown Solar"/>
    <n v="1.2"/>
    <n v="0"/>
    <n v="100"/>
    <n v="0"/>
    <s v=""/>
    <s v=""/>
    <n v="720"/>
    <n v="0"/>
    <n v="0"/>
    <s v=""/>
    <n v="0"/>
    <n v="0"/>
    <n v="0"/>
    <n v="0"/>
    <n v="0"/>
    <n v="0"/>
    <s v="2017Plan"/>
    <d v="2020-11-01T00:00:00"/>
    <x v="0"/>
    <x v="35"/>
    <n v="0.73199999999999998"/>
    <n v="0.46799999999999997"/>
    <x v="4"/>
  </r>
  <r>
    <x v="4"/>
    <x v="10"/>
    <n v="43"/>
    <s v="OVEC-K Min"/>
    <n v="11.2"/>
    <n v="0"/>
    <n v="100"/>
    <n v="0"/>
    <n v="1116"/>
    <n v="100000"/>
    <n v="720"/>
    <n v="28.3"/>
    <n v="316"/>
    <n v="0"/>
    <n v="0"/>
    <n v="0"/>
    <n v="0"/>
    <n v="28.32"/>
    <n v="28.32"/>
    <n v="316"/>
    <s v="2017Plan"/>
    <d v="2020-11-01T00:00:00"/>
    <x v="0"/>
    <x v="36"/>
    <n v="11.2"/>
    <s v="N/A"/>
    <x v="0"/>
  </r>
  <r>
    <x v="4"/>
    <x v="10"/>
    <n v="44"/>
    <s v="OVEC-K Max"/>
    <n v="4.8"/>
    <n v="0"/>
    <n v="20.399999999999999"/>
    <n v="41"/>
    <n v="482.6"/>
    <n v="100000"/>
    <n v="147"/>
    <n v="28.3"/>
    <n v="137"/>
    <n v="0"/>
    <n v="0"/>
    <n v="0"/>
    <n v="0"/>
    <n v="28.32"/>
    <n v="28.32"/>
    <n v="137"/>
    <s v="2017Plan"/>
    <d v="2020-11-01T00:00:00"/>
    <x v="0"/>
    <x v="36"/>
    <n v="4.8"/>
    <s v="N/A"/>
    <x v="0"/>
  </r>
  <r>
    <x v="4"/>
    <x v="10"/>
    <n v="45"/>
    <s v="OVEC-L Min"/>
    <n v="24.8"/>
    <n v="0"/>
    <n v="100"/>
    <n v="0"/>
    <n v="2484"/>
    <n v="100000"/>
    <n v="720"/>
    <n v="28.3"/>
    <n v="703"/>
    <n v="0"/>
    <n v="0"/>
    <n v="0"/>
    <n v="0"/>
    <n v="28.32"/>
    <n v="28.32"/>
    <n v="703"/>
    <s v="2017Plan"/>
    <d v="2020-11-01T00:00:00"/>
    <x v="0"/>
    <x v="36"/>
    <s v="N/A"/>
    <n v="24.8"/>
    <x v="0"/>
  </r>
  <r>
    <x v="4"/>
    <x v="10"/>
    <n v="46"/>
    <s v="OVEC-L Max"/>
    <n v="15.1"/>
    <n v="0"/>
    <n v="28.3"/>
    <n v="51"/>
    <n v="1509.6"/>
    <n v="100000"/>
    <n v="204"/>
    <n v="28.3"/>
    <n v="427"/>
    <n v="0"/>
    <n v="0"/>
    <n v="0"/>
    <n v="0"/>
    <n v="28.32"/>
    <n v="28.32"/>
    <n v="427"/>
    <s v="2017Plan"/>
    <d v="2020-11-01T00:00:00"/>
    <x v="0"/>
    <x v="36"/>
    <s v="N/A"/>
    <n v="15.1"/>
    <x v="0"/>
  </r>
  <r>
    <x v="4"/>
    <x v="10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5"/>
  </r>
  <r>
    <x v="4"/>
    <x v="10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5"/>
  </r>
  <r>
    <x v="4"/>
    <x v="10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5"/>
  </r>
  <r>
    <x v="4"/>
    <x v="10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5"/>
  </r>
  <r>
    <x v="4"/>
    <x v="1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5"/>
  </r>
  <r>
    <x v="4"/>
    <x v="1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5"/>
  </r>
  <r>
    <x v="4"/>
    <x v="1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5"/>
  </r>
  <r>
    <x v="4"/>
    <x v="1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5"/>
  </r>
  <r>
    <x v="4"/>
    <x v="1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5"/>
  </r>
  <r>
    <x v="4"/>
    <x v="10"/>
    <n v="56"/>
    <s v="PUR7X8 1"/>
    <n v="0.8"/>
    <n v="0"/>
    <n v="6.2"/>
    <n v="6"/>
    <s v=""/>
    <s v=""/>
    <n v="15"/>
    <n v="25.4"/>
    <n v="19"/>
    <s v=""/>
    <n v="0"/>
    <n v="0"/>
    <n v="5"/>
    <n v="31.97"/>
    <n v="31.97"/>
    <n v="24"/>
    <s v="2017Plan"/>
    <d v="2020-11-01T00:00:00"/>
    <x v="0"/>
    <x v="37"/>
    <s v="N/A"/>
    <s v="N/A"/>
    <x v="5"/>
  </r>
  <r>
    <x v="4"/>
    <x v="10"/>
    <n v="57"/>
    <s v="PUR7X8 2"/>
    <n v="0.7"/>
    <n v="0"/>
    <n v="5.4"/>
    <n v="4"/>
    <s v=""/>
    <s v=""/>
    <n v="13"/>
    <n v="24.9"/>
    <n v="16"/>
    <s v=""/>
    <n v="0"/>
    <n v="0"/>
    <n v="4"/>
    <n v="31.47"/>
    <n v="31.47"/>
    <n v="20"/>
    <s v="2017Plan"/>
    <d v="2020-11-01T00:00:00"/>
    <x v="0"/>
    <x v="37"/>
    <s v="N/A"/>
    <s v="N/A"/>
    <x v="5"/>
  </r>
  <r>
    <x v="4"/>
    <x v="10"/>
    <n v="58"/>
    <s v="PUR7X8 3"/>
    <n v="0.6"/>
    <n v="0"/>
    <n v="4.5999999999999996"/>
    <n v="5"/>
    <s v=""/>
    <s v=""/>
    <n v="11"/>
    <n v="24.1"/>
    <n v="13"/>
    <s v=""/>
    <n v="0"/>
    <n v="0"/>
    <n v="4"/>
    <n v="30.73"/>
    <n v="30.73"/>
    <n v="17"/>
    <s v="2017Plan"/>
    <d v="2020-11-01T00:00:00"/>
    <x v="0"/>
    <x v="37"/>
    <s v="N/A"/>
    <s v="N/A"/>
    <x v="5"/>
  </r>
  <r>
    <x v="4"/>
    <x v="10"/>
    <n v="59"/>
    <s v="PUR7X8 4"/>
    <n v="0.4"/>
    <n v="0"/>
    <n v="2.9"/>
    <n v="3"/>
    <s v=""/>
    <s v=""/>
    <n v="7"/>
    <n v="21.3"/>
    <n v="7"/>
    <s v=""/>
    <n v="0"/>
    <n v="0"/>
    <n v="2"/>
    <n v="27.86"/>
    <n v="27.86"/>
    <n v="10"/>
    <s v="2017Plan"/>
    <d v="2020-11-01T00:00:00"/>
    <x v="0"/>
    <x v="37"/>
    <s v="N/A"/>
    <s v="N/A"/>
    <x v="5"/>
  </r>
  <r>
    <x v="4"/>
    <x v="10"/>
    <n v="60"/>
    <s v="NF5X16NF1"/>
    <n v="-11.7"/>
    <n v="0"/>
    <n v="8.6999999999999993"/>
    <n v="26"/>
    <s v=""/>
    <s v=""/>
    <n v="278"/>
    <n v="40.6"/>
    <n v="-475"/>
    <s v=""/>
    <n v="0"/>
    <n v="0"/>
    <n v="124"/>
    <n v="30.02"/>
    <n v="30.02"/>
    <n v="-351"/>
    <s v="2017Plan"/>
    <d v="2020-11-01T00:00:00"/>
    <x v="0"/>
    <x v="37"/>
    <s v="N/A"/>
    <s v="N/A"/>
    <x v="6"/>
  </r>
  <r>
    <x v="4"/>
    <x v="10"/>
    <n v="61"/>
    <s v="NF7X8NF01"/>
    <n v="-2.8"/>
    <n v="0"/>
    <n v="11.6"/>
    <n v="30"/>
    <s v=""/>
    <s v=""/>
    <n v="225"/>
    <n v="37.299999999999997"/>
    <n v="-103"/>
    <s v=""/>
    <n v="0"/>
    <n v="0"/>
    <n v="26"/>
    <n v="27.82"/>
    <n v="27.82"/>
    <n v="-77"/>
    <s v="2017Plan"/>
    <d v="2020-11-01T00:00:00"/>
    <x v="0"/>
    <x v="37"/>
    <s v="N/A"/>
    <s v="N/A"/>
    <x v="6"/>
  </r>
  <r>
    <x v="4"/>
    <x v="10"/>
    <n v="62"/>
    <s v="NF2X16SAT1"/>
    <n v="-2.5"/>
    <n v="0"/>
    <n v="11.3"/>
    <n v="3"/>
    <s v=""/>
    <s v=""/>
    <n v="48"/>
    <n v="36.4"/>
    <n v="-92"/>
    <s v=""/>
    <n v="0"/>
    <n v="0"/>
    <n v="23"/>
    <n v="27.21"/>
    <n v="27.21"/>
    <n v="-69"/>
    <s v="2017Plan"/>
    <d v="2020-11-01T00:00:00"/>
    <x v="0"/>
    <x v="37"/>
    <s v="N/A"/>
    <s v="N/A"/>
    <x v="6"/>
  </r>
  <r>
    <x v="4"/>
    <x v="10"/>
    <n v="63"/>
    <s v="NF2X16SUN1"/>
    <n v="-2.2999999999999998"/>
    <n v="0"/>
    <n v="8.1999999999999993"/>
    <n v="6"/>
    <s v=""/>
    <s v=""/>
    <n v="57"/>
    <n v="34.9"/>
    <n v="-80"/>
    <s v=""/>
    <n v="0"/>
    <n v="0"/>
    <n v="21"/>
    <n v="25.91"/>
    <n v="25.91"/>
    <n v="-59"/>
    <s v="2017Plan"/>
    <d v="2020-11-01T00:00:00"/>
    <x v="0"/>
    <x v="37"/>
    <s v="N/A"/>
    <s v="N/A"/>
    <x v="6"/>
  </r>
  <r>
    <x v="4"/>
    <x v="1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6"/>
  </r>
  <r>
    <x v="4"/>
    <x v="1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6"/>
  </r>
  <r>
    <x v="4"/>
    <x v="1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6"/>
  </r>
  <r>
    <x v="4"/>
    <x v="1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6"/>
  </r>
  <r>
    <x v="4"/>
    <x v="1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11-01T00:00:00"/>
    <x v="0"/>
    <x v="37"/>
    <s v="N/A"/>
    <s v="N/A"/>
    <x v="7"/>
  </r>
  <r>
    <x v="4"/>
    <x v="1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37"/>
    <s v="N/A"/>
    <s v="N/A"/>
    <x v="1"/>
  </r>
  <r>
    <x v="4"/>
    <x v="1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37"/>
    <s v="N/A"/>
    <s v="N/A"/>
    <x v="1"/>
  </r>
  <r>
    <x v="4"/>
    <x v="1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37"/>
    <s v="N/A"/>
    <s v="N/A"/>
    <x v="1"/>
  </r>
  <r>
    <x v="4"/>
    <x v="1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37"/>
    <s v="N/A"/>
    <s v="N/A"/>
    <x v="1"/>
  </r>
  <r>
    <x v="4"/>
    <x v="10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1-01T00:00:00"/>
    <x v="0"/>
    <x v="38"/>
    <s v="N/A"/>
    <n v="0"/>
    <x v="2"/>
  </r>
  <r>
    <x v="4"/>
    <x v="11"/>
    <n v="1"/>
    <s v="Brown 1"/>
    <n v="3.9"/>
    <n v="0"/>
    <n v="4.9000000000000004"/>
    <n v="2"/>
    <n v="46"/>
    <n v="11726"/>
    <n v="98"/>
    <n v="277"/>
    <n v="127"/>
    <n v="2"/>
    <n v="36"/>
    <n v="0"/>
    <n v="12"/>
    <n v="35.49"/>
    <n v="44.54"/>
    <n v="175"/>
    <s v="2017Plan"/>
    <d v="2020-12-01T00:00:00"/>
    <x v="0"/>
    <x v="0"/>
    <n v="3.9"/>
    <s v="N/A"/>
    <x v="0"/>
  </r>
  <r>
    <x v="4"/>
    <x v="11"/>
    <n v="2"/>
    <s v="Brown 2"/>
    <n v="27.7"/>
    <n v="0"/>
    <n v="22.2"/>
    <n v="3"/>
    <n v="304.5"/>
    <n v="10986"/>
    <n v="421"/>
    <n v="277"/>
    <n v="843"/>
    <n v="2"/>
    <n v="44"/>
    <n v="0"/>
    <n v="63"/>
    <n v="32.700000000000003"/>
    <n v="34.28"/>
    <n v="950"/>
    <s v="2017Plan"/>
    <d v="2020-12-01T00:00:00"/>
    <x v="0"/>
    <x v="1"/>
    <n v="27.7"/>
    <s v="N/A"/>
    <x v="0"/>
  </r>
  <r>
    <x v="4"/>
    <x v="11"/>
    <n v="3"/>
    <s v="Brown 3"/>
    <n v="45.2"/>
    <n v="0"/>
    <n v="14.7"/>
    <n v="4"/>
    <n v="549.9"/>
    <n v="12167"/>
    <n v="292"/>
    <n v="277"/>
    <n v="1523"/>
    <n v="4"/>
    <n v="83"/>
    <n v="0"/>
    <n v="145"/>
    <n v="36.909999999999997"/>
    <n v="38.74"/>
    <n v="1751"/>
    <s v="2017Plan"/>
    <d v="2020-12-01T00:00:00"/>
    <x v="0"/>
    <x v="2"/>
    <n v="45.2"/>
    <s v="N/A"/>
    <x v="0"/>
  </r>
  <r>
    <x v="4"/>
    <x v="11"/>
    <n v="4"/>
    <s v="Ghent 1"/>
    <n v="274.39999999999998"/>
    <n v="0"/>
    <n v="77.5"/>
    <n v="3"/>
    <n v="2846.4"/>
    <n v="10375"/>
    <n v="659"/>
    <n v="206.3"/>
    <n v="5873"/>
    <n v="3"/>
    <n v="63"/>
    <n v="0"/>
    <n v="561"/>
    <n v="23.45"/>
    <n v="23.68"/>
    <n v="6496"/>
    <s v="2017Plan"/>
    <d v="2020-12-01T00:00:00"/>
    <x v="0"/>
    <x v="3"/>
    <n v="274.39999999999998"/>
    <s v="N/A"/>
    <x v="0"/>
  </r>
  <r>
    <x v="4"/>
    <x v="11"/>
    <n v="5"/>
    <s v="Ghent 2"/>
    <n v="286.3"/>
    <n v="0"/>
    <n v="81"/>
    <n v="2"/>
    <n v="2949.2"/>
    <n v="10303"/>
    <n v="696"/>
    <n v="206.3"/>
    <n v="6085"/>
    <n v="2"/>
    <n v="37"/>
    <n v="0"/>
    <n v="342"/>
    <n v="22.45"/>
    <n v="22.58"/>
    <n v="6464"/>
    <s v="2017Plan"/>
    <d v="2020-12-01T00:00:00"/>
    <x v="0"/>
    <x v="4"/>
    <n v="286.3"/>
    <s v="N/A"/>
    <x v="0"/>
  </r>
  <r>
    <x v="4"/>
    <x v="11"/>
    <n v="6"/>
    <s v="Ghent 3"/>
    <n v="257.3"/>
    <n v="0"/>
    <n v="72.400000000000006"/>
    <n v="2"/>
    <n v="2880"/>
    <n v="11193"/>
    <n v="695"/>
    <n v="206.3"/>
    <n v="5942"/>
    <n v="3"/>
    <n v="60"/>
    <n v="0"/>
    <n v="512"/>
    <n v="25.08"/>
    <n v="25.32"/>
    <n v="6515"/>
    <s v="2017Plan"/>
    <d v="2020-12-01T00:00:00"/>
    <x v="0"/>
    <x v="5"/>
    <n v="257.3"/>
    <s v="N/A"/>
    <x v="0"/>
  </r>
  <r>
    <x v="4"/>
    <x v="11"/>
    <n v="7"/>
    <s v="Ghent 4"/>
    <n v="300"/>
    <n v="0"/>
    <n v="82.8"/>
    <n v="1"/>
    <n v="3257"/>
    <n v="10858"/>
    <n v="694"/>
    <n v="206.3"/>
    <n v="6720"/>
    <n v="2"/>
    <n v="36"/>
    <n v="0"/>
    <n v="619"/>
    <n v="24.47"/>
    <n v="24.59"/>
    <n v="7376"/>
    <s v="2017Plan"/>
    <d v="2020-12-01T00:00:00"/>
    <x v="0"/>
    <x v="6"/>
    <n v="300"/>
    <s v="N/A"/>
    <x v="0"/>
  </r>
  <r>
    <x v="4"/>
    <x v="11"/>
    <n v="8"/>
    <s v="Mill Creek 1"/>
    <n v="169.2"/>
    <n v="0"/>
    <n v="75.8"/>
    <n v="2"/>
    <n v="1774.8"/>
    <n v="10488"/>
    <n v="686"/>
    <n v="204.8"/>
    <n v="3634"/>
    <n v="4"/>
    <n v="18"/>
    <n v="0"/>
    <n v="155"/>
    <n v="22.4"/>
    <n v="22.5"/>
    <n v="3808"/>
    <s v="2017Plan"/>
    <d v="2020-12-01T00:00:00"/>
    <x v="0"/>
    <x v="7"/>
    <s v="N/A"/>
    <n v="169.2"/>
    <x v="0"/>
  </r>
  <r>
    <x v="4"/>
    <x v="11"/>
    <n v="9"/>
    <s v="Mill Creek 2"/>
    <n v="168.6"/>
    <n v="0"/>
    <n v="76.8"/>
    <n v="2"/>
    <n v="1788.8"/>
    <n v="10611"/>
    <n v="686"/>
    <n v="204.8"/>
    <n v="3663"/>
    <n v="4"/>
    <n v="18"/>
    <n v="0"/>
    <n v="196"/>
    <n v="22.89"/>
    <n v="23"/>
    <n v="3878"/>
    <s v="2017Plan"/>
    <d v="2020-12-01T00:00:00"/>
    <x v="0"/>
    <x v="8"/>
    <s v="N/A"/>
    <n v="168.6"/>
    <x v="0"/>
  </r>
  <r>
    <x v="4"/>
    <x v="11"/>
    <n v="10"/>
    <s v="Mill Creek 3"/>
    <n v="211.4"/>
    <n v="0"/>
    <n v="73.2"/>
    <n v="2"/>
    <n v="2247.1999999999998"/>
    <n v="10629"/>
    <n v="678"/>
    <n v="204.8"/>
    <n v="4602"/>
    <n v="12"/>
    <n v="51"/>
    <n v="0"/>
    <n v="277"/>
    <n v="23.08"/>
    <n v="23.32"/>
    <n v="4930"/>
    <s v="2017Plan"/>
    <d v="2020-12-01T00:00:00"/>
    <x v="0"/>
    <x v="9"/>
    <s v="N/A"/>
    <n v="211.4"/>
    <x v="0"/>
  </r>
  <r>
    <x v="4"/>
    <x v="11"/>
    <n v="11"/>
    <s v="Mill Creek 4"/>
    <n v="306.5"/>
    <n v="0"/>
    <n v="84.8"/>
    <n v="1"/>
    <n v="3174"/>
    <n v="10356"/>
    <n v="683"/>
    <n v="204.8"/>
    <n v="6499"/>
    <n v="9"/>
    <n v="41"/>
    <n v="0"/>
    <n v="373"/>
    <n v="22.42"/>
    <n v="22.56"/>
    <n v="6913"/>
    <s v="2017Plan"/>
    <d v="2020-12-01T00:00:00"/>
    <x v="0"/>
    <x v="10"/>
    <s v="N/A"/>
    <n v="306.5"/>
    <x v="0"/>
  </r>
  <r>
    <x v="4"/>
    <x v="11"/>
    <n v="12"/>
    <s v="Trimble County 1"/>
    <n v="219.9"/>
    <n v="0"/>
    <n v="79.900000000000006"/>
    <n v="2"/>
    <n v="2339.4"/>
    <n v="10637"/>
    <n v="700"/>
    <n v="202.1"/>
    <n v="4728"/>
    <n v="7"/>
    <n v="26"/>
    <n v="0"/>
    <n v="298"/>
    <n v="22.85"/>
    <n v="22.97"/>
    <n v="5052"/>
    <s v="2017Plan"/>
    <d v="2020-12-01T00:00:00"/>
    <x v="0"/>
    <x v="11"/>
    <s v="N/A"/>
    <n v="219.9"/>
    <x v="0"/>
  </r>
  <r>
    <x v="4"/>
    <x v="11"/>
    <n v="13"/>
    <s v="Trimble County 2"/>
    <n v="369.7"/>
    <n v="0"/>
    <n v="87.2"/>
    <n v="1"/>
    <n v="3372.8"/>
    <n v="9122"/>
    <n v="675"/>
    <n v="210.9"/>
    <n v="7113"/>
    <n v="14"/>
    <n v="55"/>
    <n v="0"/>
    <n v="550"/>
    <n v="20.73"/>
    <n v="20.87"/>
    <n v="7718"/>
    <s v="2017Plan"/>
    <d v="2020-12-01T00:00:00"/>
    <x v="0"/>
    <x v="12"/>
    <n v="299.45699999999999"/>
    <n v="70.242999999999995"/>
    <x v="0"/>
  </r>
  <r>
    <x v="4"/>
    <x v="1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13"/>
    <n v="0"/>
    <n v="0"/>
    <x v="1"/>
  </r>
  <r>
    <x v="4"/>
    <x v="11"/>
    <n v="15"/>
    <s v="Cane Run 7 2X1"/>
    <n v="263.39999999999998"/>
    <n v="0"/>
    <n v="51.8"/>
    <n v="15"/>
    <n v="1843.8"/>
    <n v="6999"/>
    <n v="492"/>
    <n v="393"/>
    <n v="7245"/>
    <n v="45"/>
    <n v="175"/>
    <n v="0"/>
    <n v="420"/>
    <n v="29.1"/>
    <n v="29.76"/>
    <n v="7841"/>
    <s v="2017Plan"/>
    <d v="2020-12-01T00:00:00"/>
    <x v="0"/>
    <x v="13"/>
    <n v="205.452"/>
    <n v="57.947999999999993"/>
    <x v="1"/>
  </r>
  <r>
    <x v="4"/>
    <x v="11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14"/>
    <n v="0"/>
    <n v="0"/>
    <x v="2"/>
  </r>
  <r>
    <x v="4"/>
    <x v="1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14"/>
    <n v="0"/>
    <n v="0"/>
    <x v="2"/>
  </r>
  <r>
    <x v="4"/>
    <x v="11"/>
    <n v="18"/>
    <s v="Brown 6"/>
    <n v="0.7"/>
    <n v="0"/>
    <n v="0.5"/>
    <n v="1"/>
    <n v="7.3"/>
    <n v="11052"/>
    <n v="5"/>
    <n v="395.1"/>
    <n v="29"/>
    <n v="0"/>
    <n v="8"/>
    <n v="0"/>
    <n v="2"/>
    <n v="47.03"/>
    <n v="58.56"/>
    <n v="39"/>
    <s v="2017Plan"/>
    <d v="2020-12-01T00:00:00"/>
    <x v="0"/>
    <x v="15"/>
    <n v="0.434"/>
    <n v="0.26599999999999996"/>
    <x v="2"/>
  </r>
  <r>
    <x v="4"/>
    <x v="11"/>
    <n v="19"/>
    <s v="Brown 7"/>
    <n v="0.7"/>
    <n v="0"/>
    <n v="0.6"/>
    <n v="2"/>
    <n v="8.3000000000000007"/>
    <n v="11456"/>
    <n v="6"/>
    <n v="395.1"/>
    <n v="33"/>
    <n v="0"/>
    <n v="15"/>
    <n v="0"/>
    <n v="3"/>
    <n v="48.98"/>
    <n v="70.2"/>
    <n v="51"/>
    <s v="2017Plan"/>
    <d v="2020-12-01T00:00:00"/>
    <x v="0"/>
    <x v="16"/>
    <n v="0.434"/>
    <n v="0.26599999999999996"/>
    <x v="2"/>
  </r>
  <r>
    <x v="4"/>
    <x v="1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17"/>
    <n v="0"/>
    <s v="N/A"/>
    <x v="2"/>
  </r>
  <r>
    <x v="4"/>
    <x v="1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17"/>
    <n v="0"/>
    <s v="N/A"/>
    <x v="2"/>
  </r>
  <r>
    <x v="4"/>
    <x v="1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18"/>
    <n v="0"/>
    <s v="N/A"/>
    <x v="2"/>
  </r>
  <r>
    <x v="4"/>
    <x v="1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18"/>
    <n v="0"/>
    <s v="N/A"/>
    <x v="2"/>
  </r>
  <r>
    <x v="4"/>
    <x v="11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19"/>
    <n v="0"/>
    <s v="N/A"/>
    <x v="2"/>
  </r>
  <r>
    <x v="4"/>
    <x v="1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19"/>
    <n v="0"/>
    <s v="N/A"/>
    <x v="2"/>
  </r>
  <r>
    <x v="4"/>
    <x v="1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20"/>
    <n v="0"/>
    <s v="N/A"/>
    <x v="2"/>
  </r>
  <r>
    <x v="4"/>
    <x v="1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20"/>
    <n v="0"/>
    <s v="N/A"/>
    <x v="2"/>
  </r>
  <r>
    <x v="4"/>
    <x v="11"/>
    <n v="28"/>
    <s v="Paddys Run 13"/>
    <n v="5.6"/>
    <n v="0"/>
    <n v="4.3"/>
    <n v="5"/>
    <n v="67.2"/>
    <n v="11937"/>
    <n v="53"/>
    <n v="395.1"/>
    <n v="265"/>
    <n v="0"/>
    <n v="1"/>
    <n v="0"/>
    <n v="0"/>
    <n v="47.16"/>
    <n v="47.3"/>
    <n v="266"/>
    <s v="2017Plan"/>
    <d v="2020-12-01T00:00:00"/>
    <x v="0"/>
    <x v="21"/>
    <n v="2.6319999999999997"/>
    <n v="2.968"/>
    <x v="2"/>
  </r>
  <r>
    <x v="4"/>
    <x v="11"/>
    <n v="29"/>
    <s v="Trimble Co 05"/>
    <n v="3.1"/>
    <n v="0"/>
    <n v="2.2999999999999998"/>
    <n v="4"/>
    <n v="34.9"/>
    <n v="11296"/>
    <n v="23"/>
    <n v="395.1"/>
    <n v="138"/>
    <n v="0"/>
    <n v="1"/>
    <n v="0"/>
    <n v="0"/>
    <n v="44.63"/>
    <n v="44.85"/>
    <n v="138"/>
    <s v="2017Plan"/>
    <d v="2020-12-01T00:00:00"/>
    <x v="0"/>
    <x v="22"/>
    <n v="2.2010000000000001"/>
    <n v="0.89899999999999991"/>
    <x v="2"/>
  </r>
  <r>
    <x v="4"/>
    <x v="11"/>
    <n v="30"/>
    <s v="Trimble Co 06"/>
    <n v="6.3"/>
    <n v="0"/>
    <n v="4.8"/>
    <n v="8"/>
    <n v="71.5"/>
    <n v="11271"/>
    <n v="47"/>
    <n v="395.1"/>
    <n v="282"/>
    <n v="0"/>
    <n v="1"/>
    <n v="0"/>
    <n v="0"/>
    <n v="44.53"/>
    <n v="44.75"/>
    <n v="284"/>
    <s v="2017Plan"/>
    <d v="2020-12-01T00:00:00"/>
    <x v="0"/>
    <x v="23"/>
    <n v="4.4729999999999999"/>
    <n v="1.8269999999999997"/>
    <x v="2"/>
  </r>
  <r>
    <x v="4"/>
    <x v="11"/>
    <n v="31"/>
    <s v="Trimble Co 07"/>
    <n v="7.3"/>
    <n v="0"/>
    <n v="5.5"/>
    <n v="7"/>
    <n v="81.599999999999994"/>
    <n v="11188"/>
    <n v="53"/>
    <n v="395.1"/>
    <n v="322"/>
    <n v="0"/>
    <n v="1"/>
    <n v="0"/>
    <n v="0"/>
    <n v="44.2"/>
    <n v="44.37"/>
    <n v="324"/>
    <s v="2017Plan"/>
    <d v="2020-12-01T00:00:00"/>
    <x v="0"/>
    <x v="24"/>
    <n v="4.5990000000000002"/>
    <n v="2.7010000000000001"/>
    <x v="2"/>
  </r>
  <r>
    <x v="4"/>
    <x v="11"/>
    <n v="32"/>
    <s v="Trimble Co 08"/>
    <n v="0.9"/>
    <n v="0"/>
    <n v="0.7"/>
    <n v="2"/>
    <n v="9.6999999999999993"/>
    <n v="10874"/>
    <n v="6"/>
    <n v="395.1"/>
    <n v="38"/>
    <n v="0"/>
    <n v="0"/>
    <n v="0"/>
    <n v="0"/>
    <n v="42.96"/>
    <n v="43.36"/>
    <n v="39"/>
    <s v="2017Plan"/>
    <d v="2020-12-01T00:00:00"/>
    <x v="0"/>
    <x v="25"/>
    <n v="0.56700000000000006"/>
    <n v="0.33300000000000002"/>
    <x v="2"/>
  </r>
  <r>
    <x v="4"/>
    <x v="11"/>
    <n v="33"/>
    <s v="Trimble Co 09"/>
    <n v="1.1000000000000001"/>
    <n v="0"/>
    <n v="0.8"/>
    <n v="3"/>
    <n v="12.2"/>
    <n v="11256"/>
    <n v="8"/>
    <n v="395.1"/>
    <n v="48"/>
    <n v="0"/>
    <n v="1"/>
    <n v="0"/>
    <n v="0"/>
    <n v="44.47"/>
    <n v="44.94"/>
    <n v="49"/>
    <s v="2017Plan"/>
    <d v="2020-12-01T00:00:00"/>
    <x v="0"/>
    <x v="26"/>
    <n v="0.69300000000000006"/>
    <n v="0.40700000000000003"/>
    <x v="2"/>
  </r>
  <r>
    <x v="4"/>
    <x v="11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27"/>
    <n v="0"/>
    <n v="0"/>
    <x v="2"/>
  </r>
  <r>
    <x v="4"/>
    <x v="1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28"/>
    <s v="N/A"/>
    <n v="0"/>
    <x v="2"/>
  </r>
  <r>
    <x v="4"/>
    <x v="1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29"/>
    <n v="0"/>
    <s v="N/A"/>
    <x v="2"/>
  </r>
  <r>
    <x v="4"/>
    <x v="1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30"/>
    <s v="N/A"/>
    <n v="0"/>
    <x v="2"/>
  </r>
  <r>
    <x v="4"/>
    <x v="1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31"/>
    <s v="N/A"/>
    <n v="0"/>
    <x v="2"/>
  </r>
  <r>
    <x v="4"/>
    <x v="1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32"/>
    <s v="N/A"/>
    <n v="0"/>
    <x v="2"/>
  </r>
  <r>
    <x v="4"/>
    <x v="11"/>
    <n v="40"/>
    <s v="Dix Dam"/>
    <n v="9.4"/>
    <n v="0"/>
    <n v="40.200000000000003"/>
    <n v="38"/>
    <s v=""/>
    <s v=""/>
    <n v="308"/>
    <n v="0"/>
    <n v="0"/>
    <s v=""/>
    <n v="0"/>
    <n v="0"/>
    <n v="0"/>
    <n v="0"/>
    <n v="0"/>
    <n v="0"/>
    <s v="2017Plan"/>
    <d v="2020-12-01T00:00:00"/>
    <x v="0"/>
    <x v="33"/>
    <n v="9.4"/>
    <s v="N/A"/>
    <x v="3"/>
  </r>
  <r>
    <x v="4"/>
    <x v="11"/>
    <n v="41"/>
    <s v="Ohio Falls"/>
    <n v="20.7"/>
    <n v="0"/>
    <n v="100"/>
    <n v="0"/>
    <s v=""/>
    <s v=""/>
    <n v="744"/>
    <n v="0"/>
    <n v="0"/>
    <s v=""/>
    <n v="0"/>
    <n v="0"/>
    <n v="0"/>
    <n v="0"/>
    <n v="0"/>
    <n v="0"/>
    <s v="2017Plan"/>
    <d v="2020-12-01T00:00:00"/>
    <x v="0"/>
    <x v="34"/>
    <s v="N/A"/>
    <n v="20.7"/>
    <x v="3"/>
  </r>
  <r>
    <x v="4"/>
    <x v="11"/>
    <n v="42"/>
    <s v="Brown Solar"/>
    <n v="0.9"/>
    <n v="0"/>
    <n v="100"/>
    <n v="0"/>
    <s v=""/>
    <s v=""/>
    <n v="744"/>
    <n v="0"/>
    <n v="0"/>
    <s v=""/>
    <n v="0"/>
    <n v="0"/>
    <n v="0"/>
    <n v="0"/>
    <n v="0"/>
    <n v="0"/>
    <s v="2017Plan"/>
    <d v="2020-12-01T00:00:00"/>
    <x v="0"/>
    <x v="35"/>
    <n v="0.54900000000000004"/>
    <n v="0.35100000000000003"/>
    <x v="4"/>
  </r>
  <r>
    <x v="4"/>
    <x v="11"/>
    <n v="43"/>
    <s v="OVEC-K Min"/>
    <n v="11.5"/>
    <n v="0"/>
    <n v="100"/>
    <n v="0"/>
    <n v="1153.2"/>
    <n v="100000"/>
    <n v="744"/>
    <n v="28.3"/>
    <n v="327"/>
    <n v="0"/>
    <n v="0"/>
    <n v="0"/>
    <n v="0"/>
    <n v="28.32"/>
    <n v="28.32"/>
    <n v="327"/>
    <s v="2017Plan"/>
    <d v="2020-12-01T00:00:00"/>
    <x v="0"/>
    <x v="36"/>
    <n v="11.5"/>
    <s v="N/A"/>
    <x v="0"/>
  </r>
  <r>
    <x v="4"/>
    <x v="11"/>
    <n v="44"/>
    <s v="OVEC-K Max"/>
    <n v="2.8"/>
    <n v="0"/>
    <n v="11.3"/>
    <n v="27"/>
    <n v="277.2"/>
    <n v="100000"/>
    <n v="84"/>
    <n v="28.3"/>
    <n v="78"/>
    <n v="0"/>
    <n v="0"/>
    <n v="0"/>
    <n v="0"/>
    <n v="28.32"/>
    <n v="28.32"/>
    <n v="78"/>
    <s v="2017Plan"/>
    <d v="2020-12-01T00:00:00"/>
    <x v="0"/>
    <x v="36"/>
    <n v="2.8"/>
    <s v="N/A"/>
    <x v="0"/>
  </r>
  <r>
    <x v="4"/>
    <x v="11"/>
    <n v="45"/>
    <s v="OVEC-L Min"/>
    <n v="25.7"/>
    <n v="0"/>
    <n v="100"/>
    <n v="0"/>
    <n v="2566.8000000000002"/>
    <n v="100000"/>
    <n v="744"/>
    <n v="28.3"/>
    <n v="727"/>
    <n v="0"/>
    <n v="0"/>
    <n v="0"/>
    <n v="0"/>
    <n v="28.32"/>
    <n v="28.32"/>
    <n v="727"/>
    <s v="2017Plan"/>
    <d v="2020-12-01T00:00:00"/>
    <x v="0"/>
    <x v="36"/>
    <s v="N/A"/>
    <n v="25.7"/>
    <x v="0"/>
  </r>
  <r>
    <x v="4"/>
    <x v="11"/>
    <n v="46"/>
    <s v="OVEC-L Max"/>
    <n v="10.8"/>
    <n v="0"/>
    <n v="19.399999999999999"/>
    <n v="49"/>
    <n v="1076.5999999999999"/>
    <n v="100000"/>
    <n v="144"/>
    <n v="28.3"/>
    <n v="305"/>
    <n v="0"/>
    <n v="0"/>
    <n v="0"/>
    <n v="0"/>
    <n v="28.32"/>
    <n v="28.32"/>
    <n v="305"/>
    <s v="2017Plan"/>
    <d v="2020-12-01T00:00:00"/>
    <x v="0"/>
    <x v="36"/>
    <s v="N/A"/>
    <n v="10.8"/>
    <x v="0"/>
  </r>
  <r>
    <x v="4"/>
    <x v="1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5"/>
  </r>
  <r>
    <x v="4"/>
    <x v="11"/>
    <n v="60"/>
    <s v="NF5X16NF1"/>
    <n v="-40.200000000000003"/>
    <n v="0"/>
    <n v="27.3"/>
    <n v="22"/>
    <s v=""/>
    <s v=""/>
    <n v="318"/>
    <n v="39.9"/>
    <n v="-1606"/>
    <s v=""/>
    <n v="0"/>
    <n v="0"/>
    <n v="435"/>
    <n v="29.12"/>
    <n v="29.12"/>
    <n v="-1171"/>
    <s v="2017Plan"/>
    <d v="2020-12-01T00:00:00"/>
    <x v="0"/>
    <x v="37"/>
    <s v="N/A"/>
    <s v="N/A"/>
    <x v="6"/>
  </r>
  <r>
    <x v="4"/>
    <x v="11"/>
    <n v="61"/>
    <s v="NF7X8NF01"/>
    <n v="-9"/>
    <n v="0"/>
    <n v="36.4"/>
    <n v="31"/>
    <s v=""/>
    <s v=""/>
    <n v="243"/>
    <n v="37.9"/>
    <n v="-342"/>
    <s v=""/>
    <n v="0"/>
    <n v="0"/>
    <n v="85"/>
    <n v="28.47"/>
    <n v="28.47"/>
    <n v="-257"/>
    <s v="2017Plan"/>
    <d v="2020-12-01T00:00:00"/>
    <x v="0"/>
    <x v="37"/>
    <s v="N/A"/>
    <s v="N/A"/>
    <x v="6"/>
  </r>
  <r>
    <x v="4"/>
    <x v="11"/>
    <n v="62"/>
    <s v="NF2X16SAT1"/>
    <n v="-13.3"/>
    <n v="0"/>
    <n v="59.3"/>
    <n v="4"/>
    <s v=""/>
    <s v=""/>
    <n v="64"/>
    <n v="39.4"/>
    <n v="-523"/>
    <s v=""/>
    <n v="0"/>
    <n v="0"/>
    <n v="126"/>
    <n v="29.94"/>
    <n v="29.94"/>
    <n v="-398"/>
    <s v="2017Plan"/>
    <d v="2020-12-01T00:00:00"/>
    <x v="0"/>
    <x v="37"/>
    <s v="N/A"/>
    <s v="N/A"/>
    <x v="6"/>
  </r>
  <r>
    <x v="4"/>
    <x v="11"/>
    <n v="63"/>
    <s v="NF2X16SUN1"/>
    <n v="-10.9"/>
    <n v="0"/>
    <n v="48.6"/>
    <n v="4"/>
    <s v=""/>
    <s v=""/>
    <n v="64"/>
    <n v="37.9"/>
    <n v="-413"/>
    <s v=""/>
    <n v="0"/>
    <n v="0"/>
    <n v="101"/>
    <n v="28.64"/>
    <n v="28.64"/>
    <n v="-312"/>
    <s v="2017Plan"/>
    <d v="2020-12-01T00:00:00"/>
    <x v="0"/>
    <x v="37"/>
    <s v="N/A"/>
    <s v="N/A"/>
    <x v="6"/>
  </r>
  <r>
    <x v="4"/>
    <x v="1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6"/>
  </r>
  <r>
    <x v="4"/>
    <x v="1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6"/>
  </r>
  <r>
    <x v="4"/>
    <x v="1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6"/>
  </r>
  <r>
    <x v="4"/>
    <x v="1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6"/>
  </r>
  <r>
    <x v="4"/>
    <x v="1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0-12-01T00:00:00"/>
    <x v="0"/>
    <x v="37"/>
    <s v="N/A"/>
    <s v="N/A"/>
    <x v="7"/>
  </r>
  <r>
    <x v="4"/>
    <x v="1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37"/>
    <s v="N/A"/>
    <s v="N/A"/>
    <x v="1"/>
  </r>
  <r>
    <x v="4"/>
    <x v="1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37"/>
    <s v="N/A"/>
    <s v="N/A"/>
    <x v="1"/>
  </r>
  <r>
    <x v="4"/>
    <x v="1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37"/>
    <s v="N/A"/>
    <s v="N/A"/>
    <x v="1"/>
  </r>
  <r>
    <x v="4"/>
    <x v="1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37"/>
    <s v="N/A"/>
    <s v="N/A"/>
    <x v="1"/>
  </r>
  <r>
    <x v="4"/>
    <x v="11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0-12-01T00:00:00"/>
    <x v="0"/>
    <x v="38"/>
    <s v="N/A"/>
    <n v="0"/>
    <x v="2"/>
  </r>
  <r>
    <x v="5"/>
    <x v="0"/>
    <n v="1"/>
    <s v="Brown 1"/>
    <n v="16.5"/>
    <n v="0"/>
    <n v="20.8"/>
    <n v="3"/>
    <n v="193"/>
    <n v="11679"/>
    <n v="401"/>
    <n v="279.10000000000002"/>
    <n v="539"/>
    <n v="3"/>
    <n v="62"/>
    <n v="0"/>
    <n v="51"/>
    <n v="35.67"/>
    <n v="39.4"/>
    <n v="651"/>
    <s v="2017Plan"/>
    <d v="2021-01-01T00:00:00"/>
    <x v="0"/>
    <x v="0"/>
    <n v="16.5"/>
    <s v="N/A"/>
    <x v="0"/>
  </r>
  <r>
    <x v="5"/>
    <x v="0"/>
    <n v="2"/>
    <s v="Brown 2"/>
    <n v="32.299999999999997"/>
    <n v="0"/>
    <n v="25.8"/>
    <n v="4"/>
    <n v="350.8"/>
    <n v="10872"/>
    <n v="445"/>
    <n v="279.2"/>
    <n v="979"/>
    <n v="3"/>
    <n v="60"/>
    <n v="0"/>
    <n v="75"/>
    <n v="32.659999999999997"/>
    <n v="34.51"/>
    <n v="1113"/>
    <s v="2017Plan"/>
    <d v="2021-01-01T00:00:00"/>
    <x v="0"/>
    <x v="1"/>
    <n v="32.299999999999997"/>
    <s v="N/A"/>
    <x v="0"/>
  </r>
  <r>
    <x v="5"/>
    <x v="0"/>
    <n v="3"/>
    <s v="Brown 3"/>
    <n v="71.7"/>
    <n v="0"/>
    <n v="23.3"/>
    <n v="4"/>
    <n v="861.4"/>
    <n v="12010"/>
    <n v="430"/>
    <n v="279.2"/>
    <n v="2405"/>
    <n v="4"/>
    <n v="85"/>
    <n v="0"/>
    <n v="228"/>
    <n v="36.700000000000003"/>
    <n v="37.880000000000003"/>
    <n v="2717"/>
    <s v="2017Plan"/>
    <d v="2021-01-01T00:00:00"/>
    <x v="0"/>
    <x v="2"/>
    <n v="71.7"/>
    <s v="N/A"/>
    <x v="0"/>
  </r>
  <r>
    <x v="5"/>
    <x v="0"/>
    <n v="4"/>
    <s v="Ghent 1"/>
    <n v="299.7"/>
    <n v="0"/>
    <n v="84.6"/>
    <n v="2"/>
    <n v="3105.7"/>
    <n v="10364"/>
    <n v="702"/>
    <n v="208.6"/>
    <n v="6479"/>
    <n v="2"/>
    <n v="43"/>
    <n v="0"/>
    <n v="629"/>
    <n v="23.72"/>
    <n v="23.86"/>
    <n v="7150"/>
    <s v="2017Plan"/>
    <d v="2021-01-01T00:00:00"/>
    <x v="0"/>
    <x v="3"/>
    <n v="299.7"/>
    <s v="N/A"/>
    <x v="0"/>
  </r>
  <r>
    <x v="5"/>
    <x v="0"/>
    <n v="5"/>
    <s v="Ghent 2"/>
    <n v="291"/>
    <n v="0"/>
    <n v="82.3"/>
    <n v="2"/>
    <n v="3001.8"/>
    <n v="10317"/>
    <n v="699"/>
    <n v="208.6"/>
    <n v="6262"/>
    <n v="2"/>
    <n v="38"/>
    <n v="0"/>
    <n v="357"/>
    <n v="22.75"/>
    <n v="22.88"/>
    <n v="6657"/>
    <s v="2017Plan"/>
    <d v="2021-01-01T00:00:00"/>
    <x v="0"/>
    <x v="4"/>
    <n v="291"/>
    <s v="N/A"/>
    <x v="0"/>
  </r>
  <r>
    <x v="5"/>
    <x v="0"/>
    <n v="6"/>
    <s v="Ghent 3"/>
    <n v="276.10000000000002"/>
    <n v="0"/>
    <n v="77.599999999999994"/>
    <n v="1"/>
    <n v="3079.3"/>
    <n v="11153"/>
    <n v="692"/>
    <n v="208.6"/>
    <n v="6424"/>
    <n v="2"/>
    <n v="31"/>
    <n v="0"/>
    <n v="565"/>
    <n v="25.31"/>
    <n v="25.42"/>
    <n v="7019"/>
    <s v="2017Plan"/>
    <d v="2021-01-01T00:00:00"/>
    <x v="0"/>
    <x v="5"/>
    <n v="276.10000000000002"/>
    <s v="N/A"/>
    <x v="0"/>
  </r>
  <r>
    <x v="5"/>
    <x v="0"/>
    <n v="7"/>
    <s v="Ghent 4"/>
    <n v="290.8"/>
    <n v="0"/>
    <n v="80.3"/>
    <n v="2"/>
    <n v="3155.6"/>
    <n v="10852"/>
    <n v="669"/>
    <n v="208.6"/>
    <n v="6583"/>
    <n v="4"/>
    <n v="74"/>
    <n v="0"/>
    <n v="616"/>
    <n v="24.76"/>
    <n v="25.01"/>
    <n v="7274"/>
    <s v="2017Plan"/>
    <d v="2021-01-01T00:00:00"/>
    <x v="0"/>
    <x v="6"/>
    <n v="290.8"/>
    <s v="N/A"/>
    <x v="0"/>
  </r>
  <r>
    <x v="5"/>
    <x v="0"/>
    <n v="8"/>
    <s v="Mill Creek 1"/>
    <n v="181.8"/>
    <n v="0"/>
    <n v="81.5"/>
    <n v="2"/>
    <n v="1916.2"/>
    <n v="10538"/>
    <n v="697"/>
    <n v="206.3"/>
    <n v="3954"/>
    <n v="4"/>
    <n v="18"/>
    <n v="0"/>
    <n v="173"/>
    <n v="22.69"/>
    <n v="22.79"/>
    <n v="4145"/>
    <s v="2017Plan"/>
    <d v="2021-01-01T00:00:00"/>
    <x v="0"/>
    <x v="7"/>
    <s v="N/A"/>
    <n v="181.8"/>
    <x v="0"/>
  </r>
  <r>
    <x v="5"/>
    <x v="0"/>
    <n v="9"/>
    <s v="Mill Creek 2"/>
    <n v="173.7"/>
    <n v="0"/>
    <n v="79.099999999999994"/>
    <n v="2"/>
    <n v="1847.5"/>
    <n v="10636"/>
    <n v="668"/>
    <n v="206.3"/>
    <n v="3812"/>
    <n v="4"/>
    <n v="18"/>
    <n v="0"/>
    <n v="207"/>
    <n v="23.14"/>
    <n v="23.25"/>
    <n v="4038"/>
    <s v="2017Plan"/>
    <d v="2021-01-01T00:00:00"/>
    <x v="0"/>
    <x v="8"/>
    <s v="N/A"/>
    <n v="173.7"/>
    <x v="0"/>
  </r>
  <r>
    <x v="5"/>
    <x v="0"/>
    <n v="10"/>
    <s v="Mill Creek 3"/>
    <n v="212.6"/>
    <n v="0"/>
    <n v="73.7"/>
    <n v="1"/>
    <n v="2268.1999999999998"/>
    <n v="10668"/>
    <n v="618"/>
    <n v="206.3"/>
    <n v="4680"/>
    <n v="6"/>
    <n v="26"/>
    <n v="0"/>
    <n v="286"/>
    <n v="23.35"/>
    <n v="23.48"/>
    <n v="4991"/>
    <s v="2017Plan"/>
    <d v="2021-01-01T00:00:00"/>
    <x v="0"/>
    <x v="9"/>
    <s v="N/A"/>
    <n v="212.6"/>
    <x v="0"/>
  </r>
  <r>
    <x v="5"/>
    <x v="0"/>
    <n v="11"/>
    <s v="Mill Creek 4"/>
    <n v="308.39999999999998"/>
    <n v="0"/>
    <n v="85.3"/>
    <n v="2"/>
    <n v="3195.6"/>
    <n v="10362"/>
    <n v="691"/>
    <n v="206.3"/>
    <n v="6593"/>
    <n v="19"/>
    <n v="82"/>
    <n v="0"/>
    <n v="384"/>
    <n v="22.62"/>
    <n v="22.89"/>
    <n v="7059"/>
    <s v="2017Plan"/>
    <d v="2021-01-01T00:00:00"/>
    <x v="0"/>
    <x v="10"/>
    <s v="N/A"/>
    <n v="308.39999999999998"/>
    <x v="0"/>
  </r>
  <r>
    <x v="5"/>
    <x v="0"/>
    <n v="12"/>
    <s v="Trimble County 1"/>
    <n v="233.5"/>
    <n v="0"/>
    <n v="84.8"/>
    <n v="2"/>
    <n v="2496.8000000000002"/>
    <n v="10691"/>
    <n v="699"/>
    <n v="203.8"/>
    <n v="5089"/>
    <n v="7"/>
    <n v="29"/>
    <n v="0"/>
    <n v="324"/>
    <n v="23.18"/>
    <n v="23.3"/>
    <n v="5442"/>
    <s v="2017Plan"/>
    <d v="2021-01-01T00:00:00"/>
    <x v="0"/>
    <x v="11"/>
    <s v="N/A"/>
    <n v="233.5"/>
    <x v="0"/>
  </r>
  <r>
    <x v="5"/>
    <x v="0"/>
    <n v="13"/>
    <s v="Trimble County 2"/>
    <n v="371.9"/>
    <n v="0"/>
    <n v="87.7"/>
    <n v="1"/>
    <n v="3392.8"/>
    <n v="9122"/>
    <n v="680"/>
    <n v="212.6"/>
    <n v="7213"/>
    <n v="14"/>
    <n v="60"/>
    <n v="0"/>
    <n v="565"/>
    <n v="20.91"/>
    <n v="21.08"/>
    <n v="7838"/>
    <s v="2017Plan"/>
    <d v="2021-01-01T00:00:00"/>
    <x v="0"/>
    <x v="12"/>
    <n v="301.23899999999998"/>
    <n v="70.661000000000001"/>
    <x v="0"/>
  </r>
  <r>
    <x v="5"/>
    <x v="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13"/>
    <n v="0"/>
    <n v="0"/>
    <x v="1"/>
  </r>
  <r>
    <x v="5"/>
    <x v="0"/>
    <n v="15"/>
    <s v="Cane Run 7 2X1"/>
    <n v="269.10000000000002"/>
    <n v="0"/>
    <n v="53"/>
    <n v="10"/>
    <n v="1905.5"/>
    <n v="7080"/>
    <n v="539"/>
    <n v="433.1"/>
    <n v="8253"/>
    <n v="29"/>
    <n v="127"/>
    <n v="0"/>
    <n v="470"/>
    <n v="32.409999999999997"/>
    <n v="32.880000000000003"/>
    <n v="8850"/>
    <s v="2017Plan"/>
    <d v="2021-01-01T00:00:00"/>
    <x v="0"/>
    <x v="13"/>
    <n v="209.89800000000002"/>
    <n v="59.202000000000005"/>
    <x v="1"/>
  </r>
  <r>
    <x v="5"/>
    <x v="0"/>
    <n v="16"/>
    <s v="Brown 5"/>
    <n v="0.5"/>
    <n v="0"/>
    <n v="0.5"/>
    <n v="1"/>
    <n v="7.8"/>
    <n v="14993"/>
    <n v="8"/>
    <n v="435.4"/>
    <n v="34"/>
    <n v="0"/>
    <n v="0"/>
    <n v="0"/>
    <n v="0"/>
    <n v="65.28"/>
    <n v="65.819999999999993"/>
    <n v="34"/>
    <s v="2017Plan"/>
    <d v="2021-01-01T00:00:00"/>
    <x v="0"/>
    <x v="14"/>
    <n v="0.23499999999999999"/>
    <n v="0.26500000000000001"/>
    <x v="2"/>
  </r>
  <r>
    <x v="5"/>
    <x v="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14"/>
    <n v="0"/>
    <n v="0"/>
    <x v="2"/>
  </r>
  <r>
    <x v="5"/>
    <x v="0"/>
    <n v="18"/>
    <s v="Brown 6"/>
    <n v="4.8"/>
    <n v="0"/>
    <n v="3.8"/>
    <n v="3"/>
    <n v="55.7"/>
    <n v="11535"/>
    <n v="41"/>
    <n v="435.4"/>
    <n v="242"/>
    <n v="1"/>
    <n v="26"/>
    <n v="0"/>
    <n v="19"/>
    <n v="54.1"/>
    <n v="59.47"/>
    <n v="287"/>
    <s v="2017Plan"/>
    <d v="2021-01-01T00:00:00"/>
    <x v="0"/>
    <x v="15"/>
    <n v="2.976"/>
    <n v="1.8239999999999998"/>
    <x v="2"/>
  </r>
  <r>
    <x v="5"/>
    <x v="0"/>
    <n v="19"/>
    <s v="Brown 7"/>
    <n v="4.9000000000000004"/>
    <n v="0"/>
    <n v="3.9"/>
    <n v="4"/>
    <n v="56.5"/>
    <n v="11429"/>
    <n v="41"/>
    <n v="435.4"/>
    <n v="246"/>
    <n v="1"/>
    <n v="41"/>
    <n v="0"/>
    <n v="19"/>
    <n v="53.55"/>
    <n v="61.8"/>
    <n v="305"/>
    <s v="2017Plan"/>
    <d v="2021-01-01T00:00:00"/>
    <x v="0"/>
    <x v="16"/>
    <n v="3.0380000000000003"/>
    <n v="1.8620000000000001"/>
    <x v="2"/>
  </r>
  <r>
    <x v="5"/>
    <x v="0"/>
    <n v="20"/>
    <s v="Brown 8"/>
    <n v="0.2"/>
    <n v="0"/>
    <n v="0.3"/>
    <n v="1"/>
    <n v="4.2"/>
    <n v="16927"/>
    <n v="5"/>
    <n v="435.4"/>
    <n v="18"/>
    <n v="0"/>
    <n v="0"/>
    <n v="0"/>
    <n v="0"/>
    <n v="73.7"/>
    <n v="74.83"/>
    <n v="19"/>
    <s v="2017Plan"/>
    <d v="2021-01-01T00:00:00"/>
    <x v="0"/>
    <x v="17"/>
    <n v="0.2"/>
    <s v="N/A"/>
    <x v="2"/>
  </r>
  <r>
    <x v="5"/>
    <x v="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17"/>
    <n v="0"/>
    <s v="N/A"/>
    <x v="2"/>
  </r>
  <r>
    <x v="5"/>
    <x v="0"/>
    <n v="22"/>
    <s v="Brown 9"/>
    <n v="0.1"/>
    <n v="0"/>
    <n v="0.1"/>
    <n v="1"/>
    <n v="1.7"/>
    <n v="16927"/>
    <n v="2"/>
    <n v="435.4"/>
    <n v="7"/>
    <n v="0"/>
    <n v="0"/>
    <n v="0"/>
    <n v="0"/>
    <n v="73.7"/>
    <n v="76.52"/>
    <n v="8"/>
    <s v="2017Plan"/>
    <d v="2021-01-01T00:00:00"/>
    <x v="0"/>
    <x v="18"/>
    <n v="0.1"/>
    <s v="N/A"/>
    <x v="2"/>
  </r>
  <r>
    <x v="5"/>
    <x v="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18"/>
    <n v="0"/>
    <s v="N/A"/>
    <x v="2"/>
  </r>
  <r>
    <x v="5"/>
    <x v="0"/>
    <n v="24"/>
    <s v="Brown 10"/>
    <n v="0.5"/>
    <n v="0"/>
    <n v="0.4"/>
    <n v="1"/>
    <n v="7.6"/>
    <n v="16927"/>
    <n v="9"/>
    <n v="435.4"/>
    <n v="33"/>
    <n v="0"/>
    <n v="0"/>
    <n v="0"/>
    <n v="0"/>
    <n v="73.7"/>
    <n v="74.33"/>
    <n v="33"/>
    <s v="2017Plan"/>
    <d v="2021-01-01T00:00:00"/>
    <x v="0"/>
    <x v="19"/>
    <n v="0.5"/>
    <s v="N/A"/>
    <x v="2"/>
  </r>
  <r>
    <x v="5"/>
    <x v="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19"/>
    <n v="0"/>
    <s v="N/A"/>
    <x v="2"/>
  </r>
  <r>
    <x v="5"/>
    <x v="0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20"/>
    <n v="0"/>
    <s v="N/A"/>
    <x v="2"/>
  </r>
  <r>
    <x v="5"/>
    <x v="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20"/>
    <n v="0"/>
    <s v="N/A"/>
    <x v="2"/>
  </r>
  <r>
    <x v="5"/>
    <x v="0"/>
    <n v="28"/>
    <s v="Paddys Run 13"/>
    <n v="6.1"/>
    <n v="0"/>
    <n v="4.7"/>
    <n v="9"/>
    <n v="65.8"/>
    <n v="10866"/>
    <n v="44"/>
    <n v="435.4"/>
    <n v="286"/>
    <n v="0"/>
    <n v="2"/>
    <n v="0"/>
    <n v="0"/>
    <n v="47.31"/>
    <n v="47.59"/>
    <n v="288"/>
    <s v="2017Plan"/>
    <d v="2021-01-01T00:00:00"/>
    <x v="0"/>
    <x v="21"/>
    <n v="2.8669999999999995"/>
    <n v="3.2330000000000001"/>
    <x v="2"/>
  </r>
  <r>
    <x v="5"/>
    <x v="0"/>
    <n v="29"/>
    <s v="Trimble Co 05"/>
    <n v="9.4"/>
    <n v="0"/>
    <n v="7.1"/>
    <n v="7"/>
    <n v="107.7"/>
    <n v="11408"/>
    <n v="72"/>
    <n v="435.4"/>
    <n v="469"/>
    <n v="0"/>
    <n v="1"/>
    <n v="0"/>
    <n v="0"/>
    <n v="49.67"/>
    <n v="49.81"/>
    <n v="470"/>
    <s v="2017Plan"/>
    <d v="2021-01-01T00:00:00"/>
    <x v="0"/>
    <x v="22"/>
    <n v="6.6739999999999995"/>
    <n v="2.726"/>
    <x v="2"/>
  </r>
  <r>
    <x v="5"/>
    <x v="0"/>
    <n v="30"/>
    <s v="Trimble Co 06"/>
    <n v="12"/>
    <n v="0"/>
    <n v="9"/>
    <n v="9"/>
    <n v="135.5"/>
    <n v="11337"/>
    <n v="90"/>
    <n v="435.4"/>
    <n v="590"/>
    <n v="0"/>
    <n v="2"/>
    <n v="0"/>
    <n v="0"/>
    <n v="49.36"/>
    <n v="49.51"/>
    <n v="592"/>
    <s v="2017Plan"/>
    <d v="2021-01-01T00:00:00"/>
    <x v="0"/>
    <x v="23"/>
    <n v="8.52"/>
    <n v="3.4799999999999995"/>
    <x v="2"/>
  </r>
  <r>
    <x v="5"/>
    <x v="0"/>
    <n v="31"/>
    <s v="Trimble Co 07"/>
    <n v="8.5"/>
    <n v="0"/>
    <n v="6.4"/>
    <n v="9"/>
    <n v="95.6"/>
    <n v="11297"/>
    <n v="63"/>
    <n v="435.4"/>
    <n v="416"/>
    <n v="0"/>
    <n v="2"/>
    <n v="0"/>
    <n v="0"/>
    <n v="49.19"/>
    <n v="49.39"/>
    <n v="418"/>
    <s v="2017Plan"/>
    <d v="2021-01-01T00:00:00"/>
    <x v="0"/>
    <x v="24"/>
    <n v="5.3550000000000004"/>
    <n v="3.145"/>
    <x v="2"/>
  </r>
  <r>
    <x v="5"/>
    <x v="0"/>
    <n v="32"/>
    <s v="Trimble Co 08"/>
    <n v="2.4"/>
    <n v="0"/>
    <n v="1.8"/>
    <n v="4"/>
    <n v="25.8"/>
    <n v="10880"/>
    <n v="16"/>
    <n v="435.4"/>
    <n v="112"/>
    <n v="0"/>
    <n v="1"/>
    <n v="0"/>
    <n v="0"/>
    <n v="47.37"/>
    <n v="47.7"/>
    <n v="113"/>
    <s v="2017Plan"/>
    <d v="2021-01-01T00:00:00"/>
    <x v="0"/>
    <x v="25"/>
    <n v="1.512"/>
    <n v="0.88800000000000001"/>
    <x v="2"/>
  </r>
  <r>
    <x v="5"/>
    <x v="0"/>
    <n v="33"/>
    <s v="Trimble Co 09"/>
    <n v="7.7"/>
    <n v="0"/>
    <n v="5.8"/>
    <n v="2"/>
    <n v="85.8"/>
    <n v="11195"/>
    <n v="56"/>
    <n v="435.4"/>
    <n v="373"/>
    <n v="0"/>
    <n v="0"/>
    <n v="0"/>
    <n v="0"/>
    <n v="48.74"/>
    <n v="48.79"/>
    <n v="374"/>
    <s v="2017Plan"/>
    <d v="2021-01-01T00:00:00"/>
    <x v="0"/>
    <x v="26"/>
    <n v="4.851"/>
    <n v="2.8490000000000002"/>
    <x v="2"/>
  </r>
  <r>
    <x v="5"/>
    <x v="0"/>
    <n v="34"/>
    <s v="Trimble Co 10"/>
    <n v="0.9"/>
    <n v="0"/>
    <n v="0.7"/>
    <n v="1"/>
    <n v="10"/>
    <n v="10712"/>
    <n v="6"/>
    <n v="435.4"/>
    <n v="44"/>
    <n v="0"/>
    <n v="0"/>
    <n v="0"/>
    <n v="0"/>
    <n v="46.64"/>
    <n v="46.85"/>
    <n v="44"/>
    <s v="2017Plan"/>
    <d v="2021-01-01T00:00:00"/>
    <x v="0"/>
    <x v="27"/>
    <n v="0.56700000000000006"/>
    <n v="0.33300000000000002"/>
    <x v="2"/>
  </r>
  <r>
    <x v="5"/>
    <x v="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28"/>
    <s v="N/A"/>
    <n v="0"/>
    <x v="2"/>
  </r>
  <r>
    <x v="5"/>
    <x v="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29"/>
    <n v="0"/>
    <s v="N/A"/>
    <x v="2"/>
  </r>
  <r>
    <x v="5"/>
    <x v="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30"/>
    <s v="N/A"/>
    <n v="0"/>
    <x v="2"/>
  </r>
  <r>
    <x v="5"/>
    <x v="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31"/>
    <s v="N/A"/>
    <n v="0"/>
    <x v="2"/>
  </r>
  <r>
    <x v="5"/>
    <x v="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32"/>
    <s v="N/A"/>
    <n v="0"/>
    <x v="2"/>
  </r>
  <r>
    <x v="5"/>
    <x v="0"/>
    <n v="40"/>
    <s v="Dix Dam"/>
    <n v="9.9"/>
    <n v="0"/>
    <n v="42.2"/>
    <n v="36"/>
    <s v=""/>
    <s v=""/>
    <n v="323"/>
    <n v="0"/>
    <n v="0"/>
    <s v=""/>
    <n v="0"/>
    <n v="0"/>
    <n v="0"/>
    <n v="0"/>
    <n v="0"/>
    <n v="0"/>
    <s v="2017Plan"/>
    <d v="2021-01-01T00:00:00"/>
    <x v="0"/>
    <x v="33"/>
    <n v="9.9"/>
    <s v="N/A"/>
    <x v="3"/>
  </r>
  <r>
    <x v="5"/>
    <x v="0"/>
    <n v="41"/>
    <s v="Ohio Falls"/>
    <n v="23.4"/>
    <n v="0"/>
    <n v="100"/>
    <n v="0"/>
    <s v=""/>
    <s v=""/>
    <n v="744"/>
    <n v="0"/>
    <n v="0"/>
    <s v=""/>
    <n v="0"/>
    <n v="0"/>
    <n v="0"/>
    <n v="0"/>
    <n v="0"/>
    <n v="0"/>
    <s v="2017Plan"/>
    <d v="2021-01-01T00:00:00"/>
    <x v="0"/>
    <x v="34"/>
    <s v="N/A"/>
    <n v="23.4"/>
    <x v="3"/>
  </r>
  <r>
    <x v="5"/>
    <x v="0"/>
    <n v="42"/>
    <s v="Brown Solar"/>
    <n v="0.9"/>
    <n v="0"/>
    <n v="100"/>
    <n v="0"/>
    <s v=""/>
    <s v=""/>
    <n v="744"/>
    <n v="0"/>
    <n v="0"/>
    <s v=""/>
    <n v="0"/>
    <n v="0"/>
    <n v="0"/>
    <n v="0"/>
    <n v="0"/>
    <n v="0"/>
    <s v="2017Plan"/>
    <d v="2021-01-01T00:00:00"/>
    <x v="0"/>
    <x v="35"/>
    <n v="0.54900000000000004"/>
    <n v="0.35100000000000003"/>
    <x v="4"/>
  </r>
  <r>
    <x v="5"/>
    <x v="0"/>
    <n v="43"/>
    <s v="OVEC-K Min"/>
    <n v="11.5"/>
    <n v="0"/>
    <n v="100"/>
    <n v="0"/>
    <n v="1153.2"/>
    <n v="100000"/>
    <n v="744"/>
    <n v="29.1"/>
    <n v="336"/>
    <n v="0"/>
    <n v="0"/>
    <n v="0"/>
    <n v="0"/>
    <n v="29.11"/>
    <n v="29.11"/>
    <n v="336"/>
    <s v="2017Plan"/>
    <d v="2021-01-01T00:00:00"/>
    <x v="0"/>
    <x v="36"/>
    <n v="11.5"/>
    <s v="N/A"/>
    <x v="0"/>
  </r>
  <r>
    <x v="5"/>
    <x v="0"/>
    <n v="44"/>
    <s v="OVEC-K Max"/>
    <n v="4.5999999999999996"/>
    <n v="0"/>
    <n v="18.8"/>
    <n v="36"/>
    <n v="462"/>
    <n v="100000"/>
    <n v="140"/>
    <n v="29.1"/>
    <n v="135"/>
    <n v="0"/>
    <n v="0"/>
    <n v="0"/>
    <n v="0"/>
    <n v="29.11"/>
    <n v="29.11"/>
    <n v="135"/>
    <s v="2017Plan"/>
    <d v="2021-01-01T00:00:00"/>
    <x v="0"/>
    <x v="36"/>
    <n v="4.5999999999999996"/>
    <s v="N/A"/>
    <x v="0"/>
  </r>
  <r>
    <x v="5"/>
    <x v="0"/>
    <n v="45"/>
    <s v="OVEC-L Min"/>
    <n v="25.7"/>
    <n v="0"/>
    <n v="100"/>
    <n v="0"/>
    <n v="2566.8000000000002"/>
    <n v="100000"/>
    <n v="744"/>
    <n v="29.1"/>
    <n v="747"/>
    <n v="0"/>
    <n v="0"/>
    <n v="0"/>
    <n v="0"/>
    <n v="29.11"/>
    <n v="29.11"/>
    <n v="747"/>
    <s v="2017Plan"/>
    <d v="2021-01-01T00:00:00"/>
    <x v="0"/>
    <x v="36"/>
    <s v="N/A"/>
    <n v="25.7"/>
    <x v="0"/>
  </r>
  <r>
    <x v="5"/>
    <x v="0"/>
    <n v="46"/>
    <s v="OVEC-L Max"/>
    <n v="17.3"/>
    <n v="0"/>
    <n v="31"/>
    <n v="50"/>
    <n v="1732.5"/>
    <n v="100000"/>
    <n v="231"/>
    <n v="29.1"/>
    <n v="504"/>
    <n v="0"/>
    <n v="0"/>
    <n v="0"/>
    <n v="0"/>
    <n v="29.11"/>
    <n v="29.11"/>
    <n v="504"/>
    <s v="2017Plan"/>
    <d v="2021-01-01T00:00:00"/>
    <x v="0"/>
    <x v="36"/>
    <s v="N/A"/>
    <n v="17.3"/>
    <x v="0"/>
  </r>
  <r>
    <x v="5"/>
    <x v="0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5"/>
  </r>
  <r>
    <x v="5"/>
    <x v="0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5"/>
  </r>
  <r>
    <x v="5"/>
    <x v="0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5"/>
  </r>
  <r>
    <x v="5"/>
    <x v="0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5"/>
  </r>
  <r>
    <x v="5"/>
    <x v="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5"/>
  </r>
  <r>
    <x v="5"/>
    <x v="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5"/>
  </r>
  <r>
    <x v="5"/>
    <x v="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5"/>
  </r>
  <r>
    <x v="5"/>
    <x v="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5"/>
  </r>
  <r>
    <x v="5"/>
    <x v="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5"/>
  </r>
  <r>
    <x v="5"/>
    <x v="0"/>
    <n v="56"/>
    <s v="PUR7X8 1"/>
    <n v="0.4"/>
    <n v="0"/>
    <n v="3.2"/>
    <n v="3"/>
    <s v=""/>
    <s v=""/>
    <n v="8"/>
    <n v="12.4"/>
    <n v="5"/>
    <s v=""/>
    <n v="0"/>
    <n v="0"/>
    <n v="3"/>
    <n v="19.22"/>
    <n v="19.22"/>
    <n v="8"/>
    <s v="2017Plan"/>
    <d v="2021-01-01T00:00:00"/>
    <x v="0"/>
    <x v="37"/>
    <s v="N/A"/>
    <s v="N/A"/>
    <x v="5"/>
  </r>
  <r>
    <x v="5"/>
    <x v="0"/>
    <n v="57"/>
    <s v="PUR7X8 2"/>
    <n v="0.4"/>
    <n v="0"/>
    <n v="3.2"/>
    <n v="3"/>
    <s v=""/>
    <s v=""/>
    <n v="8"/>
    <n v="12.4"/>
    <n v="5"/>
    <s v=""/>
    <n v="0"/>
    <n v="0"/>
    <n v="3"/>
    <n v="19.22"/>
    <n v="19.22"/>
    <n v="8"/>
    <s v="2017Plan"/>
    <d v="2021-01-01T00:00:00"/>
    <x v="0"/>
    <x v="37"/>
    <s v="N/A"/>
    <s v="N/A"/>
    <x v="5"/>
  </r>
  <r>
    <x v="5"/>
    <x v="0"/>
    <n v="58"/>
    <s v="PUR7X8 3"/>
    <n v="0.4"/>
    <n v="0"/>
    <n v="2.8"/>
    <n v="3"/>
    <s v=""/>
    <s v=""/>
    <n v="7"/>
    <n v="12.4"/>
    <n v="4"/>
    <s v=""/>
    <n v="0"/>
    <n v="0"/>
    <n v="2"/>
    <n v="19.170000000000002"/>
    <n v="19.170000000000002"/>
    <n v="7"/>
    <s v="2017Plan"/>
    <d v="2021-01-01T00:00:00"/>
    <x v="0"/>
    <x v="37"/>
    <s v="N/A"/>
    <s v="N/A"/>
    <x v="5"/>
  </r>
  <r>
    <x v="5"/>
    <x v="0"/>
    <n v="59"/>
    <s v="PUR7X8 4"/>
    <n v="0.3"/>
    <n v="0"/>
    <n v="2.4"/>
    <n v="4"/>
    <s v=""/>
    <s v=""/>
    <n v="6"/>
    <n v="12.4"/>
    <n v="4"/>
    <s v=""/>
    <n v="0"/>
    <n v="0"/>
    <n v="2"/>
    <n v="19.16"/>
    <n v="19.16"/>
    <n v="6"/>
    <s v="2017Plan"/>
    <d v="2021-01-01T00:00:00"/>
    <x v="0"/>
    <x v="37"/>
    <s v="N/A"/>
    <s v="N/A"/>
    <x v="5"/>
  </r>
  <r>
    <x v="5"/>
    <x v="0"/>
    <n v="60"/>
    <s v="NF5X16NF1"/>
    <n v="-25.4"/>
    <n v="0"/>
    <n v="18.899999999999999"/>
    <n v="21"/>
    <s v=""/>
    <s v=""/>
    <n v="272"/>
    <n v="46.6"/>
    <n v="-1185"/>
    <s v=""/>
    <n v="0"/>
    <n v="0"/>
    <n v="310"/>
    <n v="34.42"/>
    <n v="34.42"/>
    <n v="-875"/>
    <s v="2017Plan"/>
    <d v="2021-01-01T00:00:00"/>
    <x v="0"/>
    <x v="37"/>
    <s v="N/A"/>
    <s v="N/A"/>
    <x v="6"/>
  </r>
  <r>
    <x v="5"/>
    <x v="0"/>
    <n v="61"/>
    <s v="NF7X8NF01"/>
    <n v="-11.4"/>
    <n v="0"/>
    <n v="45.9"/>
    <n v="31"/>
    <s v=""/>
    <s v=""/>
    <n v="241"/>
    <n v="43.5"/>
    <n v="-495"/>
    <s v=""/>
    <n v="0"/>
    <n v="0"/>
    <n v="115"/>
    <n v="33.409999999999997"/>
    <n v="33.409999999999997"/>
    <n v="-380"/>
    <s v="2017Plan"/>
    <d v="2021-01-01T00:00:00"/>
    <x v="0"/>
    <x v="37"/>
    <s v="N/A"/>
    <s v="N/A"/>
    <x v="6"/>
  </r>
  <r>
    <x v="5"/>
    <x v="0"/>
    <n v="62"/>
    <s v="NF2X16SAT1"/>
    <n v="-11.4"/>
    <n v="0"/>
    <n v="40.700000000000003"/>
    <n v="5"/>
    <s v=""/>
    <s v=""/>
    <n v="80"/>
    <n v="39.9"/>
    <n v="-455"/>
    <s v=""/>
    <n v="0"/>
    <n v="0"/>
    <n v="109"/>
    <n v="30.36"/>
    <n v="30.36"/>
    <n v="-346"/>
    <s v="2017Plan"/>
    <d v="2021-01-01T00:00:00"/>
    <x v="0"/>
    <x v="37"/>
    <s v="N/A"/>
    <s v="N/A"/>
    <x v="6"/>
  </r>
  <r>
    <x v="5"/>
    <x v="0"/>
    <n v="63"/>
    <s v="NF2X16SUN1"/>
    <n v="-10"/>
    <n v="0"/>
    <n v="35.799999999999997"/>
    <n v="5"/>
    <s v=""/>
    <s v=""/>
    <n v="80"/>
    <n v="44.8"/>
    <n v="-449"/>
    <s v=""/>
    <n v="0"/>
    <n v="0"/>
    <n v="102"/>
    <n v="34.619999999999997"/>
    <n v="34.619999999999997"/>
    <n v="-347"/>
    <s v="2017Plan"/>
    <d v="2021-01-01T00:00:00"/>
    <x v="0"/>
    <x v="37"/>
    <s v="N/A"/>
    <s v="N/A"/>
    <x v="6"/>
  </r>
  <r>
    <x v="5"/>
    <x v="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6"/>
  </r>
  <r>
    <x v="5"/>
    <x v="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6"/>
  </r>
  <r>
    <x v="5"/>
    <x v="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6"/>
  </r>
  <r>
    <x v="5"/>
    <x v="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6"/>
  </r>
  <r>
    <x v="5"/>
    <x v="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1-01T00:00:00"/>
    <x v="0"/>
    <x v="37"/>
    <s v="N/A"/>
    <s v="N/A"/>
    <x v="7"/>
  </r>
  <r>
    <x v="5"/>
    <x v="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37"/>
    <s v="N/A"/>
    <s v="N/A"/>
    <x v="1"/>
  </r>
  <r>
    <x v="5"/>
    <x v="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37"/>
    <s v="N/A"/>
    <s v="N/A"/>
    <x v="1"/>
  </r>
  <r>
    <x v="5"/>
    <x v="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37"/>
    <s v="N/A"/>
    <s v="N/A"/>
    <x v="1"/>
  </r>
  <r>
    <x v="5"/>
    <x v="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37"/>
    <s v="N/A"/>
    <s v="N/A"/>
    <x v="1"/>
  </r>
  <r>
    <x v="5"/>
    <x v="0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1-01T00:00:00"/>
    <x v="0"/>
    <x v="38"/>
    <s v="N/A"/>
    <n v="0"/>
    <x v="2"/>
  </r>
  <r>
    <x v="5"/>
    <x v="1"/>
    <n v="1"/>
    <s v="Brown 1"/>
    <n v="13.1"/>
    <n v="0"/>
    <n v="18.2"/>
    <n v="3"/>
    <n v="151"/>
    <n v="11540"/>
    <n v="296"/>
    <n v="281"/>
    <n v="424"/>
    <n v="2"/>
    <n v="49"/>
    <n v="0"/>
    <n v="40"/>
    <n v="35.5"/>
    <n v="39.24"/>
    <n v="513"/>
    <s v="2017Plan"/>
    <d v="2021-02-01T00:00:00"/>
    <x v="0"/>
    <x v="0"/>
    <n v="13.1"/>
    <s v="N/A"/>
    <x v="0"/>
  </r>
  <r>
    <x v="5"/>
    <x v="1"/>
    <n v="2"/>
    <s v="Brown 2"/>
    <n v="38.200000000000003"/>
    <n v="0"/>
    <n v="33.799999999999997"/>
    <n v="2"/>
    <n v="415.5"/>
    <n v="10872"/>
    <n v="519"/>
    <n v="281"/>
    <n v="1167"/>
    <n v="1"/>
    <n v="25"/>
    <n v="0"/>
    <n v="88"/>
    <n v="32.86"/>
    <n v="33.51"/>
    <n v="1281"/>
    <s v="2017Plan"/>
    <d v="2021-02-01T00:00:00"/>
    <x v="0"/>
    <x v="1"/>
    <n v="38.200000000000003"/>
    <s v="N/A"/>
    <x v="0"/>
  </r>
  <r>
    <x v="5"/>
    <x v="1"/>
    <n v="3"/>
    <s v="Brown 3"/>
    <n v="73"/>
    <n v="0"/>
    <n v="26.3"/>
    <n v="5"/>
    <n v="872.9"/>
    <n v="11962"/>
    <n v="427"/>
    <n v="281"/>
    <n v="2453"/>
    <n v="5"/>
    <n v="107"/>
    <n v="0"/>
    <n v="232"/>
    <n v="36.79"/>
    <n v="38.25"/>
    <n v="2791"/>
    <s v="2017Plan"/>
    <d v="2021-02-01T00:00:00"/>
    <x v="0"/>
    <x v="2"/>
    <n v="73"/>
    <s v="N/A"/>
    <x v="0"/>
  </r>
  <r>
    <x v="5"/>
    <x v="1"/>
    <n v="4"/>
    <s v="Ghent 1"/>
    <n v="266.8"/>
    <n v="0"/>
    <n v="83.4"/>
    <n v="2"/>
    <n v="2766.1"/>
    <n v="10366"/>
    <n v="627"/>
    <n v="209.7"/>
    <n v="5802"/>
    <n v="2"/>
    <n v="43"/>
    <n v="0"/>
    <n v="560"/>
    <n v="23.84"/>
    <n v="24"/>
    <n v="6405"/>
    <s v="2017Plan"/>
    <d v="2021-02-01T00:00:00"/>
    <x v="0"/>
    <x v="3"/>
    <n v="266.8"/>
    <s v="N/A"/>
    <x v="0"/>
  </r>
  <r>
    <x v="5"/>
    <x v="1"/>
    <n v="5"/>
    <s v="Ghent 2"/>
    <n v="260.60000000000002"/>
    <n v="0"/>
    <n v="81.599999999999994"/>
    <n v="2"/>
    <n v="2687.8"/>
    <n v="10314"/>
    <n v="624"/>
    <n v="209.7"/>
    <n v="5638"/>
    <n v="2"/>
    <n v="42"/>
    <n v="0"/>
    <n v="320"/>
    <n v="22.86"/>
    <n v="23.02"/>
    <n v="5999"/>
    <s v="2017Plan"/>
    <d v="2021-02-01T00:00:00"/>
    <x v="0"/>
    <x v="4"/>
    <n v="260.60000000000002"/>
    <s v="N/A"/>
    <x v="0"/>
  </r>
  <r>
    <x v="5"/>
    <x v="1"/>
    <n v="6"/>
    <s v="Ghent 3"/>
    <n v="249.1"/>
    <n v="0"/>
    <n v="77.599999999999994"/>
    <n v="3"/>
    <n v="2780"/>
    <n v="11160"/>
    <n v="633"/>
    <n v="209.7"/>
    <n v="5831"/>
    <n v="5"/>
    <n v="99"/>
    <n v="0"/>
    <n v="509"/>
    <n v="25.45"/>
    <n v="25.85"/>
    <n v="6439"/>
    <s v="2017Plan"/>
    <d v="2021-02-01T00:00:00"/>
    <x v="0"/>
    <x v="5"/>
    <n v="249.1"/>
    <s v="N/A"/>
    <x v="0"/>
  </r>
  <r>
    <x v="5"/>
    <x v="1"/>
    <n v="7"/>
    <s v="Ghent 4"/>
    <n v="191.4"/>
    <n v="0"/>
    <n v="58.5"/>
    <n v="0"/>
    <n v="2073"/>
    <n v="10831"/>
    <n v="431"/>
    <n v="209.7"/>
    <n v="4348"/>
    <n v="0"/>
    <n v="0"/>
    <n v="0"/>
    <n v="406"/>
    <n v="24.84"/>
    <n v="24.84"/>
    <n v="4754"/>
    <s v="2017Plan"/>
    <d v="2021-02-01T00:00:00"/>
    <x v="0"/>
    <x v="6"/>
    <n v="191.4"/>
    <s v="N/A"/>
    <x v="0"/>
  </r>
  <r>
    <x v="5"/>
    <x v="1"/>
    <n v="8"/>
    <s v="Mill Creek 1"/>
    <n v="161"/>
    <n v="0"/>
    <n v="79.900000000000006"/>
    <n v="2"/>
    <n v="1696.9"/>
    <n v="10538"/>
    <n v="613"/>
    <n v="207.3"/>
    <n v="3518"/>
    <n v="4"/>
    <n v="18"/>
    <n v="0"/>
    <n v="153"/>
    <n v="22.8"/>
    <n v="22.91"/>
    <n v="3689"/>
    <s v="2017Plan"/>
    <d v="2021-02-01T00:00:00"/>
    <x v="0"/>
    <x v="7"/>
    <s v="N/A"/>
    <n v="161"/>
    <x v="0"/>
  </r>
  <r>
    <x v="5"/>
    <x v="1"/>
    <n v="9"/>
    <s v="Mill Creek 2"/>
    <n v="148.80000000000001"/>
    <n v="0"/>
    <n v="75.099999999999994"/>
    <n v="2"/>
    <n v="1582.2"/>
    <n v="10633"/>
    <n v="574"/>
    <n v="207.3"/>
    <n v="3280"/>
    <n v="4"/>
    <n v="18"/>
    <n v="0"/>
    <n v="178"/>
    <n v="23.24"/>
    <n v="23.36"/>
    <n v="3476"/>
    <s v="2017Plan"/>
    <d v="2021-02-01T00:00:00"/>
    <x v="0"/>
    <x v="8"/>
    <s v="N/A"/>
    <n v="148.80000000000001"/>
    <x v="0"/>
  </r>
  <r>
    <x v="5"/>
    <x v="1"/>
    <n v="10"/>
    <s v="Mill Creek 3"/>
    <n v="200.1"/>
    <n v="0"/>
    <n v="76.7"/>
    <n v="3"/>
    <n v="2133.6"/>
    <n v="10663"/>
    <n v="607"/>
    <n v="207.3"/>
    <n v="4423"/>
    <n v="18"/>
    <n v="76"/>
    <n v="0"/>
    <n v="269"/>
    <n v="23.45"/>
    <n v="23.83"/>
    <n v="4768"/>
    <s v="2017Plan"/>
    <d v="2021-02-01T00:00:00"/>
    <x v="0"/>
    <x v="9"/>
    <s v="N/A"/>
    <n v="200.1"/>
    <x v="0"/>
  </r>
  <r>
    <x v="5"/>
    <x v="1"/>
    <n v="11"/>
    <s v="Mill Creek 4"/>
    <n v="280.39999999999998"/>
    <n v="0"/>
    <n v="85.8"/>
    <n v="2"/>
    <n v="2904.9"/>
    <n v="10361"/>
    <n v="626"/>
    <n v="207.3"/>
    <n v="6022"/>
    <n v="19"/>
    <n v="80"/>
    <n v="0"/>
    <n v="349"/>
    <n v="22.72"/>
    <n v="23.01"/>
    <n v="6451"/>
    <s v="2017Plan"/>
    <d v="2021-02-01T00:00:00"/>
    <x v="0"/>
    <x v="10"/>
    <s v="N/A"/>
    <n v="280.39999999999998"/>
    <x v="0"/>
  </r>
  <r>
    <x v="5"/>
    <x v="1"/>
    <n v="12"/>
    <s v="Trimble County 1"/>
    <n v="206.9"/>
    <n v="0"/>
    <n v="83.2"/>
    <n v="2"/>
    <n v="2210.6"/>
    <n v="10683"/>
    <n v="625"/>
    <n v="204.5"/>
    <n v="4520"/>
    <n v="7"/>
    <n v="29"/>
    <n v="0"/>
    <n v="287"/>
    <n v="23.23"/>
    <n v="23.37"/>
    <n v="4837"/>
    <s v="2017Plan"/>
    <d v="2021-02-01T00:00:00"/>
    <x v="0"/>
    <x v="11"/>
    <s v="N/A"/>
    <n v="206.9"/>
    <x v="0"/>
  </r>
  <r>
    <x v="5"/>
    <x v="1"/>
    <n v="13"/>
    <s v="Trimble County 2"/>
    <n v="336.4"/>
    <n v="0"/>
    <n v="87.8"/>
    <n v="1"/>
    <n v="3068.5"/>
    <n v="9123"/>
    <n v="615"/>
    <n v="213.4"/>
    <n v="6548"/>
    <n v="14"/>
    <n v="60"/>
    <n v="0"/>
    <n v="511"/>
    <n v="20.99"/>
    <n v="21.16"/>
    <n v="7119"/>
    <s v="2017Plan"/>
    <d v="2021-02-01T00:00:00"/>
    <x v="0"/>
    <x v="12"/>
    <n v="272.48399999999998"/>
    <n v="63.915999999999997"/>
    <x v="0"/>
  </r>
  <r>
    <x v="5"/>
    <x v="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13"/>
    <n v="0"/>
    <n v="0"/>
    <x v="1"/>
  </r>
  <r>
    <x v="5"/>
    <x v="1"/>
    <n v="15"/>
    <s v="Cane Run 7 2X1"/>
    <n v="229.2"/>
    <n v="0"/>
    <n v="49.9"/>
    <n v="9"/>
    <n v="1627.9"/>
    <n v="7104"/>
    <n v="468"/>
    <n v="429.8"/>
    <n v="6997"/>
    <n v="26"/>
    <n v="114"/>
    <n v="0"/>
    <n v="408"/>
    <n v="32.31"/>
    <n v="32.81"/>
    <n v="7519"/>
    <s v="2017Plan"/>
    <d v="2021-02-01T00:00:00"/>
    <x v="0"/>
    <x v="13"/>
    <n v="178.77600000000001"/>
    <n v="50.423999999999999"/>
    <x v="1"/>
  </r>
  <r>
    <x v="5"/>
    <x v="1"/>
    <n v="16"/>
    <s v="Brown 5"/>
    <n v="1.5"/>
    <n v="0"/>
    <n v="1.8"/>
    <n v="2"/>
    <n v="22.7"/>
    <n v="14800"/>
    <n v="23"/>
    <n v="432.1"/>
    <n v="98"/>
    <n v="0"/>
    <n v="1"/>
    <n v="0"/>
    <n v="0"/>
    <n v="63.96"/>
    <n v="64.319999999999993"/>
    <n v="99"/>
    <s v="2017Plan"/>
    <d v="2021-02-01T00:00:00"/>
    <x v="0"/>
    <x v="14"/>
    <n v="0.70499999999999996"/>
    <n v="0.79500000000000004"/>
    <x v="2"/>
  </r>
  <r>
    <x v="5"/>
    <x v="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14"/>
    <n v="0"/>
    <n v="0"/>
    <x v="2"/>
  </r>
  <r>
    <x v="5"/>
    <x v="1"/>
    <n v="18"/>
    <s v="Brown 6"/>
    <n v="2.5"/>
    <n v="0"/>
    <n v="2.1"/>
    <n v="3"/>
    <n v="27.9"/>
    <n v="11337"/>
    <n v="20"/>
    <n v="432.2"/>
    <n v="121"/>
    <n v="1"/>
    <n v="28"/>
    <n v="0"/>
    <n v="9"/>
    <n v="52.69"/>
    <n v="64.16"/>
    <n v="158"/>
    <s v="2017Plan"/>
    <d v="2021-02-01T00:00:00"/>
    <x v="0"/>
    <x v="15"/>
    <n v="1.55"/>
    <n v="0.95"/>
    <x v="2"/>
  </r>
  <r>
    <x v="5"/>
    <x v="1"/>
    <n v="19"/>
    <s v="Brown 7"/>
    <n v="4.9000000000000004"/>
    <n v="0"/>
    <n v="4.2"/>
    <n v="3"/>
    <n v="54.4"/>
    <n v="11217"/>
    <n v="38"/>
    <n v="432.1"/>
    <n v="235"/>
    <n v="1"/>
    <n v="34"/>
    <n v="0"/>
    <n v="17"/>
    <n v="52.04"/>
    <n v="59"/>
    <n v="286"/>
    <s v="2017Plan"/>
    <d v="2021-02-01T00:00:00"/>
    <x v="0"/>
    <x v="16"/>
    <n v="3.0380000000000003"/>
    <n v="1.8620000000000001"/>
    <x v="2"/>
  </r>
  <r>
    <x v="5"/>
    <x v="1"/>
    <n v="20"/>
    <s v="Brown 8"/>
    <n v="0.6"/>
    <n v="0"/>
    <n v="0.7"/>
    <n v="2"/>
    <n v="9.8000000000000007"/>
    <n v="16172"/>
    <n v="11"/>
    <n v="432.1"/>
    <n v="42"/>
    <n v="0"/>
    <n v="1"/>
    <n v="0"/>
    <n v="0"/>
    <n v="69.89"/>
    <n v="70.95"/>
    <n v="43"/>
    <s v="2017Plan"/>
    <d v="2021-02-01T00:00:00"/>
    <x v="0"/>
    <x v="17"/>
    <n v="0.6"/>
    <s v="N/A"/>
    <x v="2"/>
  </r>
  <r>
    <x v="5"/>
    <x v="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17"/>
    <n v="0"/>
    <s v="N/A"/>
    <x v="2"/>
  </r>
  <r>
    <x v="5"/>
    <x v="1"/>
    <n v="22"/>
    <s v="Brown 9"/>
    <n v="0.4"/>
    <n v="0"/>
    <n v="0.4"/>
    <n v="1"/>
    <n v="6"/>
    <n v="16691"/>
    <n v="7"/>
    <n v="432.1"/>
    <n v="26"/>
    <n v="0"/>
    <n v="0"/>
    <n v="0"/>
    <n v="0"/>
    <n v="72.13"/>
    <n v="73.14"/>
    <n v="26"/>
    <s v="2017Plan"/>
    <d v="2021-02-01T00:00:00"/>
    <x v="0"/>
    <x v="18"/>
    <n v="0.4"/>
    <s v="N/A"/>
    <x v="2"/>
  </r>
  <r>
    <x v="5"/>
    <x v="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18"/>
    <n v="0"/>
    <s v="N/A"/>
    <x v="2"/>
  </r>
  <r>
    <x v="5"/>
    <x v="1"/>
    <n v="24"/>
    <s v="Brown 10"/>
    <n v="1.2"/>
    <n v="0"/>
    <n v="1.3"/>
    <n v="2"/>
    <n v="20.7"/>
    <n v="16612"/>
    <n v="24"/>
    <n v="432.2"/>
    <n v="89"/>
    <n v="0"/>
    <n v="1"/>
    <n v="0"/>
    <n v="0"/>
    <n v="71.790000000000006"/>
    <n v="72.239999999999995"/>
    <n v="90"/>
    <s v="2017Plan"/>
    <d v="2021-02-01T00:00:00"/>
    <x v="0"/>
    <x v="19"/>
    <n v="1.2"/>
    <s v="N/A"/>
    <x v="2"/>
  </r>
  <r>
    <x v="5"/>
    <x v="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19"/>
    <n v="0"/>
    <s v="N/A"/>
    <x v="2"/>
  </r>
  <r>
    <x v="5"/>
    <x v="1"/>
    <n v="26"/>
    <s v="Brown 11"/>
    <n v="0.3"/>
    <n v="0"/>
    <n v="0.4"/>
    <n v="1"/>
    <n v="5.3"/>
    <n v="16106"/>
    <n v="6"/>
    <n v="432.2"/>
    <n v="23"/>
    <n v="0"/>
    <n v="0"/>
    <n v="0"/>
    <n v="0"/>
    <n v="69.599999999999994"/>
    <n v="70.44"/>
    <n v="23"/>
    <s v="2017Plan"/>
    <d v="2021-02-01T00:00:00"/>
    <x v="0"/>
    <x v="20"/>
    <n v="0.3"/>
    <s v="N/A"/>
    <x v="2"/>
  </r>
  <r>
    <x v="5"/>
    <x v="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20"/>
    <n v="0"/>
    <s v="N/A"/>
    <x v="2"/>
  </r>
  <r>
    <x v="5"/>
    <x v="1"/>
    <n v="28"/>
    <s v="Paddys Run 13"/>
    <n v="7.7"/>
    <n v="0"/>
    <n v="6.5"/>
    <n v="8"/>
    <n v="94"/>
    <n v="12225"/>
    <n v="77"/>
    <n v="432.1"/>
    <n v="406"/>
    <n v="0"/>
    <n v="2"/>
    <n v="0"/>
    <n v="0"/>
    <n v="52.83"/>
    <n v="53.03"/>
    <n v="408"/>
    <s v="2017Plan"/>
    <d v="2021-02-01T00:00:00"/>
    <x v="0"/>
    <x v="21"/>
    <n v="3.6189999999999998"/>
    <n v="4.0810000000000004"/>
    <x v="2"/>
  </r>
  <r>
    <x v="5"/>
    <x v="1"/>
    <n v="29"/>
    <s v="Trimble Co 05"/>
    <n v="14.3"/>
    <n v="0"/>
    <n v="11.9"/>
    <n v="11"/>
    <n v="158.80000000000001"/>
    <n v="11125"/>
    <n v="102"/>
    <n v="432.1"/>
    <n v="686"/>
    <n v="0"/>
    <n v="2"/>
    <n v="0"/>
    <n v="0"/>
    <n v="48.08"/>
    <n v="48.22"/>
    <n v="688"/>
    <s v="2017Plan"/>
    <d v="2021-02-01T00:00:00"/>
    <x v="0"/>
    <x v="22"/>
    <n v="10.153"/>
    <n v="4.1470000000000002"/>
    <x v="2"/>
  </r>
  <r>
    <x v="5"/>
    <x v="1"/>
    <n v="30"/>
    <s v="Trimble Co 06"/>
    <n v="8.9"/>
    <n v="0"/>
    <n v="7.4"/>
    <n v="10"/>
    <n v="98.2"/>
    <n v="11025"/>
    <n v="62"/>
    <n v="432.2"/>
    <n v="425"/>
    <n v="0"/>
    <n v="2"/>
    <n v="0"/>
    <n v="0"/>
    <n v="47.64"/>
    <n v="47.86"/>
    <n v="426"/>
    <s v="2017Plan"/>
    <d v="2021-02-01T00:00:00"/>
    <x v="0"/>
    <x v="23"/>
    <n v="6.319"/>
    <n v="2.581"/>
    <x v="2"/>
  </r>
  <r>
    <x v="5"/>
    <x v="1"/>
    <n v="31"/>
    <s v="Trimble Co 07"/>
    <n v="6"/>
    <n v="0"/>
    <n v="5"/>
    <n v="10"/>
    <n v="67.099999999999994"/>
    <n v="11095"/>
    <n v="43"/>
    <n v="432.1"/>
    <n v="290"/>
    <n v="0"/>
    <n v="2"/>
    <n v="0"/>
    <n v="0"/>
    <n v="47.95"/>
    <n v="48.26"/>
    <n v="292"/>
    <s v="2017Plan"/>
    <d v="2021-02-01T00:00:00"/>
    <x v="0"/>
    <x v="24"/>
    <n v="3.7800000000000002"/>
    <n v="2.2199999999999998"/>
    <x v="2"/>
  </r>
  <r>
    <x v="5"/>
    <x v="1"/>
    <n v="32"/>
    <s v="Trimble Co 08"/>
    <n v="1.6"/>
    <n v="0"/>
    <n v="1.4"/>
    <n v="4"/>
    <n v="17.8"/>
    <n v="10860"/>
    <n v="11"/>
    <n v="432.2"/>
    <n v="77"/>
    <n v="0"/>
    <n v="1"/>
    <n v="0"/>
    <n v="0"/>
    <n v="46.93"/>
    <n v="47.38"/>
    <n v="77"/>
    <s v="2017Plan"/>
    <d v="2021-02-01T00:00:00"/>
    <x v="0"/>
    <x v="25"/>
    <n v="1.008"/>
    <n v="0.59199999999999997"/>
    <x v="2"/>
  </r>
  <r>
    <x v="5"/>
    <x v="1"/>
    <n v="33"/>
    <s v="Trimble Co 09"/>
    <n v="6.5"/>
    <n v="0"/>
    <n v="5.4"/>
    <n v="5"/>
    <n v="71"/>
    <n v="10908"/>
    <n v="44"/>
    <n v="432.2"/>
    <n v="307"/>
    <n v="0"/>
    <n v="1"/>
    <n v="0"/>
    <n v="0"/>
    <n v="47.14"/>
    <n v="47.28"/>
    <n v="308"/>
    <s v="2017Plan"/>
    <d v="2021-02-01T00:00:00"/>
    <x v="0"/>
    <x v="26"/>
    <n v="4.0949999999999998"/>
    <n v="2.4049999999999998"/>
    <x v="2"/>
  </r>
  <r>
    <x v="5"/>
    <x v="1"/>
    <n v="34"/>
    <s v="Trimble Co 10"/>
    <n v="2.5"/>
    <n v="0"/>
    <n v="2.1"/>
    <n v="2"/>
    <n v="27.1"/>
    <n v="10649"/>
    <n v="16"/>
    <n v="432.1"/>
    <n v="117"/>
    <n v="0"/>
    <n v="0"/>
    <n v="0"/>
    <n v="0"/>
    <n v="46.02"/>
    <n v="46.17"/>
    <n v="118"/>
    <s v="2017Plan"/>
    <d v="2021-02-01T00:00:00"/>
    <x v="0"/>
    <x v="27"/>
    <n v="1.575"/>
    <n v="0.92500000000000004"/>
    <x v="2"/>
  </r>
  <r>
    <x v="5"/>
    <x v="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28"/>
    <s v="N/A"/>
    <n v="0"/>
    <x v="2"/>
  </r>
  <r>
    <x v="5"/>
    <x v="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29"/>
    <n v="0"/>
    <s v="N/A"/>
    <x v="2"/>
  </r>
  <r>
    <x v="5"/>
    <x v="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30"/>
    <s v="N/A"/>
    <n v="0"/>
    <x v="2"/>
  </r>
  <r>
    <x v="5"/>
    <x v="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31"/>
    <s v="N/A"/>
    <n v="0"/>
    <x v="2"/>
  </r>
  <r>
    <x v="5"/>
    <x v="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32"/>
    <s v="N/A"/>
    <n v="0"/>
    <x v="2"/>
  </r>
  <r>
    <x v="5"/>
    <x v="1"/>
    <n v="40"/>
    <s v="Dix Dam"/>
    <n v="12.7"/>
    <n v="0"/>
    <n v="60"/>
    <n v="33"/>
    <s v=""/>
    <s v=""/>
    <n v="411"/>
    <n v="0"/>
    <n v="0"/>
    <s v=""/>
    <n v="0"/>
    <n v="0"/>
    <n v="0"/>
    <n v="0"/>
    <n v="0"/>
    <n v="0"/>
    <s v="2017Plan"/>
    <d v="2021-02-01T00:00:00"/>
    <x v="0"/>
    <x v="33"/>
    <n v="12.7"/>
    <s v="N/A"/>
    <x v="3"/>
  </r>
  <r>
    <x v="5"/>
    <x v="1"/>
    <n v="41"/>
    <s v="Ohio Falls"/>
    <n v="20.5"/>
    <n v="0"/>
    <n v="100"/>
    <n v="0"/>
    <s v=""/>
    <s v=""/>
    <n v="672"/>
    <n v="0"/>
    <n v="0"/>
    <s v=""/>
    <n v="0"/>
    <n v="0"/>
    <n v="0"/>
    <n v="0"/>
    <n v="0"/>
    <n v="0"/>
    <s v="2017Plan"/>
    <d v="2021-02-01T00:00:00"/>
    <x v="0"/>
    <x v="34"/>
    <s v="N/A"/>
    <n v="20.5"/>
    <x v="3"/>
  </r>
  <r>
    <x v="5"/>
    <x v="1"/>
    <n v="42"/>
    <s v="Brown Solar"/>
    <n v="1.2"/>
    <n v="0"/>
    <n v="100"/>
    <n v="0"/>
    <s v=""/>
    <s v=""/>
    <n v="672"/>
    <n v="0"/>
    <n v="0"/>
    <s v=""/>
    <n v="0"/>
    <n v="0"/>
    <n v="0"/>
    <n v="0"/>
    <n v="0"/>
    <n v="0"/>
    <s v="2017Plan"/>
    <d v="2021-02-01T00:00:00"/>
    <x v="0"/>
    <x v="35"/>
    <n v="0.73199999999999998"/>
    <n v="0.46799999999999997"/>
    <x v="4"/>
  </r>
  <r>
    <x v="5"/>
    <x v="1"/>
    <n v="43"/>
    <s v="OVEC-K Min"/>
    <n v="10.4"/>
    <n v="0"/>
    <n v="100"/>
    <n v="0"/>
    <n v="1041.5999999999999"/>
    <n v="100000"/>
    <n v="672"/>
    <n v="29.1"/>
    <n v="303"/>
    <n v="0"/>
    <n v="0"/>
    <n v="0"/>
    <n v="0"/>
    <n v="29.11"/>
    <n v="29.11"/>
    <n v="303"/>
    <s v="2017Plan"/>
    <d v="2021-02-01T00:00:00"/>
    <x v="0"/>
    <x v="36"/>
    <n v="10.4"/>
    <s v="N/A"/>
    <x v="0"/>
  </r>
  <r>
    <x v="5"/>
    <x v="1"/>
    <n v="44"/>
    <s v="OVEC-K Max"/>
    <n v="4.7"/>
    <n v="0"/>
    <n v="21"/>
    <n v="30"/>
    <n v="465.3"/>
    <n v="100000"/>
    <n v="141"/>
    <n v="29.1"/>
    <n v="135"/>
    <n v="0"/>
    <n v="0"/>
    <n v="0"/>
    <n v="0"/>
    <n v="29.11"/>
    <n v="29.11"/>
    <n v="135"/>
    <s v="2017Plan"/>
    <d v="2021-02-01T00:00:00"/>
    <x v="0"/>
    <x v="36"/>
    <n v="4.7"/>
    <s v="N/A"/>
    <x v="0"/>
  </r>
  <r>
    <x v="5"/>
    <x v="1"/>
    <n v="45"/>
    <s v="OVEC-L Min"/>
    <n v="23.2"/>
    <n v="0"/>
    <n v="100"/>
    <n v="0"/>
    <n v="2318.4"/>
    <n v="100000"/>
    <n v="672"/>
    <n v="29.1"/>
    <n v="675"/>
    <n v="0"/>
    <n v="0"/>
    <n v="0"/>
    <n v="0"/>
    <n v="29.11"/>
    <n v="29.11"/>
    <n v="675"/>
    <s v="2017Plan"/>
    <d v="2021-02-01T00:00:00"/>
    <x v="0"/>
    <x v="36"/>
    <s v="N/A"/>
    <n v="23.2"/>
    <x v="0"/>
  </r>
  <r>
    <x v="5"/>
    <x v="1"/>
    <n v="46"/>
    <s v="OVEC-L Max"/>
    <n v="15.8"/>
    <n v="0"/>
    <n v="31.2"/>
    <n v="43"/>
    <n v="1575"/>
    <n v="100000"/>
    <n v="210"/>
    <n v="29.1"/>
    <n v="459"/>
    <n v="0"/>
    <n v="0"/>
    <n v="0"/>
    <n v="0"/>
    <n v="29.11"/>
    <n v="29.11"/>
    <n v="459"/>
    <s v="2017Plan"/>
    <d v="2021-02-01T00:00:00"/>
    <x v="0"/>
    <x v="36"/>
    <s v="N/A"/>
    <n v="15.8"/>
    <x v="0"/>
  </r>
  <r>
    <x v="5"/>
    <x v="1"/>
    <n v="47"/>
    <s v="PURP5X16a 1"/>
    <n v="0.2"/>
    <n v="0"/>
    <n v="1.2"/>
    <n v="1"/>
    <s v=""/>
    <s v=""/>
    <n v="4"/>
    <n v="56"/>
    <n v="11"/>
    <s v=""/>
    <n v="0"/>
    <n v="0"/>
    <n v="2"/>
    <n v="65.61"/>
    <n v="65.61"/>
    <n v="13"/>
    <s v="2017Plan"/>
    <d v="2021-02-01T00:00:00"/>
    <x v="0"/>
    <x v="37"/>
    <s v="N/A"/>
    <s v="N/A"/>
    <x v="5"/>
  </r>
  <r>
    <x v="5"/>
    <x v="1"/>
    <n v="48"/>
    <s v="PURP5X16a 2"/>
    <n v="0.2"/>
    <n v="0"/>
    <n v="1.2"/>
    <n v="1"/>
    <s v=""/>
    <s v=""/>
    <n v="4"/>
    <n v="56"/>
    <n v="11"/>
    <s v=""/>
    <n v="0"/>
    <n v="0"/>
    <n v="2"/>
    <n v="65.61"/>
    <n v="65.61"/>
    <n v="13"/>
    <s v="2017Plan"/>
    <d v="2021-02-01T00:00:00"/>
    <x v="0"/>
    <x v="37"/>
    <s v="N/A"/>
    <s v="N/A"/>
    <x v="5"/>
  </r>
  <r>
    <x v="5"/>
    <x v="1"/>
    <n v="49"/>
    <s v="PURP5X16a 3"/>
    <n v="0.2"/>
    <n v="0"/>
    <n v="0.9"/>
    <n v="1"/>
    <s v=""/>
    <s v=""/>
    <n v="3"/>
    <n v="55.2"/>
    <n v="8"/>
    <s v=""/>
    <n v="0"/>
    <n v="0"/>
    <n v="1"/>
    <n v="64.8"/>
    <n v="64.8"/>
    <n v="10"/>
    <s v="2017Plan"/>
    <d v="2021-02-01T00:00:00"/>
    <x v="0"/>
    <x v="37"/>
    <s v="N/A"/>
    <s v="N/A"/>
    <x v="5"/>
  </r>
  <r>
    <x v="5"/>
    <x v="1"/>
    <n v="50"/>
    <s v="PURP5X16a 4"/>
    <n v="0.1"/>
    <n v="0"/>
    <n v="0.3"/>
    <n v="1"/>
    <s v=""/>
    <s v=""/>
    <n v="1"/>
    <n v="55.8"/>
    <n v="3"/>
    <s v=""/>
    <n v="0"/>
    <n v="0"/>
    <n v="0"/>
    <n v="65.400000000000006"/>
    <n v="65.400000000000006"/>
    <n v="3"/>
    <s v="2017Plan"/>
    <d v="2021-02-01T00:00:00"/>
    <x v="0"/>
    <x v="37"/>
    <s v="N/A"/>
    <s v="N/A"/>
    <x v="5"/>
  </r>
  <r>
    <x v="5"/>
    <x v="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5"/>
  </r>
  <r>
    <x v="5"/>
    <x v="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5"/>
  </r>
  <r>
    <x v="5"/>
    <x v="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5"/>
  </r>
  <r>
    <x v="5"/>
    <x v="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5"/>
  </r>
  <r>
    <x v="5"/>
    <x v="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5"/>
  </r>
  <r>
    <x v="5"/>
    <x v="1"/>
    <n v="56"/>
    <s v="PUR7X8 1"/>
    <n v="0.2"/>
    <n v="0"/>
    <n v="2.2000000000000002"/>
    <n v="5"/>
    <s v=""/>
    <s v=""/>
    <n v="5"/>
    <n v="39.5"/>
    <n v="10"/>
    <s v=""/>
    <n v="0"/>
    <n v="0"/>
    <n v="2"/>
    <n v="47.46"/>
    <n v="47.46"/>
    <n v="12"/>
    <s v="2017Plan"/>
    <d v="2021-02-01T00:00:00"/>
    <x v="0"/>
    <x v="37"/>
    <s v="N/A"/>
    <s v="N/A"/>
    <x v="5"/>
  </r>
  <r>
    <x v="5"/>
    <x v="1"/>
    <n v="57"/>
    <s v="PUR7X8 2"/>
    <n v="0.1"/>
    <n v="0"/>
    <n v="0.9"/>
    <n v="2"/>
    <s v=""/>
    <s v=""/>
    <n v="2"/>
    <n v="26.2"/>
    <n v="3"/>
    <s v=""/>
    <n v="0"/>
    <n v="0"/>
    <n v="1"/>
    <n v="35.76"/>
    <n v="35.76"/>
    <n v="4"/>
    <s v="2017Plan"/>
    <d v="2021-02-01T00:00:00"/>
    <x v="0"/>
    <x v="37"/>
    <s v="N/A"/>
    <s v="N/A"/>
    <x v="5"/>
  </r>
  <r>
    <x v="5"/>
    <x v="1"/>
    <n v="58"/>
    <s v="PUR7X8 3"/>
    <n v="0.1"/>
    <n v="0"/>
    <n v="0.9"/>
    <n v="2"/>
    <s v=""/>
    <s v=""/>
    <n v="2"/>
    <n v="26.2"/>
    <n v="3"/>
    <s v=""/>
    <n v="0"/>
    <n v="0"/>
    <n v="1"/>
    <n v="35.76"/>
    <n v="35.76"/>
    <n v="4"/>
    <s v="2017Plan"/>
    <d v="2021-02-01T00:00:00"/>
    <x v="0"/>
    <x v="37"/>
    <s v="N/A"/>
    <s v="N/A"/>
    <x v="5"/>
  </r>
  <r>
    <x v="5"/>
    <x v="1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5"/>
  </r>
  <r>
    <x v="5"/>
    <x v="1"/>
    <n v="60"/>
    <s v="NF5X16NF1"/>
    <n v="-39.200000000000003"/>
    <n v="0"/>
    <n v="30.6"/>
    <n v="20"/>
    <s v=""/>
    <s v=""/>
    <n v="250"/>
    <n v="45"/>
    <n v="-1765"/>
    <s v=""/>
    <n v="0"/>
    <n v="0"/>
    <n v="471"/>
    <n v="32.99"/>
    <n v="32.99"/>
    <n v="-1294"/>
    <s v="2017Plan"/>
    <d v="2021-02-01T00:00:00"/>
    <x v="0"/>
    <x v="37"/>
    <s v="N/A"/>
    <s v="N/A"/>
    <x v="6"/>
  </r>
  <r>
    <x v="5"/>
    <x v="1"/>
    <n v="61"/>
    <s v="NF7X8NF01"/>
    <n v="-6.1"/>
    <n v="0"/>
    <n v="27.2"/>
    <n v="26"/>
    <s v=""/>
    <s v=""/>
    <n v="198"/>
    <n v="42"/>
    <n v="-256"/>
    <s v=""/>
    <n v="0"/>
    <n v="0"/>
    <n v="61"/>
    <n v="32.08"/>
    <n v="32.08"/>
    <n v="-196"/>
    <s v="2017Plan"/>
    <d v="2021-02-01T00:00:00"/>
    <x v="0"/>
    <x v="37"/>
    <s v="N/A"/>
    <s v="N/A"/>
    <x v="6"/>
  </r>
  <r>
    <x v="5"/>
    <x v="1"/>
    <n v="62"/>
    <s v="NF2X16SAT1"/>
    <n v="-12.4"/>
    <n v="0"/>
    <n v="55.5"/>
    <n v="4"/>
    <s v=""/>
    <s v=""/>
    <n v="64"/>
    <n v="42.5"/>
    <n v="-529"/>
    <s v=""/>
    <n v="0"/>
    <n v="0"/>
    <n v="123"/>
    <n v="32.630000000000003"/>
    <n v="32.630000000000003"/>
    <n v="-406"/>
    <s v="2017Plan"/>
    <d v="2021-02-01T00:00:00"/>
    <x v="0"/>
    <x v="37"/>
    <s v="N/A"/>
    <s v="N/A"/>
    <x v="6"/>
  </r>
  <r>
    <x v="5"/>
    <x v="1"/>
    <n v="63"/>
    <s v="NF2X16SUN1"/>
    <n v="-11.2"/>
    <n v="0"/>
    <n v="50"/>
    <n v="4"/>
    <s v=""/>
    <s v=""/>
    <n v="64"/>
    <n v="42"/>
    <n v="-470"/>
    <s v=""/>
    <n v="0"/>
    <n v="0"/>
    <n v="110"/>
    <n v="32.15"/>
    <n v="32.15"/>
    <n v="-360"/>
    <s v="2017Plan"/>
    <d v="2021-02-01T00:00:00"/>
    <x v="0"/>
    <x v="37"/>
    <s v="N/A"/>
    <s v="N/A"/>
    <x v="6"/>
  </r>
  <r>
    <x v="5"/>
    <x v="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6"/>
  </r>
  <r>
    <x v="5"/>
    <x v="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6"/>
  </r>
  <r>
    <x v="5"/>
    <x v="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6"/>
  </r>
  <r>
    <x v="5"/>
    <x v="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6"/>
  </r>
  <r>
    <x v="5"/>
    <x v="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2-01T00:00:00"/>
    <x v="0"/>
    <x v="37"/>
    <s v="N/A"/>
    <s v="N/A"/>
    <x v="7"/>
  </r>
  <r>
    <x v="5"/>
    <x v="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37"/>
    <s v="N/A"/>
    <s v="N/A"/>
    <x v="1"/>
  </r>
  <r>
    <x v="5"/>
    <x v="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37"/>
    <s v="N/A"/>
    <s v="N/A"/>
    <x v="1"/>
  </r>
  <r>
    <x v="5"/>
    <x v="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37"/>
    <s v="N/A"/>
    <s v="N/A"/>
    <x v="1"/>
  </r>
  <r>
    <x v="5"/>
    <x v="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37"/>
    <s v="N/A"/>
    <s v="N/A"/>
    <x v="1"/>
  </r>
  <r>
    <x v="5"/>
    <x v="1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2-01T00:00:00"/>
    <x v="0"/>
    <x v="38"/>
    <s v="N/A"/>
    <n v="0"/>
    <x v="2"/>
  </r>
  <r>
    <x v="5"/>
    <x v="2"/>
    <n v="1"/>
    <s v="Brown 1"/>
    <n v="22.6"/>
    <n v="0"/>
    <n v="28.4"/>
    <n v="2"/>
    <n v="260.7"/>
    <n v="11546"/>
    <n v="519"/>
    <n v="282.39999999999998"/>
    <n v="736"/>
    <n v="2"/>
    <n v="43"/>
    <n v="0"/>
    <n v="69"/>
    <n v="35.68"/>
    <n v="37.6"/>
    <n v="849"/>
    <s v="2017Plan"/>
    <d v="2021-03-01T00:00:00"/>
    <x v="0"/>
    <x v="0"/>
    <n v="22.6"/>
    <s v="N/A"/>
    <x v="0"/>
  </r>
  <r>
    <x v="5"/>
    <x v="2"/>
    <n v="2"/>
    <s v="Brown 2"/>
    <n v="32.1"/>
    <n v="0"/>
    <n v="25.9"/>
    <n v="4"/>
    <n v="345.5"/>
    <n v="10749"/>
    <n v="430"/>
    <n v="282.39999999999998"/>
    <n v="976"/>
    <n v="3"/>
    <n v="54"/>
    <n v="0"/>
    <n v="74"/>
    <n v="32.67"/>
    <n v="34.35"/>
    <n v="1104"/>
    <s v="2017Plan"/>
    <d v="2021-03-01T00:00:00"/>
    <x v="0"/>
    <x v="1"/>
    <n v="32.1"/>
    <s v="N/A"/>
    <x v="0"/>
  </r>
  <r>
    <x v="5"/>
    <x v="2"/>
    <n v="3"/>
    <s v="Brown 3"/>
    <n v="87.3"/>
    <n v="0"/>
    <n v="28.5"/>
    <n v="4"/>
    <n v="1056.9000000000001"/>
    <n v="12113"/>
    <n v="542"/>
    <n v="282.39999999999998"/>
    <n v="2985"/>
    <n v="4"/>
    <n v="86"/>
    <n v="0"/>
    <n v="277"/>
    <n v="37.380000000000003"/>
    <n v="38.369999999999997"/>
    <n v="3348"/>
    <s v="2017Plan"/>
    <d v="2021-03-01T00:00:00"/>
    <x v="0"/>
    <x v="2"/>
    <n v="87.3"/>
    <s v="N/A"/>
    <x v="0"/>
  </r>
  <r>
    <x v="5"/>
    <x v="2"/>
    <n v="4"/>
    <s v="Ghent 1"/>
    <n v="294.10000000000002"/>
    <n v="0"/>
    <n v="83.2"/>
    <n v="2"/>
    <n v="3081"/>
    <n v="10477"/>
    <n v="692"/>
    <n v="210.4"/>
    <n v="6483"/>
    <n v="2"/>
    <n v="43"/>
    <n v="0"/>
    <n v="617"/>
    <n v="24.14"/>
    <n v="24.29"/>
    <n v="7143"/>
    <s v="2017Plan"/>
    <d v="2021-03-01T00:00:00"/>
    <x v="0"/>
    <x v="3"/>
    <n v="294.10000000000002"/>
    <s v="N/A"/>
    <x v="0"/>
  </r>
  <r>
    <x v="5"/>
    <x v="2"/>
    <n v="5"/>
    <s v="Ghent 2"/>
    <n v="311.10000000000002"/>
    <n v="0"/>
    <n v="86.4"/>
    <n v="2"/>
    <n v="3227.8"/>
    <n v="10374"/>
    <n v="704"/>
    <n v="210.4"/>
    <n v="6792"/>
    <n v="2"/>
    <n v="38"/>
    <n v="0"/>
    <n v="382"/>
    <n v="23.06"/>
    <n v="23.18"/>
    <n v="7212"/>
    <s v="2017Plan"/>
    <d v="2021-03-01T00:00:00"/>
    <x v="0"/>
    <x v="4"/>
    <n v="311.10000000000002"/>
    <s v="N/A"/>
    <x v="0"/>
  </r>
  <r>
    <x v="5"/>
    <x v="2"/>
    <n v="6"/>
    <s v="Ghent 3"/>
    <n v="289.89999999999998"/>
    <n v="0"/>
    <n v="80.8"/>
    <n v="2"/>
    <n v="3224.7"/>
    <n v="11124"/>
    <n v="704"/>
    <n v="210.4"/>
    <n v="6785"/>
    <n v="3"/>
    <n v="62"/>
    <n v="0"/>
    <n v="593"/>
    <n v="25.45"/>
    <n v="25.67"/>
    <n v="7440"/>
    <s v="2017Plan"/>
    <d v="2021-03-01T00:00:00"/>
    <x v="0"/>
    <x v="5"/>
    <n v="289.89999999999998"/>
    <s v="N/A"/>
    <x v="0"/>
  </r>
  <r>
    <x v="5"/>
    <x v="2"/>
    <n v="7"/>
    <s v="Ghent 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6"/>
    <n v="0"/>
    <s v="N/A"/>
    <x v="0"/>
  </r>
  <r>
    <x v="5"/>
    <x v="2"/>
    <n v="8"/>
    <s v="Mill Creek 1"/>
    <n v="32"/>
    <n v="0"/>
    <n v="14.3"/>
    <n v="1"/>
    <n v="336.2"/>
    <n v="10496"/>
    <n v="113"/>
    <n v="207.8"/>
    <n v="698"/>
    <n v="2"/>
    <n v="9"/>
    <n v="0"/>
    <n v="30"/>
    <n v="22.76"/>
    <n v="23.04"/>
    <n v="738"/>
    <s v="2017Plan"/>
    <d v="2021-03-01T00:00:00"/>
    <x v="0"/>
    <x v="7"/>
    <s v="N/A"/>
    <n v="32"/>
    <x v="0"/>
  </r>
  <r>
    <x v="5"/>
    <x v="2"/>
    <n v="9"/>
    <s v="Mill Creek 2"/>
    <n v="130.6"/>
    <n v="0"/>
    <n v="59.3"/>
    <n v="3"/>
    <n v="1393.9"/>
    <n v="10673"/>
    <n v="490"/>
    <n v="207.8"/>
    <n v="2896"/>
    <n v="6"/>
    <n v="27"/>
    <n v="0"/>
    <n v="156"/>
    <n v="23.37"/>
    <n v="23.58"/>
    <n v="3079"/>
    <s v="2017Plan"/>
    <d v="2021-03-01T00:00:00"/>
    <x v="0"/>
    <x v="8"/>
    <s v="N/A"/>
    <n v="130.6"/>
    <x v="0"/>
  </r>
  <r>
    <x v="5"/>
    <x v="2"/>
    <n v="10"/>
    <s v="Mill Creek 3"/>
    <n v="242.9"/>
    <n v="0"/>
    <n v="84.4"/>
    <n v="2"/>
    <n v="2593.1999999999998"/>
    <n v="10674"/>
    <n v="697"/>
    <n v="207.8"/>
    <n v="5388"/>
    <n v="12"/>
    <n v="51"/>
    <n v="0"/>
    <n v="326"/>
    <n v="23.52"/>
    <n v="23.73"/>
    <n v="5765"/>
    <s v="2017Plan"/>
    <d v="2021-03-01T00:00:00"/>
    <x v="0"/>
    <x v="9"/>
    <s v="N/A"/>
    <n v="242.9"/>
    <x v="0"/>
  </r>
  <r>
    <x v="5"/>
    <x v="2"/>
    <n v="11"/>
    <s v="Mill Creek 4"/>
    <n v="311.60000000000002"/>
    <n v="0"/>
    <n v="86.9"/>
    <n v="2"/>
    <n v="3248.1"/>
    <n v="10423"/>
    <n v="695"/>
    <n v="207.8"/>
    <n v="6749"/>
    <n v="19"/>
    <n v="80"/>
    <n v="0"/>
    <n v="388"/>
    <n v="22.9"/>
    <n v="23.16"/>
    <n v="7218"/>
    <s v="2017Plan"/>
    <d v="2021-03-01T00:00:00"/>
    <x v="0"/>
    <x v="10"/>
    <s v="N/A"/>
    <n v="311.60000000000002"/>
    <x v="0"/>
  </r>
  <r>
    <x v="5"/>
    <x v="2"/>
    <n v="12"/>
    <s v="Trimble County 1"/>
    <n v="235.1"/>
    <n v="0"/>
    <n v="85.4"/>
    <n v="2"/>
    <n v="2517.5"/>
    <n v="10710"/>
    <n v="700"/>
    <n v="204.6"/>
    <n v="5151"/>
    <n v="7"/>
    <n v="28"/>
    <n v="0"/>
    <n v="326"/>
    <n v="23.3"/>
    <n v="23.42"/>
    <n v="5506"/>
    <s v="2017Plan"/>
    <d v="2021-03-01T00:00:00"/>
    <x v="0"/>
    <x v="11"/>
    <s v="N/A"/>
    <n v="235.1"/>
    <x v="0"/>
  </r>
  <r>
    <x v="5"/>
    <x v="2"/>
    <n v="13"/>
    <s v="Trimble County 2"/>
    <n v="225.9"/>
    <n v="0"/>
    <n v="54.2"/>
    <n v="1"/>
    <n v="2074.3000000000002"/>
    <n v="9182"/>
    <n v="418"/>
    <n v="213.7"/>
    <n v="4432"/>
    <n v="7"/>
    <n v="29"/>
    <n v="0"/>
    <n v="343"/>
    <n v="21.14"/>
    <n v="21.27"/>
    <n v="4805"/>
    <s v="2017Plan"/>
    <d v="2021-03-01T00:00:00"/>
    <x v="0"/>
    <x v="12"/>
    <n v="182.97900000000001"/>
    <n v="42.920999999999999"/>
    <x v="0"/>
  </r>
  <r>
    <x v="5"/>
    <x v="2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3"/>
    <n v="0"/>
    <n v="0"/>
    <x v="1"/>
  </r>
  <r>
    <x v="5"/>
    <x v="2"/>
    <n v="15"/>
    <s v="Cane Run 7 2X1"/>
    <n v="309.5"/>
    <n v="0"/>
    <n v="60.2"/>
    <n v="8"/>
    <n v="2171.6999999999998"/>
    <n v="7017"/>
    <n v="609"/>
    <n v="422.1"/>
    <n v="9167"/>
    <n v="23"/>
    <n v="99"/>
    <n v="0"/>
    <n v="531"/>
    <n v="31.33"/>
    <n v="31.65"/>
    <n v="9796"/>
    <s v="2017Plan"/>
    <d v="2021-03-01T00:00:00"/>
    <x v="0"/>
    <x v="13"/>
    <n v="241.41"/>
    <n v="68.09"/>
    <x v="1"/>
  </r>
  <r>
    <x v="5"/>
    <x v="2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4"/>
    <n v="0"/>
    <n v="0"/>
    <x v="2"/>
  </r>
  <r>
    <x v="5"/>
    <x v="2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4"/>
    <n v="0"/>
    <n v="0"/>
    <x v="2"/>
  </r>
  <r>
    <x v="5"/>
    <x v="2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5"/>
    <n v="0"/>
    <n v="0"/>
    <x v="2"/>
  </r>
  <r>
    <x v="5"/>
    <x v="2"/>
    <n v="19"/>
    <s v="Brown 7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6"/>
    <n v="0"/>
    <n v="0"/>
    <x v="2"/>
  </r>
  <r>
    <x v="5"/>
    <x v="2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7"/>
    <n v="0"/>
    <s v="N/A"/>
    <x v="2"/>
  </r>
  <r>
    <x v="5"/>
    <x v="2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7"/>
    <n v="0"/>
    <s v="N/A"/>
    <x v="2"/>
  </r>
  <r>
    <x v="5"/>
    <x v="2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8"/>
    <n v="0"/>
    <s v="N/A"/>
    <x v="2"/>
  </r>
  <r>
    <x v="5"/>
    <x v="2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8"/>
    <n v="0"/>
    <s v="N/A"/>
    <x v="2"/>
  </r>
  <r>
    <x v="5"/>
    <x v="2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9"/>
    <n v="0"/>
    <s v="N/A"/>
    <x v="2"/>
  </r>
  <r>
    <x v="5"/>
    <x v="2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19"/>
    <n v="0"/>
    <s v="N/A"/>
    <x v="2"/>
  </r>
  <r>
    <x v="5"/>
    <x v="2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20"/>
    <n v="0"/>
    <s v="N/A"/>
    <x v="2"/>
  </r>
  <r>
    <x v="5"/>
    <x v="2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20"/>
    <n v="0"/>
    <s v="N/A"/>
    <x v="2"/>
  </r>
  <r>
    <x v="5"/>
    <x v="2"/>
    <n v="28"/>
    <s v="Paddys Run 13"/>
    <n v="11.6"/>
    <n v="0"/>
    <n v="9.6999999999999993"/>
    <n v="15"/>
    <n v="143.19999999999999"/>
    <n v="12337"/>
    <n v="123"/>
    <n v="424.4"/>
    <n v="608"/>
    <n v="1"/>
    <n v="3"/>
    <n v="0"/>
    <n v="0"/>
    <n v="52.36"/>
    <n v="52.6"/>
    <n v="610"/>
    <s v="2017Plan"/>
    <d v="2021-03-01T00:00:00"/>
    <x v="0"/>
    <x v="21"/>
    <n v="5.452"/>
    <n v="6.1479999999999997"/>
    <x v="2"/>
  </r>
  <r>
    <x v="5"/>
    <x v="2"/>
    <n v="29"/>
    <s v="Trimble Co 05"/>
    <n v="13.4"/>
    <n v="0"/>
    <n v="10.6"/>
    <n v="17"/>
    <n v="157.6"/>
    <n v="11801"/>
    <n v="114"/>
    <n v="424.4"/>
    <n v="669"/>
    <n v="1"/>
    <n v="3"/>
    <n v="0"/>
    <n v="0"/>
    <n v="50.08"/>
    <n v="50.32"/>
    <n v="672"/>
    <s v="2017Plan"/>
    <d v="2021-03-01T00:00:00"/>
    <x v="0"/>
    <x v="22"/>
    <n v="9.5139999999999993"/>
    <n v="3.8859999999999997"/>
    <x v="2"/>
  </r>
  <r>
    <x v="5"/>
    <x v="2"/>
    <n v="30"/>
    <s v="Trimble Co 06"/>
    <n v="9.1"/>
    <n v="0"/>
    <n v="7.2"/>
    <n v="18"/>
    <n v="106.8"/>
    <n v="11774"/>
    <n v="77"/>
    <n v="424.4"/>
    <n v="453"/>
    <n v="1"/>
    <n v="3"/>
    <n v="0"/>
    <n v="0"/>
    <n v="49.97"/>
    <n v="50.34"/>
    <n v="457"/>
    <s v="2017Plan"/>
    <d v="2021-03-01T00:00:00"/>
    <x v="0"/>
    <x v="23"/>
    <n v="6.4609999999999994"/>
    <n v="2.6389999999999998"/>
    <x v="2"/>
  </r>
  <r>
    <x v="5"/>
    <x v="2"/>
    <n v="31"/>
    <s v="Trimble Co 07"/>
    <n v="4"/>
    <n v="0"/>
    <n v="3.2"/>
    <n v="13"/>
    <n v="47.7"/>
    <n v="11939"/>
    <n v="35"/>
    <n v="424.4"/>
    <n v="202"/>
    <n v="1"/>
    <n v="2"/>
    <n v="0"/>
    <n v="0"/>
    <n v="50.67"/>
    <n v="51.28"/>
    <n v="205"/>
    <s v="2017Plan"/>
    <d v="2021-03-01T00:00:00"/>
    <x v="0"/>
    <x v="24"/>
    <n v="2.52"/>
    <n v="1.48"/>
    <x v="2"/>
  </r>
  <r>
    <x v="5"/>
    <x v="2"/>
    <n v="32"/>
    <s v="Trimble Co 08"/>
    <n v="1.1000000000000001"/>
    <n v="0"/>
    <n v="0.9"/>
    <n v="3"/>
    <n v="12.6"/>
    <n v="11640"/>
    <n v="9"/>
    <n v="424.4"/>
    <n v="54"/>
    <n v="0"/>
    <n v="1"/>
    <n v="0"/>
    <n v="0"/>
    <n v="49.4"/>
    <n v="49.9"/>
    <n v="54"/>
    <s v="2017Plan"/>
    <d v="2021-03-01T00:00:00"/>
    <x v="0"/>
    <x v="25"/>
    <n v="0.69300000000000006"/>
    <n v="0.40700000000000003"/>
    <x v="2"/>
  </r>
  <r>
    <x v="5"/>
    <x v="2"/>
    <n v="33"/>
    <s v="Trimble Co 09"/>
    <n v="3"/>
    <n v="0"/>
    <n v="2.4"/>
    <n v="9"/>
    <n v="35.700000000000003"/>
    <n v="11869"/>
    <n v="26"/>
    <n v="424.4"/>
    <n v="151"/>
    <n v="0"/>
    <n v="2"/>
    <n v="0"/>
    <n v="0"/>
    <n v="50.37"/>
    <n v="50.92"/>
    <n v="153"/>
    <s v="2017Plan"/>
    <d v="2021-03-01T00:00:00"/>
    <x v="0"/>
    <x v="26"/>
    <n v="1.8900000000000001"/>
    <n v="1.1099999999999999"/>
    <x v="2"/>
  </r>
  <r>
    <x v="5"/>
    <x v="2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27"/>
    <n v="0"/>
    <n v="0"/>
    <x v="2"/>
  </r>
  <r>
    <x v="5"/>
    <x v="2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28"/>
    <s v="N/A"/>
    <n v="0"/>
    <x v="2"/>
  </r>
  <r>
    <x v="5"/>
    <x v="2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29"/>
    <n v="0"/>
    <s v="N/A"/>
    <x v="2"/>
  </r>
  <r>
    <x v="5"/>
    <x v="2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30"/>
    <s v="N/A"/>
    <n v="0"/>
    <x v="2"/>
  </r>
  <r>
    <x v="5"/>
    <x v="2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31"/>
    <s v="N/A"/>
    <n v="0"/>
    <x v="2"/>
  </r>
  <r>
    <x v="5"/>
    <x v="2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32"/>
    <s v="N/A"/>
    <n v="0"/>
    <x v="2"/>
  </r>
  <r>
    <x v="5"/>
    <x v="2"/>
    <n v="40"/>
    <s v="Dix Dam"/>
    <n v="11.1"/>
    <n v="0"/>
    <n v="47.5"/>
    <n v="37"/>
    <s v=""/>
    <s v=""/>
    <n v="359"/>
    <n v="0"/>
    <n v="0"/>
    <s v=""/>
    <n v="0"/>
    <n v="0"/>
    <n v="0"/>
    <n v="0"/>
    <n v="0"/>
    <n v="0"/>
    <s v="2017Plan"/>
    <d v="2021-03-01T00:00:00"/>
    <x v="0"/>
    <x v="33"/>
    <n v="11.1"/>
    <s v="N/A"/>
    <x v="3"/>
  </r>
  <r>
    <x v="5"/>
    <x v="2"/>
    <n v="41"/>
    <s v="Ohio Falls"/>
    <n v="14.1"/>
    <n v="0"/>
    <n v="100"/>
    <n v="0"/>
    <s v=""/>
    <s v=""/>
    <n v="744"/>
    <n v="0"/>
    <n v="0"/>
    <s v=""/>
    <n v="0"/>
    <n v="0"/>
    <n v="0"/>
    <n v="0"/>
    <n v="0"/>
    <n v="0"/>
    <s v="2017Plan"/>
    <d v="2021-03-01T00:00:00"/>
    <x v="0"/>
    <x v="34"/>
    <s v="N/A"/>
    <n v="14.1"/>
    <x v="3"/>
  </r>
  <r>
    <x v="5"/>
    <x v="2"/>
    <n v="42"/>
    <s v="Brown Solar"/>
    <n v="1.6"/>
    <n v="0"/>
    <n v="100"/>
    <n v="0"/>
    <s v=""/>
    <s v=""/>
    <n v="744"/>
    <n v="0"/>
    <n v="0"/>
    <s v=""/>
    <n v="0"/>
    <n v="0"/>
    <n v="0"/>
    <n v="0"/>
    <n v="0"/>
    <n v="0"/>
    <s v="2017Plan"/>
    <d v="2021-03-01T00:00:00"/>
    <x v="0"/>
    <x v="35"/>
    <n v="0.97599999999999998"/>
    <n v="0.62400000000000011"/>
    <x v="4"/>
  </r>
  <r>
    <x v="5"/>
    <x v="2"/>
    <n v="43"/>
    <s v="OVEC-K Min"/>
    <n v="11.5"/>
    <n v="0"/>
    <n v="100"/>
    <n v="0"/>
    <n v="1153.2"/>
    <n v="100000"/>
    <n v="744"/>
    <n v="29.1"/>
    <n v="336"/>
    <n v="0"/>
    <n v="0"/>
    <n v="0"/>
    <n v="0"/>
    <n v="29.11"/>
    <n v="29.11"/>
    <n v="336"/>
    <s v="2017Plan"/>
    <d v="2021-03-01T00:00:00"/>
    <x v="0"/>
    <x v="36"/>
    <n v="11.5"/>
    <s v="N/A"/>
    <x v="0"/>
  </r>
  <r>
    <x v="5"/>
    <x v="2"/>
    <n v="44"/>
    <s v="OVEC-K Max"/>
    <n v="5.7"/>
    <n v="0"/>
    <n v="24.8"/>
    <n v="45"/>
    <n v="567"/>
    <n v="100000"/>
    <n v="185"/>
    <n v="29.1"/>
    <n v="165"/>
    <n v="0"/>
    <n v="0"/>
    <n v="0"/>
    <n v="0"/>
    <n v="29.11"/>
    <n v="29.11"/>
    <n v="165"/>
    <s v="2017Plan"/>
    <d v="2021-03-01T00:00:00"/>
    <x v="0"/>
    <x v="36"/>
    <n v="5.7"/>
    <s v="N/A"/>
    <x v="0"/>
  </r>
  <r>
    <x v="5"/>
    <x v="2"/>
    <n v="45"/>
    <s v="OVEC-L Min"/>
    <n v="25.7"/>
    <n v="0"/>
    <n v="100"/>
    <n v="0"/>
    <n v="2566.8000000000002"/>
    <n v="100000"/>
    <n v="744"/>
    <n v="29.1"/>
    <n v="747"/>
    <n v="0"/>
    <n v="0"/>
    <n v="0"/>
    <n v="0"/>
    <n v="29.11"/>
    <n v="29.11"/>
    <n v="747"/>
    <s v="2017Plan"/>
    <d v="2021-03-01T00:00:00"/>
    <x v="0"/>
    <x v="36"/>
    <s v="N/A"/>
    <n v="25.7"/>
    <x v="0"/>
  </r>
  <r>
    <x v="5"/>
    <x v="2"/>
    <n v="46"/>
    <s v="OVEC-L Max"/>
    <n v="18.600000000000001"/>
    <n v="0"/>
    <n v="35.5"/>
    <n v="60"/>
    <n v="1861"/>
    <n v="100000"/>
    <n v="264"/>
    <n v="29.1"/>
    <n v="542"/>
    <n v="0"/>
    <n v="0"/>
    <n v="0"/>
    <n v="0"/>
    <n v="29.11"/>
    <n v="29.11"/>
    <n v="542"/>
    <s v="2017Plan"/>
    <d v="2021-03-01T00:00:00"/>
    <x v="0"/>
    <x v="36"/>
    <s v="N/A"/>
    <n v="18.600000000000001"/>
    <x v="0"/>
  </r>
  <r>
    <x v="5"/>
    <x v="2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5"/>
  </r>
  <r>
    <x v="5"/>
    <x v="2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5"/>
  </r>
  <r>
    <x v="5"/>
    <x v="2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5"/>
  </r>
  <r>
    <x v="5"/>
    <x v="2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5"/>
  </r>
  <r>
    <x v="5"/>
    <x v="2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5"/>
  </r>
  <r>
    <x v="5"/>
    <x v="2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5"/>
  </r>
  <r>
    <x v="5"/>
    <x v="2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5"/>
  </r>
  <r>
    <x v="5"/>
    <x v="2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5"/>
  </r>
  <r>
    <x v="5"/>
    <x v="2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5"/>
  </r>
  <r>
    <x v="5"/>
    <x v="2"/>
    <n v="56"/>
    <s v="PUR7X8 1"/>
    <n v="0.4"/>
    <n v="0"/>
    <n v="3.2"/>
    <n v="4"/>
    <s v=""/>
    <s v=""/>
    <n v="8"/>
    <n v="17.100000000000001"/>
    <n v="7"/>
    <s v=""/>
    <n v="0"/>
    <n v="0"/>
    <n v="3"/>
    <n v="23.78"/>
    <n v="23.78"/>
    <n v="10"/>
    <s v="2017Plan"/>
    <d v="2021-03-01T00:00:00"/>
    <x v="0"/>
    <x v="37"/>
    <s v="N/A"/>
    <s v="N/A"/>
    <x v="5"/>
  </r>
  <r>
    <x v="5"/>
    <x v="2"/>
    <n v="57"/>
    <s v="PUR7X8 2"/>
    <n v="0.4"/>
    <n v="0"/>
    <n v="2.8"/>
    <n v="5"/>
    <s v=""/>
    <s v=""/>
    <n v="7"/>
    <n v="17"/>
    <n v="6"/>
    <s v=""/>
    <n v="0"/>
    <n v="0"/>
    <n v="2"/>
    <n v="23.72"/>
    <n v="23.72"/>
    <n v="8"/>
    <s v="2017Plan"/>
    <d v="2021-03-01T00:00:00"/>
    <x v="0"/>
    <x v="37"/>
    <s v="N/A"/>
    <s v="N/A"/>
    <x v="5"/>
  </r>
  <r>
    <x v="5"/>
    <x v="2"/>
    <n v="58"/>
    <s v="PUR7X8 3"/>
    <n v="0.3"/>
    <n v="0"/>
    <n v="2.4"/>
    <n v="4"/>
    <s v=""/>
    <s v=""/>
    <n v="6"/>
    <n v="16.2"/>
    <n v="5"/>
    <s v=""/>
    <n v="0"/>
    <n v="0"/>
    <n v="2"/>
    <n v="22.85"/>
    <n v="22.85"/>
    <n v="7"/>
    <s v="2017Plan"/>
    <d v="2021-03-01T00:00:00"/>
    <x v="0"/>
    <x v="37"/>
    <s v="N/A"/>
    <s v="N/A"/>
    <x v="5"/>
  </r>
  <r>
    <x v="5"/>
    <x v="2"/>
    <n v="59"/>
    <s v="PUR7X8 4"/>
    <n v="0.2"/>
    <n v="0"/>
    <n v="1.6"/>
    <n v="3"/>
    <s v=""/>
    <s v=""/>
    <n v="4"/>
    <n v="16.2"/>
    <n v="3"/>
    <s v=""/>
    <n v="0"/>
    <n v="0"/>
    <n v="1"/>
    <n v="22.88"/>
    <n v="22.88"/>
    <n v="5"/>
    <s v="2017Plan"/>
    <d v="2021-03-01T00:00:00"/>
    <x v="0"/>
    <x v="37"/>
    <s v="N/A"/>
    <s v="N/A"/>
    <x v="5"/>
  </r>
  <r>
    <x v="5"/>
    <x v="2"/>
    <n v="60"/>
    <s v="NF5X16NF1"/>
    <n v="-10"/>
    <n v="0"/>
    <n v="6.8"/>
    <n v="23"/>
    <s v=""/>
    <s v=""/>
    <n v="259"/>
    <n v="43.7"/>
    <n v="-435"/>
    <s v=""/>
    <n v="0"/>
    <n v="0"/>
    <n v="112"/>
    <n v="32.39"/>
    <n v="32.39"/>
    <n v="-323"/>
    <s v="2017Plan"/>
    <d v="2021-03-01T00:00:00"/>
    <x v="0"/>
    <x v="37"/>
    <s v="N/A"/>
    <s v="N/A"/>
    <x v="6"/>
  </r>
  <r>
    <x v="5"/>
    <x v="2"/>
    <n v="61"/>
    <s v="NF7X8NF01"/>
    <n v="-5"/>
    <n v="0"/>
    <n v="20"/>
    <n v="31"/>
    <s v=""/>
    <s v=""/>
    <n v="234"/>
    <n v="39"/>
    <n v="-194"/>
    <s v=""/>
    <n v="0"/>
    <n v="0"/>
    <n v="46"/>
    <n v="29.73"/>
    <n v="29.73"/>
    <n v="-148"/>
    <s v="2017Plan"/>
    <d v="2021-03-01T00:00:00"/>
    <x v="0"/>
    <x v="37"/>
    <s v="N/A"/>
    <s v="N/A"/>
    <x v="6"/>
  </r>
  <r>
    <x v="5"/>
    <x v="2"/>
    <n v="62"/>
    <s v="NF2X16SAT1"/>
    <n v="-7.3"/>
    <n v="0"/>
    <n v="32.700000000000003"/>
    <n v="4"/>
    <s v=""/>
    <s v=""/>
    <n v="64"/>
    <n v="39.700000000000003"/>
    <n v="-290"/>
    <s v=""/>
    <n v="0"/>
    <n v="0"/>
    <n v="66"/>
    <n v="30.6"/>
    <n v="30.6"/>
    <n v="-224"/>
    <s v="2017Plan"/>
    <d v="2021-03-01T00:00:00"/>
    <x v="0"/>
    <x v="37"/>
    <s v="N/A"/>
    <s v="N/A"/>
    <x v="6"/>
  </r>
  <r>
    <x v="5"/>
    <x v="2"/>
    <n v="63"/>
    <s v="NF2X16SUN1"/>
    <n v="-5.7"/>
    <n v="0"/>
    <n v="25.2"/>
    <n v="4"/>
    <s v=""/>
    <s v=""/>
    <n v="64"/>
    <n v="40.5"/>
    <n v="-229"/>
    <s v=""/>
    <n v="0"/>
    <n v="0"/>
    <n v="52"/>
    <n v="31.38"/>
    <n v="31.38"/>
    <n v="-177"/>
    <s v="2017Plan"/>
    <d v="2021-03-01T00:00:00"/>
    <x v="0"/>
    <x v="37"/>
    <s v="N/A"/>
    <s v="N/A"/>
    <x v="6"/>
  </r>
  <r>
    <x v="5"/>
    <x v="2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6"/>
  </r>
  <r>
    <x v="5"/>
    <x v="2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6"/>
  </r>
  <r>
    <x v="5"/>
    <x v="2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6"/>
  </r>
  <r>
    <x v="5"/>
    <x v="2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6"/>
  </r>
  <r>
    <x v="5"/>
    <x v="2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3-01T00:00:00"/>
    <x v="0"/>
    <x v="37"/>
    <s v="N/A"/>
    <s v="N/A"/>
    <x v="7"/>
  </r>
  <r>
    <x v="5"/>
    <x v="2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37"/>
    <s v="N/A"/>
    <s v="N/A"/>
    <x v="1"/>
  </r>
  <r>
    <x v="5"/>
    <x v="2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37"/>
    <s v="N/A"/>
    <s v="N/A"/>
    <x v="1"/>
  </r>
  <r>
    <x v="5"/>
    <x v="2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37"/>
    <s v="N/A"/>
    <s v="N/A"/>
    <x v="1"/>
  </r>
  <r>
    <x v="5"/>
    <x v="2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37"/>
    <s v="N/A"/>
    <s v="N/A"/>
    <x v="1"/>
  </r>
  <r>
    <x v="5"/>
    <x v="2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3-01T00:00:00"/>
    <x v="0"/>
    <x v="38"/>
    <s v="N/A"/>
    <n v="0"/>
    <x v="2"/>
  </r>
  <r>
    <x v="5"/>
    <x v="3"/>
    <n v="1"/>
    <s v="Brown 1"/>
    <n v="6.2"/>
    <n v="0"/>
    <n v="8.1"/>
    <n v="1"/>
    <n v="72.7"/>
    <n v="11650"/>
    <n v="151"/>
    <n v="283.7"/>
    <n v="206"/>
    <n v="1"/>
    <n v="19"/>
    <n v="0"/>
    <n v="19"/>
    <n v="36.119999999999997"/>
    <n v="39.1"/>
    <n v="244"/>
    <s v="2017Plan"/>
    <d v="2021-04-01T00:00:00"/>
    <x v="0"/>
    <x v="0"/>
    <n v="6.2"/>
    <s v="N/A"/>
    <x v="0"/>
  </r>
  <r>
    <x v="5"/>
    <x v="3"/>
    <n v="2"/>
    <s v="Brown 2"/>
    <n v="22.1"/>
    <n v="0"/>
    <n v="18.3"/>
    <n v="4"/>
    <n v="239.6"/>
    <n v="10866"/>
    <n v="328"/>
    <n v="283.7"/>
    <n v="680"/>
    <n v="3"/>
    <n v="55"/>
    <n v="0"/>
    <n v="51"/>
    <n v="33.14"/>
    <n v="35.64"/>
    <n v="786"/>
    <s v="2017Plan"/>
    <d v="2021-04-01T00:00:00"/>
    <x v="0"/>
    <x v="1"/>
    <n v="22.1"/>
    <s v="N/A"/>
    <x v="0"/>
  </r>
  <r>
    <x v="5"/>
    <x v="3"/>
    <n v="3"/>
    <s v="Brown 3"/>
    <n v="41.7"/>
    <n v="0"/>
    <n v="14.1"/>
    <n v="4"/>
    <n v="508.3"/>
    <n v="12180"/>
    <n v="268"/>
    <n v="283.7"/>
    <n v="1442"/>
    <n v="4"/>
    <n v="88"/>
    <n v="0"/>
    <n v="132"/>
    <n v="37.729999999999997"/>
    <n v="39.85"/>
    <n v="1663"/>
    <s v="2017Plan"/>
    <d v="2021-04-01T00:00:00"/>
    <x v="0"/>
    <x v="2"/>
    <n v="41.7"/>
    <s v="N/A"/>
    <x v="0"/>
  </r>
  <r>
    <x v="5"/>
    <x v="3"/>
    <n v="4"/>
    <s v="Ghent 1"/>
    <n v="146.6"/>
    <n v="0"/>
    <n v="42.9"/>
    <n v="1"/>
    <n v="1537.2"/>
    <n v="10488"/>
    <n v="364"/>
    <n v="210.8"/>
    <n v="3240"/>
    <n v="1"/>
    <n v="22"/>
    <n v="0"/>
    <n v="308"/>
    <n v="24.21"/>
    <n v="24.36"/>
    <n v="3570"/>
    <s v="2017Plan"/>
    <d v="2021-04-01T00:00:00"/>
    <x v="0"/>
    <x v="3"/>
    <n v="146.6"/>
    <s v="N/A"/>
    <x v="0"/>
  </r>
  <r>
    <x v="5"/>
    <x v="3"/>
    <n v="5"/>
    <s v="Ghent 2"/>
    <n v="275.2"/>
    <n v="0"/>
    <n v="79"/>
    <n v="2"/>
    <n v="2851.5"/>
    <n v="10360"/>
    <n v="679"/>
    <n v="210.8"/>
    <n v="6011"/>
    <n v="2"/>
    <n v="39"/>
    <n v="0"/>
    <n v="338"/>
    <n v="23.07"/>
    <n v="23.21"/>
    <n v="6387"/>
    <s v="2017Plan"/>
    <d v="2021-04-01T00:00:00"/>
    <x v="0"/>
    <x v="4"/>
    <n v="275.2"/>
    <s v="N/A"/>
    <x v="0"/>
  </r>
  <r>
    <x v="5"/>
    <x v="3"/>
    <n v="6"/>
    <s v="Ghent 3"/>
    <n v="244.2"/>
    <n v="0"/>
    <n v="70.400000000000006"/>
    <n v="2"/>
    <n v="2730.1"/>
    <n v="11178"/>
    <n v="651"/>
    <n v="210.8"/>
    <n v="5755"/>
    <n v="3"/>
    <n v="63"/>
    <n v="0"/>
    <n v="499"/>
    <n v="25.61"/>
    <n v="25.87"/>
    <n v="6317"/>
    <s v="2017Plan"/>
    <d v="2021-04-01T00:00:00"/>
    <x v="0"/>
    <x v="5"/>
    <n v="244.2"/>
    <s v="N/A"/>
    <x v="0"/>
  </r>
  <r>
    <x v="5"/>
    <x v="3"/>
    <n v="7"/>
    <s v="Ghent 4"/>
    <n v="80.2"/>
    <n v="0"/>
    <n v="23.4"/>
    <n v="2"/>
    <n v="884.3"/>
    <n v="11030"/>
    <n v="213"/>
    <n v="210.8"/>
    <n v="1864"/>
    <n v="4"/>
    <n v="83"/>
    <n v="0"/>
    <n v="170"/>
    <n v="25.37"/>
    <n v="26.41"/>
    <n v="2117"/>
    <s v="2017Plan"/>
    <d v="2021-04-01T00:00:00"/>
    <x v="0"/>
    <x v="6"/>
    <n v="80.2"/>
    <s v="N/A"/>
    <x v="0"/>
  </r>
  <r>
    <x v="5"/>
    <x v="3"/>
    <n v="8"/>
    <s v="Mill Creek 1"/>
    <n v="138.9"/>
    <n v="0"/>
    <n v="64.3"/>
    <n v="3"/>
    <n v="1447.4"/>
    <n v="10424"/>
    <n v="565"/>
    <n v="208.2"/>
    <n v="3014"/>
    <n v="6"/>
    <n v="27"/>
    <n v="0"/>
    <n v="132"/>
    <n v="22.65"/>
    <n v="22.85"/>
    <n v="3173"/>
    <s v="2017Plan"/>
    <d v="2021-04-01T00:00:00"/>
    <x v="0"/>
    <x v="7"/>
    <s v="N/A"/>
    <n v="138.9"/>
    <x v="0"/>
  </r>
  <r>
    <x v="5"/>
    <x v="3"/>
    <n v="9"/>
    <s v="Mill Creek 2"/>
    <n v="163"/>
    <n v="0"/>
    <n v="76.5"/>
    <n v="1"/>
    <n v="1736.4"/>
    <n v="10652"/>
    <n v="668"/>
    <n v="208.2"/>
    <n v="3616"/>
    <n v="2"/>
    <n v="9"/>
    <n v="0"/>
    <n v="194"/>
    <n v="23.37"/>
    <n v="23.43"/>
    <n v="3819"/>
    <s v="2017Plan"/>
    <d v="2021-04-01T00:00:00"/>
    <x v="0"/>
    <x v="8"/>
    <s v="N/A"/>
    <n v="163"/>
    <x v="0"/>
  </r>
  <r>
    <x v="5"/>
    <x v="3"/>
    <n v="10"/>
    <s v="Mill Creek 3"/>
    <n v="209"/>
    <n v="0"/>
    <n v="75"/>
    <n v="2"/>
    <n v="2227.8000000000002"/>
    <n v="10660"/>
    <n v="673"/>
    <n v="208.2"/>
    <n v="4639"/>
    <n v="12"/>
    <n v="51"/>
    <n v="0"/>
    <n v="281"/>
    <n v="23.54"/>
    <n v="23.78"/>
    <n v="4970"/>
    <s v="2017Plan"/>
    <d v="2021-04-01T00:00:00"/>
    <x v="0"/>
    <x v="9"/>
    <s v="N/A"/>
    <n v="209"/>
    <x v="0"/>
  </r>
  <r>
    <x v="5"/>
    <x v="3"/>
    <n v="11"/>
    <s v="Mill Creek 4"/>
    <n v="276.5"/>
    <n v="0"/>
    <n v="79.7"/>
    <n v="2"/>
    <n v="2882.6"/>
    <n v="10424"/>
    <n v="664"/>
    <n v="208.2"/>
    <n v="6003"/>
    <n v="19"/>
    <n v="80"/>
    <n v="0"/>
    <n v="344"/>
    <n v="22.95"/>
    <n v="23.24"/>
    <n v="6427"/>
    <s v="2017Plan"/>
    <d v="2021-04-01T00:00:00"/>
    <x v="0"/>
    <x v="10"/>
    <s v="N/A"/>
    <n v="276.5"/>
    <x v="0"/>
  </r>
  <r>
    <x v="5"/>
    <x v="3"/>
    <n v="12"/>
    <s v="Trimble County 1"/>
    <n v="159.19999999999999"/>
    <n v="0"/>
    <n v="59.8"/>
    <n v="2"/>
    <n v="1697"/>
    <n v="10661"/>
    <n v="506"/>
    <n v="204"/>
    <n v="3462"/>
    <n v="7"/>
    <n v="26"/>
    <n v="0"/>
    <n v="221"/>
    <n v="23.14"/>
    <n v="23.3"/>
    <n v="3709"/>
    <s v="2017Plan"/>
    <d v="2021-04-01T00:00:00"/>
    <x v="0"/>
    <x v="11"/>
    <s v="N/A"/>
    <n v="159.19999999999999"/>
    <x v="0"/>
  </r>
  <r>
    <x v="5"/>
    <x v="3"/>
    <n v="13"/>
    <s v="Trimble County 2"/>
    <n v="138.5"/>
    <n v="0"/>
    <n v="34.4"/>
    <n v="2"/>
    <n v="1272.4000000000001"/>
    <n v="9187"/>
    <n v="264"/>
    <n v="213.3"/>
    <n v="2715"/>
    <n v="17"/>
    <n v="67"/>
    <n v="0"/>
    <n v="211"/>
    <n v="21.12"/>
    <n v="21.6"/>
    <n v="2992"/>
    <s v="2017Plan"/>
    <d v="2021-04-01T00:00:00"/>
    <x v="0"/>
    <x v="12"/>
    <n v="112.185"/>
    <n v="26.315000000000001"/>
    <x v="0"/>
  </r>
  <r>
    <x v="5"/>
    <x v="3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13"/>
    <n v="0"/>
    <n v="0"/>
    <x v="1"/>
  </r>
  <r>
    <x v="5"/>
    <x v="3"/>
    <n v="15"/>
    <s v="Cane Run 7 2X1"/>
    <n v="319.7"/>
    <n v="0"/>
    <n v="64.3"/>
    <n v="7"/>
    <n v="2217"/>
    <n v="6935"/>
    <n v="578"/>
    <n v="383.9"/>
    <n v="8511"/>
    <n v="20"/>
    <n v="78"/>
    <n v="0"/>
    <n v="504"/>
    <n v="28.2"/>
    <n v="28.45"/>
    <n v="9093"/>
    <s v="2017Plan"/>
    <d v="2021-04-01T00:00:00"/>
    <x v="0"/>
    <x v="13"/>
    <n v="249.36599999999999"/>
    <n v="70.334000000000003"/>
    <x v="1"/>
  </r>
  <r>
    <x v="5"/>
    <x v="3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14"/>
    <n v="0"/>
    <n v="0"/>
    <x v="2"/>
  </r>
  <r>
    <x v="5"/>
    <x v="3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14"/>
    <n v="0"/>
    <n v="0"/>
    <x v="2"/>
  </r>
  <r>
    <x v="5"/>
    <x v="3"/>
    <n v="18"/>
    <s v="Brown 6"/>
    <n v="0.9"/>
    <n v="0"/>
    <n v="0.8"/>
    <n v="1"/>
    <n v="10.5"/>
    <n v="11756"/>
    <n v="8"/>
    <n v="386"/>
    <n v="40"/>
    <n v="0"/>
    <n v="8"/>
    <n v="0"/>
    <n v="4"/>
    <n v="49.47"/>
    <n v="58.19"/>
    <n v="52"/>
    <s v="2017Plan"/>
    <d v="2021-04-01T00:00:00"/>
    <x v="0"/>
    <x v="15"/>
    <n v="0.55800000000000005"/>
    <n v="0.34200000000000003"/>
    <x v="2"/>
  </r>
  <r>
    <x v="5"/>
    <x v="3"/>
    <n v="19"/>
    <s v="Brown 7"/>
    <n v="0.6"/>
    <n v="0"/>
    <n v="0.5"/>
    <n v="2"/>
    <n v="6.8"/>
    <n v="11452"/>
    <n v="5"/>
    <n v="386"/>
    <n v="26"/>
    <n v="0"/>
    <n v="20"/>
    <n v="0"/>
    <n v="2"/>
    <n v="48.03"/>
    <n v="81.83"/>
    <n v="49"/>
    <s v="2017Plan"/>
    <d v="2021-04-01T00:00:00"/>
    <x v="0"/>
    <x v="16"/>
    <n v="0.372"/>
    <n v="0.22799999999999998"/>
    <x v="2"/>
  </r>
  <r>
    <x v="5"/>
    <x v="3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17"/>
    <n v="0"/>
    <s v="N/A"/>
    <x v="2"/>
  </r>
  <r>
    <x v="5"/>
    <x v="3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17"/>
    <n v="0"/>
    <s v="N/A"/>
    <x v="2"/>
  </r>
  <r>
    <x v="5"/>
    <x v="3"/>
    <n v="22"/>
    <s v="Brown 9"/>
    <n v="0.1"/>
    <n v="0"/>
    <n v="0.1"/>
    <n v="1"/>
    <n v="1.7"/>
    <n v="16518"/>
    <n v="2"/>
    <n v="386"/>
    <n v="6"/>
    <n v="0"/>
    <n v="0"/>
    <n v="0"/>
    <n v="0"/>
    <n v="63.76"/>
    <n v="67"/>
    <n v="7"/>
    <s v="2017Plan"/>
    <d v="2021-04-01T00:00:00"/>
    <x v="0"/>
    <x v="18"/>
    <n v="0.1"/>
    <s v="N/A"/>
    <x v="2"/>
  </r>
  <r>
    <x v="5"/>
    <x v="3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18"/>
    <n v="0"/>
    <s v="N/A"/>
    <x v="2"/>
  </r>
  <r>
    <x v="5"/>
    <x v="3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19"/>
    <n v="0"/>
    <s v="N/A"/>
    <x v="2"/>
  </r>
  <r>
    <x v="5"/>
    <x v="3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19"/>
    <n v="0"/>
    <s v="N/A"/>
    <x v="2"/>
  </r>
  <r>
    <x v="5"/>
    <x v="3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20"/>
    <n v="0"/>
    <s v="N/A"/>
    <x v="2"/>
  </r>
  <r>
    <x v="5"/>
    <x v="3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20"/>
    <n v="0"/>
    <s v="N/A"/>
    <x v="2"/>
  </r>
  <r>
    <x v="5"/>
    <x v="3"/>
    <n v="28"/>
    <s v="Paddys Run 13"/>
    <n v="7.2"/>
    <n v="0"/>
    <n v="6.2"/>
    <n v="7"/>
    <n v="80.400000000000006"/>
    <n v="11203"/>
    <n v="58"/>
    <n v="386"/>
    <n v="310"/>
    <n v="0"/>
    <n v="1"/>
    <n v="0"/>
    <n v="0"/>
    <n v="43.24"/>
    <n v="43.4"/>
    <n v="311"/>
    <s v="2017Plan"/>
    <d v="2021-04-01T00:00:00"/>
    <x v="0"/>
    <x v="21"/>
    <n v="3.3839999999999999"/>
    <n v="3.8160000000000003"/>
    <x v="2"/>
  </r>
  <r>
    <x v="5"/>
    <x v="3"/>
    <n v="29"/>
    <s v="Trimble Co 05"/>
    <n v="9.1999999999999993"/>
    <n v="0"/>
    <n v="7.5"/>
    <n v="11"/>
    <n v="109.2"/>
    <n v="11922"/>
    <n v="80"/>
    <n v="386"/>
    <n v="421"/>
    <n v="0"/>
    <n v="2"/>
    <n v="0"/>
    <n v="0"/>
    <n v="46.02"/>
    <n v="46.22"/>
    <n v="423"/>
    <s v="2017Plan"/>
    <d v="2021-04-01T00:00:00"/>
    <x v="0"/>
    <x v="22"/>
    <n v="6.5319999999999991"/>
    <n v="2.6679999999999997"/>
    <x v="2"/>
  </r>
  <r>
    <x v="5"/>
    <x v="3"/>
    <n v="30"/>
    <s v="Trimble Co 06"/>
    <n v="4.2"/>
    <n v="0"/>
    <n v="3.4"/>
    <n v="8"/>
    <n v="49.5"/>
    <n v="11831"/>
    <n v="36"/>
    <n v="386"/>
    <n v="191"/>
    <n v="0"/>
    <n v="1"/>
    <n v="0"/>
    <n v="0"/>
    <n v="45.67"/>
    <n v="45.99"/>
    <n v="193"/>
    <s v="2017Plan"/>
    <d v="2021-04-01T00:00:00"/>
    <x v="0"/>
    <x v="23"/>
    <n v="2.9819999999999998"/>
    <n v="1.218"/>
    <x v="2"/>
  </r>
  <r>
    <x v="5"/>
    <x v="3"/>
    <n v="31"/>
    <s v="Trimble Co 07"/>
    <n v="5.3"/>
    <n v="0"/>
    <n v="4.4000000000000004"/>
    <n v="7"/>
    <n v="62.6"/>
    <n v="11763"/>
    <n v="45"/>
    <n v="386"/>
    <n v="242"/>
    <n v="0"/>
    <n v="1"/>
    <n v="0"/>
    <n v="0"/>
    <n v="45.4"/>
    <n v="45.62"/>
    <n v="243"/>
    <s v="2017Plan"/>
    <d v="2021-04-01T00:00:00"/>
    <x v="0"/>
    <x v="24"/>
    <n v="3.339"/>
    <n v="1.9609999999999999"/>
    <x v="2"/>
  </r>
  <r>
    <x v="5"/>
    <x v="3"/>
    <n v="32"/>
    <s v="Trimble Co 08"/>
    <n v="0.3"/>
    <n v="0"/>
    <n v="0.3"/>
    <n v="1"/>
    <n v="4.0999999999999996"/>
    <n v="11815"/>
    <n v="3"/>
    <n v="386"/>
    <n v="16"/>
    <n v="0"/>
    <n v="0"/>
    <n v="0"/>
    <n v="0"/>
    <n v="45.61"/>
    <n v="46.04"/>
    <n v="16"/>
    <s v="2017Plan"/>
    <d v="2021-04-01T00:00:00"/>
    <x v="0"/>
    <x v="25"/>
    <n v="0.189"/>
    <n v="0.111"/>
    <x v="2"/>
  </r>
  <r>
    <x v="5"/>
    <x v="3"/>
    <n v="33"/>
    <s v="Trimble Co 09"/>
    <n v="4.4000000000000004"/>
    <n v="0"/>
    <n v="3.6"/>
    <n v="5"/>
    <n v="51.3"/>
    <n v="11779"/>
    <n v="37"/>
    <n v="386"/>
    <n v="198"/>
    <n v="0"/>
    <n v="1"/>
    <n v="0"/>
    <n v="0"/>
    <n v="45.46"/>
    <n v="45.65"/>
    <n v="199"/>
    <s v="2017Plan"/>
    <d v="2021-04-01T00:00:00"/>
    <x v="0"/>
    <x v="26"/>
    <n v="2.7720000000000002"/>
    <n v="1.6280000000000001"/>
    <x v="2"/>
  </r>
  <r>
    <x v="5"/>
    <x v="3"/>
    <n v="34"/>
    <s v="Trimble Co 10"/>
    <n v="0.5"/>
    <n v="0"/>
    <n v="0.4"/>
    <n v="2"/>
    <n v="5.9"/>
    <n v="11329"/>
    <n v="4"/>
    <n v="386"/>
    <n v="23"/>
    <n v="0"/>
    <n v="0"/>
    <n v="0"/>
    <n v="0"/>
    <n v="43.73"/>
    <n v="44.35"/>
    <n v="23"/>
    <s v="2017Plan"/>
    <d v="2021-04-01T00:00:00"/>
    <x v="0"/>
    <x v="27"/>
    <n v="0.315"/>
    <n v="0.185"/>
    <x v="2"/>
  </r>
  <r>
    <x v="5"/>
    <x v="3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28"/>
    <s v="N/A"/>
    <n v="0"/>
    <x v="2"/>
  </r>
  <r>
    <x v="5"/>
    <x v="3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29"/>
    <n v="0"/>
    <s v="N/A"/>
    <x v="2"/>
  </r>
  <r>
    <x v="5"/>
    <x v="3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30"/>
    <s v="N/A"/>
    <n v="0"/>
    <x v="2"/>
  </r>
  <r>
    <x v="5"/>
    <x v="3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31"/>
    <s v="N/A"/>
    <n v="0"/>
    <x v="2"/>
  </r>
  <r>
    <x v="5"/>
    <x v="3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32"/>
    <s v="N/A"/>
    <n v="0"/>
    <x v="2"/>
  </r>
  <r>
    <x v="5"/>
    <x v="3"/>
    <n v="40"/>
    <s v="Dix Dam"/>
    <n v="9.1"/>
    <n v="0"/>
    <n v="40.1"/>
    <n v="30"/>
    <s v=""/>
    <s v=""/>
    <n v="297"/>
    <n v="0"/>
    <n v="0"/>
    <s v=""/>
    <n v="0"/>
    <n v="0"/>
    <n v="0"/>
    <n v="0"/>
    <n v="0"/>
    <n v="0"/>
    <s v="2017Plan"/>
    <d v="2021-04-01T00:00:00"/>
    <x v="0"/>
    <x v="33"/>
    <n v="9.1"/>
    <s v="N/A"/>
    <x v="3"/>
  </r>
  <r>
    <x v="5"/>
    <x v="3"/>
    <n v="41"/>
    <s v="Ohio Falls"/>
    <n v="20.6"/>
    <n v="0"/>
    <n v="100"/>
    <n v="0"/>
    <s v=""/>
    <s v=""/>
    <n v="720"/>
    <n v="0"/>
    <n v="0"/>
    <s v=""/>
    <n v="0"/>
    <n v="0"/>
    <n v="0"/>
    <n v="0"/>
    <n v="0"/>
    <n v="0"/>
    <s v="2017Plan"/>
    <d v="2021-04-01T00:00:00"/>
    <x v="0"/>
    <x v="34"/>
    <s v="N/A"/>
    <n v="20.6"/>
    <x v="3"/>
  </r>
  <r>
    <x v="5"/>
    <x v="3"/>
    <n v="42"/>
    <s v="Brown Solar"/>
    <n v="1.7"/>
    <n v="0"/>
    <n v="100"/>
    <n v="0"/>
    <s v=""/>
    <s v=""/>
    <n v="720"/>
    <n v="0"/>
    <n v="0"/>
    <s v=""/>
    <n v="0"/>
    <n v="0"/>
    <n v="0"/>
    <n v="0"/>
    <n v="0"/>
    <n v="0"/>
    <s v="2017Plan"/>
    <d v="2021-04-01T00:00:00"/>
    <x v="0"/>
    <x v="35"/>
    <n v="1.0369999999999999"/>
    <n v="0.66300000000000003"/>
    <x v="4"/>
  </r>
  <r>
    <x v="5"/>
    <x v="3"/>
    <n v="43"/>
    <s v="OVEC-K Min"/>
    <n v="11.2"/>
    <n v="0"/>
    <n v="100"/>
    <n v="0"/>
    <n v="1116"/>
    <n v="100000"/>
    <n v="720"/>
    <n v="29.1"/>
    <n v="325"/>
    <n v="0"/>
    <n v="0"/>
    <n v="0"/>
    <n v="0"/>
    <n v="29.11"/>
    <n v="29.11"/>
    <n v="325"/>
    <s v="2017Plan"/>
    <d v="2021-04-01T00:00:00"/>
    <x v="0"/>
    <x v="36"/>
    <n v="11.2"/>
    <s v="N/A"/>
    <x v="0"/>
  </r>
  <r>
    <x v="5"/>
    <x v="3"/>
    <n v="44"/>
    <s v="OVEC-K Max"/>
    <n v="0.9"/>
    <n v="0"/>
    <n v="9.3000000000000007"/>
    <n v="27"/>
    <n v="85.9"/>
    <n v="100000"/>
    <n v="63"/>
    <n v="29.1"/>
    <n v="25"/>
    <n v="0"/>
    <n v="0"/>
    <n v="0"/>
    <n v="0"/>
    <n v="29.11"/>
    <n v="29.11"/>
    <n v="25"/>
    <s v="2017Plan"/>
    <d v="2021-04-01T00:00:00"/>
    <x v="0"/>
    <x v="36"/>
    <n v="0.9"/>
    <s v="N/A"/>
    <x v="0"/>
  </r>
  <r>
    <x v="5"/>
    <x v="3"/>
    <n v="45"/>
    <s v="OVEC-L Min"/>
    <n v="24.8"/>
    <n v="0"/>
    <n v="100"/>
    <n v="0"/>
    <n v="2484"/>
    <n v="100000"/>
    <n v="720"/>
    <n v="29.1"/>
    <n v="723"/>
    <n v="0"/>
    <n v="0"/>
    <n v="0"/>
    <n v="0"/>
    <n v="29.11"/>
    <n v="29.11"/>
    <n v="723"/>
    <s v="2017Plan"/>
    <d v="2021-04-01T00:00:00"/>
    <x v="0"/>
    <x v="36"/>
    <s v="N/A"/>
    <n v="24.8"/>
    <x v="0"/>
  </r>
  <r>
    <x v="5"/>
    <x v="3"/>
    <n v="46"/>
    <s v="OVEC-L Max"/>
    <n v="3.1"/>
    <n v="0"/>
    <n v="15"/>
    <n v="47"/>
    <n v="309"/>
    <n v="100000"/>
    <n v="100"/>
    <n v="29.1"/>
    <n v="90"/>
    <n v="0"/>
    <n v="0"/>
    <n v="0"/>
    <n v="0"/>
    <n v="29.11"/>
    <n v="29.11"/>
    <n v="90"/>
    <s v="2017Plan"/>
    <d v="2021-04-01T00:00:00"/>
    <x v="0"/>
    <x v="36"/>
    <s v="N/A"/>
    <n v="3.1"/>
    <x v="0"/>
  </r>
  <r>
    <x v="5"/>
    <x v="3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56"/>
    <s v="PUR7X8 1"/>
    <n v="0.1"/>
    <n v="0"/>
    <n v="0.8"/>
    <n v="2"/>
    <s v=""/>
    <s v=""/>
    <n v="2"/>
    <n v="29.1"/>
    <n v="3"/>
    <s v=""/>
    <n v="0"/>
    <n v="0"/>
    <n v="1"/>
    <n v="35.79"/>
    <n v="35.79"/>
    <n v="4"/>
    <s v="2017Plan"/>
    <d v="2021-04-01T00:00:00"/>
    <x v="0"/>
    <x v="37"/>
    <s v="N/A"/>
    <s v="N/A"/>
    <x v="5"/>
  </r>
  <r>
    <x v="5"/>
    <x v="3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5"/>
  </r>
  <r>
    <x v="5"/>
    <x v="3"/>
    <n v="60"/>
    <s v="NF5X16NF1"/>
    <n v="-21"/>
    <n v="0"/>
    <n v="14.9"/>
    <n v="29"/>
    <s v=""/>
    <s v=""/>
    <n v="290"/>
    <n v="38.9"/>
    <n v="-818"/>
    <s v=""/>
    <n v="0"/>
    <n v="0"/>
    <n v="212"/>
    <n v="28.78"/>
    <n v="28.78"/>
    <n v="-605"/>
    <s v="2017Plan"/>
    <d v="2021-04-01T00:00:00"/>
    <x v="0"/>
    <x v="37"/>
    <s v="N/A"/>
    <s v="N/A"/>
    <x v="6"/>
  </r>
  <r>
    <x v="5"/>
    <x v="3"/>
    <n v="61"/>
    <s v="NF7X8NF01"/>
    <n v="-3.6"/>
    <n v="0"/>
    <n v="14.9"/>
    <n v="30"/>
    <s v=""/>
    <s v=""/>
    <n v="239"/>
    <n v="34.5"/>
    <n v="-123"/>
    <s v=""/>
    <n v="0"/>
    <n v="0"/>
    <n v="33"/>
    <n v="25.15"/>
    <n v="25.15"/>
    <n v="-90"/>
    <s v="2017Plan"/>
    <d v="2021-04-01T00:00:00"/>
    <x v="0"/>
    <x v="37"/>
    <s v="N/A"/>
    <s v="N/A"/>
    <x v="6"/>
  </r>
  <r>
    <x v="5"/>
    <x v="3"/>
    <n v="62"/>
    <s v="NF2X16SAT1"/>
    <n v="-8.9"/>
    <n v="0"/>
    <n v="39.799999999999997"/>
    <n v="4"/>
    <s v=""/>
    <s v=""/>
    <n v="64"/>
    <n v="38"/>
    <n v="-339"/>
    <s v=""/>
    <n v="0"/>
    <n v="0"/>
    <n v="81"/>
    <n v="28.91"/>
    <n v="28.91"/>
    <n v="-258"/>
    <s v="2017Plan"/>
    <d v="2021-04-01T00:00:00"/>
    <x v="0"/>
    <x v="37"/>
    <s v="N/A"/>
    <s v="N/A"/>
    <x v="6"/>
  </r>
  <r>
    <x v="5"/>
    <x v="3"/>
    <n v="63"/>
    <s v="NF2X16SUN1"/>
    <n v="-5.9"/>
    <n v="0"/>
    <n v="26.5"/>
    <n v="4"/>
    <s v=""/>
    <s v=""/>
    <n v="64"/>
    <n v="36.4"/>
    <n v="-216"/>
    <s v=""/>
    <n v="0"/>
    <n v="0"/>
    <n v="53"/>
    <n v="27.48"/>
    <n v="27.48"/>
    <n v="-163"/>
    <s v="2017Plan"/>
    <d v="2021-04-01T00:00:00"/>
    <x v="0"/>
    <x v="37"/>
    <s v="N/A"/>
    <s v="N/A"/>
    <x v="6"/>
  </r>
  <r>
    <x v="5"/>
    <x v="3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6"/>
  </r>
  <r>
    <x v="5"/>
    <x v="3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6"/>
  </r>
  <r>
    <x v="5"/>
    <x v="3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6"/>
  </r>
  <r>
    <x v="5"/>
    <x v="3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6"/>
  </r>
  <r>
    <x v="5"/>
    <x v="3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4-01T00:00:00"/>
    <x v="0"/>
    <x v="37"/>
    <s v="N/A"/>
    <s v="N/A"/>
    <x v="7"/>
  </r>
  <r>
    <x v="5"/>
    <x v="3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37"/>
    <s v="N/A"/>
    <s v="N/A"/>
    <x v="1"/>
  </r>
  <r>
    <x v="5"/>
    <x v="3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37"/>
    <s v="N/A"/>
    <s v="N/A"/>
    <x v="1"/>
  </r>
  <r>
    <x v="5"/>
    <x v="3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37"/>
    <s v="N/A"/>
    <s v="N/A"/>
    <x v="1"/>
  </r>
  <r>
    <x v="5"/>
    <x v="3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37"/>
    <s v="N/A"/>
    <s v="N/A"/>
    <x v="1"/>
  </r>
  <r>
    <x v="5"/>
    <x v="3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4-01T00:00:00"/>
    <x v="0"/>
    <x v="38"/>
    <s v="N/A"/>
    <n v="0"/>
    <x v="2"/>
  </r>
  <r>
    <x v="5"/>
    <x v="4"/>
    <n v="1"/>
    <s v="Brown 1"/>
    <n v="5.9"/>
    <n v="0"/>
    <n v="7.4"/>
    <n v="1"/>
    <n v="69.099999999999994"/>
    <n v="11780"/>
    <n v="151"/>
    <n v="285.10000000000002"/>
    <n v="197"/>
    <n v="1"/>
    <n v="19"/>
    <n v="0"/>
    <n v="18"/>
    <n v="36.659999999999997"/>
    <n v="39.82"/>
    <n v="234"/>
    <s v="2017Plan"/>
    <d v="2021-05-01T00:00:00"/>
    <x v="0"/>
    <x v="0"/>
    <n v="5.9"/>
    <s v="N/A"/>
    <x v="0"/>
  </r>
  <r>
    <x v="5"/>
    <x v="4"/>
    <n v="2"/>
    <s v="Brown 2"/>
    <n v="27.3"/>
    <n v="0"/>
    <n v="21.9"/>
    <n v="2"/>
    <n v="296.89999999999998"/>
    <n v="10888"/>
    <n v="412"/>
    <n v="285.10000000000002"/>
    <n v="847"/>
    <n v="2"/>
    <n v="36"/>
    <n v="0"/>
    <n v="63"/>
    <n v="33.36"/>
    <n v="34.659999999999997"/>
    <n v="945"/>
    <s v="2017Plan"/>
    <d v="2021-05-01T00:00:00"/>
    <x v="0"/>
    <x v="1"/>
    <n v="27.3"/>
    <s v="N/A"/>
    <x v="0"/>
  </r>
  <r>
    <x v="5"/>
    <x v="4"/>
    <n v="3"/>
    <s v="Brown 3"/>
    <n v="64.400000000000006"/>
    <n v="0"/>
    <n v="21"/>
    <n v="4"/>
    <n v="785.4"/>
    <n v="12205"/>
    <n v="416"/>
    <n v="285.10000000000002"/>
    <n v="2239"/>
    <n v="4"/>
    <n v="86"/>
    <n v="0"/>
    <n v="204"/>
    <n v="37.97"/>
    <n v="39.32"/>
    <n v="2530"/>
    <s v="2017Plan"/>
    <d v="2021-05-01T00:00:00"/>
    <x v="0"/>
    <x v="2"/>
    <n v="64.400000000000006"/>
    <s v="N/A"/>
    <x v="0"/>
  </r>
  <r>
    <x v="5"/>
    <x v="4"/>
    <n v="4"/>
    <s v="Ghent 1"/>
    <n v="112.6"/>
    <n v="0"/>
    <n v="31.9"/>
    <n v="2"/>
    <n v="1183.7"/>
    <n v="10514"/>
    <n v="291"/>
    <n v="211"/>
    <n v="2498"/>
    <n v="3"/>
    <n v="52"/>
    <n v="0"/>
    <n v="236"/>
    <n v="24.29"/>
    <n v="24.76"/>
    <n v="2787"/>
    <s v="2017Plan"/>
    <d v="2021-05-01T00:00:00"/>
    <x v="0"/>
    <x v="3"/>
    <n v="112.6"/>
    <s v="N/A"/>
    <x v="0"/>
  </r>
  <r>
    <x v="5"/>
    <x v="4"/>
    <n v="5"/>
    <s v="Ghent 2"/>
    <n v="270.2"/>
    <n v="0"/>
    <n v="75"/>
    <n v="2"/>
    <n v="2805.9"/>
    <n v="10386"/>
    <n v="703"/>
    <n v="211"/>
    <n v="5922"/>
    <n v="2"/>
    <n v="39"/>
    <n v="0"/>
    <n v="332"/>
    <n v="23.15"/>
    <n v="23.29"/>
    <n v="6292"/>
    <s v="2017Plan"/>
    <d v="2021-05-01T00:00:00"/>
    <x v="0"/>
    <x v="4"/>
    <n v="270.2"/>
    <s v="N/A"/>
    <x v="0"/>
  </r>
  <r>
    <x v="5"/>
    <x v="4"/>
    <n v="6"/>
    <s v="Ghent 3"/>
    <n v="233.9"/>
    <n v="0"/>
    <n v="65.2"/>
    <n v="3"/>
    <n v="2616.3000000000002"/>
    <n v="11187"/>
    <n v="632"/>
    <n v="211.1"/>
    <n v="5522"/>
    <n v="5"/>
    <n v="101"/>
    <n v="0"/>
    <n v="478"/>
    <n v="25.65"/>
    <n v="26.09"/>
    <n v="6101"/>
    <s v="2017Plan"/>
    <d v="2021-05-01T00:00:00"/>
    <x v="0"/>
    <x v="5"/>
    <n v="233.9"/>
    <s v="N/A"/>
    <x v="0"/>
  </r>
  <r>
    <x v="5"/>
    <x v="4"/>
    <n v="7"/>
    <s v="Ghent 4"/>
    <n v="268.10000000000002"/>
    <n v="0"/>
    <n v="75.7"/>
    <n v="2"/>
    <n v="2947.8"/>
    <n v="10996"/>
    <n v="688"/>
    <n v="211"/>
    <n v="6221"/>
    <n v="4"/>
    <n v="76"/>
    <n v="0"/>
    <n v="568"/>
    <n v="25.33"/>
    <n v="25.61"/>
    <n v="6865"/>
    <s v="2017Plan"/>
    <d v="2021-05-01T00:00:00"/>
    <x v="0"/>
    <x v="6"/>
    <n v="268.10000000000002"/>
    <s v="N/A"/>
    <x v="0"/>
  </r>
  <r>
    <x v="5"/>
    <x v="4"/>
    <n v="8"/>
    <s v="Mill Creek 1"/>
    <n v="158.1"/>
    <n v="0"/>
    <n v="70.8"/>
    <n v="2"/>
    <n v="1648.9"/>
    <n v="10427"/>
    <n v="683"/>
    <n v="208.3"/>
    <n v="3434"/>
    <n v="4"/>
    <n v="18"/>
    <n v="0"/>
    <n v="150"/>
    <n v="22.67"/>
    <n v="22.78"/>
    <n v="3602"/>
    <s v="2017Plan"/>
    <d v="2021-05-01T00:00:00"/>
    <x v="0"/>
    <x v="7"/>
    <s v="N/A"/>
    <n v="158.1"/>
    <x v="0"/>
  </r>
  <r>
    <x v="5"/>
    <x v="4"/>
    <n v="9"/>
    <s v="Mill Creek 2"/>
    <n v="147"/>
    <n v="0"/>
    <n v="66.8"/>
    <n v="1"/>
    <n v="1570.1"/>
    <n v="10681"/>
    <n v="643"/>
    <n v="208.3"/>
    <n v="3270"/>
    <n v="2"/>
    <n v="9"/>
    <n v="0"/>
    <n v="175"/>
    <n v="23.44"/>
    <n v="23.5"/>
    <n v="3455"/>
    <s v="2017Plan"/>
    <d v="2021-05-01T00:00:00"/>
    <x v="0"/>
    <x v="8"/>
    <s v="N/A"/>
    <n v="147"/>
    <x v="0"/>
  </r>
  <r>
    <x v="5"/>
    <x v="4"/>
    <n v="10"/>
    <s v="Mill Creek 3"/>
    <n v="202.9"/>
    <n v="0"/>
    <n v="70.5"/>
    <n v="2"/>
    <n v="2168.3000000000002"/>
    <n v="10685"/>
    <n v="678"/>
    <n v="208.3"/>
    <n v="4516"/>
    <n v="12"/>
    <n v="50"/>
    <n v="0"/>
    <n v="273"/>
    <n v="23.6"/>
    <n v="23.84"/>
    <n v="4838"/>
    <s v="2017Plan"/>
    <d v="2021-05-01T00:00:00"/>
    <x v="0"/>
    <x v="9"/>
    <s v="N/A"/>
    <n v="202.9"/>
    <x v="0"/>
  </r>
  <r>
    <x v="5"/>
    <x v="4"/>
    <n v="11"/>
    <s v="Mill Creek 4"/>
    <n v="273.2"/>
    <n v="0"/>
    <n v="76.2"/>
    <n v="2"/>
    <n v="2850.5"/>
    <n v="10433"/>
    <n v="683"/>
    <n v="208.3"/>
    <n v="5937"/>
    <n v="19"/>
    <n v="79"/>
    <n v="0"/>
    <n v="340"/>
    <n v="22.98"/>
    <n v="23.26"/>
    <n v="6356"/>
    <s v="2017Plan"/>
    <d v="2021-05-01T00:00:00"/>
    <x v="0"/>
    <x v="10"/>
    <s v="N/A"/>
    <n v="273.2"/>
    <x v="0"/>
  </r>
  <r>
    <x v="5"/>
    <x v="4"/>
    <n v="12"/>
    <s v="Trimble County 1"/>
    <n v="198.5"/>
    <n v="0"/>
    <n v="72.099999999999994"/>
    <n v="3"/>
    <n v="2115.5"/>
    <n v="10660"/>
    <n v="634"/>
    <n v="204.4"/>
    <n v="4325"/>
    <n v="10"/>
    <n v="39"/>
    <n v="0"/>
    <n v="276"/>
    <n v="23.18"/>
    <n v="23.38"/>
    <n v="4640"/>
    <s v="2017Plan"/>
    <d v="2021-05-01T00:00:00"/>
    <x v="0"/>
    <x v="11"/>
    <s v="N/A"/>
    <n v="198.5"/>
    <x v="0"/>
  </r>
  <r>
    <x v="5"/>
    <x v="4"/>
    <n v="13"/>
    <s v="Trimble County 2"/>
    <n v="363.8"/>
    <n v="0"/>
    <n v="87.3"/>
    <n v="1"/>
    <n v="3340.7"/>
    <n v="9183"/>
    <n v="681"/>
    <n v="213.8"/>
    <n v="7141"/>
    <n v="14"/>
    <n v="53"/>
    <n v="0"/>
    <n v="553"/>
    <n v="21.15"/>
    <n v="21.3"/>
    <n v="7747"/>
    <s v="2017Plan"/>
    <d v="2021-05-01T00:00:00"/>
    <x v="0"/>
    <x v="12"/>
    <n v="294.67800000000005"/>
    <n v="69.122"/>
    <x v="0"/>
  </r>
  <r>
    <x v="5"/>
    <x v="4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3"/>
    <n v="0"/>
    <n v="0"/>
    <x v="1"/>
  </r>
  <r>
    <x v="5"/>
    <x v="4"/>
    <n v="15"/>
    <s v="Cane Run 7 2X1"/>
    <n v="245.5"/>
    <n v="0"/>
    <n v="47.7"/>
    <n v="16"/>
    <n v="1690"/>
    <n v="6885"/>
    <n v="416"/>
    <n v="382.9"/>
    <n v="6471"/>
    <n v="48"/>
    <n v="182"/>
    <n v="0"/>
    <n v="362"/>
    <n v="27.84"/>
    <n v="28.58"/>
    <n v="7015"/>
    <s v="2017Plan"/>
    <d v="2021-05-01T00:00:00"/>
    <x v="0"/>
    <x v="13"/>
    <n v="191.49"/>
    <n v="54.01"/>
    <x v="1"/>
  </r>
  <r>
    <x v="5"/>
    <x v="4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4"/>
    <n v="0"/>
    <n v="0"/>
    <x v="2"/>
  </r>
  <r>
    <x v="5"/>
    <x v="4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4"/>
    <n v="0"/>
    <n v="0"/>
    <x v="2"/>
  </r>
  <r>
    <x v="5"/>
    <x v="4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5"/>
    <n v="0"/>
    <n v="0"/>
    <x v="2"/>
  </r>
  <r>
    <x v="5"/>
    <x v="4"/>
    <n v="19"/>
    <s v="Brown 7"/>
    <n v="0.5"/>
    <n v="0"/>
    <n v="0.4"/>
    <n v="2"/>
    <n v="6.3"/>
    <n v="11975"/>
    <n v="5"/>
    <n v="385"/>
    <n v="24"/>
    <n v="0"/>
    <n v="18"/>
    <n v="0"/>
    <n v="2"/>
    <n v="50.44"/>
    <n v="84.4"/>
    <n v="44"/>
    <s v="2017Plan"/>
    <d v="2021-05-01T00:00:00"/>
    <x v="0"/>
    <x v="16"/>
    <n v="0.31"/>
    <n v="0.19"/>
    <x v="2"/>
  </r>
  <r>
    <x v="5"/>
    <x v="4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7"/>
    <n v="0"/>
    <s v="N/A"/>
    <x v="2"/>
  </r>
  <r>
    <x v="5"/>
    <x v="4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7"/>
    <n v="0"/>
    <s v="N/A"/>
    <x v="2"/>
  </r>
  <r>
    <x v="5"/>
    <x v="4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8"/>
    <n v="0"/>
    <s v="N/A"/>
    <x v="2"/>
  </r>
  <r>
    <x v="5"/>
    <x v="4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8"/>
    <n v="0"/>
    <s v="N/A"/>
    <x v="2"/>
  </r>
  <r>
    <x v="5"/>
    <x v="4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9"/>
    <n v="0"/>
    <s v="N/A"/>
    <x v="2"/>
  </r>
  <r>
    <x v="5"/>
    <x v="4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19"/>
    <n v="0"/>
    <s v="N/A"/>
    <x v="2"/>
  </r>
  <r>
    <x v="5"/>
    <x v="4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20"/>
    <n v="0"/>
    <s v="N/A"/>
    <x v="2"/>
  </r>
  <r>
    <x v="5"/>
    <x v="4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20"/>
    <n v="0"/>
    <s v="N/A"/>
    <x v="2"/>
  </r>
  <r>
    <x v="5"/>
    <x v="4"/>
    <n v="28"/>
    <s v="Paddys Run 13"/>
    <n v="5.8"/>
    <n v="0"/>
    <n v="4.9000000000000004"/>
    <n v="7"/>
    <n v="67.599999999999994"/>
    <n v="11626"/>
    <n v="52"/>
    <n v="384.9"/>
    <n v="260"/>
    <n v="0"/>
    <n v="1"/>
    <n v="0"/>
    <n v="0"/>
    <n v="44.75"/>
    <n v="44.96"/>
    <n v="261"/>
    <s v="2017Plan"/>
    <d v="2021-05-01T00:00:00"/>
    <x v="0"/>
    <x v="21"/>
    <n v="2.726"/>
    <n v="3.0739999999999998"/>
    <x v="2"/>
  </r>
  <r>
    <x v="5"/>
    <x v="4"/>
    <n v="29"/>
    <s v="Trimble Co 05"/>
    <n v="6"/>
    <n v="0"/>
    <n v="4.8"/>
    <n v="9"/>
    <n v="70.599999999999994"/>
    <n v="11671"/>
    <n v="50"/>
    <n v="385"/>
    <n v="272"/>
    <n v="0"/>
    <n v="2"/>
    <n v="0"/>
    <n v="0"/>
    <n v="44.93"/>
    <n v="45.18"/>
    <n v="273"/>
    <s v="2017Plan"/>
    <d v="2021-05-01T00:00:00"/>
    <x v="0"/>
    <x v="22"/>
    <n v="4.26"/>
    <n v="1.7399999999999998"/>
    <x v="2"/>
  </r>
  <r>
    <x v="5"/>
    <x v="4"/>
    <n v="30"/>
    <s v="Trimble Co 06"/>
    <n v="4.2"/>
    <n v="0"/>
    <n v="3.4"/>
    <n v="5"/>
    <n v="48.9"/>
    <n v="11538"/>
    <n v="34"/>
    <n v="385"/>
    <n v="188"/>
    <n v="0"/>
    <n v="1"/>
    <n v="0"/>
    <n v="0"/>
    <n v="44.42"/>
    <n v="44.62"/>
    <n v="189"/>
    <s v="2017Plan"/>
    <d v="2021-05-01T00:00:00"/>
    <x v="0"/>
    <x v="23"/>
    <n v="2.9819999999999998"/>
    <n v="1.218"/>
    <x v="2"/>
  </r>
  <r>
    <x v="5"/>
    <x v="4"/>
    <n v="31"/>
    <s v="Trimble Co 07"/>
    <n v="3.3"/>
    <n v="0"/>
    <n v="2.7"/>
    <n v="6"/>
    <n v="38.200000000000003"/>
    <n v="11394"/>
    <n v="26"/>
    <n v="385"/>
    <n v="147"/>
    <n v="0"/>
    <n v="1"/>
    <n v="0"/>
    <n v="0"/>
    <n v="43.86"/>
    <n v="44.17"/>
    <n v="148"/>
    <s v="2017Plan"/>
    <d v="2021-05-01T00:00:00"/>
    <x v="0"/>
    <x v="24"/>
    <n v="2.0789999999999997"/>
    <n v="1.2209999999999999"/>
    <x v="2"/>
  </r>
  <r>
    <x v="5"/>
    <x v="4"/>
    <n v="32"/>
    <s v="Trimble Co 0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25"/>
    <n v="0"/>
    <n v="0"/>
    <x v="2"/>
  </r>
  <r>
    <x v="5"/>
    <x v="4"/>
    <n v="33"/>
    <s v="Trimble Co 09"/>
    <n v="2.4"/>
    <n v="0"/>
    <n v="1.9"/>
    <n v="5"/>
    <n v="27.8"/>
    <n v="11414"/>
    <n v="19"/>
    <n v="384.9"/>
    <n v="107"/>
    <n v="0"/>
    <n v="1"/>
    <n v="0"/>
    <n v="0"/>
    <n v="43.94"/>
    <n v="44.28"/>
    <n v="108"/>
    <s v="2017Plan"/>
    <d v="2021-05-01T00:00:00"/>
    <x v="0"/>
    <x v="26"/>
    <n v="1.512"/>
    <n v="0.88800000000000001"/>
    <x v="2"/>
  </r>
  <r>
    <x v="5"/>
    <x v="4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27"/>
    <n v="0"/>
    <n v="0"/>
    <x v="2"/>
  </r>
  <r>
    <x v="5"/>
    <x v="4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28"/>
    <s v="N/A"/>
    <n v="0"/>
    <x v="2"/>
  </r>
  <r>
    <x v="5"/>
    <x v="4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29"/>
    <n v="0"/>
    <s v="N/A"/>
    <x v="2"/>
  </r>
  <r>
    <x v="5"/>
    <x v="4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30"/>
    <s v="N/A"/>
    <n v="0"/>
    <x v="2"/>
  </r>
  <r>
    <x v="5"/>
    <x v="4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31"/>
    <s v="N/A"/>
    <n v="0"/>
    <x v="2"/>
  </r>
  <r>
    <x v="5"/>
    <x v="4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32"/>
    <s v="N/A"/>
    <n v="0"/>
    <x v="2"/>
  </r>
  <r>
    <x v="5"/>
    <x v="4"/>
    <n v="40"/>
    <s v="Dix Dam"/>
    <n v="5.9"/>
    <n v="0"/>
    <n v="25.1"/>
    <n v="22"/>
    <s v=""/>
    <s v=""/>
    <n v="191"/>
    <n v="0"/>
    <n v="0"/>
    <s v=""/>
    <n v="0"/>
    <n v="0"/>
    <n v="0"/>
    <n v="0"/>
    <n v="0"/>
    <n v="0"/>
    <s v="2017Plan"/>
    <d v="2021-05-01T00:00:00"/>
    <x v="0"/>
    <x v="33"/>
    <n v="5.9"/>
    <s v="N/A"/>
    <x v="3"/>
  </r>
  <r>
    <x v="5"/>
    <x v="4"/>
    <n v="41"/>
    <s v="Ohio Falls"/>
    <n v="24.1"/>
    <n v="0"/>
    <n v="100"/>
    <n v="0"/>
    <s v=""/>
    <s v=""/>
    <n v="744"/>
    <n v="0"/>
    <n v="0"/>
    <s v=""/>
    <n v="0"/>
    <n v="0"/>
    <n v="0"/>
    <n v="0"/>
    <n v="0"/>
    <n v="0"/>
    <s v="2017Plan"/>
    <d v="2021-05-01T00:00:00"/>
    <x v="0"/>
    <x v="34"/>
    <s v="N/A"/>
    <n v="24.1"/>
    <x v="3"/>
  </r>
  <r>
    <x v="5"/>
    <x v="4"/>
    <n v="42"/>
    <s v="Brown Solar"/>
    <n v="2"/>
    <n v="0"/>
    <n v="100"/>
    <n v="0"/>
    <s v=""/>
    <s v=""/>
    <n v="744"/>
    <n v="0"/>
    <n v="0"/>
    <s v=""/>
    <n v="0"/>
    <n v="0"/>
    <n v="0"/>
    <n v="0"/>
    <n v="0"/>
    <n v="0"/>
    <s v="2017Plan"/>
    <d v="2021-05-01T00:00:00"/>
    <x v="0"/>
    <x v="35"/>
    <n v="1.22"/>
    <n v="0.78"/>
    <x v="4"/>
  </r>
  <r>
    <x v="5"/>
    <x v="4"/>
    <n v="43"/>
    <s v="OVEC-K Min"/>
    <n v="11.5"/>
    <n v="0"/>
    <n v="100"/>
    <n v="0"/>
    <n v="1153.2"/>
    <n v="100000"/>
    <n v="744"/>
    <n v="29.1"/>
    <n v="336"/>
    <n v="0"/>
    <n v="0"/>
    <n v="0"/>
    <n v="0"/>
    <n v="29.11"/>
    <n v="29.11"/>
    <n v="336"/>
    <s v="2017Plan"/>
    <d v="2021-05-01T00:00:00"/>
    <x v="0"/>
    <x v="36"/>
    <n v="11.5"/>
    <s v="N/A"/>
    <x v="0"/>
  </r>
  <r>
    <x v="5"/>
    <x v="4"/>
    <n v="44"/>
    <s v="OVEC-K Max"/>
    <n v="1.6"/>
    <n v="0"/>
    <n v="10.8"/>
    <n v="22"/>
    <n v="162.1"/>
    <n v="100000"/>
    <n v="64"/>
    <n v="29.1"/>
    <n v="47"/>
    <n v="0"/>
    <n v="0"/>
    <n v="0"/>
    <n v="0"/>
    <n v="29.11"/>
    <n v="29.11"/>
    <n v="47"/>
    <s v="2017Plan"/>
    <d v="2021-05-01T00:00:00"/>
    <x v="0"/>
    <x v="36"/>
    <n v="1.6"/>
    <s v="N/A"/>
    <x v="0"/>
  </r>
  <r>
    <x v="5"/>
    <x v="4"/>
    <n v="45"/>
    <s v="OVEC-L Min"/>
    <n v="25.7"/>
    <n v="0"/>
    <n v="100"/>
    <n v="0"/>
    <n v="2566.8000000000002"/>
    <n v="100000"/>
    <n v="744"/>
    <n v="29.1"/>
    <n v="747"/>
    <n v="0"/>
    <n v="0"/>
    <n v="0"/>
    <n v="0"/>
    <n v="29.11"/>
    <n v="29.11"/>
    <n v="747"/>
    <s v="2017Plan"/>
    <d v="2021-05-01T00:00:00"/>
    <x v="0"/>
    <x v="36"/>
    <s v="N/A"/>
    <n v="25.7"/>
    <x v="0"/>
  </r>
  <r>
    <x v="5"/>
    <x v="4"/>
    <n v="46"/>
    <s v="OVEC-L Max"/>
    <n v="6.7"/>
    <n v="0"/>
    <n v="19.7"/>
    <n v="41"/>
    <n v="668.4"/>
    <n v="100000"/>
    <n v="125"/>
    <n v="29.1"/>
    <n v="195"/>
    <n v="0"/>
    <n v="0"/>
    <n v="0"/>
    <n v="0"/>
    <n v="29.11"/>
    <n v="29.11"/>
    <n v="195"/>
    <s v="2017Plan"/>
    <d v="2021-05-01T00:00:00"/>
    <x v="0"/>
    <x v="36"/>
    <s v="N/A"/>
    <n v="6.7"/>
    <x v="0"/>
  </r>
  <r>
    <x v="5"/>
    <x v="4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5"/>
  </r>
  <r>
    <x v="5"/>
    <x v="4"/>
    <n v="60"/>
    <s v="NF5X16NF1"/>
    <n v="-17.2"/>
    <n v="0"/>
    <n v="12.8"/>
    <n v="28"/>
    <s v=""/>
    <s v=""/>
    <n v="291"/>
    <n v="41.1"/>
    <n v="-709"/>
    <s v=""/>
    <n v="0"/>
    <n v="0"/>
    <n v="183"/>
    <n v="30.54"/>
    <n v="30.54"/>
    <n v="-526"/>
    <s v="2017Plan"/>
    <d v="2021-05-01T00:00:00"/>
    <x v="0"/>
    <x v="37"/>
    <s v="N/A"/>
    <s v="N/A"/>
    <x v="6"/>
  </r>
  <r>
    <x v="5"/>
    <x v="4"/>
    <n v="61"/>
    <s v="NF7X8NF01"/>
    <n v="-5.6"/>
    <n v="0"/>
    <n v="22.7"/>
    <n v="31"/>
    <s v=""/>
    <s v=""/>
    <n v="248"/>
    <n v="35.4"/>
    <n v="-199"/>
    <s v=""/>
    <n v="0"/>
    <n v="0"/>
    <n v="56"/>
    <n v="25.33"/>
    <n v="25.33"/>
    <n v="-143"/>
    <s v="2017Plan"/>
    <d v="2021-05-01T00:00:00"/>
    <x v="0"/>
    <x v="37"/>
    <s v="N/A"/>
    <s v="N/A"/>
    <x v="6"/>
  </r>
  <r>
    <x v="5"/>
    <x v="4"/>
    <n v="62"/>
    <s v="NF2X16SAT1"/>
    <n v="-11.1"/>
    <n v="0"/>
    <n v="39.700000000000003"/>
    <n v="5"/>
    <s v=""/>
    <s v=""/>
    <n v="80"/>
    <n v="38.200000000000003"/>
    <n v="-425"/>
    <s v=""/>
    <n v="0"/>
    <n v="0"/>
    <n v="102"/>
    <n v="29.08"/>
    <n v="29.08"/>
    <n v="-323"/>
    <s v="2017Plan"/>
    <d v="2021-05-01T00:00:00"/>
    <x v="0"/>
    <x v="37"/>
    <s v="N/A"/>
    <s v="N/A"/>
    <x v="6"/>
  </r>
  <r>
    <x v="5"/>
    <x v="4"/>
    <n v="63"/>
    <s v="NF2X16SUN1"/>
    <n v="-6.9"/>
    <n v="0"/>
    <n v="24.7"/>
    <n v="6"/>
    <s v=""/>
    <s v=""/>
    <n v="73"/>
    <n v="39"/>
    <n v="-269"/>
    <s v=""/>
    <n v="0"/>
    <n v="0"/>
    <n v="64"/>
    <n v="29.78"/>
    <n v="29.78"/>
    <n v="-206"/>
    <s v="2017Plan"/>
    <d v="2021-05-01T00:00:00"/>
    <x v="0"/>
    <x v="37"/>
    <s v="N/A"/>
    <s v="N/A"/>
    <x v="6"/>
  </r>
  <r>
    <x v="5"/>
    <x v="4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6"/>
  </r>
  <r>
    <x v="5"/>
    <x v="4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6"/>
  </r>
  <r>
    <x v="5"/>
    <x v="4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6"/>
  </r>
  <r>
    <x v="5"/>
    <x v="4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6"/>
  </r>
  <r>
    <x v="5"/>
    <x v="4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5-01T00:00:00"/>
    <x v="0"/>
    <x v="37"/>
    <s v="N/A"/>
    <s v="N/A"/>
    <x v="7"/>
  </r>
  <r>
    <x v="5"/>
    <x v="4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37"/>
    <s v="N/A"/>
    <s v="N/A"/>
    <x v="1"/>
  </r>
  <r>
    <x v="5"/>
    <x v="4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37"/>
    <s v="N/A"/>
    <s v="N/A"/>
    <x v="1"/>
  </r>
  <r>
    <x v="5"/>
    <x v="4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37"/>
    <s v="N/A"/>
    <s v="N/A"/>
    <x v="1"/>
  </r>
  <r>
    <x v="5"/>
    <x v="4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37"/>
    <s v="N/A"/>
    <s v="N/A"/>
    <x v="1"/>
  </r>
  <r>
    <x v="5"/>
    <x v="4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5-01T00:00:00"/>
    <x v="0"/>
    <x v="38"/>
    <s v="N/A"/>
    <n v="0"/>
    <x v="2"/>
  </r>
  <r>
    <x v="5"/>
    <x v="5"/>
    <n v="1"/>
    <s v="Brown 1"/>
    <n v="15"/>
    <n v="0"/>
    <n v="19.600000000000001"/>
    <n v="2"/>
    <n v="170"/>
    <n v="11343"/>
    <n v="316"/>
    <n v="285.5"/>
    <n v="485"/>
    <n v="2"/>
    <n v="44"/>
    <n v="0"/>
    <n v="46"/>
    <n v="35.450000000000003"/>
    <n v="38.409999999999997"/>
    <n v="576"/>
    <s v="2017Plan"/>
    <d v="2021-06-01T00:00:00"/>
    <x v="0"/>
    <x v="0"/>
    <n v="15"/>
    <s v="N/A"/>
    <x v="0"/>
  </r>
  <r>
    <x v="5"/>
    <x v="5"/>
    <n v="2"/>
    <s v="Brown 2"/>
    <n v="36.4"/>
    <n v="0"/>
    <n v="30.4"/>
    <n v="2"/>
    <n v="386.3"/>
    <n v="10615"/>
    <n v="461"/>
    <n v="285.5"/>
    <n v="1103"/>
    <n v="2"/>
    <n v="36"/>
    <n v="0"/>
    <n v="84"/>
    <n v="32.619999999999997"/>
    <n v="33.6"/>
    <n v="1223"/>
    <s v="2017Plan"/>
    <d v="2021-06-01T00:00:00"/>
    <x v="0"/>
    <x v="1"/>
    <n v="36.4"/>
    <s v="N/A"/>
    <x v="0"/>
  </r>
  <r>
    <x v="5"/>
    <x v="5"/>
    <n v="3"/>
    <s v="Brown 3"/>
    <n v="84.1"/>
    <n v="0"/>
    <n v="28.6"/>
    <n v="4"/>
    <n v="1008.5"/>
    <n v="11994"/>
    <n v="488"/>
    <n v="285.5"/>
    <n v="2879"/>
    <n v="4"/>
    <n v="86"/>
    <n v="0"/>
    <n v="267"/>
    <n v="37.409999999999997"/>
    <n v="38.44"/>
    <n v="3232"/>
    <s v="2017Plan"/>
    <d v="2021-06-01T00:00:00"/>
    <x v="0"/>
    <x v="2"/>
    <n v="84.1"/>
    <s v="N/A"/>
    <x v="0"/>
  </r>
  <r>
    <x v="5"/>
    <x v="5"/>
    <n v="4"/>
    <s v="Ghent 1"/>
    <n v="247.6"/>
    <n v="0"/>
    <n v="72.599999999999994"/>
    <n v="2"/>
    <n v="2624.7"/>
    <n v="10600"/>
    <n v="634"/>
    <n v="212"/>
    <n v="5564"/>
    <n v="2"/>
    <n v="44"/>
    <n v="0"/>
    <n v="520"/>
    <n v="24.57"/>
    <n v="24.75"/>
    <n v="6127"/>
    <s v="2017Plan"/>
    <d v="2021-06-01T00:00:00"/>
    <x v="0"/>
    <x v="3"/>
    <n v="247.6"/>
    <s v="N/A"/>
    <x v="0"/>
  </r>
  <r>
    <x v="5"/>
    <x v="5"/>
    <n v="5"/>
    <s v="Ghent 2"/>
    <n v="269"/>
    <n v="0"/>
    <n v="75.8"/>
    <n v="2"/>
    <n v="2810.2"/>
    <n v="10445"/>
    <n v="667"/>
    <n v="212"/>
    <n v="5957"/>
    <n v="2"/>
    <n v="39"/>
    <n v="0"/>
    <n v="330"/>
    <n v="23.37"/>
    <n v="23.51"/>
    <n v="6326"/>
    <s v="2017Plan"/>
    <d v="2021-06-01T00:00:00"/>
    <x v="0"/>
    <x v="4"/>
    <n v="269"/>
    <s v="N/A"/>
    <x v="0"/>
  </r>
  <r>
    <x v="5"/>
    <x v="5"/>
    <n v="6"/>
    <s v="Ghent 3"/>
    <n v="248.9"/>
    <n v="0"/>
    <n v="71.3"/>
    <n v="2"/>
    <n v="2769.8"/>
    <n v="11126"/>
    <n v="617"/>
    <n v="212"/>
    <n v="5871"/>
    <n v="3"/>
    <n v="69"/>
    <n v="0"/>
    <n v="509"/>
    <n v="25.63"/>
    <n v="25.91"/>
    <n v="6450"/>
    <s v="2017Plan"/>
    <d v="2021-06-01T00:00:00"/>
    <x v="0"/>
    <x v="5"/>
    <n v="248.9"/>
    <s v="N/A"/>
    <x v="0"/>
  </r>
  <r>
    <x v="5"/>
    <x v="5"/>
    <n v="7"/>
    <s v="Ghent 4"/>
    <n v="269.2"/>
    <n v="0"/>
    <n v="80.400000000000006"/>
    <n v="2"/>
    <n v="2955.8"/>
    <n v="10980"/>
    <n v="678"/>
    <n v="212"/>
    <n v="6265"/>
    <n v="4"/>
    <n v="76"/>
    <n v="0"/>
    <n v="571"/>
    <n v="25.4"/>
    <n v="25.68"/>
    <n v="6912"/>
    <s v="2017Plan"/>
    <d v="2021-06-01T00:00:00"/>
    <x v="0"/>
    <x v="6"/>
    <n v="269.2"/>
    <s v="N/A"/>
    <x v="0"/>
  </r>
  <r>
    <x v="5"/>
    <x v="5"/>
    <n v="8"/>
    <s v="Mill Creek 1"/>
    <n v="170.4"/>
    <n v="0"/>
    <n v="78.900000000000006"/>
    <n v="2"/>
    <n v="1768.3"/>
    <n v="10379"/>
    <n v="672"/>
    <n v="208.3"/>
    <n v="3684"/>
    <n v="4"/>
    <n v="18"/>
    <n v="0"/>
    <n v="162"/>
    <n v="22.57"/>
    <n v="22.68"/>
    <n v="3864"/>
    <s v="2017Plan"/>
    <d v="2021-06-01T00:00:00"/>
    <x v="0"/>
    <x v="7"/>
    <s v="N/A"/>
    <n v="170.4"/>
    <x v="0"/>
  </r>
  <r>
    <x v="5"/>
    <x v="5"/>
    <n v="9"/>
    <s v="Mill Creek 2"/>
    <n v="157"/>
    <n v="0"/>
    <n v="73.400000000000006"/>
    <n v="2"/>
    <n v="1682.5"/>
    <n v="10720"/>
    <n v="655"/>
    <n v="208.3"/>
    <n v="3505"/>
    <n v="4"/>
    <n v="18"/>
    <n v="0"/>
    <n v="187"/>
    <n v="23.53"/>
    <n v="23.64"/>
    <n v="3710"/>
    <s v="2017Plan"/>
    <d v="2021-06-01T00:00:00"/>
    <x v="0"/>
    <x v="8"/>
    <s v="N/A"/>
    <n v="157"/>
    <x v="0"/>
  </r>
  <r>
    <x v="5"/>
    <x v="5"/>
    <n v="10"/>
    <s v="Mill Creek 3"/>
    <n v="198.7"/>
    <n v="0"/>
    <n v="71.7"/>
    <n v="2"/>
    <n v="2127"/>
    <n v="10702"/>
    <n v="625"/>
    <n v="208.3"/>
    <n v="4431"/>
    <n v="12"/>
    <n v="50"/>
    <n v="0"/>
    <n v="267"/>
    <n v="23.64"/>
    <n v="23.89"/>
    <n v="4748"/>
    <s v="2017Plan"/>
    <d v="2021-06-01T00:00:00"/>
    <x v="0"/>
    <x v="9"/>
    <s v="N/A"/>
    <n v="198.7"/>
    <x v="0"/>
  </r>
  <r>
    <x v="5"/>
    <x v="5"/>
    <n v="11"/>
    <s v="Mill Creek 4"/>
    <n v="262.89999999999998"/>
    <n v="0"/>
    <n v="76.599999999999994"/>
    <n v="2"/>
    <n v="2753.4"/>
    <n v="10473"/>
    <n v="657"/>
    <n v="208.3"/>
    <n v="5736"/>
    <n v="19"/>
    <n v="79"/>
    <n v="0"/>
    <n v="327"/>
    <n v="23.06"/>
    <n v="23.36"/>
    <n v="6142"/>
    <s v="2017Plan"/>
    <d v="2021-06-01T00:00:00"/>
    <x v="0"/>
    <x v="10"/>
    <s v="N/A"/>
    <n v="262.89999999999998"/>
    <x v="0"/>
  </r>
  <r>
    <x v="5"/>
    <x v="5"/>
    <n v="12"/>
    <s v="Trimble County 1"/>
    <n v="217.6"/>
    <n v="0"/>
    <n v="81.7"/>
    <n v="2"/>
    <n v="2326.6"/>
    <n v="10691"/>
    <n v="677"/>
    <n v="206.3"/>
    <n v="4799"/>
    <n v="7"/>
    <n v="26"/>
    <n v="0"/>
    <n v="302"/>
    <n v="23.44"/>
    <n v="23.56"/>
    <n v="5128"/>
    <s v="2017Plan"/>
    <d v="2021-06-01T00:00:00"/>
    <x v="0"/>
    <x v="11"/>
    <s v="N/A"/>
    <n v="217.6"/>
    <x v="0"/>
  </r>
  <r>
    <x v="5"/>
    <x v="5"/>
    <n v="13"/>
    <s v="Trimble County 2"/>
    <n v="336"/>
    <n v="0"/>
    <n v="85"/>
    <n v="1"/>
    <n v="3100.9"/>
    <n v="9228"/>
    <n v="647"/>
    <n v="215.2"/>
    <n v="6672"/>
    <n v="14"/>
    <n v="54"/>
    <n v="0"/>
    <n v="511"/>
    <n v="21.38"/>
    <n v="21.54"/>
    <n v="7237"/>
    <s v="2017Plan"/>
    <d v="2021-06-01T00:00:00"/>
    <x v="0"/>
    <x v="12"/>
    <n v="272.16000000000003"/>
    <n v="63.84"/>
    <x v="0"/>
  </r>
  <r>
    <x v="5"/>
    <x v="5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13"/>
    <n v="0"/>
    <n v="0"/>
    <x v="1"/>
  </r>
  <r>
    <x v="5"/>
    <x v="5"/>
    <n v="15"/>
    <s v="Cane Run 7 2X1"/>
    <n v="309.7"/>
    <n v="0"/>
    <n v="65"/>
    <n v="14"/>
    <n v="2133.6999999999998"/>
    <n v="6889"/>
    <n v="509"/>
    <n v="387"/>
    <n v="8258"/>
    <n v="41"/>
    <n v="160"/>
    <n v="0"/>
    <n v="443"/>
    <n v="28.09"/>
    <n v="28.61"/>
    <n v="8861"/>
    <s v="2017Plan"/>
    <d v="2021-06-01T00:00:00"/>
    <x v="0"/>
    <x v="13"/>
    <n v="241.566"/>
    <n v="68.134"/>
    <x v="1"/>
  </r>
  <r>
    <x v="5"/>
    <x v="5"/>
    <n v="16"/>
    <s v="Brown 5"/>
    <n v="1.9"/>
    <n v="0"/>
    <n v="2.5"/>
    <n v="6"/>
    <n v="28.6"/>
    <n v="14871"/>
    <n v="33"/>
    <n v="389.1"/>
    <n v="111"/>
    <n v="0"/>
    <n v="2"/>
    <n v="0"/>
    <n v="0"/>
    <n v="57.86"/>
    <n v="58.84"/>
    <n v="113"/>
    <s v="2017Plan"/>
    <d v="2021-06-01T00:00:00"/>
    <x v="0"/>
    <x v="14"/>
    <n v="0.8929999999999999"/>
    <n v="1.0069999999999999"/>
    <x v="2"/>
  </r>
  <r>
    <x v="5"/>
    <x v="5"/>
    <n v="17"/>
    <s v="Brown 5 ICE"/>
    <n v="0.2"/>
    <n v="0"/>
    <n v="0.2"/>
    <n v="4"/>
    <n v="2.5"/>
    <n v="16510"/>
    <n v="5"/>
    <n v="389.1"/>
    <n v="10"/>
    <n v="0"/>
    <n v="0"/>
    <n v="0"/>
    <n v="0"/>
    <n v="64.239999999999995"/>
    <n v="64.239999999999995"/>
    <n v="10"/>
    <s v="2017Plan"/>
    <d v="2021-06-01T00:00:00"/>
    <x v="0"/>
    <x v="14"/>
    <n v="9.4E-2"/>
    <n v="0.10600000000000001"/>
    <x v="2"/>
  </r>
  <r>
    <x v="5"/>
    <x v="5"/>
    <n v="18"/>
    <s v="Brown 6"/>
    <n v="7.9"/>
    <n v="0"/>
    <n v="7.6"/>
    <n v="10"/>
    <n v="91.2"/>
    <n v="11488"/>
    <n v="68"/>
    <n v="389.1"/>
    <n v="355"/>
    <n v="2"/>
    <n v="98"/>
    <n v="0"/>
    <n v="31"/>
    <n v="48.6"/>
    <n v="61"/>
    <n v="485"/>
    <s v="2017Plan"/>
    <d v="2021-06-01T00:00:00"/>
    <x v="0"/>
    <x v="15"/>
    <n v="4.8980000000000006"/>
    <n v="3.0020000000000002"/>
    <x v="2"/>
  </r>
  <r>
    <x v="5"/>
    <x v="5"/>
    <n v="19"/>
    <s v="Brown 7"/>
    <n v="5.8"/>
    <n v="0"/>
    <n v="5.6"/>
    <n v="9"/>
    <n v="67"/>
    <n v="11480"/>
    <n v="50"/>
    <n v="389.1"/>
    <n v="261"/>
    <n v="2"/>
    <n v="88"/>
    <n v="0"/>
    <n v="23"/>
    <n v="48.58"/>
    <n v="63.73"/>
    <n v="372"/>
    <s v="2017Plan"/>
    <d v="2021-06-01T00:00:00"/>
    <x v="0"/>
    <x v="16"/>
    <n v="3.5960000000000001"/>
    <n v="2.2039999999999997"/>
    <x v="2"/>
  </r>
  <r>
    <x v="5"/>
    <x v="5"/>
    <n v="20"/>
    <s v="Brown 8"/>
    <n v="1"/>
    <n v="0"/>
    <n v="1.4"/>
    <n v="4"/>
    <n v="16.100000000000001"/>
    <n v="16110"/>
    <n v="20"/>
    <n v="389.1"/>
    <n v="63"/>
    <n v="0"/>
    <n v="1"/>
    <n v="0"/>
    <n v="0"/>
    <n v="62.69"/>
    <n v="64.099999999999994"/>
    <n v="64"/>
    <s v="2017Plan"/>
    <d v="2021-06-01T00:00:00"/>
    <x v="0"/>
    <x v="17"/>
    <n v="1"/>
    <s v="N/A"/>
    <x v="2"/>
  </r>
  <r>
    <x v="5"/>
    <x v="5"/>
    <n v="21"/>
    <s v="Brown 8 ICE"/>
    <n v="0.1"/>
    <n v="0"/>
    <n v="0.2"/>
    <n v="4"/>
    <n v="2.2000000000000002"/>
    <n v="16329"/>
    <n v="5"/>
    <n v="389.1"/>
    <n v="9"/>
    <n v="0"/>
    <n v="0"/>
    <n v="0"/>
    <n v="0"/>
    <n v="63.54"/>
    <n v="63.54"/>
    <n v="9"/>
    <s v="2017Plan"/>
    <d v="2021-06-01T00:00:00"/>
    <x v="0"/>
    <x v="17"/>
    <n v="0.1"/>
    <s v="N/A"/>
    <x v="2"/>
  </r>
  <r>
    <x v="5"/>
    <x v="5"/>
    <n v="22"/>
    <s v="Brown 9"/>
    <n v="1"/>
    <n v="0"/>
    <n v="1.3"/>
    <n v="5"/>
    <n v="15.3"/>
    <n v="16110"/>
    <n v="19"/>
    <n v="389.1"/>
    <n v="60"/>
    <n v="0"/>
    <n v="1"/>
    <n v="0"/>
    <n v="0"/>
    <n v="62.69"/>
    <n v="64.25"/>
    <n v="61"/>
    <s v="2017Plan"/>
    <d v="2021-06-01T00:00:00"/>
    <x v="0"/>
    <x v="18"/>
    <n v="1"/>
    <s v="N/A"/>
    <x v="2"/>
  </r>
  <r>
    <x v="5"/>
    <x v="5"/>
    <n v="23"/>
    <s v="Brown 9 ICE"/>
    <n v="0.1"/>
    <n v="0"/>
    <n v="0.2"/>
    <n v="4"/>
    <n v="2.2000000000000002"/>
    <n v="16329"/>
    <n v="5"/>
    <n v="389.1"/>
    <n v="9"/>
    <n v="0"/>
    <n v="0"/>
    <n v="0"/>
    <n v="0"/>
    <n v="63.54"/>
    <n v="63.54"/>
    <n v="9"/>
    <s v="2017Plan"/>
    <d v="2021-06-01T00:00:00"/>
    <x v="0"/>
    <x v="18"/>
    <n v="0.1"/>
    <s v="N/A"/>
    <x v="2"/>
  </r>
  <r>
    <x v="5"/>
    <x v="5"/>
    <n v="24"/>
    <s v="Brown 10"/>
    <n v="0.6"/>
    <n v="0"/>
    <n v="0.8"/>
    <n v="3"/>
    <n v="9.6999999999999993"/>
    <n v="16110"/>
    <n v="12"/>
    <n v="389.1"/>
    <n v="38"/>
    <n v="0"/>
    <n v="1"/>
    <n v="0"/>
    <n v="0"/>
    <n v="62.69"/>
    <n v="64.2"/>
    <n v="39"/>
    <s v="2017Plan"/>
    <d v="2021-06-01T00:00:00"/>
    <x v="0"/>
    <x v="19"/>
    <n v="0.6"/>
    <s v="N/A"/>
    <x v="2"/>
  </r>
  <r>
    <x v="5"/>
    <x v="5"/>
    <n v="25"/>
    <s v="Brown 10 ICE"/>
    <n v="0.1"/>
    <n v="0"/>
    <n v="0.2"/>
    <n v="4"/>
    <n v="2.2000000000000002"/>
    <n v="16329"/>
    <n v="5"/>
    <n v="389.1"/>
    <n v="9"/>
    <n v="0"/>
    <n v="0"/>
    <n v="0"/>
    <n v="0"/>
    <n v="63.54"/>
    <n v="63.54"/>
    <n v="9"/>
    <s v="2017Plan"/>
    <d v="2021-06-01T00:00:00"/>
    <x v="0"/>
    <x v="19"/>
    <n v="0.1"/>
    <s v="N/A"/>
    <x v="2"/>
  </r>
  <r>
    <x v="5"/>
    <x v="5"/>
    <n v="26"/>
    <s v="Brown 11"/>
    <n v="0.2"/>
    <n v="0"/>
    <n v="0.2"/>
    <n v="1"/>
    <n v="2.4"/>
    <n v="16110"/>
    <n v="3"/>
    <n v="389.1"/>
    <n v="9"/>
    <n v="0"/>
    <n v="0"/>
    <n v="0"/>
    <n v="0"/>
    <n v="62.69"/>
    <n v="64.37"/>
    <n v="10"/>
    <s v="2017Plan"/>
    <d v="2021-06-01T00:00:00"/>
    <x v="0"/>
    <x v="20"/>
    <n v="0.2"/>
    <s v="N/A"/>
    <x v="2"/>
  </r>
  <r>
    <x v="5"/>
    <x v="5"/>
    <n v="27"/>
    <s v="Brown 11 ICE"/>
    <n v="0.1"/>
    <n v="0"/>
    <n v="0.2"/>
    <n v="4"/>
    <n v="2.2000000000000002"/>
    <n v="16329"/>
    <n v="5"/>
    <n v="389.1"/>
    <n v="9"/>
    <n v="0"/>
    <n v="0"/>
    <n v="0"/>
    <n v="0"/>
    <n v="63.54"/>
    <n v="63.54"/>
    <n v="9"/>
    <s v="2017Plan"/>
    <d v="2021-06-01T00:00:00"/>
    <x v="0"/>
    <x v="20"/>
    <n v="0.1"/>
    <s v="N/A"/>
    <x v="2"/>
  </r>
  <r>
    <x v="5"/>
    <x v="5"/>
    <n v="28"/>
    <s v="Paddys Run 13"/>
    <n v="14.4"/>
    <n v="0"/>
    <n v="13.6"/>
    <n v="14"/>
    <n v="160.6"/>
    <n v="11133"/>
    <n v="115"/>
    <n v="389.1"/>
    <n v="625"/>
    <n v="1"/>
    <n v="3"/>
    <n v="0"/>
    <n v="0"/>
    <n v="43.32"/>
    <n v="43.49"/>
    <n v="627"/>
    <s v="2017Plan"/>
    <d v="2021-06-01T00:00:00"/>
    <x v="0"/>
    <x v="21"/>
    <n v="6.7679999999999998"/>
    <n v="7.6320000000000006"/>
    <x v="2"/>
  </r>
  <r>
    <x v="5"/>
    <x v="5"/>
    <n v="29"/>
    <s v="Trimble Co 05"/>
    <n v="22.6"/>
    <n v="0"/>
    <n v="19.7"/>
    <n v="22"/>
    <n v="266.2"/>
    <n v="11801"/>
    <n v="199"/>
    <n v="389.1"/>
    <n v="1036"/>
    <n v="1"/>
    <n v="4"/>
    <n v="0"/>
    <n v="0"/>
    <n v="45.92"/>
    <n v="46.09"/>
    <n v="1040"/>
    <s v="2017Plan"/>
    <d v="2021-06-01T00:00:00"/>
    <x v="0"/>
    <x v="22"/>
    <n v="16.045999999999999"/>
    <n v="6.5540000000000003"/>
    <x v="2"/>
  </r>
  <r>
    <x v="5"/>
    <x v="5"/>
    <n v="30"/>
    <s v="Trimble Co 06"/>
    <n v="21.4"/>
    <n v="0"/>
    <n v="18.7"/>
    <n v="19"/>
    <n v="250.6"/>
    <n v="11715"/>
    <n v="185"/>
    <n v="389.1"/>
    <n v="975"/>
    <n v="1"/>
    <n v="3"/>
    <n v="0"/>
    <n v="0"/>
    <n v="45.58"/>
    <n v="45.74"/>
    <n v="978"/>
    <s v="2017Plan"/>
    <d v="2021-06-01T00:00:00"/>
    <x v="0"/>
    <x v="23"/>
    <n v="15.193999999999999"/>
    <n v="6.2059999999999995"/>
    <x v="2"/>
  </r>
  <r>
    <x v="5"/>
    <x v="5"/>
    <n v="31"/>
    <s v="Trimble Co 07"/>
    <n v="15"/>
    <n v="0"/>
    <n v="13.1"/>
    <n v="15"/>
    <n v="174"/>
    <n v="11625"/>
    <n v="127"/>
    <n v="389.1"/>
    <n v="677"/>
    <n v="1"/>
    <n v="3"/>
    <n v="0"/>
    <n v="0"/>
    <n v="45.23"/>
    <n v="45.4"/>
    <n v="680"/>
    <s v="2017Plan"/>
    <d v="2021-06-01T00:00:00"/>
    <x v="0"/>
    <x v="24"/>
    <n v="9.4499999999999993"/>
    <n v="5.55"/>
    <x v="2"/>
  </r>
  <r>
    <x v="5"/>
    <x v="5"/>
    <n v="32"/>
    <s v="Trimble Co 08"/>
    <n v="6"/>
    <n v="0"/>
    <n v="5.2"/>
    <n v="8"/>
    <n v="67"/>
    <n v="11174"/>
    <n v="45"/>
    <n v="389.1"/>
    <n v="261"/>
    <n v="0"/>
    <n v="1"/>
    <n v="0"/>
    <n v="0"/>
    <n v="43.48"/>
    <n v="43.71"/>
    <n v="262"/>
    <s v="2017Plan"/>
    <d v="2021-06-01T00:00:00"/>
    <x v="0"/>
    <x v="25"/>
    <n v="3.7800000000000002"/>
    <n v="2.2199999999999998"/>
    <x v="2"/>
  </r>
  <r>
    <x v="5"/>
    <x v="5"/>
    <n v="33"/>
    <s v="Trimble Co 09"/>
    <n v="14.7"/>
    <n v="0"/>
    <n v="12.8"/>
    <n v="18"/>
    <n v="170.4"/>
    <n v="11623"/>
    <n v="124"/>
    <n v="389.1"/>
    <n v="663"/>
    <n v="1"/>
    <n v="3"/>
    <n v="0"/>
    <n v="0"/>
    <n v="45.23"/>
    <n v="45.44"/>
    <n v="666"/>
    <s v="2017Plan"/>
    <d v="2021-06-01T00:00:00"/>
    <x v="0"/>
    <x v="26"/>
    <n v="9.2609999999999992"/>
    <n v="5.4390000000000001"/>
    <x v="2"/>
  </r>
  <r>
    <x v="5"/>
    <x v="5"/>
    <n v="34"/>
    <s v="Trimble Co 10"/>
    <n v="3.8"/>
    <n v="0"/>
    <n v="3.3"/>
    <n v="5"/>
    <n v="42.2"/>
    <n v="11124"/>
    <n v="28"/>
    <n v="389.1"/>
    <n v="164"/>
    <n v="0"/>
    <n v="1"/>
    <n v="0"/>
    <n v="0"/>
    <n v="43.29"/>
    <n v="43.51"/>
    <n v="165"/>
    <s v="2017Plan"/>
    <d v="2021-06-01T00:00:00"/>
    <x v="0"/>
    <x v="27"/>
    <n v="2.3939999999999997"/>
    <n v="1.4059999999999999"/>
    <x v="2"/>
  </r>
  <r>
    <x v="5"/>
    <x v="5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28"/>
    <s v="N/A"/>
    <n v="0"/>
    <x v="2"/>
  </r>
  <r>
    <x v="5"/>
    <x v="5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29"/>
    <n v="0"/>
    <s v="N/A"/>
    <x v="2"/>
  </r>
  <r>
    <x v="5"/>
    <x v="5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30"/>
    <s v="N/A"/>
    <n v="0"/>
    <x v="2"/>
  </r>
  <r>
    <x v="5"/>
    <x v="5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31"/>
    <s v="N/A"/>
    <n v="0"/>
    <x v="2"/>
  </r>
  <r>
    <x v="5"/>
    <x v="5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32"/>
    <s v="N/A"/>
    <n v="0"/>
    <x v="2"/>
  </r>
  <r>
    <x v="5"/>
    <x v="5"/>
    <n v="40"/>
    <s v="Dix Dam"/>
    <n v="1.8"/>
    <n v="0"/>
    <n v="7.9"/>
    <n v="14"/>
    <s v=""/>
    <s v=""/>
    <n v="59"/>
    <n v="0"/>
    <n v="0"/>
    <s v=""/>
    <n v="0"/>
    <n v="0"/>
    <n v="0"/>
    <n v="0"/>
    <n v="0"/>
    <n v="0"/>
    <s v="2017Plan"/>
    <d v="2021-06-01T00:00:00"/>
    <x v="0"/>
    <x v="33"/>
    <n v="1.8"/>
    <s v="N/A"/>
    <x v="3"/>
  </r>
  <r>
    <x v="5"/>
    <x v="5"/>
    <n v="41"/>
    <s v="Ohio Falls"/>
    <n v="27.4"/>
    <n v="0"/>
    <n v="100"/>
    <n v="0"/>
    <s v=""/>
    <s v=""/>
    <n v="720"/>
    <n v="0"/>
    <n v="0"/>
    <s v=""/>
    <n v="0"/>
    <n v="0"/>
    <n v="0"/>
    <n v="0"/>
    <n v="0"/>
    <n v="0"/>
    <s v="2017Plan"/>
    <d v="2021-06-01T00:00:00"/>
    <x v="0"/>
    <x v="34"/>
    <s v="N/A"/>
    <n v="27.4"/>
    <x v="3"/>
  </r>
  <r>
    <x v="5"/>
    <x v="5"/>
    <n v="42"/>
    <s v="Brown Solar"/>
    <n v="2.1"/>
    <n v="0"/>
    <n v="100"/>
    <n v="0"/>
    <s v=""/>
    <s v=""/>
    <n v="720"/>
    <n v="0"/>
    <n v="0"/>
    <s v=""/>
    <n v="0"/>
    <n v="0"/>
    <n v="0"/>
    <n v="0"/>
    <n v="0"/>
    <n v="0"/>
    <s v="2017Plan"/>
    <d v="2021-06-01T00:00:00"/>
    <x v="0"/>
    <x v="35"/>
    <n v="1.2809999999999999"/>
    <n v="0.81900000000000006"/>
    <x v="4"/>
  </r>
  <r>
    <x v="5"/>
    <x v="5"/>
    <n v="43"/>
    <s v="OVEC-K Min"/>
    <n v="11.2"/>
    <n v="0"/>
    <n v="100"/>
    <n v="0"/>
    <n v="1116"/>
    <n v="100000"/>
    <n v="720"/>
    <n v="29.1"/>
    <n v="325"/>
    <n v="0"/>
    <n v="0"/>
    <n v="0"/>
    <n v="0"/>
    <n v="29.11"/>
    <n v="29.11"/>
    <n v="325"/>
    <s v="2017Plan"/>
    <d v="2021-06-01T00:00:00"/>
    <x v="0"/>
    <x v="36"/>
    <n v="11.2"/>
    <s v="N/A"/>
    <x v="0"/>
  </r>
  <r>
    <x v="5"/>
    <x v="5"/>
    <n v="44"/>
    <s v="OVEC-K Max"/>
    <n v="7.3"/>
    <n v="0"/>
    <n v="31.8"/>
    <n v="30"/>
    <n v="726"/>
    <n v="100000"/>
    <n v="227"/>
    <n v="29.1"/>
    <n v="211"/>
    <n v="0"/>
    <n v="0"/>
    <n v="0"/>
    <n v="0"/>
    <n v="29.11"/>
    <n v="29.11"/>
    <n v="211"/>
    <s v="2017Plan"/>
    <d v="2021-06-01T00:00:00"/>
    <x v="0"/>
    <x v="36"/>
    <n v="7.3"/>
    <s v="N/A"/>
    <x v="0"/>
  </r>
  <r>
    <x v="5"/>
    <x v="5"/>
    <n v="45"/>
    <s v="OVEC-L Min"/>
    <n v="24.8"/>
    <n v="0"/>
    <n v="100"/>
    <n v="0"/>
    <n v="2484"/>
    <n v="100000"/>
    <n v="720"/>
    <n v="29.1"/>
    <n v="723"/>
    <n v="0"/>
    <n v="0"/>
    <n v="0"/>
    <n v="0"/>
    <n v="29.11"/>
    <n v="29.11"/>
    <n v="723"/>
    <s v="2017Plan"/>
    <d v="2021-06-01T00:00:00"/>
    <x v="0"/>
    <x v="36"/>
    <s v="N/A"/>
    <n v="24.8"/>
    <x v="0"/>
  </r>
  <r>
    <x v="5"/>
    <x v="5"/>
    <n v="46"/>
    <s v="OVEC-L Max"/>
    <n v="18.3"/>
    <n v="0"/>
    <n v="35.6"/>
    <n v="36"/>
    <n v="1828.8"/>
    <n v="100000"/>
    <n v="255"/>
    <n v="29.1"/>
    <n v="532"/>
    <n v="0"/>
    <n v="0"/>
    <n v="0"/>
    <n v="0"/>
    <n v="29.11"/>
    <n v="29.11"/>
    <n v="532"/>
    <s v="2017Plan"/>
    <d v="2021-06-01T00:00:00"/>
    <x v="0"/>
    <x v="36"/>
    <s v="N/A"/>
    <n v="18.3"/>
    <x v="0"/>
  </r>
  <r>
    <x v="5"/>
    <x v="5"/>
    <n v="47"/>
    <s v="PURP5X16a 1"/>
    <n v="0.1"/>
    <n v="0"/>
    <n v="0.3"/>
    <n v="1"/>
    <s v=""/>
    <s v=""/>
    <n v="1"/>
    <n v="57"/>
    <n v="3"/>
    <s v=""/>
    <n v="0"/>
    <n v="0"/>
    <n v="0"/>
    <n v="63.77"/>
    <n v="63.77"/>
    <n v="3"/>
    <s v="2017Plan"/>
    <d v="2021-06-01T00:00:00"/>
    <x v="0"/>
    <x v="37"/>
    <s v="N/A"/>
    <s v="N/A"/>
    <x v="5"/>
  </r>
  <r>
    <x v="5"/>
    <x v="5"/>
    <n v="48"/>
    <s v="PURP5X16a 2"/>
    <n v="0.1"/>
    <n v="0"/>
    <n v="0.3"/>
    <n v="1"/>
    <s v=""/>
    <s v=""/>
    <n v="1"/>
    <n v="57"/>
    <n v="3"/>
    <s v=""/>
    <n v="0"/>
    <n v="0"/>
    <n v="0"/>
    <n v="63.77"/>
    <n v="63.77"/>
    <n v="3"/>
    <s v="2017Plan"/>
    <d v="2021-06-01T00:00:00"/>
    <x v="0"/>
    <x v="37"/>
    <s v="N/A"/>
    <s v="N/A"/>
    <x v="5"/>
  </r>
  <r>
    <x v="5"/>
    <x v="5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5"/>
  </r>
  <r>
    <x v="5"/>
    <x v="5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5"/>
  </r>
  <r>
    <x v="5"/>
    <x v="5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5"/>
  </r>
  <r>
    <x v="5"/>
    <x v="5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5"/>
  </r>
  <r>
    <x v="5"/>
    <x v="5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5"/>
  </r>
  <r>
    <x v="5"/>
    <x v="5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5"/>
  </r>
  <r>
    <x v="5"/>
    <x v="5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5"/>
  </r>
  <r>
    <x v="5"/>
    <x v="5"/>
    <n v="56"/>
    <s v="PUR7X8 1"/>
    <n v="0.1"/>
    <n v="0"/>
    <n v="0.4"/>
    <n v="1"/>
    <s v=""/>
    <s v=""/>
    <n v="1"/>
    <n v="32.799999999999997"/>
    <n v="2"/>
    <s v=""/>
    <n v="0"/>
    <n v="0"/>
    <n v="0"/>
    <n v="39.47"/>
    <n v="39.47"/>
    <n v="2"/>
    <s v="2017Plan"/>
    <d v="2021-06-01T00:00:00"/>
    <x v="0"/>
    <x v="37"/>
    <s v="N/A"/>
    <s v="N/A"/>
    <x v="5"/>
  </r>
  <r>
    <x v="5"/>
    <x v="5"/>
    <n v="57"/>
    <s v="PUR7X8 2"/>
    <n v="0.1"/>
    <n v="0"/>
    <n v="0.4"/>
    <n v="1"/>
    <s v=""/>
    <s v=""/>
    <n v="1"/>
    <n v="32.799999999999997"/>
    <n v="2"/>
    <s v=""/>
    <n v="0"/>
    <n v="0"/>
    <n v="0"/>
    <n v="39.47"/>
    <n v="39.47"/>
    <n v="2"/>
    <s v="2017Plan"/>
    <d v="2021-06-01T00:00:00"/>
    <x v="0"/>
    <x v="37"/>
    <s v="N/A"/>
    <s v="N/A"/>
    <x v="5"/>
  </r>
  <r>
    <x v="5"/>
    <x v="5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5"/>
  </r>
  <r>
    <x v="5"/>
    <x v="5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5"/>
  </r>
  <r>
    <x v="5"/>
    <x v="5"/>
    <n v="60"/>
    <s v="NF5X16NF1"/>
    <n v="-7.3"/>
    <n v="0"/>
    <n v="5.2"/>
    <n v="38"/>
    <s v=""/>
    <s v=""/>
    <n v="222"/>
    <n v="41.3"/>
    <n v="-301"/>
    <s v=""/>
    <n v="0"/>
    <n v="0"/>
    <n v="77"/>
    <n v="30.77"/>
    <n v="30.77"/>
    <n v="-224"/>
    <s v="2017Plan"/>
    <d v="2021-06-01T00:00:00"/>
    <x v="0"/>
    <x v="37"/>
    <s v="N/A"/>
    <s v="N/A"/>
    <x v="6"/>
  </r>
  <r>
    <x v="5"/>
    <x v="5"/>
    <n v="61"/>
    <s v="NF7X8NF01"/>
    <n v="-5.5"/>
    <n v="0"/>
    <n v="23.1"/>
    <n v="30"/>
    <s v=""/>
    <s v=""/>
    <n v="240"/>
    <n v="36.5"/>
    <n v="-203"/>
    <s v=""/>
    <n v="0"/>
    <n v="0"/>
    <n v="54"/>
    <n v="26.76"/>
    <n v="26.76"/>
    <n v="-149"/>
    <s v="2017Plan"/>
    <d v="2021-06-01T00:00:00"/>
    <x v="0"/>
    <x v="37"/>
    <s v="N/A"/>
    <s v="N/A"/>
    <x v="6"/>
  </r>
  <r>
    <x v="5"/>
    <x v="5"/>
    <n v="62"/>
    <s v="NF2X16SAT1"/>
    <n v="-7.9"/>
    <n v="0"/>
    <n v="35.200000000000003"/>
    <n v="4"/>
    <s v=""/>
    <s v=""/>
    <n v="64"/>
    <n v="43.1"/>
    <n v="-340"/>
    <s v=""/>
    <n v="0"/>
    <n v="0"/>
    <n v="74"/>
    <n v="33.69"/>
    <n v="33.69"/>
    <n v="-266"/>
    <s v="2017Plan"/>
    <d v="2021-06-01T00:00:00"/>
    <x v="0"/>
    <x v="37"/>
    <s v="N/A"/>
    <s v="N/A"/>
    <x v="6"/>
  </r>
  <r>
    <x v="5"/>
    <x v="5"/>
    <n v="63"/>
    <s v="NF2X16SUN1"/>
    <n v="-4.9000000000000004"/>
    <n v="0"/>
    <n v="22"/>
    <n v="5"/>
    <s v=""/>
    <s v=""/>
    <n v="48"/>
    <n v="40.299999999999997"/>
    <n v="-198"/>
    <s v=""/>
    <n v="0"/>
    <n v="0"/>
    <n v="45"/>
    <n v="31.15"/>
    <n v="31.15"/>
    <n v="-153"/>
    <s v="2017Plan"/>
    <d v="2021-06-01T00:00:00"/>
    <x v="0"/>
    <x v="37"/>
    <s v="N/A"/>
    <s v="N/A"/>
    <x v="6"/>
  </r>
  <r>
    <x v="5"/>
    <x v="5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6"/>
  </r>
  <r>
    <x v="5"/>
    <x v="5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6"/>
  </r>
  <r>
    <x v="5"/>
    <x v="5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6"/>
  </r>
  <r>
    <x v="5"/>
    <x v="5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6"/>
  </r>
  <r>
    <x v="5"/>
    <x v="5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6-01T00:00:00"/>
    <x v="0"/>
    <x v="37"/>
    <s v="N/A"/>
    <s v="N/A"/>
    <x v="7"/>
  </r>
  <r>
    <x v="5"/>
    <x v="5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37"/>
    <s v="N/A"/>
    <s v="N/A"/>
    <x v="1"/>
  </r>
  <r>
    <x v="5"/>
    <x v="5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37"/>
    <s v="N/A"/>
    <s v="N/A"/>
    <x v="1"/>
  </r>
  <r>
    <x v="5"/>
    <x v="5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37"/>
    <s v="N/A"/>
    <s v="N/A"/>
    <x v="1"/>
  </r>
  <r>
    <x v="5"/>
    <x v="5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37"/>
    <s v="N/A"/>
    <s v="N/A"/>
    <x v="1"/>
  </r>
  <r>
    <x v="5"/>
    <x v="5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6-01T00:00:00"/>
    <x v="0"/>
    <x v="38"/>
    <s v="N/A"/>
    <n v="0"/>
    <x v="2"/>
  </r>
  <r>
    <x v="5"/>
    <x v="6"/>
    <n v="1"/>
    <s v="Brown 1"/>
    <n v="17"/>
    <n v="0"/>
    <n v="21.6"/>
    <n v="3"/>
    <n v="195.5"/>
    <n v="11495"/>
    <n v="388"/>
    <n v="285.60000000000002"/>
    <n v="558"/>
    <n v="2"/>
    <n v="51"/>
    <n v="0"/>
    <n v="52"/>
    <n v="35.89"/>
    <n v="38.9"/>
    <n v="661"/>
    <s v="2017Plan"/>
    <d v="2021-07-01T00:00:00"/>
    <x v="0"/>
    <x v="0"/>
    <n v="17"/>
    <s v="N/A"/>
    <x v="0"/>
  </r>
  <r>
    <x v="5"/>
    <x v="6"/>
    <n v="2"/>
    <s v="Brown 2"/>
    <n v="48.5"/>
    <n v="0"/>
    <n v="39.299999999999997"/>
    <n v="2"/>
    <n v="517.29999999999995"/>
    <n v="10666"/>
    <n v="648"/>
    <n v="285.60000000000002"/>
    <n v="1477"/>
    <n v="1"/>
    <n v="32"/>
    <n v="0"/>
    <n v="112"/>
    <n v="32.770000000000003"/>
    <n v="33.42"/>
    <n v="1621"/>
    <s v="2017Plan"/>
    <d v="2021-07-01T00:00:00"/>
    <x v="0"/>
    <x v="1"/>
    <n v="48.5"/>
    <s v="N/A"/>
    <x v="0"/>
  </r>
  <r>
    <x v="5"/>
    <x v="6"/>
    <n v="3"/>
    <s v="Brown 3"/>
    <n v="113.4"/>
    <n v="0"/>
    <n v="37.299999999999997"/>
    <n v="2"/>
    <n v="1364.1"/>
    <n v="12031"/>
    <n v="668"/>
    <n v="285.60000000000002"/>
    <n v="3895"/>
    <n v="2"/>
    <n v="42"/>
    <n v="0"/>
    <n v="360"/>
    <n v="37.53"/>
    <n v="37.9"/>
    <n v="4297"/>
    <s v="2017Plan"/>
    <d v="2021-07-01T00:00:00"/>
    <x v="0"/>
    <x v="2"/>
    <n v="113.4"/>
    <s v="N/A"/>
    <x v="0"/>
  </r>
  <r>
    <x v="5"/>
    <x v="6"/>
    <n v="4"/>
    <s v="Ghent 1"/>
    <n v="270.5"/>
    <n v="0"/>
    <n v="76.7"/>
    <n v="1"/>
    <n v="2867.4"/>
    <n v="10600"/>
    <n v="671"/>
    <n v="212.5"/>
    <n v="6094"/>
    <n v="1"/>
    <n v="22"/>
    <n v="0"/>
    <n v="568"/>
    <n v="24.63"/>
    <n v="24.71"/>
    <n v="6684"/>
    <s v="2017Plan"/>
    <d v="2021-07-01T00:00:00"/>
    <x v="0"/>
    <x v="3"/>
    <n v="270.5"/>
    <s v="N/A"/>
    <x v="0"/>
  </r>
  <r>
    <x v="5"/>
    <x v="6"/>
    <n v="5"/>
    <s v="Ghent 2"/>
    <n v="281.3"/>
    <n v="0"/>
    <n v="76.7"/>
    <n v="2"/>
    <n v="2939.7"/>
    <n v="10451"/>
    <n v="696"/>
    <n v="212.5"/>
    <n v="6248"/>
    <n v="2"/>
    <n v="39"/>
    <n v="0"/>
    <n v="345"/>
    <n v="23.44"/>
    <n v="23.58"/>
    <n v="6633"/>
    <s v="2017Plan"/>
    <d v="2021-07-01T00:00:00"/>
    <x v="0"/>
    <x v="4"/>
    <n v="281.3"/>
    <s v="N/A"/>
    <x v="0"/>
  </r>
  <r>
    <x v="5"/>
    <x v="6"/>
    <n v="6"/>
    <s v="Ghent 3"/>
    <n v="284.10000000000002"/>
    <n v="0"/>
    <n v="78.7"/>
    <n v="2"/>
    <n v="3157.5"/>
    <n v="11113"/>
    <n v="689"/>
    <n v="212.5"/>
    <n v="6711"/>
    <n v="3"/>
    <n v="64"/>
    <n v="0"/>
    <n v="581"/>
    <n v="25.67"/>
    <n v="25.89"/>
    <n v="7356"/>
    <s v="2017Plan"/>
    <d v="2021-07-01T00:00:00"/>
    <x v="0"/>
    <x v="5"/>
    <n v="284.10000000000002"/>
    <s v="N/A"/>
    <x v="0"/>
  </r>
  <r>
    <x v="5"/>
    <x v="6"/>
    <n v="7"/>
    <s v="Ghent 4"/>
    <n v="261.8"/>
    <n v="0"/>
    <n v="75.7"/>
    <n v="2"/>
    <n v="2878.8"/>
    <n v="10997"/>
    <n v="669"/>
    <n v="212.5"/>
    <n v="6119"/>
    <n v="4"/>
    <n v="77"/>
    <n v="0"/>
    <n v="555"/>
    <n v="25.49"/>
    <n v="25.79"/>
    <n v="6751"/>
    <s v="2017Plan"/>
    <d v="2021-07-01T00:00:00"/>
    <x v="0"/>
    <x v="6"/>
    <n v="261.8"/>
    <s v="N/A"/>
    <x v="0"/>
  </r>
  <r>
    <x v="5"/>
    <x v="6"/>
    <n v="8"/>
    <s v="Mill Creek 1"/>
    <n v="177.9"/>
    <n v="0"/>
    <n v="79.7"/>
    <n v="2"/>
    <n v="1847.8"/>
    <n v="10388"/>
    <n v="697"/>
    <n v="208.4"/>
    <n v="3850"/>
    <n v="4"/>
    <n v="18"/>
    <n v="0"/>
    <n v="169"/>
    <n v="22.6"/>
    <n v="22.7"/>
    <n v="4037"/>
    <s v="2017Plan"/>
    <d v="2021-07-01T00:00:00"/>
    <x v="0"/>
    <x v="7"/>
    <s v="N/A"/>
    <n v="177.9"/>
    <x v="0"/>
  </r>
  <r>
    <x v="5"/>
    <x v="6"/>
    <n v="9"/>
    <s v="Mill Creek 2"/>
    <n v="166.3"/>
    <n v="0"/>
    <n v="75.3"/>
    <n v="2"/>
    <n v="1784.6"/>
    <n v="10730"/>
    <n v="687"/>
    <n v="208.4"/>
    <n v="3719"/>
    <n v="4"/>
    <n v="18"/>
    <n v="0"/>
    <n v="198"/>
    <n v="23.55"/>
    <n v="23.66"/>
    <n v="3935"/>
    <s v="2017Plan"/>
    <d v="2021-07-01T00:00:00"/>
    <x v="0"/>
    <x v="8"/>
    <s v="N/A"/>
    <n v="166.3"/>
    <x v="0"/>
  </r>
  <r>
    <x v="5"/>
    <x v="6"/>
    <n v="10"/>
    <s v="Mill Creek 3"/>
    <n v="223"/>
    <n v="0"/>
    <n v="77.8"/>
    <n v="2"/>
    <n v="2386.1999999999998"/>
    <n v="10703"/>
    <n v="697"/>
    <n v="208.4"/>
    <n v="4972"/>
    <n v="12"/>
    <n v="50"/>
    <n v="0"/>
    <n v="299"/>
    <n v="23.65"/>
    <n v="23.87"/>
    <n v="5321"/>
    <s v="2017Plan"/>
    <d v="2021-07-01T00:00:00"/>
    <x v="0"/>
    <x v="9"/>
    <s v="N/A"/>
    <n v="223"/>
    <x v="0"/>
  </r>
  <r>
    <x v="5"/>
    <x v="6"/>
    <n v="11"/>
    <s v="Mill Creek 4"/>
    <n v="278.3"/>
    <n v="0"/>
    <n v="78.400000000000006"/>
    <n v="2"/>
    <n v="2915"/>
    <n v="10475"/>
    <n v="693"/>
    <n v="208.4"/>
    <n v="6074"/>
    <n v="19"/>
    <n v="79"/>
    <n v="0"/>
    <n v="346"/>
    <n v="23.07"/>
    <n v="23.36"/>
    <n v="6499"/>
    <s v="2017Plan"/>
    <d v="2021-07-01T00:00:00"/>
    <x v="0"/>
    <x v="10"/>
    <s v="N/A"/>
    <n v="278.3"/>
    <x v="0"/>
  </r>
  <r>
    <x v="5"/>
    <x v="6"/>
    <n v="12"/>
    <s v="Trimble County 1"/>
    <n v="227"/>
    <n v="0"/>
    <n v="82.5"/>
    <n v="2"/>
    <n v="2428.1999999999998"/>
    <n v="10698"/>
    <n v="700"/>
    <n v="207.4"/>
    <n v="5037"/>
    <n v="7"/>
    <n v="26"/>
    <n v="0"/>
    <n v="315"/>
    <n v="23.58"/>
    <n v="23.7"/>
    <n v="5379"/>
    <s v="2017Plan"/>
    <d v="2021-07-01T00:00:00"/>
    <x v="0"/>
    <x v="11"/>
    <s v="N/A"/>
    <n v="227"/>
    <x v="0"/>
  </r>
  <r>
    <x v="5"/>
    <x v="6"/>
    <n v="13"/>
    <s v="Trimble County 2"/>
    <n v="354.3"/>
    <n v="0"/>
    <n v="86.8"/>
    <n v="1"/>
    <n v="3270.4"/>
    <n v="9230"/>
    <n v="681"/>
    <n v="216"/>
    <n v="7066"/>
    <n v="14"/>
    <n v="54"/>
    <n v="0"/>
    <n v="539"/>
    <n v="21.46"/>
    <n v="21.61"/>
    <n v="7659"/>
    <s v="2017Plan"/>
    <d v="2021-07-01T00:00:00"/>
    <x v="0"/>
    <x v="12"/>
    <n v="286.983"/>
    <n v="67.317000000000007"/>
    <x v="0"/>
  </r>
  <r>
    <x v="5"/>
    <x v="6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13"/>
    <n v="0"/>
    <n v="0"/>
    <x v="1"/>
  </r>
  <r>
    <x v="5"/>
    <x v="6"/>
    <n v="15"/>
    <s v="Cane Run 7 2X1"/>
    <n v="335"/>
    <n v="0"/>
    <n v="68"/>
    <n v="11"/>
    <n v="2313.3000000000002"/>
    <n v="6905"/>
    <n v="560"/>
    <n v="391.9"/>
    <n v="9065"/>
    <n v="32"/>
    <n v="126"/>
    <n v="0"/>
    <n v="488"/>
    <n v="28.51"/>
    <n v="28.89"/>
    <n v="9679"/>
    <s v="2017Plan"/>
    <d v="2021-07-01T00:00:00"/>
    <x v="0"/>
    <x v="13"/>
    <n v="261.3"/>
    <n v="73.7"/>
    <x v="1"/>
  </r>
  <r>
    <x v="5"/>
    <x v="6"/>
    <n v="16"/>
    <s v="Brown 5"/>
    <n v="1.7"/>
    <n v="0"/>
    <n v="2.1"/>
    <n v="5"/>
    <n v="25.3"/>
    <n v="15212"/>
    <n v="30"/>
    <n v="394"/>
    <n v="100"/>
    <n v="0"/>
    <n v="2"/>
    <n v="0"/>
    <n v="0"/>
    <n v="59.93"/>
    <n v="60.99"/>
    <n v="101"/>
    <s v="2017Plan"/>
    <d v="2021-07-01T00:00:00"/>
    <x v="0"/>
    <x v="14"/>
    <n v="0.79899999999999993"/>
    <n v="0.90100000000000002"/>
    <x v="2"/>
  </r>
  <r>
    <x v="5"/>
    <x v="6"/>
    <n v="17"/>
    <s v="Brown 5 ICE"/>
    <n v="0.1"/>
    <n v="0"/>
    <n v="0.1"/>
    <n v="3"/>
    <n v="2"/>
    <n v="16510"/>
    <n v="4"/>
    <n v="394"/>
    <n v="8"/>
    <n v="0"/>
    <n v="0"/>
    <n v="0"/>
    <n v="0"/>
    <n v="65.040000000000006"/>
    <n v="65.040000000000006"/>
    <n v="8"/>
    <s v="2017Plan"/>
    <d v="2021-07-01T00:00:00"/>
    <x v="0"/>
    <x v="14"/>
    <n v="4.7E-2"/>
    <n v="5.3000000000000005E-2"/>
    <x v="2"/>
  </r>
  <r>
    <x v="5"/>
    <x v="6"/>
    <n v="18"/>
    <s v="Brown 6"/>
    <n v="8"/>
    <n v="0"/>
    <n v="7.4"/>
    <n v="9"/>
    <n v="93.5"/>
    <n v="11663"/>
    <n v="72"/>
    <n v="394"/>
    <n v="368"/>
    <n v="2"/>
    <n v="94"/>
    <n v="0"/>
    <n v="33"/>
    <n v="50.04"/>
    <n v="61.77"/>
    <n v="495"/>
    <s v="2017Plan"/>
    <d v="2021-07-01T00:00:00"/>
    <x v="0"/>
    <x v="15"/>
    <n v="4.96"/>
    <n v="3.04"/>
    <x v="2"/>
  </r>
  <r>
    <x v="5"/>
    <x v="6"/>
    <n v="19"/>
    <s v="Brown 7"/>
    <n v="8.9"/>
    <n v="0"/>
    <n v="8.1999999999999993"/>
    <n v="12"/>
    <n v="103.1"/>
    <n v="11539"/>
    <n v="78"/>
    <n v="394"/>
    <n v="406"/>
    <n v="3"/>
    <n v="116"/>
    <n v="0"/>
    <n v="36"/>
    <n v="49.44"/>
    <n v="62.47"/>
    <n v="558"/>
    <s v="2017Plan"/>
    <d v="2021-07-01T00:00:00"/>
    <x v="0"/>
    <x v="16"/>
    <n v="5.5179999999999998"/>
    <n v="3.3820000000000001"/>
    <x v="2"/>
  </r>
  <r>
    <x v="5"/>
    <x v="6"/>
    <n v="20"/>
    <s v="Brown 8"/>
    <n v="0.8"/>
    <n v="0"/>
    <n v="1.1000000000000001"/>
    <n v="4"/>
    <n v="12.9"/>
    <n v="16110"/>
    <n v="16"/>
    <n v="394"/>
    <n v="51"/>
    <n v="0"/>
    <n v="1"/>
    <n v="0"/>
    <n v="0"/>
    <n v="63.47"/>
    <n v="64.930000000000007"/>
    <n v="52"/>
    <s v="2017Plan"/>
    <d v="2021-07-01T00:00:00"/>
    <x v="0"/>
    <x v="17"/>
    <n v="0.8"/>
    <s v="N/A"/>
    <x v="2"/>
  </r>
  <r>
    <x v="5"/>
    <x v="6"/>
    <n v="21"/>
    <s v="Brown 8 ICE"/>
    <n v="0.1"/>
    <n v="0"/>
    <n v="0.1"/>
    <n v="3"/>
    <n v="1.8"/>
    <n v="16329"/>
    <n v="4"/>
    <n v="394"/>
    <n v="7"/>
    <n v="0"/>
    <n v="0"/>
    <n v="0"/>
    <n v="0"/>
    <n v="64.33"/>
    <n v="64.33"/>
    <n v="7"/>
    <s v="2017Plan"/>
    <d v="2021-07-01T00:00:00"/>
    <x v="0"/>
    <x v="17"/>
    <n v="0.1"/>
    <s v="N/A"/>
    <x v="2"/>
  </r>
  <r>
    <x v="5"/>
    <x v="6"/>
    <n v="22"/>
    <s v="Brown 9"/>
    <n v="0.1"/>
    <n v="0"/>
    <n v="0.1"/>
    <n v="1"/>
    <n v="1.6"/>
    <n v="16110"/>
    <n v="2"/>
    <n v="394"/>
    <n v="6"/>
    <n v="0"/>
    <n v="0"/>
    <n v="0"/>
    <n v="0"/>
    <n v="63.47"/>
    <n v="66.02"/>
    <n v="7"/>
    <s v="2017Plan"/>
    <d v="2021-07-01T00:00:00"/>
    <x v="0"/>
    <x v="18"/>
    <n v="0.1"/>
    <s v="N/A"/>
    <x v="2"/>
  </r>
  <r>
    <x v="5"/>
    <x v="6"/>
    <n v="23"/>
    <s v="Brown 9 ICE"/>
    <n v="0.1"/>
    <n v="0"/>
    <n v="0.1"/>
    <n v="3"/>
    <n v="1.8"/>
    <n v="16329"/>
    <n v="4"/>
    <n v="394"/>
    <n v="7"/>
    <n v="0"/>
    <n v="0"/>
    <n v="0"/>
    <n v="0"/>
    <n v="64.33"/>
    <n v="64.33"/>
    <n v="7"/>
    <s v="2017Plan"/>
    <d v="2021-07-01T00:00:00"/>
    <x v="0"/>
    <x v="18"/>
    <n v="0.1"/>
    <s v="N/A"/>
    <x v="2"/>
  </r>
  <r>
    <x v="5"/>
    <x v="6"/>
    <n v="24"/>
    <s v="Brown 10"/>
    <n v="0.1"/>
    <n v="0"/>
    <n v="0.1"/>
    <n v="1"/>
    <n v="1.6"/>
    <n v="16110"/>
    <n v="2"/>
    <n v="394"/>
    <n v="6"/>
    <n v="0"/>
    <n v="0"/>
    <n v="0"/>
    <n v="0"/>
    <n v="63.47"/>
    <n v="66.02"/>
    <n v="7"/>
    <s v="2017Plan"/>
    <d v="2021-07-01T00:00:00"/>
    <x v="0"/>
    <x v="19"/>
    <n v="0.1"/>
    <s v="N/A"/>
    <x v="2"/>
  </r>
  <r>
    <x v="5"/>
    <x v="6"/>
    <n v="25"/>
    <s v="Brown 10 ICE"/>
    <n v="0.1"/>
    <n v="0"/>
    <n v="0.1"/>
    <n v="4"/>
    <n v="1.8"/>
    <n v="16329"/>
    <n v="4"/>
    <n v="394"/>
    <n v="7"/>
    <n v="0"/>
    <n v="0"/>
    <n v="0"/>
    <n v="0"/>
    <n v="64.33"/>
    <n v="64.33"/>
    <n v="7"/>
    <s v="2017Plan"/>
    <d v="2021-07-01T00:00:00"/>
    <x v="0"/>
    <x v="19"/>
    <n v="0.1"/>
    <s v="N/A"/>
    <x v="2"/>
  </r>
  <r>
    <x v="5"/>
    <x v="6"/>
    <n v="26"/>
    <s v="Brown 11"/>
    <n v="0.5"/>
    <n v="0"/>
    <n v="0.7"/>
    <n v="3"/>
    <n v="8.1"/>
    <n v="16110"/>
    <n v="10"/>
    <n v="394"/>
    <n v="32"/>
    <n v="0"/>
    <n v="1"/>
    <n v="0"/>
    <n v="0"/>
    <n v="63.47"/>
    <n v="65.3"/>
    <n v="33"/>
    <s v="2017Plan"/>
    <d v="2021-07-01T00:00:00"/>
    <x v="0"/>
    <x v="20"/>
    <n v="0.5"/>
    <s v="N/A"/>
    <x v="2"/>
  </r>
  <r>
    <x v="5"/>
    <x v="6"/>
    <n v="27"/>
    <s v="Brown 11 ICE"/>
    <n v="0.1"/>
    <n v="0"/>
    <n v="0.1"/>
    <n v="4"/>
    <n v="1.8"/>
    <n v="16329"/>
    <n v="4"/>
    <n v="394"/>
    <n v="7"/>
    <n v="0"/>
    <n v="0"/>
    <n v="0"/>
    <n v="0"/>
    <n v="64.33"/>
    <n v="64.33"/>
    <n v="7"/>
    <s v="2017Plan"/>
    <d v="2021-07-01T00:00:00"/>
    <x v="0"/>
    <x v="20"/>
    <n v="0.1"/>
    <s v="N/A"/>
    <x v="2"/>
  </r>
  <r>
    <x v="5"/>
    <x v="6"/>
    <n v="28"/>
    <s v="Paddys Run 13"/>
    <n v="18.8"/>
    <n v="0"/>
    <n v="17.2"/>
    <n v="24"/>
    <n v="221"/>
    <n v="11748"/>
    <n v="179"/>
    <n v="394"/>
    <n v="870"/>
    <n v="1"/>
    <n v="4"/>
    <n v="0"/>
    <n v="0"/>
    <n v="46.29"/>
    <n v="46.51"/>
    <n v="875"/>
    <s v="2017Plan"/>
    <d v="2021-07-01T00:00:00"/>
    <x v="0"/>
    <x v="21"/>
    <n v="8.8360000000000003"/>
    <n v="9.9640000000000004"/>
    <x v="2"/>
  </r>
  <r>
    <x v="5"/>
    <x v="6"/>
    <n v="29"/>
    <s v="Trimble Co 05"/>
    <n v="23.8"/>
    <n v="0"/>
    <n v="20.100000000000001"/>
    <n v="27"/>
    <n v="283.39999999999998"/>
    <n v="11933"/>
    <n v="216"/>
    <n v="394"/>
    <n v="1117"/>
    <n v="1"/>
    <n v="5"/>
    <n v="0"/>
    <n v="0"/>
    <n v="47.01"/>
    <n v="47.21"/>
    <n v="1121"/>
    <s v="2017Plan"/>
    <d v="2021-07-01T00:00:00"/>
    <x v="0"/>
    <x v="22"/>
    <n v="16.898"/>
    <n v="6.9020000000000001"/>
    <x v="2"/>
  </r>
  <r>
    <x v="5"/>
    <x v="6"/>
    <n v="30"/>
    <s v="Trimble Co 06"/>
    <n v="19.399999999999999"/>
    <n v="0"/>
    <n v="16.399999999999999"/>
    <n v="22"/>
    <n v="229.4"/>
    <n v="11807"/>
    <n v="172"/>
    <n v="394"/>
    <n v="904"/>
    <n v="1"/>
    <n v="4"/>
    <n v="0"/>
    <n v="0"/>
    <n v="46.52"/>
    <n v="46.72"/>
    <n v="908"/>
    <s v="2017Plan"/>
    <d v="2021-07-01T00:00:00"/>
    <x v="0"/>
    <x v="23"/>
    <n v="13.773999999999999"/>
    <n v="5.6259999999999994"/>
    <x v="2"/>
  </r>
  <r>
    <x v="5"/>
    <x v="6"/>
    <n v="31"/>
    <s v="Trimble Co 07"/>
    <n v="16.600000000000001"/>
    <n v="0"/>
    <n v="14"/>
    <n v="20"/>
    <n v="193.3"/>
    <n v="11639"/>
    <n v="142"/>
    <n v="394"/>
    <n v="761"/>
    <n v="1"/>
    <n v="3"/>
    <n v="0"/>
    <n v="0"/>
    <n v="45.85"/>
    <n v="46.06"/>
    <n v="765"/>
    <s v="2017Plan"/>
    <d v="2021-07-01T00:00:00"/>
    <x v="0"/>
    <x v="24"/>
    <n v="10.458"/>
    <n v="6.1420000000000003"/>
    <x v="2"/>
  </r>
  <r>
    <x v="5"/>
    <x v="6"/>
    <n v="32"/>
    <s v="Trimble Co 08"/>
    <n v="3.4"/>
    <n v="0"/>
    <n v="2.9"/>
    <n v="8"/>
    <n v="38.799999999999997"/>
    <n v="11322"/>
    <n v="27"/>
    <n v="394"/>
    <n v="153"/>
    <n v="0"/>
    <n v="1"/>
    <n v="0"/>
    <n v="0"/>
    <n v="44.61"/>
    <n v="45.01"/>
    <n v="154"/>
    <s v="2017Plan"/>
    <d v="2021-07-01T00:00:00"/>
    <x v="0"/>
    <x v="25"/>
    <n v="2.1419999999999999"/>
    <n v="1.258"/>
    <x v="2"/>
  </r>
  <r>
    <x v="5"/>
    <x v="6"/>
    <n v="33"/>
    <s v="Trimble Co 09"/>
    <n v="12.9"/>
    <n v="0"/>
    <n v="10.9"/>
    <n v="16"/>
    <n v="150.1"/>
    <n v="11623"/>
    <n v="110"/>
    <n v="394"/>
    <n v="591"/>
    <n v="1"/>
    <n v="3"/>
    <n v="0"/>
    <n v="0"/>
    <n v="45.79"/>
    <n v="46.01"/>
    <n v="594"/>
    <s v="2017Plan"/>
    <d v="2021-07-01T00:00:00"/>
    <x v="0"/>
    <x v="26"/>
    <n v="8.1270000000000007"/>
    <n v="4.7729999999999997"/>
    <x v="2"/>
  </r>
  <r>
    <x v="5"/>
    <x v="6"/>
    <n v="34"/>
    <s v="Trimble Co 10"/>
    <n v="2.7"/>
    <n v="0"/>
    <n v="2.2999999999999998"/>
    <n v="6"/>
    <n v="30.3"/>
    <n v="11322"/>
    <n v="21"/>
    <n v="394"/>
    <n v="119"/>
    <n v="0"/>
    <n v="1"/>
    <n v="0"/>
    <n v="0"/>
    <n v="44.61"/>
    <n v="45"/>
    <n v="120"/>
    <s v="2017Plan"/>
    <d v="2021-07-01T00:00:00"/>
    <x v="0"/>
    <x v="27"/>
    <n v="1.7010000000000001"/>
    <n v="0.999"/>
    <x v="2"/>
  </r>
  <r>
    <x v="5"/>
    <x v="6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28"/>
    <s v="N/A"/>
    <n v="0"/>
    <x v="2"/>
  </r>
  <r>
    <x v="5"/>
    <x v="6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29"/>
    <n v="0"/>
    <s v="N/A"/>
    <x v="2"/>
  </r>
  <r>
    <x v="5"/>
    <x v="6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30"/>
    <s v="N/A"/>
    <n v="0"/>
    <x v="2"/>
  </r>
  <r>
    <x v="5"/>
    <x v="6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31"/>
    <s v="N/A"/>
    <n v="0"/>
    <x v="2"/>
  </r>
  <r>
    <x v="5"/>
    <x v="6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32"/>
    <s v="N/A"/>
    <n v="0"/>
    <x v="2"/>
  </r>
  <r>
    <x v="5"/>
    <x v="6"/>
    <n v="40"/>
    <s v="Dix Dam"/>
    <n v="2.6"/>
    <n v="0"/>
    <n v="10.9"/>
    <n v="14"/>
    <s v=""/>
    <s v=""/>
    <n v="83"/>
    <n v="0"/>
    <n v="0"/>
    <s v=""/>
    <n v="0"/>
    <n v="0"/>
    <n v="0"/>
    <n v="0"/>
    <n v="0"/>
    <n v="0"/>
    <s v="2017Plan"/>
    <d v="2021-07-01T00:00:00"/>
    <x v="0"/>
    <x v="33"/>
    <n v="2.6"/>
    <s v="N/A"/>
    <x v="3"/>
  </r>
  <r>
    <x v="5"/>
    <x v="6"/>
    <n v="41"/>
    <s v="Ohio Falls"/>
    <n v="31.8"/>
    <n v="0"/>
    <n v="100"/>
    <n v="0"/>
    <s v=""/>
    <s v=""/>
    <n v="744"/>
    <n v="0"/>
    <n v="0"/>
    <s v=""/>
    <n v="0"/>
    <n v="0"/>
    <n v="0"/>
    <n v="0"/>
    <n v="0"/>
    <n v="0"/>
    <s v="2017Plan"/>
    <d v="2021-07-01T00:00:00"/>
    <x v="0"/>
    <x v="34"/>
    <s v="N/A"/>
    <n v="31.8"/>
    <x v="3"/>
  </r>
  <r>
    <x v="5"/>
    <x v="6"/>
    <n v="42"/>
    <s v="Brown Solar"/>
    <n v="2.2000000000000002"/>
    <n v="0"/>
    <n v="100"/>
    <n v="0"/>
    <s v=""/>
    <s v=""/>
    <n v="744"/>
    <n v="0"/>
    <n v="0"/>
    <s v=""/>
    <n v="0"/>
    <n v="0"/>
    <n v="0"/>
    <n v="0"/>
    <n v="0"/>
    <n v="0"/>
    <s v="2017Plan"/>
    <d v="2021-07-01T00:00:00"/>
    <x v="0"/>
    <x v="35"/>
    <n v="1.3420000000000001"/>
    <n v="0.8580000000000001"/>
    <x v="4"/>
  </r>
  <r>
    <x v="5"/>
    <x v="6"/>
    <n v="43"/>
    <s v="OVEC-K Min"/>
    <n v="11.5"/>
    <n v="0"/>
    <n v="100"/>
    <n v="0"/>
    <n v="1153.2"/>
    <n v="100000"/>
    <n v="744"/>
    <n v="29.1"/>
    <n v="336"/>
    <n v="0"/>
    <n v="0"/>
    <n v="0"/>
    <n v="0"/>
    <n v="29.11"/>
    <n v="29.11"/>
    <n v="336"/>
    <s v="2017Plan"/>
    <d v="2021-07-01T00:00:00"/>
    <x v="0"/>
    <x v="36"/>
    <n v="11.5"/>
    <s v="N/A"/>
    <x v="0"/>
  </r>
  <r>
    <x v="5"/>
    <x v="6"/>
    <n v="44"/>
    <s v="OVEC-K Max"/>
    <n v="6.9"/>
    <n v="0"/>
    <n v="29.5"/>
    <n v="41"/>
    <n v="685.8"/>
    <n v="100000"/>
    <n v="220"/>
    <n v="29.1"/>
    <n v="200"/>
    <n v="0"/>
    <n v="0"/>
    <n v="0"/>
    <n v="0"/>
    <n v="29.11"/>
    <n v="29.11"/>
    <n v="200"/>
    <s v="2017Plan"/>
    <d v="2021-07-01T00:00:00"/>
    <x v="0"/>
    <x v="36"/>
    <n v="6.9"/>
    <s v="N/A"/>
    <x v="0"/>
  </r>
  <r>
    <x v="5"/>
    <x v="6"/>
    <n v="45"/>
    <s v="OVEC-L Min"/>
    <n v="25.7"/>
    <n v="0"/>
    <n v="100"/>
    <n v="0"/>
    <n v="2566.8000000000002"/>
    <n v="100000"/>
    <n v="744"/>
    <n v="29.1"/>
    <n v="747"/>
    <n v="0"/>
    <n v="0"/>
    <n v="0"/>
    <n v="0"/>
    <n v="29.11"/>
    <n v="29.11"/>
    <n v="747"/>
    <s v="2017Plan"/>
    <d v="2021-07-01T00:00:00"/>
    <x v="0"/>
    <x v="36"/>
    <s v="N/A"/>
    <n v="25.7"/>
    <x v="0"/>
  </r>
  <r>
    <x v="5"/>
    <x v="6"/>
    <n v="46"/>
    <s v="OVEC-L Max"/>
    <n v="21"/>
    <n v="0"/>
    <n v="39.6"/>
    <n v="40"/>
    <n v="2100.3000000000002"/>
    <n v="100000"/>
    <n v="295"/>
    <n v="29.1"/>
    <n v="611"/>
    <n v="0"/>
    <n v="0"/>
    <n v="0"/>
    <n v="0"/>
    <n v="29.11"/>
    <n v="29.11"/>
    <n v="611"/>
    <s v="2017Plan"/>
    <d v="2021-07-01T00:00:00"/>
    <x v="0"/>
    <x v="36"/>
    <s v="N/A"/>
    <n v="21"/>
    <x v="0"/>
  </r>
  <r>
    <x v="5"/>
    <x v="6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6"/>
    <s v="PUR7X8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5"/>
  </r>
  <r>
    <x v="5"/>
    <x v="6"/>
    <n v="60"/>
    <s v="NF5X16NF1"/>
    <n v="-17.899999999999999"/>
    <n v="0"/>
    <n v="12.7"/>
    <n v="38"/>
    <s v=""/>
    <s v=""/>
    <n v="196"/>
    <n v="45.3"/>
    <n v="-813"/>
    <s v=""/>
    <n v="0"/>
    <n v="0"/>
    <n v="208"/>
    <n v="33.69"/>
    <n v="33.69"/>
    <n v="-605"/>
    <s v="2017Plan"/>
    <d v="2021-07-01T00:00:00"/>
    <x v="0"/>
    <x v="37"/>
    <s v="N/A"/>
    <s v="N/A"/>
    <x v="6"/>
  </r>
  <r>
    <x v="5"/>
    <x v="6"/>
    <n v="61"/>
    <s v="NF7X8NF01"/>
    <n v="-11.5"/>
    <n v="0"/>
    <n v="46.5"/>
    <n v="30"/>
    <s v=""/>
    <s v=""/>
    <n v="245"/>
    <n v="36.799999999999997"/>
    <n v="-424"/>
    <s v=""/>
    <n v="0"/>
    <n v="0"/>
    <n v="109"/>
    <n v="27.32"/>
    <n v="27.32"/>
    <n v="-315"/>
    <s v="2017Plan"/>
    <d v="2021-07-01T00:00:00"/>
    <x v="0"/>
    <x v="37"/>
    <s v="N/A"/>
    <s v="N/A"/>
    <x v="6"/>
  </r>
  <r>
    <x v="5"/>
    <x v="6"/>
    <n v="62"/>
    <s v="NF2X16SAT1"/>
    <n v="-6.4"/>
    <n v="0"/>
    <n v="22.7"/>
    <n v="7"/>
    <s v=""/>
    <s v=""/>
    <n v="54"/>
    <n v="43.8"/>
    <n v="-279"/>
    <s v=""/>
    <n v="0"/>
    <n v="0"/>
    <n v="60"/>
    <n v="34.450000000000003"/>
    <n v="34.450000000000003"/>
    <n v="-219"/>
    <s v="2017Plan"/>
    <d v="2021-07-01T00:00:00"/>
    <x v="0"/>
    <x v="37"/>
    <s v="N/A"/>
    <s v="N/A"/>
    <x v="6"/>
  </r>
  <r>
    <x v="5"/>
    <x v="6"/>
    <n v="63"/>
    <s v="NF2X16SUN1"/>
    <n v="-7.1"/>
    <n v="0"/>
    <n v="31.8"/>
    <n v="7"/>
    <s v=""/>
    <s v=""/>
    <n v="53"/>
    <n v="44.3"/>
    <n v="-316"/>
    <s v=""/>
    <n v="0"/>
    <n v="0"/>
    <n v="67"/>
    <n v="34.93"/>
    <n v="34.93"/>
    <n v="-249"/>
    <s v="2017Plan"/>
    <d v="2021-07-01T00:00:00"/>
    <x v="0"/>
    <x v="37"/>
    <s v="N/A"/>
    <s v="N/A"/>
    <x v="6"/>
  </r>
  <r>
    <x v="5"/>
    <x v="6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6"/>
  </r>
  <r>
    <x v="5"/>
    <x v="6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6"/>
  </r>
  <r>
    <x v="5"/>
    <x v="6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6"/>
  </r>
  <r>
    <x v="5"/>
    <x v="6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6"/>
  </r>
  <r>
    <x v="5"/>
    <x v="6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7-01T00:00:00"/>
    <x v="0"/>
    <x v="37"/>
    <s v="N/A"/>
    <s v="N/A"/>
    <x v="7"/>
  </r>
  <r>
    <x v="5"/>
    <x v="6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37"/>
    <s v="N/A"/>
    <s v="N/A"/>
    <x v="1"/>
  </r>
  <r>
    <x v="5"/>
    <x v="6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37"/>
    <s v="N/A"/>
    <s v="N/A"/>
    <x v="1"/>
  </r>
  <r>
    <x v="5"/>
    <x v="6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37"/>
    <s v="N/A"/>
    <s v="N/A"/>
    <x v="1"/>
  </r>
  <r>
    <x v="5"/>
    <x v="6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37"/>
    <s v="N/A"/>
    <s v="N/A"/>
    <x v="1"/>
  </r>
  <r>
    <x v="5"/>
    <x v="6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7-01T00:00:00"/>
    <x v="0"/>
    <x v="38"/>
    <s v="N/A"/>
    <n v="0"/>
    <x v="2"/>
  </r>
  <r>
    <x v="5"/>
    <x v="7"/>
    <n v="1"/>
    <s v="Brown 1"/>
    <n v="18.5"/>
    <n v="0"/>
    <n v="23.4"/>
    <n v="2"/>
    <n v="209.8"/>
    <n v="11355"/>
    <n v="392"/>
    <n v="285.60000000000002"/>
    <n v="599"/>
    <n v="2"/>
    <n v="45"/>
    <n v="0"/>
    <n v="57"/>
    <n v="35.5"/>
    <n v="37.950000000000003"/>
    <n v="701"/>
    <s v="2017Plan"/>
    <d v="2021-08-01T00:00:00"/>
    <x v="0"/>
    <x v="0"/>
    <n v="18.5"/>
    <s v="N/A"/>
    <x v="0"/>
  </r>
  <r>
    <x v="5"/>
    <x v="7"/>
    <n v="2"/>
    <s v="Brown 2"/>
    <n v="48.3"/>
    <n v="0"/>
    <n v="39.1"/>
    <n v="2"/>
    <n v="513.70000000000005"/>
    <n v="10626"/>
    <n v="620"/>
    <n v="285.60000000000002"/>
    <n v="1467"/>
    <n v="1"/>
    <n v="32"/>
    <n v="0"/>
    <n v="112"/>
    <n v="32.659999999999997"/>
    <n v="33.32"/>
    <n v="1611"/>
    <s v="2017Plan"/>
    <d v="2021-08-01T00:00:00"/>
    <x v="0"/>
    <x v="1"/>
    <n v="48.3"/>
    <s v="N/A"/>
    <x v="0"/>
  </r>
  <r>
    <x v="5"/>
    <x v="7"/>
    <n v="3"/>
    <s v="Brown 3"/>
    <n v="112.5"/>
    <n v="0"/>
    <n v="37"/>
    <n v="3"/>
    <n v="1349.9"/>
    <n v="12002"/>
    <n v="654"/>
    <n v="285.60000000000002"/>
    <n v="3856"/>
    <n v="3"/>
    <n v="65"/>
    <n v="0"/>
    <n v="357"/>
    <n v="37.450000000000003"/>
    <n v="38.03"/>
    <n v="4278"/>
    <s v="2017Plan"/>
    <d v="2021-08-01T00:00:00"/>
    <x v="0"/>
    <x v="2"/>
    <n v="112.5"/>
    <s v="N/A"/>
    <x v="0"/>
  </r>
  <r>
    <x v="5"/>
    <x v="7"/>
    <n v="4"/>
    <s v="Ghent 1"/>
    <n v="276.89999999999998"/>
    <n v="0"/>
    <n v="78.5"/>
    <n v="3"/>
    <n v="2936.5"/>
    <n v="10606"/>
    <n v="695"/>
    <n v="212.9"/>
    <n v="6251"/>
    <n v="3"/>
    <n v="67"/>
    <n v="0"/>
    <n v="581"/>
    <n v="24.68"/>
    <n v="24.92"/>
    <n v="6899"/>
    <s v="2017Plan"/>
    <d v="2021-08-01T00:00:00"/>
    <x v="0"/>
    <x v="3"/>
    <n v="276.89999999999998"/>
    <s v="N/A"/>
    <x v="0"/>
  </r>
  <r>
    <x v="5"/>
    <x v="7"/>
    <n v="5"/>
    <s v="Ghent 2"/>
    <n v="288.89999999999998"/>
    <n v="0"/>
    <n v="78.8"/>
    <n v="2"/>
    <n v="3017.5"/>
    <n v="10444"/>
    <n v="698"/>
    <n v="212.9"/>
    <n v="6423"/>
    <n v="2"/>
    <n v="39"/>
    <n v="0"/>
    <n v="355"/>
    <n v="23.46"/>
    <n v="23.6"/>
    <n v="6818"/>
    <s v="2017Plan"/>
    <d v="2021-08-01T00:00:00"/>
    <x v="0"/>
    <x v="4"/>
    <n v="288.89999999999998"/>
    <s v="N/A"/>
    <x v="0"/>
  </r>
  <r>
    <x v="5"/>
    <x v="7"/>
    <n v="6"/>
    <s v="Ghent 3"/>
    <n v="284.7"/>
    <n v="0"/>
    <n v="78.900000000000006"/>
    <n v="1"/>
    <n v="3162.3"/>
    <n v="11107"/>
    <n v="683"/>
    <n v="212.9"/>
    <n v="6732"/>
    <n v="2"/>
    <n v="32"/>
    <n v="0"/>
    <n v="582"/>
    <n v="25.69"/>
    <n v="25.8"/>
    <n v="7346"/>
    <s v="2017Plan"/>
    <d v="2021-08-01T00:00:00"/>
    <x v="0"/>
    <x v="5"/>
    <n v="284.7"/>
    <s v="N/A"/>
    <x v="0"/>
  </r>
  <r>
    <x v="5"/>
    <x v="7"/>
    <n v="7"/>
    <s v="Ghent 4"/>
    <n v="281"/>
    <n v="0"/>
    <n v="81.2"/>
    <n v="2"/>
    <n v="3079.3"/>
    <n v="10958"/>
    <n v="694"/>
    <n v="212.9"/>
    <n v="6555"/>
    <n v="4"/>
    <n v="77"/>
    <n v="0"/>
    <n v="596"/>
    <n v="25.45"/>
    <n v="25.72"/>
    <n v="7228"/>
    <s v="2017Plan"/>
    <d v="2021-08-01T00:00:00"/>
    <x v="0"/>
    <x v="6"/>
    <n v="281"/>
    <s v="N/A"/>
    <x v="0"/>
  </r>
  <r>
    <x v="5"/>
    <x v="7"/>
    <n v="8"/>
    <s v="Mill Creek 1"/>
    <n v="178.6"/>
    <n v="0"/>
    <n v="80"/>
    <n v="2"/>
    <n v="1856"/>
    <n v="10391"/>
    <n v="686"/>
    <n v="208.5"/>
    <n v="3869"/>
    <n v="4"/>
    <n v="18"/>
    <n v="0"/>
    <n v="169"/>
    <n v="22.61"/>
    <n v="22.72"/>
    <n v="4057"/>
    <s v="2017Plan"/>
    <d v="2021-08-01T00:00:00"/>
    <x v="0"/>
    <x v="7"/>
    <s v="N/A"/>
    <n v="178.6"/>
    <x v="0"/>
  </r>
  <r>
    <x v="5"/>
    <x v="7"/>
    <n v="9"/>
    <s v="Mill Creek 2"/>
    <n v="170.3"/>
    <n v="0"/>
    <n v="77.099999999999994"/>
    <n v="3"/>
    <n v="1825.9"/>
    <n v="10723"/>
    <n v="683"/>
    <n v="208.5"/>
    <n v="3807"/>
    <n v="6"/>
    <n v="27"/>
    <n v="0"/>
    <n v="203"/>
    <n v="23.55"/>
    <n v="23.71"/>
    <n v="4037"/>
    <s v="2017Plan"/>
    <d v="2021-08-01T00:00:00"/>
    <x v="0"/>
    <x v="8"/>
    <s v="N/A"/>
    <n v="170.3"/>
    <x v="0"/>
  </r>
  <r>
    <x v="5"/>
    <x v="7"/>
    <n v="10"/>
    <s v="Mill Creek 3"/>
    <n v="221"/>
    <n v="0"/>
    <n v="77.2"/>
    <n v="2"/>
    <n v="2363.6999999999998"/>
    <n v="10696"/>
    <n v="677"/>
    <n v="208.5"/>
    <n v="4928"/>
    <n v="12"/>
    <n v="51"/>
    <n v="0"/>
    <n v="297"/>
    <n v="23.64"/>
    <n v="23.87"/>
    <n v="5276"/>
    <s v="2017Plan"/>
    <d v="2021-08-01T00:00:00"/>
    <x v="0"/>
    <x v="9"/>
    <s v="N/A"/>
    <n v="221"/>
    <x v="0"/>
  </r>
  <r>
    <x v="5"/>
    <x v="7"/>
    <n v="11"/>
    <s v="Mill Creek 4"/>
    <n v="269.8"/>
    <n v="0"/>
    <n v="76"/>
    <n v="2"/>
    <n v="2826.1"/>
    <n v="10476"/>
    <n v="653"/>
    <n v="208.5"/>
    <n v="5892"/>
    <n v="19"/>
    <n v="81"/>
    <n v="0"/>
    <n v="336"/>
    <n v="23.09"/>
    <n v="23.38"/>
    <n v="6309"/>
    <s v="2017Plan"/>
    <d v="2021-08-01T00:00:00"/>
    <x v="0"/>
    <x v="10"/>
    <s v="N/A"/>
    <n v="269.8"/>
    <x v="0"/>
  </r>
  <r>
    <x v="5"/>
    <x v="7"/>
    <n v="12"/>
    <s v="Trimble County 1"/>
    <n v="229"/>
    <n v="0"/>
    <n v="83.2"/>
    <n v="2"/>
    <n v="2451.8000000000002"/>
    <n v="10706"/>
    <n v="700"/>
    <n v="208.1"/>
    <n v="5102"/>
    <n v="7"/>
    <n v="26"/>
    <n v="0"/>
    <n v="318"/>
    <n v="23.67"/>
    <n v="23.78"/>
    <n v="5446"/>
    <s v="2017Plan"/>
    <d v="2021-08-01T00:00:00"/>
    <x v="0"/>
    <x v="11"/>
    <s v="N/A"/>
    <n v="229"/>
    <x v="0"/>
  </r>
  <r>
    <x v="5"/>
    <x v="7"/>
    <n v="13"/>
    <s v="Trimble County 2"/>
    <n v="346.5"/>
    <n v="0"/>
    <n v="84.8"/>
    <n v="1"/>
    <n v="3198.4"/>
    <n v="9229"/>
    <n v="664"/>
    <n v="216.5"/>
    <n v="6926"/>
    <n v="14"/>
    <n v="55"/>
    <n v="0"/>
    <n v="527"/>
    <n v="21.5"/>
    <n v="21.66"/>
    <n v="7507"/>
    <s v="2017Plan"/>
    <d v="2021-08-01T00:00:00"/>
    <x v="0"/>
    <x v="12"/>
    <n v="280.66500000000002"/>
    <n v="65.834999999999994"/>
    <x v="0"/>
  </r>
  <r>
    <x v="5"/>
    <x v="7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8-01T00:00:00"/>
    <x v="0"/>
    <x v="13"/>
    <n v="0"/>
    <n v="0"/>
    <x v="1"/>
  </r>
  <r>
    <x v="5"/>
    <x v="7"/>
    <n v="15"/>
    <s v="Cane Run 7 2X1"/>
    <n v="339.3"/>
    <n v="0"/>
    <n v="68.900000000000006"/>
    <n v="12"/>
    <n v="2340.6"/>
    <n v="6899"/>
    <n v="562"/>
    <n v="394.6"/>
    <n v="9235"/>
    <n v="35"/>
    <n v="139"/>
    <n v="0"/>
    <n v="490"/>
    <n v="28.66"/>
    <n v="29.07"/>
    <n v="9864"/>
    <s v="2017Plan"/>
    <d v="2021-08-01T00:00:00"/>
    <x v="0"/>
    <x v="13"/>
    <n v="264.654"/>
    <n v="74.646000000000001"/>
    <x v="1"/>
  </r>
  <r>
    <x v="5"/>
    <x v="7"/>
    <n v="16"/>
    <s v="Brown 5"/>
    <n v="1.8"/>
    <n v="0"/>
    <n v="2.2999999999999998"/>
    <n v="5"/>
    <n v="27.5"/>
    <n v="15019"/>
    <n v="32"/>
    <n v="396.7"/>
    <n v="109"/>
    <n v="0"/>
    <n v="2"/>
    <n v="0"/>
    <n v="0"/>
    <n v="59.58"/>
    <n v="60.55"/>
    <n v="111"/>
    <s v="2017Plan"/>
    <d v="2021-08-01T00:00:00"/>
    <x v="0"/>
    <x v="14"/>
    <n v="0.84599999999999997"/>
    <n v="0.95400000000000007"/>
    <x v="2"/>
  </r>
  <r>
    <x v="5"/>
    <x v="7"/>
    <n v="17"/>
    <s v="Brown 5 ICE"/>
    <n v="0.1"/>
    <n v="0"/>
    <n v="0.1"/>
    <n v="3"/>
    <n v="2"/>
    <n v="16510"/>
    <n v="4"/>
    <n v="396.7"/>
    <n v="8"/>
    <n v="0"/>
    <n v="0"/>
    <n v="0"/>
    <n v="0"/>
    <n v="65.5"/>
    <n v="65.5"/>
    <n v="8"/>
    <s v="2017Plan"/>
    <d v="2021-08-01T00:00:00"/>
    <x v="0"/>
    <x v="14"/>
    <n v="4.7E-2"/>
    <n v="5.3000000000000005E-2"/>
    <x v="2"/>
  </r>
  <r>
    <x v="5"/>
    <x v="7"/>
    <n v="18"/>
    <s v="Brown 6"/>
    <n v="7.5"/>
    <n v="0"/>
    <n v="6.9"/>
    <n v="8"/>
    <n v="86.6"/>
    <n v="11612"/>
    <n v="66"/>
    <n v="396.7"/>
    <n v="343"/>
    <n v="2"/>
    <n v="79"/>
    <n v="0"/>
    <n v="30"/>
    <n v="50.1"/>
    <n v="60.74"/>
    <n v="453"/>
    <s v="2017Plan"/>
    <d v="2021-08-01T00:00:00"/>
    <x v="0"/>
    <x v="15"/>
    <n v="4.6500000000000004"/>
    <n v="2.85"/>
    <x v="2"/>
  </r>
  <r>
    <x v="5"/>
    <x v="7"/>
    <n v="19"/>
    <s v="Brown 7"/>
    <n v="7.5"/>
    <n v="0"/>
    <n v="6.9"/>
    <n v="10"/>
    <n v="87.1"/>
    <n v="11569"/>
    <n v="66"/>
    <n v="396.7"/>
    <n v="345"/>
    <n v="2"/>
    <n v="102"/>
    <n v="0"/>
    <n v="30"/>
    <n v="49.89"/>
    <n v="63.42"/>
    <n v="477"/>
    <s v="2017Plan"/>
    <d v="2021-08-01T00:00:00"/>
    <x v="0"/>
    <x v="16"/>
    <n v="4.6500000000000004"/>
    <n v="2.85"/>
    <x v="2"/>
  </r>
  <r>
    <x v="5"/>
    <x v="7"/>
    <n v="20"/>
    <s v="Brown 8"/>
    <n v="1.5"/>
    <n v="0"/>
    <n v="1.9"/>
    <n v="5"/>
    <n v="23.5"/>
    <n v="16044"/>
    <n v="29"/>
    <n v="396.7"/>
    <n v="93"/>
    <n v="0"/>
    <n v="2"/>
    <n v="0"/>
    <n v="0"/>
    <n v="63.65"/>
    <n v="64.86"/>
    <n v="95"/>
    <s v="2017Plan"/>
    <d v="2021-08-01T00:00:00"/>
    <x v="0"/>
    <x v="17"/>
    <n v="1.5"/>
    <s v="N/A"/>
    <x v="2"/>
  </r>
  <r>
    <x v="5"/>
    <x v="7"/>
    <n v="21"/>
    <s v="Brown 8 ICE"/>
    <n v="0.1"/>
    <n v="0"/>
    <n v="0.1"/>
    <n v="3"/>
    <n v="1.8"/>
    <n v="16329"/>
    <n v="4"/>
    <n v="396.7"/>
    <n v="7"/>
    <n v="0"/>
    <n v="0"/>
    <n v="0"/>
    <n v="0"/>
    <n v="64.78"/>
    <n v="64.78"/>
    <n v="7"/>
    <s v="2017Plan"/>
    <d v="2021-08-01T00:00:00"/>
    <x v="0"/>
    <x v="17"/>
    <n v="0.1"/>
    <s v="N/A"/>
    <x v="2"/>
  </r>
  <r>
    <x v="5"/>
    <x v="7"/>
    <n v="22"/>
    <s v="Brown 9"/>
    <n v="0.8"/>
    <n v="0"/>
    <n v="1"/>
    <n v="4"/>
    <n v="12.1"/>
    <n v="16109"/>
    <n v="15"/>
    <n v="396.7"/>
    <n v="48"/>
    <n v="0"/>
    <n v="1"/>
    <n v="0"/>
    <n v="0"/>
    <n v="63.91"/>
    <n v="65.819999999999993"/>
    <n v="49"/>
    <s v="2017Plan"/>
    <d v="2021-08-01T00:00:00"/>
    <x v="0"/>
    <x v="18"/>
    <n v="0.8"/>
    <s v="N/A"/>
    <x v="2"/>
  </r>
  <r>
    <x v="5"/>
    <x v="7"/>
    <n v="23"/>
    <s v="Brown 9 ICE"/>
    <n v="0.1"/>
    <n v="0"/>
    <n v="0.1"/>
    <n v="4"/>
    <n v="1.8"/>
    <n v="16329"/>
    <n v="4"/>
    <n v="396.7"/>
    <n v="7"/>
    <n v="0"/>
    <n v="0"/>
    <n v="0"/>
    <n v="0"/>
    <n v="64.78"/>
    <n v="64.78"/>
    <n v="7"/>
    <s v="2017Plan"/>
    <d v="2021-08-01T00:00:00"/>
    <x v="0"/>
    <x v="18"/>
    <n v="0.1"/>
    <s v="N/A"/>
    <x v="2"/>
  </r>
  <r>
    <x v="5"/>
    <x v="7"/>
    <n v="24"/>
    <s v="Brown 10"/>
    <n v="0.6"/>
    <n v="0"/>
    <n v="0.7"/>
    <n v="4"/>
    <n v="8.9"/>
    <n v="16110"/>
    <n v="11"/>
    <n v="396.7"/>
    <n v="35"/>
    <n v="0"/>
    <n v="1"/>
    <n v="0"/>
    <n v="0"/>
    <n v="63.91"/>
    <n v="66.19"/>
    <n v="36"/>
    <s v="2017Plan"/>
    <d v="2021-08-01T00:00:00"/>
    <x v="0"/>
    <x v="19"/>
    <n v="0.6"/>
    <s v="N/A"/>
    <x v="2"/>
  </r>
  <r>
    <x v="5"/>
    <x v="7"/>
    <n v="25"/>
    <s v="Brown 10 ICE"/>
    <n v="0.1"/>
    <n v="0"/>
    <n v="0.1"/>
    <n v="4"/>
    <n v="1.8"/>
    <n v="16329"/>
    <n v="4"/>
    <n v="396.7"/>
    <n v="7"/>
    <n v="0"/>
    <n v="0"/>
    <n v="0"/>
    <n v="0"/>
    <n v="64.78"/>
    <n v="64.78"/>
    <n v="7"/>
    <s v="2017Plan"/>
    <d v="2021-08-01T00:00:00"/>
    <x v="0"/>
    <x v="19"/>
    <n v="0.1"/>
    <s v="N/A"/>
    <x v="2"/>
  </r>
  <r>
    <x v="5"/>
    <x v="7"/>
    <n v="26"/>
    <s v="Brown 11"/>
    <n v="0.4"/>
    <n v="0"/>
    <n v="0.5"/>
    <n v="3"/>
    <n v="5.6"/>
    <n v="16110"/>
    <n v="7"/>
    <n v="396.7"/>
    <n v="22"/>
    <n v="0"/>
    <n v="1"/>
    <n v="0"/>
    <n v="0"/>
    <n v="63.91"/>
    <n v="66.77"/>
    <n v="23"/>
    <s v="2017Plan"/>
    <d v="2021-08-01T00:00:00"/>
    <x v="0"/>
    <x v="20"/>
    <n v="0.4"/>
    <s v="N/A"/>
    <x v="2"/>
  </r>
  <r>
    <x v="5"/>
    <x v="7"/>
    <n v="27"/>
    <s v="Brown 11 ICE"/>
    <n v="0.1"/>
    <n v="0"/>
    <n v="0.1"/>
    <n v="4"/>
    <n v="1.8"/>
    <n v="16329"/>
    <n v="4"/>
    <n v="396.7"/>
    <n v="7"/>
    <n v="0"/>
    <n v="0"/>
    <n v="0"/>
    <n v="0"/>
    <n v="64.78"/>
    <n v="64.78"/>
    <n v="7"/>
    <s v="2017Plan"/>
    <d v="2021-08-01T00:00:00"/>
    <x v="0"/>
    <x v="20"/>
    <n v="0.1"/>
    <s v="N/A"/>
    <x v="2"/>
  </r>
  <r>
    <x v="5"/>
    <x v="7"/>
    <n v="28"/>
    <s v="Paddys Run 13"/>
    <n v="19.8"/>
    <n v="0"/>
    <n v="18.100000000000001"/>
    <n v="20"/>
    <n v="220.4"/>
    <n v="11151"/>
    <n v="158"/>
    <n v="396.7"/>
    <n v="874"/>
    <n v="1"/>
    <n v="4"/>
    <n v="0"/>
    <n v="0"/>
    <n v="44.24"/>
    <n v="44.42"/>
    <n v="878"/>
    <s v="2017Plan"/>
    <d v="2021-08-01T00:00:00"/>
    <x v="0"/>
    <x v="21"/>
    <n v="9.3059999999999992"/>
    <n v="10.494000000000002"/>
    <x v="2"/>
  </r>
  <r>
    <x v="5"/>
    <x v="7"/>
    <n v="29"/>
    <s v="Trimble Co 05"/>
    <n v="28.3"/>
    <n v="0"/>
    <n v="23.9"/>
    <n v="26"/>
    <n v="336.7"/>
    <n v="11915"/>
    <n v="256"/>
    <n v="396.7"/>
    <n v="1336"/>
    <n v="1"/>
    <n v="5"/>
    <n v="0"/>
    <n v="0"/>
    <n v="47.27"/>
    <n v="47.43"/>
    <n v="1340"/>
    <s v="2017Plan"/>
    <d v="2021-08-01T00:00:00"/>
    <x v="0"/>
    <x v="22"/>
    <n v="20.093"/>
    <n v="8.206999999999999"/>
    <x v="2"/>
  </r>
  <r>
    <x v="5"/>
    <x v="7"/>
    <n v="30"/>
    <s v="Trimble Co 06"/>
    <n v="26.2"/>
    <n v="0"/>
    <n v="22.2"/>
    <n v="23"/>
    <n v="309.60000000000002"/>
    <n v="11795"/>
    <n v="232"/>
    <n v="396.7"/>
    <n v="1228"/>
    <n v="1"/>
    <n v="4"/>
    <n v="0"/>
    <n v="0"/>
    <n v="46.79"/>
    <n v="46.95"/>
    <n v="1232"/>
    <s v="2017Plan"/>
    <d v="2021-08-01T00:00:00"/>
    <x v="0"/>
    <x v="23"/>
    <n v="18.602"/>
    <n v="7.597999999999999"/>
    <x v="2"/>
  </r>
  <r>
    <x v="5"/>
    <x v="7"/>
    <n v="31"/>
    <s v="Trimble Co 07"/>
    <n v="21.1"/>
    <n v="0"/>
    <n v="17.899999999999999"/>
    <n v="23"/>
    <n v="246.9"/>
    <n v="11678"/>
    <n v="182"/>
    <n v="396.7"/>
    <n v="979"/>
    <n v="1"/>
    <n v="4"/>
    <n v="0"/>
    <n v="0"/>
    <n v="46.33"/>
    <n v="46.52"/>
    <n v="983"/>
    <s v="2017Plan"/>
    <d v="2021-08-01T00:00:00"/>
    <x v="0"/>
    <x v="24"/>
    <n v="13.293000000000001"/>
    <n v="7.8070000000000004"/>
    <x v="2"/>
  </r>
  <r>
    <x v="5"/>
    <x v="7"/>
    <n v="32"/>
    <s v="Trimble Co 08"/>
    <n v="6.7"/>
    <n v="0"/>
    <n v="5.7"/>
    <n v="9"/>
    <n v="76.8"/>
    <n v="11408"/>
    <n v="54"/>
    <n v="396.7"/>
    <n v="305"/>
    <n v="0"/>
    <n v="2"/>
    <n v="0"/>
    <n v="0"/>
    <n v="45.26"/>
    <n v="45.49"/>
    <n v="306"/>
    <s v="2017Plan"/>
    <d v="2021-08-01T00:00:00"/>
    <x v="0"/>
    <x v="25"/>
    <n v="4.2210000000000001"/>
    <n v="2.4790000000000001"/>
    <x v="2"/>
  </r>
  <r>
    <x v="5"/>
    <x v="7"/>
    <n v="33"/>
    <s v="Trimble Co 09"/>
    <n v="15.5"/>
    <n v="0"/>
    <n v="13.1"/>
    <n v="18"/>
    <n v="180.5"/>
    <n v="11622"/>
    <n v="132"/>
    <n v="396.7"/>
    <n v="716"/>
    <n v="1"/>
    <n v="3"/>
    <n v="0"/>
    <n v="0"/>
    <n v="46.1"/>
    <n v="46.31"/>
    <n v="719"/>
    <s v="2017Plan"/>
    <d v="2021-08-01T00:00:00"/>
    <x v="0"/>
    <x v="26"/>
    <n v="9.7650000000000006"/>
    <n v="5.7350000000000003"/>
    <x v="2"/>
  </r>
  <r>
    <x v="5"/>
    <x v="7"/>
    <n v="34"/>
    <s v="Trimble Co 10"/>
    <n v="4.0999999999999996"/>
    <n v="0"/>
    <n v="3.5"/>
    <n v="7"/>
    <n v="46.8"/>
    <n v="11278"/>
    <n v="32"/>
    <n v="396.7"/>
    <n v="185"/>
    <n v="0"/>
    <n v="1"/>
    <n v="0"/>
    <n v="0"/>
    <n v="44.74"/>
    <n v="45.04"/>
    <n v="187"/>
    <s v="2017Plan"/>
    <d v="2021-08-01T00:00:00"/>
    <x v="0"/>
    <x v="27"/>
    <n v="2.5829999999999997"/>
    <n v="1.5169999999999999"/>
    <x v="2"/>
  </r>
  <r>
    <x v="5"/>
    <x v="7"/>
    <n v="35"/>
    <s v="Cane Run 11"/>
    <n v="0.1"/>
    <n v="0"/>
    <n v="0.5"/>
    <n v="1"/>
    <n v="0.9"/>
    <n v="16117"/>
    <n v="4"/>
    <n v="394.6"/>
    <n v="4"/>
    <n v="0"/>
    <n v="0"/>
    <n v="0"/>
    <n v="0"/>
    <n v="63.59"/>
    <n v="63.59"/>
    <n v="4"/>
    <s v="2017Plan"/>
    <d v="2021-08-01T00:00:00"/>
    <x v="0"/>
    <x v="28"/>
    <s v="N/A"/>
    <n v="0.1"/>
    <x v="2"/>
  </r>
  <r>
    <x v="5"/>
    <x v="7"/>
    <n v="36"/>
    <s v="Haefling"/>
    <n v="0.1"/>
    <n v="0"/>
    <n v="0.4"/>
    <n v="2"/>
    <n v="1.3"/>
    <n v="18000"/>
    <n v="6"/>
    <n v="986.7"/>
    <n v="13"/>
    <n v="0"/>
    <n v="6"/>
    <n v="0"/>
    <n v="0"/>
    <n v="177.61"/>
    <n v="256.02999999999997"/>
    <n v="18"/>
    <s v="2017Plan"/>
    <d v="2021-08-01T00:00:00"/>
    <x v="0"/>
    <x v="29"/>
    <n v="0.1"/>
    <s v="N/A"/>
    <x v="2"/>
  </r>
  <r>
    <x v="5"/>
    <x v="7"/>
    <n v="37"/>
    <s v="Paddys Run 11"/>
    <n v="0.1"/>
    <n v="0"/>
    <n v="0.7"/>
    <n v="2"/>
    <n v="0.9"/>
    <n v="15479"/>
    <n v="5"/>
    <n v="396.7"/>
    <n v="4"/>
    <n v="0"/>
    <n v="0"/>
    <n v="0"/>
    <n v="0"/>
    <n v="61.41"/>
    <n v="61.41"/>
    <n v="4"/>
    <s v="2017Plan"/>
    <d v="2021-08-01T00:00:00"/>
    <x v="0"/>
    <x v="30"/>
    <s v="N/A"/>
    <n v="0.1"/>
    <x v="2"/>
  </r>
  <r>
    <x v="5"/>
    <x v="7"/>
    <n v="38"/>
    <s v="Paddys Run 12"/>
    <n v="0.1"/>
    <n v="0"/>
    <n v="0.5"/>
    <n v="1"/>
    <n v="1.6"/>
    <n v="17005"/>
    <n v="4"/>
    <n v="396.7"/>
    <n v="6"/>
    <n v="0"/>
    <n v="0"/>
    <n v="0"/>
    <n v="0"/>
    <n v="67.459999999999994"/>
    <n v="67.459999999999994"/>
    <n v="6"/>
    <s v="2017Plan"/>
    <d v="2021-08-01T00:00:00"/>
    <x v="0"/>
    <x v="31"/>
    <s v="N/A"/>
    <n v="0.1"/>
    <x v="2"/>
  </r>
  <r>
    <x v="5"/>
    <x v="7"/>
    <n v="39"/>
    <s v="Zorn 1"/>
    <n v="0.1"/>
    <n v="0"/>
    <n v="0.5"/>
    <n v="1"/>
    <n v="1"/>
    <n v="18676"/>
    <n v="4"/>
    <n v="399.7"/>
    <n v="4"/>
    <n v="0"/>
    <n v="0"/>
    <n v="0"/>
    <n v="0"/>
    <n v="74.650000000000006"/>
    <n v="74.650000000000006"/>
    <n v="4"/>
    <s v="2017Plan"/>
    <d v="2021-08-01T00:00:00"/>
    <x v="0"/>
    <x v="32"/>
    <s v="N/A"/>
    <n v="0.1"/>
    <x v="2"/>
  </r>
  <r>
    <x v="5"/>
    <x v="7"/>
    <n v="40"/>
    <s v="Dix Dam"/>
    <n v="0.9"/>
    <n v="0"/>
    <n v="3.9"/>
    <n v="8"/>
    <s v=""/>
    <s v=""/>
    <n v="33"/>
    <n v="0"/>
    <n v="0"/>
    <s v=""/>
    <n v="0"/>
    <n v="0"/>
    <n v="0"/>
    <n v="0"/>
    <n v="0"/>
    <n v="0"/>
    <s v="2017Plan"/>
    <d v="2021-08-01T00:00:00"/>
    <x v="0"/>
    <x v="33"/>
    <n v="0.9"/>
    <s v="N/A"/>
    <x v="3"/>
  </r>
  <r>
    <x v="5"/>
    <x v="7"/>
    <n v="41"/>
    <s v="Ohio Falls"/>
    <n v="27.4"/>
    <n v="0"/>
    <n v="100"/>
    <n v="0"/>
    <s v=""/>
    <s v=""/>
    <n v="744"/>
    <n v="0"/>
    <n v="0"/>
    <s v=""/>
    <n v="0"/>
    <n v="0"/>
    <n v="0"/>
    <n v="0"/>
    <n v="0"/>
    <n v="0"/>
    <s v="2017Plan"/>
    <d v="2021-08-01T00:00:00"/>
    <x v="0"/>
    <x v="34"/>
    <s v="N/A"/>
    <n v="27.4"/>
    <x v="3"/>
  </r>
  <r>
    <x v="5"/>
    <x v="7"/>
    <n v="42"/>
    <s v="Brown Solar"/>
    <n v="2.1"/>
    <n v="0"/>
    <n v="100"/>
    <n v="0"/>
    <s v=""/>
    <s v=""/>
    <n v="744"/>
    <n v="0"/>
    <n v="0"/>
    <s v=""/>
    <n v="0"/>
    <n v="0"/>
    <n v="0"/>
    <n v="0"/>
    <n v="0"/>
    <n v="0"/>
    <s v="2017Plan"/>
    <d v="2021-08-01T00:00:00"/>
    <x v="0"/>
    <x v="35"/>
    <n v="1.2809999999999999"/>
    <n v="0.81900000000000006"/>
    <x v="4"/>
  </r>
  <r>
    <x v="5"/>
    <x v="7"/>
    <n v="43"/>
    <s v="OVEC-K Min"/>
    <n v="11.5"/>
    <n v="0"/>
    <n v="100"/>
    <n v="0"/>
    <n v="1153.2"/>
    <n v="100000"/>
    <n v="744"/>
    <n v="29.1"/>
    <n v="336"/>
    <n v="0"/>
    <n v="0"/>
    <n v="0"/>
    <n v="0"/>
    <n v="29.11"/>
    <n v="29.11"/>
    <n v="336"/>
    <s v="2017Plan"/>
    <d v="2021-08-01T00:00:00"/>
    <x v="0"/>
    <x v="36"/>
    <n v="11.5"/>
    <s v="N/A"/>
    <x v="0"/>
  </r>
  <r>
    <x v="5"/>
    <x v="7"/>
    <n v="44"/>
    <s v="OVEC-K Max"/>
    <n v="8.5"/>
    <n v="0"/>
    <n v="36.799999999999997"/>
    <n v="45"/>
    <n v="849.4"/>
    <n v="100000"/>
    <n v="274"/>
    <n v="29.1"/>
    <n v="247"/>
    <n v="0"/>
    <n v="0"/>
    <n v="0"/>
    <n v="0"/>
    <n v="29.11"/>
    <n v="29.11"/>
    <n v="247"/>
    <s v="2017Plan"/>
    <d v="2021-08-01T00:00:00"/>
    <x v="0"/>
    <x v="36"/>
    <n v="8.5"/>
    <s v="N/A"/>
    <x v="0"/>
  </r>
  <r>
    <x v="5"/>
    <x v="7"/>
    <n v="45"/>
    <s v="OVEC-L Min"/>
    <n v="25.7"/>
    <n v="0"/>
    <n v="100"/>
    <n v="0"/>
    <n v="2566.8000000000002"/>
    <n v="100000"/>
    <n v="744"/>
    <n v="29.1"/>
    <n v="747"/>
    <n v="0"/>
    <n v="0"/>
    <n v="0"/>
    <n v="0"/>
    <n v="29.11"/>
    <n v="29.11"/>
    <n v="747"/>
    <s v="2017Plan"/>
    <d v="2021-08-01T00:00:00"/>
    <x v="0"/>
    <x v="36"/>
    <s v="N/A"/>
    <n v="25.7"/>
    <x v="0"/>
  </r>
  <r>
    <x v="5"/>
    <x v="7"/>
    <n v="46"/>
    <s v="OVEC-L Max"/>
    <n v="23.1"/>
    <n v="0"/>
    <n v="43.7"/>
    <n v="40"/>
    <n v="2307.5"/>
    <n v="100000"/>
    <n v="325"/>
    <n v="29.1"/>
    <n v="672"/>
    <n v="0"/>
    <n v="0"/>
    <n v="0"/>
    <n v="0"/>
    <n v="29.11"/>
    <n v="29.11"/>
    <n v="672"/>
    <s v="2017Plan"/>
    <d v="2021-08-01T00:00:00"/>
    <x v="0"/>
    <x v="36"/>
    <s v="N/A"/>
    <n v="23.1"/>
    <x v="0"/>
  </r>
  <r>
    <x v="5"/>
    <x v="7"/>
    <n v="47"/>
    <s v="PURP5X16a 1"/>
    <n v="0.2"/>
    <n v="0"/>
    <n v="1.1000000000000001"/>
    <n v="2"/>
    <s v=""/>
    <s v=""/>
    <n v="4"/>
    <n v="59.8"/>
    <n v="12"/>
    <s v=""/>
    <n v="0"/>
    <n v="0"/>
    <n v="1"/>
    <n v="66.56"/>
    <n v="66.56"/>
    <n v="13"/>
    <s v="2017Plan"/>
    <d v="2021-08-01T00:00:00"/>
    <x v="0"/>
    <x v="37"/>
    <s v="N/A"/>
    <s v="N/A"/>
    <x v="5"/>
  </r>
  <r>
    <x v="5"/>
    <x v="7"/>
    <n v="48"/>
    <s v="PURP5X16a 2"/>
    <n v="0.2"/>
    <n v="0"/>
    <n v="1.1000000000000001"/>
    <n v="2"/>
    <s v=""/>
    <s v=""/>
    <n v="4"/>
    <n v="59.8"/>
    <n v="12"/>
    <s v=""/>
    <n v="0"/>
    <n v="0"/>
    <n v="1"/>
    <n v="66.56"/>
    <n v="66.56"/>
    <n v="13"/>
    <s v="2017Plan"/>
    <d v="2021-08-01T00:00:00"/>
    <x v="0"/>
    <x v="37"/>
    <s v="N/A"/>
    <s v="N/A"/>
    <x v="5"/>
  </r>
  <r>
    <x v="5"/>
    <x v="7"/>
    <n v="49"/>
    <s v="PURP5X16a 3"/>
    <n v="0.2"/>
    <n v="0"/>
    <n v="1.1000000000000001"/>
    <n v="2"/>
    <s v=""/>
    <s v=""/>
    <n v="4"/>
    <n v="59.8"/>
    <n v="12"/>
    <s v=""/>
    <n v="0"/>
    <n v="0"/>
    <n v="1"/>
    <n v="66.56"/>
    <n v="66.56"/>
    <n v="13"/>
    <s v="2017Plan"/>
    <d v="2021-08-01T00:00:00"/>
    <x v="0"/>
    <x v="37"/>
    <s v="N/A"/>
    <s v="N/A"/>
    <x v="5"/>
  </r>
  <r>
    <x v="5"/>
    <x v="7"/>
    <n v="50"/>
    <s v="PURP5X16a 4"/>
    <n v="0.2"/>
    <n v="0"/>
    <n v="1.1000000000000001"/>
    <n v="2"/>
    <s v=""/>
    <s v=""/>
    <n v="4"/>
    <n v="59.8"/>
    <n v="12"/>
    <s v=""/>
    <n v="0"/>
    <n v="0"/>
    <n v="1"/>
    <n v="66.56"/>
    <n v="66.56"/>
    <n v="13"/>
    <s v="2017Plan"/>
    <d v="2021-08-01T00:00:00"/>
    <x v="0"/>
    <x v="37"/>
    <s v="N/A"/>
    <s v="N/A"/>
    <x v="5"/>
  </r>
  <r>
    <x v="5"/>
    <x v="7"/>
    <n v="51"/>
    <s v="PURP7x24H"/>
    <n v="0.1"/>
    <n v="0"/>
    <n v="0"/>
    <n v="2"/>
    <s v=""/>
    <s v=""/>
    <n v="3"/>
    <n v="100"/>
    <n v="12"/>
    <s v=""/>
    <n v="0"/>
    <n v="0"/>
    <n v="1"/>
    <n v="106.8"/>
    <n v="106.8"/>
    <n v="13"/>
    <s v="2017Plan"/>
    <d v="2021-08-01T00:00:00"/>
    <x v="0"/>
    <x v="37"/>
    <s v="N/A"/>
    <s v="N/A"/>
    <x v="5"/>
  </r>
  <r>
    <x v="5"/>
    <x v="7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5"/>
  </r>
  <r>
    <x v="5"/>
    <x v="7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5"/>
  </r>
  <r>
    <x v="5"/>
    <x v="7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5"/>
  </r>
  <r>
    <x v="5"/>
    <x v="7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5"/>
  </r>
  <r>
    <x v="5"/>
    <x v="7"/>
    <n v="56"/>
    <s v="PUR7X8 1"/>
    <n v="0.2"/>
    <n v="0"/>
    <n v="1.2"/>
    <n v="1"/>
    <s v=""/>
    <s v=""/>
    <n v="3"/>
    <n v="38"/>
    <n v="6"/>
    <s v=""/>
    <n v="0"/>
    <n v="0"/>
    <n v="1"/>
    <n v="44.85"/>
    <n v="44.85"/>
    <n v="7"/>
    <s v="2017Plan"/>
    <d v="2021-08-01T00:00:00"/>
    <x v="0"/>
    <x v="37"/>
    <s v="N/A"/>
    <s v="N/A"/>
    <x v="5"/>
  </r>
  <r>
    <x v="5"/>
    <x v="7"/>
    <n v="57"/>
    <s v="PUR7X8 2"/>
    <n v="0.2"/>
    <n v="0"/>
    <n v="1.2"/>
    <n v="1"/>
    <s v=""/>
    <s v=""/>
    <n v="3"/>
    <n v="38"/>
    <n v="6"/>
    <s v=""/>
    <n v="0"/>
    <n v="0"/>
    <n v="1"/>
    <n v="44.85"/>
    <n v="44.85"/>
    <n v="7"/>
    <s v="2017Plan"/>
    <d v="2021-08-01T00:00:00"/>
    <x v="0"/>
    <x v="37"/>
    <s v="N/A"/>
    <s v="N/A"/>
    <x v="5"/>
  </r>
  <r>
    <x v="5"/>
    <x v="7"/>
    <n v="58"/>
    <s v="PUR7X8 3"/>
    <n v="0.1"/>
    <n v="0"/>
    <n v="0.4"/>
    <n v="1"/>
    <s v=""/>
    <s v=""/>
    <n v="1"/>
    <n v="40.200000000000003"/>
    <n v="2"/>
    <s v=""/>
    <n v="0"/>
    <n v="0"/>
    <n v="0"/>
    <n v="46.96"/>
    <n v="46.96"/>
    <n v="2"/>
    <s v="2017Plan"/>
    <d v="2021-08-01T00:00:00"/>
    <x v="0"/>
    <x v="37"/>
    <s v="N/A"/>
    <s v="N/A"/>
    <x v="5"/>
  </r>
  <r>
    <x v="5"/>
    <x v="7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5"/>
  </r>
  <r>
    <x v="5"/>
    <x v="7"/>
    <n v="60"/>
    <s v="NF5X16NF1"/>
    <n v="-9.1"/>
    <n v="0"/>
    <n v="6.5"/>
    <n v="40"/>
    <s v=""/>
    <s v=""/>
    <n v="179"/>
    <n v="39.9"/>
    <n v="-363"/>
    <s v=""/>
    <n v="0"/>
    <n v="0"/>
    <n v="96"/>
    <n v="29.36"/>
    <n v="29.36"/>
    <n v="-267"/>
    <s v="2017Plan"/>
    <d v="2021-08-01T00:00:00"/>
    <x v="0"/>
    <x v="37"/>
    <s v="N/A"/>
    <s v="N/A"/>
    <x v="6"/>
  </r>
  <r>
    <x v="5"/>
    <x v="7"/>
    <n v="61"/>
    <s v="NF7X8NF01"/>
    <n v="-7.7"/>
    <n v="0"/>
    <n v="31.1"/>
    <n v="32"/>
    <s v=""/>
    <s v=""/>
    <n v="246"/>
    <n v="36"/>
    <n v="-278"/>
    <s v=""/>
    <n v="0"/>
    <n v="0"/>
    <n v="72"/>
    <n v="26.66"/>
    <n v="26.66"/>
    <n v="-206"/>
    <s v="2017Plan"/>
    <d v="2021-08-01T00:00:00"/>
    <x v="0"/>
    <x v="37"/>
    <s v="N/A"/>
    <s v="N/A"/>
    <x v="6"/>
  </r>
  <r>
    <x v="5"/>
    <x v="7"/>
    <n v="62"/>
    <s v="NF2X16SAT1"/>
    <n v="-5.3"/>
    <n v="0"/>
    <n v="23.8"/>
    <n v="6"/>
    <s v=""/>
    <s v=""/>
    <n v="58"/>
    <n v="40.9"/>
    <n v="-218"/>
    <s v=""/>
    <n v="0"/>
    <n v="0"/>
    <n v="48"/>
    <n v="31.96"/>
    <n v="31.96"/>
    <n v="-170"/>
    <s v="2017Plan"/>
    <d v="2021-08-01T00:00:00"/>
    <x v="0"/>
    <x v="37"/>
    <s v="N/A"/>
    <s v="N/A"/>
    <x v="6"/>
  </r>
  <r>
    <x v="5"/>
    <x v="7"/>
    <n v="63"/>
    <s v="NF2X16SUN1"/>
    <n v="-7.4"/>
    <n v="0"/>
    <n v="26.5"/>
    <n v="7"/>
    <s v=""/>
    <s v=""/>
    <n v="71"/>
    <n v="42.9"/>
    <n v="-319"/>
    <s v=""/>
    <n v="0"/>
    <n v="0"/>
    <n v="68"/>
    <n v="33.74"/>
    <n v="33.74"/>
    <n v="-251"/>
    <s v="2017Plan"/>
    <d v="2021-08-01T00:00:00"/>
    <x v="0"/>
    <x v="37"/>
    <s v="N/A"/>
    <s v="N/A"/>
    <x v="6"/>
  </r>
  <r>
    <x v="5"/>
    <x v="7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6"/>
  </r>
  <r>
    <x v="5"/>
    <x v="7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6"/>
  </r>
  <r>
    <x v="5"/>
    <x v="7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6"/>
  </r>
  <r>
    <x v="5"/>
    <x v="7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6"/>
  </r>
  <r>
    <x v="5"/>
    <x v="7"/>
    <n v="68"/>
    <s v="CSR Airgas"/>
    <n v="0"/>
    <n v="0"/>
    <n v="0.3"/>
    <n v="1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69"/>
    <s v="CSR Infiltrator"/>
    <n v="0"/>
    <n v="0"/>
    <n v="0.3"/>
    <n v="1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0"/>
    <s v="CSR NAS"/>
    <n v="0.1"/>
    <n v="0"/>
    <n v="0.3"/>
    <n v="2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1"/>
    <s v="CSR Cemex"/>
    <n v="0"/>
    <n v="0"/>
    <n v="0.3"/>
    <n v="2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2"/>
    <s v="CSR Carbide"/>
    <n v="0"/>
    <n v="0"/>
    <n v="0.3"/>
    <n v="1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3"/>
    <s v="CSR OldCastle"/>
    <n v="0"/>
    <n v="0"/>
    <n v="1.1000000000000001"/>
    <n v="2"/>
    <s v=""/>
    <s v=""/>
    <n v="8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4"/>
    <s v="CSR RRDonnelley"/>
    <n v="0"/>
    <n v="0"/>
    <n v="0.3"/>
    <n v="1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5"/>
    <s v="CSR AirLiquide"/>
    <n v="0"/>
    <n v="0"/>
    <n v="0.3"/>
    <n v="2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6"/>
    <s v="CSR RiverView"/>
    <n v="0"/>
    <n v="0"/>
    <n v="0.3"/>
    <n v="1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7"/>
    <s v="CSR Warrior"/>
    <n v="0"/>
    <n v="0"/>
    <n v="0.3"/>
    <n v="2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79"/>
    <s v="CSR RobertsBros"/>
    <n v="0"/>
    <n v="0"/>
    <n v="0.3"/>
    <n v="2"/>
    <s v=""/>
    <s v=""/>
    <n v="2"/>
    <n v="0"/>
    <n v="0"/>
    <s v=""/>
    <n v="0"/>
    <n v="0"/>
    <n v="0"/>
    <n v="0"/>
    <n v="0"/>
    <n v="0"/>
    <s v="2017Plan"/>
    <d v="2021-08-01T00:00:00"/>
    <x v="0"/>
    <x v="37"/>
    <s v="N/A"/>
    <s v="N/A"/>
    <x v="7"/>
  </r>
  <r>
    <x v="5"/>
    <x v="7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8-01T00:00:00"/>
    <x v="0"/>
    <x v="37"/>
    <s v="N/A"/>
    <s v="N/A"/>
    <x v="1"/>
  </r>
  <r>
    <x v="5"/>
    <x v="7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8-01T00:00:00"/>
    <x v="0"/>
    <x v="37"/>
    <s v="N/A"/>
    <s v="N/A"/>
    <x v="1"/>
  </r>
  <r>
    <x v="5"/>
    <x v="7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8-01T00:00:00"/>
    <x v="0"/>
    <x v="37"/>
    <s v="N/A"/>
    <s v="N/A"/>
    <x v="1"/>
  </r>
  <r>
    <x v="5"/>
    <x v="7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8-01T00:00:00"/>
    <x v="0"/>
    <x v="37"/>
    <s v="N/A"/>
    <s v="N/A"/>
    <x v="1"/>
  </r>
  <r>
    <x v="5"/>
    <x v="7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8-01T00:00:00"/>
    <x v="0"/>
    <x v="38"/>
    <s v="N/A"/>
    <n v="0"/>
    <x v="2"/>
  </r>
  <r>
    <x v="5"/>
    <x v="8"/>
    <n v="1"/>
    <s v="Brown 1"/>
    <n v="2.7"/>
    <n v="0"/>
    <n v="3.6"/>
    <n v="0"/>
    <n v="31.6"/>
    <n v="11553"/>
    <n v="63"/>
    <n v="286.7"/>
    <n v="91"/>
    <n v="0"/>
    <n v="0"/>
    <n v="0"/>
    <n v="8"/>
    <n v="36.200000000000003"/>
    <n v="36.200000000000003"/>
    <n v="99"/>
    <s v="2017Plan"/>
    <d v="2021-09-01T00:00:00"/>
    <x v="0"/>
    <x v="0"/>
    <n v="2.7"/>
    <s v="N/A"/>
    <x v="0"/>
  </r>
  <r>
    <x v="5"/>
    <x v="8"/>
    <n v="2"/>
    <s v="Brown 2"/>
    <n v="19.5"/>
    <n v="0"/>
    <n v="16.2"/>
    <n v="3"/>
    <n v="211.6"/>
    <n v="10836"/>
    <n v="283"/>
    <n v="286.8"/>
    <n v="607"/>
    <n v="2"/>
    <n v="47"/>
    <n v="0"/>
    <n v="45"/>
    <n v="33.39"/>
    <n v="35.79"/>
    <n v="699"/>
    <s v="2017Plan"/>
    <d v="2021-09-01T00:00:00"/>
    <x v="0"/>
    <x v="1"/>
    <n v="19.5"/>
    <s v="N/A"/>
    <x v="0"/>
  </r>
  <r>
    <x v="5"/>
    <x v="8"/>
    <n v="3"/>
    <s v="Brown 3"/>
    <n v="49.9"/>
    <n v="0"/>
    <n v="16.899999999999999"/>
    <n v="3"/>
    <n v="603"/>
    <n v="12075"/>
    <n v="305"/>
    <n v="286.7"/>
    <n v="1729"/>
    <n v="3"/>
    <n v="69"/>
    <n v="0"/>
    <n v="159"/>
    <n v="37.799999999999997"/>
    <n v="39.18"/>
    <n v="1957"/>
    <s v="2017Plan"/>
    <d v="2021-09-01T00:00:00"/>
    <x v="0"/>
    <x v="2"/>
    <n v="49.9"/>
    <s v="N/A"/>
    <x v="0"/>
  </r>
  <r>
    <x v="5"/>
    <x v="8"/>
    <n v="4"/>
    <s v="Ghent 1"/>
    <n v="240.5"/>
    <n v="0"/>
    <n v="70.3"/>
    <n v="1"/>
    <n v="2526.4"/>
    <n v="10505"/>
    <n v="616"/>
    <n v="213.1"/>
    <n v="5384"/>
    <n v="1"/>
    <n v="27"/>
    <n v="0"/>
    <n v="505"/>
    <n v="24.48"/>
    <n v="24.6"/>
    <n v="5915"/>
    <s v="2017Plan"/>
    <d v="2021-09-01T00:00:00"/>
    <x v="0"/>
    <x v="3"/>
    <n v="240.5"/>
    <s v="N/A"/>
    <x v="0"/>
  </r>
  <r>
    <x v="5"/>
    <x v="8"/>
    <n v="5"/>
    <s v="Ghent 2"/>
    <n v="255.4"/>
    <n v="0"/>
    <n v="73.3"/>
    <n v="2"/>
    <n v="2655.3"/>
    <n v="10396"/>
    <n v="680"/>
    <n v="213.1"/>
    <n v="5658"/>
    <n v="2"/>
    <n v="39"/>
    <n v="0"/>
    <n v="313"/>
    <n v="23.38"/>
    <n v="23.54"/>
    <n v="6011"/>
    <s v="2017Plan"/>
    <d v="2021-09-01T00:00:00"/>
    <x v="0"/>
    <x v="4"/>
    <n v="255.4"/>
    <s v="N/A"/>
    <x v="0"/>
  </r>
  <r>
    <x v="5"/>
    <x v="8"/>
    <n v="6"/>
    <s v="Ghent 3"/>
    <n v="241.4"/>
    <n v="0"/>
    <n v="69.599999999999994"/>
    <n v="2"/>
    <n v="2698.8"/>
    <n v="11180"/>
    <n v="644"/>
    <n v="213.1"/>
    <n v="5751"/>
    <n v="3"/>
    <n v="71"/>
    <n v="0"/>
    <n v="494"/>
    <n v="25.87"/>
    <n v="26.16"/>
    <n v="6316"/>
    <s v="2017Plan"/>
    <d v="2021-09-01T00:00:00"/>
    <x v="0"/>
    <x v="5"/>
    <n v="241.4"/>
    <s v="N/A"/>
    <x v="0"/>
  </r>
  <r>
    <x v="5"/>
    <x v="8"/>
    <n v="7"/>
    <s v="Ghent 4"/>
    <n v="221.2"/>
    <n v="0"/>
    <n v="64.5"/>
    <n v="2"/>
    <n v="2431.1999999999998"/>
    <n v="10991"/>
    <n v="566"/>
    <n v="213.1"/>
    <n v="5181"/>
    <n v="4"/>
    <n v="85"/>
    <n v="0"/>
    <n v="469"/>
    <n v="25.54"/>
    <n v="25.93"/>
    <n v="5735"/>
    <s v="2017Plan"/>
    <d v="2021-09-01T00:00:00"/>
    <x v="0"/>
    <x v="6"/>
    <n v="221.2"/>
    <s v="N/A"/>
    <x v="0"/>
  </r>
  <r>
    <x v="5"/>
    <x v="8"/>
    <n v="8"/>
    <s v="Mill Creek 1"/>
    <n v="155.5"/>
    <n v="0"/>
    <n v="72"/>
    <n v="2"/>
    <n v="1622.5"/>
    <n v="10436"/>
    <n v="665"/>
    <n v="208.5"/>
    <n v="3384"/>
    <n v="4"/>
    <n v="18"/>
    <n v="0"/>
    <n v="148"/>
    <n v="22.71"/>
    <n v="22.83"/>
    <n v="3549"/>
    <s v="2017Plan"/>
    <d v="2021-09-01T00:00:00"/>
    <x v="0"/>
    <x v="7"/>
    <s v="N/A"/>
    <n v="155.5"/>
    <x v="0"/>
  </r>
  <r>
    <x v="5"/>
    <x v="8"/>
    <n v="9"/>
    <s v="Mill Creek 2"/>
    <n v="133.4"/>
    <n v="0"/>
    <n v="62.6"/>
    <n v="1"/>
    <n v="1427.3"/>
    <n v="10703"/>
    <n v="592"/>
    <n v="208.6"/>
    <n v="2977"/>
    <n v="2"/>
    <n v="9"/>
    <n v="0"/>
    <n v="159"/>
    <n v="23.51"/>
    <n v="23.58"/>
    <n v="3145"/>
    <s v="2017Plan"/>
    <d v="2021-09-01T00:00:00"/>
    <x v="0"/>
    <x v="8"/>
    <s v="N/A"/>
    <n v="133.4"/>
    <x v="0"/>
  </r>
  <r>
    <x v="5"/>
    <x v="8"/>
    <n v="10"/>
    <s v="Mill Creek 3"/>
    <n v="188.4"/>
    <n v="0"/>
    <n v="67.599999999999994"/>
    <n v="1"/>
    <n v="2014.6"/>
    <n v="10691"/>
    <n v="633"/>
    <n v="208.5"/>
    <n v="4201"/>
    <n v="6"/>
    <n v="25"/>
    <n v="0"/>
    <n v="253"/>
    <n v="23.64"/>
    <n v="23.77"/>
    <n v="4480"/>
    <s v="2017Plan"/>
    <d v="2021-09-01T00:00:00"/>
    <x v="0"/>
    <x v="9"/>
    <s v="N/A"/>
    <n v="188.4"/>
    <x v="0"/>
  </r>
  <r>
    <x v="5"/>
    <x v="8"/>
    <n v="11"/>
    <s v="Mill Creek 4"/>
    <n v="264.5"/>
    <n v="0"/>
    <n v="76.2"/>
    <n v="2"/>
    <n v="2760.3"/>
    <n v="10436"/>
    <n v="664"/>
    <n v="208.6"/>
    <n v="5757"/>
    <n v="19"/>
    <n v="81"/>
    <n v="0"/>
    <n v="329"/>
    <n v="23.01"/>
    <n v="23.31"/>
    <n v="6167"/>
    <s v="2017Plan"/>
    <d v="2021-09-01T00:00:00"/>
    <x v="0"/>
    <x v="10"/>
    <s v="N/A"/>
    <n v="264.5"/>
    <x v="0"/>
  </r>
  <r>
    <x v="5"/>
    <x v="8"/>
    <n v="12"/>
    <s v="Trimble County 1"/>
    <n v="207.4"/>
    <n v="0"/>
    <n v="77.900000000000006"/>
    <n v="2"/>
    <n v="2210.1999999999998"/>
    <n v="10655"/>
    <n v="661"/>
    <n v="208.3"/>
    <n v="4605"/>
    <n v="7"/>
    <n v="27"/>
    <n v="0"/>
    <n v="288"/>
    <n v="23.59"/>
    <n v="23.72"/>
    <n v="4920"/>
    <s v="2017Plan"/>
    <d v="2021-09-01T00:00:00"/>
    <x v="0"/>
    <x v="11"/>
    <s v="N/A"/>
    <n v="207.4"/>
    <x v="0"/>
  </r>
  <r>
    <x v="5"/>
    <x v="8"/>
    <n v="13"/>
    <s v="Trimble County 2"/>
    <n v="342.6"/>
    <n v="0"/>
    <n v="85"/>
    <n v="1"/>
    <n v="3148"/>
    <n v="9188"/>
    <n v="656"/>
    <n v="216.8"/>
    <n v="6824"/>
    <n v="14"/>
    <n v="55"/>
    <n v="0"/>
    <n v="521"/>
    <n v="21.44"/>
    <n v="21.6"/>
    <n v="7399"/>
    <s v="2017Plan"/>
    <d v="2021-09-01T00:00:00"/>
    <x v="0"/>
    <x v="12"/>
    <n v="277.50600000000003"/>
    <n v="65.094000000000008"/>
    <x v="0"/>
  </r>
  <r>
    <x v="5"/>
    <x v="8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13"/>
    <n v="0"/>
    <n v="0"/>
    <x v="1"/>
  </r>
  <r>
    <x v="5"/>
    <x v="8"/>
    <n v="15"/>
    <s v="Cane Run 7 2X1"/>
    <n v="207.3"/>
    <n v="0"/>
    <n v="41.7"/>
    <n v="19"/>
    <n v="1437.1"/>
    <n v="6932"/>
    <n v="373"/>
    <n v="393.6"/>
    <n v="5657"/>
    <n v="56"/>
    <n v="222"/>
    <n v="0"/>
    <n v="325"/>
    <n v="28.85"/>
    <n v="29.92"/>
    <n v="6204"/>
    <s v="2017Plan"/>
    <d v="2021-09-01T00:00:00"/>
    <x v="0"/>
    <x v="13"/>
    <n v="161.69400000000002"/>
    <n v="45.606000000000002"/>
    <x v="1"/>
  </r>
  <r>
    <x v="5"/>
    <x v="8"/>
    <n v="16"/>
    <s v="Brown 5"/>
    <n v="0.8"/>
    <n v="0"/>
    <n v="1"/>
    <n v="5"/>
    <n v="12.3"/>
    <n v="14786"/>
    <n v="13"/>
    <n v="395.8"/>
    <n v="49"/>
    <n v="0"/>
    <n v="2"/>
    <n v="0"/>
    <n v="0"/>
    <n v="58.52"/>
    <n v="60.33"/>
    <n v="50"/>
    <s v="2017Plan"/>
    <d v="2021-09-01T00:00:00"/>
    <x v="0"/>
    <x v="14"/>
    <n v="0.376"/>
    <n v="0.42400000000000004"/>
    <x v="2"/>
  </r>
  <r>
    <x v="5"/>
    <x v="8"/>
    <n v="17"/>
    <s v="Brown 5 ICE"/>
    <n v="0.1"/>
    <n v="0"/>
    <n v="0.1"/>
    <n v="2"/>
    <n v="1.1000000000000001"/>
    <n v="16510"/>
    <n v="2"/>
    <n v="395.8"/>
    <n v="4"/>
    <n v="0"/>
    <n v="0"/>
    <n v="0"/>
    <n v="0"/>
    <n v="65.34"/>
    <n v="65.34"/>
    <n v="4"/>
    <s v="2017Plan"/>
    <d v="2021-09-01T00:00:00"/>
    <x v="0"/>
    <x v="14"/>
    <n v="4.7E-2"/>
    <n v="5.3000000000000005E-2"/>
    <x v="2"/>
  </r>
  <r>
    <x v="5"/>
    <x v="8"/>
    <n v="18"/>
    <s v="Brown 6"/>
    <n v="2.6"/>
    <n v="0"/>
    <n v="2.2999999999999998"/>
    <n v="3"/>
    <n v="28.6"/>
    <n v="11204"/>
    <n v="20"/>
    <n v="395.8"/>
    <n v="113"/>
    <n v="1"/>
    <n v="28"/>
    <n v="0"/>
    <n v="9"/>
    <n v="47.92"/>
    <n v="58.88"/>
    <n v="150"/>
    <s v="2017Plan"/>
    <d v="2021-09-01T00:00:00"/>
    <x v="0"/>
    <x v="15"/>
    <n v="1.6120000000000001"/>
    <n v="0.9880000000000001"/>
    <x v="2"/>
  </r>
  <r>
    <x v="5"/>
    <x v="8"/>
    <n v="19"/>
    <s v="Brown 7"/>
    <n v="2.8"/>
    <n v="0"/>
    <n v="2.4"/>
    <n v="5"/>
    <n v="31.1"/>
    <n v="11257"/>
    <n v="22"/>
    <n v="395.8"/>
    <n v="123"/>
    <n v="1"/>
    <n v="50"/>
    <n v="0"/>
    <n v="10"/>
    <n v="48.18"/>
    <n v="66.42"/>
    <n v="184"/>
    <s v="2017Plan"/>
    <d v="2021-09-01T00:00:00"/>
    <x v="0"/>
    <x v="16"/>
    <n v="1.736"/>
    <n v="1.0639999999999998"/>
    <x v="2"/>
  </r>
  <r>
    <x v="5"/>
    <x v="8"/>
    <n v="20"/>
    <s v="Brown 8"/>
    <n v="0.1"/>
    <n v="0"/>
    <n v="0.1"/>
    <n v="1"/>
    <n v="1.7"/>
    <n v="16518"/>
    <n v="2"/>
    <n v="395.8"/>
    <n v="7"/>
    <n v="0"/>
    <n v="0"/>
    <n v="0"/>
    <n v="0"/>
    <n v="65.37"/>
    <n v="67.94"/>
    <n v="7"/>
    <s v="2017Plan"/>
    <d v="2021-09-01T00:00:00"/>
    <x v="0"/>
    <x v="17"/>
    <n v="0.1"/>
    <s v="N/A"/>
    <x v="2"/>
  </r>
  <r>
    <x v="5"/>
    <x v="8"/>
    <n v="21"/>
    <s v="Brown 8 ICE"/>
    <n v="0.1"/>
    <n v="0"/>
    <n v="0.1"/>
    <n v="4"/>
    <n v="2"/>
    <n v="16329"/>
    <n v="4"/>
    <n v="395.8"/>
    <n v="8"/>
    <n v="0"/>
    <n v="0"/>
    <n v="0"/>
    <n v="0"/>
    <n v="64.63"/>
    <n v="64.63"/>
    <n v="8"/>
    <s v="2017Plan"/>
    <d v="2021-09-01T00:00:00"/>
    <x v="0"/>
    <x v="17"/>
    <n v="0.1"/>
    <s v="N/A"/>
    <x v="2"/>
  </r>
  <r>
    <x v="5"/>
    <x v="8"/>
    <n v="22"/>
    <s v="Brown 9"/>
    <n v="0.1"/>
    <n v="0"/>
    <n v="0.1"/>
    <n v="1"/>
    <n v="1.7"/>
    <n v="16518"/>
    <n v="2"/>
    <n v="395.8"/>
    <n v="7"/>
    <n v="0"/>
    <n v="0"/>
    <n v="0"/>
    <n v="0"/>
    <n v="65.37"/>
    <n v="67.94"/>
    <n v="7"/>
    <s v="2017Plan"/>
    <d v="2021-09-01T00:00:00"/>
    <x v="0"/>
    <x v="18"/>
    <n v="0.1"/>
    <s v="N/A"/>
    <x v="2"/>
  </r>
  <r>
    <x v="5"/>
    <x v="8"/>
    <n v="23"/>
    <s v="Brown 9 ICE"/>
    <n v="0.1"/>
    <n v="0"/>
    <n v="0.2"/>
    <n v="3"/>
    <n v="2.1"/>
    <n v="16329"/>
    <n v="4"/>
    <n v="395.8"/>
    <n v="8"/>
    <n v="0"/>
    <n v="0"/>
    <n v="0"/>
    <n v="0"/>
    <n v="64.63"/>
    <n v="64.63"/>
    <n v="8"/>
    <s v="2017Plan"/>
    <d v="2021-09-01T00:00:00"/>
    <x v="0"/>
    <x v="18"/>
    <n v="0.1"/>
    <s v="N/A"/>
    <x v="2"/>
  </r>
  <r>
    <x v="5"/>
    <x v="8"/>
    <n v="24"/>
    <s v="Brown 10"/>
    <n v="0.4"/>
    <n v="0"/>
    <n v="0.5"/>
    <n v="2"/>
    <n v="7"/>
    <n v="15874"/>
    <n v="8"/>
    <n v="395.8"/>
    <n v="28"/>
    <n v="0"/>
    <n v="1"/>
    <n v="0"/>
    <n v="0"/>
    <n v="62.83"/>
    <n v="64.17"/>
    <n v="28"/>
    <s v="2017Plan"/>
    <d v="2021-09-01T00:00:00"/>
    <x v="0"/>
    <x v="19"/>
    <n v="0.4"/>
    <s v="N/A"/>
    <x v="2"/>
  </r>
  <r>
    <x v="5"/>
    <x v="8"/>
    <n v="25"/>
    <s v="Brown 10 ICE"/>
    <n v="0.1"/>
    <n v="0"/>
    <n v="0.1"/>
    <n v="2"/>
    <n v="1.6"/>
    <n v="16329"/>
    <n v="3"/>
    <n v="395.8"/>
    <n v="6"/>
    <n v="0"/>
    <n v="0"/>
    <n v="0"/>
    <n v="0"/>
    <n v="64.63"/>
    <n v="64.63"/>
    <n v="6"/>
    <s v="2017Plan"/>
    <d v="2021-09-01T00:00:00"/>
    <x v="0"/>
    <x v="19"/>
    <n v="0.1"/>
    <s v="N/A"/>
    <x v="2"/>
  </r>
  <r>
    <x v="5"/>
    <x v="8"/>
    <n v="26"/>
    <s v="Brown 11"/>
    <n v="0.5"/>
    <n v="0"/>
    <n v="0.5"/>
    <n v="2"/>
    <n v="7.1"/>
    <n v="15677"/>
    <n v="8"/>
    <n v="395.8"/>
    <n v="28"/>
    <n v="0"/>
    <n v="1"/>
    <n v="0"/>
    <n v="0"/>
    <n v="62.05"/>
    <n v="63.35"/>
    <n v="29"/>
    <s v="2017Plan"/>
    <d v="2021-09-01T00:00:00"/>
    <x v="0"/>
    <x v="20"/>
    <n v="0.5"/>
    <s v="N/A"/>
    <x v="2"/>
  </r>
  <r>
    <x v="5"/>
    <x v="8"/>
    <n v="27"/>
    <s v="Brown 11 ICE"/>
    <n v="0.1"/>
    <n v="0"/>
    <n v="0.1"/>
    <n v="3"/>
    <n v="1.5"/>
    <n v="16329"/>
    <n v="3"/>
    <n v="395.8"/>
    <n v="6"/>
    <n v="0"/>
    <n v="0"/>
    <n v="0"/>
    <n v="0"/>
    <n v="64.63"/>
    <n v="64.63"/>
    <n v="6"/>
    <s v="2017Plan"/>
    <d v="2021-09-01T00:00:00"/>
    <x v="0"/>
    <x v="20"/>
    <n v="0.1"/>
    <s v="N/A"/>
    <x v="2"/>
  </r>
  <r>
    <x v="5"/>
    <x v="8"/>
    <n v="28"/>
    <s v="Paddys Run 13"/>
    <n v="3.3"/>
    <n v="0"/>
    <n v="2.9"/>
    <n v="3"/>
    <n v="38.9"/>
    <n v="11629"/>
    <n v="30"/>
    <n v="395.8"/>
    <n v="154"/>
    <n v="0"/>
    <n v="0"/>
    <n v="0"/>
    <n v="0"/>
    <n v="46.02"/>
    <n v="46.17"/>
    <n v="155"/>
    <s v="2017Plan"/>
    <d v="2021-09-01T00:00:00"/>
    <x v="0"/>
    <x v="21"/>
    <n v="1.5509999999999999"/>
    <n v="1.7489999999999999"/>
    <x v="2"/>
  </r>
  <r>
    <x v="5"/>
    <x v="8"/>
    <n v="29"/>
    <s v="Trimble Co 05"/>
    <n v="9.5"/>
    <n v="0"/>
    <n v="7.8"/>
    <n v="11"/>
    <n v="110.2"/>
    <n v="11584"/>
    <n v="77"/>
    <n v="395.8"/>
    <n v="436"/>
    <n v="0"/>
    <n v="2"/>
    <n v="0"/>
    <n v="0"/>
    <n v="45.85"/>
    <n v="46.05"/>
    <n v="438"/>
    <s v="2017Plan"/>
    <d v="2021-09-01T00:00:00"/>
    <x v="0"/>
    <x v="22"/>
    <n v="6.7449999999999992"/>
    <n v="2.7549999999999999"/>
    <x v="2"/>
  </r>
  <r>
    <x v="5"/>
    <x v="8"/>
    <n v="30"/>
    <s v="Trimble Co 06"/>
    <n v="8.1999999999999993"/>
    <n v="0"/>
    <n v="6.8"/>
    <n v="12"/>
    <n v="95"/>
    <n v="11535"/>
    <n v="66"/>
    <n v="395.8"/>
    <n v="376"/>
    <n v="1"/>
    <n v="2"/>
    <n v="0"/>
    <n v="0"/>
    <n v="45.65"/>
    <n v="45.91"/>
    <n v="378"/>
    <s v="2017Plan"/>
    <d v="2021-09-01T00:00:00"/>
    <x v="0"/>
    <x v="23"/>
    <n v="5.8219999999999992"/>
    <n v="2.3779999999999997"/>
    <x v="2"/>
  </r>
  <r>
    <x v="5"/>
    <x v="8"/>
    <n v="31"/>
    <s v="Trimble Co 07"/>
    <n v="4.7"/>
    <n v="0"/>
    <n v="3.9"/>
    <n v="5"/>
    <n v="53"/>
    <n v="11210"/>
    <n v="35"/>
    <n v="395.8"/>
    <n v="210"/>
    <n v="0"/>
    <n v="1"/>
    <n v="0"/>
    <n v="0"/>
    <n v="44.37"/>
    <n v="44.54"/>
    <n v="211"/>
    <s v="2017Plan"/>
    <d v="2021-09-01T00:00:00"/>
    <x v="0"/>
    <x v="24"/>
    <n v="2.9610000000000003"/>
    <n v="1.7390000000000001"/>
    <x v="2"/>
  </r>
  <r>
    <x v="5"/>
    <x v="8"/>
    <n v="32"/>
    <s v="Trimble Co 08"/>
    <n v="2.2000000000000002"/>
    <n v="0"/>
    <n v="1.8"/>
    <n v="3"/>
    <n v="24"/>
    <n v="10926"/>
    <n v="15"/>
    <n v="395.8"/>
    <n v="95"/>
    <n v="0"/>
    <n v="1"/>
    <n v="0"/>
    <n v="0"/>
    <n v="43.24"/>
    <n v="43.48"/>
    <n v="95"/>
    <s v="2017Plan"/>
    <d v="2021-09-01T00:00:00"/>
    <x v="0"/>
    <x v="25"/>
    <n v="1.3860000000000001"/>
    <n v="0.81400000000000006"/>
    <x v="2"/>
  </r>
  <r>
    <x v="5"/>
    <x v="8"/>
    <n v="33"/>
    <s v="Trimble Co 09"/>
    <n v="6.1"/>
    <n v="0"/>
    <n v="5"/>
    <n v="9"/>
    <n v="69.400000000000006"/>
    <n v="11362"/>
    <n v="47"/>
    <n v="395.8"/>
    <n v="275"/>
    <n v="0"/>
    <n v="2"/>
    <n v="0"/>
    <n v="0"/>
    <n v="44.97"/>
    <n v="45.23"/>
    <n v="276"/>
    <s v="2017Plan"/>
    <d v="2021-09-01T00:00:00"/>
    <x v="0"/>
    <x v="26"/>
    <n v="3.843"/>
    <n v="2.2569999999999997"/>
    <x v="2"/>
  </r>
  <r>
    <x v="5"/>
    <x v="8"/>
    <n v="34"/>
    <s v="Trimble Co 10"/>
    <n v="1.1000000000000001"/>
    <n v="0"/>
    <n v="0.9"/>
    <n v="2"/>
    <n v="11.4"/>
    <n v="10849"/>
    <n v="7"/>
    <n v="395.8"/>
    <n v="45"/>
    <n v="0"/>
    <n v="0"/>
    <n v="0"/>
    <n v="0"/>
    <n v="42.94"/>
    <n v="43.26"/>
    <n v="46"/>
    <s v="2017Plan"/>
    <d v="2021-09-01T00:00:00"/>
    <x v="0"/>
    <x v="27"/>
    <n v="0.69300000000000006"/>
    <n v="0.40700000000000003"/>
    <x v="2"/>
  </r>
  <r>
    <x v="5"/>
    <x v="8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28"/>
    <s v="N/A"/>
    <n v="0"/>
    <x v="2"/>
  </r>
  <r>
    <x v="5"/>
    <x v="8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29"/>
    <n v="0"/>
    <s v="N/A"/>
    <x v="2"/>
  </r>
  <r>
    <x v="5"/>
    <x v="8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30"/>
    <s v="N/A"/>
    <n v="0"/>
    <x v="2"/>
  </r>
  <r>
    <x v="5"/>
    <x v="8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31"/>
    <s v="N/A"/>
    <n v="0"/>
    <x v="2"/>
  </r>
  <r>
    <x v="5"/>
    <x v="8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32"/>
    <s v="N/A"/>
    <n v="0"/>
    <x v="2"/>
  </r>
  <r>
    <x v="5"/>
    <x v="8"/>
    <n v="40"/>
    <s v="Dix Dam"/>
    <n v="1.4"/>
    <n v="0"/>
    <n v="6.1"/>
    <n v="11"/>
    <s v=""/>
    <s v=""/>
    <n v="48"/>
    <n v="0"/>
    <n v="0"/>
    <s v=""/>
    <n v="0"/>
    <n v="0"/>
    <n v="0"/>
    <n v="0"/>
    <n v="0"/>
    <n v="0"/>
    <s v="2017Plan"/>
    <d v="2021-09-01T00:00:00"/>
    <x v="0"/>
    <x v="33"/>
    <n v="1.4"/>
    <s v="N/A"/>
    <x v="3"/>
  </r>
  <r>
    <x v="5"/>
    <x v="8"/>
    <n v="41"/>
    <s v="Ohio Falls"/>
    <n v="22.1"/>
    <n v="0"/>
    <n v="100"/>
    <n v="0"/>
    <s v=""/>
    <s v=""/>
    <n v="720"/>
    <n v="0"/>
    <n v="0"/>
    <s v=""/>
    <n v="0"/>
    <n v="0"/>
    <n v="0"/>
    <n v="0"/>
    <n v="0"/>
    <n v="0"/>
    <s v="2017Plan"/>
    <d v="2021-09-01T00:00:00"/>
    <x v="0"/>
    <x v="34"/>
    <s v="N/A"/>
    <n v="22.1"/>
    <x v="3"/>
  </r>
  <r>
    <x v="5"/>
    <x v="8"/>
    <n v="42"/>
    <s v="Brown Solar"/>
    <n v="1.7"/>
    <n v="0"/>
    <n v="100"/>
    <n v="0"/>
    <s v=""/>
    <s v=""/>
    <n v="720"/>
    <n v="0"/>
    <n v="0"/>
    <s v=""/>
    <n v="0"/>
    <n v="0"/>
    <n v="0"/>
    <n v="0"/>
    <n v="0"/>
    <n v="0"/>
    <s v="2017Plan"/>
    <d v="2021-09-01T00:00:00"/>
    <x v="0"/>
    <x v="35"/>
    <n v="1.0369999999999999"/>
    <n v="0.66300000000000003"/>
    <x v="4"/>
  </r>
  <r>
    <x v="5"/>
    <x v="8"/>
    <n v="43"/>
    <s v="OVEC-K Min"/>
    <n v="11.2"/>
    <n v="0"/>
    <n v="100"/>
    <n v="0"/>
    <n v="1116"/>
    <n v="100000"/>
    <n v="720"/>
    <n v="29.1"/>
    <n v="325"/>
    <n v="0"/>
    <n v="0"/>
    <n v="0"/>
    <n v="0"/>
    <n v="29.11"/>
    <n v="29.11"/>
    <n v="325"/>
    <s v="2017Plan"/>
    <d v="2021-09-01T00:00:00"/>
    <x v="0"/>
    <x v="36"/>
    <n v="11.2"/>
    <s v="N/A"/>
    <x v="0"/>
  </r>
  <r>
    <x v="5"/>
    <x v="8"/>
    <n v="44"/>
    <s v="OVEC-K Max"/>
    <n v="2.4"/>
    <n v="0"/>
    <n v="14.2"/>
    <n v="30"/>
    <n v="243.1"/>
    <n v="100000"/>
    <n v="98"/>
    <n v="29.1"/>
    <n v="71"/>
    <n v="0"/>
    <n v="0"/>
    <n v="0"/>
    <n v="0"/>
    <n v="29.11"/>
    <n v="29.11"/>
    <n v="71"/>
    <s v="2017Plan"/>
    <d v="2021-09-01T00:00:00"/>
    <x v="0"/>
    <x v="36"/>
    <n v="2.4"/>
    <s v="N/A"/>
    <x v="0"/>
  </r>
  <r>
    <x v="5"/>
    <x v="8"/>
    <n v="45"/>
    <s v="OVEC-L Min"/>
    <n v="24.8"/>
    <n v="0"/>
    <n v="100"/>
    <n v="0"/>
    <n v="2484"/>
    <n v="100000"/>
    <n v="720"/>
    <n v="29.1"/>
    <n v="723"/>
    <n v="0"/>
    <n v="0"/>
    <n v="0"/>
    <n v="0"/>
    <n v="29.11"/>
    <n v="29.11"/>
    <n v="723"/>
    <s v="2017Plan"/>
    <d v="2021-09-01T00:00:00"/>
    <x v="0"/>
    <x v="36"/>
    <s v="N/A"/>
    <n v="24.8"/>
    <x v="0"/>
  </r>
  <r>
    <x v="5"/>
    <x v="8"/>
    <n v="46"/>
    <s v="OVEC-L Max"/>
    <n v="6.5"/>
    <n v="0"/>
    <n v="17"/>
    <n v="37"/>
    <n v="653.1"/>
    <n v="100000"/>
    <n v="116"/>
    <n v="29.1"/>
    <n v="190"/>
    <n v="0"/>
    <n v="0"/>
    <n v="0"/>
    <n v="0"/>
    <n v="29.11"/>
    <n v="29.11"/>
    <n v="190"/>
    <s v="2017Plan"/>
    <d v="2021-09-01T00:00:00"/>
    <x v="0"/>
    <x v="36"/>
    <s v="N/A"/>
    <n v="6.5"/>
    <x v="0"/>
  </r>
  <r>
    <x v="5"/>
    <x v="8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56"/>
    <s v="PUR7X8 1"/>
    <n v="0.1"/>
    <n v="0"/>
    <n v="0.4"/>
    <n v="1"/>
    <s v=""/>
    <s v=""/>
    <n v="1"/>
    <n v="26.5"/>
    <n v="1"/>
    <s v=""/>
    <n v="0"/>
    <n v="0"/>
    <n v="0"/>
    <n v="33.19"/>
    <n v="33.19"/>
    <n v="2"/>
    <s v="2017Plan"/>
    <d v="2021-09-01T00:00:00"/>
    <x v="0"/>
    <x v="37"/>
    <s v="N/A"/>
    <s v="N/A"/>
    <x v="5"/>
  </r>
  <r>
    <x v="5"/>
    <x v="8"/>
    <n v="57"/>
    <s v="PUR7X8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5"/>
  </r>
  <r>
    <x v="5"/>
    <x v="8"/>
    <n v="60"/>
    <s v="NF5X16NF1"/>
    <n v="-20"/>
    <n v="0"/>
    <n v="14.2"/>
    <n v="29"/>
    <s v=""/>
    <s v=""/>
    <n v="299"/>
    <n v="39.1"/>
    <n v="-782"/>
    <s v=""/>
    <n v="0"/>
    <n v="0"/>
    <n v="214"/>
    <n v="28.39"/>
    <n v="28.39"/>
    <n v="-568"/>
    <s v="2017Plan"/>
    <d v="2021-09-01T00:00:00"/>
    <x v="0"/>
    <x v="37"/>
    <s v="N/A"/>
    <s v="N/A"/>
    <x v="6"/>
  </r>
  <r>
    <x v="5"/>
    <x v="8"/>
    <n v="61"/>
    <s v="NF7X8NF01"/>
    <n v="-2.7"/>
    <n v="0"/>
    <n v="11.3"/>
    <n v="30"/>
    <s v=""/>
    <s v=""/>
    <n v="239"/>
    <n v="28.1"/>
    <n v="-76"/>
    <s v=""/>
    <n v="0"/>
    <n v="0"/>
    <n v="23"/>
    <n v="19.760000000000002"/>
    <n v="19.760000000000002"/>
    <n v="-54"/>
    <s v="2017Plan"/>
    <d v="2021-09-01T00:00:00"/>
    <x v="0"/>
    <x v="37"/>
    <s v="N/A"/>
    <s v="N/A"/>
    <x v="6"/>
  </r>
  <r>
    <x v="5"/>
    <x v="8"/>
    <n v="62"/>
    <s v="NF2X16SAT1"/>
    <n v="-7.5"/>
    <n v="0"/>
    <n v="33.700000000000003"/>
    <n v="4"/>
    <s v=""/>
    <s v=""/>
    <n v="64"/>
    <n v="39.4"/>
    <n v="-297"/>
    <s v=""/>
    <n v="0"/>
    <n v="0"/>
    <n v="71"/>
    <n v="29.94"/>
    <n v="29.94"/>
    <n v="-226"/>
    <s v="2017Plan"/>
    <d v="2021-09-01T00:00:00"/>
    <x v="0"/>
    <x v="37"/>
    <s v="N/A"/>
    <s v="N/A"/>
    <x v="6"/>
  </r>
  <r>
    <x v="5"/>
    <x v="8"/>
    <n v="63"/>
    <s v="NF2X16SUN1"/>
    <n v="-5.8"/>
    <n v="0"/>
    <n v="26.1"/>
    <n v="4"/>
    <s v=""/>
    <s v=""/>
    <n v="64"/>
    <n v="37.1"/>
    <n v="-217"/>
    <s v=""/>
    <n v="0"/>
    <n v="0"/>
    <n v="54"/>
    <n v="27.9"/>
    <n v="27.9"/>
    <n v="-163"/>
    <s v="2017Plan"/>
    <d v="2021-09-01T00:00:00"/>
    <x v="0"/>
    <x v="37"/>
    <s v="N/A"/>
    <s v="N/A"/>
    <x v="6"/>
  </r>
  <r>
    <x v="5"/>
    <x v="8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6"/>
  </r>
  <r>
    <x v="5"/>
    <x v="8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6"/>
  </r>
  <r>
    <x v="5"/>
    <x v="8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6"/>
  </r>
  <r>
    <x v="5"/>
    <x v="8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6"/>
  </r>
  <r>
    <x v="5"/>
    <x v="8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09-01T00:00:00"/>
    <x v="0"/>
    <x v="37"/>
    <s v="N/A"/>
    <s v="N/A"/>
    <x v="7"/>
  </r>
  <r>
    <x v="5"/>
    <x v="8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37"/>
    <s v="N/A"/>
    <s v="N/A"/>
    <x v="1"/>
  </r>
  <r>
    <x v="5"/>
    <x v="8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37"/>
    <s v="N/A"/>
    <s v="N/A"/>
    <x v="1"/>
  </r>
  <r>
    <x v="5"/>
    <x v="8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37"/>
    <s v="N/A"/>
    <s v="N/A"/>
    <x v="1"/>
  </r>
  <r>
    <x v="5"/>
    <x v="8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37"/>
    <s v="N/A"/>
    <s v="N/A"/>
    <x v="1"/>
  </r>
  <r>
    <x v="5"/>
    <x v="8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09-01T00:00:00"/>
    <x v="0"/>
    <x v="38"/>
    <s v="N/A"/>
    <n v="0"/>
    <x v="2"/>
  </r>
  <r>
    <x v="5"/>
    <x v="9"/>
    <n v="1"/>
    <s v="Brown 1"/>
    <n v="18.899999999999999"/>
    <n v="0"/>
    <n v="23.8"/>
    <n v="2"/>
    <n v="216.2"/>
    <n v="11412"/>
    <n v="407"/>
    <n v="286.89999999999998"/>
    <n v="620"/>
    <n v="2"/>
    <n v="46"/>
    <n v="0"/>
    <n v="58"/>
    <n v="35.81"/>
    <n v="38.24"/>
    <n v="724"/>
    <s v="2017Plan"/>
    <d v="2021-10-01T00:00:00"/>
    <x v="0"/>
    <x v="0"/>
    <n v="18.899999999999999"/>
    <s v="N/A"/>
    <x v="0"/>
  </r>
  <r>
    <x v="5"/>
    <x v="9"/>
    <n v="2"/>
    <s v="Brown 2"/>
    <n v="44.8"/>
    <n v="0"/>
    <n v="36.1"/>
    <n v="1"/>
    <n v="481.9"/>
    <n v="10751"/>
    <n v="599"/>
    <n v="286.89999999999998"/>
    <n v="1382"/>
    <n v="1"/>
    <n v="21"/>
    <n v="0"/>
    <n v="104"/>
    <n v="33.159999999999997"/>
    <n v="33.630000000000003"/>
    <n v="1508"/>
    <s v="2017Plan"/>
    <d v="2021-10-01T00:00:00"/>
    <x v="0"/>
    <x v="1"/>
    <n v="44.8"/>
    <s v="N/A"/>
    <x v="0"/>
  </r>
  <r>
    <x v="5"/>
    <x v="9"/>
    <n v="3"/>
    <s v="Brown 3"/>
    <n v="83.5"/>
    <n v="0"/>
    <n v="27.3"/>
    <n v="4"/>
    <n v="1010.3"/>
    <n v="12106"/>
    <n v="517"/>
    <n v="286.89999999999998"/>
    <n v="2898"/>
    <n v="4"/>
    <n v="90"/>
    <n v="0"/>
    <n v="265"/>
    <n v="37.9"/>
    <n v="38.979999999999997"/>
    <n v="3253"/>
    <s v="2017Plan"/>
    <d v="2021-10-01T00:00:00"/>
    <x v="0"/>
    <x v="2"/>
    <n v="83.5"/>
    <s v="N/A"/>
    <x v="0"/>
  </r>
  <r>
    <x v="5"/>
    <x v="9"/>
    <n v="4"/>
    <s v="Ghent 1"/>
    <n v="272.89999999999998"/>
    <n v="0"/>
    <n v="77.2"/>
    <n v="2"/>
    <n v="2863.9"/>
    <n v="10496"/>
    <n v="675"/>
    <n v="213.5"/>
    <n v="6114"/>
    <n v="2"/>
    <n v="45"/>
    <n v="0"/>
    <n v="573"/>
    <n v="24.5"/>
    <n v="24.67"/>
    <n v="6732"/>
    <s v="2017Plan"/>
    <d v="2021-10-01T00:00:00"/>
    <x v="0"/>
    <x v="3"/>
    <n v="272.89999999999998"/>
    <s v="N/A"/>
    <x v="0"/>
  </r>
  <r>
    <x v="5"/>
    <x v="9"/>
    <n v="5"/>
    <s v="Ghent 2"/>
    <n v="200.9"/>
    <n v="0"/>
    <n v="55.8"/>
    <n v="2"/>
    <n v="2085"/>
    <n v="10381"/>
    <n v="500"/>
    <n v="213.5"/>
    <n v="4451"/>
    <n v="2"/>
    <n v="40"/>
    <n v="0"/>
    <n v="247"/>
    <n v="23.39"/>
    <n v="23.59"/>
    <n v="4738"/>
    <s v="2017Plan"/>
    <d v="2021-10-01T00:00:00"/>
    <x v="0"/>
    <x v="4"/>
    <n v="200.9"/>
    <s v="N/A"/>
    <x v="0"/>
  </r>
  <r>
    <x v="5"/>
    <x v="9"/>
    <n v="6"/>
    <s v="Ghent 3"/>
    <n v="60.1"/>
    <n v="0"/>
    <n v="16.7"/>
    <n v="3"/>
    <n v="671.8"/>
    <n v="11186"/>
    <n v="162"/>
    <n v="213.5"/>
    <n v="1434"/>
    <n v="5"/>
    <n v="111"/>
    <n v="0"/>
    <n v="123"/>
    <n v="25.92"/>
    <n v="27.78"/>
    <n v="1668"/>
    <s v="2017Plan"/>
    <d v="2021-10-01T00:00:00"/>
    <x v="0"/>
    <x v="5"/>
    <n v="60.1"/>
    <s v="N/A"/>
    <x v="0"/>
  </r>
  <r>
    <x v="5"/>
    <x v="9"/>
    <n v="7"/>
    <s v="Ghent 4"/>
    <n v="273.10000000000002"/>
    <n v="0"/>
    <n v="77.099999999999994"/>
    <n v="2"/>
    <n v="2985"/>
    <n v="10928"/>
    <n v="664"/>
    <n v="213.5"/>
    <n v="6372"/>
    <n v="4"/>
    <n v="87"/>
    <n v="0"/>
    <n v="579"/>
    <n v="25.45"/>
    <n v="25.77"/>
    <n v="7038"/>
    <s v="2017Plan"/>
    <d v="2021-10-01T00:00:00"/>
    <x v="0"/>
    <x v="6"/>
    <n v="273.10000000000002"/>
    <s v="N/A"/>
    <x v="0"/>
  </r>
  <r>
    <x v="5"/>
    <x v="9"/>
    <n v="8"/>
    <s v="Mill Creek 1"/>
    <n v="180.9"/>
    <n v="0"/>
    <n v="81.099999999999994"/>
    <n v="2"/>
    <n v="1891.1"/>
    <n v="10453"/>
    <n v="695"/>
    <n v="208.7"/>
    <n v="3948"/>
    <n v="4"/>
    <n v="18"/>
    <n v="0"/>
    <n v="172"/>
    <n v="22.77"/>
    <n v="22.87"/>
    <n v="4138"/>
    <s v="2017Plan"/>
    <d v="2021-10-01T00:00:00"/>
    <x v="0"/>
    <x v="7"/>
    <s v="N/A"/>
    <n v="180.9"/>
    <x v="0"/>
  </r>
  <r>
    <x v="5"/>
    <x v="9"/>
    <n v="9"/>
    <s v="Mill Creek 2"/>
    <n v="172.1"/>
    <n v="0"/>
    <n v="78.099999999999994"/>
    <n v="2"/>
    <n v="1836.9"/>
    <n v="10674"/>
    <n v="683"/>
    <n v="208.7"/>
    <n v="3834"/>
    <n v="4"/>
    <n v="18"/>
    <n v="0"/>
    <n v="205"/>
    <n v="23.48"/>
    <n v="23.58"/>
    <n v="4058"/>
    <s v="2017Plan"/>
    <d v="2021-10-01T00:00:00"/>
    <x v="0"/>
    <x v="8"/>
    <s v="N/A"/>
    <n v="172.1"/>
    <x v="0"/>
  </r>
  <r>
    <x v="5"/>
    <x v="9"/>
    <n v="10"/>
    <s v="Mill Creek 3"/>
    <n v="153.19999999999999"/>
    <n v="0"/>
    <n v="53.2"/>
    <n v="2"/>
    <n v="1634.1"/>
    <n v="10663"/>
    <n v="476"/>
    <n v="208.7"/>
    <n v="3411"/>
    <n v="12"/>
    <n v="51"/>
    <n v="0"/>
    <n v="206"/>
    <n v="23.6"/>
    <n v="23.94"/>
    <n v="3668"/>
    <s v="2017Plan"/>
    <d v="2021-10-01T00:00:00"/>
    <x v="0"/>
    <x v="9"/>
    <s v="N/A"/>
    <n v="153.19999999999999"/>
    <x v="0"/>
  </r>
  <r>
    <x v="5"/>
    <x v="9"/>
    <n v="11"/>
    <s v="Mill Creek 4"/>
    <n v="205.9"/>
    <n v="0"/>
    <n v="57.4"/>
    <n v="3"/>
    <n v="2146.6"/>
    <n v="10427"/>
    <n v="487"/>
    <n v="208.8"/>
    <n v="4481"/>
    <n v="28"/>
    <n v="121"/>
    <n v="0"/>
    <n v="256"/>
    <n v="23.01"/>
    <n v="23.6"/>
    <n v="4858"/>
    <s v="2017Plan"/>
    <d v="2021-10-01T00:00:00"/>
    <x v="0"/>
    <x v="10"/>
    <s v="N/A"/>
    <n v="205.9"/>
    <x v="0"/>
  </r>
  <r>
    <x v="5"/>
    <x v="9"/>
    <n v="12"/>
    <s v="Trimble County 1"/>
    <n v="108"/>
    <n v="0"/>
    <n v="39.200000000000003"/>
    <n v="1"/>
    <n v="1151.7"/>
    <n v="10668"/>
    <n v="339"/>
    <n v="208.6"/>
    <n v="2402"/>
    <n v="3"/>
    <n v="13"/>
    <n v="0"/>
    <n v="150"/>
    <n v="23.64"/>
    <n v="23.77"/>
    <n v="2566"/>
    <s v="2017Plan"/>
    <d v="2021-10-01T00:00:00"/>
    <x v="0"/>
    <x v="11"/>
    <s v="N/A"/>
    <n v="108"/>
    <x v="0"/>
  </r>
  <r>
    <x v="5"/>
    <x v="9"/>
    <n v="13"/>
    <s v="Trimble County 2"/>
    <n v="364.4"/>
    <n v="0"/>
    <n v="87.5"/>
    <n v="1"/>
    <n v="3345.8"/>
    <n v="9182"/>
    <n v="681"/>
    <n v="217"/>
    <n v="7260"/>
    <n v="14"/>
    <n v="55"/>
    <n v="0"/>
    <n v="554"/>
    <n v="21.44"/>
    <n v="21.6"/>
    <n v="7869"/>
    <s v="2017Plan"/>
    <d v="2021-10-01T00:00:00"/>
    <x v="0"/>
    <x v="12"/>
    <n v="295.16399999999999"/>
    <n v="69.23599999999999"/>
    <x v="0"/>
  </r>
  <r>
    <x v="5"/>
    <x v="9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13"/>
    <n v="0"/>
    <n v="0"/>
    <x v="1"/>
  </r>
  <r>
    <x v="5"/>
    <x v="9"/>
    <n v="15"/>
    <s v="Cane Run 7 2X1"/>
    <n v="143.19999999999999"/>
    <n v="0"/>
    <n v="27.9"/>
    <n v="4"/>
    <n v="998.6"/>
    <n v="6971"/>
    <n v="269"/>
    <n v="397.2"/>
    <n v="3966"/>
    <n v="12"/>
    <n v="47"/>
    <n v="0"/>
    <n v="234"/>
    <n v="29.32"/>
    <n v="29.65"/>
    <n v="4248"/>
    <s v="2017Plan"/>
    <d v="2021-10-01T00:00:00"/>
    <x v="0"/>
    <x v="13"/>
    <n v="111.696"/>
    <n v="31.503999999999998"/>
    <x v="1"/>
  </r>
  <r>
    <x v="5"/>
    <x v="9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14"/>
    <n v="0"/>
    <n v="0"/>
    <x v="2"/>
  </r>
  <r>
    <x v="5"/>
    <x v="9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14"/>
    <n v="0"/>
    <n v="0"/>
    <x v="2"/>
  </r>
  <r>
    <x v="5"/>
    <x v="9"/>
    <n v="18"/>
    <s v="Brown 6"/>
    <n v="2"/>
    <n v="0"/>
    <n v="1.7"/>
    <n v="4"/>
    <n v="22.3"/>
    <n v="11318"/>
    <n v="16"/>
    <n v="399.3"/>
    <n v="89"/>
    <n v="1"/>
    <n v="38"/>
    <n v="0"/>
    <n v="7"/>
    <n v="48.9"/>
    <n v="68.23"/>
    <n v="134"/>
    <s v="2017Plan"/>
    <d v="2021-10-01T00:00:00"/>
    <x v="0"/>
    <x v="15"/>
    <n v="1.24"/>
    <n v="0.76"/>
    <x v="2"/>
  </r>
  <r>
    <x v="5"/>
    <x v="9"/>
    <n v="19"/>
    <s v="Brown 7"/>
    <n v="1"/>
    <n v="0"/>
    <n v="0.8"/>
    <n v="2"/>
    <n v="11.2"/>
    <n v="11296"/>
    <n v="8"/>
    <n v="399.3"/>
    <n v="45"/>
    <n v="0"/>
    <n v="16"/>
    <n v="0"/>
    <n v="4"/>
    <n v="48.79"/>
    <n v="64.510000000000005"/>
    <n v="64"/>
    <s v="2017Plan"/>
    <d v="2021-10-01T00:00:00"/>
    <x v="0"/>
    <x v="16"/>
    <n v="0.62"/>
    <n v="0.38"/>
    <x v="2"/>
  </r>
  <r>
    <x v="5"/>
    <x v="9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17"/>
    <n v="0"/>
    <s v="N/A"/>
    <x v="2"/>
  </r>
  <r>
    <x v="5"/>
    <x v="9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17"/>
    <n v="0"/>
    <s v="N/A"/>
    <x v="2"/>
  </r>
  <r>
    <x v="5"/>
    <x v="9"/>
    <n v="22"/>
    <s v="Brown 9"/>
    <n v="0.2"/>
    <n v="0"/>
    <n v="0.2"/>
    <n v="1"/>
    <n v="3.3"/>
    <n v="16518"/>
    <n v="4"/>
    <n v="399.3"/>
    <n v="13"/>
    <n v="0"/>
    <n v="0"/>
    <n v="0"/>
    <n v="0"/>
    <n v="65.959999999999994"/>
    <n v="67.260000000000005"/>
    <n v="13"/>
    <s v="2017Plan"/>
    <d v="2021-10-01T00:00:00"/>
    <x v="0"/>
    <x v="18"/>
    <n v="0.2"/>
    <s v="N/A"/>
    <x v="2"/>
  </r>
  <r>
    <x v="5"/>
    <x v="9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18"/>
    <n v="0"/>
    <s v="N/A"/>
    <x v="2"/>
  </r>
  <r>
    <x v="5"/>
    <x v="9"/>
    <n v="24"/>
    <s v="Brown 10"/>
    <n v="0.2"/>
    <n v="0"/>
    <n v="0.2"/>
    <n v="1"/>
    <n v="3.3"/>
    <n v="16518"/>
    <n v="4"/>
    <n v="399.3"/>
    <n v="13"/>
    <n v="0"/>
    <n v="0"/>
    <n v="0"/>
    <n v="0"/>
    <n v="65.959999999999994"/>
    <n v="67.260000000000005"/>
    <n v="13"/>
    <s v="2017Plan"/>
    <d v="2021-10-01T00:00:00"/>
    <x v="0"/>
    <x v="19"/>
    <n v="0.2"/>
    <s v="N/A"/>
    <x v="2"/>
  </r>
  <r>
    <x v="5"/>
    <x v="9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19"/>
    <n v="0"/>
    <s v="N/A"/>
    <x v="2"/>
  </r>
  <r>
    <x v="5"/>
    <x v="9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20"/>
    <n v="0"/>
    <s v="N/A"/>
    <x v="2"/>
  </r>
  <r>
    <x v="5"/>
    <x v="9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20"/>
    <n v="0"/>
    <s v="N/A"/>
    <x v="2"/>
  </r>
  <r>
    <x v="5"/>
    <x v="9"/>
    <n v="28"/>
    <s v="Paddys Run 1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21"/>
    <n v="0"/>
    <n v="0"/>
    <x v="2"/>
  </r>
  <r>
    <x v="5"/>
    <x v="9"/>
    <n v="29"/>
    <s v="Trimble Co 05"/>
    <n v="22.3"/>
    <n v="0"/>
    <n v="17.7"/>
    <n v="17"/>
    <n v="258.89999999999998"/>
    <n v="11614"/>
    <n v="182"/>
    <n v="399.3"/>
    <n v="1034"/>
    <n v="1"/>
    <n v="3"/>
    <n v="0"/>
    <n v="0"/>
    <n v="46.38"/>
    <n v="46.51"/>
    <n v="1037"/>
    <s v="2017Plan"/>
    <d v="2021-10-01T00:00:00"/>
    <x v="0"/>
    <x v="22"/>
    <n v="15.833"/>
    <n v="6.4669999999999996"/>
    <x v="2"/>
  </r>
  <r>
    <x v="5"/>
    <x v="9"/>
    <n v="30"/>
    <s v="Trimble Co 06"/>
    <n v="18.600000000000001"/>
    <n v="0"/>
    <n v="14.8"/>
    <n v="17"/>
    <n v="212"/>
    <n v="11412"/>
    <n v="145"/>
    <n v="399.3"/>
    <n v="846"/>
    <n v="1"/>
    <n v="3"/>
    <n v="0"/>
    <n v="0"/>
    <n v="45.57"/>
    <n v="45.73"/>
    <n v="849"/>
    <s v="2017Plan"/>
    <d v="2021-10-01T00:00:00"/>
    <x v="0"/>
    <x v="23"/>
    <n v="13.206"/>
    <n v="5.3940000000000001"/>
    <x v="2"/>
  </r>
  <r>
    <x v="5"/>
    <x v="9"/>
    <n v="31"/>
    <s v="Trimble Co 07"/>
    <n v="15.6"/>
    <n v="0"/>
    <n v="12.4"/>
    <n v="13"/>
    <n v="177.2"/>
    <n v="11350"/>
    <n v="120"/>
    <n v="399.3"/>
    <n v="707"/>
    <n v="1"/>
    <n v="2"/>
    <n v="0"/>
    <n v="0"/>
    <n v="45.33"/>
    <n v="45.47"/>
    <n v="710"/>
    <s v="2017Plan"/>
    <d v="2021-10-01T00:00:00"/>
    <x v="0"/>
    <x v="24"/>
    <n v="9.8279999999999994"/>
    <n v="5.7720000000000002"/>
    <x v="2"/>
  </r>
  <r>
    <x v="5"/>
    <x v="9"/>
    <n v="32"/>
    <s v="Trimble Co 08"/>
    <n v="3.4"/>
    <n v="0"/>
    <n v="2.7"/>
    <n v="7"/>
    <n v="38.299999999999997"/>
    <n v="11127"/>
    <n v="25"/>
    <n v="399.3"/>
    <n v="153"/>
    <n v="0"/>
    <n v="1"/>
    <n v="0"/>
    <n v="0"/>
    <n v="44.44"/>
    <n v="44.79"/>
    <n v="154"/>
    <s v="2017Plan"/>
    <d v="2021-10-01T00:00:00"/>
    <x v="0"/>
    <x v="25"/>
    <n v="2.1419999999999999"/>
    <n v="1.258"/>
    <x v="2"/>
  </r>
  <r>
    <x v="5"/>
    <x v="9"/>
    <n v="33"/>
    <s v="Trimble Co 09"/>
    <n v="11.9"/>
    <n v="0"/>
    <n v="9.5"/>
    <n v="13"/>
    <n v="134.4"/>
    <n v="11269"/>
    <n v="90"/>
    <n v="399.3"/>
    <n v="537"/>
    <n v="1"/>
    <n v="2"/>
    <n v="0"/>
    <n v="0"/>
    <n v="45"/>
    <n v="45.2"/>
    <n v="539"/>
    <s v="2017Plan"/>
    <d v="2021-10-01T00:00:00"/>
    <x v="0"/>
    <x v="26"/>
    <n v="7.4969999999999999"/>
    <n v="4.4030000000000005"/>
    <x v="2"/>
  </r>
  <r>
    <x v="5"/>
    <x v="9"/>
    <n v="34"/>
    <s v="Trimble Co 10"/>
    <n v="0.4"/>
    <n v="0"/>
    <n v="0.3"/>
    <n v="1"/>
    <n v="4.5999999999999996"/>
    <n v="11073"/>
    <n v="3"/>
    <n v="399.3"/>
    <n v="18"/>
    <n v="0"/>
    <n v="0"/>
    <n v="0"/>
    <n v="0"/>
    <n v="44.22"/>
    <n v="44.6"/>
    <n v="19"/>
    <s v="2017Plan"/>
    <d v="2021-10-01T00:00:00"/>
    <x v="0"/>
    <x v="27"/>
    <n v="0.252"/>
    <n v="0.14799999999999999"/>
    <x v="2"/>
  </r>
  <r>
    <x v="5"/>
    <x v="9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28"/>
    <s v="N/A"/>
    <n v="0"/>
    <x v="2"/>
  </r>
  <r>
    <x v="5"/>
    <x v="9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29"/>
    <n v="0"/>
    <s v="N/A"/>
    <x v="2"/>
  </r>
  <r>
    <x v="5"/>
    <x v="9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30"/>
    <s v="N/A"/>
    <n v="0"/>
    <x v="2"/>
  </r>
  <r>
    <x v="5"/>
    <x v="9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31"/>
    <s v="N/A"/>
    <n v="0"/>
    <x v="2"/>
  </r>
  <r>
    <x v="5"/>
    <x v="9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32"/>
    <s v="N/A"/>
    <n v="0"/>
    <x v="2"/>
  </r>
  <r>
    <x v="5"/>
    <x v="9"/>
    <n v="40"/>
    <s v="Dix Dam"/>
    <n v="6.5"/>
    <n v="0"/>
    <n v="27.7"/>
    <n v="35"/>
    <s v=""/>
    <s v=""/>
    <n v="215"/>
    <n v="0"/>
    <n v="0"/>
    <s v=""/>
    <n v="0"/>
    <n v="0"/>
    <n v="0"/>
    <n v="0"/>
    <n v="0"/>
    <n v="0"/>
    <s v="2017Plan"/>
    <d v="2021-10-01T00:00:00"/>
    <x v="0"/>
    <x v="33"/>
    <n v="6.5"/>
    <s v="N/A"/>
    <x v="3"/>
  </r>
  <r>
    <x v="5"/>
    <x v="9"/>
    <n v="41"/>
    <s v="Ohio Falls"/>
    <n v="28.1"/>
    <n v="0"/>
    <n v="100"/>
    <n v="0"/>
    <s v=""/>
    <s v=""/>
    <n v="744"/>
    <n v="0"/>
    <n v="0"/>
    <s v=""/>
    <n v="0"/>
    <n v="0"/>
    <n v="0"/>
    <n v="0"/>
    <n v="0"/>
    <n v="0"/>
    <s v="2017Plan"/>
    <d v="2021-10-01T00:00:00"/>
    <x v="0"/>
    <x v="34"/>
    <s v="N/A"/>
    <n v="28.1"/>
    <x v="3"/>
  </r>
  <r>
    <x v="5"/>
    <x v="9"/>
    <n v="42"/>
    <s v="Brown Solar"/>
    <n v="1.6"/>
    <n v="0"/>
    <n v="100"/>
    <n v="0"/>
    <s v=""/>
    <s v=""/>
    <n v="744"/>
    <n v="0"/>
    <n v="0"/>
    <s v=""/>
    <n v="0"/>
    <n v="0"/>
    <n v="0"/>
    <n v="0"/>
    <n v="0"/>
    <n v="0"/>
    <s v="2017Plan"/>
    <d v="2021-10-01T00:00:00"/>
    <x v="0"/>
    <x v="35"/>
    <n v="0.97599999999999998"/>
    <n v="0.62400000000000011"/>
    <x v="4"/>
  </r>
  <r>
    <x v="5"/>
    <x v="9"/>
    <n v="43"/>
    <s v="OVEC-K Min"/>
    <n v="11.5"/>
    <n v="0"/>
    <n v="100"/>
    <n v="0"/>
    <n v="1153.2"/>
    <n v="100000"/>
    <n v="744"/>
    <n v="29.1"/>
    <n v="336"/>
    <n v="0"/>
    <n v="0"/>
    <n v="0"/>
    <n v="0"/>
    <n v="29.11"/>
    <n v="29.11"/>
    <n v="336"/>
    <s v="2017Plan"/>
    <d v="2021-10-01T00:00:00"/>
    <x v="0"/>
    <x v="36"/>
    <n v="11.5"/>
    <s v="N/A"/>
    <x v="0"/>
  </r>
  <r>
    <x v="5"/>
    <x v="9"/>
    <n v="44"/>
    <s v="OVEC-K Max"/>
    <n v="4.3"/>
    <n v="0"/>
    <n v="31.9"/>
    <n v="49"/>
    <n v="427.5"/>
    <n v="100000"/>
    <n v="203"/>
    <n v="29.1"/>
    <n v="124"/>
    <n v="0"/>
    <n v="0"/>
    <n v="0"/>
    <n v="0"/>
    <n v="29.11"/>
    <n v="29.11"/>
    <n v="124"/>
    <s v="2017Plan"/>
    <d v="2021-10-01T00:00:00"/>
    <x v="0"/>
    <x v="36"/>
    <n v="4.3"/>
    <s v="N/A"/>
    <x v="0"/>
  </r>
  <r>
    <x v="5"/>
    <x v="9"/>
    <n v="45"/>
    <s v="OVEC-L Min"/>
    <n v="25.7"/>
    <n v="0"/>
    <n v="100"/>
    <n v="0"/>
    <n v="2566.8000000000002"/>
    <n v="100000"/>
    <n v="744"/>
    <n v="29.1"/>
    <n v="747"/>
    <n v="0"/>
    <n v="0"/>
    <n v="0"/>
    <n v="0"/>
    <n v="29.11"/>
    <n v="29.11"/>
    <n v="747"/>
    <s v="2017Plan"/>
    <d v="2021-10-01T00:00:00"/>
    <x v="0"/>
    <x v="36"/>
    <s v="N/A"/>
    <n v="25.7"/>
    <x v="0"/>
  </r>
  <r>
    <x v="5"/>
    <x v="9"/>
    <n v="46"/>
    <s v="OVEC-L Max"/>
    <n v="11"/>
    <n v="0"/>
    <n v="36.299999999999997"/>
    <n v="62"/>
    <n v="1103.5999999999999"/>
    <n v="100000"/>
    <n v="236"/>
    <n v="29.1"/>
    <n v="321"/>
    <n v="0"/>
    <n v="0"/>
    <n v="0"/>
    <n v="0"/>
    <n v="29.11"/>
    <n v="29.11"/>
    <n v="321"/>
    <s v="2017Plan"/>
    <d v="2021-10-01T00:00:00"/>
    <x v="0"/>
    <x v="36"/>
    <s v="N/A"/>
    <n v="11"/>
    <x v="0"/>
  </r>
  <r>
    <x v="5"/>
    <x v="9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56"/>
    <s v="PUR7X8 1"/>
    <n v="0.2"/>
    <n v="0"/>
    <n v="1.6"/>
    <n v="3"/>
    <s v=""/>
    <s v=""/>
    <n v="4"/>
    <n v="27.1"/>
    <n v="5"/>
    <s v=""/>
    <n v="0"/>
    <n v="0"/>
    <n v="1"/>
    <n v="33.75"/>
    <n v="33.75"/>
    <n v="7"/>
    <s v="2017Plan"/>
    <d v="2021-10-01T00:00:00"/>
    <x v="0"/>
    <x v="37"/>
    <s v="N/A"/>
    <s v="N/A"/>
    <x v="5"/>
  </r>
  <r>
    <x v="5"/>
    <x v="9"/>
    <n v="57"/>
    <s v="PUR7X8 2"/>
    <n v="0.1"/>
    <n v="0"/>
    <n v="0.8"/>
    <n v="2"/>
    <s v=""/>
    <s v=""/>
    <n v="2"/>
    <n v="26.7"/>
    <n v="3"/>
    <s v=""/>
    <n v="0"/>
    <n v="0"/>
    <n v="1"/>
    <n v="33.29"/>
    <n v="33.29"/>
    <n v="3"/>
    <s v="2017Plan"/>
    <d v="2021-10-01T00:00:00"/>
    <x v="0"/>
    <x v="37"/>
    <s v="N/A"/>
    <s v="N/A"/>
    <x v="5"/>
  </r>
  <r>
    <x v="5"/>
    <x v="9"/>
    <n v="58"/>
    <s v="PUR7X8 3"/>
    <n v="0.1"/>
    <n v="0"/>
    <n v="0.4"/>
    <n v="1"/>
    <s v=""/>
    <s v=""/>
    <n v="1"/>
    <n v="26.5"/>
    <n v="1"/>
    <s v=""/>
    <n v="0"/>
    <n v="0"/>
    <n v="0"/>
    <n v="33.18"/>
    <n v="33.18"/>
    <n v="2"/>
    <s v="2017Plan"/>
    <d v="2021-10-01T00:00:00"/>
    <x v="0"/>
    <x v="37"/>
    <s v="N/A"/>
    <s v="N/A"/>
    <x v="5"/>
  </r>
  <r>
    <x v="5"/>
    <x v="9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5"/>
  </r>
  <r>
    <x v="5"/>
    <x v="9"/>
    <n v="60"/>
    <s v="NF5X16NF1"/>
    <n v="-10.1"/>
    <n v="0"/>
    <n v="7.5"/>
    <n v="23"/>
    <s v=""/>
    <s v=""/>
    <n v="328"/>
    <n v="40.5"/>
    <n v="-409"/>
    <s v=""/>
    <n v="0"/>
    <n v="0"/>
    <n v="102"/>
    <n v="30.37"/>
    <n v="30.37"/>
    <n v="-306"/>
    <s v="2017Plan"/>
    <d v="2021-10-01T00:00:00"/>
    <x v="0"/>
    <x v="37"/>
    <s v="N/A"/>
    <s v="N/A"/>
    <x v="6"/>
  </r>
  <r>
    <x v="5"/>
    <x v="9"/>
    <n v="61"/>
    <s v="NF7X8NF01"/>
    <n v="-1.7"/>
    <n v="0"/>
    <n v="6.7"/>
    <n v="31"/>
    <s v=""/>
    <s v=""/>
    <n v="248"/>
    <n v="32.5"/>
    <n v="-54"/>
    <s v=""/>
    <n v="0"/>
    <n v="0"/>
    <n v="13"/>
    <n v="24.45"/>
    <n v="24.45"/>
    <n v="-40"/>
    <s v="2017Plan"/>
    <d v="2021-10-01T00:00:00"/>
    <x v="0"/>
    <x v="37"/>
    <s v="N/A"/>
    <s v="N/A"/>
    <x v="6"/>
  </r>
  <r>
    <x v="5"/>
    <x v="9"/>
    <n v="62"/>
    <s v="NF2X16SAT1"/>
    <n v="-3.6"/>
    <n v="0"/>
    <n v="13"/>
    <n v="6"/>
    <s v=""/>
    <s v=""/>
    <n v="72"/>
    <n v="35.799999999999997"/>
    <n v="-130"/>
    <s v=""/>
    <n v="0"/>
    <n v="0"/>
    <n v="30"/>
    <n v="27.46"/>
    <n v="27.46"/>
    <n v="-100"/>
    <s v="2017Plan"/>
    <d v="2021-10-01T00:00:00"/>
    <x v="0"/>
    <x v="37"/>
    <s v="N/A"/>
    <s v="N/A"/>
    <x v="6"/>
  </r>
  <r>
    <x v="5"/>
    <x v="9"/>
    <n v="63"/>
    <s v="NF2X16SUN1"/>
    <n v="-2.2000000000000002"/>
    <n v="0"/>
    <n v="7.7"/>
    <n v="6"/>
    <s v=""/>
    <s v=""/>
    <n v="76"/>
    <n v="36.200000000000003"/>
    <n v="-79"/>
    <s v=""/>
    <n v="0"/>
    <n v="0"/>
    <n v="18"/>
    <n v="27.85"/>
    <n v="27.85"/>
    <n v="-60"/>
    <s v="2017Plan"/>
    <d v="2021-10-01T00:00:00"/>
    <x v="0"/>
    <x v="37"/>
    <s v="N/A"/>
    <s v="N/A"/>
    <x v="6"/>
  </r>
  <r>
    <x v="5"/>
    <x v="9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6"/>
  </r>
  <r>
    <x v="5"/>
    <x v="9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6"/>
  </r>
  <r>
    <x v="5"/>
    <x v="9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6"/>
  </r>
  <r>
    <x v="5"/>
    <x v="9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6"/>
  </r>
  <r>
    <x v="5"/>
    <x v="9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10-01T00:00:00"/>
    <x v="0"/>
    <x v="37"/>
    <s v="N/A"/>
    <s v="N/A"/>
    <x v="7"/>
  </r>
  <r>
    <x v="5"/>
    <x v="9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37"/>
    <s v="N/A"/>
    <s v="N/A"/>
    <x v="1"/>
  </r>
  <r>
    <x v="5"/>
    <x v="9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37"/>
    <s v="N/A"/>
    <s v="N/A"/>
    <x v="1"/>
  </r>
  <r>
    <x v="5"/>
    <x v="9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37"/>
    <s v="N/A"/>
    <s v="N/A"/>
    <x v="1"/>
  </r>
  <r>
    <x v="5"/>
    <x v="9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37"/>
    <s v="N/A"/>
    <s v="N/A"/>
    <x v="1"/>
  </r>
  <r>
    <x v="5"/>
    <x v="9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0-01T00:00:00"/>
    <x v="0"/>
    <x v="38"/>
    <s v="N/A"/>
    <n v="0"/>
    <x v="2"/>
  </r>
  <r>
    <x v="5"/>
    <x v="10"/>
    <n v="1"/>
    <s v="Brown 1"/>
    <n v="13.9"/>
    <n v="0"/>
    <n v="18.100000000000001"/>
    <n v="2"/>
    <n v="160.30000000000001"/>
    <n v="11526"/>
    <n v="317"/>
    <n v="287"/>
    <n v="460"/>
    <n v="2"/>
    <n v="46"/>
    <n v="0"/>
    <n v="43"/>
    <n v="36.15"/>
    <n v="39.46"/>
    <n v="549"/>
    <s v="2017Plan"/>
    <d v="2021-11-01T00:00:00"/>
    <x v="0"/>
    <x v="0"/>
    <n v="13.9"/>
    <s v="N/A"/>
    <x v="0"/>
  </r>
  <r>
    <x v="5"/>
    <x v="10"/>
    <n v="2"/>
    <s v="Brown 2"/>
    <n v="36.5"/>
    <n v="0"/>
    <n v="30.3"/>
    <n v="2"/>
    <n v="392.7"/>
    <n v="10764"/>
    <n v="493"/>
    <n v="287"/>
    <n v="1127"/>
    <n v="1"/>
    <n v="26"/>
    <n v="0"/>
    <n v="84"/>
    <n v="33.21"/>
    <n v="33.93"/>
    <n v="1238"/>
    <s v="2017Plan"/>
    <d v="2021-11-01T00:00:00"/>
    <x v="0"/>
    <x v="1"/>
    <n v="36.5"/>
    <s v="N/A"/>
    <x v="0"/>
  </r>
  <r>
    <x v="5"/>
    <x v="10"/>
    <n v="3"/>
    <s v="Brown 3"/>
    <n v="85.5"/>
    <n v="0"/>
    <n v="28.9"/>
    <n v="4"/>
    <n v="1035.5"/>
    <n v="12109"/>
    <n v="530"/>
    <n v="287"/>
    <n v="2972"/>
    <n v="4"/>
    <n v="90"/>
    <n v="0"/>
    <n v="271"/>
    <n v="37.93"/>
    <n v="38.979999999999997"/>
    <n v="3333"/>
    <s v="2017Plan"/>
    <d v="2021-11-01T00:00:00"/>
    <x v="0"/>
    <x v="2"/>
    <n v="85.5"/>
    <s v="N/A"/>
    <x v="0"/>
  </r>
  <r>
    <x v="5"/>
    <x v="10"/>
    <n v="4"/>
    <s v="Ghent 1"/>
    <n v="282.5"/>
    <n v="0"/>
    <n v="82.6"/>
    <n v="2"/>
    <n v="2961"/>
    <n v="10482"/>
    <n v="681"/>
    <n v="213.6"/>
    <n v="6326"/>
    <n v="2"/>
    <n v="45"/>
    <n v="0"/>
    <n v="593"/>
    <n v="24.49"/>
    <n v="24.65"/>
    <n v="6964"/>
    <s v="2017Plan"/>
    <d v="2021-11-01T00:00:00"/>
    <x v="0"/>
    <x v="3"/>
    <n v="282.5"/>
    <s v="N/A"/>
    <x v="0"/>
  </r>
  <r>
    <x v="5"/>
    <x v="10"/>
    <n v="5"/>
    <s v="Ghent 2"/>
    <n v="77.8"/>
    <n v="0"/>
    <n v="22.3"/>
    <n v="2"/>
    <n v="807.3"/>
    <n v="10376"/>
    <n v="193"/>
    <n v="213.7"/>
    <n v="1725"/>
    <n v="2"/>
    <n v="48"/>
    <n v="0"/>
    <n v="95"/>
    <n v="23.4"/>
    <n v="24.02"/>
    <n v="1868"/>
    <s v="2017Plan"/>
    <d v="2021-11-01T00:00:00"/>
    <x v="0"/>
    <x v="4"/>
    <n v="77.8"/>
    <s v="N/A"/>
    <x v="0"/>
  </r>
  <r>
    <x v="5"/>
    <x v="10"/>
    <n v="6"/>
    <s v="Ghent 3"/>
    <n v="271.10000000000002"/>
    <n v="0"/>
    <n v="78.099999999999994"/>
    <n v="2"/>
    <n v="3019.3"/>
    <n v="11136"/>
    <n v="671"/>
    <n v="213.6"/>
    <n v="6451"/>
    <n v="3"/>
    <n v="72"/>
    <n v="0"/>
    <n v="554"/>
    <n v="25.84"/>
    <n v="26.1"/>
    <n v="7077"/>
    <s v="2017Plan"/>
    <d v="2021-11-01T00:00:00"/>
    <x v="0"/>
    <x v="5"/>
    <n v="271.10000000000002"/>
    <s v="N/A"/>
    <x v="0"/>
  </r>
  <r>
    <x v="5"/>
    <x v="10"/>
    <n v="7"/>
    <s v="Ghent 4"/>
    <n v="290.5"/>
    <n v="0"/>
    <n v="84.8"/>
    <n v="2"/>
    <n v="3155.3"/>
    <n v="10863"/>
    <n v="667"/>
    <n v="213.6"/>
    <n v="6741"/>
    <n v="4"/>
    <n v="87"/>
    <n v="0"/>
    <n v="616"/>
    <n v="25.33"/>
    <n v="25.63"/>
    <n v="7444"/>
    <s v="2017Plan"/>
    <d v="2021-11-01T00:00:00"/>
    <x v="0"/>
    <x v="6"/>
    <n v="290.5"/>
    <s v="N/A"/>
    <x v="0"/>
  </r>
  <r>
    <x v="5"/>
    <x v="10"/>
    <n v="8"/>
    <s v="Mill Creek 1"/>
    <n v="179.8"/>
    <n v="0"/>
    <n v="83.3"/>
    <n v="2"/>
    <n v="1881.2"/>
    <n v="10461"/>
    <n v="667"/>
    <n v="208.6"/>
    <n v="3925"/>
    <n v="4"/>
    <n v="19"/>
    <n v="0"/>
    <n v="171"/>
    <n v="22.77"/>
    <n v="22.88"/>
    <n v="4114"/>
    <s v="2017Plan"/>
    <d v="2021-11-01T00:00:00"/>
    <x v="0"/>
    <x v="7"/>
    <s v="N/A"/>
    <n v="179.8"/>
    <x v="0"/>
  </r>
  <r>
    <x v="5"/>
    <x v="10"/>
    <n v="9"/>
    <s v="Mill Creek 2"/>
    <n v="171.7"/>
    <n v="0"/>
    <n v="80.599999999999994"/>
    <n v="2"/>
    <n v="1831.7"/>
    <n v="10666"/>
    <n v="647"/>
    <n v="208.6"/>
    <n v="3821"/>
    <n v="4"/>
    <n v="19"/>
    <n v="0"/>
    <n v="205"/>
    <n v="23.44"/>
    <n v="23.55"/>
    <n v="4045"/>
    <s v="2017Plan"/>
    <d v="2021-11-01T00:00:00"/>
    <x v="0"/>
    <x v="8"/>
    <s v="N/A"/>
    <n v="171.7"/>
    <x v="0"/>
  </r>
  <r>
    <x v="5"/>
    <x v="10"/>
    <n v="10"/>
    <s v="Mill Creek 3"/>
    <n v="58"/>
    <n v="0"/>
    <n v="20.8"/>
    <n v="2"/>
    <n v="619.1"/>
    <n v="10671"/>
    <n v="180"/>
    <n v="208.6"/>
    <n v="1292"/>
    <n v="12"/>
    <n v="53"/>
    <n v="0"/>
    <n v="78"/>
    <n v="23.6"/>
    <n v="24.52"/>
    <n v="1423"/>
    <s v="2017Plan"/>
    <d v="2021-11-01T00:00:00"/>
    <x v="0"/>
    <x v="9"/>
    <s v="N/A"/>
    <n v="58"/>
    <x v="0"/>
  </r>
  <r>
    <x v="5"/>
    <x v="10"/>
    <n v="11"/>
    <s v="Mill Creek 4"/>
    <n v="302.3"/>
    <n v="0"/>
    <n v="87.1"/>
    <n v="2"/>
    <n v="3149.9"/>
    <n v="10421"/>
    <n v="674"/>
    <n v="208.6"/>
    <n v="6571"/>
    <n v="19"/>
    <n v="84"/>
    <n v="0"/>
    <n v="376"/>
    <n v="22.99"/>
    <n v="23.26"/>
    <n v="7032"/>
    <s v="2017Plan"/>
    <d v="2021-11-01T00:00:00"/>
    <x v="0"/>
    <x v="10"/>
    <s v="N/A"/>
    <n v="302.3"/>
    <x v="0"/>
  </r>
  <r>
    <x v="5"/>
    <x v="10"/>
    <n v="12"/>
    <s v="Trimble County 1"/>
    <n v="114.2"/>
    <n v="0"/>
    <n v="42.9"/>
    <n v="2"/>
    <n v="1218.0999999999999"/>
    <n v="10668"/>
    <n v="362"/>
    <n v="208.7"/>
    <n v="2542"/>
    <n v="7"/>
    <n v="28"/>
    <n v="0"/>
    <n v="159"/>
    <n v="23.65"/>
    <n v="23.9"/>
    <n v="2729"/>
    <s v="2017Plan"/>
    <d v="2021-11-01T00:00:00"/>
    <x v="0"/>
    <x v="11"/>
    <s v="N/A"/>
    <n v="114.2"/>
    <x v="0"/>
  </r>
  <r>
    <x v="5"/>
    <x v="10"/>
    <n v="13"/>
    <s v="Trimble County 2"/>
    <n v="246.6"/>
    <n v="0"/>
    <n v="61.2"/>
    <n v="2"/>
    <n v="2264.8000000000002"/>
    <n v="9184"/>
    <n v="461"/>
    <n v="217"/>
    <n v="4915"/>
    <n v="17"/>
    <n v="71"/>
    <n v="0"/>
    <n v="375"/>
    <n v="21.45"/>
    <n v="21.74"/>
    <n v="5360"/>
    <s v="2017Plan"/>
    <d v="2021-11-01T00:00:00"/>
    <x v="0"/>
    <x v="12"/>
    <n v="199.74600000000001"/>
    <n v="46.853999999999999"/>
    <x v="0"/>
  </r>
  <r>
    <x v="5"/>
    <x v="10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13"/>
    <n v="0"/>
    <n v="0"/>
    <x v="1"/>
  </r>
  <r>
    <x v="5"/>
    <x v="10"/>
    <n v="15"/>
    <s v="Cane Run 7 2X1"/>
    <n v="310.89999999999998"/>
    <n v="0"/>
    <n v="62.5"/>
    <n v="7"/>
    <n v="2167"/>
    <n v="6969"/>
    <n v="582"/>
    <n v="406.8"/>
    <n v="8816"/>
    <n v="20"/>
    <n v="82"/>
    <n v="0"/>
    <n v="507"/>
    <n v="29.98"/>
    <n v="30.25"/>
    <n v="9405"/>
    <s v="2017Plan"/>
    <d v="2021-11-01T00:00:00"/>
    <x v="0"/>
    <x v="13"/>
    <n v="242.50199999999998"/>
    <n v="68.397999999999996"/>
    <x v="1"/>
  </r>
  <r>
    <x v="5"/>
    <x v="10"/>
    <n v="16"/>
    <s v="Brown 5"/>
    <n v="0.8"/>
    <n v="0"/>
    <n v="0.9"/>
    <n v="3"/>
    <n v="12.2"/>
    <n v="15770"/>
    <n v="14"/>
    <n v="409"/>
    <n v="50"/>
    <n v="0"/>
    <n v="1"/>
    <n v="0"/>
    <n v="0"/>
    <n v="64.510000000000005"/>
    <n v="65.63"/>
    <n v="51"/>
    <s v="2017Plan"/>
    <d v="2021-11-01T00:00:00"/>
    <x v="0"/>
    <x v="14"/>
    <n v="0.376"/>
    <n v="0.42400000000000004"/>
    <x v="2"/>
  </r>
  <r>
    <x v="5"/>
    <x v="10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14"/>
    <n v="0"/>
    <n v="0"/>
    <x v="2"/>
  </r>
  <r>
    <x v="5"/>
    <x v="10"/>
    <n v="18"/>
    <s v="Brown 6"/>
    <n v="2.6"/>
    <n v="0"/>
    <n v="2.2999999999999998"/>
    <n v="4"/>
    <n v="31.4"/>
    <n v="12036"/>
    <n v="25"/>
    <n v="409"/>
    <n v="129"/>
    <n v="1"/>
    <n v="41"/>
    <n v="0"/>
    <n v="11"/>
    <n v="53.6"/>
    <n v="69.12"/>
    <n v="180"/>
    <s v="2017Plan"/>
    <d v="2021-11-01T00:00:00"/>
    <x v="0"/>
    <x v="15"/>
    <n v="1.6120000000000001"/>
    <n v="0.9880000000000001"/>
    <x v="2"/>
  </r>
  <r>
    <x v="5"/>
    <x v="10"/>
    <n v="19"/>
    <s v="Brown 7"/>
    <n v="4.9000000000000004"/>
    <n v="0"/>
    <n v="4.3"/>
    <n v="4"/>
    <n v="56.2"/>
    <n v="11552"/>
    <n v="42"/>
    <n v="409"/>
    <n v="230"/>
    <n v="1"/>
    <n v="38"/>
    <n v="0"/>
    <n v="19"/>
    <n v="51.19"/>
    <n v="59.05"/>
    <n v="287"/>
    <s v="2017Plan"/>
    <d v="2021-11-01T00:00:00"/>
    <x v="0"/>
    <x v="16"/>
    <n v="3.0380000000000003"/>
    <n v="1.8620000000000001"/>
    <x v="2"/>
  </r>
  <r>
    <x v="5"/>
    <x v="10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17"/>
    <n v="0"/>
    <s v="N/A"/>
    <x v="2"/>
  </r>
  <r>
    <x v="5"/>
    <x v="10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17"/>
    <n v="0"/>
    <s v="N/A"/>
    <x v="2"/>
  </r>
  <r>
    <x v="5"/>
    <x v="10"/>
    <n v="22"/>
    <s v="Brown 9"/>
    <n v="0.3"/>
    <n v="0"/>
    <n v="0.4"/>
    <n v="1"/>
    <n v="5"/>
    <n v="16518"/>
    <n v="6"/>
    <n v="409"/>
    <n v="20"/>
    <n v="0"/>
    <n v="0"/>
    <n v="0"/>
    <n v="0"/>
    <n v="67.569999999999993"/>
    <n v="68.709999999999994"/>
    <n v="21"/>
    <s v="2017Plan"/>
    <d v="2021-11-01T00:00:00"/>
    <x v="0"/>
    <x v="18"/>
    <n v="0.3"/>
    <s v="N/A"/>
    <x v="2"/>
  </r>
  <r>
    <x v="5"/>
    <x v="10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18"/>
    <n v="0"/>
    <s v="N/A"/>
    <x v="2"/>
  </r>
  <r>
    <x v="5"/>
    <x v="10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19"/>
    <n v="0"/>
    <s v="N/A"/>
    <x v="2"/>
  </r>
  <r>
    <x v="5"/>
    <x v="10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19"/>
    <n v="0"/>
    <s v="N/A"/>
    <x v="2"/>
  </r>
  <r>
    <x v="5"/>
    <x v="10"/>
    <n v="26"/>
    <s v="Brown 11"/>
    <n v="0.3"/>
    <n v="0"/>
    <n v="0.4"/>
    <n v="1"/>
    <n v="5"/>
    <n v="16518"/>
    <n v="6"/>
    <n v="409"/>
    <n v="20"/>
    <n v="0"/>
    <n v="0"/>
    <n v="0"/>
    <n v="0"/>
    <n v="67.569999999999993"/>
    <n v="68.45"/>
    <n v="21"/>
    <s v="2017Plan"/>
    <d v="2021-11-01T00:00:00"/>
    <x v="0"/>
    <x v="20"/>
    <n v="0.3"/>
    <s v="N/A"/>
    <x v="2"/>
  </r>
  <r>
    <x v="5"/>
    <x v="10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20"/>
    <n v="0"/>
    <s v="N/A"/>
    <x v="2"/>
  </r>
  <r>
    <x v="5"/>
    <x v="10"/>
    <n v="28"/>
    <s v="Paddys Run 1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21"/>
    <n v="0"/>
    <n v="0"/>
    <x v="2"/>
  </r>
  <r>
    <x v="5"/>
    <x v="10"/>
    <n v="29"/>
    <s v="Trimble Co 05"/>
    <n v="15.9"/>
    <n v="0"/>
    <n v="13.1"/>
    <n v="13"/>
    <n v="188.9"/>
    <n v="11852"/>
    <n v="137"/>
    <n v="409"/>
    <n v="773"/>
    <n v="1"/>
    <n v="2"/>
    <n v="0"/>
    <n v="0"/>
    <n v="48.48"/>
    <n v="48.63"/>
    <n v="775"/>
    <s v="2017Plan"/>
    <d v="2021-11-01T00:00:00"/>
    <x v="0"/>
    <x v="22"/>
    <n v="11.289"/>
    <n v="4.6109999999999998"/>
    <x v="2"/>
  </r>
  <r>
    <x v="5"/>
    <x v="10"/>
    <n v="30"/>
    <s v="Trimble Co 06"/>
    <n v="11.9"/>
    <n v="0"/>
    <n v="9.8000000000000007"/>
    <n v="14"/>
    <n v="138.4"/>
    <n v="11587"/>
    <n v="97"/>
    <n v="409"/>
    <n v="566"/>
    <n v="1"/>
    <n v="3"/>
    <n v="0"/>
    <n v="0"/>
    <n v="47.4"/>
    <n v="47.61"/>
    <n v="569"/>
    <s v="2017Plan"/>
    <d v="2021-11-01T00:00:00"/>
    <x v="0"/>
    <x v="23"/>
    <n v="8.4489999999999998"/>
    <n v="3.4510000000000001"/>
    <x v="2"/>
  </r>
  <r>
    <x v="5"/>
    <x v="10"/>
    <n v="31"/>
    <s v="Trimble Co 07"/>
    <n v="15.5"/>
    <n v="0"/>
    <n v="12.8"/>
    <n v="16"/>
    <n v="179.1"/>
    <n v="11545"/>
    <n v="125"/>
    <n v="409"/>
    <n v="733"/>
    <n v="1"/>
    <n v="3"/>
    <n v="0"/>
    <n v="0"/>
    <n v="47.22"/>
    <n v="47.41"/>
    <n v="736"/>
    <s v="2017Plan"/>
    <d v="2021-11-01T00:00:00"/>
    <x v="0"/>
    <x v="24"/>
    <n v="9.7650000000000006"/>
    <n v="5.7350000000000003"/>
    <x v="2"/>
  </r>
  <r>
    <x v="5"/>
    <x v="10"/>
    <n v="32"/>
    <s v="Trimble Co 08"/>
    <n v="4.4000000000000004"/>
    <n v="0"/>
    <n v="3.6"/>
    <n v="10"/>
    <n v="49.1"/>
    <n v="11278"/>
    <n v="33"/>
    <n v="409"/>
    <n v="201"/>
    <n v="0"/>
    <n v="2"/>
    <n v="0"/>
    <n v="0"/>
    <n v="46.13"/>
    <n v="46.55"/>
    <n v="203"/>
    <s v="2017Plan"/>
    <d v="2021-11-01T00:00:00"/>
    <x v="0"/>
    <x v="25"/>
    <n v="2.7720000000000002"/>
    <n v="1.6280000000000001"/>
    <x v="2"/>
  </r>
  <r>
    <x v="5"/>
    <x v="10"/>
    <n v="33"/>
    <s v="Trimble Co 09"/>
    <n v="12.4"/>
    <n v="0"/>
    <n v="10.199999999999999"/>
    <n v="15"/>
    <n v="142.69999999999999"/>
    <n v="11499"/>
    <n v="99"/>
    <n v="409"/>
    <n v="584"/>
    <n v="1"/>
    <n v="3"/>
    <n v="0"/>
    <n v="0"/>
    <n v="47.03"/>
    <n v="47.25"/>
    <n v="586"/>
    <s v="2017Plan"/>
    <d v="2021-11-01T00:00:00"/>
    <x v="0"/>
    <x v="26"/>
    <n v="7.8120000000000003"/>
    <n v="4.5880000000000001"/>
    <x v="2"/>
  </r>
  <r>
    <x v="5"/>
    <x v="10"/>
    <n v="34"/>
    <s v="Trimble Co 10"/>
    <n v="1.3"/>
    <n v="0"/>
    <n v="1.1000000000000001"/>
    <n v="4"/>
    <n v="14.9"/>
    <n v="11300"/>
    <n v="10"/>
    <n v="409"/>
    <n v="61"/>
    <n v="0"/>
    <n v="1"/>
    <n v="0"/>
    <n v="0"/>
    <n v="46.22"/>
    <n v="46.75"/>
    <n v="62"/>
    <s v="2017Plan"/>
    <d v="2021-11-01T00:00:00"/>
    <x v="0"/>
    <x v="27"/>
    <n v="0.81900000000000006"/>
    <n v="0.48099999999999998"/>
    <x v="2"/>
  </r>
  <r>
    <x v="5"/>
    <x v="10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28"/>
    <s v="N/A"/>
    <n v="0"/>
    <x v="2"/>
  </r>
  <r>
    <x v="5"/>
    <x v="10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29"/>
    <n v="0"/>
    <s v="N/A"/>
    <x v="2"/>
  </r>
  <r>
    <x v="5"/>
    <x v="10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30"/>
    <s v="N/A"/>
    <n v="0"/>
    <x v="2"/>
  </r>
  <r>
    <x v="5"/>
    <x v="10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31"/>
    <s v="N/A"/>
    <n v="0"/>
    <x v="2"/>
  </r>
  <r>
    <x v="5"/>
    <x v="10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32"/>
    <s v="N/A"/>
    <n v="0"/>
    <x v="2"/>
  </r>
  <r>
    <x v="5"/>
    <x v="10"/>
    <n v="40"/>
    <s v="Dix Dam"/>
    <n v="4.9000000000000004"/>
    <n v="0"/>
    <n v="21.5"/>
    <n v="41"/>
    <s v=""/>
    <s v=""/>
    <n v="164"/>
    <n v="0"/>
    <n v="0"/>
    <s v=""/>
    <n v="0"/>
    <n v="0"/>
    <n v="0"/>
    <n v="0"/>
    <n v="0"/>
    <n v="0"/>
    <s v="2017Plan"/>
    <d v="2021-11-01T00:00:00"/>
    <x v="0"/>
    <x v="33"/>
    <n v="4.9000000000000004"/>
    <s v="N/A"/>
    <x v="3"/>
  </r>
  <r>
    <x v="5"/>
    <x v="10"/>
    <n v="41"/>
    <s v="Ohio Falls"/>
    <n v="27.6"/>
    <n v="0"/>
    <n v="100"/>
    <n v="0"/>
    <s v=""/>
    <s v=""/>
    <n v="720"/>
    <n v="0"/>
    <n v="0"/>
    <s v=""/>
    <n v="0"/>
    <n v="0"/>
    <n v="0"/>
    <n v="0"/>
    <n v="0"/>
    <n v="0"/>
    <s v="2017Plan"/>
    <d v="2021-11-01T00:00:00"/>
    <x v="0"/>
    <x v="34"/>
    <s v="N/A"/>
    <n v="27.6"/>
    <x v="3"/>
  </r>
  <r>
    <x v="5"/>
    <x v="10"/>
    <n v="42"/>
    <s v="Brown Solar"/>
    <n v="1.2"/>
    <n v="0"/>
    <n v="100"/>
    <n v="0"/>
    <s v=""/>
    <s v=""/>
    <n v="720"/>
    <n v="0"/>
    <n v="0"/>
    <s v=""/>
    <n v="0"/>
    <n v="0"/>
    <n v="0"/>
    <n v="0"/>
    <n v="0"/>
    <n v="0"/>
    <s v="2017Plan"/>
    <d v="2021-11-01T00:00:00"/>
    <x v="0"/>
    <x v="35"/>
    <n v="0.73199999999999998"/>
    <n v="0.46799999999999997"/>
    <x v="4"/>
  </r>
  <r>
    <x v="5"/>
    <x v="10"/>
    <n v="43"/>
    <s v="OVEC-K Min"/>
    <n v="11.2"/>
    <n v="0"/>
    <n v="100"/>
    <n v="0"/>
    <n v="1116"/>
    <n v="100000"/>
    <n v="720"/>
    <n v="29.1"/>
    <n v="325"/>
    <n v="0"/>
    <n v="0"/>
    <n v="0"/>
    <n v="0"/>
    <n v="29.11"/>
    <n v="29.11"/>
    <n v="325"/>
    <s v="2017Plan"/>
    <d v="2021-11-01T00:00:00"/>
    <x v="0"/>
    <x v="36"/>
    <n v="11.2"/>
    <s v="N/A"/>
    <x v="0"/>
  </r>
  <r>
    <x v="5"/>
    <x v="10"/>
    <n v="44"/>
    <s v="OVEC-K Max"/>
    <n v="6.8"/>
    <n v="0"/>
    <n v="28.8"/>
    <n v="43"/>
    <n v="682.7"/>
    <n v="100000"/>
    <n v="208"/>
    <n v="29.1"/>
    <n v="199"/>
    <n v="0"/>
    <n v="0"/>
    <n v="0"/>
    <n v="0"/>
    <n v="29.11"/>
    <n v="29.11"/>
    <n v="199"/>
    <s v="2017Plan"/>
    <d v="2021-11-01T00:00:00"/>
    <x v="0"/>
    <x v="36"/>
    <n v="6.8"/>
    <s v="N/A"/>
    <x v="0"/>
  </r>
  <r>
    <x v="5"/>
    <x v="10"/>
    <n v="45"/>
    <s v="OVEC-L Min"/>
    <n v="24.8"/>
    <n v="0"/>
    <n v="100"/>
    <n v="0"/>
    <n v="2484"/>
    <n v="100000"/>
    <n v="720"/>
    <n v="29.1"/>
    <n v="723"/>
    <n v="0"/>
    <n v="0"/>
    <n v="0"/>
    <n v="0"/>
    <n v="29.11"/>
    <n v="29.11"/>
    <n v="723"/>
    <s v="2017Plan"/>
    <d v="2021-11-01T00:00:00"/>
    <x v="0"/>
    <x v="36"/>
    <s v="N/A"/>
    <n v="24.8"/>
    <x v="0"/>
  </r>
  <r>
    <x v="5"/>
    <x v="10"/>
    <n v="46"/>
    <s v="OVEC-L Max"/>
    <n v="19.5"/>
    <n v="0"/>
    <n v="36.5"/>
    <n v="61"/>
    <n v="1946.2"/>
    <n v="100000"/>
    <n v="263"/>
    <n v="29.1"/>
    <n v="567"/>
    <n v="0"/>
    <n v="0"/>
    <n v="0"/>
    <n v="0"/>
    <n v="29.11"/>
    <n v="29.11"/>
    <n v="567"/>
    <s v="2017Plan"/>
    <d v="2021-11-01T00:00:00"/>
    <x v="0"/>
    <x v="36"/>
    <s v="N/A"/>
    <n v="19.5"/>
    <x v="0"/>
  </r>
  <r>
    <x v="5"/>
    <x v="10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5"/>
  </r>
  <r>
    <x v="5"/>
    <x v="10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5"/>
  </r>
  <r>
    <x v="5"/>
    <x v="10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5"/>
  </r>
  <r>
    <x v="5"/>
    <x v="10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5"/>
  </r>
  <r>
    <x v="5"/>
    <x v="10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5"/>
  </r>
  <r>
    <x v="5"/>
    <x v="10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5"/>
  </r>
  <r>
    <x v="5"/>
    <x v="10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5"/>
  </r>
  <r>
    <x v="5"/>
    <x v="10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5"/>
  </r>
  <r>
    <x v="5"/>
    <x v="10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5"/>
  </r>
  <r>
    <x v="5"/>
    <x v="10"/>
    <n v="56"/>
    <s v="PUR7X8 1"/>
    <n v="0.6"/>
    <n v="0"/>
    <n v="5"/>
    <n v="7"/>
    <s v=""/>
    <s v=""/>
    <n v="12"/>
    <n v="31.9"/>
    <n v="19"/>
    <s v=""/>
    <n v="0"/>
    <n v="0"/>
    <n v="4"/>
    <n v="39.03"/>
    <n v="39.03"/>
    <n v="23"/>
    <s v="2017Plan"/>
    <d v="2021-11-01T00:00:00"/>
    <x v="0"/>
    <x v="37"/>
    <s v="N/A"/>
    <s v="N/A"/>
    <x v="5"/>
  </r>
  <r>
    <x v="5"/>
    <x v="10"/>
    <n v="57"/>
    <s v="PUR7X8 2"/>
    <n v="0.4"/>
    <n v="0"/>
    <n v="3.3"/>
    <n v="6"/>
    <s v=""/>
    <s v=""/>
    <n v="8"/>
    <n v="30.1"/>
    <n v="12"/>
    <s v=""/>
    <n v="0"/>
    <n v="0"/>
    <n v="3"/>
    <n v="37.44"/>
    <n v="37.44"/>
    <n v="15"/>
    <s v="2017Plan"/>
    <d v="2021-11-01T00:00:00"/>
    <x v="0"/>
    <x v="37"/>
    <s v="N/A"/>
    <s v="N/A"/>
    <x v="5"/>
  </r>
  <r>
    <x v="5"/>
    <x v="10"/>
    <n v="58"/>
    <s v="PUR7X8 3"/>
    <n v="0.4"/>
    <n v="0"/>
    <n v="3.3"/>
    <n v="6"/>
    <s v=""/>
    <s v=""/>
    <n v="8"/>
    <n v="30.1"/>
    <n v="12"/>
    <s v=""/>
    <n v="0"/>
    <n v="0"/>
    <n v="3"/>
    <n v="37.44"/>
    <n v="37.44"/>
    <n v="15"/>
    <s v="2017Plan"/>
    <d v="2021-11-01T00:00:00"/>
    <x v="0"/>
    <x v="37"/>
    <s v="N/A"/>
    <s v="N/A"/>
    <x v="5"/>
  </r>
  <r>
    <x v="5"/>
    <x v="10"/>
    <n v="59"/>
    <s v="PUR7X8 4"/>
    <n v="0.1"/>
    <n v="0"/>
    <n v="0.8"/>
    <n v="1"/>
    <s v=""/>
    <s v=""/>
    <n v="2"/>
    <n v="26.7"/>
    <n v="3"/>
    <s v=""/>
    <n v="0"/>
    <n v="0"/>
    <n v="1"/>
    <n v="33.340000000000003"/>
    <n v="33.340000000000003"/>
    <n v="3"/>
    <s v="2017Plan"/>
    <d v="2021-11-01T00:00:00"/>
    <x v="0"/>
    <x v="37"/>
    <s v="N/A"/>
    <s v="N/A"/>
    <x v="5"/>
  </r>
  <r>
    <x v="5"/>
    <x v="10"/>
    <n v="60"/>
    <s v="NF5X16NF1"/>
    <n v="-10.1"/>
    <n v="0"/>
    <n v="7.2"/>
    <n v="23"/>
    <s v=""/>
    <s v=""/>
    <n v="317"/>
    <n v="43.3"/>
    <n v="-436"/>
    <s v=""/>
    <n v="0"/>
    <n v="0"/>
    <n v="112"/>
    <n v="32.159999999999997"/>
    <n v="32.159999999999997"/>
    <n v="-324"/>
    <s v="2017Plan"/>
    <d v="2021-11-01T00:00:00"/>
    <x v="0"/>
    <x v="37"/>
    <s v="N/A"/>
    <s v="N/A"/>
    <x v="6"/>
  </r>
  <r>
    <x v="5"/>
    <x v="10"/>
    <n v="61"/>
    <s v="NF7X8NF01"/>
    <n v="-2.8"/>
    <n v="0"/>
    <n v="11.6"/>
    <n v="30"/>
    <s v=""/>
    <s v=""/>
    <n v="234"/>
    <n v="38.299999999999997"/>
    <n v="-107"/>
    <s v=""/>
    <n v="0"/>
    <n v="0"/>
    <n v="26"/>
    <n v="29.06"/>
    <n v="29.06"/>
    <n v="-81"/>
    <s v="2017Plan"/>
    <d v="2021-11-01T00:00:00"/>
    <x v="0"/>
    <x v="37"/>
    <s v="N/A"/>
    <s v="N/A"/>
    <x v="6"/>
  </r>
  <r>
    <x v="5"/>
    <x v="10"/>
    <n v="62"/>
    <s v="NF2X16SAT1"/>
    <n v="-5.7"/>
    <n v="0"/>
    <n v="25.4"/>
    <n v="4"/>
    <s v=""/>
    <s v=""/>
    <n v="64"/>
    <n v="39.5"/>
    <n v="-225"/>
    <s v=""/>
    <n v="0"/>
    <n v="0"/>
    <n v="53"/>
    <n v="30.2"/>
    <n v="30.2"/>
    <n v="-172"/>
    <s v="2017Plan"/>
    <d v="2021-11-01T00:00:00"/>
    <x v="0"/>
    <x v="37"/>
    <s v="N/A"/>
    <s v="N/A"/>
    <x v="6"/>
  </r>
  <r>
    <x v="5"/>
    <x v="10"/>
    <n v="63"/>
    <s v="NF2X16SUN1"/>
    <n v="-4"/>
    <n v="0"/>
    <n v="17.7"/>
    <n v="4"/>
    <s v=""/>
    <s v=""/>
    <n v="50"/>
    <n v="38.299999999999997"/>
    <n v="-151"/>
    <s v=""/>
    <n v="0"/>
    <n v="0"/>
    <n v="36"/>
    <n v="29.07"/>
    <n v="29.07"/>
    <n v="-115"/>
    <s v="2017Plan"/>
    <d v="2021-11-01T00:00:00"/>
    <x v="0"/>
    <x v="37"/>
    <s v="N/A"/>
    <s v="N/A"/>
    <x v="6"/>
  </r>
  <r>
    <x v="5"/>
    <x v="10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6"/>
  </r>
  <r>
    <x v="5"/>
    <x v="10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6"/>
  </r>
  <r>
    <x v="5"/>
    <x v="10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6"/>
  </r>
  <r>
    <x v="5"/>
    <x v="10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6"/>
  </r>
  <r>
    <x v="5"/>
    <x v="10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11-01T00:00:00"/>
    <x v="0"/>
    <x v="37"/>
    <s v="N/A"/>
    <s v="N/A"/>
    <x v="7"/>
  </r>
  <r>
    <x v="5"/>
    <x v="10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37"/>
    <s v="N/A"/>
    <s v="N/A"/>
    <x v="1"/>
  </r>
  <r>
    <x v="5"/>
    <x v="10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37"/>
    <s v="N/A"/>
    <s v="N/A"/>
    <x v="1"/>
  </r>
  <r>
    <x v="5"/>
    <x v="10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37"/>
    <s v="N/A"/>
    <s v="N/A"/>
    <x v="1"/>
  </r>
  <r>
    <x v="5"/>
    <x v="10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37"/>
    <s v="N/A"/>
    <s v="N/A"/>
    <x v="1"/>
  </r>
  <r>
    <x v="5"/>
    <x v="10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1-01T00:00:00"/>
    <x v="0"/>
    <x v="38"/>
    <s v="N/A"/>
    <n v="0"/>
    <x v="2"/>
  </r>
  <r>
    <x v="5"/>
    <x v="11"/>
    <n v="1"/>
    <s v="Brown 1"/>
    <n v="8.1"/>
    <n v="0"/>
    <n v="10.199999999999999"/>
    <n v="1"/>
    <n v="95.8"/>
    <n v="11783"/>
    <n v="207"/>
    <n v="287.5"/>
    <n v="275"/>
    <n v="1"/>
    <n v="19"/>
    <n v="0"/>
    <n v="25"/>
    <n v="36.950000000000003"/>
    <n v="39.32"/>
    <n v="320"/>
    <s v="2017Plan"/>
    <d v="2021-12-01T00:00:00"/>
    <x v="0"/>
    <x v="0"/>
    <n v="8.1"/>
    <s v="N/A"/>
    <x v="0"/>
  </r>
  <r>
    <x v="5"/>
    <x v="11"/>
    <n v="2"/>
    <s v="Brown 2"/>
    <n v="23.3"/>
    <n v="0"/>
    <n v="18.600000000000001"/>
    <n v="2"/>
    <n v="254.9"/>
    <n v="10956"/>
    <n v="345"/>
    <n v="287.5"/>
    <n v="733"/>
    <n v="2"/>
    <n v="37"/>
    <n v="0"/>
    <n v="54"/>
    <n v="33.81"/>
    <n v="35.4"/>
    <n v="824"/>
    <s v="2017Plan"/>
    <d v="2021-12-01T00:00:00"/>
    <x v="0"/>
    <x v="1"/>
    <n v="23.3"/>
    <s v="N/A"/>
    <x v="0"/>
  </r>
  <r>
    <x v="5"/>
    <x v="11"/>
    <n v="3"/>
    <s v="Brown 3"/>
    <n v="71.099999999999994"/>
    <n v="0"/>
    <n v="23.1"/>
    <n v="4"/>
    <n v="865.3"/>
    <n v="12167"/>
    <n v="458"/>
    <n v="287.5"/>
    <n v="2488"/>
    <n v="4"/>
    <n v="90"/>
    <n v="0"/>
    <n v="226"/>
    <n v="38.15"/>
    <n v="39.42"/>
    <n v="2803"/>
    <s v="2017Plan"/>
    <d v="2021-12-01T00:00:00"/>
    <x v="0"/>
    <x v="2"/>
    <n v="71.099999999999994"/>
    <s v="N/A"/>
    <x v="0"/>
  </r>
  <r>
    <x v="5"/>
    <x v="11"/>
    <n v="4"/>
    <s v="Ghent 1"/>
    <n v="276.7"/>
    <n v="0"/>
    <n v="78.099999999999994"/>
    <n v="2"/>
    <n v="2870.4"/>
    <n v="10373"/>
    <n v="661"/>
    <n v="213.6"/>
    <n v="6132"/>
    <n v="2"/>
    <n v="50"/>
    <n v="0"/>
    <n v="581"/>
    <n v="24.26"/>
    <n v="24.44"/>
    <n v="6763"/>
    <s v="2017Plan"/>
    <d v="2021-12-01T00:00:00"/>
    <x v="0"/>
    <x v="3"/>
    <n v="276.7"/>
    <s v="N/A"/>
    <x v="0"/>
  </r>
  <r>
    <x v="5"/>
    <x v="11"/>
    <n v="5"/>
    <s v="Ghent 2"/>
    <n v="283.3"/>
    <n v="0"/>
    <n v="80.2"/>
    <n v="2"/>
    <n v="2921.6"/>
    <n v="10315"/>
    <n v="692"/>
    <n v="213.6"/>
    <n v="6242"/>
    <n v="2"/>
    <n v="44"/>
    <n v="0"/>
    <n v="348"/>
    <n v="23.26"/>
    <n v="23.42"/>
    <n v="6634"/>
    <s v="2017Plan"/>
    <d v="2021-12-01T00:00:00"/>
    <x v="0"/>
    <x v="4"/>
    <n v="283.3"/>
    <s v="N/A"/>
    <x v="0"/>
  </r>
  <r>
    <x v="5"/>
    <x v="11"/>
    <n v="6"/>
    <s v="Ghent 3"/>
    <n v="259.2"/>
    <n v="0"/>
    <n v="72.900000000000006"/>
    <n v="2"/>
    <n v="2895.6"/>
    <n v="11169"/>
    <n v="671"/>
    <n v="213.6"/>
    <n v="6186"/>
    <n v="3"/>
    <n v="66"/>
    <n v="0"/>
    <n v="530"/>
    <n v="25.91"/>
    <n v="26.16"/>
    <n v="6782"/>
    <s v="2017Plan"/>
    <d v="2021-12-01T00:00:00"/>
    <x v="0"/>
    <x v="5"/>
    <n v="259.2"/>
    <s v="N/A"/>
    <x v="0"/>
  </r>
  <r>
    <x v="5"/>
    <x v="11"/>
    <n v="7"/>
    <s v="Ghent 4"/>
    <n v="286.2"/>
    <n v="0"/>
    <n v="79"/>
    <n v="2"/>
    <n v="3115.7"/>
    <n v="10885"/>
    <n v="677"/>
    <n v="213.6"/>
    <n v="6656"/>
    <n v="4"/>
    <n v="87"/>
    <n v="0"/>
    <n v="607"/>
    <n v="25.38"/>
    <n v="25.68"/>
    <n v="7350"/>
    <s v="2017Plan"/>
    <d v="2021-12-01T00:00:00"/>
    <x v="0"/>
    <x v="6"/>
    <n v="286.2"/>
    <s v="N/A"/>
    <x v="0"/>
  </r>
  <r>
    <x v="5"/>
    <x v="11"/>
    <n v="8"/>
    <s v="Mill Creek 1"/>
    <n v="178.1"/>
    <n v="0"/>
    <n v="79.8"/>
    <n v="2"/>
    <n v="1874.9"/>
    <n v="10525"/>
    <n v="697"/>
    <n v="208.4"/>
    <n v="3908"/>
    <n v="4"/>
    <n v="19"/>
    <n v="0"/>
    <n v="169"/>
    <n v="22.88"/>
    <n v="22.99"/>
    <n v="4096"/>
    <s v="2017Plan"/>
    <d v="2021-12-01T00:00:00"/>
    <x v="0"/>
    <x v="7"/>
    <s v="N/A"/>
    <n v="178.1"/>
    <x v="0"/>
  </r>
  <r>
    <x v="5"/>
    <x v="11"/>
    <n v="9"/>
    <s v="Mill Creek 2"/>
    <n v="177.6"/>
    <n v="0"/>
    <n v="80.900000000000006"/>
    <n v="2"/>
    <n v="1889.1"/>
    <n v="10635"/>
    <n v="686"/>
    <n v="208.4"/>
    <n v="3937"/>
    <n v="4"/>
    <n v="19"/>
    <n v="0"/>
    <n v="212"/>
    <n v="23.36"/>
    <n v="23.47"/>
    <n v="4168"/>
    <s v="2017Plan"/>
    <d v="2021-12-01T00:00:00"/>
    <x v="0"/>
    <x v="8"/>
    <s v="N/A"/>
    <n v="177.6"/>
    <x v="0"/>
  </r>
  <r>
    <x v="5"/>
    <x v="11"/>
    <n v="10"/>
    <s v="Mill Creek 3"/>
    <n v="217.8"/>
    <n v="0"/>
    <n v="75.400000000000006"/>
    <n v="2"/>
    <n v="2319.3000000000002"/>
    <n v="10649"/>
    <n v="668"/>
    <n v="208.4"/>
    <n v="4834"/>
    <n v="12"/>
    <n v="53"/>
    <n v="0"/>
    <n v="293"/>
    <n v="23.54"/>
    <n v="23.78"/>
    <n v="5179"/>
    <s v="2017Plan"/>
    <d v="2021-12-01T00:00:00"/>
    <x v="0"/>
    <x v="9"/>
    <s v="N/A"/>
    <n v="217.8"/>
    <x v="0"/>
  </r>
  <r>
    <x v="5"/>
    <x v="11"/>
    <n v="11"/>
    <s v="Mill Creek 4"/>
    <n v="302"/>
    <n v="0"/>
    <n v="83.5"/>
    <n v="2"/>
    <n v="3129.1"/>
    <n v="10363"/>
    <n v="676"/>
    <n v="208.4"/>
    <n v="6521"/>
    <n v="19"/>
    <n v="84"/>
    <n v="0"/>
    <n v="376"/>
    <n v="22.84"/>
    <n v="23.12"/>
    <n v="6982"/>
    <s v="2017Plan"/>
    <d v="2021-12-01T00:00:00"/>
    <x v="0"/>
    <x v="10"/>
    <s v="N/A"/>
    <n v="302"/>
    <x v="0"/>
  </r>
  <r>
    <x v="5"/>
    <x v="11"/>
    <n v="12"/>
    <s v="Trimble County 1"/>
    <n v="216.4"/>
    <n v="0"/>
    <n v="78.599999999999994"/>
    <n v="1"/>
    <n v="2304.6"/>
    <n v="10652"/>
    <n v="670"/>
    <n v="209"/>
    <n v="4816"/>
    <n v="4"/>
    <n v="15"/>
    <n v="0"/>
    <n v="300"/>
    <n v="23.65"/>
    <n v="23.72"/>
    <n v="5132"/>
    <s v="2017Plan"/>
    <d v="2021-12-01T00:00:00"/>
    <x v="0"/>
    <x v="11"/>
    <s v="N/A"/>
    <n v="216.4"/>
    <x v="0"/>
  </r>
  <r>
    <x v="5"/>
    <x v="11"/>
    <n v="13"/>
    <s v="Trimble County 2"/>
    <n v="372.6"/>
    <n v="0"/>
    <n v="87.9"/>
    <n v="1"/>
    <n v="3399"/>
    <n v="9122"/>
    <n v="681"/>
    <n v="217.2"/>
    <n v="7384"/>
    <n v="14"/>
    <n v="59"/>
    <n v="0"/>
    <n v="566"/>
    <n v="21.34"/>
    <n v="21.5"/>
    <n v="8010"/>
    <s v="2017Plan"/>
    <d v="2021-12-01T00:00:00"/>
    <x v="0"/>
    <x v="12"/>
    <n v="301.80600000000004"/>
    <n v="70.794000000000011"/>
    <x v="0"/>
  </r>
  <r>
    <x v="5"/>
    <x v="11"/>
    <n v="14"/>
    <s v="Cane Run 7 1x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3"/>
    <n v="0"/>
    <n v="0"/>
    <x v="1"/>
  </r>
  <r>
    <x v="5"/>
    <x v="11"/>
    <n v="15"/>
    <s v="Cane Run 7 2X1"/>
    <n v="246"/>
    <n v="0"/>
    <n v="48.4"/>
    <n v="11"/>
    <n v="1729.3"/>
    <n v="7029"/>
    <n v="472"/>
    <n v="425.8"/>
    <n v="7362"/>
    <n v="32"/>
    <n v="137"/>
    <n v="0"/>
    <n v="411"/>
    <n v="31.6"/>
    <n v="32.159999999999997"/>
    <n v="7911"/>
    <s v="2017Plan"/>
    <d v="2021-12-01T00:00:00"/>
    <x v="0"/>
    <x v="13"/>
    <n v="191.88"/>
    <n v="54.12"/>
    <x v="1"/>
  </r>
  <r>
    <x v="5"/>
    <x v="11"/>
    <n v="16"/>
    <s v="Brown 5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4"/>
    <n v="0"/>
    <n v="0"/>
    <x v="2"/>
  </r>
  <r>
    <x v="5"/>
    <x v="11"/>
    <n v="17"/>
    <s v="Brown 5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4"/>
    <n v="0"/>
    <n v="0"/>
    <x v="2"/>
  </r>
  <r>
    <x v="5"/>
    <x v="11"/>
    <n v="18"/>
    <s v="Brown 6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5"/>
    <n v="0"/>
    <n v="0"/>
    <x v="2"/>
  </r>
  <r>
    <x v="5"/>
    <x v="11"/>
    <n v="19"/>
    <s v="Brown 7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6"/>
    <n v="0"/>
    <n v="0"/>
    <x v="2"/>
  </r>
  <r>
    <x v="5"/>
    <x v="11"/>
    <n v="20"/>
    <s v="Brown 8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7"/>
    <n v="0"/>
    <s v="N/A"/>
    <x v="2"/>
  </r>
  <r>
    <x v="5"/>
    <x v="11"/>
    <n v="21"/>
    <s v="Brown 8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7"/>
    <n v="0"/>
    <s v="N/A"/>
    <x v="2"/>
  </r>
  <r>
    <x v="5"/>
    <x v="11"/>
    <n v="22"/>
    <s v="Brown 9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8"/>
    <n v="0"/>
    <s v="N/A"/>
    <x v="2"/>
  </r>
  <r>
    <x v="5"/>
    <x v="11"/>
    <n v="23"/>
    <s v="Brown 9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8"/>
    <n v="0"/>
    <s v="N/A"/>
    <x v="2"/>
  </r>
  <r>
    <x v="5"/>
    <x v="11"/>
    <n v="24"/>
    <s v="Brown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9"/>
    <n v="0"/>
    <s v="N/A"/>
    <x v="2"/>
  </r>
  <r>
    <x v="5"/>
    <x v="11"/>
    <n v="25"/>
    <s v="Brown 10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19"/>
    <n v="0"/>
    <s v="N/A"/>
    <x v="2"/>
  </r>
  <r>
    <x v="5"/>
    <x v="11"/>
    <n v="26"/>
    <s v="Brow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20"/>
    <n v="0"/>
    <s v="N/A"/>
    <x v="2"/>
  </r>
  <r>
    <x v="5"/>
    <x v="11"/>
    <n v="27"/>
    <s v="Brown 11 ICE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20"/>
    <n v="0"/>
    <s v="N/A"/>
    <x v="2"/>
  </r>
  <r>
    <x v="5"/>
    <x v="11"/>
    <n v="28"/>
    <s v="Paddys Run 1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21"/>
    <n v="0"/>
    <n v="0"/>
    <x v="2"/>
  </r>
  <r>
    <x v="5"/>
    <x v="11"/>
    <n v="29"/>
    <s v="Trimble Co 05"/>
    <n v="7.1"/>
    <n v="0"/>
    <n v="5.3"/>
    <n v="10"/>
    <n v="82.8"/>
    <n v="11642"/>
    <n v="57"/>
    <n v="428"/>
    <n v="354"/>
    <n v="0"/>
    <n v="2"/>
    <n v="0"/>
    <n v="0"/>
    <n v="49.83"/>
    <n v="50.1"/>
    <n v="356"/>
    <s v="2017Plan"/>
    <d v="2021-12-01T00:00:00"/>
    <x v="0"/>
    <x v="22"/>
    <n v="5.0409999999999995"/>
    <n v="2.0589999999999997"/>
    <x v="2"/>
  </r>
  <r>
    <x v="5"/>
    <x v="11"/>
    <n v="30"/>
    <s v="Trimble Co 06"/>
    <n v="7.8"/>
    <n v="0"/>
    <n v="5.9"/>
    <n v="14"/>
    <n v="90.2"/>
    <n v="11518"/>
    <n v="61"/>
    <n v="428"/>
    <n v="386"/>
    <n v="1"/>
    <n v="3"/>
    <n v="0"/>
    <n v="0"/>
    <n v="49.3"/>
    <n v="49.64"/>
    <n v="389"/>
    <s v="2017Plan"/>
    <d v="2021-12-01T00:00:00"/>
    <x v="0"/>
    <x v="23"/>
    <n v="5.5379999999999994"/>
    <n v="2.262"/>
    <x v="2"/>
  </r>
  <r>
    <x v="5"/>
    <x v="11"/>
    <n v="31"/>
    <s v="Trimble Co 07"/>
    <n v="5.2"/>
    <n v="0"/>
    <n v="3.9"/>
    <n v="15"/>
    <n v="61.3"/>
    <n v="11829"/>
    <n v="43"/>
    <n v="428"/>
    <n v="263"/>
    <n v="1"/>
    <n v="3"/>
    <n v="0"/>
    <n v="0"/>
    <n v="50.63"/>
    <n v="51.18"/>
    <n v="265"/>
    <s v="2017Plan"/>
    <d v="2021-12-01T00:00:00"/>
    <x v="0"/>
    <x v="24"/>
    <n v="3.2760000000000002"/>
    <n v="1.9239999999999999"/>
    <x v="2"/>
  </r>
  <r>
    <x v="5"/>
    <x v="11"/>
    <n v="32"/>
    <s v="Trimble Co 08"/>
    <n v="0.2"/>
    <n v="0"/>
    <n v="0.2"/>
    <n v="1"/>
    <n v="2.9"/>
    <n v="11658"/>
    <n v="2"/>
    <n v="428"/>
    <n v="12"/>
    <n v="0"/>
    <n v="0"/>
    <n v="0"/>
    <n v="0"/>
    <n v="49.9"/>
    <n v="50.58"/>
    <n v="13"/>
    <s v="2017Plan"/>
    <d v="2021-12-01T00:00:00"/>
    <x v="0"/>
    <x v="25"/>
    <n v="0.126"/>
    <n v="7.3999999999999996E-2"/>
    <x v="2"/>
  </r>
  <r>
    <x v="5"/>
    <x v="11"/>
    <n v="33"/>
    <s v="Trimble Co 09"/>
    <n v="3.5"/>
    <n v="0"/>
    <n v="2.7"/>
    <n v="7"/>
    <n v="39.700000000000003"/>
    <n v="11234"/>
    <n v="26"/>
    <n v="428"/>
    <n v="170"/>
    <n v="0"/>
    <n v="1"/>
    <n v="0"/>
    <n v="0"/>
    <n v="48.08"/>
    <n v="48.45"/>
    <n v="171"/>
    <s v="2017Plan"/>
    <d v="2021-12-01T00:00:00"/>
    <x v="0"/>
    <x v="26"/>
    <n v="2.2050000000000001"/>
    <n v="1.2949999999999999"/>
    <x v="2"/>
  </r>
  <r>
    <x v="5"/>
    <x v="11"/>
    <n v="34"/>
    <s v="Trimble Co 10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27"/>
    <n v="0"/>
    <n v="0"/>
    <x v="2"/>
  </r>
  <r>
    <x v="5"/>
    <x v="11"/>
    <n v="35"/>
    <s v="Cane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28"/>
    <s v="N/A"/>
    <n v="0"/>
    <x v="2"/>
  </r>
  <r>
    <x v="5"/>
    <x v="11"/>
    <n v="36"/>
    <s v="Haefling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29"/>
    <n v="0"/>
    <s v="N/A"/>
    <x v="2"/>
  </r>
  <r>
    <x v="5"/>
    <x v="11"/>
    <n v="37"/>
    <s v="Paddys Run 1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30"/>
    <s v="N/A"/>
    <n v="0"/>
    <x v="2"/>
  </r>
  <r>
    <x v="5"/>
    <x v="11"/>
    <n v="38"/>
    <s v="Paddys Run 1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31"/>
    <s v="N/A"/>
    <n v="0"/>
    <x v="2"/>
  </r>
  <r>
    <x v="5"/>
    <x v="11"/>
    <n v="39"/>
    <s v="Zorn 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32"/>
    <s v="N/A"/>
    <n v="0"/>
    <x v="2"/>
  </r>
  <r>
    <x v="5"/>
    <x v="11"/>
    <n v="40"/>
    <s v="Dix Dam"/>
    <n v="9.1999999999999993"/>
    <n v="0"/>
    <n v="39.4"/>
    <n v="36"/>
    <s v=""/>
    <s v=""/>
    <n v="299"/>
    <n v="0"/>
    <n v="0"/>
    <s v=""/>
    <n v="0"/>
    <n v="0"/>
    <n v="0"/>
    <n v="0"/>
    <n v="0"/>
    <n v="0"/>
    <s v="2017Plan"/>
    <d v="2021-12-01T00:00:00"/>
    <x v="0"/>
    <x v="33"/>
    <n v="9.1999999999999993"/>
    <s v="N/A"/>
    <x v="3"/>
  </r>
  <r>
    <x v="5"/>
    <x v="11"/>
    <n v="41"/>
    <s v="Ohio Falls"/>
    <n v="20.7"/>
    <n v="0"/>
    <n v="100"/>
    <n v="0"/>
    <s v=""/>
    <s v=""/>
    <n v="744"/>
    <n v="0"/>
    <n v="0"/>
    <s v=""/>
    <n v="0"/>
    <n v="0"/>
    <n v="0"/>
    <n v="0"/>
    <n v="0"/>
    <n v="0"/>
    <s v="2017Plan"/>
    <d v="2021-12-01T00:00:00"/>
    <x v="0"/>
    <x v="34"/>
    <s v="N/A"/>
    <n v="20.7"/>
    <x v="3"/>
  </r>
  <r>
    <x v="5"/>
    <x v="11"/>
    <n v="42"/>
    <s v="Brown Solar"/>
    <n v="0.9"/>
    <n v="0"/>
    <n v="100"/>
    <n v="0"/>
    <s v=""/>
    <s v=""/>
    <n v="744"/>
    <n v="0"/>
    <n v="0"/>
    <s v=""/>
    <n v="0"/>
    <n v="0"/>
    <n v="0"/>
    <n v="0"/>
    <n v="0"/>
    <n v="0"/>
    <s v="2017Plan"/>
    <d v="2021-12-01T00:00:00"/>
    <x v="0"/>
    <x v="35"/>
    <n v="0.54900000000000004"/>
    <n v="0.35100000000000003"/>
    <x v="4"/>
  </r>
  <r>
    <x v="5"/>
    <x v="11"/>
    <n v="43"/>
    <s v="OVEC-K Min"/>
    <n v="11.5"/>
    <n v="0"/>
    <n v="100"/>
    <n v="0"/>
    <n v="1153.2"/>
    <n v="100000"/>
    <n v="744"/>
    <n v="29.1"/>
    <n v="336"/>
    <n v="0"/>
    <n v="0"/>
    <n v="0"/>
    <n v="0"/>
    <n v="29.11"/>
    <n v="29.11"/>
    <n v="336"/>
    <s v="2017Plan"/>
    <d v="2021-12-01T00:00:00"/>
    <x v="0"/>
    <x v="36"/>
    <n v="11.5"/>
    <s v="N/A"/>
    <x v="0"/>
  </r>
  <r>
    <x v="5"/>
    <x v="11"/>
    <n v="44"/>
    <s v="OVEC-K Max"/>
    <n v="3.1"/>
    <n v="0"/>
    <n v="12.5"/>
    <n v="36"/>
    <n v="306.89999999999998"/>
    <n v="100000"/>
    <n v="93"/>
    <n v="29.1"/>
    <n v="89"/>
    <n v="0"/>
    <n v="0"/>
    <n v="0"/>
    <n v="0"/>
    <n v="29.11"/>
    <n v="29.11"/>
    <n v="89"/>
    <s v="2017Plan"/>
    <d v="2021-12-01T00:00:00"/>
    <x v="0"/>
    <x v="36"/>
    <n v="3.1"/>
    <s v="N/A"/>
    <x v="0"/>
  </r>
  <r>
    <x v="5"/>
    <x v="11"/>
    <n v="45"/>
    <s v="OVEC-L Min"/>
    <n v="25.7"/>
    <n v="0"/>
    <n v="100"/>
    <n v="0"/>
    <n v="2566.8000000000002"/>
    <n v="100000"/>
    <n v="744"/>
    <n v="29.1"/>
    <n v="747"/>
    <n v="0"/>
    <n v="0"/>
    <n v="0"/>
    <n v="0"/>
    <n v="29.11"/>
    <n v="29.11"/>
    <n v="747"/>
    <s v="2017Plan"/>
    <d v="2021-12-01T00:00:00"/>
    <x v="0"/>
    <x v="36"/>
    <s v="N/A"/>
    <n v="25.7"/>
    <x v="0"/>
  </r>
  <r>
    <x v="5"/>
    <x v="11"/>
    <n v="46"/>
    <s v="OVEC-L Max"/>
    <n v="13.4"/>
    <n v="0"/>
    <n v="24.1"/>
    <n v="49"/>
    <n v="1339.4"/>
    <n v="100000"/>
    <n v="179"/>
    <n v="29.1"/>
    <n v="390"/>
    <n v="0"/>
    <n v="0"/>
    <n v="0"/>
    <n v="0"/>
    <n v="29.11"/>
    <n v="29.11"/>
    <n v="390"/>
    <s v="2017Plan"/>
    <d v="2021-12-01T00:00:00"/>
    <x v="0"/>
    <x v="36"/>
    <s v="N/A"/>
    <n v="13.4"/>
    <x v="0"/>
  </r>
  <r>
    <x v="5"/>
    <x v="11"/>
    <n v="47"/>
    <s v="PURP5X16a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48"/>
    <s v="PURP5X16a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49"/>
    <s v="PURP5X16a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50"/>
    <s v="PURP5X16a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51"/>
    <s v="PURP7x24H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52"/>
    <s v="PURP2x16 1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53"/>
    <s v="PURP2x16 2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54"/>
    <s v="PURP2x16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55"/>
    <s v="PURP2x16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56"/>
    <s v="PUR7X8 1"/>
    <n v="0.1"/>
    <n v="0"/>
    <n v="0.4"/>
    <n v="1"/>
    <s v=""/>
    <s v=""/>
    <n v="1"/>
    <n v="29.8"/>
    <n v="1"/>
    <s v=""/>
    <n v="0"/>
    <n v="0"/>
    <n v="0"/>
    <n v="36.549999999999997"/>
    <n v="36.549999999999997"/>
    <n v="2"/>
    <s v="2017Plan"/>
    <d v="2021-12-01T00:00:00"/>
    <x v="0"/>
    <x v="37"/>
    <s v="N/A"/>
    <s v="N/A"/>
    <x v="5"/>
  </r>
  <r>
    <x v="5"/>
    <x v="11"/>
    <n v="57"/>
    <s v="PUR7X8 2"/>
    <n v="0.1"/>
    <n v="0"/>
    <n v="0.4"/>
    <n v="1"/>
    <s v=""/>
    <s v=""/>
    <n v="1"/>
    <n v="29.8"/>
    <n v="1"/>
    <s v=""/>
    <n v="0"/>
    <n v="0"/>
    <n v="0"/>
    <n v="36.549999999999997"/>
    <n v="36.549999999999997"/>
    <n v="2"/>
    <s v="2017Plan"/>
    <d v="2021-12-01T00:00:00"/>
    <x v="0"/>
    <x v="37"/>
    <s v="N/A"/>
    <s v="N/A"/>
    <x v="5"/>
  </r>
  <r>
    <x v="5"/>
    <x v="11"/>
    <n v="58"/>
    <s v="PUR7X8 3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59"/>
    <s v="PUR7X8 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5"/>
  </r>
  <r>
    <x v="5"/>
    <x v="11"/>
    <n v="60"/>
    <s v="NF5X16NF1"/>
    <n v="-41.3"/>
    <n v="0"/>
    <n v="28.1"/>
    <n v="23"/>
    <s v=""/>
    <s v=""/>
    <n v="368"/>
    <n v="41.9"/>
    <n v="-1731"/>
    <s v=""/>
    <n v="0"/>
    <n v="0"/>
    <n v="453"/>
    <n v="30.93"/>
    <n v="30.93"/>
    <n v="-1278"/>
    <s v="2017Plan"/>
    <d v="2021-12-01T00:00:00"/>
    <x v="0"/>
    <x v="37"/>
    <s v="N/A"/>
    <s v="N/A"/>
    <x v="6"/>
  </r>
  <r>
    <x v="5"/>
    <x v="11"/>
    <n v="61"/>
    <s v="NF7X8NF01"/>
    <n v="-10.199999999999999"/>
    <n v="0"/>
    <n v="41.1"/>
    <n v="31"/>
    <s v=""/>
    <s v=""/>
    <n v="248"/>
    <n v="40.700000000000003"/>
    <n v="-414"/>
    <s v=""/>
    <n v="0"/>
    <n v="0"/>
    <n v="100"/>
    <n v="30.8"/>
    <n v="30.8"/>
    <n v="-314"/>
    <s v="2017Plan"/>
    <d v="2021-12-01T00:00:00"/>
    <x v="0"/>
    <x v="37"/>
    <s v="N/A"/>
    <s v="N/A"/>
    <x v="6"/>
  </r>
  <r>
    <x v="5"/>
    <x v="11"/>
    <n v="62"/>
    <s v="NF2X16SAT1"/>
    <n v="-12.4"/>
    <n v="0"/>
    <n v="55.2"/>
    <n v="4"/>
    <s v=""/>
    <s v=""/>
    <n v="64"/>
    <n v="38.200000000000003"/>
    <n v="-472"/>
    <s v=""/>
    <n v="0"/>
    <n v="0"/>
    <n v="116"/>
    <n v="28.83"/>
    <n v="28.83"/>
    <n v="-357"/>
    <s v="2017Plan"/>
    <d v="2021-12-01T00:00:00"/>
    <x v="0"/>
    <x v="37"/>
    <s v="N/A"/>
    <s v="N/A"/>
    <x v="6"/>
  </r>
  <r>
    <x v="5"/>
    <x v="11"/>
    <n v="63"/>
    <s v="NF2X16SUN1"/>
    <n v="-5.5"/>
    <n v="0"/>
    <n v="24.8"/>
    <n v="4"/>
    <s v=""/>
    <s v=""/>
    <n v="64"/>
    <n v="39.9"/>
    <n v="-221"/>
    <s v=""/>
    <n v="0"/>
    <n v="0"/>
    <n v="53"/>
    <n v="30.36"/>
    <n v="30.36"/>
    <n v="-168"/>
    <s v="2017Plan"/>
    <d v="2021-12-01T00:00:00"/>
    <x v="0"/>
    <x v="37"/>
    <s v="N/A"/>
    <s v="N/A"/>
    <x v="6"/>
  </r>
  <r>
    <x v="5"/>
    <x v="11"/>
    <n v="64"/>
    <s v="F5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6"/>
  </r>
  <r>
    <x v="5"/>
    <x v="11"/>
    <n v="65"/>
    <s v="FH7X24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6"/>
  </r>
  <r>
    <x v="5"/>
    <x v="11"/>
    <n v="66"/>
    <s v="F7X8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6"/>
  </r>
  <r>
    <x v="5"/>
    <x v="11"/>
    <n v="67"/>
    <s v="F2X16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6"/>
  </r>
  <r>
    <x v="5"/>
    <x v="11"/>
    <n v="68"/>
    <s v="CSR Airg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69"/>
    <s v="CSR Infiltrat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0"/>
    <s v="CSR NAS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1"/>
    <s v="CSR Cemex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2"/>
    <s v="CSR Carb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3"/>
    <s v="CSR OldCastle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4"/>
    <s v="CSR RRDonnelley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5"/>
    <s v="CSR AirLiquide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6"/>
    <s v="CSR RiverView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7"/>
    <s v="CSR Warrior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8"/>
    <s v="CSR WebsterCo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79"/>
    <s v="CSR RobertsBros"/>
    <n v="0"/>
    <n v="0"/>
    <n v="0"/>
    <n v="0"/>
    <s v=""/>
    <s v=""/>
    <n v="0"/>
    <n v="0"/>
    <n v="0"/>
    <s v=""/>
    <n v="0"/>
    <n v="0"/>
    <n v="0"/>
    <n v="0"/>
    <n v="0"/>
    <n v="0"/>
    <s v="2017Plan"/>
    <d v="2021-12-01T00:00:00"/>
    <x v="0"/>
    <x v="37"/>
    <s v="N/A"/>
    <s v="N/A"/>
    <x v="7"/>
  </r>
  <r>
    <x v="5"/>
    <x v="11"/>
    <n v="80"/>
    <s v="CC1X1 01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37"/>
    <s v="N/A"/>
    <s v="N/A"/>
    <x v="1"/>
  </r>
  <r>
    <x v="5"/>
    <x v="11"/>
    <n v="81"/>
    <s v="CC1X1 02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37"/>
    <s v="N/A"/>
    <s v="N/A"/>
    <x v="1"/>
  </r>
  <r>
    <x v="5"/>
    <x v="11"/>
    <n v="82"/>
    <s v="CC1X1 0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37"/>
    <s v="N/A"/>
    <s v="N/A"/>
    <x v="1"/>
  </r>
  <r>
    <x v="5"/>
    <x v="11"/>
    <n v="83"/>
    <s v="CC1X1 04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37"/>
    <s v="N/A"/>
    <s v="N/A"/>
    <x v="1"/>
  </r>
  <r>
    <x v="5"/>
    <x v="11"/>
    <n v="84"/>
    <s v="Bluegrass 3"/>
    <n v="0"/>
    <n v="0"/>
    <n v="0"/>
    <n v="0"/>
    <n v="0"/>
    <n v="0"/>
    <n v="0"/>
    <n v="0"/>
    <n v="0"/>
    <n v="0"/>
    <n v="0"/>
    <n v="0"/>
    <n v="0"/>
    <n v="0"/>
    <n v="0"/>
    <n v="0"/>
    <s v="2017Plan"/>
    <d v="2021-12-01T00:00:00"/>
    <x v="0"/>
    <x v="38"/>
    <s v="N/A"/>
    <n v="0"/>
    <x v="2"/>
  </r>
  <r>
    <x v="6"/>
    <x v="2"/>
    <m/>
    <s v="Brown 1"/>
    <n v="-1.119"/>
    <m/>
    <m/>
    <m/>
    <m/>
    <m/>
    <m/>
    <m/>
    <m/>
    <m/>
    <m/>
    <m/>
    <m/>
    <m/>
    <m/>
    <m/>
    <s v="Actual"/>
    <d v="2016-03-01T00:00:00"/>
    <x v="1"/>
    <x v="0"/>
    <n v="-1.119"/>
    <s v="N/A"/>
    <x v="0"/>
  </r>
  <r>
    <x v="6"/>
    <x v="2"/>
    <m/>
    <s v="Brown 2"/>
    <n v="0"/>
    <m/>
    <m/>
    <m/>
    <m/>
    <m/>
    <m/>
    <m/>
    <m/>
    <m/>
    <m/>
    <m/>
    <m/>
    <m/>
    <m/>
    <m/>
    <s v="Actual"/>
    <d v="2016-03-01T00:00:00"/>
    <x v="1"/>
    <x v="1"/>
    <n v="0"/>
    <s v="N/A"/>
    <x v="0"/>
  </r>
  <r>
    <x v="6"/>
    <x v="2"/>
    <m/>
    <s v="Brown 3"/>
    <n v="12.669"/>
    <m/>
    <m/>
    <m/>
    <m/>
    <m/>
    <m/>
    <m/>
    <m/>
    <m/>
    <m/>
    <m/>
    <m/>
    <m/>
    <m/>
    <m/>
    <s v="Actual"/>
    <d v="2016-03-01T00:00:00"/>
    <x v="1"/>
    <x v="2"/>
    <n v="12.669"/>
    <s v="N/A"/>
    <x v="0"/>
  </r>
  <r>
    <x v="6"/>
    <x v="2"/>
    <m/>
    <s v="Ghent 1"/>
    <n v="113.937"/>
    <m/>
    <m/>
    <m/>
    <m/>
    <m/>
    <m/>
    <m/>
    <m/>
    <m/>
    <m/>
    <m/>
    <m/>
    <m/>
    <m/>
    <m/>
    <s v="Actual"/>
    <d v="2016-03-01T00:00:00"/>
    <x v="1"/>
    <x v="3"/>
    <n v="113.937"/>
    <s v="N/A"/>
    <x v="0"/>
  </r>
  <r>
    <x v="6"/>
    <x v="2"/>
    <m/>
    <s v="Ghent 2"/>
    <n v="287.42399999999998"/>
    <m/>
    <m/>
    <m/>
    <m/>
    <m/>
    <m/>
    <m/>
    <m/>
    <m/>
    <m/>
    <m/>
    <m/>
    <m/>
    <m/>
    <m/>
    <s v="Actual"/>
    <d v="2016-03-01T00:00:00"/>
    <x v="1"/>
    <x v="4"/>
    <n v="287.42399999999998"/>
    <s v="N/A"/>
    <x v="0"/>
  </r>
  <r>
    <x v="6"/>
    <x v="2"/>
    <m/>
    <s v="Ghent 3"/>
    <n v="187.172"/>
    <m/>
    <m/>
    <m/>
    <m/>
    <m/>
    <m/>
    <m/>
    <m/>
    <m/>
    <m/>
    <m/>
    <m/>
    <m/>
    <m/>
    <m/>
    <s v="Actual"/>
    <d v="2016-03-01T00:00:00"/>
    <x v="1"/>
    <x v="5"/>
    <n v="187.172"/>
    <s v="N/A"/>
    <x v="0"/>
  </r>
  <r>
    <x v="6"/>
    <x v="2"/>
    <m/>
    <s v="Ghent 4"/>
    <n v="264.24900000000002"/>
    <m/>
    <m/>
    <m/>
    <m/>
    <m/>
    <m/>
    <m/>
    <m/>
    <m/>
    <m/>
    <m/>
    <m/>
    <m/>
    <m/>
    <m/>
    <s v="Actual"/>
    <d v="2016-03-01T00:00:00"/>
    <x v="1"/>
    <x v="6"/>
    <n v="264.24900000000002"/>
    <s v="N/A"/>
    <x v="0"/>
  </r>
  <r>
    <x v="6"/>
    <x v="2"/>
    <m/>
    <s v="Mill Creek 1"/>
    <n v="116.172"/>
    <m/>
    <m/>
    <m/>
    <m/>
    <m/>
    <m/>
    <m/>
    <m/>
    <m/>
    <m/>
    <m/>
    <m/>
    <m/>
    <m/>
    <m/>
    <s v="Actual"/>
    <d v="2016-03-01T00:00:00"/>
    <x v="1"/>
    <x v="7"/>
    <s v="N/A"/>
    <n v="116.172"/>
    <x v="0"/>
  </r>
  <r>
    <x v="6"/>
    <x v="2"/>
    <m/>
    <s v="Mill Creek 2"/>
    <n v="112.768"/>
    <m/>
    <m/>
    <m/>
    <m/>
    <m/>
    <m/>
    <m/>
    <m/>
    <m/>
    <m/>
    <m/>
    <m/>
    <m/>
    <m/>
    <m/>
    <s v="Actual"/>
    <d v="2016-03-01T00:00:00"/>
    <x v="1"/>
    <x v="8"/>
    <s v="N/A"/>
    <n v="112.768"/>
    <x v="0"/>
  </r>
  <r>
    <x v="6"/>
    <x v="2"/>
    <m/>
    <s v="Mill Creek 3"/>
    <n v="107.545"/>
    <m/>
    <m/>
    <m/>
    <m/>
    <m/>
    <m/>
    <m/>
    <m/>
    <m/>
    <m/>
    <m/>
    <m/>
    <m/>
    <m/>
    <m/>
    <s v="Actual"/>
    <d v="2016-03-01T00:00:00"/>
    <x v="1"/>
    <x v="9"/>
    <s v="N/A"/>
    <n v="107.545"/>
    <x v="0"/>
  </r>
  <r>
    <x v="6"/>
    <x v="2"/>
    <m/>
    <s v="Mill Creek 4"/>
    <n v="239.98"/>
    <m/>
    <m/>
    <m/>
    <m/>
    <m/>
    <m/>
    <m/>
    <m/>
    <m/>
    <m/>
    <m/>
    <m/>
    <m/>
    <m/>
    <m/>
    <s v="Actual"/>
    <d v="2016-03-01T00:00:00"/>
    <x v="1"/>
    <x v="10"/>
    <s v="N/A"/>
    <n v="239.98"/>
    <x v="0"/>
  </r>
  <r>
    <x v="6"/>
    <x v="2"/>
    <m/>
    <s v="OVEC"/>
    <n v="56.634999999999998"/>
    <m/>
    <m/>
    <m/>
    <m/>
    <m/>
    <m/>
    <m/>
    <m/>
    <m/>
    <m/>
    <m/>
    <m/>
    <m/>
    <m/>
    <m/>
    <s v="Actual"/>
    <d v="2016-03-01T00:00:00"/>
    <x v="1"/>
    <x v="36"/>
    <n v="17.415436654366545"/>
    <n v="39.21956334563346"/>
    <x v="0"/>
  </r>
  <r>
    <x v="6"/>
    <x v="2"/>
    <m/>
    <s v="Trimble County 1"/>
    <n v="210.75899999999999"/>
    <m/>
    <m/>
    <m/>
    <m/>
    <m/>
    <m/>
    <m/>
    <m/>
    <m/>
    <m/>
    <m/>
    <m/>
    <m/>
    <m/>
    <m/>
    <s v="Actual"/>
    <d v="2016-03-01T00:00:00"/>
    <x v="1"/>
    <x v="11"/>
    <s v="N/A"/>
    <n v="210.75899999999999"/>
    <x v="0"/>
  </r>
  <r>
    <x v="6"/>
    <x v="2"/>
    <m/>
    <s v="Trimble County 2"/>
    <n v="223.08699999999999"/>
    <m/>
    <m/>
    <m/>
    <m/>
    <m/>
    <m/>
    <m/>
    <m/>
    <m/>
    <m/>
    <m/>
    <m/>
    <m/>
    <m/>
    <m/>
    <s v="Actual"/>
    <d v="2016-03-01T00:00:00"/>
    <x v="1"/>
    <x v="12"/>
    <n v="180.70047"/>
    <n v="42.38653"/>
    <x v="0"/>
  </r>
  <r>
    <x v="6"/>
    <x v="2"/>
    <m/>
    <s v="Bluegrass 3"/>
    <n v="0"/>
    <m/>
    <m/>
    <m/>
    <m/>
    <m/>
    <m/>
    <m/>
    <m/>
    <m/>
    <m/>
    <m/>
    <m/>
    <m/>
    <m/>
    <m/>
    <s v="Actual"/>
    <d v="2016-03-01T00:00:00"/>
    <x v="1"/>
    <x v="38"/>
    <s v="N/A"/>
    <n v="0"/>
    <x v="2"/>
  </r>
  <r>
    <x v="6"/>
    <x v="2"/>
    <m/>
    <s v="Brown 5"/>
    <n v="1.7729999999999999"/>
    <m/>
    <m/>
    <m/>
    <m/>
    <m/>
    <m/>
    <m/>
    <m/>
    <m/>
    <m/>
    <m/>
    <m/>
    <m/>
    <m/>
    <m/>
    <s v="Actual"/>
    <d v="2016-03-01T00:00:00"/>
    <x v="1"/>
    <x v="14"/>
    <n v="0.83330999999999988"/>
    <n v="0.93969000000000003"/>
    <x v="2"/>
  </r>
  <r>
    <x v="6"/>
    <x v="2"/>
    <m/>
    <s v="Brown 6"/>
    <n v="0"/>
    <m/>
    <m/>
    <m/>
    <m/>
    <m/>
    <m/>
    <m/>
    <m/>
    <m/>
    <m/>
    <m/>
    <m/>
    <m/>
    <m/>
    <m/>
    <s v="Actual"/>
    <d v="2016-03-01T00:00:00"/>
    <x v="1"/>
    <x v="15"/>
    <n v="0"/>
    <n v="0"/>
    <x v="2"/>
  </r>
  <r>
    <x v="6"/>
    <x v="2"/>
    <m/>
    <s v="Brown 7"/>
    <n v="-0.53100000000000003"/>
    <m/>
    <m/>
    <m/>
    <m/>
    <m/>
    <m/>
    <m/>
    <m/>
    <m/>
    <m/>
    <m/>
    <m/>
    <m/>
    <m/>
    <m/>
    <s v="Actual"/>
    <d v="2016-03-01T00:00:00"/>
    <x v="1"/>
    <x v="16"/>
    <n v="-0.32922000000000001"/>
    <n v="-0.20178000000000001"/>
    <x v="2"/>
  </r>
  <r>
    <x v="6"/>
    <x v="2"/>
    <m/>
    <s v="Brown 8"/>
    <n v="6.1589999999999998"/>
    <m/>
    <m/>
    <m/>
    <m/>
    <m/>
    <m/>
    <m/>
    <m/>
    <m/>
    <m/>
    <m/>
    <m/>
    <m/>
    <m/>
    <m/>
    <s v="Actual"/>
    <d v="2016-03-01T00:00:00"/>
    <x v="1"/>
    <x v="17"/>
    <n v="6.1589999999999998"/>
    <s v="N/A"/>
    <x v="2"/>
  </r>
  <r>
    <x v="6"/>
    <x v="2"/>
    <m/>
    <s v="Brown 9"/>
    <n v="42.103999999999999"/>
    <m/>
    <m/>
    <m/>
    <m/>
    <m/>
    <m/>
    <m/>
    <m/>
    <m/>
    <m/>
    <m/>
    <m/>
    <m/>
    <m/>
    <m/>
    <s v="Actual"/>
    <d v="2016-03-01T00:00:00"/>
    <x v="1"/>
    <x v="18"/>
    <n v="42.103999999999999"/>
    <s v="N/A"/>
    <x v="2"/>
  </r>
  <r>
    <x v="6"/>
    <x v="2"/>
    <m/>
    <s v="Brown 10"/>
    <n v="39.225999999999999"/>
    <m/>
    <m/>
    <m/>
    <m/>
    <m/>
    <m/>
    <m/>
    <m/>
    <m/>
    <m/>
    <m/>
    <m/>
    <m/>
    <m/>
    <m/>
    <s v="Actual"/>
    <d v="2016-03-01T00:00:00"/>
    <x v="1"/>
    <x v="19"/>
    <n v="39.225999999999999"/>
    <s v="N/A"/>
    <x v="2"/>
  </r>
  <r>
    <x v="6"/>
    <x v="2"/>
    <m/>
    <s v="Brown 11"/>
    <n v="10.452999999999999"/>
    <m/>
    <m/>
    <m/>
    <m/>
    <m/>
    <m/>
    <m/>
    <m/>
    <m/>
    <m/>
    <m/>
    <m/>
    <m/>
    <m/>
    <m/>
    <s v="Actual"/>
    <d v="2016-03-01T00:00:00"/>
    <x v="1"/>
    <x v="20"/>
    <n v="10.452999999999999"/>
    <s v="N/A"/>
    <x v="2"/>
  </r>
  <r>
    <x v="6"/>
    <x v="2"/>
    <m/>
    <s v="Cane Run 11"/>
    <n v="8.0000000000000002E-3"/>
    <m/>
    <m/>
    <m/>
    <m/>
    <m/>
    <m/>
    <m/>
    <m/>
    <m/>
    <m/>
    <m/>
    <m/>
    <m/>
    <m/>
    <m/>
    <s v="Actual"/>
    <d v="2016-03-01T00:00:00"/>
    <x v="1"/>
    <x v="28"/>
    <s v="N/A"/>
    <n v="8.0000000000000002E-3"/>
    <x v="2"/>
  </r>
  <r>
    <x v="6"/>
    <x v="2"/>
    <m/>
    <s v="Haefling"/>
    <n v="0"/>
    <m/>
    <m/>
    <m/>
    <m/>
    <m/>
    <m/>
    <m/>
    <m/>
    <m/>
    <m/>
    <m/>
    <m/>
    <m/>
    <m/>
    <m/>
    <s v="Actual"/>
    <d v="2016-03-01T00:00:00"/>
    <x v="1"/>
    <x v="29"/>
    <n v="0"/>
    <s v="N/A"/>
    <x v="2"/>
  </r>
  <r>
    <x v="6"/>
    <x v="2"/>
    <m/>
    <s v="Paddys Run 11"/>
    <n v="0.01"/>
    <m/>
    <m/>
    <m/>
    <m/>
    <m/>
    <m/>
    <m/>
    <m/>
    <m/>
    <m/>
    <m/>
    <m/>
    <m/>
    <m/>
    <m/>
    <s v="Actual"/>
    <d v="2016-03-01T00:00:00"/>
    <x v="1"/>
    <x v="30"/>
    <s v="N/A"/>
    <n v="0.01"/>
    <x v="2"/>
  </r>
  <r>
    <x v="6"/>
    <x v="2"/>
    <m/>
    <s v="Paddys Run 12"/>
    <n v="8.9999999999999993E-3"/>
    <m/>
    <m/>
    <m/>
    <m/>
    <m/>
    <m/>
    <m/>
    <m/>
    <m/>
    <m/>
    <m/>
    <m/>
    <m/>
    <m/>
    <m/>
    <s v="Actual"/>
    <d v="2016-03-01T00:00:00"/>
    <x v="1"/>
    <x v="31"/>
    <s v="N/A"/>
    <n v="8.9999999999999993E-3"/>
    <x v="2"/>
  </r>
  <r>
    <x v="6"/>
    <x v="2"/>
    <m/>
    <s v="Paddys Run 13"/>
    <n v="0"/>
    <m/>
    <m/>
    <m/>
    <m/>
    <m/>
    <m/>
    <m/>
    <m/>
    <m/>
    <m/>
    <m/>
    <m/>
    <m/>
    <m/>
    <m/>
    <s v="Actual"/>
    <d v="2016-03-01T00:00:00"/>
    <x v="1"/>
    <x v="21"/>
    <n v="0"/>
    <n v="0"/>
    <x v="2"/>
  </r>
  <r>
    <x v="6"/>
    <x v="2"/>
    <m/>
    <s v="Trimble Co 05"/>
    <n v="42.16"/>
    <m/>
    <m/>
    <m/>
    <m/>
    <m/>
    <m/>
    <m/>
    <m/>
    <m/>
    <m/>
    <m/>
    <m/>
    <m/>
    <m/>
    <m/>
    <s v="Actual"/>
    <d v="2016-03-01T00:00:00"/>
    <x v="1"/>
    <x v="22"/>
    <n v="29.933599999999995"/>
    <n v="12.226399999999998"/>
    <x v="2"/>
  </r>
  <r>
    <x v="6"/>
    <x v="2"/>
    <m/>
    <s v="Trimble Co 06"/>
    <n v="5.21"/>
    <m/>
    <m/>
    <m/>
    <m/>
    <m/>
    <m/>
    <m/>
    <m/>
    <m/>
    <m/>
    <m/>
    <m/>
    <m/>
    <m/>
    <m/>
    <s v="Actual"/>
    <d v="2016-03-01T00:00:00"/>
    <x v="1"/>
    <x v="23"/>
    <n v="3.6990999999999996"/>
    <n v="1.5108999999999999"/>
    <x v="2"/>
  </r>
  <r>
    <x v="6"/>
    <x v="2"/>
    <m/>
    <s v="Trimble Co 07"/>
    <n v="19.809000000000001"/>
    <m/>
    <m/>
    <m/>
    <m/>
    <m/>
    <m/>
    <m/>
    <m/>
    <m/>
    <m/>
    <m/>
    <m/>
    <m/>
    <m/>
    <m/>
    <s v="Actual"/>
    <d v="2016-03-01T00:00:00"/>
    <x v="1"/>
    <x v="24"/>
    <n v="12.47967"/>
    <n v="7.3293300000000006"/>
    <x v="2"/>
  </r>
  <r>
    <x v="6"/>
    <x v="2"/>
    <m/>
    <s v="Trimble Co 08"/>
    <n v="8.66"/>
    <m/>
    <m/>
    <m/>
    <m/>
    <m/>
    <m/>
    <m/>
    <m/>
    <m/>
    <m/>
    <m/>
    <m/>
    <m/>
    <m/>
    <m/>
    <s v="Actual"/>
    <d v="2016-03-01T00:00:00"/>
    <x v="1"/>
    <x v="25"/>
    <n v="5.4558"/>
    <n v="3.2042000000000002"/>
    <x v="2"/>
  </r>
  <r>
    <x v="6"/>
    <x v="2"/>
    <m/>
    <s v="Trimble Co 09"/>
    <n v="3.7989999999999999"/>
    <m/>
    <m/>
    <m/>
    <m/>
    <m/>
    <m/>
    <m/>
    <m/>
    <m/>
    <m/>
    <m/>
    <m/>
    <m/>
    <m/>
    <m/>
    <s v="Actual"/>
    <d v="2016-03-01T00:00:00"/>
    <x v="1"/>
    <x v="26"/>
    <n v="2.39337"/>
    <n v="1.4056299999999999"/>
    <x v="2"/>
  </r>
  <r>
    <x v="6"/>
    <x v="2"/>
    <m/>
    <s v="Trimble Co 10"/>
    <n v="9.3119999999999994"/>
    <m/>
    <m/>
    <m/>
    <m/>
    <m/>
    <m/>
    <m/>
    <m/>
    <m/>
    <m/>
    <m/>
    <m/>
    <m/>
    <m/>
    <m/>
    <s v="Actual"/>
    <d v="2016-03-01T00:00:00"/>
    <x v="1"/>
    <x v="27"/>
    <n v="5.8665599999999998"/>
    <n v="3.4454399999999996"/>
    <x v="2"/>
  </r>
  <r>
    <x v="6"/>
    <x v="2"/>
    <m/>
    <s v="Zorn 1"/>
    <n v="0"/>
    <m/>
    <m/>
    <m/>
    <m/>
    <m/>
    <m/>
    <m/>
    <m/>
    <m/>
    <m/>
    <m/>
    <m/>
    <m/>
    <m/>
    <m/>
    <s v="Actual"/>
    <d v="2016-03-01T00:00:00"/>
    <x v="1"/>
    <x v="32"/>
    <s v="N/A"/>
    <n v="0"/>
    <x v="2"/>
  </r>
  <r>
    <x v="6"/>
    <x v="2"/>
    <m/>
    <s v="Cane Run 7 2X1"/>
    <n v="467.13400000000001"/>
    <m/>
    <m/>
    <m/>
    <m/>
    <m/>
    <m/>
    <m/>
    <m/>
    <m/>
    <m/>
    <m/>
    <m/>
    <m/>
    <m/>
    <m/>
    <s v="Actual"/>
    <d v="2016-03-01T00:00:00"/>
    <x v="1"/>
    <x v="13"/>
    <n v="364.36452000000003"/>
    <n v="102.76948"/>
    <x v="1"/>
  </r>
  <r>
    <x v="6"/>
    <x v="2"/>
    <m/>
    <s v="Dix Dam"/>
    <n v="6.0919999999999996"/>
    <m/>
    <m/>
    <m/>
    <m/>
    <m/>
    <m/>
    <m/>
    <m/>
    <m/>
    <m/>
    <m/>
    <m/>
    <m/>
    <m/>
    <m/>
    <s v="Actual"/>
    <d v="2016-03-01T00:00:00"/>
    <x v="1"/>
    <x v="33"/>
    <n v="6.0919999999999996"/>
    <s v="N/A"/>
    <x v="3"/>
  </r>
  <r>
    <x v="6"/>
    <x v="2"/>
    <m/>
    <s v="Ohio Falls"/>
    <n v="15.932"/>
    <m/>
    <m/>
    <m/>
    <m/>
    <m/>
    <m/>
    <m/>
    <m/>
    <m/>
    <m/>
    <m/>
    <m/>
    <m/>
    <m/>
    <m/>
    <s v="Actual"/>
    <d v="2016-03-01T00:00:00"/>
    <x v="1"/>
    <x v="34"/>
    <s v="N/A"/>
    <n v="15.932"/>
    <x v="3"/>
  </r>
  <r>
    <x v="6"/>
    <x v="2"/>
    <m/>
    <s v="Brown Solar"/>
    <n v="0"/>
    <m/>
    <m/>
    <m/>
    <m/>
    <m/>
    <m/>
    <m/>
    <m/>
    <m/>
    <m/>
    <m/>
    <m/>
    <m/>
    <m/>
    <m/>
    <s v="Actual"/>
    <d v="2016-03-01T00:00:00"/>
    <x v="1"/>
    <x v="35"/>
    <n v="0"/>
    <n v="0"/>
    <x v="4"/>
  </r>
  <r>
    <x v="6"/>
    <x v="3"/>
    <m/>
    <s v="Brown 1"/>
    <n v="19.279"/>
    <m/>
    <m/>
    <m/>
    <m/>
    <m/>
    <m/>
    <m/>
    <m/>
    <m/>
    <m/>
    <m/>
    <m/>
    <m/>
    <m/>
    <m/>
    <s v="Actual"/>
    <d v="2016-04-01T00:00:00"/>
    <x v="1"/>
    <x v="0"/>
    <n v="19.279"/>
    <s v="N/A"/>
    <x v="0"/>
  </r>
  <r>
    <x v="6"/>
    <x v="3"/>
    <m/>
    <s v="Brown 2"/>
    <n v="37.594999999999999"/>
    <m/>
    <m/>
    <m/>
    <m/>
    <m/>
    <m/>
    <m/>
    <m/>
    <m/>
    <m/>
    <m/>
    <m/>
    <m/>
    <m/>
    <m/>
    <s v="Actual"/>
    <d v="2016-04-01T00:00:00"/>
    <x v="1"/>
    <x v="1"/>
    <n v="37.594999999999999"/>
    <s v="N/A"/>
    <x v="0"/>
  </r>
  <r>
    <x v="6"/>
    <x v="3"/>
    <m/>
    <s v="Brown 3"/>
    <n v="61.676000000000002"/>
    <m/>
    <m/>
    <m/>
    <m/>
    <m/>
    <m/>
    <m/>
    <m/>
    <m/>
    <m/>
    <m/>
    <m/>
    <m/>
    <m/>
    <m/>
    <s v="Actual"/>
    <d v="2016-04-01T00:00:00"/>
    <x v="1"/>
    <x v="2"/>
    <n v="61.676000000000002"/>
    <s v="N/A"/>
    <x v="0"/>
  </r>
  <r>
    <x v="6"/>
    <x v="3"/>
    <m/>
    <s v="Ghent 1"/>
    <n v="296.56200000000001"/>
    <m/>
    <m/>
    <m/>
    <m/>
    <m/>
    <m/>
    <m/>
    <m/>
    <m/>
    <m/>
    <m/>
    <m/>
    <m/>
    <m/>
    <m/>
    <s v="Actual"/>
    <d v="2016-04-01T00:00:00"/>
    <x v="1"/>
    <x v="3"/>
    <n v="296.56200000000001"/>
    <s v="N/A"/>
    <x v="0"/>
  </r>
  <r>
    <x v="6"/>
    <x v="3"/>
    <m/>
    <s v="Ghent 2"/>
    <n v="301.64999999999998"/>
    <m/>
    <m/>
    <m/>
    <m/>
    <m/>
    <m/>
    <m/>
    <m/>
    <m/>
    <m/>
    <m/>
    <m/>
    <m/>
    <m/>
    <m/>
    <s v="Actual"/>
    <d v="2016-04-01T00:00:00"/>
    <x v="1"/>
    <x v="4"/>
    <n v="301.64999999999998"/>
    <s v="N/A"/>
    <x v="0"/>
  </r>
  <r>
    <x v="6"/>
    <x v="3"/>
    <m/>
    <s v="Ghent 3"/>
    <n v="292.916"/>
    <m/>
    <m/>
    <m/>
    <m/>
    <m/>
    <m/>
    <m/>
    <m/>
    <m/>
    <m/>
    <m/>
    <m/>
    <m/>
    <m/>
    <m/>
    <s v="Actual"/>
    <d v="2016-04-01T00:00:00"/>
    <x v="1"/>
    <x v="5"/>
    <n v="292.916"/>
    <s v="N/A"/>
    <x v="0"/>
  </r>
  <r>
    <x v="6"/>
    <x v="3"/>
    <m/>
    <s v="Ghent 4"/>
    <n v="57.110999999999997"/>
    <m/>
    <m/>
    <m/>
    <m/>
    <m/>
    <m/>
    <m/>
    <m/>
    <m/>
    <m/>
    <m/>
    <m/>
    <m/>
    <m/>
    <m/>
    <s v="Actual"/>
    <d v="2016-04-01T00:00:00"/>
    <x v="1"/>
    <x v="6"/>
    <n v="57.110999999999997"/>
    <s v="N/A"/>
    <x v="0"/>
  </r>
  <r>
    <x v="6"/>
    <x v="3"/>
    <m/>
    <s v="Mill Creek 1"/>
    <n v="163.983"/>
    <m/>
    <m/>
    <m/>
    <m/>
    <m/>
    <m/>
    <m/>
    <m/>
    <m/>
    <m/>
    <m/>
    <m/>
    <m/>
    <m/>
    <m/>
    <s v="Actual"/>
    <d v="2016-04-01T00:00:00"/>
    <x v="1"/>
    <x v="7"/>
    <s v="N/A"/>
    <n v="163.983"/>
    <x v="0"/>
  </r>
  <r>
    <x v="6"/>
    <x v="3"/>
    <m/>
    <s v="Mill Creek 2"/>
    <n v="158.77600000000001"/>
    <m/>
    <m/>
    <m/>
    <m/>
    <m/>
    <m/>
    <m/>
    <m/>
    <m/>
    <m/>
    <m/>
    <m/>
    <m/>
    <m/>
    <m/>
    <s v="Actual"/>
    <d v="2016-04-01T00:00:00"/>
    <x v="1"/>
    <x v="8"/>
    <s v="N/A"/>
    <n v="158.77600000000001"/>
    <x v="0"/>
  </r>
  <r>
    <x v="6"/>
    <x v="3"/>
    <m/>
    <s v="Mill Creek 3"/>
    <n v="56.375"/>
    <m/>
    <m/>
    <m/>
    <m/>
    <m/>
    <m/>
    <m/>
    <m/>
    <m/>
    <m/>
    <m/>
    <m/>
    <m/>
    <m/>
    <m/>
    <s v="Actual"/>
    <d v="2016-04-01T00:00:00"/>
    <x v="1"/>
    <x v="9"/>
    <s v="N/A"/>
    <n v="56.375"/>
    <x v="0"/>
  </r>
  <r>
    <x v="6"/>
    <x v="3"/>
    <m/>
    <s v="Mill Creek 4"/>
    <n v="219.01300000000001"/>
    <m/>
    <m/>
    <m/>
    <m/>
    <m/>
    <m/>
    <m/>
    <m/>
    <m/>
    <m/>
    <m/>
    <m/>
    <m/>
    <m/>
    <m/>
    <s v="Actual"/>
    <d v="2016-04-01T00:00:00"/>
    <x v="1"/>
    <x v="10"/>
    <s v="N/A"/>
    <n v="219.01300000000001"/>
    <x v="0"/>
  </r>
  <r>
    <x v="6"/>
    <x v="3"/>
    <m/>
    <s v="OVEC"/>
    <n v="47.317"/>
    <m/>
    <m/>
    <m/>
    <m/>
    <m/>
    <m/>
    <m/>
    <m/>
    <m/>
    <m/>
    <m/>
    <m/>
    <m/>
    <m/>
    <m/>
    <s v="Actual"/>
    <d v="2016-04-01T00:00:00"/>
    <x v="1"/>
    <x v="36"/>
    <n v="14.550123001230014"/>
    <n v="32.766876998769987"/>
    <x v="0"/>
  </r>
  <r>
    <x v="6"/>
    <x v="3"/>
    <m/>
    <s v="Trimble County 1"/>
    <n v="236.851"/>
    <m/>
    <m/>
    <m/>
    <m/>
    <m/>
    <m/>
    <m/>
    <m/>
    <m/>
    <m/>
    <m/>
    <m/>
    <m/>
    <m/>
    <m/>
    <s v="Actual"/>
    <d v="2016-04-01T00:00:00"/>
    <x v="1"/>
    <x v="11"/>
    <s v="N/A"/>
    <n v="236.851"/>
    <x v="0"/>
  </r>
  <r>
    <x v="6"/>
    <x v="3"/>
    <m/>
    <s v="Trimble County 2"/>
    <n v="0.67700000000000005"/>
    <m/>
    <m/>
    <m/>
    <m/>
    <m/>
    <m/>
    <m/>
    <m/>
    <m/>
    <m/>
    <m/>
    <m/>
    <m/>
    <m/>
    <m/>
    <s v="Actual"/>
    <d v="2016-04-01T00:00:00"/>
    <x v="1"/>
    <x v="12"/>
    <n v="0.54837000000000002"/>
    <n v="0.12863000000000002"/>
    <x v="0"/>
  </r>
  <r>
    <x v="6"/>
    <x v="3"/>
    <m/>
    <s v="Bluegrass 3"/>
    <n v="1.127"/>
    <m/>
    <m/>
    <m/>
    <m/>
    <m/>
    <m/>
    <m/>
    <m/>
    <m/>
    <m/>
    <m/>
    <m/>
    <m/>
    <m/>
    <m/>
    <s v="Actual"/>
    <d v="2016-04-01T00:00:00"/>
    <x v="1"/>
    <x v="38"/>
    <s v="N/A"/>
    <n v="1.127"/>
    <x v="2"/>
  </r>
  <r>
    <x v="6"/>
    <x v="3"/>
    <m/>
    <s v="Brown 5"/>
    <n v="19.710999999999999"/>
    <m/>
    <m/>
    <m/>
    <m/>
    <m/>
    <m/>
    <m/>
    <m/>
    <m/>
    <m/>
    <m/>
    <m/>
    <m/>
    <m/>
    <m/>
    <s v="Actual"/>
    <d v="2016-04-01T00:00:00"/>
    <x v="1"/>
    <x v="14"/>
    <n v="9.2641699999999982"/>
    <n v="10.44683"/>
    <x v="2"/>
  </r>
  <r>
    <x v="6"/>
    <x v="3"/>
    <m/>
    <s v="Brown 6"/>
    <n v="1.077"/>
    <m/>
    <m/>
    <m/>
    <m/>
    <m/>
    <m/>
    <m/>
    <m/>
    <m/>
    <m/>
    <m/>
    <m/>
    <m/>
    <m/>
    <m/>
    <s v="Actual"/>
    <d v="2016-04-01T00:00:00"/>
    <x v="1"/>
    <x v="15"/>
    <n v="0.66774"/>
    <n v="0.40926000000000001"/>
    <x v="2"/>
  </r>
  <r>
    <x v="6"/>
    <x v="3"/>
    <m/>
    <s v="Brown 7"/>
    <n v="0.29699999999999999"/>
    <m/>
    <m/>
    <m/>
    <m/>
    <m/>
    <m/>
    <m/>
    <m/>
    <m/>
    <m/>
    <m/>
    <m/>
    <m/>
    <m/>
    <m/>
    <s v="Actual"/>
    <d v="2016-04-01T00:00:00"/>
    <x v="1"/>
    <x v="16"/>
    <n v="0.18414"/>
    <n v="0.11286"/>
    <x v="2"/>
  </r>
  <r>
    <x v="6"/>
    <x v="3"/>
    <m/>
    <s v="Brown 8"/>
    <n v="6.8289999999999997"/>
    <m/>
    <m/>
    <m/>
    <m/>
    <m/>
    <m/>
    <m/>
    <m/>
    <m/>
    <m/>
    <m/>
    <m/>
    <m/>
    <m/>
    <m/>
    <s v="Actual"/>
    <d v="2016-04-01T00:00:00"/>
    <x v="1"/>
    <x v="17"/>
    <n v="6.8289999999999997"/>
    <s v="N/A"/>
    <x v="2"/>
  </r>
  <r>
    <x v="6"/>
    <x v="3"/>
    <m/>
    <s v="Brown 9"/>
    <n v="1.1080000000000001"/>
    <m/>
    <m/>
    <m/>
    <m/>
    <m/>
    <m/>
    <m/>
    <m/>
    <m/>
    <m/>
    <m/>
    <m/>
    <m/>
    <m/>
    <m/>
    <s v="Actual"/>
    <d v="2016-04-01T00:00:00"/>
    <x v="1"/>
    <x v="18"/>
    <n v="1.1080000000000001"/>
    <s v="N/A"/>
    <x v="2"/>
  </r>
  <r>
    <x v="6"/>
    <x v="3"/>
    <m/>
    <s v="Brown 10"/>
    <n v="16.423999999999999"/>
    <m/>
    <m/>
    <m/>
    <m/>
    <m/>
    <m/>
    <m/>
    <m/>
    <m/>
    <m/>
    <m/>
    <m/>
    <m/>
    <m/>
    <m/>
    <s v="Actual"/>
    <d v="2016-04-01T00:00:00"/>
    <x v="1"/>
    <x v="19"/>
    <n v="16.423999999999999"/>
    <s v="N/A"/>
    <x v="2"/>
  </r>
  <r>
    <x v="6"/>
    <x v="3"/>
    <m/>
    <s v="Brown 11"/>
    <n v="1.8320000000000001"/>
    <m/>
    <m/>
    <m/>
    <m/>
    <m/>
    <m/>
    <m/>
    <m/>
    <m/>
    <m/>
    <m/>
    <m/>
    <m/>
    <m/>
    <m/>
    <s v="Actual"/>
    <d v="2016-04-01T00:00:00"/>
    <x v="1"/>
    <x v="20"/>
    <n v="1.8320000000000001"/>
    <s v="N/A"/>
    <x v="2"/>
  </r>
  <r>
    <x v="6"/>
    <x v="3"/>
    <m/>
    <s v="Cane Run 11"/>
    <n v="5.0000000000000001E-3"/>
    <m/>
    <m/>
    <m/>
    <m/>
    <m/>
    <m/>
    <m/>
    <m/>
    <m/>
    <m/>
    <m/>
    <m/>
    <m/>
    <m/>
    <m/>
    <s v="Actual"/>
    <d v="2016-04-01T00:00:00"/>
    <x v="1"/>
    <x v="28"/>
    <s v="N/A"/>
    <n v="5.0000000000000001E-3"/>
    <x v="2"/>
  </r>
  <r>
    <x v="6"/>
    <x v="3"/>
    <m/>
    <s v="Haefling"/>
    <n v="0.02"/>
    <m/>
    <m/>
    <m/>
    <m/>
    <m/>
    <m/>
    <m/>
    <m/>
    <m/>
    <m/>
    <m/>
    <m/>
    <m/>
    <m/>
    <m/>
    <s v="Actual"/>
    <d v="2016-04-01T00:00:00"/>
    <x v="1"/>
    <x v="29"/>
    <n v="0.02"/>
    <s v="N/A"/>
    <x v="2"/>
  </r>
  <r>
    <x v="6"/>
    <x v="3"/>
    <m/>
    <s v="Paddys Run 11"/>
    <n v="0"/>
    <m/>
    <m/>
    <m/>
    <m/>
    <m/>
    <m/>
    <m/>
    <m/>
    <m/>
    <m/>
    <m/>
    <m/>
    <m/>
    <m/>
    <m/>
    <s v="Actual"/>
    <d v="2016-04-01T00:00:00"/>
    <x v="1"/>
    <x v="30"/>
    <s v="N/A"/>
    <n v="0"/>
    <x v="2"/>
  </r>
  <r>
    <x v="6"/>
    <x v="3"/>
    <m/>
    <s v="Paddys Run 12"/>
    <n v="0"/>
    <m/>
    <m/>
    <m/>
    <m/>
    <m/>
    <m/>
    <m/>
    <m/>
    <m/>
    <m/>
    <m/>
    <m/>
    <m/>
    <m/>
    <m/>
    <s v="Actual"/>
    <d v="2016-04-01T00:00:00"/>
    <x v="1"/>
    <x v="31"/>
    <s v="N/A"/>
    <n v="0"/>
    <x v="2"/>
  </r>
  <r>
    <x v="6"/>
    <x v="3"/>
    <m/>
    <s v="Paddys Run 13"/>
    <n v="1.7969999999999999"/>
    <m/>
    <m/>
    <m/>
    <m/>
    <m/>
    <m/>
    <m/>
    <m/>
    <m/>
    <m/>
    <m/>
    <m/>
    <m/>
    <m/>
    <m/>
    <s v="Actual"/>
    <d v="2016-04-01T00:00:00"/>
    <x v="1"/>
    <x v="21"/>
    <n v="0.84458999999999995"/>
    <n v="0.95240999999999998"/>
    <x v="2"/>
  </r>
  <r>
    <x v="6"/>
    <x v="3"/>
    <m/>
    <s v="Trimble Co 05"/>
    <n v="27.920999999999999"/>
    <m/>
    <m/>
    <m/>
    <m/>
    <m/>
    <m/>
    <m/>
    <m/>
    <m/>
    <m/>
    <m/>
    <m/>
    <m/>
    <m/>
    <m/>
    <s v="Actual"/>
    <d v="2016-04-01T00:00:00"/>
    <x v="1"/>
    <x v="22"/>
    <n v="19.823909999999998"/>
    <n v="8.0970899999999997"/>
    <x v="2"/>
  </r>
  <r>
    <x v="6"/>
    <x v="3"/>
    <m/>
    <s v="Trimble Co 06"/>
    <n v="4.0350000000000001"/>
    <m/>
    <m/>
    <m/>
    <m/>
    <m/>
    <m/>
    <m/>
    <m/>
    <m/>
    <m/>
    <m/>
    <m/>
    <m/>
    <m/>
    <m/>
    <s v="Actual"/>
    <d v="2016-04-01T00:00:00"/>
    <x v="1"/>
    <x v="23"/>
    <n v="2.8648500000000001"/>
    <n v="1.17015"/>
    <x v="2"/>
  </r>
  <r>
    <x v="6"/>
    <x v="3"/>
    <m/>
    <s v="Trimble Co 07"/>
    <n v="21.135999999999999"/>
    <m/>
    <m/>
    <m/>
    <m/>
    <m/>
    <m/>
    <m/>
    <m/>
    <m/>
    <m/>
    <m/>
    <m/>
    <m/>
    <m/>
    <m/>
    <s v="Actual"/>
    <d v="2016-04-01T00:00:00"/>
    <x v="1"/>
    <x v="24"/>
    <n v="13.31568"/>
    <n v="7.8203199999999997"/>
    <x v="2"/>
  </r>
  <r>
    <x v="6"/>
    <x v="3"/>
    <m/>
    <s v="Trimble Co 08"/>
    <n v="2.9060000000000001"/>
    <m/>
    <m/>
    <m/>
    <m/>
    <m/>
    <m/>
    <m/>
    <m/>
    <m/>
    <m/>
    <m/>
    <m/>
    <m/>
    <m/>
    <m/>
    <s v="Actual"/>
    <d v="2016-04-01T00:00:00"/>
    <x v="1"/>
    <x v="25"/>
    <n v="1.8307800000000001"/>
    <n v="1.0752200000000001"/>
    <x v="2"/>
  </r>
  <r>
    <x v="6"/>
    <x v="3"/>
    <m/>
    <s v="Trimble Co 09"/>
    <n v="0"/>
    <m/>
    <m/>
    <m/>
    <m/>
    <m/>
    <m/>
    <m/>
    <m/>
    <m/>
    <m/>
    <m/>
    <m/>
    <m/>
    <m/>
    <m/>
    <s v="Actual"/>
    <d v="2016-04-01T00:00:00"/>
    <x v="1"/>
    <x v="26"/>
    <n v="0"/>
    <n v="0"/>
    <x v="2"/>
  </r>
  <r>
    <x v="6"/>
    <x v="3"/>
    <m/>
    <s v="Trimble Co 10"/>
    <n v="8.2059999999999995"/>
    <m/>
    <m/>
    <m/>
    <m/>
    <m/>
    <m/>
    <m/>
    <m/>
    <m/>
    <m/>
    <m/>
    <m/>
    <m/>
    <m/>
    <m/>
    <s v="Actual"/>
    <d v="2016-04-01T00:00:00"/>
    <x v="1"/>
    <x v="27"/>
    <n v="5.1697799999999994"/>
    <n v="3.0362199999999997"/>
    <x v="2"/>
  </r>
  <r>
    <x v="6"/>
    <x v="3"/>
    <m/>
    <s v="Zorn 1"/>
    <n v="6.0000000000000001E-3"/>
    <m/>
    <m/>
    <m/>
    <m/>
    <m/>
    <m/>
    <m/>
    <m/>
    <m/>
    <m/>
    <m/>
    <m/>
    <m/>
    <m/>
    <m/>
    <s v="Actual"/>
    <d v="2016-04-01T00:00:00"/>
    <x v="1"/>
    <x v="32"/>
    <s v="N/A"/>
    <n v="6.0000000000000001E-3"/>
    <x v="2"/>
  </r>
  <r>
    <x v="6"/>
    <x v="3"/>
    <m/>
    <s v="Cane Run 7 2X1"/>
    <n v="406.98500000000001"/>
    <m/>
    <m/>
    <m/>
    <m/>
    <m/>
    <m/>
    <m/>
    <m/>
    <m/>
    <m/>
    <m/>
    <m/>
    <m/>
    <m/>
    <m/>
    <s v="Actual"/>
    <d v="2016-04-01T00:00:00"/>
    <x v="1"/>
    <x v="13"/>
    <n v="317.44830000000002"/>
    <n v="89.53670000000001"/>
    <x v="1"/>
  </r>
  <r>
    <x v="6"/>
    <x v="3"/>
    <m/>
    <s v="Dix Dam"/>
    <n v="0"/>
    <m/>
    <m/>
    <m/>
    <m/>
    <m/>
    <m/>
    <m/>
    <m/>
    <m/>
    <m/>
    <m/>
    <m/>
    <m/>
    <m/>
    <m/>
    <s v="Actual"/>
    <d v="2016-04-01T00:00:00"/>
    <x v="1"/>
    <x v="33"/>
    <n v="0"/>
    <s v="N/A"/>
    <x v="3"/>
  </r>
  <r>
    <x v="6"/>
    <x v="3"/>
    <m/>
    <s v="Ohio Falls"/>
    <n v="33.732999999999997"/>
    <m/>
    <m/>
    <m/>
    <m/>
    <m/>
    <m/>
    <m/>
    <m/>
    <m/>
    <m/>
    <m/>
    <m/>
    <m/>
    <m/>
    <m/>
    <s v="Actual"/>
    <d v="2016-04-01T00:00:00"/>
    <x v="1"/>
    <x v="34"/>
    <s v="N/A"/>
    <n v="33.732999999999997"/>
    <x v="3"/>
  </r>
  <r>
    <x v="6"/>
    <x v="4"/>
    <m/>
    <s v="Brown Solar"/>
    <n v="1.319"/>
    <m/>
    <m/>
    <m/>
    <m/>
    <m/>
    <m/>
    <m/>
    <m/>
    <m/>
    <m/>
    <m/>
    <m/>
    <m/>
    <m/>
    <m/>
    <s v="Actual"/>
    <d v="2016-05-01T00:00:00"/>
    <x v="1"/>
    <x v="35"/>
    <n v="0.80458999999999992"/>
    <n v="0.51441000000000003"/>
    <x v="4"/>
  </r>
  <r>
    <x v="6"/>
    <x v="4"/>
    <m/>
    <s v="Brown 1"/>
    <n v="13.82"/>
    <m/>
    <m/>
    <m/>
    <m/>
    <m/>
    <m/>
    <m/>
    <m/>
    <m/>
    <m/>
    <m/>
    <m/>
    <m/>
    <m/>
    <m/>
    <s v="Actual"/>
    <d v="2016-05-01T00:00:00"/>
    <x v="1"/>
    <x v="0"/>
    <n v="13.82"/>
    <s v="N/A"/>
    <x v="0"/>
  </r>
  <r>
    <x v="6"/>
    <x v="4"/>
    <m/>
    <s v="Brown 2"/>
    <n v="26.138000000000002"/>
    <m/>
    <m/>
    <m/>
    <m/>
    <m/>
    <m/>
    <m/>
    <m/>
    <m/>
    <m/>
    <m/>
    <m/>
    <m/>
    <m/>
    <m/>
    <s v="Actual"/>
    <d v="2016-05-01T00:00:00"/>
    <x v="1"/>
    <x v="1"/>
    <n v="26.138000000000002"/>
    <s v="N/A"/>
    <x v="0"/>
  </r>
  <r>
    <x v="6"/>
    <x v="4"/>
    <m/>
    <s v="Brown 3"/>
    <n v="114.128"/>
    <m/>
    <m/>
    <m/>
    <m/>
    <m/>
    <m/>
    <m/>
    <m/>
    <m/>
    <m/>
    <m/>
    <m/>
    <m/>
    <m/>
    <m/>
    <s v="Actual"/>
    <d v="2016-05-01T00:00:00"/>
    <x v="1"/>
    <x v="2"/>
    <n v="114.128"/>
    <s v="N/A"/>
    <x v="0"/>
  </r>
  <r>
    <x v="6"/>
    <x v="4"/>
    <m/>
    <s v="Ghent 1"/>
    <n v="300.82600000000002"/>
    <m/>
    <m/>
    <m/>
    <m/>
    <m/>
    <m/>
    <m/>
    <m/>
    <m/>
    <m/>
    <m/>
    <m/>
    <m/>
    <m/>
    <m/>
    <s v="Actual"/>
    <d v="2016-05-01T00:00:00"/>
    <x v="1"/>
    <x v="3"/>
    <n v="300.82600000000002"/>
    <s v="N/A"/>
    <x v="0"/>
  </r>
  <r>
    <x v="6"/>
    <x v="4"/>
    <m/>
    <s v="Ghent 2"/>
    <n v="261.77999999999997"/>
    <m/>
    <m/>
    <m/>
    <m/>
    <m/>
    <m/>
    <m/>
    <m/>
    <m/>
    <m/>
    <m/>
    <m/>
    <m/>
    <m/>
    <m/>
    <s v="Actual"/>
    <d v="2016-05-01T00:00:00"/>
    <x v="1"/>
    <x v="4"/>
    <n v="261.77999999999997"/>
    <s v="N/A"/>
    <x v="0"/>
  </r>
  <r>
    <x v="6"/>
    <x v="4"/>
    <m/>
    <s v="Ghent 3"/>
    <n v="155.107"/>
    <m/>
    <m/>
    <m/>
    <m/>
    <m/>
    <m/>
    <m/>
    <m/>
    <m/>
    <m/>
    <m/>
    <m/>
    <m/>
    <m/>
    <m/>
    <s v="Actual"/>
    <d v="2016-05-01T00:00:00"/>
    <x v="1"/>
    <x v="5"/>
    <n v="155.107"/>
    <s v="N/A"/>
    <x v="0"/>
  </r>
  <r>
    <x v="6"/>
    <x v="4"/>
    <m/>
    <s v="Ghent 4"/>
    <n v="306.55900000000003"/>
    <m/>
    <m/>
    <m/>
    <m/>
    <m/>
    <m/>
    <m/>
    <m/>
    <m/>
    <m/>
    <m/>
    <m/>
    <m/>
    <m/>
    <m/>
    <s v="Actual"/>
    <d v="2016-05-01T00:00:00"/>
    <x v="1"/>
    <x v="6"/>
    <n v="306.55900000000003"/>
    <s v="N/A"/>
    <x v="0"/>
  </r>
  <r>
    <x v="6"/>
    <x v="4"/>
    <m/>
    <s v="Mill Creek 1"/>
    <n v="130.82599999999999"/>
    <m/>
    <m/>
    <m/>
    <m/>
    <m/>
    <m/>
    <m/>
    <m/>
    <m/>
    <m/>
    <m/>
    <m/>
    <m/>
    <m/>
    <m/>
    <s v="Actual"/>
    <d v="2016-05-01T00:00:00"/>
    <x v="1"/>
    <x v="7"/>
    <s v="N/A"/>
    <n v="130.82599999999999"/>
    <x v="0"/>
  </r>
  <r>
    <x v="6"/>
    <x v="4"/>
    <m/>
    <s v="Mill Creek 2"/>
    <n v="144.42500000000001"/>
    <m/>
    <m/>
    <m/>
    <m/>
    <m/>
    <m/>
    <m/>
    <m/>
    <m/>
    <m/>
    <m/>
    <m/>
    <m/>
    <m/>
    <m/>
    <s v="Actual"/>
    <d v="2016-05-01T00:00:00"/>
    <x v="1"/>
    <x v="8"/>
    <s v="N/A"/>
    <n v="144.42500000000001"/>
    <x v="0"/>
  </r>
  <r>
    <x v="6"/>
    <x v="4"/>
    <m/>
    <s v="Mill Creek 3"/>
    <n v="0"/>
    <m/>
    <m/>
    <m/>
    <m/>
    <m/>
    <m/>
    <m/>
    <m/>
    <m/>
    <m/>
    <m/>
    <m/>
    <m/>
    <m/>
    <m/>
    <s v="Actual"/>
    <d v="2016-05-01T00:00:00"/>
    <x v="1"/>
    <x v="9"/>
    <s v="N/A"/>
    <n v="0"/>
    <x v="0"/>
  </r>
  <r>
    <x v="6"/>
    <x v="4"/>
    <m/>
    <s v="Mill Creek 4"/>
    <n v="234.44"/>
    <m/>
    <m/>
    <m/>
    <m/>
    <m/>
    <m/>
    <m/>
    <m/>
    <m/>
    <m/>
    <m/>
    <m/>
    <m/>
    <m/>
    <m/>
    <s v="Actual"/>
    <d v="2016-05-01T00:00:00"/>
    <x v="1"/>
    <x v="10"/>
    <s v="N/A"/>
    <n v="234.44"/>
    <x v="0"/>
  </r>
  <r>
    <x v="6"/>
    <x v="4"/>
    <m/>
    <s v="OVEC"/>
    <n v="70.332999999999998"/>
    <m/>
    <m/>
    <m/>
    <m/>
    <m/>
    <m/>
    <m/>
    <m/>
    <m/>
    <m/>
    <m/>
    <m/>
    <m/>
    <m/>
    <m/>
    <s v="Actual"/>
    <d v="2016-05-01T00:00:00"/>
    <x v="1"/>
    <x v="36"/>
    <n v="21.627613776137764"/>
    <n v="48.705386223862241"/>
    <x v="0"/>
  </r>
  <r>
    <x v="6"/>
    <x v="4"/>
    <m/>
    <s v="Trimble County 1"/>
    <n v="238.74600000000001"/>
    <m/>
    <m/>
    <m/>
    <m/>
    <m/>
    <m/>
    <m/>
    <m/>
    <m/>
    <m/>
    <m/>
    <m/>
    <m/>
    <m/>
    <m/>
    <s v="Actual"/>
    <d v="2016-05-01T00:00:00"/>
    <x v="1"/>
    <x v="11"/>
    <s v="N/A"/>
    <n v="238.74600000000001"/>
    <x v="0"/>
  </r>
  <r>
    <x v="6"/>
    <x v="4"/>
    <m/>
    <s v="Trimble County 2"/>
    <n v="47.08"/>
    <m/>
    <m/>
    <m/>
    <m/>
    <m/>
    <m/>
    <m/>
    <m/>
    <m/>
    <m/>
    <m/>
    <m/>
    <m/>
    <m/>
    <m/>
    <s v="Actual"/>
    <d v="2016-05-01T00:00:00"/>
    <x v="1"/>
    <x v="12"/>
    <n v="38.134799999999998"/>
    <n v="8.9451999999999998"/>
    <x v="0"/>
  </r>
  <r>
    <x v="6"/>
    <x v="4"/>
    <m/>
    <s v="Bluegrass 3"/>
    <n v="0"/>
    <m/>
    <m/>
    <m/>
    <m/>
    <m/>
    <m/>
    <m/>
    <m/>
    <m/>
    <m/>
    <m/>
    <m/>
    <m/>
    <m/>
    <m/>
    <s v="Actual"/>
    <d v="2016-05-01T00:00:00"/>
    <x v="1"/>
    <x v="38"/>
    <s v="N/A"/>
    <n v="0"/>
    <x v="2"/>
  </r>
  <r>
    <x v="6"/>
    <x v="4"/>
    <m/>
    <s v="Brown 5"/>
    <n v="0.38900000000000001"/>
    <m/>
    <m/>
    <m/>
    <m/>
    <m/>
    <m/>
    <m/>
    <m/>
    <m/>
    <m/>
    <m/>
    <m/>
    <m/>
    <m/>
    <m/>
    <s v="Actual"/>
    <d v="2016-05-01T00:00:00"/>
    <x v="1"/>
    <x v="14"/>
    <n v="0.18282999999999999"/>
    <n v="0.20617000000000002"/>
    <x v="2"/>
  </r>
  <r>
    <x v="6"/>
    <x v="4"/>
    <m/>
    <s v="Brown 6"/>
    <n v="1.222"/>
    <m/>
    <m/>
    <m/>
    <m/>
    <m/>
    <m/>
    <m/>
    <m/>
    <m/>
    <m/>
    <m/>
    <m/>
    <m/>
    <m/>
    <m/>
    <s v="Actual"/>
    <d v="2016-05-01T00:00:00"/>
    <x v="1"/>
    <x v="15"/>
    <n v="0.75763999999999998"/>
    <n v="0.46435999999999999"/>
    <x v="2"/>
  </r>
  <r>
    <x v="6"/>
    <x v="4"/>
    <m/>
    <s v="Brown 7"/>
    <n v="0.68200000000000005"/>
    <m/>
    <m/>
    <m/>
    <m/>
    <m/>
    <m/>
    <m/>
    <m/>
    <m/>
    <m/>
    <m/>
    <m/>
    <m/>
    <m/>
    <m/>
    <s v="Actual"/>
    <d v="2016-05-01T00:00:00"/>
    <x v="1"/>
    <x v="16"/>
    <n v="0.42284000000000005"/>
    <n v="0.25916"/>
    <x v="2"/>
  </r>
  <r>
    <x v="6"/>
    <x v="4"/>
    <m/>
    <s v="Brown 8"/>
    <n v="7.3570000000000002"/>
    <m/>
    <m/>
    <m/>
    <m/>
    <m/>
    <m/>
    <m/>
    <m/>
    <m/>
    <m/>
    <m/>
    <m/>
    <m/>
    <m/>
    <m/>
    <s v="Actual"/>
    <d v="2016-05-01T00:00:00"/>
    <x v="1"/>
    <x v="17"/>
    <n v="7.3570000000000002"/>
    <s v="N/A"/>
    <x v="2"/>
  </r>
  <r>
    <x v="6"/>
    <x v="4"/>
    <m/>
    <s v="Brown 9"/>
    <n v="4.3319999999999999"/>
    <m/>
    <m/>
    <m/>
    <m/>
    <m/>
    <m/>
    <m/>
    <m/>
    <m/>
    <m/>
    <m/>
    <m/>
    <m/>
    <m/>
    <m/>
    <s v="Actual"/>
    <d v="2016-05-01T00:00:00"/>
    <x v="1"/>
    <x v="18"/>
    <n v="4.3319999999999999"/>
    <s v="N/A"/>
    <x v="2"/>
  </r>
  <r>
    <x v="6"/>
    <x v="4"/>
    <m/>
    <s v="Brown 10"/>
    <n v="7.0449999999999999"/>
    <m/>
    <m/>
    <m/>
    <m/>
    <m/>
    <m/>
    <m/>
    <m/>
    <m/>
    <m/>
    <m/>
    <m/>
    <m/>
    <m/>
    <m/>
    <s v="Actual"/>
    <d v="2016-05-01T00:00:00"/>
    <x v="1"/>
    <x v="19"/>
    <n v="7.0449999999999999"/>
    <s v="N/A"/>
    <x v="2"/>
  </r>
  <r>
    <x v="6"/>
    <x v="4"/>
    <m/>
    <s v="Brown 11"/>
    <n v="1.8260000000000001"/>
    <m/>
    <m/>
    <m/>
    <m/>
    <m/>
    <m/>
    <m/>
    <m/>
    <m/>
    <m/>
    <m/>
    <m/>
    <m/>
    <m/>
    <m/>
    <s v="Actual"/>
    <d v="2016-05-01T00:00:00"/>
    <x v="1"/>
    <x v="20"/>
    <n v="1.8260000000000001"/>
    <s v="N/A"/>
    <x v="2"/>
  </r>
  <r>
    <x v="6"/>
    <x v="4"/>
    <m/>
    <s v="Cane Run 11"/>
    <n v="5.0000000000000001E-3"/>
    <m/>
    <m/>
    <m/>
    <m/>
    <m/>
    <m/>
    <m/>
    <m/>
    <m/>
    <m/>
    <m/>
    <m/>
    <m/>
    <m/>
    <m/>
    <s v="Actual"/>
    <d v="2016-05-01T00:00:00"/>
    <x v="1"/>
    <x v="28"/>
    <s v="N/A"/>
    <n v="5.0000000000000001E-3"/>
    <x v="2"/>
  </r>
  <r>
    <x v="6"/>
    <x v="4"/>
    <m/>
    <s v="Haefling"/>
    <n v="0"/>
    <m/>
    <m/>
    <m/>
    <m/>
    <m/>
    <m/>
    <m/>
    <m/>
    <m/>
    <m/>
    <m/>
    <m/>
    <m/>
    <m/>
    <m/>
    <s v="Actual"/>
    <d v="2016-05-01T00:00:00"/>
    <x v="1"/>
    <x v="29"/>
    <n v="0"/>
    <s v="N/A"/>
    <x v="2"/>
  </r>
  <r>
    <x v="6"/>
    <x v="4"/>
    <m/>
    <s v="Paddys Run 11"/>
    <n v="1.0999999999999999E-2"/>
    <m/>
    <m/>
    <m/>
    <m/>
    <m/>
    <m/>
    <m/>
    <m/>
    <m/>
    <m/>
    <m/>
    <m/>
    <m/>
    <m/>
    <m/>
    <s v="Actual"/>
    <d v="2016-05-01T00:00:00"/>
    <x v="1"/>
    <x v="30"/>
    <s v="N/A"/>
    <n v="1.0999999999999999E-2"/>
    <x v="2"/>
  </r>
  <r>
    <x v="6"/>
    <x v="4"/>
    <m/>
    <s v="Paddys Run 12"/>
    <n v="0.01"/>
    <m/>
    <m/>
    <m/>
    <m/>
    <m/>
    <m/>
    <m/>
    <m/>
    <m/>
    <m/>
    <m/>
    <m/>
    <m/>
    <m/>
    <m/>
    <s v="Actual"/>
    <d v="2016-05-01T00:00:00"/>
    <x v="1"/>
    <x v="31"/>
    <s v="N/A"/>
    <n v="0.01"/>
    <x v="2"/>
  </r>
  <r>
    <x v="6"/>
    <x v="4"/>
    <m/>
    <s v="Paddys Run 13"/>
    <n v="9.1289999999999996"/>
    <m/>
    <m/>
    <m/>
    <m/>
    <m/>
    <m/>
    <m/>
    <m/>
    <m/>
    <m/>
    <m/>
    <m/>
    <m/>
    <m/>
    <m/>
    <s v="Actual"/>
    <d v="2016-05-01T00:00:00"/>
    <x v="1"/>
    <x v="21"/>
    <n v="4.2906299999999993"/>
    <n v="4.8383700000000003"/>
    <x v="2"/>
  </r>
  <r>
    <x v="6"/>
    <x v="4"/>
    <m/>
    <s v="Trimble Co 05"/>
    <n v="6.94"/>
    <m/>
    <m/>
    <m/>
    <m/>
    <m/>
    <m/>
    <m/>
    <m/>
    <m/>
    <m/>
    <m/>
    <m/>
    <m/>
    <m/>
    <m/>
    <s v="Actual"/>
    <d v="2016-05-01T00:00:00"/>
    <x v="1"/>
    <x v="22"/>
    <n v="4.9274000000000004"/>
    <n v="2.0125999999999999"/>
    <x v="2"/>
  </r>
  <r>
    <x v="6"/>
    <x v="4"/>
    <m/>
    <s v="Trimble Co 06"/>
    <n v="1.6919999999999999"/>
    <m/>
    <m/>
    <m/>
    <m/>
    <m/>
    <m/>
    <m/>
    <m/>
    <m/>
    <m/>
    <m/>
    <m/>
    <m/>
    <m/>
    <m/>
    <s v="Actual"/>
    <d v="2016-05-01T00:00:00"/>
    <x v="1"/>
    <x v="23"/>
    <n v="1.2013199999999999"/>
    <n v="0.49067999999999995"/>
    <x v="2"/>
  </r>
  <r>
    <x v="6"/>
    <x v="4"/>
    <m/>
    <s v="Trimble Co 07"/>
    <n v="8.5"/>
    <m/>
    <m/>
    <m/>
    <m/>
    <m/>
    <m/>
    <m/>
    <m/>
    <m/>
    <m/>
    <m/>
    <m/>
    <m/>
    <m/>
    <m/>
    <s v="Actual"/>
    <d v="2016-05-01T00:00:00"/>
    <x v="1"/>
    <x v="24"/>
    <n v="5.3550000000000004"/>
    <n v="3.145"/>
    <x v="2"/>
  </r>
  <r>
    <x v="6"/>
    <x v="4"/>
    <m/>
    <s v="Trimble Co 08"/>
    <n v="0.94599999999999995"/>
    <m/>
    <m/>
    <m/>
    <m/>
    <m/>
    <m/>
    <m/>
    <m/>
    <m/>
    <m/>
    <m/>
    <m/>
    <m/>
    <m/>
    <m/>
    <s v="Actual"/>
    <d v="2016-05-01T00:00:00"/>
    <x v="1"/>
    <x v="25"/>
    <n v="0.59597999999999995"/>
    <n v="0.35002"/>
    <x v="2"/>
  </r>
  <r>
    <x v="6"/>
    <x v="4"/>
    <m/>
    <s v="Trimble Co 09"/>
    <n v="11.875999999999999"/>
    <m/>
    <m/>
    <m/>
    <m/>
    <m/>
    <m/>
    <m/>
    <m/>
    <m/>
    <m/>
    <m/>
    <m/>
    <m/>
    <m/>
    <m/>
    <s v="Actual"/>
    <d v="2016-05-01T00:00:00"/>
    <x v="1"/>
    <x v="26"/>
    <n v="7.4818799999999994"/>
    <n v="4.39412"/>
    <x v="2"/>
  </r>
  <r>
    <x v="6"/>
    <x v="4"/>
    <m/>
    <s v="Trimble Co 10"/>
    <n v="1.167"/>
    <m/>
    <m/>
    <m/>
    <m/>
    <m/>
    <m/>
    <m/>
    <m/>
    <m/>
    <m/>
    <m/>
    <m/>
    <m/>
    <m/>
    <m/>
    <s v="Actual"/>
    <d v="2016-05-01T00:00:00"/>
    <x v="1"/>
    <x v="27"/>
    <n v="0.73521000000000003"/>
    <n v="0.43179000000000001"/>
    <x v="2"/>
  </r>
  <r>
    <x v="6"/>
    <x v="4"/>
    <m/>
    <s v="Zorn 1"/>
    <n v="0"/>
    <m/>
    <m/>
    <m/>
    <m/>
    <m/>
    <m/>
    <m/>
    <m/>
    <m/>
    <m/>
    <m/>
    <m/>
    <m/>
    <m/>
    <m/>
    <s v="Actual"/>
    <d v="2016-05-01T00:00:00"/>
    <x v="1"/>
    <x v="32"/>
    <s v="N/A"/>
    <n v="0"/>
    <x v="2"/>
  </r>
  <r>
    <x v="6"/>
    <x v="4"/>
    <m/>
    <s v="Cane Run 7 2X1"/>
    <n v="458.44799999999998"/>
    <m/>
    <m/>
    <m/>
    <m/>
    <m/>
    <m/>
    <m/>
    <m/>
    <m/>
    <m/>
    <m/>
    <m/>
    <m/>
    <m/>
    <m/>
    <s v="Actual"/>
    <d v="2016-05-01T00:00:00"/>
    <x v="1"/>
    <x v="13"/>
    <n v="357.58943999999997"/>
    <n v="100.85856"/>
    <x v="1"/>
  </r>
  <r>
    <x v="6"/>
    <x v="4"/>
    <m/>
    <s v="Dix Dam"/>
    <n v="13.738"/>
    <m/>
    <m/>
    <m/>
    <m/>
    <m/>
    <m/>
    <m/>
    <m/>
    <m/>
    <m/>
    <m/>
    <m/>
    <m/>
    <m/>
    <m/>
    <s v="Actual"/>
    <d v="2016-05-01T00:00:00"/>
    <x v="1"/>
    <x v="33"/>
    <n v="13.738"/>
    <s v="N/A"/>
    <x v="3"/>
  </r>
  <r>
    <x v="6"/>
    <x v="4"/>
    <m/>
    <s v="Ohio Falls"/>
    <n v="17.173999999999999"/>
    <m/>
    <m/>
    <m/>
    <m/>
    <m/>
    <m/>
    <m/>
    <m/>
    <m/>
    <m/>
    <m/>
    <m/>
    <m/>
    <m/>
    <m/>
    <s v="Actual"/>
    <d v="2016-05-01T00:00:00"/>
    <x v="1"/>
    <x v="34"/>
    <s v="N/A"/>
    <n v="17.173999999999999"/>
    <x v="3"/>
  </r>
  <r>
    <x v="6"/>
    <x v="4"/>
    <m/>
    <s v="Brown Solar"/>
    <n v="1.319"/>
    <m/>
    <m/>
    <m/>
    <m/>
    <m/>
    <m/>
    <m/>
    <m/>
    <m/>
    <m/>
    <m/>
    <m/>
    <m/>
    <m/>
    <m/>
    <s v="Actual"/>
    <d v="2016-05-01T00:00:00"/>
    <x v="1"/>
    <x v="35"/>
    <n v="0.80458999999999992"/>
    <n v="0.51441000000000003"/>
    <x v="4"/>
  </r>
  <r>
    <x v="6"/>
    <x v="5"/>
    <m/>
    <s v="Brown 1"/>
    <n v="35.329000000000001"/>
    <m/>
    <m/>
    <m/>
    <m/>
    <m/>
    <m/>
    <m/>
    <m/>
    <m/>
    <m/>
    <m/>
    <m/>
    <m/>
    <m/>
    <m/>
    <s v="Actual"/>
    <d v="2016-06-01T00:00:00"/>
    <x v="1"/>
    <x v="0"/>
    <n v="35.329000000000001"/>
    <s v="N/A"/>
    <x v="0"/>
  </r>
  <r>
    <x v="6"/>
    <x v="5"/>
    <m/>
    <s v="Brown 2"/>
    <n v="61.697000000000003"/>
    <m/>
    <m/>
    <m/>
    <m/>
    <m/>
    <m/>
    <m/>
    <m/>
    <m/>
    <m/>
    <m/>
    <m/>
    <m/>
    <m/>
    <m/>
    <s v="Actual"/>
    <d v="2016-06-01T00:00:00"/>
    <x v="1"/>
    <x v="1"/>
    <n v="61.697000000000003"/>
    <s v="N/A"/>
    <x v="0"/>
  </r>
  <r>
    <x v="6"/>
    <x v="5"/>
    <m/>
    <s v="Brown 3"/>
    <n v="149.596"/>
    <m/>
    <m/>
    <m/>
    <m/>
    <m/>
    <m/>
    <m/>
    <m/>
    <m/>
    <m/>
    <m/>
    <m/>
    <m/>
    <m/>
    <m/>
    <s v="Actual"/>
    <d v="2016-06-01T00:00:00"/>
    <x v="1"/>
    <x v="2"/>
    <n v="149.596"/>
    <s v="N/A"/>
    <x v="0"/>
  </r>
  <r>
    <x v="6"/>
    <x v="5"/>
    <m/>
    <s v="Ghent 1"/>
    <n v="281.46899999999999"/>
    <m/>
    <m/>
    <m/>
    <m/>
    <m/>
    <m/>
    <m/>
    <m/>
    <m/>
    <m/>
    <m/>
    <m/>
    <m/>
    <m/>
    <m/>
    <s v="Actual"/>
    <d v="2016-06-01T00:00:00"/>
    <x v="1"/>
    <x v="3"/>
    <n v="281.46899999999999"/>
    <s v="N/A"/>
    <x v="0"/>
  </r>
  <r>
    <x v="6"/>
    <x v="5"/>
    <m/>
    <s v="Ghent 2"/>
    <n v="294.75700000000001"/>
    <m/>
    <m/>
    <m/>
    <m/>
    <m/>
    <m/>
    <m/>
    <m/>
    <m/>
    <m/>
    <m/>
    <m/>
    <m/>
    <m/>
    <m/>
    <s v="Actual"/>
    <d v="2016-06-01T00:00:00"/>
    <x v="1"/>
    <x v="4"/>
    <n v="294.75700000000001"/>
    <s v="N/A"/>
    <x v="0"/>
  </r>
  <r>
    <x v="6"/>
    <x v="5"/>
    <m/>
    <s v="Ghent 3"/>
    <n v="250.21600000000001"/>
    <m/>
    <m/>
    <m/>
    <m/>
    <m/>
    <m/>
    <m/>
    <m/>
    <m/>
    <m/>
    <m/>
    <m/>
    <m/>
    <m/>
    <m/>
    <s v="Actual"/>
    <d v="2016-06-01T00:00:00"/>
    <x v="1"/>
    <x v="5"/>
    <n v="250.21600000000001"/>
    <s v="N/A"/>
    <x v="0"/>
  </r>
  <r>
    <x v="6"/>
    <x v="5"/>
    <m/>
    <s v="Ghent 4"/>
    <n v="303.70100000000002"/>
    <m/>
    <m/>
    <m/>
    <m/>
    <m/>
    <m/>
    <m/>
    <m/>
    <m/>
    <m/>
    <m/>
    <m/>
    <m/>
    <m/>
    <m/>
    <s v="Actual"/>
    <d v="2016-06-01T00:00:00"/>
    <x v="1"/>
    <x v="6"/>
    <n v="303.70100000000002"/>
    <s v="N/A"/>
    <x v="0"/>
  </r>
  <r>
    <x v="6"/>
    <x v="5"/>
    <m/>
    <s v="Mill Creek 1"/>
    <n v="167.87200000000001"/>
    <m/>
    <m/>
    <m/>
    <m/>
    <m/>
    <m/>
    <m/>
    <m/>
    <m/>
    <m/>
    <m/>
    <m/>
    <m/>
    <m/>
    <m/>
    <s v="Actual"/>
    <d v="2016-06-01T00:00:00"/>
    <x v="1"/>
    <x v="7"/>
    <s v="N/A"/>
    <n v="167.87200000000001"/>
    <x v="0"/>
  </r>
  <r>
    <x v="6"/>
    <x v="5"/>
    <m/>
    <s v="Mill Creek 2"/>
    <n v="152.87"/>
    <m/>
    <m/>
    <m/>
    <m/>
    <m/>
    <m/>
    <m/>
    <m/>
    <m/>
    <m/>
    <m/>
    <m/>
    <m/>
    <m/>
    <m/>
    <s v="Actual"/>
    <d v="2016-06-01T00:00:00"/>
    <x v="1"/>
    <x v="8"/>
    <s v="N/A"/>
    <n v="152.87"/>
    <x v="0"/>
  </r>
  <r>
    <x v="6"/>
    <x v="5"/>
    <m/>
    <s v="Mill Creek 3"/>
    <n v="192.70599999999999"/>
    <m/>
    <m/>
    <m/>
    <m/>
    <m/>
    <m/>
    <m/>
    <m/>
    <m/>
    <m/>
    <m/>
    <m/>
    <m/>
    <m/>
    <m/>
    <s v="Actual"/>
    <d v="2016-06-01T00:00:00"/>
    <x v="1"/>
    <x v="9"/>
    <s v="N/A"/>
    <n v="192.70599999999999"/>
    <x v="0"/>
  </r>
  <r>
    <x v="6"/>
    <x v="5"/>
    <m/>
    <s v="Mill Creek 4"/>
    <n v="263.68400000000003"/>
    <m/>
    <m/>
    <m/>
    <m/>
    <m/>
    <m/>
    <m/>
    <m/>
    <m/>
    <m/>
    <m/>
    <m/>
    <m/>
    <m/>
    <m/>
    <s v="Actual"/>
    <d v="2016-06-01T00:00:00"/>
    <x v="1"/>
    <x v="10"/>
    <s v="N/A"/>
    <n v="263.68400000000003"/>
    <x v="0"/>
  </r>
  <r>
    <x v="6"/>
    <x v="5"/>
    <m/>
    <s v="OVEC"/>
    <n v="91.718000000000004"/>
    <m/>
    <m/>
    <m/>
    <m/>
    <m/>
    <m/>
    <m/>
    <m/>
    <m/>
    <m/>
    <m/>
    <m/>
    <m/>
    <m/>
    <m/>
    <s v="Actual"/>
    <d v="2016-06-01T00:00:00"/>
    <x v="1"/>
    <x v="36"/>
    <n v="28.203567035670364"/>
    <n v="63.51443296432965"/>
    <x v="0"/>
  </r>
  <r>
    <x v="6"/>
    <x v="5"/>
    <m/>
    <s v="Trimble County 1"/>
    <n v="217.654"/>
    <m/>
    <m/>
    <m/>
    <m/>
    <m/>
    <m/>
    <m/>
    <m/>
    <m/>
    <m/>
    <m/>
    <m/>
    <m/>
    <m/>
    <m/>
    <s v="Actual"/>
    <d v="2016-06-01T00:00:00"/>
    <x v="1"/>
    <x v="11"/>
    <s v="N/A"/>
    <n v="217.654"/>
    <x v="0"/>
  </r>
  <r>
    <x v="6"/>
    <x v="5"/>
    <m/>
    <s v="Trimble County 2"/>
    <n v="0"/>
    <m/>
    <m/>
    <m/>
    <m/>
    <m/>
    <m/>
    <m/>
    <m/>
    <m/>
    <m/>
    <m/>
    <m/>
    <m/>
    <m/>
    <m/>
    <s v="Actual"/>
    <d v="2016-06-01T00:00:00"/>
    <x v="1"/>
    <x v="12"/>
    <n v="0"/>
    <n v="0"/>
    <x v="0"/>
  </r>
  <r>
    <x v="6"/>
    <x v="5"/>
    <m/>
    <s v="Bluegrass 3"/>
    <n v="3.9540000000000002"/>
    <m/>
    <m/>
    <m/>
    <m/>
    <m/>
    <m/>
    <m/>
    <m/>
    <m/>
    <m/>
    <m/>
    <m/>
    <m/>
    <m/>
    <m/>
    <s v="Actual"/>
    <d v="2016-06-01T00:00:00"/>
    <x v="1"/>
    <x v="38"/>
    <s v="N/A"/>
    <n v="3.9540000000000002"/>
    <x v="2"/>
  </r>
  <r>
    <x v="6"/>
    <x v="5"/>
    <m/>
    <s v="Brown 5"/>
    <n v="15.255000000000001"/>
    <m/>
    <m/>
    <m/>
    <m/>
    <m/>
    <m/>
    <m/>
    <m/>
    <m/>
    <m/>
    <m/>
    <m/>
    <m/>
    <m/>
    <m/>
    <s v="Actual"/>
    <d v="2016-06-01T00:00:00"/>
    <x v="1"/>
    <x v="14"/>
    <n v="7.1698500000000003"/>
    <n v="8.0851500000000005"/>
    <x v="2"/>
  </r>
  <r>
    <x v="6"/>
    <x v="5"/>
    <m/>
    <s v="Brown 6"/>
    <n v="2.7530000000000001"/>
    <m/>
    <m/>
    <m/>
    <m/>
    <m/>
    <m/>
    <m/>
    <m/>
    <m/>
    <m/>
    <m/>
    <m/>
    <m/>
    <m/>
    <m/>
    <s v="Actual"/>
    <d v="2016-06-01T00:00:00"/>
    <x v="1"/>
    <x v="15"/>
    <n v="1.70686"/>
    <n v="1.0461400000000001"/>
    <x v="2"/>
  </r>
  <r>
    <x v="6"/>
    <x v="5"/>
    <m/>
    <s v="Brown 7"/>
    <n v="3.4390000000000001"/>
    <m/>
    <m/>
    <m/>
    <m/>
    <m/>
    <m/>
    <m/>
    <m/>
    <m/>
    <m/>
    <m/>
    <m/>
    <m/>
    <m/>
    <m/>
    <s v="Actual"/>
    <d v="2016-06-01T00:00:00"/>
    <x v="1"/>
    <x v="16"/>
    <n v="2.13218"/>
    <n v="1.3068200000000001"/>
    <x v="2"/>
  </r>
  <r>
    <x v="6"/>
    <x v="5"/>
    <m/>
    <s v="Brown 8"/>
    <n v="18.071000000000002"/>
    <m/>
    <m/>
    <m/>
    <m/>
    <m/>
    <m/>
    <m/>
    <m/>
    <m/>
    <m/>
    <m/>
    <m/>
    <m/>
    <m/>
    <m/>
    <s v="Actual"/>
    <d v="2016-06-01T00:00:00"/>
    <x v="1"/>
    <x v="17"/>
    <n v="18.071000000000002"/>
    <s v="N/A"/>
    <x v="2"/>
  </r>
  <r>
    <x v="6"/>
    <x v="5"/>
    <m/>
    <s v="Brown 9"/>
    <n v="15.643000000000001"/>
    <m/>
    <m/>
    <m/>
    <m/>
    <m/>
    <m/>
    <m/>
    <m/>
    <m/>
    <m/>
    <m/>
    <m/>
    <m/>
    <m/>
    <m/>
    <s v="Actual"/>
    <d v="2016-06-01T00:00:00"/>
    <x v="1"/>
    <x v="18"/>
    <n v="15.643000000000001"/>
    <s v="N/A"/>
    <x v="2"/>
  </r>
  <r>
    <x v="6"/>
    <x v="5"/>
    <m/>
    <s v="Brown 10"/>
    <n v="17.266999999999999"/>
    <m/>
    <m/>
    <m/>
    <m/>
    <m/>
    <m/>
    <m/>
    <m/>
    <m/>
    <m/>
    <m/>
    <m/>
    <m/>
    <m/>
    <m/>
    <s v="Actual"/>
    <d v="2016-06-01T00:00:00"/>
    <x v="1"/>
    <x v="19"/>
    <n v="17.266999999999999"/>
    <s v="N/A"/>
    <x v="2"/>
  </r>
  <r>
    <x v="6"/>
    <x v="5"/>
    <m/>
    <s v="Brown 11"/>
    <n v="9.2539999999999996"/>
    <m/>
    <m/>
    <m/>
    <m/>
    <m/>
    <m/>
    <m/>
    <m/>
    <m/>
    <m/>
    <m/>
    <m/>
    <m/>
    <m/>
    <m/>
    <s v="Actual"/>
    <d v="2016-06-01T00:00:00"/>
    <x v="1"/>
    <x v="20"/>
    <n v="9.2539999999999996"/>
    <s v="N/A"/>
    <x v="2"/>
  </r>
  <r>
    <x v="6"/>
    <x v="5"/>
    <m/>
    <s v="Cane Run 11"/>
    <n v="3.1E-2"/>
    <m/>
    <m/>
    <m/>
    <m/>
    <m/>
    <m/>
    <m/>
    <m/>
    <m/>
    <m/>
    <m/>
    <m/>
    <m/>
    <m/>
    <m/>
    <s v="Actual"/>
    <d v="2016-06-01T00:00:00"/>
    <x v="1"/>
    <x v="28"/>
    <s v="N/A"/>
    <n v="3.1E-2"/>
    <x v="2"/>
  </r>
  <r>
    <x v="6"/>
    <x v="5"/>
    <m/>
    <s v="Haefling"/>
    <n v="9.0999999999999998E-2"/>
    <m/>
    <m/>
    <m/>
    <m/>
    <m/>
    <m/>
    <m/>
    <m/>
    <m/>
    <m/>
    <m/>
    <m/>
    <m/>
    <m/>
    <m/>
    <s v="Actual"/>
    <d v="2016-06-01T00:00:00"/>
    <x v="1"/>
    <x v="29"/>
    <n v="9.0999999999999998E-2"/>
    <s v="N/A"/>
    <x v="2"/>
  </r>
  <r>
    <x v="6"/>
    <x v="5"/>
    <m/>
    <s v="Paddys Run 11"/>
    <n v="1.2999999999999999E-2"/>
    <m/>
    <m/>
    <m/>
    <m/>
    <m/>
    <m/>
    <m/>
    <m/>
    <m/>
    <m/>
    <m/>
    <m/>
    <m/>
    <m/>
    <m/>
    <s v="Actual"/>
    <d v="2016-06-01T00:00:00"/>
    <x v="1"/>
    <x v="30"/>
    <s v="N/A"/>
    <n v="1.2999999999999999E-2"/>
    <x v="2"/>
  </r>
  <r>
    <x v="6"/>
    <x v="5"/>
    <m/>
    <s v="Paddys Run 12"/>
    <n v="2.8000000000000001E-2"/>
    <m/>
    <m/>
    <m/>
    <m/>
    <m/>
    <m/>
    <m/>
    <m/>
    <m/>
    <m/>
    <m/>
    <m/>
    <m/>
    <m/>
    <m/>
    <s v="Actual"/>
    <d v="2016-06-01T00:00:00"/>
    <x v="1"/>
    <x v="31"/>
    <s v="N/A"/>
    <n v="2.8000000000000001E-2"/>
    <x v="2"/>
  </r>
  <r>
    <x v="6"/>
    <x v="5"/>
    <m/>
    <s v="Paddys Run 13"/>
    <n v="25.244"/>
    <m/>
    <m/>
    <m/>
    <m/>
    <m/>
    <m/>
    <m/>
    <m/>
    <m/>
    <m/>
    <m/>
    <m/>
    <m/>
    <m/>
    <m/>
    <s v="Actual"/>
    <d v="2016-06-01T00:00:00"/>
    <x v="1"/>
    <x v="21"/>
    <n v="11.86468"/>
    <n v="13.37932"/>
    <x v="2"/>
  </r>
  <r>
    <x v="6"/>
    <x v="5"/>
    <m/>
    <s v="Trimble Co 05"/>
    <n v="20.561"/>
    <m/>
    <m/>
    <m/>
    <m/>
    <m/>
    <m/>
    <m/>
    <m/>
    <m/>
    <m/>
    <m/>
    <m/>
    <m/>
    <m/>
    <m/>
    <s v="Actual"/>
    <d v="2016-06-01T00:00:00"/>
    <x v="1"/>
    <x v="22"/>
    <n v="14.59831"/>
    <n v="5.9626899999999994"/>
    <x v="2"/>
  </r>
  <r>
    <x v="6"/>
    <x v="5"/>
    <m/>
    <s v="Trimble Co 06"/>
    <n v="15.914"/>
    <m/>
    <m/>
    <m/>
    <m/>
    <m/>
    <m/>
    <m/>
    <m/>
    <m/>
    <m/>
    <m/>
    <m/>
    <m/>
    <m/>
    <m/>
    <s v="Actual"/>
    <d v="2016-06-01T00:00:00"/>
    <x v="1"/>
    <x v="23"/>
    <n v="11.29894"/>
    <n v="4.6150599999999997"/>
    <x v="2"/>
  </r>
  <r>
    <x v="6"/>
    <x v="5"/>
    <m/>
    <s v="Trimble Co 07"/>
    <n v="24.951000000000001"/>
    <m/>
    <m/>
    <m/>
    <m/>
    <m/>
    <m/>
    <m/>
    <m/>
    <m/>
    <m/>
    <m/>
    <m/>
    <m/>
    <m/>
    <m/>
    <s v="Actual"/>
    <d v="2016-06-01T00:00:00"/>
    <x v="1"/>
    <x v="24"/>
    <n v="15.71913"/>
    <n v="9.2318700000000007"/>
    <x v="2"/>
  </r>
  <r>
    <x v="6"/>
    <x v="5"/>
    <m/>
    <s v="Trimble Co 08"/>
    <n v="1.4730000000000001"/>
    <m/>
    <m/>
    <m/>
    <m/>
    <m/>
    <m/>
    <m/>
    <m/>
    <m/>
    <m/>
    <m/>
    <m/>
    <m/>
    <m/>
    <m/>
    <s v="Actual"/>
    <d v="2016-06-01T00:00:00"/>
    <x v="1"/>
    <x v="25"/>
    <n v="0.92799000000000009"/>
    <n v="0.54500999999999999"/>
    <x v="2"/>
  </r>
  <r>
    <x v="6"/>
    <x v="5"/>
    <m/>
    <s v="Trimble Co 09"/>
    <n v="20.648"/>
    <m/>
    <m/>
    <m/>
    <m/>
    <m/>
    <m/>
    <m/>
    <m/>
    <m/>
    <m/>
    <m/>
    <m/>
    <m/>
    <m/>
    <m/>
    <s v="Actual"/>
    <d v="2016-06-01T00:00:00"/>
    <x v="1"/>
    <x v="26"/>
    <n v="13.008240000000001"/>
    <n v="7.6397599999999999"/>
    <x v="2"/>
  </r>
  <r>
    <x v="6"/>
    <x v="5"/>
    <m/>
    <s v="Trimble Co 10"/>
    <n v="6.0910000000000002"/>
    <m/>
    <m/>
    <m/>
    <m/>
    <m/>
    <m/>
    <m/>
    <m/>
    <m/>
    <m/>
    <m/>
    <m/>
    <m/>
    <m/>
    <m/>
    <s v="Actual"/>
    <d v="2016-06-01T00:00:00"/>
    <x v="1"/>
    <x v="27"/>
    <n v="3.8373300000000001"/>
    <n v="2.2536700000000001"/>
    <x v="2"/>
  </r>
  <r>
    <x v="6"/>
    <x v="5"/>
    <m/>
    <s v="Zorn 1"/>
    <n v="4.1000000000000002E-2"/>
    <m/>
    <m/>
    <m/>
    <m/>
    <m/>
    <m/>
    <m/>
    <m/>
    <m/>
    <m/>
    <m/>
    <m/>
    <m/>
    <m/>
    <m/>
    <s v="Actual"/>
    <d v="2016-06-01T00:00:00"/>
    <x v="1"/>
    <x v="32"/>
    <s v="N/A"/>
    <n v="4.1000000000000002E-2"/>
    <x v="2"/>
  </r>
  <r>
    <x v="6"/>
    <x v="5"/>
    <m/>
    <s v="Cane Run 7 2X1"/>
    <n v="456.327"/>
    <m/>
    <m/>
    <m/>
    <m/>
    <m/>
    <m/>
    <m/>
    <m/>
    <m/>
    <m/>
    <m/>
    <m/>
    <m/>
    <m/>
    <m/>
    <s v="Actual"/>
    <d v="2016-06-01T00:00:00"/>
    <x v="1"/>
    <x v="13"/>
    <n v="355.93506000000002"/>
    <n v="100.39194000000001"/>
    <x v="1"/>
  </r>
  <r>
    <x v="6"/>
    <x v="5"/>
    <m/>
    <s v="Dix Dam"/>
    <n v="2.2349999999999999"/>
    <m/>
    <m/>
    <m/>
    <m/>
    <m/>
    <m/>
    <m/>
    <m/>
    <m/>
    <m/>
    <m/>
    <m/>
    <m/>
    <m/>
    <m/>
    <s v="Actual"/>
    <d v="2016-06-01T00:00:00"/>
    <x v="1"/>
    <x v="33"/>
    <n v="2.2349999999999999"/>
    <s v="N/A"/>
    <x v="3"/>
  </r>
  <r>
    <x v="6"/>
    <x v="5"/>
    <m/>
    <s v="Ohio Falls"/>
    <n v="35.506999999999998"/>
    <m/>
    <m/>
    <m/>
    <m/>
    <m/>
    <m/>
    <m/>
    <m/>
    <m/>
    <m/>
    <m/>
    <m/>
    <m/>
    <m/>
    <m/>
    <s v="Actual"/>
    <d v="2016-06-01T00:00:00"/>
    <x v="1"/>
    <x v="34"/>
    <s v="N/A"/>
    <n v="35.506999999999998"/>
    <x v="3"/>
  </r>
  <r>
    <x v="6"/>
    <x v="5"/>
    <m/>
    <s v="Brown Solar"/>
    <n v="2.0379999999999998"/>
    <m/>
    <m/>
    <m/>
    <m/>
    <m/>
    <m/>
    <m/>
    <m/>
    <m/>
    <m/>
    <m/>
    <m/>
    <m/>
    <m/>
    <m/>
    <s v="Actual"/>
    <d v="2016-06-01T00:00:00"/>
    <x v="1"/>
    <x v="35"/>
    <n v="1.24318"/>
    <n v="0.79481999999999997"/>
    <x v="4"/>
  </r>
  <r>
    <x v="6"/>
    <x v="6"/>
    <m/>
    <s v="Brown 1"/>
    <n v="36.869"/>
    <m/>
    <m/>
    <m/>
    <m/>
    <m/>
    <m/>
    <m/>
    <m/>
    <m/>
    <m/>
    <m/>
    <m/>
    <m/>
    <m/>
    <m/>
    <s v="Actual"/>
    <d v="2016-07-01T00:00:00"/>
    <x v="1"/>
    <x v="0"/>
    <n v="36.869"/>
    <s v="N/A"/>
    <x v="0"/>
  </r>
  <r>
    <x v="6"/>
    <x v="6"/>
    <m/>
    <s v="Brown 2"/>
    <n v="66.751000000000005"/>
    <m/>
    <m/>
    <m/>
    <m/>
    <m/>
    <m/>
    <m/>
    <m/>
    <m/>
    <m/>
    <m/>
    <m/>
    <m/>
    <m/>
    <m/>
    <s v="Actual"/>
    <d v="2016-07-01T00:00:00"/>
    <x v="1"/>
    <x v="1"/>
    <n v="66.751000000000005"/>
    <s v="N/A"/>
    <x v="0"/>
  </r>
  <r>
    <x v="6"/>
    <x v="6"/>
    <m/>
    <s v="Brown 3"/>
    <n v="131.54300000000001"/>
    <m/>
    <m/>
    <m/>
    <m/>
    <m/>
    <m/>
    <m/>
    <m/>
    <m/>
    <m/>
    <m/>
    <m/>
    <m/>
    <m/>
    <m/>
    <s v="Actual"/>
    <d v="2016-07-01T00:00:00"/>
    <x v="1"/>
    <x v="2"/>
    <n v="131.54300000000001"/>
    <s v="N/A"/>
    <x v="0"/>
  </r>
  <r>
    <x v="6"/>
    <x v="6"/>
    <m/>
    <s v="Ghent 1"/>
    <n v="308.31799999999998"/>
    <m/>
    <m/>
    <m/>
    <m/>
    <m/>
    <m/>
    <m/>
    <m/>
    <m/>
    <m/>
    <m/>
    <m/>
    <m/>
    <m/>
    <m/>
    <s v="Actual"/>
    <d v="2016-07-01T00:00:00"/>
    <x v="1"/>
    <x v="3"/>
    <n v="308.31799999999998"/>
    <s v="N/A"/>
    <x v="0"/>
  </r>
  <r>
    <x v="6"/>
    <x v="6"/>
    <m/>
    <s v="Ghent 2"/>
    <n v="289.02600000000001"/>
    <m/>
    <m/>
    <m/>
    <m/>
    <m/>
    <m/>
    <m/>
    <m/>
    <m/>
    <m/>
    <m/>
    <m/>
    <m/>
    <m/>
    <m/>
    <s v="Actual"/>
    <d v="2016-07-01T00:00:00"/>
    <x v="1"/>
    <x v="4"/>
    <n v="289.02600000000001"/>
    <s v="N/A"/>
    <x v="0"/>
  </r>
  <r>
    <x v="6"/>
    <x v="6"/>
    <m/>
    <s v="Ghent 3"/>
    <n v="297.44900000000001"/>
    <m/>
    <m/>
    <m/>
    <m/>
    <m/>
    <m/>
    <m/>
    <m/>
    <m/>
    <m/>
    <m/>
    <m/>
    <m/>
    <m/>
    <m/>
    <s v="Actual"/>
    <d v="2016-07-01T00:00:00"/>
    <x v="1"/>
    <x v="5"/>
    <n v="297.44900000000001"/>
    <s v="N/A"/>
    <x v="0"/>
  </r>
  <r>
    <x v="6"/>
    <x v="6"/>
    <m/>
    <s v="Ghent 4"/>
    <n v="233.82"/>
    <m/>
    <m/>
    <m/>
    <m/>
    <m/>
    <m/>
    <m/>
    <m/>
    <m/>
    <m/>
    <m/>
    <m/>
    <m/>
    <m/>
    <m/>
    <s v="Actual"/>
    <d v="2016-07-01T00:00:00"/>
    <x v="1"/>
    <x v="6"/>
    <n v="233.82"/>
    <s v="N/A"/>
    <x v="0"/>
  </r>
  <r>
    <x v="6"/>
    <x v="6"/>
    <m/>
    <s v="Mill Creek 1"/>
    <n v="147.63399999999999"/>
    <m/>
    <m/>
    <m/>
    <m/>
    <m/>
    <m/>
    <m/>
    <m/>
    <m/>
    <m/>
    <m/>
    <m/>
    <m/>
    <m/>
    <m/>
    <s v="Actual"/>
    <d v="2016-07-01T00:00:00"/>
    <x v="1"/>
    <x v="7"/>
    <s v="N/A"/>
    <n v="147.63399999999999"/>
    <x v="0"/>
  </r>
  <r>
    <x v="6"/>
    <x v="6"/>
    <m/>
    <s v="Mill Creek 2"/>
    <n v="166.21799999999999"/>
    <m/>
    <m/>
    <m/>
    <m/>
    <m/>
    <m/>
    <m/>
    <m/>
    <m/>
    <m/>
    <m/>
    <m/>
    <m/>
    <m/>
    <m/>
    <s v="Actual"/>
    <d v="2016-07-01T00:00:00"/>
    <x v="1"/>
    <x v="8"/>
    <s v="N/A"/>
    <n v="166.21799999999999"/>
    <x v="0"/>
  </r>
  <r>
    <x v="6"/>
    <x v="6"/>
    <m/>
    <s v="Mill Creek 3"/>
    <n v="239.86799999999999"/>
    <m/>
    <m/>
    <m/>
    <m/>
    <m/>
    <m/>
    <m/>
    <m/>
    <m/>
    <m/>
    <m/>
    <m/>
    <m/>
    <m/>
    <m/>
    <s v="Actual"/>
    <d v="2016-07-01T00:00:00"/>
    <x v="1"/>
    <x v="9"/>
    <s v="N/A"/>
    <n v="239.86799999999999"/>
    <x v="0"/>
  </r>
  <r>
    <x v="6"/>
    <x v="6"/>
    <m/>
    <s v="Mill Creek 4"/>
    <n v="270.88400000000001"/>
    <m/>
    <m/>
    <m/>
    <m/>
    <m/>
    <m/>
    <m/>
    <m/>
    <m/>
    <m/>
    <m/>
    <m/>
    <m/>
    <m/>
    <m/>
    <s v="Actual"/>
    <d v="2016-07-01T00:00:00"/>
    <x v="1"/>
    <x v="10"/>
    <s v="N/A"/>
    <n v="270.88400000000001"/>
    <x v="0"/>
  </r>
  <r>
    <x v="6"/>
    <x v="6"/>
    <m/>
    <s v="OVEC"/>
    <n v="94.046000000000006"/>
    <m/>
    <m/>
    <m/>
    <m/>
    <m/>
    <m/>
    <m/>
    <m/>
    <m/>
    <m/>
    <m/>
    <m/>
    <m/>
    <m/>
    <m/>
    <s v="Actual"/>
    <d v="2016-07-01T00:00:00"/>
    <x v="1"/>
    <x v="36"/>
    <n v="28.91943419434195"/>
    <n v="65.126565805658061"/>
    <x v="0"/>
  </r>
  <r>
    <x v="6"/>
    <x v="6"/>
    <m/>
    <s v="Trimble County 1"/>
    <n v="242.75700000000001"/>
    <m/>
    <m/>
    <m/>
    <m/>
    <m/>
    <m/>
    <m/>
    <m/>
    <m/>
    <m/>
    <m/>
    <m/>
    <m/>
    <m/>
    <m/>
    <s v="Actual"/>
    <d v="2016-07-01T00:00:00"/>
    <x v="1"/>
    <x v="11"/>
    <s v="N/A"/>
    <n v="242.75700000000001"/>
    <x v="0"/>
  </r>
  <r>
    <x v="6"/>
    <x v="6"/>
    <m/>
    <s v="Trimble County 2"/>
    <n v="178.26499999999999"/>
    <m/>
    <m/>
    <m/>
    <m/>
    <m/>
    <m/>
    <m/>
    <m/>
    <m/>
    <m/>
    <m/>
    <m/>
    <m/>
    <m/>
    <m/>
    <s v="Actual"/>
    <d v="2016-07-01T00:00:00"/>
    <x v="1"/>
    <x v="12"/>
    <n v="144.39464999999998"/>
    <n v="33.870349999999995"/>
    <x v="0"/>
  </r>
  <r>
    <x v="6"/>
    <x v="6"/>
    <m/>
    <s v="Bluegrass 3"/>
    <n v="4.9089999999999998"/>
    <m/>
    <m/>
    <m/>
    <m/>
    <m/>
    <m/>
    <m/>
    <m/>
    <m/>
    <m/>
    <m/>
    <m/>
    <m/>
    <m/>
    <m/>
    <s v="Actual"/>
    <d v="2016-07-01T00:00:00"/>
    <x v="1"/>
    <x v="38"/>
    <s v="N/A"/>
    <n v="4.9089999999999998"/>
    <x v="2"/>
  </r>
  <r>
    <x v="6"/>
    <x v="6"/>
    <m/>
    <s v="Brown 5"/>
    <n v="0.58699999999999997"/>
    <m/>
    <m/>
    <m/>
    <m/>
    <m/>
    <m/>
    <m/>
    <m/>
    <m/>
    <m/>
    <m/>
    <m/>
    <m/>
    <m/>
    <m/>
    <s v="Actual"/>
    <d v="2016-07-01T00:00:00"/>
    <x v="1"/>
    <x v="14"/>
    <n v="0.27588999999999997"/>
    <n v="0.31111"/>
    <x v="2"/>
  </r>
  <r>
    <x v="6"/>
    <x v="6"/>
    <m/>
    <s v="Brown 6"/>
    <n v="3.5179999999999998"/>
    <m/>
    <m/>
    <m/>
    <m/>
    <m/>
    <m/>
    <m/>
    <m/>
    <m/>
    <m/>
    <m/>
    <m/>
    <m/>
    <m/>
    <m/>
    <s v="Actual"/>
    <d v="2016-07-01T00:00:00"/>
    <x v="1"/>
    <x v="15"/>
    <n v="2.1811599999999998"/>
    <n v="1.33684"/>
    <x v="2"/>
  </r>
  <r>
    <x v="6"/>
    <x v="6"/>
    <m/>
    <s v="Brown 7"/>
    <n v="1.994"/>
    <m/>
    <m/>
    <m/>
    <m/>
    <m/>
    <m/>
    <m/>
    <m/>
    <m/>
    <m/>
    <m/>
    <m/>
    <m/>
    <m/>
    <m/>
    <s v="Actual"/>
    <d v="2016-07-01T00:00:00"/>
    <x v="1"/>
    <x v="16"/>
    <n v="1.23628"/>
    <n v="0.75772000000000006"/>
    <x v="2"/>
  </r>
  <r>
    <x v="6"/>
    <x v="6"/>
    <m/>
    <s v="Brown 8"/>
    <n v="18.456"/>
    <m/>
    <m/>
    <m/>
    <m/>
    <m/>
    <m/>
    <m/>
    <m/>
    <m/>
    <m/>
    <m/>
    <m/>
    <m/>
    <m/>
    <m/>
    <s v="Actual"/>
    <d v="2016-07-01T00:00:00"/>
    <x v="1"/>
    <x v="17"/>
    <n v="18.456"/>
    <s v="N/A"/>
    <x v="2"/>
  </r>
  <r>
    <x v="6"/>
    <x v="6"/>
    <m/>
    <s v="Brown 9"/>
    <n v="16.050999999999998"/>
    <m/>
    <m/>
    <m/>
    <m/>
    <m/>
    <m/>
    <m/>
    <m/>
    <m/>
    <m/>
    <m/>
    <m/>
    <m/>
    <m/>
    <m/>
    <s v="Actual"/>
    <d v="2016-07-01T00:00:00"/>
    <x v="1"/>
    <x v="18"/>
    <n v="16.050999999999998"/>
    <s v="N/A"/>
    <x v="2"/>
  </r>
  <r>
    <x v="6"/>
    <x v="6"/>
    <m/>
    <s v="Brown 10"/>
    <n v="3.839"/>
    <m/>
    <m/>
    <m/>
    <m/>
    <m/>
    <m/>
    <m/>
    <m/>
    <m/>
    <m/>
    <m/>
    <m/>
    <m/>
    <m/>
    <m/>
    <s v="Actual"/>
    <d v="2016-07-01T00:00:00"/>
    <x v="1"/>
    <x v="19"/>
    <n v="3.839"/>
    <s v="N/A"/>
    <x v="2"/>
  </r>
  <r>
    <x v="6"/>
    <x v="6"/>
    <m/>
    <s v="Brown 11"/>
    <n v="18.443000000000001"/>
    <m/>
    <m/>
    <m/>
    <m/>
    <m/>
    <m/>
    <m/>
    <m/>
    <m/>
    <m/>
    <m/>
    <m/>
    <m/>
    <m/>
    <m/>
    <s v="Actual"/>
    <d v="2016-07-01T00:00:00"/>
    <x v="1"/>
    <x v="20"/>
    <n v="18.443000000000001"/>
    <s v="N/A"/>
    <x v="2"/>
  </r>
  <r>
    <x v="6"/>
    <x v="6"/>
    <m/>
    <s v="Cane Run 11"/>
    <n v="0"/>
    <m/>
    <m/>
    <m/>
    <m/>
    <m/>
    <m/>
    <m/>
    <m/>
    <m/>
    <m/>
    <m/>
    <m/>
    <m/>
    <m/>
    <m/>
    <s v="Actual"/>
    <d v="2016-07-01T00:00:00"/>
    <x v="1"/>
    <x v="28"/>
    <s v="N/A"/>
    <n v="0"/>
    <x v="2"/>
  </r>
  <r>
    <x v="6"/>
    <x v="6"/>
    <m/>
    <s v="Haefling"/>
    <n v="5.6000000000000001E-2"/>
    <m/>
    <m/>
    <m/>
    <m/>
    <m/>
    <m/>
    <m/>
    <m/>
    <m/>
    <m/>
    <m/>
    <m/>
    <m/>
    <m/>
    <m/>
    <s v="Actual"/>
    <d v="2016-07-01T00:00:00"/>
    <x v="1"/>
    <x v="29"/>
    <n v="5.6000000000000001E-2"/>
    <s v="N/A"/>
    <x v="2"/>
  </r>
  <r>
    <x v="6"/>
    <x v="6"/>
    <m/>
    <s v="Paddys Run 11"/>
    <n v="1.7999999999999999E-2"/>
    <m/>
    <m/>
    <m/>
    <m/>
    <m/>
    <m/>
    <m/>
    <m/>
    <m/>
    <m/>
    <m/>
    <m/>
    <m/>
    <m/>
    <m/>
    <s v="Actual"/>
    <d v="2016-07-01T00:00:00"/>
    <x v="1"/>
    <x v="30"/>
    <s v="N/A"/>
    <n v="1.7999999999999999E-2"/>
    <x v="2"/>
  </r>
  <r>
    <x v="6"/>
    <x v="6"/>
    <m/>
    <s v="Paddys Run 12"/>
    <n v="5.2999999999999999E-2"/>
    <m/>
    <m/>
    <m/>
    <m/>
    <m/>
    <m/>
    <m/>
    <m/>
    <m/>
    <m/>
    <m/>
    <m/>
    <m/>
    <m/>
    <m/>
    <s v="Actual"/>
    <d v="2016-07-01T00:00:00"/>
    <x v="1"/>
    <x v="31"/>
    <s v="N/A"/>
    <n v="5.2999999999999999E-2"/>
    <x v="2"/>
  </r>
  <r>
    <x v="6"/>
    <x v="6"/>
    <m/>
    <s v="Paddys Run 13"/>
    <n v="26.027000000000001"/>
    <m/>
    <m/>
    <m/>
    <m/>
    <m/>
    <m/>
    <m/>
    <m/>
    <m/>
    <m/>
    <m/>
    <m/>
    <m/>
    <m/>
    <m/>
    <s v="Actual"/>
    <d v="2016-07-01T00:00:00"/>
    <x v="1"/>
    <x v="21"/>
    <n v="12.23269"/>
    <n v="13.794310000000001"/>
    <x v="2"/>
  </r>
  <r>
    <x v="6"/>
    <x v="6"/>
    <m/>
    <s v="Trimble Co 05"/>
    <n v="18.873000000000001"/>
    <m/>
    <m/>
    <m/>
    <m/>
    <m/>
    <m/>
    <m/>
    <m/>
    <m/>
    <m/>
    <m/>
    <m/>
    <m/>
    <m/>
    <m/>
    <s v="Actual"/>
    <d v="2016-07-01T00:00:00"/>
    <x v="1"/>
    <x v="22"/>
    <n v="13.39983"/>
    <n v="5.4731699999999996"/>
    <x v="2"/>
  </r>
  <r>
    <x v="6"/>
    <x v="6"/>
    <m/>
    <s v="Trimble Co 06"/>
    <n v="17.419"/>
    <m/>
    <m/>
    <m/>
    <m/>
    <m/>
    <m/>
    <m/>
    <m/>
    <m/>
    <m/>
    <m/>
    <m/>
    <m/>
    <m/>
    <m/>
    <s v="Actual"/>
    <d v="2016-07-01T00:00:00"/>
    <x v="1"/>
    <x v="23"/>
    <n v="12.36749"/>
    <n v="5.0515099999999995"/>
    <x v="2"/>
  </r>
  <r>
    <x v="6"/>
    <x v="6"/>
    <m/>
    <s v="Trimble Co 07"/>
    <n v="19.111999999999998"/>
    <m/>
    <m/>
    <m/>
    <m/>
    <m/>
    <m/>
    <m/>
    <m/>
    <m/>
    <m/>
    <m/>
    <m/>
    <m/>
    <m/>
    <m/>
    <s v="Actual"/>
    <d v="2016-07-01T00:00:00"/>
    <x v="1"/>
    <x v="24"/>
    <n v="12.040559999999999"/>
    <n v="7.0714399999999991"/>
    <x v="2"/>
  </r>
  <r>
    <x v="6"/>
    <x v="6"/>
    <m/>
    <s v="Trimble Co 08"/>
    <n v="6.7089999999999996"/>
    <m/>
    <m/>
    <m/>
    <m/>
    <m/>
    <m/>
    <m/>
    <m/>
    <m/>
    <m/>
    <m/>
    <m/>
    <m/>
    <m/>
    <m/>
    <s v="Actual"/>
    <d v="2016-07-01T00:00:00"/>
    <x v="1"/>
    <x v="25"/>
    <n v="4.2266699999999995"/>
    <n v="2.4823299999999997"/>
    <x v="2"/>
  </r>
  <r>
    <x v="6"/>
    <x v="6"/>
    <m/>
    <s v="Trimble Co 09"/>
    <n v="25.22"/>
    <m/>
    <m/>
    <m/>
    <m/>
    <m/>
    <m/>
    <m/>
    <m/>
    <m/>
    <m/>
    <m/>
    <m/>
    <m/>
    <m/>
    <m/>
    <s v="Actual"/>
    <d v="2016-07-01T00:00:00"/>
    <x v="1"/>
    <x v="26"/>
    <n v="15.8886"/>
    <n v="9.3313999999999986"/>
    <x v="2"/>
  </r>
  <r>
    <x v="6"/>
    <x v="6"/>
    <m/>
    <s v="Trimble Co 10"/>
    <n v="12.994999999999999"/>
    <m/>
    <m/>
    <m/>
    <m/>
    <m/>
    <m/>
    <m/>
    <m/>
    <m/>
    <m/>
    <m/>
    <m/>
    <m/>
    <m/>
    <m/>
    <s v="Actual"/>
    <d v="2016-07-01T00:00:00"/>
    <x v="1"/>
    <x v="27"/>
    <n v="8.1868499999999997"/>
    <n v="4.8081499999999995"/>
    <x v="2"/>
  </r>
  <r>
    <x v="6"/>
    <x v="6"/>
    <m/>
    <s v="Zorn 1"/>
    <n v="2.1000000000000001E-2"/>
    <m/>
    <m/>
    <m/>
    <m/>
    <m/>
    <m/>
    <m/>
    <m/>
    <m/>
    <m/>
    <m/>
    <m/>
    <m/>
    <m/>
    <m/>
    <s v="Actual"/>
    <d v="2016-07-01T00:00:00"/>
    <x v="1"/>
    <x v="32"/>
    <s v="N/A"/>
    <n v="2.1000000000000001E-2"/>
    <x v="2"/>
  </r>
  <r>
    <x v="6"/>
    <x v="6"/>
    <m/>
    <s v="Cane Run 7 2X1"/>
    <n v="447.88"/>
    <m/>
    <m/>
    <m/>
    <m/>
    <m/>
    <m/>
    <m/>
    <m/>
    <m/>
    <m/>
    <m/>
    <m/>
    <m/>
    <m/>
    <m/>
    <s v="Actual"/>
    <d v="2016-07-01T00:00:00"/>
    <x v="1"/>
    <x v="13"/>
    <n v="349.34640000000002"/>
    <n v="98.533599999999993"/>
    <x v="1"/>
  </r>
  <r>
    <x v="6"/>
    <x v="6"/>
    <m/>
    <s v="Dix Dam"/>
    <n v="5.5279999999999996"/>
    <m/>
    <m/>
    <m/>
    <m/>
    <m/>
    <m/>
    <m/>
    <m/>
    <m/>
    <m/>
    <m/>
    <m/>
    <m/>
    <m/>
    <m/>
    <s v="Actual"/>
    <d v="2016-07-01T00:00:00"/>
    <x v="1"/>
    <x v="33"/>
    <n v="5.5279999999999996"/>
    <s v="N/A"/>
    <x v="3"/>
  </r>
  <r>
    <x v="6"/>
    <x v="6"/>
    <m/>
    <s v="Ohio Falls"/>
    <n v="34.802"/>
    <m/>
    <m/>
    <m/>
    <m/>
    <m/>
    <m/>
    <m/>
    <m/>
    <m/>
    <m/>
    <m/>
    <m/>
    <m/>
    <m/>
    <m/>
    <s v="Actual"/>
    <d v="2016-07-01T00:00:00"/>
    <x v="1"/>
    <x v="34"/>
    <s v="N/A"/>
    <n v="34.802"/>
    <x v="3"/>
  </r>
  <r>
    <x v="6"/>
    <x v="6"/>
    <m/>
    <s v="Brown Solar"/>
    <n v="1.7789999999999999"/>
    <m/>
    <m/>
    <m/>
    <m/>
    <m/>
    <m/>
    <m/>
    <m/>
    <m/>
    <m/>
    <m/>
    <m/>
    <m/>
    <m/>
    <m/>
    <s v="Actual"/>
    <d v="2016-07-01T00:00:00"/>
    <x v="1"/>
    <x v="35"/>
    <n v="1.0851899999999999"/>
    <n v="0.69381000000000004"/>
    <x v="4"/>
  </r>
  <r>
    <x v="6"/>
    <x v="7"/>
    <m/>
    <s v="Brown 1"/>
    <n v="32.609000000000002"/>
    <m/>
    <m/>
    <m/>
    <m/>
    <m/>
    <m/>
    <m/>
    <m/>
    <m/>
    <m/>
    <m/>
    <m/>
    <m/>
    <m/>
    <m/>
    <s v="Actual"/>
    <d v="2016-08-01T00:00:00"/>
    <x v="1"/>
    <x v="0"/>
    <n v="32.609000000000002"/>
    <s v="N/A"/>
    <x v="0"/>
  </r>
  <r>
    <x v="6"/>
    <x v="7"/>
    <m/>
    <s v="Brown 2"/>
    <n v="56.421999999999997"/>
    <m/>
    <m/>
    <m/>
    <m/>
    <m/>
    <m/>
    <m/>
    <m/>
    <m/>
    <m/>
    <m/>
    <m/>
    <m/>
    <m/>
    <m/>
    <s v="Actual"/>
    <d v="2016-08-01T00:00:00"/>
    <x v="1"/>
    <x v="1"/>
    <n v="56.421999999999997"/>
    <s v="N/A"/>
    <x v="0"/>
  </r>
  <r>
    <x v="6"/>
    <x v="7"/>
    <m/>
    <s v="Brown 3"/>
    <n v="109.173"/>
    <m/>
    <m/>
    <m/>
    <m/>
    <m/>
    <m/>
    <m/>
    <m/>
    <m/>
    <m/>
    <m/>
    <m/>
    <m/>
    <m/>
    <m/>
    <s v="Actual"/>
    <d v="2016-08-01T00:00:00"/>
    <x v="1"/>
    <x v="2"/>
    <n v="109.173"/>
    <s v="N/A"/>
    <x v="0"/>
  </r>
  <r>
    <x v="6"/>
    <x v="7"/>
    <m/>
    <s v="Ghent 1"/>
    <n v="291.19600000000003"/>
    <m/>
    <m/>
    <m/>
    <m/>
    <m/>
    <m/>
    <m/>
    <m/>
    <m/>
    <m/>
    <m/>
    <m/>
    <m/>
    <m/>
    <m/>
    <s v="Actual"/>
    <d v="2016-08-01T00:00:00"/>
    <x v="1"/>
    <x v="3"/>
    <n v="291.19600000000003"/>
    <s v="N/A"/>
    <x v="0"/>
  </r>
  <r>
    <x v="6"/>
    <x v="7"/>
    <m/>
    <s v="Ghent 2"/>
    <n v="298.68700000000001"/>
    <m/>
    <m/>
    <m/>
    <m/>
    <m/>
    <m/>
    <m/>
    <m/>
    <m/>
    <m/>
    <m/>
    <m/>
    <m/>
    <m/>
    <m/>
    <s v="Actual"/>
    <d v="2016-08-01T00:00:00"/>
    <x v="1"/>
    <x v="4"/>
    <n v="298.68700000000001"/>
    <s v="N/A"/>
    <x v="0"/>
  </r>
  <r>
    <x v="6"/>
    <x v="7"/>
    <m/>
    <s v="Ghent 3"/>
    <n v="301.3"/>
    <m/>
    <m/>
    <m/>
    <m/>
    <m/>
    <m/>
    <m/>
    <m/>
    <m/>
    <m/>
    <m/>
    <m/>
    <m/>
    <m/>
    <m/>
    <s v="Actual"/>
    <d v="2016-08-01T00:00:00"/>
    <x v="1"/>
    <x v="5"/>
    <n v="301.3"/>
    <s v="N/A"/>
    <x v="0"/>
  </r>
  <r>
    <x v="6"/>
    <x v="7"/>
    <m/>
    <s v="Ghent 4"/>
    <n v="300.48899999999998"/>
    <m/>
    <m/>
    <m/>
    <m/>
    <m/>
    <m/>
    <m/>
    <m/>
    <m/>
    <m/>
    <m/>
    <m/>
    <m/>
    <m/>
    <m/>
    <s v="Actual"/>
    <d v="2016-08-01T00:00:00"/>
    <x v="1"/>
    <x v="6"/>
    <n v="300.48899999999998"/>
    <s v="N/A"/>
    <x v="0"/>
  </r>
  <r>
    <x v="6"/>
    <x v="7"/>
    <m/>
    <s v="Mill Creek 1"/>
    <n v="167.05099999999999"/>
    <m/>
    <m/>
    <m/>
    <m/>
    <m/>
    <m/>
    <m/>
    <m/>
    <m/>
    <m/>
    <m/>
    <m/>
    <m/>
    <m/>
    <m/>
    <s v="Actual"/>
    <d v="2016-08-01T00:00:00"/>
    <x v="1"/>
    <x v="7"/>
    <s v="N/A"/>
    <n v="167.05099999999999"/>
    <x v="0"/>
  </r>
  <r>
    <x v="6"/>
    <x v="7"/>
    <m/>
    <s v="Mill Creek 2"/>
    <n v="156.958"/>
    <m/>
    <m/>
    <m/>
    <m/>
    <m/>
    <m/>
    <m/>
    <m/>
    <m/>
    <m/>
    <m/>
    <m/>
    <m/>
    <m/>
    <m/>
    <s v="Actual"/>
    <d v="2016-08-01T00:00:00"/>
    <x v="1"/>
    <x v="8"/>
    <s v="N/A"/>
    <n v="156.958"/>
    <x v="0"/>
  </r>
  <r>
    <x v="6"/>
    <x v="7"/>
    <m/>
    <s v="Mill Creek 3"/>
    <n v="228.98400000000001"/>
    <m/>
    <m/>
    <m/>
    <m/>
    <m/>
    <m/>
    <m/>
    <m/>
    <m/>
    <m/>
    <m/>
    <m/>
    <m/>
    <m/>
    <m/>
    <s v="Actual"/>
    <d v="2016-08-01T00:00:00"/>
    <x v="1"/>
    <x v="9"/>
    <s v="N/A"/>
    <n v="228.98400000000001"/>
    <x v="0"/>
  </r>
  <r>
    <x v="6"/>
    <x v="7"/>
    <m/>
    <s v="Mill Creek 4"/>
    <n v="258.62400000000002"/>
    <m/>
    <m/>
    <m/>
    <m/>
    <m/>
    <m/>
    <m/>
    <m/>
    <m/>
    <m/>
    <m/>
    <m/>
    <m/>
    <m/>
    <m/>
    <s v="Actual"/>
    <d v="2016-08-01T00:00:00"/>
    <x v="1"/>
    <x v="10"/>
    <s v="N/A"/>
    <n v="258.62400000000002"/>
    <x v="0"/>
  </r>
  <r>
    <x v="6"/>
    <x v="7"/>
    <m/>
    <s v="OVEC"/>
    <n v="80.828000000000003"/>
    <m/>
    <m/>
    <m/>
    <m/>
    <m/>
    <m/>
    <m/>
    <m/>
    <m/>
    <m/>
    <m/>
    <m/>
    <m/>
    <m/>
    <m/>
    <s v="Actual"/>
    <d v="2016-08-01T00:00:00"/>
    <x v="1"/>
    <x v="36"/>
    <n v="24.85485854858549"/>
    <n v="55.97314145141452"/>
    <x v="0"/>
  </r>
  <r>
    <x v="6"/>
    <x v="7"/>
    <m/>
    <s v="Trimble County 1"/>
    <n v="239.262"/>
    <m/>
    <m/>
    <m/>
    <m/>
    <m/>
    <m/>
    <m/>
    <m/>
    <m/>
    <m/>
    <m/>
    <m/>
    <m/>
    <m/>
    <m/>
    <s v="Actual"/>
    <d v="2016-08-01T00:00:00"/>
    <x v="1"/>
    <x v="11"/>
    <s v="N/A"/>
    <n v="239.262"/>
    <x v="0"/>
  </r>
  <r>
    <x v="6"/>
    <x v="7"/>
    <m/>
    <s v="Trimble County 2"/>
    <n v="385.887"/>
    <m/>
    <m/>
    <m/>
    <m/>
    <m/>
    <m/>
    <m/>
    <m/>
    <m/>
    <m/>
    <m/>
    <m/>
    <m/>
    <m/>
    <m/>
    <s v="Actual"/>
    <d v="2016-08-01T00:00:00"/>
    <x v="1"/>
    <x v="12"/>
    <n v="312.56847000000005"/>
    <n v="73.318529999999996"/>
    <x v="0"/>
  </r>
  <r>
    <x v="6"/>
    <x v="7"/>
    <m/>
    <s v="Bluegrass 3"/>
    <n v="5.7290000000000001"/>
    <m/>
    <m/>
    <m/>
    <m/>
    <m/>
    <m/>
    <m/>
    <m/>
    <m/>
    <m/>
    <m/>
    <m/>
    <m/>
    <m/>
    <m/>
    <s v="Actual"/>
    <d v="2016-08-01T00:00:00"/>
    <x v="1"/>
    <x v="38"/>
    <s v="N/A"/>
    <n v="5.7290000000000001"/>
    <x v="2"/>
  </r>
  <r>
    <x v="6"/>
    <x v="7"/>
    <m/>
    <s v="Brown 5"/>
    <n v="0.84499999999999997"/>
    <m/>
    <m/>
    <m/>
    <m/>
    <m/>
    <m/>
    <m/>
    <m/>
    <m/>
    <m/>
    <m/>
    <m/>
    <m/>
    <m/>
    <m/>
    <s v="Actual"/>
    <d v="2016-08-01T00:00:00"/>
    <x v="1"/>
    <x v="14"/>
    <n v="0.39714999999999995"/>
    <n v="0.44785000000000003"/>
    <x v="2"/>
  </r>
  <r>
    <x v="6"/>
    <x v="7"/>
    <m/>
    <s v="Brown 6"/>
    <n v="4.3250000000000002"/>
    <m/>
    <m/>
    <m/>
    <m/>
    <m/>
    <m/>
    <m/>
    <m/>
    <m/>
    <m/>
    <m/>
    <m/>
    <m/>
    <m/>
    <m/>
    <s v="Actual"/>
    <d v="2016-08-01T00:00:00"/>
    <x v="1"/>
    <x v="15"/>
    <n v="2.6815000000000002"/>
    <n v="1.6435000000000002"/>
    <x v="2"/>
  </r>
  <r>
    <x v="6"/>
    <x v="7"/>
    <m/>
    <s v="Brown 7"/>
    <n v="2.778"/>
    <m/>
    <m/>
    <m/>
    <m/>
    <m/>
    <m/>
    <m/>
    <m/>
    <m/>
    <m/>
    <m/>
    <m/>
    <m/>
    <m/>
    <m/>
    <s v="Actual"/>
    <d v="2016-08-01T00:00:00"/>
    <x v="1"/>
    <x v="16"/>
    <n v="1.7223600000000001"/>
    <n v="1.0556399999999999"/>
    <x v="2"/>
  </r>
  <r>
    <x v="6"/>
    <x v="7"/>
    <m/>
    <s v="Brown 8"/>
    <n v="6.3380000000000001"/>
    <m/>
    <m/>
    <m/>
    <m/>
    <m/>
    <m/>
    <m/>
    <m/>
    <m/>
    <m/>
    <m/>
    <m/>
    <m/>
    <m/>
    <m/>
    <s v="Actual"/>
    <d v="2016-08-01T00:00:00"/>
    <x v="1"/>
    <x v="17"/>
    <n v="6.3380000000000001"/>
    <s v="N/A"/>
    <x v="2"/>
  </r>
  <r>
    <x v="6"/>
    <x v="7"/>
    <m/>
    <s v="Brown 9"/>
    <n v="8.42"/>
    <m/>
    <m/>
    <m/>
    <m/>
    <m/>
    <m/>
    <m/>
    <m/>
    <m/>
    <m/>
    <m/>
    <m/>
    <m/>
    <m/>
    <m/>
    <s v="Actual"/>
    <d v="2016-08-01T00:00:00"/>
    <x v="1"/>
    <x v="18"/>
    <n v="8.42"/>
    <s v="N/A"/>
    <x v="2"/>
  </r>
  <r>
    <x v="6"/>
    <x v="7"/>
    <m/>
    <s v="Brown 10"/>
    <n v="6.04"/>
    <m/>
    <m/>
    <m/>
    <m/>
    <m/>
    <m/>
    <m/>
    <m/>
    <m/>
    <m/>
    <m/>
    <m/>
    <m/>
    <m/>
    <m/>
    <s v="Actual"/>
    <d v="2016-08-01T00:00:00"/>
    <x v="1"/>
    <x v="19"/>
    <n v="6.04"/>
    <s v="N/A"/>
    <x v="2"/>
  </r>
  <r>
    <x v="6"/>
    <x v="7"/>
    <m/>
    <s v="Brown 11"/>
    <n v="4.8840000000000003"/>
    <m/>
    <m/>
    <m/>
    <m/>
    <m/>
    <m/>
    <m/>
    <m/>
    <m/>
    <m/>
    <m/>
    <m/>
    <m/>
    <m/>
    <m/>
    <s v="Actual"/>
    <d v="2016-08-01T00:00:00"/>
    <x v="1"/>
    <x v="20"/>
    <n v="4.8840000000000003"/>
    <s v="N/A"/>
    <x v="2"/>
  </r>
  <r>
    <x v="6"/>
    <x v="7"/>
    <m/>
    <s v="Cane Run 11"/>
    <n v="4.1000000000000002E-2"/>
    <m/>
    <m/>
    <m/>
    <m/>
    <m/>
    <m/>
    <m/>
    <m/>
    <m/>
    <m/>
    <m/>
    <m/>
    <m/>
    <m/>
    <m/>
    <s v="Actual"/>
    <d v="2016-08-01T00:00:00"/>
    <x v="1"/>
    <x v="28"/>
    <s v="N/A"/>
    <n v="4.1000000000000002E-2"/>
    <x v="2"/>
  </r>
  <r>
    <x v="6"/>
    <x v="7"/>
    <m/>
    <s v="Haefling"/>
    <n v="0.127"/>
    <m/>
    <m/>
    <m/>
    <m/>
    <m/>
    <m/>
    <m/>
    <m/>
    <m/>
    <m/>
    <m/>
    <m/>
    <m/>
    <m/>
    <m/>
    <s v="Actual"/>
    <d v="2016-08-01T00:00:00"/>
    <x v="1"/>
    <x v="29"/>
    <n v="0.127"/>
    <s v="N/A"/>
    <x v="2"/>
  </r>
  <r>
    <x v="6"/>
    <x v="7"/>
    <m/>
    <s v="Paddys Run 11"/>
    <n v="1.9E-2"/>
    <m/>
    <m/>
    <m/>
    <m/>
    <m/>
    <m/>
    <m/>
    <m/>
    <m/>
    <m/>
    <m/>
    <m/>
    <m/>
    <m/>
    <m/>
    <s v="Actual"/>
    <d v="2016-08-01T00:00:00"/>
    <x v="1"/>
    <x v="30"/>
    <s v="N/A"/>
    <n v="1.9E-2"/>
    <x v="2"/>
  </r>
  <r>
    <x v="6"/>
    <x v="7"/>
    <m/>
    <s v="Paddys Run 12"/>
    <n v="6.3E-2"/>
    <m/>
    <m/>
    <m/>
    <m/>
    <m/>
    <m/>
    <m/>
    <m/>
    <m/>
    <m/>
    <m/>
    <m/>
    <m/>
    <m/>
    <m/>
    <s v="Actual"/>
    <d v="2016-08-01T00:00:00"/>
    <x v="1"/>
    <x v="31"/>
    <s v="N/A"/>
    <n v="6.3E-2"/>
    <x v="2"/>
  </r>
  <r>
    <x v="6"/>
    <x v="7"/>
    <m/>
    <s v="Paddys Run 13"/>
    <n v="12.180999999999999"/>
    <m/>
    <m/>
    <m/>
    <m/>
    <m/>
    <m/>
    <m/>
    <m/>
    <m/>
    <m/>
    <m/>
    <m/>
    <m/>
    <m/>
    <m/>
    <s v="Actual"/>
    <d v="2016-08-01T00:00:00"/>
    <x v="1"/>
    <x v="21"/>
    <n v="5.7250699999999997"/>
    <n v="6.4559299999999995"/>
    <x v="2"/>
  </r>
  <r>
    <x v="6"/>
    <x v="7"/>
    <m/>
    <s v="Trimble Co 05"/>
    <n v="14.374000000000001"/>
    <m/>
    <m/>
    <m/>
    <m/>
    <m/>
    <m/>
    <m/>
    <m/>
    <m/>
    <m/>
    <m/>
    <m/>
    <m/>
    <m/>
    <m/>
    <s v="Actual"/>
    <d v="2016-08-01T00:00:00"/>
    <x v="1"/>
    <x v="22"/>
    <n v="10.205539999999999"/>
    <n v="4.1684599999999996"/>
    <x v="2"/>
  </r>
  <r>
    <x v="6"/>
    <x v="7"/>
    <m/>
    <s v="Trimble Co 06"/>
    <n v="8.2919999999999998"/>
    <m/>
    <m/>
    <m/>
    <m/>
    <m/>
    <m/>
    <m/>
    <m/>
    <m/>
    <m/>
    <m/>
    <m/>
    <m/>
    <m/>
    <m/>
    <s v="Actual"/>
    <d v="2016-08-01T00:00:00"/>
    <x v="1"/>
    <x v="23"/>
    <n v="5.8873199999999999"/>
    <n v="2.4046799999999999"/>
    <x v="2"/>
  </r>
  <r>
    <x v="6"/>
    <x v="7"/>
    <m/>
    <s v="Trimble Co 07"/>
    <n v="13.619"/>
    <m/>
    <m/>
    <m/>
    <m/>
    <m/>
    <m/>
    <m/>
    <m/>
    <m/>
    <m/>
    <m/>
    <m/>
    <m/>
    <m/>
    <m/>
    <s v="Actual"/>
    <d v="2016-08-01T00:00:00"/>
    <x v="1"/>
    <x v="24"/>
    <n v="8.5799699999999994"/>
    <n v="5.0390299999999995"/>
    <x v="2"/>
  </r>
  <r>
    <x v="6"/>
    <x v="7"/>
    <m/>
    <s v="Trimble Co 08"/>
    <n v="2.5960000000000001"/>
    <m/>
    <m/>
    <m/>
    <m/>
    <m/>
    <m/>
    <m/>
    <m/>
    <m/>
    <m/>
    <m/>
    <m/>
    <m/>
    <m/>
    <m/>
    <s v="Actual"/>
    <d v="2016-08-01T00:00:00"/>
    <x v="1"/>
    <x v="25"/>
    <n v="1.63548"/>
    <n v="0.96052000000000004"/>
    <x v="2"/>
  </r>
  <r>
    <x v="6"/>
    <x v="7"/>
    <m/>
    <s v="Trimble Co 09"/>
    <n v="22.216000000000001"/>
    <m/>
    <m/>
    <m/>
    <m/>
    <m/>
    <m/>
    <m/>
    <m/>
    <m/>
    <m/>
    <m/>
    <m/>
    <m/>
    <m/>
    <m/>
    <s v="Actual"/>
    <d v="2016-08-01T00:00:00"/>
    <x v="1"/>
    <x v="26"/>
    <n v="13.996080000000001"/>
    <n v="8.2199200000000001"/>
    <x v="2"/>
  </r>
  <r>
    <x v="6"/>
    <x v="7"/>
    <m/>
    <s v="Trimble Co 10"/>
    <n v="25.390999999999998"/>
    <m/>
    <m/>
    <m/>
    <m/>
    <m/>
    <m/>
    <m/>
    <m/>
    <m/>
    <m/>
    <m/>
    <m/>
    <m/>
    <m/>
    <m/>
    <s v="Actual"/>
    <d v="2016-08-01T00:00:00"/>
    <x v="1"/>
    <x v="27"/>
    <n v="15.996329999999999"/>
    <n v="9.3946699999999996"/>
    <x v="2"/>
  </r>
  <r>
    <x v="6"/>
    <x v="7"/>
    <m/>
    <s v="Zorn 1"/>
    <n v="3.9E-2"/>
    <m/>
    <m/>
    <m/>
    <m/>
    <m/>
    <m/>
    <m/>
    <m/>
    <m/>
    <m/>
    <m/>
    <m/>
    <m/>
    <m/>
    <m/>
    <s v="Actual"/>
    <d v="2016-08-01T00:00:00"/>
    <x v="1"/>
    <x v="32"/>
    <s v="N/A"/>
    <n v="3.9E-2"/>
    <x v="2"/>
  </r>
  <r>
    <x v="6"/>
    <x v="7"/>
    <m/>
    <s v="Cane Run 7 2X1"/>
    <n v="423.31700000000001"/>
    <m/>
    <m/>
    <m/>
    <m/>
    <m/>
    <m/>
    <m/>
    <m/>
    <m/>
    <m/>
    <m/>
    <m/>
    <m/>
    <m/>
    <m/>
    <s v="Actual"/>
    <d v="2016-08-01T00:00:00"/>
    <x v="1"/>
    <x v="13"/>
    <n v="330.18726000000004"/>
    <n v="93.129739999999998"/>
    <x v="1"/>
  </r>
  <r>
    <x v="6"/>
    <x v="7"/>
    <m/>
    <s v="Dix Dam"/>
    <n v="8.8420000000000005"/>
    <m/>
    <m/>
    <m/>
    <m/>
    <m/>
    <m/>
    <m/>
    <m/>
    <m/>
    <m/>
    <m/>
    <m/>
    <m/>
    <m/>
    <m/>
    <s v="Actual"/>
    <d v="2016-08-01T00:00:00"/>
    <x v="1"/>
    <x v="33"/>
    <n v="8.8420000000000005"/>
    <s v="N/A"/>
    <x v="3"/>
  </r>
  <r>
    <x v="6"/>
    <x v="7"/>
    <m/>
    <s v="Ohio Falls"/>
    <n v="35.372"/>
    <m/>
    <m/>
    <m/>
    <m/>
    <m/>
    <m/>
    <m/>
    <m/>
    <m/>
    <m/>
    <m/>
    <m/>
    <m/>
    <m/>
    <m/>
    <s v="Actual"/>
    <d v="2016-08-01T00:00:00"/>
    <x v="1"/>
    <x v="34"/>
    <s v="N/A"/>
    <n v="35.372"/>
    <x v="3"/>
  </r>
  <r>
    <x v="6"/>
    <x v="7"/>
    <m/>
    <s v="Brown Solar"/>
    <n v="1.7549999999999999"/>
    <m/>
    <m/>
    <m/>
    <m/>
    <m/>
    <m/>
    <m/>
    <m/>
    <m/>
    <m/>
    <m/>
    <m/>
    <m/>
    <m/>
    <m/>
    <s v="Actual"/>
    <d v="2016-08-01T00:00:00"/>
    <x v="1"/>
    <x v="35"/>
    <n v="1.0705499999999999"/>
    <n v="0.6844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outline="1" outlineData="1" multipleFieldFilters="0">
  <location ref="G3:I47" firstHeaderRow="1" firstDataRow="2" firstDataCol="1"/>
  <pivotFields count="27"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axis="axisCol" showAll="0">
      <items count="4">
        <item x="1"/>
        <item x="2"/>
        <item h="1" x="0"/>
        <item t="default"/>
      </items>
    </pivotField>
    <pivotField axis="axisRow" showAll="0" defaultSubtotal="0">
      <items count="39">
        <item x="0"/>
        <item x="1"/>
        <item x="2"/>
        <item x="38"/>
        <item x="14"/>
        <item x="15"/>
        <item x="16"/>
        <item x="17"/>
        <item x="18"/>
        <item x="35"/>
        <item x="19"/>
        <item x="20"/>
        <item x="28"/>
        <item x="13"/>
        <item x="33"/>
        <item x="3"/>
        <item x="4"/>
        <item x="5"/>
        <item x="6"/>
        <item x="29"/>
        <item x="7"/>
        <item x="8"/>
        <item x="9"/>
        <item x="10"/>
        <item h="1" x="37"/>
        <item x="34"/>
        <item x="36"/>
        <item x="30"/>
        <item x="31"/>
        <item x="21"/>
        <item x="22"/>
        <item x="23"/>
        <item x="24"/>
        <item x="25"/>
        <item x="26"/>
        <item x="27"/>
        <item x="11"/>
        <item x="12"/>
        <item x="32"/>
      </items>
    </pivotField>
    <pivotField showAll="0" defaultSubtotal="0"/>
    <pivotField dataField="1" showAll="0" defaultSubtotal="0"/>
    <pivotField axis="axisRow" showAll="0" defaultSubtotal="0">
      <items count="8">
        <item x="0"/>
        <item x="7"/>
        <item x="2"/>
        <item x="1"/>
        <item x="3"/>
        <item x="5"/>
        <item x="6"/>
        <item x="4"/>
      </items>
    </pivotField>
  </pivotFields>
  <rowFields count="2">
    <field x="26"/>
    <field x="23"/>
  </rowFields>
  <rowItems count="43">
    <i>
      <x/>
    </i>
    <i r="1">
      <x/>
    </i>
    <i r="1">
      <x v="1"/>
    </i>
    <i r="1">
      <x v="2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6"/>
    </i>
    <i r="1">
      <x v="36"/>
    </i>
    <i r="1">
      <x v="37"/>
    </i>
    <i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9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8"/>
    </i>
    <i>
      <x v="3"/>
    </i>
    <i r="1">
      <x v="13"/>
    </i>
    <i>
      <x v="4"/>
    </i>
    <i r="1">
      <x v="14"/>
    </i>
    <i r="1">
      <x v="25"/>
    </i>
    <i>
      <x v="7"/>
    </i>
    <i r="1">
      <x v="9"/>
    </i>
  </rowItems>
  <colFields count="1">
    <field x="22"/>
  </colFields>
  <colItems count="2">
    <i>
      <x/>
    </i>
    <i>
      <x v="1"/>
    </i>
  </colItems>
  <dataFields count="1">
    <dataField name="Sum of LGEGen" fld="25" baseField="23" baseItem="1" numFmtId="3"/>
  </dataFields>
  <formats count="20">
    <format dxfId="19">
      <pivotArea type="all" dataOnly="0" outline="0" fieldPosition="0"/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26" count="5">
            <x v="0"/>
            <x v="2"/>
            <x v="3"/>
            <x v="4"/>
            <x v="7"/>
          </reference>
        </references>
      </pivotArea>
    </format>
    <format dxfId="16">
      <pivotArea dataOnly="0" labelOnly="1" outline="0" fieldPosition="0">
        <references count="2">
          <reference field="23" count="14">
            <x v="0"/>
            <x v="1"/>
            <x v="2"/>
            <x v="15"/>
            <x v="16"/>
            <x v="17"/>
            <x v="18"/>
            <x v="20"/>
            <x v="21"/>
            <x v="22"/>
            <x v="23"/>
            <x v="26"/>
            <x v="36"/>
            <x v="37"/>
          </reference>
          <reference field="26" count="1" selected="0">
            <x v="0"/>
          </reference>
        </references>
      </pivotArea>
    </format>
    <format dxfId="15">
      <pivotArea dataOnly="0" labelOnly="1" outline="0" fieldPosition="0">
        <references count="2">
          <reference field="23" count="19">
            <x v="4"/>
            <x v="5"/>
            <x v="6"/>
            <x v="7"/>
            <x v="8"/>
            <x v="10"/>
            <x v="11"/>
            <x v="12"/>
            <x v="19"/>
            <x v="27"/>
            <x v="28"/>
            <x v="29"/>
            <x v="30"/>
            <x v="31"/>
            <x v="32"/>
            <x v="33"/>
            <x v="34"/>
            <x v="35"/>
            <x v="38"/>
          </reference>
          <reference field="26" count="1" selected="0">
            <x v="2"/>
          </reference>
        </references>
      </pivotArea>
    </format>
    <format dxfId="14">
      <pivotArea dataOnly="0" labelOnly="1" outline="0" fieldPosition="0">
        <references count="2">
          <reference field="23" count="1">
            <x v="13"/>
          </reference>
          <reference field="26" count="1" selected="0">
            <x v="3"/>
          </reference>
        </references>
      </pivotArea>
    </format>
    <format dxfId="13">
      <pivotArea dataOnly="0" labelOnly="1" outline="0" fieldPosition="0">
        <references count="2">
          <reference field="23" count="2">
            <x v="14"/>
            <x v="25"/>
          </reference>
          <reference field="26" count="1" selected="0">
            <x v="4"/>
          </reference>
        </references>
      </pivotArea>
    </format>
    <format dxfId="12">
      <pivotArea dataOnly="0" labelOnly="1" outline="0" fieldPosition="0">
        <references count="2">
          <reference field="23" count="1">
            <x v="9"/>
          </reference>
          <reference field="26" count="1" selected="0">
            <x v="7"/>
          </reference>
        </references>
      </pivotArea>
    </format>
    <format dxfId="11">
      <pivotArea dataOnly="0" labelOnly="1" outline="0" fieldPosition="0">
        <references count="1">
          <reference field="22" count="0"/>
        </references>
      </pivotArea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22" count="0"/>
        </references>
      </pivotArea>
    </format>
    <format dxfId="8">
      <pivotArea type="all" dataOnly="0" outline="0" fieldPosition="0"/>
    </format>
    <format dxfId="7">
      <pivotArea outline="0" collapsedLevelsAreSubtotals="1" fieldPosition="0"/>
    </format>
    <format dxfId="6">
      <pivotArea dataOnly="0" labelOnly="1" outline="0" fieldPosition="0">
        <references count="1">
          <reference field="26" count="5">
            <x v="0"/>
            <x v="2"/>
            <x v="3"/>
            <x v="4"/>
            <x v="7"/>
          </reference>
        </references>
      </pivotArea>
    </format>
    <format dxfId="5">
      <pivotArea dataOnly="0" labelOnly="1" outline="0" fieldPosition="0">
        <references count="2">
          <reference field="23" count="14">
            <x v="0"/>
            <x v="1"/>
            <x v="2"/>
            <x v="15"/>
            <x v="16"/>
            <x v="17"/>
            <x v="18"/>
            <x v="20"/>
            <x v="21"/>
            <x v="22"/>
            <x v="23"/>
            <x v="26"/>
            <x v="36"/>
            <x v="37"/>
          </reference>
          <reference field="26" count="1" selected="0">
            <x v="0"/>
          </reference>
        </references>
      </pivotArea>
    </format>
    <format dxfId="4">
      <pivotArea dataOnly="0" labelOnly="1" outline="0" fieldPosition="0">
        <references count="2">
          <reference field="23" count="20">
            <x v="3"/>
            <x v="4"/>
            <x v="5"/>
            <x v="6"/>
            <x v="7"/>
            <x v="8"/>
            <x v="10"/>
            <x v="11"/>
            <x v="12"/>
            <x v="19"/>
            <x v="27"/>
            <x v="28"/>
            <x v="29"/>
            <x v="30"/>
            <x v="31"/>
            <x v="32"/>
            <x v="33"/>
            <x v="34"/>
            <x v="35"/>
            <x v="38"/>
          </reference>
          <reference field="26" count="1" selected="0">
            <x v="2"/>
          </reference>
        </references>
      </pivotArea>
    </format>
    <format dxfId="3">
      <pivotArea dataOnly="0" labelOnly="1" outline="0" fieldPosition="0">
        <references count="2">
          <reference field="23" count="1">
            <x v="13"/>
          </reference>
          <reference field="26" count="1" selected="0">
            <x v="3"/>
          </reference>
        </references>
      </pivotArea>
    </format>
    <format dxfId="2">
      <pivotArea dataOnly="0" labelOnly="1" outline="0" fieldPosition="0">
        <references count="2">
          <reference field="23" count="2">
            <x v="14"/>
            <x v="25"/>
          </reference>
          <reference field="26" count="1" selected="0">
            <x v="4"/>
          </reference>
        </references>
      </pivotArea>
    </format>
    <format dxfId="1">
      <pivotArea dataOnly="0" labelOnly="1" outline="0" fieldPosition="0">
        <references count="2">
          <reference field="23" count="1">
            <x v="9"/>
          </reference>
          <reference field="26" count="1" selected="0">
            <x v="7"/>
          </reference>
        </references>
      </pivotArea>
    </format>
    <format dxfId="0">
      <pivotArea dataOnly="0" labelOnly="1" outline="0" fieldPosition="0">
        <references count="1">
          <reference field="2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outline="1" outlineData="1" multipleFieldFilters="0">
  <location ref="A3:C47" firstHeaderRow="1" firstDataRow="2" firstDataCol="1"/>
  <pivotFields count="27"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axis="axisCol" showAll="0">
      <items count="4">
        <item x="1"/>
        <item x="2"/>
        <item h="1" x="0"/>
        <item t="default"/>
      </items>
    </pivotField>
    <pivotField axis="axisRow" showAll="0" defaultSubtotal="0">
      <items count="39">
        <item x="0"/>
        <item x="1"/>
        <item x="2"/>
        <item x="38"/>
        <item x="14"/>
        <item x="15"/>
        <item x="16"/>
        <item x="17"/>
        <item x="18"/>
        <item x="35"/>
        <item x="19"/>
        <item x="20"/>
        <item x="28"/>
        <item x="13"/>
        <item x="33"/>
        <item x="3"/>
        <item x="4"/>
        <item x="5"/>
        <item x="6"/>
        <item x="29"/>
        <item x="7"/>
        <item x="8"/>
        <item x="9"/>
        <item x="10"/>
        <item h="1" x="37"/>
        <item x="34"/>
        <item x="36"/>
        <item x="30"/>
        <item x="31"/>
        <item x="21"/>
        <item x="22"/>
        <item x="23"/>
        <item x="24"/>
        <item x="25"/>
        <item x="26"/>
        <item x="27"/>
        <item x="11"/>
        <item x="12"/>
        <item x="32"/>
      </items>
    </pivotField>
    <pivotField dataField="1" showAll="0" defaultSubtotal="0"/>
    <pivotField showAll="0" defaultSubtotal="0"/>
    <pivotField axis="axisRow" showAll="0" defaultSubtotal="0">
      <items count="8">
        <item x="0"/>
        <item x="7"/>
        <item x="2"/>
        <item x="1"/>
        <item x="3"/>
        <item x="5"/>
        <item x="6"/>
        <item x="4"/>
      </items>
    </pivotField>
  </pivotFields>
  <rowFields count="2">
    <field x="26"/>
    <field x="23"/>
  </rowFields>
  <rowItems count="43">
    <i>
      <x/>
    </i>
    <i r="1">
      <x/>
    </i>
    <i r="1">
      <x v="1"/>
    </i>
    <i r="1">
      <x v="2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6"/>
    </i>
    <i r="1">
      <x v="36"/>
    </i>
    <i r="1">
      <x v="37"/>
    </i>
    <i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9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8"/>
    </i>
    <i>
      <x v="3"/>
    </i>
    <i r="1">
      <x v="13"/>
    </i>
    <i>
      <x v="4"/>
    </i>
    <i r="1">
      <x v="14"/>
    </i>
    <i r="1">
      <x v="25"/>
    </i>
    <i>
      <x v="7"/>
    </i>
    <i r="1">
      <x v="9"/>
    </i>
  </rowItems>
  <colFields count="1">
    <field x="22"/>
  </colFields>
  <colItems count="2">
    <i>
      <x/>
    </i>
    <i>
      <x v="1"/>
    </i>
  </colItems>
  <dataFields count="1">
    <dataField name="Sum of KUGen" fld="24" baseField="23" baseItem="15" numFmtId="37"/>
  </dataFields>
  <formats count="21">
    <format dxfId="40">
      <pivotArea type="all" dataOnly="0" outline="0" fieldPosition="0"/>
    </format>
    <format dxfId="39">
      <pivotArea outline="0" collapsedLevelsAreSubtotals="1" fieldPosition="0"/>
    </format>
    <format dxfId="38">
      <pivotArea dataOnly="0" labelOnly="1" outline="0" fieldPosition="0">
        <references count="1">
          <reference field="26" count="5">
            <x v="0"/>
            <x v="2"/>
            <x v="3"/>
            <x v="4"/>
            <x v="7"/>
          </reference>
        </references>
      </pivotArea>
    </format>
    <format dxfId="37">
      <pivotArea dataOnly="0" labelOnly="1" outline="0" fieldPosition="0">
        <references count="2">
          <reference field="23" count="14">
            <x v="0"/>
            <x v="1"/>
            <x v="2"/>
            <x v="15"/>
            <x v="16"/>
            <x v="17"/>
            <x v="18"/>
            <x v="20"/>
            <x v="21"/>
            <x v="22"/>
            <x v="23"/>
            <x v="26"/>
            <x v="36"/>
            <x v="37"/>
          </reference>
          <reference field="26" count="1" selected="0">
            <x v="0"/>
          </reference>
        </references>
      </pivotArea>
    </format>
    <format dxfId="36">
      <pivotArea dataOnly="0" labelOnly="1" outline="0" fieldPosition="0">
        <references count="2">
          <reference field="23" count="19">
            <x v="4"/>
            <x v="5"/>
            <x v="6"/>
            <x v="7"/>
            <x v="8"/>
            <x v="10"/>
            <x v="11"/>
            <x v="12"/>
            <x v="19"/>
            <x v="27"/>
            <x v="28"/>
            <x v="29"/>
            <x v="30"/>
            <x v="31"/>
            <x v="32"/>
            <x v="33"/>
            <x v="34"/>
            <x v="35"/>
            <x v="38"/>
          </reference>
          <reference field="26" count="1" selected="0">
            <x v="2"/>
          </reference>
        </references>
      </pivotArea>
    </format>
    <format dxfId="35">
      <pivotArea dataOnly="0" labelOnly="1" outline="0" fieldPosition="0">
        <references count="2">
          <reference field="23" count="1">
            <x v="13"/>
          </reference>
          <reference field="26" count="1" selected="0">
            <x v="3"/>
          </reference>
        </references>
      </pivotArea>
    </format>
    <format dxfId="34">
      <pivotArea dataOnly="0" labelOnly="1" outline="0" fieldPosition="0">
        <references count="2">
          <reference field="23" count="2">
            <x v="14"/>
            <x v="25"/>
          </reference>
          <reference field="26" count="1" selected="0">
            <x v="4"/>
          </reference>
        </references>
      </pivotArea>
    </format>
    <format dxfId="33">
      <pivotArea dataOnly="0" labelOnly="1" outline="0" fieldPosition="0">
        <references count="2">
          <reference field="23" count="1">
            <x v="9"/>
          </reference>
          <reference field="26" count="1" selected="0">
            <x v="7"/>
          </reference>
        </references>
      </pivotArea>
    </format>
    <format dxfId="32">
      <pivotArea dataOnly="0" labelOnly="1" outline="0" fieldPosition="0">
        <references count="1">
          <reference field="22" count="0"/>
        </references>
      </pivotArea>
    </format>
    <format dxfId="31">
      <pivotArea outline="0" collapsedLevelsAreSubtotals="1" fieldPosition="0">
        <references count="2">
          <reference field="23" count="14" selected="0">
            <x v="0"/>
            <x v="1"/>
            <x v="2"/>
            <x v="15"/>
            <x v="16"/>
            <x v="17"/>
            <x v="18"/>
            <x v="20"/>
            <x v="21"/>
            <x v="22"/>
            <x v="23"/>
            <x v="26"/>
            <x v="36"/>
            <x v="37"/>
          </reference>
          <reference field="26" count="1" selected="0">
            <x v="0"/>
          </reference>
        </references>
      </pivotArea>
    </format>
    <format dxfId="30">
      <pivotArea outline="0" collapsedLevelsAreSubtotals="1" fieldPosition="0"/>
    </format>
    <format dxfId="29">
      <pivotArea dataOnly="0" labelOnly="1" outline="0" fieldPosition="0">
        <references count="1">
          <reference field="22" count="0"/>
        </references>
      </pivotArea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dataOnly="0" labelOnly="1" outline="0" fieldPosition="0">
        <references count="1">
          <reference field="26" count="5">
            <x v="0"/>
            <x v="2"/>
            <x v="3"/>
            <x v="4"/>
            <x v="7"/>
          </reference>
        </references>
      </pivotArea>
    </format>
    <format dxfId="25">
      <pivotArea dataOnly="0" labelOnly="1" outline="0" fieldPosition="0">
        <references count="2">
          <reference field="23" count="14">
            <x v="0"/>
            <x v="1"/>
            <x v="2"/>
            <x v="15"/>
            <x v="16"/>
            <x v="17"/>
            <x v="18"/>
            <x v="20"/>
            <x v="21"/>
            <x v="22"/>
            <x v="23"/>
            <x v="26"/>
            <x v="36"/>
            <x v="37"/>
          </reference>
          <reference field="26" count="1" selected="0">
            <x v="0"/>
          </reference>
        </references>
      </pivotArea>
    </format>
    <format dxfId="24">
      <pivotArea dataOnly="0" labelOnly="1" outline="0" fieldPosition="0">
        <references count="2">
          <reference field="23" count="20">
            <x v="3"/>
            <x v="4"/>
            <x v="5"/>
            <x v="6"/>
            <x v="7"/>
            <x v="8"/>
            <x v="10"/>
            <x v="11"/>
            <x v="12"/>
            <x v="19"/>
            <x v="27"/>
            <x v="28"/>
            <x v="29"/>
            <x v="30"/>
            <x v="31"/>
            <x v="32"/>
            <x v="33"/>
            <x v="34"/>
            <x v="35"/>
            <x v="38"/>
          </reference>
          <reference field="26" count="1" selected="0">
            <x v="2"/>
          </reference>
        </references>
      </pivotArea>
    </format>
    <format dxfId="23">
      <pivotArea dataOnly="0" labelOnly="1" outline="0" fieldPosition="0">
        <references count="2">
          <reference field="23" count="1">
            <x v="13"/>
          </reference>
          <reference field="26" count="1" selected="0">
            <x v="3"/>
          </reference>
        </references>
      </pivotArea>
    </format>
    <format dxfId="22">
      <pivotArea dataOnly="0" labelOnly="1" outline="0" fieldPosition="0">
        <references count="2">
          <reference field="23" count="2">
            <x v="14"/>
            <x v="25"/>
          </reference>
          <reference field="26" count="1" selected="0">
            <x v="4"/>
          </reference>
        </references>
      </pivotArea>
    </format>
    <format dxfId="21">
      <pivotArea dataOnly="0" labelOnly="1" outline="0" fieldPosition="0">
        <references count="2">
          <reference field="23" count="1">
            <x v="9"/>
          </reference>
          <reference field="26" count="1" selected="0">
            <x v="7"/>
          </reference>
        </references>
      </pivotArea>
    </format>
    <format dxfId="20">
      <pivotArea dataOnly="0" labelOnly="1" outline="0" fieldPosition="0">
        <references count="1">
          <reference field="2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4"/>
  <sheetViews>
    <sheetView tabSelected="1"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 x14ac:dyDescent="0.2"/>
  <cols>
    <col min="1" max="1" width="18" style="8" customWidth="1"/>
    <col min="2" max="2" width="15.140625" style="8" customWidth="1"/>
    <col min="3" max="3" width="5.7109375" style="8" customWidth="1"/>
    <col min="4" max="4" width="8.85546875" style="8" bestFit="1" customWidth="1"/>
    <col min="5" max="5" width="10.42578125" style="8" bestFit="1" customWidth="1"/>
    <col min="6" max="6" width="9.140625" style="8"/>
    <col min="7" max="7" width="18" style="8" customWidth="1"/>
    <col min="8" max="8" width="15.140625" style="8" customWidth="1"/>
    <col min="9" max="9" width="5.140625" style="8" customWidth="1"/>
    <col min="10" max="10" width="8.85546875" style="8" bestFit="1" customWidth="1"/>
    <col min="11" max="11" width="10.42578125" style="8" bestFit="1" customWidth="1"/>
    <col min="12" max="12" width="9.140625" style="8"/>
    <col min="13" max="13" width="18" style="8" customWidth="1"/>
    <col min="14" max="14" width="15.140625" style="8" customWidth="1"/>
    <col min="15" max="15" width="6.5703125" style="8" bestFit="1" customWidth="1"/>
    <col min="16" max="16" width="8.85546875" style="8" bestFit="1" customWidth="1"/>
    <col min="17" max="17" width="10.42578125" style="8" bestFit="1" customWidth="1"/>
    <col min="18" max="18" width="12.42578125" style="8" bestFit="1" customWidth="1"/>
    <col min="19" max="16384" width="9.140625" style="8"/>
  </cols>
  <sheetData>
    <row r="2" spans="1:18" x14ac:dyDescent="0.2">
      <c r="A2" s="8" t="s">
        <v>153</v>
      </c>
      <c r="G2" s="8" t="s">
        <v>154</v>
      </c>
      <c r="M2" s="8" t="s">
        <v>155</v>
      </c>
    </row>
    <row r="3" spans="1:18" ht="15" x14ac:dyDescent="0.25">
      <c r="A3" s="9" t="s">
        <v>149</v>
      </c>
      <c r="B3" s="9" t="s">
        <v>162</v>
      </c>
      <c r="D3"/>
      <c r="G3" s="9" t="s">
        <v>150</v>
      </c>
      <c r="H3" s="9" t="s">
        <v>162</v>
      </c>
      <c r="J3"/>
      <c r="P3"/>
    </row>
    <row r="4" spans="1:18" x14ac:dyDescent="0.2">
      <c r="A4" s="9" t="s">
        <v>163</v>
      </c>
      <c r="B4" s="10" t="s">
        <v>126</v>
      </c>
      <c r="C4" s="10" t="s">
        <v>127</v>
      </c>
      <c r="D4" s="10" t="s">
        <v>151</v>
      </c>
      <c r="E4" s="10" t="s">
        <v>152</v>
      </c>
      <c r="G4" s="9" t="s">
        <v>163</v>
      </c>
      <c r="H4" s="10" t="s">
        <v>126</v>
      </c>
      <c r="I4" s="10" t="s">
        <v>127</v>
      </c>
      <c r="J4" s="10" t="s">
        <v>151</v>
      </c>
      <c r="K4" s="10" t="s">
        <v>152</v>
      </c>
      <c r="N4" s="10" t="s">
        <v>126</v>
      </c>
      <c r="O4" s="10" t="s">
        <v>127</v>
      </c>
      <c r="P4" s="10" t="s">
        <v>151</v>
      </c>
      <c r="Q4" s="10" t="s">
        <v>152</v>
      </c>
    </row>
    <row r="5" spans="1:18" ht="15" x14ac:dyDescent="0.25">
      <c r="A5" s="15" t="s">
        <v>135</v>
      </c>
      <c r="B5" s="11"/>
      <c r="C5" s="11"/>
      <c r="D5"/>
      <c r="E5" s="11"/>
      <c r="G5" s="15" t="s">
        <v>135</v>
      </c>
      <c r="H5" s="13"/>
      <c r="I5" s="13"/>
      <c r="J5"/>
      <c r="K5" s="11"/>
      <c r="M5" s="17" t="s">
        <v>135</v>
      </c>
      <c r="N5" s="13"/>
      <c r="O5" s="13"/>
      <c r="P5"/>
      <c r="Q5" s="11"/>
      <c r="R5" s="12"/>
    </row>
    <row r="6" spans="1:18" ht="15" x14ac:dyDescent="0.25">
      <c r="A6" s="16" t="s">
        <v>23</v>
      </c>
      <c r="B6" s="11">
        <v>218.78699999999998</v>
      </c>
      <c r="C6" s="11">
        <v>133.6</v>
      </c>
      <c r="D6" s="11">
        <f>IF(E6="","",C6-B6)</f>
        <v>-85.186999999999983</v>
      </c>
      <c r="E6" s="12">
        <f>IF(ROUND(B6,0)=0,0,IFERROR(C6/B6-1,""))</f>
        <v>-0.38936042817900507</v>
      </c>
      <c r="G6" s="16" t="s">
        <v>23</v>
      </c>
      <c r="H6" s="13">
        <v>0</v>
      </c>
      <c r="I6" s="13">
        <v>0</v>
      </c>
      <c r="J6"/>
      <c r="K6" s="11"/>
      <c r="M6" s="16" t="s">
        <v>23</v>
      </c>
      <c r="N6" s="13">
        <f>B6+H6</f>
        <v>218.78699999999998</v>
      </c>
      <c r="O6" s="13">
        <f>C6+I6</f>
        <v>133.6</v>
      </c>
      <c r="P6" s="11">
        <f>IF(Q6="","",O6-N6)</f>
        <v>-85.186999999999983</v>
      </c>
      <c r="Q6" s="12">
        <f>IF(ROUND(N6,0)=0,0,IFERROR(O6/N6-1,""))</f>
        <v>-0.38936042817900507</v>
      </c>
    </row>
    <row r="7" spans="1:18" ht="15" x14ac:dyDescent="0.25">
      <c r="A7" s="16" t="s">
        <v>24</v>
      </c>
      <c r="B7" s="11">
        <v>436.10300000000001</v>
      </c>
      <c r="C7" s="11">
        <v>337.3</v>
      </c>
      <c r="D7" s="11">
        <f t="shared" ref="D7:D19" si="0">IF(E7="","",C7-B7)</f>
        <v>-98.802999999999997</v>
      </c>
      <c r="E7" s="12">
        <f t="shared" ref="E7:E19" si="1">IF(ROUND(B7,0)=0,0,IFERROR(C7/B7-1,""))</f>
        <v>-0.22655886338777764</v>
      </c>
      <c r="G7" s="16" t="s">
        <v>24</v>
      </c>
      <c r="H7" s="13">
        <v>0</v>
      </c>
      <c r="I7" s="13">
        <v>0</v>
      </c>
      <c r="J7"/>
      <c r="K7" s="11"/>
      <c r="M7" s="16" t="s">
        <v>24</v>
      </c>
      <c r="N7" s="13">
        <f t="shared" ref="N7:N19" si="2">B7+H7</f>
        <v>436.10300000000001</v>
      </c>
      <c r="O7" s="13">
        <f t="shared" ref="O7:O19" si="3">C7+I7</f>
        <v>337.3</v>
      </c>
      <c r="P7" s="11">
        <f t="shared" ref="P7:P19" si="4">IF(Q7="","",O7-N7)</f>
        <v>-98.802999999999997</v>
      </c>
      <c r="Q7" s="12">
        <f t="shared" ref="Q7:Q19" si="5">IF(ROUND(N7,0)=0,0,IFERROR(O7/N7-1,""))</f>
        <v>-0.22655886338777764</v>
      </c>
      <c r="R7" s="12"/>
    </row>
    <row r="8" spans="1:18" ht="15" x14ac:dyDescent="0.25">
      <c r="A8" s="16" t="s">
        <v>25</v>
      </c>
      <c r="B8" s="11">
        <v>996.98500000000013</v>
      </c>
      <c r="C8" s="11">
        <v>837.1</v>
      </c>
      <c r="D8" s="11">
        <f t="shared" si="0"/>
        <v>-159.8850000000001</v>
      </c>
      <c r="E8" s="12">
        <f t="shared" si="1"/>
        <v>-0.1603685110608486</v>
      </c>
      <c r="G8" s="16" t="s">
        <v>25</v>
      </c>
      <c r="H8" s="13">
        <v>0</v>
      </c>
      <c r="I8" s="13">
        <v>0</v>
      </c>
      <c r="J8"/>
      <c r="K8" s="11"/>
      <c r="M8" s="16" t="s">
        <v>25</v>
      </c>
      <c r="N8" s="13">
        <f t="shared" si="2"/>
        <v>996.98500000000013</v>
      </c>
      <c r="O8" s="13">
        <f t="shared" si="3"/>
        <v>837.1</v>
      </c>
      <c r="P8" s="11">
        <f t="shared" si="4"/>
        <v>-159.8850000000001</v>
      </c>
      <c r="Q8" s="12">
        <f t="shared" si="5"/>
        <v>-0.1603685110608486</v>
      </c>
      <c r="R8" s="12"/>
    </row>
    <row r="9" spans="1:18" ht="15" x14ac:dyDescent="0.25">
      <c r="A9" s="16" t="s">
        <v>26</v>
      </c>
      <c r="B9" s="11">
        <v>3275.4080000000004</v>
      </c>
      <c r="C9" s="11">
        <v>2984</v>
      </c>
      <c r="D9" s="11">
        <f t="shared" si="0"/>
        <v>-291.40800000000036</v>
      </c>
      <c r="E9" s="12">
        <f t="shared" si="1"/>
        <v>-8.8968458280617391E-2</v>
      </c>
      <c r="G9" s="16" t="s">
        <v>26</v>
      </c>
      <c r="H9" s="13">
        <v>0</v>
      </c>
      <c r="I9" s="13">
        <v>0</v>
      </c>
      <c r="J9"/>
      <c r="K9" s="11"/>
      <c r="M9" s="16" t="s">
        <v>26</v>
      </c>
      <c r="N9" s="13">
        <f t="shared" si="2"/>
        <v>3275.4080000000004</v>
      </c>
      <c r="O9" s="13">
        <f t="shared" si="3"/>
        <v>2984</v>
      </c>
      <c r="P9" s="11">
        <f t="shared" si="4"/>
        <v>-291.40800000000036</v>
      </c>
      <c r="Q9" s="12">
        <f t="shared" si="5"/>
        <v>-8.8968458280617391E-2</v>
      </c>
      <c r="R9" s="12"/>
    </row>
    <row r="10" spans="1:18" ht="15" x14ac:dyDescent="0.25">
      <c r="A10" s="16" t="s">
        <v>27</v>
      </c>
      <c r="B10" s="11">
        <v>3101.924</v>
      </c>
      <c r="C10" s="11">
        <v>2926.7</v>
      </c>
      <c r="D10" s="11">
        <f t="shared" si="0"/>
        <v>-175.22400000000016</v>
      </c>
      <c r="E10" s="12">
        <f t="shared" si="1"/>
        <v>-5.6488811460242094E-2</v>
      </c>
      <c r="G10" s="16" t="s">
        <v>27</v>
      </c>
      <c r="H10" s="13">
        <v>0</v>
      </c>
      <c r="I10" s="13">
        <v>0</v>
      </c>
      <c r="J10"/>
      <c r="K10" s="11"/>
      <c r="M10" s="16" t="s">
        <v>27</v>
      </c>
      <c r="N10" s="13">
        <f t="shared" si="2"/>
        <v>3101.924</v>
      </c>
      <c r="O10" s="13">
        <f t="shared" si="3"/>
        <v>2926.7</v>
      </c>
      <c r="P10" s="11">
        <f t="shared" si="4"/>
        <v>-175.22400000000016</v>
      </c>
      <c r="Q10" s="12">
        <f t="shared" si="5"/>
        <v>-5.6488811460242094E-2</v>
      </c>
      <c r="R10" s="12"/>
    </row>
    <row r="11" spans="1:18" ht="15" x14ac:dyDescent="0.25">
      <c r="A11" s="16" t="s">
        <v>28</v>
      </c>
      <c r="B11" s="11">
        <v>2755.6600000000003</v>
      </c>
      <c r="C11" s="11">
        <v>2892.9</v>
      </c>
      <c r="D11" s="11">
        <f t="shared" si="0"/>
        <v>137.23999999999978</v>
      </c>
      <c r="E11" s="12">
        <f t="shared" si="1"/>
        <v>4.9802951017179131E-2</v>
      </c>
      <c r="G11" s="16" t="s">
        <v>28</v>
      </c>
      <c r="H11" s="13">
        <v>0</v>
      </c>
      <c r="I11" s="13">
        <v>0</v>
      </c>
      <c r="J11"/>
      <c r="K11" s="11"/>
      <c r="M11" s="16" t="s">
        <v>28</v>
      </c>
      <c r="N11" s="13">
        <f t="shared" si="2"/>
        <v>2755.6600000000003</v>
      </c>
      <c r="O11" s="13">
        <f t="shared" si="3"/>
        <v>2892.9</v>
      </c>
      <c r="P11" s="11">
        <f t="shared" si="4"/>
        <v>137.23999999999978</v>
      </c>
      <c r="Q11" s="12">
        <f t="shared" si="5"/>
        <v>4.9802951017179131E-2</v>
      </c>
      <c r="R11" s="12"/>
    </row>
    <row r="12" spans="1:18" ht="15" x14ac:dyDescent="0.25">
      <c r="A12" s="16" t="s">
        <v>29</v>
      </c>
      <c r="B12" s="11">
        <v>3124.3289999999997</v>
      </c>
      <c r="C12" s="11">
        <v>2928.8999999999996</v>
      </c>
      <c r="D12" s="11">
        <f t="shared" si="0"/>
        <v>-195.42900000000009</v>
      </c>
      <c r="E12" s="12">
        <f t="shared" si="1"/>
        <v>-6.2550710888642058E-2</v>
      </c>
      <c r="G12" s="16" t="s">
        <v>29</v>
      </c>
      <c r="H12" s="13">
        <v>0</v>
      </c>
      <c r="I12" s="13">
        <v>0</v>
      </c>
      <c r="J12"/>
      <c r="K12" s="11"/>
      <c r="M12" s="16" t="s">
        <v>29</v>
      </c>
      <c r="N12" s="13">
        <f t="shared" si="2"/>
        <v>3124.3289999999997</v>
      </c>
      <c r="O12" s="13">
        <f t="shared" si="3"/>
        <v>2928.8999999999996</v>
      </c>
      <c r="P12" s="11">
        <f t="shared" si="4"/>
        <v>-195.42900000000009</v>
      </c>
      <c r="Q12" s="12">
        <f t="shared" si="5"/>
        <v>-6.2550710888642058E-2</v>
      </c>
      <c r="R12" s="12"/>
    </row>
    <row r="13" spans="1:18" x14ac:dyDescent="0.2">
      <c r="A13" s="16" t="s">
        <v>30</v>
      </c>
      <c r="B13" s="11">
        <v>0</v>
      </c>
      <c r="C13" s="11">
        <v>0</v>
      </c>
      <c r="D13" s="11"/>
      <c r="E13" s="12"/>
      <c r="G13" s="16" t="s">
        <v>30</v>
      </c>
      <c r="H13" s="13">
        <v>1780.8380000000002</v>
      </c>
      <c r="I13" s="13">
        <v>1892.6</v>
      </c>
      <c r="J13" s="11">
        <f>IF(K13="","",I13-H13)</f>
        <v>111.76199999999972</v>
      </c>
      <c r="K13" s="12">
        <f>IF(ROUND(H13,0)=0,0,IFERROR(I13/H13-1,""))</f>
        <v>6.2758094784590046E-2</v>
      </c>
      <c r="M13" s="16" t="s">
        <v>30</v>
      </c>
      <c r="N13" s="13">
        <f t="shared" si="2"/>
        <v>1780.8380000000002</v>
      </c>
      <c r="O13" s="13">
        <f t="shared" si="3"/>
        <v>1892.6</v>
      </c>
      <c r="P13" s="11">
        <f t="shared" si="4"/>
        <v>111.76199999999972</v>
      </c>
      <c r="Q13" s="12">
        <f t="shared" si="5"/>
        <v>6.2758094784590046E-2</v>
      </c>
      <c r="R13" s="12"/>
    </row>
    <row r="14" spans="1:18" x14ac:dyDescent="0.2">
      <c r="A14" s="16" t="s">
        <v>31</v>
      </c>
      <c r="B14" s="11">
        <v>0</v>
      </c>
      <c r="C14" s="11">
        <v>0</v>
      </c>
      <c r="D14" s="11"/>
      <c r="E14" s="12"/>
      <c r="G14" s="16" t="s">
        <v>31</v>
      </c>
      <c r="H14" s="13">
        <v>1615.4150000000002</v>
      </c>
      <c r="I14" s="13">
        <v>1578.4</v>
      </c>
      <c r="J14" s="11">
        <f t="shared" ref="J14:J19" si="6">IF(K14="","",I14-H14)</f>
        <v>-37.0150000000001</v>
      </c>
      <c r="K14" s="12">
        <f t="shared" ref="K14:K19" si="7">IF(ROUND(H14,0)=0,0,IFERROR(I14/H14-1,""))</f>
        <v>-2.2913616624830158E-2</v>
      </c>
      <c r="M14" s="16" t="s">
        <v>31</v>
      </c>
      <c r="N14" s="13">
        <f t="shared" si="2"/>
        <v>1615.4150000000002</v>
      </c>
      <c r="O14" s="13">
        <f t="shared" si="3"/>
        <v>1578.4</v>
      </c>
      <c r="P14" s="11">
        <f t="shared" si="4"/>
        <v>-37.0150000000001</v>
      </c>
      <c r="Q14" s="12">
        <f t="shared" si="5"/>
        <v>-2.2913616624830158E-2</v>
      </c>
      <c r="R14" s="12"/>
    </row>
    <row r="15" spans="1:18" x14ac:dyDescent="0.2">
      <c r="A15" s="16" t="s">
        <v>32</v>
      </c>
      <c r="B15" s="11">
        <v>0</v>
      </c>
      <c r="C15" s="11">
        <v>0</v>
      </c>
      <c r="D15" s="11"/>
      <c r="E15" s="12"/>
      <c r="G15" s="16" t="s">
        <v>32</v>
      </c>
      <c r="H15" s="13">
        <v>1901.6780000000001</v>
      </c>
      <c r="I15" s="13">
        <v>2296.1</v>
      </c>
      <c r="J15" s="11">
        <f t="shared" si="6"/>
        <v>394.4219999999998</v>
      </c>
      <c r="K15" s="12">
        <f t="shared" si="7"/>
        <v>0.2074073528746716</v>
      </c>
      <c r="M15" s="16" t="s">
        <v>32</v>
      </c>
      <c r="N15" s="13">
        <f t="shared" si="2"/>
        <v>1901.6780000000001</v>
      </c>
      <c r="O15" s="13">
        <f t="shared" si="3"/>
        <v>2296.1</v>
      </c>
      <c r="P15" s="11">
        <f t="shared" si="4"/>
        <v>394.4219999999998</v>
      </c>
      <c r="Q15" s="12">
        <f t="shared" si="5"/>
        <v>0.2074073528746716</v>
      </c>
      <c r="R15" s="12"/>
    </row>
    <row r="16" spans="1:18" x14ac:dyDescent="0.2">
      <c r="A16" s="16" t="s">
        <v>33</v>
      </c>
      <c r="B16" s="11">
        <v>0</v>
      </c>
      <c r="C16" s="11">
        <v>0</v>
      </c>
      <c r="D16" s="11"/>
      <c r="E16" s="12"/>
      <c r="G16" s="16" t="s">
        <v>33</v>
      </c>
      <c r="H16" s="13">
        <v>2714.1249999999995</v>
      </c>
      <c r="I16" s="13">
        <v>3205.4999999999995</v>
      </c>
      <c r="J16" s="11">
        <f t="shared" si="6"/>
        <v>491.375</v>
      </c>
      <c r="K16" s="12">
        <f t="shared" si="7"/>
        <v>0.18104361442453842</v>
      </c>
      <c r="M16" s="16" t="s">
        <v>33</v>
      </c>
      <c r="N16" s="13">
        <f t="shared" si="2"/>
        <v>2714.1249999999995</v>
      </c>
      <c r="O16" s="13">
        <f t="shared" si="3"/>
        <v>3205.4999999999995</v>
      </c>
      <c r="P16" s="11">
        <f t="shared" si="4"/>
        <v>491.375</v>
      </c>
      <c r="Q16" s="12">
        <f t="shared" si="5"/>
        <v>0.18104361442453842</v>
      </c>
      <c r="R16" s="12"/>
    </row>
    <row r="17" spans="1:18" x14ac:dyDescent="0.2">
      <c r="A17" s="16" t="s">
        <v>145</v>
      </c>
      <c r="B17" s="11">
        <v>246.97103321033211</v>
      </c>
      <c r="C17" s="11">
        <v>201.4</v>
      </c>
      <c r="D17" s="11">
        <f t="shared" si="0"/>
        <v>-45.571033210332104</v>
      </c>
      <c r="E17" s="12">
        <f t="shared" si="1"/>
        <v>-0.18451974961582507</v>
      </c>
      <c r="G17" s="16" t="s">
        <v>145</v>
      </c>
      <c r="H17" s="13">
        <v>557.80596678966788</v>
      </c>
      <c r="I17" s="13">
        <v>470.4</v>
      </c>
      <c r="J17" s="11">
        <f t="shared" si="6"/>
        <v>-87.4059667896679</v>
      </c>
      <c r="K17" s="12">
        <f t="shared" si="7"/>
        <v>-0.15669600540975592</v>
      </c>
      <c r="M17" s="16" t="s">
        <v>145</v>
      </c>
      <c r="N17" s="13">
        <f t="shared" si="2"/>
        <v>804.77700000000004</v>
      </c>
      <c r="O17" s="13">
        <f t="shared" si="3"/>
        <v>671.8</v>
      </c>
      <c r="P17" s="11">
        <f t="shared" si="4"/>
        <v>-132.97700000000009</v>
      </c>
      <c r="Q17" s="12">
        <f t="shared" si="5"/>
        <v>-0.16523459293692544</v>
      </c>
      <c r="R17" s="12"/>
    </row>
    <row r="18" spans="1:18" x14ac:dyDescent="0.2">
      <c r="A18" s="16" t="s">
        <v>34</v>
      </c>
      <c r="B18" s="11">
        <v>0</v>
      </c>
      <c r="C18" s="11">
        <v>0</v>
      </c>
      <c r="D18" s="11"/>
      <c r="E18" s="12"/>
      <c r="G18" s="16" t="s">
        <v>34</v>
      </c>
      <c r="H18" s="13">
        <v>2585.1290000000004</v>
      </c>
      <c r="I18" s="13">
        <v>2063.7000000000003</v>
      </c>
      <c r="J18" s="11">
        <f t="shared" si="6"/>
        <v>-521.42900000000009</v>
      </c>
      <c r="K18" s="12">
        <f t="shared" si="7"/>
        <v>-0.20170328057129838</v>
      </c>
      <c r="M18" s="16" t="s">
        <v>34</v>
      </c>
      <c r="N18" s="13">
        <f t="shared" si="2"/>
        <v>2585.1290000000004</v>
      </c>
      <c r="O18" s="13">
        <f t="shared" si="3"/>
        <v>2063.7000000000003</v>
      </c>
      <c r="P18" s="11">
        <f t="shared" si="4"/>
        <v>-521.42900000000009</v>
      </c>
      <c r="Q18" s="12">
        <f t="shared" si="5"/>
        <v>-0.20170328057129838</v>
      </c>
      <c r="R18" s="12"/>
    </row>
    <row r="19" spans="1:18" x14ac:dyDescent="0.2">
      <c r="A19" s="16" t="s">
        <v>35</v>
      </c>
      <c r="B19" s="11">
        <v>2217.1287599999996</v>
      </c>
      <c r="C19" s="11">
        <v>2727.6749999999997</v>
      </c>
      <c r="D19" s="11">
        <f t="shared" si="0"/>
        <v>510.54624000000013</v>
      </c>
      <c r="E19" s="12">
        <f t="shared" si="1"/>
        <v>0.23027360846647449</v>
      </c>
      <c r="G19" s="16" t="s">
        <v>35</v>
      </c>
      <c r="H19" s="13">
        <v>520.06723999999997</v>
      </c>
      <c r="I19" s="13">
        <v>639.82500000000005</v>
      </c>
      <c r="J19" s="11">
        <f t="shared" si="6"/>
        <v>119.75776000000008</v>
      </c>
      <c r="K19" s="12">
        <f t="shared" si="7"/>
        <v>0.23027360846647471</v>
      </c>
      <c r="M19" s="16" t="s">
        <v>35</v>
      </c>
      <c r="N19" s="13">
        <f t="shared" si="2"/>
        <v>2737.1959999999995</v>
      </c>
      <c r="O19" s="13">
        <f t="shared" si="3"/>
        <v>3367.5</v>
      </c>
      <c r="P19" s="11">
        <f t="shared" si="4"/>
        <v>630.30400000000054</v>
      </c>
      <c r="Q19" s="12">
        <f t="shared" si="5"/>
        <v>0.23027360846647471</v>
      </c>
      <c r="R19" s="12"/>
    </row>
    <row r="20" spans="1:18" ht="15" x14ac:dyDescent="0.25">
      <c r="A20" s="15" t="s">
        <v>134</v>
      </c>
      <c r="B20" s="11"/>
      <c r="C20" s="11"/>
      <c r="D20"/>
      <c r="E20" s="11"/>
      <c r="G20" s="15" t="s">
        <v>134</v>
      </c>
      <c r="H20" s="13"/>
      <c r="I20" s="13"/>
      <c r="J20"/>
      <c r="K20" s="11"/>
      <c r="M20" s="17" t="s">
        <v>134</v>
      </c>
      <c r="N20" s="13"/>
      <c r="O20" s="13"/>
      <c r="P20"/>
      <c r="Q20" s="11"/>
      <c r="R20" s="12"/>
    </row>
    <row r="21" spans="1:18" x14ac:dyDescent="0.2">
      <c r="A21" s="16" t="s">
        <v>161</v>
      </c>
      <c r="B21" s="11">
        <v>0</v>
      </c>
      <c r="C21" s="11">
        <v>0</v>
      </c>
      <c r="D21" s="11"/>
      <c r="E21" s="12"/>
      <c r="G21" s="16" t="s">
        <v>161</v>
      </c>
      <c r="H21" s="13">
        <v>33.218999999999994</v>
      </c>
      <c r="I21" s="13">
        <v>55.5</v>
      </c>
      <c r="J21" s="11">
        <f t="shared" ref="J21:J24" si="8">IF(K21="","",I21-H21)</f>
        <v>22.281000000000006</v>
      </c>
      <c r="K21" s="12">
        <f t="shared" ref="K21:K24" si="9">IF(ROUND(H21,0)=0,0,IFERROR(I21/H21-1,""))</f>
        <v>0.67073060597850653</v>
      </c>
      <c r="M21" s="16" t="s">
        <v>161</v>
      </c>
      <c r="N21" s="13">
        <f t="shared" ref="N21:N40" si="10">B21+H21</f>
        <v>33.218999999999994</v>
      </c>
      <c r="O21" s="13">
        <f t="shared" ref="O21:O40" si="11">C21+I21</f>
        <v>55.5</v>
      </c>
      <c r="P21" s="11">
        <f t="shared" ref="P21:P40" si="12">IF(Q21="","",O21-N21)</f>
        <v>22.281000000000006</v>
      </c>
      <c r="Q21" s="12">
        <f t="shared" ref="Q21:Q40" si="13">IF(ROUND(N21,0)=0,0,IFERROR(O21/N21-1,""))</f>
        <v>0.67073060597850653</v>
      </c>
      <c r="R21" s="12"/>
    </row>
    <row r="22" spans="1:18" x14ac:dyDescent="0.2">
      <c r="A22" s="16" t="s">
        <v>38</v>
      </c>
      <c r="B22" s="11">
        <v>28.933199999999996</v>
      </c>
      <c r="C22" s="11">
        <v>18.142000000000003</v>
      </c>
      <c r="D22" s="11">
        <f t="shared" ref="D22:D39" si="14">IF(E22="","",C22-B22)</f>
        <v>-10.791199999999993</v>
      </c>
      <c r="E22" s="12">
        <f t="shared" ref="E22:E39" si="15">IF(ROUND(B22,0)=0,0,IFERROR(C22/B22-1,""))</f>
        <v>-0.37296946068875869</v>
      </c>
      <c r="G22" s="16" t="s">
        <v>38</v>
      </c>
      <c r="H22" s="13">
        <v>32.626799999999996</v>
      </c>
      <c r="I22" s="13">
        <v>20.458000000000002</v>
      </c>
      <c r="J22" s="11">
        <f t="shared" si="8"/>
        <v>-12.168799999999994</v>
      </c>
      <c r="K22" s="12">
        <f t="shared" si="9"/>
        <v>-0.3729694606887588</v>
      </c>
      <c r="M22" s="16" t="s">
        <v>38</v>
      </c>
      <c r="N22" s="13">
        <f t="shared" si="10"/>
        <v>61.559999999999988</v>
      </c>
      <c r="O22" s="13">
        <f t="shared" si="11"/>
        <v>38.600000000000009</v>
      </c>
      <c r="P22" s="11">
        <f t="shared" si="12"/>
        <v>-22.95999999999998</v>
      </c>
      <c r="Q22" s="12">
        <f t="shared" si="13"/>
        <v>-0.37296946068875869</v>
      </c>
      <c r="R22" s="12"/>
    </row>
    <row r="23" spans="1:18" x14ac:dyDescent="0.2">
      <c r="A23" s="16" t="s">
        <v>40</v>
      </c>
      <c r="B23" s="11">
        <v>12.458900000000002</v>
      </c>
      <c r="C23" s="11">
        <v>44.268000000000001</v>
      </c>
      <c r="D23" s="11">
        <f t="shared" si="14"/>
        <v>31.809100000000001</v>
      </c>
      <c r="E23" s="12">
        <f t="shared" si="15"/>
        <v>2.553122667330181</v>
      </c>
      <c r="G23" s="16" t="s">
        <v>40</v>
      </c>
      <c r="H23" s="13">
        <v>7.6360999999999999</v>
      </c>
      <c r="I23" s="13">
        <v>27.131999999999994</v>
      </c>
      <c r="J23" s="11">
        <f t="shared" si="8"/>
        <v>19.495899999999995</v>
      </c>
      <c r="K23" s="12">
        <f t="shared" si="9"/>
        <v>2.553122667330181</v>
      </c>
      <c r="M23" s="16" t="s">
        <v>40</v>
      </c>
      <c r="N23" s="13">
        <f t="shared" si="10"/>
        <v>20.095000000000002</v>
      </c>
      <c r="O23" s="13">
        <f t="shared" si="11"/>
        <v>71.399999999999991</v>
      </c>
      <c r="P23" s="11">
        <f t="shared" si="12"/>
        <v>51.304999999999993</v>
      </c>
      <c r="Q23" s="12">
        <f t="shared" si="13"/>
        <v>2.553122667330181</v>
      </c>
      <c r="R23" s="12"/>
    </row>
    <row r="24" spans="1:18" x14ac:dyDescent="0.2">
      <c r="A24" s="16" t="s">
        <v>41</v>
      </c>
      <c r="B24" s="11">
        <v>11.878580000000001</v>
      </c>
      <c r="C24" s="11">
        <v>57.598000000000006</v>
      </c>
      <c r="D24" s="11">
        <f t="shared" si="14"/>
        <v>45.719420000000007</v>
      </c>
      <c r="E24" s="12">
        <f t="shared" si="15"/>
        <v>3.8488960801711993</v>
      </c>
      <c r="G24" s="16" t="s">
        <v>41</v>
      </c>
      <c r="H24" s="13">
        <v>7.2804199999999994</v>
      </c>
      <c r="I24" s="13">
        <v>35.302</v>
      </c>
      <c r="J24" s="11">
        <f t="shared" si="8"/>
        <v>28.02158</v>
      </c>
      <c r="K24" s="12">
        <f t="shared" si="9"/>
        <v>3.8488960801711993</v>
      </c>
      <c r="M24" s="16" t="s">
        <v>41</v>
      </c>
      <c r="N24" s="13">
        <f t="shared" si="10"/>
        <v>19.158999999999999</v>
      </c>
      <c r="O24" s="13">
        <f t="shared" si="11"/>
        <v>92.9</v>
      </c>
      <c r="P24" s="11">
        <f t="shared" si="12"/>
        <v>73.741000000000014</v>
      </c>
      <c r="Q24" s="12">
        <f t="shared" si="13"/>
        <v>3.8488960801711993</v>
      </c>
      <c r="R24" s="12"/>
    </row>
    <row r="25" spans="1:18" ht="15" x14ac:dyDescent="0.25">
      <c r="A25" s="16" t="s">
        <v>42</v>
      </c>
      <c r="B25" s="11">
        <v>76.81</v>
      </c>
      <c r="C25" s="11">
        <v>17.5</v>
      </c>
      <c r="D25" s="11">
        <f t="shared" si="14"/>
        <v>-59.31</v>
      </c>
      <c r="E25" s="12">
        <f t="shared" si="15"/>
        <v>-0.77216508267152717</v>
      </c>
      <c r="G25" s="16" t="s">
        <v>42</v>
      </c>
      <c r="H25" s="13">
        <v>0</v>
      </c>
      <c r="I25" s="13">
        <v>0</v>
      </c>
      <c r="J25"/>
      <c r="K25" s="11"/>
      <c r="M25" s="16" t="s">
        <v>42</v>
      </c>
      <c r="N25" s="13">
        <f t="shared" si="10"/>
        <v>76.81</v>
      </c>
      <c r="O25" s="13">
        <f t="shared" si="11"/>
        <v>17.5</v>
      </c>
      <c r="P25" s="11">
        <f t="shared" si="12"/>
        <v>-59.31</v>
      </c>
      <c r="Q25" s="12">
        <f t="shared" si="13"/>
        <v>-0.77216508267152717</v>
      </c>
      <c r="R25" s="12"/>
    </row>
    <row r="26" spans="1:18" ht="15" x14ac:dyDescent="0.25">
      <c r="A26" s="16" t="s">
        <v>44</v>
      </c>
      <c r="B26" s="11">
        <v>98.157999999999987</v>
      </c>
      <c r="C26" s="11">
        <v>11.7</v>
      </c>
      <c r="D26" s="11">
        <f t="shared" si="14"/>
        <v>-86.457999999999984</v>
      </c>
      <c r="E26" s="12">
        <f t="shared" si="15"/>
        <v>-0.88080441736791704</v>
      </c>
      <c r="G26" s="16" t="s">
        <v>44</v>
      </c>
      <c r="H26" s="13">
        <v>0</v>
      </c>
      <c r="I26" s="13">
        <v>0</v>
      </c>
      <c r="J26"/>
      <c r="K26" s="11"/>
      <c r="M26" s="16" t="s">
        <v>44</v>
      </c>
      <c r="N26" s="13">
        <f t="shared" si="10"/>
        <v>98.157999999999987</v>
      </c>
      <c r="O26" s="13">
        <f t="shared" si="11"/>
        <v>11.7</v>
      </c>
      <c r="P26" s="11">
        <f t="shared" si="12"/>
        <v>-86.457999999999984</v>
      </c>
      <c r="Q26" s="12">
        <f t="shared" si="13"/>
        <v>-0.88080441736791704</v>
      </c>
      <c r="R26" s="12"/>
    </row>
    <row r="27" spans="1:18" ht="15" x14ac:dyDescent="0.25">
      <c r="A27" s="16" t="s">
        <v>46</v>
      </c>
      <c r="B27" s="11">
        <v>97.441000000000017</v>
      </c>
      <c r="C27" s="11">
        <v>9.6</v>
      </c>
      <c r="D27" s="11">
        <f t="shared" si="14"/>
        <v>-87.841000000000022</v>
      </c>
      <c r="E27" s="12">
        <f t="shared" si="15"/>
        <v>-0.90147884360792685</v>
      </c>
      <c r="G27" s="16" t="s">
        <v>46</v>
      </c>
      <c r="H27" s="13">
        <v>0</v>
      </c>
      <c r="I27" s="13">
        <v>0</v>
      </c>
      <c r="J27"/>
      <c r="K27" s="11"/>
      <c r="M27" s="16" t="s">
        <v>46</v>
      </c>
      <c r="N27" s="13">
        <f t="shared" si="10"/>
        <v>97.441000000000017</v>
      </c>
      <c r="O27" s="13">
        <f t="shared" si="11"/>
        <v>9.6</v>
      </c>
      <c r="P27" s="11">
        <f t="shared" si="12"/>
        <v>-87.841000000000022</v>
      </c>
      <c r="Q27" s="12">
        <f t="shared" si="13"/>
        <v>-0.90147884360792685</v>
      </c>
      <c r="R27" s="12"/>
    </row>
    <row r="28" spans="1:18" ht="15" x14ac:dyDescent="0.25">
      <c r="A28" s="16" t="s">
        <v>48</v>
      </c>
      <c r="B28" s="11">
        <v>61.292000000000009</v>
      </c>
      <c r="C28" s="11">
        <v>12.899999999999999</v>
      </c>
      <c r="D28" s="11">
        <f t="shared" si="14"/>
        <v>-48.39200000000001</v>
      </c>
      <c r="E28" s="12">
        <f t="shared" si="15"/>
        <v>-0.7895320759642368</v>
      </c>
      <c r="G28" s="16" t="s">
        <v>48</v>
      </c>
      <c r="H28" s="13">
        <v>0</v>
      </c>
      <c r="I28" s="13">
        <v>0</v>
      </c>
      <c r="J28"/>
      <c r="K28" s="11"/>
      <c r="M28" s="16" t="s">
        <v>48</v>
      </c>
      <c r="N28" s="13">
        <f t="shared" si="10"/>
        <v>61.292000000000009</v>
      </c>
      <c r="O28" s="13">
        <f t="shared" si="11"/>
        <v>12.899999999999999</v>
      </c>
      <c r="P28" s="11">
        <f t="shared" si="12"/>
        <v>-48.39200000000001</v>
      </c>
      <c r="Q28" s="12">
        <f t="shared" si="13"/>
        <v>-0.7895320759642368</v>
      </c>
      <c r="R28" s="12"/>
    </row>
    <row r="29" spans="1:18" x14ac:dyDescent="0.2">
      <c r="A29" s="16" t="s">
        <v>57</v>
      </c>
      <c r="B29" s="11">
        <v>0</v>
      </c>
      <c r="C29" s="11">
        <v>0</v>
      </c>
      <c r="D29" s="11"/>
      <c r="E29" s="12"/>
      <c r="G29" s="16" t="s">
        <v>57</v>
      </c>
      <c r="H29" s="13">
        <v>9.0000000000000024E-2</v>
      </c>
      <c r="I29" s="13">
        <v>0</v>
      </c>
      <c r="J29" s="11">
        <f t="shared" ref="J29" si="16">IF(K29="","",I29-H29)</f>
        <v>-9.0000000000000024E-2</v>
      </c>
      <c r="K29" s="12">
        <f t="shared" ref="K29" si="17">IF(ROUND(H29,0)=0,0,IFERROR(I29/H29-1,""))</f>
        <v>0</v>
      </c>
      <c r="M29" s="16" t="s">
        <v>57</v>
      </c>
      <c r="N29" s="13">
        <f t="shared" si="10"/>
        <v>9.0000000000000024E-2</v>
      </c>
      <c r="O29" s="13">
        <f t="shared" si="11"/>
        <v>0</v>
      </c>
      <c r="P29" s="11">
        <f t="shared" si="12"/>
        <v>-9.0000000000000024E-2</v>
      </c>
      <c r="Q29" s="12">
        <f t="shared" si="13"/>
        <v>0</v>
      </c>
      <c r="R29" s="12"/>
    </row>
    <row r="30" spans="1:18" ht="15" x14ac:dyDescent="0.25">
      <c r="A30" s="16" t="s">
        <v>58</v>
      </c>
      <c r="B30" s="11">
        <v>0.29400000000000004</v>
      </c>
      <c r="C30" s="11">
        <v>0.1</v>
      </c>
      <c r="D30" s="11">
        <f t="shared" si="14"/>
        <v>-0.19400000000000003</v>
      </c>
      <c r="E30" s="12">
        <f t="shared" si="15"/>
        <v>0</v>
      </c>
      <c r="G30" s="16" t="s">
        <v>58</v>
      </c>
      <c r="H30" s="13">
        <v>0</v>
      </c>
      <c r="I30" s="13">
        <v>0</v>
      </c>
      <c r="J30"/>
      <c r="K30" s="11"/>
      <c r="M30" s="16" t="s">
        <v>58</v>
      </c>
      <c r="N30" s="13">
        <f t="shared" si="10"/>
        <v>0.29400000000000004</v>
      </c>
      <c r="O30" s="13">
        <f t="shared" si="11"/>
        <v>0.1</v>
      </c>
      <c r="P30" s="11">
        <f t="shared" si="12"/>
        <v>-0.19400000000000003</v>
      </c>
      <c r="Q30" s="12">
        <f t="shared" si="13"/>
        <v>0</v>
      </c>
      <c r="R30" s="12"/>
    </row>
    <row r="31" spans="1:18" x14ac:dyDescent="0.2">
      <c r="A31" s="16" t="s">
        <v>59</v>
      </c>
      <c r="B31" s="11">
        <v>0</v>
      </c>
      <c r="C31" s="11">
        <v>0</v>
      </c>
      <c r="D31" s="11"/>
      <c r="E31" s="12"/>
      <c r="G31" s="16" t="s">
        <v>59</v>
      </c>
      <c r="H31" s="13">
        <v>7.0999999999999994E-2</v>
      </c>
      <c r="I31" s="13">
        <v>0.2</v>
      </c>
      <c r="J31" s="11">
        <f t="shared" ref="J31:J40" si="18">IF(K31="","",I31-H31)</f>
        <v>0.129</v>
      </c>
      <c r="K31" s="12">
        <f t="shared" ref="K31:K40" si="19">IF(ROUND(H31,0)=0,0,IFERROR(I31/H31-1,""))</f>
        <v>0</v>
      </c>
      <c r="M31" s="16" t="s">
        <v>59</v>
      </c>
      <c r="N31" s="13">
        <f t="shared" si="10"/>
        <v>7.0999999999999994E-2</v>
      </c>
      <c r="O31" s="13">
        <f t="shared" si="11"/>
        <v>0.2</v>
      </c>
      <c r="P31" s="11">
        <f t="shared" si="12"/>
        <v>0.129</v>
      </c>
      <c r="Q31" s="12">
        <f t="shared" si="13"/>
        <v>0</v>
      </c>
      <c r="R31" s="12"/>
    </row>
    <row r="32" spans="1:18" x14ac:dyDescent="0.2">
      <c r="A32" s="16" t="s">
        <v>60</v>
      </c>
      <c r="B32" s="11">
        <v>0</v>
      </c>
      <c r="C32" s="11">
        <v>0</v>
      </c>
      <c r="D32" s="11"/>
      <c r="E32" s="12"/>
      <c r="G32" s="16" t="s">
        <v>60</v>
      </c>
      <c r="H32" s="13">
        <v>0.16300000000000001</v>
      </c>
      <c r="I32" s="13">
        <v>0.2</v>
      </c>
      <c r="J32" s="11">
        <f t="shared" si="18"/>
        <v>3.7000000000000005E-2</v>
      </c>
      <c r="K32" s="12">
        <f t="shared" si="19"/>
        <v>0</v>
      </c>
      <c r="M32" s="16" t="s">
        <v>60</v>
      </c>
      <c r="N32" s="13">
        <f t="shared" si="10"/>
        <v>0.16300000000000001</v>
      </c>
      <c r="O32" s="13">
        <f t="shared" si="11"/>
        <v>0.2</v>
      </c>
      <c r="P32" s="11">
        <f t="shared" si="12"/>
        <v>3.7000000000000005E-2</v>
      </c>
      <c r="Q32" s="12">
        <f t="shared" si="13"/>
        <v>0</v>
      </c>
      <c r="R32" s="12"/>
    </row>
    <row r="33" spans="1:18" x14ac:dyDescent="0.2">
      <c r="A33" s="16" t="s">
        <v>50</v>
      </c>
      <c r="B33" s="11">
        <v>69.07965999999999</v>
      </c>
      <c r="C33" s="11">
        <v>90.615999999999985</v>
      </c>
      <c r="D33" s="11">
        <f t="shared" si="14"/>
        <v>21.536339999999996</v>
      </c>
      <c r="E33" s="12">
        <f t="shared" si="15"/>
        <v>0.31176094381472064</v>
      </c>
      <c r="G33" s="16" t="s">
        <v>50</v>
      </c>
      <c r="H33" s="13">
        <v>77.898340000000005</v>
      </c>
      <c r="I33" s="13">
        <v>102.18400000000001</v>
      </c>
      <c r="J33" s="11">
        <f t="shared" si="18"/>
        <v>24.285660000000007</v>
      </c>
      <c r="K33" s="12">
        <f t="shared" si="19"/>
        <v>0.31176094381472064</v>
      </c>
      <c r="M33" s="16" t="s">
        <v>50</v>
      </c>
      <c r="N33" s="13">
        <f t="shared" si="10"/>
        <v>146.97800000000001</v>
      </c>
      <c r="O33" s="13">
        <f t="shared" si="11"/>
        <v>192.8</v>
      </c>
      <c r="P33" s="11">
        <f t="shared" si="12"/>
        <v>45.822000000000003</v>
      </c>
      <c r="Q33" s="12">
        <f t="shared" si="13"/>
        <v>0.31176094381472064</v>
      </c>
      <c r="R33" s="12"/>
    </row>
    <row r="34" spans="1:18" x14ac:dyDescent="0.2">
      <c r="A34" s="16" t="s">
        <v>51</v>
      </c>
      <c r="B34" s="11">
        <v>222.10858999999999</v>
      </c>
      <c r="C34" s="11">
        <v>292.52</v>
      </c>
      <c r="D34" s="11">
        <f t="shared" si="14"/>
        <v>70.411409999999989</v>
      </c>
      <c r="E34" s="12">
        <f t="shared" si="15"/>
        <v>0.31701344824169109</v>
      </c>
      <c r="G34" s="16" t="s">
        <v>51</v>
      </c>
      <c r="H34" s="13">
        <v>90.720409999999973</v>
      </c>
      <c r="I34" s="13">
        <v>119.47999999999999</v>
      </c>
      <c r="J34" s="11">
        <f t="shared" si="18"/>
        <v>28.759590000000017</v>
      </c>
      <c r="K34" s="12">
        <f t="shared" si="19"/>
        <v>0.31701344824169153</v>
      </c>
      <c r="M34" s="16" t="s">
        <v>51</v>
      </c>
      <c r="N34" s="13">
        <f t="shared" si="10"/>
        <v>312.82899999999995</v>
      </c>
      <c r="O34" s="13">
        <f t="shared" si="11"/>
        <v>412</v>
      </c>
      <c r="P34" s="11">
        <f t="shared" si="12"/>
        <v>99.171000000000049</v>
      </c>
      <c r="Q34" s="12">
        <f t="shared" si="13"/>
        <v>0.31701344824169131</v>
      </c>
      <c r="R34" s="12"/>
    </row>
    <row r="35" spans="1:18" x14ac:dyDescent="0.2">
      <c r="A35" s="16" t="s">
        <v>52</v>
      </c>
      <c r="B35" s="11">
        <v>153.40402</v>
      </c>
      <c r="C35" s="11">
        <v>242.18099999999995</v>
      </c>
      <c r="D35" s="11">
        <f t="shared" si="14"/>
        <v>88.776979999999952</v>
      </c>
      <c r="E35" s="12">
        <f t="shared" si="15"/>
        <v>0.57871351741629695</v>
      </c>
      <c r="G35" s="16" t="s">
        <v>52</v>
      </c>
      <c r="H35" s="13">
        <v>62.657979999999981</v>
      </c>
      <c r="I35" s="13">
        <v>98.918999999999983</v>
      </c>
      <c r="J35" s="11">
        <f t="shared" si="18"/>
        <v>36.261020000000002</v>
      </c>
      <c r="K35" s="12">
        <f t="shared" si="19"/>
        <v>0.5787135174162974</v>
      </c>
      <c r="M35" s="16" t="s">
        <v>52</v>
      </c>
      <c r="N35" s="13">
        <f t="shared" si="10"/>
        <v>216.06199999999998</v>
      </c>
      <c r="O35" s="13">
        <f t="shared" si="11"/>
        <v>341.09999999999991</v>
      </c>
      <c r="P35" s="11">
        <f t="shared" si="12"/>
        <v>125.03799999999993</v>
      </c>
      <c r="Q35" s="12">
        <f t="shared" si="13"/>
        <v>0.57871351741629695</v>
      </c>
      <c r="R35" s="12"/>
    </row>
    <row r="36" spans="1:18" x14ac:dyDescent="0.2">
      <c r="A36" s="16" t="s">
        <v>53</v>
      </c>
      <c r="B36" s="11">
        <v>157.07601</v>
      </c>
      <c r="C36" s="11">
        <v>136.39500000000001</v>
      </c>
      <c r="D36" s="11">
        <f t="shared" si="14"/>
        <v>-20.681009999999986</v>
      </c>
      <c r="E36" s="12">
        <f t="shared" si="15"/>
        <v>-0.13166243527576227</v>
      </c>
      <c r="G36" s="16" t="s">
        <v>53</v>
      </c>
      <c r="H36" s="13">
        <v>92.250990000000002</v>
      </c>
      <c r="I36" s="13">
        <v>80.105000000000004</v>
      </c>
      <c r="J36" s="11">
        <f t="shared" si="18"/>
        <v>-12.145989999999998</v>
      </c>
      <c r="K36" s="12">
        <f t="shared" si="19"/>
        <v>-0.13166243527576238</v>
      </c>
      <c r="M36" s="16" t="s">
        <v>53</v>
      </c>
      <c r="N36" s="13">
        <f t="shared" si="10"/>
        <v>249.327</v>
      </c>
      <c r="O36" s="13">
        <f t="shared" si="11"/>
        <v>216.5</v>
      </c>
      <c r="P36" s="11">
        <f t="shared" si="12"/>
        <v>-32.826999999999998</v>
      </c>
      <c r="Q36" s="12">
        <f t="shared" si="13"/>
        <v>-0.13166243527576238</v>
      </c>
      <c r="R36" s="12"/>
    </row>
    <row r="37" spans="1:18" x14ac:dyDescent="0.2">
      <c r="A37" s="16" t="s">
        <v>54</v>
      </c>
      <c r="B37" s="11">
        <v>33.8247</v>
      </c>
      <c r="C37" s="11">
        <v>46.116000000000007</v>
      </c>
      <c r="D37" s="11">
        <f t="shared" si="14"/>
        <v>12.291300000000007</v>
      </c>
      <c r="E37" s="12">
        <f t="shared" si="15"/>
        <v>0.36338238033153303</v>
      </c>
      <c r="G37" s="16" t="s">
        <v>54</v>
      </c>
      <c r="H37" s="13">
        <v>19.865299999999998</v>
      </c>
      <c r="I37" s="13">
        <v>27.084</v>
      </c>
      <c r="J37" s="11">
        <f t="shared" si="18"/>
        <v>7.2187000000000019</v>
      </c>
      <c r="K37" s="12">
        <f t="shared" si="19"/>
        <v>0.36338238033153303</v>
      </c>
      <c r="M37" s="16" t="s">
        <v>54</v>
      </c>
      <c r="N37" s="13">
        <f t="shared" si="10"/>
        <v>53.69</v>
      </c>
      <c r="O37" s="13">
        <f t="shared" si="11"/>
        <v>73.2</v>
      </c>
      <c r="P37" s="11">
        <f t="shared" si="12"/>
        <v>19.510000000000005</v>
      </c>
      <c r="Q37" s="12">
        <f t="shared" si="13"/>
        <v>0.36338238033153303</v>
      </c>
      <c r="R37" s="12"/>
    </row>
    <row r="38" spans="1:18" x14ac:dyDescent="0.2">
      <c r="A38" s="16" t="s">
        <v>55</v>
      </c>
      <c r="B38" s="11">
        <v>108.71216999999999</v>
      </c>
      <c r="C38" s="11">
        <v>130.34700000000001</v>
      </c>
      <c r="D38" s="11">
        <f t="shared" si="14"/>
        <v>21.634830000000022</v>
      </c>
      <c r="E38" s="12">
        <f t="shared" si="15"/>
        <v>0.19901019361493777</v>
      </c>
      <c r="G38" s="16" t="s">
        <v>55</v>
      </c>
      <c r="H38" s="13">
        <v>63.846829999999997</v>
      </c>
      <c r="I38" s="13">
        <v>76.552999999999997</v>
      </c>
      <c r="J38" s="11">
        <f t="shared" si="18"/>
        <v>12.70617</v>
      </c>
      <c r="K38" s="12">
        <f t="shared" si="19"/>
        <v>0.19901019361493755</v>
      </c>
      <c r="M38" s="16" t="s">
        <v>55</v>
      </c>
      <c r="N38" s="13">
        <f t="shared" si="10"/>
        <v>172.55899999999997</v>
      </c>
      <c r="O38" s="13">
        <f t="shared" si="11"/>
        <v>206.9</v>
      </c>
      <c r="P38" s="11">
        <f t="shared" si="12"/>
        <v>34.341000000000037</v>
      </c>
      <c r="Q38" s="12">
        <f t="shared" si="13"/>
        <v>0.19901019361493777</v>
      </c>
      <c r="R38" s="12"/>
    </row>
    <row r="39" spans="1:18" x14ac:dyDescent="0.2">
      <c r="A39" s="16" t="s">
        <v>56</v>
      </c>
      <c r="B39" s="11">
        <v>46.218059999999994</v>
      </c>
      <c r="C39" s="11">
        <v>29.988</v>
      </c>
      <c r="D39" s="11">
        <f t="shared" si="14"/>
        <v>-16.230059999999995</v>
      </c>
      <c r="E39" s="12">
        <f t="shared" si="15"/>
        <v>-0.35116272729751086</v>
      </c>
      <c r="G39" s="16" t="s">
        <v>56</v>
      </c>
      <c r="H39" s="13">
        <v>27.143939999999997</v>
      </c>
      <c r="I39" s="13">
        <v>17.611999999999998</v>
      </c>
      <c r="J39" s="11">
        <f t="shared" si="18"/>
        <v>-9.5319399999999987</v>
      </c>
      <c r="K39" s="12">
        <f t="shared" si="19"/>
        <v>-0.35116272729751097</v>
      </c>
      <c r="M39" s="16" t="s">
        <v>56</v>
      </c>
      <c r="N39" s="13">
        <f t="shared" si="10"/>
        <v>73.361999999999995</v>
      </c>
      <c r="O39" s="13">
        <f t="shared" si="11"/>
        <v>47.599999999999994</v>
      </c>
      <c r="P39" s="11">
        <f t="shared" si="12"/>
        <v>-25.762</v>
      </c>
      <c r="Q39" s="12">
        <f t="shared" si="13"/>
        <v>-0.35116272729751097</v>
      </c>
      <c r="R39" s="12"/>
    </row>
    <row r="40" spans="1:18" x14ac:dyDescent="0.2">
      <c r="A40" s="16" t="s">
        <v>61</v>
      </c>
      <c r="B40" s="11">
        <v>0</v>
      </c>
      <c r="C40" s="11">
        <v>0</v>
      </c>
      <c r="D40" s="11"/>
      <c r="E40" s="12"/>
      <c r="G40" s="16" t="s">
        <v>61</v>
      </c>
      <c r="H40" s="13">
        <v>0.10700000000000001</v>
      </c>
      <c r="I40" s="13">
        <v>0.1</v>
      </c>
      <c r="J40" s="11">
        <f t="shared" si="18"/>
        <v>-7.0000000000000062E-3</v>
      </c>
      <c r="K40" s="12">
        <f t="shared" si="19"/>
        <v>0</v>
      </c>
      <c r="M40" s="16" t="s">
        <v>61</v>
      </c>
      <c r="N40" s="13">
        <f t="shared" si="10"/>
        <v>0.10700000000000001</v>
      </c>
      <c r="O40" s="13">
        <f t="shared" si="11"/>
        <v>0.1</v>
      </c>
      <c r="P40" s="11">
        <f t="shared" si="12"/>
        <v>-7.0000000000000062E-3</v>
      </c>
      <c r="Q40" s="12">
        <f t="shared" si="13"/>
        <v>0</v>
      </c>
      <c r="R40" s="12"/>
    </row>
    <row r="41" spans="1:18" ht="15" x14ac:dyDescent="0.25">
      <c r="A41" s="15" t="s">
        <v>139</v>
      </c>
      <c r="B41" s="11"/>
      <c r="C41" s="11"/>
      <c r="D41"/>
      <c r="E41" s="11"/>
      <c r="G41" s="15" t="s">
        <v>139</v>
      </c>
      <c r="H41" s="13"/>
      <c r="I41" s="13"/>
      <c r="J41"/>
      <c r="K41" s="11"/>
      <c r="M41" s="17" t="s">
        <v>139</v>
      </c>
      <c r="N41" s="13"/>
      <c r="O41" s="13"/>
      <c r="P41"/>
      <c r="Q41" s="11" t="str">
        <f>IF(R41="","",P41-O42)</f>
        <v/>
      </c>
      <c r="R41" s="12"/>
    </row>
    <row r="42" spans="1:18" x14ac:dyDescent="0.2">
      <c r="A42" s="16" t="s">
        <v>144</v>
      </c>
      <c r="B42" s="11">
        <v>3856.4689800000001</v>
      </c>
      <c r="C42" s="11">
        <v>3807.8040000000001</v>
      </c>
      <c r="D42" s="11">
        <f t="shared" ref="D42" si="20">IF(E42="","",C42-B42)</f>
        <v>-48.664980000000014</v>
      </c>
      <c r="E42" s="12">
        <f t="shared" ref="E42" si="21">IF(ROUND(B42,0)=0,0,IFERROR(C42/B42-1,""))</f>
        <v>-1.2619051327102837E-2</v>
      </c>
      <c r="G42" s="16" t="s">
        <v>144</v>
      </c>
      <c r="H42" s="13">
        <v>1087.7220200000002</v>
      </c>
      <c r="I42" s="13">
        <v>1073.9960000000001</v>
      </c>
      <c r="J42" s="11">
        <f t="shared" ref="J42" si="22">IF(K42="","",I42-H42)</f>
        <v>-13.726020000000062</v>
      </c>
      <c r="K42" s="12">
        <f t="shared" ref="K42" si="23">IF(ROUND(H42,0)=0,0,IFERROR(I42/H42-1,""))</f>
        <v>-1.2619051327102948E-2</v>
      </c>
      <c r="M42" s="16" t="s">
        <v>144</v>
      </c>
      <c r="N42" s="13">
        <f t="shared" ref="N42" si="24">B42+H42</f>
        <v>4944.1910000000007</v>
      </c>
      <c r="O42" s="13">
        <f t="shared" ref="O42" si="25">C42+I42</f>
        <v>4881.8</v>
      </c>
      <c r="P42" s="11">
        <f t="shared" ref="P42" si="26">IF(Q42="","",O42-N42)</f>
        <v>-62.391000000000531</v>
      </c>
      <c r="Q42" s="12">
        <f t="shared" ref="Q42" si="27">IF(ROUND(N42,0)=0,0,IFERROR(O42/N42-1,""))</f>
        <v>-1.2619051327102948E-2</v>
      </c>
      <c r="R42" s="12"/>
    </row>
    <row r="43" spans="1:18" ht="15" x14ac:dyDescent="0.25">
      <c r="A43" s="15" t="s">
        <v>141</v>
      </c>
      <c r="B43" s="11"/>
      <c r="C43" s="11"/>
      <c r="D43"/>
      <c r="E43" s="11"/>
      <c r="G43" s="15" t="s">
        <v>141</v>
      </c>
      <c r="H43" s="13"/>
      <c r="I43" s="13"/>
      <c r="J43"/>
      <c r="K43" s="11"/>
      <c r="M43" s="17" t="s">
        <v>141</v>
      </c>
      <c r="N43" s="13"/>
      <c r="O43" s="13"/>
      <c r="P43"/>
      <c r="Q43" s="11"/>
      <c r="R43" s="12"/>
    </row>
    <row r="44" spans="1:18" ht="15" x14ac:dyDescent="0.25">
      <c r="A44" s="16" t="s">
        <v>62</v>
      </c>
      <c r="B44" s="11">
        <v>81.034999999999997</v>
      </c>
      <c r="C44" s="11">
        <v>75.800000000000011</v>
      </c>
      <c r="D44" s="11">
        <f t="shared" ref="D44" si="28">IF(E44="","",C44-B44)</f>
        <v>-5.2349999999999852</v>
      </c>
      <c r="E44" s="12">
        <f t="shared" ref="E44" si="29">IF(ROUND(B44,0)=0,0,IFERROR(C44/B44-1,""))</f>
        <v>-6.4601715308200025E-2</v>
      </c>
      <c r="G44" s="16" t="s">
        <v>62</v>
      </c>
      <c r="H44" s="13">
        <v>0</v>
      </c>
      <c r="I44" s="13">
        <v>0</v>
      </c>
      <c r="J44"/>
      <c r="K44" s="11"/>
      <c r="M44" s="16" t="s">
        <v>62</v>
      </c>
      <c r="N44" s="13">
        <f t="shared" ref="N44:N45" si="30">B44+H44</f>
        <v>81.034999999999997</v>
      </c>
      <c r="O44" s="13">
        <f t="shared" ref="O44:O45" si="31">C44+I44</f>
        <v>75.800000000000011</v>
      </c>
      <c r="P44" s="11">
        <f t="shared" ref="P44:P45" si="32">IF(Q44="","",O44-N44)</f>
        <v>-5.2349999999999852</v>
      </c>
      <c r="Q44" s="12">
        <f t="shared" ref="Q44:Q45" si="33">IF(ROUND(N44,0)=0,0,IFERROR(O44/N44-1,""))</f>
        <v>-6.4601715308200025E-2</v>
      </c>
      <c r="R44" s="12"/>
    </row>
    <row r="45" spans="1:18" x14ac:dyDescent="0.2">
      <c r="A45" s="16" t="s">
        <v>64</v>
      </c>
      <c r="B45" s="11">
        <v>0</v>
      </c>
      <c r="C45" s="11">
        <v>0</v>
      </c>
      <c r="D45" s="11"/>
      <c r="E45" s="12"/>
      <c r="G45" s="16" t="s">
        <v>64</v>
      </c>
      <c r="H45" s="13">
        <v>288.21999999999997</v>
      </c>
      <c r="I45" s="13">
        <v>283.7</v>
      </c>
      <c r="J45" s="11">
        <f t="shared" ref="J45" si="34">IF(K45="","",I45-H45)</f>
        <v>-4.5199999999999818</v>
      </c>
      <c r="K45" s="12">
        <f t="shared" ref="K45" si="35">IF(ROUND(H45,0)=0,0,IFERROR(I45/H45-1,""))</f>
        <v>-1.5682464783845607E-2</v>
      </c>
      <c r="M45" s="16" t="s">
        <v>64</v>
      </c>
      <c r="N45" s="13">
        <f t="shared" si="30"/>
        <v>288.21999999999997</v>
      </c>
      <c r="O45" s="13">
        <f t="shared" si="31"/>
        <v>283.7</v>
      </c>
      <c r="P45" s="11">
        <f t="shared" si="32"/>
        <v>-4.5199999999999818</v>
      </c>
      <c r="Q45" s="12">
        <f t="shared" si="33"/>
        <v>-1.5682464783845607E-2</v>
      </c>
      <c r="R45" s="12"/>
    </row>
    <row r="46" spans="1:18" ht="15" x14ac:dyDescent="0.25">
      <c r="A46" s="15" t="s">
        <v>138</v>
      </c>
      <c r="B46" s="11"/>
      <c r="C46" s="11"/>
      <c r="D46"/>
      <c r="E46" s="11"/>
      <c r="G46" s="15" t="s">
        <v>138</v>
      </c>
      <c r="H46" s="13"/>
      <c r="I46" s="13"/>
      <c r="J46"/>
      <c r="K46" s="11"/>
      <c r="M46" s="17" t="s">
        <v>138</v>
      </c>
      <c r="N46" s="13"/>
      <c r="O46" s="13"/>
      <c r="P46"/>
      <c r="Q46" s="11"/>
      <c r="R46" s="12"/>
    </row>
    <row r="47" spans="1:18" x14ac:dyDescent="0.2">
      <c r="A47" s="16" t="s">
        <v>65</v>
      </c>
      <c r="B47" s="11">
        <v>9.7050999999999981</v>
      </c>
      <c r="C47" s="11">
        <v>11.956000000000003</v>
      </c>
      <c r="D47" s="11">
        <f t="shared" ref="D47" si="36">IF(E47="","",C47-B47)</f>
        <v>2.250900000000005</v>
      </c>
      <c r="E47" s="12">
        <f t="shared" ref="E47" si="37">IF(ROUND(B47,0)=0,0,IFERROR(C47/B47-1,""))</f>
        <v>0.23192960402262774</v>
      </c>
      <c r="G47" s="16" t="s">
        <v>65</v>
      </c>
      <c r="H47" s="13">
        <v>6.2049000000000003</v>
      </c>
      <c r="I47" s="13">
        <v>7.6440000000000001</v>
      </c>
      <c r="J47" s="11">
        <f t="shared" ref="J47" si="38">IF(K47="","",I47-H47)</f>
        <v>1.4390999999999998</v>
      </c>
      <c r="K47" s="12">
        <f t="shared" ref="K47" si="39">IF(ROUND(H47,0)=0,0,IFERROR(I47/H47-1,""))</f>
        <v>0.2319296040226273</v>
      </c>
      <c r="M47" s="16" t="s">
        <v>65</v>
      </c>
      <c r="N47" s="13">
        <f t="shared" ref="N47" si="40">B47+H47</f>
        <v>15.909999999999998</v>
      </c>
      <c r="O47" s="13">
        <f t="shared" ref="O47" si="41">C47+I47</f>
        <v>19.600000000000001</v>
      </c>
      <c r="P47" s="11">
        <f t="shared" ref="P47:P53" si="42">IF(Q47="","",O47-N47)</f>
        <v>3.6900000000000031</v>
      </c>
      <c r="Q47" s="12">
        <f t="shared" ref="Q47:Q53" si="43">IF(ROUND(N47,0)=0,0,IFERROR(O47/N47-1,""))</f>
        <v>0.23192960402262752</v>
      </c>
      <c r="R47" s="12"/>
    </row>
    <row r="48" spans="1:18" x14ac:dyDescent="0.2">
      <c r="A48" s="14" t="s">
        <v>156</v>
      </c>
      <c r="B48" s="11">
        <f>SUM(B6:B19)</f>
        <v>16373.295793210331</v>
      </c>
      <c r="C48" s="11">
        <f>SUM(C6:C19)</f>
        <v>15969.574999999999</v>
      </c>
      <c r="D48" s="11">
        <f t="shared" ref="D48:D53" si="44">IF(E48="","",C48-B48)</f>
        <v>-403.72079321033198</v>
      </c>
      <c r="E48" s="12">
        <f t="shared" ref="E48:E53" si="45">IF(ROUND(B48,0)=0,0,IFERROR(C48/B48-1,""))</f>
        <v>-2.4657271102238698E-2</v>
      </c>
      <c r="G48" s="14" t="s">
        <v>156</v>
      </c>
      <c r="H48" s="11">
        <f>SUM(H6:H19)</f>
        <v>11675.05820678967</v>
      </c>
      <c r="I48" s="11">
        <f>SUM(I6:I19)</f>
        <v>12146.525000000001</v>
      </c>
      <c r="J48" s="11">
        <f t="shared" ref="J48:J53" si="46">IF(K48="","",I48-H48)</f>
        <v>471.46679321033116</v>
      </c>
      <c r="K48" s="12">
        <f t="shared" ref="K48:K53" si="47">IF(ROUND(H48,0)=0,0,IFERROR(I48/H48-1,""))</f>
        <v>4.0382393377375037E-2</v>
      </c>
      <c r="M48" s="14" t="s">
        <v>156</v>
      </c>
      <c r="N48" s="11">
        <f>SUM(N6:N19)</f>
        <v>28048.354000000003</v>
      </c>
      <c r="O48" s="11">
        <f>SUM(O6:O19)</f>
        <v>28116.1</v>
      </c>
      <c r="P48" s="11">
        <f t="shared" si="42"/>
        <v>67.745999999995547</v>
      </c>
      <c r="Q48" s="12">
        <f t="shared" si="43"/>
        <v>2.4153288995139022E-3</v>
      </c>
      <c r="R48" s="12"/>
    </row>
    <row r="49" spans="1:18" x14ac:dyDescent="0.2">
      <c r="A49" s="14" t="s">
        <v>157</v>
      </c>
      <c r="B49" s="11">
        <f>SUM(B21:B40)</f>
        <v>1177.6888899999999</v>
      </c>
      <c r="C49" s="11">
        <f>SUM(C21:C40)</f>
        <v>1139.971</v>
      </c>
      <c r="D49" s="11">
        <f t="shared" si="44"/>
        <v>-37.717889999999898</v>
      </c>
      <c r="E49" s="12">
        <f t="shared" si="45"/>
        <v>-3.2027040689837749E-2</v>
      </c>
      <c r="G49" s="14" t="s">
        <v>157</v>
      </c>
      <c r="H49" s="11">
        <f>SUM(H21:H40)</f>
        <v>515.57710999999995</v>
      </c>
      <c r="I49" s="11">
        <f>SUM(I21:I40)</f>
        <v>660.82899999999995</v>
      </c>
      <c r="J49" s="11">
        <f t="shared" si="46"/>
        <v>145.25189</v>
      </c>
      <c r="K49" s="12">
        <f t="shared" si="47"/>
        <v>0.28172680125384164</v>
      </c>
      <c r="M49" s="14" t="s">
        <v>157</v>
      </c>
      <c r="N49" s="11">
        <f>SUM(N21:N40)</f>
        <v>1693.2660000000001</v>
      </c>
      <c r="O49" s="11">
        <f>SUM(O21:O40)</f>
        <v>1800.8</v>
      </c>
      <c r="P49" s="11">
        <f t="shared" si="42"/>
        <v>107.53399999999988</v>
      </c>
      <c r="Q49" s="12">
        <f t="shared" si="43"/>
        <v>6.350685598128103E-2</v>
      </c>
      <c r="R49" s="12"/>
    </row>
    <row r="50" spans="1:18" x14ac:dyDescent="0.2">
      <c r="A50" s="14" t="s">
        <v>158</v>
      </c>
      <c r="B50" s="11">
        <f>SUM(B42)</f>
        <v>3856.4689800000001</v>
      </c>
      <c r="C50" s="11">
        <f>SUM(C42)</f>
        <v>3807.8040000000001</v>
      </c>
      <c r="D50" s="11">
        <f t="shared" si="44"/>
        <v>-48.664980000000014</v>
      </c>
      <c r="E50" s="12">
        <f t="shared" si="45"/>
        <v>-1.2619051327102837E-2</v>
      </c>
      <c r="G50" s="14" t="s">
        <v>158</v>
      </c>
      <c r="H50" s="11">
        <f>SUM(H42)</f>
        <v>1087.7220200000002</v>
      </c>
      <c r="I50" s="11">
        <f>SUM(I42)</f>
        <v>1073.9960000000001</v>
      </c>
      <c r="J50" s="11">
        <f t="shared" si="46"/>
        <v>-13.726020000000062</v>
      </c>
      <c r="K50" s="12">
        <f t="shared" si="47"/>
        <v>-1.2619051327102948E-2</v>
      </c>
      <c r="M50" s="14" t="s">
        <v>158</v>
      </c>
      <c r="N50" s="11">
        <f>SUM(N42)</f>
        <v>4944.1910000000007</v>
      </c>
      <c r="O50" s="11">
        <f>SUM(O42)</f>
        <v>4881.8</v>
      </c>
      <c r="P50" s="11">
        <f t="shared" si="42"/>
        <v>-62.391000000000531</v>
      </c>
      <c r="Q50" s="12">
        <f t="shared" si="43"/>
        <v>-1.2619051327102948E-2</v>
      </c>
      <c r="R50" s="12"/>
    </row>
    <row r="51" spans="1:18" x14ac:dyDescent="0.2">
      <c r="A51" s="14" t="s">
        <v>159</v>
      </c>
      <c r="B51" s="11">
        <f>SUM(B44:B45)</f>
        <v>81.034999999999997</v>
      </c>
      <c r="C51" s="11">
        <f>SUM(C44:C45)</f>
        <v>75.800000000000011</v>
      </c>
      <c r="D51" s="11">
        <f t="shared" si="44"/>
        <v>-5.2349999999999852</v>
      </c>
      <c r="E51" s="12">
        <f t="shared" si="45"/>
        <v>-6.4601715308200025E-2</v>
      </c>
      <c r="G51" s="14" t="s">
        <v>159</v>
      </c>
      <c r="H51" s="11">
        <f>SUM(H44:H45)</f>
        <v>288.21999999999997</v>
      </c>
      <c r="I51" s="11">
        <f>SUM(I44:I45)</f>
        <v>283.7</v>
      </c>
      <c r="J51" s="11">
        <f t="shared" si="46"/>
        <v>-4.5199999999999818</v>
      </c>
      <c r="K51" s="12">
        <f t="shared" si="47"/>
        <v>-1.5682464783845607E-2</v>
      </c>
      <c r="M51" s="14" t="s">
        <v>159</v>
      </c>
      <c r="N51" s="11">
        <f>SUM(N44:N45)</f>
        <v>369.255</v>
      </c>
      <c r="O51" s="11">
        <f>SUM(O44:O45)</f>
        <v>359.5</v>
      </c>
      <c r="P51" s="11">
        <f t="shared" si="42"/>
        <v>-9.7549999999999955</v>
      </c>
      <c r="Q51" s="12">
        <f t="shared" si="43"/>
        <v>-2.6418057981611565E-2</v>
      </c>
      <c r="R51" s="12"/>
    </row>
    <row r="52" spans="1:18" x14ac:dyDescent="0.2">
      <c r="A52" s="14" t="s">
        <v>160</v>
      </c>
      <c r="B52" s="11">
        <f>SUM(B47)</f>
        <v>9.7050999999999981</v>
      </c>
      <c r="C52" s="11">
        <f>SUM(C47)</f>
        <v>11.956000000000003</v>
      </c>
      <c r="D52" s="11">
        <f t="shared" si="44"/>
        <v>2.250900000000005</v>
      </c>
      <c r="E52" s="12">
        <f t="shared" si="45"/>
        <v>0.23192960402262774</v>
      </c>
      <c r="G52" s="14" t="s">
        <v>160</v>
      </c>
      <c r="H52" s="11">
        <f>SUM(H47)</f>
        <v>6.2049000000000003</v>
      </c>
      <c r="I52" s="11">
        <f>SUM(I47)</f>
        <v>7.6440000000000001</v>
      </c>
      <c r="J52" s="11">
        <f t="shared" si="46"/>
        <v>1.4390999999999998</v>
      </c>
      <c r="K52" s="12">
        <f t="shared" si="47"/>
        <v>0.2319296040226273</v>
      </c>
      <c r="M52" s="14" t="s">
        <v>160</v>
      </c>
      <c r="N52" s="11">
        <f>SUM(N47)</f>
        <v>15.909999999999998</v>
      </c>
      <c r="O52" s="11">
        <f>SUM(O47)</f>
        <v>19.600000000000001</v>
      </c>
      <c r="P52" s="11">
        <f t="shared" si="42"/>
        <v>3.6900000000000031</v>
      </c>
      <c r="Q52" s="12">
        <f t="shared" si="43"/>
        <v>0.23192960402262752</v>
      </c>
      <c r="R52" s="12"/>
    </row>
    <row r="53" spans="1:18" x14ac:dyDescent="0.2">
      <c r="A53" s="14" t="s">
        <v>130</v>
      </c>
      <c r="B53" s="11">
        <f>SUM(B5:B47)</f>
        <v>21498.193763210336</v>
      </c>
      <c r="C53" s="11">
        <f>SUM(C5:C47)</f>
        <v>21005.106000000003</v>
      </c>
      <c r="D53" s="11">
        <f t="shared" si="44"/>
        <v>-493.08776321033292</v>
      </c>
      <c r="E53" s="12">
        <f t="shared" si="45"/>
        <v>-2.2936241464813212E-2</v>
      </c>
      <c r="G53" s="14" t="s">
        <v>130</v>
      </c>
      <c r="H53" s="11">
        <f>SUM(H5:H47)</f>
        <v>13572.782236789668</v>
      </c>
      <c r="I53" s="11">
        <f>SUM(I5:I47)</f>
        <v>14172.694000000003</v>
      </c>
      <c r="J53" s="11">
        <f t="shared" si="46"/>
        <v>599.91176321033527</v>
      </c>
      <c r="K53" s="12">
        <f t="shared" si="47"/>
        <v>4.4199616021558752E-2</v>
      </c>
      <c r="M53" s="14" t="s">
        <v>130</v>
      </c>
      <c r="N53" s="11">
        <f>SUM(N5:N47)</f>
        <v>35070.976000000024</v>
      </c>
      <c r="O53" s="11">
        <f>SUM(O5:O47)</f>
        <v>35177.799999999996</v>
      </c>
      <c r="P53" s="11">
        <f t="shared" si="42"/>
        <v>106.82399999997142</v>
      </c>
      <c r="Q53" s="12">
        <f t="shared" si="43"/>
        <v>3.045937472626159E-3</v>
      </c>
      <c r="R53" s="12"/>
    </row>
    <row r="54" spans="1:18" x14ac:dyDescent="0.2">
      <c r="E54" s="11"/>
    </row>
  </sheetData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8"/>
  <sheetViews>
    <sheetView workbookViewId="0"/>
  </sheetViews>
  <sheetFormatPr defaultRowHeight="15" x14ac:dyDescent="0.25"/>
  <cols>
    <col min="1" max="1" width="10.85546875" bestFit="1" customWidth="1"/>
    <col min="3" max="3" width="12.7109375" bestFit="1" customWidth="1"/>
    <col min="4" max="4" width="16.140625" bestFit="1" customWidth="1"/>
    <col min="6" max="6" width="9.85546875" bestFit="1" customWidth="1"/>
    <col min="7" max="7" width="16.140625" bestFit="1" customWidth="1"/>
  </cols>
  <sheetData>
    <row r="1" spans="1:7" x14ac:dyDescent="0.25">
      <c r="A1" t="s">
        <v>209</v>
      </c>
      <c r="B1" t="s">
        <v>208</v>
      </c>
      <c r="C1" t="s">
        <v>207</v>
      </c>
      <c r="D1" t="s">
        <v>212</v>
      </c>
      <c r="F1" t="s">
        <v>211</v>
      </c>
      <c r="G1" t="s">
        <v>210</v>
      </c>
    </row>
    <row r="2" spans="1:7" x14ac:dyDescent="0.25">
      <c r="A2" s="1" t="s">
        <v>206</v>
      </c>
      <c r="B2" s="1">
        <v>1</v>
      </c>
      <c r="C2" s="1">
        <v>4123</v>
      </c>
      <c r="D2" t="str">
        <f>INDEX('CTS Data'!$G$2:$G$45,MATCH('CTS Data'!A2,'CTS Data'!$F$2:$F$45,0),1)</f>
        <v>Bluegrass 3</v>
      </c>
      <c r="F2" s="1" t="s">
        <v>206</v>
      </c>
      <c r="G2" s="1" t="s">
        <v>107</v>
      </c>
    </row>
    <row r="3" spans="1:7" x14ac:dyDescent="0.25">
      <c r="A3" s="1" t="s">
        <v>206</v>
      </c>
      <c r="B3" s="1">
        <v>2</v>
      </c>
      <c r="C3" s="1">
        <v>0</v>
      </c>
      <c r="D3" t="str">
        <f>INDEX('CTS Data'!$G$2:$G$45,MATCH('CTS Data'!A3,'CTS Data'!$F$2:$F$45,0),1)</f>
        <v>Bluegrass 3</v>
      </c>
      <c r="F3" s="1" t="s">
        <v>205</v>
      </c>
      <c r="G3" s="1" t="s">
        <v>107</v>
      </c>
    </row>
    <row r="4" spans="1:7" x14ac:dyDescent="0.25">
      <c r="A4" s="1" t="s">
        <v>206</v>
      </c>
      <c r="B4" s="1">
        <v>3</v>
      </c>
      <c r="C4" s="1">
        <v>0</v>
      </c>
      <c r="D4" t="str">
        <f>INDEX('CTS Data'!$G$2:$G$45,MATCH('CTS Data'!A4,'CTS Data'!$F$2:$F$45,0),1)</f>
        <v>Bluegrass 3</v>
      </c>
      <c r="F4" s="1" t="s">
        <v>204</v>
      </c>
      <c r="G4" s="1" t="s">
        <v>23</v>
      </c>
    </row>
    <row r="5" spans="1:7" x14ac:dyDescent="0.25">
      <c r="A5" s="1" t="s">
        <v>206</v>
      </c>
      <c r="B5" s="1">
        <v>4</v>
      </c>
      <c r="C5" s="1">
        <v>1127</v>
      </c>
      <c r="D5" t="str">
        <f>INDEX('CTS Data'!$G$2:$G$45,MATCH('CTS Data'!A5,'CTS Data'!$F$2:$F$45,0),1)</f>
        <v>Bluegrass 3</v>
      </c>
      <c r="F5" s="1" t="s">
        <v>203</v>
      </c>
      <c r="G5" s="1" t="s">
        <v>46</v>
      </c>
    </row>
    <row r="6" spans="1:7" x14ac:dyDescent="0.25">
      <c r="A6" s="1" t="s">
        <v>206</v>
      </c>
      <c r="B6" s="1">
        <v>5</v>
      </c>
      <c r="C6" s="1">
        <v>0</v>
      </c>
      <c r="D6" t="str">
        <f>INDEX('CTS Data'!$G$2:$G$45,MATCH('CTS Data'!A6,'CTS Data'!$F$2:$F$45,0),1)</f>
        <v>Bluegrass 3</v>
      </c>
      <c r="F6" s="1" t="s">
        <v>202</v>
      </c>
      <c r="G6" s="1" t="s">
        <v>48</v>
      </c>
    </row>
    <row r="7" spans="1:7" x14ac:dyDescent="0.25">
      <c r="A7" s="1" t="s">
        <v>206</v>
      </c>
      <c r="B7" s="1">
        <v>6</v>
      </c>
      <c r="C7" s="1">
        <v>3954</v>
      </c>
      <c r="D7" t="str">
        <f>INDEX('CTS Data'!$G$2:$G$45,MATCH('CTS Data'!A7,'CTS Data'!$F$2:$F$45,0),1)</f>
        <v>Bluegrass 3</v>
      </c>
      <c r="F7" s="1" t="s">
        <v>201</v>
      </c>
      <c r="G7" s="1" t="s">
        <v>24</v>
      </c>
    </row>
    <row r="8" spans="1:7" x14ac:dyDescent="0.25">
      <c r="A8" s="1" t="s">
        <v>206</v>
      </c>
      <c r="B8" s="1">
        <v>7</v>
      </c>
      <c r="C8" s="1">
        <v>4909</v>
      </c>
      <c r="D8" t="str">
        <f>INDEX('CTS Data'!$G$2:$G$45,MATCH('CTS Data'!A8,'CTS Data'!$F$2:$F$45,0),1)</f>
        <v>Bluegrass 3</v>
      </c>
      <c r="F8" s="1" t="s">
        <v>200</v>
      </c>
      <c r="G8" s="1" t="s">
        <v>25</v>
      </c>
    </row>
    <row r="9" spans="1:7" x14ac:dyDescent="0.25">
      <c r="A9" s="1" t="s">
        <v>206</v>
      </c>
      <c r="B9" s="1">
        <v>8</v>
      </c>
      <c r="C9" s="1">
        <v>5729</v>
      </c>
      <c r="D9" t="str">
        <f>INDEX('CTS Data'!$G$2:$G$45,MATCH('CTS Data'!A9,'CTS Data'!$F$2:$F$45,0),1)</f>
        <v>Bluegrass 3</v>
      </c>
      <c r="F9" s="1" t="s">
        <v>199</v>
      </c>
      <c r="G9" s="1" t="s">
        <v>38</v>
      </c>
    </row>
    <row r="10" spans="1:7" x14ac:dyDescent="0.25">
      <c r="A10" s="1" t="s">
        <v>206</v>
      </c>
      <c r="B10" s="1">
        <v>9</v>
      </c>
      <c r="C10" s="1">
        <v>4804</v>
      </c>
      <c r="D10" t="str">
        <f>INDEX('CTS Data'!$G$2:$G$45,MATCH('CTS Data'!A10,'CTS Data'!$F$2:$F$45,0),1)</f>
        <v>Bluegrass 3</v>
      </c>
      <c r="F10" s="1" t="s">
        <v>198</v>
      </c>
      <c r="G10" s="1" t="s">
        <v>40</v>
      </c>
    </row>
    <row r="11" spans="1:7" x14ac:dyDescent="0.25">
      <c r="A11" s="1" t="s">
        <v>206</v>
      </c>
      <c r="B11" s="1">
        <v>10</v>
      </c>
      <c r="C11" s="1">
        <v>1328</v>
      </c>
      <c r="D11" t="str">
        <f>INDEX('CTS Data'!$G$2:$G$45,MATCH('CTS Data'!A11,'CTS Data'!$F$2:$F$45,0),1)</f>
        <v>Bluegrass 3</v>
      </c>
      <c r="F11" s="1" t="s">
        <v>197</v>
      </c>
      <c r="G11" s="1" t="s">
        <v>41</v>
      </c>
    </row>
    <row r="12" spans="1:7" x14ac:dyDescent="0.25">
      <c r="A12" s="1" t="s">
        <v>205</v>
      </c>
      <c r="B12" s="1">
        <v>1</v>
      </c>
      <c r="C12" s="1">
        <v>0</v>
      </c>
      <c r="D12" t="str">
        <f>INDEX('CTS Data'!$G$2:$G$45,MATCH('CTS Data'!A12,'CTS Data'!$F$2:$F$45,0),1)</f>
        <v>Bluegrass 3</v>
      </c>
      <c r="F12" s="1" t="s">
        <v>196</v>
      </c>
      <c r="G12" s="1" t="s">
        <v>42</v>
      </c>
    </row>
    <row r="13" spans="1:7" x14ac:dyDescent="0.25">
      <c r="A13" s="1" t="s">
        <v>205</v>
      </c>
      <c r="B13" s="1">
        <v>2</v>
      </c>
      <c r="C13" s="1">
        <v>0</v>
      </c>
      <c r="D13" t="str">
        <f>INDEX('CTS Data'!$G$2:$G$45,MATCH('CTS Data'!A13,'CTS Data'!$F$2:$F$45,0),1)</f>
        <v>Bluegrass 3</v>
      </c>
      <c r="F13" s="1" t="s">
        <v>195</v>
      </c>
      <c r="G13" s="1" t="s">
        <v>44</v>
      </c>
    </row>
    <row r="14" spans="1:7" x14ac:dyDescent="0.25">
      <c r="A14" s="1" t="s">
        <v>205</v>
      </c>
      <c r="B14" s="1">
        <v>3</v>
      </c>
      <c r="C14" s="1">
        <v>0</v>
      </c>
      <c r="D14" t="str">
        <f>INDEX('CTS Data'!$G$2:$G$45,MATCH('CTS Data'!A14,'CTS Data'!$F$2:$F$45,0),1)</f>
        <v>Bluegrass 3</v>
      </c>
      <c r="F14" s="1" t="s">
        <v>213</v>
      </c>
      <c r="G14" s="1" t="s">
        <v>65</v>
      </c>
    </row>
    <row r="15" spans="1:7" x14ac:dyDescent="0.25">
      <c r="A15" s="1" t="s">
        <v>205</v>
      </c>
      <c r="B15" s="1">
        <v>4</v>
      </c>
      <c r="C15" s="1">
        <v>0</v>
      </c>
      <c r="D15" t="str">
        <f>INDEX('CTS Data'!$G$2:$G$45,MATCH('CTS Data'!A15,'CTS Data'!$F$2:$F$45,0),1)</f>
        <v>Bluegrass 3</v>
      </c>
      <c r="F15" s="1" t="s">
        <v>194</v>
      </c>
      <c r="G15" s="1" t="s">
        <v>57</v>
      </c>
    </row>
    <row r="16" spans="1:7" x14ac:dyDescent="0.25">
      <c r="A16" s="1" t="s">
        <v>205</v>
      </c>
      <c r="B16" s="1">
        <v>5</v>
      </c>
      <c r="C16" s="1">
        <v>0</v>
      </c>
      <c r="D16" t="str">
        <f>INDEX('CTS Data'!$G$2:$G$45,MATCH('CTS Data'!A16,'CTS Data'!$F$2:$F$45,0),1)</f>
        <v>Bluegrass 3</v>
      </c>
      <c r="F16" s="1" t="s">
        <v>193</v>
      </c>
      <c r="G16" s="1" t="s">
        <v>131</v>
      </c>
    </row>
    <row r="17" spans="1:7" x14ac:dyDescent="0.25">
      <c r="A17" s="1" t="s">
        <v>205</v>
      </c>
      <c r="B17" s="1">
        <v>6</v>
      </c>
      <c r="C17" s="1">
        <v>0</v>
      </c>
      <c r="D17" t="str">
        <f>INDEX('CTS Data'!$G$2:$G$45,MATCH('CTS Data'!A17,'CTS Data'!$F$2:$F$45,0),1)</f>
        <v>Bluegrass 3</v>
      </c>
      <c r="F17" s="1" t="s">
        <v>192</v>
      </c>
      <c r="G17" s="1" t="s">
        <v>131</v>
      </c>
    </row>
    <row r="18" spans="1:7" x14ac:dyDescent="0.25">
      <c r="A18" s="1" t="s">
        <v>205</v>
      </c>
      <c r="B18" s="1">
        <v>7</v>
      </c>
      <c r="C18" s="1">
        <v>0</v>
      </c>
      <c r="D18" t="str">
        <f>INDEX('CTS Data'!$G$2:$G$45,MATCH('CTS Data'!A18,'CTS Data'!$F$2:$F$45,0),1)</f>
        <v>Bluegrass 3</v>
      </c>
      <c r="F18" s="1" t="s">
        <v>191</v>
      </c>
      <c r="G18" s="1" t="s">
        <v>131</v>
      </c>
    </row>
    <row r="19" spans="1:7" x14ac:dyDescent="0.25">
      <c r="A19" s="1" t="s">
        <v>205</v>
      </c>
      <c r="B19" s="1">
        <v>8</v>
      </c>
      <c r="C19" s="1">
        <v>0</v>
      </c>
      <c r="D19" t="str">
        <f>INDEX('CTS Data'!$G$2:$G$45,MATCH('CTS Data'!A19,'CTS Data'!$F$2:$F$45,0),1)</f>
        <v>Bluegrass 3</v>
      </c>
      <c r="F19" s="1" t="s">
        <v>190</v>
      </c>
      <c r="G19" s="1" t="s">
        <v>37</v>
      </c>
    </row>
    <row r="20" spans="1:7" x14ac:dyDescent="0.25">
      <c r="A20" s="1" t="s">
        <v>205</v>
      </c>
      <c r="B20" s="1">
        <v>9</v>
      </c>
      <c r="C20" s="1">
        <v>0</v>
      </c>
      <c r="D20" t="str">
        <f>INDEX('CTS Data'!$G$2:$G$45,MATCH('CTS Data'!A20,'CTS Data'!$F$2:$F$45,0),1)</f>
        <v>Bluegrass 3</v>
      </c>
      <c r="F20" s="1" t="s">
        <v>189</v>
      </c>
      <c r="G20" s="1" t="s">
        <v>62</v>
      </c>
    </row>
    <row r="21" spans="1:7" x14ac:dyDescent="0.25">
      <c r="A21" s="1" t="s">
        <v>205</v>
      </c>
      <c r="B21" s="1">
        <v>10</v>
      </c>
      <c r="C21" s="1">
        <v>0</v>
      </c>
      <c r="D21" t="str">
        <f>INDEX('CTS Data'!$G$2:$G$45,MATCH('CTS Data'!A21,'CTS Data'!$F$2:$F$45,0),1)</f>
        <v>Bluegrass 3</v>
      </c>
      <c r="F21" s="1" t="s">
        <v>188</v>
      </c>
      <c r="G21" s="1" t="s">
        <v>64</v>
      </c>
    </row>
    <row r="22" spans="1:7" x14ac:dyDescent="0.25">
      <c r="A22" s="1" t="s">
        <v>204</v>
      </c>
      <c r="B22" s="1">
        <v>1</v>
      </c>
      <c r="C22" s="1">
        <v>21299</v>
      </c>
      <c r="D22" t="str">
        <f>INDEX('CTS Data'!$G$2:$G$45,MATCH('CTS Data'!A22,'CTS Data'!$F$2:$F$45,0),1)</f>
        <v>Brown 1</v>
      </c>
      <c r="F22" s="1" t="s">
        <v>187</v>
      </c>
      <c r="G22" s="1" t="s">
        <v>26</v>
      </c>
    </row>
    <row r="23" spans="1:7" x14ac:dyDescent="0.25">
      <c r="A23" s="1" t="s">
        <v>204</v>
      </c>
      <c r="B23" s="1">
        <v>2</v>
      </c>
      <c r="C23" s="1">
        <v>14465</v>
      </c>
      <c r="D23" t="str">
        <f>INDEX('CTS Data'!$G$2:$G$45,MATCH('CTS Data'!A23,'CTS Data'!$F$2:$F$45,0),1)</f>
        <v>Brown 1</v>
      </c>
      <c r="F23" s="1" t="s">
        <v>186</v>
      </c>
      <c r="G23" s="1" t="s">
        <v>27</v>
      </c>
    </row>
    <row r="24" spans="1:7" x14ac:dyDescent="0.25">
      <c r="A24" s="1" t="s">
        <v>204</v>
      </c>
      <c r="B24" s="1">
        <v>3</v>
      </c>
      <c r="C24" s="1">
        <v>-1119</v>
      </c>
      <c r="D24" t="str">
        <f>INDEX('CTS Data'!$G$2:$G$45,MATCH('CTS Data'!A24,'CTS Data'!$F$2:$F$45,0),1)</f>
        <v>Brown 1</v>
      </c>
      <c r="F24" s="1" t="s">
        <v>185</v>
      </c>
      <c r="G24" s="1" t="s">
        <v>28</v>
      </c>
    </row>
    <row r="25" spans="1:7" x14ac:dyDescent="0.25">
      <c r="A25" s="1" t="s">
        <v>204</v>
      </c>
      <c r="B25" s="1">
        <v>4</v>
      </c>
      <c r="C25" s="1">
        <v>19279</v>
      </c>
      <c r="D25" t="str">
        <f>INDEX('CTS Data'!$G$2:$G$45,MATCH('CTS Data'!A25,'CTS Data'!$F$2:$F$45,0),1)</f>
        <v>Brown 1</v>
      </c>
      <c r="F25" s="1" t="s">
        <v>184</v>
      </c>
      <c r="G25" s="1" t="s">
        <v>29</v>
      </c>
    </row>
    <row r="26" spans="1:7" x14ac:dyDescent="0.25">
      <c r="A26" s="1" t="s">
        <v>204</v>
      </c>
      <c r="B26" s="1">
        <v>5</v>
      </c>
      <c r="C26" s="1">
        <v>13820</v>
      </c>
      <c r="D26" t="str">
        <f>INDEX('CTS Data'!$G$2:$G$45,MATCH('CTS Data'!A26,'CTS Data'!$F$2:$F$45,0),1)</f>
        <v>Brown 1</v>
      </c>
      <c r="F26" s="1" t="s">
        <v>183</v>
      </c>
      <c r="G26" s="1" t="s">
        <v>131</v>
      </c>
    </row>
    <row r="27" spans="1:7" x14ac:dyDescent="0.25">
      <c r="A27" s="1" t="s">
        <v>204</v>
      </c>
      <c r="B27" s="1">
        <v>6</v>
      </c>
      <c r="C27" s="1">
        <v>35329</v>
      </c>
      <c r="D27" t="str">
        <f>INDEX('CTS Data'!$G$2:$G$45,MATCH('CTS Data'!A27,'CTS Data'!$F$2:$F$45,0),1)</f>
        <v>Brown 1</v>
      </c>
      <c r="F27" s="1" t="s">
        <v>182</v>
      </c>
      <c r="G27" s="1" t="s">
        <v>131</v>
      </c>
    </row>
    <row r="28" spans="1:7" x14ac:dyDescent="0.25">
      <c r="A28" s="1" t="s">
        <v>204</v>
      </c>
      <c r="B28" s="1">
        <v>7</v>
      </c>
      <c r="C28" s="1">
        <v>36869</v>
      </c>
      <c r="D28" t="str">
        <f>INDEX('CTS Data'!$G$2:$G$45,MATCH('CTS Data'!A28,'CTS Data'!$F$2:$F$45,0),1)</f>
        <v>Brown 1</v>
      </c>
      <c r="F28" s="1" t="s">
        <v>181</v>
      </c>
      <c r="G28" s="1" t="s">
        <v>58</v>
      </c>
    </row>
    <row r="29" spans="1:7" x14ac:dyDescent="0.25">
      <c r="A29" s="1" t="s">
        <v>204</v>
      </c>
      <c r="B29" s="1">
        <v>8</v>
      </c>
      <c r="C29" s="1">
        <v>32609</v>
      </c>
      <c r="D29" t="str">
        <f>INDEX('CTS Data'!$G$2:$G$45,MATCH('CTS Data'!A29,'CTS Data'!$F$2:$F$45,0),1)</f>
        <v>Brown 1</v>
      </c>
      <c r="F29" s="1" t="s">
        <v>180</v>
      </c>
      <c r="G29" s="1" t="s">
        <v>30</v>
      </c>
    </row>
    <row r="30" spans="1:7" x14ac:dyDescent="0.25">
      <c r="A30" s="1" t="s">
        <v>204</v>
      </c>
      <c r="B30" s="1">
        <v>9</v>
      </c>
      <c r="C30" s="1">
        <v>17815</v>
      </c>
      <c r="D30" t="str">
        <f>INDEX('CTS Data'!$G$2:$G$45,MATCH('CTS Data'!A30,'CTS Data'!$F$2:$F$45,0),1)</f>
        <v>Brown 1</v>
      </c>
      <c r="F30" s="1" t="s">
        <v>179</v>
      </c>
      <c r="G30" s="1" t="s">
        <v>31</v>
      </c>
    </row>
    <row r="31" spans="1:7" x14ac:dyDescent="0.25">
      <c r="A31" s="1" t="s">
        <v>204</v>
      </c>
      <c r="B31" s="1">
        <v>10</v>
      </c>
      <c r="C31" s="1">
        <v>2789</v>
      </c>
      <c r="D31" t="str">
        <f>INDEX('CTS Data'!$G$2:$G$45,MATCH('CTS Data'!A31,'CTS Data'!$F$2:$F$45,0),1)</f>
        <v>Brown 1</v>
      </c>
      <c r="F31" s="1" t="s">
        <v>178</v>
      </c>
      <c r="G31" s="1" t="s">
        <v>32</v>
      </c>
    </row>
    <row r="32" spans="1:7" x14ac:dyDescent="0.25">
      <c r="A32" s="1" t="s">
        <v>203</v>
      </c>
      <c r="B32" s="1">
        <v>1</v>
      </c>
      <c r="C32" s="1">
        <v>11245</v>
      </c>
      <c r="D32" t="str">
        <f>INDEX('CTS Data'!$G$2:$G$45,MATCH('CTS Data'!A32,'CTS Data'!$F$2:$F$45,0),1)</f>
        <v>Brown 10</v>
      </c>
      <c r="F32" s="1" t="s">
        <v>177</v>
      </c>
      <c r="G32" s="1" t="s">
        <v>33</v>
      </c>
    </row>
    <row r="33" spans="1:7" x14ac:dyDescent="0.25">
      <c r="A33" s="1" t="s">
        <v>203</v>
      </c>
      <c r="B33" s="1">
        <v>2</v>
      </c>
      <c r="C33" s="1">
        <v>11892</v>
      </c>
      <c r="D33" t="str">
        <f>INDEX('CTS Data'!$G$2:$G$45,MATCH('CTS Data'!A33,'CTS Data'!$F$2:$F$45,0),1)</f>
        <v>Brown 10</v>
      </c>
      <c r="F33" s="1" t="s">
        <v>176</v>
      </c>
      <c r="G33" s="1" t="s">
        <v>59</v>
      </c>
    </row>
    <row r="34" spans="1:7" x14ac:dyDescent="0.25">
      <c r="A34" s="1" t="s">
        <v>203</v>
      </c>
      <c r="B34" s="1">
        <v>3</v>
      </c>
      <c r="C34" s="1">
        <v>39226</v>
      </c>
      <c r="D34" t="str">
        <f>INDEX('CTS Data'!$G$2:$G$45,MATCH('CTS Data'!A34,'CTS Data'!$F$2:$F$45,0),1)</f>
        <v>Brown 10</v>
      </c>
      <c r="F34" s="1" t="s">
        <v>175</v>
      </c>
      <c r="G34" s="1" t="s">
        <v>60</v>
      </c>
    </row>
    <row r="35" spans="1:7" x14ac:dyDescent="0.25">
      <c r="A35" s="1" t="s">
        <v>203</v>
      </c>
      <c r="B35" s="1">
        <v>4</v>
      </c>
      <c r="C35" s="1">
        <v>16424</v>
      </c>
      <c r="D35" t="str">
        <f>INDEX('CTS Data'!$G$2:$G$45,MATCH('CTS Data'!A35,'CTS Data'!$F$2:$F$45,0),1)</f>
        <v>Brown 10</v>
      </c>
      <c r="F35" s="1" t="s">
        <v>174</v>
      </c>
      <c r="G35" s="1" t="s">
        <v>50</v>
      </c>
    </row>
    <row r="36" spans="1:7" x14ac:dyDescent="0.25">
      <c r="A36" s="1" t="s">
        <v>203</v>
      </c>
      <c r="B36" s="1">
        <v>5</v>
      </c>
      <c r="C36" s="1">
        <v>7045</v>
      </c>
      <c r="D36" t="str">
        <f>INDEX('CTS Data'!$G$2:$G$45,MATCH('CTS Data'!A36,'CTS Data'!$F$2:$F$45,0),1)</f>
        <v>Brown 10</v>
      </c>
      <c r="F36" s="1" t="s">
        <v>173</v>
      </c>
      <c r="G36" s="1" t="s">
        <v>34</v>
      </c>
    </row>
    <row r="37" spans="1:7" x14ac:dyDescent="0.25">
      <c r="A37" s="1" t="s">
        <v>203</v>
      </c>
      <c r="B37" s="1">
        <v>6</v>
      </c>
      <c r="C37" s="1">
        <v>17267</v>
      </c>
      <c r="D37" t="str">
        <f>INDEX('CTS Data'!$G$2:$G$45,MATCH('CTS Data'!A37,'CTS Data'!$F$2:$F$45,0),1)</f>
        <v>Brown 10</v>
      </c>
      <c r="F37" s="1" t="s">
        <v>172</v>
      </c>
      <c r="G37" s="1" t="s">
        <v>56</v>
      </c>
    </row>
    <row r="38" spans="1:7" x14ac:dyDescent="0.25">
      <c r="A38" s="1" t="s">
        <v>203</v>
      </c>
      <c r="B38" s="1">
        <v>7</v>
      </c>
      <c r="C38" s="1">
        <v>3839</v>
      </c>
      <c r="D38" t="str">
        <f>INDEX('CTS Data'!$G$2:$G$45,MATCH('CTS Data'!A38,'CTS Data'!$F$2:$F$45,0),1)</f>
        <v>Brown 10</v>
      </c>
      <c r="F38" s="1" t="s">
        <v>171</v>
      </c>
      <c r="G38" s="1" t="s">
        <v>35</v>
      </c>
    </row>
    <row r="39" spans="1:7" x14ac:dyDescent="0.25">
      <c r="A39" s="1" t="s">
        <v>203</v>
      </c>
      <c r="B39" s="1">
        <v>8</v>
      </c>
      <c r="C39" s="1">
        <v>6040</v>
      </c>
      <c r="D39" t="str">
        <f>INDEX('CTS Data'!$G$2:$G$45,MATCH('CTS Data'!A39,'CTS Data'!$F$2:$F$45,0),1)</f>
        <v>Brown 10</v>
      </c>
      <c r="F39" s="1" t="s">
        <v>170</v>
      </c>
      <c r="G39" s="1" t="s">
        <v>51</v>
      </c>
    </row>
    <row r="40" spans="1:7" x14ac:dyDescent="0.25">
      <c r="A40" s="1" t="s">
        <v>203</v>
      </c>
      <c r="B40" s="1">
        <v>9</v>
      </c>
      <c r="C40" s="1">
        <v>3319</v>
      </c>
      <c r="D40" t="str">
        <f>INDEX('CTS Data'!$G$2:$G$45,MATCH('CTS Data'!A40,'CTS Data'!$F$2:$F$45,0),1)</f>
        <v>Brown 10</v>
      </c>
      <c r="F40" s="1" t="s">
        <v>169</v>
      </c>
      <c r="G40" s="1" t="s">
        <v>52</v>
      </c>
    </row>
    <row r="41" spans="1:7" x14ac:dyDescent="0.25">
      <c r="A41" s="1" t="s">
        <v>203</v>
      </c>
      <c r="B41" s="1">
        <v>10</v>
      </c>
      <c r="C41" s="1">
        <v>893</v>
      </c>
      <c r="D41" t="str">
        <f>INDEX('CTS Data'!$G$2:$G$45,MATCH('CTS Data'!A41,'CTS Data'!$F$2:$F$45,0),1)</f>
        <v>Brown 10</v>
      </c>
      <c r="F41" s="1" t="s">
        <v>168</v>
      </c>
      <c r="G41" s="1" t="s">
        <v>53</v>
      </c>
    </row>
    <row r="42" spans="1:7" x14ac:dyDescent="0.25">
      <c r="A42" s="1" t="s">
        <v>202</v>
      </c>
      <c r="B42" s="1">
        <v>1</v>
      </c>
      <c r="C42" s="1">
        <v>9342</v>
      </c>
      <c r="D42" t="str">
        <f>INDEX('CTS Data'!$G$2:$G$45,MATCH('CTS Data'!A42,'CTS Data'!$F$2:$F$45,0),1)</f>
        <v>Brown 11</v>
      </c>
      <c r="F42" s="1" t="s">
        <v>167</v>
      </c>
      <c r="G42" s="1" t="s">
        <v>54</v>
      </c>
    </row>
    <row r="43" spans="1:7" x14ac:dyDescent="0.25">
      <c r="A43" s="1" t="s">
        <v>202</v>
      </c>
      <c r="B43" s="1">
        <v>2</v>
      </c>
      <c r="C43" s="1">
        <v>0</v>
      </c>
      <c r="D43" t="str">
        <f>INDEX('CTS Data'!$G$2:$G$45,MATCH('CTS Data'!A43,'CTS Data'!$F$2:$F$45,0),1)</f>
        <v>Brown 11</v>
      </c>
      <c r="F43" s="1" t="s">
        <v>166</v>
      </c>
      <c r="G43" s="1" t="s">
        <v>55</v>
      </c>
    </row>
    <row r="44" spans="1:7" x14ac:dyDescent="0.25">
      <c r="A44" s="1" t="s">
        <v>202</v>
      </c>
      <c r="B44" s="1">
        <v>3</v>
      </c>
      <c r="C44" s="1">
        <v>10453</v>
      </c>
      <c r="D44" t="str">
        <f>INDEX('CTS Data'!$G$2:$G$45,MATCH('CTS Data'!A44,'CTS Data'!$F$2:$F$45,0),1)</f>
        <v>Brown 11</v>
      </c>
      <c r="F44" s="1" t="s">
        <v>165</v>
      </c>
      <c r="G44" s="1" t="s">
        <v>61</v>
      </c>
    </row>
    <row r="45" spans="1:7" x14ac:dyDescent="0.25">
      <c r="A45" s="1" t="s">
        <v>202</v>
      </c>
      <c r="B45" s="1">
        <v>4</v>
      </c>
      <c r="C45" s="1">
        <v>1832</v>
      </c>
      <c r="D45" t="str">
        <f>INDEX('CTS Data'!$G$2:$G$45,MATCH('CTS Data'!A45,'CTS Data'!$F$2:$F$45,0),1)</f>
        <v>Brown 11</v>
      </c>
      <c r="F45" s="1" t="s">
        <v>145</v>
      </c>
      <c r="G45" s="1" t="s">
        <v>145</v>
      </c>
    </row>
    <row r="46" spans="1:7" x14ac:dyDescent="0.25">
      <c r="A46" s="1" t="s">
        <v>202</v>
      </c>
      <c r="B46" s="1">
        <v>5</v>
      </c>
      <c r="C46" s="1">
        <v>1826</v>
      </c>
      <c r="D46" t="str">
        <f>INDEX('CTS Data'!$G$2:$G$45,MATCH('CTS Data'!A46,'CTS Data'!$F$2:$F$45,0),1)</f>
        <v>Brown 11</v>
      </c>
    </row>
    <row r="47" spans="1:7" x14ac:dyDescent="0.25">
      <c r="A47" s="1" t="s">
        <v>202</v>
      </c>
      <c r="B47" s="1">
        <v>6</v>
      </c>
      <c r="C47" s="1">
        <v>9254</v>
      </c>
      <c r="D47" t="str">
        <f>INDEX('CTS Data'!$G$2:$G$45,MATCH('CTS Data'!A47,'CTS Data'!$F$2:$F$45,0),1)</f>
        <v>Brown 11</v>
      </c>
    </row>
    <row r="48" spans="1:7" x14ac:dyDescent="0.25">
      <c r="A48" s="1" t="s">
        <v>202</v>
      </c>
      <c r="B48" s="1">
        <v>7</v>
      </c>
      <c r="C48" s="1">
        <v>18443</v>
      </c>
      <c r="D48" t="str">
        <f>INDEX('CTS Data'!$G$2:$G$45,MATCH('CTS Data'!A48,'CTS Data'!$F$2:$F$45,0),1)</f>
        <v>Brown 11</v>
      </c>
    </row>
    <row r="49" spans="1:4" x14ac:dyDescent="0.25">
      <c r="A49" s="1" t="s">
        <v>202</v>
      </c>
      <c r="B49" s="1">
        <v>8</v>
      </c>
      <c r="C49" s="1">
        <v>4884</v>
      </c>
      <c r="D49" t="str">
        <f>INDEX('CTS Data'!$G$2:$G$45,MATCH('CTS Data'!A49,'CTS Data'!$F$2:$F$45,0),1)</f>
        <v>Brown 11</v>
      </c>
    </row>
    <row r="50" spans="1:4" x14ac:dyDescent="0.25">
      <c r="A50" s="1" t="s">
        <v>202</v>
      </c>
      <c r="B50" s="1">
        <v>9</v>
      </c>
      <c r="C50" s="1">
        <v>3933</v>
      </c>
      <c r="D50" t="str">
        <f>INDEX('CTS Data'!$G$2:$G$45,MATCH('CTS Data'!A50,'CTS Data'!$F$2:$F$45,0),1)</f>
        <v>Brown 11</v>
      </c>
    </row>
    <row r="51" spans="1:4" x14ac:dyDescent="0.25">
      <c r="A51" s="1" t="s">
        <v>202</v>
      </c>
      <c r="B51" s="1">
        <v>10</v>
      </c>
      <c r="C51" s="1">
        <v>949</v>
      </c>
      <c r="D51" t="str">
        <f>INDEX('CTS Data'!$G$2:$G$45,MATCH('CTS Data'!A51,'CTS Data'!$F$2:$F$45,0),1)</f>
        <v>Brown 11</v>
      </c>
    </row>
    <row r="52" spans="1:4" x14ac:dyDescent="0.25">
      <c r="A52" s="1" t="s">
        <v>201</v>
      </c>
      <c r="B52" s="1">
        <v>1</v>
      </c>
      <c r="C52" s="1">
        <v>46015</v>
      </c>
      <c r="D52" t="str">
        <f>INDEX('CTS Data'!$G$2:$G$45,MATCH('CTS Data'!A52,'CTS Data'!$F$2:$F$45,0),1)</f>
        <v>Brown 2</v>
      </c>
    </row>
    <row r="53" spans="1:4" x14ac:dyDescent="0.25">
      <c r="A53" s="1" t="s">
        <v>201</v>
      </c>
      <c r="B53" s="1">
        <v>2</v>
      </c>
      <c r="C53" s="1">
        <v>21172</v>
      </c>
      <c r="D53" t="str">
        <f>INDEX('CTS Data'!$G$2:$G$45,MATCH('CTS Data'!A53,'CTS Data'!$F$2:$F$45,0),1)</f>
        <v>Brown 2</v>
      </c>
    </row>
    <row r="54" spans="1:4" x14ac:dyDescent="0.25">
      <c r="A54" s="1" t="s">
        <v>201</v>
      </c>
      <c r="B54" s="1">
        <v>3</v>
      </c>
      <c r="C54" s="1">
        <v>0</v>
      </c>
      <c r="D54" t="str">
        <f>INDEX('CTS Data'!$G$2:$G$45,MATCH('CTS Data'!A54,'CTS Data'!$F$2:$F$45,0),1)</f>
        <v>Brown 2</v>
      </c>
    </row>
    <row r="55" spans="1:4" x14ac:dyDescent="0.25">
      <c r="A55" s="1" t="s">
        <v>201</v>
      </c>
      <c r="B55" s="1">
        <v>4</v>
      </c>
      <c r="C55" s="1">
        <v>37595</v>
      </c>
      <c r="D55" t="str">
        <f>INDEX('CTS Data'!$G$2:$G$45,MATCH('CTS Data'!A55,'CTS Data'!$F$2:$F$45,0),1)</f>
        <v>Brown 2</v>
      </c>
    </row>
    <row r="56" spans="1:4" x14ac:dyDescent="0.25">
      <c r="A56" s="1" t="s">
        <v>201</v>
      </c>
      <c r="B56" s="1">
        <v>5</v>
      </c>
      <c r="C56" s="1">
        <v>26138</v>
      </c>
      <c r="D56" t="str">
        <f>INDEX('CTS Data'!$G$2:$G$45,MATCH('CTS Data'!A56,'CTS Data'!$F$2:$F$45,0),1)</f>
        <v>Brown 2</v>
      </c>
    </row>
    <row r="57" spans="1:4" x14ac:dyDescent="0.25">
      <c r="A57" s="1" t="s">
        <v>201</v>
      </c>
      <c r="B57" s="1">
        <v>6</v>
      </c>
      <c r="C57" s="1">
        <v>61697</v>
      </c>
      <c r="D57" t="str">
        <f>INDEX('CTS Data'!$G$2:$G$45,MATCH('CTS Data'!A57,'CTS Data'!$F$2:$F$45,0),1)</f>
        <v>Brown 2</v>
      </c>
    </row>
    <row r="58" spans="1:4" x14ac:dyDescent="0.25">
      <c r="A58" s="1" t="s">
        <v>201</v>
      </c>
      <c r="B58" s="1">
        <v>7</v>
      </c>
      <c r="C58" s="1">
        <v>66751</v>
      </c>
      <c r="D58" t="str">
        <f>INDEX('CTS Data'!$G$2:$G$45,MATCH('CTS Data'!A58,'CTS Data'!$F$2:$F$45,0),1)</f>
        <v>Brown 2</v>
      </c>
    </row>
    <row r="59" spans="1:4" x14ac:dyDescent="0.25">
      <c r="A59" s="1" t="s">
        <v>201</v>
      </c>
      <c r="B59" s="1">
        <v>8</v>
      </c>
      <c r="C59" s="1">
        <v>56422</v>
      </c>
      <c r="D59" t="str">
        <f>INDEX('CTS Data'!$G$2:$G$45,MATCH('CTS Data'!A59,'CTS Data'!$F$2:$F$45,0),1)</f>
        <v>Brown 2</v>
      </c>
    </row>
    <row r="60" spans="1:4" x14ac:dyDescent="0.25">
      <c r="A60" s="1" t="s">
        <v>201</v>
      </c>
      <c r="B60" s="1">
        <v>9</v>
      </c>
      <c r="C60" s="1">
        <v>29304</v>
      </c>
      <c r="D60" t="str">
        <f>INDEX('CTS Data'!$G$2:$G$45,MATCH('CTS Data'!A60,'CTS Data'!$F$2:$F$45,0),1)</f>
        <v>Brown 2</v>
      </c>
    </row>
    <row r="61" spans="1:4" x14ac:dyDescent="0.25">
      <c r="A61" s="1" t="s">
        <v>201</v>
      </c>
      <c r="B61" s="1">
        <v>10</v>
      </c>
      <c r="C61" s="1">
        <v>4767</v>
      </c>
      <c r="D61" t="str">
        <f>INDEX('CTS Data'!$G$2:$G$45,MATCH('CTS Data'!A61,'CTS Data'!$F$2:$F$45,0),1)</f>
        <v>Brown 2</v>
      </c>
    </row>
    <row r="62" spans="1:4" x14ac:dyDescent="0.25">
      <c r="A62" s="1" t="s">
        <v>200</v>
      </c>
      <c r="B62" s="1">
        <v>1</v>
      </c>
      <c r="C62" s="1">
        <v>77249</v>
      </c>
      <c r="D62" t="str">
        <f>INDEX('CTS Data'!$G$2:$G$45,MATCH('CTS Data'!A62,'CTS Data'!$F$2:$F$45,0),1)</f>
        <v>Brown 3</v>
      </c>
    </row>
    <row r="63" spans="1:4" x14ac:dyDescent="0.25">
      <c r="A63" s="1" t="s">
        <v>200</v>
      </c>
      <c r="B63" s="1">
        <v>2</v>
      </c>
      <c r="C63" s="1">
        <v>64959</v>
      </c>
      <c r="D63" t="str">
        <f>INDEX('CTS Data'!$G$2:$G$45,MATCH('CTS Data'!A63,'CTS Data'!$F$2:$F$45,0),1)</f>
        <v>Brown 3</v>
      </c>
    </row>
    <row r="64" spans="1:4" x14ac:dyDescent="0.25">
      <c r="A64" s="1" t="s">
        <v>200</v>
      </c>
      <c r="B64" s="1">
        <v>3</v>
      </c>
      <c r="C64" s="1">
        <v>12669</v>
      </c>
      <c r="D64" t="str">
        <f>INDEX('CTS Data'!$G$2:$G$45,MATCH('CTS Data'!A64,'CTS Data'!$F$2:$F$45,0),1)</f>
        <v>Brown 3</v>
      </c>
    </row>
    <row r="65" spans="1:4" x14ac:dyDescent="0.25">
      <c r="A65" s="1" t="s">
        <v>200</v>
      </c>
      <c r="B65" s="1">
        <v>4</v>
      </c>
      <c r="C65" s="1">
        <v>61676</v>
      </c>
      <c r="D65" t="str">
        <f>INDEX('CTS Data'!$G$2:$G$45,MATCH('CTS Data'!A65,'CTS Data'!$F$2:$F$45,0),1)</f>
        <v>Brown 3</v>
      </c>
    </row>
    <row r="66" spans="1:4" x14ac:dyDescent="0.25">
      <c r="A66" s="1" t="s">
        <v>200</v>
      </c>
      <c r="B66" s="1">
        <v>5</v>
      </c>
      <c r="C66" s="1">
        <v>114128</v>
      </c>
      <c r="D66" t="str">
        <f>INDEX('CTS Data'!$G$2:$G$45,MATCH('CTS Data'!A66,'CTS Data'!$F$2:$F$45,0),1)</f>
        <v>Brown 3</v>
      </c>
    </row>
    <row r="67" spans="1:4" x14ac:dyDescent="0.25">
      <c r="A67" s="1" t="s">
        <v>200</v>
      </c>
      <c r="B67" s="1">
        <v>6</v>
      </c>
      <c r="C67" s="1">
        <v>149596</v>
      </c>
      <c r="D67" t="str">
        <f>INDEX('CTS Data'!$G$2:$G$45,MATCH('CTS Data'!A67,'CTS Data'!$F$2:$F$45,0),1)</f>
        <v>Brown 3</v>
      </c>
    </row>
    <row r="68" spans="1:4" x14ac:dyDescent="0.25">
      <c r="A68" s="1" t="s">
        <v>200</v>
      </c>
      <c r="B68" s="1">
        <v>7</v>
      </c>
      <c r="C68" s="1">
        <v>131543</v>
      </c>
      <c r="D68" t="str">
        <f>INDEX('CTS Data'!$G$2:$G$45,MATCH('CTS Data'!A68,'CTS Data'!$F$2:$F$45,0),1)</f>
        <v>Brown 3</v>
      </c>
    </row>
    <row r="69" spans="1:4" x14ac:dyDescent="0.25">
      <c r="A69" s="1" t="s">
        <v>200</v>
      </c>
      <c r="B69" s="1">
        <v>8</v>
      </c>
      <c r="C69" s="1">
        <v>109173</v>
      </c>
      <c r="D69" t="str">
        <f>INDEX('CTS Data'!$G$2:$G$45,MATCH('CTS Data'!A69,'CTS Data'!$F$2:$F$45,0),1)</f>
        <v>Brown 3</v>
      </c>
    </row>
    <row r="70" spans="1:4" x14ac:dyDescent="0.25">
      <c r="A70" s="1" t="s">
        <v>200</v>
      </c>
      <c r="B70" s="1">
        <v>9</v>
      </c>
      <c r="C70" s="1">
        <v>143760</v>
      </c>
      <c r="D70" t="str">
        <f>INDEX('CTS Data'!$G$2:$G$45,MATCH('CTS Data'!A70,'CTS Data'!$F$2:$F$45,0),1)</f>
        <v>Brown 3</v>
      </c>
    </row>
    <row r="71" spans="1:4" x14ac:dyDescent="0.25">
      <c r="A71" s="1" t="s">
        <v>200</v>
      </c>
      <c r="B71" s="1">
        <v>10</v>
      </c>
      <c r="C71" s="1">
        <v>-1241</v>
      </c>
      <c r="D71" t="str">
        <f>INDEX('CTS Data'!$G$2:$G$45,MATCH('CTS Data'!A71,'CTS Data'!$F$2:$F$45,0),1)</f>
        <v>Brown 3</v>
      </c>
    </row>
    <row r="72" spans="1:4" x14ac:dyDescent="0.25">
      <c r="A72" s="1" t="s">
        <v>199</v>
      </c>
      <c r="B72" s="1">
        <v>1</v>
      </c>
      <c r="C72" s="1">
        <v>5382</v>
      </c>
      <c r="D72" t="str">
        <f>INDEX('CTS Data'!$G$2:$G$45,MATCH('CTS Data'!A72,'CTS Data'!$F$2:$F$45,0),1)</f>
        <v>Brown 5</v>
      </c>
    </row>
    <row r="73" spans="1:4" x14ac:dyDescent="0.25">
      <c r="A73" s="1" t="s">
        <v>199</v>
      </c>
      <c r="B73" s="1">
        <v>2</v>
      </c>
      <c r="C73" s="1">
        <v>0</v>
      </c>
      <c r="D73" t="str">
        <f>INDEX('CTS Data'!$G$2:$G$45,MATCH('CTS Data'!A73,'CTS Data'!$F$2:$F$45,0),1)</f>
        <v>Brown 5</v>
      </c>
    </row>
    <row r="74" spans="1:4" x14ac:dyDescent="0.25">
      <c r="A74" s="1" t="s">
        <v>199</v>
      </c>
      <c r="B74" s="1">
        <v>3</v>
      </c>
      <c r="C74" s="1">
        <v>1773</v>
      </c>
      <c r="D74" t="str">
        <f>INDEX('CTS Data'!$G$2:$G$45,MATCH('CTS Data'!A74,'CTS Data'!$F$2:$F$45,0),1)</f>
        <v>Brown 5</v>
      </c>
    </row>
    <row r="75" spans="1:4" x14ac:dyDescent="0.25">
      <c r="A75" s="1" t="s">
        <v>199</v>
      </c>
      <c r="B75" s="1">
        <v>4</v>
      </c>
      <c r="C75" s="1">
        <v>19711</v>
      </c>
      <c r="D75" t="str">
        <f>INDEX('CTS Data'!$G$2:$G$45,MATCH('CTS Data'!A75,'CTS Data'!$F$2:$F$45,0),1)</f>
        <v>Brown 5</v>
      </c>
    </row>
    <row r="76" spans="1:4" x14ac:dyDescent="0.25">
      <c r="A76" s="1" t="s">
        <v>199</v>
      </c>
      <c r="B76" s="1">
        <v>5</v>
      </c>
      <c r="C76" s="1">
        <v>389</v>
      </c>
      <c r="D76" t="str">
        <f>INDEX('CTS Data'!$G$2:$G$45,MATCH('CTS Data'!A76,'CTS Data'!$F$2:$F$45,0),1)</f>
        <v>Brown 5</v>
      </c>
    </row>
    <row r="77" spans="1:4" x14ac:dyDescent="0.25">
      <c r="A77" s="1" t="s">
        <v>199</v>
      </c>
      <c r="B77" s="1">
        <v>6</v>
      </c>
      <c r="C77" s="1">
        <v>15255</v>
      </c>
      <c r="D77" t="str">
        <f>INDEX('CTS Data'!$G$2:$G$45,MATCH('CTS Data'!A77,'CTS Data'!$F$2:$F$45,0),1)</f>
        <v>Brown 5</v>
      </c>
    </row>
    <row r="78" spans="1:4" x14ac:dyDescent="0.25">
      <c r="A78" s="1" t="s">
        <v>199</v>
      </c>
      <c r="B78" s="1">
        <v>7</v>
      </c>
      <c r="C78" s="1">
        <v>587</v>
      </c>
      <c r="D78" t="str">
        <f>INDEX('CTS Data'!$G$2:$G$45,MATCH('CTS Data'!A78,'CTS Data'!$F$2:$F$45,0),1)</f>
        <v>Brown 5</v>
      </c>
    </row>
    <row r="79" spans="1:4" x14ac:dyDescent="0.25">
      <c r="A79" s="1" t="s">
        <v>199</v>
      </c>
      <c r="B79" s="1">
        <v>8</v>
      </c>
      <c r="C79" s="1">
        <v>845</v>
      </c>
      <c r="D79" t="str">
        <f>INDEX('CTS Data'!$G$2:$G$45,MATCH('CTS Data'!A79,'CTS Data'!$F$2:$F$45,0),1)</f>
        <v>Brown 5</v>
      </c>
    </row>
    <row r="80" spans="1:4" x14ac:dyDescent="0.25">
      <c r="A80" s="1" t="s">
        <v>199</v>
      </c>
      <c r="B80" s="1">
        <v>9</v>
      </c>
      <c r="C80" s="1">
        <v>413</v>
      </c>
      <c r="D80" t="str">
        <f>INDEX('CTS Data'!$G$2:$G$45,MATCH('CTS Data'!A80,'CTS Data'!$F$2:$F$45,0),1)</f>
        <v>Brown 5</v>
      </c>
    </row>
    <row r="81" spans="1:4" x14ac:dyDescent="0.25">
      <c r="A81" s="1" t="s">
        <v>199</v>
      </c>
      <c r="B81" s="1">
        <v>10</v>
      </c>
      <c r="C81" s="1">
        <v>0</v>
      </c>
      <c r="D81" t="str">
        <f>INDEX('CTS Data'!$G$2:$G$45,MATCH('CTS Data'!A81,'CTS Data'!$F$2:$F$45,0),1)</f>
        <v>Brown 5</v>
      </c>
    </row>
    <row r="82" spans="1:4" x14ac:dyDescent="0.25">
      <c r="A82" s="1" t="s">
        <v>198</v>
      </c>
      <c r="B82" s="1">
        <v>1</v>
      </c>
      <c r="C82" s="1">
        <v>8935</v>
      </c>
      <c r="D82" t="str">
        <f>INDEX('CTS Data'!$G$2:$G$45,MATCH('CTS Data'!A82,'CTS Data'!$F$2:$F$45,0),1)</f>
        <v>Brown 6</v>
      </c>
    </row>
    <row r="83" spans="1:4" x14ac:dyDescent="0.25">
      <c r="A83" s="1" t="s">
        <v>198</v>
      </c>
      <c r="B83" s="1">
        <v>2</v>
      </c>
      <c r="C83" s="1">
        <v>640</v>
      </c>
      <c r="D83" t="str">
        <f>INDEX('CTS Data'!$G$2:$G$45,MATCH('CTS Data'!A83,'CTS Data'!$F$2:$F$45,0),1)</f>
        <v>Brown 6</v>
      </c>
    </row>
    <row r="84" spans="1:4" x14ac:dyDescent="0.25">
      <c r="A84" s="1" t="s">
        <v>198</v>
      </c>
      <c r="B84" s="1">
        <v>3</v>
      </c>
      <c r="C84" s="1">
        <v>0</v>
      </c>
      <c r="D84" t="str">
        <f>INDEX('CTS Data'!$G$2:$G$45,MATCH('CTS Data'!A84,'CTS Data'!$F$2:$F$45,0),1)</f>
        <v>Brown 6</v>
      </c>
    </row>
    <row r="85" spans="1:4" x14ac:dyDescent="0.25">
      <c r="A85" s="1" t="s">
        <v>198</v>
      </c>
      <c r="B85" s="1">
        <v>4</v>
      </c>
      <c r="C85" s="1">
        <v>1077</v>
      </c>
      <c r="D85" t="str">
        <f>INDEX('CTS Data'!$G$2:$G$45,MATCH('CTS Data'!A85,'CTS Data'!$F$2:$F$45,0),1)</f>
        <v>Brown 6</v>
      </c>
    </row>
    <row r="86" spans="1:4" x14ac:dyDescent="0.25">
      <c r="A86" s="1" t="s">
        <v>198</v>
      </c>
      <c r="B86" s="1">
        <v>5</v>
      </c>
      <c r="C86" s="1">
        <v>1222</v>
      </c>
      <c r="D86" t="str">
        <f>INDEX('CTS Data'!$G$2:$G$45,MATCH('CTS Data'!A86,'CTS Data'!$F$2:$F$45,0),1)</f>
        <v>Brown 6</v>
      </c>
    </row>
    <row r="87" spans="1:4" x14ac:dyDescent="0.25">
      <c r="A87" s="1" t="s">
        <v>198</v>
      </c>
      <c r="B87" s="1">
        <v>6</v>
      </c>
      <c r="C87" s="1">
        <v>2753</v>
      </c>
      <c r="D87" t="str">
        <f>INDEX('CTS Data'!$G$2:$G$45,MATCH('CTS Data'!A87,'CTS Data'!$F$2:$F$45,0),1)</f>
        <v>Brown 6</v>
      </c>
    </row>
    <row r="88" spans="1:4" x14ac:dyDescent="0.25">
      <c r="A88" s="1" t="s">
        <v>198</v>
      </c>
      <c r="B88" s="1">
        <v>7</v>
      </c>
      <c r="C88" s="1">
        <v>3518</v>
      </c>
      <c r="D88" t="str">
        <f>INDEX('CTS Data'!$G$2:$G$45,MATCH('CTS Data'!A88,'CTS Data'!$F$2:$F$45,0),1)</f>
        <v>Brown 6</v>
      </c>
    </row>
    <row r="89" spans="1:4" x14ac:dyDescent="0.25">
      <c r="A89" s="1" t="s">
        <v>198</v>
      </c>
      <c r="B89" s="1">
        <v>8</v>
      </c>
      <c r="C89" s="1">
        <v>4325</v>
      </c>
      <c r="D89" t="str">
        <f>INDEX('CTS Data'!$G$2:$G$45,MATCH('CTS Data'!A89,'CTS Data'!$F$2:$F$45,0),1)</f>
        <v>Brown 6</v>
      </c>
    </row>
    <row r="90" spans="1:4" x14ac:dyDescent="0.25">
      <c r="A90" s="1" t="s">
        <v>198</v>
      </c>
      <c r="B90" s="1">
        <v>9</v>
      </c>
      <c r="C90" s="1">
        <v>2495</v>
      </c>
      <c r="D90" t="str">
        <f>INDEX('CTS Data'!$G$2:$G$45,MATCH('CTS Data'!A90,'CTS Data'!$F$2:$F$45,0),1)</f>
        <v>Brown 6</v>
      </c>
    </row>
    <row r="91" spans="1:4" x14ac:dyDescent="0.25">
      <c r="A91" s="1" t="s">
        <v>198</v>
      </c>
      <c r="B91" s="1">
        <v>10</v>
      </c>
      <c r="C91" s="1">
        <v>1178</v>
      </c>
      <c r="D91" t="str">
        <f>INDEX('CTS Data'!$G$2:$G$45,MATCH('CTS Data'!A91,'CTS Data'!$F$2:$F$45,0),1)</f>
        <v>Brown 6</v>
      </c>
    </row>
    <row r="92" spans="1:4" x14ac:dyDescent="0.25">
      <c r="A92" s="1" t="s">
        <v>197</v>
      </c>
      <c r="B92" s="1">
        <v>1</v>
      </c>
      <c r="C92" s="1">
        <v>10021</v>
      </c>
      <c r="D92" t="str">
        <f>INDEX('CTS Data'!$G$2:$G$45,MATCH('CTS Data'!A92,'CTS Data'!$F$2:$F$45,0),1)</f>
        <v>Brown 7</v>
      </c>
    </row>
    <row r="93" spans="1:4" x14ac:dyDescent="0.25">
      <c r="A93" s="1" t="s">
        <v>197</v>
      </c>
      <c r="B93" s="1">
        <v>2</v>
      </c>
      <c r="C93" s="1">
        <v>-330</v>
      </c>
      <c r="D93" t="str">
        <f>INDEX('CTS Data'!$G$2:$G$45,MATCH('CTS Data'!A93,'CTS Data'!$F$2:$F$45,0),1)</f>
        <v>Brown 7</v>
      </c>
    </row>
    <row r="94" spans="1:4" x14ac:dyDescent="0.25">
      <c r="A94" s="1" t="s">
        <v>197</v>
      </c>
      <c r="B94" s="1">
        <v>3</v>
      </c>
      <c r="C94" s="1">
        <v>-531</v>
      </c>
      <c r="D94" t="str">
        <f>INDEX('CTS Data'!$G$2:$G$45,MATCH('CTS Data'!A94,'CTS Data'!$F$2:$F$45,0),1)</f>
        <v>Brown 7</v>
      </c>
    </row>
    <row r="95" spans="1:4" x14ac:dyDescent="0.25">
      <c r="A95" s="1" t="s">
        <v>197</v>
      </c>
      <c r="B95" s="1">
        <v>4</v>
      </c>
      <c r="C95" s="1">
        <v>297</v>
      </c>
      <c r="D95" t="str">
        <f>INDEX('CTS Data'!$G$2:$G$45,MATCH('CTS Data'!A95,'CTS Data'!$F$2:$F$45,0),1)</f>
        <v>Brown 7</v>
      </c>
    </row>
    <row r="96" spans="1:4" x14ac:dyDescent="0.25">
      <c r="A96" s="1" t="s">
        <v>197</v>
      </c>
      <c r="B96" s="1">
        <v>5</v>
      </c>
      <c r="C96" s="1">
        <v>682</v>
      </c>
      <c r="D96" t="str">
        <f>INDEX('CTS Data'!$G$2:$G$45,MATCH('CTS Data'!A96,'CTS Data'!$F$2:$F$45,0),1)</f>
        <v>Brown 7</v>
      </c>
    </row>
    <row r="97" spans="1:4" x14ac:dyDescent="0.25">
      <c r="A97" s="1" t="s">
        <v>197</v>
      </c>
      <c r="B97" s="1">
        <v>6</v>
      </c>
      <c r="C97" s="1">
        <v>3439</v>
      </c>
      <c r="D97" t="str">
        <f>INDEX('CTS Data'!$G$2:$G$45,MATCH('CTS Data'!A97,'CTS Data'!$F$2:$F$45,0),1)</f>
        <v>Brown 7</v>
      </c>
    </row>
    <row r="98" spans="1:4" x14ac:dyDescent="0.25">
      <c r="A98" s="1" t="s">
        <v>197</v>
      </c>
      <c r="B98" s="1">
        <v>7</v>
      </c>
      <c r="C98" s="1">
        <v>1994</v>
      </c>
      <c r="D98" t="str">
        <f>INDEX('CTS Data'!$G$2:$G$45,MATCH('CTS Data'!A98,'CTS Data'!$F$2:$F$45,0),1)</f>
        <v>Brown 7</v>
      </c>
    </row>
    <row r="99" spans="1:4" x14ac:dyDescent="0.25">
      <c r="A99" s="1" t="s">
        <v>197</v>
      </c>
      <c r="B99" s="1">
        <v>8</v>
      </c>
      <c r="C99" s="1">
        <v>2778</v>
      </c>
      <c r="D99" t="str">
        <f>INDEX('CTS Data'!$G$2:$G$45,MATCH('CTS Data'!A99,'CTS Data'!$F$2:$F$45,0),1)</f>
        <v>Brown 7</v>
      </c>
    </row>
    <row r="100" spans="1:4" x14ac:dyDescent="0.25">
      <c r="A100" s="1" t="s">
        <v>197</v>
      </c>
      <c r="B100" s="1">
        <v>9</v>
      </c>
      <c r="C100" s="1">
        <v>2328</v>
      </c>
      <c r="D100" t="str">
        <f>INDEX('CTS Data'!$G$2:$G$45,MATCH('CTS Data'!A100,'CTS Data'!$F$2:$F$45,0),1)</f>
        <v>Brown 7</v>
      </c>
    </row>
    <row r="101" spans="1:4" x14ac:dyDescent="0.25">
      <c r="A101" s="1" t="s">
        <v>197</v>
      </c>
      <c r="B101" s="1">
        <v>10</v>
      </c>
      <c r="C101" s="1">
        <v>-70</v>
      </c>
      <c r="D101" t="str">
        <f>INDEX('CTS Data'!$G$2:$G$45,MATCH('CTS Data'!A101,'CTS Data'!$F$2:$F$45,0),1)</f>
        <v>Brown 7</v>
      </c>
    </row>
    <row r="102" spans="1:4" x14ac:dyDescent="0.25">
      <c r="A102" s="1" t="s">
        <v>196</v>
      </c>
      <c r="B102" s="1">
        <v>1</v>
      </c>
      <c r="C102" s="1">
        <v>13983</v>
      </c>
      <c r="D102" t="str">
        <f>INDEX('CTS Data'!$G$2:$G$45,MATCH('CTS Data'!A102,'CTS Data'!$F$2:$F$45,0),1)</f>
        <v>Brown 8</v>
      </c>
    </row>
    <row r="103" spans="1:4" x14ac:dyDescent="0.25">
      <c r="A103" s="1" t="s">
        <v>196</v>
      </c>
      <c r="B103" s="1">
        <v>2</v>
      </c>
      <c r="C103" s="1">
        <v>12350</v>
      </c>
      <c r="D103" t="str">
        <f>INDEX('CTS Data'!$G$2:$G$45,MATCH('CTS Data'!A103,'CTS Data'!$F$2:$F$45,0),1)</f>
        <v>Brown 8</v>
      </c>
    </row>
    <row r="104" spans="1:4" x14ac:dyDescent="0.25">
      <c r="A104" s="1" t="s">
        <v>196</v>
      </c>
      <c r="B104" s="1">
        <v>3</v>
      </c>
      <c r="C104" s="1">
        <v>6159</v>
      </c>
      <c r="D104" t="str">
        <f>INDEX('CTS Data'!$G$2:$G$45,MATCH('CTS Data'!A104,'CTS Data'!$F$2:$F$45,0),1)</f>
        <v>Brown 8</v>
      </c>
    </row>
    <row r="105" spans="1:4" x14ac:dyDescent="0.25">
      <c r="A105" s="1" t="s">
        <v>196</v>
      </c>
      <c r="B105" s="1">
        <v>4</v>
      </c>
      <c r="C105" s="1">
        <v>6829</v>
      </c>
      <c r="D105" t="str">
        <f>INDEX('CTS Data'!$G$2:$G$45,MATCH('CTS Data'!A105,'CTS Data'!$F$2:$F$45,0),1)</f>
        <v>Brown 8</v>
      </c>
    </row>
    <row r="106" spans="1:4" x14ac:dyDescent="0.25">
      <c r="A106" s="1" t="s">
        <v>196</v>
      </c>
      <c r="B106" s="1">
        <v>5</v>
      </c>
      <c r="C106" s="1">
        <v>7357</v>
      </c>
      <c r="D106" t="str">
        <f>INDEX('CTS Data'!$G$2:$G$45,MATCH('CTS Data'!A106,'CTS Data'!$F$2:$F$45,0),1)</f>
        <v>Brown 8</v>
      </c>
    </row>
    <row r="107" spans="1:4" x14ac:dyDescent="0.25">
      <c r="A107" s="1" t="s">
        <v>196</v>
      </c>
      <c r="B107" s="1">
        <v>6</v>
      </c>
      <c r="C107" s="1">
        <v>18071</v>
      </c>
      <c r="D107" t="str">
        <f>INDEX('CTS Data'!$G$2:$G$45,MATCH('CTS Data'!A107,'CTS Data'!$F$2:$F$45,0),1)</f>
        <v>Brown 8</v>
      </c>
    </row>
    <row r="108" spans="1:4" x14ac:dyDescent="0.25">
      <c r="A108" s="1" t="s">
        <v>196</v>
      </c>
      <c r="B108" s="1">
        <v>7</v>
      </c>
      <c r="C108" s="1">
        <v>18456</v>
      </c>
      <c r="D108" t="str">
        <f>INDEX('CTS Data'!$G$2:$G$45,MATCH('CTS Data'!A108,'CTS Data'!$F$2:$F$45,0),1)</f>
        <v>Brown 8</v>
      </c>
    </row>
    <row r="109" spans="1:4" x14ac:dyDescent="0.25">
      <c r="A109" s="1" t="s">
        <v>196</v>
      </c>
      <c r="B109" s="1">
        <v>8</v>
      </c>
      <c r="C109" s="1">
        <v>6338</v>
      </c>
      <c r="D109" t="str">
        <f>INDEX('CTS Data'!$G$2:$G$45,MATCH('CTS Data'!A109,'CTS Data'!$F$2:$F$45,0),1)</f>
        <v>Brown 8</v>
      </c>
    </row>
    <row r="110" spans="1:4" x14ac:dyDescent="0.25">
      <c r="A110" s="1" t="s">
        <v>196</v>
      </c>
      <c r="B110" s="1">
        <v>9</v>
      </c>
      <c r="C110" s="1">
        <v>2720</v>
      </c>
      <c r="D110" t="str">
        <f>INDEX('CTS Data'!$G$2:$G$45,MATCH('CTS Data'!A110,'CTS Data'!$F$2:$F$45,0),1)</f>
        <v>Brown 8</v>
      </c>
    </row>
    <row r="111" spans="1:4" x14ac:dyDescent="0.25">
      <c r="A111" s="1" t="s">
        <v>196</v>
      </c>
      <c r="B111" s="1">
        <v>10</v>
      </c>
      <c r="C111" s="1">
        <v>53</v>
      </c>
      <c r="D111" t="str">
        <f>INDEX('CTS Data'!$G$2:$G$45,MATCH('CTS Data'!A111,'CTS Data'!$F$2:$F$45,0),1)</f>
        <v>Brown 8</v>
      </c>
    </row>
    <row r="112" spans="1:4" x14ac:dyDescent="0.25">
      <c r="A112" s="1" t="s">
        <v>195</v>
      </c>
      <c r="B112" s="1">
        <v>1</v>
      </c>
      <c r="C112" s="1">
        <v>6469</v>
      </c>
      <c r="D112" t="str">
        <f>INDEX('CTS Data'!$G$2:$G$45,MATCH('CTS Data'!A112,'CTS Data'!$F$2:$F$45,0),1)</f>
        <v>Brown 9</v>
      </c>
    </row>
    <row r="113" spans="1:4" x14ac:dyDescent="0.25">
      <c r="A113" s="1" t="s">
        <v>195</v>
      </c>
      <c r="B113" s="1">
        <v>2</v>
      </c>
      <c r="C113" s="1">
        <v>5739</v>
      </c>
      <c r="D113" t="str">
        <f>INDEX('CTS Data'!$G$2:$G$45,MATCH('CTS Data'!A113,'CTS Data'!$F$2:$F$45,0),1)</f>
        <v>Brown 9</v>
      </c>
    </row>
    <row r="114" spans="1:4" x14ac:dyDescent="0.25">
      <c r="A114" s="1" t="s">
        <v>195</v>
      </c>
      <c r="B114" s="1">
        <v>3</v>
      </c>
      <c r="C114" s="1">
        <v>42104</v>
      </c>
      <c r="D114" t="str">
        <f>INDEX('CTS Data'!$G$2:$G$45,MATCH('CTS Data'!A114,'CTS Data'!$F$2:$F$45,0),1)</f>
        <v>Brown 9</v>
      </c>
    </row>
    <row r="115" spans="1:4" x14ac:dyDescent="0.25">
      <c r="A115" s="1" t="s">
        <v>195</v>
      </c>
      <c r="B115" s="1">
        <v>4</v>
      </c>
      <c r="C115" s="1">
        <v>1108</v>
      </c>
      <c r="D115" t="str">
        <f>INDEX('CTS Data'!$G$2:$G$45,MATCH('CTS Data'!A115,'CTS Data'!$F$2:$F$45,0),1)</f>
        <v>Brown 9</v>
      </c>
    </row>
    <row r="116" spans="1:4" x14ac:dyDescent="0.25">
      <c r="A116" s="1" t="s">
        <v>195</v>
      </c>
      <c r="B116" s="1">
        <v>5</v>
      </c>
      <c r="C116" s="1">
        <v>4332</v>
      </c>
      <c r="D116" t="str">
        <f>INDEX('CTS Data'!$G$2:$G$45,MATCH('CTS Data'!A116,'CTS Data'!$F$2:$F$45,0),1)</f>
        <v>Brown 9</v>
      </c>
    </row>
    <row r="117" spans="1:4" x14ac:dyDescent="0.25">
      <c r="A117" s="1" t="s">
        <v>195</v>
      </c>
      <c r="B117" s="1">
        <v>6</v>
      </c>
      <c r="C117" s="1">
        <v>15643</v>
      </c>
      <c r="D117" t="str">
        <f>INDEX('CTS Data'!$G$2:$G$45,MATCH('CTS Data'!A117,'CTS Data'!$F$2:$F$45,0),1)</f>
        <v>Brown 9</v>
      </c>
    </row>
    <row r="118" spans="1:4" x14ac:dyDescent="0.25">
      <c r="A118" s="1" t="s">
        <v>195</v>
      </c>
      <c r="B118" s="1">
        <v>7</v>
      </c>
      <c r="C118" s="1">
        <v>16051</v>
      </c>
      <c r="D118" t="str">
        <f>INDEX('CTS Data'!$G$2:$G$45,MATCH('CTS Data'!A118,'CTS Data'!$F$2:$F$45,0),1)</f>
        <v>Brown 9</v>
      </c>
    </row>
    <row r="119" spans="1:4" x14ac:dyDescent="0.25">
      <c r="A119" s="1" t="s">
        <v>195</v>
      </c>
      <c r="B119" s="1">
        <v>8</v>
      </c>
      <c r="C119" s="1">
        <v>8420</v>
      </c>
      <c r="D119" t="str">
        <f>INDEX('CTS Data'!$G$2:$G$45,MATCH('CTS Data'!A119,'CTS Data'!$F$2:$F$45,0),1)</f>
        <v>Brown 9</v>
      </c>
    </row>
    <row r="120" spans="1:4" x14ac:dyDescent="0.25">
      <c r="A120" s="1" t="s">
        <v>195</v>
      </c>
      <c r="B120" s="1">
        <v>9</v>
      </c>
      <c r="C120" s="1">
        <v>5891</v>
      </c>
      <c r="D120" t="str">
        <f>INDEX('CTS Data'!$G$2:$G$45,MATCH('CTS Data'!A120,'CTS Data'!$F$2:$F$45,0),1)</f>
        <v>Brown 9</v>
      </c>
    </row>
    <row r="121" spans="1:4" x14ac:dyDescent="0.25">
      <c r="A121" s="1" t="s">
        <v>195</v>
      </c>
      <c r="B121" s="1">
        <v>10</v>
      </c>
      <c r="C121" s="1">
        <v>1192</v>
      </c>
      <c r="D121" t="str">
        <f>INDEX('CTS Data'!$G$2:$G$45,MATCH('CTS Data'!A121,'CTS Data'!$F$2:$F$45,0),1)</f>
        <v>Brown 9</v>
      </c>
    </row>
    <row r="122" spans="1:4" x14ac:dyDescent="0.25">
      <c r="A122" s="1" t="s">
        <v>194</v>
      </c>
      <c r="B122" s="1">
        <v>1</v>
      </c>
      <c r="C122" s="1">
        <v>5</v>
      </c>
      <c r="D122" t="str">
        <f>INDEX('CTS Data'!$G$2:$G$45,MATCH('CTS Data'!A122,'CTS Data'!$F$2:$F$45,0),1)</f>
        <v>Cane Run 11</v>
      </c>
    </row>
    <row r="123" spans="1:4" x14ac:dyDescent="0.25">
      <c r="A123" s="1" t="s">
        <v>194</v>
      </c>
      <c r="B123" s="1">
        <v>2</v>
      </c>
      <c r="C123" s="1">
        <v>5</v>
      </c>
      <c r="D123" t="str">
        <f>INDEX('CTS Data'!$G$2:$G$45,MATCH('CTS Data'!A123,'CTS Data'!$F$2:$F$45,0),1)</f>
        <v>Cane Run 11</v>
      </c>
    </row>
    <row r="124" spans="1:4" x14ac:dyDescent="0.25">
      <c r="A124" s="1" t="s">
        <v>194</v>
      </c>
      <c r="B124" s="1">
        <v>3</v>
      </c>
      <c r="C124" s="1">
        <v>8</v>
      </c>
      <c r="D124" t="str">
        <f>INDEX('CTS Data'!$G$2:$G$45,MATCH('CTS Data'!A124,'CTS Data'!$F$2:$F$45,0),1)</f>
        <v>Cane Run 11</v>
      </c>
    </row>
    <row r="125" spans="1:4" x14ac:dyDescent="0.25">
      <c r="A125" s="1" t="s">
        <v>194</v>
      </c>
      <c r="B125" s="1">
        <v>4</v>
      </c>
      <c r="C125" s="1">
        <v>5</v>
      </c>
      <c r="D125" t="str">
        <f>INDEX('CTS Data'!$G$2:$G$45,MATCH('CTS Data'!A125,'CTS Data'!$F$2:$F$45,0),1)</f>
        <v>Cane Run 11</v>
      </c>
    </row>
    <row r="126" spans="1:4" x14ac:dyDescent="0.25">
      <c r="A126" s="1" t="s">
        <v>194</v>
      </c>
      <c r="B126" s="1">
        <v>5</v>
      </c>
      <c r="C126" s="1">
        <v>5</v>
      </c>
      <c r="D126" t="str">
        <f>INDEX('CTS Data'!$G$2:$G$45,MATCH('CTS Data'!A126,'CTS Data'!$F$2:$F$45,0),1)</f>
        <v>Cane Run 11</v>
      </c>
    </row>
    <row r="127" spans="1:4" x14ac:dyDescent="0.25">
      <c r="A127" s="1" t="s">
        <v>194</v>
      </c>
      <c r="B127" s="1">
        <v>6</v>
      </c>
      <c r="C127" s="1">
        <v>31</v>
      </c>
      <c r="D127" t="str">
        <f>INDEX('CTS Data'!$G$2:$G$45,MATCH('CTS Data'!A127,'CTS Data'!$F$2:$F$45,0),1)</f>
        <v>Cane Run 11</v>
      </c>
    </row>
    <row r="128" spans="1:4" x14ac:dyDescent="0.25">
      <c r="A128" s="1" t="s">
        <v>194</v>
      </c>
      <c r="B128" s="1">
        <v>7</v>
      </c>
      <c r="C128" s="1">
        <v>0</v>
      </c>
      <c r="D128" t="str">
        <f>INDEX('CTS Data'!$G$2:$G$45,MATCH('CTS Data'!A128,'CTS Data'!$F$2:$F$45,0),1)</f>
        <v>Cane Run 11</v>
      </c>
    </row>
    <row r="129" spans="1:4" x14ac:dyDescent="0.25">
      <c r="A129" s="1" t="s">
        <v>194</v>
      </c>
      <c r="B129" s="1">
        <v>8</v>
      </c>
      <c r="C129" s="1">
        <v>41</v>
      </c>
      <c r="D129" t="str">
        <f>INDEX('CTS Data'!$G$2:$G$45,MATCH('CTS Data'!A129,'CTS Data'!$F$2:$F$45,0),1)</f>
        <v>Cane Run 11</v>
      </c>
    </row>
    <row r="130" spans="1:4" x14ac:dyDescent="0.25">
      <c r="A130" s="1" t="s">
        <v>194</v>
      </c>
      <c r="B130" s="1">
        <v>9</v>
      </c>
      <c r="C130" s="1">
        <v>14</v>
      </c>
      <c r="D130" t="str">
        <f>INDEX('CTS Data'!$G$2:$G$45,MATCH('CTS Data'!A130,'CTS Data'!$F$2:$F$45,0),1)</f>
        <v>Cane Run 11</v>
      </c>
    </row>
    <row r="131" spans="1:4" x14ac:dyDescent="0.25">
      <c r="A131" s="1" t="s">
        <v>194</v>
      </c>
      <c r="B131" s="1">
        <v>10</v>
      </c>
      <c r="C131" s="1">
        <v>0</v>
      </c>
      <c r="D131" t="str">
        <f>INDEX('CTS Data'!$G$2:$G$45,MATCH('CTS Data'!A131,'CTS Data'!$F$2:$F$45,0),1)</f>
        <v>Cane Run 11</v>
      </c>
    </row>
    <row r="132" spans="1:4" x14ac:dyDescent="0.25">
      <c r="A132" s="1" t="s">
        <v>193</v>
      </c>
      <c r="B132" s="1">
        <v>1</v>
      </c>
      <c r="C132" s="1">
        <v>0</v>
      </c>
      <c r="D132" t="str">
        <f>INDEX('CTS Data'!$G$2:$G$45,MATCH('CTS Data'!A132,'CTS Data'!$F$2:$F$45,0),1)</f>
        <v>N/A</v>
      </c>
    </row>
    <row r="133" spans="1:4" x14ac:dyDescent="0.25">
      <c r="A133" s="1" t="s">
        <v>193</v>
      </c>
      <c r="B133" s="1">
        <v>2</v>
      </c>
      <c r="C133" s="1">
        <v>0</v>
      </c>
      <c r="D133" t="str">
        <f>INDEX('CTS Data'!$G$2:$G$45,MATCH('CTS Data'!A133,'CTS Data'!$F$2:$F$45,0),1)</f>
        <v>N/A</v>
      </c>
    </row>
    <row r="134" spans="1:4" x14ac:dyDescent="0.25">
      <c r="A134" s="1" t="s">
        <v>193</v>
      </c>
      <c r="B134" s="1">
        <v>3</v>
      </c>
      <c r="C134" s="1">
        <v>0</v>
      </c>
      <c r="D134" t="str">
        <f>INDEX('CTS Data'!$G$2:$G$45,MATCH('CTS Data'!A134,'CTS Data'!$F$2:$F$45,0),1)</f>
        <v>N/A</v>
      </c>
    </row>
    <row r="135" spans="1:4" x14ac:dyDescent="0.25">
      <c r="A135" s="1" t="s">
        <v>193</v>
      </c>
      <c r="B135" s="1">
        <v>4</v>
      </c>
      <c r="C135" s="1">
        <v>0</v>
      </c>
      <c r="D135" t="str">
        <f>INDEX('CTS Data'!$G$2:$G$45,MATCH('CTS Data'!A135,'CTS Data'!$F$2:$F$45,0),1)</f>
        <v>N/A</v>
      </c>
    </row>
    <row r="136" spans="1:4" x14ac:dyDescent="0.25">
      <c r="A136" s="1" t="s">
        <v>193</v>
      </c>
      <c r="B136" s="1">
        <v>5</v>
      </c>
      <c r="C136" s="1">
        <v>0</v>
      </c>
      <c r="D136" t="str">
        <f>INDEX('CTS Data'!$G$2:$G$45,MATCH('CTS Data'!A136,'CTS Data'!$F$2:$F$45,0),1)</f>
        <v>N/A</v>
      </c>
    </row>
    <row r="137" spans="1:4" x14ac:dyDescent="0.25">
      <c r="A137" s="1" t="s">
        <v>193</v>
      </c>
      <c r="B137" s="1">
        <v>6</v>
      </c>
      <c r="C137" s="1">
        <v>0</v>
      </c>
      <c r="D137" t="str">
        <f>INDEX('CTS Data'!$G$2:$G$45,MATCH('CTS Data'!A137,'CTS Data'!$F$2:$F$45,0),1)</f>
        <v>N/A</v>
      </c>
    </row>
    <row r="138" spans="1:4" x14ac:dyDescent="0.25">
      <c r="A138" s="1" t="s">
        <v>193</v>
      </c>
      <c r="B138" s="1">
        <v>7</v>
      </c>
      <c r="C138" s="1">
        <v>0</v>
      </c>
      <c r="D138" t="str">
        <f>INDEX('CTS Data'!$G$2:$G$45,MATCH('CTS Data'!A138,'CTS Data'!$F$2:$F$45,0),1)</f>
        <v>N/A</v>
      </c>
    </row>
    <row r="139" spans="1:4" x14ac:dyDescent="0.25">
      <c r="A139" s="1" t="s">
        <v>193</v>
      </c>
      <c r="B139" s="1">
        <v>8</v>
      </c>
      <c r="C139" s="1">
        <v>0</v>
      </c>
      <c r="D139" t="str">
        <f>INDEX('CTS Data'!$G$2:$G$45,MATCH('CTS Data'!A139,'CTS Data'!$F$2:$F$45,0),1)</f>
        <v>N/A</v>
      </c>
    </row>
    <row r="140" spans="1:4" x14ac:dyDescent="0.25">
      <c r="A140" s="1" t="s">
        <v>193</v>
      </c>
      <c r="B140" s="1">
        <v>9</v>
      </c>
      <c r="C140" s="1">
        <v>0</v>
      </c>
      <c r="D140" t="str">
        <f>INDEX('CTS Data'!$G$2:$G$45,MATCH('CTS Data'!A140,'CTS Data'!$F$2:$F$45,0),1)</f>
        <v>N/A</v>
      </c>
    </row>
    <row r="141" spans="1:4" x14ac:dyDescent="0.25">
      <c r="A141" s="1" t="s">
        <v>193</v>
      </c>
      <c r="B141" s="1">
        <v>10</v>
      </c>
      <c r="C141" s="1">
        <v>0</v>
      </c>
      <c r="D141" t="str">
        <f>INDEX('CTS Data'!$G$2:$G$45,MATCH('CTS Data'!A141,'CTS Data'!$F$2:$F$45,0),1)</f>
        <v>N/A</v>
      </c>
    </row>
    <row r="142" spans="1:4" x14ac:dyDescent="0.25">
      <c r="A142" s="1" t="s">
        <v>192</v>
      </c>
      <c r="B142" s="1">
        <v>1</v>
      </c>
      <c r="C142" s="1">
        <v>0</v>
      </c>
      <c r="D142" t="str">
        <f>INDEX('CTS Data'!$G$2:$G$45,MATCH('CTS Data'!A142,'CTS Data'!$F$2:$F$45,0),1)</f>
        <v>N/A</v>
      </c>
    </row>
    <row r="143" spans="1:4" x14ac:dyDescent="0.25">
      <c r="A143" s="1" t="s">
        <v>192</v>
      </c>
      <c r="B143" s="1">
        <v>2</v>
      </c>
      <c r="C143" s="1">
        <v>0</v>
      </c>
      <c r="D143" t="str">
        <f>INDEX('CTS Data'!$G$2:$G$45,MATCH('CTS Data'!A143,'CTS Data'!$F$2:$F$45,0),1)</f>
        <v>N/A</v>
      </c>
    </row>
    <row r="144" spans="1:4" x14ac:dyDescent="0.25">
      <c r="A144" s="1" t="s">
        <v>192</v>
      </c>
      <c r="B144" s="1">
        <v>3</v>
      </c>
      <c r="C144" s="1">
        <v>0</v>
      </c>
      <c r="D144" t="str">
        <f>INDEX('CTS Data'!$G$2:$G$45,MATCH('CTS Data'!A144,'CTS Data'!$F$2:$F$45,0),1)</f>
        <v>N/A</v>
      </c>
    </row>
    <row r="145" spans="1:4" x14ac:dyDescent="0.25">
      <c r="A145" s="1" t="s">
        <v>192</v>
      </c>
      <c r="B145" s="1">
        <v>4</v>
      </c>
      <c r="C145" s="1">
        <v>0</v>
      </c>
      <c r="D145" t="str">
        <f>INDEX('CTS Data'!$G$2:$G$45,MATCH('CTS Data'!A145,'CTS Data'!$F$2:$F$45,0),1)</f>
        <v>N/A</v>
      </c>
    </row>
    <row r="146" spans="1:4" x14ac:dyDescent="0.25">
      <c r="A146" s="1" t="s">
        <v>192</v>
      </c>
      <c r="B146" s="1">
        <v>5</v>
      </c>
      <c r="C146" s="1">
        <v>0</v>
      </c>
      <c r="D146" t="str">
        <f>INDEX('CTS Data'!$G$2:$G$45,MATCH('CTS Data'!A146,'CTS Data'!$F$2:$F$45,0),1)</f>
        <v>N/A</v>
      </c>
    </row>
    <row r="147" spans="1:4" x14ac:dyDescent="0.25">
      <c r="A147" s="1" t="s">
        <v>192</v>
      </c>
      <c r="B147" s="1">
        <v>6</v>
      </c>
      <c r="C147" s="1">
        <v>0</v>
      </c>
      <c r="D147" t="str">
        <f>INDEX('CTS Data'!$G$2:$G$45,MATCH('CTS Data'!A147,'CTS Data'!$F$2:$F$45,0),1)</f>
        <v>N/A</v>
      </c>
    </row>
    <row r="148" spans="1:4" x14ac:dyDescent="0.25">
      <c r="A148" s="1" t="s">
        <v>192</v>
      </c>
      <c r="B148" s="1">
        <v>7</v>
      </c>
      <c r="C148" s="1">
        <v>0</v>
      </c>
      <c r="D148" t="str">
        <f>INDEX('CTS Data'!$G$2:$G$45,MATCH('CTS Data'!A148,'CTS Data'!$F$2:$F$45,0),1)</f>
        <v>N/A</v>
      </c>
    </row>
    <row r="149" spans="1:4" x14ac:dyDescent="0.25">
      <c r="A149" s="1" t="s">
        <v>192</v>
      </c>
      <c r="B149" s="1">
        <v>8</v>
      </c>
      <c r="C149" s="1">
        <v>0</v>
      </c>
      <c r="D149" t="str">
        <f>INDEX('CTS Data'!$G$2:$G$45,MATCH('CTS Data'!A149,'CTS Data'!$F$2:$F$45,0),1)</f>
        <v>N/A</v>
      </c>
    </row>
    <row r="150" spans="1:4" x14ac:dyDescent="0.25">
      <c r="A150" s="1" t="s">
        <v>192</v>
      </c>
      <c r="B150" s="1">
        <v>9</v>
      </c>
      <c r="C150" s="1">
        <v>0</v>
      </c>
      <c r="D150" t="str">
        <f>INDEX('CTS Data'!$G$2:$G$45,MATCH('CTS Data'!A150,'CTS Data'!$F$2:$F$45,0),1)</f>
        <v>N/A</v>
      </c>
    </row>
    <row r="151" spans="1:4" x14ac:dyDescent="0.25">
      <c r="A151" s="1" t="s">
        <v>192</v>
      </c>
      <c r="B151" s="1">
        <v>10</v>
      </c>
      <c r="C151" s="1">
        <v>0</v>
      </c>
      <c r="D151" t="str">
        <f>INDEX('CTS Data'!$G$2:$G$45,MATCH('CTS Data'!A151,'CTS Data'!$F$2:$F$45,0),1)</f>
        <v>N/A</v>
      </c>
    </row>
    <row r="152" spans="1:4" x14ac:dyDescent="0.25">
      <c r="A152" s="1" t="s">
        <v>191</v>
      </c>
      <c r="B152" s="1">
        <v>1</v>
      </c>
      <c r="C152" s="1">
        <v>0</v>
      </c>
      <c r="D152" t="str">
        <f>INDEX('CTS Data'!$G$2:$G$45,MATCH('CTS Data'!A152,'CTS Data'!$F$2:$F$45,0),1)</f>
        <v>N/A</v>
      </c>
    </row>
    <row r="153" spans="1:4" x14ac:dyDescent="0.25">
      <c r="A153" s="1" t="s">
        <v>191</v>
      </c>
      <c r="B153" s="1">
        <v>2</v>
      </c>
      <c r="C153" s="1">
        <v>0</v>
      </c>
      <c r="D153" t="str">
        <f>INDEX('CTS Data'!$G$2:$G$45,MATCH('CTS Data'!A153,'CTS Data'!$F$2:$F$45,0),1)</f>
        <v>N/A</v>
      </c>
    </row>
    <row r="154" spans="1:4" x14ac:dyDescent="0.25">
      <c r="A154" s="1" t="s">
        <v>191</v>
      </c>
      <c r="B154" s="1">
        <v>3</v>
      </c>
      <c r="C154" s="1">
        <v>0</v>
      </c>
      <c r="D154" t="str">
        <f>INDEX('CTS Data'!$G$2:$G$45,MATCH('CTS Data'!A154,'CTS Data'!$F$2:$F$45,0),1)</f>
        <v>N/A</v>
      </c>
    </row>
    <row r="155" spans="1:4" x14ac:dyDescent="0.25">
      <c r="A155" s="1" t="s">
        <v>191</v>
      </c>
      <c r="B155" s="1">
        <v>4</v>
      </c>
      <c r="C155" s="1">
        <v>0</v>
      </c>
      <c r="D155" t="str">
        <f>INDEX('CTS Data'!$G$2:$G$45,MATCH('CTS Data'!A155,'CTS Data'!$F$2:$F$45,0),1)</f>
        <v>N/A</v>
      </c>
    </row>
    <row r="156" spans="1:4" x14ac:dyDescent="0.25">
      <c r="A156" s="1" t="s">
        <v>191</v>
      </c>
      <c r="B156" s="1">
        <v>5</v>
      </c>
      <c r="C156" s="1">
        <v>0</v>
      </c>
      <c r="D156" t="str">
        <f>INDEX('CTS Data'!$G$2:$G$45,MATCH('CTS Data'!A156,'CTS Data'!$F$2:$F$45,0),1)</f>
        <v>N/A</v>
      </c>
    </row>
    <row r="157" spans="1:4" x14ac:dyDescent="0.25">
      <c r="A157" s="1" t="s">
        <v>191</v>
      </c>
      <c r="B157" s="1">
        <v>6</v>
      </c>
      <c r="C157" s="1">
        <v>0</v>
      </c>
      <c r="D157" t="str">
        <f>INDEX('CTS Data'!$G$2:$G$45,MATCH('CTS Data'!A157,'CTS Data'!$F$2:$F$45,0),1)</f>
        <v>N/A</v>
      </c>
    </row>
    <row r="158" spans="1:4" x14ac:dyDescent="0.25">
      <c r="A158" s="1" t="s">
        <v>191</v>
      </c>
      <c r="B158" s="1">
        <v>7</v>
      </c>
      <c r="C158" s="1">
        <v>0</v>
      </c>
      <c r="D158" t="str">
        <f>INDEX('CTS Data'!$G$2:$G$45,MATCH('CTS Data'!A158,'CTS Data'!$F$2:$F$45,0),1)</f>
        <v>N/A</v>
      </c>
    </row>
    <row r="159" spans="1:4" x14ac:dyDescent="0.25">
      <c r="A159" s="1" t="s">
        <v>191</v>
      </c>
      <c r="B159" s="1">
        <v>8</v>
      </c>
      <c r="C159" s="1">
        <v>0</v>
      </c>
      <c r="D159" t="str">
        <f>INDEX('CTS Data'!$G$2:$G$45,MATCH('CTS Data'!A159,'CTS Data'!$F$2:$F$45,0),1)</f>
        <v>N/A</v>
      </c>
    </row>
    <row r="160" spans="1:4" x14ac:dyDescent="0.25">
      <c r="A160" s="1" t="s">
        <v>191</v>
      </c>
      <c r="B160" s="1">
        <v>9</v>
      </c>
      <c r="C160" s="1">
        <v>0</v>
      </c>
      <c r="D160" t="str">
        <f>INDEX('CTS Data'!$G$2:$G$45,MATCH('CTS Data'!A160,'CTS Data'!$F$2:$F$45,0),1)</f>
        <v>N/A</v>
      </c>
    </row>
    <row r="161" spans="1:4" x14ac:dyDescent="0.25">
      <c r="A161" s="1" t="s">
        <v>191</v>
      </c>
      <c r="B161" s="1">
        <v>10</v>
      </c>
      <c r="C161" s="1">
        <v>0</v>
      </c>
      <c r="D161" t="str">
        <f>INDEX('CTS Data'!$G$2:$G$45,MATCH('CTS Data'!A161,'CTS Data'!$F$2:$F$45,0),1)</f>
        <v>N/A</v>
      </c>
    </row>
    <row r="162" spans="1:4" x14ac:dyDescent="0.25">
      <c r="A162" s="1" t="s">
        <v>190</v>
      </c>
      <c r="B162" s="1">
        <v>1</v>
      </c>
      <c r="C162" s="1">
        <v>446453</v>
      </c>
      <c r="D162" t="str">
        <f>INDEX('CTS Data'!$G$2:$G$45,MATCH('CTS Data'!A162,'CTS Data'!$F$2:$F$45,0),1)</f>
        <v>Cane Run 7 2X1</v>
      </c>
    </row>
    <row r="163" spans="1:4" x14ac:dyDescent="0.25">
      <c r="A163" s="1" t="s">
        <v>190</v>
      </c>
      <c r="B163" s="1">
        <v>2</v>
      </c>
      <c r="C163" s="1">
        <v>374994</v>
      </c>
      <c r="D163" t="str">
        <f>INDEX('CTS Data'!$G$2:$G$45,MATCH('CTS Data'!A163,'CTS Data'!$F$2:$F$45,0),1)</f>
        <v>Cane Run 7 2X1</v>
      </c>
    </row>
    <row r="164" spans="1:4" x14ac:dyDescent="0.25">
      <c r="A164" s="1" t="s">
        <v>190</v>
      </c>
      <c r="B164" s="1">
        <v>3</v>
      </c>
      <c r="C164" s="1">
        <v>467134</v>
      </c>
      <c r="D164" t="str">
        <f>INDEX('CTS Data'!$G$2:$G$45,MATCH('CTS Data'!A164,'CTS Data'!$F$2:$F$45,0),1)</f>
        <v>Cane Run 7 2X1</v>
      </c>
    </row>
    <row r="165" spans="1:4" x14ac:dyDescent="0.25">
      <c r="A165" s="1" t="s">
        <v>190</v>
      </c>
      <c r="B165" s="1">
        <v>4</v>
      </c>
      <c r="C165" s="1">
        <v>406985</v>
      </c>
      <c r="D165" t="str">
        <f>INDEX('CTS Data'!$G$2:$G$45,MATCH('CTS Data'!A165,'CTS Data'!$F$2:$F$45,0),1)</f>
        <v>Cane Run 7 2X1</v>
      </c>
    </row>
    <row r="166" spans="1:4" x14ac:dyDescent="0.25">
      <c r="A166" s="1" t="s">
        <v>190</v>
      </c>
      <c r="B166" s="1">
        <v>5</v>
      </c>
      <c r="C166" s="1">
        <v>458448</v>
      </c>
      <c r="D166" t="str">
        <f>INDEX('CTS Data'!$G$2:$G$45,MATCH('CTS Data'!A166,'CTS Data'!$F$2:$F$45,0),1)</f>
        <v>Cane Run 7 2X1</v>
      </c>
    </row>
    <row r="167" spans="1:4" x14ac:dyDescent="0.25">
      <c r="A167" s="1" t="s">
        <v>190</v>
      </c>
      <c r="B167" s="1">
        <v>6</v>
      </c>
      <c r="C167" s="1">
        <v>456327</v>
      </c>
      <c r="D167" t="str">
        <f>INDEX('CTS Data'!$G$2:$G$45,MATCH('CTS Data'!A167,'CTS Data'!$F$2:$F$45,0),1)</f>
        <v>Cane Run 7 2X1</v>
      </c>
    </row>
    <row r="168" spans="1:4" x14ac:dyDescent="0.25">
      <c r="A168" s="1" t="s">
        <v>190</v>
      </c>
      <c r="B168" s="1">
        <v>7</v>
      </c>
      <c r="C168" s="1">
        <v>447880</v>
      </c>
      <c r="D168" t="str">
        <f>INDEX('CTS Data'!$G$2:$G$45,MATCH('CTS Data'!A168,'CTS Data'!$F$2:$F$45,0),1)</f>
        <v>Cane Run 7 2X1</v>
      </c>
    </row>
    <row r="169" spans="1:4" x14ac:dyDescent="0.25">
      <c r="A169" s="1" t="s">
        <v>190</v>
      </c>
      <c r="B169" s="1">
        <v>8</v>
      </c>
      <c r="C169" s="1">
        <v>423317</v>
      </c>
      <c r="D169" t="str">
        <f>INDEX('CTS Data'!$G$2:$G$45,MATCH('CTS Data'!A169,'CTS Data'!$F$2:$F$45,0),1)</f>
        <v>Cane Run 7 2X1</v>
      </c>
    </row>
    <row r="170" spans="1:4" x14ac:dyDescent="0.25">
      <c r="A170" s="1" t="s">
        <v>190</v>
      </c>
      <c r="B170" s="1">
        <v>9</v>
      </c>
      <c r="C170" s="1">
        <v>413692</v>
      </c>
      <c r="D170" t="str">
        <f>INDEX('CTS Data'!$G$2:$G$45,MATCH('CTS Data'!A170,'CTS Data'!$F$2:$F$45,0),1)</f>
        <v>Cane Run 7 2X1</v>
      </c>
    </row>
    <row r="171" spans="1:4" x14ac:dyDescent="0.25">
      <c r="A171" s="1" t="s">
        <v>190</v>
      </c>
      <c r="B171" s="1">
        <v>10</v>
      </c>
      <c r="C171" s="1">
        <v>75638</v>
      </c>
      <c r="D171" t="str">
        <f>INDEX('CTS Data'!$G$2:$G$45,MATCH('CTS Data'!A171,'CTS Data'!$F$2:$F$45,0),1)</f>
        <v>Cane Run 7 2X1</v>
      </c>
    </row>
    <row r="172" spans="1:4" x14ac:dyDescent="0.25">
      <c r="A172" s="1" t="s">
        <v>189</v>
      </c>
      <c r="B172" s="1">
        <v>1</v>
      </c>
      <c r="C172" s="1">
        <v>13934</v>
      </c>
      <c r="D172" t="str">
        <f>INDEX('CTS Data'!$G$2:$G$45,MATCH('CTS Data'!A172,'CTS Data'!$F$2:$F$45,0),1)</f>
        <v>Dix Dam</v>
      </c>
    </row>
    <row r="173" spans="1:4" x14ac:dyDescent="0.25">
      <c r="A173" s="1" t="s">
        <v>189</v>
      </c>
      <c r="B173" s="1">
        <v>2</v>
      </c>
      <c r="C173" s="1">
        <v>18974</v>
      </c>
      <c r="D173" t="str">
        <f>INDEX('CTS Data'!$G$2:$G$45,MATCH('CTS Data'!A173,'CTS Data'!$F$2:$F$45,0),1)</f>
        <v>Dix Dam</v>
      </c>
    </row>
    <row r="174" spans="1:4" x14ac:dyDescent="0.25">
      <c r="A174" s="1" t="s">
        <v>189</v>
      </c>
      <c r="B174" s="1">
        <v>3</v>
      </c>
      <c r="C174" s="1">
        <v>6092</v>
      </c>
      <c r="D174" t="str">
        <f>INDEX('CTS Data'!$G$2:$G$45,MATCH('CTS Data'!A174,'CTS Data'!$F$2:$F$45,0),1)</f>
        <v>Dix Dam</v>
      </c>
    </row>
    <row r="175" spans="1:4" x14ac:dyDescent="0.25">
      <c r="A175" s="1" t="s">
        <v>189</v>
      </c>
      <c r="B175" s="1">
        <v>4</v>
      </c>
      <c r="C175" s="1">
        <v>0</v>
      </c>
      <c r="D175" t="str">
        <f>INDEX('CTS Data'!$G$2:$G$45,MATCH('CTS Data'!A175,'CTS Data'!$F$2:$F$45,0),1)</f>
        <v>Dix Dam</v>
      </c>
    </row>
    <row r="176" spans="1:4" x14ac:dyDescent="0.25">
      <c r="A176" s="1" t="s">
        <v>189</v>
      </c>
      <c r="B176" s="1">
        <v>5</v>
      </c>
      <c r="C176" s="1">
        <v>13738</v>
      </c>
      <c r="D176" t="str">
        <f>INDEX('CTS Data'!$G$2:$G$45,MATCH('CTS Data'!A176,'CTS Data'!$F$2:$F$45,0),1)</f>
        <v>Dix Dam</v>
      </c>
    </row>
    <row r="177" spans="1:4" x14ac:dyDescent="0.25">
      <c r="A177" s="1" t="s">
        <v>189</v>
      </c>
      <c r="B177" s="1">
        <v>6</v>
      </c>
      <c r="C177" s="1">
        <v>2235</v>
      </c>
      <c r="D177" t="str">
        <f>INDEX('CTS Data'!$G$2:$G$45,MATCH('CTS Data'!A177,'CTS Data'!$F$2:$F$45,0),1)</f>
        <v>Dix Dam</v>
      </c>
    </row>
    <row r="178" spans="1:4" x14ac:dyDescent="0.25">
      <c r="A178" s="1" t="s">
        <v>189</v>
      </c>
      <c r="B178" s="1">
        <v>7</v>
      </c>
      <c r="C178" s="1">
        <v>5528</v>
      </c>
      <c r="D178" t="str">
        <f>INDEX('CTS Data'!$G$2:$G$45,MATCH('CTS Data'!A178,'CTS Data'!$F$2:$F$45,0),1)</f>
        <v>Dix Dam</v>
      </c>
    </row>
    <row r="179" spans="1:4" x14ac:dyDescent="0.25">
      <c r="A179" s="1" t="s">
        <v>189</v>
      </c>
      <c r="B179" s="1">
        <v>8</v>
      </c>
      <c r="C179" s="1">
        <v>8842</v>
      </c>
      <c r="D179" t="str">
        <f>INDEX('CTS Data'!$G$2:$G$45,MATCH('CTS Data'!A179,'CTS Data'!$F$2:$F$45,0),1)</f>
        <v>Dix Dam</v>
      </c>
    </row>
    <row r="180" spans="1:4" x14ac:dyDescent="0.25">
      <c r="A180" s="1" t="s">
        <v>189</v>
      </c>
      <c r="B180" s="1">
        <v>9</v>
      </c>
      <c r="C180" s="1">
        <v>486</v>
      </c>
      <c r="D180" t="str">
        <f>INDEX('CTS Data'!$G$2:$G$45,MATCH('CTS Data'!A180,'CTS Data'!$F$2:$F$45,0),1)</f>
        <v>Dix Dam</v>
      </c>
    </row>
    <row r="181" spans="1:4" x14ac:dyDescent="0.25">
      <c r="A181" s="1" t="s">
        <v>189</v>
      </c>
      <c r="B181" s="1">
        <v>10</v>
      </c>
      <c r="C181" s="1">
        <v>579</v>
      </c>
      <c r="D181" t="str">
        <f>INDEX('CTS Data'!$G$2:$G$45,MATCH('CTS Data'!A181,'CTS Data'!$F$2:$F$45,0),1)</f>
        <v>Dix Dam</v>
      </c>
    </row>
    <row r="182" spans="1:4" x14ac:dyDescent="0.25">
      <c r="A182" s="1" t="s">
        <v>188</v>
      </c>
      <c r="B182" s="1">
        <v>1</v>
      </c>
      <c r="C182" s="1">
        <v>32320</v>
      </c>
      <c r="D182" t="str">
        <f>INDEX('CTS Data'!$G$2:$G$45,MATCH('CTS Data'!A182,'CTS Data'!$F$2:$F$45,0),1)</f>
        <v>Ohio Falls</v>
      </c>
    </row>
    <row r="183" spans="1:4" x14ac:dyDescent="0.25">
      <c r="A183" s="1" t="s">
        <v>188</v>
      </c>
      <c r="B183" s="1">
        <v>2</v>
      </c>
      <c r="C183" s="1">
        <v>10148</v>
      </c>
      <c r="D183" t="str">
        <f>INDEX('CTS Data'!$G$2:$G$45,MATCH('CTS Data'!A183,'CTS Data'!$F$2:$F$45,0),1)</f>
        <v>Ohio Falls</v>
      </c>
    </row>
    <row r="184" spans="1:4" x14ac:dyDescent="0.25">
      <c r="A184" s="1" t="s">
        <v>188</v>
      </c>
      <c r="B184" s="1">
        <v>3</v>
      </c>
      <c r="C184" s="1">
        <v>15932</v>
      </c>
      <c r="D184" t="str">
        <f>INDEX('CTS Data'!$G$2:$G$45,MATCH('CTS Data'!A184,'CTS Data'!$F$2:$F$45,0),1)</f>
        <v>Ohio Falls</v>
      </c>
    </row>
    <row r="185" spans="1:4" x14ac:dyDescent="0.25">
      <c r="A185" s="1" t="s">
        <v>188</v>
      </c>
      <c r="B185" s="1">
        <v>4</v>
      </c>
      <c r="C185" s="1">
        <v>33733</v>
      </c>
      <c r="D185" t="str">
        <f>INDEX('CTS Data'!$G$2:$G$45,MATCH('CTS Data'!A185,'CTS Data'!$F$2:$F$45,0),1)</f>
        <v>Ohio Falls</v>
      </c>
    </row>
    <row r="186" spans="1:4" x14ac:dyDescent="0.25">
      <c r="A186" s="1" t="s">
        <v>188</v>
      </c>
      <c r="B186" s="1">
        <v>5</v>
      </c>
      <c r="C186" s="1">
        <v>17174</v>
      </c>
      <c r="D186" t="str">
        <f>INDEX('CTS Data'!$G$2:$G$45,MATCH('CTS Data'!A186,'CTS Data'!$F$2:$F$45,0),1)</f>
        <v>Ohio Falls</v>
      </c>
    </row>
    <row r="187" spans="1:4" x14ac:dyDescent="0.25">
      <c r="A187" s="1" t="s">
        <v>188</v>
      </c>
      <c r="B187" s="1">
        <v>6</v>
      </c>
      <c r="C187" s="1">
        <v>35507</v>
      </c>
      <c r="D187" t="str">
        <f>INDEX('CTS Data'!$G$2:$G$45,MATCH('CTS Data'!A187,'CTS Data'!$F$2:$F$45,0),1)</f>
        <v>Ohio Falls</v>
      </c>
    </row>
    <row r="188" spans="1:4" x14ac:dyDescent="0.25">
      <c r="A188" s="1" t="s">
        <v>188</v>
      </c>
      <c r="B188" s="1">
        <v>7</v>
      </c>
      <c r="C188" s="1">
        <v>34802</v>
      </c>
      <c r="D188" t="str">
        <f>INDEX('CTS Data'!$G$2:$G$45,MATCH('CTS Data'!A188,'CTS Data'!$F$2:$F$45,0),1)</f>
        <v>Ohio Falls</v>
      </c>
    </row>
    <row r="189" spans="1:4" x14ac:dyDescent="0.25">
      <c r="A189" s="1" t="s">
        <v>188</v>
      </c>
      <c r="B189" s="1">
        <v>8</v>
      </c>
      <c r="C189" s="1">
        <v>35372</v>
      </c>
      <c r="D189" t="str">
        <f>INDEX('CTS Data'!$G$2:$G$45,MATCH('CTS Data'!A189,'CTS Data'!$F$2:$F$45,0),1)</f>
        <v>Ohio Falls</v>
      </c>
    </row>
    <row r="190" spans="1:4" x14ac:dyDescent="0.25">
      <c r="A190" s="1" t="s">
        <v>188</v>
      </c>
      <c r="B190" s="1">
        <v>9</v>
      </c>
      <c r="C190" s="1">
        <v>14040</v>
      </c>
      <c r="D190" t="str">
        <f>INDEX('CTS Data'!$G$2:$G$45,MATCH('CTS Data'!A190,'CTS Data'!$F$2:$F$45,0),1)</f>
        <v>Ohio Falls</v>
      </c>
    </row>
    <row r="191" spans="1:4" x14ac:dyDescent="0.25">
      <c r="A191" s="1" t="s">
        <v>188</v>
      </c>
      <c r="B191" s="1">
        <v>10</v>
      </c>
      <c r="C191" s="1">
        <v>7417</v>
      </c>
      <c r="D191" t="str">
        <f>INDEX('CTS Data'!$G$2:$G$45,MATCH('CTS Data'!A191,'CTS Data'!$F$2:$F$45,0),1)</f>
        <v>Ohio Falls</v>
      </c>
    </row>
    <row r="192" spans="1:4" x14ac:dyDescent="0.25">
      <c r="A192" s="1" t="s">
        <v>187</v>
      </c>
      <c r="B192" s="1">
        <v>1</v>
      </c>
      <c r="C192" s="1">
        <v>278980</v>
      </c>
      <c r="D192" t="str">
        <f>INDEX('CTS Data'!$G$2:$G$45,MATCH('CTS Data'!A192,'CTS Data'!$F$2:$F$45,0),1)</f>
        <v>Ghent 1</v>
      </c>
    </row>
    <row r="193" spans="1:4" x14ac:dyDescent="0.25">
      <c r="A193" s="1" t="s">
        <v>187</v>
      </c>
      <c r="B193" s="1">
        <v>2</v>
      </c>
      <c r="C193" s="1">
        <v>135471</v>
      </c>
      <c r="D193" t="str">
        <f>INDEX('CTS Data'!$G$2:$G$45,MATCH('CTS Data'!A193,'CTS Data'!$F$2:$F$45,0),1)</f>
        <v>Ghent 1</v>
      </c>
    </row>
    <row r="194" spans="1:4" x14ac:dyDescent="0.25">
      <c r="A194" s="1" t="s">
        <v>187</v>
      </c>
      <c r="B194" s="1">
        <v>3</v>
      </c>
      <c r="C194" s="1">
        <v>113937</v>
      </c>
      <c r="D194" t="str">
        <f>INDEX('CTS Data'!$G$2:$G$45,MATCH('CTS Data'!A194,'CTS Data'!$F$2:$F$45,0),1)</f>
        <v>Ghent 1</v>
      </c>
    </row>
    <row r="195" spans="1:4" x14ac:dyDescent="0.25">
      <c r="A195" s="1" t="s">
        <v>187</v>
      </c>
      <c r="B195" s="1">
        <v>4</v>
      </c>
      <c r="C195" s="1">
        <v>296562</v>
      </c>
      <c r="D195" t="str">
        <f>INDEX('CTS Data'!$G$2:$G$45,MATCH('CTS Data'!A195,'CTS Data'!$F$2:$F$45,0),1)</f>
        <v>Ghent 1</v>
      </c>
    </row>
    <row r="196" spans="1:4" x14ac:dyDescent="0.25">
      <c r="A196" s="1" t="s">
        <v>187</v>
      </c>
      <c r="B196" s="1">
        <v>5</v>
      </c>
      <c r="C196" s="1">
        <v>300826</v>
      </c>
      <c r="D196" t="str">
        <f>INDEX('CTS Data'!$G$2:$G$45,MATCH('CTS Data'!A196,'CTS Data'!$F$2:$F$45,0),1)</f>
        <v>Ghent 1</v>
      </c>
    </row>
    <row r="197" spans="1:4" x14ac:dyDescent="0.25">
      <c r="A197" s="1" t="s">
        <v>187</v>
      </c>
      <c r="B197" s="1">
        <v>6</v>
      </c>
      <c r="C197" s="1">
        <v>281469</v>
      </c>
      <c r="D197" t="str">
        <f>INDEX('CTS Data'!$G$2:$G$45,MATCH('CTS Data'!A197,'CTS Data'!$F$2:$F$45,0),1)</f>
        <v>Ghent 1</v>
      </c>
    </row>
    <row r="198" spans="1:4" x14ac:dyDescent="0.25">
      <c r="A198" s="1" t="s">
        <v>187</v>
      </c>
      <c r="B198" s="1">
        <v>7</v>
      </c>
      <c r="C198" s="1">
        <v>308318</v>
      </c>
      <c r="D198" t="str">
        <f>INDEX('CTS Data'!$G$2:$G$45,MATCH('CTS Data'!A198,'CTS Data'!$F$2:$F$45,0),1)</f>
        <v>Ghent 1</v>
      </c>
    </row>
    <row r="199" spans="1:4" x14ac:dyDescent="0.25">
      <c r="A199" s="1" t="s">
        <v>187</v>
      </c>
      <c r="B199" s="1">
        <v>8</v>
      </c>
      <c r="C199" s="1">
        <v>291196</v>
      </c>
      <c r="D199" t="str">
        <f>INDEX('CTS Data'!$G$2:$G$45,MATCH('CTS Data'!A199,'CTS Data'!$F$2:$F$45,0),1)</f>
        <v>Ghent 1</v>
      </c>
    </row>
    <row r="200" spans="1:4" x14ac:dyDescent="0.25">
      <c r="A200" s="1" t="s">
        <v>187</v>
      </c>
      <c r="B200" s="1">
        <v>9</v>
      </c>
      <c r="C200" s="1">
        <v>215572</v>
      </c>
      <c r="D200" t="str">
        <f>INDEX('CTS Data'!$G$2:$G$45,MATCH('CTS Data'!A200,'CTS Data'!$F$2:$F$45,0),1)</f>
        <v>Ghent 1</v>
      </c>
    </row>
    <row r="201" spans="1:4" x14ac:dyDescent="0.25">
      <c r="A201" s="1" t="s">
        <v>187</v>
      </c>
      <c r="B201" s="1">
        <v>10</v>
      </c>
      <c r="C201" s="1">
        <v>44728</v>
      </c>
      <c r="D201" t="str">
        <f>INDEX('CTS Data'!$G$2:$G$45,MATCH('CTS Data'!A201,'CTS Data'!$F$2:$F$45,0),1)</f>
        <v>Ghent 1</v>
      </c>
    </row>
    <row r="202" spans="1:4" x14ac:dyDescent="0.25">
      <c r="A202" s="1" t="s">
        <v>186</v>
      </c>
      <c r="B202" s="1">
        <v>1</v>
      </c>
      <c r="C202" s="1">
        <v>242873</v>
      </c>
      <c r="D202" t="str">
        <f>INDEX('CTS Data'!$G$2:$G$45,MATCH('CTS Data'!A202,'CTS Data'!$F$2:$F$45,0),1)</f>
        <v>Ghent 2</v>
      </c>
    </row>
    <row r="203" spans="1:4" x14ac:dyDescent="0.25">
      <c r="A203" s="1" t="s">
        <v>186</v>
      </c>
      <c r="B203" s="1">
        <v>2</v>
      </c>
      <c r="C203" s="1">
        <v>292041</v>
      </c>
      <c r="D203" t="str">
        <f>INDEX('CTS Data'!$G$2:$G$45,MATCH('CTS Data'!A203,'CTS Data'!$F$2:$F$45,0),1)</f>
        <v>Ghent 2</v>
      </c>
    </row>
    <row r="204" spans="1:4" x14ac:dyDescent="0.25">
      <c r="A204" s="1" t="s">
        <v>186</v>
      </c>
      <c r="B204" s="1">
        <v>3</v>
      </c>
      <c r="C204" s="1">
        <v>287424</v>
      </c>
      <c r="D204" t="str">
        <f>INDEX('CTS Data'!$G$2:$G$45,MATCH('CTS Data'!A204,'CTS Data'!$F$2:$F$45,0),1)</f>
        <v>Ghent 2</v>
      </c>
    </row>
    <row r="205" spans="1:4" x14ac:dyDescent="0.25">
      <c r="A205" s="1" t="s">
        <v>186</v>
      </c>
      <c r="B205" s="1">
        <v>4</v>
      </c>
      <c r="C205" s="1">
        <v>301650</v>
      </c>
      <c r="D205" t="str">
        <f>INDEX('CTS Data'!$G$2:$G$45,MATCH('CTS Data'!A205,'CTS Data'!$F$2:$F$45,0),1)</f>
        <v>Ghent 2</v>
      </c>
    </row>
    <row r="206" spans="1:4" x14ac:dyDescent="0.25">
      <c r="A206" s="1" t="s">
        <v>186</v>
      </c>
      <c r="B206" s="1">
        <v>5</v>
      </c>
      <c r="C206" s="1">
        <v>261780</v>
      </c>
      <c r="D206" t="str">
        <f>INDEX('CTS Data'!$G$2:$G$45,MATCH('CTS Data'!A206,'CTS Data'!$F$2:$F$45,0),1)</f>
        <v>Ghent 2</v>
      </c>
    </row>
    <row r="207" spans="1:4" x14ac:dyDescent="0.25">
      <c r="A207" s="1" t="s">
        <v>186</v>
      </c>
      <c r="B207" s="1">
        <v>6</v>
      </c>
      <c r="C207" s="1">
        <v>294757</v>
      </c>
      <c r="D207" t="str">
        <f>INDEX('CTS Data'!$G$2:$G$45,MATCH('CTS Data'!A207,'CTS Data'!$F$2:$F$45,0),1)</f>
        <v>Ghent 2</v>
      </c>
    </row>
    <row r="208" spans="1:4" x14ac:dyDescent="0.25">
      <c r="A208" s="1" t="s">
        <v>186</v>
      </c>
      <c r="B208" s="1">
        <v>7</v>
      </c>
      <c r="C208" s="1">
        <v>289026</v>
      </c>
      <c r="D208" t="str">
        <f>INDEX('CTS Data'!$G$2:$G$45,MATCH('CTS Data'!A208,'CTS Data'!$F$2:$F$45,0),1)</f>
        <v>Ghent 2</v>
      </c>
    </row>
    <row r="209" spans="1:4" x14ac:dyDescent="0.25">
      <c r="A209" s="1" t="s">
        <v>186</v>
      </c>
      <c r="B209" s="1">
        <v>8</v>
      </c>
      <c r="C209" s="1">
        <v>298687</v>
      </c>
      <c r="D209" t="str">
        <f>INDEX('CTS Data'!$G$2:$G$45,MATCH('CTS Data'!A209,'CTS Data'!$F$2:$F$45,0),1)</f>
        <v>Ghent 2</v>
      </c>
    </row>
    <row r="210" spans="1:4" x14ac:dyDescent="0.25">
      <c r="A210" s="1" t="s">
        <v>186</v>
      </c>
      <c r="B210" s="1">
        <v>9</v>
      </c>
      <c r="C210" s="1">
        <v>230877</v>
      </c>
      <c r="D210" t="str">
        <f>INDEX('CTS Data'!$G$2:$G$45,MATCH('CTS Data'!A210,'CTS Data'!$F$2:$F$45,0),1)</f>
        <v>Ghent 2</v>
      </c>
    </row>
    <row r="211" spans="1:4" x14ac:dyDescent="0.25">
      <c r="A211" s="1" t="s">
        <v>186</v>
      </c>
      <c r="B211" s="1">
        <v>10</v>
      </c>
      <c r="C211" s="1">
        <v>-312</v>
      </c>
      <c r="D211" t="str">
        <f>INDEX('CTS Data'!$G$2:$G$45,MATCH('CTS Data'!A211,'CTS Data'!$F$2:$F$45,0),1)</f>
        <v>Ghent 2</v>
      </c>
    </row>
    <row r="212" spans="1:4" x14ac:dyDescent="0.25">
      <c r="A212" s="1" t="s">
        <v>185</v>
      </c>
      <c r="B212" s="1">
        <v>1</v>
      </c>
      <c r="C212" s="1">
        <v>204383</v>
      </c>
      <c r="D212" t="str">
        <f>INDEX('CTS Data'!$G$2:$G$45,MATCH('CTS Data'!A212,'CTS Data'!$F$2:$F$45,0),1)</f>
        <v>Ghent 3</v>
      </c>
    </row>
    <row r="213" spans="1:4" x14ac:dyDescent="0.25">
      <c r="A213" s="1" t="s">
        <v>185</v>
      </c>
      <c r="B213" s="1">
        <v>2</v>
      </c>
      <c r="C213" s="1">
        <v>232869</v>
      </c>
      <c r="D213" t="str">
        <f>INDEX('CTS Data'!$G$2:$G$45,MATCH('CTS Data'!A213,'CTS Data'!$F$2:$F$45,0),1)</f>
        <v>Ghent 3</v>
      </c>
    </row>
    <row r="214" spans="1:4" x14ac:dyDescent="0.25">
      <c r="A214" s="1" t="s">
        <v>185</v>
      </c>
      <c r="B214" s="1">
        <v>3</v>
      </c>
      <c r="C214" s="1">
        <v>187172</v>
      </c>
      <c r="D214" t="str">
        <f>INDEX('CTS Data'!$G$2:$G$45,MATCH('CTS Data'!A214,'CTS Data'!$F$2:$F$45,0),1)</f>
        <v>Ghent 3</v>
      </c>
    </row>
    <row r="215" spans="1:4" x14ac:dyDescent="0.25">
      <c r="A215" s="1" t="s">
        <v>185</v>
      </c>
      <c r="B215" s="1">
        <v>4</v>
      </c>
      <c r="C215" s="1">
        <v>292916</v>
      </c>
      <c r="D215" t="str">
        <f>INDEX('CTS Data'!$G$2:$G$45,MATCH('CTS Data'!A215,'CTS Data'!$F$2:$F$45,0),1)</f>
        <v>Ghent 3</v>
      </c>
    </row>
    <row r="216" spans="1:4" x14ac:dyDescent="0.25">
      <c r="A216" s="1" t="s">
        <v>185</v>
      </c>
      <c r="B216" s="1">
        <v>5</v>
      </c>
      <c r="C216" s="1">
        <v>155107</v>
      </c>
      <c r="D216" t="str">
        <f>INDEX('CTS Data'!$G$2:$G$45,MATCH('CTS Data'!A216,'CTS Data'!$F$2:$F$45,0),1)</f>
        <v>Ghent 3</v>
      </c>
    </row>
    <row r="217" spans="1:4" x14ac:dyDescent="0.25">
      <c r="A217" s="1" t="s">
        <v>185</v>
      </c>
      <c r="B217" s="1">
        <v>6</v>
      </c>
      <c r="C217" s="1">
        <v>250216</v>
      </c>
      <c r="D217" t="str">
        <f>INDEX('CTS Data'!$G$2:$G$45,MATCH('CTS Data'!A217,'CTS Data'!$F$2:$F$45,0),1)</f>
        <v>Ghent 3</v>
      </c>
    </row>
    <row r="218" spans="1:4" x14ac:dyDescent="0.25">
      <c r="A218" s="1" t="s">
        <v>185</v>
      </c>
      <c r="B218" s="1">
        <v>7</v>
      </c>
      <c r="C218" s="1">
        <v>297449</v>
      </c>
      <c r="D218" t="str">
        <f>INDEX('CTS Data'!$G$2:$G$45,MATCH('CTS Data'!A218,'CTS Data'!$F$2:$F$45,0),1)</f>
        <v>Ghent 3</v>
      </c>
    </row>
    <row r="219" spans="1:4" x14ac:dyDescent="0.25">
      <c r="A219" s="1" t="s">
        <v>185</v>
      </c>
      <c r="B219" s="1">
        <v>8</v>
      </c>
      <c r="C219" s="1">
        <v>301300</v>
      </c>
      <c r="D219" t="str">
        <f>INDEX('CTS Data'!$G$2:$G$45,MATCH('CTS Data'!A219,'CTS Data'!$F$2:$F$45,0),1)</f>
        <v>Ghent 3</v>
      </c>
    </row>
    <row r="220" spans="1:4" x14ac:dyDescent="0.25">
      <c r="A220" s="1" t="s">
        <v>185</v>
      </c>
      <c r="B220" s="1">
        <v>9</v>
      </c>
      <c r="C220" s="1">
        <v>248355</v>
      </c>
      <c r="D220" t="str">
        <f>INDEX('CTS Data'!$G$2:$G$45,MATCH('CTS Data'!A220,'CTS Data'!$F$2:$F$45,0),1)</f>
        <v>Ghent 3</v>
      </c>
    </row>
    <row r="221" spans="1:4" x14ac:dyDescent="0.25">
      <c r="A221" s="1" t="s">
        <v>185</v>
      </c>
      <c r="B221" s="1">
        <v>10</v>
      </c>
      <c r="C221" s="1">
        <v>42370</v>
      </c>
      <c r="D221" t="str">
        <f>INDEX('CTS Data'!$G$2:$G$45,MATCH('CTS Data'!A221,'CTS Data'!$F$2:$F$45,0),1)</f>
        <v>Ghent 3</v>
      </c>
    </row>
    <row r="222" spans="1:4" x14ac:dyDescent="0.25">
      <c r="A222" s="1" t="s">
        <v>184</v>
      </c>
      <c r="B222" s="1">
        <v>1</v>
      </c>
      <c r="C222" s="1">
        <v>268354</v>
      </c>
      <c r="D222" t="str">
        <f>INDEX('CTS Data'!$G$2:$G$45,MATCH('CTS Data'!A222,'CTS Data'!$F$2:$F$45,0),1)</f>
        <v>Ghent 4</v>
      </c>
    </row>
    <row r="223" spans="1:4" x14ac:dyDescent="0.25">
      <c r="A223" s="1" t="s">
        <v>184</v>
      </c>
      <c r="B223" s="1">
        <v>2</v>
      </c>
      <c r="C223" s="1">
        <v>291772</v>
      </c>
      <c r="D223" t="str">
        <f>INDEX('CTS Data'!$G$2:$G$45,MATCH('CTS Data'!A223,'CTS Data'!$F$2:$F$45,0),1)</f>
        <v>Ghent 4</v>
      </c>
    </row>
    <row r="224" spans="1:4" x14ac:dyDescent="0.25">
      <c r="A224" s="1" t="s">
        <v>184</v>
      </c>
      <c r="B224" s="1">
        <v>3</v>
      </c>
      <c r="C224" s="1">
        <v>264249</v>
      </c>
      <c r="D224" t="str">
        <f>INDEX('CTS Data'!$G$2:$G$45,MATCH('CTS Data'!A224,'CTS Data'!$F$2:$F$45,0),1)</f>
        <v>Ghent 4</v>
      </c>
    </row>
    <row r="225" spans="1:4" x14ac:dyDescent="0.25">
      <c r="A225" s="1" t="s">
        <v>184</v>
      </c>
      <c r="B225" s="1">
        <v>4</v>
      </c>
      <c r="C225" s="1">
        <v>57111</v>
      </c>
      <c r="D225" t="str">
        <f>INDEX('CTS Data'!$G$2:$G$45,MATCH('CTS Data'!A225,'CTS Data'!$F$2:$F$45,0),1)</f>
        <v>Ghent 4</v>
      </c>
    </row>
    <row r="226" spans="1:4" x14ac:dyDescent="0.25">
      <c r="A226" s="1" t="s">
        <v>184</v>
      </c>
      <c r="B226" s="1">
        <v>5</v>
      </c>
      <c r="C226" s="1">
        <v>306559</v>
      </c>
      <c r="D226" t="str">
        <f>INDEX('CTS Data'!$G$2:$G$45,MATCH('CTS Data'!A226,'CTS Data'!$F$2:$F$45,0),1)</f>
        <v>Ghent 4</v>
      </c>
    </row>
    <row r="227" spans="1:4" x14ac:dyDescent="0.25">
      <c r="A227" s="1" t="s">
        <v>184</v>
      </c>
      <c r="B227" s="1">
        <v>6</v>
      </c>
      <c r="C227" s="1">
        <v>303701</v>
      </c>
      <c r="D227" t="str">
        <f>INDEX('CTS Data'!$G$2:$G$45,MATCH('CTS Data'!A227,'CTS Data'!$F$2:$F$45,0),1)</f>
        <v>Ghent 4</v>
      </c>
    </row>
    <row r="228" spans="1:4" x14ac:dyDescent="0.25">
      <c r="A228" s="1" t="s">
        <v>184</v>
      </c>
      <c r="B228" s="1">
        <v>7</v>
      </c>
      <c r="C228" s="1">
        <v>233820</v>
      </c>
      <c r="D228" t="str">
        <f>INDEX('CTS Data'!$G$2:$G$45,MATCH('CTS Data'!A228,'CTS Data'!$F$2:$F$45,0),1)</f>
        <v>Ghent 4</v>
      </c>
    </row>
    <row r="229" spans="1:4" x14ac:dyDescent="0.25">
      <c r="A229" s="1" t="s">
        <v>184</v>
      </c>
      <c r="B229" s="1">
        <v>8</v>
      </c>
      <c r="C229" s="1">
        <v>300489</v>
      </c>
      <c r="D229" t="str">
        <f>INDEX('CTS Data'!$G$2:$G$45,MATCH('CTS Data'!A229,'CTS Data'!$F$2:$F$45,0),1)</f>
        <v>Ghent 4</v>
      </c>
    </row>
    <row r="230" spans="1:4" x14ac:dyDescent="0.25">
      <c r="A230" s="1" t="s">
        <v>184</v>
      </c>
      <c r="B230" s="1">
        <v>9</v>
      </c>
      <c r="C230" s="1">
        <v>232299</v>
      </c>
      <c r="D230" t="str">
        <f>INDEX('CTS Data'!$G$2:$G$45,MATCH('CTS Data'!A230,'CTS Data'!$F$2:$F$45,0),1)</f>
        <v>Ghent 4</v>
      </c>
    </row>
    <row r="231" spans="1:4" x14ac:dyDescent="0.25">
      <c r="A231" s="1" t="s">
        <v>184</v>
      </c>
      <c r="B231" s="1">
        <v>10</v>
      </c>
      <c r="C231" s="1">
        <v>46482</v>
      </c>
      <c r="D231" t="str">
        <f>INDEX('CTS Data'!$G$2:$G$45,MATCH('CTS Data'!A231,'CTS Data'!$F$2:$F$45,0),1)</f>
        <v>Ghent 4</v>
      </c>
    </row>
    <row r="232" spans="1:4" x14ac:dyDescent="0.25">
      <c r="A232" s="1" t="s">
        <v>183</v>
      </c>
      <c r="B232" s="1">
        <v>1</v>
      </c>
      <c r="C232" s="1">
        <v>-33</v>
      </c>
      <c r="D232" t="str">
        <f>INDEX('CTS Data'!$G$2:$G$45,MATCH('CTS Data'!A232,'CTS Data'!$F$2:$F$45,0),1)</f>
        <v>N/A</v>
      </c>
    </row>
    <row r="233" spans="1:4" x14ac:dyDescent="0.25">
      <c r="A233" s="1" t="s">
        <v>183</v>
      </c>
      <c r="B233" s="1">
        <v>2</v>
      </c>
      <c r="C233" s="1">
        <v>0</v>
      </c>
      <c r="D233" t="str">
        <f>INDEX('CTS Data'!$G$2:$G$45,MATCH('CTS Data'!A233,'CTS Data'!$F$2:$F$45,0),1)</f>
        <v>N/A</v>
      </c>
    </row>
    <row r="234" spans="1:4" x14ac:dyDescent="0.25">
      <c r="A234" s="1" t="s">
        <v>183</v>
      </c>
      <c r="B234" s="1">
        <v>3</v>
      </c>
      <c r="C234" s="1">
        <v>0</v>
      </c>
      <c r="D234" t="str">
        <f>INDEX('CTS Data'!$G$2:$G$45,MATCH('CTS Data'!A234,'CTS Data'!$F$2:$F$45,0),1)</f>
        <v>N/A</v>
      </c>
    </row>
    <row r="235" spans="1:4" x14ac:dyDescent="0.25">
      <c r="A235" s="1" t="s">
        <v>183</v>
      </c>
      <c r="B235" s="1">
        <v>4</v>
      </c>
      <c r="C235" s="1">
        <v>0</v>
      </c>
      <c r="D235" t="str">
        <f>INDEX('CTS Data'!$G$2:$G$45,MATCH('CTS Data'!A235,'CTS Data'!$F$2:$F$45,0),1)</f>
        <v>N/A</v>
      </c>
    </row>
    <row r="236" spans="1:4" x14ac:dyDescent="0.25">
      <c r="A236" s="1" t="s">
        <v>183</v>
      </c>
      <c r="B236" s="1">
        <v>5</v>
      </c>
      <c r="C236" s="1">
        <v>0</v>
      </c>
      <c r="D236" t="str">
        <f>INDEX('CTS Data'!$G$2:$G$45,MATCH('CTS Data'!A236,'CTS Data'!$F$2:$F$45,0),1)</f>
        <v>N/A</v>
      </c>
    </row>
    <row r="237" spans="1:4" x14ac:dyDescent="0.25">
      <c r="A237" s="1" t="s">
        <v>183</v>
      </c>
      <c r="B237" s="1">
        <v>6</v>
      </c>
      <c r="C237" s="1">
        <v>0</v>
      </c>
      <c r="D237" t="str">
        <f>INDEX('CTS Data'!$G$2:$G$45,MATCH('CTS Data'!A237,'CTS Data'!$F$2:$F$45,0),1)</f>
        <v>N/A</v>
      </c>
    </row>
    <row r="238" spans="1:4" x14ac:dyDescent="0.25">
      <c r="A238" s="1" t="s">
        <v>183</v>
      </c>
      <c r="B238" s="1">
        <v>7</v>
      </c>
      <c r="C238" s="1">
        <v>0</v>
      </c>
      <c r="D238" t="str">
        <f>INDEX('CTS Data'!$G$2:$G$45,MATCH('CTS Data'!A238,'CTS Data'!$F$2:$F$45,0),1)</f>
        <v>N/A</v>
      </c>
    </row>
    <row r="239" spans="1:4" x14ac:dyDescent="0.25">
      <c r="A239" s="1" t="s">
        <v>183</v>
      </c>
      <c r="B239" s="1">
        <v>8</v>
      </c>
      <c r="C239" s="1">
        <v>0</v>
      </c>
      <c r="D239" t="str">
        <f>INDEX('CTS Data'!$G$2:$G$45,MATCH('CTS Data'!A239,'CTS Data'!$F$2:$F$45,0),1)</f>
        <v>N/A</v>
      </c>
    </row>
    <row r="240" spans="1:4" x14ac:dyDescent="0.25">
      <c r="A240" s="1" t="s">
        <v>183</v>
      </c>
      <c r="B240" s="1">
        <v>9</v>
      </c>
      <c r="C240" s="1">
        <v>0</v>
      </c>
      <c r="D240" t="str">
        <f>INDEX('CTS Data'!$G$2:$G$45,MATCH('CTS Data'!A240,'CTS Data'!$F$2:$F$45,0),1)</f>
        <v>N/A</v>
      </c>
    </row>
    <row r="241" spans="1:4" x14ac:dyDescent="0.25">
      <c r="A241" s="1" t="s">
        <v>183</v>
      </c>
      <c r="B241" s="1">
        <v>10</v>
      </c>
      <c r="C241" s="1">
        <v>0</v>
      </c>
      <c r="D241" t="str">
        <f>INDEX('CTS Data'!$G$2:$G$45,MATCH('CTS Data'!A241,'CTS Data'!$F$2:$F$45,0),1)</f>
        <v>N/A</v>
      </c>
    </row>
    <row r="242" spans="1:4" x14ac:dyDescent="0.25">
      <c r="A242" s="1" t="s">
        <v>182</v>
      </c>
      <c r="B242" s="1">
        <v>1</v>
      </c>
      <c r="C242" s="1">
        <v>-52</v>
      </c>
      <c r="D242" t="str">
        <f>INDEX('CTS Data'!$G$2:$G$45,MATCH('CTS Data'!A242,'CTS Data'!$F$2:$F$45,0),1)</f>
        <v>N/A</v>
      </c>
    </row>
    <row r="243" spans="1:4" x14ac:dyDescent="0.25">
      <c r="A243" s="1" t="s">
        <v>182</v>
      </c>
      <c r="B243" s="1">
        <v>2</v>
      </c>
      <c r="C243" s="1">
        <v>0</v>
      </c>
      <c r="D243" t="str">
        <f>INDEX('CTS Data'!$G$2:$G$45,MATCH('CTS Data'!A243,'CTS Data'!$F$2:$F$45,0),1)</f>
        <v>N/A</v>
      </c>
    </row>
    <row r="244" spans="1:4" x14ac:dyDescent="0.25">
      <c r="A244" s="1" t="s">
        <v>182</v>
      </c>
      <c r="B244" s="1">
        <v>3</v>
      </c>
      <c r="C244" s="1">
        <v>0</v>
      </c>
      <c r="D244" t="str">
        <f>INDEX('CTS Data'!$G$2:$G$45,MATCH('CTS Data'!A244,'CTS Data'!$F$2:$F$45,0),1)</f>
        <v>N/A</v>
      </c>
    </row>
    <row r="245" spans="1:4" x14ac:dyDescent="0.25">
      <c r="A245" s="1" t="s">
        <v>182</v>
      </c>
      <c r="B245" s="1">
        <v>4</v>
      </c>
      <c r="C245" s="1">
        <v>0</v>
      </c>
      <c r="D245" t="str">
        <f>INDEX('CTS Data'!$G$2:$G$45,MATCH('CTS Data'!A245,'CTS Data'!$F$2:$F$45,0),1)</f>
        <v>N/A</v>
      </c>
    </row>
    <row r="246" spans="1:4" x14ac:dyDescent="0.25">
      <c r="A246" s="1" t="s">
        <v>182</v>
      </c>
      <c r="B246" s="1">
        <v>5</v>
      </c>
      <c r="C246" s="1">
        <v>0</v>
      </c>
      <c r="D246" t="str">
        <f>INDEX('CTS Data'!$G$2:$G$45,MATCH('CTS Data'!A246,'CTS Data'!$F$2:$F$45,0),1)</f>
        <v>N/A</v>
      </c>
    </row>
    <row r="247" spans="1:4" x14ac:dyDescent="0.25">
      <c r="A247" s="1" t="s">
        <v>182</v>
      </c>
      <c r="B247" s="1">
        <v>6</v>
      </c>
      <c r="C247" s="1">
        <v>0</v>
      </c>
      <c r="D247" t="str">
        <f>INDEX('CTS Data'!$G$2:$G$45,MATCH('CTS Data'!A247,'CTS Data'!$F$2:$F$45,0),1)</f>
        <v>N/A</v>
      </c>
    </row>
    <row r="248" spans="1:4" x14ac:dyDescent="0.25">
      <c r="A248" s="1" t="s">
        <v>182</v>
      </c>
      <c r="B248" s="1">
        <v>7</v>
      </c>
      <c r="C248" s="1">
        <v>0</v>
      </c>
      <c r="D248" t="str">
        <f>INDEX('CTS Data'!$G$2:$G$45,MATCH('CTS Data'!A248,'CTS Data'!$F$2:$F$45,0),1)</f>
        <v>N/A</v>
      </c>
    </row>
    <row r="249" spans="1:4" x14ac:dyDescent="0.25">
      <c r="A249" s="1" t="s">
        <v>182</v>
      </c>
      <c r="B249" s="1">
        <v>8</v>
      </c>
      <c r="C249" s="1">
        <v>0</v>
      </c>
      <c r="D249" t="str">
        <f>INDEX('CTS Data'!$G$2:$G$45,MATCH('CTS Data'!A249,'CTS Data'!$F$2:$F$45,0),1)</f>
        <v>N/A</v>
      </c>
    </row>
    <row r="250" spans="1:4" x14ac:dyDescent="0.25">
      <c r="A250" s="1" t="s">
        <v>182</v>
      </c>
      <c r="B250" s="1">
        <v>9</v>
      </c>
      <c r="C250" s="1">
        <v>0</v>
      </c>
      <c r="D250" t="str">
        <f>INDEX('CTS Data'!$G$2:$G$45,MATCH('CTS Data'!A250,'CTS Data'!$F$2:$F$45,0),1)</f>
        <v>N/A</v>
      </c>
    </row>
    <row r="251" spans="1:4" x14ac:dyDescent="0.25">
      <c r="A251" s="1" t="s">
        <v>182</v>
      </c>
      <c r="B251" s="1">
        <v>10</v>
      </c>
      <c r="C251" s="1">
        <v>0</v>
      </c>
      <c r="D251" t="str">
        <f>INDEX('CTS Data'!$G$2:$G$45,MATCH('CTS Data'!A251,'CTS Data'!$F$2:$F$45,0),1)</f>
        <v>N/A</v>
      </c>
    </row>
    <row r="252" spans="1:4" x14ac:dyDescent="0.25">
      <c r="A252" s="1" t="s">
        <v>181</v>
      </c>
      <c r="B252" s="1">
        <v>1</v>
      </c>
      <c r="C252" s="1">
        <v>0</v>
      </c>
      <c r="D252" t="str">
        <f>INDEX('CTS Data'!$G$2:$G$45,MATCH('CTS Data'!A252,'CTS Data'!$F$2:$F$45,0),1)</f>
        <v>Haefling</v>
      </c>
    </row>
    <row r="253" spans="1:4" x14ac:dyDescent="0.25">
      <c r="A253" s="1" t="s">
        <v>181</v>
      </c>
      <c r="B253" s="1">
        <v>2</v>
      </c>
      <c r="C253" s="1">
        <v>0</v>
      </c>
      <c r="D253" t="str">
        <f>INDEX('CTS Data'!$G$2:$G$45,MATCH('CTS Data'!A253,'CTS Data'!$F$2:$F$45,0),1)</f>
        <v>Haefling</v>
      </c>
    </row>
    <row r="254" spans="1:4" x14ac:dyDescent="0.25">
      <c r="A254" s="1" t="s">
        <v>181</v>
      </c>
      <c r="B254" s="1">
        <v>3</v>
      </c>
      <c r="C254" s="1">
        <v>0</v>
      </c>
      <c r="D254" t="str">
        <f>INDEX('CTS Data'!$G$2:$G$45,MATCH('CTS Data'!A254,'CTS Data'!$F$2:$F$45,0),1)</f>
        <v>Haefling</v>
      </c>
    </row>
    <row r="255" spans="1:4" x14ac:dyDescent="0.25">
      <c r="A255" s="1" t="s">
        <v>181</v>
      </c>
      <c r="B255" s="1">
        <v>4</v>
      </c>
      <c r="C255" s="1">
        <v>20</v>
      </c>
      <c r="D255" t="str">
        <f>INDEX('CTS Data'!$G$2:$G$45,MATCH('CTS Data'!A255,'CTS Data'!$F$2:$F$45,0),1)</f>
        <v>Haefling</v>
      </c>
    </row>
    <row r="256" spans="1:4" x14ac:dyDescent="0.25">
      <c r="A256" s="1" t="s">
        <v>181</v>
      </c>
      <c r="B256" s="1">
        <v>5</v>
      </c>
      <c r="C256" s="1">
        <v>0</v>
      </c>
      <c r="D256" t="str">
        <f>INDEX('CTS Data'!$G$2:$G$45,MATCH('CTS Data'!A256,'CTS Data'!$F$2:$F$45,0),1)</f>
        <v>Haefling</v>
      </c>
    </row>
    <row r="257" spans="1:4" x14ac:dyDescent="0.25">
      <c r="A257" s="1" t="s">
        <v>181</v>
      </c>
      <c r="B257" s="1">
        <v>6</v>
      </c>
      <c r="C257" s="1">
        <v>91</v>
      </c>
      <c r="D257" t="str">
        <f>INDEX('CTS Data'!$G$2:$G$45,MATCH('CTS Data'!A257,'CTS Data'!$F$2:$F$45,0),1)</f>
        <v>Haefling</v>
      </c>
    </row>
    <row r="258" spans="1:4" x14ac:dyDescent="0.25">
      <c r="A258" s="1" t="s">
        <v>181</v>
      </c>
      <c r="B258" s="1">
        <v>7</v>
      </c>
      <c r="C258" s="1">
        <v>56</v>
      </c>
      <c r="D258" t="str">
        <f>INDEX('CTS Data'!$G$2:$G$45,MATCH('CTS Data'!A258,'CTS Data'!$F$2:$F$45,0),1)</f>
        <v>Haefling</v>
      </c>
    </row>
    <row r="259" spans="1:4" x14ac:dyDescent="0.25">
      <c r="A259" s="1" t="s">
        <v>181</v>
      </c>
      <c r="B259" s="1">
        <v>8</v>
      </c>
      <c r="C259" s="1">
        <v>127</v>
      </c>
      <c r="D259" t="str">
        <f>INDEX('CTS Data'!$G$2:$G$45,MATCH('CTS Data'!A259,'CTS Data'!$F$2:$F$45,0),1)</f>
        <v>Haefling</v>
      </c>
    </row>
    <row r="260" spans="1:4" x14ac:dyDescent="0.25">
      <c r="A260" s="1" t="s">
        <v>181</v>
      </c>
      <c r="B260" s="1">
        <v>9</v>
      </c>
      <c r="C260" s="1">
        <v>0</v>
      </c>
      <c r="D260" t="str">
        <f>INDEX('CTS Data'!$G$2:$G$45,MATCH('CTS Data'!A260,'CTS Data'!$F$2:$F$45,0),1)</f>
        <v>Haefling</v>
      </c>
    </row>
    <row r="261" spans="1:4" x14ac:dyDescent="0.25">
      <c r="A261" s="1" t="s">
        <v>181</v>
      </c>
      <c r="B261" s="1">
        <v>10</v>
      </c>
      <c r="C261" s="1">
        <v>0</v>
      </c>
      <c r="D261" t="str">
        <f>INDEX('CTS Data'!$G$2:$G$45,MATCH('CTS Data'!A261,'CTS Data'!$F$2:$F$45,0),1)</f>
        <v>Haefling</v>
      </c>
    </row>
    <row r="262" spans="1:4" x14ac:dyDescent="0.25">
      <c r="A262" s="1" t="s">
        <v>180</v>
      </c>
      <c r="B262" s="1">
        <v>1</v>
      </c>
      <c r="C262" s="1">
        <v>159114</v>
      </c>
      <c r="D262" t="str">
        <f>INDEX('CTS Data'!$G$2:$G$45,MATCH('CTS Data'!A262,'CTS Data'!$F$2:$F$45,0),1)</f>
        <v>Mill Creek 1</v>
      </c>
    </row>
    <row r="263" spans="1:4" x14ac:dyDescent="0.25">
      <c r="A263" s="1" t="s">
        <v>180</v>
      </c>
      <c r="B263" s="1">
        <v>2</v>
      </c>
      <c r="C263" s="1">
        <v>132880</v>
      </c>
      <c r="D263" t="str">
        <f>INDEX('CTS Data'!$G$2:$G$45,MATCH('CTS Data'!A263,'CTS Data'!$F$2:$F$45,0),1)</f>
        <v>Mill Creek 1</v>
      </c>
    </row>
    <row r="264" spans="1:4" x14ac:dyDescent="0.25">
      <c r="A264" s="1" t="s">
        <v>180</v>
      </c>
      <c r="B264" s="1">
        <v>3</v>
      </c>
      <c r="C264" s="1">
        <v>116172</v>
      </c>
      <c r="D264" t="str">
        <f>INDEX('CTS Data'!$G$2:$G$45,MATCH('CTS Data'!A264,'CTS Data'!$F$2:$F$45,0),1)</f>
        <v>Mill Creek 1</v>
      </c>
    </row>
    <row r="265" spans="1:4" x14ac:dyDescent="0.25">
      <c r="A265" s="1" t="s">
        <v>180</v>
      </c>
      <c r="B265" s="1">
        <v>4</v>
      </c>
      <c r="C265" s="1">
        <v>163983</v>
      </c>
      <c r="D265" t="str">
        <f>INDEX('CTS Data'!$G$2:$G$45,MATCH('CTS Data'!A265,'CTS Data'!$F$2:$F$45,0),1)</f>
        <v>Mill Creek 1</v>
      </c>
    </row>
    <row r="266" spans="1:4" x14ac:dyDescent="0.25">
      <c r="A266" s="1" t="s">
        <v>180</v>
      </c>
      <c r="B266" s="1">
        <v>5</v>
      </c>
      <c r="C266" s="1">
        <v>130826</v>
      </c>
      <c r="D266" t="str">
        <f>INDEX('CTS Data'!$G$2:$G$45,MATCH('CTS Data'!A266,'CTS Data'!$F$2:$F$45,0),1)</f>
        <v>Mill Creek 1</v>
      </c>
    </row>
    <row r="267" spans="1:4" x14ac:dyDescent="0.25">
      <c r="A267" s="1" t="s">
        <v>180</v>
      </c>
      <c r="B267" s="1">
        <v>6</v>
      </c>
      <c r="C267" s="1">
        <v>167872</v>
      </c>
      <c r="D267" t="str">
        <f>INDEX('CTS Data'!$G$2:$G$45,MATCH('CTS Data'!A267,'CTS Data'!$F$2:$F$45,0),1)</f>
        <v>Mill Creek 1</v>
      </c>
    </row>
    <row r="268" spans="1:4" x14ac:dyDescent="0.25">
      <c r="A268" s="1" t="s">
        <v>180</v>
      </c>
      <c r="B268" s="1">
        <v>7</v>
      </c>
      <c r="C268" s="1">
        <v>147634</v>
      </c>
      <c r="D268" t="str">
        <f>INDEX('CTS Data'!$G$2:$G$45,MATCH('CTS Data'!A268,'CTS Data'!$F$2:$F$45,0),1)</f>
        <v>Mill Creek 1</v>
      </c>
    </row>
    <row r="269" spans="1:4" x14ac:dyDescent="0.25">
      <c r="A269" s="1" t="s">
        <v>180</v>
      </c>
      <c r="B269" s="1">
        <v>8</v>
      </c>
      <c r="C269" s="1">
        <v>167051</v>
      </c>
      <c r="D269" t="str">
        <f>INDEX('CTS Data'!$G$2:$G$45,MATCH('CTS Data'!A269,'CTS Data'!$F$2:$F$45,0),1)</f>
        <v>Mill Creek 1</v>
      </c>
    </row>
    <row r="270" spans="1:4" x14ac:dyDescent="0.25">
      <c r="A270" s="1" t="s">
        <v>180</v>
      </c>
      <c r="B270" s="1">
        <v>9</v>
      </c>
      <c r="C270" s="1">
        <v>139320</v>
      </c>
      <c r="D270" t="str">
        <f>INDEX('CTS Data'!$G$2:$G$45,MATCH('CTS Data'!A270,'CTS Data'!$F$2:$F$45,0),1)</f>
        <v>Mill Creek 1</v>
      </c>
    </row>
    <row r="271" spans="1:4" x14ac:dyDescent="0.25">
      <c r="A271" s="1" t="s">
        <v>180</v>
      </c>
      <c r="B271" s="1">
        <v>10</v>
      </c>
      <c r="C271" s="1">
        <v>29150</v>
      </c>
      <c r="D271" t="str">
        <f>INDEX('CTS Data'!$G$2:$G$45,MATCH('CTS Data'!A271,'CTS Data'!$F$2:$F$45,0),1)</f>
        <v>Mill Creek 1</v>
      </c>
    </row>
    <row r="272" spans="1:4" x14ac:dyDescent="0.25">
      <c r="A272" s="1" t="s">
        <v>179</v>
      </c>
      <c r="B272" s="1">
        <v>1</v>
      </c>
      <c r="C272" s="1">
        <v>151381</v>
      </c>
      <c r="D272" t="str">
        <f>INDEX('CTS Data'!$G$2:$G$45,MATCH('CTS Data'!A272,'CTS Data'!$F$2:$F$45,0),1)</f>
        <v>Mill Creek 2</v>
      </c>
    </row>
    <row r="273" spans="1:4" x14ac:dyDescent="0.25">
      <c r="A273" s="1" t="s">
        <v>179</v>
      </c>
      <c r="B273" s="1">
        <v>2</v>
      </c>
      <c r="C273" s="1">
        <v>147840</v>
      </c>
      <c r="D273" t="str">
        <f>INDEX('CTS Data'!$G$2:$G$45,MATCH('CTS Data'!A273,'CTS Data'!$F$2:$F$45,0),1)</f>
        <v>Mill Creek 2</v>
      </c>
    </row>
    <row r="274" spans="1:4" x14ac:dyDescent="0.25">
      <c r="A274" s="1" t="s">
        <v>179</v>
      </c>
      <c r="B274" s="1">
        <v>3</v>
      </c>
      <c r="C274" s="1">
        <v>112768</v>
      </c>
      <c r="D274" t="str">
        <f>INDEX('CTS Data'!$G$2:$G$45,MATCH('CTS Data'!A274,'CTS Data'!$F$2:$F$45,0),1)</f>
        <v>Mill Creek 2</v>
      </c>
    </row>
    <row r="275" spans="1:4" x14ac:dyDescent="0.25">
      <c r="A275" s="1" t="s">
        <v>179</v>
      </c>
      <c r="B275" s="1">
        <v>4</v>
      </c>
      <c r="C275" s="1">
        <v>158776</v>
      </c>
      <c r="D275" t="str">
        <f>INDEX('CTS Data'!$G$2:$G$45,MATCH('CTS Data'!A275,'CTS Data'!$F$2:$F$45,0),1)</f>
        <v>Mill Creek 2</v>
      </c>
    </row>
    <row r="276" spans="1:4" x14ac:dyDescent="0.25">
      <c r="A276" s="1" t="s">
        <v>179</v>
      </c>
      <c r="B276" s="1">
        <v>5</v>
      </c>
      <c r="C276" s="1">
        <v>144425</v>
      </c>
      <c r="D276" t="str">
        <f>INDEX('CTS Data'!$G$2:$G$45,MATCH('CTS Data'!A276,'CTS Data'!$F$2:$F$45,0),1)</f>
        <v>Mill Creek 2</v>
      </c>
    </row>
    <row r="277" spans="1:4" x14ac:dyDescent="0.25">
      <c r="A277" s="1" t="s">
        <v>179</v>
      </c>
      <c r="B277" s="1">
        <v>6</v>
      </c>
      <c r="C277" s="1">
        <v>152870</v>
      </c>
      <c r="D277" t="str">
        <f>INDEX('CTS Data'!$G$2:$G$45,MATCH('CTS Data'!A277,'CTS Data'!$F$2:$F$45,0),1)</f>
        <v>Mill Creek 2</v>
      </c>
    </row>
    <row r="278" spans="1:4" x14ac:dyDescent="0.25">
      <c r="A278" s="1" t="s">
        <v>179</v>
      </c>
      <c r="B278" s="1">
        <v>7</v>
      </c>
      <c r="C278" s="1">
        <v>166218</v>
      </c>
      <c r="D278" t="str">
        <f>INDEX('CTS Data'!$G$2:$G$45,MATCH('CTS Data'!A278,'CTS Data'!$F$2:$F$45,0),1)</f>
        <v>Mill Creek 2</v>
      </c>
    </row>
    <row r="279" spans="1:4" x14ac:dyDescent="0.25">
      <c r="A279" s="1" t="s">
        <v>179</v>
      </c>
      <c r="B279" s="1">
        <v>8</v>
      </c>
      <c r="C279" s="1">
        <v>156958</v>
      </c>
      <c r="D279" t="str">
        <f>INDEX('CTS Data'!$G$2:$G$45,MATCH('CTS Data'!A279,'CTS Data'!$F$2:$F$45,0),1)</f>
        <v>Mill Creek 2</v>
      </c>
    </row>
    <row r="280" spans="1:4" x14ac:dyDescent="0.25">
      <c r="A280" s="1" t="s">
        <v>179</v>
      </c>
      <c r="B280" s="1">
        <v>9</v>
      </c>
      <c r="C280" s="1">
        <v>134496</v>
      </c>
      <c r="D280" t="str">
        <f>INDEX('CTS Data'!$G$2:$G$45,MATCH('CTS Data'!A280,'CTS Data'!$F$2:$F$45,0),1)</f>
        <v>Mill Creek 2</v>
      </c>
    </row>
    <row r="281" spans="1:4" x14ac:dyDescent="0.25">
      <c r="A281" s="1" t="s">
        <v>179</v>
      </c>
      <c r="B281" s="1">
        <v>10</v>
      </c>
      <c r="C281" s="1">
        <v>26963</v>
      </c>
      <c r="D281" t="str">
        <f>INDEX('CTS Data'!$G$2:$G$45,MATCH('CTS Data'!A281,'CTS Data'!$F$2:$F$45,0),1)</f>
        <v>Mill Creek 2</v>
      </c>
    </row>
    <row r="282" spans="1:4" x14ac:dyDescent="0.25">
      <c r="A282" s="1" t="s">
        <v>178</v>
      </c>
      <c r="B282" s="1">
        <v>1</v>
      </c>
      <c r="C282" s="1">
        <v>194603</v>
      </c>
      <c r="D282" t="str">
        <f>INDEX('CTS Data'!$G$2:$G$45,MATCH('CTS Data'!A282,'CTS Data'!$F$2:$F$45,0),1)</f>
        <v>Mill Creek 3</v>
      </c>
    </row>
    <row r="283" spans="1:4" x14ac:dyDescent="0.25">
      <c r="A283" s="1" t="s">
        <v>178</v>
      </c>
      <c r="B283" s="1">
        <v>2</v>
      </c>
      <c r="C283" s="1">
        <v>184321</v>
      </c>
      <c r="D283" t="str">
        <f>INDEX('CTS Data'!$G$2:$G$45,MATCH('CTS Data'!A283,'CTS Data'!$F$2:$F$45,0),1)</f>
        <v>Mill Creek 3</v>
      </c>
    </row>
    <row r="284" spans="1:4" x14ac:dyDescent="0.25">
      <c r="A284" s="1" t="s">
        <v>178</v>
      </c>
      <c r="B284" s="1">
        <v>3</v>
      </c>
      <c r="C284" s="1">
        <v>107545</v>
      </c>
      <c r="D284" t="str">
        <f>INDEX('CTS Data'!$G$2:$G$45,MATCH('CTS Data'!A284,'CTS Data'!$F$2:$F$45,0),1)</f>
        <v>Mill Creek 3</v>
      </c>
    </row>
    <row r="285" spans="1:4" x14ac:dyDescent="0.25">
      <c r="A285" s="1" t="s">
        <v>178</v>
      </c>
      <c r="B285" s="1">
        <v>4</v>
      </c>
      <c r="C285" s="1">
        <v>56375</v>
      </c>
      <c r="D285" t="str">
        <f>INDEX('CTS Data'!$G$2:$G$45,MATCH('CTS Data'!A285,'CTS Data'!$F$2:$F$45,0),1)</f>
        <v>Mill Creek 3</v>
      </c>
    </row>
    <row r="286" spans="1:4" x14ac:dyDescent="0.25">
      <c r="A286" s="1" t="s">
        <v>178</v>
      </c>
      <c r="B286" s="1">
        <v>5</v>
      </c>
      <c r="C286" s="1">
        <v>0</v>
      </c>
      <c r="D286" t="str">
        <f>INDEX('CTS Data'!$G$2:$G$45,MATCH('CTS Data'!A286,'CTS Data'!$F$2:$F$45,0),1)</f>
        <v>Mill Creek 3</v>
      </c>
    </row>
    <row r="287" spans="1:4" x14ac:dyDescent="0.25">
      <c r="A287" s="1" t="s">
        <v>178</v>
      </c>
      <c r="B287" s="1">
        <v>6</v>
      </c>
      <c r="C287" s="1">
        <v>192706</v>
      </c>
      <c r="D287" t="str">
        <f>INDEX('CTS Data'!$G$2:$G$45,MATCH('CTS Data'!A287,'CTS Data'!$F$2:$F$45,0),1)</f>
        <v>Mill Creek 3</v>
      </c>
    </row>
    <row r="288" spans="1:4" x14ac:dyDescent="0.25">
      <c r="A288" s="1" t="s">
        <v>178</v>
      </c>
      <c r="B288" s="1">
        <v>7</v>
      </c>
      <c r="C288" s="1">
        <v>239868</v>
      </c>
      <c r="D288" t="str">
        <f>INDEX('CTS Data'!$G$2:$G$45,MATCH('CTS Data'!A288,'CTS Data'!$F$2:$F$45,0),1)</f>
        <v>Mill Creek 3</v>
      </c>
    </row>
    <row r="289" spans="1:4" x14ac:dyDescent="0.25">
      <c r="A289" s="1" t="s">
        <v>178</v>
      </c>
      <c r="B289" s="1">
        <v>8</v>
      </c>
      <c r="C289" s="1">
        <v>228984</v>
      </c>
      <c r="D289" t="str">
        <f>INDEX('CTS Data'!$G$2:$G$45,MATCH('CTS Data'!A289,'CTS Data'!$F$2:$F$45,0),1)</f>
        <v>Mill Creek 3</v>
      </c>
    </row>
    <row r="290" spans="1:4" x14ac:dyDescent="0.25">
      <c r="A290" s="1" t="s">
        <v>178</v>
      </c>
      <c r="B290" s="1">
        <v>9</v>
      </c>
      <c r="C290" s="1">
        <v>210675</v>
      </c>
      <c r="D290" t="str">
        <f>INDEX('CTS Data'!$G$2:$G$45,MATCH('CTS Data'!A290,'CTS Data'!$F$2:$F$45,0),1)</f>
        <v>Mill Creek 3</v>
      </c>
    </row>
    <row r="291" spans="1:4" x14ac:dyDescent="0.25">
      <c r="A291" s="1" t="s">
        <v>178</v>
      </c>
      <c r="B291" s="1">
        <v>10</v>
      </c>
      <c r="C291" s="1">
        <v>38982</v>
      </c>
      <c r="D291" t="str">
        <f>INDEX('CTS Data'!$G$2:$G$45,MATCH('CTS Data'!A291,'CTS Data'!$F$2:$F$45,0),1)</f>
        <v>Mill Creek 3</v>
      </c>
    </row>
    <row r="292" spans="1:4" x14ac:dyDescent="0.25">
      <c r="A292" s="1" t="s">
        <v>177</v>
      </c>
      <c r="B292" s="1">
        <v>1</v>
      </c>
      <c r="C292" s="1">
        <v>238723</v>
      </c>
      <c r="D292" t="str">
        <f>INDEX('CTS Data'!$G$2:$G$45,MATCH('CTS Data'!A292,'CTS Data'!$F$2:$F$45,0),1)</f>
        <v>Mill Creek 4</v>
      </c>
    </row>
    <row r="293" spans="1:4" x14ac:dyDescent="0.25">
      <c r="A293" s="1" t="s">
        <v>177</v>
      </c>
      <c r="B293" s="1">
        <v>2</v>
      </c>
      <c r="C293" s="1">
        <v>215451</v>
      </c>
      <c r="D293" t="str">
        <f>INDEX('CTS Data'!$G$2:$G$45,MATCH('CTS Data'!A293,'CTS Data'!$F$2:$F$45,0),1)</f>
        <v>Mill Creek 4</v>
      </c>
    </row>
    <row r="294" spans="1:4" x14ac:dyDescent="0.25">
      <c r="A294" s="1" t="s">
        <v>177</v>
      </c>
      <c r="B294" s="1">
        <v>3</v>
      </c>
      <c r="C294" s="1">
        <v>239980</v>
      </c>
      <c r="D294" t="str">
        <f>INDEX('CTS Data'!$G$2:$G$45,MATCH('CTS Data'!A294,'CTS Data'!$F$2:$F$45,0),1)</f>
        <v>Mill Creek 4</v>
      </c>
    </row>
    <row r="295" spans="1:4" x14ac:dyDescent="0.25">
      <c r="A295" s="1" t="s">
        <v>177</v>
      </c>
      <c r="B295" s="1">
        <v>4</v>
      </c>
      <c r="C295" s="1">
        <v>219013</v>
      </c>
      <c r="D295" t="str">
        <f>INDEX('CTS Data'!$G$2:$G$45,MATCH('CTS Data'!A295,'CTS Data'!$F$2:$F$45,0),1)</f>
        <v>Mill Creek 4</v>
      </c>
    </row>
    <row r="296" spans="1:4" x14ac:dyDescent="0.25">
      <c r="A296" s="1" t="s">
        <v>177</v>
      </c>
      <c r="B296" s="1">
        <v>5</v>
      </c>
      <c r="C296" s="1">
        <v>234440</v>
      </c>
      <c r="D296" t="str">
        <f>INDEX('CTS Data'!$G$2:$G$45,MATCH('CTS Data'!A296,'CTS Data'!$F$2:$F$45,0),1)</f>
        <v>Mill Creek 4</v>
      </c>
    </row>
    <row r="297" spans="1:4" x14ac:dyDescent="0.25">
      <c r="A297" s="1" t="s">
        <v>177</v>
      </c>
      <c r="B297" s="1">
        <v>6</v>
      </c>
      <c r="C297" s="1">
        <v>263684</v>
      </c>
      <c r="D297" t="str">
        <f>INDEX('CTS Data'!$G$2:$G$45,MATCH('CTS Data'!A297,'CTS Data'!$F$2:$F$45,0),1)</f>
        <v>Mill Creek 4</v>
      </c>
    </row>
    <row r="298" spans="1:4" x14ac:dyDescent="0.25">
      <c r="A298" s="1" t="s">
        <v>177</v>
      </c>
      <c r="B298" s="1">
        <v>7</v>
      </c>
      <c r="C298" s="1">
        <v>270884</v>
      </c>
      <c r="D298" t="str">
        <f>INDEX('CTS Data'!$G$2:$G$45,MATCH('CTS Data'!A298,'CTS Data'!$F$2:$F$45,0),1)</f>
        <v>Mill Creek 4</v>
      </c>
    </row>
    <row r="299" spans="1:4" x14ac:dyDescent="0.25">
      <c r="A299" s="1" t="s">
        <v>177</v>
      </c>
      <c r="B299" s="1">
        <v>8</v>
      </c>
      <c r="C299" s="1">
        <v>258624</v>
      </c>
      <c r="D299" t="str">
        <f>INDEX('CTS Data'!$G$2:$G$45,MATCH('CTS Data'!A299,'CTS Data'!$F$2:$F$45,0),1)</f>
        <v>Mill Creek 4</v>
      </c>
    </row>
    <row r="300" spans="1:4" x14ac:dyDescent="0.25">
      <c r="A300" s="1" t="s">
        <v>177</v>
      </c>
      <c r="B300" s="1">
        <v>9</v>
      </c>
      <c r="C300" s="1">
        <v>197811</v>
      </c>
      <c r="D300" t="str">
        <f>INDEX('CTS Data'!$G$2:$G$45,MATCH('CTS Data'!A300,'CTS Data'!$F$2:$F$45,0),1)</f>
        <v>Mill Creek 4</v>
      </c>
    </row>
    <row r="301" spans="1:4" x14ac:dyDescent="0.25">
      <c r="A301" s="1" t="s">
        <v>177</v>
      </c>
      <c r="B301" s="1">
        <v>10</v>
      </c>
      <c r="C301" s="1">
        <v>0</v>
      </c>
      <c r="D301" t="str">
        <f>INDEX('CTS Data'!$G$2:$G$45,MATCH('CTS Data'!A301,'CTS Data'!$F$2:$F$45,0),1)</f>
        <v>Mill Creek 4</v>
      </c>
    </row>
    <row r="302" spans="1:4" x14ac:dyDescent="0.25">
      <c r="A302" s="1" t="s">
        <v>176</v>
      </c>
      <c r="B302" s="1">
        <v>1</v>
      </c>
      <c r="C302" s="1">
        <v>6</v>
      </c>
      <c r="D302" t="str">
        <f>INDEX('CTS Data'!$G$2:$G$45,MATCH('CTS Data'!A302,'CTS Data'!$F$2:$F$45,0),1)</f>
        <v>Paddys Run 11</v>
      </c>
    </row>
    <row r="303" spans="1:4" x14ac:dyDescent="0.25">
      <c r="A303" s="1" t="s">
        <v>176</v>
      </c>
      <c r="B303" s="1">
        <v>2</v>
      </c>
      <c r="C303" s="1">
        <v>5</v>
      </c>
      <c r="D303" t="str">
        <f>INDEX('CTS Data'!$G$2:$G$45,MATCH('CTS Data'!A303,'CTS Data'!$F$2:$F$45,0),1)</f>
        <v>Paddys Run 11</v>
      </c>
    </row>
    <row r="304" spans="1:4" x14ac:dyDescent="0.25">
      <c r="A304" s="1" t="s">
        <v>176</v>
      </c>
      <c r="B304" s="1">
        <v>3</v>
      </c>
      <c r="C304" s="1">
        <v>10</v>
      </c>
      <c r="D304" t="str">
        <f>INDEX('CTS Data'!$G$2:$G$45,MATCH('CTS Data'!A304,'CTS Data'!$F$2:$F$45,0),1)</f>
        <v>Paddys Run 11</v>
      </c>
    </row>
    <row r="305" spans="1:4" x14ac:dyDescent="0.25">
      <c r="A305" s="1" t="s">
        <v>176</v>
      </c>
      <c r="B305" s="1">
        <v>4</v>
      </c>
      <c r="C305" s="1">
        <v>0</v>
      </c>
      <c r="D305" t="str">
        <f>INDEX('CTS Data'!$G$2:$G$45,MATCH('CTS Data'!A305,'CTS Data'!$F$2:$F$45,0),1)</f>
        <v>Paddys Run 11</v>
      </c>
    </row>
    <row r="306" spans="1:4" x14ac:dyDescent="0.25">
      <c r="A306" s="1" t="s">
        <v>176</v>
      </c>
      <c r="B306" s="1">
        <v>5</v>
      </c>
      <c r="C306" s="1">
        <v>11</v>
      </c>
      <c r="D306" t="str">
        <f>INDEX('CTS Data'!$G$2:$G$45,MATCH('CTS Data'!A306,'CTS Data'!$F$2:$F$45,0),1)</f>
        <v>Paddys Run 11</v>
      </c>
    </row>
    <row r="307" spans="1:4" x14ac:dyDescent="0.25">
      <c r="A307" s="1" t="s">
        <v>176</v>
      </c>
      <c r="B307" s="1">
        <v>6</v>
      </c>
      <c r="C307" s="1">
        <v>13</v>
      </c>
      <c r="D307" t="str">
        <f>INDEX('CTS Data'!$G$2:$G$45,MATCH('CTS Data'!A307,'CTS Data'!$F$2:$F$45,0),1)</f>
        <v>Paddys Run 11</v>
      </c>
    </row>
    <row r="308" spans="1:4" x14ac:dyDescent="0.25">
      <c r="A308" s="1" t="s">
        <v>176</v>
      </c>
      <c r="B308" s="1">
        <v>7</v>
      </c>
      <c r="C308" s="1">
        <v>18</v>
      </c>
      <c r="D308" t="str">
        <f>INDEX('CTS Data'!$G$2:$G$45,MATCH('CTS Data'!A308,'CTS Data'!$F$2:$F$45,0),1)</f>
        <v>Paddys Run 11</v>
      </c>
    </row>
    <row r="309" spans="1:4" x14ac:dyDescent="0.25">
      <c r="A309" s="1" t="s">
        <v>176</v>
      </c>
      <c r="B309" s="1">
        <v>8</v>
      </c>
      <c r="C309" s="1">
        <v>19</v>
      </c>
      <c r="D309" t="str">
        <f>INDEX('CTS Data'!$G$2:$G$45,MATCH('CTS Data'!A309,'CTS Data'!$F$2:$F$45,0),1)</f>
        <v>Paddys Run 11</v>
      </c>
    </row>
    <row r="310" spans="1:4" x14ac:dyDescent="0.25">
      <c r="A310" s="1" t="s">
        <v>176</v>
      </c>
      <c r="B310" s="1">
        <v>9</v>
      </c>
      <c r="C310" s="1">
        <v>14</v>
      </c>
      <c r="D310" t="str">
        <f>INDEX('CTS Data'!$G$2:$G$45,MATCH('CTS Data'!A310,'CTS Data'!$F$2:$F$45,0),1)</f>
        <v>Paddys Run 11</v>
      </c>
    </row>
    <row r="311" spans="1:4" x14ac:dyDescent="0.25">
      <c r="A311" s="1" t="s">
        <v>176</v>
      </c>
      <c r="B311" s="1">
        <v>10</v>
      </c>
      <c r="C311" s="1">
        <v>0</v>
      </c>
      <c r="D311" t="str">
        <f>INDEX('CTS Data'!$G$2:$G$45,MATCH('CTS Data'!A311,'CTS Data'!$F$2:$F$45,0),1)</f>
        <v>Paddys Run 11</v>
      </c>
    </row>
    <row r="312" spans="1:4" x14ac:dyDescent="0.25">
      <c r="A312" s="1" t="s">
        <v>175</v>
      </c>
      <c r="B312" s="1">
        <v>1</v>
      </c>
      <c r="C312" s="1">
        <v>14</v>
      </c>
      <c r="D312" t="str">
        <f>INDEX('CTS Data'!$G$2:$G$45,MATCH('CTS Data'!A312,'CTS Data'!$F$2:$F$45,0),1)</f>
        <v>Paddys Run 12</v>
      </c>
    </row>
    <row r="313" spans="1:4" x14ac:dyDescent="0.25">
      <c r="A313" s="1" t="s">
        <v>175</v>
      </c>
      <c r="B313" s="1">
        <v>2</v>
      </c>
      <c r="C313" s="1">
        <v>10</v>
      </c>
      <c r="D313" t="str">
        <f>INDEX('CTS Data'!$G$2:$G$45,MATCH('CTS Data'!A313,'CTS Data'!$F$2:$F$45,0),1)</f>
        <v>Paddys Run 12</v>
      </c>
    </row>
    <row r="314" spans="1:4" x14ac:dyDescent="0.25">
      <c r="A314" s="1" t="s">
        <v>175</v>
      </c>
      <c r="B314" s="1">
        <v>3</v>
      </c>
      <c r="C314" s="1">
        <v>9</v>
      </c>
      <c r="D314" t="str">
        <f>INDEX('CTS Data'!$G$2:$G$45,MATCH('CTS Data'!A314,'CTS Data'!$F$2:$F$45,0),1)</f>
        <v>Paddys Run 12</v>
      </c>
    </row>
    <row r="315" spans="1:4" x14ac:dyDescent="0.25">
      <c r="A315" s="1" t="s">
        <v>175</v>
      </c>
      <c r="B315" s="1">
        <v>4</v>
      </c>
      <c r="C315" s="1">
        <v>0</v>
      </c>
      <c r="D315" t="str">
        <f>INDEX('CTS Data'!$G$2:$G$45,MATCH('CTS Data'!A315,'CTS Data'!$F$2:$F$45,0),1)</f>
        <v>Paddys Run 12</v>
      </c>
    </row>
    <row r="316" spans="1:4" x14ac:dyDescent="0.25">
      <c r="A316" s="1" t="s">
        <v>175</v>
      </c>
      <c r="B316" s="1">
        <v>5</v>
      </c>
      <c r="C316" s="1">
        <v>10</v>
      </c>
      <c r="D316" t="str">
        <f>INDEX('CTS Data'!$G$2:$G$45,MATCH('CTS Data'!A316,'CTS Data'!$F$2:$F$45,0),1)</f>
        <v>Paddys Run 12</v>
      </c>
    </row>
    <row r="317" spans="1:4" x14ac:dyDescent="0.25">
      <c r="A317" s="1" t="s">
        <v>175</v>
      </c>
      <c r="B317" s="1">
        <v>6</v>
      </c>
      <c r="C317" s="1">
        <v>28</v>
      </c>
      <c r="D317" t="str">
        <f>INDEX('CTS Data'!$G$2:$G$45,MATCH('CTS Data'!A317,'CTS Data'!$F$2:$F$45,0),1)</f>
        <v>Paddys Run 12</v>
      </c>
    </row>
    <row r="318" spans="1:4" x14ac:dyDescent="0.25">
      <c r="A318" s="1" t="s">
        <v>175</v>
      </c>
      <c r="B318" s="1">
        <v>7</v>
      </c>
      <c r="C318" s="1">
        <v>53</v>
      </c>
      <c r="D318" t="str">
        <f>INDEX('CTS Data'!$G$2:$G$45,MATCH('CTS Data'!A318,'CTS Data'!$F$2:$F$45,0),1)</f>
        <v>Paddys Run 12</v>
      </c>
    </row>
    <row r="319" spans="1:4" x14ac:dyDescent="0.25">
      <c r="A319" s="1" t="s">
        <v>175</v>
      </c>
      <c r="B319" s="1">
        <v>8</v>
      </c>
      <c r="C319" s="1">
        <v>63</v>
      </c>
      <c r="D319" t="str">
        <f>INDEX('CTS Data'!$G$2:$G$45,MATCH('CTS Data'!A319,'CTS Data'!$F$2:$F$45,0),1)</f>
        <v>Paddys Run 12</v>
      </c>
    </row>
    <row r="320" spans="1:4" x14ac:dyDescent="0.25">
      <c r="A320" s="1" t="s">
        <v>175</v>
      </c>
      <c r="B320" s="1">
        <v>9</v>
      </c>
      <c r="C320" s="1">
        <v>30</v>
      </c>
      <c r="D320" t="str">
        <f>INDEX('CTS Data'!$G$2:$G$45,MATCH('CTS Data'!A320,'CTS Data'!$F$2:$F$45,0),1)</f>
        <v>Paddys Run 12</v>
      </c>
    </row>
    <row r="321" spans="1:4" x14ac:dyDescent="0.25">
      <c r="A321" s="1" t="s">
        <v>175</v>
      </c>
      <c r="B321" s="1">
        <v>10</v>
      </c>
      <c r="C321" s="1">
        <v>0</v>
      </c>
      <c r="D321" t="str">
        <f>INDEX('CTS Data'!$G$2:$G$45,MATCH('CTS Data'!A321,'CTS Data'!$F$2:$F$45,0),1)</f>
        <v>Paddys Run 12</v>
      </c>
    </row>
    <row r="322" spans="1:4" x14ac:dyDescent="0.25">
      <c r="A322" s="1" t="s">
        <v>174</v>
      </c>
      <c r="B322" s="1">
        <v>1</v>
      </c>
      <c r="C322" s="1">
        <v>0</v>
      </c>
      <c r="D322" t="str">
        <f>INDEX('CTS Data'!$G$2:$G$45,MATCH('CTS Data'!A322,'CTS Data'!$F$2:$F$45,0),1)</f>
        <v>Paddys Run 13</v>
      </c>
    </row>
    <row r="323" spans="1:4" x14ac:dyDescent="0.25">
      <c r="A323" s="1" t="s">
        <v>174</v>
      </c>
      <c r="B323" s="1">
        <v>2</v>
      </c>
      <c r="C323" s="1">
        <v>921</v>
      </c>
      <c r="D323" t="str">
        <f>INDEX('CTS Data'!$G$2:$G$45,MATCH('CTS Data'!A323,'CTS Data'!$F$2:$F$45,0),1)</f>
        <v>Paddys Run 13</v>
      </c>
    </row>
    <row r="324" spans="1:4" x14ac:dyDescent="0.25">
      <c r="A324" s="1" t="s">
        <v>174</v>
      </c>
      <c r="B324" s="1">
        <v>3</v>
      </c>
      <c r="C324" s="1">
        <v>0</v>
      </c>
      <c r="D324" t="str">
        <f>INDEX('CTS Data'!$G$2:$G$45,MATCH('CTS Data'!A324,'CTS Data'!$F$2:$F$45,0),1)</f>
        <v>Paddys Run 13</v>
      </c>
    </row>
    <row r="325" spans="1:4" x14ac:dyDescent="0.25">
      <c r="A325" s="1" t="s">
        <v>174</v>
      </c>
      <c r="B325" s="1">
        <v>4</v>
      </c>
      <c r="C325" s="1">
        <v>1797</v>
      </c>
      <c r="D325" t="str">
        <f>INDEX('CTS Data'!$G$2:$G$45,MATCH('CTS Data'!A325,'CTS Data'!$F$2:$F$45,0),1)</f>
        <v>Paddys Run 13</v>
      </c>
    </row>
    <row r="326" spans="1:4" x14ac:dyDescent="0.25">
      <c r="A326" s="1" t="s">
        <v>174</v>
      </c>
      <c r="B326" s="1">
        <v>5</v>
      </c>
      <c r="C326" s="1">
        <v>9129</v>
      </c>
      <c r="D326" t="str">
        <f>INDEX('CTS Data'!$G$2:$G$45,MATCH('CTS Data'!A326,'CTS Data'!$F$2:$F$45,0),1)</f>
        <v>Paddys Run 13</v>
      </c>
    </row>
    <row r="327" spans="1:4" x14ac:dyDescent="0.25">
      <c r="A327" s="1" t="s">
        <v>174</v>
      </c>
      <c r="B327" s="1">
        <v>6</v>
      </c>
      <c r="C327" s="1">
        <v>25244</v>
      </c>
      <c r="D327" t="str">
        <f>INDEX('CTS Data'!$G$2:$G$45,MATCH('CTS Data'!A327,'CTS Data'!$F$2:$F$45,0),1)</f>
        <v>Paddys Run 13</v>
      </c>
    </row>
    <row r="328" spans="1:4" x14ac:dyDescent="0.25">
      <c r="A328" s="1" t="s">
        <v>174</v>
      </c>
      <c r="B328" s="1">
        <v>7</v>
      </c>
      <c r="C328" s="1">
        <v>26027</v>
      </c>
      <c r="D328" t="str">
        <f>INDEX('CTS Data'!$G$2:$G$45,MATCH('CTS Data'!A328,'CTS Data'!$F$2:$F$45,0),1)</f>
        <v>Paddys Run 13</v>
      </c>
    </row>
    <row r="329" spans="1:4" x14ac:dyDescent="0.25">
      <c r="A329" s="1" t="s">
        <v>174</v>
      </c>
      <c r="B329" s="1">
        <v>8</v>
      </c>
      <c r="C329" s="1">
        <v>12181</v>
      </c>
      <c r="D329" t="str">
        <f>INDEX('CTS Data'!$G$2:$G$45,MATCH('CTS Data'!A329,'CTS Data'!$F$2:$F$45,0),1)</f>
        <v>Paddys Run 13</v>
      </c>
    </row>
    <row r="330" spans="1:4" x14ac:dyDescent="0.25">
      <c r="A330" s="1" t="s">
        <v>174</v>
      </c>
      <c r="B330" s="1">
        <v>9</v>
      </c>
      <c r="C330" s="1">
        <v>13855</v>
      </c>
      <c r="D330" t="str">
        <f>INDEX('CTS Data'!$G$2:$G$45,MATCH('CTS Data'!A330,'CTS Data'!$F$2:$F$45,0),1)</f>
        <v>Paddys Run 13</v>
      </c>
    </row>
    <row r="331" spans="1:4" x14ac:dyDescent="0.25">
      <c r="A331" s="1" t="s">
        <v>174</v>
      </c>
      <c r="B331" s="1">
        <v>10</v>
      </c>
      <c r="C331" s="1">
        <v>2803</v>
      </c>
      <c r="D331" t="str">
        <f>INDEX('CTS Data'!$G$2:$G$45,MATCH('CTS Data'!A331,'CTS Data'!$F$2:$F$45,0),1)</f>
        <v>Paddys Run 13</v>
      </c>
    </row>
    <row r="332" spans="1:4" x14ac:dyDescent="0.25">
      <c r="A332" s="1" t="s">
        <v>173</v>
      </c>
      <c r="B332" s="1">
        <v>1</v>
      </c>
      <c r="C332" s="1">
        <v>245019</v>
      </c>
      <c r="D332" t="str">
        <f>INDEX('CTS Data'!$G$2:$G$45,MATCH('CTS Data'!A332,'CTS Data'!$F$2:$F$45,0),1)</f>
        <v>Trimble County 1</v>
      </c>
    </row>
    <row r="333" spans="1:4" x14ac:dyDescent="0.25">
      <c r="A333" s="1" t="s">
        <v>173</v>
      </c>
      <c r="B333" s="1">
        <v>2</v>
      </c>
      <c r="C333" s="1">
        <v>226991</v>
      </c>
      <c r="D333" t="str">
        <f>INDEX('CTS Data'!$G$2:$G$45,MATCH('CTS Data'!A333,'CTS Data'!$F$2:$F$45,0),1)</f>
        <v>Trimble County 1</v>
      </c>
    </row>
    <row r="334" spans="1:4" x14ac:dyDescent="0.25">
      <c r="A334" s="1" t="s">
        <v>173</v>
      </c>
      <c r="B334" s="1">
        <v>3</v>
      </c>
      <c r="C334" s="1">
        <v>210759</v>
      </c>
      <c r="D334" t="str">
        <f>INDEX('CTS Data'!$G$2:$G$45,MATCH('CTS Data'!A334,'CTS Data'!$F$2:$F$45,0),1)</f>
        <v>Trimble County 1</v>
      </c>
    </row>
    <row r="335" spans="1:4" x14ac:dyDescent="0.25">
      <c r="A335" s="1" t="s">
        <v>173</v>
      </c>
      <c r="B335" s="1">
        <v>4</v>
      </c>
      <c r="C335" s="1">
        <v>236851</v>
      </c>
      <c r="D335" t="str">
        <f>INDEX('CTS Data'!$G$2:$G$45,MATCH('CTS Data'!A335,'CTS Data'!$F$2:$F$45,0),1)</f>
        <v>Trimble County 1</v>
      </c>
    </row>
    <row r="336" spans="1:4" x14ac:dyDescent="0.25">
      <c r="A336" s="1" t="s">
        <v>173</v>
      </c>
      <c r="B336" s="1">
        <v>5</v>
      </c>
      <c r="C336" s="1">
        <v>238746</v>
      </c>
      <c r="D336" t="str">
        <f>INDEX('CTS Data'!$G$2:$G$45,MATCH('CTS Data'!A336,'CTS Data'!$F$2:$F$45,0),1)</f>
        <v>Trimble County 1</v>
      </c>
    </row>
    <row r="337" spans="1:4" x14ac:dyDescent="0.25">
      <c r="A337" s="1" t="s">
        <v>173</v>
      </c>
      <c r="B337" s="1">
        <v>6</v>
      </c>
      <c r="C337" s="1">
        <v>217654</v>
      </c>
      <c r="D337" t="str">
        <f>INDEX('CTS Data'!$G$2:$G$45,MATCH('CTS Data'!A337,'CTS Data'!$F$2:$F$45,0),1)</f>
        <v>Trimble County 1</v>
      </c>
    </row>
    <row r="338" spans="1:4" x14ac:dyDescent="0.25">
      <c r="A338" s="1" t="s">
        <v>173</v>
      </c>
      <c r="B338" s="1">
        <v>7</v>
      </c>
      <c r="C338" s="1">
        <v>242757</v>
      </c>
      <c r="D338" t="str">
        <f>INDEX('CTS Data'!$G$2:$G$45,MATCH('CTS Data'!A338,'CTS Data'!$F$2:$F$45,0),1)</f>
        <v>Trimble County 1</v>
      </c>
    </row>
    <row r="339" spans="1:4" x14ac:dyDescent="0.25">
      <c r="A339" s="1" t="s">
        <v>173</v>
      </c>
      <c r="B339" s="1">
        <v>8</v>
      </c>
      <c r="C339" s="1">
        <v>239262</v>
      </c>
      <c r="D339" t="str">
        <f>INDEX('CTS Data'!$G$2:$G$45,MATCH('CTS Data'!A339,'CTS Data'!$F$2:$F$45,0),1)</f>
        <v>Trimble County 1</v>
      </c>
    </row>
    <row r="340" spans="1:4" x14ac:dyDescent="0.25">
      <c r="A340" s="1" t="s">
        <v>173</v>
      </c>
      <c r="B340" s="1">
        <v>9</v>
      </c>
      <c r="C340" s="1">
        <v>223175</v>
      </c>
      <c r="D340" t="str">
        <f>INDEX('CTS Data'!$G$2:$G$45,MATCH('CTS Data'!A340,'CTS Data'!$F$2:$F$45,0),1)</f>
        <v>Trimble County 1</v>
      </c>
    </row>
    <row r="341" spans="1:4" x14ac:dyDescent="0.25">
      <c r="A341" s="1" t="s">
        <v>173</v>
      </c>
      <c r="B341" s="1">
        <v>10</v>
      </c>
      <c r="C341" s="1">
        <v>42155</v>
      </c>
      <c r="D341" t="str">
        <f>INDEX('CTS Data'!$G$2:$G$45,MATCH('CTS Data'!A341,'CTS Data'!$F$2:$F$45,0),1)</f>
        <v>Trimble County 1</v>
      </c>
    </row>
    <row r="342" spans="1:4" x14ac:dyDescent="0.25">
      <c r="A342" s="1" t="s">
        <v>172</v>
      </c>
      <c r="B342" s="1">
        <v>1</v>
      </c>
      <c r="C342" s="1">
        <v>10745</v>
      </c>
      <c r="D342" t="str">
        <f>INDEX('CTS Data'!$G$2:$G$45,MATCH('CTS Data'!A342,'CTS Data'!$F$2:$F$45,0),1)</f>
        <v>Trimble Co 10</v>
      </c>
    </row>
    <row r="343" spans="1:4" x14ac:dyDescent="0.25">
      <c r="A343" s="1" t="s">
        <v>172</v>
      </c>
      <c r="B343" s="1">
        <v>2</v>
      </c>
      <c r="C343" s="1">
        <v>712</v>
      </c>
      <c r="D343" t="str">
        <f>INDEX('CTS Data'!$G$2:$G$45,MATCH('CTS Data'!A343,'CTS Data'!$F$2:$F$45,0),1)</f>
        <v>Trimble Co 10</v>
      </c>
    </row>
    <row r="344" spans="1:4" x14ac:dyDescent="0.25">
      <c r="A344" s="1" t="s">
        <v>172</v>
      </c>
      <c r="B344" s="1">
        <v>3</v>
      </c>
      <c r="C344" s="1">
        <v>9312</v>
      </c>
      <c r="D344" t="str">
        <f>INDEX('CTS Data'!$G$2:$G$45,MATCH('CTS Data'!A344,'CTS Data'!$F$2:$F$45,0),1)</f>
        <v>Trimble Co 10</v>
      </c>
    </row>
    <row r="345" spans="1:4" x14ac:dyDescent="0.25">
      <c r="A345" s="1" t="s">
        <v>172</v>
      </c>
      <c r="B345" s="1">
        <v>4</v>
      </c>
      <c r="C345" s="1">
        <v>8206</v>
      </c>
      <c r="D345" t="str">
        <f>INDEX('CTS Data'!$G$2:$G$45,MATCH('CTS Data'!A345,'CTS Data'!$F$2:$F$45,0),1)</f>
        <v>Trimble Co 10</v>
      </c>
    </row>
    <row r="346" spans="1:4" x14ac:dyDescent="0.25">
      <c r="A346" s="1" t="s">
        <v>172</v>
      </c>
      <c r="B346" s="1">
        <v>5</v>
      </c>
      <c r="C346" s="1">
        <v>1167</v>
      </c>
      <c r="D346" t="str">
        <f>INDEX('CTS Data'!$G$2:$G$45,MATCH('CTS Data'!A346,'CTS Data'!$F$2:$F$45,0),1)</f>
        <v>Trimble Co 10</v>
      </c>
    </row>
    <row r="347" spans="1:4" x14ac:dyDescent="0.25">
      <c r="A347" s="1" t="s">
        <v>172</v>
      </c>
      <c r="B347" s="1">
        <v>6</v>
      </c>
      <c r="C347" s="1">
        <v>6091</v>
      </c>
      <c r="D347" t="str">
        <f>INDEX('CTS Data'!$G$2:$G$45,MATCH('CTS Data'!A347,'CTS Data'!$F$2:$F$45,0),1)</f>
        <v>Trimble Co 10</v>
      </c>
    </row>
    <row r="348" spans="1:4" x14ac:dyDescent="0.25">
      <c r="A348" s="1" t="s">
        <v>172</v>
      </c>
      <c r="B348" s="1">
        <v>7</v>
      </c>
      <c r="C348" s="1">
        <v>12995</v>
      </c>
      <c r="D348" t="str">
        <f>INDEX('CTS Data'!$G$2:$G$45,MATCH('CTS Data'!A348,'CTS Data'!$F$2:$F$45,0),1)</f>
        <v>Trimble Co 10</v>
      </c>
    </row>
    <row r="349" spans="1:4" x14ac:dyDescent="0.25">
      <c r="A349" s="1" t="s">
        <v>172</v>
      </c>
      <c r="B349" s="1">
        <v>8</v>
      </c>
      <c r="C349" s="1">
        <v>25391</v>
      </c>
      <c r="D349" t="str">
        <f>INDEX('CTS Data'!$G$2:$G$45,MATCH('CTS Data'!A349,'CTS Data'!$F$2:$F$45,0),1)</f>
        <v>Trimble Co 10</v>
      </c>
    </row>
    <row r="350" spans="1:4" x14ac:dyDescent="0.25">
      <c r="A350" s="1" t="s">
        <v>172</v>
      </c>
      <c r="B350" s="1">
        <v>9</v>
      </c>
      <c r="C350" s="1">
        <v>17580</v>
      </c>
      <c r="D350" t="str">
        <f>INDEX('CTS Data'!$G$2:$G$45,MATCH('CTS Data'!A350,'CTS Data'!$F$2:$F$45,0),1)</f>
        <v>Trimble Co 10</v>
      </c>
    </row>
    <row r="351" spans="1:4" x14ac:dyDescent="0.25">
      <c r="A351" s="1" t="s">
        <v>172</v>
      </c>
      <c r="B351" s="1">
        <v>10</v>
      </c>
      <c r="C351" s="1">
        <v>4354</v>
      </c>
      <c r="D351" t="str">
        <f>INDEX('CTS Data'!$G$2:$G$45,MATCH('CTS Data'!A351,'CTS Data'!$F$2:$F$45,0),1)</f>
        <v>Trimble Co 10</v>
      </c>
    </row>
    <row r="352" spans="1:4" x14ac:dyDescent="0.25">
      <c r="A352" s="1" t="s">
        <v>171</v>
      </c>
      <c r="B352" s="1">
        <v>1</v>
      </c>
      <c r="C352" s="1">
        <v>412266</v>
      </c>
      <c r="D352" t="str">
        <f>INDEX('CTS Data'!$G$2:$G$45,MATCH('CTS Data'!A352,'CTS Data'!$F$2:$F$45,0),1)</f>
        <v>Trimble County 2</v>
      </c>
    </row>
    <row r="353" spans="1:4" x14ac:dyDescent="0.25">
      <c r="A353" s="1" t="s">
        <v>171</v>
      </c>
      <c r="B353" s="1">
        <v>2</v>
      </c>
      <c r="C353" s="1">
        <v>351445</v>
      </c>
      <c r="D353" t="str">
        <f>INDEX('CTS Data'!$G$2:$G$45,MATCH('CTS Data'!A353,'CTS Data'!$F$2:$F$45,0),1)</f>
        <v>Trimble County 2</v>
      </c>
    </row>
    <row r="354" spans="1:4" x14ac:dyDescent="0.25">
      <c r="A354" s="1" t="s">
        <v>171</v>
      </c>
      <c r="B354" s="1">
        <v>3</v>
      </c>
      <c r="C354" s="1">
        <v>223087</v>
      </c>
      <c r="D354" t="str">
        <f>INDEX('CTS Data'!$G$2:$G$45,MATCH('CTS Data'!A354,'CTS Data'!$F$2:$F$45,0),1)</f>
        <v>Trimble County 2</v>
      </c>
    </row>
    <row r="355" spans="1:4" x14ac:dyDescent="0.25">
      <c r="A355" s="1" t="s">
        <v>171</v>
      </c>
      <c r="B355" s="1">
        <v>4</v>
      </c>
      <c r="C355" s="1">
        <v>677</v>
      </c>
      <c r="D355" t="str">
        <f>INDEX('CTS Data'!$G$2:$G$45,MATCH('CTS Data'!A355,'CTS Data'!$F$2:$F$45,0),1)</f>
        <v>Trimble County 2</v>
      </c>
    </row>
    <row r="356" spans="1:4" x14ac:dyDescent="0.25">
      <c r="A356" s="1" t="s">
        <v>171</v>
      </c>
      <c r="B356" s="1">
        <v>5</v>
      </c>
      <c r="C356" s="1">
        <v>47080</v>
      </c>
      <c r="D356" t="str">
        <f>INDEX('CTS Data'!$G$2:$G$45,MATCH('CTS Data'!A356,'CTS Data'!$F$2:$F$45,0),1)</f>
        <v>Trimble County 2</v>
      </c>
    </row>
    <row r="357" spans="1:4" x14ac:dyDescent="0.25">
      <c r="A357" s="1" t="s">
        <v>171</v>
      </c>
      <c r="B357" s="1">
        <v>6</v>
      </c>
      <c r="C357" s="1">
        <v>0</v>
      </c>
      <c r="D357" t="str">
        <f>INDEX('CTS Data'!$G$2:$G$45,MATCH('CTS Data'!A357,'CTS Data'!$F$2:$F$45,0),1)</f>
        <v>Trimble County 2</v>
      </c>
    </row>
    <row r="358" spans="1:4" x14ac:dyDescent="0.25">
      <c r="A358" s="1" t="s">
        <v>171</v>
      </c>
      <c r="B358" s="1">
        <v>7</v>
      </c>
      <c r="C358" s="1">
        <v>178265</v>
      </c>
      <c r="D358" t="str">
        <f>INDEX('CTS Data'!$G$2:$G$45,MATCH('CTS Data'!A358,'CTS Data'!$F$2:$F$45,0),1)</f>
        <v>Trimble County 2</v>
      </c>
    </row>
    <row r="359" spans="1:4" x14ac:dyDescent="0.25">
      <c r="A359" s="1" t="s">
        <v>171</v>
      </c>
      <c r="B359" s="1">
        <v>8</v>
      </c>
      <c r="C359" s="1">
        <v>385887</v>
      </c>
      <c r="D359" t="str">
        <f>INDEX('CTS Data'!$G$2:$G$45,MATCH('CTS Data'!A359,'CTS Data'!$F$2:$F$45,0),1)</f>
        <v>Trimble County 2</v>
      </c>
    </row>
    <row r="360" spans="1:4" x14ac:dyDescent="0.25">
      <c r="A360" s="1" t="s">
        <v>171</v>
      </c>
      <c r="B360" s="1">
        <v>9</v>
      </c>
      <c r="C360" s="1">
        <v>371964</v>
      </c>
      <c r="D360" t="str">
        <f>INDEX('CTS Data'!$G$2:$G$45,MATCH('CTS Data'!A360,'CTS Data'!$F$2:$F$45,0),1)</f>
        <v>Trimble County 2</v>
      </c>
    </row>
    <row r="361" spans="1:4" x14ac:dyDescent="0.25">
      <c r="A361" s="1" t="s">
        <v>171</v>
      </c>
      <c r="B361" s="1">
        <v>10</v>
      </c>
      <c r="C361" s="1">
        <v>71107</v>
      </c>
      <c r="D361" t="str">
        <f>INDEX('CTS Data'!$G$2:$G$45,MATCH('CTS Data'!A361,'CTS Data'!$F$2:$F$45,0),1)</f>
        <v>Trimble County 2</v>
      </c>
    </row>
    <row r="362" spans="1:4" x14ac:dyDescent="0.25">
      <c r="A362" s="1" t="s">
        <v>170</v>
      </c>
      <c r="B362" s="1">
        <v>1</v>
      </c>
      <c r="C362" s="1">
        <v>17193</v>
      </c>
      <c r="D362" t="str">
        <f>INDEX('CTS Data'!$G$2:$G$45,MATCH('CTS Data'!A362,'CTS Data'!$F$2:$F$45,0),1)</f>
        <v>Trimble Co 05</v>
      </c>
    </row>
    <row r="363" spans="1:4" x14ac:dyDescent="0.25">
      <c r="A363" s="1" t="s">
        <v>170</v>
      </c>
      <c r="B363" s="1">
        <v>2</v>
      </c>
      <c r="C363" s="1">
        <v>17100</v>
      </c>
      <c r="D363" t="str">
        <f>INDEX('CTS Data'!$G$2:$G$45,MATCH('CTS Data'!A363,'CTS Data'!$F$2:$F$45,0),1)</f>
        <v>Trimble Co 05</v>
      </c>
    </row>
    <row r="364" spans="1:4" x14ac:dyDescent="0.25">
      <c r="A364" s="1" t="s">
        <v>170</v>
      </c>
      <c r="B364" s="1">
        <v>3</v>
      </c>
      <c r="C364" s="1">
        <v>42160</v>
      </c>
      <c r="D364" t="str">
        <f>INDEX('CTS Data'!$G$2:$G$45,MATCH('CTS Data'!A364,'CTS Data'!$F$2:$F$45,0),1)</f>
        <v>Trimble Co 05</v>
      </c>
    </row>
    <row r="365" spans="1:4" x14ac:dyDescent="0.25">
      <c r="A365" s="1" t="s">
        <v>170</v>
      </c>
      <c r="B365" s="1">
        <v>4</v>
      </c>
      <c r="C365" s="1">
        <v>27921</v>
      </c>
      <c r="D365" t="str">
        <f>INDEX('CTS Data'!$G$2:$G$45,MATCH('CTS Data'!A365,'CTS Data'!$F$2:$F$45,0),1)</f>
        <v>Trimble Co 05</v>
      </c>
    </row>
    <row r="366" spans="1:4" x14ac:dyDescent="0.25">
      <c r="A366" s="1" t="s">
        <v>170</v>
      </c>
      <c r="B366" s="1">
        <v>5</v>
      </c>
      <c r="C366" s="1">
        <v>6940</v>
      </c>
      <c r="D366" t="str">
        <f>INDEX('CTS Data'!$G$2:$G$45,MATCH('CTS Data'!A366,'CTS Data'!$F$2:$F$45,0),1)</f>
        <v>Trimble Co 05</v>
      </c>
    </row>
    <row r="367" spans="1:4" x14ac:dyDescent="0.25">
      <c r="A367" s="1" t="s">
        <v>170</v>
      </c>
      <c r="B367" s="1">
        <v>6</v>
      </c>
      <c r="C367" s="1">
        <v>20561</v>
      </c>
      <c r="D367" t="str">
        <f>INDEX('CTS Data'!$G$2:$G$45,MATCH('CTS Data'!A367,'CTS Data'!$F$2:$F$45,0),1)</f>
        <v>Trimble Co 05</v>
      </c>
    </row>
    <row r="368" spans="1:4" x14ac:dyDescent="0.25">
      <c r="A368" s="1" t="s">
        <v>170</v>
      </c>
      <c r="B368" s="1">
        <v>7</v>
      </c>
      <c r="C368" s="1">
        <v>18873</v>
      </c>
      <c r="D368" t="str">
        <f>INDEX('CTS Data'!$G$2:$G$45,MATCH('CTS Data'!A368,'CTS Data'!$F$2:$F$45,0),1)</f>
        <v>Trimble Co 05</v>
      </c>
    </row>
    <row r="369" spans="1:4" x14ac:dyDescent="0.25">
      <c r="A369" s="1" t="s">
        <v>170</v>
      </c>
      <c r="B369" s="1">
        <v>8</v>
      </c>
      <c r="C369" s="1">
        <v>14374</v>
      </c>
      <c r="D369" t="str">
        <f>INDEX('CTS Data'!$G$2:$G$45,MATCH('CTS Data'!A369,'CTS Data'!$F$2:$F$45,0),1)</f>
        <v>Trimble Co 05</v>
      </c>
    </row>
    <row r="370" spans="1:4" x14ac:dyDescent="0.25">
      <c r="A370" s="1" t="s">
        <v>170</v>
      </c>
      <c r="B370" s="1">
        <v>9</v>
      </c>
      <c r="C370" s="1">
        <v>4566</v>
      </c>
      <c r="D370" t="str">
        <f>INDEX('CTS Data'!$G$2:$G$45,MATCH('CTS Data'!A370,'CTS Data'!$F$2:$F$45,0),1)</f>
        <v>Trimble Co 05</v>
      </c>
    </row>
    <row r="371" spans="1:4" x14ac:dyDescent="0.25">
      <c r="A371" s="1" t="s">
        <v>170</v>
      </c>
      <c r="B371" s="1">
        <v>10</v>
      </c>
      <c r="C371" s="1">
        <v>0</v>
      </c>
      <c r="D371" t="str">
        <f>INDEX('CTS Data'!$G$2:$G$45,MATCH('CTS Data'!A371,'CTS Data'!$F$2:$F$45,0),1)</f>
        <v>Trimble Co 05</v>
      </c>
    </row>
    <row r="372" spans="1:4" x14ac:dyDescent="0.25">
      <c r="A372" s="1" t="s">
        <v>169</v>
      </c>
      <c r="B372" s="1">
        <v>1</v>
      </c>
      <c r="C372" s="1">
        <v>20546</v>
      </c>
      <c r="D372" t="str">
        <f>INDEX('CTS Data'!$G$2:$G$45,MATCH('CTS Data'!A372,'CTS Data'!$F$2:$F$45,0),1)</f>
        <v>Trimble Co 06</v>
      </c>
    </row>
    <row r="373" spans="1:4" x14ac:dyDescent="0.25">
      <c r="A373" s="1" t="s">
        <v>169</v>
      </c>
      <c r="B373" s="1">
        <v>2</v>
      </c>
      <c r="C373" s="1">
        <v>612</v>
      </c>
      <c r="D373" t="str">
        <f>INDEX('CTS Data'!$G$2:$G$45,MATCH('CTS Data'!A373,'CTS Data'!$F$2:$F$45,0),1)</f>
        <v>Trimble Co 06</v>
      </c>
    </row>
    <row r="374" spans="1:4" x14ac:dyDescent="0.25">
      <c r="A374" s="1" t="s">
        <v>169</v>
      </c>
      <c r="B374" s="1">
        <v>3</v>
      </c>
      <c r="C374" s="1">
        <v>5210</v>
      </c>
      <c r="D374" t="str">
        <f>INDEX('CTS Data'!$G$2:$G$45,MATCH('CTS Data'!A374,'CTS Data'!$F$2:$F$45,0),1)</f>
        <v>Trimble Co 06</v>
      </c>
    </row>
    <row r="375" spans="1:4" x14ac:dyDescent="0.25">
      <c r="A375" s="1" t="s">
        <v>169</v>
      </c>
      <c r="B375" s="1">
        <v>4</v>
      </c>
      <c r="C375" s="1">
        <v>4035</v>
      </c>
      <c r="D375" t="str">
        <f>INDEX('CTS Data'!$G$2:$G$45,MATCH('CTS Data'!A375,'CTS Data'!$F$2:$F$45,0),1)</f>
        <v>Trimble Co 06</v>
      </c>
    </row>
    <row r="376" spans="1:4" x14ac:dyDescent="0.25">
      <c r="A376" s="1" t="s">
        <v>169</v>
      </c>
      <c r="B376" s="1">
        <v>5</v>
      </c>
      <c r="C376" s="1">
        <v>1692</v>
      </c>
      <c r="D376" t="str">
        <f>INDEX('CTS Data'!$G$2:$G$45,MATCH('CTS Data'!A376,'CTS Data'!$F$2:$F$45,0),1)</f>
        <v>Trimble Co 06</v>
      </c>
    </row>
    <row r="377" spans="1:4" x14ac:dyDescent="0.25">
      <c r="A377" s="1" t="s">
        <v>169</v>
      </c>
      <c r="B377" s="1">
        <v>6</v>
      </c>
      <c r="C377" s="1">
        <v>15914</v>
      </c>
      <c r="D377" t="str">
        <f>INDEX('CTS Data'!$G$2:$G$45,MATCH('CTS Data'!A377,'CTS Data'!$F$2:$F$45,0),1)</f>
        <v>Trimble Co 06</v>
      </c>
    </row>
    <row r="378" spans="1:4" x14ac:dyDescent="0.25">
      <c r="A378" s="1" t="s">
        <v>169</v>
      </c>
      <c r="B378" s="1">
        <v>7</v>
      </c>
      <c r="C378" s="1">
        <v>17419</v>
      </c>
      <c r="D378" t="str">
        <f>INDEX('CTS Data'!$G$2:$G$45,MATCH('CTS Data'!A378,'CTS Data'!$F$2:$F$45,0),1)</f>
        <v>Trimble Co 06</v>
      </c>
    </row>
    <row r="379" spans="1:4" x14ac:dyDescent="0.25">
      <c r="A379" s="1" t="s">
        <v>169</v>
      </c>
      <c r="B379" s="1">
        <v>8</v>
      </c>
      <c r="C379" s="1">
        <v>8292</v>
      </c>
      <c r="D379" t="str">
        <f>INDEX('CTS Data'!$G$2:$G$45,MATCH('CTS Data'!A379,'CTS Data'!$F$2:$F$45,0),1)</f>
        <v>Trimble Co 06</v>
      </c>
    </row>
    <row r="380" spans="1:4" x14ac:dyDescent="0.25">
      <c r="A380" s="1" t="s">
        <v>169</v>
      </c>
      <c r="B380" s="1">
        <v>9</v>
      </c>
      <c r="C380" s="1">
        <v>1715</v>
      </c>
      <c r="D380" t="str">
        <f>INDEX('CTS Data'!$G$2:$G$45,MATCH('CTS Data'!A380,'CTS Data'!$F$2:$F$45,0),1)</f>
        <v>Trimble Co 06</v>
      </c>
    </row>
    <row r="381" spans="1:4" x14ac:dyDescent="0.25">
      <c r="A381" s="1" t="s">
        <v>169</v>
      </c>
      <c r="B381" s="1">
        <v>10</v>
      </c>
      <c r="C381" s="1">
        <v>0</v>
      </c>
      <c r="D381" t="str">
        <f>INDEX('CTS Data'!$G$2:$G$45,MATCH('CTS Data'!A381,'CTS Data'!$F$2:$F$45,0),1)</f>
        <v>Trimble Co 06</v>
      </c>
    </row>
    <row r="382" spans="1:4" x14ac:dyDescent="0.25">
      <c r="A382" s="1" t="s">
        <v>168</v>
      </c>
      <c r="B382" s="1">
        <v>1</v>
      </c>
      <c r="C382" s="1">
        <v>24514</v>
      </c>
      <c r="D382" t="str">
        <f>INDEX('CTS Data'!$G$2:$G$45,MATCH('CTS Data'!A382,'CTS Data'!$F$2:$F$45,0),1)</f>
        <v>Trimble Co 07</v>
      </c>
    </row>
    <row r="383" spans="1:4" x14ac:dyDescent="0.25">
      <c r="A383" s="1" t="s">
        <v>168</v>
      </c>
      <c r="B383" s="1">
        <v>2</v>
      </c>
      <c r="C383" s="1">
        <v>11297</v>
      </c>
      <c r="D383" t="str">
        <f>INDEX('CTS Data'!$G$2:$G$45,MATCH('CTS Data'!A383,'CTS Data'!$F$2:$F$45,0),1)</f>
        <v>Trimble Co 07</v>
      </c>
    </row>
    <row r="384" spans="1:4" x14ac:dyDescent="0.25">
      <c r="A384" s="1" t="s">
        <v>168</v>
      </c>
      <c r="B384" s="1">
        <v>3</v>
      </c>
      <c r="C384" s="1">
        <v>19809</v>
      </c>
      <c r="D384" t="str">
        <f>INDEX('CTS Data'!$G$2:$G$45,MATCH('CTS Data'!A384,'CTS Data'!$F$2:$F$45,0),1)</f>
        <v>Trimble Co 07</v>
      </c>
    </row>
    <row r="385" spans="1:4" x14ac:dyDescent="0.25">
      <c r="A385" s="1" t="s">
        <v>168</v>
      </c>
      <c r="B385" s="1">
        <v>4</v>
      </c>
      <c r="C385" s="1">
        <v>21136</v>
      </c>
      <c r="D385" t="str">
        <f>INDEX('CTS Data'!$G$2:$G$45,MATCH('CTS Data'!A385,'CTS Data'!$F$2:$F$45,0),1)</f>
        <v>Trimble Co 07</v>
      </c>
    </row>
    <row r="386" spans="1:4" x14ac:dyDescent="0.25">
      <c r="A386" s="1" t="s">
        <v>168</v>
      </c>
      <c r="B386" s="1">
        <v>5</v>
      </c>
      <c r="C386" s="1">
        <v>8500</v>
      </c>
      <c r="D386" t="str">
        <f>INDEX('CTS Data'!$G$2:$G$45,MATCH('CTS Data'!A386,'CTS Data'!$F$2:$F$45,0),1)</f>
        <v>Trimble Co 07</v>
      </c>
    </row>
    <row r="387" spans="1:4" x14ac:dyDescent="0.25">
      <c r="A387" s="1" t="s">
        <v>168</v>
      </c>
      <c r="B387" s="1">
        <v>6</v>
      </c>
      <c r="C387" s="1">
        <v>24951</v>
      </c>
      <c r="D387" t="str">
        <f>INDEX('CTS Data'!$G$2:$G$45,MATCH('CTS Data'!A387,'CTS Data'!$F$2:$F$45,0),1)</f>
        <v>Trimble Co 07</v>
      </c>
    </row>
    <row r="388" spans="1:4" x14ac:dyDescent="0.25">
      <c r="A388" s="1" t="s">
        <v>168</v>
      </c>
      <c r="B388" s="1">
        <v>7</v>
      </c>
      <c r="C388" s="1">
        <v>19112</v>
      </c>
      <c r="D388" t="str">
        <f>INDEX('CTS Data'!$G$2:$G$45,MATCH('CTS Data'!A388,'CTS Data'!$F$2:$F$45,0),1)</f>
        <v>Trimble Co 07</v>
      </c>
    </row>
    <row r="389" spans="1:4" x14ac:dyDescent="0.25">
      <c r="A389" s="1" t="s">
        <v>168</v>
      </c>
      <c r="B389" s="1">
        <v>8</v>
      </c>
      <c r="C389" s="1">
        <v>13619</v>
      </c>
      <c r="D389" t="str">
        <f>INDEX('CTS Data'!$G$2:$G$45,MATCH('CTS Data'!A389,'CTS Data'!$F$2:$F$45,0),1)</f>
        <v>Trimble Co 07</v>
      </c>
    </row>
    <row r="390" spans="1:4" x14ac:dyDescent="0.25">
      <c r="A390" s="1" t="s">
        <v>168</v>
      </c>
      <c r="B390" s="1">
        <v>9</v>
      </c>
      <c r="C390" s="1">
        <v>9098</v>
      </c>
      <c r="D390" t="str">
        <f>INDEX('CTS Data'!$G$2:$G$45,MATCH('CTS Data'!A390,'CTS Data'!$F$2:$F$45,0),1)</f>
        <v>Trimble Co 07</v>
      </c>
    </row>
    <row r="391" spans="1:4" x14ac:dyDescent="0.25">
      <c r="A391" s="1" t="s">
        <v>168</v>
      </c>
      <c r="B391" s="1">
        <v>10</v>
      </c>
      <c r="C391" s="1">
        <v>0</v>
      </c>
      <c r="D391" t="str">
        <f>INDEX('CTS Data'!$G$2:$G$45,MATCH('CTS Data'!A391,'CTS Data'!$F$2:$F$45,0),1)</f>
        <v>Trimble Co 07</v>
      </c>
    </row>
    <row r="392" spans="1:4" x14ac:dyDescent="0.25">
      <c r="A392" s="1" t="s">
        <v>167</v>
      </c>
      <c r="B392" s="1">
        <v>1</v>
      </c>
      <c r="C392" s="1">
        <v>10013</v>
      </c>
      <c r="D392" t="str">
        <f>INDEX('CTS Data'!$G$2:$G$45,MATCH('CTS Data'!A392,'CTS Data'!$F$2:$F$45,0),1)</f>
        <v>Trimble Co 08</v>
      </c>
    </row>
    <row r="393" spans="1:4" x14ac:dyDescent="0.25">
      <c r="A393" s="1" t="s">
        <v>167</v>
      </c>
      <c r="B393" s="1">
        <v>2</v>
      </c>
      <c r="C393" s="1">
        <v>3491</v>
      </c>
      <c r="D393" t="str">
        <f>INDEX('CTS Data'!$G$2:$G$45,MATCH('CTS Data'!A393,'CTS Data'!$F$2:$F$45,0),1)</f>
        <v>Trimble Co 08</v>
      </c>
    </row>
    <row r="394" spans="1:4" x14ac:dyDescent="0.25">
      <c r="A394" s="1" t="s">
        <v>167</v>
      </c>
      <c r="B394" s="1">
        <v>3</v>
      </c>
      <c r="C394" s="1">
        <v>8660</v>
      </c>
      <c r="D394" t="str">
        <f>INDEX('CTS Data'!$G$2:$G$45,MATCH('CTS Data'!A394,'CTS Data'!$F$2:$F$45,0),1)</f>
        <v>Trimble Co 08</v>
      </c>
    </row>
    <row r="395" spans="1:4" x14ac:dyDescent="0.25">
      <c r="A395" s="1" t="s">
        <v>167</v>
      </c>
      <c r="B395" s="1">
        <v>4</v>
      </c>
      <c r="C395" s="1">
        <v>2906</v>
      </c>
      <c r="D395" t="str">
        <f>INDEX('CTS Data'!$G$2:$G$45,MATCH('CTS Data'!A395,'CTS Data'!$F$2:$F$45,0),1)</f>
        <v>Trimble Co 08</v>
      </c>
    </row>
    <row r="396" spans="1:4" x14ac:dyDescent="0.25">
      <c r="A396" s="1" t="s">
        <v>167</v>
      </c>
      <c r="B396" s="1">
        <v>5</v>
      </c>
      <c r="C396" s="1">
        <v>946</v>
      </c>
      <c r="D396" t="str">
        <f>INDEX('CTS Data'!$G$2:$G$45,MATCH('CTS Data'!A396,'CTS Data'!$F$2:$F$45,0),1)</f>
        <v>Trimble Co 08</v>
      </c>
    </row>
    <row r="397" spans="1:4" x14ac:dyDescent="0.25">
      <c r="A397" s="1" t="s">
        <v>167</v>
      </c>
      <c r="B397" s="1">
        <v>6</v>
      </c>
      <c r="C397" s="1">
        <v>1473</v>
      </c>
      <c r="D397" t="str">
        <f>INDEX('CTS Data'!$G$2:$G$45,MATCH('CTS Data'!A397,'CTS Data'!$F$2:$F$45,0),1)</f>
        <v>Trimble Co 08</v>
      </c>
    </row>
    <row r="398" spans="1:4" x14ac:dyDescent="0.25">
      <c r="A398" s="1" t="s">
        <v>167</v>
      </c>
      <c r="B398" s="1">
        <v>7</v>
      </c>
      <c r="C398" s="1">
        <v>6709</v>
      </c>
      <c r="D398" t="str">
        <f>INDEX('CTS Data'!$G$2:$G$45,MATCH('CTS Data'!A398,'CTS Data'!$F$2:$F$45,0),1)</f>
        <v>Trimble Co 08</v>
      </c>
    </row>
    <row r="399" spans="1:4" x14ac:dyDescent="0.25">
      <c r="A399" s="1" t="s">
        <v>167</v>
      </c>
      <c r="B399" s="1">
        <v>8</v>
      </c>
      <c r="C399" s="1">
        <v>2596</v>
      </c>
      <c r="D399" t="str">
        <f>INDEX('CTS Data'!$G$2:$G$45,MATCH('CTS Data'!A399,'CTS Data'!$F$2:$F$45,0),1)</f>
        <v>Trimble Co 08</v>
      </c>
    </row>
    <row r="400" spans="1:4" x14ac:dyDescent="0.25">
      <c r="A400" s="1" t="s">
        <v>167</v>
      </c>
      <c r="B400" s="1">
        <v>9</v>
      </c>
      <c r="C400" s="1">
        <v>2938</v>
      </c>
      <c r="D400" t="str">
        <f>INDEX('CTS Data'!$G$2:$G$45,MATCH('CTS Data'!A400,'CTS Data'!$F$2:$F$45,0),1)</f>
        <v>Trimble Co 08</v>
      </c>
    </row>
    <row r="401" spans="1:4" x14ac:dyDescent="0.25">
      <c r="A401" s="1" t="s">
        <v>167</v>
      </c>
      <c r="B401" s="1">
        <v>10</v>
      </c>
      <c r="C401" s="1">
        <v>0</v>
      </c>
      <c r="D401" t="str">
        <f>INDEX('CTS Data'!$G$2:$G$45,MATCH('CTS Data'!A401,'CTS Data'!$F$2:$F$45,0),1)</f>
        <v>Trimble Co 08</v>
      </c>
    </row>
    <row r="402" spans="1:4" x14ac:dyDescent="0.25">
      <c r="A402" s="1" t="s">
        <v>166</v>
      </c>
      <c r="B402" s="1">
        <v>1</v>
      </c>
      <c r="C402" s="1">
        <v>22836</v>
      </c>
      <c r="D402" t="str">
        <f>INDEX('CTS Data'!$G$2:$G$45,MATCH('CTS Data'!A402,'CTS Data'!$F$2:$F$45,0),1)</f>
        <v>Trimble Co 09</v>
      </c>
    </row>
    <row r="403" spans="1:4" x14ac:dyDescent="0.25">
      <c r="A403" s="1" t="s">
        <v>166</v>
      </c>
      <c r="B403" s="1">
        <v>2</v>
      </c>
      <c r="C403" s="1">
        <v>10673</v>
      </c>
      <c r="D403" t="str">
        <f>INDEX('CTS Data'!$G$2:$G$45,MATCH('CTS Data'!A403,'CTS Data'!$F$2:$F$45,0),1)</f>
        <v>Trimble Co 09</v>
      </c>
    </row>
    <row r="404" spans="1:4" x14ac:dyDescent="0.25">
      <c r="A404" s="1" t="s">
        <v>166</v>
      </c>
      <c r="B404" s="1">
        <v>3</v>
      </c>
      <c r="C404" s="1">
        <v>3799</v>
      </c>
      <c r="D404" t="str">
        <f>INDEX('CTS Data'!$G$2:$G$45,MATCH('CTS Data'!A404,'CTS Data'!$F$2:$F$45,0),1)</f>
        <v>Trimble Co 09</v>
      </c>
    </row>
    <row r="405" spans="1:4" x14ac:dyDescent="0.25">
      <c r="A405" s="1" t="s">
        <v>166</v>
      </c>
      <c r="B405" s="1">
        <v>4</v>
      </c>
      <c r="C405" s="1">
        <v>0</v>
      </c>
      <c r="D405" t="str">
        <f>INDEX('CTS Data'!$G$2:$G$45,MATCH('CTS Data'!A405,'CTS Data'!$F$2:$F$45,0),1)</f>
        <v>Trimble Co 09</v>
      </c>
    </row>
    <row r="406" spans="1:4" x14ac:dyDescent="0.25">
      <c r="A406" s="1" t="s">
        <v>166</v>
      </c>
      <c r="B406" s="1">
        <v>5</v>
      </c>
      <c r="C406" s="1">
        <v>11876</v>
      </c>
      <c r="D406" t="str">
        <f>INDEX('CTS Data'!$G$2:$G$45,MATCH('CTS Data'!A406,'CTS Data'!$F$2:$F$45,0),1)</f>
        <v>Trimble Co 09</v>
      </c>
    </row>
    <row r="407" spans="1:4" x14ac:dyDescent="0.25">
      <c r="A407" s="1" t="s">
        <v>166</v>
      </c>
      <c r="B407" s="1">
        <v>6</v>
      </c>
      <c r="C407" s="1">
        <v>20648</v>
      </c>
      <c r="D407" t="str">
        <f>INDEX('CTS Data'!$G$2:$G$45,MATCH('CTS Data'!A407,'CTS Data'!$F$2:$F$45,0),1)</f>
        <v>Trimble Co 09</v>
      </c>
    </row>
    <row r="408" spans="1:4" x14ac:dyDescent="0.25">
      <c r="A408" s="1" t="s">
        <v>166</v>
      </c>
      <c r="B408" s="1">
        <v>7</v>
      </c>
      <c r="C408" s="1">
        <v>25220</v>
      </c>
      <c r="D408" t="str">
        <f>INDEX('CTS Data'!$G$2:$G$45,MATCH('CTS Data'!A408,'CTS Data'!$F$2:$F$45,0),1)</f>
        <v>Trimble Co 09</v>
      </c>
    </row>
    <row r="409" spans="1:4" x14ac:dyDescent="0.25">
      <c r="A409" s="1" t="s">
        <v>166</v>
      </c>
      <c r="B409" s="1">
        <v>8</v>
      </c>
      <c r="C409" s="1">
        <v>22216</v>
      </c>
      <c r="D409" t="str">
        <f>INDEX('CTS Data'!$G$2:$G$45,MATCH('CTS Data'!A409,'CTS Data'!$F$2:$F$45,0),1)</f>
        <v>Trimble Co 09</v>
      </c>
    </row>
    <row r="410" spans="1:4" x14ac:dyDescent="0.25">
      <c r="A410" s="1" t="s">
        <v>166</v>
      </c>
      <c r="B410" s="1">
        <v>9</v>
      </c>
      <c r="C410" s="1">
        <v>13423</v>
      </c>
      <c r="D410" t="str">
        <f>INDEX('CTS Data'!$G$2:$G$45,MATCH('CTS Data'!A410,'CTS Data'!$F$2:$F$45,0),1)</f>
        <v>Trimble Co 09</v>
      </c>
    </row>
    <row r="411" spans="1:4" x14ac:dyDescent="0.25">
      <c r="A411" s="1" t="s">
        <v>166</v>
      </c>
      <c r="B411" s="1">
        <v>10</v>
      </c>
      <c r="C411" s="1">
        <v>3439</v>
      </c>
      <c r="D411" t="str">
        <f>INDEX('CTS Data'!$G$2:$G$45,MATCH('CTS Data'!A411,'CTS Data'!$F$2:$F$45,0),1)</f>
        <v>Trimble Co 09</v>
      </c>
    </row>
    <row r="412" spans="1:4" x14ac:dyDescent="0.25">
      <c r="A412" s="1" t="s">
        <v>165</v>
      </c>
      <c r="B412" s="1">
        <v>1</v>
      </c>
      <c r="C412" s="1">
        <v>6</v>
      </c>
      <c r="D412" t="str">
        <f>INDEX('CTS Data'!$G$2:$G$45,MATCH('CTS Data'!A412,'CTS Data'!$F$2:$F$45,0),1)</f>
        <v>Zorn 1</v>
      </c>
    </row>
    <row r="413" spans="1:4" x14ac:dyDescent="0.25">
      <c r="A413" s="1" t="s">
        <v>165</v>
      </c>
      <c r="B413" s="1">
        <v>2</v>
      </c>
      <c r="C413" s="1">
        <v>0</v>
      </c>
      <c r="D413" t="str">
        <f>INDEX('CTS Data'!$G$2:$G$45,MATCH('CTS Data'!A413,'CTS Data'!$F$2:$F$45,0),1)</f>
        <v>Zorn 1</v>
      </c>
    </row>
    <row r="414" spans="1:4" x14ac:dyDescent="0.25">
      <c r="A414" s="1" t="s">
        <v>165</v>
      </c>
      <c r="B414" s="1">
        <v>3</v>
      </c>
      <c r="C414" s="1">
        <v>0</v>
      </c>
      <c r="D414" t="str">
        <f>INDEX('CTS Data'!$G$2:$G$45,MATCH('CTS Data'!A414,'CTS Data'!$F$2:$F$45,0),1)</f>
        <v>Zorn 1</v>
      </c>
    </row>
    <row r="415" spans="1:4" x14ac:dyDescent="0.25">
      <c r="A415" s="1" t="s">
        <v>165</v>
      </c>
      <c r="B415" s="1">
        <v>4</v>
      </c>
      <c r="C415" s="1">
        <v>6</v>
      </c>
      <c r="D415" t="str">
        <f>INDEX('CTS Data'!$G$2:$G$45,MATCH('CTS Data'!A415,'CTS Data'!$F$2:$F$45,0),1)</f>
        <v>Zorn 1</v>
      </c>
    </row>
    <row r="416" spans="1:4" x14ac:dyDescent="0.25">
      <c r="A416" s="1" t="s">
        <v>165</v>
      </c>
      <c r="B416" s="1">
        <v>5</v>
      </c>
      <c r="C416" s="1">
        <v>0</v>
      </c>
      <c r="D416" t="str">
        <f>INDEX('CTS Data'!$G$2:$G$45,MATCH('CTS Data'!A416,'CTS Data'!$F$2:$F$45,0),1)</f>
        <v>Zorn 1</v>
      </c>
    </row>
    <row r="417" spans="1:4" x14ac:dyDescent="0.25">
      <c r="A417" s="1" t="s">
        <v>165</v>
      </c>
      <c r="B417" s="1">
        <v>6</v>
      </c>
      <c r="C417" s="1">
        <v>41</v>
      </c>
      <c r="D417" t="str">
        <f>INDEX('CTS Data'!$G$2:$G$45,MATCH('CTS Data'!A417,'CTS Data'!$F$2:$F$45,0),1)</f>
        <v>Zorn 1</v>
      </c>
    </row>
    <row r="418" spans="1:4" x14ac:dyDescent="0.25">
      <c r="A418" s="1" t="s">
        <v>165</v>
      </c>
      <c r="B418" s="1">
        <v>7</v>
      </c>
      <c r="C418" s="1">
        <v>21</v>
      </c>
      <c r="D418" t="str">
        <f>INDEX('CTS Data'!$G$2:$G$45,MATCH('CTS Data'!A418,'CTS Data'!$F$2:$F$45,0),1)</f>
        <v>Zorn 1</v>
      </c>
    </row>
    <row r="419" spans="1:4" x14ac:dyDescent="0.25">
      <c r="A419" s="1" t="s">
        <v>165</v>
      </c>
      <c r="B419" s="1">
        <v>8</v>
      </c>
      <c r="C419" s="1">
        <v>39</v>
      </c>
      <c r="D419" t="str">
        <f>INDEX('CTS Data'!$G$2:$G$45,MATCH('CTS Data'!A419,'CTS Data'!$F$2:$F$45,0),1)</f>
        <v>Zorn 1</v>
      </c>
    </row>
    <row r="420" spans="1:4" x14ac:dyDescent="0.25">
      <c r="A420" s="1" t="s">
        <v>165</v>
      </c>
      <c r="B420" s="1">
        <v>9</v>
      </c>
      <c r="C420" s="1">
        <v>16</v>
      </c>
      <c r="D420" t="str">
        <f>INDEX('CTS Data'!$G$2:$G$45,MATCH('CTS Data'!A420,'CTS Data'!$F$2:$F$45,0),1)</f>
        <v>Zorn 1</v>
      </c>
    </row>
    <row r="421" spans="1:4" x14ac:dyDescent="0.25">
      <c r="A421" s="1" t="s">
        <v>165</v>
      </c>
      <c r="B421" s="1">
        <v>10</v>
      </c>
      <c r="C421" s="1">
        <v>3</v>
      </c>
      <c r="D421" t="str">
        <f>INDEX('CTS Data'!$G$2:$G$45,MATCH('CTS Data'!A421,'CTS Data'!$F$2:$F$45,0),1)</f>
        <v>Zorn 1</v>
      </c>
    </row>
    <row r="422" spans="1:4" x14ac:dyDescent="0.25">
      <c r="A422" s="1" t="s">
        <v>145</v>
      </c>
      <c r="B422" s="1">
        <v>1</v>
      </c>
      <c r="C422" s="1">
        <v>78329</v>
      </c>
      <c r="D422" t="str">
        <f>INDEX('CTS Data'!$G$2:$G$45,MATCH('CTS Data'!A422,'CTS Data'!$F$2:$F$45,0),1)</f>
        <v>OVEC</v>
      </c>
    </row>
    <row r="423" spans="1:4" x14ac:dyDescent="0.25">
      <c r="A423" s="1" t="s">
        <v>145</v>
      </c>
      <c r="B423" s="1">
        <v>2</v>
      </c>
      <c r="C423" s="1">
        <v>71325</v>
      </c>
      <c r="D423" t="str">
        <f>INDEX('CTS Data'!$G$2:$G$45,MATCH('CTS Data'!A423,'CTS Data'!$F$2:$F$45,0),1)</f>
        <v>OVEC</v>
      </c>
    </row>
    <row r="424" spans="1:4" x14ac:dyDescent="0.25">
      <c r="A424" s="1" t="s">
        <v>145</v>
      </c>
      <c r="B424" s="1">
        <v>3</v>
      </c>
      <c r="C424" s="1">
        <v>56635</v>
      </c>
      <c r="D424" t="str">
        <f>INDEX('CTS Data'!$G$2:$G$45,MATCH('CTS Data'!A424,'CTS Data'!$F$2:$F$45,0),1)</f>
        <v>OVEC</v>
      </c>
    </row>
    <row r="425" spans="1:4" x14ac:dyDescent="0.25">
      <c r="A425" s="1" t="s">
        <v>145</v>
      </c>
      <c r="B425" s="1">
        <v>4</v>
      </c>
      <c r="C425" s="1">
        <v>47317</v>
      </c>
      <c r="D425" t="str">
        <f>INDEX('CTS Data'!$G$2:$G$45,MATCH('CTS Data'!A425,'CTS Data'!$F$2:$F$45,0),1)</f>
        <v>OVEC</v>
      </c>
    </row>
    <row r="426" spans="1:4" x14ac:dyDescent="0.25">
      <c r="A426" s="1" t="s">
        <v>145</v>
      </c>
      <c r="B426" s="1">
        <v>5</v>
      </c>
      <c r="C426" s="1">
        <v>70333</v>
      </c>
      <c r="D426" t="str">
        <f>INDEX('CTS Data'!$G$2:$G$45,MATCH('CTS Data'!A426,'CTS Data'!$F$2:$F$45,0),1)</f>
        <v>OVEC</v>
      </c>
    </row>
    <row r="427" spans="1:4" x14ac:dyDescent="0.25">
      <c r="A427" s="1" t="s">
        <v>145</v>
      </c>
      <c r="B427" s="1">
        <v>6</v>
      </c>
      <c r="C427" s="1">
        <v>91718</v>
      </c>
      <c r="D427" t="str">
        <f>INDEX('CTS Data'!$G$2:$G$45,MATCH('CTS Data'!A427,'CTS Data'!$F$2:$F$45,0),1)</f>
        <v>OVEC</v>
      </c>
    </row>
    <row r="428" spans="1:4" x14ac:dyDescent="0.25">
      <c r="A428" s="1" t="s">
        <v>145</v>
      </c>
      <c r="B428" s="1">
        <v>7</v>
      </c>
      <c r="C428" s="1">
        <v>94046</v>
      </c>
      <c r="D428" t="str">
        <f>INDEX('CTS Data'!$G$2:$G$45,MATCH('CTS Data'!A428,'CTS Data'!$F$2:$F$45,0),1)</f>
        <v>OVEC</v>
      </c>
    </row>
    <row r="429" spans="1:4" x14ac:dyDescent="0.25">
      <c r="A429" s="1" t="s">
        <v>145</v>
      </c>
      <c r="B429" s="1">
        <v>8</v>
      </c>
      <c r="C429" s="1">
        <v>80828</v>
      </c>
      <c r="D429" t="str">
        <f>INDEX('CTS Data'!$G$2:$G$45,MATCH('CTS Data'!A429,'CTS Data'!$F$2:$F$45,0),1)</f>
        <v>OVEC</v>
      </c>
    </row>
    <row r="430" spans="1:4" x14ac:dyDescent="0.25">
      <c r="A430" s="1" t="s">
        <v>145</v>
      </c>
      <c r="B430" s="1">
        <v>9</v>
      </c>
      <c r="C430" s="1">
        <v>81631</v>
      </c>
      <c r="D430" t="str">
        <f>INDEX('CTS Data'!$G$2:$G$45,MATCH('CTS Data'!A430,'CTS Data'!$F$2:$F$45,0),1)</f>
        <v>OVEC</v>
      </c>
    </row>
    <row r="431" spans="1:4" x14ac:dyDescent="0.25">
      <c r="A431" s="1" t="s">
        <v>145</v>
      </c>
      <c r="B431" s="1">
        <v>10</v>
      </c>
      <c r="C431" s="1">
        <v>10130</v>
      </c>
      <c r="D431" t="str">
        <f>INDEX('CTS Data'!$G$2:$G$45,MATCH('CTS Data'!A431,'CTS Data'!$F$2:$F$45,0),1)</f>
        <v>OVEC</v>
      </c>
    </row>
    <row r="432" spans="1:4" x14ac:dyDescent="0.25">
      <c r="A432" s="1" t="s">
        <v>213</v>
      </c>
      <c r="B432" s="1">
        <v>4</v>
      </c>
      <c r="C432" s="1">
        <v>43</v>
      </c>
      <c r="D432" t="str">
        <f>INDEX('CTS Data'!$G$2:$G$45,MATCH('CTS Data'!A432,'CTS Data'!$F$2:$F$45,0),1)</f>
        <v>Brown Solar</v>
      </c>
    </row>
    <row r="433" spans="1:4" x14ac:dyDescent="0.25">
      <c r="A433" s="1" t="s">
        <v>213</v>
      </c>
      <c r="B433" s="1">
        <v>5</v>
      </c>
      <c r="C433" s="1">
        <v>1319</v>
      </c>
      <c r="D433" t="str">
        <f>INDEX('CTS Data'!$G$2:$G$45,MATCH('CTS Data'!A433,'CTS Data'!$F$2:$F$45,0),1)</f>
        <v>Brown Solar</v>
      </c>
    </row>
    <row r="434" spans="1:4" x14ac:dyDescent="0.25">
      <c r="A434" s="1" t="s">
        <v>213</v>
      </c>
      <c r="B434" s="1">
        <v>6</v>
      </c>
      <c r="C434" s="1">
        <v>2038</v>
      </c>
      <c r="D434" t="str">
        <f>INDEX('CTS Data'!$G$2:$G$45,MATCH('CTS Data'!A434,'CTS Data'!$F$2:$F$45,0),1)</f>
        <v>Brown Solar</v>
      </c>
    </row>
    <row r="435" spans="1:4" x14ac:dyDescent="0.25">
      <c r="A435" s="1" t="s">
        <v>213</v>
      </c>
      <c r="B435" s="1">
        <v>7</v>
      </c>
      <c r="C435" s="1">
        <v>1779</v>
      </c>
      <c r="D435" t="str">
        <f>INDEX('CTS Data'!$G$2:$G$45,MATCH('CTS Data'!A435,'CTS Data'!$F$2:$F$45,0),1)</f>
        <v>Brown Solar</v>
      </c>
    </row>
    <row r="436" spans="1:4" x14ac:dyDescent="0.25">
      <c r="A436" s="1" t="s">
        <v>213</v>
      </c>
      <c r="B436" s="1">
        <v>8</v>
      </c>
      <c r="C436" s="1">
        <v>1755</v>
      </c>
      <c r="D436" t="str">
        <f>INDEX('CTS Data'!$G$2:$G$45,MATCH('CTS Data'!A436,'CTS Data'!$F$2:$F$45,0),1)</f>
        <v>Brown Solar</v>
      </c>
    </row>
    <row r="437" spans="1:4" x14ac:dyDescent="0.25">
      <c r="A437" s="1" t="s">
        <v>213</v>
      </c>
      <c r="B437" s="1">
        <v>9</v>
      </c>
      <c r="C437" s="1">
        <v>1759</v>
      </c>
      <c r="D437" t="str">
        <f>INDEX('CTS Data'!$G$2:$G$45,MATCH('CTS Data'!A437,'CTS Data'!$F$2:$F$45,0),1)</f>
        <v>Brown Solar</v>
      </c>
    </row>
    <row r="438" spans="1:4" x14ac:dyDescent="0.25">
      <c r="A438" s="1" t="s">
        <v>213</v>
      </c>
      <c r="B438" s="1">
        <v>10</v>
      </c>
      <c r="C438" s="1">
        <v>312</v>
      </c>
      <c r="D438" t="str">
        <f>INDEX('CTS Data'!$G$2:$G$45,MATCH('CTS Data'!A438,'CTS Data'!$F$2:$F$45,0),1)</f>
        <v>Brown Solar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277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RowHeight="15" x14ac:dyDescent="0.25"/>
  <cols>
    <col min="1" max="1" width="5" bestFit="1" customWidth="1"/>
    <col min="2" max="2" width="10.85546875" bestFit="1" customWidth="1"/>
    <col min="3" max="3" width="7.28515625" bestFit="1" customWidth="1"/>
    <col min="4" max="4" width="16.28515625" bestFit="1" customWidth="1"/>
    <col min="5" max="5" width="7" bestFit="1" customWidth="1"/>
    <col min="6" max="6" width="8.5703125" bestFit="1" customWidth="1"/>
    <col min="7" max="7" width="7.5703125" bestFit="1" customWidth="1"/>
    <col min="8" max="8" width="5" bestFit="1" customWidth="1"/>
    <col min="9" max="9" width="9" bestFit="1" customWidth="1"/>
    <col min="11" max="11" width="6.140625" bestFit="1" customWidth="1"/>
    <col min="12" max="12" width="12.42578125" bestFit="1" customWidth="1"/>
    <col min="13" max="13" width="8.7109375" bestFit="1" customWidth="1"/>
    <col min="14" max="15" width="8" bestFit="1" customWidth="1"/>
    <col min="16" max="16" width="5.140625" bestFit="1" customWidth="1"/>
    <col min="17" max="17" width="5.42578125" bestFit="1" customWidth="1"/>
    <col min="18" max="18" width="15.28515625" bestFit="1" customWidth="1"/>
    <col min="19" max="19" width="15.5703125" bestFit="1" customWidth="1"/>
    <col min="20" max="20" width="7.7109375" bestFit="1" customWidth="1"/>
    <col min="21" max="21" width="10.140625" bestFit="1" customWidth="1"/>
    <col min="22" max="22" width="9.7109375" bestFit="1" customWidth="1"/>
    <col min="24" max="24" width="16.140625" bestFit="1" customWidth="1"/>
  </cols>
  <sheetData>
    <row r="1" spans="1:2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124</v>
      </c>
      <c r="W1" t="s">
        <v>125</v>
      </c>
      <c r="X1" t="s">
        <v>132</v>
      </c>
      <c r="Y1" t="s">
        <v>146</v>
      </c>
      <c r="Z1" t="s">
        <v>147</v>
      </c>
      <c r="AA1" t="s">
        <v>133</v>
      </c>
    </row>
    <row r="2" spans="1:27" x14ac:dyDescent="0.25">
      <c r="A2" s="1" t="s">
        <v>21</v>
      </c>
      <c r="B2" s="1" t="s">
        <v>22</v>
      </c>
      <c r="C2" s="1">
        <v>1</v>
      </c>
      <c r="D2" s="1" t="s">
        <v>23</v>
      </c>
      <c r="E2" s="1">
        <v>23.2</v>
      </c>
      <c r="F2" s="1">
        <v>0</v>
      </c>
      <c r="G2" s="1">
        <v>29.1</v>
      </c>
      <c r="H2" s="1">
        <v>3</v>
      </c>
      <c r="I2" s="1">
        <v>267.89999999999998</v>
      </c>
      <c r="J2" s="1">
        <v>11555</v>
      </c>
      <c r="K2" s="1">
        <v>527</v>
      </c>
      <c r="L2" s="1">
        <v>286.10000000000002</v>
      </c>
      <c r="M2" s="1">
        <v>766</v>
      </c>
      <c r="N2" s="1">
        <v>2</v>
      </c>
      <c r="O2" s="1">
        <v>37</v>
      </c>
      <c r="P2" s="1">
        <v>0</v>
      </c>
      <c r="Q2" s="1">
        <v>49</v>
      </c>
      <c r="R2" s="1">
        <v>35.15</v>
      </c>
      <c r="S2" s="1">
        <v>36.75</v>
      </c>
      <c r="T2" s="1">
        <v>852</v>
      </c>
      <c r="U2" s="1" t="s">
        <v>164</v>
      </c>
      <c r="V2" s="2">
        <f>DATE(A2,INDEX(Map!$H$1:$H$12,MATCH(B2,Map!$G$1:$G$12,0),0),1)</f>
        <v>42370</v>
      </c>
      <c r="W2" t="str">
        <f>IF(AND(V2&gt;=Map!$K$2,V2&lt;=Map!$L$2),"Base",IF(AND(V2&gt;=Map!$K$3,V2&lt;=Map!$L$3),"Fcst","N/A"))</f>
        <v>N/A</v>
      </c>
      <c r="X2" t="str">
        <f>INDEX(Map!$B$2:$B$86,MATCH(D2,Map!$A$2:$A$86,0),0)</f>
        <v>Brown 1</v>
      </c>
      <c r="Y2" s="7">
        <f>IF(INDEX(Map!$C$2:$C$86,MATCH(D2,Map!$A$2:$A$86,0),0)="","N/A",E2*INDEX(Map!$C$2:$C$86,MATCH(D2,Map!$A$2:$A$86,0),0))</f>
        <v>23.2</v>
      </c>
      <c r="Z2" s="7" t="str">
        <f>IF(INDEX(Map!$D$2:$D$86,MATCH(D2,Map!$A$2:$A$86,0),0)="","N/A",E2*INDEX(Map!$D$2:$D$86,MATCH(D2,Map!$A$2:$A$86,0),0))</f>
        <v>N/A</v>
      </c>
      <c r="AA2" t="str">
        <f>INDEX(Map!$E$2:$E$86,MATCH(D2,Map!$A$2:$A$86,0),0)</f>
        <v>Coal</v>
      </c>
    </row>
    <row r="3" spans="1:27" x14ac:dyDescent="0.25">
      <c r="A3" s="1" t="s">
        <v>21</v>
      </c>
      <c r="B3" s="1" t="s">
        <v>22</v>
      </c>
      <c r="C3" s="1">
        <v>2</v>
      </c>
      <c r="D3" s="1" t="s">
        <v>24</v>
      </c>
      <c r="E3" s="1">
        <v>42.9</v>
      </c>
      <c r="F3" s="1">
        <v>0</v>
      </c>
      <c r="G3" s="1">
        <v>34.4</v>
      </c>
      <c r="H3" s="1">
        <v>1</v>
      </c>
      <c r="I3" s="1">
        <v>468.3</v>
      </c>
      <c r="J3" s="1">
        <v>10905</v>
      </c>
      <c r="K3" s="1">
        <v>610</v>
      </c>
      <c r="L3" s="1">
        <v>286.10000000000002</v>
      </c>
      <c r="M3" s="1">
        <v>1340</v>
      </c>
      <c r="N3" s="1">
        <v>1</v>
      </c>
      <c r="O3" s="1">
        <v>15</v>
      </c>
      <c r="P3" s="1">
        <v>0</v>
      </c>
      <c r="Q3" s="1">
        <v>102</v>
      </c>
      <c r="R3" s="1">
        <v>33.56</v>
      </c>
      <c r="S3" s="1">
        <v>33.92</v>
      </c>
      <c r="T3" s="1">
        <v>1457</v>
      </c>
      <c r="U3" s="3" t="str">
        <f>U2</f>
        <v>2017Plan</v>
      </c>
      <c r="V3" s="2">
        <f>DATE(A3,INDEX(Map!$H$1:$H$12,MATCH(B3,Map!$G$1:$G$12,0),0),1)</f>
        <v>42370</v>
      </c>
      <c r="W3" t="str">
        <f>IF(AND(V3&gt;=Map!$K$2,V3&lt;=Map!$L$2),"Base",IF(AND(V3&gt;=Map!$K$3,V3&lt;=Map!$L$3),"Fcst","N/A"))</f>
        <v>N/A</v>
      </c>
      <c r="X3" t="str">
        <f>INDEX(Map!$B$2:$B$86,MATCH(D3,Map!$A$2:$A$86,0),0)</f>
        <v>Brown 2</v>
      </c>
      <c r="Y3" s="7">
        <f>IF(INDEX(Map!$C$2:$C$86,MATCH(D3,Map!$A$2:$A$86,0),0)="","N/A",E3*INDEX(Map!$C$2:$C$86,MATCH(D3,Map!$A$2:$A$86,0),0))</f>
        <v>42.9</v>
      </c>
      <c r="Z3" s="7" t="str">
        <f>IF(INDEX(Map!$D$2:$D$86,MATCH(D3,Map!$A$2:$A$86,0),0)="","N/A",E3*INDEX(Map!$D$2:$D$86,MATCH(D3,Map!$A$2:$A$86,0),0))</f>
        <v>N/A</v>
      </c>
      <c r="AA3" t="str">
        <f>INDEX(Map!$E$2:$E$86,MATCH(D3,Map!$A$2:$A$86,0),0)</f>
        <v>Coal</v>
      </c>
    </row>
    <row r="4" spans="1:27" x14ac:dyDescent="0.25">
      <c r="A4" s="1" t="s">
        <v>21</v>
      </c>
      <c r="B4" s="1" t="s">
        <v>22</v>
      </c>
      <c r="C4" s="1">
        <v>3</v>
      </c>
      <c r="D4" s="1" t="s">
        <v>25</v>
      </c>
      <c r="E4" s="1">
        <v>89.1</v>
      </c>
      <c r="F4" s="1">
        <v>0</v>
      </c>
      <c r="G4" s="1">
        <v>29</v>
      </c>
      <c r="H4" s="1">
        <v>2</v>
      </c>
      <c r="I4" s="1">
        <v>1084.0999999999999</v>
      </c>
      <c r="J4" s="1">
        <v>12173</v>
      </c>
      <c r="K4" s="1">
        <v>573</v>
      </c>
      <c r="L4" s="1">
        <v>286.10000000000002</v>
      </c>
      <c r="M4" s="1">
        <v>3101</v>
      </c>
      <c r="N4" s="1">
        <v>2</v>
      </c>
      <c r="O4" s="1">
        <v>31</v>
      </c>
      <c r="P4" s="1">
        <v>0</v>
      </c>
      <c r="Q4" s="1">
        <v>271</v>
      </c>
      <c r="R4" s="1">
        <v>37.869999999999997</v>
      </c>
      <c r="S4" s="1">
        <v>38.21</v>
      </c>
      <c r="T4" s="1">
        <v>3403</v>
      </c>
      <c r="U4" s="3" t="str">
        <f t="shared" ref="U4:U67" si="0">U3</f>
        <v>2017Plan</v>
      </c>
      <c r="V4" s="2">
        <f>DATE(A4,INDEX(Map!$H$1:$H$12,MATCH(B4,Map!$G$1:$G$12,0),0),1)</f>
        <v>42370</v>
      </c>
      <c r="W4" t="str">
        <f>IF(AND(V4&gt;=Map!$K$2,V4&lt;=Map!$L$2),"Base",IF(AND(V4&gt;=Map!$K$3,V4&lt;=Map!$L$3),"Fcst","N/A"))</f>
        <v>N/A</v>
      </c>
      <c r="X4" t="str">
        <f>INDEX(Map!$B$2:$B$86,MATCH(D4,Map!$A$2:$A$86,0),0)</f>
        <v>Brown 3</v>
      </c>
      <c r="Y4" s="7">
        <f>IF(INDEX(Map!$C$2:$C$86,MATCH(D4,Map!$A$2:$A$86,0),0)="","N/A",E4*INDEX(Map!$C$2:$C$86,MATCH(D4,Map!$A$2:$A$86,0),0))</f>
        <v>89.1</v>
      </c>
      <c r="Z4" s="7" t="str">
        <f>IF(INDEX(Map!$D$2:$D$86,MATCH(D4,Map!$A$2:$A$86,0),0)="","N/A",E4*INDEX(Map!$D$2:$D$86,MATCH(D4,Map!$A$2:$A$86,0),0))</f>
        <v>N/A</v>
      </c>
      <c r="AA4" t="str">
        <f>INDEX(Map!$E$2:$E$86,MATCH(D4,Map!$A$2:$A$86,0),0)</f>
        <v>Coal</v>
      </c>
    </row>
    <row r="5" spans="1:27" x14ac:dyDescent="0.25">
      <c r="A5" s="1" t="s">
        <v>21</v>
      </c>
      <c r="B5" s="1" t="s">
        <v>22</v>
      </c>
      <c r="C5" s="1">
        <v>4</v>
      </c>
      <c r="D5" s="1" t="s">
        <v>26</v>
      </c>
      <c r="E5" s="1">
        <v>303.2</v>
      </c>
      <c r="F5" s="1">
        <v>0</v>
      </c>
      <c r="G5" s="1">
        <v>85.6</v>
      </c>
      <c r="H5" s="1">
        <v>2</v>
      </c>
      <c r="I5" s="1">
        <v>3140.5</v>
      </c>
      <c r="J5" s="1">
        <v>10359</v>
      </c>
      <c r="K5" s="1">
        <v>697</v>
      </c>
      <c r="L5" s="1">
        <v>220</v>
      </c>
      <c r="M5" s="1">
        <v>6908</v>
      </c>
      <c r="N5" s="1">
        <v>2</v>
      </c>
      <c r="O5" s="1">
        <v>32</v>
      </c>
      <c r="P5" s="1">
        <v>0</v>
      </c>
      <c r="Q5" s="1">
        <v>670</v>
      </c>
      <c r="R5" s="1">
        <v>25</v>
      </c>
      <c r="S5" s="1">
        <v>25.1</v>
      </c>
      <c r="T5" s="1">
        <v>7610</v>
      </c>
      <c r="U5" s="3" t="str">
        <f t="shared" si="0"/>
        <v>2017Plan</v>
      </c>
      <c r="V5" s="2">
        <f>DATE(A5,INDEX(Map!$H$1:$H$12,MATCH(B5,Map!$G$1:$G$12,0),0),1)</f>
        <v>42370</v>
      </c>
      <c r="W5" t="str">
        <f>IF(AND(V5&gt;=Map!$K$2,V5&lt;=Map!$L$2),"Base",IF(AND(V5&gt;=Map!$K$3,V5&lt;=Map!$L$3),"Fcst","N/A"))</f>
        <v>N/A</v>
      </c>
      <c r="X5" t="str">
        <f>INDEX(Map!$B$2:$B$86,MATCH(D5,Map!$A$2:$A$86,0),0)</f>
        <v>Ghent 1</v>
      </c>
      <c r="Y5" s="7">
        <f>IF(INDEX(Map!$C$2:$C$86,MATCH(D5,Map!$A$2:$A$86,0),0)="","N/A",E5*INDEX(Map!$C$2:$C$86,MATCH(D5,Map!$A$2:$A$86,0),0))</f>
        <v>303.2</v>
      </c>
      <c r="Z5" s="7" t="str">
        <f>IF(INDEX(Map!$D$2:$D$86,MATCH(D5,Map!$A$2:$A$86,0),0)="","N/A",E5*INDEX(Map!$D$2:$D$86,MATCH(D5,Map!$A$2:$A$86,0),0))</f>
        <v>N/A</v>
      </c>
      <c r="AA5" t="str">
        <f>INDEX(Map!$E$2:$E$86,MATCH(D5,Map!$A$2:$A$86,0),0)</f>
        <v>Coal</v>
      </c>
    </row>
    <row r="6" spans="1:27" x14ac:dyDescent="0.25">
      <c r="A6" s="1" t="s">
        <v>21</v>
      </c>
      <c r="B6" s="1" t="s">
        <v>22</v>
      </c>
      <c r="C6" s="1">
        <v>5</v>
      </c>
      <c r="D6" s="1" t="s">
        <v>27</v>
      </c>
      <c r="E6" s="1">
        <v>286.10000000000002</v>
      </c>
      <c r="F6" s="1">
        <v>0</v>
      </c>
      <c r="G6" s="1">
        <v>80.900000000000006</v>
      </c>
      <c r="H6" s="1">
        <v>2</v>
      </c>
      <c r="I6" s="1">
        <v>2955.6</v>
      </c>
      <c r="J6" s="1">
        <v>10332</v>
      </c>
      <c r="K6" s="1">
        <v>698</v>
      </c>
      <c r="L6" s="1">
        <v>220</v>
      </c>
      <c r="M6" s="1">
        <v>6501</v>
      </c>
      <c r="N6" s="1">
        <v>2</v>
      </c>
      <c r="O6" s="1">
        <v>29</v>
      </c>
      <c r="P6" s="1">
        <v>0</v>
      </c>
      <c r="Q6" s="1">
        <v>546</v>
      </c>
      <c r="R6" s="1">
        <v>24.64</v>
      </c>
      <c r="S6" s="1">
        <v>24.74</v>
      </c>
      <c r="T6" s="1">
        <v>7076</v>
      </c>
      <c r="U6" s="3" t="str">
        <f t="shared" si="0"/>
        <v>2017Plan</v>
      </c>
      <c r="V6" s="2">
        <f>DATE(A6,INDEX(Map!$H$1:$H$12,MATCH(B6,Map!$G$1:$G$12,0),0),1)</f>
        <v>42370</v>
      </c>
      <c r="W6" t="str">
        <f>IF(AND(V6&gt;=Map!$K$2,V6&lt;=Map!$L$2),"Base",IF(AND(V6&gt;=Map!$K$3,V6&lt;=Map!$L$3),"Fcst","N/A"))</f>
        <v>N/A</v>
      </c>
      <c r="X6" t="str">
        <f>INDEX(Map!$B$2:$B$86,MATCH(D6,Map!$A$2:$A$86,0),0)</f>
        <v>Ghent 2</v>
      </c>
      <c r="Y6" s="7">
        <f>IF(INDEX(Map!$C$2:$C$86,MATCH(D6,Map!$A$2:$A$86,0),0)="","N/A",E6*INDEX(Map!$C$2:$C$86,MATCH(D6,Map!$A$2:$A$86,0),0))</f>
        <v>286.10000000000002</v>
      </c>
      <c r="Z6" s="7" t="str">
        <f>IF(INDEX(Map!$D$2:$D$86,MATCH(D6,Map!$A$2:$A$86,0),0)="","N/A",E6*INDEX(Map!$D$2:$D$86,MATCH(D6,Map!$A$2:$A$86,0),0))</f>
        <v>N/A</v>
      </c>
      <c r="AA6" t="str">
        <f>INDEX(Map!$E$2:$E$86,MATCH(D6,Map!$A$2:$A$86,0),0)</f>
        <v>Coal</v>
      </c>
    </row>
    <row r="7" spans="1:27" x14ac:dyDescent="0.25">
      <c r="A7" s="1" t="s">
        <v>21</v>
      </c>
      <c r="B7" s="1" t="s">
        <v>22</v>
      </c>
      <c r="C7" s="1">
        <v>6</v>
      </c>
      <c r="D7" s="1" t="s">
        <v>28</v>
      </c>
      <c r="E7" s="1">
        <v>284.8</v>
      </c>
      <c r="F7" s="1">
        <v>0</v>
      </c>
      <c r="G7" s="1">
        <v>80.099999999999994</v>
      </c>
      <c r="H7" s="1">
        <v>2</v>
      </c>
      <c r="I7" s="1">
        <v>3173.7</v>
      </c>
      <c r="J7" s="1">
        <v>11145</v>
      </c>
      <c r="K7" s="1">
        <v>703</v>
      </c>
      <c r="L7" s="1">
        <v>220</v>
      </c>
      <c r="M7" s="1">
        <v>6981</v>
      </c>
      <c r="N7" s="1">
        <v>3</v>
      </c>
      <c r="O7" s="1">
        <v>47</v>
      </c>
      <c r="P7" s="1">
        <v>0</v>
      </c>
      <c r="Q7" s="1">
        <v>615</v>
      </c>
      <c r="R7" s="1">
        <v>26.67</v>
      </c>
      <c r="S7" s="1">
        <v>26.84</v>
      </c>
      <c r="T7" s="1">
        <v>7643</v>
      </c>
      <c r="U7" s="3" t="str">
        <f t="shared" si="0"/>
        <v>2017Plan</v>
      </c>
      <c r="V7" s="2">
        <f>DATE(A7,INDEX(Map!$H$1:$H$12,MATCH(B7,Map!$G$1:$G$12,0),0),1)</f>
        <v>42370</v>
      </c>
      <c r="W7" t="str">
        <f>IF(AND(V7&gt;=Map!$K$2,V7&lt;=Map!$L$2),"Base",IF(AND(V7&gt;=Map!$K$3,V7&lt;=Map!$L$3),"Fcst","N/A"))</f>
        <v>N/A</v>
      </c>
      <c r="X7" t="str">
        <f>INDEX(Map!$B$2:$B$86,MATCH(D7,Map!$A$2:$A$86,0),0)</f>
        <v>Ghent 3</v>
      </c>
      <c r="Y7" s="7">
        <f>IF(INDEX(Map!$C$2:$C$86,MATCH(D7,Map!$A$2:$A$86,0),0)="","N/A",E7*INDEX(Map!$C$2:$C$86,MATCH(D7,Map!$A$2:$A$86,0),0))</f>
        <v>284.8</v>
      </c>
      <c r="Z7" s="7" t="str">
        <f>IF(INDEX(Map!$D$2:$D$86,MATCH(D7,Map!$A$2:$A$86,0),0)="","N/A",E7*INDEX(Map!$D$2:$D$86,MATCH(D7,Map!$A$2:$A$86,0),0))</f>
        <v>N/A</v>
      </c>
      <c r="AA7" t="str">
        <f>INDEX(Map!$E$2:$E$86,MATCH(D7,Map!$A$2:$A$86,0),0)</f>
        <v>Coal</v>
      </c>
    </row>
    <row r="8" spans="1:27" x14ac:dyDescent="0.25">
      <c r="A8" s="1" t="s">
        <v>21</v>
      </c>
      <c r="B8" s="1" t="s">
        <v>22</v>
      </c>
      <c r="C8" s="1">
        <v>7</v>
      </c>
      <c r="D8" s="1" t="s">
        <v>29</v>
      </c>
      <c r="E8" s="1">
        <v>301.2</v>
      </c>
      <c r="F8" s="1">
        <v>0</v>
      </c>
      <c r="G8" s="1">
        <v>83.1</v>
      </c>
      <c r="H8" s="1">
        <v>2</v>
      </c>
      <c r="I8" s="1">
        <v>3267.9</v>
      </c>
      <c r="J8" s="1">
        <v>10851</v>
      </c>
      <c r="K8" s="1">
        <v>690</v>
      </c>
      <c r="L8" s="1">
        <v>220</v>
      </c>
      <c r="M8" s="1">
        <v>7188</v>
      </c>
      <c r="N8" s="1">
        <v>4</v>
      </c>
      <c r="O8" s="1">
        <v>62</v>
      </c>
      <c r="P8" s="1">
        <v>0</v>
      </c>
      <c r="Q8" s="1">
        <v>718</v>
      </c>
      <c r="R8" s="1">
        <v>26.26</v>
      </c>
      <c r="S8" s="1">
        <v>26.46</v>
      </c>
      <c r="T8" s="1">
        <v>7969</v>
      </c>
      <c r="U8" s="3" t="str">
        <f t="shared" si="0"/>
        <v>2017Plan</v>
      </c>
      <c r="V8" s="2">
        <f>DATE(A8,INDEX(Map!$H$1:$H$12,MATCH(B8,Map!$G$1:$G$12,0),0),1)</f>
        <v>42370</v>
      </c>
      <c r="W8" t="str">
        <f>IF(AND(V8&gt;=Map!$K$2,V8&lt;=Map!$L$2),"Base",IF(AND(V8&gt;=Map!$K$3,V8&lt;=Map!$L$3),"Fcst","N/A"))</f>
        <v>N/A</v>
      </c>
      <c r="X8" t="str">
        <f>INDEX(Map!$B$2:$B$86,MATCH(D8,Map!$A$2:$A$86,0),0)</f>
        <v>Ghent 4</v>
      </c>
      <c r="Y8" s="7">
        <f>IF(INDEX(Map!$C$2:$C$86,MATCH(D8,Map!$A$2:$A$86,0),0)="","N/A",E8*INDEX(Map!$C$2:$C$86,MATCH(D8,Map!$A$2:$A$86,0),0))</f>
        <v>301.2</v>
      </c>
      <c r="Z8" s="7" t="str">
        <f>IF(INDEX(Map!$D$2:$D$86,MATCH(D8,Map!$A$2:$A$86,0),0)="","N/A",E8*INDEX(Map!$D$2:$D$86,MATCH(D8,Map!$A$2:$A$86,0),0))</f>
        <v>N/A</v>
      </c>
      <c r="AA8" t="str">
        <f>INDEX(Map!$E$2:$E$86,MATCH(D8,Map!$A$2:$A$86,0),0)</f>
        <v>Coal</v>
      </c>
    </row>
    <row r="9" spans="1:27" x14ac:dyDescent="0.25">
      <c r="A9" s="1" t="s">
        <v>21</v>
      </c>
      <c r="B9" s="1" t="s">
        <v>22</v>
      </c>
      <c r="C9" s="1">
        <v>8</v>
      </c>
      <c r="D9" s="1" t="s">
        <v>30</v>
      </c>
      <c r="E9" s="1">
        <v>155.69999999999999</v>
      </c>
      <c r="F9" s="1">
        <v>0</v>
      </c>
      <c r="G9" s="1">
        <v>69.7</v>
      </c>
      <c r="H9" s="1">
        <v>2</v>
      </c>
      <c r="I9" s="1">
        <v>1641.3</v>
      </c>
      <c r="J9" s="1">
        <v>10543</v>
      </c>
      <c r="K9" s="1">
        <v>683</v>
      </c>
      <c r="L9" s="1">
        <v>231.2</v>
      </c>
      <c r="M9" s="1">
        <v>3794</v>
      </c>
      <c r="N9" s="1">
        <v>4</v>
      </c>
      <c r="O9" s="1">
        <v>18</v>
      </c>
      <c r="P9" s="1">
        <v>0</v>
      </c>
      <c r="Q9" s="1">
        <v>221</v>
      </c>
      <c r="R9" s="1">
        <v>25.79</v>
      </c>
      <c r="S9" s="1">
        <v>25.91</v>
      </c>
      <c r="T9" s="1">
        <v>4033</v>
      </c>
      <c r="U9" s="3" t="str">
        <f t="shared" si="0"/>
        <v>2017Plan</v>
      </c>
      <c r="V9" s="2">
        <f>DATE(A9,INDEX(Map!$H$1:$H$12,MATCH(B9,Map!$G$1:$G$12,0),0),1)</f>
        <v>42370</v>
      </c>
      <c r="W9" t="str">
        <f>IF(AND(V9&gt;=Map!$K$2,V9&lt;=Map!$L$2),"Base",IF(AND(V9&gt;=Map!$K$3,V9&lt;=Map!$L$3),"Fcst","N/A"))</f>
        <v>N/A</v>
      </c>
      <c r="X9" t="str">
        <f>INDEX(Map!$B$2:$B$86,MATCH(D9,Map!$A$2:$A$86,0),0)</f>
        <v>Mill Creek 1</v>
      </c>
      <c r="Y9" s="7" t="str">
        <f>IF(INDEX(Map!$C$2:$C$86,MATCH(D9,Map!$A$2:$A$86,0),0)="","N/A",E9*INDEX(Map!$C$2:$C$86,MATCH(D9,Map!$A$2:$A$86,0),0))</f>
        <v>N/A</v>
      </c>
      <c r="Z9" s="7">
        <f>IF(INDEX(Map!$D$2:$D$86,MATCH(D9,Map!$A$2:$A$86,0),0)="","N/A",E9*INDEX(Map!$D$2:$D$86,MATCH(D9,Map!$A$2:$A$86,0),0))</f>
        <v>155.69999999999999</v>
      </c>
      <c r="AA9" t="str">
        <f>INDEX(Map!$E$2:$E$86,MATCH(D9,Map!$A$2:$A$86,0),0)</f>
        <v>Coal</v>
      </c>
    </row>
    <row r="10" spans="1:27" x14ac:dyDescent="0.25">
      <c r="A10" s="1" t="s">
        <v>21</v>
      </c>
      <c r="B10" s="1" t="s">
        <v>22</v>
      </c>
      <c r="C10" s="1">
        <v>9</v>
      </c>
      <c r="D10" s="1" t="s">
        <v>31</v>
      </c>
      <c r="E10" s="1">
        <v>160.1</v>
      </c>
      <c r="F10" s="1">
        <v>0</v>
      </c>
      <c r="G10" s="1">
        <v>73</v>
      </c>
      <c r="H10" s="1">
        <v>2</v>
      </c>
      <c r="I10" s="1">
        <v>1709.9</v>
      </c>
      <c r="J10" s="1">
        <v>10678</v>
      </c>
      <c r="K10" s="1">
        <v>686</v>
      </c>
      <c r="L10" s="1">
        <v>231.2</v>
      </c>
      <c r="M10" s="1">
        <v>3953</v>
      </c>
      <c r="N10" s="1">
        <v>4</v>
      </c>
      <c r="O10" s="1">
        <v>18</v>
      </c>
      <c r="P10" s="1">
        <v>0</v>
      </c>
      <c r="Q10" s="1">
        <v>230</v>
      </c>
      <c r="R10" s="1">
        <v>26.12</v>
      </c>
      <c r="S10" s="1">
        <v>26.24</v>
      </c>
      <c r="T10" s="1">
        <v>4201</v>
      </c>
      <c r="U10" s="3" t="str">
        <f t="shared" si="0"/>
        <v>2017Plan</v>
      </c>
      <c r="V10" s="2">
        <f>DATE(A10,INDEX(Map!$H$1:$H$12,MATCH(B10,Map!$G$1:$G$12,0),0),1)</f>
        <v>42370</v>
      </c>
      <c r="W10" t="str">
        <f>IF(AND(V10&gt;=Map!$K$2,V10&lt;=Map!$L$2),"Base",IF(AND(V10&gt;=Map!$K$3,V10&lt;=Map!$L$3),"Fcst","N/A"))</f>
        <v>N/A</v>
      </c>
      <c r="X10" t="str">
        <f>INDEX(Map!$B$2:$B$86,MATCH(D10,Map!$A$2:$A$86,0),0)</f>
        <v>Mill Creek 2</v>
      </c>
      <c r="Y10" s="7" t="str">
        <f>IF(INDEX(Map!$C$2:$C$86,MATCH(D10,Map!$A$2:$A$86,0),0)="","N/A",E10*INDEX(Map!$C$2:$C$86,MATCH(D10,Map!$A$2:$A$86,0),0))</f>
        <v>N/A</v>
      </c>
      <c r="Z10" s="7">
        <f>IF(INDEX(Map!$D$2:$D$86,MATCH(D10,Map!$A$2:$A$86,0),0)="","N/A",E10*INDEX(Map!$D$2:$D$86,MATCH(D10,Map!$A$2:$A$86,0),0))</f>
        <v>160.1</v>
      </c>
      <c r="AA10" t="str">
        <f>INDEX(Map!$E$2:$E$86,MATCH(D10,Map!$A$2:$A$86,0),0)</f>
        <v>Coal</v>
      </c>
    </row>
    <row r="11" spans="1:27" x14ac:dyDescent="0.25">
      <c r="A11" s="1" t="s">
        <v>21</v>
      </c>
      <c r="B11" s="1" t="s">
        <v>22</v>
      </c>
      <c r="C11" s="1">
        <v>10</v>
      </c>
      <c r="D11" s="1" t="s">
        <v>32</v>
      </c>
      <c r="E11" s="1">
        <v>220.8</v>
      </c>
      <c r="F11" s="1">
        <v>0</v>
      </c>
      <c r="G11" s="1">
        <v>75.3</v>
      </c>
      <c r="H11" s="1">
        <v>2</v>
      </c>
      <c r="I11" s="1">
        <v>2317.5</v>
      </c>
      <c r="J11" s="1">
        <v>10494</v>
      </c>
      <c r="K11" s="1">
        <v>680</v>
      </c>
      <c r="L11" s="1">
        <v>231.2</v>
      </c>
      <c r="M11" s="1">
        <v>5358</v>
      </c>
      <c r="N11" s="1">
        <v>12</v>
      </c>
      <c r="O11" s="1">
        <v>51</v>
      </c>
      <c r="P11" s="1">
        <v>0</v>
      </c>
      <c r="Q11" s="1">
        <v>266</v>
      </c>
      <c r="R11" s="1">
        <v>25.46</v>
      </c>
      <c r="S11" s="1">
        <v>25.7</v>
      </c>
      <c r="T11" s="1">
        <v>5675</v>
      </c>
      <c r="U11" s="3" t="str">
        <f t="shared" si="0"/>
        <v>2017Plan</v>
      </c>
      <c r="V11" s="2">
        <f>DATE(A11,INDEX(Map!$H$1:$H$12,MATCH(B11,Map!$G$1:$G$12,0),0),1)</f>
        <v>42370</v>
      </c>
      <c r="W11" t="str">
        <f>IF(AND(V11&gt;=Map!$K$2,V11&lt;=Map!$L$2),"Base",IF(AND(V11&gt;=Map!$K$3,V11&lt;=Map!$L$3),"Fcst","N/A"))</f>
        <v>N/A</v>
      </c>
      <c r="X11" t="str">
        <f>INDEX(Map!$B$2:$B$86,MATCH(D11,Map!$A$2:$A$86,0),0)</f>
        <v>Mill Creek 3</v>
      </c>
      <c r="Y11" s="7" t="str">
        <f>IF(INDEX(Map!$C$2:$C$86,MATCH(D11,Map!$A$2:$A$86,0),0)="","N/A",E11*INDEX(Map!$C$2:$C$86,MATCH(D11,Map!$A$2:$A$86,0),0))</f>
        <v>N/A</v>
      </c>
      <c r="Z11" s="7">
        <f>IF(INDEX(Map!$D$2:$D$86,MATCH(D11,Map!$A$2:$A$86,0),0)="","N/A",E11*INDEX(Map!$D$2:$D$86,MATCH(D11,Map!$A$2:$A$86,0),0))</f>
        <v>220.8</v>
      </c>
      <c r="AA11" t="str">
        <f>INDEX(Map!$E$2:$E$86,MATCH(D11,Map!$A$2:$A$86,0),0)</f>
        <v>Coal</v>
      </c>
    </row>
    <row r="12" spans="1:27" x14ac:dyDescent="0.25">
      <c r="A12" s="1" t="s">
        <v>21</v>
      </c>
      <c r="B12" s="1" t="s">
        <v>22</v>
      </c>
      <c r="C12" s="1">
        <v>11</v>
      </c>
      <c r="D12" s="1" t="s">
        <v>33</v>
      </c>
      <c r="E12" s="1">
        <v>274.2</v>
      </c>
      <c r="F12" s="1">
        <v>0</v>
      </c>
      <c r="G12" s="1">
        <v>75.8</v>
      </c>
      <c r="H12" s="1">
        <v>2</v>
      </c>
      <c r="I12" s="1">
        <v>2849.6</v>
      </c>
      <c r="J12" s="1">
        <v>10391</v>
      </c>
      <c r="K12" s="1">
        <v>678</v>
      </c>
      <c r="L12" s="1">
        <v>231.2</v>
      </c>
      <c r="M12" s="1">
        <v>6588</v>
      </c>
      <c r="N12" s="1">
        <v>19</v>
      </c>
      <c r="O12" s="1">
        <v>81</v>
      </c>
      <c r="P12" s="1">
        <v>0</v>
      </c>
      <c r="Q12" s="1">
        <v>497</v>
      </c>
      <c r="R12" s="1">
        <v>25.83</v>
      </c>
      <c r="S12" s="1">
        <v>26.13</v>
      </c>
      <c r="T12" s="1">
        <v>7166</v>
      </c>
      <c r="U12" s="3" t="str">
        <f t="shared" si="0"/>
        <v>2017Plan</v>
      </c>
      <c r="V12" s="2">
        <f>DATE(A12,INDEX(Map!$H$1:$H$12,MATCH(B12,Map!$G$1:$G$12,0),0),1)</f>
        <v>42370</v>
      </c>
      <c r="W12" t="str">
        <f>IF(AND(V12&gt;=Map!$K$2,V12&lt;=Map!$L$2),"Base",IF(AND(V12&gt;=Map!$K$3,V12&lt;=Map!$L$3),"Fcst","N/A"))</f>
        <v>N/A</v>
      </c>
      <c r="X12" t="str">
        <f>INDEX(Map!$B$2:$B$86,MATCH(D12,Map!$A$2:$A$86,0),0)</f>
        <v>Mill Creek 4</v>
      </c>
      <c r="Y12" s="7" t="str">
        <f>IF(INDEX(Map!$C$2:$C$86,MATCH(D12,Map!$A$2:$A$86,0),0)="","N/A",E12*INDEX(Map!$C$2:$C$86,MATCH(D12,Map!$A$2:$A$86,0),0))</f>
        <v>N/A</v>
      </c>
      <c r="Z12" s="7">
        <f>IF(INDEX(Map!$D$2:$D$86,MATCH(D12,Map!$A$2:$A$86,0),0)="","N/A",E12*INDEX(Map!$D$2:$D$86,MATCH(D12,Map!$A$2:$A$86,0),0))</f>
        <v>274.2</v>
      </c>
      <c r="AA12" t="str">
        <f>INDEX(Map!$E$2:$E$86,MATCH(D12,Map!$A$2:$A$86,0),0)</f>
        <v>Coal</v>
      </c>
    </row>
    <row r="13" spans="1:27" x14ac:dyDescent="0.25">
      <c r="A13" s="1" t="s">
        <v>21</v>
      </c>
      <c r="B13" s="1" t="s">
        <v>22</v>
      </c>
      <c r="C13" s="1">
        <v>12</v>
      </c>
      <c r="D13" s="1" t="s">
        <v>34</v>
      </c>
      <c r="E13" s="1">
        <v>211.8</v>
      </c>
      <c r="F13" s="1">
        <v>0</v>
      </c>
      <c r="G13" s="1">
        <v>76.900000000000006</v>
      </c>
      <c r="H13" s="1">
        <v>2</v>
      </c>
      <c r="I13" s="1">
        <v>2254.6</v>
      </c>
      <c r="J13" s="1">
        <v>10645</v>
      </c>
      <c r="K13" s="1">
        <v>670</v>
      </c>
      <c r="L13" s="1">
        <v>235.3</v>
      </c>
      <c r="M13" s="1">
        <v>5305</v>
      </c>
      <c r="N13" s="1">
        <v>7</v>
      </c>
      <c r="O13" s="1">
        <v>107</v>
      </c>
      <c r="P13" s="1">
        <v>0</v>
      </c>
      <c r="Q13" s="1">
        <v>409</v>
      </c>
      <c r="R13" s="1">
        <v>26.98</v>
      </c>
      <c r="S13" s="1">
        <v>27.48</v>
      </c>
      <c r="T13" s="1">
        <v>5821</v>
      </c>
      <c r="U13" s="3" t="str">
        <f t="shared" si="0"/>
        <v>2017Plan</v>
      </c>
      <c r="V13" s="2">
        <f>DATE(A13,INDEX(Map!$H$1:$H$12,MATCH(B13,Map!$G$1:$G$12,0),0),1)</f>
        <v>42370</v>
      </c>
      <c r="W13" t="str">
        <f>IF(AND(V13&gt;=Map!$K$2,V13&lt;=Map!$L$2),"Base",IF(AND(V13&gt;=Map!$K$3,V13&lt;=Map!$L$3),"Fcst","N/A"))</f>
        <v>N/A</v>
      </c>
      <c r="X13" t="str">
        <f>INDEX(Map!$B$2:$B$86,MATCH(D13,Map!$A$2:$A$86,0),0)</f>
        <v>Trimble County 1</v>
      </c>
      <c r="Y13" s="7" t="str">
        <f>IF(INDEX(Map!$C$2:$C$86,MATCH(D13,Map!$A$2:$A$86,0),0)="","N/A",E13*INDEX(Map!$C$2:$C$86,MATCH(D13,Map!$A$2:$A$86,0),0))</f>
        <v>N/A</v>
      </c>
      <c r="Z13" s="7">
        <f>IF(INDEX(Map!$D$2:$D$86,MATCH(D13,Map!$A$2:$A$86,0),0)="","N/A",E13*INDEX(Map!$D$2:$D$86,MATCH(D13,Map!$A$2:$A$86,0),0))</f>
        <v>211.8</v>
      </c>
      <c r="AA13" t="str">
        <f>INDEX(Map!$E$2:$E$86,MATCH(D13,Map!$A$2:$A$86,0),0)</f>
        <v>Coal</v>
      </c>
    </row>
    <row r="14" spans="1:27" x14ac:dyDescent="0.25">
      <c r="A14" s="1" t="s">
        <v>21</v>
      </c>
      <c r="B14" s="1" t="s">
        <v>22</v>
      </c>
      <c r="C14" s="1">
        <v>13</v>
      </c>
      <c r="D14" s="1" t="s">
        <v>35</v>
      </c>
      <c r="E14" s="1">
        <v>358.4</v>
      </c>
      <c r="F14" s="1">
        <v>0</v>
      </c>
      <c r="G14" s="1">
        <v>84.5</v>
      </c>
      <c r="H14" s="1">
        <v>1</v>
      </c>
      <c r="I14" s="1">
        <v>3270.6</v>
      </c>
      <c r="J14" s="1">
        <v>9126</v>
      </c>
      <c r="K14" s="1">
        <v>662</v>
      </c>
      <c r="L14" s="1">
        <v>235.4</v>
      </c>
      <c r="M14" s="1">
        <v>7700</v>
      </c>
      <c r="N14" s="1">
        <v>14</v>
      </c>
      <c r="O14" s="1">
        <v>213</v>
      </c>
      <c r="P14" s="1">
        <v>0</v>
      </c>
      <c r="Q14" s="1">
        <v>611</v>
      </c>
      <c r="R14" s="1">
        <v>23.19</v>
      </c>
      <c r="S14" s="1">
        <v>23.78</v>
      </c>
      <c r="T14" s="1">
        <v>8524</v>
      </c>
      <c r="U14" s="3" t="str">
        <f t="shared" si="0"/>
        <v>2017Plan</v>
      </c>
      <c r="V14" s="2">
        <f>DATE(A14,INDEX(Map!$H$1:$H$12,MATCH(B14,Map!$G$1:$G$12,0),0),1)</f>
        <v>42370</v>
      </c>
      <c r="W14" t="str">
        <f>IF(AND(V14&gt;=Map!$K$2,V14&lt;=Map!$L$2),"Base",IF(AND(V14&gt;=Map!$K$3,V14&lt;=Map!$L$3),"Fcst","N/A"))</f>
        <v>N/A</v>
      </c>
      <c r="X14" t="str">
        <f>INDEX(Map!$B$2:$B$86,MATCH(D14,Map!$A$2:$A$86,0),0)</f>
        <v>Trimble County 2</v>
      </c>
      <c r="Y14" s="7">
        <f>IF(INDEX(Map!$C$2:$C$86,MATCH(D14,Map!$A$2:$A$86,0),0)="","N/A",E14*INDEX(Map!$C$2:$C$86,MATCH(D14,Map!$A$2:$A$86,0),0))</f>
        <v>290.30399999999997</v>
      </c>
      <c r="Z14" s="7">
        <f>IF(INDEX(Map!$D$2:$D$86,MATCH(D14,Map!$A$2:$A$86,0),0)="","N/A",E14*INDEX(Map!$D$2:$D$86,MATCH(D14,Map!$A$2:$A$86,0),0))</f>
        <v>68.095999999999989</v>
      </c>
      <c r="AA14" t="str">
        <f>INDEX(Map!$E$2:$E$86,MATCH(D14,Map!$A$2:$A$86,0),0)</f>
        <v>Coal</v>
      </c>
    </row>
    <row r="15" spans="1:27" x14ac:dyDescent="0.25">
      <c r="A15" s="1" t="s">
        <v>21</v>
      </c>
      <c r="B15" s="1" t="s">
        <v>22</v>
      </c>
      <c r="C15" s="1">
        <v>14</v>
      </c>
      <c r="D15" s="1" t="s">
        <v>36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3" t="str">
        <f t="shared" si="0"/>
        <v>2017Plan</v>
      </c>
      <c r="V15" s="2">
        <f>DATE(A15,INDEX(Map!$H$1:$H$12,MATCH(B15,Map!$G$1:$G$12,0),0),1)</f>
        <v>42370</v>
      </c>
      <c r="W15" t="str">
        <f>IF(AND(V15&gt;=Map!$K$2,V15&lt;=Map!$L$2),"Base",IF(AND(V15&gt;=Map!$K$3,V15&lt;=Map!$L$3),"Fcst","N/A"))</f>
        <v>N/A</v>
      </c>
      <c r="X15" t="str">
        <f>INDEX(Map!$B$2:$B$86,MATCH(D15,Map!$A$2:$A$86,0),0)</f>
        <v>Cane Run 7</v>
      </c>
      <c r="Y15" s="7">
        <f>IF(INDEX(Map!$C$2:$C$86,MATCH(D15,Map!$A$2:$A$86,0),0)="","N/A",E15*INDEX(Map!$C$2:$C$86,MATCH(D15,Map!$A$2:$A$86,0),0))</f>
        <v>0</v>
      </c>
      <c r="Z15" s="7">
        <f>IF(INDEX(Map!$D$2:$D$86,MATCH(D15,Map!$A$2:$A$86,0),0)="","N/A",E15*INDEX(Map!$D$2:$D$86,MATCH(D15,Map!$A$2:$A$86,0),0))</f>
        <v>0</v>
      </c>
      <c r="AA15" t="str">
        <f>INDEX(Map!$E$2:$E$86,MATCH(D15,Map!$A$2:$A$86,0),0)</f>
        <v>NGCC</v>
      </c>
    </row>
    <row r="16" spans="1:27" x14ac:dyDescent="0.25">
      <c r="A16" s="1" t="s">
        <v>21</v>
      </c>
      <c r="B16" s="1" t="s">
        <v>22</v>
      </c>
      <c r="C16" s="1">
        <v>15</v>
      </c>
      <c r="D16" s="1" t="s">
        <v>37</v>
      </c>
      <c r="E16" s="1">
        <v>459.2</v>
      </c>
      <c r="F16" s="1">
        <v>0</v>
      </c>
      <c r="G16" s="1">
        <v>90.4</v>
      </c>
      <c r="H16" s="1">
        <v>3</v>
      </c>
      <c r="I16" s="1">
        <v>3104.8</v>
      </c>
      <c r="J16" s="1">
        <v>6761</v>
      </c>
      <c r="K16" s="1">
        <v>675</v>
      </c>
      <c r="L16" s="1">
        <v>340.7</v>
      </c>
      <c r="M16" s="1">
        <v>10577</v>
      </c>
      <c r="N16" s="1">
        <v>8</v>
      </c>
      <c r="O16" s="1">
        <v>28</v>
      </c>
      <c r="P16" s="1">
        <v>0</v>
      </c>
      <c r="Q16" s="1">
        <v>533</v>
      </c>
      <c r="R16" s="1">
        <v>24.19</v>
      </c>
      <c r="S16" s="1">
        <v>24.25</v>
      </c>
      <c r="T16" s="1">
        <v>11138</v>
      </c>
      <c r="U16" s="3" t="str">
        <f t="shared" si="0"/>
        <v>2017Plan</v>
      </c>
      <c r="V16" s="2">
        <f>DATE(A16,INDEX(Map!$H$1:$H$12,MATCH(B16,Map!$G$1:$G$12,0),0),1)</f>
        <v>42370</v>
      </c>
      <c r="W16" t="str">
        <f>IF(AND(V16&gt;=Map!$K$2,V16&lt;=Map!$L$2),"Base",IF(AND(V16&gt;=Map!$K$3,V16&lt;=Map!$L$3),"Fcst","N/A"))</f>
        <v>N/A</v>
      </c>
      <c r="X16" t="str">
        <f>INDEX(Map!$B$2:$B$86,MATCH(D16,Map!$A$2:$A$86,0),0)</f>
        <v>Cane Run 7</v>
      </c>
      <c r="Y16" s="7">
        <f>IF(INDEX(Map!$C$2:$C$86,MATCH(D16,Map!$A$2:$A$86,0),0)="","N/A",E16*INDEX(Map!$C$2:$C$86,MATCH(D16,Map!$A$2:$A$86,0),0))</f>
        <v>358.17599999999999</v>
      </c>
      <c r="Z16" s="7">
        <f>IF(INDEX(Map!$D$2:$D$86,MATCH(D16,Map!$A$2:$A$86,0),0)="","N/A",E16*INDEX(Map!$D$2:$D$86,MATCH(D16,Map!$A$2:$A$86,0),0))</f>
        <v>101.024</v>
      </c>
      <c r="AA16" t="str">
        <f>INDEX(Map!$E$2:$E$86,MATCH(D16,Map!$A$2:$A$86,0),0)</f>
        <v>NGCC</v>
      </c>
    </row>
    <row r="17" spans="1:27" x14ac:dyDescent="0.25">
      <c r="A17" s="1" t="s">
        <v>21</v>
      </c>
      <c r="B17" s="1" t="s">
        <v>22</v>
      </c>
      <c r="C17" s="1">
        <v>16</v>
      </c>
      <c r="D17" s="1" t="s">
        <v>38</v>
      </c>
      <c r="E17" s="1">
        <v>3.6</v>
      </c>
      <c r="F17" s="1">
        <v>0</v>
      </c>
      <c r="G17" s="1">
        <v>4</v>
      </c>
      <c r="H17" s="1">
        <v>2</v>
      </c>
      <c r="I17" s="1">
        <v>47.6</v>
      </c>
      <c r="J17" s="1">
        <v>13181</v>
      </c>
      <c r="K17" s="1">
        <v>41</v>
      </c>
      <c r="L17" s="1">
        <v>342.5</v>
      </c>
      <c r="M17" s="1">
        <v>163</v>
      </c>
      <c r="N17" s="1">
        <v>0</v>
      </c>
      <c r="O17" s="1">
        <v>1</v>
      </c>
      <c r="P17" s="1">
        <v>0</v>
      </c>
      <c r="Q17" s="1">
        <v>0</v>
      </c>
      <c r="R17" s="1">
        <v>45.15</v>
      </c>
      <c r="S17" s="1">
        <v>45.29</v>
      </c>
      <c r="T17" s="1">
        <v>164</v>
      </c>
      <c r="U17" s="3" t="str">
        <f t="shared" si="0"/>
        <v>2017Plan</v>
      </c>
      <c r="V17" s="2">
        <f>DATE(A17,INDEX(Map!$H$1:$H$12,MATCH(B17,Map!$G$1:$G$12,0),0),1)</f>
        <v>42370</v>
      </c>
      <c r="W17" t="str">
        <f>IF(AND(V17&gt;=Map!$K$2,V17&lt;=Map!$L$2),"Base",IF(AND(V17&gt;=Map!$K$3,V17&lt;=Map!$L$3),"Fcst","N/A"))</f>
        <v>N/A</v>
      </c>
      <c r="X17" t="str">
        <f>INDEX(Map!$B$2:$B$86,MATCH(D17,Map!$A$2:$A$86,0),0)</f>
        <v>Brown 5</v>
      </c>
      <c r="Y17" s="7">
        <f>IF(INDEX(Map!$C$2:$C$86,MATCH(D17,Map!$A$2:$A$86,0),0)="","N/A",E17*INDEX(Map!$C$2:$C$86,MATCH(D17,Map!$A$2:$A$86,0),0))</f>
        <v>1.6919999999999999</v>
      </c>
      <c r="Z17" s="7">
        <f>IF(INDEX(Map!$D$2:$D$86,MATCH(D17,Map!$A$2:$A$86,0),0)="","N/A",E17*INDEX(Map!$D$2:$D$86,MATCH(D17,Map!$A$2:$A$86,0),0))</f>
        <v>1.9080000000000001</v>
      </c>
      <c r="AA17" t="str">
        <f>INDEX(Map!$E$2:$E$86,MATCH(D17,Map!$A$2:$A$86,0),0)</f>
        <v>SCCT</v>
      </c>
    </row>
    <row r="18" spans="1:27" x14ac:dyDescent="0.25">
      <c r="A18" s="1" t="s">
        <v>21</v>
      </c>
      <c r="B18" s="1" t="s">
        <v>22</v>
      </c>
      <c r="C18" s="1">
        <v>17</v>
      </c>
      <c r="D18" s="1" t="s">
        <v>39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3" t="str">
        <f t="shared" si="0"/>
        <v>2017Plan</v>
      </c>
      <c r="V18" s="2">
        <f>DATE(A18,INDEX(Map!$H$1:$H$12,MATCH(B18,Map!$G$1:$G$12,0),0),1)</f>
        <v>42370</v>
      </c>
      <c r="W18" t="str">
        <f>IF(AND(V18&gt;=Map!$K$2,V18&lt;=Map!$L$2),"Base",IF(AND(V18&gt;=Map!$K$3,V18&lt;=Map!$L$3),"Fcst","N/A"))</f>
        <v>N/A</v>
      </c>
      <c r="X18" t="str">
        <f>INDEX(Map!$B$2:$B$86,MATCH(D18,Map!$A$2:$A$86,0),0)</f>
        <v>Brown 5</v>
      </c>
      <c r="Y18" s="7">
        <f>IF(INDEX(Map!$C$2:$C$86,MATCH(D18,Map!$A$2:$A$86,0),0)="","N/A",E18*INDEX(Map!$C$2:$C$86,MATCH(D18,Map!$A$2:$A$86,0),0))</f>
        <v>0</v>
      </c>
      <c r="Z18" s="7">
        <f>IF(INDEX(Map!$D$2:$D$86,MATCH(D18,Map!$A$2:$A$86,0),0)="","N/A",E18*INDEX(Map!$D$2:$D$86,MATCH(D18,Map!$A$2:$A$86,0),0))</f>
        <v>0</v>
      </c>
      <c r="AA18" t="str">
        <f>INDEX(Map!$E$2:$E$86,MATCH(D18,Map!$A$2:$A$86,0),0)</f>
        <v>SCCT</v>
      </c>
    </row>
    <row r="19" spans="1:27" x14ac:dyDescent="0.25">
      <c r="A19" s="1" t="s">
        <v>21</v>
      </c>
      <c r="B19" s="1" t="s">
        <v>22</v>
      </c>
      <c r="C19" s="1">
        <v>18</v>
      </c>
      <c r="D19" s="1" t="s">
        <v>40</v>
      </c>
      <c r="E19" s="1">
        <v>0.4</v>
      </c>
      <c r="F19" s="1">
        <v>0</v>
      </c>
      <c r="G19" s="1">
        <v>0.3</v>
      </c>
      <c r="H19" s="1">
        <v>1</v>
      </c>
      <c r="I19" s="1">
        <v>4.7</v>
      </c>
      <c r="J19" s="1">
        <v>10774</v>
      </c>
      <c r="K19" s="1">
        <v>3</v>
      </c>
      <c r="L19" s="1">
        <v>342.5</v>
      </c>
      <c r="M19" s="1">
        <v>16</v>
      </c>
      <c r="N19" s="1">
        <v>0</v>
      </c>
      <c r="O19" s="1">
        <v>1</v>
      </c>
      <c r="P19" s="1">
        <v>0</v>
      </c>
      <c r="Q19" s="1">
        <v>0</v>
      </c>
      <c r="R19" s="1">
        <v>36.909999999999997</v>
      </c>
      <c r="S19" s="1">
        <v>38.380000000000003</v>
      </c>
      <c r="T19" s="1">
        <v>17</v>
      </c>
      <c r="U19" s="3" t="str">
        <f t="shared" si="0"/>
        <v>2017Plan</v>
      </c>
      <c r="V19" s="2">
        <f>DATE(A19,INDEX(Map!$H$1:$H$12,MATCH(B19,Map!$G$1:$G$12,0),0),1)</f>
        <v>42370</v>
      </c>
      <c r="W19" t="str">
        <f>IF(AND(V19&gt;=Map!$K$2,V19&lt;=Map!$L$2),"Base",IF(AND(V19&gt;=Map!$K$3,V19&lt;=Map!$L$3),"Fcst","N/A"))</f>
        <v>N/A</v>
      </c>
      <c r="X19" t="str">
        <f>INDEX(Map!$B$2:$B$86,MATCH(D19,Map!$A$2:$A$86,0),0)</f>
        <v>Brown 6</v>
      </c>
      <c r="Y19" s="7">
        <f>IF(INDEX(Map!$C$2:$C$86,MATCH(D19,Map!$A$2:$A$86,0),0)="","N/A",E19*INDEX(Map!$C$2:$C$86,MATCH(D19,Map!$A$2:$A$86,0),0))</f>
        <v>0.248</v>
      </c>
      <c r="Z19" s="7">
        <f>IF(INDEX(Map!$D$2:$D$86,MATCH(D19,Map!$A$2:$A$86,0),0)="","N/A",E19*INDEX(Map!$D$2:$D$86,MATCH(D19,Map!$A$2:$A$86,0),0))</f>
        <v>0.15200000000000002</v>
      </c>
      <c r="AA19" t="str">
        <f>INDEX(Map!$E$2:$E$86,MATCH(D19,Map!$A$2:$A$86,0),0)</f>
        <v>SCCT</v>
      </c>
    </row>
    <row r="20" spans="1:27" x14ac:dyDescent="0.25">
      <c r="A20" s="1" t="s">
        <v>21</v>
      </c>
      <c r="B20" s="1" t="s">
        <v>22</v>
      </c>
      <c r="C20" s="1">
        <v>19</v>
      </c>
      <c r="D20" s="1" t="s">
        <v>41</v>
      </c>
      <c r="E20" s="1">
        <v>0.3</v>
      </c>
      <c r="F20" s="1">
        <v>0</v>
      </c>
      <c r="G20" s="1">
        <v>0.2</v>
      </c>
      <c r="H20" s="1">
        <v>1</v>
      </c>
      <c r="I20" s="1">
        <v>3.2</v>
      </c>
      <c r="J20" s="1">
        <v>10707</v>
      </c>
      <c r="K20" s="1">
        <v>2</v>
      </c>
      <c r="L20" s="1">
        <v>342.5</v>
      </c>
      <c r="M20" s="1">
        <v>11</v>
      </c>
      <c r="N20" s="1">
        <v>0</v>
      </c>
      <c r="O20" s="1">
        <v>1</v>
      </c>
      <c r="P20" s="1">
        <v>0</v>
      </c>
      <c r="Q20" s="1">
        <v>0</v>
      </c>
      <c r="R20" s="1">
        <v>36.67</v>
      </c>
      <c r="S20" s="1">
        <v>38.83</v>
      </c>
      <c r="T20" s="1">
        <v>12</v>
      </c>
      <c r="U20" s="3" t="str">
        <f t="shared" si="0"/>
        <v>2017Plan</v>
      </c>
      <c r="V20" s="2">
        <f>DATE(A20,INDEX(Map!$H$1:$H$12,MATCH(B20,Map!$G$1:$G$12,0),0),1)</f>
        <v>42370</v>
      </c>
      <c r="W20" t="str">
        <f>IF(AND(V20&gt;=Map!$K$2,V20&lt;=Map!$L$2),"Base",IF(AND(V20&gt;=Map!$K$3,V20&lt;=Map!$L$3),"Fcst","N/A"))</f>
        <v>N/A</v>
      </c>
      <c r="X20" t="str">
        <f>INDEX(Map!$B$2:$B$86,MATCH(D20,Map!$A$2:$A$86,0),0)</f>
        <v>Brown 7</v>
      </c>
      <c r="Y20" s="7">
        <f>IF(INDEX(Map!$C$2:$C$86,MATCH(D20,Map!$A$2:$A$86,0),0)="","N/A",E20*INDEX(Map!$C$2:$C$86,MATCH(D20,Map!$A$2:$A$86,0),0))</f>
        <v>0.186</v>
      </c>
      <c r="Z20" s="7">
        <f>IF(INDEX(Map!$D$2:$D$86,MATCH(D20,Map!$A$2:$A$86,0),0)="","N/A",E20*INDEX(Map!$D$2:$D$86,MATCH(D20,Map!$A$2:$A$86,0),0))</f>
        <v>0.11399999999999999</v>
      </c>
      <c r="AA20" t="str">
        <f>INDEX(Map!$E$2:$E$86,MATCH(D20,Map!$A$2:$A$86,0),0)</f>
        <v>SCCT</v>
      </c>
    </row>
    <row r="21" spans="1:27" x14ac:dyDescent="0.25">
      <c r="A21" s="1" t="s">
        <v>21</v>
      </c>
      <c r="B21" s="1" t="s">
        <v>22</v>
      </c>
      <c r="C21" s="1">
        <v>20</v>
      </c>
      <c r="D21" s="1" t="s">
        <v>42</v>
      </c>
      <c r="E21" s="1">
        <v>0.9</v>
      </c>
      <c r="F21" s="1">
        <v>0</v>
      </c>
      <c r="G21" s="1">
        <v>1</v>
      </c>
      <c r="H21" s="1">
        <v>2</v>
      </c>
      <c r="I21" s="1">
        <v>12.4</v>
      </c>
      <c r="J21" s="1">
        <v>13645</v>
      </c>
      <c r="K21" s="1">
        <v>11</v>
      </c>
      <c r="L21" s="1">
        <v>342.5</v>
      </c>
      <c r="M21" s="1">
        <v>42</v>
      </c>
      <c r="N21" s="1">
        <v>0</v>
      </c>
      <c r="O21" s="1">
        <v>0</v>
      </c>
      <c r="P21" s="1">
        <v>0</v>
      </c>
      <c r="Q21" s="1">
        <v>0</v>
      </c>
      <c r="R21" s="1">
        <v>46.74</v>
      </c>
      <c r="S21" s="1">
        <v>47.23</v>
      </c>
      <c r="T21" s="1">
        <v>43</v>
      </c>
      <c r="U21" s="3" t="str">
        <f t="shared" si="0"/>
        <v>2017Plan</v>
      </c>
      <c r="V21" s="2">
        <f>DATE(A21,INDEX(Map!$H$1:$H$12,MATCH(B21,Map!$G$1:$G$12,0),0),1)</f>
        <v>42370</v>
      </c>
      <c r="W21" t="str">
        <f>IF(AND(V21&gt;=Map!$K$2,V21&lt;=Map!$L$2),"Base",IF(AND(V21&gt;=Map!$K$3,V21&lt;=Map!$L$3),"Fcst","N/A"))</f>
        <v>N/A</v>
      </c>
      <c r="X21" t="str">
        <f>INDEX(Map!$B$2:$B$86,MATCH(D21,Map!$A$2:$A$86,0),0)</f>
        <v>Brown 8</v>
      </c>
      <c r="Y21" s="7">
        <f>IF(INDEX(Map!$C$2:$C$86,MATCH(D21,Map!$A$2:$A$86,0),0)="","N/A",E21*INDEX(Map!$C$2:$C$86,MATCH(D21,Map!$A$2:$A$86,0),0))</f>
        <v>0.9</v>
      </c>
      <c r="Z21" s="7" t="str">
        <f>IF(INDEX(Map!$D$2:$D$86,MATCH(D21,Map!$A$2:$A$86,0),0)="","N/A",E21*INDEX(Map!$D$2:$D$86,MATCH(D21,Map!$A$2:$A$86,0),0))</f>
        <v>N/A</v>
      </c>
      <c r="AA21" t="str">
        <f>INDEX(Map!$E$2:$E$86,MATCH(D21,Map!$A$2:$A$86,0),0)</f>
        <v>SCCT</v>
      </c>
    </row>
    <row r="22" spans="1:27" x14ac:dyDescent="0.25">
      <c r="A22" s="1" t="s">
        <v>21</v>
      </c>
      <c r="B22" s="1" t="s">
        <v>22</v>
      </c>
      <c r="C22" s="1">
        <v>21</v>
      </c>
      <c r="D22" s="1" t="s">
        <v>43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3" t="str">
        <f t="shared" si="0"/>
        <v>2017Plan</v>
      </c>
      <c r="V22" s="2">
        <f>DATE(A22,INDEX(Map!$H$1:$H$12,MATCH(B22,Map!$G$1:$G$12,0),0),1)</f>
        <v>42370</v>
      </c>
      <c r="W22" t="str">
        <f>IF(AND(V22&gt;=Map!$K$2,V22&lt;=Map!$L$2),"Base",IF(AND(V22&gt;=Map!$K$3,V22&lt;=Map!$L$3),"Fcst","N/A"))</f>
        <v>N/A</v>
      </c>
      <c r="X22" t="str">
        <f>INDEX(Map!$B$2:$B$86,MATCH(D22,Map!$A$2:$A$86,0),0)</f>
        <v>Brown 8</v>
      </c>
      <c r="Y22" s="7">
        <f>IF(INDEX(Map!$C$2:$C$86,MATCH(D22,Map!$A$2:$A$86,0),0)="","N/A",E22*INDEX(Map!$C$2:$C$86,MATCH(D22,Map!$A$2:$A$86,0),0))</f>
        <v>0</v>
      </c>
      <c r="Z22" s="7" t="str">
        <f>IF(INDEX(Map!$D$2:$D$86,MATCH(D22,Map!$A$2:$A$86,0),0)="","N/A",E22*INDEX(Map!$D$2:$D$86,MATCH(D22,Map!$A$2:$A$86,0),0))</f>
        <v>N/A</v>
      </c>
      <c r="AA22" t="str">
        <f>INDEX(Map!$E$2:$E$86,MATCH(D22,Map!$A$2:$A$86,0),0)</f>
        <v>SCCT</v>
      </c>
    </row>
    <row r="23" spans="1:27" x14ac:dyDescent="0.25">
      <c r="A23" s="1" t="s">
        <v>21</v>
      </c>
      <c r="B23" s="1" t="s">
        <v>22</v>
      </c>
      <c r="C23" s="1">
        <v>22</v>
      </c>
      <c r="D23" s="1" t="s">
        <v>44</v>
      </c>
      <c r="E23" s="1">
        <v>2.2000000000000002</v>
      </c>
      <c r="F23" s="1">
        <v>0</v>
      </c>
      <c r="G23" s="1">
        <v>2.5</v>
      </c>
      <c r="H23" s="1">
        <v>1</v>
      </c>
      <c r="I23" s="1">
        <v>31</v>
      </c>
      <c r="J23" s="1">
        <v>13813</v>
      </c>
      <c r="K23" s="1">
        <v>28</v>
      </c>
      <c r="L23" s="1">
        <v>342.5</v>
      </c>
      <c r="M23" s="1">
        <v>106</v>
      </c>
      <c r="N23" s="1">
        <v>0</v>
      </c>
      <c r="O23" s="1">
        <v>0</v>
      </c>
      <c r="P23" s="1">
        <v>0</v>
      </c>
      <c r="Q23" s="1">
        <v>0</v>
      </c>
      <c r="R23" s="1">
        <v>47.31</v>
      </c>
      <c r="S23" s="1">
        <v>47.44</v>
      </c>
      <c r="T23" s="1">
        <v>106</v>
      </c>
      <c r="U23" s="3" t="str">
        <f t="shared" si="0"/>
        <v>2017Plan</v>
      </c>
      <c r="V23" s="2">
        <f>DATE(A23,INDEX(Map!$H$1:$H$12,MATCH(B23,Map!$G$1:$G$12,0),0),1)</f>
        <v>42370</v>
      </c>
      <c r="W23" t="str">
        <f>IF(AND(V23&gt;=Map!$K$2,V23&lt;=Map!$L$2),"Base",IF(AND(V23&gt;=Map!$K$3,V23&lt;=Map!$L$3),"Fcst","N/A"))</f>
        <v>N/A</v>
      </c>
      <c r="X23" t="str">
        <f>INDEX(Map!$B$2:$B$86,MATCH(D23,Map!$A$2:$A$86,0),0)</f>
        <v>Brown 9</v>
      </c>
      <c r="Y23" s="7">
        <f>IF(INDEX(Map!$C$2:$C$86,MATCH(D23,Map!$A$2:$A$86,0),0)="","N/A",E23*INDEX(Map!$C$2:$C$86,MATCH(D23,Map!$A$2:$A$86,0),0))</f>
        <v>2.2000000000000002</v>
      </c>
      <c r="Z23" s="7" t="str">
        <f>IF(INDEX(Map!$D$2:$D$86,MATCH(D23,Map!$A$2:$A$86,0),0)="","N/A",E23*INDEX(Map!$D$2:$D$86,MATCH(D23,Map!$A$2:$A$86,0),0))</f>
        <v>N/A</v>
      </c>
      <c r="AA23" t="str">
        <f>INDEX(Map!$E$2:$E$86,MATCH(D23,Map!$A$2:$A$86,0),0)</f>
        <v>SCCT</v>
      </c>
    </row>
    <row r="24" spans="1:27" x14ac:dyDescent="0.25">
      <c r="A24" s="1" t="s">
        <v>21</v>
      </c>
      <c r="B24" s="1" t="s">
        <v>22</v>
      </c>
      <c r="C24" s="1">
        <v>23</v>
      </c>
      <c r="D24" s="1" t="s">
        <v>45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3" t="str">
        <f t="shared" si="0"/>
        <v>2017Plan</v>
      </c>
      <c r="V24" s="2">
        <f>DATE(A24,INDEX(Map!$H$1:$H$12,MATCH(B24,Map!$G$1:$G$12,0),0),1)</f>
        <v>42370</v>
      </c>
      <c r="W24" t="str">
        <f>IF(AND(V24&gt;=Map!$K$2,V24&lt;=Map!$L$2),"Base",IF(AND(V24&gt;=Map!$K$3,V24&lt;=Map!$L$3),"Fcst","N/A"))</f>
        <v>N/A</v>
      </c>
      <c r="X24" t="str">
        <f>INDEX(Map!$B$2:$B$86,MATCH(D24,Map!$A$2:$A$86,0),0)</f>
        <v>Brown 9</v>
      </c>
      <c r="Y24" s="7">
        <f>IF(INDEX(Map!$C$2:$C$86,MATCH(D24,Map!$A$2:$A$86,0),0)="","N/A",E24*INDEX(Map!$C$2:$C$86,MATCH(D24,Map!$A$2:$A$86,0),0))</f>
        <v>0</v>
      </c>
      <c r="Z24" s="7" t="str">
        <f>IF(INDEX(Map!$D$2:$D$86,MATCH(D24,Map!$A$2:$A$86,0),0)="","N/A",E24*INDEX(Map!$D$2:$D$86,MATCH(D24,Map!$A$2:$A$86,0),0))</f>
        <v>N/A</v>
      </c>
      <c r="AA24" t="str">
        <f>INDEX(Map!$E$2:$E$86,MATCH(D24,Map!$A$2:$A$86,0),0)</f>
        <v>SCCT</v>
      </c>
    </row>
    <row r="25" spans="1:27" x14ac:dyDescent="0.25">
      <c r="A25" s="1" t="s">
        <v>21</v>
      </c>
      <c r="B25" s="1" t="s">
        <v>22</v>
      </c>
      <c r="C25" s="1">
        <v>24</v>
      </c>
      <c r="D25" s="1" t="s">
        <v>46</v>
      </c>
      <c r="E25" s="1">
        <v>1.8</v>
      </c>
      <c r="F25" s="1">
        <v>0</v>
      </c>
      <c r="G25" s="1">
        <v>1.7</v>
      </c>
      <c r="H25" s="1">
        <v>1</v>
      </c>
      <c r="I25" s="1">
        <v>24.1</v>
      </c>
      <c r="J25" s="1">
        <v>13536</v>
      </c>
      <c r="K25" s="1">
        <v>21</v>
      </c>
      <c r="L25" s="1">
        <v>342.5</v>
      </c>
      <c r="M25" s="1">
        <v>83</v>
      </c>
      <c r="N25" s="1">
        <v>0</v>
      </c>
      <c r="O25" s="1">
        <v>0</v>
      </c>
      <c r="P25" s="1">
        <v>0</v>
      </c>
      <c r="Q25" s="1">
        <v>0</v>
      </c>
      <c r="R25" s="1">
        <v>46.37</v>
      </c>
      <c r="S25" s="1">
        <v>46.49</v>
      </c>
      <c r="T25" s="1">
        <v>83</v>
      </c>
      <c r="U25" s="3" t="str">
        <f t="shared" si="0"/>
        <v>2017Plan</v>
      </c>
      <c r="V25" s="2">
        <f>DATE(A25,INDEX(Map!$H$1:$H$12,MATCH(B25,Map!$G$1:$G$12,0),0),1)</f>
        <v>42370</v>
      </c>
      <c r="W25" t="str">
        <f>IF(AND(V25&gt;=Map!$K$2,V25&lt;=Map!$L$2),"Base",IF(AND(V25&gt;=Map!$K$3,V25&lt;=Map!$L$3),"Fcst","N/A"))</f>
        <v>N/A</v>
      </c>
      <c r="X25" t="str">
        <f>INDEX(Map!$B$2:$B$86,MATCH(D25,Map!$A$2:$A$86,0),0)</f>
        <v>Brown 10</v>
      </c>
      <c r="Y25" s="7">
        <f>IF(INDEX(Map!$C$2:$C$86,MATCH(D25,Map!$A$2:$A$86,0),0)="","N/A",E25*INDEX(Map!$C$2:$C$86,MATCH(D25,Map!$A$2:$A$86,0),0))</f>
        <v>1.8</v>
      </c>
      <c r="Z25" s="7" t="str">
        <f>IF(INDEX(Map!$D$2:$D$86,MATCH(D25,Map!$A$2:$A$86,0),0)="","N/A",E25*INDEX(Map!$D$2:$D$86,MATCH(D25,Map!$A$2:$A$86,0),0))</f>
        <v>N/A</v>
      </c>
      <c r="AA25" t="str">
        <f>INDEX(Map!$E$2:$E$86,MATCH(D25,Map!$A$2:$A$86,0),0)</f>
        <v>SCCT</v>
      </c>
    </row>
    <row r="26" spans="1:27" x14ac:dyDescent="0.25">
      <c r="A26" s="1" t="s">
        <v>21</v>
      </c>
      <c r="B26" s="1" t="s">
        <v>22</v>
      </c>
      <c r="C26" s="1">
        <v>25</v>
      </c>
      <c r="D26" s="1" t="s">
        <v>47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3" t="str">
        <f t="shared" si="0"/>
        <v>2017Plan</v>
      </c>
      <c r="V26" s="2">
        <f>DATE(A26,INDEX(Map!$H$1:$H$12,MATCH(B26,Map!$G$1:$G$12,0),0),1)</f>
        <v>42370</v>
      </c>
      <c r="W26" t="str">
        <f>IF(AND(V26&gt;=Map!$K$2,V26&lt;=Map!$L$2),"Base",IF(AND(V26&gt;=Map!$K$3,V26&lt;=Map!$L$3),"Fcst","N/A"))</f>
        <v>N/A</v>
      </c>
      <c r="X26" t="str">
        <f>INDEX(Map!$B$2:$B$86,MATCH(D26,Map!$A$2:$A$86,0),0)</f>
        <v>Brown 10</v>
      </c>
      <c r="Y26" s="7">
        <f>IF(INDEX(Map!$C$2:$C$86,MATCH(D26,Map!$A$2:$A$86,0),0)="","N/A",E26*INDEX(Map!$C$2:$C$86,MATCH(D26,Map!$A$2:$A$86,0),0))</f>
        <v>0</v>
      </c>
      <c r="Z26" s="7" t="str">
        <f>IF(INDEX(Map!$D$2:$D$86,MATCH(D26,Map!$A$2:$A$86,0),0)="","N/A",E26*INDEX(Map!$D$2:$D$86,MATCH(D26,Map!$A$2:$A$86,0),0))</f>
        <v>N/A</v>
      </c>
      <c r="AA26" t="str">
        <f>INDEX(Map!$E$2:$E$86,MATCH(D26,Map!$A$2:$A$86,0),0)</f>
        <v>SCCT</v>
      </c>
    </row>
    <row r="27" spans="1:27" x14ac:dyDescent="0.25">
      <c r="A27" s="1" t="s">
        <v>21</v>
      </c>
      <c r="B27" s="1" t="s">
        <v>22</v>
      </c>
      <c r="C27" s="1">
        <v>26</v>
      </c>
      <c r="D27" s="1" t="s">
        <v>48</v>
      </c>
      <c r="E27" s="1">
        <v>1.3</v>
      </c>
      <c r="F27" s="1">
        <v>0</v>
      </c>
      <c r="G27" s="1">
        <v>1.4</v>
      </c>
      <c r="H27" s="1">
        <v>1</v>
      </c>
      <c r="I27" s="1">
        <v>17.100000000000001</v>
      </c>
      <c r="J27" s="1">
        <v>13584</v>
      </c>
      <c r="K27" s="1">
        <v>15</v>
      </c>
      <c r="L27" s="1">
        <v>342.5</v>
      </c>
      <c r="M27" s="1">
        <v>59</v>
      </c>
      <c r="N27" s="1">
        <v>0</v>
      </c>
      <c r="O27" s="1">
        <v>0</v>
      </c>
      <c r="P27" s="1">
        <v>0</v>
      </c>
      <c r="Q27" s="1">
        <v>0</v>
      </c>
      <c r="R27" s="1">
        <v>46.53</v>
      </c>
      <c r="S27" s="1">
        <v>46.71</v>
      </c>
      <c r="T27" s="1">
        <v>59</v>
      </c>
      <c r="U27" s="3" t="str">
        <f t="shared" si="0"/>
        <v>2017Plan</v>
      </c>
      <c r="V27" s="2">
        <f>DATE(A27,INDEX(Map!$H$1:$H$12,MATCH(B27,Map!$G$1:$G$12,0),0),1)</f>
        <v>42370</v>
      </c>
      <c r="W27" t="str">
        <f>IF(AND(V27&gt;=Map!$K$2,V27&lt;=Map!$L$2),"Base",IF(AND(V27&gt;=Map!$K$3,V27&lt;=Map!$L$3),"Fcst","N/A"))</f>
        <v>N/A</v>
      </c>
      <c r="X27" t="str">
        <f>INDEX(Map!$B$2:$B$86,MATCH(D27,Map!$A$2:$A$86,0),0)</f>
        <v>Brown 11</v>
      </c>
      <c r="Y27" s="7">
        <f>IF(INDEX(Map!$C$2:$C$86,MATCH(D27,Map!$A$2:$A$86,0),0)="","N/A",E27*INDEX(Map!$C$2:$C$86,MATCH(D27,Map!$A$2:$A$86,0),0))</f>
        <v>1.3</v>
      </c>
      <c r="Z27" s="7" t="str">
        <f>IF(INDEX(Map!$D$2:$D$86,MATCH(D27,Map!$A$2:$A$86,0),0)="","N/A",E27*INDEX(Map!$D$2:$D$86,MATCH(D27,Map!$A$2:$A$86,0),0))</f>
        <v>N/A</v>
      </c>
      <c r="AA27" t="str">
        <f>INDEX(Map!$E$2:$E$86,MATCH(D27,Map!$A$2:$A$86,0),0)</f>
        <v>SCCT</v>
      </c>
    </row>
    <row r="28" spans="1:27" x14ac:dyDescent="0.25">
      <c r="A28" s="1" t="s">
        <v>21</v>
      </c>
      <c r="B28" s="1" t="s">
        <v>22</v>
      </c>
      <c r="C28" s="1">
        <v>27</v>
      </c>
      <c r="D28" s="1" t="s">
        <v>49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3" t="str">
        <f t="shared" si="0"/>
        <v>2017Plan</v>
      </c>
      <c r="V28" s="2">
        <f>DATE(A28,INDEX(Map!$H$1:$H$12,MATCH(B28,Map!$G$1:$G$12,0),0),1)</f>
        <v>42370</v>
      </c>
      <c r="W28" t="str">
        <f>IF(AND(V28&gt;=Map!$K$2,V28&lt;=Map!$L$2),"Base",IF(AND(V28&gt;=Map!$K$3,V28&lt;=Map!$L$3),"Fcst","N/A"))</f>
        <v>N/A</v>
      </c>
      <c r="X28" t="str">
        <f>INDEX(Map!$B$2:$B$86,MATCH(D28,Map!$A$2:$A$86,0),0)</f>
        <v>Brown 11</v>
      </c>
      <c r="Y28" s="7">
        <f>IF(INDEX(Map!$C$2:$C$86,MATCH(D28,Map!$A$2:$A$86,0),0)="","N/A",E28*INDEX(Map!$C$2:$C$86,MATCH(D28,Map!$A$2:$A$86,0),0))</f>
        <v>0</v>
      </c>
      <c r="Z28" s="7" t="str">
        <f>IF(INDEX(Map!$D$2:$D$86,MATCH(D28,Map!$A$2:$A$86,0),0)="","N/A",E28*INDEX(Map!$D$2:$D$86,MATCH(D28,Map!$A$2:$A$86,0),0))</f>
        <v>N/A</v>
      </c>
      <c r="AA28" t="str">
        <f>INDEX(Map!$E$2:$E$86,MATCH(D28,Map!$A$2:$A$86,0),0)</f>
        <v>SCCT</v>
      </c>
    </row>
    <row r="29" spans="1:27" x14ac:dyDescent="0.25">
      <c r="A29" s="1" t="s">
        <v>21</v>
      </c>
      <c r="B29" s="1" t="s">
        <v>22</v>
      </c>
      <c r="C29" s="1">
        <v>28</v>
      </c>
      <c r="D29" s="1" t="s">
        <v>50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3" t="str">
        <f t="shared" si="0"/>
        <v>2017Plan</v>
      </c>
      <c r="V29" s="2">
        <f>DATE(A29,INDEX(Map!$H$1:$H$12,MATCH(B29,Map!$G$1:$G$12,0),0),1)</f>
        <v>42370</v>
      </c>
      <c r="W29" t="str">
        <f>IF(AND(V29&gt;=Map!$K$2,V29&lt;=Map!$L$2),"Base",IF(AND(V29&gt;=Map!$K$3,V29&lt;=Map!$L$3),"Fcst","N/A"))</f>
        <v>N/A</v>
      </c>
      <c r="X29" t="str">
        <f>INDEX(Map!$B$2:$B$86,MATCH(D29,Map!$A$2:$A$86,0),0)</f>
        <v>Paddys Run 13</v>
      </c>
      <c r="Y29" s="7">
        <f>IF(INDEX(Map!$C$2:$C$86,MATCH(D29,Map!$A$2:$A$86,0),0)="","N/A",E29*INDEX(Map!$C$2:$C$86,MATCH(D29,Map!$A$2:$A$86,0),0))</f>
        <v>0</v>
      </c>
      <c r="Z29" s="7">
        <f>IF(INDEX(Map!$D$2:$D$86,MATCH(D29,Map!$A$2:$A$86,0),0)="","N/A",E29*INDEX(Map!$D$2:$D$86,MATCH(D29,Map!$A$2:$A$86,0),0))</f>
        <v>0</v>
      </c>
      <c r="AA29" t="str">
        <f>INDEX(Map!$E$2:$E$86,MATCH(D29,Map!$A$2:$A$86,0),0)</f>
        <v>SCCT</v>
      </c>
    </row>
    <row r="30" spans="1:27" x14ac:dyDescent="0.25">
      <c r="A30" s="1" t="s">
        <v>21</v>
      </c>
      <c r="B30" s="1" t="s">
        <v>22</v>
      </c>
      <c r="C30" s="1">
        <v>29</v>
      </c>
      <c r="D30" s="1" t="s">
        <v>51</v>
      </c>
      <c r="E30" s="1">
        <v>26.5</v>
      </c>
      <c r="F30" s="1">
        <v>0</v>
      </c>
      <c r="G30" s="1">
        <v>19.899999999999999</v>
      </c>
      <c r="H30" s="1">
        <v>18</v>
      </c>
      <c r="I30" s="1">
        <v>275.89999999999998</v>
      </c>
      <c r="J30" s="1">
        <v>10414</v>
      </c>
      <c r="K30" s="1">
        <v>153</v>
      </c>
      <c r="L30" s="1">
        <v>342.5</v>
      </c>
      <c r="M30" s="1">
        <v>945</v>
      </c>
      <c r="N30" s="1">
        <v>1</v>
      </c>
      <c r="O30" s="1">
        <v>3</v>
      </c>
      <c r="P30" s="1">
        <v>0</v>
      </c>
      <c r="Q30" s="1">
        <v>0</v>
      </c>
      <c r="R30" s="1">
        <v>35.67</v>
      </c>
      <c r="S30" s="1">
        <v>35.770000000000003</v>
      </c>
      <c r="T30" s="1">
        <v>948</v>
      </c>
      <c r="U30" s="3" t="str">
        <f t="shared" si="0"/>
        <v>2017Plan</v>
      </c>
      <c r="V30" s="2">
        <f>DATE(A30,INDEX(Map!$H$1:$H$12,MATCH(B30,Map!$G$1:$G$12,0),0),1)</f>
        <v>42370</v>
      </c>
      <c r="W30" t="str">
        <f>IF(AND(V30&gt;=Map!$K$2,V30&lt;=Map!$L$2),"Base",IF(AND(V30&gt;=Map!$K$3,V30&lt;=Map!$L$3),"Fcst","N/A"))</f>
        <v>N/A</v>
      </c>
      <c r="X30" t="str">
        <f>INDEX(Map!$B$2:$B$86,MATCH(D30,Map!$A$2:$A$86,0),0)</f>
        <v>Trimble Co 05</v>
      </c>
      <c r="Y30" s="7">
        <f>IF(INDEX(Map!$C$2:$C$86,MATCH(D30,Map!$A$2:$A$86,0),0)="","N/A",E30*INDEX(Map!$C$2:$C$86,MATCH(D30,Map!$A$2:$A$86,0),0))</f>
        <v>18.814999999999998</v>
      </c>
      <c r="Z30" s="7">
        <f>IF(INDEX(Map!$D$2:$D$86,MATCH(D30,Map!$A$2:$A$86,0),0)="","N/A",E30*INDEX(Map!$D$2:$D$86,MATCH(D30,Map!$A$2:$A$86,0),0))</f>
        <v>7.6849999999999996</v>
      </c>
      <c r="AA30" t="str">
        <f>INDEX(Map!$E$2:$E$86,MATCH(D30,Map!$A$2:$A$86,0),0)</f>
        <v>SCCT</v>
      </c>
    </row>
    <row r="31" spans="1:27" x14ac:dyDescent="0.25">
      <c r="A31" s="1" t="s">
        <v>21</v>
      </c>
      <c r="B31" s="1" t="s">
        <v>22</v>
      </c>
      <c r="C31" s="1">
        <v>30</v>
      </c>
      <c r="D31" s="1" t="s">
        <v>52</v>
      </c>
      <c r="E31" s="1">
        <v>20.6</v>
      </c>
      <c r="F31" s="1">
        <v>0</v>
      </c>
      <c r="G31" s="1">
        <v>15.5</v>
      </c>
      <c r="H31" s="1">
        <v>15</v>
      </c>
      <c r="I31" s="1">
        <v>214.4</v>
      </c>
      <c r="J31" s="1">
        <v>10417</v>
      </c>
      <c r="K31" s="1">
        <v>119</v>
      </c>
      <c r="L31" s="1">
        <v>342.5</v>
      </c>
      <c r="M31" s="1">
        <v>734</v>
      </c>
      <c r="N31" s="1">
        <v>1</v>
      </c>
      <c r="O31" s="1">
        <v>2</v>
      </c>
      <c r="P31" s="1">
        <v>0</v>
      </c>
      <c r="Q31" s="1">
        <v>0</v>
      </c>
      <c r="R31" s="1">
        <v>35.68</v>
      </c>
      <c r="S31" s="1">
        <v>35.79</v>
      </c>
      <c r="T31" s="1">
        <v>737</v>
      </c>
      <c r="U31" s="3" t="str">
        <f t="shared" si="0"/>
        <v>2017Plan</v>
      </c>
      <c r="V31" s="2">
        <f>DATE(A31,INDEX(Map!$H$1:$H$12,MATCH(B31,Map!$G$1:$G$12,0),0),1)</f>
        <v>42370</v>
      </c>
      <c r="W31" t="str">
        <f>IF(AND(V31&gt;=Map!$K$2,V31&lt;=Map!$L$2),"Base",IF(AND(V31&gt;=Map!$K$3,V31&lt;=Map!$L$3),"Fcst","N/A"))</f>
        <v>N/A</v>
      </c>
      <c r="X31" t="str">
        <f>INDEX(Map!$B$2:$B$86,MATCH(D31,Map!$A$2:$A$86,0),0)</f>
        <v>Trimble Co 06</v>
      </c>
      <c r="Y31" s="7">
        <f>IF(INDEX(Map!$C$2:$C$86,MATCH(D31,Map!$A$2:$A$86,0),0)="","N/A",E31*INDEX(Map!$C$2:$C$86,MATCH(D31,Map!$A$2:$A$86,0),0))</f>
        <v>14.625999999999999</v>
      </c>
      <c r="Z31" s="7">
        <f>IF(INDEX(Map!$D$2:$D$86,MATCH(D31,Map!$A$2:$A$86,0),0)="","N/A",E31*INDEX(Map!$D$2:$D$86,MATCH(D31,Map!$A$2:$A$86,0),0))</f>
        <v>5.9740000000000002</v>
      </c>
      <c r="AA31" t="str">
        <f>INDEX(Map!$E$2:$E$86,MATCH(D31,Map!$A$2:$A$86,0),0)</f>
        <v>SCCT</v>
      </c>
    </row>
    <row r="32" spans="1:27" x14ac:dyDescent="0.25">
      <c r="A32" s="1" t="s">
        <v>21</v>
      </c>
      <c r="B32" s="1" t="s">
        <v>22</v>
      </c>
      <c r="C32" s="1">
        <v>31</v>
      </c>
      <c r="D32" s="1" t="s">
        <v>53</v>
      </c>
      <c r="E32" s="1">
        <v>9.3000000000000007</v>
      </c>
      <c r="F32" s="1">
        <v>0</v>
      </c>
      <c r="G32" s="1">
        <v>7</v>
      </c>
      <c r="H32" s="1">
        <v>5</v>
      </c>
      <c r="I32" s="1">
        <v>96.9</v>
      </c>
      <c r="J32" s="1">
        <v>10427</v>
      </c>
      <c r="K32" s="1">
        <v>54</v>
      </c>
      <c r="L32" s="1">
        <v>342.5</v>
      </c>
      <c r="M32" s="1">
        <v>332</v>
      </c>
      <c r="N32" s="1">
        <v>0</v>
      </c>
      <c r="O32" s="1">
        <v>1</v>
      </c>
      <c r="P32" s="1">
        <v>0</v>
      </c>
      <c r="Q32" s="1">
        <v>0</v>
      </c>
      <c r="R32" s="1">
        <v>35.72</v>
      </c>
      <c r="S32" s="1">
        <v>35.79</v>
      </c>
      <c r="T32" s="1">
        <v>333</v>
      </c>
      <c r="U32" s="3" t="str">
        <f t="shared" si="0"/>
        <v>2017Plan</v>
      </c>
      <c r="V32" s="2">
        <f>DATE(A32,INDEX(Map!$H$1:$H$12,MATCH(B32,Map!$G$1:$G$12,0),0),1)</f>
        <v>42370</v>
      </c>
      <c r="W32" t="str">
        <f>IF(AND(V32&gt;=Map!$K$2,V32&lt;=Map!$L$2),"Base",IF(AND(V32&gt;=Map!$K$3,V32&lt;=Map!$L$3),"Fcst","N/A"))</f>
        <v>N/A</v>
      </c>
      <c r="X32" t="str">
        <f>INDEX(Map!$B$2:$B$86,MATCH(D32,Map!$A$2:$A$86,0),0)</f>
        <v>Trimble Co 07</v>
      </c>
      <c r="Y32" s="7">
        <f>IF(INDEX(Map!$C$2:$C$86,MATCH(D32,Map!$A$2:$A$86,0),0)="","N/A",E32*INDEX(Map!$C$2:$C$86,MATCH(D32,Map!$A$2:$A$86,0),0))</f>
        <v>5.8590000000000009</v>
      </c>
      <c r="Z32" s="7">
        <f>IF(INDEX(Map!$D$2:$D$86,MATCH(D32,Map!$A$2:$A$86,0),0)="","N/A",E32*INDEX(Map!$D$2:$D$86,MATCH(D32,Map!$A$2:$A$86,0),0))</f>
        <v>3.4410000000000003</v>
      </c>
      <c r="AA32" t="str">
        <f>INDEX(Map!$E$2:$E$86,MATCH(D32,Map!$A$2:$A$86,0),0)</f>
        <v>SCCT</v>
      </c>
    </row>
    <row r="33" spans="1:27" x14ac:dyDescent="0.25">
      <c r="A33" s="1" t="s">
        <v>21</v>
      </c>
      <c r="B33" s="1" t="s">
        <v>22</v>
      </c>
      <c r="C33" s="1">
        <v>32</v>
      </c>
      <c r="D33" s="1" t="s">
        <v>54</v>
      </c>
      <c r="E33" s="1">
        <v>3.2</v>
      </c>
      <c r="F33" s="1">
        <v>0</v>
      </c>
      <c r="G33" s="1">
        <v>2.4</v>
      </c>
      <c r="H33" s="1">
        <v>2</v>
      </c>
      <c r="I33" s="1">
        <v>33.1</v>
      </c>
      <c r="J33" s="1">
        <v>10348</v>
      </c>
      <c r="K33" s="1">
        <v>18</v>
      </c>
      <c r="L33" s="1">
        <v>342.5</v>
      </c>
      <c r="M33" s="1">
        <v>113</v>
      </c>
      <c r="N33" s="1">
        <v>0</v>
      </c>
      <c r="O33" s="1">
        <v>0</v>
      </c>
      <c r="P33" s="1">
        <v>0</v>
      </c>
      <c r="Q33" s="1">
        <v>0</v>
      </c>
      <c r="R33" s="1">
        <v>35.44</v>
      </c>
      <c r="S33" s="1">
        <v>35.53</v>
      </c>
      <c r="T33" s="1">
        <v>114</v>
      </c>
      <c r="U33" s="3" t="str">
        <f t="shared" si="0"/>
        <v>2017Plan</v>
      </c>
      <c r="V33" s="2">
        <f>DATE(A33,INDEX(Map!$H$1:$H$12,MATCH(B33,Map!$G$1:$G$12,0),0),1)</f>
        <v>42370</v>
      </c>
      <c r="W33" t="str">
        <f>IF(AND(V33&gt;=Map!$K$2,V33&lt;=Map!$L$2),"Base",IF(AND(V33&gt;=Map!$K$3,V33&lt;=Map!$L$3),"Fcst","N/A"))</f>
        <v>N/A</v>
      </c>
      <c r="X33" t="str">
        <f>INDEX(Map!$B$2:$B$86,MATCH(D33,Map!$A$2:$A$86,0),0)</f>
        <v>Trimble Co 08</v>
      </c>
      <c r="Y33" s="7">
        <f>IF(INDEX(Map!$C$2:$C$86,MATCH(D33,Map!$A$2:$A$86,0),0)="","N/A",E33*INDEX(Map!$C$2:$C$86,MATCH(D33,Map!$A$2:$A$86,0),0))</f>
        <v>2.016</v>
      </c>
      <c r="Z33" s="7">
        <f>IF(INDEX(Map!$D$2:$D$86,MATCH(D33,Map!$A$2:$A$86,0),0)="","N/A",E33*INDEX(Map!$D$2:$D$86,MATCH(D33,Map!$A$2:$A$86,0),0))</f>
        <v>1.1839999999999999</v>
      </c>
      <c r="AA33" t="str">
        <f>INDEX(Map!$E$2:$E$86,MATCH(D33,Map!$A$2:$A$86,0),0)</f>
        <v>SCCT</v>
      </c>
    </row>
    <row r="34" spans="1:27" x14ac:dyDescent="0.25">
      <c r="A34" s="1" t="s">
        <v>21</v>
      </c>
      <c r="B34" s="1" t="s">
        <v>22</v>
      </c>
      <c r="C34" s="1">
        <v>33</v>
      </c>
      <c r="D34" s="1" t="s">
        <v>55</v>
      </c>
      <c r="E34" s="1">
        <v>10.7</v>
      </c>
      <c r="F34" s="1">
        <v>0</v>
      </c>
      <c r="G34" s="1">
        <v>8</v>
      </c>
      <c r="H34" s="1">
        <v>3</v>
      </c>
      <c r="I34" s="1">
        <v>111.5</v>
      </c>
      <c r="J34" s="1">
        <v>10421</v>
      </c>
      <c r="K34" s="1">
        <v>62</v>
      </c>
      <c r="L34" s="1">
        <v>342.5</v>
      </c>
      <c r="M34" s="1">
        <v>382</v>
      </c>
      <c r="N34" s="1">
        <v>0</v>
      </c>
      <c r="O34" s="1">
        <v>0</v>
      </c>
      <c r="P34" s="1">
        <v>0</v>
      </c>
      <c r="Q34" s="1">
        <v>0</v>
      </c>
      <c r="R34" s="1">
        <v>35.700000000000003</v>
      </c>
      <c r="S34" s="1">
        <v>35.74</v>
      </c>
      <c r="T34" s="1">
        <v>382</v>
      </c>
      <c r="U34" s="3" t="str">
        <f t="shared" si="0"/>
        <v>2017Plan</v>
      </c>
      <c r="V34" s="2">
        <f>DATE(A34,INDEX(Map!$H$1:$H$12,MATCH(B34,Map!$G$1:$G$12,0),0),1)</f>
        <v>42370</v>
      </c>
      <c r="W34" t="str">
        <f>IF(AND(V34&gt;=Map!$K$2,V34&lt;=Map!$L$2),"Base",IF(AND(V34&gt;=Map!$K$3,V34&lt;=Map!$L$3),"Fcst","N/A"))</f>
        <v>N/A</v>
      </c>
      <c r="X34" t="str">
        <f>INDEX(Map!$B$2:$B$86,MATCH(D34,Map!$A$2:$A$86,0),0)</f>
        <v>Trimble Co 09</v>
      </c>
      <c r="Y34" s="7">
        <f>IF(INDEX(Map!$C$2:$C$86,MATCH(D34,Map!$A$2:$A$86,0),0)="","N/A",E34*INDEX(Map!$C$2:$C$86,MATCH(D34,Map!$A$2:$A$86,0),0))</f>
        <v>6.7409999999999997</v>
      </c>
      <c r="Z34" s="7">
        <f>IF(INDEX(Map!$D$2:$D$86,MATCH(D34,Map!$A$2:$A$86,0),0)="","N/A",E34*INDEX(Map!$D$2:$D$86,MATCH(D34,Map!$A$2:$A$86,0),0))</f>
        <v>3.9589999999999996</v>
      </c>
      <c r="AA34" t="str">
        <f>INDEX(Map!$E$2:$E$86,MATCH(D34,Map!$A$2:$A$86,0),0)</f>
        <v>SCCT</v>
      </c>
    </row>
    <row r="35" spans="1:27" x14ac:dyDescent="0.25">
      <c r="A35" s="1" t="s">
        <v>21</v>
      </c>
      <c r="B35" s="1" t="s">
        <v>22</v>
      </c>
      <c r="C35" s="1">
        <v>34</v>
      </c>
      <c r="D35" s="1" t="s">
        <v>56</v>
      </c>
      <c r="E35" s="1">
        <v>2.7</v>
      </c>
      <c r="F35" s="1">
        <v>0</v>
      </c>
      <c r="G35" s="1">
        <v>2</v>
      </c>
      <c r="H35" s="1">
        <v>2</v>
      </c>
      <c r="I35" s="1">
        <v>27.6</v>
      </c>
      <c r="J35" s="1">
        <v>10351</v>
      </c>
      <c r="K35" s="1">
        <v>15</v>
      </c>
      <c r="L35" s="1">
        <v>342.5</v>
      </c>
      <c r="M35" s="1">
        <v>94</v>
      </c>
      <c r="N35" s="1">
        <v>0</v>
      </c>
      <c r="O35" s="1">
        <v>0</v>
      </c>
      <c r="P35" s="1">
        <v>0</v>
      </c>
      <c r="Q35" s="1">
        <v>0</v>
      </c>
      <c r="R35" s="1">
        <v>35.450000000000003</v>
      </c>
      <c r="S35" s="1">
        <v>35.57</v>
      </c>
      <c r="T35" s="1">
        <v>95</v>
      </c>
      <c r="U35" s="3" t="str">
        <f t="shared" si="0"/>
        <v>2017Plan</v>
      </c>
      <c r="V35" s="2">
        <f>DATE(A35,INDEX(Map!$H$1:$H$12,MATCH(B35,Map!$G$1:$G$12,0),0),1)</f>
        <v>42370</v>
      </c>
      <c r="W35" t="str">
        <f>IF(AND(V35&gt;=Map!$K$2,V35&lt;=Map!$L$2),"Base",IF(AND(V35&gt;=Map!$K$3,V35&lt;=Map!$L$3),"Fcst","N/A"))</f>
        <v>N/A</v>
      </c>
      <c r="X35" t="str">
        <f>INDEX(Map!$B$2:$B$86,MATCH(D35,Map!$A$2:$A$86,0),0)</f>
        <v>Trimble Co 10</v>
      </c>
      <c r="Y35" s="7">
        <f>IF(INDEX(Map!$C$2:$C$86,MATCH(D35,Map!$A$2:$A$86,0),0)="","N/A",E35*INDEX(Map!$C$2:$C$86,MATCH(D35,Map!$A$2:$A$86,0),0))</f>
        <v>1.7010000000000001</v>
      </c>
      <c r="Z35" s="7">
        <f>IF(INDEX(Map!$D$2:$D$86,MATCH(D35,Map!$A$2:$A$86,0),0)="","N/A",E35*INDEX(Map!$D$2:$D$86,MATCH(D35,Map!$A$2:$A$86,0),0))</f>
        <v>0.999</v>
      </c>
      <c r="AA35" t="str">
        <f>INDEX(Map!$E$2:$E$86,MATCH(D35,Map!$A$2:$A$86,0),0)</f>
        <v>SCCT</v>
      </c>
    </row>
    <row r="36" spans="1:27" x14ac:dyDescent="0.25">
      <c r="A36" s="1" t="s">
        <v>21</v>
      </c>
      <c r="B36" s="1" t="s">
        <v>22</v>
      </c>
      <c r="C36" s="1">
        <v>35</v>
      </c>
      <c r="D36" s="1" t="s">
        <v>57</v>
      </c>
      <c r="E36" s="1">
        <v>0.1</v>
      </c>
      <c r="F36" s="1">
        <v>0</v>
      </c>
      <c r="G36" s="1">
        <v>0.5</v>
      </c>
      <c r="H36" s="1">
        <v>1</v>
      </c>
      <c r="I36" s="1">
        <v>0.9</v>
      </c>
      <c r="J36" s="1">
        <v>16117</v>
      </c>
      <c r="K36" s="1">
        <v>4</v>
      </c>
      <c r="L36" s="1">
        <v>340.7</v>
      </c>
      <c r="M36" s="1">
        <v>3</v>
      </c>
      <c r="N36" s="1">
        <v>0</v>
      </c>
      <c r="O36" s="1">
        <v>0</v>
      </c>
      <c r="P36" s="1">
        <v>0</v>
      </c>
      <c r="Q36" s="1">
        <v>0</v>
      </c>
      <c r="R36" s="1">
        <v>54.9</v>
      </c>
      <c r="S36" s="1">
        <v>54.9</v>
      </c>
      <c r="T36" s="1">
        <v>3</v>
      </c>
      <c r="U36" s="3" t="str">
        <f t="shared" si="0"/>
        <v>2017Plan</v>
      </c>
      <c r="V36" s="2">
        <f>DATE(A36,INDEX(Map!$H$1:$H$12,MATCH(B36,Map!$G$1:$G$12,0),0),1)</f>
        <v>42370</v>
      </c>
      <c r="W36" t="str">
        <f>IF(AND(V36&gt;=Map!$K$2,V36&lt;=Map!$L$2),"Base",IF(AND(V36&gt;=Map!$K$3,V36&lt;=Map!$L$3),"Fcst","N/A"))</f>
        <v>N/A</v>
      </c>
      <c r="X36" t="str">
        <f>INDEX(Map!$B$2:$B$86,MATCH(D36,Map!$A$2:$A$86,0),0)</f>
        <v>Cane Run 11</v>
      </c>
      <c r="Y36" s="7" t="str">
        <f>IF(INDEX(Map!$C$2:$C$86,MATCH(D36,Map!$A$2:$A$86,0),0)="","N/A",E36*INDEX(Map!$C$2:$C$86,MATCH(D36,Map!$A$2:$A$86,0),0))</f>
        <v>N/A</v>
      </c>
      <c r="Z36" s="7">
        <f>IF(INDEX(Map!$D$2:$D$86,MATCH(D36,Map!$A$2:$A$86,0),0)="","N/A",E36*INDEX(Map!$D$2:$D$86,MATCH(D36,Map!$A$2:$A$86,0),0))</f>
        <v>0.1</v>
      </c>
      <c r="AA36" t="str">
        <f>INDEX(Map!$E$2:$E$86,MATCH(D36,Map!$A$2:$A$86,0),0)</f>
        <v>SCCT</v>
      </c>
    </row>
    <row r="37" spans="1:27" x14ac:dyDescent="0.25">
      <c r="A37" s="1" t="s">
        <v>21</v>
      </c>
      <c r="B37" s="1" t="s">
        <v>22</v>
      </c>
      <c r="C37" s="1">
        <v>36</v>
      </c>
      <c r="D37" s="1" t="s">
        <v>58</v>
      </c>
      <c r="E37" s="1">
        <v>0.1</v>
      </c>
      <c r="F37" s="1">
        <v>0</v>
      </c>
      <c r="G37" s="1">
        <v>0.3</v>
      </c>
      <c r="H37" s="1">
        <v>1</v>
      </c>
      <c r="I37" s="1">
        <v>1.3</v>
      </c>
      <c r="J37" s="1">
        <v>18000</v>
      </c>
      <c r="K37" s="1">
        <v>5</v>
      </c>
      <c r="L37" s="1">
        <v>932.5</v>
      </c>
      <c r="M37" s="1">
        <v>12</v>
      </c>
      <c r="N37" s="1">
        <v>0</v>
      </c>
      <c r="O37" s="1">
        <v>2</v>
      </c>
      <c r="P37" s="1">
        <v>0</v>
      </c>
      <c r="Q37" s="1">
        <v>0</v>
      </c>
      <c r="R37" s="1">
        <v>167.86</v>
      </c>
      <c r="S37" s="1">
        <v>197.19</v>
      </c>
      <c r="T37" s="1">
        <v>14</v>
      </c>
      <c r="U37" s="3" t="str">
        <f t="shared" si="0"/>
        <v>2017Plan</v>
      </c>
      <c r="V37" s="2">
        <f>DATE(A37,INDEX(Map!$H$1:$H$12,MATCH(B37,Map!$G$1:$G$12,0),0),1)</f>
        <v>42370</v>
      </c>
      <c r="W37" t="str">
        <f>IF(AND(V37&gt;=Map!$K$2,V37&lt;=Map!$L$2),"Base",IF(AND(V37&gt;=Map!$K$3,V37&lt;=Map!$L$3),"Fcst","N/A"))</f>
        <v>N/A</v>
      </c>
      <c r="X37" t="str">
        <f>INDEX(Map!$B$2:$B$86,MATCH(D37,Map!$A$2:$A$86,0),0)</f>
        <v>Haefling</v>
      </c>
      <c r="Y37" s="7">
        <f>IF(INDEX(Map!$C$2:$C$86,MATCH(D37,Map!$A$2:$A$86,0),0)="","N/A",E37*INDEX(Map!$C$2:$C$86,MATCH(D37,Map!$A$2:$A$86,0),0))</f>
        <v>0.1</v>
      </c>
      <c r="Z37" s="7" t="str">
        <f>IF(INDEX(Map!$D$2:$D$86,MATCH(D37,Map!$A$2:$A$86,0),0)="","N/A",E37*INDEX(Map!$D$2:$D$86,MATCH(D37,Map!$A$2:$A$86,0),0))</f>
        <v>N/A</v>
      </c>
      <c r="AA37" t="str">
        <f>INDEX(Map!$E$2:$E$86,MATCH(D37,Map!$A$2:$A$86,0),0)</f>
        <v>SCCT</v>
      </c>
    </row>
    <row r="38" spans="1:27" x14ac:dyDescent="0.25">
      <c r="A38" s="1" t="s">
        <v>21</v>
      </c>
      <c r="B38" s="1" t="s">
        <v>22</v>
      </c>
      <c r="C38" s="1">
        <v>37</v>
      </c>
      <c r="D38" s="1" t="s">
        <v>59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3" t="str">
        <f t="shared" si="0"/>
        <v>2017Plan</v>
      </c>
      <c r="V38" s="2">
        <f>DATE(A38,INDEX(Map!$H$1:$H$12,MATCH(B38,Map!$G$1:$G$12,0),0),1)</f>
        <v>42370</v>
      </c>
      <c r="W38" t="str">
        <f>IF(AND(V38&gt;=Map!$K$2,V38&lt;=Map!$L$2),"Base",IF(AND(V38&gt;=Map!$K$3,V38&lt;=Map!$L$3),"Fcst","N/A"))</f>
        <v>N/A</v>
      </c>
      <c r="X38" t="str">
        <f>INDEX(Map!$B$2:$B$86,MATCH(D38,Map!$A$2:$A$86,0),0)</f>
        <v>Paddys Run 11</v>
      </c>
      <c r="Y38" s="7" t="str">
        <f>IF(INDEX(Map!$C$2:$C$86,MATCH(D38,Map!$A$2:$A$86,0),0)="","N/A",E38*INDEX(Map!$C$2:$C$86,MATCH(D38,Map!$A$2:$A$86,0),0))</f>
        <v>N/A</v>
      </c>
      <c r="Z38" s="7">
        <f>IF(INDEX(Map!$D$2:$D$86,MATCH(D38,Map!$A$2:$A$86,0),0)="","N/A",E38*INDEX(Map!$D$2:$D$86,MATCH(D38,Map!$A$2:$A$86,0),0))</f>
        <v>0</v>
      </c>
      <c r="AA38" t="str">
        <f>INDEX(Map!$E$2:$E$86,MATCH(D38,Map!$A$2:$A$86,0),0)</f>
        <v>SCCT</v>
      </c>
    </row>
    <row r="39" spans="1:27" x14ac:dyDescent="0.25">
      <c r="A39" s="1" t="s">
        <v>21</v>
      </c>
      <c r="B39" s="1" t="s">
        <v>22</v>
      </c>
      <c r="C39" s="1">
        <v>38</v>
      </c>
      <c r="D39" s="1" t="s">
        <v>60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3" t="str">
        <f t="shared" si="0"/>
        <v>2017Plan</v>
      </c>
      <c r="V39" s="2">
        <f>DATE(A39,INDEX(Map!$H$1:$H$12,MATCH(B39,Map!$G$1:$G$12,0),0),1)</f>
        <v>42370</v>
      </c>
      <c r="W39" t="str">
        <f>IF(AND(V39&gt;=Map!$K$2,V39&lt;=Map!$L$2),"Base",IF(AND(V39&gt;=Map!$K$3,V39&lt;=Map!$L$3),"Fcst","N/A"))</f>
        <v>N/A</v>
      </c>
      <c r="X39" t="str">
        <f>INDEX(Map!$B$2:$B$86,MATCH(D39,Map!$A$2:$A$86,0),0)</f>
        <v>Paddys Run 12</v>
      </c>
      <c r="Y39" s="7" t="str">
        <f>IF(INDEX(Map!$C$2:$C$86,MATCH(D39,Map!$A$2:$A$86,0),0)="","N/A",E39*INDEX(Map!$C$2:$C$86,MATCH(D39,Map!$A$2:$A$86,0),0))</f>
        <v>N/A</v>
      </c>
      <c r="Z39" s="7">
        <f>IF(INDEX(Map!$D$2:$D$86,MATCH(D39,Map!$A$2:$A$86,0),0)="","N/A",E39*INDEX(Map!$D$2:$D$86,MATCH(D39,Map!$A$2:$A$86,0),0))</f>
        <v>0</v>
      </c>
      <c r="AA39" t="str">
        <f>INDEX(Map!$E$2:$E$86,MATCH(D39,Map!$A$2:$A$86,0),0)</f>
        <v>SCCT</v>
      </c>
    </row>
    <row r="40" spans="1:27" x14ac:dyDescent="0.25">
      <c r="A40" s="1" t="s">
        <v>21</v>
      </c>
      <c r="B40" s="1" t="s">
        <v>22</v>
      </c>
      <c r="C40" s="1">
        <v>39</v>
      </c>
      <c r="D40" s="1" t="s">
        <v>61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3" t="str">
        <f t="shared" si="0"/>
        <v>2017Plan</v>
      </c>
      <c r="V40" s="2">
        <f>DATE(A40,INDEX(Map!$H$1:$H$12,MATCH(B40,Map!$G$1:$G$12,0),0),1)</f>
        <v>42370</v>
      </c>
      <c r="W40" t="str">
        <f>IF(AND(V40&gt;=Map!$K$2,V40&lt;=Map!$L$2),"Base",IF(AND(V40&gt;=Map!$K$3,V40&lt;=Map!$L$3),"Fcst","N/A"))</f>
        <v>N/A</v>
      </c>
      <c r="X40" t="str">
        <f>INDEX(Map!$B$2:$B$86,MATCH(D40,Map!$A$2:$A$86,0),0)</f>
        <v>Zorn 1</v>
      </c>
      <c r="Y40" s="7" t="str">
        <f>IF(INDEX(Map!$C$2:$C$86,MATCH(D40,Map!$A$2:$A$86,0),0)="","N/A",E40*INDEX(Map!$C$2:$C$86,MATCH(D40,Map!$A$2:$A$86,0),0))</f>
        <v>N/A</v>
      </c>
      <c r="Z40" s="7">
        <f>IF(INDEX(Map!$D$2:$D$86,MATCH(D40,Map!$A$2:$A$86,0),0)="","N/A",E40*INDEX(Map!$D$2:$D$86,MATCH(D40,Map!$A$2:$A$86,0),0))</f>
        <v>0</v>
      </c>
      <c r="AA40" t="str">
        <f>INDEX(Map!$E$2:$E$86,MATCH(D40,Map!$A$2:$A$86,0),0)</f>
        <v>SCCT</v>
      </c>
    </row>
    <row r="41" spans="1:27" x14ac:dyDescent="0.25">
      <c r="A41" s="1" t="s">
        <v>21</v>
      </c>
      <c r="B41" s="1" t="s">
        <v>22</v>
      </c>
      <c r="C41" s="1">
        <v>40</v>
      </c>
      <c r="D41" s="1" t="s">
        <v>62</v>
      </c>
      <c r="E41" s="1">
        <v>13.5</v>
      </c>
      <c r="F41" s="1">
        <v>0</v>
      </c>
      <c r="G41" s="1">
        <v>57.6</v>
      </c>
      <c r="H41" s="1">
        <v>35</v>
      </c>
      <c r="I41" s="1" t="s">
        <v>63</v>
      </c>
      <c r="J41" s="1" t="s">
        <v>63</v>
      </c>
      <c r="K41" s="1">
        <v>437</v>
      </c>
      <c r="L41" s="1">
        <v>0</v>
      </c>
      <c r="M41" s="1">
        <v>0</v>
      </c>
      <c r="N41" s="1" t="s">
        <v>63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3" t="str">
        <f t="shared" si="0"/>
        <v>2017Plan</v>
      </c>
      <c r="V41" s="2">
        <f>DATE(A41,INDEX(Map!$H$1:$H$12,MATCH(B41,Map!$G$1:$G$12,0),0),1)</f>
        <v>42370</v>
      </c>
      <c r="W41" t="str">
        <f>IF(AND(V41&gt;=Map!$K$2,V41&lt;=Map!$L$2),"Base",IF(AND(V41&gt;=Map!$K$3,V41&lt;=Map!$L$3),"Fcst","N/A"))</f>
        <v>N/A</v>
      </c>
      <c r="X41" t="str">
        <f>INDEX(Map!$B$2:$B$86,MATCH(D41,Map!$A$2:$A$86,0),0)</f>
        <v>Dix Dam</v>
      </c>
      <c r="Y41" s="7">
        <f>IF(INDEX(Map!$C$2:$C$86,MATCH(D41,Map!$A$2:$A$86,0),0)="","N/A",E41*INDEX(Map!$C$2:$C$86,MATCH(D41,Map!$A$2:$A$86,0),0))</f>
        <v>13.5</v>
      </c>
      <c r="Z41" s="7" t="str">
        <f>IF(INDEX(Map!$D$2:$D$86,MATCH(D41,Map!$A$2:$A$86,0),0)="","N/A",E41*INDEX(Map!$D$2:$D$86,MATCH(D41,Map!$A$2:$A$86,0),0))</f>
        <v>N/A</v>
      </c>
      <c r="AA41" t="str">
        <f>INDEX(Map!$E$2:$E$86,MATCH(D41,Map!$A$2:$A$86,0),0)</f>
        <v>Hydro</v>
      </c>
    </row>
    <row r="42" spans="1:27" x14ac:dyDescent="0.25">
      <c r="A42" s="1" t="s">
        <v>21</v>
      </c>
      <c r="B42" s="1" t="s">
        <v>22</v>
      </c>
      <c r="C42" s="1">
        <v>41</v>
      </c>
      <c r="D42" s="1" t="s">
        <v>64</v>
      </c>
      <c r="E42" s="1">
        <v>19.100000000000001</v>
      </c>
      <c r="F42" s="1">
        <v>0</v>
      </c>
      <c r="G42" s="1">
        <v>100</v>
      </c>
      <c r="H42" s="1">
        <v>0</v>
      </c>
      <c r="I42" s="1" t="s">
        <v>63</v>
      </c>
      <c r="J42" s="1" t="s">
        <v>63</v>
      </c>
      <c r="K42" s="1">
        <v>744</v>
      </c>
      <c r="L42" s="1">
        <v>0</v>
      </c>
      <c r="M42" s="1">
        <v>0</v>
      </c>
      <c r="N42" s="1" t="s">
        <v>63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3" t="str">
        <f t="shared" si="0"/>
        <v>2017Plan</v>
      </c>
      <c r="V42" s="2">
        <f>DATE(A42,INDEX(Map!$H$1:$H$12,MATCH(B42,Map!$G$1:$G$12,0),0),1)</f>
        <v>42370</v>
      </c>
      <c r="W42" t="str">
        <f>IF(AND(V42&gt;=Map!$K$2,V42&lt;=Map!$L$2),"Base",IF(AND(V42&gt;=Map!$K$3,V42&lt;=Map!$L$3),"Fcst","N/A"))</f>
        <v>N/A</v>
      </c>
      <c r="X42" t="str">
        <f>INDEX(Map!$B$2:$B$86,MATCH(D42,Map!$A$2:$A$86,0),0)</f>
        <v>Ohio Falls</v>
      </c>
      <c r="Y42" s="7" t="str">
        <f>IF(INDEX(Map!$C$2:$C$86,MATCH(D42,Map!$A$2:$A$86,0),0)="","N/A",E42*INDEX(Map!$C$2:$C$86,MATCH(D42,Map!$A$2:$A$86,0),0))</f>
        <v>N/A</v>
      </c>
      <c r="Z42" s="7">
        <f>IF(INDEX(Map!$D$2:$D$86,MATCH(D42,Map!$A$2:$A$86,0),0)="","N/A",E42*INDEX(Map!$D$2:$D$86,MATCH(D42,Map!$A$2:$A$86,0),0))</f>
        <v>19.100000000000001</v>
      </c>
      <c r="AA42" t="str">
        <f>INDEX(Map!$E$2:$E$86,MATCH(D42,Map!$A$2:$A$86,0),0)</f>
        <v>Hydro</v>
      </c>
    </row>
    <row r="43" spans="1:27" x14ac:dyDescent="0.25">
      <c r="A43" s="1" t="s">
        <v>21</v>
      </c>
      <c r="B43" s="1" t="s">
        <v>22</v>
      </c>
      <c r="C43" s="1">
        <v>42</v>
      </c>
      <c r="D43" s="1" t="s">
        <v>65</v>
      </c>
      <c r="E43" s="1">
        <v>0</v>
      </c>
      <c r="F43" s="1">
        <v>0</v>
      </c>
      <c r="G43" s="1">
        <v>0</v>
      </c>
      <c r="H43" s="1">
        <v>0</v>
      </c>
      <c r="I43" s="1" t="s">
        <v>63</v>
      </c>
      <c r="J43" s="1" t="s">
        <v>63</v>
      </c>
      <c r="K43" s="1">
        <v>0</v>
      </c>
      <c r="L43" s="1">
        <v>0</v>
      </c>
      <c r="M43" s="1">
        <v>0</v>
      </c>
      <c r="N43" s="1" t="s">
        <v>63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3" t="str">
        <f t="shared" si="0"/>
        <v>2017Plan</v>
      </c>
      <c r="V43" s="2">
        <f>DATE(A43,INDEX(Map!$H$1:$H$12,MATCH(B43,Map!$G$1:$G$12,0),0),1)</f>
        <v>42370</v>
      </c>
      <c r="W43" t="str">
        <f>IF(AND(V43&gt;=Map!$K$2,V43&lt;=Map!$L$2),"Base",IF(AND(V43&gt;=Map!$K$3,V43&lt;=Map!$L$3),"Fcst","N/A"))</f>
        <v>N/A</v>
      </c>
      <c r="X43" t="str">
        <f>INDEX(Map!$B$2:$B$86,MATCH(D43,Map!$A$2:$A$86,0),0)</f>
        <v>Brown Solar</v>
      </c>
      <c r="Y43" s="7">
        <f>IF(INDEX(Map!$C$2:$C$86,MATCH(D43,Map!$A$2:$A$86,0),0)="","N/A",E43*INDEX(Map!$C$2:$C$86,MATCH(D43,Map!$A$2:$A$86,0),0))</f>
        <v>0</v>
      </c>
      <c r="Z43" s="7">
        <f>IF(INDEX(Map!$D$2:$D$86,MATCH(D43,Map!$A$2:$A$86,0),0)="","N/A",E43*INDEX(Map!$D$2:$D$86,MATCH(D43,Map!$A$2:$A$86,0),0))</f>
        <v>0</v>
      </c>
      <c r="AA43" t="str">
        <f>INDEX(Map!$E$2:$E$86,MATCH(D43,Map!$A$2:$A$86,0),0)</f>
        <v>Solar</v>
      </c>
    </row>
    <row r="44" spans="1:27" x14ac:dyDescent="0.25">
      <c r="A44" s="1" t="s">
        <v>21</v>
      </c>
      <c r="B44" s="1" t="s">
        <v>22</v>
      </c>
      <c r="C44" s="1">
        <v>43</v>
      </c>
      <c r="D44" s="1" t="s">
        <v>66</v>
      </c>
      <c r="E44" s="1">
        <v>11.5</v>
      </c>
      <c r="F44" s="1">
        <v>0</v>
      </c>
      <c r="G44" s="1">
        <v>100</v>
      </c>
      <c r="H44" s="1">
        <v>0</v>
      </c>
      <c r="I44" s="1">
        <v>1153.2</v>
      </c>
      <c r="J44" s="1">
        <v>100000</v>
      </c>
      <c r="K44" s="1">
        <v>744</v>
      </c>
      <c r="L44" s="1">
        <v>27.1</v>
      </c>
      <c r="M44" s="1">
        <v>313</v>
      </c>
      <c r="N44" s="1">
        <v>0</v>
      </c>
      <c r="O44" s="1">
        <v>0</v>
      </c>
      <c r="P44" s="1">
        <v>0</v>
      </c>
      <c r="Q44" s="1">
        <v>0</v>
      </c>
      <c r="R44" s="1">
        <v>27.15</v>
      </c>
      <c r="S44" s="1">
        <v>27.15</v>
      </c>
      <c r="T44" s="1">
        <v>313</v>
      </c>
      <c r="U44" s="3" t="str">
        <f t="shared" si="0"/>
        <v>2017Plan</v>
      </c>
      <c r="V44" s="2">
        <f>DATE(A44,INDEX(Map!$H$1:$H$12,MATCH(B44,Map!$G$1:$G$12,0),0),1)</f>
        <v>42370</v>
      </c>
      <c r="W44" t="str">
        <f>IF(AND(V44&gt;=Map!$K$2,V44&lt;=Map!$L$2),"Base",IF(AND(V44&gt;=Map!$K$3,V44&lt;=Map!$L$3),"Fcst","N/A"))</f>
        <v>N/A</v>
      </c>
      <c r="X44" t="str">
        <f>INDEX(Map!$B$2:$B$86,MATCH(D44,Map!$A$2:$A$86,0),0)</f>
        <v>OVEC</v>
      </c>
      <c r="Y44" s="7">
        <f>IF(INDEX(Map!$C$2:$C$86,MATCH(D44,Map!$A$2:$A$86,0),0)="","N/A",E44*INDEX(Map!$C$2:$C$86,MATCH(D44,Map!$A$2:$A$86,0),0))</f>
        <v>11.5</v>
      </c>
      <c r="Z44" s="7" t="str">
        <f>IF(INDEX(Map!$D$2:$D$86,MATCH(D44,Map!$A$2:$A$86,0),0)="","N/A",E44*INDEX(Map!$D$2:$D$86,MATCH(D44,Map!$A$2:$A$86,0),0))</f>
        <v>N/A</v>
      </c>
      <c r="AA44" t="str">
        <f>INDEX(Map!$E$2:$E$86,MATCH(D44,Map!$A$2:$A$86,0),0)</f>
        <v>Coal</v>
      </c>
    </row>
    <row r="45" spans="1:27" x14ac:dyDescent="0.25">
      <c r="A45" s="1" t="s">
        <v>21</v>
      </c>
      <c r="B45" s="1" t="s">
        <v>22</v>
      </c>
      <c r="C45" s="1">
        <v>44</v>
      </c>
      <c r="D45" s="1" t="s">
        <v>67</v>
      </c>
      <c r="E45" s="1">
        <v>16.399999999999999</v>
      </c>
      <c r="F45" s="1">
        <v>0</v>
      </c>
      <c r="G45" s="1">
        <v>66.900000000000006</v>
      </c>
      <c r="H45" s="1">
        <v>36</v>
      </c>
      <c r="I45" s="1">
        <v>1643.4</v>
      </c>
      <c r="J45" s="1">
        <v>100000</v>
      </c>
      <c r="K45" s="1">
        <v>498</v>
      </c>
      <c r="L45" s="1">
        <v>27.1</v>
      </c>
      <c r="M45" s="1">
        <v>446</v>
      </c>
      <c r="N45" s="1">
        <v>0</v>
      </c>
      <c r="O45" s="1">
        <v>0</v>
      </c>
      <c r="P45" s="1">
        <v>0</v>
      </c>
      <c r="Q45" s="1">
        <v>0</v>
      </c>
      <c r="R45" s="1">
        <v>27.15</v>
      </c>
      <c r="S45" s="1">
        <v>27.15</v>
      </c>
      <c r="T45" s="1">
        <v>446</v>
      </c>
      <c r="U45" s="3" t="str">
        <f t="shared" si="0"/>
        <v>2017Plan</v>
      </c>
      <c r="V45" s="2">
        <f>DATE(A45,INDEX(Map!$H$1:$H$12,MATCH(B45,Map!$G$1:$G$12,0),0),1)</f>
        <v>42370</v>
      </c>
      <c r="W45" t="str">
        <f>IF(AND(V45&gt;=Map!$K$2,V45&lt;=Map!$L$2),"Base",IF(AND(V45&gt;=Map!$K$3,V45&lt;=Map!$L$3),"Fcst","N/A"))</f>
        <v>N/A</v>
      </c>
      <c r="X45" t="str">
        <f>INDEX(Map!$B$2:$B$86,MATCH(D45,Map!$A$2:$A$86,0),0)</f>
        <v>OVEC</v>
      </c>
      <c r="Y45" s="7">
        <f>IF(INDEX(Map!$C$2:$C$86,MATCH(D45,Map!$A$2:$A$86,0),0)="","N/A",E45*INDEX(Map!$C$2:$C$86,MATCH(D45,Map!$A$2:$A$86,0),0))</f>
        <v>16.399999999999999</v>
      </c>
      <c r="Z45" s="7" t="str">
        <f>IF(INDEX(Map!$D$2:$D$86,MATCH(D45,Map!$A$2:$A$86,0),0)="","N/A",E45*INDEX(Map!$D$2:$D$86,MATCH(D45,Map!$A$2:$A$86,0),0))</f>
        <v>N/A</v>
      </c>
      <c r="AA45" t="str">
        <f>INDEX(Map!$E$2:$E$86,MATCH(D45,Map!$A$2:$A$86,0),0)</f>
        <v>Coal</v>
      </c>
    </row>
    <row r="46" spans="1:27" x14ac:dyDescent="0.25">
      <c r="A46" s="1" t="s">
        <v>21</v>
      </c>
      <c r="B46" s="1" t="s">
        <v>22</v>
      </c>
      <c r="C46" s="1">
        <v>45</v>
      </c>
      <c r="D46" s="1" t="s">
        <v>68</v>
      </c>
      <c r="E46" s="1">
        <v>25.7</v>
      </c>
      <c r="F46" s="1">
        <v>0</v>
      </c>
      <c r="G46" s="1">
        <v>100</v>
      </c>
      <c r="H46" s="1">
        <v>0</v>
      </c>
      <c r="I46" s="1">
        <v>2566.8000000000002</v>
      </c>
      <c r="J46" s="1">
        <v>100000</v>
      </c>
      <c r="K46" s="1">
        <v>744</v>
      </c>
      <c r="L46" s="1">
        <v>27.1</v>
      </c>
      <c r="M46" s="1">
        <v>697</v>
      </c>
      <c r="N46" s="1">
        <v>0</v>
      </c>
      <c r="O46" s="1">
        <v>0</v>
      </c>
      <c r="P46" s="1">
        <v>0</v>
      </c>
      <c r="Q46" s="1">
        <v>0</v>
      </c>
      <c r="R46" s="1">
        <v>27.15</v>
      </c>
      <c r="S46" s="1">
        <v>27.15</v>
      </c>
      <c r="T46" s="1">
        <v>697</v>
      </c>
      <c r="U46" s="3" t="str">
        <f t="shared" si="0"/>
        <v>2017Plan</v>
      </c>
      <c r="V46" s="2">
        <f>DATE(A46,INDEX(Map!$H$1:$H$12,MATCH(B46,Map!$G$1:$G$12,0),0),1)</f>
        <v>42370</v>
      </c>
      <c r="W46" t="str">
        <f>IF(AND(V46&gt;=Map!$K$2,V46&lt;=Map!$L$2),"Base",IF(AND(V46&gt;=Map!$K$3,V46&lt;=Map!$L$3),"Fcst","N/A"))</f>
        <v>N/A</v>
      </c>
      <c r="X46" t="str">
        <f>INDEX(Map!$B$2:$B$86,MATCH(D46,Map!$A$2:$A$86,0),0)</f>
        <v>OVEC</v>
      </c>
      <c r="Y46" s="7" t="str">
        <f>IF(INDEX(Map!$C$2:$C$86,MATCH(D46,Map!$A$2:$A$86,0),0)="","N/A",E46*INDEX(Map!$C$2:$C$86,MATCH(D46,Map!$A$2:$A$86,0),0))</f>
        <v>N/A</v>
      </c>
      <c r="Z46" s="7">
        <f>IF(INDEX(Map!$D$2:$D$86,MATCH(D46,Map!$A$2:$A$86,0),0)="","N/A",E46*INDEX(Map!$D$2:$D$86,MATCH(D46,Map!$A$2:$A$86,0),0))</f>
        <v>25.7</v>
      </c>
      <c r="AA46" t="str">
        <f>INDEX(Map!$E$2:$E$86,MATCH(D46,Map!$A$2:$A$86,0),0)</f>
        <v>Coal</v>
      </c>
    </row>
    <row r="47" spans="1:27" x14ac:dyDescent="0.25">
      <c r="A47" s="1" t="s">
        <v>21</v>
      </c>
      <c r="B47" s="1" t="s">
        <v>22</v>
      </c>
      <c r="C47" s="1">
        <v>46</v>
      </c>
      <c r="D47" s="1" t="s">
        <v>69</v>
      </c>
      <c r="E47" s="1">
        <v>38.6</v>
      </c>
      <c r="F47" s="1">
        <v>0</v>
      </c>
      <c r="G47" s="1">
        <v>69.2</v>
      </c>
      <c r="H47" s="1">
        <v>34</v>
      </c>
      <c r="I47" s="1">
        <v>3862.5</v>
      </c>
      <c r="J47" s="1">
        <v>100000</v>
      </c>
      <c r="K47" s="1">
        <v>515</v>
      </c>
      <c r="L47" s="1">
        <v>27.1</v>
      </c>
      <c r="M47" s="1">
        <v>1049</v>
      </c>
      <c r="N47" s="1">
        <v>0</v>
      </c>
      <c r="O47" s="1">
        <v>0</v>
      </c>
      <c r="P47" s="1">
        <v>0</v>
      </c>
      <c r="Q47" s="1">
        <v>0</v>
      </c>
      <c r="R47" s="1">
        <v>27.15</v>
      </c>
      <c r="S47" s="1">
        <v>27.15</v>
      </c>
      <c r="T47" s="1">
        <v>1049</v>
      </c>
      <c r="U47" s="3" t="str">
        <f t="shared" si="0"/>
        <v>2017Plan</v>
      </c>
      <c r="V47" s="2">
        <f>DATE(A47,INDEX(Map!$H$1:$H$12,MATCH(B47,Map!$G$1:$G$12,0),0),1)</f>
        <v>42370</v>
      </c>
      <c r="W47" t="str">
        <f>IF(AND(V47&gt;=Map!$K$2,V47&lt;=Map!$L$2),"Base",IF(AND(V47&gt;=Map!$K$3,V47&lt;=Map!$L$3),"Fcst","N/A"))</f>
        <v>N/A</v>
      </c>
      <c r="X47" t="str">
        <f>INDEX(Map!$B$2:$B$86,MATCH(D47,Map!$A$2:$A$86,0),0)</f>
        <v>OVEC</v>
      </c>
      <c r="Y47" s="7" t="str">
        <f>IF(INDEX(Map!$C$2:$C$86,MATCH(D47,Map!$A$2:$A$86,0),0)="","N/A",E47*INDEX(Map!$C$2:$C$86,MATCH(D47,Map!$A$2:$A$86,0),0))</f>
        <v>N/A</v>
      </c>
      <c r="Z47" s="7">
        <f>IF(INDEX(Map!$D$2:$D$86,MATCH(D47,Map!$A$2:$A$86,0),0)="","N/A",E47*INDEX(Map!$D$2:$D$86,MATCH(D47,Map!$A$2:$A$86,0),0))</f>
        <v>38.6</v>
      </c>
      <c r="AA47" t="str">
        <f>INDEX(Map!$E$2:$E$86,MATCH(D47,Map!$A$2:$A$86,0),0)</f>
        <v>Coal</v>
      </c>
    </row>
    <row r="48" spans="1:27" x14ac:dyDescent="0.25">
      <c r="A48" s="1" t="s">
        <v>21</v>
      </c>
      <c r="B48" s="1" t="s">
        <v>22</v>
      </c>
      <c r="C48" s="1">
        <v>47</v>
      </c>
      <c r="D48" s="1" t="s">
        <v>70</v>
      </c>
      <c r="E48" s="1">
        <v>0.3</v>
      </c>
      <c r="F48" s="1">
        <v>0</v>
      </c>
      <c r="G48" s="1">
        <v>1.8</v>
      </c>
      <c r="H48" s="1">
        <v>1</v>
      </c>
      <c r="I48" s="1" t="s">
        <v>63</v>
      </c>
      <c r="J48" s="1" t="s">
        <v>63</v>
      </c>
      <c r="K48" s="1">
        <v>6</v>
      </c>
      <c r="L48" s="1">
        <v>70.8</v>
      </c>
      <c r="M48" s="1">
        <v>21</v>
      </c>
      <c r="N48" s="1" t="s">
        <v>63</v>
      </c>
      <c r="O48" s="1">
        <v>0</v>
      </c>
      <c r="P48" s="1">
        <v>0</v>
      </c>
      <c r="Q48" s="1">
        <v>3</v>
      </c>
      <c r="R48" s="1">
        <v>79.83</v>
      </c>
      <c r="S48" s="1">
        <v>79.83</v>
      </c>
      <c r="T48" s="1">
        <v>24</v>
      </c>
      <c r="U48" s="3" t="str">
        <f t="shared" si="0"/>
        <v>2017Plan</v>
      </c>
      <c r="V48" s="2">
        <f>DATE(A48,INDEX(Map!$H$1:$H$12,MATCH(B48,Map!$G$1:$G$12,0),0),1)</f>
        <v>42370</v>
      </c>
      <c r="W48" t="str">
        <f>IF(AND(V48&gt;=Map!$K$2,V48&lt;=Map!$L$2),"Base",IF(AND(V48&gt;=Map!$K$3,V48&lt;=Map!$L$3),"Fcst","N/A"))</f>
        <v>N/A</v>
      </c>
      <c r="X48" t="str">
        <f>INDEX(Map!$B$2:$B$86,MATCH(D48,Map!$A$2:$A$86,0),0)</f>
        <v>N/A</v>
      </c>
      <c r="Y48" s="7" t="str">
        <f>IF(INDEX(Map!$C$2:$C$86,MATCH(D48,Map!$A$2:$A$86,0),0)="","N/A",E48*INDEX(Map!$C$2:$C$86,MATCH(D48,Map!$A$2:$A$86,0),0))</f>
        <v>N/A</v>
      </c>
      <c r="Z48" s="7" t="str">
        <f>IF(INDEX(Map!$D$2:$D$86,MATCH(D48,Map!$A$2:$A$86,0),0)="","N/A",E48*INDEX(Map!$D$2:$D$86,MATCH(D48,Map!$A$2:$A$86,0),0))</f>
        <v>N/A</v>
      </c>
      <c r="AA48" t="str">
        <f>INDEX(Map!$E$2:$E$86,MATCH(D48,Map!$A$2:$A$86,0),0)</f>
        <v>Purchases</v>
      </c>
    </row>
    <row r="49" spans="1:27" x14ac:dyDescent="0.25">
      <c r="A49" s="1" t="s">
        <v>21</v>
      </c>
      <c r="B49" s="1" t="s">
        <v>22</v>
      </c>
      <c r="C49" s="1">
        <v>48</v>
      </c>
      <c r="D49" s="1" t="s">
        <v>71</v>
      </c>
      <c r="E49" s="1">
        <v>0.3</v>
      </c>
      <c r="F49" s="1">
        <v>0</v>
      </c>
      <c r="G49" s="1">
        <v>1.8</v>
      </c>
      <c r="H49" s="1">
        <v>1</v>
      </c>
      <c r="I49" s="1" t="s">
        <v>63</v>
      </c>
      <c r="J49" s="1" t="s">
        <v>63</v>
      </c>
      <c r="K49" s="1">
        <v>6</v>
      </c>
      <c r="L49" s="1">
        <v>70.8</v>
      </c>
      <c r="M49" s="1">
        <v>21</v>
      </c>
      <c r="N49" s="1" t="s">
        <v>63</v>
      </c>
      <c r="O49" s="1">
        <v>0</v>
      </c>
      <c r="P49" s="1">
        <v>0</v>
      </c>
      <c r="Q49" s="1">
        <v>3</v>
      </c>
      <c r="R49" s="1">
        <v>79.83</v>
      </c>
      <c r="S49" s="1">
        <v>79.83</v>
      </c>
      <c r="T49" s="1">
        <v>24</v>
      </c>
      <c r="U49" s="3" t="str">
        <f t="shared" si="0"/>
        <v>2017Plan</v>
      </c>
      <c r="V49" s="2">
        <f>DATE(A49,INDEX(Map!$H$1:$H$12,MATCH(B49,Map!$G$1:$G$12,0),0),1)</f>
        <v>42370</v>
      </c>
      <c r="W49" t="str">
        <f>IF(AND(V49&gt;=Map!$K$2,V49&lt;=Map!$L$2),"Base",IF(AND(V49&gt;=Map!$K$3,V49&lt;=Map!$L$3),"Fcst","N/A"))</f>
        <v>N/A</v>
      </c>
      <c r="X49" t="str">
        <f>INDEX(Map!$B$2:$B$86,MATCH(D49,Map!$A$2:$A$86,0),0)</f>
        <v>N/A</v>
      </c>
      <c r="Y49" s="7" t="str">
        <f>IF(INDEX(Map!$C$2:$C$86,MATCH(D49,Map!$A$2:$A$86,0),0)="","N/A",E49*INDEX(Map!$C$2:$C$86,MATCH(D49,Map!$A$2:$A$86,0),0))</f>
        <v>N/A</v>
      </c>
      <c r="Z49" s="7" t="str">
        <f>IF(INDEX(Map!$D$2:$D$86,MATCH(D49,Map!$A$2:$A$86,0),0)="","N/A",E49*INDEX(Map!$D$2:$D$86,MATCH(D49,Map!$A$2:$A$86,0),0))</f>
        <v>N/A</v>
      </c>
      <c r="AA49" t="str">
        <f>INDEX(Map!$E$2:$E$86,MATCH(D49,Map!$A$2:$A$86,0),0)</f>
        <v>Purchases</v>
      </c>
    </row>
    <row r="50" spans="1:27" x14ac:dyDescent="0.25">
      <c r="A50" s="1" t="s">
        <v>21</v>
      </c>
      <c r="B50" s="1" t="s">
        <v>22</v>
      </c>
      <c r="C50" s="1">
        <v>49</v>
      </c>
      <c r="D50" s="1" t="s">
        <v>72</v>
      </c>
      <c r="E50" s="1">
        <v>0.2</v>
      </c>
      <c r="F50" s="1">
        <v>0</v>
      </c>
      <c r="G50" s="1">
        <v>1.5</v>
      </c>
      <c r="H50" s="1">
        <v>1</v>
      </c>
      <c r="I50" s="1" t="s">
        <v>63</v>
      </c>
      <c r="J50" s="1" t="s">
        <v>63</v>
      </c>
      <c r="K50" s="1">
        <v>5</v>
      </c>
      <c r="L50" s="1">
        <v>76.3</v>
      </c>
      <c r="M50" s="1">
        <v>19</v>
      </c>
      <c r="N50" s="1" t="s">
        <v>63</v>
      </c>
      <c r="O50" s="1">
        <v>0</v>
      </c>
      <c r="P50" s="1">
        <v>0</v>
      </c>
      <c r="Q50" s="1">
        <v>2</v>
      </c>
      <c r="R50" s="1">
        <v>85.87</v>
      </c>
      <c r="S50" s="1">
        <v>85.87</v>
      </c>
      <c r="T50" s="1">
        <v>21</v>
      </c>
      <c r="U50" s="3" t="str">
        <f t="shared" si="0"/>
        <v>2017Plan</v>
      </c>
      <c r="V50" s="2">
        <f>DATE(A50,INDEX(Map!$H$1:$H$12,MATCH(B50,Map!$G$1:$G$12,0),0),1)</f>
        <v>42370</v>
      </c>
      <c r="W50" t="str">
        <f>IF(AND(V50&gt;=Map!$K$2,V50&lt;=Map!$L$2),"Base",IF(AND(V50&gt;=Map!$K$3,V50&lt;=Map!$L$3),"Fcst","N/A"))</f>
        <v>N/A</v>
      </c>
      <c r="X50" t="str">
        <f>INDEX(Map!$B$2:$B$86,MATCH(D50,Map!$A$2:$A$86,0),0)</f>
        <v>N/A</v>
      </c>
      <c r="Y50" s="7" t="str">
        <f>IF(INDEX(Map!$C$2:$C$86,MATCH(D50,Map!$A$2:$A$86,0),0)="","N/A",E50*INDEX(Map!$C$2:$C$86,MATCH(D50,Map!$A$2:$A$86,0),0))</f>
        <v>N/A</v>
      </c>
      <c r="Z50" s="7" t="str">
        <f>IF(INDEX(Map!$D$2:$D$86,MATCH(D50,Map!$A$2:$A$86,0),0)="","N/A",E50*INDEX(Map!$D$2:$D$86,MATCH(D50,Map!$A$2:$A$86,0),0))</f>
        <v>N/A</v>
      </c>
      <c r="AA50" t="str">
        <f>INDEX(Map!$E$2:$E$86,MATCH(D50,Map!$A$2:$A$86,0),0)</f>
        <v>Purchases</v>
      </c>
    </row>
    <row r="51" spans="1:27" x14ac:dyDescent="0.25">
      <c r="A51" s="1" t="s">
        <v>21</v>
      </c>
      <c r="B51" s="1" t="s">
        <v>22</v>
      </c>
      <c r="C51" s="1">
        <v>50</v>
      </c>
      <c r="D51" s="1" t="s">
        <v>73</v>
      </c>
      <c r="E51" s="1">
        <v>0.2</v>
      </c>
      <c r="F51" s="1">
        <v>0</v>
      </c>
      <c r="G51" s="1">
        <v>1.2</v>
      </c>
      <c r="H51" s="1">
        <v>2</v>
      </c>
      <c r="I51" s="1" t="s">
        <v>63</v>
      </c>
      <c r="J51" s="1" t="s">
        <v>63</v>
      </c>
      <c r="K51" s="1">
        <v>4</v>
      </c>
      <c r="L51" s="1">
        <v>75.7</v>
      </c>
      <c r="M51" s="1">
        <v>15</v>
      </c>
      <c r="N51" s="1" t="s">
        <v>63</v>
      </c>
      <c r="O51" s="1">
        <v>0</v>
      </c>
      <c r="P51" s="1">
        <v>0</v>
      </c>
      <c r="Q51" s="1">
        <v>2</v>
      </c>
      <c r="R51" s="1">
        <v>85.24</v>
      </c>
      <c r="S51" s="1">
        <v>85.24</v>
      </c>
      <c r="T51" s="1">
        <v>17</v>
      </c>
      <c r="U51" s="3" t="str">
        <f t="shared" si="0"/>
        <v>2017Plan</v>
      </c>
      <c r="V51" s="2">
        <f>DATE(A51,INDEX(Map!$H$1:$H$12,MATCH(B51,Map!$G$1:$G$12,0),0),1)</f>
        <v>42370</v>
      </c>
      <c r="W51" t="str">
        <f>IF(AND(V51&gt;=Map!$K$2,V51&lt;=Map!$L$2),"Base",IF(AND(V51&gt;=Map!$K$3,V51&lt;=Map!$L$3),"Fcst","N/A"))</f>
        <v>N/A</v>
      </c>
      <c r="X51" t="str">
        <f>INDEX(Map!$B$2:$B$86,MATCH(D51,Map!$A$2:$A$86,0),0)</f>
        <v>N/A</v>
      </c>
      <c r="Y51" s="7" t="str">
        <f>IF(INDEX(Map!$C$2:$C$86,MATCH(D51,Map!$A$2:$A$86,0),0)="","N/A",E51*INDEX(Map!$C$2:$C$86,MATCH(D51,Map!$A$2:$A$86,0),0))</f>
        <v>N/A</v>
      </c>
      <c r="Z51" s="7" t="str">
        <f>IF(INDEX(Map!$D$2:$D$86,MATCH(D51,Map!$A$2:$A$86,0),0)="","N/A",E51*INDEX(Map!$D$2:$D$86,MATCH(D51,Map!$A$2:$A$86,0),0))</f>
        <v>N/A</v>
      </c>
      <c r="AA51" t="str">
        <f>INDEX(Map!$E$2:$E$86,MATCH(D51,Map!$A$2:$A$86,0),0)</f>
        <v>Purchases</v>
      </c>
    </row>
    <row r="52" spans="1:27" x14ac:dyDescent="0.25">
      <c r="A52" s="1" t="s">
        <v>21</v>
      </c>
      <c r="B52" s="1" t="s">
        <v>22</v>
      </c>
      <c r="C52" s="1">
        <v>51</v>
      </c>
      <c r="D52" s="1" t="s">
        <v>74</v>
      </c>
      <c r="E52" s="1">
        <v>0.5</v>
      </c>
      <c r="F52" s="1">
        <v>0</v>
      </c>
      <c r="G52" s="1">
        <v>0.1</v>
      </c>
      <c r="H52" s="1">
        <v>1</v>
      </c>
      <c r="I52" s="1" t="s">
        <v>63</v>
      </c>
      <c r="J52" s="1" t="s">
        <v>63</v>
      </c>
      <c r="K52" s="1">
        <v>3</v>
      </c>
      <c r="L52" s="1">
        <v>100</v>
      </c>
      <c r="M52" s="1">
        <v>50</v>
      </c>
      <c r="N52" s="1" t="s">
        <v>63</v>
      </c>
      <c r="O52" s="1">
        <v>0</v>
      </c>
      <c r="P52" s="1">
        <v>0</v>
      </c>
      <c r="Q52" s="1">
        <v>5</v>
      </c>
      <c r="R52" s="1">
        <v>109.56</v>
      </c>
      <c r="S52" s="1">
        <v>109.56</v>
      </c>
      <c r="T52" s="1">
        <v>54</v>
      </c>
      <c r="U52" s="3" t="str">
        <f t="shared" si="0"/>
        <v>2017Plan</v>
      </c>
      <c r="V52" s="2">
        <f>DATE(A52,INDEX(Map!$H$1:$H$12,MATCH(B52,Map!$G$1:$G$12,0),0),1)</f>
        <v>42370</v>
      </c>
      <c r="W52" t="str">
        <f>IF(AND(V52&gt;=Map!$K$2,V52&lt;=Map!$L$2),"Base",IF(AND(V52&gt;=Map!$K$3,V52&lt;=Map!$L$3),"Fcst","N/A"))</f>
        <v>N/A</v>
      </c>
      <c r="X52" t="str">
        <f>INDEX(Map!$B$2:$B$86,MATCH(D52,Map!$A$2:$A$86,0),0)</f>
        <v>N/A</v>
      </c>
      <c r="Y52" s="7" t="str">
        <f>IF(INDEX(Map!$C$2:$C$86,MATCH(D52,Map!$A$2:$A$86,0),0)="","N/A",E52*INDEX(Map!$C$2:$C$86,MATCH(D52,Map!$A$2:$A$86,0),0))</f>
        <v>N/A</v>
      </c>
      <c r="Z52" s="7" t="str">
        <f>IF(INDEX(Map!$D$2:$D$86,MATCH(D52,Map!$A$2:$A$86,0),0)="","N/A",E52*INDEX(Map!$D$2:$D$86,MATCH(D52,Map!$A$2:$A$86,0),0))</f>
        <v>N/A</v>
      </c>
      <c r="AA52" t="str">
        <f>INDEX(Map!$E$2:$E$86,MATCH(D52,Map!$A$2:$A$86,0),0)</f>
        <v>Purchases</v>
      </c>
    </row>
    <row r="53" spans="1:27" x14ac:dyDescent="0.25">
      <c r="A53" s="1" t="s">
        <v>21</v>
      </c>
      <c r="B53" s="1" t="s">
        <v>22</v>
      </c>
      <c r="C53" s="1">
        <v>52</v>
      </c>
      <c r="D53" s="1" t="s">
        <v>75</v>
      </c>
      <c r="E53" s="1">
        <v>0</v>
      </c>
      <c r="F53" s="1">
        <v>0</v>
      </c>
      <c r="G53" s="1">
        <v>0</v>
      </c>
      <c r="H53" s="1">
        <v>0</v>
      </c>
      <c r="I53" s="1" t="s">
        <v>63</v>
      </c>
      <c r="J53" s="1" t="s">
        <v>63</v>
      </c>
      <c r="K53" s="1">
        <v>0</v>
      </c>
      <c r="L53" s="1">
        <v>0</v>
      </c>
      <c r="M53" s="1">
        <v>0</v>
      </c>
      <c r="N53" s="1" t="s">
        <v>63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3" t="str">
        <f t="shared" si="0"/>
        <v>2017Plan</v>
      </c>
      <c r="V53" s="2">
        <f>DATE(A53,INDEX(Map!$H$1:$H$12,MATCH(B53,Map!$G$1:$G$12,0),0),1)</f>
        <v>42370</v>
      </c>
      <c r="W53" t="str">
        <f>IF(AND(V53&gt;=Map!$K$2,V53&lt;=Map!$L$2),"Base",IF(AND(V53&gt;=Map!$K$3,V53&lt;=Map!$L$3),"Fcst","N/A"))</f>
        <v>N/A</v>
      </c>
      <c r="X53" t="str">
        <f>INDEX(Map!$B$2:$B$86,MATCH(D53,Map!$A$2:$A$86,0),0)</f>
        <v>N/A</v>
      </c>
      <c r="Y53" s="7" t="str">
        <f>IF(INDEX(Map!$C$2:$C$86,MATCH(D53,Map!$A$2:$A$86,0),0)="","N/A",E53*INDEX(Map!$C$2:$C$86,MATCH(D53,Map!$A$2:$A$86,0),0))</f>
        <v>N/A</v>
      </c>
      <c r="Z53" s="7" t="str">
        <f>IF(INDEX(Map!$D$2:$D$86,MATCH(D53,Map!$A$2:$A$86,0),0)="","N/A",E53*INDEX(Map!$D$2:$D$86,MATCH(D53,Map!$A$2:$A$86,0),0))</f>
        <v>N/A</v>
      </c>
      <c r="AA53" t="str">
        <f>INDEX(Map!$E$2:$E$86,MATCH(D53,Map!$A$2:$A$86,0),0)</f>
        <v>Purchases</v>
      </c>
    </row>
    <row r="54" spans="1:27" x14ac:dyDescent="0.25">
      <c r="A54" s="1" t="s">
        <v>21</v>
      </c>
      <c r="B54" s="1" t="s">
        <v>22</v>
      </c>
      <c r="C54" s="1">
        <v>53</v>
      </c>
      <c r="D54" s="1" t="s">
        <v>76</v>
      </c>
      <c r="E54" s="1">
        <v>0</v>
      </c>
      <c r="F54" s="1">
        <v>0</v>
      </c>
      <c r="G54" s="1">
        <v>0</v>
      </c>
      <c r="H54" s="1">
        <v>0</v>
      </c>
      <c r="I54" s="1" t="s">
        <v>63</v>
      </c>
      <c r="J54" s="1" t="s">
        <v>63</v>
      </c>
      <c r="K54" s="1">
        <v>0</v>
      </c>
      <c r="L54" s="1">
        <v>0</v>
      </c>
      <c r="M54" s="1">
        <v>0</v>
      </c>
      <c r="N54" s="1" t="s">
        <v>63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3" t="str">
        <f t="shared" si="0"/>
        <v>2017Plan</v>
      </c>
      <c r="V54" s="2">
        <f>DATE(A54,INDEX(Map!$H$1:$H$12,MATCH(B54,Map!$G$1:$G$12,0),0),1)</f>
        <v>42370</v>
      </c>
      <c r="W54" t="str">
        <f>IF(AND(V54&gt;=Map!$K$2,V54&lt;=Map!$L$2),"Base",IF(AND(V54&gt;=Map!$K$3,V54&lt;=Map!$L$3),"Fcst","N/A"))</f>
        <v>N/A</v>
      </c>
      <c r="X54" t="str">
        <f>INDEX(Map!$B$2:$B$86,MATCH(D54,Map!$A$2:$A$86,0),0)</f>
        <v>N/A</v>
      </c>
      <c r="Y54" s="7" t="str">
        <f>IF(INDEX(Map!$C$2:$C$86,MATCH(D54,Map!$A$2:$A$86,0),0)="","N/A",E54*INDEX(Map!$C$2:$C$86,MATCH(D54,Map!$A$2:$A$86,0),0))</f>
        <v>N/A</v>
      </c>
      <c r="Z54" s="7" t="str">
        <f>IF(INDEX(Map!$D$2:$D$86,MATCH(D54,Map!$A$2:$A$86,0),0)="","N/A",E54*INDEX(Map!$D$2:$D$86,MATCH(D54,Map!$A$2:$A$86,0),0))</f>
        <v>N/A</v>
      </c>
      <c r="AA54" t="str">
        <f>INDEX(Map!$E$2:$E$86,MATCH(D54,Map!$A$2:$A$86,0),0)</f>
        <v>Purchases</v>
      </c>
    </row>
    <row r="55" spans="1:27" x14ac:dyDescent="0.25">
      <c r="A55" s="1" t="s">
        <v>21</v>
      </c>
      <c r="B55" s="1" t="s">
        <v>22</v>
      </c>
      <c r="C55" s="1">
        <v>54</v>
      </c>
      <c r="D55" s="1" t="s">
        <v>77</v>
      </c>
      <c r="E55" s="1">
        <v>0</v>
      </c>
      <c r="F55" s="1">
        <v>0</v>
      </c>
      <c r="G55" s="1">
        <v>0</v>
      </c>
      <c r="H55" s="1">
        <v>0</v>
      </c>
      <c r="I55" s="1" t="s">
        <v>63</v>
      </c>
      <c r="J55" s="1" t="s">
        <v>63</v>
      </c>
      <c r="K55" s="1">
        <v>0</v>
      </c>
      <c r="L55" s="1">
        <v>0</v>
      </c>
      <c r="M55" s="1">
        <v>0</v>
      </c>
      <c r="N55" s="1" t="s">
        <v>63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3" t="str">
        <f t="shared" si="0"/>
        <v>2017Plan</v>
      </c>
      <c r="V55" s="2">
        <f>DATE(A55,INDEX(Map!$H$1:$H$12,MATCH(B55,Map!$G$1:$G$12,0),0),1)</f>
        <v>42370</v>
      </c>
      <c r="W55" t="str">
        <f>IF(AND(V55&gt;=Map!$K$2,V55&lt;=Map!$L$2),"Base",IF(AND(V55&gt;=Map!$K$3,V55&lt;=Map!$L$3),"Fcst","N/A"))</f>
        <v>N/A</v>
      </c>
      <c r="X55" t="str">
        <f>INDEX(Map!$B$2:$B$86,MATCH(D55,Map!$A$2:$A$86,0),0)</f>
        <v>N/A</v>
      </c>
      <c r="Y55" s="7" t="str">
        <f>IF(INDEX(Map!$C$2:$C$86,MATCH(D55,Map!$A$2:$A$86,0),0)="","N/A",E55*INDEX(Map!$C$2:$C$86,MATCH(D55,Map!$A$2:$A$86,0),0))</f>
        <v>N/A</v>
      </c>
      <c r="Z55" s="7" t="str">
        <f>IF(INDEX(Map!$D$2:$D$86,MATCH(D55,Map!$A$2:$A$86,0),0)="","N/A",E55*INDEX(Map!$D$2:$D$86,MATCH(D55,Map!$A$2:$A$86,0),0))</f>
        <v>N/A</v>
      </c>
      <c r="AA55" t="str">
        <f>INDEX(Map!$E$2:$E$86,MATCH(D55,Map!$A$2:$A$86,0),0)</f>
        <v>Purchases</v>
      </c>
    </row>
    <row r="56" spans="1:27" x14ac:dyDescent="0.25">
      <c r="A56" s="1" t="s">
        <v>21</v>
      </c>
      <c r="B56" s="1" t="s">
        <v>22</v>
      </c>
      <c r="C56" s="1">
        <v>55</v>
      </c>
      <c r="D56" s="1" t="s">
        <v>78</v>
      </c>
      <c r="E56" s="1">
        <v>0</v>
      </c>
      <c r="F56" s="1">
        <v>0</v>
      </c>
      <c r="G56" s="1">
        <v>0</v>
      </c>
      <c r="H56" s="1">
        <v>0</v>
      </c>
      <c r="I56" s="1" t="s">
        <v>63</v>
      </c>
      <c r="J56" s="1" t="s">
        <v>63</v>
      </c>
      <c r="K56" s="1">
        <v>0</v>
      </c>
      <c r="L56" s="1">
        <v>0</v>
      </c>
      <c r="M56" s="1">
        <v>0</v>
      </c>
      <c r="N56" s="1" t="s">
        <v>63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3" t="str">
        <f t="shared" si="0"/>
        <v>2017Plan</v>
      </c>
      <c r="V56" s="2">
        <f>DATE(A56,INDEX(Map!$H$1:$H$12,MATCH(B56,Map!$G$1:$G$12,0),0),1)</f>
        <v>42370</v>
      </c>
      <c r="W56" t="str">
        <f>IF(AND(V56&gt;=Map!$K$2,V56&lt;=Map!$L$2),"Base",IF(AND(V56&gt;=Map!$K$3,V56&lt;=Map!$L$3),"Fcst","N/A"))</f>
        <v>N/A</v>
      </c>
      <c r="X56" t="str">
        <f>INDEX(Map!$B$2:$B$86,MATCH(D56,Map!$A$2:$A$86,0),0)</f>
        <v>N/A</v>
      </c>
      <c r="Y56" s="7" t="str">
        <f>IF(INDEX(Map!$C$2:$C$86,MATCH(D56,Map!$A$2:$A$86,0),0)="","N/A",E56*INDEX(Map!$C$2:$C$86,MATCH(D56,Map!$A$2:$A$86,0),0))</f>
        <v>N/A</v>
      </c>
      <c r="Z56" s="7" t="str">
        <f>IF(INDEX(Map!$D$2:$D$86,MATCH(D56,Map!$A$2:$A$86,0),0)="","N/A",E56*INDEX(Map!$D$2:$D$86,MATCH(D56,Map!$A$2:$A$86,0),0))</f>
        <v>N/A</v>
      </c>
      <c r="AA56" t="str">
        <f>INDEX(Map!$E$2:$E$86,MATCH(D56,Map!$A$2:$A$86,0),0)</f>
        <v>Purchases</v>
      </c>
    </row>
    <row r="57" spans="1:27" x14ac:dyDescent="0.25">
      <c r="A57" s="1" t="s">
        <v>21</v>
      </c>
      <c r="B57" s="1" t="s">
        <v>22</v>
      </c>
      <c r="C57" s="1">
        <v>56</v>
      </c>
      <c r="D57" s="1" t="s">
        <v>79</v>
      </c>
      <c r="E57" s="1">
        <v>0.2</v>
      </c>
      <c r="F57" s="1">
        <v>0</v>
      </c>
      <c r="G57" s="1">
        <v>1.2</v>
      </c>
      <c r="H57" s="1">
        <v>3</v>
      </c>
      <c r="I57" s="1" t="s">
        <v>63</v>
      </c>
      <c r="J57" s="1" t="s">
        <v>63</v>
      </c>
      <c r="K57" s="1">
        <v>3</v>
      </c>
      <c r="L57" s="1">
        <v>38.1</v>
      </c>
      <c r="M57" s="1">
        <v>6</v>
      </c>
      <c r="N57" s="1" t="s">
        <v>63</v>
      </c>
      <c r="O57" s="1">
        <v>0</v>
      </c>
      <c r="P57" s="1">
        <v>0</v>
      </c>
      <c r="Q57" s="1">
        <v>1</v>
      </c>
      <c r="R57" s="1">
        <v>44.61</v>
      </c>
      <c r="S57" s="1">
        <v>44.61</v>
      </c>
      <c r="T57" s="1">
        <v>7</v>
      </c>
      <c r="U57" s="3" t="str">
        <f t="shared" si="0"/>
        <v>2017Plan</v>
      </c>
      <c r="V57" s="2">
        <f>DATE(A57,INDEX(Map!$H$1:$H$12,MATCH(B57,Map!$G$1:$G$12,0),0),1)</f>
        <v>42370</v>
      </c>
      <c r="W57" t="str">
        <f>IF(AND(V57&gt;=Map!$K$2,V57&lt;=Map!$L$2),"Base",IF(AND(V57&gt;=Map!$K$3,V57&lt;=Map!$L$3),"Fcst","N/A"))</f>
        <v>N/A</v>
      </c>
      <c r="X57" t="str">
        <f>INDEX(Map!$B$2:$B$86,MATCH(D57,Map!$A$2:$A$86,0),0)</f>
        <v>N/A</v>
      </c>
      <c r="Y57" s="7" t="str">
        <f>IF(INDEX(Map!$C$2:$C$86,MATCH(D57,Map!$A$2:$A$86,0),0)="","N/A",E57*INDEX(Map!$C$2:$C$86,MATCH(D57,Map!$A$2:$A$86,0),0))</f>
        <v>N/A</v>
      </c>
      <c r="Z57" s="7" t="str">
        <f>IF(INDEX(Map!$D$2:$D$86,MATCH(D57,Map!$A$2:$A$86,0),0)="","N/A",E57*INDEX(Map!$D$2:$D$86,MATCH(D57,Map!$A$2:$A$86,0),0))</f>
        <v>N/A</v>
      </c>
      <c r="AA57" t="str">
        <f>INDEX(Map!$E$2:$E$86,MATCH(D57,Map!$A$2:$A$86,0),0)</f>
        <v>Purchases</v>
      </c>
    </row>
    <row r="58" spans="1:27" x14ac:dyDescent="0.25">
      <c r="A58" s="1" t="s">
        <v>21</v>
      </c>
      <c r="B58" s="1" t="s">
        <v>22</v>
      </c>
      <c r="C58" s="1">
        <v>57</v>
      </c>
      <c r="D58" s="1" t="s">
        <v>80</v>
      </c>
      <c r="E58" s="1">
        <v>0.1</v>
      </c>
      <c r="F58" s="1">
        <v>0</v>
      </c>
      <c r="G58" s="1">
        <v>0.4</v>
      </c>
      <c r="H58" s="1">
        <v>1</v>
      </c>
      <c r="I58" s="1" t="s">
        <v>63</v>
      </c>
      <c r="J58" s="1" t="s">
        <v>63</v>
      </c>
      <c r="K58" s="1">
        <v>1</v>
      </c>
      <c r="L58" s="1">
        <v>70.599999999999994</v>
      </c>
      <c r="M58" s="1">
        <v>4</v>
      </c>
      <c r="N58" s="1" t="s">
        <v>63</v>
      </c>
      <c r="O58" s="1">
        <v>0</v>
      </c>
      <c r="P58" s="1">
        <v>0</v>
      </c>
      <c r="Q58" s="1">
        <v>0</v>
      </c>
      <c r="R58" s="1">
        <v>77.25</v>
      </c>
      <c r="S58" s="1">
        <v>77.25</v>
      </c>
      <c r="T58" s="1">
        <v>4</v>
      </c>
      <c r="U58" s="3" t="str">
        <f t="shared" si="0"/>
        <v>2017Plan</v>
      </c>
      <c r="V58" s="2">
        <f>DATE(A58,INDEX(Map!$H$1:$H$12,MATCH(B58,Map!$G$1:$G$12,0),0),1)</f>
        <v>42370</v>
      </c>
      <c r="W58" t="str">
        <f>IF(AND(V58&gt;=Map!$K$2,V58&lt;=Map!$L$2),"Base",IF(AND(V58&gt;=Map!$K$3,V58&lt;=Map!$L$3),"Fcst","N/A"))</f>
        <v>N/A</v>
      </c>
      <c r="X58" t="str">
        <f>INDEX(Map!$B$2:$B$86,MATCH(D58,Map!$A$2:$A$86,0),0)</f>
        <v>N/A</v>
      </c>
      <c r="Y58" s="7" t="str">
        <f>IF(INDEX(Map!$C$2:$C$86,MATCH(D58,Map!$A$2:$A$86,0),0)="","N/A",E58*INDEX(Map!$C$2:$C$86,MATCH(D58,Map!$A$2:$A$86,0),0))</f>
        <v>N/A</v>
      </c>
      <c r="Z58" s="7" t="str">
        <f>IF(INDEX(Map!$D$2:$D$86,MATCH(D58,Map!$A$2:$A$86,0),0)="","N/A",E58*INDEX(Map!$D$2:$D$86,MATCH(D58,Map!$A$2:$A$86,0),0))</f>
        <v>N/A</v>
      </c>
      <c r="AA58" t="str">
        <f>INDEX(Map!$E$2:$E$86,MATCH(D58,Map!$A$2:$A$86,0),0)</f>
        <v>Purchases</v>
      </c>
    </row>
    <row r="59" spans="1:27" x14ac:dyDescent="0.25">
      <c r="A59" s="1" t="s">
        <v>21</v>
      </c>
      <c r="B59" s="1" t="s">
        <v>22</v>
      </c>
      <c r="C59" s="1">
        <v>58</v>
      </c>
      <c r="D59" s="1" t="s">
        <v>81</v>
      </c>
      <c r="E59" s="1">
        <v>0.1</v>
      </c>
      <c r="F59" s="1">
        <v>0</v>
      </c>
      <c r="G59" s="1">
        <v>0.4</v>
      </c>
      <c r="H59" s="1">
        <v>1</v>
      </c>
      <c r="I59" s="1" t="s">
        <v>63</v>
      </c>
      <c r="J59" s="1" t="s">
        <v>63</v>
      </c>
      <c r="K59" s="1">
        <v>1</v>
      </c>
      <c r="L59" s="1">
        <v>70.599999999999994</v>
      </c>
      <c r="M59" s="1">
        <v>4</v>
      </c>
      <c r="N59" s="1" t="s">
        <v>63</v>
      </c>
      <c r="O59" s="1">
        <v>0</v>
      </c>
      <c r="P59" s="1">
        <v>0</v>
      </c>
      <c r="Q59" s="1">
        <v>0</v>
      </c>
      <c r="R59" s="1">
        <v>77.25</v>
      </c>
      <c r="S59" s="1">
        <v>77.25</v>
      </c>
      <c r="T59" s="1">
        <v>4</v>
      </c>
      <c r="U59" s="3" t="str">
        <f t="shared" si="0"/>
        <v>2017Plan</v>
      </c>
      <c r="V59" s="2">
        <f>DATE(A59,INDEX(Map!$H$1:$H$12,MATCH(B59,Map!$G$1:$G$12,0),0),1)</f>
        <v>42370</v>
      </c>
      <c r="W59" t="str">
        <f>IF(AND(V59&gt;=Map!$K$2,V59&lt;=Map!$L$2),"Base",IF(AND(V59&gt;=Map!$K$3,V59&lt;=Map!$L$3),"Fcst","N/A"))</f>
        <v>N/A</v>
      </c>
      <c r="X59" t="str">
        <f>INDEX(Map!$B$2:$B$86,MATCH(D59,Map!$A$2:$A$86,0),0)</f>
        <v>N/A</v>
      </c>
      <c r="Y59" s="7" t="str">
        <f>IF(INDEX(Map!$C$2:$C$86,MATCH(D59,Map!$A$2:$A$86,0),0)="","N/A",E59*INDEX(Map!$C$2:$C$86,MATCH(D59,Map!$A$2:$A$86,0),0))</f>
        <v>N/A</v>
      </c>
      <c r="Z59" s="7" t="str">
        <f>IF(INDEX(Map!$D$2:$D$86,MATCH(D59,Map!$A$2:$A$86,0),0)="","N/A",E59*INDEX(Map!$D$2:$D$86,MATCH(D59,Map!$A$2:$A$86,0),0))</f>
        <v>N/A</v>
      </c>
      <c r="AA59" t="str">
        <f>INDEX(Map!$E$2:$E$86,MATCH(D59,Map!$A$2:$A$86,0),0)</f>
        <v>Purchases</v>
      </c>
    </row>
    <row r="60" spans="1:27" x14ac:dyDescent="0.25">
      <c r="A60" s="1" t="s">
        <v>21</v>
      </c>
      <c r="B60" s="1" t="s">
        <v>22</v>
      </c>
      <c r="C60" s="1">
        <v>59</v>
      </c>
      <c r="D60" s="1" t="s">
        <v>82</v>
      </c>
      <c r="E60" s="1">
        <v>0.1</v>
      </c>
      <c r="F60" s="1">
        <v>0</v>
      </c>
      <c r="G60" s="1">
        <v>0.4</v>
      </c>
      <c r="H60" s="1">
        <v>1</v>
      </c>
      <c r="I60" s="1" t="s">
        <v>63</v>
      </c>
      <c r="J60" s="1" t="s">
        <v>63</v>
      </c>
      <c r="K60" s="1">
        <v>1</v>
      </c>
      <c r="L60" s="1">
        <v>70.599999999999994</v>
      </c>
      <c r="M60" s="1">
        <v>4</v>
      </c>
      <c r="N60" s="1" t="s">
        <v>63</v>
      </c>
      <c r="O60" s="1">
        <v>0</v>
      </c>
      <c r="P60" s="1">
        <v>0</v>
      </c>
      <c r="Q60" s="1">
        <v>0</v>
      </c>
      <c r="R60" s="1">
        <v>77.25</v>
      </c>
      <c r="S60" s="1">
        <v>77.25</v>
      </c>
      <c r="T60" s="1">
        <v>4</v>
      </c>
      <c r="U60" s="3" t="str">
        <f t="shared" si="0"/>
        <v>2017Plan</v>
      </c>
      <c r="V60" s="2">
        <f>DATE(A60,INDEX(Map!$H$1:$H$12,MATCH(B60,Map!$G$1:$G$12,0),0),1)</f>
        <v>42370</v>
      </c>
      <c r="W60" t="str">
        <f>IF(AND(V60&gt;=Map!$K$2,V60&lt;=Map!$L$2),"Base",IF(AND(V60&gt;=Map!$K$3,V60&lt;=Map!$L$3),"Fcst","N/A"))</f>
        <v>N/A</v>
      </c>
      <c r="X60" t="str">
        <f>INDEX(Map!$B$2:$B$86,MATCH(D60,Map!$A$2:$A$86,0),0)</f>
        <v>N/A</v>
      </c>
      <c r="Y60" s="7" t="str">
        <f>IF(INDEX(Map!$C$2:$C$86,MATCH(D60,Map!$A$2:$A$86,0),0)="","N/A",E60*INDEX(Map!$C$2:$C$86,MATCH(D60,Map!$A$2:$A$86,0),0))</f>
        <v>N/A</v>
      </c>
      <c r="Z60" s="7" t="str">
        <f>IF(INDEX(Map!$D$2:$D$86,MATCH(D60,Map!$A$2:$A$86,0),0)="","N/A",E60*INDEX(Map!$D$2:$D$86,MATCH(D60,Map!$A$2:$A$86,0),0))</f>
        <v>N/A</v>
      </c>
      <c r="AA60" t="str">
        <f>INDEX(Map!$E$2:$E$86,MATCH(D60,Map!$A$2:$A$86,0),0)</f>
        <v>Purchases</v>
      </c>
    </row>
    <row r="61" spans="1:27" x14ac:dyDescent="0.25">
      <c r="A61" s="1" t="s">
        <v>21</v>
      </c>
      <c r="B61" s="1" t="s">
        <v>22</v>
      </c>
      <c r="C61" s="1">
        <v>60</v>
      </c>
      <c r="D61" s="1" t="s">
        <v>83</v>
      </c>
      <c r="E61" s="1">
        <v>-80.3</v>
      </c>
      <c r="F61" s="1">
        <v>0</v>
      </c>
      <c r="G61" s="1">
        <v>59.8</v>
      </c>
      <c r="H61" s="1">
        <v>21</v>
      </c>
      <c r="I61" s="1" t="s">
        <v>63</v>
      </c>
      <c r="J61" s="1" t="s">
        <v>63</v>
      </c>
      <c r="K61" s="1">
        <v>295</v>
      </c>
      <c r="L61" s="1">
        <v>65.5</v>
      </c>
      <c r="M61" s="1">
        <v>-5258</v>
      </c>
      <c r="N61" s="1" t="s">
        <v>63</v>
      </c>
      <c r="O61" s="1">
        <v>0</v>
      </c>
      <c r="P61" s="1">
        <v>0</v>
      </c>
      <c r="Q61" s="1">
        <v>1036</v>
      </c>
      <c r="R61" s="1">
        <v>52.56</v>
      </c>
      <c r="S61" s="1">
        <v>52.56</v>
      </c>
      <c r="T61" s="1">
        <v>-4222</v>
      </c>
      <c r="U61" s="3" t="str">
        <f t="shared" si="0"/>
        <v>2017Plan</v>
      </c>
      <c r="V61" s="2">
        <f>DATE(A61,INDEX(Map!$H$1:$H$12,MATCH(B61,Map!$G$1:$G$12,0),0),1)</f>
        <v>42370</v>
      </c>
      <c r="W61" t="str">
        <f>IF(AND(V61&gt;=Map!$K$2,V61&lt;=Map!$L$2),"Base",IF(AND(V61&gt;=Map!$K$3,V61&lt;=Map!$L$3),"Fcst","N/A"))</f>
        <v>N/A</v>
      </c>
      <c r="X61" t="str">
        <f>INDEX(Map!$B$2:$B$86,MATCH(D61,Map!$A$2:$A$86,0),0)</f>
        <v>N/A</v>
      </c>
      <c r="Y61" s="7" t="str">
        <f>IF(INDEX(Map!$C$2:$C$86,MATCH(D61,Map!$A$2:$A$86,0),0)="","N/A",E61*INDEX(Map!$C$2:$C$86,MATCH(D61,Map!$A$2:$A$86,0),0))</f>
        <v>N/A</v>
      </c>
      <c r="Z61" s="7" t="str">
        <f>IF(INDEX(Map!$D$2:$D$86,MATCH(D61,Map!$A$2:$A$86,0),0)="","N/A",E61*INDEX(Map!$D$2:$D$86,MATCH(D61,Map!$A$2:$A$86,0),0))</f>
        <v>N/A</v>
      </c>
      <c r="AA61" t="str">
        <f>INDEX(Map!$E$2:$E$86,MATCH(D61,Map!$A$2:$A$86,0),0)</f>
        <v>Sales</v>
      </c>
    </row>
    <row r="62" spans="1:27" x14ac:dyDescent="0.25">
      <c r="A62" s="1" t="s">
        <v>21</v>
      </c>
      <c r="B62" s="1" t="s">
        <v>22</v>
      </c>
      <c r="C62" s="1">
        <v>61</v>
      </c>
      <c r="D62" s="1" t="s">
        <v>84</v>
      </c>
      <c r="E62" s="1">
        <v>-17.399999999999999</v>
      </c>
      <c r="F62" s="1">
        <v>0</v>
      </c>
      <c r="G62" s="1">
        <v>70.099999999999994</v>
      </c>
      <c r="H62" s="1">
        <v>30</v>
      </c>
      <c r="I62" s="1" t="s">
        <v>63</v>
      </c>
      <c r="J62" s="1" t="s">
        <v>63</v>
      </c>
      <c r="K62" s="1">
        <v>239</v>
      </c>
      <c r="L62" s="1">
        <v>47.7</v>
      </c>
      <c r="M62" s="1">
        <v>-829</v>
      </c>
      <c r="N62" s="1" t="s">
        <v>63</v>
      </c>
      <c r="O62" s="1">
        <v>0</v>
      </c>
      <c r="P62" s="1">
        <v>0</v>
      </c>
      <c r="Q62" s="1">
        <v>168</v>
      </c>
      <c r="R62" s="1">
        <v>38.01</v>
      </c>
      <c r="S62" s="1">
        <v>38.01</v>
      </c>
      <c r="T62" s="1">
        <v>-660</v>
      </c>
      <c r="U62" s="3" t="str">
        <f t="shared" si="0"/>
        <v>2017Plan</v>
      </c>
      <c r="V62" s="2">
        <f>DATE(A62,INDEX(Map!$H$1:$H$12,MATCH(B62,Map!$G$1:$G$12,0),0),1)</f>
        <v>42370</v>
      </c>
      <c r="W62" t="str">
        <f>IF(AND(V62&gt;=Map!$K$2,V62&lt;=Map!$L$2),"Base",IF(AND(V62&gt;=Map!$K$3,V62&lt;=Map!$L$3),"Fcst","N/A"))</f>
        <v>N/A</v>
      </c>
      <c r="X62" t="str">
        <f>INDEX(Map!$B$2:$B$86,MATCH(D62,Map!$A$2:$A$86,0),0)</f>
        <v>N/A</v>
      </c>
      <c r="Y62" s="7" t="str">
        <f>IF(INDEX(Map!$C$2:$C$86,MATCH(D62,Map!$A$2:$A$86,0),0)="","N/A",E62*INDEX(Map!$C$2:$C$86,MATCH(D62,Map!$A$2:$A$86,0),0))</f>
        <v>N/A</v>
      </c>
      <c r="Z62" s="7" t="str">
        <f>IF(INDEX(Map!$D$2:$D$86,MATCH(D62,Map!$A$2:$A$86,0),0)="","N/A",E62*INDEX(Map!$D$2:$D$86,MATCH(D62,Map!$A$2:$A$86,0),0))</f>
        <v>N/A</v>
      </c>
      <c r="AA62" t="str">
        <f>INDEX(Map!$E$2:$E$86,MATCH(D62,Map!$A$2:$A$86,0),0)</f>
        <v>Sales</v>
      </c>
    </row>
    <row r="63" spans="1:27" x14ac:dyDescent="0.25">
      <c r="A63" s="1" t="s">
        <v>21</v>
      </c>
      <c r="B63" s="1" t="s">
        <v>22</v>
      </c>
      <c r="C63" s="1">
        <v>62</v>
      </c>
      <c r="D63" s="1" t="s">
        <v>85</v>
      </c>
      <c r="E63" s="1">
        <v>-22.8</v>
      </c>
      <c r="F63" s="1">
        <v>0</v>
      </c>
      <c r="G63" s="1">
        <v>81.3</v>
      </c>
      <c r="H63" s="1">
        <v>5</v>
      </c>
      <c r="I63" s="1" t="s">
        <v>63</v>
      </c>
      <c r="J63" s="1" t="s">
        <v>63</v>
      </c>
      <c r="K63" s="1">
        <v>80</v>
      </c>
      <c r="L63" s="1">
        <v>50.9</v>
      </c>
      <c r="M63" s="1">
        <v>-1157</v>
      </c>
      <c r="N63" s="1" t="s">
        <v>63</v>
      </c>
      <c r="O63" s="1">
        <v>0</v>
      </c>
      <c r="P63" s="1">
        <v>0</v>
      </c>
      <c r="Q63" s="1">
        <v>224</v>
      </c>
      <c r="R63" s="1">
        <v>41.01</v>
      </c>
      <c r="S63" s="1">
        <v>41.01</v>
      </c>
      <c r="T63" s="1">
        <v>-933</v>
      </c>
      <c r="U63" s="3" t="str">
        <f t="shared" si="0"/>
        <v>2017Plan</v>
      </c>
      <c r="V63" s="2">
        <f>DATE(A63,INDEX(Map!$H$1:$H$12,MATCH(B63,Map!$G$1:$G$12,0),0),1)</f>
        <v>42370</v>
      </c>
      <c r="W63" t="str">
        <f>IF(AND(V63&gt;=Map!$K$2,V63&lt;=Map!$L$2),"Base",IF(AND(V63&gt;=Map!$K$3,V63&lt;=Map!$L$3),"Fcst","N/A"))</f>
        <v>N/A</v>
      </c>
      <c r="X63" t="str">
        <f>INDEX(Map!$B$2:$B$86,MATCH(D63,Map!$A$2:$A$86,0),0)</f>
        <v>N/A</v>
      </c>
      <c r="Y63" s="7" t="str">
        <f>IF(INDEX(Map!$C$2:$C$86,MATCH(D63,Map!$A$2:$A$86,0),0)="","N/A",E63*INDEX(Map!$C$2:$C$86,MATCH(D63,Map!$A$2:$A$86,0),0))</f>
        <v>N/A</v>
      </c>
      <c r="Z63" s="7" t="str">
        <f>IF(INDEX(Map!$D$2:$D$86,MATCH(D63,Map!$A$2:$A$86,0),0)="","N/A",E63*INDEX(Map!$D$2:$D$86,MATCH(D63,Map!$A$2:$A$86,0),0))</f>
        <v>N/A</v>
      </c>
      <c r="AA63" t="str">
        <f>INDEX(Map!$E$2:$E$86,MATCH(D63,Map!$A$2:$A$86,0),0)</f>
        <v>Sales</v>
      </c>
    </row>
    <row r="64" spans="1:27" x14ac:dyDescent="0.25">
      <c r="A64" s="1" t="s">
        <v>21</v>
      </c>
      <c r="B64" s="1" t="s">
        <v>22</v>
      </c>
      <c r="C64" s="1">
        <v>63</v>
      </c>
      <c r="D64" s="1" t="s">
        <v>86</v>
      </c>
      <c r="E64" s="1">
        <v>-12.2</v>
      </c>
      <c r="F64" s="1">
        <v>0</v>
      </c>
      <c r="G64" s="1">
        <v>43.7</v>
      </c>
      <c r="H64" s="1">
        <v>5</v>
      </c>
      <c r="I64" s="1" t="s">
        <v>63</v>
      </c>
      <c r="J64" s="1" t="s">
        <v>63</v>
      </c>
      <c r="K64" s="1">
        <v>80</v>
      </c>
      <c r="L64" s="1">
        <v>52</v>
      </c>
      <c r="M64" s="1">
        <v>-636</v>
      </c>
      <c r="N64" s="1" t="s">
        <v>63</v>
      </c>
      <c r="O64" s="1">
        <v>0</v>
      </c>
      <c r="P64" s="1">
        <v>0</v>
      </c>
      <c r="Q64" s="1">
        <v>122</v>
      </c>
      <c r="R64" s="1">
        <v>41.99</v>
      </c>
      <c r="S64" s="1">
        <v>41.99</v>
      </c>
      <c r="T64" s="1">
        <v>-514</v>
      </c>
      <c r="U64" s="3" t="str">
        <f t="shared" si="0"/>
        <v>2017Plan</v>
      </c>
      <c r="V64" s="2">
        <f>DATE(A64,INDEX(Map!$H$1:$H$12,MATCH(B64,Map!$G$1:$G$12,0),0),1)</f>
        <v>42370</v>
      </c>
      <c r="W64" t="str">
        <f>IF(AND(V64&gt;=Map!$K$2,V64&lt;=Map!$L$2),"Base",IF(AND(V64&gt;=Map!$K$3,V64&lt;=Map!$L$3),"Fcst","N/A"))</f>
        <v>N/A</v>
      </c>
      <c r="X64" t="str">
        <f>INDEX(Map!$B$2:$B$86,MATCH(D64,Map!$A$2:$A$86,0),0)</f>
        <v>N/A</v>
      </c>
      <c r="Y64" s="7" t="str">
        <f>IF(INDEX(Map!$C$2:$C$86,MATCH(D64,Map!$A$2:$A$86,0),0)="","N/A",E64*INDEX(Map!$C$2:$C$86,MATCH(D64,Map!$A$2:$A$86,0),0))</f>
        <v>N/A</v>
      </c>
      <c r="Z64" s="7" t="str">
        <f>IF(INDEX(Map!$D$2:$D$86,MATCH(D64,Map!$A$2:$A$86,0),0)="","N/A",E64*INDEX(Map!$D$2:$D$86,MATCH(D64,Map!$A$2:$A$86,0),0))</f>
        <v>N/A</v>
      </c>
      <c r="AA64" t="str">
        <f>INDEX(Map!$E$2:$E$86,MATCH(D64,Map!$A$2:$A$86,0),0)</f>
        <v>Sales</v>
      </c>
    </row>
    <row r="65" spans="1:27" x14ac:dyDescent="0.25">
      <c r="A65" s="1" t="s">
        <v>21</v>
      </c>
      <c r="B65" s="1" t="s">
        <v>22</v>
      </c>
      <c r="C65" s="1">
        <v>64</v>
      </c>
      <c r="D65" s="1" t="s">
        <v>87</v>
      </c>
      <c r="E65" s="1">
        <v>0</v>
      </c>
      <c r="F65" s="1">
        <v>0</v>
      </c>
      <c r="G65" s="1">
        <v>0</v>
      </c>
      <c r="H65" s="1">
        <v>0</v>
      </c>
      <c r="I65" s="1" t="s">
        <v>63</v>
      </c>
      <c r="J65" s="1" t="s">
        <v>63</v>
      </c>
      <c r="K65" s="1">
        <v>0</v>
      </c>
      <c r="L65" s="1">
        <v>0</v>
      </c>
      <c r="M65" s="1">
        <v>0</v>
      </c>
      <c r="N65" s="1" t="s">
        <v>63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3" t="str">
        <f t="shared" si="0"/>
        <v>2017Plan</v>
      </c>
      <c r="V65" s="2">
        <f>DATE(A65,INDEX(Map!$H$1:$H$12,MATCH(B65,Map!$G$1:$G$12,0),0),1)</f>
        <v>42370</v>
      </c>
      <c r="W65" t="str">
        <f>IF(AND(V65&gt;=Map!$K$2,V65&lt;=Map!$L$2),"Base",IF(AND(V65&gt;=Map!$K$3,V65&lt;=Map!$L$3),"Fcst","N/A"))</f>
        <v>N/A</v>
      </c>
      <c r="X65" t="str">
        <f>INDEX(Map!$B$2:$B$86,MATCH(D65,Map!$A$2:$A$86,0),0)</f>
        <v>N/A</v>
      </c>
      <c r="Y65" s="7" t="str">
        <f>IF(INDEX(Map!$C$2:$C$86,MATCH(D65,Map!$A$2:$A$86,0),0)="","N/A",E65*INDEX(Map!$C$2:$C$86,MATCH(D65,Map!$A$2:$A$86,0),0))</f>
        <v>N/A</v>
      </c>
      <c r="Z65" s="7" t="str">
        <f>IF(INDEX(Map!$D$2:$D$86,MATCH(D65,Map!$A$2:$A$86,0),0)="","N/A",E65*INDEX(Map!$D$2:$D$86,MATCH(D65,Map!$A$2:$A$86,0),0))</f>
        <v>N/A</v>
      </c>
      <c r="AA65" t="str">
        <f>INDEX(Map!$E$2:$E$86,MATCH(D65,Map!$A$2:$A$86,0),0)</f>
        <v>Sales</v>
      </c>
    </row>
    <row r="66" spans="1:27" x14ac:dyDescent="0.25">
      <c r="A66" s="1" t="s">
        <v>21</v>
      </c>
      <c r="B66" s="1" t="s">
        <v>22</v>
      </c>
      <c r="C66" s="1">
        <v>65</v>
      </c>
      <c r="D66" s="1" t="s">
        <v>88</v>
      </c>
      <c r="E66" s="1">
        <v>0</v>
      </c>
      <c r="F66" s="1">
        <v>0</v>
      </c>
      <c r="G66" s="1">
        <v>0</v>
      </c>
      <c r="H66" s="1">
        <v>0</v>
      </c>
      <c r="I66" s="1" t="s">
        <v>63</v>
      </c>
      <c r="J66" s="1" t="s">
        <v>63</v>
      </c>
      <c r="K66" s="1">
        <v>0</v>
      </c>
      <c r="L66" s="1">
        <v>0</v>
      </c>
      <c r="M66" s="1">
        <v>0</v>
      </c>
      <c r="N66" s="1" t="s">
        <v>63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3" t="str">
        <f t="shared" si="0"/>
        <v>2017Plan</v>
      </c>
      <c r="V66" s="2">
        <f>DATE(A66,INDEX(Map!$H$1:$H$12,MATCH(B66,Map!$G$1:$G$12,0),0),1)</f>
        <v>42370</v>
      </c>
      <c r="W66" t="str">
        <f>IF(AND(V66&gt;=Map!$K$2,V66&lt;=Map!$L$2),"Base",IF(AND(V66&gt;=Map!$K$3,V66&lt;=Map!$L$3),"Fcst","N/A"))</f>
        <v>N/A</v>
      </c>
      <c r="X66" t="str">
        <f>INDEX(Map!$B$2:$B$86,MATCH(D66,Map!$A$2:$A$86,0),0)</f>
        <v>N/A</v>
      </c>
      <c r="Y66" s="7" t="str">
        <f>IF(INDEX(Map!$C$2:$C$86,MATCH(D66,Map!$A$2:$A$86,0),0)="","N/A",E66*INDEX(Map!$C$2:$C$86,MATCH(D66,Map!$A$2:$A$86,0),0))</f>
        <v>N/A</v>
      </c>
      <c r="Z66" s="7" t="str">
        <f>IF(INDEX(Map!$D$2:$D$86,MATCH(D66,Map!$A$2:$A$86,0),0)="","N/A",E66*INDEX(Map!$D$2:$D$86,MATCH(D66,Map!$A$2:$A$86,0),0))</f>
        <v>N/A</v>
      </c>
      <c r="AA66" t="str">
        <f>INDEX(Map!$E$2:$E$86,MATCH(D66,Map!$A$2:$A$86,0),0)</f>
        <v>Sales</v>
      </c>
    </row>
    <row r="67" spans="1:27" x14ac:dyDescent="0.25">
      <c r="A67" s="1" t="s">
        <v>21</v>
      </c>
      <c r="B67" s="1" t="s">
        <v>22</v>
      </c>
      <c r="C67" s="1">
        <v>66</v>
      </c>
      <c r="D67" s="1" t="s">
        <v>89</v>
      </c>
      <c r="E67" s="1">
        <v>0</v>
      </c>
      <c r="F67" s="1">
        <v>0</v>
      </c>
      <c r="G67" s="1">
        <v>0</v>
      </c>
      <c r="H67" s="1">
        <v>0</v>
      </c>
      <c r="I67" s="1" t="s">
        <v>63</v>
      </c>
      <c r="J67" s="1" t="s">
        <v>63</v>
      </c>
      <c r="K67" s="1">
        <v>0</v>
      </c>
      <c r="L67" s="1">
        <v>0</v>
      </c>
      <c r="M67" s="1">
        <v>0</v>
      </c>
      <c r="N67" s="1" t="s">
        <v>63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3" t="str">
        <f t="shared" si="0"/>
        <v>2017Plan</v>
      </c>
      <c r="V67" s="2">
        <f>DATE(A67,INDEX(Map!$H$1:$H$12,MATCH(B67,Map!$G$1:$G$12,0),0),1)</f>
        <v>42370</v>
      </c>
      <c r="W67" t="str">
        <f>IF(AND(V67&gt;=Map!$K$2,V67&lt;=Map!$L$2),"Base",IF(AND(V67&gt;=Map!$K$3,V67&lt;=Map!$L$3),"Fcst","N/A"))</f>
        <v>N/A</v>
      </c>
      <c r="X67" t="str">
        <f>INDEX(Map!$B$2:$B$86,MATCH(D67,Map!$A$2:$A$86,0),0)</f>
        <v>N/A</v>
      </c>
      <c r="Y67" s="7" t="str">
        <f>IF(INDEX(Map!$C$2:$C$86,MATCH(D67,Map!$A$2:$A$86,0),0)="","N/A",E67*INDEX(Map!$C$2:$C$86,MATCH(D67,Map!$A$2:$A$86,0),0))</f>
        <v>N/A</v>
      </c>
      <c r="Z67" s="7" t="str">
        <f>IF(INDEX(Map!$D$2:$D$86,MATCH(D67,Map!$A$2:$A$86,0),0)="","N/A",E67*INDEX(Map!$D$2:$D$86,MATCH(D67,Map!$A$2:$A$86,0),0))</f>
        <v>N/A</v>
      </c>
      <c r="AA67" t="str">
        <f>INDEX(Map!$E$2:$E$86,MATCH(D67,Map!$A$2:$A$86,0),0)</f>
        <v>Sales</v>
      </c>
    </row>
    <row r="68" spans="1:27" x14ac:dyDescent="0.25">
      <c r="A68" s="1" t="s">
        <v>21</v>
      </c>
      <c r="B68" s="1" t="s">
        <v>22</v>
      </c>
      <c r="C68" s="1">
        <v>67</v>
      </c>
      <c r="D68" s="1" t="s">
        <v>90</v>
      </c>
      <c r="E68" s="1">
        <v>0</v>
      </c>
      <c r="F68" s="1">
        <v>0</v>
      </c>
      <c r="G68" s="1">
        <v>0</v>
      </c>
      <c r="H68" s="1">
        <v>0</v>
      </c>
      <c r="I68" s="1" t="s">
        <v>63</v>
      </c>
      <c r="J68" s="1" t="s">
        <v>63</v>
      </c>
      <c r="K68" s="1">
        <v>0</v>
      </c>
      <c r="L68" s="1">
        <v>0</v>
      </c>
      <c r="M68" s="1">
        <v>0</v>
      </c>
      <c r="N68" s="1" t="s">
        <v>63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3" t="str">
        <f t="shared" ref="U68:U131" si="1">U67</f>
        <v>2017Plan</v>
      </c>
      <c r="V68" s="2">
        <f>DATE(A68,INDEX(Map!$H$1:$H$12,MATCH(B68,Map!$G$1:$G$12,0),0),1)</f>
        <v>42370</v>
      </c>
      <c r="W68" t="str">
        <f>IF(AND(V68&gt;=Map!$K$2,V68&lt;=Map!$L$2),"Base",IF(AND(V68&gt;=Map!$K$3,V68&lt;=Map!$L$3),"Fcst","N/A"))</f>
        <v>N/A</v>
      </c>
      <c r="X68" t="str">
        <f>INDEX(Map!$B$2:$B$86,MATCH(D68,Map!$A$2:$A$86,0),0)</f>
        <v>N/A</v>
      </c>
      <c r="Y68" s="7" t="str">
        <f>IF(INDEX(Map!$C$2:$C$86,MATCH(D68,Map!$A$2:$A$86,0),0)="","N/A",E68*INDEX(Map!$C$2:$C$86,MATCH(D68,Map!$A$2:$A$86,0),0))</f>
        <v>N/A</v>
      </c>
      <c r="Z68" s="7" t="str">
        <f>IF(INDEX(Map!$D$2:$D$86,MATCH(D68,Map!$A$2:$A$86,0),0)="","N/A",E68*INDEX(Map!$D$2:$D$86,MATCH(D68,Map!$A$2:$A$86,0),0))</f>
        <v>N/A</v>
      </c>
      <c r="AA68" t="str">
        <f>INDEX(Map!$E$2:$E$86,MATCH(D68,Map!$A$2:$A$86,0),0)</f>
        <v>Sales</v>
      </c>
    </row>
    <row r="69" spans="1:27" x14ac:dyDescent="0.25">
      <c r="A69" s="1" t="s">
        <v>21</v>
      </c>
      <c r="B69" s="1" t="s">
        <v>22</v>
      </c>
      <c r="C69" s="1">
        <v>68</v>
      </c>
      <c r="D69" s="1" t="s">
        <v>91</v>
      </c>
      <c r="E69" s="1">
        <v>0</v>
      </c>
      <c r="F69" s="1">
        <v>0</v>
      </c>
      <c r="G69" s="1">
        <v>0.3</v>
      </c>
      <c r="H69" s="1">
        <v>1</v>
      </c>
      <c r="I69" s="1" t="s">
        <v>63</v>
      </c>
      <c r="J69" s="1" t="s">
        <v>63</v>
      </c>
      <c r="K69" s="1">
        <v>2</v>
      </c>
      <c r="L69" s="1">
        <v>0</v>
      </c>
      <c r="M69" s="1">
        <v>0</v>
      </c>
      <c r="N69" s="1" t="s">
        <v>63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3" t="str">
        <f t="shared" si="1"/>
        <v>2017Plan</v>
      </c>
      <c r="V69" s="2">
        <f>DATE(A69,INDEX(Map!$H$1:$H$12,MATCH(B69,Map!$G$1:$G$12,0),0),1)</f>
        <v>42370</v>
      </c>
      <c r="W69" t="str">
        <f>IF(AND(V69&gt;=Map!$K$2,V69&lt;=Map!$L$2),"Base",IF(AND(V69&gt;=Map!$K$3,V69&lt;=Map!$L$3),"Fcst","N/A"))</f>
        <v>N/A</v>
      </c>
      <c r="X69" t="str">
        <f>INDEX(Map!$B$2:$B$86,MATCH(D69,Map!$A$2:$A$86,0),0)</f>
        <v>N/A</v>
      </c>
      <c r="Y69" s="7" t="str">
        <f>IF(INDEX(Map!$C$2:$C$86,MATCH(D69,Map!$A$2:$A$86,0),0)="","N/A",E69*INDEX(Map!$C$2:$C$86,MATCH(D69,Map!$A$2:$A$86,0),0))</f>
        <v>N/A</v>
      </c>
      <c r="Z69" s="7" t="str">
        <f>IF(INDEX(Map!$D$2:$D$86,MATCH(D69,Map!$A$2:$A$86,0),0)="","N/A",E69*INDEX(Map!$D$2:$D$86,MATCH(D69,Map!$A$2:$A$86,0),0))</f>
        <v>N/A</v>
      </c>
      <c r="AA69" t="str">
        <f>INDEX(Map!$E$2:$E$86,MATCH(D69,Map!$A$2:$A$86,0),0)</f>
        <v>CSR</v>
      </c>
    </row>
    <row r="70" spans="1:27" x14ac:dyDescent="0.25">
      <c r="A70" s="1" t="s">
        <v>21</v>
      </c>
      <c r="B70" s="1" t="s">
        <v>22</v>
      </c>
      <c r="C70" s="1">
        <v>69</v>
      </c>
      <c r="D70" s="1" t="s">
        <v>92</v>
      </c>
      <c r="E70" s="1">
        <v>0</v>
      </c>
      <c r="F70" s="1">
        <v>0</v>
      </c>
      <c r="G70" s="1">
        <v>0.3</v>
      </c>
      <c r="H70" s="1">
        <v>1</v>
      </c>
      <c r="I70" s="1" t="s">
        <v>63</v>
      </c>
      <c r="J70" s="1" t="s">
        <v>63</v>
      </c>
      <c r="K70" s="1">
        <v>2</v>
      </c>
      <c r="L70" s="1">
        <v>0</v>
      </c>
      <c r="M70" s="1">
        <v>0</v>
      </c>
      <c r="N70" s="1" t="s">
        <v>63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3" t="str">
        <f t="shared" si="1"/>
        <v>2017Plan</v>
      </c>
      <c r="V70" s="2">
        <f>DATE(A70,INDEX(Map!$H$1:$H$12,MATCH(B70,Map!$G$1:$G$12,0),0),1)</f>
        <v>42370</v>
      </c>
      <c r="W70" t="str">
        <f>IF(AND(V70&gt;=Map!$K$2,V70&lt;=Map!$L$2),"Base",IF(AND(V70&gt;=Map!$K$3,V70&lt;=Map!$L$3),"Fcst","N/A"))</f>
        <v>N/A</v>
      </c>
      <c r="X70" t="str">
        <f>INDEX(Map!$B$2:$B$86,MATCH(D70,Map!$A$2:$A$86,0),0)</f>
        <v>N/A</v>
      </c>
      <c r="Y70" s="7" t="str">
        <f>IF(INDEX(Map!$C$2:$C$86,MATCH(D70,Map!$A$2:$A$86,0),0)="","N/A",E70*INDEX(Map!$C$2:$C$86,MATCH(D70,Map!$A$2:$A$86,0),0))</f>
        <v>N/A</v>
      </c>
      <c r="Z70" s="7" t="str">
        <f>IF(INDEX(Map!$D$2:$D$86,MATCH(D70,Map!$A$2:$A$86,0),0)="","N/A",E70*INDEX(Map!$D$2:$D$86,MATCH(D70,Map!$A$2:$A$86,0),0))</f>
        <v>N/A</v>
      </c>
      <c r="AA70" t="str">
        <f>INDEX(Map!$E$2:$E$86,MATCH(D70,Map!$A$2:$A$86,0),0)</f>
        <v>CSR</v>
      </c>
    </row>
    <row r="71" spans="1:27" x14ac:dyDescent="0.25">
      <c r="A71" s="1" t="s">
        <v>21</v>
      </c>
      <c r="B71" s="1" t="s">
        <v>22</v>
      </c>
      <c r="C71" s="1">
        <v>70</v>
      </c>
      <c r="D71" s="1" t="s">
        <v>93</v>
      </c>
      <c r="E71" s="1">
        <v>0.1</v>
      </c>
      <c r="F71" s="1">
        <v>0</v>
      </c>
      <c r="G71" s="1">
        <v>0.3</v>
      </c>
      <c r="H71" s="1">
        <v>1</v>
      </c>
      <c r="I71" s="1" t="s">
        <v>63</v>
      </c>
      <c r="J71" s="1" t="s">
        <v>63</v>
      </c>
      <c r="K71" s="1">
        <v>2</v>
      </c>
      <c r="L71" s="1">
        <v>0</v>
      </c>
      <c r="M71" s="1">
        <v>0</v>
      </c>
      <c r="N71" s="1" t="s">
        <v>63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3" t="str">
        <f t="shared" si="1"/>
        <v>2017Plan</v>
      </c>
      <c r="V71" s="2">
        <f>DATE(A71,INDEX(Map!$H$1:$H$12,MATCH(B71,Map!$G$1:$G$12,0),0),1)</f>
        <v>42370</v>
      </c>
      <c r="W71" t="str">
        <f>IF(AND(V71&gt;=Map!$K$2,V71&lt;=Map!$L$2),"Base",IF(AND(V71&gt;=Map!$K$3,V71&lt;=Map!$L$3),"Fcst","N/A"))</f>
        <v>N/A</v>
      </c>
      <c r="X71" t="str">
        <f>INDEX(Map!$B$2:$B$86,MATCH(D71,Map!$A$2:$A$86,0),0)</f>
        <v>N/A</v>
      </c>
      <c r="Y71" s="7" t="str">
        <f>IF(INDEX(Map!$C$2:$C$86,MATCH(D71,Map!$A$2:$A$86,0),0)="","N/A",E71*INDEX(Map!$C$2:$C$86,MATCH(D71,Map!$A$2:$A$86,0),0))</f>
        <v>N/A</v>
      </c>
      <c r="Z71" s="7" t="str">
        <f>IF(INDEX(Map!$D$2:$D$86,MATCH(D71,Map!$A$2:$A$86,0),0)="","N/A",E71*INDEX(Map!$D$2:$D$86,MATCH(D71,Map!$A$2:$A$86,0),0))</f>
        <v>N/A</v>
      </c>
      <c r="AA71" t="str">
        <f>INDEX(Map!$E$2:$E$86,MATCH(D71,Map!$A$2:$A$86,0),0)</f>
        <v>CSR</v>
      </c>
    </row>
    <row r="72" spans="1:27" x14ac:dyDescent="0.25">
      <c r="A72" s="1" t="s">
        <v>21</v>
      </c>
      <c r="B72" s="1" t="s">
        <v>22</v>
      </c>
      <c r="C72" s="1">
        <v>71</v>
      </c>
      <c r="D72" s="1" t="s">
        <v>94</v>
      </c>
      <c r="E72" s="1">
        <v>0</v>
      </c>
      <c r="F72" s="1">
        <v>0</v>
      </c>
      <c r="G72" s="1">
        <v>0.3</v>
      </c>
      <c r="H72" s="1">
        <v>1</v>
      </c>
      <c r="I72" s="1" t="s">
        <v>63</v>
      </c>
      <c r="J72" s="1" t="s">
        <v>63</v>
      </c>
      <c r="K72" s="1">
        <v>2</v>
      </c>
      <c r="L72" s="1">
        <v>0</v>
      </c>
      <c r="M72" s="1">
        <v>0</v>
      </c>
      <c r="N72" s="1" t="s">
        <v>63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3" t="str">
        <f t="shared" si="1"/>
        <v>2017Plan</v>
      </c>
      <c r="V72" s="2">
        <f>DATE(A72,INDEX(Map!$H$1:$H$12,MATCH(B72,Map!$G$1:$G$12,0),0),1)</f>
        <v>42370</v>
      </c>
      <c r="W72" t="str">
        <f>IF(AND(V72&gt;=Map!$K$2,V72&lt;=Map!$L$2),"Base",IF(AND(V72&gt;=Map!$K$3,V72&lt;=Map!$L$3),"Fcst","N/A"))</f>
        <v>N/A</v>
      </c>
      <c r="X72" t="str">
        <f>INDEX(Map!$B$2:$B$86,MATCH(D72,Map!$A$2:$A$86,0),0)</f>
        <v>N/A</v>
      </c>
      <c r="Y72" s="7" t="str">
        <f>IF(INDEX(Map!$C$2:$C$86,MATCH(D72,Map!$A$2:$A$86,0),0)="","N/A",E72*INDEX(Map!$C$2:$C$86,MATCH(D72,Map!$A$2:$A$86,0),0))</f>
        <v>N/A</v>
      </c>
      <c r="Z72" s="7" t="str">
        <f>IF(INDEX(Map!$D$2:$D$86,MATCH(D72,Map!$A$2:$A$86,0),0)="","N/A",E72*INDEX(Map!$D$2:$D$86,MATCH(D72,Map!$A$2:$A$86,0),0))</f>
        <v>N/A</v>
      </c>
      <c r="AA72" t="str">
        <f>INDEX(Map!$E$2:$E$86,MATCH(D72,Map!$A$2:$A$86,0),0)</f>
        <v>CSR</v>
      </c>
    </row>
    <row r="73" spans="1:27" x14ac:dyDescent="0.25">
      <c r="A73" s="1" t="s">
        <v>21</v>
      </c>
      <c r="B73" s="1" t="s">
        <v>22</v>
      </c>
      <c r="C73" s="1">
        <v>72</v>
      </c>
      <c r="D73" s="1" t="s">
        <v>95</v>
      </c>
      <c r="E73" s="1">
        <v>0</v>
      </c>
      <c r="F73" s="1">
        <v>0</v>
      </c>
      <c r="G73" s="1">
        <v>0.3</v>
      </c>
      <c r="H73" s="1">
        <v>1</v>
      </c>
      <c r="I73" s="1" t="s">
        <v>63</v>
      </c>
      <c r="J73" s="1" t="s">
        <v>63</v>
      </c>
      <c r="K73" s="1">
        <v>2</v>
      </c>
      <c r="L73" s="1">
        <v>0</v>
      </c>
      <c r="M73" s="1">
        <v>0</v>
      </c>
      <c r="N73" s="1" t="s">
        <v>63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3" t="str">
        <f t="shared" si="1"/>
        <v>2017Plan</v>
      </c>
      <c r="V73" s="2">
        <f>DATE(A73,INDEX(Map!$H$1:$H$12,MATCH(B73,Map!$G$1:$G$12,0),0),1)</f>
        <v>42370</v>
      </c>
      <c r="W73" t="str">
        <f>IF(AND(V73&gt;=Map!$K$2,V73&lt;=Map!$L$2),"Base",IF(AND(V73&gt;=Map!$K$3,V73&lt;=Map!$L$3),"Fcst","N/A"))</f>
        <v>N/A</v>
      </c>
      <c r="X73" t="str">
        <f>INDEX(Map!$B$2:$B$86,MATCH(D73,Map!$A$2:$A$86,0),0)</f>
        <v>N/A</v>
      </c>
      <c r="Y73" s="7" t="str">
        <f>IF(INDEX(Map!$C$2:$C$86,MATCH(D73,Map!$A$2:$A$86,0),0)="","N/A",E73*INDEX(Map!$C$2:$C$86,MATCH(D73,Map!$A$2:$A$86,0),0))</f>
        <v>N/A</v>
      </c>
      <c r="Z73" s="7" t="str">
        <f>IF(INDEX(Map!$D$2:$D$86,MATCH(D73,Map!$A$2:$A$86,0),0)="","N/A",E73*INDEX(Map!$D$2:$D$86,MATCH(D73,Map!$A$2:$A$86,0),0))</f>
        <v>N/A</v>
      </c>
      <c r="AA73" t="str">
        <f>INDEX(Map!$E$2:$E$86,MATCH(D73,Map!$A$2:$A$86,0),0)</f>
        <v>CSR</v>
      </c>
    </row>
    <row r="74" spans="1:27" x14ac:dyDescent="0.25">
      <c r="A74" s="1" t="s">
        <v>21</v>
      </c>
      <c r="B74" s="1" t="s">
        <v>22</v>
      </c>
      <c r="C74" s="1">
        <v>73</v>
      </c>
      <c r="D74" s="1" t="s">
        <v>96</v>
      </c>
      <c r="E74" s="1">
        <v>0</v>
      </c>
      <c r="F74" s="1">
        <v>0</v>
      </c>
      <c r="G74" s="1">
        <v>0.5</v>
      </c>
      <c r="H74" s="1">
        <v>1</v>
      </c>
      <c r="I74" s="1" t="s">
        <v>63</v>
      </c>
      <c r="J74" s="1" t="s">
        <v>63</v>
      </c>
      <c r="K74" s="1">
        <v>4</v>
      </c>
      <c r="L74" s="1">
        <v>0</v>
      </c>
      <c r="M74" s="1">
        <v>0</v>
      </c>
      <c r="N74" s="1" t="s">
        <v>63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3" t="str">
        <f t="shared" si="1"/>
        <v>2017Plan</v>
      </c>
      <c r="V74" s="2">
        <f>DATE(A74,INDEX(Map!$H$1:$H$12,MATCH(B74,Map!$G$1:$G$12,0),0),1)</f>
        <v>42370</v>
      </c>
      <c r="W74" t="str">
        <f>IF(AND(V74&gt;=Map!$K$2,V74&lt;=Map!$L$2),"Base",IF(AND(V74&gt;=Map!$K$3,V74&lt;=Map!$L$3),"Fcst","N/A"))</f>
        <v>N/A</v>
      </c>
      <c r="X74" t="str">
        <f>INDEX(Map!$B$2:$B$86,MATCH(D74,Map!$A$2:$A$86,0),0)</f>
        <v>N/A</v>
      </c>
      <c r="Y74" s="7" t="str">
        <f>IF(INDEX(Map!$C$2:$C$86,MATCH(D74,Map!$A$2:$A$86,0),0)="","N/A",E74*INDEX(Map!$C$2:$C$86,MATCH(D74,Map!$A$2:$A$86,0),0))</f>
        <v>N/A</v>
      </c>
      <c r="Z74" s="7" t="str">
        <f>IF(INDEX(Map!$D$2:$D$86,MATCH(D74,Map!$A$2:$A$86,0),0)="","N/A",E74*INDEX(Map!$D$2:$D$86,MATCH(D74,Map!$A$2:$A$86,0),0))</f>
        <v>N/A</v>
      </c>
      <c r="AA74" t="str">
        <f>INDEX(Map!$E$2:$E$86,MATCH(D74,Map!$A$2:$A$86,0),0)</f>
        <v>CSR</v>
      </c>
    </row>
    <row r="75" spans="1:27" x14ac:dyDescent="0.25">
      <c r="A75" s="1" t="s">
        <v>21</v>
      </c>
      <c r="B75" s="1" t="s">
        <v>22</v>
      </c>
      <c r="C75" s="1">
        <v>74</v>
      </c>
      <c r="D75" s="1" t="s">
        <v>97</v>
      </c>
      <c r="E75" s="1">
        <v>0</v>
      </c>
      <c r="F75" s="1">
        <v>0</v>
      </c>
      <c r="G75" s="1">
        <v>0.3</v>
      </c>
      <c r="H75" s="1">
        <v>1</v>
      </c>
      <c r="I75" s="1" t="s">
        <v>63</v>
      </c>
      <c r="J75" s="1" t="s">
        <v>63</v>
      </c>
      <c r="K75" s="1">
        <v>2</v>
      </c>
      <c r="L75" s="1">
        <v>0</v>
      </c>
      <c r="M75" s="1">
        <v>0</v>
      </c>
      <c r="N75" s="1" t="s">
        <v>63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3" t="str">
        <f t="shared" si="1"/>
        <v>2017Plan</v>
      </c>
      <c r="V75" s="2">
        <f>DATE(A75,INDEX(Map!$H$1:$H$12,MATCH(B75,Map!$G$1:$G$12,0),0),1)</f>
        <v>42370</v>
      </c>
      <c r="W75" t="str">
        <f>IF(AND(V75&gt;=Map!$K$2,V75&lt;=Map!$L$2),"Base",IF(AND(V75&gt;=Map!$K$3,V75&lt;=Map!$L$3),"Fcst","N/A"))</f>
        <v>N/A</v>
      </c>
      <c r="X75" t="str">
        <f>INDEX(Map!$B$2:$B$86,MATCH(D75,Map!$A$2:$A$86,0),0)</f>
        <v>N/A</v>
      </c>
      <c r="Y75" s="7" t="str">
        <f>IF(INDEX(Map!$C$2:$C$86,MATCH(D75,Map!$A$2:$A$86,0),0)="","N/A",E75*INDEX(Map!$C$2:$C$86,MATCH(D75,Map!$A$2:$A$86,0),0))</f>
        <v>N/A</v>
      </c>
      <c r="Z75" s="7" t="str">
        <f>IF(INDEX(Map!$D$2:$D$86,MATCH(D75,Map!$A$2:$A$86,0),0)="","N/A",E75*INDEX(Map!$D$2:$D$86,MATCH(D75,Map!$A$2:$A$86,0),0))</f>
        <v>N/A</v>
      </c>
      <c r="AA75" t="str">
        <f>INDEX(Map!$E$2:$E$86,MATCH(D75,Map!$A$2:$A$86,0),0)</f>
        <v>CSR</v>
      </c>
    </row>
    <row r="76" spans="1:27" x14ac:dyDescent="0.25">
      <c r="A76" s="1" t="s">
        <v>21</v>
      </c>
      <c r="B76" s="1" t="s">
        <v>22</v>
      </c>
      <c r="C76" s="1">
        <v>75</v>
      </c>
      <c r="D76" s="1" t="s">
        <v>98</v>
      </c>
      <c r="E76" s="1">
        <v>0</v>
      </c>
      <c r="F76" s="1">
        <v>0</v>
      </c>
      <c r="G76" s="1">
        <v>0.3</v>
      </c>
      <c r="H76" s="1">
        <v>1</v>
      </c>
      <c r="I76" s="1" t="s">
        <v>63</v>
      </c>
      <c r="J76" s="1" t="s">
        <v>63</v>
      </c>
      <c r="K76" s="1">
        <v>2</v>
      </c>
      <c r="L76" s="1">
        <v>0</v>
      </c>
      <c r="M76" s="1">
        <v>0</v>
      </c>
      <c r="N76" s="1" t="s">
        <v>63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3" t="str">
        <f t="shared" si="1"/>
        <v>2017Plan</v>
      </c>
      <c r="V76" s="2">
        <f>DATE(A76,INDEX(Map!$H$1:$H$12,MATCH(B76,Map!$G$1:$G$12,0),0),1)</f>
        <v>42370</v>
      </c>
      <c r="W76" t="str">
        <f>IF(AND(V76&gt;=Map!$K$2,V76&lt;=Map!$L$2),"Base",IF(AND(V76&gt;=Map!$K$3,V76&lt;=Map!$L$3),"Fcst","N/A"))</f>
        <v>N/A</v>
      </c>
      <c r="X76" t="str">
        <f>INDEX(Map!$B$2:$B$86,MATCH(D76,Map!$A$2:$A$86,0),0)</f>
        <v>N/A</v>
      </c>
      <c r="Y76" s="7" t="str">
        <f>IF(INDEX(Map!$C$2:$C$86,MATCH(D76,Map!$A$2:$A$86,0),0)="","N/A",E76*INDEX(Map!$C$2:$C$86,MATCH(D76,Map!$A$2:$A$86,0),0))</f>
        <v>N/A</v>
      </c>
      <c r="Z76" s="7" t="str">
        <f>IF(INDEX(Map!$D$2:$D$86,MATCH(D76,Map!$A$2:$A$86,0),0)="","N/A",E76*INDEX(Map!$D$2:$D$86,MATCH(D76,Map!$A$2:$A$86,0),0))</f>
        <v>N/A</v>
      </c>
      <c r="AA76" t="str">
        <f>INDEX(Map!$E$2:$E$86,MATCH(D76,Map!$A$2:$A$86,0),0)</f>
        <v>CSR</v>
      </c>
    </row>
    <row r="77" spans="1:27" x14ac:dyDescent="0.25">
      <c r="A77" s="1" t="s">
        <v>21</v>
      </c>
      <c r="B77" s="1" t="s">
        <v>22</v>
      </c>
      <c r="C77" s="1">
        <v>76</v>
      </c>
      <c r="D77" s="1" t="s">
        <v>99</v>
      </c>
      <c r="E77" s="1">
        <v>0</v>
      </c>
      <c r="F77" s="1">
        <v>0</v>
      </c>
      <c r="G77" s="1">
        <v>0</v>
      </c>
      <c r="H77" s="1">
        <v>0</v>
      </c>
      <c r="I77" s="1" t="s">
        <v>63</v>
      </c>
      <c r="J77" s="1" t="s">
        <v>63</v>
      </c>
      <c r="K77" s="1">
        <v>0</v>
      </c>
      <c r="L77" s="1">
        <v>0</v>
      </c>
      <c r="M77" s="1">
        <v>0</v>
      </c>
      <c r="N77" s="1" t="s">
        <v>63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3" t="str">
        <f t="shared" si="1"/>
        <v>2017Plan</v>
      </c>
      <c r="V77" s="2">
        <f>DATE(A77,INDEX(Map!$H$1:$H$12,MATCH(B77,Map!$G$1:$G$12,0),0),1)</f>
        <v>42370</v>
      </c>
      <c r="W77" t="str">
        <f>IF(AND(V77&gt;=Map!$K$2,V77&lt;=Map!$L$2),"Base",IF(AND(V77&gt;=Map!$K$3,V77&lt;=Map!$L$3),"Fcst","N/A"))</f>
        <v>N/A</v>
      </c>
      <c r="X77" t="str">
        <f>INDEX(Map!$B$2:$B$86,MATCH(D77,Map!$A$2:$A$86,0),0)</f>
        <v>N/A</v>
      </c>
      <c r="Y77" s="7" t="str">
        <f>IF(INDEX(Map!$C$2:$C$86,MATCH(D77,Map!$A$2:$A$86,0),0)="","N/A",E77*INDEX(Map!$C$2:$C$86,MATCH(D77,Map!$A$2:$A$86,0),0))</f>
        <v>N/A</v>
      </c>
      <c r="Z77" s="7" t="str">
        <f>IF(INDEX(Map!$D$2:$D$86,MATCH(D77,Map!$A$2:$A$86,0),0)="","N/A",E77*INDEX(Map!$D$2:$D$86,MATCH(D77,Map!$A$2:$A$86,0),0))</f>
        <v>N/A</v>
      </c>
      <c r="AA77" t="str">
        <f>INDEX(Map!$E$2:$E$86,MATCH(D77,Map!$A$2:$A$86,0),0)</f>
        <v>CSR</v>
      </c>
    </row>
    <row r="78" spans="1:27" x14ac:dyDescent="0.25">
      <c r="A78" s="1" t="s">
        <v>21</v>
      </c>
      <c r="B78" s="1" t="s">
        <v>22</v>
      </c>
      <c r="C78" s="1">
        <v>77</v>
      </c>
      <c r="D78" s="1" t="s">
        <v>100</v>
      </c>
      <c r="E78" s="1">
        <v>0</v>
      </c>
      <c r="F78" s="1">
        <v>0</v>
      </c>
      <c r="G78" s="1">
        <v>0</v>
      </c>
      <c r="H78" s="1">
        <v>0</v>
      </c>
      <c r="I78" s="1" t="s">
        <v>63</v>
      </c>
      <c r="J78" s="1" t="s">
        <v>63</v>
      </c>
      <c r="K78" s="1">
        <v>0</v>
      </c>
      <c r="L78" s="1">
        <v>0</v>
      </c>
      <c r="M78" s="1">
        <v>0</v>
      </c>
      <c r="N78" s="1" t="s">
        <v>63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3" t="str">
        <f t="shared" si="1"/>
        <v>2017Plan</v>
      </c>
      <c r="V78" s="2">
        <f>DATE(A78,INDEX(Map!$H$1:$H$12,MATCH(B78,Map!$G$1:$G$12,0),0),1)</f>
        <v>42370</v>
      </c>
      <c r="W78" t="str">
        <f>IF(AND(V78&gt;=Map!$K$2,V78&lt;=Map!$L$2),"Base",IF(AND(V78&gt;=Map!$K$3,V78&lt;=Map!$L$3),"Fcst","N/A"))</f>
        <v>N/A</v>
      </c>
      <c r="X78" t="str">
        <f>INDEX(Map!$B$2:$B$86,MATCH(D78,Map!$A$2:$A$86,0),0)</f>
        <v>N/A</v>
      </c>
      <c r="Y78" s="7" t="str">
        <f>IF(INDEX(Map!$C$2:$C$86,MATCH(D78,Map!$A$2:$A$86,0),0)="","N/A",E78*INDEX(Map!$C$2:$C$86,MATCH(D78,Map!$A$2:$A$86,0),0))</f>
        <v>N/A</v>
      </c>
      <c r="Z78" s="7" t="str">
        <f>IF(INDEX(Map!$D$2:$D$86,MATCH(D78,Map!$A$2:$A$86,0),0)="","N/A",E78*INDEX(Map!$D$2:$D$86,MATCH(D78,Map!$A$2:$A$86,0),0))</f>
        <v>N/A</v>
      </c>
      <c r="AA78" t="str">
        <f>INDEX(Map!$E$2:$E$86,MATCH(D78,Map!$A$2:$A$86,0),0)</f>
        <v>CSR</v>
      </c>
    </row>
    <row r="79" spans="1:27" x14ac:dyDescent="0.25">
      <c r="A79" s="1" t="s">
        <v>21</v>
      </c>
      <c r="B79" s="1" t="s">
        <v>22</v>
      </c>
      <c r="C79" s="1">
        <v>78</v>
      </c>
      <c r="D79" s="1" t="s">
        <v>101</v>
      </c>
      <c r="E79" s="1">
        <v>0</v>
      </c>
      <c r="F79" s="1">
        <v>0</v>
      </c>
      <c r="G79" s="1">
        <v>0</v>
      </c>
      <c r="H79" s="1">
        <v>0</v>
      </c>
      <c r="I79" s="1" t="s">
        <v>63</v>
      </c>
      <c r="J79" s="1" t="s">
        <v>63</v>
      </c>
      <c r="K79" s="1">
        <v>0</v>
      </c>
      <c r="L79" s="1">
        <v>0</v>
      </c>
      <c r="M79" s="1">
        <v>0</v>
      </c>
      <c r="N79" s="1" t="s">
        <v>63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3" t="str">
        <f t="shared" si="1"/>
        <v>2017Plan</v>
      </c>
      <c r="V79" s="2">
        <f>DATE(A79,INDEX(Map!$H$1:$H$12,MATCH(B79,Map!$G$1:$G$12,0),0),1)</f>
        <v>42370</v>
      </c>
      <c r="W79" t="str">
        <f>IF(AND(V79&gt;=Map!$K$2,V79&lt;=Map!$L$2),"Base",IF(AND(V79&gt;=Map!$K$3,V79&lt;=Map!$L$3),"Fcst","N/A"))</f>
        <v>N/A</v>
      </c>
      <c r="X79" t="str">
        <f>INDEX(Map!$B$2:$B$86,MATCH(D79,Map!$A$2:$A$86,0),0)</f>
        <v>N/A</v>
      </c>
      <c r="Y79" s="7" t="str">
        <f>IF(INDEX(Map!$C$2:$C$86,MATCH(D79,Map!$A$2:$A$86,0),0)="","N/A",E79*INDEX(Map!$C$2:$C$86,MATCH(D79,Map!$A$2:$A$86,0),0))</f>
        <v>N/A</v>
      </c>
      <c r="Z79" s="7" t="str">
        <f>IF(INDEX(Map!$D$2:$D$86,MATCH(D79,Map!$A$2:$A$86,0),0)="","N/A",E79*INDEX(Map!$D$2:$D$86,MATCH(D79,Map!$A$2:$A$86,0),0))</f>
        <v>N/A</v>
      </c>
      <c r="AA79" t="str">
        <f>INDEX(Map!$E$2:$E$86,MATCH(D79,Map!$A$2:$A$86,0),0)</f>
        <v>CSR</v>
      </c>
    </row>
    <row r="80" spans="1:27" x14ac:dyDescent="0.25">
      <c r="A80" s="1" t="s">
        <v>21</v>
      </c>
      <c r="B80" s="1" t="s">
        <v>22</v>
      </c>
      <c r="C80" s="1">
        <v>79</v>
      </c>
      <c r="D80" s="1" t="s">
        <v>102</v>
      </c>
      <c r="E80" s="1">
        <v>0</v>
      </c>
      <c r="F80" s="1">
        <v>0</v>
      </c>
      <c r="G80" s="1">
        <v>0</v>
      </c>
      <c r="H80" s="1">
        <v>0</v>
      </c>
      <c r="I80" s="1" t="s">
        <v>63</v>
      </c>
      <c r="J80" s="1" t="s">
        <v>63</v>
      </c>
      <c r="K80" s="1">
        <v>0</v>
      </c>
      <c r="L80" s="1">
        <v>0</v>
      </c>
      <c r="M80" s="1">
        <v>0</v>
      </c>
      <c r="N80" s="1" t="s">
        <v>63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3" t="str">
        <f t="shared" si="1"/>
        <v>2017Plan</v>
      </c>
      <c r="V80" s="2">
        <f>DATE(A80,INDEX(Map!$H$1:$H$12,MATCH(B80,Map!$G$1:$G$12,0),0),1)</f>
        <v>42370</v>
      </c>
      <c r="W80" t="str">
        <f>IF(AND(V80&gt;=Map!$K$2,V80&lt;=Map!$L$2),"Base",IF(AND(V80&gt;=Map!$K$3,V80&lt;=Map!$L$3),"Fcst","N/A"))</f>
        <v>N/A</v>
      </c>
      <c r="X80" t="str">
        <f>INDEX(Map!$B$2:$B$86,MATCH(D80,Map!$A$2:$A$86,0),0)</f>
        <v>N/A</v>
      </c>
      <c r="Y80" s="7" t="str">
        <f>IF(INDEX(Map!$C$2:$C$86,MATCH(D80,Map!$A$2:$A$86,0),0)="","N/A",E80*INDEX(Map!$C$2:$C$86,MATCH(D80,Map!$A$2:$A$86,0),0))</f>
        <v>N/A</v>
      </c>
      <c r="Z80" s="7" t="str">
        <f>IF(INDEX(Map!$D$2:$D$86,MATCH(D80,Map!$A$2:$A$86,0),0)="","N/A",E80*INDEX(Map!$D$2:$D$86,MATCH(D80,Map!$A$2:$A$86,0),0))</f>
        <v>N/A</v>
      </c>
      <c r="AA80" t="str">
        <f>INDEX(Map!$E$2:$E$86,MATCH(D80,Map!$A$2:$A$86,0),0)</f>
        <v>CSR</v>
      </c>
    </row>
    <row r="81" spans="1:27" x14ac:dyDescent="0.25">
      <c r="A81" s="1" t="s">
        <v>21</v>
      </c>
      <c r="B81" s="1" t="s">
        <v>22</v>
      </c>
      <c r="C81" s="1">
        <v>80</v>
      </c>
      <c r="D81" s="1" t="s">
        <v>103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3" t="str">
        <f t="shared" si="1"/>
        <v>2017Plan</v>
      </c>
      <c r="V81" s="2">
        <f>DATE(A81,INDEX(Map!$H$1:$H$12,MATCH(B81,Map!$G$1:$G$12,0),0),1)</f>
        <v>42370</v>
      </c>
      <c r="W81" t="str">
        <f>IF(AND(V81&gt;=Map!$K$2,V81&lt;=Map!$L$2),"Base",IF(AND(V81&gt;=Map!$K$3,V81&lt;=Map!$L$3),"Fcst","N/A"))</f>
        <v>N/A</v>
      </c>
      <c r="X81" t="str">
        <f>INDEX(Map!$B$2:$B$86,MATCH(D81,Map!$A$2:$A$86,0),0)</f>
        <v>N/A</v>
      </c>
      <c r="Y81" s="7" t="str">
        <f>IF(INDEX(Map!$C$2:$C$86,MATCH(D81,Map!$A$2:$A$86,0),0)="","N/A",E81*INDEX(Map!$C$2:$C$86,MATCH(D81,Map!$A$2:$A$86,0),0))</f>
        <v>N/A</v>
      </c>
      <c r="Z81" s="7" t="str">
        <f>IF(INDEX(Map!$D$2:$D$86,MATCH(D81,Map!$A$2:$A$86,0),0)="","N/A",E81*INDEX(Map!$D$2:$D$86,MATCH(D81,Map!$A$2:$A$86,0),0))</f>
        <v>N/A</v>
      </c>
      <c r="AA81" t="str">
        <f>INDEX(Map!$E$2:$E$86,MATCH(D81,Map!$A$2:$A$86,0),0)</f>
        <v>NGCC</v>
      </c>
    </row>
    <row r="82" spans="1:27" x14ac:dyDescent="0.25">
      <c r="A82" s="1" t="s">
        <v>21</v>
      </c>
      <c r="B82" s="1" t="s">
        <v>22</v>
      </c>
      <c r="C82" s="1">
        <v>81</v>
      </c>
      <c r="D82" s="1" t="s">
        <v>104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3" t="str">
        <f t="shared" si="1"/>
        <v>2017Plan</v>
      </c>
      <c r="V82" s="2">
        <f>DATE(A82,INDEX(Map!$H$1:$H$12,MATCH(B82,Map!$G$1:$G$12,0),0),1)</f>
        <v>42370</v>
      </c>
      <c r="W82" t="str">
        <f>IF(AND(V82&gt;=Map!$K$2,V82&lt;=Map!$L$2),"Base",IF(AND(V82&gt;=Map!$K$3,V82&lt;=Map!$L$3),"Fcst","N/A"))</f>
        <v>N/A</v>
      </c>
      <c r="X82" t="str">
        <f>INDEX(Map!$B$2:$B$86,MATCH(D82,Map!$A$2:$A$86,0),0)</f>
        <v>N/A</v>
      </c>
      <c r="Y82" s="7" t="str">
        <f>IF(INDEX(Map!$C$2:$C$86,MATCH(D82,Map!$A$2:$A$86,0),0)="","N/A",E82*INDEX(Map!$C$2:$C$86,MATCH(D82,Map!$A$2:$A$86,0),0))</f>
        <v>N/A</v>
      </c>
      <c r="Z82" s="7" t="str">
        <f>IF(INDEX(Map!$D$2:$D$86,MATCH(D82,Map!$A$2:$A$86,0),0)="","N/A",E82*INDEX(Map!$D$2:$D$86,MATCH(D82,Map!$A$2:$A$86,0),0))</f>
        <v>N/A</v>
      </c>
      <c r="AA82" t="str">
        <f>INDEX(Map!$E$2:$E$86,MATCH(D82,Map!$A$2:$A$86,0),0)</f>
        <v>NGCC</v>
      </c>
    </row>
    <row r="83" spans="1:27" x14ac:dyDescent="0.25">
      <c r="A83" s="1" t="s">
        <v>21</v>
      </c>
      <c r="B83" s="1" t="s">
        <v>22</v>
      </c>
      <c r="C83" s="1">
        <v>82</v>
      </c>
      <c r="D83" s="1" t="s">
        <v>105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3" t="str">
        <f t="shared" si="1"/>
        <v>2017Plan</v>
      </c>
      <c r="V83" s="2">
        <f>DATE(A83,INDEX(Map!$H$1:$H$12,MATCH(B83,Map!$G$1:$G$12,0),0),1)</f>
        <v>42370</v>
      </c>
      <c r="W83" t="str">
        <f>IF(AND(V83&gt;=Map!$K$2,V83&lt;=Map!$L$2),"Base",IF(AND(V83&gt;=Map!$K$3,V83&lt;=Map!$L$3),"Fcst","N/A"))</f>
        <v>N/A</v>
      </c>
      <c r="X83" t="str">
        <f>INDEX(Map!$B$2:$B$86,MATCH(D83,Map!$A$2:$A$86,0),0)</f>
        <v>N/A</v>
      </c>
      <c r="Y83" s="7" t="str">
        <f>IF(INDEX(Map!$C$2:$C$86,MATCH(D83,Map!$A$2:$A$86,0),0)="","N/A",E83*INDEX(Map!$C$2:$C$86,MATCH(D83,Map!$A$2:$A$86,0),0))</f>
        <v>N/A</v>
      </c>
      <c r="Z83" s="7" t="str">
        <f>IF(INDEX(Map!$D$2:$D$86,MATCH(D83,Map!$A$2:$A$86,0),0)="","N/A",E83*INDEX(Map!$D$2:$D$86,MATCH(D83,Map!$A$2:$A$86,0),0))</f>
        <v>N/A</v>
      </c>
      <c r="AA83" t="str">
        <f>INDEX(Map!$E$2:$E$86,MATCH(D83,Map!$A$2:$A$86,0),0)</f>
        <v>NGCC</v>
      </c>
    </row>
    <row r="84" spans="1:27" x14ac:dyDescent="0.25">
      <c r="A84" s="1" t="s">
        <v>21</v>
      </c>
      <c r="B84" s="1" t="s">
        <v>22</v>
      </c>
      <c r="C84" s="1">
        <v>83</v>
      </c>
      <c r="D84" s="1" t="s">
        <v>106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3" t="str">
        <f t="shared" si="1"/>
        <v>2017Plan</v>
      </c>
      <c r="V84" s="2">
        <f>DATE(A84,INDEX(Map!$H$1:$H$12,MATCH(B84,Map!$G$1:$G$12,0),0),1)</f>
        <v>42370</v>
      </c>
      <c r="W84" t="str">
        <f>IF(AND(V84&gt;=Map!$K$2,V84&lt;=Map!$L$2),"Base",IF(AND(V84&gt;=Map!$K$3,V84&lt;=Map!$L$3),"Fcst","N/A"))</f>
        <v>N/A</v>
      </c>
      <c r="X84" t="str">
        <f>INDEX(Map!$B$2:$B$86,MATCH(D84,Map!$A$2:$A$86,0),0)</f>
        <v>N/A</v>
      </c>
      <c r="Y84" s="7" t="str">
        <f>IF(INDEX(Map!$C$2:$C$86,MATCH(D84,Map!$A$2:$A$86,0),0)="","N/A",E84*INDEX(Map!$C$2:$C$86,MATCH(D84,Map!$A$2:$A$86,0),0))</f>
        <v>N/A</v>
      </c>
      <c r="Z84" s="7" t="str">
        <f>IF(INDEX(Map!$D$2:$D$86,MATCH(D84,Map!$A$2:$A$86,0),0)="","N/A",E84*INDEX(Map!$D$2:$D$86,MATCH(D84,Map!$A$2:$A$86,0),0))</f>
        <v>N/A</v>
      </c>
      <c r="AA84" t="str">
        <f>INDEX(Map!$E$2:$E$86,MATCH(D84,Map!$A$2:$A$86,0),0)</f>
        <v>NGCC</v>
      </c>
    </row>
    <row r="85" spans="1:27" x14ac:dyDescent="0.25">
      <c r="A85" s="1" t="s">
        <v>21</v>
      </c>
      <c r="B85" s="1" t="s">
        <v>22</v>
      </c>
      <c r="C85" s="1">
        <v>84</v>
      </c>
      <c r="D85" s="1" t="s">
        <v>107</v>
      </c>
      <c r="E85" s="1">
        <v>2.6</v>
      </c>
      <c r="F85" s="1">
        <v>0</v>
      </c>
      <c r="G85" s="1">
        <v>2.1</v>
      </c>
      <c r="H85" s="1">
        <v>5</v>
      </c>
      <c r="I85" s="1">
        <v>27.8</v>
      </c>
      <c r="J85" s="1">
        <v>10900</v>
      </c>
      <c r="K85" s="1">
        <v>16</v>
      </c>
      <c r="L85" s="1">
        <v>344.3</v>
      </c>
      <c r="M85" s="1">
        <v>96</v>
      </c>
      <c r="N85" s="1">
        <v>0</v>
      </c>
      <c r="O85" s="1">
        <v>44</v>
      </c>
      <c r="P85" s="1">
        <v>0</v>
      </c>
      <c r="Q85" s="1">
        <v>1</v>
      </c>
      <c r="R85" s="1">
        <v>38.090000000000003</v>
      </c>
      <c r="S85" s="1">
        <v>55.15</v>
      </c>
      <c r="T85" s="1">
        <v>141</v>
      </c>
      <c r="U85" s="3" t="str">
        <f t="shared" si="1"/>
        <v>2017Plan</v>
      </c>
      <c r="V85" s="2">
        <f>DATE(A85,INDEX(Map!$H$1:$H$12,MATCH(B85,Map!$G$1:$G$12,0),0),1)</f>
        <v>42370</v>
      </c>
      <c r="W85" t="str">
        <f>IF(AND(V85&gt;=Map!$K$2,V85&lt;=Map!$L$2),"Base",IF(AND(V85&gt;=Map!$K$3,V85&lt;=Map!$L$3),"Fcst","N/A"))</f>
        <v>N/A</v>
      </c>
      <c r="X85" t="str">
        <f>INDEX(Map!$B$2:$B$86,MATCH(D85,Map!$A$2:$A$86,0),0)</f>
        <v>Bluegrass/EKPC</v>
      </c>
      <c r="Y85" s="7" t="str">
        <f>IF(INDEX(Map!$C$2:$C$86,MATCH(D85,Map!$A$2:$A$86,0),0)="","N/A",E85*INDEX(Map!$C$2:$C$86,MATCH(D85,Map!$A$2:$A$86,0),0))</f>
        <v>N/A</v>
      </c>
      <c r="Z85" s="7">
        <f>IF(INDEX(Map!$D$2:$D$86,MATCH(D85,Map!$A$2:$A$86,0),0)="","N/A",E85*INDEX(Map!$D$2:$D$86,MATCH(D85,Map!$A$2:$A$86,0),0))</f>
        <v>2.6</v>
      </c>
      <c r="AA85" t="str">
        <f>INDEX(Map!$E$2:$E$86,MATCH(D85,Map!$A$2:$A$86,0),0)</f>
        <v>SCCT</v>
      </c>
    </row>
    <row r="86" spans="1:27" x14ac:dyDescent="0.25">
      <c r="A86" s="1" t="s">
        <v>21</v>
      </c>
      <c r="B86" s="1" t="s">
        <v>108</v>
      </c>
      <c r="C86" s="1">
        <v>1</v>
      </c>
      <c r="D86" s="1" t="s">
        <v>23</v>
      </c>
      <c r="E86" s="1">
        <v>16.5</v>
      </c>
      <c r="F86" s="1">
        <v>0</v>
      </c>
      <c r="G86" s="1">
        <v>22.1</v>
      </c>
      <c r="H86" s="1">
        <v>3</v>
      </c>
      <c r="I86" s="1">
        <v>190.8</v>
      </c>
      <c r="J86" s="1">
        <v>11582</v>
      </c>
      <c r="K86" s="1">
        <v>380</v>
      </c>
      <c r="L86" s="1">
        <v>288.3</v>
      </c>
      <c r="M86" s="1">
        <v>550</v>
      </c>
      <c r="N86" s="1">
        <v>3</v>
      </c>
      <c r="O86" s="1">
        <v>47</v>
      </c>
      <c r="P86" s="1">
        <v>0</v>
      </c>
      <c r="Q86" s="1">
        <v>34</v>
      </c>
      <c r="R86" s="1">
        <v>35.479999999999997</v>
      </c>
      <c r="S86" s="1">
        <v>38.32</v>
      </c>
      <c r="T86" s="1">
        <v>631</v>
      </c>
      <c r="U86" s="3" t="str">
        <f t="shared" si="1"/>
        <v>2017Plan</v>
      </c>
      <c r="V86" s="2">
        <f>DATE(A86,INDEX(Map!$H$1:$H$12,MATCH(B86,Map!$G$1:$G$12,0),0),1)</f>
        <v>42401</v>
      </c>
      <c r="W86" t="str">
        <f>IF(AND(V86&gt;=Map!$K$2,V86&lt;=Map!$L$2),"Base",IF(AND(V86&gt;=Map!$K$3,V86&lt;=Map!$L$3),"Fcst","N/A"))</f>
        <v>N/A</v>
      </c>
      <c r="X86" t="str">
        <f>INDEX(Map!$B$2:$B$86,MATCH(D86,Map!$A$2:$A$86,0),0)</f>
        <v>Brown 1</v>
      </c>
      <c r="Y86" s="7">
        <f>IF(INDEX(Map!$C$2:$C$86,MATCH(D86,Map!$A$2:$A$86,0),0)="","N/A",E86*INDEX(Map!$C$2:$C$86,MATCH(D86,Map!$A$2:$A$86,0),0))</f>
        <v>16.5</v>
      </c>
      <c r="Z86" s="7" t="str">
        <f>IF(INDEX(Map!$D$2:$D$86,MATCH(D86,Map!$A$2:$A$86,0),0)="","N/A",E86*INDEX(Map!$D$2:$D$86,MATCH(D86,Map!$A$2:$A$86,0),0))</f>
        <v>N/A</v>
      </c>
      <c r="AA86" t="str">
        <f>INDEX(Map!$E$2:$E$86,MATCH(D86,Map!$A$2:$A$86,0),0)</f>
        <v>Coal</v>
      </c>
    </row>
    <row r="87" spans="1:27" x14ac:dyDescent="0.25">
      <c r="A87" s="1" t="s">
        <v>21</v>
      </c>
      <c r="B87" s="1" t="s">
        <v>108</v>
      </c>
      <c r="C87" s="1">
        <v>2</v>
      </c>
      <c r="D87" s="1" t="s">
        <v>24</v>
      </c>
      <c r="E87" s="1">
        <v>35.700000000000003</v>
      </c>
      <c r="F87" s="1">
        <v>0</v>
      </c>
      <c r="G87" s="1">
        <v>30.5</v>
      </c>
      <c r="H87" s="1">
        <v>2</v>
      </c>
      <c r="I87" s="1">
        <v>390.3</v>
      </c>
      <c r="J87" s="1">
        <v>10929</v>
      </c>
      <c r="K87" s="1">
        <v>517</v>
      </c>
      <c r="L87" s="1">
        <v>288.3</v>
      </c>
      <c r="M87" s="1">
        <v>1125</v>
      </c>
      <c r="N87" s="1">
        <v>2</v>
      </c>
      <c r="O87" s="1">
        <v>26</v>
      </c>
      <c r="P87" s="1">
        <v>0</v>
      </c>
      <c r="Q87" s="1">
        <v>84</v>
      </c>
      <c r="R87" s="1">
        <v>33.869999999999997</v>
      </c>
      <c r="S87" s="1">
        <v>34.61</v>
      </c>
      <c r="T87" s="1">
        <v>1236</v>
      </c>
      <c r="U87" s="3" t="str">
        <f t="shared" si="1"/>
        <v>2017Plan</v>
      </c>
      <c r="V87" s="2">
        <f>DATE(A87,INDEX(Map!$H$1:$H$12,MATCH(B87,Map!$G$1:$G$12,0),0),1)</f>
        <v>42401</v>
      </c>
      <c r="W87" t="str">
        <f>IF(AND(V87&gt;=Map!$K$2,V87&lt;=Map!$L$2),"Base",IF(AND(V87&gt;=Map!$K$3,V87&lt;=Map!$L$3),"Fcst","N/A"))</f>
        <v>N/A</v>
      </c>
      <c r="X87" t="str">
        <f>INDEX(Map!$B$2:$B$86,MATCH(D87,Map!$A$2:$A$86,0),0)</f>
        <v>Brown 2</v>
      </c>
      <c r="Y87" s="7">
        <f>IF(INDEX(Map!$C$2:$C$86,MATCH(D87,Map!$A$2:$A$86,0),0)="","N/A",E87*INDEX(Map!$C$2:$C$86,MATCH(D87,Map!$A$2:$A$86,0),0))</f>
        <v>35.700000000000003</v>
      </c>
      <c r="Z87" s="7" t="str">
        <f>IF(INDEX(Map!$D$2:$D$86,MATCH(D87,Map!$A$2:$A$86,0),0)="","N/A",E87*INDEX(Map!$D$2:$D$86,MATCH(D87,Map!$A$2:$A$86,0),0))</f>
        <v>N/A</v>
      </c>
      <c r="AA87" t="str">
        <f>INDEX(Map!$E$2:$E$86,MATCH(D87,Map!$A$2:$A$86,0),0)</f>
        <v>Coal</v>
      </c>
    </row>
    <row r="88" spans="1:27" x14ac:dyDescent="0.25">
      <c r="A88" s="1" t="s">
        <v>21</v>
      </c>
      <c r="B88" s="1" t="s">
        <v>108</v>
      </c>
      <c r="C88" s="1">
        <v>3</v>
      </c>
      <c r="D88" s="1" t="s">
        <v>25</v>
      </c>
      <c r="E88" s="1">
        <v>56.3</v>
      </c>
      <c r="F88" s="1">
        <v>0</v>
      </c>
      <c r="G88" s="1">
        <v>19.600000000000001</v>
      </c>
      <c r="H88" s="1">
        <v>6</v>
      </c>
      <c r="I88" s="1">
        <v>686.4</v>
      </c>
      <c r="J88" s="1">
        <v>12182</v>
      </c>
      <c r="K88" s="1">
        <v>367</v>
      </c>
      <c r="L88" s="1">
        <v>288.3</v>
      </c>
      <c r="M88" s="1">
        <v>1979</v>
      </c>
      <c r="N88" s="1">
        <v>6</v>
      </c>
      <c r="O88" s="1">
        <v>96</v>
      </c>
      <c r="P88" s="1">
        <v>0</v>
      </c>
      <c r="Q88" s="1">
        <v>171</v>
      </c>
      <c r="R88" s="1">
        <v>38.159999999999997</v>
      </c>
      <c r="S88" s="1">
        <v>39.869999999999997</v>
      </c>
      <c r="T88" s="1">
        <v>2246</v>
      </c>
      <c r="U88" s="3" t="str">
        <f t="shared" si="1"/>
        <v>2017Plan</v>
      </c>
      <c r="V88" s="2">
        <f>DATE(A88,INDEX(Map!$H$1:$H$12,MATCH(B88,Map!$G$1:$G$12,0),0),1)</f>
        <v>42401</v>
      </c>
      <c r="W88" t="str">
        <f>IF(AND(V88&gt;=Map!$K$2,V88&lt;=Map!$L$2),"Base",IF(AND(V88&gt;=Map!$K$3,V88&lt;=Map!$L$3),"Fcst","N/A"))</f>
        <v>N/A</v>
      </c>
      <c r="X88" t="str">
        <f>INDEX(Map!$B$2:$B$86,MATCH(D88,Map!$A$2:$A$86,0),0)</f>
        <v>Brown 3</v>
      </c>
      <c r="Y88" s="7">
        <f>IF(INDEX(Map!$C$2:$C$86,MATCH(D88,Map!$A$2:$A$86,0),0)="","N/A",E88*INDEX(Map!$C$2:$C$86,MATCH(D88,Map!$A$2:$A$86,0),0))</f>
        <v>56.3</v>
      </c>
      <c r="Z88" s="7" t="str">
        <f>IF(INDEX(Map!$D$2:$D$86,MATCH(D88,Map!$A$2:$A$86,0),0)="","N/A",E88*INDEX(Map!$D$2:$D$86,MATCH(D88,Map!$A$2:$A$86,0),0))</f>
        <v>N/A</v>
      </c>
      <c r="AA88" t="str">
        <f>INDEX(Map!$E$2:$E$86,MATCH(D88,Map!$A$2:$A$86,0),0)</f>
        <v>Coal</v>
      </c>
    </row>
    <row r="89" spans="1:27" x14ac:dyDescent="0.25">
      <c r="A89" s="1" t="s">
        <v>21</v>
      </c>
      <c r="B89" s="1" t="s">
        <v>108</v>
      </c>
      <c r="C89" s="1">
        <v>4</v>
      </c>
      <c r="D89" s="1" t="s">
        <v>26</v>
      </c>
      <c r="E89" s="1">
        <v>244</v>
      </c>
      <c r="F89" s="1">
        <v>0</v>
      </c>
      <c r="G89" s="1">
        <v>73.7</v>
      </c>
      <c r="H89" s="1">
        <v>2</v>
      </c>
      <c r="I89" s="1">
        <v>2528.8000000000002</v>
      </c>
      <c r="J89" s="1">
        <v>10363</v>
      </c>
      <c r="K89" s="1">
        <v>569</v>
      </c>
      <c r="L89" s="1">
        <v>220.4</v>
      </c>
      <c r="M89" s="1">
        <v>5574</v>
      </c>
      <c r="N89" s="1">
        <v>2</v>
      </c>
      <c r="O89" s="1">
        <v>36</v>
      </c>
      <c r="P89" s="1">
        <v>0</v>
      </c>
      <c r="Q89" s="1">
        <v>539</v>
      </c>
      <c r="R89" s="1">
        <v>25.05</v>
      </c>
      <c r="S89" s="1">
        <v>25.2</v>
      </c>
      <c r="T89" s="1">
        <v>6149</v>
      </c>
      <c r="U89" s="3" t="str">
        <f t="shared" si="1"/>
        <v>2017Plan</v>
      </c>
      <c r="V89" s="2">
        <f>DATE(A89,INDEX(Map!$H$1:$H$12,MATCH(B89,Map!$G$1:$G$12,0),0),1)</f>
        <v>42401</v>
      </c>
      <c r="W89" t="str">
        <f>IF(AND(V89&gt;=Map!$K$2,V89&lt;=Map!$L$2),"Base",IF(AND(V89&gt;=Map!$K$3,V89&lt;=Map!$L$3),"Fcst","N/A"))</f>
        <v>N/A</v>
      </c>
      <c r="X89" t="str">
        <f>INDEX(Map!$B$2:$B$86,MATCH(D89,Map!$A$2:$A$86,0),0)</f>
        <v>Ghent 1</v>
      </c>
      <c r="Y89" s="7">
        <f>IF(INDEX(Map!$C$2:$C$86,MATCH(D89,Map!$A$2:$A$86,0),0)="","N/A",E89*INDEX(Map!$C$2:$C$86,MATCH(D89,Map!$A$2:$A$86,0),0))</f>
        <v>244</v>
      </c>
      <c r="Z89" s="7" t="str">
        <f>IF(INDEX(Map!$D$2:$D$86,MATCH(D89,Map!$A$2:$A$86,0),0)="","N/A",E89*INDEX(Map!$D$2:$D$86,MATCH(D89,Map!$A$2:$A$86,0),0))</f>
        <v>N/A</v>
      </c>
      <c r="AA89" t="str">
        <f>INDEX(Map!$E$2:$E$86,MATCH(D89,Map!$A$2:$A$86,0),0)</f>
        <v>Coal</v>
      </c>
    </row>
    <row r="90" spans="1:27" x14ac:dyDescent="0.25">
      <c r="A90" s="1" t="s">
        <v>21</v>
      </c>
      <c r="B90" s="1" t="s">
        <v>108</v>
      </c>
      <c r="C90" s="1">
        <v>5</v>
      </c>
      <c r="D90" s="1" t="s">
        <v>27</v>
      </c>
      <c r="E90" s="1">
        <v>244.5</v>
      </c>
      <c r="F90" s="1">
        <v>0</v>
      </c>
      <c r="G90" s="1">
        <v>74</v>
      </c>
      <c r="H90" s="1">
        <v>2</v>
      </c>
      <c r="I90" s="1">
        <v>2524.6</v>
      </c>
      <c r="J90" s="1">
        <v>10325</v>
      </c>
      <c r="K90" s="1">
        <v>611</v>
      </c>
      <c r="L90" s="1">
        <v>220.4</v>
      </c>
      <c r="M90" s="1">
        <v>5565</v>
      </c>
      <c r="N90" s="1">
        <v>2</v>
      </c>
      <c r="O90" s="1">
        <v>32</v>
      </c>
      <c r="P90" s="1">
        <v>0</v>
      </c>
      <c r="Q90" s="1">
        <v>467</v>
      </c>
      <c r="R90" s="1">
        <v>24.67</v>
      </c>
      <c r="S90" s="1">
        <v>24.8</v>
      </c>
      <c r="T90" s="1">
        <v>6063</v>
      </c>
      <c r="U90" s="3" t="str">
        <f t="shared" si="1"/>
        <v>2017Plan</v>
      </c>
      <c r="V90" s="2">
        <f>DATE(A90,INDEX(Map!$H$1:$H$12,MATCH(B90,Map!$G$1:$G$12,0),0),1)</f>
        <v>42401</v>
      </c>
      <c r="W90" t="str">
        <f>IF(AND(V90&gt;=Map!$K$2,V90&lt;=Map!$L$2),"Base",IF(AND(V90&gt;=Map!$K$3,V90&lt;=Map!$L$3),"Fcst","N/A"))</f>
        <v>N/A</v>
      </c>
      <c r="X90" t="str">
        <f>INDEX(Map!$B$2:$B$86,MATCH(D90,Map!$A$2:$A$86,0),0)</f>
        <v>Ghent 2</v>
      </c>
      <c r="Y90" s="7">
        <f>IF(INDEX(Map!$C$2:$C$86,MATCH(D90,Map!$A$2:$A$86,0),0)="","N/A",E90*INDEX(Map!$C$2:$C$86,MATCH(D90,Map!$A$2:$A$86,0),0))</f>
        <v>244.5</v>
      </c>
      <c r="Z90" s="7" t="str">
        <f>IF(INDEX(Map!$D$2:$D$86,MATCH(D90,Map!$A$2:$A$86,0),0)="","N/A",E90*INDEX(Map!$D$2:$D$86,MATCH(D90,Map!$A$2:$A$86,0),0))</f>
        <v>N/A</v>
      </c>
      <c r="AA90" t="str">
        <f>INDEX(Map!$E$2:$E$86,MATCH(D90,Map!$A$2:$A$86,0),0)</f>
        <v>Coal</v>
      </c>
    </row>
    <row r="91" spans="1:27" x14ac:dyDescent="0.25">
      <c r="A91" s="1" t="s">
        <v>21</v>
      </c>
      <c r="B91" s="1" t="s">
        <v>108</v>
      </c>
      <c r="C91" s="1">
        <v>6</v>
      </c>
      <c r="D91" s="1" t="s">
        <v>28</v>
      </c>
      <c r="E91" s="1">
        <v>246.1</v>
      </c>
      <c r="F91" s="1">
        <v>0</v>
      </c>
      <c r="G91" s="1">
        <v>74</v>
      </c>
      <c r="H91" s="1">
        <v>1</v>
      </c>
      <c r="I91" s="1">
        <v>2753.4</v>
      </c>
      <c r="J91" s="1">
        <v>11188</v>
      </c>
      <c r="K91" s="1">
        <v>653</v>
      </c>
      <c r="L91" s="1">
        <v>220.4</v>
      </c>
      <c r="M91" s="1">
        <v>6069</v>
      </c>
      <c r="N91" s="1">
        <v>2</v>
      </c>
      <c r="O91" s="1">
        <v>23</v>
      </c>
      <c r="P91" s="1">
        <v>0</v>
      </c>
      <c r="Q91" s="1">
        <v>531</v>
      </c>
      <c r="R91" s="1">
        <v>26.82</v>
      </c>
      <c r="S91" s="1">
        <v>26.91</v>
      </c>
      <c r="T91" s="1">
        <v>6624</v>
      </c>
      <c r="U91" s="3" t="str">
        <f t="shared" si="1"/>
        <v>2017Plan</v>
      </c>
      <c r="V91" s="2">
        <f>DATE(A91,INDEX(Map!$H$1:$H$12,MATCH(B91,Map!$G$1:$G$12,0),0),1)</f>
        <v>42401</v>
      </c>
      <c r="W91" t="str">
        <f>IF(AND(V91&gt;=Map!$K$2,V91&lt;=Map!$L$2),"Base",IF(AND(V91&gt;=Map!$K$3,V91&lt;=Map!$L$3),"Fcst","N/A"))</f>
        <v>N/A</v>
      </c>
      <c r="X91" t="str">
        <f>INDEX(Map!$B$2:$B$86,MATCH(D91,Map!$A$2:$A$86,0),0)</f>
        <v>Ghent 3</v>
      </c>
      <c r="Y91" s="7">
        <f>IF(INDEX(Map!$C$2:$C$86,MATCH(D91,Map!$A$2:$A$86,0),0)="","N/A",E91*INDEX(Map!$C$2:$C$86,MATCH(D91,Map!$A$2:$A$86,0),0))</f>
        <v>246.1</v>
      </c>
      <c r="Z91" s="7" t="str">
        <f>IF(INDEX(Map!$D$2:$D$86,MATCH(D91,Map!$A$2:$A$86,0),0)="","N/A",E91*INDEX(Map!$D$2:$D$86,MATCH(D91,Map!$A$2:$A$86,0),0))</f>
        <v>N/A</v>
      </c>
      <c r="AA91" t="str">
        <f>INDEX(Map!$E$2:$E$86,MATCH(D91,Map!$A$2:$A$86,0),0)</f>
        <v>Coal</v>
      </c>
    </row>
    <row r="92" spans="1:27" x14ac:dyDescent="0.25">
      <c r="A92" s="1" t="s">
        <v>21</v>
      </c>
      <c r="B92" s="1" t="s">
        <v>108</v>
      </c>
      <c r="C92" s="1">
        <v>7</v>
      </c>
      <c r="D92" s="1" t="s">
        <v>29</v>
      </c>
      <c r="E92" s="1">
        <v>278.5</v>
      </c>
      <c r="F92" s="1">
        <v>0</v>
      </c>
      <c r="G92" s="1">
        <v>82.2</v>
      </c>
      <c r="H92" s="1">
        <v>2</v>
      </c>
      <c r="I92" s="1">
        <v>3019.6</v>
      </c>
      <c r="J92" s="1">
        <v>10844</v>
      </c>
      <c r="K92" s="1">
        <v>635</v>
      </c>
      <c r="L92" s="1">
        <v>220.4</v>
      </c>
      <c r="M92" s="1">
        <v>6656</v>
      </c>
      <c r="N92" s="1">
        <v>4</v>
      </c>
      <c r="O92" s="1">
        <v>62</v>
      </c>
      <c r="P92" s="1">
        <v>0</v>
      </c>
      <c r="Q92" s="1">
        <v>664</v>
      </c>
      <c r="R92" s="1">
        <v>26.29</v>
      </c>
      <c r="S92" s="1">
        <v>26.51</v>
      </c>
      <c r="T92" s="1">
        <v>7382</v>
      </c>
      <c r="U92" s="3" t="str">
        <f t="shared" si="1"/>
        <v>2017Plan</v>
      </c>
      <c r="V92" s="2">
        <f>DATE(A92,INDEX(Map!$H$1:$H$12,MATCH(B92,Map!$G$1:$G$12,0),0),1)</f>
        <v>42401</v>
      </c>
      <c r="W92" t="str">
        <f>IF(AND(V92&gt;=Map!$K$2,V92&lt;=Map!$L$2),"Base",IF(AND(V92&gt;=Map!$K$3,V92&lt;=Map!$L$3),"Fcst","N/A"))</f>
        <v>N/A</v>
      </c>
      <c r="X92" t="str">
        <f>INDEX(Map!$B$2:$B$86,MATCH(D92,Map!$A$2:$A$86,0),0)</f>
        <v>Ghent 4</v>
      </c>
      <c r="Y92" s="7">
        <f>IF(INDEX(Map!$C$2:$C$86,MATCH(D92,Map!$A$2:$A$86,0),0)="","N/A",E92*INDEX(Map!$C$2:$C$86,MATCH(D92,Map!$A$2:$A$86,0),0))</f>
        <v>278.5</v>
      </c>
      <c r="Z92" s="7" t="str">
        <f>IF(INDEX(Map!$D$2:$D$86,MATCH(D92,Map!$A$2:$A$86,0),0)="","N/A",E92*INDEX(Map!$D$2:$D$86,MATCH(D92,Map!$A$2:$A$86,0),0))</f>
        <v>N/A</v>
      </c>
      <c r="AA92" t="str">
        <f>INDEX(Map!$E$2:$E$86,MATCH(D92,Map!$A$2:$A$86,0),0)</f>
        <v>Coal</v>
      </c>
    </row>
    <row r="93" spans="1:27" x14ac:dyDescent="0.25">
      <c r="A93" s="1" t="s">
        <v>21</v>
      </c>
      <c r="B93" s="1" t="s">
        <v>108</v>
      </c>
      <c r="C93" s="1">
        <v>8</v>
      </c>
      <c r="D93" s="1" t="s">
        <v>30</v>
      </c>
      <c r="E93" s="1">
        <v>141.6</v>
      </c>
      <c r="F93" s="1">
        <v>0</v>
      </c>
      <c r="G93" s="1">
        <v>67.8</v>
      </c>
      <c r="H93" s="1">
        <v>2</v>
      </c>
      <c r="I93" s="1">
        <v>1489.7</v>
      </c>
      <c r="J93" s="1">
        <v>10524</v>
      </c>
      <c r="K93" s="1">
        <v>644</v>
      </c>
      <c r="L93" s="1">
        <v>230.9</v>
      </c>
      <c r="M93" s="1">
        <v>3440</v>
      </c>
      <c r="N93" s="1">
        <v>4</v>
      </c>
      <c r="O93" s="1">
        <v>19</v>
      </c>
      <c r="P93" s="1">
        <v>0</v>
      </c>
      <c r="Q93" s="1">
        <v>201</v>
      </c>
      <c r="R93" s="1">
        <v>25.72</v>
      </c>
      <c r="S93" s="1">
        <v>25.85</v>
      </c>
      <c r="T93" s="1">
        <v>3660</v>
      </c>
      <c r="U93" s="3" t="str">
        <f t="shared" si="1"/>
        <v>2017Plan</v>
      </c>
      <c r="V93" s="2">
        <f>DATE(A93,INDEX(Map!$H$1:$H$12,MATCH(B93,Map!$G$1:$G$12,0),0),1)</f>
        <v>42401</v>
      </c>
      <c r="W93" t="str">
        <f>IF(AND(V93&gt;=Map!$K$2,V93&lt;=Map!$L$2),"Base",IF(AND(V93&gt;=Map!$K$3,V93&lt;=Map!$L$3),"Fcst","N/A"))</f>
        <v>N/A</v>
      </c>
      <c r="X93" t="str">
        <f>INDEX(Map!$B$2:$B$86,MATCH(D93,Map!$A$2:$A$86,0),0)</f>
        <v>Mill Creek 1</v>
      </c>
      <c r="Y93" s="7" t="str">
        <f>IF(INDEX(Map!$C$2:$C$86,MATCH(D93,Map!$A$2:$A$86,0),0)="","N/A",E93*INDEX(Map!$C$2:$C$86,MATCH(D93,Map!$A$2:$A$86,0),0))</f>
        <v>N/A</v>
      </c>
      <c r="Z93" s="7">
        <f>IF(INDEX(Map!$D$2:$D$86,MATCH(D93,Map!$A$2:$A$86,0),0)="","N/A",E93*INDEX(Map!$D$2:$D$86,MATCH(D93,Map!$A$2:$A$86,0),0))</f>
        <v>141.6</v>
      </c>
      <c r="AA93" t="str">
        <f>INDEX(Map!$E$2:$E$86,MATCH(D93,Map!$A$2:$A$86,0),0)</f>
        <v>Coal</v>
      </c>
    </row>
    <row r="94" spans="1:27" x14ac:dyDescent="0.25">
      <c r="A94" s="1" t="s">
        <v>21</v>
      </c>
      <c r="B94" s="1" t="s">
        <v>108</v>
      </c>
      <c r="C94" s="1">
        <v>9</v>
      </c>
      <c r="D94" s="1" t="s">
        <v>31</v>
      </c>
      <c r="E94" s="1">
        <v>147.6</v>
      </c>
      <c r="F94" s="1">
        <v>0</v>
      </c>
      <c r="G94" s="1">
        <v>71.900000000000006</v>
      </c>
      <c r="H94" s="1">
        <v>2</v>
      </c>
      <c r="I94" s="1">
        <v>1574.2</v>
      </c>
      <c r="J94" s="1">
        <v>10666</v>
      </c>
      <c r="K94" s="1">
        <v>646</v>
      </c>
      <c r="L94" s="1">
        <v>230.9</v>
      </c>
      <c r="M94" s="1">
        <v>3635</v>
      </c>
      <c r="N94" s="1">
        <v>4</v>
      </c>
      <c r="O94" s="1">
        <v>19</v>
      </c>
      <c r="P94" s="1">
        <v>0</v>
      </c>
      <c r="Q94" s="1">
        <v>212</v>
      </c>
      <c r="R94" s="1">
        <v>26.06</v>
      </c>
      <c r="S94" s="1">
        <v>26.19</v>
      </c>
      <c r="T94" s="1">
        <v>3866</v>
      </c>
      <c r="U94" s="3" t="str">
        <f t="shared" si="1"/>
        <v>2017Plan</v>
      </c>
      <c r="V94" s="2">
        <f>DATE(A94,INDEX(Map!$H$1:$H$12,MATCH(B94,Map!$G$1:$G$12,0),0),1)</f>
        <v>42401</v>
      </c>
      <c r="W94" t="str">
        <f>IF(AND(V94&gt;=Map!$K$2,V94&lt;=Map!$L$2),"Base",IF(AND(V94&gt;=Map!$K$3,V94&lt;=Map!$L$3),"Fcst","N/A"))</f>
        <v>N/A</v>
      </c>
      <c r="X94" t="str">
        <f>INDEX(Map!$B$2:$B$86,MATCH(D94,Map!$A$2:$A$86,0),0)</f>
        <v>Mill Creek 2</v>
      </c>
      <c r="Y94" s="7" t="str">
        <f>IF(INDEX(Map!$C$2:$C$86,MATCH(D94,Map!$A$2:$A$86,0),0)="","N/A",E94*INDEX(Map!$C$2:$C$86,MATCH(D94,Map!$A$2:$A$86,0),0))</f>
        <v>N/A</v>
      </c>
      <c r="Z94" s="7">
        <f>IF(INDEX(Map!$D$2:$D$86,MATCH(D94,Map!$A$2:$A$86,0),0)="","N/A",E94*INDEX(Map!$D$2:$D$86,MATCH(D94,Map!$A$2:$A$86,0),0))</f>
        <v>147.6</v>
      </c>
      <c r="AA94" t="str">
        <f>INDEX(Map!$E$2:$E$86,MATCH(D94,Map!$A$2:$A$86,0),0)</f>
        <v>Coal</v>
      </c>
    </row>
    <row r="95" spans="1:27" x14ac:dyDescent="0.25">
      <c r="A95" s="1" t="s">
        <v>21</v>
      </c>
      <c r="B95" s="1" t="s">
        <v>108</v>
      </c>
      <c r="C95" s="1">
        <v>10</v>
      </c>
      <c r="D95" s="1" t="s">
        <v>32</v>
      </c>
      <c r="E95" s="1">
        <v>202.5</v>
      </c>
      <c r="F95" s="1">
        <v>0</v>
      </c>
      <c r="G95" s="1">
        <v>73.8</v>
      </c>
      <c r="H95" s="1">
        <v>2</v>
      </c>
      <c r="I95" s="1">
        <v>2122.6</v>
      </c>
      <c r="J95" s="1">
        <v>10483</v>
      </c>
      <c r="K95" s="1">
        <v>643</v>
      </c>
      <c r="L95" s="1">
        <v>230.9</v>
      </c>
      <c r="M95" s="1">
        <v>4901</v>
      </c>
      <c r="N95" s="1">
        <v>12</v>
      </c>
      <c r="O95" s="1">
        <v>54</v>
      </c>
      <c r="P95" s="1">
        <v>0</v>
      </c>
      <c r="Q95" s="1">
        <v>244</v>
      </c>
      <c r="R95" s="1">
        <v>25.41</v>
      </c>
      <c r="S95" s="1">
        <v>25.67</v>
      </c>
      <c r="T95" s="1">
        <v>5199</v>
      </c>
      <c r="U95" s="3" t="str">
        <f t="shared" si="1"/>
        <v>2017Plan</v>
      </c>
      <c r="V95" s="2">
        <f>DATE(A95,INDEX(Map!$H$1:$H$12,MATCH(B95,Map!$G$1:$G$12,0),0),1)</f>
        <v>42401</v>
      </c>
      <c r="W95" t="str">
        <f>IF(AND(V95&gt;=Map!$K$2,V95&lt;=Map!$L$2),"Base",IF(AND(V95&gt;=Map!$K$3,V95&lt;=Map!$L$3),"Fcst","N/A"))</f>
        <v>N/A</v>
      </c>
      <c r="X95" t="str">
        <f>INDEX(Map!$B$2:$B$86,MATCH(D95,Map!$A$2:$A$86,0),0)</f>
        <v>Mill Creek 3</v>
      </c>
      <c r="Y95" s="7" t="str">
        <f>IF(INDEX(Map!$C$2:$C$86,MATCH(D95,Map!$A$2:$A$86,0),0)="","N/A",E95*INDEX(Map!$C$2:$C$86,MATCH(D95,Map!$A$2:$A$86,0),0))</f>
        <v>N/A</v>
      </c>
      <c r="Z95" s="7">
        <f>IF(INDEX(Map!$D$2:$D$86,MATCH(D95,Map!$A$2:$A$86,0),0)="","N/A",E95*INDEX(Map!$D$2:$D$86,MATCH(D95,Map!$A$2:$A$86,0),0))</f>
        <v>202.5</v>
      </c>
      <c r="AA95" t="str">
        <f>INDEX(Map!$E$2:$E$86,MATCH(D95,Map!$A$2:$A$86,0),0)</f>
        <v>Coal</v>
      </c>
    </row>
    <row r="96" spans="1:27" x14ac:dyDescent="0.25">
      <c r="A96" s="1" t="s">
        <v>21</v>
      </c>
      <c r="B96" s="1" t="s">
        <v>108</v>
      </c>
      <c r="C96" s="1">
        <v>11</v>
      </c>
      <c r="D96" s="1" t="s">
        <v>33</v>
      </c>
      <c r="E96" s="1">
        <v>251.4</v>
      </c>
      <c r="F96" s="1">
        <v>0</v>
      </c>
      <c r="G96" s="1">
        <v>74.3</v>
      </c>
      <c r="H96" s="1">
        <v>2</v>
      </c>
      <c r="I96" s="1">
        <v>2614.5</v>
      </c>
      <c r="J96" s="1">
        <v>10400</v>
      </c>
      <c r="K96" s="1">
        <v>646</v>
      </c>
      <c r="L96" s="1">
        <v>230.9</v>
      </c>
      <c r="M96" s="1">
        <v>6037</v>
      </c>
      <c r="N96" s="1">
        <v>19</v>
      </c>
      <c r="O96" s="1">
        <v>86</v>
      </c>
      <c r="P96" s="1">
        <v>0</v>
      </c>
      <c r="Q96" s="1">
        <v>455</v>
      </c>
      <c r="R96" s="1">
        <v>25.82</v>
      </c>
      <c r="S96" s="1">
        <v>26.16</v>
      </c>
      <c r="T96" s="1">
        <v>6578</v>
      </c>
      <c r="U96" s="3" t="str">
        <f t="shared" si="1"/>
        <v>2017Plan</v>
      </c>
      <c r="V96" s="2">
        <f>DATE(A96,INDEX(Map!$H$1:$H$12,MATCH(B96,Map!$G$1:$G$12,0),0),1)</f>
        <v>42401</v>
      </c>
      <c r="W96" t="str">
        <f>IF(AND(V96&gt;=Map!$K$2,V96&lt;=Map!$L$2),"Base",IF(AND(V96&gt;=Map!$K$3,V96&lt;=Map!$L$3),"Fcst","N/A"))</f>
        <v>N/A</v>
      </c>
      <c r="X96" t="str">
        <f>INDEX(Map!$B$2:$B$86,MATCH(D96,Map!$A$2:$A$86,0),0)</f>
        <v>Mill Creek 4</v>
      </c>
      <c r="Y96" s="7" t="str">
        <f>IF(INDEX(Map!$C$2:$C$86,MATCH(D96,Map!$A$2:$A$86,0),0)="","N/A",E96*INDEX(Map!$C$2:$C$86,MATCH(D96,Map!$A$2:$A$86,0),0))</f>
        <v>N/A</v>
      </c>
      <c r="Z96" s="7">
        <f>IF(INDEX(Map!$D$2:$D$86,MATCH(D96,Map!$A$2:$A$86,0),0)="","N/A",E96*INDEX(Map!$D$2:$D$86,MATCH(D96,Map!$A$2:$A$86,0),0))</f>
        <v>251.4</v>
      </c>
      <c r="AA96" t="str">
        <f>INDEX(Map!$E$2:$E$86,MATCH(D96,Map!$A$2:$A$86,0),0)</f>
        <v>Coal</v>
      </c>
    </row>
    <row r="97" spans="1:27" x14ac:dyDescent="0.25">
      <c r="A97" s="1" t="s">
        <v>21</v>
      </c>
      <c r="B97" s="1" t="s">
        <v>108</v>
      </c>
      <c r="C97" s="1">
        <v>12</v>
      </c>
      <c r="D97" s="1" t="s">
        <v>34</v>
      </c>
      <c r="E97" s="1">
        <v>191.7</v>
      </c>
      <c r="F97" s="1">
        <v>0</v>
      </c>
      <c r="G97" s="1">
        <v>74.400000000000006</v>
      </c>
      <c r="H97" s="1">
        <v>2</v>
      </c>
      <c r="I97" s="1">
        <v>2039.5</v>
      </c>
      <c r="J97" s="1">
        <v>10641</v>
      </c>
      <c r="K97" s="1">
        <v>610</v>
      </c>
      <c r="L97" s="1">
        <v>230.7</v>
      </c>
      <c r="M97" s="1">
        <v>4706</v>
      </c>
      <c r="N97" s="1">
        <v>7</v>
      </c>
      <c r="O97" s="1">
        <v>102</v>
      </c>
      <c r="P97" s="1">
        <v>0</v>
      </c>
      <c r="Q97" s="1">
        <v>370</v>
      </c>
      <c r="R97" s="1">
        <v>26.49</v>
      </c>
      <c r="S97" s="1">
        <v>27.02</v>
      </c>
      <c r="T97" s="1">
        <v>5179</v>
      </c>
      <c r="U97" s="3" t="str">
        <f t="shared" si="1"/>
        <v>2017Plan</v>
      </c>
      <c r="V97" s="2">
        <f>DATE(A97,INDEX(Map!$H$1:$H$12,MATCH(B97,Map!$G$1:$G$12,0),0),1)</f>
        <v>42401</v>
      </c>
      <c r="W97" t="str">
        <f>IF(AND(V97&gt;=Map!$K$2,V97&lt;=Map!$L$2),"Base",IF(AND(V97&gt;=Map!$K$3,V97&lt;=Map!$L$3),"Fcst","N/A"))</f>
        <v>N/A</v>
      </c>
      <c r="X97" t="str">
        <f>INDEX(Map!$B$2:$B$86,MATCH(D97,Map!$A$2:$A$86,0),0)</f>
        <v>Trimble County 1</v>
      </c>
      <c r="Y97" s="7" t="str">
        <f>IF(INDEX(Map!$C$2:$C$86,MATCH(D97,Map!$A$2:$A$86,0),0)="","N/A",E97*INDEX(Map!$C$2:$C$86,MATCH(D97,Map!$A$2:$A$86,0),0))</f>
        <v>N/A</v>
      </c>
      <c r="Z97" s="7">
        <f>IF(INDEX(Map!$D$2:$D$86,MATCH(D97,Map!$A$2:$A$86,0),0)="","N/A",E97*INDEX(Map!$D$2:$D$86,MATCH(D97,Map!$A$2:$A$86,0),0))</f>
        <v>191.7</v>
      </c>
      <c r="AA97" t="str">
        <f>INDEX(Map!$E$2:$E$86,MATCH(D97,Map!$A$2:$A$86,0),0)</f>
        <v>Coal</v>
      </c>
    </row>
    <row r="98" spans="1:27" x14ac:dyDescent="0.25">
      <c r="A98" s="1" t="s">
        <v>21</v>
      </c>
      <c r="B98" s="1" t="s">
        <v>108</v>
      </c>
      <c r="C98" s="1">
        <v>13</v>
      </c>
      <c r="D98" s="1" t="s">
        <v>35</v>
      </c>
      <c r="E98" s="1">
        <v>328</v>
      </c>
      <c r="F98" s="1">
        <v>0</v>
      </c>
      <c r="G98" s="1">
        <v>82.7</v>
      </c>
      <c r="H98" s="1">
        <v>1</v>
      </c>
      <c r="I98" s="1">
        <v>2994.3</v>
      </c>
      <c r="J98" s="1">
        <v>9129</v>
      </c>
      <c r="K98" s="1">
        <v>612</v>
      </c>
      <c r="L98" s="1">
        <v>231.6</v>
      </c>
      <c r="M98" s="1">
        <v>6934</v>
      </c>
      <c r="N98" s="1">
        <v>14</v>
      </c>
      <c r="O98" s="1">
        <v>213</v>
      </c>
      <c r="P98" s="1">
        <v>0</v>
      </c>
      <c r="Q98" s="1">
        <v>560</v>
      </c>
      <c r="R98" s="1">
        <v>22.85</v>
      </c>
      <c r="S98" s="1">
        <v>23.5</v>
      </c>
      <c r="T98" s="1">
        <v>7707</v>
      </c>
      <c r="U98" s="3" t="str">
        <f t="shared" si="1"/>
        <v>2017Plan</v>
      </c>
      <c r="V98" s="2">
        <f>DATE(A98,INDEX(Map!$H$1:$H$12,MATCH(B98,Map!$G$1:$G$12,0),0),1)</f>
        <v>42401</v>
      </c>
      <c r="W98" t="str">
        <f>IF(AND(V98&gt;=Map!$K$2,V98&lt;=Map!$L$2),"Base",IF(AND(V98&gt;=Map!$K$3,V98&lt;=Map!$L$3),"Fcst","N/A"))</f>
        <v>N/A</v>
      </c>
      <c r="X98" t="str">
        <f>INDEX(Map!$B$2:$B$86,MATCH(D98,Map!$A$2:$A$86,0),0)</f>
        <v>Trimble County 2</v>
      </c>
      <c r="Y98" s="7">
        <f>IF(INDEX(Map!$C$2:$C$86,MATCH(D98,Map!$A$2:$A$86,0),0)="","N/A",E98*INDEX(Map!$C$2:$C$86,MATCH(D98,Map!$A$2:$A$86,0),0))</f>
        <v>265.68</v>
      </c>
      <c r="Z98" s="7">
        <f>IF(INDEX(Map!$D$2:$D$86,MATCH(D98,Map!$A$2:$A$86,0),0)="","N/A",E98*INDEX(Map!$D$2:$D$86,MATCH(D98,Map!$A$2:$A$86,0),0))</f>
        <v>62.32</v>
      </c>
      <c r="AA98" t="str">
        <f>INDEX(Map!$E$2:$E$86,MATCH(D98,Map!$A$2:$A$86,0),0)</f>
        <v>Coal</v>
      </c>
    </row>
    <row r="99" spans="1:27" x14ac:dyDescent="0.25">
      <c r="A99" s="1" t="s">
        <v>21</v>
      </c>
      <c r="B99" s="1" t="s">
        <v>108</v>
      </c>
      <c r="C99" s="1">
        <v>14</v>
      </c>
      <c r="D99" s="1" t="s">
        <v>36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3" t="str">
        <f t="shared" si="1"/>
        <v>2017Plan</v>
      </c>
      <c r="V99" s="2">
        <f>DATE(A99,INDEX(Map!$H$1:$H$12,MATCH(B99,Map!$G$1:$G$12,0),0),1)</f>
        <v>42401</v>
      </c>
      <c r="W99" t="str">
        <f>IF(AND(V99&gt;=Map!$K$2,V99&lt;=Map!$L$2),"Base",IF(AND(V99&gt;=Map!$K$3,V99&lt;=Map!$L$3),"Fcst","N/A"))</f>
        <v>N/A</v>
      </c>
      <c r="X99" t="str">
        <f>INDEX(Map!$B$2:$B$86,MATCH(D99,Map!$A$2:$A$86,0),0)</f>
        <v>Cane Run 7</v>
      </c>
      <c r="Y99" s="7">
        <f>IF(INDEX(Map!$C$2:$C$86,MATCH(D99,Map!$A$2:$A$86,0),0)="","N/A",E99*INDEX(Map!$C$2:$C$86,MATCH(D99,Map!$A$2:$A$86,0),0))</f>
        <v>0</v>
      </c>
      <c r="Z99" s="7">
        <f>IF(INDEX(Map!$D$2:$D$86,MATCH(D99,Map!$A$2:$A$86,0),0)="","N/A",E99*INDEX(Map!$D$2:$D$86,MATCH(D99,Map!$A$2:$A$86,0),0))</f>
        <v>0</v>
      </c>
      <c r="AA99" t="str">
        <f>INDEX(Map!$E$2:$E$86,MATCH(D99,Map!$A$2:$A$86,0),0)</f>
        <v>NGCC</v>
      </c>
    </row>
    <row r="100" spans="1:27" x14ac:dyDescent="0.25">
      <c r="A100" s="1" t="s">
        <v>21</v>
      </c>
      <c r="B100" s="1" t="s">
        <v>108</v>
      </c>
      <c r="C100" s="1">
        <v>15</v>
      </c>
      <c r="D100" s="1" t="s">
        <v>37</v>
      </c>
      <c r="E100" s="1">
        <v>432.5</v>
      </c>
      <c r="F100" s="1">
        <v>0</v>
      </c>
      <c r="G100" s="1">
        <v>91</v>
      </c>
      <c r="H100" s="1">
        <v>4</v>
      </c>
      <c r="I100" s="1">
        <v>2923</v>
      </c>
      <c r="J100" s="1">
        <v>6758</v>
      </c>
      <c r="K100" s="1">
        <v>634</v>
      </c>
      <c r="L100" s="1">
        <v>340.4</v>
      </c>
      <c r="M100" s="1">
        <v>9948</v>
      </c>
      <c r="N100" s="1">
        <v>11</v>
      </c>
      <c r="O100" s="1">
        <v>39</v>
      </c>
      <c r="P100" s="1">
        <v>0</v>
      </c>
      <c r="Q100" s="1">
        <v>500</v>
      </c>
      <c r="R100" s="1">
        <v>24.16</v>
      </c>
      <c r="S100" s="1">
        <v>24.25</v>
      </c>
      <c r="T100" s="1">
        <v>10487</v>
      </c>
      <c r="U100" s="3" t="str">
        <f t="shared" si="1"/>
        <v>2017Plan</v>
      </c>
      <c r="V100" s="2">
        <f>DATE(A100,INDEX(Map!$H$1:$H$12,MATCH(B100,Map!$G$1:$G$12,0),0),1)</f>
        <v>42401</v>
      </c>
      <c r="W100" t="str">
        <f>IF(AND(V100&gt;=Map!$K$2,V100&lt;=Map!$L$2),"Base",IF(AND(V100&gt;=Map!$K$3,V100&lt;=Map!$L$3),"Fcst","N/A"))</f>
        <v>N/A</v>
      </c>
      <c r="X100" t="str">
        <f>INDEX(Map!$B$2:$B$86,MATCH(D100,Map!$A$2:$A$86,0),0)</f>
        <v>Cane Run 7</v>
      </c>
      <c r="Y100" s="7">
        <f>IF(INDEX(Map!$C$2:$C$86,MATCH(D100,Map!$A$2:$A$86,0),0)="","N/A",E100*INDEX(Map!$C$2:$C$86,MATCH(D100,Map!$A$2:$A$86,0),0))</f>
        <v>337.35</v>
      </c>
      <c r="Z100" s="7">
        <f>IF(INDEX(Map!$D$2:$D$86,MATCH(D100,Map!$A$2:$A$86,0),0)="","N/A",E100*INDEX(Map!$D$2:$D$86,MATCH(D100,Map!$A$2:$A$86,0),0))</f>
        <v>95.15</v>
      </c>
      <c r="AA100" t="str">
        <f>INDEX(Map!$E$2:$E$86,MATCH(D100,Map!$A$2:$A$86,0),0)</f>
        <v>NGCC</v>
      </c>
    </row>
    <row r="101" spans="1:27" x14ac:dyDescent="0.25">
      <c r="A101" s="1" t="s">
        <v>21</v>
      </c>
      <c r="B101" s="1" t="s">
        <v>108</v>
      </c>
      <c r="C101" s="1">
        <v>16</v>
      </c>
      <c r="D101" s="1" t="s">
        <v>38</v>
      </c>
      <c r="E101" s="1">
        <v>0.3</v>
      </c>
      <c r="F101" s="1">
        <v>0</v>
      </c>
      <c r="G101" s="1">
        <v>0.3</v>
      </c>
      <c r="H101" s="1">
        <v>1</v>
      </c>
      <c r="I101" s="1">
        <v>3.6</v>
      </c>
      <c r="J101" s="1">
        <v>12906</v>
      </c>
      <c r="K101" s="1">
        <v>3</v>
      </c>
      <c r="L101" s="1">
        <v>342.2</v>
      </c>
      <c r="M101" s="1">
        <v>12</v>
      </c>
      <c r="N101" s="1">
        <v>0</v>
      </c>
      <c r="O101" s="1">
        <v>0</v>
      </c>
      <c r="P101" s="1">
        <v>0</v>
      </c>
      <c r="Q101" s="1">
        <v>0</v>
      </c>
      <c r="R101" s="1">
        <v>44.17</v>
      </c>
      <c r="S101" s="1">
        <v>44.96</v>
      </c>
      <c r="T101" s="1">
        <v>13</v>
      </c>
      <c r="U101" s="3" t="str">
        <f t="shared" si="1"/>
        <v>2017Plan</v>
      </c>
      <c r="V101" s="2">
        <f>DATE(A101,INDEX(Map!$H$1:$H$12,MATCH(B101,Map!$G$1:$G$12,0),0),1)</f>
        <v>42401</v>
      </c>
      <c r="W101" t="str">
        <f>IF(AND(V101&gt;=Map!$K$2,V101&lt;=Map!$L$2),"Base",IF(AND(V101&gt;=Map!$K$3,V101&lt;=Map!$L$3),"Fcst","N/A"))</f>
        <v>N/A</v>
      </c>
      <c r="X101" t="str">
        <f>INDEX(Map!$B$2:$B$86,MATCH(D101,Map!$A$2:$A$86,0),0)</f>
        <v>Brown 5</v>
      </c>
      <c r="Y101" s="7">
        <f>IF(INDEX(Map!$C$2:$C$86,MATCH(D101,Map!$A$2:$A$86,0),0)="","N/A",E101*INDEX(Map!$C$2:$C$86,MATCH(D101,Map!$A$2:$A$86,0),0))</f>
        <v>0.14099999999999999</v>
      </c>
      <c r="Z101" s="7">
        <f>IF(INDEX(Map!$D$2:$D$86,MATCH(D101,Map!$A$2:$A$86,0),0)="","N/A",E101*INDEX(Map!$D$2:$D$86,MATCH(D101,Map!$A$2:$A$86,0),0))</f>
        <v>0.159</v>
      </c>
      <c r="AA101" t="str">
        <f>INDEX(Map!$E$2:$E$86,MATCH(D101,Map!$A$2:$A$86,0),0)</f>
        <v>SCCT</v>
      </c>
    </row>
    <row r="102" spans="1:27" x14ac:dyDescent="0.25">
      <c r="A102" s="1" t="s">
        <v>21</v>
      </c>
      <c r="B102" s="1" t="s">
        <v>108</v>
      </c>
      <c r="C102" s="1">
        <v>17</v>
      </c>
      <c r="D102" s="1" t="s">
        <v>39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3" t="str">
        <f t="shared" si="1"/>
        <v>2017Plan</v>
      </c>
      <c r="V102" s="2">
        <f>DATE(A102,INDEX(Map!$H$1:$H$12,MATCH(B102,Map!$G$1:$G$12,0),0),1)</f>
        <v>42401</v>
      </c>
      <c r="W102" t="str">
        <f>IF(AND(V102&gt;=Map!$K$2,V102&lt;=Map!$L$2),"Base",IF(AND(V102&gt;=Map!$K$3,V102&lt;=Map!$L$3),"Fcst","N/A"))</f>
        <v>N/A</v>
      </c>
      <c r="X102" t="str">
        <f>INDEX(Map!$B$2:$B$86,MATCH(D102,Map!$A$2:$A$86,0),0)</f>
        <v>Brown 5</v>
      </c>
      <c r="Y102" s="7">
        <f>IF(INDEX(Map!$C$2:$C$86,MATCH(D102,Map!$A$2:$A$86,0),0)="","N/A",E102*INDEX(Map!$C$2:$C$86,MATCH(D102,Map!$A$2:$A$86,0),0))</f>
        <v>0</v>
      </c>
      <c r="Z102" s="7">
        <f>IF(INDEX(Map!$D$2:$D$86,MATCH(D102,Map!$A$2:$A$86,0),0)="","N/A",E102*INDEX(Map!$D$2:$D$86,MATCH(D102,Map!$A$2:$A$86,0),0))</f>
        <v>0</v>
      </c>
      <c r="AA102" t="str">
        <f>INDEX(Map!$E$2:$E$86,MATCH(D102,Map!$A$2:$A$86,0),0)</f>
        <v>SCCT</v>
      </c>
    </row>
    <row r="103" spans="1:27" x14ac:dyDescent="0.25">
      <c r="A103" s="1" t="s">
        <v>21</v>
      </c>
      <c r="B103" s="1" t="s">
        <v>108</v>
      </c>
      <c r="C103" s="1">
        <v>18</v>
      </c>
      <c r="D103" s="1" t="s">
        <v>40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3" t="str">
        <f t="shared" si="1"/>
        <v>2017Plan</v>
      </c>
      <c r="V103" s="2">
        <f>DATE(A103,INDEX(Map!$H$1:$H$12,MATCH(B103,Map!$G$1:$G$12,0),0),1)</f>
        <v>42401</v>
      </c>
      <c r="W103" t="str">
        <f>IF(AND(V103&gt;=Map!$K$2,V103&lt;=Map!$L$2),"Base",IF(AND(V103&gt;=Map!$K$3,V103&lt;=Map!$L$3),"Fcst","N/A"))</f>
        <v>N/A</v>
      </c>
      <c r="X103" t="str">
        <f>INDEX(Map!$B$2:$B$86,MATCH(D103,Map!$A$2:$A$86,0),0)</f>
        <v>Brown 6</v>
      </c>
      <c r="Y103" s="7">
        <f>IF(INDEX(Map!$C$2:$C$86,MATCH(D103,Map!$A$2:$A$86,0),0)="","N/A",E103*INDEX(Map!$C$2:$C$86,MATCH(D103,Map!$A$2:$A$86,0),0))</f>
        <v>0</v>
      </c>
      <c r="Z103" s="7">
        <f>IF(INDEX(Map!$D$2:$D$86,MATCH(D103,Map!$A$2:$A$86,0),0)="","N/A",E103*INDEX(Map!$D$2:$D$86,MATCH(D103,Map!$A$2:$A$86,0),0))</f>
        <v>0</v>
      </c>
      <c r="AA103" t="str">
        <f>INDEX(Map!$E$2:$E$86,MATCH(D103,Map!$A$2:$A$86,0),0)</f>
        <v>SCCT</v>
      </c>
    </row>
    <row r="104" spans="1:27" x14ac:dyDescent="0.25">
      <c r="A104" s="1" t="s">
        <v>21</v>
      </c>
      <c r="B104" s="1" t="s">
        <v>108</v>
      </c>
      <c r="C104" s="1">
        <v>19</v>
      </c>
      <c r="D104" s="1" t="s">
        <v>41</v>
      </c>
      <c r="E104" s="1">
        <v>0.5</v>
      </c>
      <c r="F104" s="1">
        <v>0</v>
      </c>
      <c r="G104" s="1">
        <v>0.4</v>
      </c>
      <c r="H104" s="1">
        <v>1</v>
      </c>
      <c r="I104" s="1">
        <v>4.9000000000000004</v>
      </c>
      <c r="J104" s="1">
        <v>10683</v>
      </c>
      <c r="K104" s="1">
        <v>3</v>
      </c>
      <c r="L104" s="1">
        <v>342.2</v>
      </c>
      <c r="M104" s="1">
        <v>17</v>
      </c>
      <c r="N104" s="1">
        <v>0</v>
      </c>
      <c r="O104" s="1">
        <v>1</v>
      </c>
      <c r="P104" s="1">
        <v>0</v>
      </c>
      <c r="Q104" s="1">
        <v>0</v>
      </c>
      <c r="R104" s="1">
        <v>36.56</v>
      </c>
      <c r="S104" s="1">
        <v>37.99</v>
      </c>
      <c r="T104" s="1">
        <v>17</v>
      </c>
      <c r="U104" s="3" t="str">
        <f t="shared" si="1"/>
        <v>2017Plan</v>
      </c>
      <c r="V104" s="2">
        <f>DATE(A104,INDEX(Map!$H$1:$H$12,MATCH(B104,Map!$G$1:$G$12,0),0),1)</f>
        <v>42401</v>
      </c>
      <c r="W104" t="str">
        <f>IF(AND(V104&gt;=Map!$K$2,V104&lt;=Map!$L$2),"Base",IF(AND(V104&gt;=Map!$K$3,V104&lt;=Map!$L$3),"Fcst","N/A"))</f>
        <v>N/A</v>
      </c>
      <c r="X104" t="str">
        <f>INDEX(Map!$B$2:$B$86,MATCH(D104,Map!$A$2:$A$86,0),0)</f>
        <v>Brown 7</v>
      </c>
      <c r="Y104" s="7">
        <f>IF(INDEX(Map!$C$2:$C$86,MATCH(D104,Map!$A$2:$A$86,0),0)="","N/A",E104*INDEX(Map!$C$2:$C$86,MATCH(D104,Map!$A$2:$A$86,0),0))</f>
        <v>0.31</v>
      </c>
      <c r="Z104" s="7">
        <f>IF(INDEX(Map!$D$2:$D$86,MATCH(D104,Map!$A$2:$A$86,0),0)="","N/A",E104*INDEX(Map!$D$2:$D$86,MATCH(D104,Map!$A$2:$A$86,0),0))</f>
        <v>0.19</v>
      </c>
      <c r="AA104" t="str">
        <f>INDEX(Map!$E$2:$E$86,MATCH(D104,Map!$A$2:$A$86,0),0)</f>
        <v>SCCT</v>
      </c>
    </row>
    <row r="105" spans="1:27" x14ac:dyDescent="0.25">
      <c r="A105" s="1" t="s">
        <v>21</v>
      </c>
      <c r="B105" s="1" t="s">
        <v>108</v>
      </c>
      <c r="C105" s="1">
        <v>20</v>
      </c>
      <c r="D105" s="1" t="s">
        <v>42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3" t="str">
        <f t="shared" si="1"/>
        <v>2017Plan</v>
      </c>
      <c r="V105" s="2">
        <f>DATE(A105,INDEX(Map!$H$1:$H$12,MATCH(B105,Map!$G$1:$G$12,0),0),1)</f>
        <v>42401</v>
      </c>
      <c r="W105" t="str">
        <f>IF(AND(V105&gt;=Map!$K$2,V105&lt;=Map!$L$2),"Base",IF(AND(V105&gt;=Map!$K$3,V105&lt;=Map!$L$3),"Fcst","N/A"))</f>
        <v>N/A</v>
      </c>
      <c r="X105" t="str">
        <f>INDEX(Map!$B$2:$B$86,MATCH(D105,Map!$A$2:$A$86,0),0)</f>
        <v>Brown 8</v>
      </c>
      <c r="Y105" s="7">
        <f>IF(INDEX(Map!$C$2:$C$86,MATCH(D105,Map!$A$2:$A$86,0),0)="","N/A",E105*INDEX(Map!$C$2:$C$86,MATCH(D105,Map!$A$2:$A$86,0),0))</f>
        <v>0</v>
      </c>
      <c r="Z105" s="7" t="str">
        <f>IF(INDEX(Map!$D$2:$D$86,MATCH(D105,Map!$A$2:$A$86,0),0)="","N/A",E105*INDEX(Map!$D$2:$D$86,MATCH(D105,Map!$A$2:$A$86,0),0))</f>
        <v>N/A</v>
      </c>
      <c r="AA105" t="str">
        <f>INDEX(Map!$E$2:$E$86,MATCH(D105,Map!$A$2:$A$86,0),0)</f>
        <v>SCCT</v>
      </c>
    </row>
    <row r="106" spans="1:27" x14ac:dyDescent="0.25">
      <c r="A106" s="1" t="s">
        <v>21</v>
      </c>
      <c r="B106" s="1" t="s">
        <v>108</v>
      </c>
      <c r="C106" s="1">
        <v>21</v>
      </c>
      <c r="D106" s="1" t="s">
        <v>43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3" t="str">
        <f t="shared" si="1"/>
        <v>2017Plan</v>
      </c>
      <c r="V106" s="2">
        <f>DATE(A106,INDEX(Map!$H$1:$H$12,MATCH(B106,Map!$G$1:$G$12,0),0),1)</f>
        <v>42401</v>
      </c>
      <c r="W106" t="str">
        <f>IF(AND(V106&gt;=Map!$K$2,V106&lt;=Map!$L$2),"Base",IF(AND(V106&gt;=Map!$K$3,V106&lt;=Map!$L$3),"Fcst","N/A"))</f>
        <v>N/A</v>
      </c>
      <c r="X106" t="str">
        <f>INDEX(Map!$B$2:$B$86,MATCH(D106,Map!$A$2:$A$86,0),0)</f>
        <v>Brown 8</v>
      </c>
      <c r="Y106" s="7">
        <f>IF(INDEX(Map!$C$2:$C$86,MATCH(D106,Map!$A$2:$A$86,0),0)="","N/A",E106*INDEX(Map!$C$2:$C$86,MATCH(D106,Map!$A$2:$A$86,0),0))</f>
        <v>0</v>
      </c>
      <c r="Z106" s="7" t="str">
        <f>IF(INDEX(Map!$D$2:$D$86,MATCH(D106,Map!$A$2:$A$86,0),0)="","N/A",E106*INDEX(Map!$D$2:$D$86,MATCH(D106,Map!$A$2:$A$86,0),0))</f>
        <v>N/A</v>
      </c>
      <c r="AA106" t="str">
        <f>INDEX(Map!$E$2:$E$86,MATCH(D106,Map!$A$2:$A$86,0),0)</f>
        <v>SCCT</v>
      </c>
    </row>
    <row r="107" spans="1:27" x14ac:dyDescent="0.25">
      <c r="A107" s="1" t="s">
        <v>21</v>
      </c>
      <c r="B107" s="1" t="s">
        <v>108</v>
      </c>
      <c r="C107" s="1">
        <v>22</v>
      </c>
      <c r="D107" s="1" t="s">
        <v>44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3" t="str">
        <f t="shared" si="1"/>
        <v>2017Plan</v>
      </c>
      <c r="V107" s="2">
        <f>DATE(A107,INDEX(Map!$H$1:$H$12,MATCH(B107,Map!$G$1:$G$12,0),0),1)</f>
        <v>42401</v>
      </c>
      <c r="W107" t="str">
        <f>IF(AND(V107&gt;=Map!$K$2,V107&lt;=Map!$L$2),"Base",IF(AND(V107&gt;=Map!$K$3,V107&lt;=Map!$L$3),"Fcst","N/A"))</f>
        <v>N/A</v>
      </c>
      <c r="X107" t="str">
        <f>INDEX(Map!$B$2:$B$86,MATCH(D107,Map!$A$2:$A$86,0),0)</f>
        <v>Brown 9</v>
      </c>
      <c r="Y107" s="7">
        <f>IF(INDEX(Map!$C$2:$C$86,MATCH(D107,Map!$A$2:$A$86,0),0)="","N/A",E107*INDEX(Map!$C$2:$C$86,MATCH(D107,Map!$A$2:$A$86,0),0))</f>
        <v>0</v>
      </c>
      <c r="Z107" s="7" t="str">
        <f>IF(INDEX(Map!$D$2:$D$86,MATCH(D107,Map!$A$2:$A$86,0),0)="","N/A",E107*INDEX(Map!$D$2:$D$86,MATCH(D107,Map!$A$2:$A$86,0),0))</f>
        <v>N/A</v>
      </c>
      <c r="AA107" t="str">
        <f>INDEX(Map!$E$2:$E$86,MATCH(D107,Map!$A$2:$A$86,0),0)</f>
        <v>SCCT</v>
      </c>
    </row>
    <row r="108" spans="1:27" x14ac:dyDescent="0.25">
      <c r="A108" s="1" t="s">
        <v>21</v>
      </c>
      <c r="B108" s="1" t="s">
        <v>108</v>
      </c>
      <c r="C108" s="1">
        <v>23</v>
      </c>
      <c r="D108" s="1" t="s">
        <v>45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3" t="str">
        <f t="shared" si="1"/>
        <v>2017Plan</v>
      </c>
      <c r="V108" s="2">
        <f>DATE(A108,INDEX(Map!$H$1:$H$12,MATCH(B108,Map!$G$1:$G$12,0),0),1)</f>
        <v>42401</v>
      </c>
      <c r="W108" t="str">
        <f>IF(AND(V108&gt;=Map!$K$2,V108&lt;=Map!$L$2),"Base",IF(AND(V108&gt;=Map!$K$3,V108&lt;=Map!$L$3),"Fcst","N/A"))</f>
        <v>N/A</v>
      </c>
      <c r="X108" t="str">
        <f>INDEX(Map!$B$2:$B$86,MATCH(D108,Map!$A$2:$A$86,0),0)</f>
        <v>Brown 9</v>
      </c>
      <c r="Y108" s="7">
        <f>IF(INDEX(Map!$C$2:$C$86,MATCH(D108,Map!$A$2:$A$86,0),0)="","N/A",E108*INDEX(Map!$C$2:$C$86,MATCH(D108,Map!$A$2:$A$86,0),0))</f>
        <v>0</v>
      </c>
      <c r="Z108" s="7" t="str">
        <f>IF(INDEX(Map!$D$2:$D$86,MATCH(D108,Map!$A$2:$A$86,0),0)="","N/A",E108*INDEX(Map!$D$2:$D$86,MATCH(D108,Map!$A$2:$A$86,0),0))</f>
        <v>N/A</v>
      </c>
      <c r="AA108" t="str">
        <f>INDEX(Map!$E$2:$E$86,MATCH(D108,Map!$A$2:$A$86,0),0)</f>
        <v>SCCT</v>
      </c>
    </row>
    <row r="109" spans="1:27" x14ac:dyDescent="0.25">
      <c r="A109" s="1" t="s">
        <v>21</v>
      </c>
      <c r="B109" s="1" t="s">
        <v>108</v>
      </c>
      <c r="C109" s="1">
        <v>24</v>
      </c>
      <c r="D109" s="1" t="s">
        <v>46</v>
      </c>
      <c r="E109" s="1">
        <v>0.7</v>
      </c>
      <c r="F109" s="1">
        <v>0</v>
      </c>
      <c r="G109" s="1">
        <v>0.7</v>
      </c>
      <c r="H109" s="1">
        <v>2</v>
      </c>
      <c r="I109" s="1">
        <v>8.6999999999999993</v>
      </c>
      <c r="J109" s="1">
        <v>13005</v>
      </c>
      <c r="K109" s="1">
        <v>7</v>
      </c>
      <c r="L109" s="1">
        <v>342.2</v>
      </c>
      <c r="M109" s="1">
        <v>30</v>
      </c>
      <c r="N109" s="1">
        <v>0</v>
      </c>
      <c r="O109" s="1">
        <v>1</v>
      </c>
      <c r="P109" s="1">
        <v>0</v>
      </c>
      <c r="Q109" s="1">
        <v>0</v>
      </c>
      <c r="R109" s="1">
        <v>44.5</v>
      </c>
      <c r="S109" s="1">
        <v>45.27</v>
      </c>
      <c r="T109" s="1">
        <v>30</v>
      </c>
      <c r="U109" s="3" t="str">
        <f t="shared" si="1"/>
        <v>2017Plan</v>
      </c>
      <c r="V109" s="2">
        <f>DATE(A109,INDEX(Map!$H$1:$H$12,MATCH(B109,Map!$G$1:$G$12,0),0),1)</f>
        <v>42401</v>
      </c>
      <c r="W109" t="str">
        <f>IF(AND(V109&gt;=Map!$K$2,V109&lt;=Map!$L$2),"Base",IF(AND(V109&gt;=Map!$K$3,V109&lt;=Map!$L$3),"Fcst","N/A"))</f>
        <v>N/A</v>
      </c>
      <c r="X109" t="str">
        <f>INDEX(Map!$B$2:$B$86,MATCH(D109,Map!$A$2:$A$86,0),0)</f>
        <v>Brown 10</v>
      </c>
      <c r="Y109" s="7">
        <f>IF(INDEX(Map!$C$2:$C$86,MATCH(D109,Map!$A$2:$A$86,0),0)="","N/A",E109*INDEX(Map!$C$2:$C$86,MATCH(D109,Map!$A$2:$A$86,0),0))</f>
        <v>0.7</v>
      </c>
      <c r="Z109" s="7" t="str">
        <f>IF(INDEX(Map!$D$2:$D$86,MATCH(D109,Map!$A$2:$A$86,0),0)="","N/A",E109*INDEX(Map!$D$2:$D$86,MATCH(D109,Map!$A$2:$A$86,0),0))</f>
        <v>N/A</v>
      </c>
      <c r="AA109" t="str">
        <f>INDEX(Map!$E$2:$E$86,MATCH(D109,Map!$A$2:$A$86,0),0)</f>
        <v>SCCT</v>
      </c>
    </row>
    <row r="110" spans="1:27" x14ac:dyDescent="0.25">
      <c r="A110" s="1" t="s">
        <v>21</v>
      </c>
      <c r="B110" s="1" t="s">
        <v>108</v>
      </c>
      <c r="C110" s="1">
        <v>25</v>
      </c>
      <c r="D110" s="1" t="s">
        <v>47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3" t="str">
        <f t="shared" si="1"/>
        <v>2017Plan</v>
      </c>
      <c r="V110" s="2">
        <f>DATE(A110,INDEX(Map!$H$1:$H$12,MATCH(B110,Map!$G$1:$G$12,0),0),1)</f>
        <v>42401</v>
      </c>
      <c r="W110" t="str">
        <f>IF(AND(V110&gt;=Map!$K$2,V110&lt;=Map!$L$2),"Base",IF(AND(V110&gt;=Map!$K$3,V110&lt;=Map!$L$3),"Fcst","N/A"))</f>
        <v>N/A</v>
      </c>
      <c r="X110" t="str">
        <f>INDEX(Map!$B$2:$B$86,MATCH(D110,Map!$A$2:$A$86,0),0)</f>
        <v>Brown 10</v>
      </c>
      <c r="Y110" s="7">
        <f>IF(INDEX(Map!$C$2:$C$86,MATCH(D110,Map!$A$2:$A$86,0),0)="","N/A",E110*INDEX(Map!$C$2:$C$86,MATCH(D110,Map!$A$2:$A$86,0),0))</f>
        <v>0</v>
      </c>
      <c r="Z110" s="7" t="str">
        <f>IF(INDEX(Map!$D$2:$D$86,MATCH(D110,Map!$A$2:$A$86,0),0)="","N/A",E110*INDEX(Map!$D$2:$D$86,MATCH(D110,Map!$A$2:$A$86,0),0))</f>
        <v>N/A</v>
      </c>
      <c r="AA110" t="str">
        <f>INDEX(Map!$E$2:$E$86,MATCH(D110,Map!$A$2:$A$86,0),0)</f>
        <v>SCCT</v>
      </c>
    </row>
    <row r="111" spans="1:27" x14ac:dyDescent="0.25">
      <c r="A111" s="1" t="s">
        <v>21</v>
      </c>
      <c r="B111" s="1" t="s">
        <v>108</v>
      </c>
      <c r="C111" s="1">
        <v>26</v>
      </c>
      <c r="D111" s="1" t="s">
        <v>48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3" t="str">
        <f t="shared" si="1"/>
        <v>2017Plan</v>
      </c>
      <c r="V111" s="2">
        <f>DATE(A111,INDEX(Map!$H$1:$H$12,MATCH(B111,Map!$G$1:$G$12,0),0),1)</f>
        <v>42401</v>
      </c>
      <c r="W111" t="str">
        <f>IF(AND(V111&gt;=Map!$K$2,V111&lt;=Map!$L$2),"Base",IF(AND(V111&gt;=Map!$K$3,V111&lt;=Map!$L$3),"Fcst","N/A"))</f>
        <v>N/A</v>
      </c>
      <c r="X111" t="str">
        <f>INDEX(Map!$B$2:$B$86,MATCH(D111,Map!$A$2:$A$86,0),0)</f>
        <v>Brown 11</v>
      </c>
      <c r="Y111" s="7">
        <f>IF(INDEX(Map!$C$2:$C$86,MATCH(D111,Map!$A$2:$A$86,0),0)="","N/A",E111*INDEX(Map!$C$2:$C$86,MATCH(D111,Map!$A$2:$A$86,0),0))</f>
        <v>0</v>
      </c>
      <c r="Z111" s="7" t="str">
        <f>IF(INDEX(Map!$D$2:$D$86,MATCH(D111,Map!$A$2:$A$86,0),0)="","N/A",E111*INDEX(Map!$D$2:$D$86,MATCH(D111,Map!$A$2:$A$86,0),0))</f>
        <v>N/A</v>
      </c>
      <c r="AA111" t="str">
        <f>INDEX(Map!$E$2:$E$86,MATCH(D111,Map!$A$2:$A$86,0),0)</f>
        <v>SCCT</v>
      </c>
    </row>
    <row r="112" spans="1:27" x14ac:dyDescent="0.25">
      <c r="A112" s="1" t="s">
        <v>21</v>
      </c>
      <c r="B112" s="1" t="s">
        <v>108</v>
      </c>
      <c r="C112" s="1">
        <v>27</v>
      </c>
      <c r="D112" s="1" t="s">
        <v>49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3" t="str">
        <f t="shared" si="1"/>
        <v>2017Plan</v>
      </c>
      <c r="V112" s="2">
        <f>DATE(A112,INDEX(Map!$H$1:$H$12,MATCH(B112,Map!$G$1:$G$12,0),0),1)</f>
        <v>42401</v>
      </c>
      <c r="W112" t="str">
        <f>IF(AND(V112&gt;=Map!$K$2,V112&lt;=Map!$L$2),"Base",IF(AND(V112&gt;=Map!$K$3,V112&lt;=Map!$L$3),"Fcst","N/A"))</f>
        <v>N/A</v>
      </c>
      <c r="X112" t="str">
        <f>INDEX(Map!$B$2:$B$86,MATCH(D112,Map!$A$2:$A$86,0),0)</f>
        <v>Brown 11</v>
      </c>
      <c r="Y112" s="7">
        <f>IF(INDEX(Map!$C$2:$C$86,MATCH(D112,Map!$A$2:$A$86,0),0)="","N/A",E112*INDEX(Map!$C$2:$C$86,MATCH(D112,Map!$A$2:$A$86,0),0))</f>
        <v>0</v>
      </c>
      <c r="Z112" s="7" t="str">
        <f>IF(INDEX(Map!$D$2:$D$86,MATCH(D112,Map!$A$2:$A$86,0),0)="","N/A",E112*INDEX(Map!$D$2:$D$86,MATCH(D112,Map!$A$2:$A$86,0),0))</f>
        <v>N/A</v>
      </c>
      <c r="AA112" t="str">
        <f>INDEX(Map!$E$2:$E$86,MATCH(D112,Map!$A$2:$A$86,0),0)</f>
        <v>SCCT</v>
      </c>
    </row>
    <row r="113" spans="1:27" x14ac:dyDescent="0.25">
      <c r="A113" s="1" t="s">
        <v>21</v>
      </c>
      <c r="B113" s="1" t="s">
        <v>108</v>
      </c>
      <c r="C113" s="1">
        <v>28</v>
      </c>
      <c r="D113" s="1" t="s">
        <v>50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3" t="str">
        <f t="shared" si="1"/>
        <v>2017Plan</v>
      </c>
      <c r="V113" s="2">
        <f>DATE(A113,INDEX(Map!$H$1:$H$12,MATCH(B113,Map!$G$1:$G$12,0),0),1)</f>
        <v>42401</v>
      </c>
      <c r="W113" t="str">
        <f>IF(AND(V113&gt;=Map!$K$2,V113&lt;=Map!$L$2),"Base",IF(AND(V113&gt;=Map!$K$3,V113&lt;=Map!$L$3),"Fcst","N/A"))</f>
        <v>N/A</v>
      </c>
      <c r="X113" t="str">
        <f>INDEX(Map!$B$2:$B$86,MATCH(D113,Map!$A$2:$A$86,0),0)</f>
        <v>Paddys Run 13</v>
      </c>
      <c r="Y113" s="7">
        <f>IF(INDEX(Map!$C$2:$C$86,MATCH(D113,Map!$A$2:$A$86,0),0)="","N/A",E113*INDEX(Map!$C$2:$C$86,MATCH(D113,Map!$A$2:$A$86,0),0))</f>
        <v>0</v>
      </c>
      <c r="Z113" s="7">
        <f>IF(INDEX(Map!$D$2:$D$86,MATCH(D113,Map!$A$2:$A$86,0),0)="","N/A",E113*INDEX(Map!$D$2:$D$86,MATCH(D113,Map!$A$2:$A$86,0),0))</f>
        <v>0</v>
      </c>
      <c r="AA113" t="str">
        <f>INDEX(Map!$E$2:$E$86,MATCH(D113,Map!$A$2:$A$86,0),0)</f>
        <v>SCCT</v>
      </c>
    </row>
    <row r="114" spans="1:27" x14ac:dyDescent="0.25">
      <c r="A114" s="1" t="s">
        <v>21</v>
      </c>
      <c r="B114" s="1" t="s">
        <v>108</v>
      </c>
      <c r="C114" s="1">
        <v>29</v>
      </c>
      <c r="D114" s="1" t="s">
        <v>51</v>
      </c>
      <c r="E114" s="1">
        <v>24.8</v>
      </c>
      <c r="F114" s="1">
        <v>0</v>
      </c>
      <c r="G114" s="1">
        <v>19.899999999999999</v>
      </c>
      <c r="H114" s="1">
        <v>16</v>
      </c>
      <c r="I114" s="1">
        <v>258.5</v>
      </c>
      <c r="J114" s="1">
        <v>10429</v>
      </c>
      <c r="K114" s="1">
        <v>144</v>
      </c>
      <c r="L114" s="1">
        <v>342.2</v>
      </c>
      <c r="M114" s="1">
        <v>885</v>
      </c>
      <c r="N114" s="1">
        <v>1</v>
      </c>
      <c r="O114" s="1">
        <v>2</v>
      </c>
      <c r="P114" s="1">
        <v>0</v>
      </c>
      <c r="Q114" s="1">
        <v>0</v>
      </c>
      <c r="R114" s="1">
        <v>35.69</v>
      </c>
      <c r="S114" s="1">
        <v>35.79</v>
      </c>
      <c r="T114" s="1">
        <v>887</v>
      </c>
      <c r="U114" s="3" t="str">
        <f t="shared" si="1"/>
        <v>2017Plan</v>
      </c>
      <c r="V114" s="2">
        <f>DATE(A114,INDEX(Map!$H$1:$H$12,MATCH(B114,Map!$G$1:$G$12,0),0),1)</f>
        <v>42401</v>
      </c>
      <c r="W114" t="str">
        <f>IF(AND(V114&gt;=Map!$K$2,V114&lt;=Map!$L$2),"Base",IF(AND(V114&gt;=Map!$K$3,V114&lt;=Map!$L$3),"Fcst","N/A"))</f>
        <v>N/A</v>
      </c>
      <c r="X114" t="str">
        <f>INDEX(Map!$B$2:$B$86,MATCH(D114,Map!$A$2:$A$86,0),0)</f>
        <v>Trimble Co 05</v>
      </c>
      <c r="Y114" s="7">
        <f>IF(INDEX(Map!$C$2:$C$86,MATCH(D114,Map!$A$2:$A$86,0),0)="","N/A",E114*INDEX(Map!$C$2:$C$86,MATCH(D114,Map!$A$2:$A$86,0),0))</f>
        <v>17.608000000000001</v>
      </c>
      <c r="Z114" s="7">
        <f>IF(INDEX(Map!$D$2:$D$86,MATCH(D114,Map!$A$2:$A$86,0),0)="","N/A",E114*INDEX(Map!$D$2:$D$86,MATCH(D114,Map!$A$2:$A$86,0),0))</f>
        <v>7.1919999999999993</v>
      </c>
      <c r="AA114" t="str">
        <f>INDEX(Map!$E$2:$E$86,MATCH(D114,Map!$A$2:$A$86,0),0)</f>
        <v>SCCT</v>
      </c>
    </row>
    <row r="115" spans="1:27" x14ac:dyDescent="0.25">
      <c r="A115" s="1" t="s">
        <v>21</v>
      </c>
      <c r="B115" s="1" t="s">
        <v>108</v>
      </c>
      <c r="C115" s="1">
        <v>30</v>
      </c>
      <c r="D115" s="1" t="s">
        <v>52</v>
      </c>
      <c r="E115" s="1">
        <v>15</v>
      </c>
      <c r="F115" s="1">
        <v>0</v>
      </c>
      <c r="G115" s="1">
        <v>12</v>
      </c>
      <c r="H115" s="1">
        <v>12</v>
      </c>
      <c r="I115" s="1">
        <v>156.4</v>
      </c>
      <c r="J115" s="1">
        <v>10425</v>
      </c>
      <c r="K115" s="1">
        <v>87</v>
      </c>
      <c r="L115" s="1">
        <v>342.2</v>
      </c>
      <c r="M115" s="1">
        <v>535</v>
      </c>
      <c r="N115" s="1">
        <v>1</v>
      </c>
      <c r="O115" s="1">
        <v>2</v>
      </c>
      <c r="P115" s="1">
        <v>0</v>
      </c>
      <c r="Q115" s="1">
        <v>0</v>
      </c>
      <c r="R115" s="1">
        <v>35.68</v>
      </c>
      <c r="S115" s="1">
        <v>35.799999999999997</v>
      </c>
      <c r="T115" s="1">
        <v>537</v>
      </c>
      <c r="U115" s="3" t="str">
        <f t="shared" si="1"/>
        <v>2017Plan</v>
      </c>
      <c r="V115" s="2">
        <f>DATE(A115,INDEX(Map!$H$1:$H$12,MATCH(B115,Map!$G$1:$G$12,0),0),1)</f>
        <v>42401</v>
      </c>
      <c r="W115" t="str">
        <f>IF(AND(V115&gt;=Map!$K$2,V115&lt;=Map!$L$2),"Base",IF(AND(V115&gt;=Map!$K$3,V115&lt;=Map!$L$3),"Fcst","N/A"))</f>
        <v>N/A</v>
      </c>
      <c r="X115" t="str">
        <f>INDEX(Map!$B$2:$B$86,MATCH(D115,Map!$A$2:$A$86,0),0)</f>
        <v>Trimble Co 06</v>
      </c>
      <c r="Y115" s="7">
        <f>IF(INDEX(Map!$C$2:$C$86,MATCH(D115,Map!$A$2:$A$86,0),0)="","N/A",E115*INDEX(Map!$C$2:$C$86,MATCH(D115,Map!$A$2:$A$86,0),0))</f>
        <v>10.649999999999999</v>
      </c>
      <c r="Z115" s="7">
        <f>IF(INDEX(Map!$D$2:$D$86,MATCH(D115,Map!$A$2:$A$86,0),0)="","N/A",E115*INDEX(Map!$D$2:$D$86,MATCH(D115,Map!$A$2:$A$86,0),0))</f>
        <v>4.3499999999999996</v>
      </c>
      <c r="AA115" t="str">
        <f>INDEX(Map!$E$2:$E$86,MATCH(D115,Map!$A$2:$A$86,0),0)</f>
        <v>SCCT</v>
      </c>
    </row>
    <row r="116" spans="1:27" x14ac:dyDescent="0.25">
      <c r="A116" s="1" t="s">
        <v>21</v>
      </c>
      <c r="B116" s="1" t="s">
        <v>108</v>
      </c>
      <c r="C116" s="1">
        <v>31</v>
      </c>
      <c r="D116" s="1" t="s">
        <v>53</v>
      </c>
      <c r="E116" s="1">
        <v>9.3000000000000007</v>
      </c>
      <c r="F116" s="1">
        <v>0</v>
      </c>
      <c r="G116" s="1">
        <v>7.4</v>
      </c>
      <c r="H116" s="1">
        <v>10</v>
      </c>
      <c r="I116" s="1">
        <v>96.7</v>
      </c>
      <c r="J116" s="1">
        <v>10438</v>
      </c>
      <c r="K116" s="1">
        <v>54</v>
      </c>
      <c r="L116" s="1">
        <v>342.2</v>
      </c>
      <c r="M116" s="1">
        <v>331</v>
      </c>
      <c r="N116" s="1">
        <v>0</v>
      </c>
      <c r="O116" s="1">
        <v>2</v>
      </c>
      <c r="P116" s="1">
        <v>0</v>
      </c>
      <c r="Q116" s="1">
        <v>0</v>
      </c>
      <c r="R116" s="1">
        <v>35.72</v>
      </c>
      <c r="S116" s="1">
        <v>35.880000000000003</v>
      </c>
      <c r="T116" s="1">
        <v>332</v>
      </c>
      <c r="U116" s="3" t="str">
        <f t="shared" si="1"/>
        <v>2017Plan</v>
      </c>
      <c r="V116" s="2">
        <f>DATE(A116,INDEX(Map!$H$1:$H$12,MATCH(B116,Map!$G$1:$G$12,0),0),1)</f>
        <v>42401</v>
      </c>
      <c r="W116" t="str">
        <f>IF(AND(V116&gt;=Map!$K$2,V116&lt;=Map!$L$2),"Base",IF(AND(V116&gt;=Map!$K$3,V116&lt;=Map!$L$3),"Fcst","N/A"))</f>
        <v>N/A</v>
      </c>
      <c r="X116" t="str">
        <f>INDEX(Map!$B$2:$B$86,MATCH(D116,Map!$A$2:$A$86,0),0)</f>
        <v>Trimble Co 07</v>
      </c>
      <c r="Y116" s="7">
        <f>IF(INDEX(Map!$C$2:$C$86,MATCH(D116,Map!$A$2:$A$86,0),0)="","N/A",E116*INDEX(Map!$C$2:$C$86,MATCH(D116,Map!$A$2:$A$86,0),0))</f>
        <v>5.8590000000000009</v>
      </c>
      <c r="Z116" s="7">
        <f>IF(INDEX(Map!$D$2:$D$86,MATCH(D116,Map!$A$2:$A$86,0),0)="","N/A",E116*INDEX(Map!$D$2:$D$86,MATCH(D116,Map!$A$2:$A$86,0),0))</f>
        <v>3.4410000000000003</v>
      </c>
      <c r="AA116" t="str">
        <f>INDEX(Map!$E$2:$E$86,MATCH(D116,Map!$A$2:$A$86,0),0)</f>
        <v>SCCT</v>
      </c>
    </row>
    <row r="117" spans="1:27" x14ac:dyDescent="0.25">
      <c r="A117" s="1" t="s">
        <v>21</v>
      </c>
      <c r="B117" s="1" t="s">
        <v>108</v>
      </c>
      <c r="C117" s="1">
        <v>32</v>
      </c>
      <c r="D117" s="1" t="s">
        <v>54</v>
      </c>
      <c r="E117" s="1">
        <v>1.1000000000000001</v>
      </c>
      <c r="F117" s="1">
        <v>0</v>
      </c>
      <c r="G117" s="1">
        <v>0.9</v>
      </c>
      <c r="H117" s="1">
        <v>2</v>
      </c>
      <c r="I117" s="1">
        <v>11.1</v>
      </c>
      <c r="J117" s="1">
        <v>10333</v>
      </c>
      <c r="K117" s="1">
        <v>6</v>
      </c>
      <c r="L117" s="1">
        <v>342.2</v>
      </c>
      <c r="M117" s="1">
        <v>38</v>
      </c>
      <c r="N117" s="1">
        <v>0</v>
      </c>
      <c r="O117" s="1">
        <v>0</v>
      </c>
      <c r="P117" s="1">
        <v>0</v>
      </c>
      <c r="Q117" s="1">
        <v>0</v>
      </c>
      <c r="R117" s="1">
        <v>35.36</v>
      </c>
      <c r="S117" s="1">
        <v>35.61</v>
      </c>
      <c r="T117" s="1">
        <v>38</v>
      </c>
      <c r="U117" s="3" t="str">
        <f t="shared" si="1"/>
        <v>2017Plan</v>
      </c>
      <c r="V117" s="2">
        <f>DATE(A117,INDEX(Map!$H$1:$H$12,MATCH(B117,Map!$G$1:$G$12,0),0),1)</f>
        <v>42401</v>
      </c>
      <c r="W117" t="str">
        <f>IF(AND(V117&gt;=Map!$K$2,V117&lt;=Map!$L$2),"Base",IF(AND(V117&gt;=Map!$K$3,V117&lt;=Map!$L$3),"Fcst","N/A"))</f>
        <v>N/A</v>
      </c>
      <c r="X117" t="str">
        <f>INDEX(Map!$B$2:$B$86,MATCH(D117,Map!$A$2:$A$86,0),0)</f>
        <v>Trimble Co 08</v>
      </c>
      <c r="Y117" s="7">
        <f>IF(INDEX(Map!$C$2:$C$86,MATCH(D117,Map!$A$2:$A$86,0),0)="","N/A",E117*INDEX(Map!$C$2:$C$86,MATCH(D117,Map!$A$2:$A$86,0),0))</f>
        <v>0.69300000000000006</v>
      </c>
      <c r="Z117" s="7">
        <f>IF(INDEX(Map!$D$2:$D$86,MATCH(D117,Map!$A$2:$A$86,0),0)="","N/A",E117*INDEX(Map!$D$2:$D$86,MATCH(D117,Map!$A$2:$A$86,0),0))</f>
        <v>0.40700000000000003</v>
      </c>
      <c r="AA117" t="str">
        <f>INDEX(Map!$E$2:$E$86,MATCH(D117,Map!$A$2:$A$86,0),0)</f>
        <v>SCCT</v>
      </c>
    </row>
    <row r="118" spans="1:27" x14ac:dyDescent="0.25">
      <c r="A118" s="1" t="s">
        <v>21</v>
      </c>
      <c r="B118" s="1" t="s">
        <v>108</v>
      </c>
      <c r="C118" s="1">
        <v>33</v>
      </c>
      <c r="D118" s="1" t="s">
        <v>55</v>
      </c>
      <c r="E118" s="1">
        <v>7.2</v>
      </c>
      <c r="F118" s="1">
        <v>0</v>
      </c>
      <c r="G118" s="1">
        <v>5.8</v>
      </c>
      <c r="H118" s="1">
        <v>8</v>
      </c>
      <c r="I118" s="1">
        <v>75.5</v>
      </c>
      <c r="J118" s="1">
        <v>10427</v>
      </c>
      <c r="K118" s="1">
        <v>42</v>
      </c>
      <c r="L118" s="1">
        <v>342.2</v>
      </c>
      <c r="M118" s="1">
        <v>258</v>
      </c>
      <c r="N118" s="1">
        <v>0</v>
      </c>
      <c r="O118" s="1">
        <v>1</v>
      </c>
      <c r="P118" s="1">
        <v>0</v>
      </c>
      <c r="Q118" s="1">
        <v>0</v>
      </c>
      <c r="R118" s="1">
        <v>35.68</v>
      </c>
      <c r="S118" s="1">
        <v>35.840000000000003</v>
      </c>
      <c r="T118" s="1">
        <v>259</v>
      </c>
      <c r="U118" s="3" t="str">
        <f t="shared" si="1"/>
        <v>2017Plan</v>
      </c>
      <c r="V118" s="2">
        <f>DATE(A118,INDEX(Map!$H$1:$H$12,MATCH(B118,Map!$G$1:$G$12,0),0),1)</f>
        <v>42401</v>
      </c>
      <c r="W118" t="str">
        <f>IF(AND(V118&gt;=Map!$K$2,V118&lt;=Map!$L$2),"Base",IF(AND(V118&gt;=Map!$K$3,V118&lt;=Map!$L$3),"Fcst","N/A"))</f>
        <v>N/A</v>
      </c>
      <c r="X118" t="str">
        <f>INDEX(Map!$B$2:$B$86,MATCH(D118,Map!$A$2:$A$86,0),0)</f>
        <v>Trimble Co 09</v>
      </c>
      <c r="Y118" s="7">
        <f>IF(INDEX(Map!$C$2:$C$86,MATCH(D118,Map!$A$2:$A$86,0),0)="","N/A",E118*INDEX(Map!$C$2:$C$86,MATCH(D118,Map!$A$2:$A$86,0),0))</f>
        <v>4.5360000000000005</v>
      </c>
      <c r="Z118" s="7">
        <f>IF(INDEX(Map!$D$2:$D$86,MATCH(D118,Map!$A$2:$A$86,0),0)="","N/A",E118*INDEX(Map!$D$2:$D$86,MATCH(D118,Map!$A$2:$A$86,0),0))</f>
        <v>2.6640000000000001</v>
      </c>
      <c r="AA118" t="str">
        <f>INDEX(Map!$E$2:$E$86,MATCH(D118,Map!$A$2:$A$86,0),0)</f>
        <v>SCCT</v>
      </c>
    </row>
    <row r="119" spans="1:27" x14ac:dyDescent="0.25">
      <c r="A119" s="1" t="s">
        <v>21</v>
      </c>
      <c r="B119" s="1" t="s">
        <v>108</v>
      </c>
      <c r="C119" s="1">
        <v>34</v>
      </c>
      <c r="D119" s="1" t="s">
        <v>56</v>
      </c>
      <c r="E119" s="1">
        <v>0.4</v>
      </c>
      <c r="F119" s="1">
        <v>0</v>
      </c>
      <c r="G119" s="1">
        <v>0.3</v>
      </c>
      <c r="H119" s="1">
        <v>1</v>
      </c>
      <c r="I119" s="1">
        <v>3.7</v>
      </c>
      <c r="J119" s="1">
        <v>10333</v>
      </c>
      <c r="K119" s="1">
        <v>2</v>
      </c>
      <c r="L119" s="1">
        <v>342.2</v>
      </c>
      <c r="M119" s="1">
        <v>13</v>
      </c>
      <c r="N119" s="1">
        <v>0</v>
      </c>
      <c r="O119" s="1">
        <v>0</v>
      </c>
      <c r="P119" s="1">
        <v>0</v>
      </c>
      <c r="Q119" s="1">
        <v>0</v>
      </c>
      <c r="R119" s="1">
        <v>35.36</v>
      </c>
      <c r="S119" s="1">
        <v>35.79</v>
      </c>
      <c r="T119" s="1">
        <v>13</v>
      </c>
      <c r="U119" s="3" t="str">
        <f t="shared" si="1"/>
        <v>2017Plan</v>
      </c>
      <c r="V119" s="2">
        <f>DATE(A119,INDEX(Map!$H$1:$H$12,MATCH(B119,Map!$G$1:$G$12,0),0),1)</f>
        <v>42401</v>
      </c>
      <c r="W119" t="str">
        <f>IF(AND(V119&gt;=Map!$K$2,V119&lt;=Map!$L$2),"Base",IF(AND(V119&gt;=Map!$K$3,V119&lt;=Map!$L$3),"Fcst","N/A"))</f>
        <v>N/A</v>
      </c>
      <c r="X119" t="str">
        <f>INDEX(Map!$B$2:$B$86,MATCH(D119,Map!$A$2:$A$86,0),0)</f>
        <v>Trimble Co 10</v>
      </c>
      <c r="Y119" s="7">
        <f>IF(INDEX(Map!$C$2:$C$86,MATCH(D119,Map!$A$2:$A$86,0),0)="","N/A",E119*INDEX(Map!$C$2:$C$86,MATCH(D119,Map!$A$2:$A$86,0),0))</f>
        <v>0.252</v>
      </c>
      <c r="Z119" s="7">
        <f>IF(INDEX(Map!$D$2:$D$86,MATCH(D119,Map!$A$2:$A$86,0),0)="","N/A",E119*INDEX(Map!$D$2:$D$86,MATCH(D119,Map!$A$2:$A$86,0),0))</f>
        <v>0.14799999999999999</v>
      </c>
      <c r="AA119" t="str">
        <f>INDEX(Map!$E$2:$E$86,MATCH(D119,Map!$A$2:$A$86,0),0)</f>
        <v>SCCT</v>
      </c>
    </row>
    <row r="120" spans="1:27" x14ac:dyDescent="0.25">
      <c r="A120" s="1" t="s">
        <v>21</v>
      </c>
      <c r="B120" s="1" t="s">
        <v>108</v>
      </c>
      <c r="C120" s="1">
        <v>35</v>
      </c>
      <c r="D120" s="1" t="s">
        <v>57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3" t="str">
        <f t="shared" si="1"/>
        <v>2017Plan</v>
      </c>
      <c r="V120" s="2">
        <f>DATE(A120,INDEX(Map!$H$1:$H$12,MATCH(B120,Map!$G$1:$G$12,0),0),1)</f>
        <v>42401</v>
      </c>
      <c r="W120" t="str">
        <f>IF(AND(V120&gt;=Map!$K$2,V120&lt;=Map!$L$2),"Base",IF(AND(V120&gt;=Map!$K$3,V120&lt;=Map!$L$3),"Fcst","N/A"))</f>
        <v>N/A</v>
      </c>
      <c r="X120" t="str">
        <f>INDEX(Map!$B$2:$B$86,MATCH(D120,Map!$A$2:$A$86,0),0)</f>
        <v>Cane Run 11</v>
      </c>
      <c r="Y120" s="7" t="str">
        <f>IF(INDEX(Map!$C$2:$C$86,MATCH(D120,Map!$A$2:$A$86,0),0)="","N/A",E120*INDEX(Map!$C$2:$C$86,MATCH(D120,Map!$A$2:$A$86,0),0))</f>
        <v>N/A</v>
      </c>
      <c r="Z120" s="7">
        <f>IF(INDEX(Map!$D$2:$D$86,MATCH(D120,Map!$A$2:$A$86,0),0)="","N/A",E120*INDEX(Map!$D$2:$D$86,MATCH(D120,Map!$A$2:$A$86,0),0))</f>
        <v>0</v>
      </c>
      <c r="AA120" t="str">
        <f>INDEX(Map!$E$2:$E$86,MATCH(D120,Map!$A$2:$A$86,0),0)</f>
        <v>SCCT</v>
      </c>
    </row>
    <row r="121" spans="1:27" x14ac:dyDescent="0.25">
      <c r="A121" s="1" t="s">
        <v>21</v>
      </c>
      <c r="B121" s="1" t="s">
        <v>108</v>
      </c>
      <c r="C121" s="1">
        <v>36</v>
      </c>
      <c r="D121" s="1" t="s">
        <v>58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3" t="str">
        <f t="shared" si="1"/>
        <v>2017Plan</v>
      </c>
      <c r="V121" s="2">
        <f>DATE(A121,INDEX(Map!$H$1:$H$12,MATCH(B121,Map!$G$1:$G$12,0),0),1)</f>
        <v>42401</v>
      </c>
      <c r="W121" t="str">
        <f>IF(AND(V121&gt;=Map!$K$2,V121&lt;=Map!$L$2),"Base",IF(AND(V121&gt;=Map!$K$3,V121&lt;=Map!$L$3),"Fcst","N/A"))</f>
        <v>N/A</v>
      </c>
      <c r="X121" t="str">
        <f>INDEX(Map!$B$2:$B$86,MATCH(D121,Map!$A$2:$A$86,0),0)</f>
        <v>Haefling</v>
      </c>
      <c r="Y121" s="7">
        <f>IF(INDEX(Map!$C$2:$C$86,MATCH(D121,Map!$A$2:$A$86,0),0)="","N/A",E121*INDEX(Map!$C$2:$C$86,MATCH(D121,Map!$A$2:$A$86,0),0))</f>
        <v>0</v>
      </c>
      <c r="Z121" s="7" t="str">
        <f>IF(INDEX(Map!$D$2:$D$86,MATCH(D121,Map!$A$2:$A$86,0),0)="","N/A",E121*INDEX(Map!$D$2:$D$86,MATCH(D121,Map!$A$2:$A$86,0),0))</f>
        <v>N/A</v>
      </c>
      <c r="AA121" t="str">
        <f>INDEX(Map!$E$2:$E$86,MATCH(D121,Map!$A$2:$A$86,0),0)</f>
        <v>SCCT</v>
      </c>
    </row>
    <row r="122" spans="1:27" x14ac:dyDescent="0.25">
      <c r="A122" s="1" t="s">
        <v>21</v>
      </c>
      <c r="B122" s="1" t="s">
        <v>108</v>
      </c>
      <c r="C122" s="1">
        <v>37</v>
      </c>
      <c r="D122" s="1" t="s">
        <v>59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3" t="str">
        <f t="shared" si="1"/>
        <v>2017Plan</v>
      </c>
      <c r="V122" s="2">
        <f>DATE(A122,INDEX(Map!$H$1:$H$12,MATCH(B122,Map!$G$1:$G$12,0),0),1)</f>
        <v>42401</v>
      </c>
      <c r="W122" t="str">
        <f>IF(AND(V122&gt;=Map!$K$2,V122&lt;=Map!$L$2),"Base",IF(AND(V122&gt;=Map!$K$3,V122&lt;=Map!$L$3),"Fcst","N/A"))</f>
        <v>N/A</v>
      </c>
      <c r="X122" t="str">
        <f>INDEX(Map!$B$2:$B$86,MATCH(D122,Map!$A$2:$A$86,0),0)</f>
        <v>Paddys Run 11</v>
      </c>
      <c r="Y122" s="7" t="str">
        <f>IF(INDEX(Map!$C$2:$C$86,MATCH(D122,Map!$A$2:$A$86,0),0)="","N/A",E122*INDEX(Map!$C$2:$C$86,MATCH(D122,Map!$A$2:$A$86,0),0))</f>
        <v>N/A</v>
      </c>
      <c r="Z122" s="7">
        <f>IF(INDEX(Map!$D$2:$D$86,MATCH(D122,Map!$A$2:$A$86,0),0)="","N/A",E122*INDEX(Map!$D$2:$D$86,MATCH(D122,Map!$A$2:$A$86,0),0))</f>
        <v>0</v>
      </c>
      <c r="AA122" t="str">
        <f>INDEX(Map!$E$2:$E$86,MATCH(D122,Map!$A$2:$A$86,0),0)</f>
        <v>SCCT</v>
      </c>
    </row>
    <row r="123" spans="1:27" x14ac:dyDescent="0.25">
      <c r="A123" s="1" t="s">
        <v>21</v>
      </c>
      <c r="B123" s="1" t="s">
        <v>108</v>
      </c>
      <c r="C123" s="1">
        <v>38</v>
      </c>
      <c r="D123" s="1" t="s">
        <v>60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3" t="str">
        <f t="shared" si="1"/>
        <v>2017Plan</v>
      </c>
      <c r="V123" s="2">
        <f>DATE(A123,INDEX(Map!$H$1:$H$12,MATCH(B123,Map!$G$1:$G$12,0),0),1)</f>
        <v>42401</v>
      </c>
      <c r="W123" t="str">
        <f>IF(AND(V123&gt;=Map!$K$2,V123&lt;=Map!$L$2),"Base",IF(AND(V123&gt;=Map!$K$3,V123&lt;=Map!$L$3),"Fcst","N/A"))</f>
        <v>N/A</v>
      </c>
      <c r="X123" t="str">
        <f>INDEX(Map!$B$2:$B$86,MATCH(D123,Map!$A$2:$A$86,0),0)</f>
        <v>Paddys Run 12</v>
      </c>
      <c r="Y123" s="7" t="str">
        <f>IF(INDEX(Map!$C$2:$C$86,MATCH(D123,Map!$A$2:$A$86,0),0)="","N/A",E123*INDEX(Map!$C$2:$C$86,MATCH(D123,Map!$A$2:$A$86,0),0))</f>
        <v>N/A</v>
      </c>
      <c r="Z123" s="7">
        <f>IF(INDEX(Map!$D$2:$D$86,MATCH(D123,Map!$A$2:$A$86,0),0)="","N/A",E123*INDEX(Map!$D$2:$D$86,MATCH(D123,Map!$A$2:$A$86,0),0))</f>
        <v>0</v>
      </c>
      <c r="AA123" t="str">
        <f>INDEX(Map!$E$2:$E$86,MATCH(D123,Map!$A$2:$A$86,0),0)</f>
        <v>SCCT</v>
      </c>
    </row>
    <row r="124" spans="1:27" x14ac:dyDescent="0.25">
      <c r="A124" s="1" t="s">
        <v>21</v>
      </c>
      <c r="B124" s="1" t="s">
        <v>108</v>
      </c>
      <c r="C124" s="1">
        <v>39</v>
      </c>
      <c r="D124" s="1" t="s">
        <v>61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3" t="str">
        <f t="shared" si="1"/>
        <v>2017Plan</v>
      </c>
      <c r="V124" s="2">
        <f>DATE(A124,INDEX(Map!$H$1:$H$12,MATCH(B124,Map!$G$1:$G$12,0),0),1)</f>
        <v>42401</v>
      </c>
      <c r="W124" t="str">
        <f>IF(AND(V124&gt;=Map!$K$2,V124&lt;=Map!$L$2),"Base",IF(AND(V124&gt;=Map!$K$3,V124&lt;=Map!$L$3),"Fcst","N/A"))</f>
        <v>N/A</v>
      </c>
      <c r="X124" t="str">
        <f>INDEX(Map!$B$2:$B$86,MATCH(D124,Map!$A$2:$A$86,0),0)</f>
        <v>Zorn 1</v>
      </c>
      <c r="Y124" s="7" t="str">
        <f>IF(INDEX(Map!$C$2:$C$86,MATCH(D124,Map!$A$2:$A$86,0),0)="","N/A",E124*INDEX(Map!$C$2:$C$86,MATCH(D124,Map!$A$2:$A$86,0),0))</f>
        <v>N/A</v>
      </c>
      <c r="Z124" s="7">
        <f>IF(INDEX(Map!$D$2:$D$86,MATCH(D124,Map!$A$2:$A$86,0),0)="","N/A",E124*INDEX(Map!$D$2:$D$86,MATCH(D124,Map!$A$2:$A$86,0),0))</f>
        <v>0</v>
      </c>
      <c r="AA124" t="str">
        <f>INDEX(Map!$E$2:$E$86,MATCH(D124,Map!$A$2:$A$86,0),0)</f>
        <v>SCCT</v>
      </c>
    </row>
    <row r="125" spans="1:27" x14ac:dyDescent="0.25">
      <c r="A125" s="1" t="s">
        <v>21</v>
      </c>
      <c r="B125" s="1" t="s">
        <v>108</v>
      </c>
      <c r="C125" s="1">
        <v>40</v>
      </c>
      <c r="D125" s="1" t="s">
        <v>62</v>
      </c>
      <c r="E125" s="1">
        <v>18.3</v>
      </c>
      <c r="F125" s="1">
        <v>0</v>
      </c>
      <c r="G125" s="1">
        <v>83.3</v>
      </c>
      <c r="H125" s="1">
        <v>20</v>
      </c>
      <c r="I125" s="1" t="s">
        <v>63</v>
      </c>
      <c r="J125" s="1" t="s">
        <v>63</v>
      </c>
      <c r="K125" s="1">
        <v>587</v>
      </c>
      <c r="L125" s="1">
        <v>0</v>
      </c>
      <c r="M125" s="1">
        <v>0</v>
      </c>
      <c r="N125" s="1" t="s">
        <v>63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3" t="str">
        <f t="shared" si="1"/>
        <v>2017Plan</v>
      </c>
      <c r="V125" s="2">
        <f>DATE(A125,INDEX(Map!$H$1:$H$12,MATCH(B125,Map!$G$1:$G$12,0),0),1)</f>
        <v>42401</v>
      </c>
      <c r="W125" t="str">
        <f>IF(AND(V125&gt;=Map!$K$2,V125&lt;=Map!$L$2),"Base",IF(AND(V125&gt;=Map!$K$3,V125&lt;=Map!$L$3),"Fcst","N/A"))</f>
        <v>N/A</v>
      </c>
      <c r="X125" t="str">
        <f>INDEX(Map!$B$2:$B$86,MATCH(D125,Map!$A$2:$A$86,0),0)</f>
        <v>Dix Dam</v>
      </c>
      <c r="Y125" s="7">
        <f>IF(INDEX(Map!$C$2:$C$86,MATCH(D125,Map!$A$2:$A$86,0),0)="","N/A",E125*INDEX(Map!$C$2:$C$86,MATCH(D125,Map!$A$2:$A$86,0),0))</f>
        <v>18.3</v>
      </c>
      <c r="Z125" s="7" t="str">
        <f>IF(INDEX(Map!$D$2:$D$86,MATCH(D125,Map!$A$2:$A$86,0),0)="","N/A",E125*INDEX(Map!$D$2:$D$86,MATCH(D125,Map!$A$2:$A$86,0),0))</f>
        <v>N/A</v>
      </c>
      <c r="AA125" t="str">
        <f>INDEX(Map!$E$2:$E$86,MATCH(D125,Map!$A$2:$A$86,0),0)</f>
        <v>Hydro</v>
      </c>
    </row>
    <row r="126" spans="1:27" x14ac:dyDescent="0.25">
      <c r="A126" s="1" t="s">
        <v>21</v>
      </c>
      <c r="B126" s="1" t="s">
        <v>108</v>
      </c>
      <c r="C126" s="1">
        <v>41</v>
      </c>
      <c r="D126" s="1" t="s">
        <v>64</v>
      </c>
      <c r="E126" s="1">
        <v>17.3</v>
      </c>
      <c r="F126" s="1">
        <v>0</v>
      </c>
      <c r="G126" s="1">
        <v>100</v>
      </c>
      <c r="H126" s="1">
        <v>0</v>
      </c>
      <c r="I126" s="1" t="s">
        <v>63</v>
      </c>
      <c r="J126" s="1" t="s">
        <v>63</v>
      </c>
      <c r="K126" s="1">
        <v>696</v>
      </c>
      <c r="L126" s="1">
        <v>0</v>
      </c>
      <c r="M126" s="1">
        <v>0</v>
      </c>
      <c r="N126" s="1" t="s">
        <v>63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3" t="str">
        <f t="shared" si="1"/>
        <v>2017Plan</v>
      </c>
      <c r="V126" s="2">
        <f>DATE(A126,INDEX(Map!$H$1:$H$12,MATCH(B126,Map!$G$1:$G$12,0),0),1)</f>
        <v>42401</v>
      </c>
      <c r="W126" t="str">
        <f>IF(AND(V126&gt;=Map!$K$2,V126&lt;=Map!$L$2),"Base",IF(AND(V126&gt;=Map!$K$3,V126&lt;=Map!$L$3),"Fcst","N/A"))</f>
        <v>N/A</v>
      </c>
      <c r="X126" t="str">
        <f>INDEX(Map!$B$2:$B$86,MATCH(D126,Map!$A$2:$A$86,0),0)</f>
        <v>Ohio Falls</v>
      </c>
      <c r="Y126" s="7" t="str">
        <f>IF(INDEX(Map!$C$2:$C$86,MATCH(D126,Map!$A$2:$A$86,0),0)="","N/A",E126*INDEX(Map!$C$2:$C$86,MATCH(D126,Map!$A$2:$A$86,0),0))</f>
        <v>N/A</v>
      </c>
      <c r="Z126" s="7">
        <f>IF(INDEX(Map!$D$2:$D$86,MATCH(D126,Map!$A$2:$A$86,0),0)="","N/A",E126*INDEX(Map!$D$2:$D$86,MATCH(D126,Map!$A$2:$A$86,0),0))</f>
        <v>17.3</v>
      </c>
      <c r="AA126" t="str">
        <f>INDEX(Map!$E$2:$E$86,MATCH(D126,Map!$A$2:$A$86,0),0)</f>
        <v>Hydro</v>
      </c>
    </row>
    <row r="127" spans="1:27" x14ac:dyDescent="0.25">
      <c r="A127" s="1" t="s">
        <v>21</v>
      </c>
      <c r="B127" s="1" t="s">
        <v>108</v>
      </c>
      <c r="C127" s="1">
        <v>42</v>
      </c>
      <c r="D127" s="1" t="s">
        <v>65</v>
      </c>
      <c r="E127" s="1">
        <v>0</v>
      </c>
      <c r="F127" s="1">
        <v>0</v>
      </c>
      <c r="G127" s="1">
        <v>0</v>
      </c>
      <c r="H127" s="1">
        <v>0</v>
      </c>
      <c r="I127" s="1" t="s">
        <v>63</v>
      </c>
      <c r="J127" s="1" t="s">
        <v>63</v>
      </c>
      <c r="K127" s="1">
        <v>0</v>
      </c>
      <c r="L127" s="1">
        <v>0</v>
      </c>
      <c r="M127" s="1">
        <v>0</v>
      </c>
      <c r="N127" s="1" t="s">
        <v>63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3" t="str">
        <f t="shared" si="1"/>
        <v>2017Plan</v>
      </c>
      <c r="V127" s="2">
        <f>DATE(A127,INDEX(Map!$H$1:$H$12,MATCH(B127,Map!$G$1:$G$12,0),0),1)</f>
        <v>42401</v>
      </c>
      <c r="W127" t="str">
        <f>IF(AND(V127&gt;=Map!$K$2,V127&lt;=Map!$L$2),"Base",IF(AND(V127&gt;=Map!$K$3,V127&lt;=Map!$L$3),"Fcst","N/A"))</f>
        <v>N/A</v>
      </c>
      <c r="X127" t="str">
        <f>INDEX(Map!$B$2:$B$86,MATCH(D127,Map!$A$2:$A$86,0),0)</f>
        <v>Brown Solar</v>
      </c>
      <c r="Y127" s="7">
        <f>IF(INDEX(Map!$C$2:$C$86,MATCH(D127,Map!$A$2:$A$86,0),0)="","N/A",E127*INDEX(Map!$C$2:$C$86,MATCH(D127,Map!$A$2:$A$86,0),0))</f>
        <v>0</v>
      </c>
      <c r="Z127" s="7">
        <f>IF(INDEX(Map!$D$2:$D$86,MATCH(D127,Map!$A$2:$A$86,0),0)="","N/A",E127*INDEX(Map!$D$2:$D$86,MATCH(D127,Map!$A$2:$A$86,0),0))</f>
        <v>0</v>
      </c>
      <c r="AA127" t="str">
        <f>INDEX(Map!$E$2:$E$86,MATCH(D127,Map!$A$2:$A$86,0),0)</f>
        <v>Solar</v>
      </c>
    </row>
    <row r="128" spans="1:27" x14ac:dyDescent="0.25">
      <c r="A128" s="1" t="s">
        <v>21</v>
      </c>
      <c r="B128" s="1" t="s">
        <v>108</v>
      </c>
      <c r="C128" s="1">
        <v>43</v>
      </c>
      <c r="D128" s="1" t="s">
        <v>66</v>
      </c>
      <c r="E128" s="1">
        <v>10.8</v>
      </c>
      <c r="F128" s="1">
        <v>0</v>
      </c>
      <c r="G128" s="1">
        <v>100</v>
      </c>
      <c r="H128" s="1">
        <v>0</v>
      </c>
      <c r="I128" s="1">
        <v>1078.8</v>
      </c>
      <c r="J128" s="1">
        <v>100000</v>
      </c>
      <c r="K128" s="1">
        <v>696</v>
      </c>
      <c r="L128" s="1">
        <v>27.1</v>
      </c>
      <c r="M128" s="1">
        <v>293</v>
      </c>
      <c r="N128" s="1">
        <v>0</v>
      </c>
      <c r="O128" s="1">
        <v>0</v>
      </c>
      <c r="P128" s="1">
        <v>0</v>
      </c>
      <c r="Q128" s="1">
        <v>0</v>
      </c>
      <c r="R128" s="1">
        <v>27.15</v>
      </c>
      <c r="S128" s="1">
        <v>27.15</v>
      </c>
      <c r="T128" s="1">
        <v>293</v>
      </c>
      <c r="U128" s="3" t="str">
        <f t="shared" si="1"/>
        <v>2017Plan</v>
      </c>
      <c r="V128" s="2">
        <f>DATE(A128,INDEX(Map!$H$1:$H$12,MATCH(B128,Map!$G$1:$G$12,0),0),1)</f>
        <v>42401</v>
      </c>
      <c r="W128" t="str">
        <f>IF(AND(V128&gt;=Map!$K$2,V128&lt;=Map!$L$2),"Base",IF(AND(V128&gt;=Map!$K$3,V128&lt;=Map!$L$3),"Fcst","N/A"))</f>
        <v>N/A</v>
      </c>
      <c r="X128" t="str">
        <f>INDEX(Map!$B$2:$B$86,MATCH(D128,Map!$A$2:$A$86,0),0)</f>
        <v>OVEC</v>
      </c>
      <c r="Y128" s="7">
        <f>IF(INDEX(Map!$C$2:$C$86,MATCH(D128,Map!$A$2:$A$86,0),0)="","N/A",E128*INDEX(Map!$C$2:$C$86,MATCH(D128,Map!$A$2:$A$86,0),0))</f>
        <v>10.8</v>
      </c>
      <c r="Z128" s="7" t="str">
        <f>IF(INDEX(Map!$D$2:$D$86,MATCH(D128,Map!$A$2:$A$86,0),0)="","N/A",E128*INDEX(Map!$D$2:$D$86,MATCH(D128,Map!$A$2:$A$86,0),0))</f>
        <v>N/A</v>
      </c>
      <c r="AA128" t="str">
        <f>INDEX(Map!$E$2:$E$86,MATCH(D128,Map!$A$2:$A$86,0),0)</f>
        <v>Coal</v>
      </c>
    </row>
    <row r="129" spans="1:27" x14ac:dyDescent="0.25">
      <c r="A129" s="1" t="s">
        <v>21</v>
      </c>
      <c r="B129" s="1" t="s">
        <v>108</v>
      </c>
      <c r="C129" s="1">
        <v>44</v>
      </c>
      <c r="D129" s="1" t="s">
        <v>67</v>
      </c>
      <c r="E129" s="1">
        <v>13.2</v>
      </c>
      <c r="F129" s="1">
        <v>0</v>
      </c>
      <c r="G129" s="1">
        <v>61.6</v>
      </c>
      <c r="H129" s="1">
        <v>45</v>
      </c>
      <c r="I129" s="1">
        <v>1318.7</v>
      </c>
      <c r="J129" s="1">
        <v>100000</v>
      </c>
      <c r="K129" s="1">
        <v>429</v>
      </c>
      <c r="L129" s="1">
        <v>27.1</v>
      </c>
      <c r="M129" s="1">
        <v>358</v>
      </c>
      <c r="N129" s="1">
        <v>0</v>
      </c>
      <c r="O129" s="1">
        <v>0</v>
      </c>
      <c r="P129" s="1">
        <v>0</v>
      </c>
      <c r="Q129" s="1">
        <v>0</v>
      </c>
      <c r="R129" s="1">
        <v>27.15</v>
      </c>
      <c r="S129" s="1">
        <v>27.15</v>
      </c>
      <c r="T129" s="1">
        <v>358</v>
      </c>
      <c r="U129" s="3" t="str">
        <f t="shared" si="1"/>
        <v>2017Plan</v>
      </c>
      <c r="V129" s="2">
        <f>DATE(A129,INDEX(Map!$H$1:$H$12,MATCH(B129,Map!$G$1:$G$12,0),0),1)</f>
        <v>42401</v>
      </c>
      <c r="W129" t="str">
        <f>IF(AND(V129&gt;=Map!$K$2,V129&lt;=Map!$L$2),"Base",IF(AND(V129&gt;=Map!$K$3,V129&lt;=Map!$L$3),"Fcst","N/A"))</f>
        <v>N/A</v>
      </c>
      <c r="X129" t="str">
        <f>INDEX(Map!$B$2:$B$86,MATCH(D129,Map!$A$2:$A$86,0),0)</f>
        <v>OVEC</v>
      </c>
      <c r="Y129" s="7">
        <f>IF(INDEX(Map!$C$2:$C$86,MATCH(D129,Map!$A$2:$A$86,0),0)="","N/A",E129*INDEX(Map!$C$2:$C$86,MATCH(D129,Map!$A$2:$A$86,0),0))</f>
        <v>13.2</v>
      </c>
      <c r="Z129" s="7" t="str">
        <f>IF(INDEX(Map!$D$2:$D$86,MATCH(D129,Map!$A$2:$A$86,0),0)="","N/A",E129*INDEX(Map!$D$2:$D$86,MATCH(D129,Map!$A$2:$A$86,0),0))</f>
        <v>N/A</v>
      </c>
      <c r="AA129" t="str">
        <f>INDEX(Map!$E$2:$E$86,MATCH(D129,Map!$A$2:$A$86,0),0)</f>
        <v>Coal</v>
      </c>
    </row>
    <row r="130" spans="1:27" x14ac:dyDescent="0.25">
      <c r="A130" s="1" t="s">
        <v>21</v>
      </c>
      <c r="B130" s="1" t="s">
        <v>108</v>
      </c>
      <c r="C130" s="1">
        <v>45</v>
      </c>
      <c r="D130" s="1" t="s">
        <v>68</v>
      </c>
      <c r="E130" s="1">
        <v>24</v>
      </c>
      <c r="F130" s="1">
        <v>0</v>
      </c>
      <c r="G130" s="1">
        <v>100</v>
      </c>
      <c r="H130" s="1">
        <v>0</v>
      </c>
      <c r="I130" s="1">
        <v>2401.1999999999998</v>
      </c>
      <c r="J130" s="1">
        <v>100000</v>
      </c>
      <c r="K130" s="1">
        <v>696</v>
      </c>
      <c r="L130" s="1">
        <v>27.1</v>
      </c>
      <c r="M130" s="1">
        <v>652</v>
      </c>
      <c r="N130" s="1">
        <v>0</v>
      </c>
      <c r="O130" s="1">
        <v>0</v>
      </c>
      <c r="P130" s="1">
        <v>0</v>
      </c>
      <c r="Q130" s="1">
        <v>0</v>
      </c>
      <c r="R130" s="1">
        <v>27.15</v>
      </c>
      <c r="S130" s="1">
        <v>27.15</v>
      </c>
      <c r="T130" s="1">
        <v>652</v>
      </c>
      <c r="U130" s="3" t="str">
        <f t="shared" si="1"/>
        <v>2017Plan</v>
      </c>
      <c r="V130" s="2">
        <f>DATE(A130,INDEX(Map!$H$1:$H$12,MATCH(B130,Map!$G$1:$G$12,0),0),1)</f>
        <v>42401</v>
      </c>
      <c r="W130" t="str">
        <f>IF(AND(V130&gt;=Map!$K$2,V130&lt;=Map!$L$2),"Base",IF(AND(V130&gt;=Map!$K$3,V130&lt;=Map!$L$3),"Fcst","N/A"))</f>
        <v>N/A</v>
      </c>
      <c r="X130" t="str">
        <f>INDEX(Map!$B$2:$B$86,MATCH(D130,Map!$A$2:$A$86,0),0)</f>
        <v>OVEC</v>
      </c>
      <c r="Y130" s="7" t="str">
        <f>IF(INDEX(Map!$C$2:$C$86,MATCH(D130,Map!$A$2:$A$86,0),0)="","N/A",E130*INDEX(Map!$C$2:$C$86,MATCH(D130,Map!$A$2:$A$86,0),0))</f>
        <v>N/A</v>
      </c>
      <c r="Z130" s="7">
        <f>IF(INDEX(Map!$D$2:$D$86,MATCH(D130,Map!$A$2:$A$86,0),0)="","N/A",E130*INDEX(Map!$D$2:$D$86,MATCH(D130,Map!$A$2:$A$86,0),0))</f>
        <v>24</v>
      </c>
      <c r="AA130" t="str">
        <f>INDEX(Map!$E$2:$E$86,MATCH(D130,Map!$A$2:$A$86,0),0)</f>
        <v>Coal</v>
      </c>
    </row>
    <row r="131" spans="1:27" x14ac:dyDescent="0.25">
      <c r="A131" s="1" t="s">
        <v>21</v>
      </c>
      <c r="B131" s="1" t="s">
        <v>108</v>
      </c>
      <c r="C131" s="1">
        <v>46</v>
      </c>
      <c r="D131" s="1" t="s">
        <v>69</v>
      </c>
      <c r="E131" s="1">
        <v>31.8</v>
      </c>
      <c r="F131" s="1">
        <v>0</v>
      </c>
      <c r="G131" s="1">
        <v>64.900000000000006</v>
      </c>
      <c r="H131" s="1">
        <v>45</v>
      </c>
      <c r="I131" s="1">
        <v>3183.5</v>
      </c>
      <c r="J131" s="1">
        <v>100000</v>
      </c>
      <c r="K131" s="1">
        <v>451</v>
      </c>
      <c r="L131" s="1">
        <v>27.1</v>
      </c>
      <c r="M131" s="1">
        <v>864</v>
      </c>
      <c r="N131" s="1">
        <v>0</v>
      </c>
      <c r="O131" s="1">
        <v>0</v>
      </c>
      <c r="P131" s="1">
        <v>0</v>
      </c>
      <c r="Q131" s="1">
        <v>0</v>
      </c>
      <c r="R131" s="1">
        <v>27.15</v>
      </c>
      <c r="S131" s="1">
        <v>27.15</v>
      </c>
      <c r="T131" s="1">
        <v>864</v>
      </c>
      <c r="U131" s="3" t="str">
        <f t="shared" si="1"/>
        <v>2017Plan</v>
      </c>
      <c r="V131" s="2">
        <f>DATE(A131,INDEX(Map!$H$1:$H$12,MATCH(B131,Map!$G$1:$G$12,0),0),1)</f>
        <v>42401</v>
      </c>
      <c r="W131" t="str">
        <f>IF(AND(V131&gt;=Map!$K$2,V131&lt;=Map!$L$2),"Base",IF(AND(V131&gt;=Map!$K$3,V131&lt;=Map!$L$3),"Fcst","N/A"))</f>
        <v>N/A</v>
      </c>
      <c r="X131" t="str">
        <f>INDEX(Map!$B$2:$B$86,MATCH(D131,Map!$A$2:$A$86,0),0)</f>
        <v>OVEC</v>
      </c>
      <c r="Y131" s="7" t="str">
        <f>IF(INDEX(Map!$C$2:$C$86,MATCH(D131,Map!$A$2:$A$86,0),0)="","N/A",E131*INDEX(Map!$C$2:$C$86,MATCH(D131,Map!$A$2:$A$86,0),0))</f>
        <v>N/A</v>
      </c>
      <c r="Z131" s="7">
        <f>IF(INDEX(Map!$D$2:$D$86,MATCH(D131,Map!$A$2:$A$86,0),0)="","N/A",E131*INDEX(Map!$D$2:$D$86,MATCH(D131,Map!$A$2:$A$86,0),0))</f>
        <v>31.8</v>
      </c>
      <c r="AA131" t="str">
        <f>INDEX(Map!$E$2:$E$86,MATCH(D131,Map!$A$2:$A$86,0),0)</f>
        <v>Coal</v>
      </c>
    </row>
    <row r="132" spans="1:27" x14ac:dyDescent="0.25">
      <c r="A132" s="1" t="s">
        <v>21</v>
      </c>
      <c r="B132" s="1" t="s">
        <v>108</v>
      </c>
      <c r="C132" s="1">
        <v>47</v>
      </c>
      <c r="D132" s="1" t="s">
        <v>70</v>
      </c>
      <c r="E132" s="1">
        <v>0</v>
      </c>
      <c r="F132" s="1">
        <v>0</v>
      </c>
      <c r="G132" s="1">
        <v>0</v>
      </c>
      <c r="H132" s="1">
        <v>0</v>
      </c>
      <c r="I132" s="1" t="s">
        <v>63</v>
      </c>
      <c r="J132" s="1" t="s">
        <v>63</v>
      </c>
      <c r="K132" s="1">
        <v>0</v>
      </c>
      <c r="L132" s="1">
        <v>0</v>
      </c>
      <c r="M132" s="1">
        <v>0</v>
      </c>
      <c r="N132" s="1" t="s">
        <v>63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3" t="str">
        <f t="shared" ref="U132:U195" si="2">U131</f>
        <v>2017Plan</v>
      </c>
      <c r="V132" s="2">
        <f>DATE(A132,INDEX(Map!$H$1:$H$12,MATCH(B132,Map!$G$1:$G$12,0),0),1)</f>
        <v>42401</v>
      </c>
      <c r="W132" t="str">
        <f>IF(AND(V132&gt;=Map!$K$2,V132&lt;=Map!$L$2),"Base",IF(AND(V132&gt;=Map!$K$3,V132&lt;=Map!$L$3),"Fcst","N/A"))</f>
        <v>N/A</v>
      </c>
      <c r="X132" t="str">
        <f>INDEX(Map!$B$2:$B$86,MATCH(D132,Map!$A$2:$A$86,0),0)</f>
        <v>N/A</v>
      </c>
      <c r="Y132" s="7" t="str">
        <f>IF(INDEX(Map!$C$2:$C$86,MATCH(D132,Map!$A$2:$A$86,0),0)="","N/A",E132*INDEX(Map!$C$2:$C$86,MATCH(D132,Map!$A$2:$A$86,0),0))</f>
        <v>N/A</v>
      </c>
      <c r="Z132" s="7" t="str">
        <f>IF(INDEX(Map!$D$2:$D$86,MATCH(D132,Map!$A$2:$A$86,0),0)="","N/A",E132*INDEX(Map!$D$2:$D$86,MATCH(D132,Map!$A$2:$A$86,0),0))</f>
        <v>N/A</v>
      </c>
      <c r="AA132" t="str">
        <f>INDEX(Map!$E$2:$E$86,MATCH(D132,Map!$A$2:$A$86,0),0)</f>
        <v>Purchases</v>
      </c>
    </row>
    <row r="133" spans="1:27" x14ac:dyDescent="0.25">
      <c r="A133" s="1" t="s">
        <v>21</v>
      </c>
      <c r="B133" s="1" t="s">
        <v>108</v>
      </c>
      <c r="C133" s="1">
        <v>48</v>
      </c>
      <c r="D133" s="1" t="s">
        <v>71</v>
      </c>
      <c r="E133" s="1">
        <v>0</v>
      </c>
      <c r="F133" s="1">
        <v>0</v>
      </c>
      <c r="G133" s="1">
        <v>0</v>
      </c>
      <c r="H133" s="1">
        <v>0</v>
      </c>
      <c r="I133" s="1" t="s">
        <v>63</v>
      </c>
      <c r="J133" s="1" t="s">
        <v>63</v>
      </c>
      <c r="K133" s="1">
        <v>0</v>
      </c>
      <c r="L133" s="1">
        <v>0</v>
      </c>
      <c r="M133" s="1">
        <v>0</v>
      </c>
      <c r="N133" s="1" t="s">
        <v>63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3" t="str">
        <f t="shared" si="2"/>
        <v>2017Plan</v>
      </c>
      <c r="V133" s="2">
        <f>DATE(A133,INDEX(Map!$H$1:$H$12,MATCH(B133,Map!$G$1:$G$12,0),0),1)</f>
        <v>42401</v>
      </c>
      <c r="W133" t="str">
        <f>IF(AND(V133&gt;=Map!$K$2,V133&lt;=Map!$L$2),"Base",IF(AND(V133&gt;=Map!$K$3,V133&lt;=Map!$L$3),"Fcst","N/A"))</f>
        <v>N/A</v>
      </c>
      <c r="X133" t="str">
        <f>INDEX(Map!$B$2:$B$86,MATCH(D133,Map!$A$2:$A$86,0),0)</f>
        <v>N/A</v>
      </c>
      <c r="Y133" s="7" t="str">
        <f>IF(INDEX(Map!$C$2:$C$86,MATCH(D133,Map!$A$2:$A$86,0),0)="","N/A",E133*INDEX(Map!$C$2:$C$86,MATCH(D133,Map!$A$2:$A$86,0),0))</f>
        <v>N/A</v>
      </c>
      <c r="Z133" s="7" t="str">
        <f>IF(INDEX(Map!$D$2:$D$86,MATCH(D133,Map!$A$2:$A$86,0),0)="","N/A",E133*INDEX(Map!$D$2:$D$86,MATCH(D133,Map!$A$2:$A$86,0),0))</f>
        <v>N/A</v>
      </c>
      <c r="AA133" t="str">
        <f>INDEX(Map!$E$2:$E$86,MATCH(D133,Map!$A$2:$A$86,0),0)</f>
        <v>Purchases</v>
      </c>
    </row>
    <row r="134" spans="1:27" x14ac:dyDescent="0.25">
      <c r="A134" s="1" t="s">
        <v>21</v>
      </c>
      <c r="B134" s="1" t="s">
        <v>108</v>
      </c>
      <c r="C134" s="1">
        <v>49</v>
      </c>
      <c r="D134" s="1" t="s">
        <v>72</v>
      </c>
      <c r="E134" s="1">
        <v>0</v>
      </c>
      <c r="F134" s="1">
        <v>0</v>
      </c>
      <c r="G134" s="1">
        <v>0</v>
      </c>
      <c r="H134" s="1">
        <v>0</v>
      </c>
      <c r="I134" s="1" t="s">
        <v>63</v>
      </c>
      <c r="J134" s="1" t="s">
        <v>63</v>
      </c>
      <c r="K134" s="1">
        <v>0</v>
      </c>
      <c r="L134" s="1">
        <v>0</v>
      </c>
      <c r="M134" s="1">
        <v>0</v>
      </c>
      <c r="N134" s="1" t="s">
        <v>63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3" t="str">
        <f t="shared" si="2"/>
        <v>2017Plan</v>
      </c>
      <c r="V134" s="2">
        <f>DATE(A134,INDEX(Map!$H$1:$H$12,MATCH(B134,Map!$G$1:$G$12,0),0),1)</f>
        <v>42401</v>
      </c>
      <c r="W134" t="str">
        <f>IF(AND(V134&gt;=Map!$K$2,V134&lt;=Map!$L$2),"Base",IF(AND(V134&gt;=Map!$K$3,V134&lt;=Map!$L$3),"Fcst","N/A"))</f>
        <v>N/A</v>
      </c>
      <c r="X134" t="str">
        <f>INDEX(Map!$B$2:$B$86,MATCH(D134,Map!$A$2:$A$86,0),0)</f>
        <v>N/A</v>
      </c>
      <c r="Y134" s="7" t="str">
        <f>IF(INDEX(Map!$C$2:$C$86,MATCH(D134,Map!$A$2:$A$86,0),0)="","N/A",E134*INDEX(Map!$C$2:$C$86,MATCH(D134,Map!$A$2:$A$86,0),0))</f>
        <v>N/A</v>
      </c>
      <c r="Z134" s="7" t="str">
        <f>IF(INDEX(Map!$D$2:$D$86,MATCH(D134,Map!$A$2:$A$86,0),0)="","N/A",E134*INDEX(Map!$D$2:$D$86,MATCH(D134,Map!$A$2:$A$86,0),0))</f>
        <v>N/A</v>
      </c>
      <c r="AA134" t="str">
        <f>INDEX(Map!$E$2:$E$86,MATCH(D134,Map!$A$2:$A$86,0),0)</f>
        <v>Purchases</v>
      </c>
    </row>
    <row r="135" spans="1:27" x14ac:dyDescent="0.25">
      <c r="A135" s="1" t="s">
        <v>21</v>
      </c>
      <c r="B135" s="1" t="s">
        <v>108</v>
      </c>
      <c r="C135" s="1">
        <v>50</v>
      </c>
      <c r="D135" s="1" t="s">
        <v>73</v>
      </c>
      <c r="E135" s="1">
        <v>0</v>
      </c>
      <c r="F135" s="1">
        <v>0</v>
      </c>
      <c r="G135" s="1">
        <v>0</v>
      </c>
      <c r="H135" s="1">
        <v>0</v>
      </c>
      <c r="I135" s="1" t="s">
        <v>63</v>
      </c>
      <c r="J135" s="1" t="s">
        <v>63</v>
      </c>
      <c r="K135" s="1">
        <v>0</v>
      </c>
      <c r="L135" s="1">
        <v>0</v>
      </c>
      <c r="M135" s="1">
        <v>0</v>
      </c>
      <c r="N135" s="1" t="s">
        <v>63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3" t="str">
        <f t="shared" si="2"/>
        <v>2017Plan</v>
      </c>
      <c r="V135" s="2">
        <f>DATE(A135,INDEX(Map!$H$1:$H$12,MATCH(B135,Map!$G$1:$G$12,0),0),1)</f>
        <v>42401</v>
      </c>
      <c r="W135" t="str">
        <f>IF(AND(V135&gt;=Map!$K$2,V135&lt;=Map!$L$2),"Base",IF(AND(V135&gt;=Map!$K$3,V135&lt;=Map!$L$3),"Fcst","N/A"))</f>
        <v>N/A</v>
      </c>
      <c r="X135" t="str">
        <f>INDEX(Map!$B$2:$B$86,MATCH(D135,Map!$A$2:$A$86,0),0)</f>
        <v>N/A</v>
      </c>
      <c r="Y135" s="7" t="str">
        <f>IF(INDEX(Map!$C$2:$C$86,MATCH(D135,Map!$A$2:$A$86,0),0)="","N/A",E135*INDEX(Map!$C$2:$C$86,MATCH(D135,Map!$A$2:$A$86,0),0))</f>
        <v>N/A</v>
      </c>
      <c r="Z135" s="7" t="str">
        <f>IF(INDEX(Map!$D$2:$D$86,MATCH(D135,Map!$A$2:$A$86,0),0)="","N/A",E135*INDEX(Map!$D$2:$D$86,MATCH(D135,Map!$A$2:$A$86,0),0))</f>
        <v>N/A</v>
      </c>
      <c r="AA135" t="str">
        <f>INDEX(Map!$E$2:$E$86,MATCH(D135,Map!$A$2:$A$86,0),0)</f>
        <v>Purchases</v>
      </c>
    </row>
    <row r="136" spans="1:27" x14ac:dyDescent="0.25">
      <c r="A136" s="1" t="s">
        <v>21</v>
      </c>
      <c r="B136" s="1" t="s">
        <v>108</v>
      </c>
      <c r="C136" s="1">
        <v>51</v>
      </c>
      <c r="D136" s="1" t="s">
        <v>74</v>
      </c>
      <c r="E136" s="1">
        <v>0</v>
      </c>
      <c r="F136" s="1">
        <v>0</v>
      </c>
      <c r="G136" s="1">
        <v>0</v>
      </c>
      <c r="H136" s="1">
        <v>0</v>
      </c>
      <c r="I136" s="1" t="s">
        <v>63</v>
      </c>
      <c r="J136" s="1" t="s">
        <v>63</v>
      </c>
      <c r="K136" s="1">
        <v>0</v>
      </c>
      <c r="L136" s="1">
        <v>0</v>
      </c>
      <c r="M136" s="1">
        <v>0</v>
      </c>
      <c r="N136" s="1" t="s">
        <v>63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3" t="str">
        <f t="shared" si="2"/>
        <v>2017Plan</v>
      </c>
      <c r="V136" s="2">
        <f>DATE(A136,INDEX(Map!$H$1:$H$12,MATCH(B136,Map!$G$1:$G$12,0),0),1)</f>
        <v>42401</v>
      </c>
      <c r="W136" t="str">
        <f>IF(AND(V136&gt;=Map!$K$2,V136&lt;=Map!$L$2),"Base",IF(AND(V136&gt;=Map!$K$3,V136&lt;=Map!$L$3),"Fcst","N/A"))</f>
        <v>N/A</v>
      </c>
      <c r="X136" t="str">
        <f>INDEX(Map!$B$2:$B$86,MATCH(D136,Map!$A$2:$A$86,0),0)</f>
        <v>N/A</v>
      </c>
      <c r="Y136" s="7" t="str">
        <f>IF(INDEX(Map!$C$2:$C$86,MATCH(D136,Map!$A$2:$A$86,0),0)="","N/A",E136*INDEX(Map!$C$2:$C$86,MATCH(D136,Map!$A$2:$A$86,0),0))</f>
        <v>N/A</v>
      </c>
      <c r="Z136" s="7" t="str">
        <f>IF(INDEX(Map!$D$2:$D$86,MATCH(D136,Map!$A$2:$A$86,0),0)="","N/A",E136*INDEX(Map!$D$2:$D$86,MATCH(D136,Map!$A$2:$A$86,0),0))</f>
        <v>N/A</v>
      </c>
      <c r="AA136" t="str">
        <f>INDEX(Map!$E$2:$E$86,MATCH(D136,Map!$A$2:$A$86,0),0)</f>
        <v>Purchases</v>
      </c>
    </row>
    <row r="137" spans="1:27" x14ac:dyDescent="0.25">
      <c r="A137" s="1" t="s">
        <v>21</v>
      </c>
      <c r="B137" s="1" t="s">
        <v>108</v>
      </c>
      <c r="C137" s="1">
        <v>52</v>
      </c>
      <c r="D137" s="1" t="s">
        <v>75</v>
      </c>
      <c r="E137" s="1">
        <v>0</v>
      </c>
      <c r="F137" s="1">
        <v>0</v>
      </c>
      <c r="G137" s="1">
        <v>0</v>
      </c>
      <c r="H137" s="1">
        <v>0</v>
      </c>
      <c r="I137" s="1" t="s">
        <v>63</v>
      </c>
      <c r="J137" s="1" t="s">
        <v>63</v>
      </c>
      <c r="K137" s="1">
        <v>0</v>
      </c>
      <c r="L137" s="1">
        <v>0</v>
      </c>
      <c r="M137" s="1">
        <v>0</v>
      </c>
      <c r="N137" s="1" t="s">
        <v>63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3" t="str">
        <f t="shared" si="2"/>
        <v>2017Plan</v>
      </c>
      <c r="V137" s="2">
        <f>DATE(A137,INDEX(Map!$H$1:$H$12,MATCH(B137,Map!$G$1:$G$12,0),0),1)</f>
        <v>42401</v>
      </c>
      <c r="W137" t="str">
        <f>IF(AND(V137&gt;=Map!$K$2,V137&lt;=Map!$L$2),"Base",IF(AND(V137&gt;=Map!$K$3,V137&lt;=Map!$L$3),"Fcst","N/A"))</f>
        <v>N/A</v>
      </c>
      <c r="X137" t="str">
        <f>INDEX(Map!$B$2:$B$86,MATCH(D137,Map!$A$2:$A$86,0),0)</f>
        <v>N/A</v>
      </c>
      <c r="Y137" s="7" t="str">
        <f>IF(INDEX(Map!$C$2:$C$86,MATCH(D137,Map!$A$2:$A$86,0),0)="","N/A",E137*INDEX(Map!$C$2:$C$86,MATCH(D137,Map!$A$2:$A$86,0),0))</f>
        <v>N/A</v>
      </c>
      <c r="Z137" s="7" t="str">
        <f>IF(INDEX(Map!$D$2:$D$86,MATCH(D137,Map!$A$2:$A$86,0),0)="","N/A",E137*INDEX(Map!$D$2:$D$86,MATCH(D137,Map!$A$2:$A$86,0),0))</f>
        <v>N/A</v>
      </c>
      <c r="AA137" t="str">
        <f>INDEX(Map!$E$2:$E$86,MATCH(D137,Map!$A$2:$A$86,0),0)</f>
        <v>Purchases</v>
      </c>
    </row>
    <row r="138" spans="1:27" x14ac:dyDescent="0.25">
      <c r="A138" s="1" t="s">
        <v>21</v>
      </c>
      <c r="B138" s="1" t="s">
        <v>108</v>
      </c>
      <c r="C138" s="1">
        <v>53</v>
      </c>
      <c r="D138" s="1" t="s">
        <v>76</v>
      </c>
      <c r="E138" s="1">
        <v>0</v>
      </c>
      <c r="F138" s="1">
        <v>0</v>
      </c>
      <c r="G138" s="1">
        <v>0</v>
      </c>
      <c r="H138" s="1">
        <v>0</v>
      </c>
      <c r="I138" s="1" t="s">
        <v>63</v>
      </c>
      <c r="J138" s="1" t="s">
        <v>63</v>
      </c>
      <c r="K138" s="1">
        <v>0</v>
      </c>
      <c r="L138" s="1">
        <v>0</v>
      </c>
      <c r="M138" s="1">
        <v>0</v>
      </c>
      <c r="N138" s="1" t="s">
        <v>63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3" t="str">
        <f t="shared" si="2"/>
        <v>2017Plan</v>
      </c>
      <c r="V138" s="2">
        <f>DATE(A138,INDEX(Map!$H$1:$H$12,MATCH(B138,Map!$G$1:$G$12,0),0),1)</f>
        <v>42401</v>
      </c>
      <c r="W138" t="str">
        <f>IF(AND(V138&gt;=Map!$K$2,V138&lt;=Map!$L$2),"Base",IF(AND(V138&gt;=Map!$K$3,V138&lt;=Map!$L$3),"Fcst","N/A"))</f>
        <v>N/A</v>
      </c>
      <c r="X138" t="str">
        <f>INDEX(Map!$B$2:$B$86,MATCH(D138,Map!$A$2:$A$86,0),0)</f>
        <v>N/A</v>
      </c>
      <c r="Y138" s="7" t="str">
        <f>IF(INDEX(Map!$C$2:$C$86,MATCH(D138,Map!$A$2:$A$86,0),0)="","N/A",E138*INDEX(Map!$C$2:$C$86,MATCH(D138,Map!$A$2:$A$86,0),0))</f>
        <v>N/A</v>
      </c>
      <c r="Z138" s="7" t="str">
        <f>IF(INDEX(Map!$D$2:$D$86,MATCH(D138,Map!$A$2:$A$86,0),0)="","N/A",E138*INDEX(Map!$D$2:$D$86,MATCH(D138,Map!$A$2:$A$86,0),0))</f>
        <v>N/A</v>
      </c>
      <c r="AA138" t="str">
        <f>INDEX(Map!$E$2:$E$86,MATCH(D138,Map!$A$2:$A$86,0),0)</f>
        <v>Purchases</v>
      </c>
    </row>
    <row r="139" spans="1:27" x14ac:dyDescent="0.25">
      <c r="A139" s="1" t="s">
        <v>21</v>
      </c>
      <c r="B139" s="1" t="s">
        <v>108</v>
      </c>
      <c r="C139" s="1">
        <v>54</v>
      </c>
      <c r="D139" s="1" t="s">
        <v>77</v>
      </c>
      <c r="E139" s="1">
        <v>0</v>
      </c>
      <c r="F139" s="1">
        <v>0</v>
      </c>
      <c r="G139" s="1">
        <v>0</v>
      </c>
      <c r="H139" s="1">
        <v>0</v>
      </c>
      <c r="I139" s="1" t="s">
        <v>63</v>
      </c>
      <c r="J139" s="1" t="s">
        <v>63</v>
      </c>
      <c r="K139" s="1">
        <v>0</v>
      </c>
      <c r="L139" s="1">
        <v>0</v>
      </c>
      <c r="M139" s="1">
        <v>0</v>
      </c>
      <c r="N139" s="1" t="s">
        <v>63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3" t="str">
        <f t="shared" si="2"/>
        <v>2017Plan</v>
      </c>
      <c r="V139" s="2">
        <f>DATE(A139,INDEX(Map!$H$1:$H$12,MATCH(B139,Map!$G$1:$G$12,0),0),1)</f>
        <v>42401</v>
      </c>
      <c r="W139" t="str">
        <f>IF(AND(V139&gt;=Map!$K$2,V139&lt;=Map!$L$2),"Base",IF(AND(V139&gt;=Map!$K$3,V139&lt;=Map!$L$3),"Fcst","N/A"))</f>
        <v>N/A</v>
      </c>
      <c r="X139" t="str">
        <f>INDEX(Map!$B$2:$B$86,MATCH(D139,Map!$A$2:$A$86,0),0)</f>
        <v>N/A</v>
      </c>
      <c r="Y139" s="7" t="str">
        <f>IF(INDEX(Map!$C$2:$C$86,MATCH(D139,Map!$A$2:$A$86,0),0)="","N/A",E139*INDEX(Map!$C$2:$C$86,MATCH(D139,Map!$A$2:$A$86,0),0))</f>
        <v>N/A</v>
      </c>
      <c r="Z139" s="7" t="str">
        <f>IF(INDEX(Map!$D$2:$D$86,MATCH(D139,Map!$A$2:$A$86,0),0)="","N/A",E139*INDEX(Map!$D$2:$D$86,MATCH(D139,Map!$A$2:$A$86,0),0))</f>
        <v>N/A</v>
      </c>
      <c r="AA139" t="str">
        <f>INDEX(Map!$E$2:$E$86,MATCH(D139,Map!$A$2:$A$86,0),0)</f>
        <v>Purchases</v>
      </c>
    </row>
    <row r="140" spans="1:27" x14ac:dyDescent="0.25">
      <c r="A140" s="1" t="s">
        <v>21</v>
      </c>
      <c r="B140" s="1" t="s">
        <v>108</v>
      </c>
      <c r="C140" s="1">
        <v>55</v>
      </c>
      <c r="D140" s="1" t="s">
        <v>78</v>
      </c>
      <c r="E140" s="1">
        <v>0</v>
      </c>
      <c r="F140" s="1">
        <v>0</v>
      </c>
      <c r="G140" s="1">
        <v>0</v>
      </c>
      <c r="H140" s="1">
        <v>0</v>
      </c>
      <c r="I140" s="1" t="s">
        <v>63</v>
      </c>
      <c r="J140" s="1" t="s">
        <v>63</v>
      </c>
      <c r="K140" s="1">
        <v>0</v>
      </c>
      <c r="L140" s="1">
        <v>0</v>
      </c>
      <c r="M140" s="1">
        <v>0</v>
      </c>
      <c r="N140" s="1" t="s">
        <v>63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3" t="str">
        <f t="shared" si="2"/>
        <v>2017Plan</v>
      </c>
      <c r="V140" s="2">
        <f>DATE(A140,INDEX(Map!$H$1:$H$12,MATCH(B140,Map!$G$1:$G$12,0),0),1)</f>
        <v>42401</v>
      </c>
      <c r="W140" t="str">
        <f>IF(AND(V140&gt;=Map!$K$2,V140&lt;=Map!$L$2),"Base",IF(AND(V140&gt;=Map!$K$3,V140&lt;=Map!$L$3),"Fcst","N/A"))</f>
        <v>N/A</v>
      </c>
      <c r="X140" t="str">
        <f>INDEX(Map!$B$2:$B$86,MATCH(D140,Map!$A$2:$A$86,0),0)</f>
        <v>N/A</v>
      </c>
      <c r="Y140" s="7" t="str">
        <f>IF(INDEX(Map!$C$2:$C$86,MATCH(D140,Map!$A$2:$A$86,0),0)="","N/A",E140*INDEX(Map!$C$2:$C$86,MATCH(D140,Map!$A$2:$A$86,0),0))</f>
        <v>N/A</v>
      </c>
      <c r="Z140" s="7" t="str">
        <f>IF(INDEX(Map!$D$2:$D$86,MATCH(D140,Map!$A$2:$A$86,0),0)="","N/A",E140*INDEX(Map!$D$2:$D$86,MATCH(D140,Map!$A$2:$A$86,0),0))</f>
        <v>N/A</v>
      </c>
      <c r="AA140" t="str">
        <f>INDEX(Map!$E$2:$E$86,MATCH(D140,Map!$A$2:$A$86,0),0)</f>
        <v>Purchases</v>
      </c>
    </row>
    <row r="141" spans="1:27" x14ac:dyDescent="0.25">
      <c r="A141" s="1" t="s">
        <v>21</v>
      </c>
      <c r="B141" s="1" t="s">
        <v>108</v>
      </c>
      <c r="C141" s="1">
        <v>56</v>
      </c>
      <c r="D141" s="1" t="s">
        <v>79</v>
      </c>
      <c r="E141" s="1">
        <v>0.1</v>
      </c>
      <c r="F141" s="1">
        <v>0</v>
      </c>
      <c r="G141" s="1">
        <v>0.9</v>
      </c>
      <c r="H141" s="1">
        <v>1</v>
      </c>
      <c r="I141" s="1" t="s">
        <v>63</v>
      </c>
      <c r="J141" s="1" t="s">
        <v>63</v>
      </c>
      <c r="K141" s="1">
        <v>2</v>
      </c>
      <c r="L141" s="1">
        <v>30.7</v>
      </c>
      <c r="M141" s="1">
        <v>3</v>
      </c>
      <c r="N141" s="1" t="s">
        <v>63</v>
      </c>
      <c r="O141" s="1">
        <v>0</v>
      </c>
      <c r="P141" s="1">
        <v>0</v>
      </c>
      <c r="Q141" s="1">
        <v>1</v>
      </c>
      <c r="R141" s="1">
        <v>38.94</v>
      </c>
      <c r="S141" s="1">
        <v>38.94</v>
      </c>
      <c r="T141" s="1">
        <v>4</v>
      </c>
      <c r="U141" s="3" t="str">
        <f t="shared" si="2"/>
        <v>2017Plan</v>
      </c>
      <c r="V141" s="2">
        <f>DATE(A141,INDEX(Map!$H$1:$H$12,MATCH(B141,Map!$G$1:$G$12,0),0),1)</f>
        <v>42401</v>
      </c>
      <c r="W141" t="str">
        <f>IF(AND(V141&gt;=Map!$K$2,V141&lt;=Map!$L$2),"Base",IF(AND(V141&gt;=Map!$K$3,V141&lt;=Map!$L$3),"Fcst","N/A"))</f>
        <v>N/A</v>
      </c>
      <c r="X141" t="str">
        <f>INDEX(Map!$B$2:$B$86,MATCH(D141,Map!$A$2:$A$86,0),0)</f>
        <v>N/A</v>
      </c>
      <c r="Y141" s="7" t="str">
        <f>IF(INDEX(Map!$C$2:$C$86,MATCH(D141,Map!$A$2:$A$86,0),0)="","N/A",E141*INDEX(Map!$C$2:$C$86,MATCH(D141,Map!$A$2:$A$86,0),0))</f>
        <v>N/A</v>
      </c>
      <c r="Z141" s="7" t="str">
        <f>IF(INDEX(Map!$D$2:$D$86,MATCH(D141,Map!$A$2:$A$86,0),0)="","N/A",E141*INDEX(Map!$D$2:$D$86,MATCH(D141,Map!$A$2:$A$86,0),0))</f>
        <v>N/A</v>
      </c>
      <c r="AA141" t="str">
        <f>INDEX(Map!$E$2:$E$86,MATCH(D141,Map!$A$2:$A$86,0),0)</f>
        <v>Purchases</v>
      </c>
    </row>
    <row r="142" spans="1:27" x14ac:dyDescent="0.25">
      <c r="A142" s="1" t="s">
        <v>21</v>
      </c>
      <c r="B142" s="1" t="s">
        <v>108</v>
      </c>
      <c r="C142" s="1">
        <v>57</v>
      </c>
      <c r="D142" s="1" t="s">
        <v>80</v>
      </c>
      <c r="E142" s="1">
        <v>0.1</v>
      </c>
      <c r="F142" s="1">
        <v>0</v>
      </c>
      <c r="G142" s="1">
        <v>0.4</v>
      </c>
      <c r="H142" s="1">
        <v>1</v>
      </c>
      <c r="I142" s="1" t="s">
        <v>63</v>
      </c>
      <c r="J142" s="1" t="s">
        <v>63</v>
      </c>
      <c r="K142" s="1">
        <v>1</v>
      </c>
      <c r="L142" s="1">
        <v>31</v>
      </c>
      <c r="M142" s="1">
        <v>2</v>
      </c>
      <c r="N142" s="1" t="s">
        <v>63</v>
      </c>
      <c r="O142" s="1">
        <v>0</v>
      </c>
      <c r="P142" s="1">
        <v>0</v>
      </c>
      <c r="Q142" s="1">
        <v>0</v>
      </c>
      <c r="R142" s="1">
        <v>39.229999999999997</v>
      </c>
      <c r="S142" s="1">
        <v>39.229999999999997</v>
      </c>
      <c r="T142" s="1">
        <v>2</v>
      </c>
      <c r="U142" s="3" t="str">
        <f t="shared" si="2"/>
        <v>2017Plan</v>
      </c>
      <c r="V142" s="2">
        <f>DATE(A142,INDEX(Map!$H$1:$H$12,MATCH(B142,Map!$G$1:$G$12,0),0),1)</f>
        <v>42401</v>
      </c>
      <c r="W142" t="str">
        <f>IF(AND(V142&gt;=Map!$K$2,V142&lt;=Map!$L$2),"Base",IF(AND(V142&gt;=Map!$K$3,V142&lt;=Map!$L$3),"Fcst","N/A"))</f>
        <v>N/A</v>
      </c>
      <c r="X142" t="str">
        <f>INDEX(Map!$B$2:$B$86,MATCH(D142,Map!$A$2:$A$86,0),0)</f>
        <v>N/A</v>
      </c>
      <c r="Y142" s="7" t="str">
        <f>IF(INDEX(Map!$C$2:$C$86,MATCH(D142,Map!$A$2:$A$86,0),0)="","N/A",E142*INDEX(Map!$C$2:$C$86,MATCH(D142,Map!$A$2:$A$86,0),0))</f>
        <v>N/A</v>
      </c>
      <c r="Z142" s="7" t="str">
        <f>IF(INDEX(Map!$D$2:$D$86,MATCH(D142,Map!$A$2:$A$86,0),0)="","N/A",E142*INDEX(Map!$D$2:$D$86,MATCH(D142,Map!$A$2:$A$86,0),0))</f>
        <v>N/A</v>
      </c>
      <c r="AA142" t="str">
        <f>INDEX(Map!$E$2:$E$86,MATCH(D142,Map!$A$2:$A$86,0),0)</f>
        <v>Purchases</v>
      </c>
    </row>
    <row r="143" spans="1:27" x14ac:dyDescent="0.25">
      <c r="A143" s="1" t="s">
        <v>21</v>
      </c>
      <c r="B143" s="1" t="s">
        <v>108</v>
      </c>
      <c r="C143" s="1">
        <v>58</v>
      </c>
      <c r="D143" s="1" t="s">
        <v>81</v>
      </c>
      <c r="E143" s="1">
        <v>0.1</v>
      </c>
      <c r="F143" s="1">
        <v>0</v>
      </c>
      <c r="G143" s="1">
        <v>0.4</v>
      </c>
      <c r="H143" s="1">
        <v>1</v>
      </c>
      <c r="I143" s="1" t="s">
        <v>63</v>
      </c>
      <c r="J143" s="1" t="s">
        <v>63</v>
      </c>
      <c r="K143" s="1">
        <v>1</v>
      </c>
      <c r="L143" s="1">
        <v>31</v>
      </c>
      <c r="M143" s="1">
        <v>2</v>
      </c>
      <c r="N143" s="1" t="s">
        <v>63</v>
      </c>
      <c r="O143" s="1">
        <v>0</v>
      </c>
      <c r="P143" s="1">
        <v>0</v>
      </c>
      <c r="Q143" s="1">
        <v>0</v>
      </c>
      <c r="R143" s="1">
        <v>39.229999999999997</v>
      </c>
      <c r="S143" s="1">
        <v>39.229999999999997</v>
      </c>
      <c r="T143" s="1">
        <v>2</v>
      </c>
      <c r="U143" s="3" t="str">
        <f t="shared" si="2"/>
        <v>2017Plan</v>
      </c>
      <c r="V143" s="2">
        <f>DATE(A143,INDEX(Map!$H$1:$H$12,MATCH(B143,Map!$G$1:$G$12,0),0),1)</f>
        <v>42401</v>
      </c>
      <c r="W143" t="str">
        <f>IF(AND(V143&gt;=Map!$K$2,V143&lt;=Map!$L$2),"Base",IF(AND(V143&gt;=Map!$K$3,V143&lt;=Map!$L$3),"Fcst","N/A"))</f>
        <v>N/A</v>
      </c>
      <c r="X143" t="str">
        <f>INDEX(Map!$B$2:$B$86,MATCH(D143,Map!$A$2:$A$86,0),0)</f>
        <v>N/A</v>
      </c>
      <c r="Y143" s="7" t="str">
        <f>IF(INDEX(Map!$C$2:$C$86,MATCH(D143,Map!$A$2:$A$86,0),0)="","N/A",E143*INDEX(Map!$C$2:$C$86,MATCH(D143,Map!$A$2:$A$86,0),0))</f>
        <v>N/A</v>
      </c>
      <c r="Z143" s="7" t="str">
        <f>IF(INDEX(Map!$D$2:$D$86,MATCH(D143,Map!$A$2:$A$86,0),0)="","N/A",E143*INDEX(Map!$D$2:$D$86,MATCH(D143,Map!$A$2:$A$86,0),0))</f>
        <v>N/A</v>
      </c>
      <c r="AA143" t="str">
        <f>INDEX(Map!$E$2:$E$86,MATCH(D143,Map!$A$2:$A$86,0),0)</f>
        <v>Purchases</v>
      </c>
    </row>
    <row r="144" spans="1:27" x14ac:dyDescent="0.25">
      <c r="A144" s="1" t="s">
        <v>21</v>
      </c>
      <c r="B144" s="1" t="s">
        <v>108</v>
      </c>
      <c r="C144" s="1">
        <v>59</v>
      </c>
      <c r="D144" s="1" t="s">
        <v>82</v>
      </c>
      <c r="E144" s="1">
        <v>0.1</v>
      </c>
      <c r="F144" s="1">
        <v>0</v>
      </c>
      <c r="G144" s="1">
        <v>0.4</v>
      </c>
      <c r="H144" s="1">
        <v>1</v>
      </c>
      <c r="I144" s="1" t="s">
        <v>63</v>
      </c>
      <c r="J144" s="1" t="s">
        <v>63</v>
      </c>
      <c r="K144" s="1">
        <v>1</v>
      </c>
      <c r="L144" s="1">
        <v>31</v>
      </c>
      <c r="M144" s="1">
        <v>2</v>
      </c>
      <c r="N144" s="1" t="s">
        <v>63</v>
      </c>
      <c r="O144" s="1">
        <v>0</v>
      </c>
      <c r="P144" s="1">
        <v>0</v>
      </c>
      <c r="Q144" s="1">
        <v>0</v>
      </c>
      <c r="R144" s="1">
        <v>39.229999999999997</v>
      </c>
      <c r="S144" s="1">
        <v>39.229999999999997</v>
      </c>
      <c r="T144" s="1">
        <v>2</v>
      </c>
      <c r="U144" s="3" t="str">
        <f t="shared" si="2"/>
        <v>2017Plan</v>
      </c>
      <c r="V144" s="2">
        <f>DATE(A144,INDEX(Map!$H$1:$H$12,MATCH(B144,Map!$G$1:$G$12,0),0),1)</f>
        <v>42401</v>
      </c>
      <c r="W144" t="str">
        <f>IF(AND(V144&gt;=Map!$K$2,V144&lt;=Map!$L$2),"Base",IF(AND(V144&gt;=Map!$K$3,V144&lt;=Map!$L$3),"Fcst","N/A"))</f>
        <v>N/A</v>
      </c>
      <c r="X144" t="str">
        <f>INDEX(Map!$B$2:$B$86,MATCH(D144,Map!$A$2:$A$86,0),0)</f>
        <v>N/A</v>
      </c>
      <c r="Y144" s="7" t="str">
        <f>IF(INDEX(Map!$C$2:$C$86,MATCH(D144,Map!$A$2:$A$86,0),0)="","N/A",E144*INDEX(Map!$C$2:$C$86,MATCH(D144,Map!$A$2:$A$86,0),0))</f>
        <v>N/A</v>
      </c>
      <c r="Z144" s="7" t="str">
        <f>IF(INDEX(Map!$D$2:$D$86,MATCH(D144,Map!$A$2:$A$86,0),0)="","N/A",E144*INDEX(Map!$D$2:$D$86,MATCH(D144,Map!$A$2:$A$86,0),0))</f>
        <v>N/A</v>
      </c>
      <c r="AA144" t="str">
        <f>INDEX(Map!$E$2:$E$86,MATCH(D144,Map!$A$2:$A$86,0),0)</f>
        <v>Purchases</v>
      </c>
    </row>
    <row r="145" spans="1:27" x14ac:dyDescent="0.25">
      <c r="A145" s="1" t="s">
        <v>21</v>
      </c>
      <c r="B145" s="1" t="s">
        <v>108</v>
      </c>
      <c r="C145" s="1">
        <v>60</v>
      </c>
      <c r="D145" s="1" t="s">
        <v>83</v>
      </c>
      <c r="E145" s="1">
        <v>-85.1</v>
      </c>
      <c r="F145" s="1">
        <v>0</v>
      </c>
      <c r="G145" s="1">
        <v>63.3</v>
      </c>
      <c r="H145" s="1">
        <v>23</v>
      </c>
      <c r="I145" s="1" t="s">
        <v>63</v>
      </c>
      <c r="J145" s="1" t="s">
        <v>63</v>
      </c>
      <c r="K145" s="1">
        <v>315</v>
      </c>
      <c r="L145" s="1">
        <v>54</v>
      </c>
      <c r="M145" s="1">
        <v>-4593</v>
      </c>
      <c r="N145" s="1" t="s">
        <v>63</v>
      </c>
      <c r="O145" s="1">
        <v>0</v>
      </c>
      <c r="P145" s="1">
        <v>0</v>
      </c>
      <c r="Q145" s="1">
        <v>981</v>
      </c>
      <c r="R145" s="1">
        <v>42.45</v>
      </c>
      <c r="S145" s="1">
        <v>42.45</v>
      </c>
      <c r="T145" s="1">
        <v>-3612</v>
      </c>
      <c r="U145" s="3" t="str">
        <f t="shared" si="2"/>
        <v>2017Plan</v>
      </c>
      <c r="V145" s="2">
        <f>DATE(A145,INDEX(Map!$H$1:$H$12,MATCH(B145,Map!$G$1:$G$12,0),0),1)</f>
        <v>42401</v>
      </c>
      <c r="W145" t="str">
        <f>IF(AND(V145&gt;=Map!$K$2,V145&lt;=Map!$L$2),"Base",IF(AND(V145&gt;=Map!$K$3,V145&lt;=Map!$L$3),"Fcst","N/A"))</f>
        <v>N/A</v>
      </c>
      <c r="X145" t="str">
        <f>INDEX(Map!$B$2:$B$86,MATCH(D145,Map!$A$2:$A$86,0),0)</f>
        <v>N/A</v>
      </c>
      <c r="Y145" s="7" t="str">
        <f>IF(INDEX(Map!$C$2:$C$86,MATCH(D145,Map!$A$2:$A$86,0),0)="","N/A",E145*INDEX(Map!$C$2:$C$86,MATCH(D145,Map!$A$2:$A$86,0),0))</f>
        <v>N/A</v>
      </c>
      <c r="Z145" s="7" t="str">
        <f>IF(INDEX(Map!$D$2:$D$86,MATCH(D145,Map!$A$2:$A$86,0),0)="","N/A",E145*INDEX(Map!$D$2:$D$86,MATCH(D145,Map!$A$2:$A$86,0),0))</f>
        <v>N/A</v>
      </c>
      <c r="AA145" t="str">
        <f>INDEX(Map!$E$2:$E$86,MATCH(D145,Map!$A$2:$A$86,0),0)</f>
        <v>Sales</v>
      </c>
    </row>
    <row r="146" spans="1:27" x14ac:dyDescent="0.25">
      <c r="A146" s="1" t="s">
        <v>21</v>
      </c>
      <c r="B146" s="1" t="s">
        <v>108</v>
      </c>
      <c r="C146" s="1">
        <v>61</v>
      </c>
      <c r="D146" s="1" t="s">
        <v>84</v>
      </c>
      <c r="E146" s="1">
        <v>-12.6</v>
      </c>
      <c r="F146" s="1">
        <v>0</v>
      </c>
      <c r="G146" s="1">
        <v>54.5</v>
      </c>
      <c r="H146" s="1">
        <v>29</v>
      </c>
      <c r="I146" s="1" t="s">
        <v>63</v>
      </c>
      <c r="J146" s="1" t="s">
        <v>63</v>
      </c>
      <c r="K146" s="1">
        <v>231</v>
      </c>
      <c r="L146" s="1">
        <v>44.4</v>
      </c>
      <c r="M146" s="1">
        <v>-561</v>
      </c>
      <c r="N146" s="1" t="s">
        <v>63</v>
      </c>
      <c r="O146" s="1">
        <v>0</v>
      </c>
      <c r="P146" s="1">
        <v>0</v>
      </c>
      <c r="Q146" s="1">
        <v>117</v>
      </c>
      <c r="R146" s="1">
        <v>35.15</v>
      </c>
      <c r="S146" s="1">
        <v>35.15</v>
      </c>
      <c r="T146" s="1">
        <v>-444</v>
      </c>
      <c r="U146" s="3" t="str">
        <f t="shared" si="2"/>
        <v>2017Plan</v>
      </c>
      <c r="V146" s="2">
        <f>DATE(A146,INDEX(Map!$H$1:$H$12,MATCH(B146,Map!$G$1:$G$12,0),0),1)</f>
        <v>42401</v>
      </c>
      <c r="W146" t="str">
        <f>IF(AND(V146&gt;=Map!$K$2,V146&lt;=Map!$L$2),"Base",IF(AND(V146&gt;=Map!$K$3,V146&lt;=Map!$L$3),"Fcst","N/A"))</f>
        <v>N/A</v>
      </c>
      <c r="X146" t="str">
        <f>INDEX(Map!$B$2:$B$86,MATCH(D146,Map!$A$2:$A$86,0),0)</f>
        <v>N/A</v>
      </c>
      <c r="Y146" s="7" t="str">
        <f>IF(INDEX(Map!$C$2:$C$86,MATCH(D146,Map!$A$2:$A$86,0),0)="","N/A",E146*INDEX(Map!$C$2:$C$86,MATCH(D146,Map!$A$2:$A$86,0),0))</f>
        <v>N/A</v>
      </c>
      <c r="Z146" s="7" t="str">
        <f>IF(INDEX(Map!$D$2:$D$86,MATCH(D146,Map!$A$2:$A$86,0),0)="","N/A",E146*INDEX(Map!$D$2:$D$86,MATCH(D146,Map!$A$2:$A$86,0),0))</f>
        <v>N/A</v>
      </c>
      <c r="AA146" t="str">
        <f>INDEX(Map!$E$2:$E$86,MATCH(D146,Map!$A$2:$A$86,0),0)</f>
        <v>Sales</v>
      </c>
    </row>
    <row r="147" spans="1:27" x14ac:dyDescent="0.25">
      <c r="A147" s="1" t="s">
        <v>21</v>
      </c>
      <c r="B147" s="1" t="s">
        <v>108</v>
      </c>
      <c r="C147" s="1">
        <v>62</v>
      </c>
      <c r="D147" s="1" t="s">
        <v>85</v>
      </c>
      <c r="E147" s="1">
        <v>-18.899999999999999</v>
      </c>
      <c r="F147" s="1">
        <v>0</v>
      </c>
      <c r="G147" s="1">
        <v>84.3</v>
      </c>
      <c r="H147" s="1">
        <v>4</v>
      </c>
      <c r="I147" s="1" t="s">
        <v>63</v>
      </c>
      <c r="J147" s="1" t="s">
        <v>63</v>
      </c>
      <c r="K147" s="1">
        <v>64</v>
      </c>
      <c r="L147" s="1">
        <v>45.8</v>
      </c>
      <c r="M147" s="1">
        <v>-865</v>
      </c>
      <c r="N147" s="1" t="s">
        <v>63</v>
      </c>
      <c r="O147" s="1">
        <v>0</v>
      </c>
      <c r="P147" s="1">
        <v>0</v>
      </c>
      <c r="Q147" s="1">
        <v>175</v>
      </c>
      <c r="R147" s="1">
        <v>36.56</v>
      </c>
      <c r="S147" s="1">
        <v>36.56</v>
      </c>
      <c r="T147" s="1">
        <v>-690</v>
      </c>
      <c r="U147" s="3" t="str">
        <f t="shared" si="2"/>
        <v>2017Plan</v>
      </c>
      <c r="V147" s="2">
        <f>DATE(A147,INDEX(Map!$H$1:$H$12,MATCH(B147,Map!$G$1:$G$12,0),0),1)</f>
        <v>42401</v>
      </c>
      <c r="W147" t="str">
        <f>IF(AND(V147&gt;=Map!$K$2,V147&lt;=Map!$L$2),"Base",IF(AND(V147&gt;=Map!$K$3,V147&lt;=Map!$L$3),"Fcst","N/A"))</f>
        <v>N/A</v>
      </c>
      <c r="X147" t="str">
        <f>INDEX(Map!$B$2:$B$86,MATCH(D147,Map!$A$2:$A$86,0),0)</f>
        <v>N/A</v>
      </c>
      <c r="Y147" s="7" t="str">
        <f>IF(INDEX(Map!$C$2:$C$86,MATCH(D147,Map!$A$2:$A$86,0),0)="","N/A",E147*INDEX(Map!$C$2:$C$86,MATCH(D147,Map!$A$2:$A$86,0),0))</f>
        <v>N/A</v>
      </c>
      <c r="Z147" s="7" t="str">
        <f>IF(INDEX(Map!$D$2:$D$86,MATCH(D147,Map!$A$2:$A$86,0),0)="","N/A",E147*INDEX(Map!$D$2:$D$86,MATCH(D147,Map!$A$2:$A$86,0),0))</f>
        <v>N/A</v>
      </c>
      <c r="AA147" t="str">
        <f>INDEX(Map!$E$2:$E$86,MATCH(D147,Map!$A$2:$A$86,0),0)</f>
        <v>Sales</v>
      </c>
    </row>
    <row r="148" spans="1:27" x14ac:dyDescent="0.25">
      <c r="A148" s="1" t="s">
        <v>21</v>
      </c>
      <c r="B148" s="1" t="s">
        <v>108</v>
      </c>
      <c r="C148" s="1">
        <v>63</v>
      </c>
      <c r="D148" s="1" t="s">
        <v>86</v>
      </c>
      <c r="E148" s="1">
        <v>-10.8</v>
      </c>
      <c r="F148" s="1">
        <v>0</v>
      </c>
      <c r="G148" s="1">
        <v>48.3</v>
      </c>
      <c r="H148" s="1">
        <v>4</v>
      </c>
      <c r="I148" s="1" t="s">
        <v>63</v>
      </c>
      <c r="J148" s="1" t="s">
        <v>63</v>
      </c>
      <c r="K148" s="1">
        <v>64</v>
      </c>
      <c r="L148" s="1">
        <v>44.2</v>
      </c>
      <c r="M148" s="1">
        <v>-478</v>
      </c>
      <c r="N148" s="1" t="s">
        <v>63</v>
      </c>
      <c r="O148" s="1">
        <v>0</v>
      </c>
      <c r="P148" s="1">
        <v>0</v>
      </c>
      <c r="Q148" s="1">
        <v>99</v>
      </c>
      <c r="R148" s="1">
        <v>35.06</v>
      </c>
      <c r="S148" s="1">
        <v>35.06</v>
      </c>
      <c r="T148" s="1">
        <v>-380</v>
      </c>
      <c r="U148" s="3" t="str">
        <f t="shared" si="2"/>
        <v>2017Plan</v>
      </c>
      <c r="V148" s="2">
        <f>DATE(A148,INDEX(Map!$H$1:$H$12,MATCH(B148,Map!$G$1:$G$12,0),0),1)</f>
        <v>42401</v>
      </c>
      <c r="W148" t="str">
        <f>IF(AND(V148&gt;=Map!$K$2,V148&lt;=Map!$L$2),"Base",IF(AND(V148&gt;=Map!$K$3,V148&lt;=Map!$L$3),"Fcst","N/A"))</f>
        <v>N/A</v>
      </c>
      <c r="X148" t="str">
        <f>INDEX(Map!$B$2:$B$86,MATCH(D148,Map!$A$2:$A$86,0),0)</f>
        <v>N/A</v>
      </c>
      <c r="Y148" s="7" t="str">
        <f>IF(INDEX(Map!$C$2:$C$86,MATCH(D148,Map!$A$2:$A$86,0),0)="","N/A",E148*INDEX(Map!$C$2:$C$86,MATCH(D148,Map!$A$2:$A$86,0),0))</f>
        <v>N/A</v>
      </c>
      <c r="Z148" s="7" t="str">
        <f>IF(INDEX(Map!$D$2:$D$86,MATCH(D148,Map!$A$2:$A$86,0),0)="","N/A",E148*INDEX(Map!$D$2:$D$86,MATCH(D148,Map!$A$2:$A$86,0),0))</f>
        <v>N/A</v>
      </c>
      <c r="AA148" t="str">
        <f>INDEX(Map!$E$2:$E$86,MATCH(D148,Map!$A$2:$A$86,0),0)</f>
        <v>Sales</v>
      </c>
    </row>
    <row r="149" spans="1:27" x14ac:dyDescent="0.25">
      <c r="A149" s="1" t="s">
        <v>21</v>
      </c>
      <c r="B149" s="1" t="s">
        <v>108</v>
      </c>
      <c r="C149" s="1">
        <v>64</v>
      </c>
      <c r="D149" s="1" t="s">
        <v>87</v>
      </c>
      <c r="E149" s="1">
        <v>0</v>
      </c>
      <c r="F149" s="1">
        <v>0</v>
      </c>
      <c r="G149" s="1">
        <v>0</v>
      </c>
      <c r="H149" s="1">
        <v>0</v>
      </c>
      <c r="I149" s="1" t="s">
        <v>63</v>
      </c>
      <c r="J149" s="1" t="s">
        <v>63</v>
      </c>
      <c r="K149" s="1">
        <v>0</v>
      </c>
      <c r="L149" s="1">
        <v>0</v>
      </c>
      <c r="M149" s="1">
        <v>0</v>
      </c>
      <c r="N149" s="1" t="s">
        <v>63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3" t="str">
        <f t="shared" si="2"/>
        <v>2017Plan</v>
      </c>
      <c r="V149" s="2">
        <f>DATE(A149,INDEX(Map!$H$1:$H$12,MATCH(B149,Map!$G$1:$G$12,0),0),1)</f>
        <v>42401</v>
      </c>
      <c r="W149" t="str">
        <f>IF(AND(V149&gt;=Map!$K$2,V149&lt;=Map!$L$2),"Base",IF(AND(V149&gt;=Map!$K$3,V149&lt;=Map!$L$3),"Fcst","N/A"))</f>
        <v>N/A</v>
      </c>
      <c r="X149" t="str">
        <f>INDEX(Map!$B$2:$B$86,MATCH(D149,Map!$A$2:$A$86,0),0)</f>
        <v>N/A</v>
      </c>
      <c r="Y149" s="7" t="str">
        <f>IF(INDEX(Map!$C$2:$C$86,MATCH(D149,Map!$A$2:$A$86,0),0)="","N/A",E149*INDEX(Map!$C$2:$C$86,MATCH(D149,Map!$A$2:$A$86,0),0))</f>
        <v>N/A</v>
      </c>
      <c r="Z149" s="7" t="str">
        <f>IF(INDEX(Map!$D$2:$D$86,MATCH(D149,Map!$A$2:$A$86,0),0)="","N/A",E149*INDEX(Map!$D$2:$D$86,MATCH(D149,Map!$A$2:$A$86,0),0))</f>
        <v>N/A</v>
      </c>
      <c r="AA149" t="str">
        <f>INDEX(Map!$E$2:$E$86,MATCH(D149,Map!$A$2:$A$86,0),0)</f>
        <v>Sales</v>
      </c>
    </row>
    <row r="150" spans="1:27" x14ac:dyDescent="0.25">
      <c r="A150" s="1" t="s">
        <v>21</v>
      </c>
      <c r="B150" s="1" t="s">
        <v>108</v>
      </c>
      <c r="C150" s="1">
        <v>65</v>
      </c>
      <c r="D150" s="1" t="s">
        <v>88</v>
      </c>
      <c r="E150" s="1">
        <v>0</v>
      </c>
      <c r="F150" s="1">
        <v>0</v>
      </c>
      <c r="G150" s="1">
        <v>0</v>
      </c>
      <c r="H150" s="1">
        <v>0</v>
      </c>
      <c r="I150" s="1" t="s">
        <v>63</v>
      </c>
      <c r="J150" s="1" t="s">
        <v>63</v>
      </c>
      <c r="K150" s="1">
        <v>0</v>
      </c>
      <c r="L150" s="1">
        <v>0</v>
      </c>
      <c r="M150" s="1">
        <v>0</v>
      </c>
      <c r="N150" s="1" t="s">
        <v>63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3" t="str">
        <f t="shared" si="2"/>
        <v>2017Plan</v>
      </c>
      <c r="V150" s="2">
        <f>DATE(A150,INDEX(Map!$H$1:$H$12,MATCH(B150,Map!$G$1:$G$12,0),0),1)</f>
        <v>42401</v>
      </c>
      <c r="W150" t="str">
        <f>IF(AND(V150&gt;=Map!$K$2,V150&lt;=Map!$L$2),"Base",IF(AND(V150&gt;=Map!$K$3,V150&lt;=Map!$L$3),"Fcst","N/A"))</f>
        <v>N/A</v>
      </c>
      <c r="X150" t="str">
        <f>INDEX(Map!$B$2:$B$86,MATCH(D150,Map!$A$2:$A$86,0),0)</f>
        <v>N/A</v>
      </c>
      <c r="Y150" s="7" t="str">
        <f>IF(INDEX(Map!$C$2:$C$86,MATCH(D150,Map!$A$2:$A$86,0),0)="","N/A",E150*INDEX(Map!$C$2:$C$86,MATCH(D150,Map!$A$2:$A$86,0),0))</f>
        <v>N/A</v>
      </c>
      <c r="Z150" s="7" t="str">
        <f>IF(INDEX(Map!$D$2:$D$86,MATCH(D150,Map!$A$2:$A$86,0),0)="","N/A",E150*INDEX(Map!$D$2:$D$86,MATCH(D150,Map!$A$2:$A$86,0),0))</f>
        <v>N/A</v>
      </c>
      <c r="AA150" t="str">
        <f>INDEX(Map!$E$2:$E$86,MATCH(D150,Map!$A$2:$A$86,0),0)</f>
        <v>Sales</v>
      </c>
    </row>
    <row r="151" spans="1:27" x14ac:dyDescent="0.25">
      <c r="A151" s="1" t="s">
        <v>21</v>
      </c>
      <c r="B151" s="1" t="s">
        <v>108</v>
      </c>
      <c r="C151" s="1">
        <v>66</v>
      </c>
      <c r="D151" s="1" t="s">
        <v>89</v>
      </c>
      <c r="E151" s="1">
        <v>0</v>
      </c>
      <c r="F151" s="1">
        <v>0</v>
      </c>
      <c r="G151" s="1">
        <v>0</v>
      </c>
      <c r="H151" s="1">
        <v>0</v>
      </c>
      <c r="I151" s="1" t="s">
        <v>63</v>
      </c>
      <c r="J151" s="1" t="s">
        <v>63</v>
      </c>
      <c r="K151" s="1">
        <v>0</v>
      </c>
      <c r="L151" s="1">
        <v>0</v>
      </c>
      <c r="M151" s="1">
        <v>0</v>
      </c>
      <c r="N151" s="1" t="s">
        <v>63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3" t="str">
        <f t="shared" si="2"/>
        <v>2017Plan</v>
      </c>
      <c r="V151" s="2">
        <f>DATE(A151,INDEX(Map!$H$1:$H$12,MATCH(B151,Map!$G$1:$G$12,0),0),1)</f>
        <v>42401</v>
      </c>
      <c r="W151" t="str">
        <f>IF(AND(V151&gt;=Map!$K$2,V151&lt;=Map!$L$2),"Base",IF(AND(V151&gt;=Map!$K$3,V151&lt;=Map!$L$3),"Fcst","N/A"))</f>
        <v>N/A</v>
      </c>
      <c r="X151" t="str">
        <f>INDEX(Map!$B$2:$B$86,MATCH(D151,Map!$A$2:$A$86,0),0)</f>
        <v>N/A</v>
      </c>
      <c r="Y151" s="7" t="str">
        <f>IF(INDEX(Map!$C$2:$C$86,MATCH(D151,Map!$A$2:$A$86,0),0)="","N/A",E151*INDEX(Map!$C$2:$C$86,MATCH(D151,Map!$A$2:$A$86,0),0))</f>
        <v>N/A</v>
      </c>
      <c r="Z151" s="7" t="str">
        <f>IF(INDEX(Map!$D$2:$D$86,MATCH(D151,Map!$A$2:$A$86,0),0)="","N/A",E151*INDEX(Map!$D$2:$D$86,MATCH(D151,Map!$A$2:$A$86,0),0))</f>
        <v>N/A</v>
      </c>
      <c r="AA151" t="str">
        <f>INDEX(Map!$E$2:$E$86,MATCH(D151,Map!$A$2:$A$86,0),0)</f>
        <v>Sales</v>
      </c>
    </row>
    <row r="152" spans="1:27" x14ac:dyDescent="0.25">
      <c r="A152" s="1" t="s">
        <v>21</v>
      </c>
      <c r="B152" s="1" t="s">
        <v>108</v>
      </c>
      <c r="C152" s="1">
        <v>67</v>
      </c>
      <c r="D152" s="1" t="s">
        <v>90</v>
      </c>
      <c r="E152" s="1">
        <v>0</v>
      </c>
      <c r="F152" s="1">
        <v>0</v>
      </c>
      <c r="G152" s="1">
        <v>0</v>
      </c>
      <c r="H152" s="1">
        <v>0</v>
      </c>
      <c r="I152" s="1" t="s">
        <v>63</v>
      </c>
      <c r="J152" s="1" t="s">
        <v>63</v>
      </c>
      <c r="K152" s="1">
        <v>0</v>
      </c>
      <c r="L152" s="1">
        <v>0</v>
      </c>
      <c r="M152" s="1">
        <v>0</v>
      </c>
      <c r="N152" s="1" t="s">
        <v>63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3" t="str">
        <f t="shared" si="2"/>
        <v>2017Plan</v>
      </c>
      <c r="V152" s="2">
        <f>DATE(A152,INDEX(Map!$H$1:$H$12,MATCH(B152,Map!$G$1:$G$12,0),0),1)</f>
        <v>42401</v>
      </c>
      <c r="W152" t="str">
        <f>IF(AND(V152&gt;=Map!$K$2,V152&lt;=Map!$L$2),"Base",IF(AND(V152&gt;=Map!$K$3,V152&lt;=Map!$L$3),"Fcst","N/A"))</f>
        <v>N/A</v>
      </c>
      <c r="X152" t="str">
        <f>INDEX(Map!$B$2:$B$86,MATCH(D152,Map!$A$2:$A$86,0),0)</f>
        <v>N/A</v>
      </c>
      <c r="Y152" s="7" t="str">
        <f>IF(INDEX(Map!$C$2:$C$86,MATCH(D152,Map!$A$2:$A$86,0),0)="","N/A",E152*INDEX(Map!$C$2:$C$86,MATCH(D152,Map!$A$2:$A$86,0),0))</f>
        <v>N/A</v>
      </c>
      <c r="Z152" s="7" t="str">
        <f>IF(INDEX(Map!$D$2:$D$86,MATCH(D152,Map!$A$2:$A$86,0),0)="","N/A",E152*INDEX(Map!$D$2:$D$86,MATCH(D152,Map!$A$2:$A$86,0),0))</f>
        <v>N/A</v>
      </c>
      <c r="AA152" t="str">
        <f>INDEX(Map!$E$2:$E$86,MATCH(D152,Map!$A$2:$A$86,0),0)</f>
        <v>Sales</v>
      </c>
    </row>
    <row r="153" spans="1:27" x14ac:dyDescent="0.25">
      <c r="A153" s="1" t="s">
        <v>21</v>
      </c>
      <c r="B153" s="1" t="s">
        <v>108</v>
      </c>
      <c r="C153" s="1">
        <v>68</v>
      </c>
      <c r="D153" s="1" t="s">
        <v>91</v>
      </c>
      <c r="E153" s="1">
        <v>0</v>
      </c>
      <c r="F153" s="1">
        <v>0</v>
      </c>
      <c r="G153" s="1">
        <v>0</v>
      </c>
      <c r="H153" s="1">
        <v>0</v>
      </c>
      <c r="I153" s="1" t="s">
        <v>63</v>
      </c>
      <c r="J153" s="1" t="s">
        <v>63</v>
      </c>
      <c r="K153" s="1">
        <v>0</v>
      </c>
      <c r="L153" s="1">
        <v>0</v>
      </c>
      <c r="M153" s="1">
        <v>0</v>
      </c>
      <c r="N153" s="1" t="s">
        <v>63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3" t="str">
        <f t="shared" si="2"/>
        <v>2017Plan</v>
      </c>
      <c r="V153" s="2">
        <f>DATE(A153,INDEX(Map!$H$1:$H$12,MATCH(B153,Map!$G$1:$G$12,0),0),1)</f>
        <v>42401</v>
      </c>
      <c r="W153" t="str">
        <f>IF(AND(V153&gt;=Map!$K$2,V153&lt;=Map!$L$2),"Base",IF(AND(V153&gt;=Map!$K$3,V153&lt;=Map!$L$3),"Fcst","N/A"))</f>
        <v>N/A</v>
      </c>
      <c r="X153" t="str">
        <f>INDEX(Map!$B$2:$B$86,MATCH(D153,Map!$A$2:$A$86,0),0)</f>
        <v>N/A</v>
      </c>
      <c r="Y153" s="7" t="str">
        <f>IF(INDEX(Map!$C$2:$C$86,MATCH(D153,Map!$A$2:$A$86,0),0)="","N/A",E153*INDEX(Map!$C$2:$C$86,MATCH(D153,Map!$A$2:$A$86,0),0))</f>
        <v>N/A</v>
      </c>
      <c r="Z153" s="7" t="str">
        <f>IF(INDEX(Map!$D$2:$D$86,MATCH(D153,Map!$A$2:$A$86,0),0)="","N/A",E153*INDEX(Map!$D$2:$D$86,MATCH(D153,Map!$A$2:$A$86,0),0))</f>
        <v>N/A</v>
      </c>
      <c r="AA153" t="str">
        <f>INDEX(Map!$E$2:$E$86,MATCH(D153,Map!$A$2:$A$86,0),0)</f>
        <v>CSR</v>
      </c>
    </row>
    <row r="154" spans="1:27" x14ac:dyDescent="0.25">
      <c r="A154" s="1" t="s">
        <v>21</v>
      </c>
      <c r="B154" s="1" t="s">
        <v>108</v>
      </c>
      <c r="C154" s="1">
        <v>69</v>
      </c>
      <c r="D154" s="1" t="s">
        <v>92</v>
      </c>
      <c r="E154" s="1">
        <v>0</v>
      </c>
      <c r="F154" s="1">
        <v>0</v>
      </c>
      <c r="G154" s="1">
        <v>0</v>
      </c>
      <c r="H154" s="1">
        <v>0</v>
      </c>
      <c r="I154" s="1" t="s">
        <v>63</v>
      </c>
      <c r="J154" s="1" t="s">
        <v>63</v>
      </c>
      <c r="K154" s="1">
        <v>0</v>
      </c>
      <c r="L154" s="1">
        <v>0</v>
      </c>
      <c r="M154" s="1">
        <v>0</v>
      </c>
      <c r="N154" s="1" t="s">
        <v>63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3" t="str">
        <f t="shared" si="2"/>
        <v>2017Plan</v>
      </c>
      <c r="V154" s="2">
        <f>DATE(A154,INDEX(Map!$H$1:$H$12,MATCH(B154,Map!$G$1:$G$12,0),0),1)</f>
        <v>42401</v>
      </c>
      <c r="W154" t="str">
        <f>IF(AND(V154&gt;=Map!$K$2,V154&lt;=Map!$L$2),"Base",IF(AND(V154&gt;=Map!$K$3,V154&lt;=Map!$L$3),"Fcst","N/A"))</f>
        <v>N/A</v>
      </c>
      <c r="X154" t="str">
        <f>INDEX(Map!$B$2:$B$86,MATCH(D154,Map!$A$2:$A$86,0),0)</f>
        <v>N/A</v>
      </c>
      <c r="Y154" s="7" t="str">
        <f>IF(INDEX(Map!$C$2:$C$86,MATCH(D154,Map!$A$2:$A$86,0),0)="","N/A",E154*INDEX(Map!$C$2:$C$86,MATCH(D154,Map!$A$2:$A$86,0),0))</f>
        <v>N/A</v>
      </c>
      <c r="Z154" s="7" t="str">
        <f>IF(INDEX(Map!$D$2:$D$86,MATCH(D154,Map!$A$2:$A$86,0),0)="","N/A",E154*INDEX(Map!$D$2:$D$86,MATCH(D154,Map!$A$2:$A$86,0),0))</f>
        <v>N/A</v>
      </c>
      <c r="AA154" t="str">
        <f>INDEX(Map!$E$2:$E$86,MATCH(D154,Map!$A$2:$A$86,0),0)</f>
        <v>CSR</v>
      </c>
    </row>
    <row r="155" spans="1:27" x14ac:dyDescent="0.25">
      <c r="A155" s="1" t="s">
        <v>21</v>
      </c>
      <c r="B155" s="1" t="s">
        <v>108</v>
      </c>
      <c r="C155" s="1">
        <v>70</v>
      </c>
      <c r="D155" s="1" t="s">
        <v>93</v>
      </c>
      <c r="E155" s="1">
        <v>0</v>
      </c>
      <c r="F155" s="1">
        <v>0</v>
      </c>
      <c r="G155" s="1">
        <v>0</v>
      </c>
      <c r="H155" s="1">
        <v>0</v>
      </c>
      <c r="I155" s="1" t="s">
        <v>63</v>
      </c>
      <c r="J155" s="1" t="s">
        <v>63</v>
      </c>
      <c r="K155" s="1">
        <v>0</v>
      </c>
      <c r="L155" s="1">
        <v>0</v>
      </c>
      <c r="M155" s="1">
        <v>0</v>
      </c>
      <c r="N155" s="1" t="s">
        <v>63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3" t="str">
        <f t="shared" si="2"/>
        <v>2017Plan</v>
      </c>
      <c r="V155" s="2">
        <f>DATE(A155,INDEX(Map!$H$1:$H$12,MATCH(B155,Map!$G$1:$G$12,0),0),1)</f>
        <v>42401</v>
      </c>
      <c r="W155" t="str">
        <f>IF(AND(V155&gt;=Map!$K$2,V155&lt;=Map!$L$2),"Base",IF(AND(V155&gt;=Map!$K$3,V155&lt;=Map!$L$3),"Fcst","N/A"))</f>
        <v>N/A</v>
      </c>
      <c r="X155" t="str">
        <f>INDEX(Map!$B$2:$B$86,MATCH(D155,Map!$A$2:$A$86,0),0)</f>
        <v>N/A</v>
      </c>
      <c r="Y155" s="7" t="str">
        <f>IF(INDEX(Map!$C$2:$C$86,MATCH(D155,Map!$A$2:$A$86,0),0)="","N/A",E155*INDEX(Map!$C$2:$C$86,MATCH(D155,Map!$A$2:$A$86,0),0))</f>
        <v>N/A</v>
      </c>
      <c r="Z155" s="7" t="str">
        <f>IF(INDEX(Map!$D$2:$D$86,MATCH(D155,Map!$A$2:$A$86,0),0)="","N/A",E155*INDEX(Map!$D$2:$D$86,MATCH(D155,Map!$A$2:$A$86,0),0))</f>
        <v>N/A</v>
      </c>
      <c r="AA155" t="str">
        <f>INDEX(Map!$E$2:$E$86,MATCH(D155,Map!$A$2:$A$86,0),0)</f>
        <v>CSR</v>
      </c>
    </row>
    <row r="156" spans="1:27" x14ac:dyDescent="0.25">
      <c r="A156" s="1" t="s">
        <v>21</v>
      </c>
      <c r="B156" s="1" t="s">
        <v>108</v>
      </c>
      <c r="C156" s="1">
        <v>71</v>
      </c>
      <c r="D156" s="1" t="s">
        <v>94</v>
      </c>
      <c r="E156" s="1">
        <v>0</v>
      </c>
      <c r="F156" s="1">
        <v>0</v>
      </c>
      <c r="G156" s="1">
        <v>0</v>
      </c>
      <c r="H156" s="1">
        <v>0</v>
      </c>
      <c r="I156" s="1" t="s">
        <v>63</v>
      </c>
      <c r="J156" s="1" t="s">
        <v>63</v>
      </c>
      <c r="K156" s="1">
        <v>0</v>
      </c>
      <c r="L156" s="1">
        <v>0</v>
      </c>
      <c r="M156" s="1">
        <v>0</v>
      </c>
      <c r="N156" s="1" t="s">
        <v>63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3" t="str">
        <f t="shared" si="2"/>
        <v>2017Plan</v>
      </c>
      <c r="V156" s="2">
        <f>DATE(A156,INDEX(Map!$H$1:$H$12,MATCH(B156,Map!$G$1:$G$12,0),0),1)</f>
        <v>42401</v>
      </c>
      <c r="W156" t="str">
        <f>IF(AND(V156&gt;=Map!$K$2,V156&lt;=Map!$L$2),"Base",IF(AND(V156&gt;=Map!$K$3,V156&lt;=Map!$L$3),"Fcst","N/A"))</f>
        <v>N/A</v>
      </c>
      <c r="X156" t="str">
        <f>INDEX(Map!$B$2:$B$86,MATCH(D156,Map!$A$2:$A$86,0),0)</f>
        <v>N/A</v>
      </c>
      <c r="Y156" s="7" t="str">
        <f>IF(INDEX(Map!$C$2:$C$86,MATCH(D156,Map!$A$2:$A$86,0),0)="","N/A",E156*INDEX(Map!$C$2:$C$86,MATCH(D156,Map!$A$2:$A$86,0),0))</f>
        <v>N/A</v>
      </c>
      <c r="Z156" s="7" t="str">
        <f>IF(INDEX(Map!$D$2:$D$86,MATCH(D156,Map!$A$2:$A$86,0),0)="","N/A",E156*INDEX(Map!$D$2:$D$86,MATCH(D156,Map!$A$2:$A$86,0),0))</f>
        <v>N/A</v>
      </c>
      <c r="AA156" t="str">
        <f>INDEX(Map!$E$2:$E$86,MATCH(D156,Map!$A$2:$A$86,0),0)</f>
        <v>CSR</v>
      </c>
    </row>
    <row r="157" spans="1:27" x14ac:dyDescent="0.25">
      <c r="A157" s="1" t="s">
        <v>21</v>
      </c>
      <c r="B157" s="1" t="s">
        <v>108</v>
      </c>
      <c r="C157" s="1">
        <v>72</v>
      </c>
      <c r="D157" s="1" t="s">
        <v>95</v>
      </c>
      <c r="E157" s="1">
        <v>0</v>
      </c>
      <c r="F157" s="1">
        <v>0</v>
      </c>
      <c r="G157" s="1">
        <v>0</v>
      </c>
      <c r="H157" s="1">
        <v>0</v>
      </c>
      <c r="I157" s="1" t="s">
        <v>63</v>
      </c>
      <c r="J157" s="1" t="s">
        <v>63</v>
      </c>
      <c r="K157" s="1">
        <v>0</v>
      </c>
      <c r="L157" s="1">
        <v>0</v>
      </c>
      <c r="M157" s="1">
        <v>0</v>
      </c>
      <c r="N157" s="1" t="s">
        <v>63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3" t="str">
        <f t="shared" si="2"/>
        <v>2017Plan</v>
      </c>
      <c r="V157" s="2">
        <f>DATE(A157,INDEX(Map!$H$1:$H$12,MATCH(B157,Map!$G$1:$G$12,0),0),1)</f>
        <v>42401</v>
      </c>
      <c r="W157" t="str">
        <f>IF(AND(V157&gt;=Map!$K$2,V157&lt;=Map!$L$2),"Base",IF(AND(V157&gt;=Map!$K$3,V157&lt;=Map!$L$3),"Fcst","N/A"))</f>
        <v>N/A</v>
      </c>
      <c r="X157" t="str">
        <f>INDEX(Map!$B$2:$B$86,MATCH(D157,Map!$A$2:$A$86,0),0)</f>
        <v>N/A</v>
      </c>
      <c r="Y157" s="7" t="str">
        <f>IF(INDEX(Map!$C$2:$C$86,MATCH(D157,Map!$A$2:$A$86,0),0)="","N/A",E157*INDEX(Map!$C$2:$C$86,MATCH(D157,Map!$A$2:$A$86,0),0))</f>
        <v>N/A</v>
      </c>
      <c r="Z157" s="7" t="str">
        <f>IF(INDEX(Map!$D$2:$D$86,MATCH(D157,Map!$A$2:$A$86,0),0)="","N/A",E157*INDEX(Map!$D$2:$D$86,MATCH(D157,Map!$A$2:$A$86,0),0))</f>
        <v>N/A</v>
      </c>
      <c r="AA157" t="str">
        <f>INDEX(Map!$E$2:$E$86,MATCH(D157,Map!$A$2:$A$86,0),0)</f>
        <v>CSR</v>
      </c>
    </row>
    <row r="158" spans="1:27" x14ac:dyDescent="0.25">
      <c r="A158" s="1" t="s">
        <v>21</v>
      </c>
      <c r="B158" s="1" t="s">
        <v>108</v>
      </c>
      <c r="C158" s="1">
        <v>73</v>
      </c>
      <c r="D158" s="1" t="s">
        <v>96</v>
      </c>
      <c r="E158" s="1">
        <v>0</v>
      </c>
      <c r="F158" s="1">
        <v>0</v>
      </c>
      <c r="G158" s="1">
        <v>0</v>
      </c>
      <c r="H158" s="1">
        <v>0</v>
      </c>
      <c r="I158" s="1" t="s">
        <v>63</v>
      </c>
      <c r="J158" s="1" t="s">
        <v>63</v>
      </c>
      <c r="K158" s="1">
        <v>0</v>
      </c>
      <c r="L158" s="1">
        <v>0</v>
      </c>
      <c r="M158" s="1">
        <v>0</v>
      </c>
      <c r="N158" s="1" t="s">
        <v>63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3" t="str">
        <f t="shared" si="2"/>
        <v>2017Plan</v>
      </c>
      <c r="V158" s="2">
        <f>DATE(A158,INDEX(Map!$H$1:$H$12,MATCH(B158,Map!$G$1:$G$12,0),0),1)</f>
        <v>42401</v>
      </c>
      <c r="W158" t="str">
        <f>IF(AND(V158&gt;=Map!$K$2,V158&lt;=Map!$L$2),"Base",IF(AND(V158&gt;=Map!$K$3,V158&lt;=Map!$L$3),"Fcst","N/A"))</f>
        <v>N/A</v>
      </c>
      <c r="X158" t="str">
        <f>INDEX(Map!$B$2:$B$86,MATCH(D158,Map!$A$2:$A$86,0),0)</f>
        <v>N/A</v>
      </c>
      <c r="Y158" s="7" t="str">
        <f>IF(INDEX(Map!$C$2:$C$86,MATCH(D158,Map!$A$2:$A$86,0),0)="","N/A",E158*INDEX(Map!$C$2:$C$86,MATCH(D158,Map!$A$2:$A$86,0),0))</f>
        <v>N/A</v>
      </c>
      <c r="Z158" s="7" t="str">
        <f>IF(INDEX(Map!$D$2:$D$86,MATCH(D158,Map!$A$2:$A$86,0),0)="","N/A",E158*INDEX(Map!$D$2:$D$86,MATCH(D158,Map!$A$2:$A$86,0),0))</f>
        <v>N/A</v>
      </c>
      <c r="AA158" t="str">
        <f>INDEX(Map!$E$2:$E$86,MATCH(D158,Map!$A$2:$A$86,0),0)</f>
        <v>CSR</v>
      </c>
    </row>
    <row r="159" spans="1:27" x14ac:dyDescent="0.25">
      <c r="A159" s="1" t="s">
        <v>21</v>
      </c>
      <c r="B159" s="1" t="s">
        <v>108</v>
      </c>
      <c r="C159" s="1">
        <v>74</v>
      </c>
      <c r="D159" s="1" t="s">
        <v>97</v>
      </c>
      <c r="E159" s="1">
        <v>0</v>
      </c>
      <c r="F159" s="1">
        <v>0</v>
      </c>
      <c r="G159" s="1">
        <v>0</v>
      </c>
      <c r="H159" s="1">
        <v>0</v>
      </c>
      <c r="I159" s="1" t="s">
        <v>63</v>
      </c>
      <c r="J159" s="1" t="s">
        <v>63</v>
      </c>
      <c r="K159" s="1">
        <v>0</v>
      </c>
      <c r="L159" s="1">
        <v>0</v>
      </c>
      <c r="M159" s="1">
        <v>0</v>
      </c>
      <c r="N159" s="1" t="s">
        <v>63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3" t="str">
        <f t="shared" si="2"/>
        <v>2017Plan</v>
      </c>
      <c r="V159" s="2">
        <f>DATE(A159,INDEX(Map!$H$1:$H$12,MATCH(B159,Map!$G$1:$G$12,0),0),1)</f>
        <v>42401</v>
      </c>
      <c r="W159" t="str">
        <f>IF(AND(V159&gt;=Map!$K$2,V159&lt;=Map!$L$2),"Base",IF(AND(V159&gt;=Map!$K$3,V159&lt;=Map!$L$3),"Fcst","N/A"))</f>
        <v>N/A</v>
      </c>
      <c r="X159" t="str">
        <f>INDEX(Map!$B$2:$B$86,MATCH(D159,Map!$A$2:$A$86,0),0)</f>
        <v>N/A</v>
      </c>
      <c r="Y159" s="7" t="str">
        <f>IF(INDEX(Map!$C$2:$C$86,MATCH(D159,Map!$A$2:$A$86,0),0)="","N/A",E159*INDEX(Map!$C$2:$C$86,MATCH(D159,Map!$A$2:$A$86,0),0))</f>
        <v>N/A</v>
      </c>
      <c r="Z159" s="7" t="str">
        <f>IF(INDEX(Map!$D$2:$D$86,MATCH(D159,Map!$A$2:$A$86,0),0)="","N/A",E159*INDEX(Map!$D$2:$D$86,MATCH(D159,Map!$A$2:$A$86,0),0))</f>
        <v>N/A</v>
      </c>
      <c r="AA159" t="str">
        <f>INDEX(Map!$E$2:$E$86,MATCH(D159,Map!$A$2:$A$86,0),0)</f>
        <v>CSR</v>
      </c>
    </row>
    <row r="160" spans="1:27" x14ac:dyDescent="0.25">
      <c r="A160" s="1" t="s">
        <v>21</v>
      </c>
      <c r="B160" s="1" t="s">
        <v>108</v>
      </c>
      <c r="C160" s="1">
        <v>75</v>
      </c>
      <c r="D160" s="1" t="s">
        <v>98</v>
      </c>
      <c r="E160" s="1">
        <v>0</v>
      </c>
      <c r="F160" s="1">
        <v>0</v>
      </c>
      <c r="G160" s="1">
        <v>0</v>
      </c>
      <c r="H160" s="1">
        <v>0</v>
      </c>
      <c r="I160" s="1" t="s">
        <v>63</v>
      </c>
      <c r="J160" s="1" t="s">
        <v>63</v>
      </c>
      <c r="K160" s="1">
        <v>0</v>
      </c>
      <c r="L160" s="1">
        <v>0</v>
      </c>
      <c r="M160" s="1">
        <v>0</v>
      </c>
      <c r="N160" s="1" t="s">
        <v>63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3" t="str">
        <f t="shared" si="2"/>
        <v>2017Plan</v>
      </c>
      <c r="V160" s="2">
        <f>DATE(A160,INDEX(Map!$H$1:$H$12,MATCH(B160,Map!$G$1:$G$12,0),0),1)</f>
        <v>42401</v>
      </c>
      <c r="W160" t="str">
        <f>IF(AND(V160&gt;=Map!$K$2,V160&lt;=Map!$L$2),"Base",IF(AND(V160&gt;=Map!$K$3,V160&lt;=Map!$L$3),"Fcst","N/A"))</f>
        <v>N/A</v>
      </c>
      <c r="X160" t="str">
        <f>INDEX(Map!$B$2:$B$86,MATCH(D160,Map!$A$2:$A$86,0),0)</f>
        <v>N/A</v>
      </c>
      <c r="Y160" s="7" t="str">
        <f>IF(INDEX(Map!$C$2:$C$86,MATCH(D160,Map!$A$2:$A$86,0),0)="","N/A",E160*INDEX(Map!$C$2:$C$86,MATCH(D160,Map!$A$2:$A$86,0),0))</f>
        <v>N/A</v>
      </c>
      <c r="Z160" s="7" t="str">
        <f>IF(INDEX(Map!$D$2:$D$86,MATCH(D160,Map!$A$2:$A$86,0),0)="","N/A",E160*INDEX(Map!$D$2:$D$86,MATCH(D160,Map!$A$2:$A$86,0),0))</f>
        <v>N/A</v>
      </c>
      <c r="AA160" t="str">
        <f>INDEX(Map!$E$2:$E$86,MATCH(D160,Map!$A$2:$A$86,0),0)</f>
        <v>CSR</v>
      </c>
    </row>
    <row r="161" spans="1:27" x14ac:dyDescent="0.25">
      <c r="A161" s="1" t="s">
        <v>21</v>
      </c>
      <c r="B161" s="1" t="s">
        <v>108</v>
      </c>
      <c r="C161" s="1">
        <v>76</v>
      </c>
      <c r="D161" s="1" t="s">
        <v>99</v>
      </c>
      <c r="E161" s="1">
        <v>0</v>
      </c>
      <c r="F161" s="1">
        <v>0</v>
      </c>
      <c r="G161" s="1">
        <v>0</v>
      </c>
      <c r="H161" s="1">
        <v>0</v>
      </c>
      <c r="I161" s="1" t="s">
        <v>63</v>
      </c>
      <c r="J161" s="1" t="s">
        <v>63</v>
      </c>
      <c r="K161" s="1">
        <v>0</v>
      </c>
      <c r="L161" s="1">
        <v>0</v>
      </c>
      <c r="M161" s="1">
        <v>0</v>
      </c>
      <c r="N161" s="1" t="s">
        <v>63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3" t="str">
        <f t="shared" si="2"/>
        <v>2017Plan</v>
      </c>
      <c r="V161" s="2">
        <f>DATE(A161,INDEX(Map!$H$1:$H$12,MATCH(B161,Map!$G$1:$G$12,0),0),1)</f>
        <v>42401</v>
      </c>
      <c r="W161" t="str">
        <f>IF(AND(V161&gt;=Map!$K$2,V161&lt;=Map!$L$2),"Base",IF(AND(V161&gt;=Map!$K$3,V161&lt;=Map!$L$3),"Fcst","N/A"))</f>
        <v>N/A</v>
      </c>
      <c r="X161" t="str">
        <f>INDEX(Map!$B$2:$B$86,MATCH(D161,Map!$A$2:$A$86,0),0)</f>
        <v>N/A</v>
      </c>
      <c r="Y161" s="7" t="str">
        <f>IF(INDEX(Map!$C$2:$C$86,MATCH(D161,Map!$A$2:$A$86,0),0)="","N/A",E161*INDEX(Map!$C$2:$C$86,MATCH(D161,Map!$A$2:$A$86,0),0))</f>
        <v>N/A</v>
      </c>
      <c r="Z161" s="7" t="str">
        <f>IF(INDEX(Map!$D$2:$D$86,MATCH(D161,Map!$A$2:$A$86,0),0)="","N/A",E161*INDEX(Map!$D$2:$D$86,MATCH(D161,Map!$A$2:$A$86,0),0))</f>
        <v>N/A</v>
      </c>
      <c r="AA161" t="str">
        <f>INDEX(Map!$E$2:$E$86,MATCH(D161,Map!$A$2:$A$86,0),0)</f>
        <v>CSR</v>
      </c>
    </row>
    <row r="162" spans="1:27" x14ac:dyDescent="0.25">
      <c r="A162" s="1" t="s">
        <v>21</v>
      </c>
      <c r="B162" s="1" t="s">
        <v>108</v>
      </c>
      <c r="C162" s="1">
        <v>77</v>
      </c>
      <c r="D162" s="1" t="s">
        <v>100</v>
      </c>
      <c r="E162" s="1">
        <v>0</v>
      </c>
      <c r="F162" s="1">
        <v>0</v>
      </c>
      <c r="G162" s="1">
        <v>0</v>
      </c>
      <c r="H162" s="1">
        <v>0</v>
      </c>
      <c r="I162" s="1" t="s">
        <v>63</v>
      </c>
      <c r="J162" s="1" t="s">
        <v>63</v>
      </c>
      <c r="K162" s="1">
        <v>0</v>
      </c>
      <c r="L162" s="1">
        <v>0</v>
      </c>
      <c r="M162" s="1">
        <v>0</v>
      </c>
      <c r="N162" s="1" t="s">
        <v>63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3" t="str">
        <f t="shared" si="2"/>
        <v>2017Plan</v>
      </c>
      <c r="V162" s="2">
        <f>DATE(A162,INDEX(Map!$H$1:$H$12,MATCH(B162,Map!$G$1:$G$12,0),0),1)</f>
        <v>42401</v>
      </c>
      <c r="W162" t="str">
        <f>IF(AND(V162&gt;=Map!$K$2,V162&lt;=Map!$L$2),"Base",IF(AND(V162&gt;=Map!$K$3,V162&lt;=Map!$L$3),"Fcst","N/A"))</f>
        <v>N/A</v>
      </c>
      <c r="X162" t="str">
        <f>INDEX(Map!$B$2:$B$86,MATCH(D162,Map!$A$2:$A$86,0),0)</f>
        <v>N/A</v>
      </c>
      <c r="Y162" s="7" t="str">
        <f>IF(INDEX(Map!$C$2:$C$86,MATCH(D162,Map!$A$2:$A$86,0),0)="","N/A",E162*INDEX(Map!$C$2:$C$86,MATCH(D162,Map!$A$2:$A$86,0),0))</f>
        <v>N/A</v>
      </c>
      <c r="Z162" s="7" t="str">
        <f>IF(INDEX(Map!$D$2:$D$86,MATCH(D162,Map!$A$2:$A$86,0),0)="","N/A",E162*INDEX(Map!$D$2:$D$86,MATCH(D162,Map!$A$2:$A$86,0),0))</f>
        <v>N/A</v>
      </c>
      <c r="AA162" t="str">
        <f>INDEX(Map!$E$2:$E$86,MATCH(D162,Map!$A$2:$A$86,0),0)</f>
        <v>CSR</v>
      </c>
    </row>
    <row r="163" spans="1:27" x14ac:dyDescent="0.25">
      <c r="A163" s="1" t="s">
        <v>21</v>
      </c>
      <c r="B163" s="1" t="s">
        <v>108</v>
      </c>
      <c r="C163" s="1">
        <v>78</v>
      </c>
      <c r="D163" s="1" t="s">
        <v>101</v>
      </c>
      <c r="E163" s="1">
        <v>0</v>
      </c>
      <c r="F163" s="1">
        <v>0</v>
      </c>
      <c r="G163" s="1">
        <v>0</v>
      </c>
      <c r="H163" s="1">
        <v>0</v>
      </c>
      <c r="I163" s="1" t="s">
        <v>63</v>
      </c>
      <c r="J163" s="1" t="s">
        <v>63</v>
      </c>
      <c r="K163" s="1">
        <v>0</v>
      </c>
      <c r="L163" s="1">
        <v>0</v>
      </c>
      <c r="M163" s="1">
        <v>0</v>
      </c>
      <c r="N163" s="1" t="s">
        <v>63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3" t="str">
        <f t="shared" si="2"/>
        <v>2017Plan</v>
      </c>
      <c r="V163" s="2">
        <f>DATE(A163,INDEX(Map!$H$1:$H$12,MATCH(B163,Map!$G$1:$G$12,0),0),1)</f>
        <v>42401</v>
      </c>
      <c r="W163" t="str">
        <f>IF(AND(V163&gt;=Map!$K$2,V163&lt;=Map!$L$2),"Base",IF(AND(V163&gt;=Map!$K$3,V163&lt;=Map!$L$3),"Fcst","N/A"))</f>
        <v>N/A</v>
      </c>
      <c r="X163" t="str">
        <f>INDEX(Map!$B$2:$B$86,MATCH(D163,Map!$A$2:$A$86,0),0)</f>
        <v>N/A</v>
      </c>
      <c r="Y163" s="7" t="str">
        <f>IF(INDEX(Map!$C$2:$C$86,MATCH(D163,Map!$A$2:$A$86,0),0)="","N/A",E163*INDEX(Map!$C$2:$C$86,MATCH(D163,Map!$A$2:$A$86,0),0))</f>
        <v>N/A</v>
      </c>
      <c r="Z163" s="7" t="str">
        <f>IF(INDEX(Map!$D$2:$D$86,MATCH(D163,Map!$A$2:$A$86,0),0)="","N/A",E163*INDEX(Map!$D$2:$D$86,MATCH(D163,Map!$A$2:$A$86,0),0))</f>
        <v>N/A</v>
      </c>
      <c r="AA163" t="str">
        <f>INDEX(Map!$E$2:$E$86,MATCH(D163,Map!$A$2:$A$86,0),0)</f>
        <v>CSR</v>
      </c>
    </row>
    <row r="164" spans="1:27" x14ac:dyDescent="0.25">
      <c r="A164" s="1" t="s">
        <v>21</v>
      </c>
      <c r="B164" s="1" t="s">
        <v>108</v>
      </c>
      <c r="C164" s="1">
        <v>79</v>
      </c>
      <c r="D164" s="1" t="s">
        <v>102</v>
      </c>
      <c r="E164" s="1">
        <v>0</v>
      </c>
      <c r="F164" s="1">
        <v>0</v>
      </c>
      <c r="G164" s="1">
        <v>0</v>
      </c>
      <c r="H164" s="1">
        <v>0</v>
      </c>
      <c r="I164" s="1" t="s">
        <v>63</v>
      </c>
      <c r="J164" s="1" t="s">
        <v>63</v>
      </c>
      <c r="K164" s="1">
        <v>0</v>
      </c>
      <c r="L164" s="1">
        <v>0</v>
      </c>
      <c r="M164" s="1">
        <v>0</v>
      </c>
      <c r="N164" s="1" t="s">
        <v>63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3" t="str">
        <f t="shared" si="2"/>
        <v>2017Plan</v>
      </c>
      <c r="V164" s="2">
        <f>DATE(A164,INDEX(Map!$H$1:$H$12,MATCH(B164,Map!$G$1:$G$12,0),0),1)</f>
        <v>42401</v>
      </c>
      <c r="W164" t="str">
        <f>IF(AND(V164&gt;=Map!$K$2,V164&lt;=Map!$L$2),"Base",IF(AND(V164&gt;=Map!$K$3,V164&lt;=Map!$L$3),"Fcst","N/A"))</f>
        <v>N/A</v>
      </c>
      <c r="X164" t="str">
        <f>INDEX(Map!$B$2:$B$86,MATCH(D164,Map!$A$2:$A$86,0),0)</f>
        <v>N/A</v>
      </c>
      <c r="Y164" s="7" t="str">
        <f>IF(INDEX(Map!$C$2:$C$86,MATCH(D164,Map!$A$2:$A$86,0),0)="","N/A",E164*INDEX(Map!$C$2:$C$86,MATCH(D164,Map!$A$2:$A$86,0),0))</f>
        <v>N/A</v>
      </c>
      <c r="Z164" s="7" t="str">
        <f>IF(INDEX(Map!$D$2:$D$86,MATCH(D164,Map!$A$2:$A$86,0),0)="","N/A",E164*INDEX(Map!$D$2:$D$86,MATCH(D164,Map!$A$2:$A$86,0),0))</f>
        <v>N/A</v>
      </c>
      <c r="AA164" t="str">
        <f>INDEX(Map!$E$2:$E$86,MATCH(D164,Map!$A$2:$A$86,0),0)</f>
        <v>CSR</v>
      </c>
    </row>
    <row r="165" spans="1:27" x14ac:dyDescent="0.25">
      <c r="A165" s="1" t="s">
        <v>21</v>
      </c>
      <c r="B165" s="1" t="s">
        <v>108</v>
      </c>
      <c r="C165" s="1">
        <v>80</v>
      </c>
      <c r="D165" s="1" t="s">
        <v>103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3" t="str">
        <f t="shared" si="2"/>
        <v>2017Plan</v>
      </c>
      <c r="V165" s="2">
        <f>DATE(A165,INDEX(Map!$H$1:$H$12,MATCH(B165,Map!$G$1:$G$12,0),0),1)</f>
        <v>42401</v>
      </c>
      <c r="W165" t="str">
        <f>IF(AND(V165&gt;=Map!$K$2,V165&lt;=Map!$L$2),"Base",IF(AND(V165&gt;=Map!$K$3,V165&lt;=Map!$L$3),"Fcst","N/A"))</f>
        <v>N/A</v>
      </c>
      <c r="X165" t="str">
        <f>INDEX(Map!$B$2:$B$86,MATCH(D165,Map!$A$2:$A$86,0),0)</f>
        <v>N/A</v>
      </c>
      <c r="Y165" s="7" t="str">
        <f>IF(INDEX(Map!$C$2:$C$86,MATCH(D165,Map!$A$2:$A$86,0),0)="","N/A",E165*INDEX(Map!$C$2:$C$86,MATCH(D165,Map!$A$2:$A$86,0),0))</f>
        <v>N/A</v>
      </c>
      <c r="Z165" s="7" t="str">
        <f>IF(INDEX(Map!$D$2:$D$86,MATCH(D165,Map!$A$2:$A$86,0),0)="","N/A",E165*INDEX(Map!$D$2:$D$86,MATCH(D165,Map!$A$2:$A$86,0),0))</f>
        <v>N/A</v>
      </c>
      <c r="AA165" t="str">
        <f>INDEX(Map!$E$2:$E$86,MATCH(D165,Map!$A$2:$A$86,0),0)</f>
        <v>NGCC</v>
      </c>
    </row>
    <row r="166" spans="1:27" x14ac:dyDescent="0.25">
      <c r="A166" s="1" t="s">
        <v>21</v>
      </c>
      <c r="B166" s="1" t="s">
        <v>108</v>
      </c>
      <c r="C166" s="1">
        <v>81</v>
      </c>
      <c r="D166" s="1" t="s">
        <v>104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3" t="str">
        <f t="shared" si="2"/>
        <v>2017Plan</v>
      </c>
      <c r="V166" s="2">
        <f>DATE(A166,INDEX(Map!$H$1:$H$12,MATCH(B166,Map!$G$1:$G$12,0),0),1)</f>
        <v>42401</v>
      </c>
      <c r="W166" t="str">
        <f>IF(AND(V166&gt;=Map!$K$2,V166&lt;=Map!$L$2),"Base",IF(AND(V166&gt;=Map!$K$3,V166&lt;=Map!$L$3),"Fcst","N/A"))</f>
        <v>N/A</v>
      </c>
      <c r="X166" t="str">
        <f>INDEX(Map!$B$2:$B$86,MATCH(D166,Map!$A$2:$A$86,0),0)</f>
        <v>N/A</v>
      </c>
      <c r="Y166" s="7" t="str">
        <f>IF(INDEX(Map!$C$2:$C$86,MATCH(D166,Map!$A$2:$A$86,0),0)="","N/A",E166*INDEX(Map!$C$2:$C$86,MATCH(D166,Map!$A$2:$A$86,0),0))</f>
        <v>N/A</v>
      </c>
      <c r="Z166" s="7" t="str">
        <f>IF(INDEX(Map!$D$2:$D$86,MATCH(D166,Map!$A$2:$A$86,0),0)="","N/A",E166*INDEX(Map!$D$2:$D$86,MATCH(D166,Map!$A$2:$A$86,0),0))</f>
        <v>N/A</v>
      </c>
      <c r="AA166" t="str">
        <f>INDEX(Map!$E$2:$E$86,MATCH(D166,Map!$A$2:$A$86,0),0)</f>
        <v>NGCC</v>
      </c>
    </row>
    <row r="167" spans="1:27" x14ac:dyDescent="0.25">
      <c r="A167" s="1" t="s">
        <v>21</v>
      </c>
      <c r="B167" s="1" t="s">
        <v>108</v>
      </c>
      <c r="C167" s="1">
        <v>82</v>
      </c>
      <c r="D167" s="1" t="s">
        <v>105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3" t="str">
        <f t="shared" si="2"/>
        <v>2017Plan</v>
      </c>
      <c r="V167" s="2">
        <f>DATE(A167,INDEX(Map!$H$1:$H$12,MATCH(B167,Map!$G$1:$G$12,0),0),1)</f>
        <v>42401</v>
      </c>
      <c r="W167" t="str">
        <f>IF(AND(V167&gt;=Map!$K$2,V167&lt;=Map!$L$2),"Base",IF(AND(V167&gt;=Map!$K$3,V167&lt;=Map!$L$3),"Fcst","N/A"))</f>
        <v>N/A</v>
      </c>
      <c r="X167" t="str">
        <f>INDEX(Map!$B$2:$B$86,MATCH(D167,Map!$A$2:$A$86,0),0)</f>
        <v>N/A</v>
      </c>
      <c r="Y167" s="7" t="str">
        <f>IF(INDEX(Map!$C$2:$C$86,MATCH(D167,Map!$A$2:$A$86,0),0)="","N/A",E167*INDEX(Map!$C$2:$C$86,MATCH(D167,Map!$A$2:$A$86,0),0))</f>
        <v>N/A</v>
      </c>
      <c r="Z167" s="7" t="str">
        <f>IF(INDEX(Map!$D$2:$D$86,MATCH(D167,Map!$A$2:$A$86,0),0)="","N/A",E167*INDEX(Map!$D$2:$D$86,MATCH(D167,Map!$A$2:$A$86,0),0))</f>
        <v>N/A</v>
      </c>
      <c r="AA167" t="str">
        <f>INDEX(Map!$E$2:$E$86,MATCH(D167,Map!$A$2:$A$86,0),0)</f>
        <v>NGCC</v>
      </c>
    </row>
    <row r="168" spans="1:27" x14ac:dyDescent="0.25">
      <c r="A168" s="1" t="s">
        <v>21</v>
      </c>
      <c r="B168" s="1" t="s">
        <v>108</v>
      </c>
      <c r="C168" s="1">
        <v>83</v>
      </c>
      <c r="D168" s="1" t="s">
        <v>106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3" t="str">
        <f t="shared" si="2"/>
        <v>2017Plan</v>
      </c>
      <c r="V168" s="2">
        <f>DATE(A168,INDEX(Map!$H$1:$H$12,MATCH(B168,Map!$G$1:$G$12,0),0),1)</f>
        <v>42401</v>
      </c>
      <c r="W168" t="str">
        <f>IF(AND(V168&gt;=Map!$K$2,V168&lt;=Map!$L$2),"Base",IF(AND(V168&gt;=Map!$K$3,V168&lt;=Map!$L$3),"Fcst","N/A"))</f>
        <v>N/A</v>
      </c>
      <c r="X168" t="str">
        <f>INDEX(Map!$B$2:$B$86,MATCH(D168,Map!$A$2:$A$86,0),0)</f>
        <v>N/A</v>
      </c>
      <c r="Y168" s="7" t="str">
        <f>IF(INDEX(Map!$C$2:$C$86,MATCH(D168,Map!$A$2:$A$86,0),0)="","N/A",E168*INDEX(Map!$C$2:$C$86,MATCH(D168,Map!$A$2:$A$86,0),0))</f>
        <v>N/A</v>
      </c>
      <c r="Z168" s="7" t="str">
        <f>IF(INDEX(Map!$D$2:$D$86,MATCH(D168,Map!$A$2:$A$86,0),0)="","N/A",E168*INDEX(Map!$D$2:$D$86,MATCH(D168,Map!$A$2:$A$86,0),0))</f>
        <v>N/A</v>
      </c>
      <c r="AA168" t="str">
        <f>INDEX(Map!$E$2:$E$86,MATCH(D168,Map!$A$2:$A$86,0),0)</f>
        <v>NGCC</v>
      </c>
    </row>
    <row r="169" spans="1:27" x14ac:dyDescent="0.25">
      <c r="A169" s="1" t="s">
        <v>21</v>
      </c>
      <c r="B169" s="1" t="s">
        <v>108</v>
      </c>
      <c r="C169" s="1">
        <v>84</v>
      </c>
      <c r="D169" s="1" t="s">
        <v>107</v>
      </c>
      <c r="E169" s="1">
        <v>2.2999999999999998</v>
      </c>
      <c r="F169" s="1">
        <v>0</v>
      </c>
      <c r="G169" s="1">
        <v>2</v>
      </c>
      <c r="H169" s="1">
        <v>5</v>
      </c>
      <c r="I169" s="1">
        <v>25.2</v>
      </c>
      <c r="J169" s="1">
        <v>10900</v>
      </c>
      <c r="K169" s="1">
        <v>14</v>
      </c>
      <c r="L169" s="1">
        <v>343.9</v>
      </c>
      <c r="M169" s="1">
        <v>87</v>
      </c>
      <c r="N169" s="1">
        <v>0</v>
      </c>
      <c r="O169" s="1">
        <v>44</v>
      </c>
      <c r="P169" s="1">
        <v>0</v>
      </c>
      <c r="Q169" s="1">
        <v>1</v>
      </c>
      <c r="R169" s="1">
        <v>38.049999999999997</v>
      </c>
      <c r="S169" s="1">
        <v>56.91</v>
      </c>
      <c r="T169" s="1">
        <v>131</v>
      </c>
      <c r="U169" s="3" t="str">
        <f t="shared" si="2"/>
        <v>2017Plan</v>
      </c>
      <c r="V169" s="2">
        <f>DATE(A169,INDEX(Map!$H$1:$H$12,MATCH(B169,Map!$G$1:$G$12,0),0),1)</f>
        <v>42401</v>
      </c>
      <c r="W169" t="str">
        <f>IF(AND(V169&gt;=Map!$K$2,V169&lt;=Map!$L$2),"Base",IF(AND(V169&gt;=Map!$K$3,V169&lt;=Map!$L$3),"Fcst","N/A"))</f>
        <v>N/A</v>
      </c>
      <c r="X169" t="str">
        <f>INDEX(Map!$B$2:$B$86,MATCH(D169,Map!$A$2:$A$86,0),0)</f>
        <v>Bluegrass/EKPC</v>
      </c>
      <c r="Y169" s="7" t="str">
        <f>IF(INDEX(Map!$C$2:$C$86,MATCH(D169,Map!$A$2:$A$86,0),0)="","N/A",E169*INDEX(Map!$C$2:$C$86,MATCH(D169,Map!$A$2:$A$86,0),0))</f>
        <v>N/A</v>
      </c>
      <c r="Z169" s="7">
        <f>IF(INDEX(Map!$D$2:$D$86,MATCH(D169,Map!$A$2:$A$86,0),0)="","N/A",E169*INDEX(Map!$D$2:$D$86,MATCH(D169,Map!$A$2:$A$86,0),0))</f>
        <v>2.2999999999999998</v>
      </c>
      <c r="AA169" t="str">
        <f>INDEX(Map!$E$2:$E$86,MATCH(D169,Map!$A$2:$A$86,0),0)</f>
        <v>SCCT</v>
      </c>
    </row>
    <row r="170" spans="1:27" x14ac:dyDescent="0.25">
      <c r="A170" s="1" t="s">
        <v>21</v>
      </c>
      <c r="B170" s="1" t="s">
        <v>109</v>
      </c>
      <c r="C170" s="1">
        <v>1</v>
      </c>
      <c r="D170" s="1" t="s">
        <v>23</v>
      </c>
      <c r="E170" s="1">
        <v>8.1</v>
      </c>
      <c r="F170" s="1">
        <v>0</v>
      </c>
      <c r="G170" s="1">
        <v>10.199999999999999</v>
      </c>
      <c r="H170" s="1">
        <v>1</v>
      </c>
      <c r="I170" s="1">
        <v>93.3</v>
      </c>
      <c r="J170" s="1">
        <v>11451</v>
      </c>
      <c r="K170" s="1">
        <v>178</v>
      </c>
      <c r="L170" s="1">
        <v>290</v>
      </c>
      <c r="M170" s="1">
        <v>271</v>
      </c>
      <c r="N170" s="1">
        <v>1</v>
      </c>
      <c r="O170" s="1">
        <v>10</v>
      </c>
      <c r="P170" s="1">
        <v>0</v>
      </c>
      <c r="Q170" s="1">
        <v>17</v>
      </c>
      <c r="R170" s="1">
        <v>35.299999999999997</v>
      </c>
      <c r="S170" s="1">
        <v>36.479999999999997</v>
      </c>
      <c r="T170" s="1">
        <v>297</v>
      </c>
      <c r="U170" s="3" t="str">
        <f t="shared" si="2"/>
        <v>2017Plan</v>
      </c>
      <c r="V170" s="2">
        <f>DATE(A170,INDEX(Map!$H$1:$H$12,MATCH(B170,Map!$G$1:$G$12,0),0),1)</f>
        <v>42430</v>
      </c>
      <c r="W170" t="str">
        <f>IF(AND(V170&gt;=Map!$K$2,V170&lt;=Map!$L$2),"Base",IF(AND(V170&gt;=Map!$K$3,V170&lt;=Map!$L$3),"Fcst","N/A"))</f>
        <v>N/A</v>
      </c>
      <c r="X170" t="str">
        <f>INDEX(Map!$B$2:$B$86,MATCH(D170,Map!$A$2:$A$86,0),0)</f>
        <v>Brown 1</v>
      </c>
      <c r="Y170" s="7">
        <f>IF(INDEX(Map!$C$2:$C$86,MATCH(D170,Map!$A$2:$A$86,0),0)="","N/A",E170*INDEX(Map!$C$2:$C$86,MATCH(D170,Map!$A$2:$A$86,0),0))</f>
        <v>8.1</v>
      </c>
      <c r="Z170" s="7" t="str">
        <f>IF(INDEX(Map!$D$2:$D$86,MATCH(D170,Map!$A$2:$A$86,0),0)="","N/A",E170*INDEX(Map!$D$2:$D$86,MATCH(D170,Map!$A$2:$A$86,0),0))</f>
        <v>N/A</v>
      </c>
      <c r="AA170" t="str">
        <f>INDEX(Map!$E$2:$E$86,MATCH(D170,Map!$A$2:$A$86,0),0)</f>
        <v>Coal</v>
      </c>
    </row>
    <row r="171" spans="1:27" x14ac:dyDescent="0.25">
      <c r="A171" s="1" t="s">
        <v>21</v>
      </c>
      <c r="B171" s="1" t="s">
        <v>109</v>
      </c>
      <c r="C171" s="1">
        <v>2</v>
      </c>
      <c r="D171" s="1" t="s">
        <v>24</v>
      </c>
      <c r="E171" s="1">
        <v>12.3</v>
      </c>
      <c r="F171" s="1">
        <v>0</v>
      </c>
      <c r="G171" s="1">
        <v>9.9</v>
      </c>
      <c r="H171" s="1">
        <v>1</v>
      </c>
      <c r="I171" s="1">
        <v>133.6</v>
      </c>
      <c r="J171" s="1">
        <v>10823</v>
      </c>
      <c r="K171" s="1">
        <v>177</v>
      </c>
      <c r="L171" s="1">
        <v>290</v>
      </c>
      <c r="M171" s="1">
        <v>387</v>
      </c>
      <c r="N171" s="1">
        <v>0</v>
      </c>
      <c r="O171" s="1">
        <v>8</v>
      </c>
      <c r="P171" s="1">
        <v>0</v>
      </c>
      <c r="Q171" s="1">
        <v>29</v>
      </c>
      <c r="R171" s="1">
        <v>33.75</v>
      </c>
      <c r="S171" s="1">
        <v>34.369999999999997</v>
      </c>
      <c r="T171" s="1">
        <v>424</v>
      </c>
      <c r="U171" s="3" t="str">
        <f t="shared" si="2"/>
        <v>2017Plan</v>
      </c>
      <c r="V171" s="2">
        <f>DATE(A171,INDEX(Map!$H$1:$H$12,MATCH(B171,Map!$G$1:$G$12,0),0),1)</f>
        <v>42430</v>
      </c>
      <c r="W171" t="str">
        <f>IF(AND(V171&gt;=Map!$K$2,V171&lt;=Map!$L$2),"Base",IF(AND(V171&gt;=Map!$K$3,V171&lt;=Map!$L$3),"Fcst","N/A"))</f>
        <v>N/A</v>
      </c>
      <c r="X171" t="str">
        <f>INDEX(Map!$B$2:$B$86,MATCH(D171,Map!$A$2:$A$86,0),0)</f>
        <v>Brown 2</v>
      </c>
      <c r="Y171" s="7">
        <f>IF(INDEX(Map!$C$2:$C$86,MATCH(D171,Map!$A$2:$A$86,0),0)="","N/A",E171*INDEX(Map!$C$2:$C$86,MATCH(D171,Map!$A$2:$A$86,0),0))</f>
        <v>12.3</v>
      </c>
      <c r="Z171" s="7" t="str">
        <f>IF(INDEX(Map!$D$2:$D$86,MATCH(D171,Map!$A$2:$A$86,0),0)="","N/A",E171*INDEX(Map!$D$2:$D$86,MATCH(D171,Map!$A$2:$A$86,0),0))</f>
        <v>N/A</v>
      </c>
      <c r="AA171" t="str">
        <f>INDEX(Map!$E$2:$E$86,MATCH(D171,Map!$A$2:$A$86,0),0)</f>
        <v>Coal</v>
      </c>
    </row>
    <row r="172" spans="1:27" x14ac:dyDescent="0.25">
      <c r="A172" s="1" t="s">
        <v>21</v>
      </c>
      <c r="B172" s="1" t="s">
        <v>109</v>
      </c>
      <c r="C172" s="1">
        <v>3</v>
      </c>
      <c r="D172" s="1" t="s">
        <v>25</v>
      </c>
      <c r="E172" s="1">
        <v>42.5</v>
      </c>
      <c r="F172" s="1">
        <v>0</v>
      </c>
      <c r="G172" s="1">
        <v>13.9</v>
      </c>
      <c r="H172" s="1">
        <v>2</v>
      </c>
      <c r="I172" s="1">
        <v>519</v>
      </c>
      <c r="J172" s="1">
        <v>12211</v>
      </c>
      <c r="K172" s="1">
        <v>275</v>
      </c>
      <c r="L172" s="1">
        <v>290</v>
      </c>
      <c r="M172" s="1">
        <v>1505</v>
      </c>
      <c r="N172" s="1">
        <v>2</v>
      </c>
      <c r="O172" s="1">
        <v>33</v>
      </c>
      <c r="P172" s="1">
        <v>0</v>
      </c>
      <c r="Q172" s="1">
        <v>129</v>
      </c>
      <c r="R172" s="1">
        <v>38.450000000000003</v>
      </c>
      <c r="S172" s="1">
        <v>39.24</v>
      </c>
      <c r="T172" s="1">
        <v>1668</v>
      </c>
      <c r="U172" s="3" t="str">
        <f t="shared" si="2"/>
        <v>2017Plan</v>
      </c>
      <c r="V172" s="2">
        <f>DATE(A172,INDEX(Map!$H$1:$H$12,MATCH(B172,Map!$G$1:$G$12,0),0),1)</f>
        <v>42430</v>
      </c>
      <c r="W172" t="str">
        <f>IF(AND(V172&gt;=Map!$K$2,V172&lt;=Map!$L$2),"Base",IF(AND(V172&gt;=Map!$K$3,V172&lt;=Map!$L$3),"Fcst","N/A"))</f>
        <v>N/A</v>
      </c>
      <c r="X172" t="str">
        <f>INDEX(Map!$B$2:$B$86,MATCH(D172,Map!$A$2:$A$86,0),0)</f>
        <v>Brown 3</v>
      </c>
      <c r="Y172" s="7">
        <f>IF(INDEX(Map!$C$2:$C$86,MATCH(D172,Map!$A$2:$A$86,0),0)="","N/A",E172*INDEX(Map!$C$2:$C$86,MATCH(D172,Map!$A$2:$A$86,0),0))</f>
        <v>42.5</v>
      </c>
      <c r="Z172" s="7" t="str">
        <f>IF(INDEX(Map!$D$2:$D$86,MATCH(D172,Map!$A$2:$A$86,0),0)="","N/A",E172*INDEX(Map!$D$2:$D$86,MATCH(D172,Map!$A$2:$A$86,0),0))</f>
        <v>N/A</v>
      </c>
      <c r="AA172" t="str">
        <f>INDEX(Map!$E$2:$E$86,MATCH(D172,Map!$A$2:$A$86,0),0)</f>
        <v>Coal</v>
      </c>
    </row>
    <row r="173" spans="1:27" x14ac:dyDescent="0.25">
      <c r="A173" s="1" t="s">
        <v>21</v>
      </c>
      <c r="B173" s="1" t="s">
        <v>109</v>
      </c>
      <c r="C173" s="1">
        <v>4</v>
      </c>
      <c r="D173" s="1" t="s">
        <v>26</v>
      </c>
      <c r="E173" s="1">
        <v>89.2</v>
      </c>
      <c r="F173" s="1">
        <v>0</v>
      </c>
      <c r="G173" s="1">
        <v>25.2</v>
      </c>
      <c r="H173" s="1">
        <v>1</v>
      </c>
      <c r="I173" s="1">
        <v>934.4</v>
      </c>
      <c r="J173" s="1">
        <v>10471</v>
      </c>
      <c r="K173" s="1">
        <v>212</v>
      </c>
      <c r="L173" s="1">
        <v>220.8</v>
      </c>
      <c r="M173" s="1">
        <v>2063</v>
      </c>
      <c r="N173" s="1">
        <v>1</v>
      </c>
      <c r="O173" s="1">
        <v>19</v>
      </c>
      <c r="P173" s="1">
        <v>0</v>
      </c>
      <c r="Q173" s="1">
        <v>197</v>
      </c>
      <c r="R173" s="1">
        <v>25.33</v>
      </c>
      <c r="S173" s="1">
        <v>25.55</v>
      </c>
      <c r="T173" s="1">
        <v>2280</v>
      </c>
      <c r="U173" s="3" t="str">
        <f t="shared" si="2"/>
        <v>2017Plan</v>
      </c>
      <c r="V173" s="2">
        <f>DATE(A173,INDEX(Map!$H$1:$H$12,MATCH(B173,Map!$G$1:$G$12,0),0),1)</f>
        <v>42430</v>
      </c>
      <c r="W173" t="str">
        <f>IF(AND(V173&gt;=Map!$K$2,V173&lt;=Map!$L$2),"Base",IF(AND(V173&gt;=Map!$K$3,V173&lt;=Map!$L$3),"Fcst","N/A"))</f>
        <v>N/A</v>
      </c>
      <c r="X173" t="str">
        <f>INDEX(Map!$B$2:$B$86,MATCH(D173,Map!$A$2:$A$86,0),0)</f>
        <v>Ghent 1</v>
      </c>
      <c r="Y173" s="7">
        <f>IF(INDEX(Map!$C$2:$C$86,MATCH(D173,Map!$A$2:$A$86,0),0)="","N/A",E173*INDEX(Map!$C$2:$C$86,MATCH(D173,Map!$A$2:$A$86,0),0))</f>
        <v>89.2</v>
      </c>
      <c r="Z173" s="7" t="str">
        <f>IF(INDEX(Map!$D$2:$D$86,MATCH(D173,Map!$A$2:$A$86,0),0)="","N/A",E173*INDEX(Map!$D$2:$D$86,MATCH(D173,Map!$A$2:$A$86,0),0))</f>
        <v>N/A</v>
      </c>
      <c r="AA173" t="str">
        <f>INDEX(Map!$E$2:$E$86,MATCH(D173,Map!$A$2:$A$86,0),0)</f>
        <v>Coal</v>
      </c>
    </row>
    <row r="174" spans="1:27" x14ac:dyDescent="0.25">
      <c r="A174" s="1" t="s">
        <v>21</v>
      </c>
      <c r="B174" s="1" t="s">
        <v>109</v>
      </c>
      <c r="C174" s="1">
        <v>5</v>
      </c>
      <c r="D174" s="1" t="s">
        <v>27</v>
      </c>
      <c r="E174" s="1">
        <v>267.89999999999998</v>
      </c>
      <c r="F174" s="1">
        <v>0</v>
      </c>
      <c r="G174" s="1">
        <v>74.400000000000006</v>
      </c>
      <c r="H174" s="1">
        <v>2</v>
      </c>
      <c r="I174" s="1">
        <v>2783.2</v>
      </c>
      <c r="J174" s="1">
        <v>10390</v>
      </c>
      <c r="K174" s="1">
        <v>703</v>
      </c>
      <c r="L174" s="1">
        <v>220.8</v>
      </c>
      <c r="M174" s="1">
        <v>6145</v>
      </c>
      <c r="N174" s="1">
        <v>2</v>
      </c>
      <c r="O174" s="1">
        <v>29</v>
      </c>
      <c r="P174" s="1">
        <v>0</v>
      </c>
      <c r="Q174" s="1">
        <v>511</v>
      </c>
      <c r="R174" s="1">
        <v>24.85</v>
      </c>
      <c r="S174" s="1">
        <v>24.96</v>
      </c>
      <c r="T174" s="1">
        <v>6685</v>
      </c>
      <c r="U174" s="3" t="str">
        <f t="shared" si="2"/>
        <v>2017Plan</v>
      </c>
      <c r="V174" s="2">
        <f>DATE(A174,INDEX(Map!$H$1:$H$12,MATCH(B174,Map!$G$1:$G$12,0),0),1)</f>
        <v>42430</v>
      </c>
      <c r="W174" t="str">
        <f>IF(AND(V174&gt;=Map!$K$2,V174&lt;=Map!$L$2),"Base",IF(AND(V174&gt;=Map!$K$3,V174&lt;=Map!$L$3),"Fcst","N/A"))</f>
        <v>N/A</v>
      </c>
      <c r="X174" t="str">
        <f>INDEX(Map!$B$2:$B$86,MATCH(D174,Map!$A$2:$A$86,0),0)</f>
        <v>Ghent 2</v>
      </c>
      <c r="Y174" s="7">
        <f>IF(INDEX(Map!$C$2:$C$86,MATCH(D174,Map!$A$2:$A$86,0),0)="","N/A",E174*INDEX(Map!$C$2:$C$86,MATCH(D174,Map!$A$2:$A$86,0),0))</f>
        <v>267.89999999999998</v>
      </c>
      <c r="Z174" s="7" t="str">
        <f>IF(INDEX(Map!$D$2:$D$86,MATCH(D174,Map!$A$2:$A$86,0),0)="","N/A",E174*INDEX(Map!$D$2:$D$86,MATCH(D174,Map!$A$2:$A$86,0),0))</f>
        <v>N/A</v>
      </c>
      <c r="AA174" t="str">
        <f>INDEX(Map!$E$2:$E$86,MATCH(D174,Map!$A$2:$A$86,0),0)</f>
        <v>Coal</v>
      </c>
    </row>
    <row r="175" spans="1:27" x14ac:dyDescent="0.25">
      <c r="A175" s="1" t="s">
        <v>21</v>
      </c>
      <c r="B175" s="1" t="s">
        <v>109</v>
      </c>
      <c r="C175" s="1">
        <v>6</v>
      </c>
      <c r="D175" s="1" t="s">
        <v>28</v>
      </c>
      <c r="E175" s="1">
        <v>262.2</v>
      </c>
      <c r="F175" s="1">
        <v>0</v>
      </c>
      <c r="G175" s="1">
        <v>73.099999999999994</v>
      </c>
      <c r="H175" s="1">
        <v>3</v>
      </c>
      <c r="I175" s="1">
        <v>2926.4</v>
      </c>
      <c r="J175" s="1">
        <v>11162</v>
      </c>
      <c r="K175" s="1">
        <v>681</v>
      </c>
      <c r="L175" s="1">
        <v>220.8</v>
      </c>
      <c r="M175" s="1">
        <v>6461</v>
      </c>
      <c r="N175" s="1">
        <v>5</v>
      </c>
      <c r="O175" s="1">
        <v>70</v>
      </c>
      <c r="P175" s="1">
        <v>0</v>
      </c>
      <c r="Q175" s="1">
        <v>566</v>
      </c>
      <c r="R175" s="1">
        <v>26.8</v>
      </c>
      <c r="S175" s="1">
        <v>27.07</v>
      </c>
      <c r="T175" s="1">
        <v>7098</v>
      </c>
      <c r="U175" s="3" t="str">
        <f t="shared" si="2"/>
        <v>2017Plan</v>
      </c>
      <c r="V175" s="2">
        <f>DATE(A175,INDEX(Map!$H$1:$H$12,MATCH(B175,Map!$G$1:$G$12,0),0),1)</f>
        <v>42430</v>
      </c>
      <c r="W175" t="str">
        <f>IF(AND(V175&gt;=Map!$K$2,V175&lt;=Map!$L$2),"Base",IF(AND(V175&gt;=Map!$K$3,V175&lt;=Map!$L$3),"Fcst","N/A"))</f>
        <v>N/A</v>
      </c>
      <c r="X175" t="str">
        <f>INDEX(Map!$B$2:$B$86,MATCH(D175,Map!$A$2:$A$86,0),0)</f>
        <v>Ghent 3</v>
      </c>
      <c r="Y175" s="7">
        <f>IF(INDEX(Map!$C$2:$C$86,MATCH(D175,Map!$A$2:$A$86,0),0)="","N/A",E175*INDEX(Map!$C$2:$C$86,MATCH(D175,Map!$A$2:$A$86,0),0))</f>
        <v>262.2</v>
      </c>
      <c r="Z175" s="7" t="str">
        <f>IF(INDEX(Map!$D$2:$D$86,MATCH(D175,Map!$A$2:$A$86,0),0)="","N/A",E175*INDEX(Map!$D$2:$D$86,MATCH(D175,Map!$A$2:$A$86,0),0))</f>
        <v>N/A</v>
      </c>
      <c r="AA175" t="str">
        <f>INDEX(Map!$E$2:$E$86,MATCH(D175,Map!$A$2:$A$86,0),0)</f>
        <v>Coal</v>
      </c>
    </row>
    <row r="176" spans="1:27" x14ac:dyDescent="0.25">
      <c r="A176" s="1" t="s">
        <v>21</v>
      </c>
      <c r="B176" s="1" t="s">
        <v>109</v>
      </c>
      <c r="C176" s="1">
        <v>7</v>
      </c>
      <c r="D176" s="1" t="s">
        <v>29</v>
      </c>
      <c r="E176" s="1">
        <v>226.2</v>
      </c>
      <c r="F176" s="1">
        <v>0</v>
      </c>
      <c r="G176" s="1">
        <v>63.9</v>
      </c>
      <c r="H176" s="1">
        <v>2</v>
      </c>
      <c r="I176" s="1">
        <v>2479.8000000000002</v>
      </c>
      <c r="J176" s="1">
        <v>10963</v>
      </c>
      <c r="K176" s="1">
        <v>566</v>
      </c>
      <c r="L176" s="1">
        <v>220.8</v>
      </c>
      <c r="M176" s="1">
        <v>5475</v>
      </c>
      <c r="N176" s="1">
        <v>4</v>
      </c>
      <c r="O176" s="1">
        <v>56</v>
      </c>
      <c r="P176" s="1">
        <v>0</v>
      </c>
      <c r="Q176" s="1">
        <v>540</v>
      </c>
      <c r="R176" s="1">
        <v>26.59</v>
      </c>
      <c r="S176" s="1">
        <v>26.84</v>
      </c>
      <c r="T176" s="1">
        <v>6071</v>
      </c>
      <c r="U176" s="3" t="str">
        <f t="shared" si="2"/>
        <v>2017Plan</v>
      </c>
      <c r="V176" s="2">
        <f>DATE(A176,INDEX(Map!$H$1:$H$12,MATCH(B176,Map!$G$1:$G$12,0),0),1)</f>
        <v>42430</v>
      </c>
      <c r="W176" t="str">
        <f>IF(AND(V176&gt;=Map!$K$2,V176&lt;=Map!$L$2),"Base",IF(AND(V176&gt;=Map!$K$3,V176&lt;=Map!$L$3),"Fcst","N/A"))</f>
        <v>N/A</v>
      </c>
      <c r="X176" t="str">
        <f>INDEX(Map!$B$2:$B$86,MATCH(D176,Map!$A$2:$A$86,0),0)</f>
        <v>Ghent 4</v>
      </c>
      <c r="Y176" s="7">
        <f>IF(INDEX(Map!$C$2:$C$86,MATCH(D176,Map!$A$2:$A$86,0),0)="","N/A",E176*INDEX(Map!$C$2:$C$86,MATCH(D176,Map!$A$2:$A$86,0),0))</f>
        <v>226.2</v>
      </c>
      <c r="Z176" s="7" t="str">
        <f>IF(INDEX(Map!$D$2:$D$86,MATCH(D176,Map!$A$2:$A$86,0),0)="","N/A",E176*INDEX(Map!$D$2:$D$86,MATCH(D176,Map!$A$2:$A$86,0),0))</f>
        <v>N/A</v>
      </c>
      <c r="AA176" t="str">
        <f>INDEX(Map!$E$2:$E$86,MATCH(D176,Map!$A$2:$A$86,0),0)</f>
        <v>Coal</v>
      </c>
    </row>
    <row r="177" spans="1:27" x14ac:dyDescent="0.25">
      <c r="A177" s="1" t="s">
        <v>21</v>
      </c>
      <c r="B177" s="1" t="s">
        <v>109</v>
      </c>
      <c r="C177" s="1">
        <v>8</v>
      </c>
      <c r="D177" s="1" t="s">
        <v>30</v>
      </c>
      <c r="E177" s="1">
        <v>104</v>
      </c>
      <c r="F177" s="1">
        <v>0</v>
      </c>
      <c r="G177" s="1">
        <v>46.6</v>
      </c>
      <c r="H177" s="1">
        <v>3</v>
      </c>
      <c r="I177" s="1">
        <v>1088.5999999999999</v>
      </c>
      <c r="J177" s="1">
        <v>10467</v>
      </c>
      <c r="K177" s="1">
        <v>482</v>
      </c>
      <c r="L177" s="1">
        <v>230.7</v>
      </c>
      <c r="M177" s="1">
        <v>2511</v>
      </c>
      <c r="N177" s="1">
        <v>6</v>
      </c>
      <c r="O177" s="1">
        <v>29</v>
      </c>
      <c r="P177" s="1">
        <v>0</v>
      </c>
      <c r="Q177" s="1">
        <v>147</v>
      </c>
      <c r="R177" s="1">
        <v>25.57</v>
      </c>
      <c r="S177" s="1">
        <v>25.84</v>
      </c>
      <c r="T177" s="1">
        <v>2688</v>
      </c>
      <c r="U177" s="3" t="str">
        <f t="shared" si="2"/>
        <v>2017Plan</v>
      </c>
      <c r="V177" s="2">
        <f>DATE(A177,INDEX(Map!$H$1:$H$12,MATCH(B177,Map!$G$1:$G$12,0),0),1)</f>
        <v>42430</v>
      </c>
      <c r="W177" t="str">
        <f>IF(AND(V177&gt;=Map!$K$2,V177&lt;=Map!$L$2),"Base",IF(AND(V177&gt;=Map!$K$3,V177&lt;=Map!$L$3),"Fcst","N/A"))</f>
        <v>N/A</v>
      </c>
      <c r="X177" t="str">
        <f>INDEX(Map!$B$2:$B$86,MATCH(D177,Map!$A$2:$A$86,0),0)</f>
        <v>Mill Creek 1</v>
      </c>
      <c r="Y177" s="7" t="str">
        <f>IF(INDEX(Map!$C$2:$C$86,MATCH(D177,Map!$A$2:$A$86,0),0)="","N/A",E177*INDEX(Map!$C$2:$C$86,MATCH(D177,Map!$A$2:$A$86,0),0))</f>
        <v>N/A</v>
      </c>
      <c r="Z177" s="7">
        <f>IF(INDEX(Map!$D$2:$D$86,MATCH(D177,Map!$A$2:$A$86,0),0)="","N/A",E177*INDEX(Map!$D$2:$D$86,MATCH(D177,Map!$A$2:$A$86,0),0))</f>
        <v>104</v>
      </c>
      <c r="AA177" t="str">
        <f>INDEX(Map!$E$2:$E$86,MATCH(D177,Map!$A$2:$A$86,0),0)</f>
        <v>Coal</v>
      </c>
    </row>
    <row r="178" spans="1:27" x14ac:dyDescent="0.25">
      <c r="A178" s="1" t="s">
        <v>21</v>
      </c>
      <c r="B178" s="1" t="s">
        <v>109</v>
      </c>
      <c r="C178" s="1">
        <v>9</v>
      </c>
      <c r="D178" s="1" t="s">
        <v>31</v>
      </c>
      <c r="E178" s="1">
        <v>106.5</v>
      </c>
      <c r="F178" s="1">
        <v>0</v>
      </c>
      <c r="G178" s="1">
        <v>48.4</v>
      </c>
      <c r="H178" s="1">
        <v>3</v>
      </c>
      <c r="I178" s="1">
        <v>1141.5</v>
      </c>
      <c r="J178" s="1">
        <v>10718</v>
      </c>
      <c r="K178" s="1">
        <v>485</v>
      </c>
      <c r="L178" s="1">
        <v>230.7</v>
      </c>
      <c r="M178" s="1">
        <v>2633</v>
      </c>
      <c r="N178" s="1">
        <v>6</v>
      </c>
      <c r="O178" s="1">
        <v>29</v>
      </c>
      <c r="P178" s="1">
        <v>0</v>
      </c>
      <c r="Q178" s="1">
        <v>153</v>
      </c>
      <c r="R178" s="1">
        <v>26.16</v>
      </c>
      <c r="S178" s="1">
        <v>26.43</v>
      </c>
      <c r="T178" s="1">
        <v>2815</v>
      </c>
      <c r="U178" s="3" t="str">
        <f t="shared" si="2"/>
        <v>2017Plan</v>
      </c>
      <c r="V178" s="2">
        <f>DATE(A178,INDEX(Map!$H$1:$H$12,MATCH(B178,Map!$G$1:$G$12,0),0),1)</f>
        <v>42430</v>
      </c>
      <c r="W178" t="str">
        <f>IF(AND(V178&gt;=Map!$K$2,V178&lt;=Map!$L$2),"Base",IF(AND(V178&gt;=Map!$K$3,V178&lt;=Map!$L$3),"Fcst","N/A"))</f>
        <v>N/A</v>
      </c>
      <c r="X178" t="str">
        <f>INDEX(Map!$B$2:$B$86,MATCH(D178,Map!$A$2:$A$86,0),0)</f>
        <v>Mill Creek 2</v>
      </c>
      <c r="Y178" s="7" t="str">
        <f>IF(INDEX(Map!$C$2:$C$86,MATCH(D178,Map!$A$2:$A$86,0),0)="","N/A",E178*INDEX(Map!$C$2:$C$86,MATCH(D178,Map!$A$2:$A$86,0),0))</f>
        <v>N/A</v>
      </c>
      <c r="Z178" s="7">
        <f>IF(INDEX(Map!$D$2:$D$86,MATCH(D178,Map!$A$2:$A$86,0),0)="","N/A",E178*INDEX(Map!$D$2:$D$86,MATCH(D178,Map!$A$2:$A$86,0),0))</f>
        <v>106.5</v>
      </c>
      <c r="AA178" t="str">
        <f>INDEX(Map!$E$2:$E$86,MATCH(D178,Map!$A$2:$A$86,0),0)</f>
        <v>Coal</v>
      </c>
    </row>
    <row r="179" spans="1:27" x14ac:dyDescent="0.25">
      <c r="A179" s="1" t="s">
        <v>21</v>
      </c>
      <c r="B179" s="1" t="s">
        <v>109</v>
      </c>
      <c r="C179" s="1">
        <v>10</v>
      </c>
      <c r="D179" s="1" t="s">
        <v>32</v>
      </c>
      <c r="E179" s="1">
        <v>213.3</v>
      </c>
      <c r="F179" s="1">
        <v>0</v>
      </c>
      <c r="G179" s="1">
        <v>73</v>
      </c>
      <c r="H179" s="1">
        <v>2</v>
      </c>
      <c r="I179" s="1">
        <v>2239.3000000000002</v>
      </c>
      <c r="J179" s="1">
        <v>10496</v>
      </c>
      <c r="K179" s="1">
        <v>679</v>
      </c>
      <c r="L179" s="1">
        <v>230.7</v>
      </c>
      <c r="M179" s="1">
        <v>5166</v>
      </c>
      <c r="N179" s="1">
        <v>12</v>
      </c>
      <c r="O179" s="1">
        <v>54</v>
      </c>
      <c r="P179" s="1">
        <v>0</v>
      </c>
      <c r="Q179" s="1">
        <v>257</v>
      </c>
      <c r="R179" s="1">
        <v>25.42</v>
      </c>
      <c r="S179" s="1">
        <v>25.67</v>
      </c>
      <c r="T179" s="1">
        <v>5477</v>
      </c>
      <c r="U179" s="3" t="str">
        <f t="shared" si="2"/>
        <v>2017Plan</v>
      </c>
      <c r="V179" s="2">
        <f>DATE(A179,INDEX(Map!$H$1:$H$12,MATCH(B179,Map!$G$1:$G$12,0),0),1)</f>
        <v>42430</v>
      </c>
      <c r="W179" t="str">
        <f>IF(AND(V179&gt;=Map!$K$2,V179&lt;=Map!$L$2),"Base",IF(AND(V179&gt;=Map!$K$3,V179&lt;=Map!$L$3),"Fcst","N/A"))</f>
        <v>N/A</v>
      </c>
      <c r="X179" t="str">
        <f>INDEX(Map!$B$2:$B$86,MATCH(D179,Map!$A$2:$A$86,0),0)</f>
        <v>Mill Creek 3</v>
      </c>
      <c r="Y179" s="7" t="str">
        <f>IF(INDEX(Map!$C$2:$C$86,MATCH(D179,Map!$A$2:$A$86,0),0)="","N/A",E179*INDEX(Map!$C$2:$C$86,MATCH(D179,Map!$A$2:$A$86,0),0))</f>
        <v>N/A</v>
      </c>
      <c r="Z179" s="7">
        <f>IF(INDEX(Map!$D$2:$D$86,MATCH(D179,Map!$A$2:$A$86,0),0)="","N/A",E179*INDEX(Map!$D$2:$D$86,MATCH(D179,Map!$A$2:$A$86,0),0))</f>
        <v>213.3</v>
      </c>
      <c r="AA179" t="str">
        <f>INDEX(Map!$E$2:$E$86,MATCH(D179,Map!$A$2:$A$86,0),0)</f>
        <v>Coal</v>
      </c>
    </row>
    <row r="180" spans="1:27" x14ac:dyDescent="0.25">
      <c r="A180" s="1" t="s">
        <v>21</v>
      </c>
      <c r="B180" s="1" t="s">
        <v>109</v>
      </c>
      <c r="C180" s="1">
        <v>11</v>
      </c>
      <c r="D180" s="1" t="s">
        <v>33</v>
      </c>
      <c r="E180" s="1">
        <v>254.9</v>
      </c>
      <c r="F180" s="1">
        <v>0</v>
      </c>
      <c r="G180" s="1">
        <v>71.099999999999994</v>
      </c>
      <c r="H180" s="1">
        <v>2</v>
      </c>
      <c r="I180" s="1">
        <v>2660</v>
      </c>
      <c r="J180" s="1">
        <v>10437</v>
      </c>
      <c r="K180" s="1">
        <v>674</v>
      </c>
      <c r="L180" s="1">
        <v>230.7</v>
      </c>
      <c r="M180" s="1">
        <v>6137</v>
      </c>
      <c r="N180" s="1">
        <v>19</v>
      </c>
      <c r="O180" s="1">
        <v>86</v>
      </c>
      <c r="P180" s="1">
        <v>0</v>
      </c>
      <c r="Q180" s="1">
        <v>462</v>
      </c>
      <c r="R180" s="1">
        <v>25.89</v>
      </c>
      <c r="S180" s="1">
        <v>26.23</v>
      </c>
      <c r="T180" s="1">
        <v>6684</v>
      </c>
      <c r="U180" s="3" t="str">
        <f t="shared" si="2"/>
        <v>2017Plan</v>
      </c>
      <c r="V180" s="2">
        <f>DATE(A180,INDEX(Map!$H$1:$H$12,MATCH(B180,Map!$G$1:$G$12,0),0),1)</f>
        <v>42430</v>
      </c>
      <c r="W180" t="str">
        <f>IF(AND(V180&gt;=Map!$K$2,V180&lt;=Map!$L$2),"Base",IF(AND(V180&gt;=Map!$K$3,V180&lt;=Map!$L$3),"Fcst","N/A"))</f>
        <v>N/A</v>
      </c>
      <c r="X180" t="str">
        <f>INDEX(Map!$B$2:$B$86,MATCH(D180,Map!$A$2:$A$86,0),0)</f>
        <v>Mill Creek 4</v>
      </c>
      <c r="Y180" s="7" t="str">
        <f>IF(INDEX(Map!$C$2:$C$86,MATCH(D180,Map!$A$2:$A$86,0),0)="","N/A",E180*INDEX(Map!$C$2:$C$86,MATCH(D180,Map!$A$2:$A$86,0),0))</f>
        <v>N/A</v>
      </c>
      <c r="Z180" s="7">
        <f>IF(INDEX(Map!$D$2:$D$86,MATCH(D180,Map!$A$2:$A$86,0),0)="","N/A",E180*INDEX(Map!$D$2:$D$86,MATCH(D180,Map!$A$2:$A$86,0),0))</f>
        <v>254.9</v>
      </c>
      <c r="AA180" t="str">
        <f>INDEX(Map!$E$2:$E$86,MATCH(D180,Map!$A$2:$A$86,0),0)</f>
        <v>Coal</v>
      </c>
    </row>
    <row r="181" spans="1:27" x14ac:dyDescent="0.25">
      <c r="A181" s="1" t="s">
        <v>21</v>
      </c>
      <c r="B181" s="1" t="s">
        <v>109</v>
      </c>
      <c r="C181" s="1">
        <v>12</v>
      </c>
      <c r="D181" s="1" t="s">
        <v>34</v>
      </c>
      <c r="E181" s="1">
        <v>216.5</v>
      </c>
      <c r="F181" s="1">
        <v>0</v>
      </c>
      <c r="G181" s="1">
        <v>78.599999999999994</v>
      </c>
      <c r="H181" s="1">
        <v>2</v>
      </c>
      <c r="I181" s="1">
        <v>2305.8000000000002</v>
      </c>
      <c r="J181" s="1">
        <v>10652</v>
      </c>
      <c r="K181" s="1">
        <v>692</v>
      </c>
      <c r="L181" s="1">
        <v>227.5</v>
      </c>
      <c r="M181" s="1">
        <v>5245</v>
      </c>
      <c r="N181" s="1">
        <v>7</v>
      </c>
      <c r="O181" s="1">
        <v>102</v>
      </c>
      <c r="P181" s="1">
        <v>0</v>
      </c>
      <c r="Q181" s="1">
        <v>418</v>
      </c>
      <c r="R181" s="1">
        <v>26.16</v>
      </c>
      <c r="S181" s="1">
        <v>26.63</v>
      </c>
      <c r="T181" s="1">
        <v>5765</v>
      </c>
      <c r="U181" s="3" t="str">
        <f t="shared" si="2"/>
        <v>2017Plan</v>
      </c>
      <c r="V181" s="2">
        <f>DATE(A181,INDEX(Map!$H$1:$H$12,MATCH(B181,Map!$G$1:$G$12,0),0),1)</f>
        <v>42430</v>
      </c>
      <c r="W181" t="str">
        <f>IF(AND(V181&gt;=Map!$K$2,V181&lt;=Map!$L$2),"Base",IF(AND(V181&gt;=Map!$K$3,V181&lt;=Map!$L$3),"Fcst","N/A"))</f>
        <v>N/A</v>
      </c>
      <c r="X181" t="str">
        <f>INDEX(Map!$B$2:$B$86,MATCH(D181,Map!$A$2:$A$86,0),0)</f>
        <v>Trimble County 1</v>
      </c>
      <c r="Y181" s="7" t="str">
        <f>IF(INDEX(Map!$C$2:$C$86,MATCH(D181,Map!$A$2:$A$86,0),0)="","N/A",E181*INDEX(Map!$C$2:$C$86,MATCH(D181,Map!$A$2:$A$86,0),0))</f>
        <v>N/A</v>
      </c>
      <c r="Z181" s="7">
        <f>IF(INDEX(Map!$D$2:$D$86,MATCH(D181,Map!$A$2:$A$86,0),0)="","N/A",E181*INDEX(Map!$D$2:$D$86,MATCH(D181,Map!$A$2:$A$86,0),0))</f>
        <v>216.5</v>
      </c>
      <c r="AA181" t="str">
        <f>INDEX(Map!$E$2:$E$86,MATCH(D181,Map!$A$2:$A$86,0),0)</f>
        <v>Coal</v>
      </c>
    </row>
    <row r="182" spans="1:27" x14ac:dyDescent="0.25">
      <c r="A182" s="1" t="s">
        <v>21</v>
      </c>
      <c r="B182" s="1" t="s">
        <v>109</v>
      </c>
      <c r="C182" s="1">
        <v>13</v>
      </c>
      <c r="D182" s="1" t="s">
        <v>35</v>
      </c>
      <c r="E182" s="1">
        <v>279.60000000000002</v>
      </c>
      <c r="F182" s="1">
        <v>0</v>
      </c>
      <c r="G182" s="1">
        <v>67.099999999999994</v>
      </c>
      <c r="H182" s="1">
        <v>1</v>
      </c>
      <c r="I182" s="1">
        <v>2568.8000000000002</v>
      </c>
      <c r="J182" s="1">
        <v>9188</v>
      </c>
      <c r="K182" s="1">
        <v>537</v>
      </c>
      <c r="L182" s="1">
        <v>228.7</v>
      </c>
      <c r="M182" s="1">
        <v>5874</v>
      </c>
      <c r="N182" s="1">
        <v>14</v>
      </c>
      <c r="O182" s="1">
        <v>212</v>
      </c>
      <c r="P182" s="1">
        <v>0</v>
      </c>
      <c r="Q182" s="1">
        <v>477</v>
      </c>
      <c r="R182" s="1">
        <v>22.72</v>
      </c>
      <c r="S182" s="1">
        <v>23.48</v>
      </c>
      <c r="T182" s="1">
        <v>6563</v>
      </c>
      <c r="U182" s="3" t="str">
        <f t="shared" si="2"/>
        <v>2017Plan</v>
      </c>
      <c r="V182" s="2">
        <f>DATE(A182,INDEX(Map!$H$1:$H$12,MATCH(B182,Map!$G$1:$G$12,0),0),1)</f>
        <v>42430</v>
      </c>
      <c r="W182" t="str">
        <f>IF(AND(V182&gt;=Map!$K$2,V182&lt;=Map!$L$2),"Base",IF(AND(V182&gt;=Map!$K$3,V182&lt;=Map!$L$3),"Fcst","N/A"))</f>
        <v>N/A</v>
      </c>
      <c r="X182" t="str">
        <f>INDEX(Map!$B$2:$B$86,MATCH(D182,Map!$A$2:$A$86,0),0)</f>
        <v>Trimble County 2</v>
      </c>
      <c r="Y182" s="7">
        <f>IF(INDEX(Map!$C$2:$C$86,MATCH(D182,Map!$A$2:$A$86,0),0)="","N/A",E182*INDEX(Map!$C$2:$C$86,MATCH(D182,Map!$A$2:$A$86,0),0))</f>
        <v>226.47600000000003</v>
      </c>
      <c r="Z182" s="7">
        <f>IF(INDEX(Map!$D$2:$D$86,MATCH(D182,Map!$A$2:$A$86,0),0)="","N/A",E182*INDEX(Map!$D$2:$D$86,MATCH(D182,Map!$A$2:$A$86,0),0))</f>
        <v>53.124000000000002</v>
      </c>
      <c r="AA182" t="str">
        <f>INDEX(Map!$E$2:$E$86,MATCH(D182,Map!$A$2:$A$86,0),0)</f>
        <v>Coal</v>
      </c>
    </row>
    <row r="183" spans="1:27" x14ac:dyDescent="0.25">
      <c r="A183" s="1" t="s">
        <v>21</v>
      </c>
      <c r="B183" s="1" t="s">
        <v>109</v>
      </c>
      <c r="C183" s="1">
        <v>14</v>
      </c>
      <c r="D183" s="1" t="s">
        <v>36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3" t="str">
        <f t="shared" si="2"/>
        <v>2017Plan</v>
      </c>
      <c r="V183" s="2">
        <f>DATE(A183,INDEX(Map!$H$1:$H$12,MATCH(B183,Map!$G$1:$G$12,0),0),1)</f>
        <v>42430</v>
      </c>
      <c r="W183" t="str">
        <f>IF(AND(V183&gt;=Map!$K$2,V183&lt;=Map!$L$2),"Base",IF(AND(V183&gt;=Map!$K$3,V183&lt;=Map!$L$3),"Fcst","N/A"))</f>
        <v>N/A</v>
      </c>
      <c r="X183" t="str">
        <f>INDEX(Map!$B$2:$B$86,MATCH(D183,Map!$A$2:$A$86,0),0)</f>
        <v>Cane Run 7</v>
      </c>
      <c r="Y183" s="7">
        <f>IF(INDEX(Map!$C$2:$C$86,MATCH(D183,Map!$A$2:$A$86,0),0)="","N/A",E183*INDEX(Map!$C$2:$C$86,MATCH(D183,Map!$A$2:$A$86,0),0))</f>
        <v>0</v>
      </c>
      <c r="Z183" s="7">
        <f>IF(INDEX(Map!$D$2:$D$86,MATCH(D183,Map!$A$2:$A$86,0),0)="","N/A",E183*INDEX(Map!$D$2:$D$86,MATCH(D183,Map!$A$2:$A$86,0),0))</f>
        <v>0</v>
      </c>
      <c r="AA183" t="str">
        <f>INDEX(Map!$E$2:$E$86,MATCH(D183,Map!$A$2:$A$86,0),0)</f>
        <v>NGCC</v>
      </c>
    </row>
    <row r="184" spans="1:27" x14ac:dyDescent="0.25">
      <c r="A184" s="1" t="s">
        <v>21</v>
      </c>
      <c r="B184" s="1" t="s">
        <v>109</v>
      </c>
      <c r="C184" s="1">
        <v>15</v>
      </c>
      <c r="D184" s="1" t="s">
        <v>37</v>
      </c>
      <c r="E184" s="1">
        <v>465.8</v>
      </c>
      <c r="F184" s="1">
        <v>0</v>
      </c>
      <c r="G184" s="1">
        <v>90.6</v>
      </c>
      <c r="H184" s="1">
        <v>3</v>
      </c>
      <c r="I184" s="1">
        <v>3158.5</v>
      </c>
      <c r="J184" s="1">
        <v>6781</v>
      </c>
      <c r="K184" s="1">
        <v>678</v>
      </c>
      <c r="L184" s="1">
        <v>336.3</v>
      </c>
      <c r="M184" s="1">
        <v>10622</v>
      </c>
      <c r="N184" s="1">
        <v>8</v>
      </c>
      <c r="O184" s="1">
        <v>28</v>
      </c>
      <c r="P184" s="1">
        <v>0</v>
      </c>
      <c r="Q184" s="1">
        <v>535</v>
      </c>
      <c r="R184" s="1">
        <v>23.95</v>
      </c>
      <c r="S184" s="1">
        <v>24.01</v>
      </c>
      <c r="T184" s="1">
        <v>11185</v>
      </c>
      <c r="U184" s="3" t="str">
        <f t="shared" si="2"/>
        <v>2017Plan</v>
      </c>
      <c r="V184" s="2">
        <f>DATE(A184,INDEX(Map!$H$1:$H$12,MATCH(B184,Map!$G$1:$G$12,0),0),1)</f>
        <v>42430</v>
      </c>
      <c r="W184" t="str">
        <f>IF(AND(V184&gt;=Map!$K$2,V184&lt;=Map!$L$2),"Base",IF(AND(V184&gt;=Map!$K$3,V184&lt;=Map!$L$3),"Fcst","N/A"))</f>
        <v>N/A</v>
      </c>
      <c r="X184" t="str">
        <f>INDEX(Map!$B$2:$B$86,MATCH(D184,Map!$A$2:$A$86,0),0)</f>
        <v>Cane Run 7</v>
      </c>
      <c r="Y184" s="7">
        <f>IF(INDEX(Map!$C$2:$C$86,MATCH(D184,Map!$A$2:$A$86,0),0)="","N/A",E184*INDEX(Map!$C$2:$C$86,MATCH(D184,Map!$A$2:$A$86,0),0))</f>
        <v>363.32400000000001</v>
      </c>
      <c r="Z184" s="7">
        <f>IF(INDEX(Map!$D$2:$D$86,MATCH(D184,Map!$A$2:$A$86,0),0)="","N/A",E184*INDEX(Map!$D$2:$D$86,MATCH(D184,Map!$A$2:$A$86,0),0))</f>
        <v>102.476</v>
      </c>
      <c r="AA184" t="str">
        <f>INDEX(Map!$E$2:$E$86,MATCH(D184,Map!$A$2:$A$86,0),0)</f>
        <v>NGCC</v>
      </c>
    </row>
    <row r="185" spans="1:27" x14ac:dyDescent="0.25">
      <c r="A185" s="1" t="s">
        <v>21</v>
      </c>
      <c r="B185" s="1" t="s">
        <v>109</v>
      </c>
      <c r="C185" s="1">
        <v>16</v>
      </c>
      <c r="D185" s="1" t="s">
        <v>38</v>
      </c>
      <c r="E185" s="1">
        <v>8.1999999999999993</v>
      </c>
      <c r="F185" s="1">
        <v>0</v>
      </c>
      <c r="G185" s="1">
        <v>9.1</v>
      </c>
      <c r="H185" s="1">
        <v>9</v>
      </c>
      <c r="I185" s="1">
        <v>126.5</v>
      </c>
      <c r="J185" s="1">
        <v>15494</v>
      </c>
      <c r="K185" s="1">
        <v>142</v>
      </c>
      <c r="L185" s="1">
        <v>338.1</v>
      </c>
      <c r="M185" s="1">
        <v>428</v>
      </c>
      <c r="N185" s="1">
        <v>1</v>
      </c>
      <c r="O185" s="1">
        <v>2</v>
      </c>
      <c r="P185" s="1">
        <v>0</v>
      </c>
      <c r="Q185" s="1">
        <v>0</v>
      </c>
      <c r="R185" s="1">
        <v>52.39</v>
      </c>
      <c r="S185" s="1">
        <v>52.69</v>
      </c>
      <c r="T185" s="1">
        <v>430</v>
      </c>
      <c r="U185" s="3" t="str">
        <f t="shared" si="2"/>
        <v>2017Plan</v>
      </c>
      <c r="V185" s="2">
        <f>DATE(A185,INDEX(Map!$H$1:$H$12,MATCH(B185,Map!$G$1:$G$12,0),0),1)</f>
        <v>42430</v>
      </c>
      <c r="W185" t="str">
        <f>IF(AND(V185&gt;=Map!$K$2,V185&lt;=Map!$L$2),"Base",IF(AND(V185&gt;=Map!$K$3,V185&lt;=Map!$L$3),"Fcst","N/A"))</f>
        <v>N/A</v>
      </c>
      <c r="X185" t="str">
        <f>INDEX(Map!$B$2:$B$86,MATCH(D185,Map!$A$2:$A$86,0),0)</f>
        <v>Brown 5</v>
      </c>
      <c r="Y185" s="7">
        <f>IF(INDEX(Map!$C$2:$C$86,MATCH(D185,Map!$A$2:$A$86,0),0)="","N/A",E185*INDEX(Map!$C$2:$C$86,MATCH(D185,Map!$A$2:$A$86,0),0))</f>
        <v>3.8539999999999996</v>
      </c>
      <c r="Z185" s="7">
        <f>IF(INDEX(Map!$D$2:$D$86,MATCH(D185,Map!$A$2:$A$86,0),0)="","N/A",E185*INDEX(Map!$D$2:$D$86,MATCH(D185,Map!$A$2:$A$86,0),0))</f>
        <v>4.3460000000000001</v>
      </c>
      <c r="AA185" t="str">
        <f>INDEX(Map!$E$2:$E$86,MATCH(D185,Map!$A$2:$A$86,0),0)</f>
        <v>SCCT</v>
      </c>
    </row>
    <row r="186" spans="1:27" x14ac:dyDescent="0.25">
      <c r="A186" s="1" t="s">
        <v>21</v>
      </c>
      <c r="B186" s="1" t="s">
        <v>109</v>
      </c>
      <c r="C186" s="1">
        <v>17</v>
      </c>
      <c r="D186" s="1" t="s">
        <v>39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3" t="str">
        <f t="shared" si="2"/>
        <v>2017Plan</v>
      </c>
      <c r="V186" s="2">
        <f>DATE(A186,INDEX(Map!$H$1:$H$12,MATCH(B186,Map!$G$1:$G$12,0),0),1)</f>
        <v>42430</v>
      </c>
      <c r="W186" t="str">
        <f>IF(AND(V186&gt;=Map!$K$2,V186&lt;=Map!$L$2),"Base",IF(AND(V186&gt;=Map!$K$3,V186&lt;=Map!$L$3),"Fcst","N/A"))</f>
        <v>N/A</v>
      </c>
      <c r="X186" t="str">
        <f>INDEX(Map!$B$2:$B$86,MATCH(D186,Map!$A$2:$A$86,0),0)</f>
        <v>Brown 5</v>
      </c>
      <c r="Y186" s="7">
        <f>IF(INDEX(Map!$C$2:$C$86,MATCH(D186,Map!$A$2:$A$86,0),0)="","N/A",E186*INDEX(Map!$C$2:$C$86,MATCH(D186,Map!$A$2:$A$86,0),0))</f>
        <v>0</v>
      </c>
      <c r="Z186" s="7">
        <f>IF(INDEX(Map!$D$2:$D$86,MATCH(D186,Map!$A$2:$A$86,0),0)="","N/A",E186*INDEX(Map!$D$2:$D$86,MATCH(D186,Map!$A$2:$A$86,0),0))</f>
        <v>0</v>
      </c>
      <c r="AA186" t="str">
        <f>INDEX(Map!$E$2:$E$86,MATCH(D186,Map!$A$2:$A$86,0),0)</f>
        <v>SCCT</v>
      </c>
    </row>
    <row r="187" spans="1:27" x14ac:dyDescent="0.25">
      <c r="A187" s="1" t="s">
        <v>21</v>
      </c>
      <c r="B187" s="1" t="s">
        <v>109</v>
      </c>
      <c r="C187" s="1">
        <v>18</v>
      </c>
      <c r="D187" s="1" t="s">
        <v>40</v>
      </c>
      <c r="E187" s="1">
        <v>3</v>
      </c>
      <c r="F187" s="1">
        <v>0</v>
      </c>
      <c r="G187" s="1">
        <v>2.5</v>
      </c>
      <c r="H187" s="1">
        <v>3</v>
      </c>
      <c r="I187" s="1">
        <v>32.9</v>
      </c>
      <c r="J187" s="1">
        <v>11061</v>
      </c>
      <c r="K187" s="1">
        <v>22</v>
      </c>
      <c r="L187" s="1">
        <v>338.1</v>
      </c>
      <c r="M187" s="1">
        <v>111</v>
      </c>
      <c r="N187" s="1">
        <v>1</v>
      </c>
      <c r="O187" s="1">
        <v>2</v>
      </c>
      <c r="P187" s="1">
        <v>0</v>
      </c>
      <c r="Q187" s="1">
        <v>0</v>
      </c>
      <c r="R187" s="1">
        <v>37.4</v>
      </c>
      <c r="S187" s="1">
        <v>38.11</v>
      </c>
      <c r="T187" s="1">
        <v>113</v>
      </c>
      <c r="U187" s="3" t="str">
        <f t="shared" si="2"/>
        <v>2017Plan</v>
      </c>
      <c r="V187" s="2">
        <f>DATE(A187,INDEX(Map!$H$1:$H$12,MATCH(B187,Map!$G$1:$G$12,0),0),1)</f>
        <v>42430</v>
      </c>
      <c r="W187" t="str">
        <f>IF(AND(V187&gt;=Map!$K$2,V187&lt;=Map!$L$2),"Base",IF(AND(V187&gt;=Map!$K$3,V187&lt;=Map!$L$3),"Fcst","N/A"))</f>
        <v>N/A</v>
      </c>
      <c r="X187" t="str">
        <f>INDEX(Map!$B$2:$B$86,MATCH(D187,Map!$A$2:$A$86,0),0)</f>
        <v>Brown 6</v>
      </c>
      <c r="Y187" s="7">
        <f>IF(INDEX(Map!$C$2:$C$86,MATCH(D187,Map!$A$2:$A$86,0),0)="","N/A",E187*INDEX(Map!$C$2:$C$86,MATCH(D187,Map!$A$2:$A$86,0),0))</f>
        <v>1.8599999999999999</v>
      </c>
      <c r="Z187" s="7">
        <f>IF(INDEX(Map!$D$2:$D$86,MATCH(D187,Map!$A$2:$A$86,0),0)="","N/A",E187*INDEX(Map!$D$2:$D$86,MATCH(D187,Map!$A$2:$A$86,0),0))</f>
        <v>1.1400000000000001</v>
      </c>
      <c r="AA187" t="str">
        <f>INDEX(Map!$E$2:$E$86,MATCH(D187,Map!$A$2:$A$86,0),0)</f>
        <v>SCCT</v>
      </c>
    </row>
    <row r="188" spans="1:27" x14ac:dyDescent="0.25">
      <c r="A188" s="1" t="s">
        <v>21</v>
      </c>
      <c r="B188" s="1" t="s">
        <v>109</v>
      </c>
      <c r="C188" s="1">
        <v>19</v>
      </c>
      <c r="D188" s="1" t="s">
        <v>41</v>
      </c>
      <c r="E188" s="1">
        <v>3.6</v>
      </c>
      <c r="F188" s="1">
        <v>0</v>
      </c>
      <c r="G188" s="1">
        <v>3.1</v>
      </c>
      <c r="H188" s="1">
        <v>7</v>
      </c>
      <c r="I188" s="1">
        <v>40.299999999999997</v>
      </c>
      <c r="J188" s="1">
        <v>11215</v>
      </c>
      <c r="K188" s="1">
        <v>28</v>
      </c>
      <c r="L188" s="1">
        <v>338.2</v>
      </c>
      <c r="M188" s="1">
        <v>136</v>
      </c>
      <c r="N188" s="1">
        <v>2</v>
      </c>
      <c r="O188" s="1">
        <v>5</v>
      </c>
      <c r="P188" s="1">
        <v>0</v>
      </c>
      <c r="Q188" s="1">
        <v>0</v>
      </c>
      <c r="R188" s="1">
        <v>37.93</v>
      </c>
      <c r="S188" s="1">
        <v>39.44</v>
      </c>
      <c r="T188" s="1">
        <v>142</v>
      </c>
      <c r="U188" s="3" t="str">
        <f t="shared" si="2"/>
        <v>2017Plan</v>
      </c>
      <c r="V188" s="2">
        <f>DATE(A188,INDEX(Map!$H$1:$H$12,MATCH(B188,Map!$G$1:$G$12,0),0),1)</f>
        <v>42430</v>
      </c>
      <c r="W188" t="str">
        <f>IF(AND(V188&gt;=Map!$K$2,V188&lt;=Map!$L$2),"Base",IF(AND(V188&gt;=Map!$K$3,V188&lt;=Map!$L$3),"Fcst","N/A"))</f>
        <v>N/A</v>
      </c>
      <c r="X188" t="str">
        <f>INDEX(Map!$B$2:$B$86,MATCH(D188,Map!$A$2:$A$86,0),0)</f>
        <v>Brown 7</v>
      </c>
      <c r="Y188" s="7">
        <f>IF(INDEX(Map!$C$2:$C$86,MATCH(D188,Map!$A$2:$A$86,0),0)="","N/A",E188*INDEX(Map!$C$2:$C$86,MATCH(D188,Map!$A$2:$A$86,0),0))</f>
        <v>2.2320000000000002</v>
      </c>
      <c r="Z188" s="7">
        <f>IF(INDEX(Map!$D$2:$D$86,MATCH(D188,Map!$A$2:$A$86,0),0)="","N/A",E188*INDEX(Map!$D$2:$D$86,MATCH(D188,Map!$A$2:$A$86,0),0))</f>
        <v>1.3680000000000001</v>
      </c>
      <c r="AA188" t="str">
        <f>INDEX(Map!$E$2:$E$86,MATCH(D188,Map!$A$2:$A$86,0),0)</f>
        <v>SCCT</v>
      </c>
    </row>
    <row r="189" spans="1:27" x14ac:dyDescent="0.25">
      <c r="A189" s="1" t="s">
        <v>21</v>
      </c>
      <c r="B189" s="1" t="s">
        <v>109</v>
      </c>
      <c r="C189" s="1">
        <v>20</v>
      </c>
      <c r="D189" s="1" t="s">
        <v>42</v>
      </c>
      <c r="E189" s="1">
        <v>5.9</v>
      </c>
      <c r="F189" s="1">
        <v>0</v>
      </c>
      <c r="G189" s="1">
        <v>6.8</v>
      </c>
      <c r="H189" s="1">
        <v>8</v>
      </c>
      <c r="I189" s="1">
        <v>97.5</v>
      </c>
      <c r="J189" s="1">
        <v>16400</v>
      </c>
      <c r="K189" s="1">
        <v>117</v>
      </c>
      <c r="L189" s="1">
        <v>338.1</v>
      </c>
      <c r="M189" s="1">
        <v>330</v>
      </c>
      <c r="N189" s="1">
        <v>1</v>
      </c>
      <c r="O189" s="1">
        <v>2</v>
      </c>
      <c r="P189" s="1">
        <v>0</v>
      </c>
      <c r="Q189" s="1">
        <v>0</v>
      </c>
      <c r="R189" s="1">
        <v>55.46</v>
      </c>
      <c r="S189" s="1">
        <v>55.82</v>
      </c>
      <c r="T189" s="1">
        <v>332</v>
      </c>
      <c r="U189" s="3" t="str">
        <f t="shared" si="2"/>
        <v>2017Plan</v>
      </c>
      <c r="V189" s="2">
        <f>DATE(A189,INDEX(Map!$H$1:$H$12,MATCH(B189,Map!$G$1:$G$12,0),0),1)</f>
        <v>42430</v>
      </c>
      <c r="W189" t="str">
        <f>IF(AND(V189&gt;=Map!$K$2,V189&lt;=Map!$L$2),"Base",IF(AND(V189&gt;=Map!$K$3,V189&lt;=Map!$L$3),"Fcst","N/A"))</f>
        <v>N/A</v>
      </c>
      <c r="X189" t="str">
        <f>INDEX(Map!$B$2:$B$86,MATCH(D189,Map!$A$2:$A$86,0),0)</f>
        <v>Brown 8</v>
      </c>
      <c r="Y189" s="7">
        <f>IF(INDEX(Map!$C$2:$C$86,MATCH(D189,Map!$A$2:$A$86,0),0)="","N/A",E189*INDEX(Map!$C$2:$C$86,MATCH(D189,Map!$A$2:$A$86,0),0))</f>
        <v>5.9</v>
      </c>
      <c r="Z189" s="7" t="str">
        <f>IF(INDEX(Map!$D$2:$D$86,MATCH(D189,Map!$A$2:$A$86,0),0)="","N/A",E189*INDEX(Map!$D$2:$D$86,MATCH(D189,Map!$A$2:$A$86,0),0))</f>
        <v>N/A</v>
      </c>
      <c r="AA189" t="str">
        <f>INDEX(Map!$E$2:$E$86,MATCH(D189,Map!$A$2:$A$86,0),0)</f>
        <v>SCCT</v>
      </c>
    </row>
    <row r="190" spans="1:27" x14ac:dyDescent="0.25">
      <c r="A190" s="1" t="s">
        <v>21</v>
      </c>
      <c r="B190" s="1" t="s">
        <v>109</v>
      </c>
      <c r="C190" s="1">
        <v>21</v>
      </c>
      <c r="D190" s="1" t="s">
        <v>43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3" t="str">
        <f t="shared" si="2"/>
        <v>2017Plan</v>
      </c>
      <c r="V190" s="2">
        <f>DATE(A190,INDEX(Map!$H$1:$H$12,MATCH(B190,Map!$G$1:$G$12,0),0),1)</f>
        <v>42430</v>
      </c>
      <c r="W190" t="str">
        <f>IF(AND(V190&gt;=Map!$K$2,V190&lt;=Map!$L$2),"Base",IF(AND(V190&gt;=Map!$K$3,V190&lt;=Map!$L$3),"Fcst","N/A"))</f>
        <v>N/A</v>
      </c>
      <c r="X190" t="str">
        <f>INDEX(Map!$B$2:$B$86,MATCH(D190,Map!$A$2:$A$86,0),0)</f>
        <v>Brown 8</v>
      </c>
      <c r="Y190" s="7">
        <f>IF(INDEX(Map!$C$2:$C$86,MATCH(D190,Map!$A$2:$A$86,0),0)="","N/A",E190*INDEX(Map!$C$2:$C$86,MATCH(D190,Map!$A$2:$A$86,0),0))</f>
        <v>0</v>
      </c>
      <c r="Z190" s="7" t="str">
        <f>IF(INDEX(Map!$D$2:$D$86,MATCH(D190,Map!$A$2:$A$86,0),0)="","N/A",E190*INDEX(Map!$D$2:$D$86,MATCH(D190,Map!$A$2:$A$86,0),0))</f>
        <v>N/A</v>
      </c>
      <c r="AA190" t="str">
        <f>INDEX(Map!$E$2:$E$86,MATCH(D190,Map!$A$2:$A$86,0),0)</f>
        <v>SCCT</v>
      </c>
    </row>
    <row r="191" spans="1:27" x14ac:dyDescent="0.25">
      <c r="A191" s="1" t="s">
        <v>21</v>
      </c>
      <c r="B191" s="1" t="s">
        <v>109</v>
      </c>
      <c r="C191" s="1">
        <v>22</v>
      </c>
      <c r="D191" s="1" t="s">
        <v>44</v>
      </c>
      <c r="E191" s="1">
        <v>2.2999999999999998</v>
      </c>
      <c r="F191" s="1">
        <v>0</v>
      </c>
      <c r="G191" s="1">
        <v>2.6</v>
      </c>
      <c r="H191" s="1">
        <v>2</v>
      </c>
      <c r="I191" s="1">
        <v>37</v>
      </c>
      <c r="J191" s="1">
        <v>16271</v>
      </c>
      <c r="K191" s="1">
        <v>44</v>
      </c>
      <c r="L191" s="1">
        <v>338.1</v>
      </c>
      <c r="M191" s="1">
        <v>125</v>
      </c>
      <c r="N191" s="1">
        <v>0</v>
      </c>
      <c r="O191" s="1">
        <v>1</v>
      </c>
      <c r="P191" s="1">
        <v>0</v>
      </c>
      <c r="Q191" s="1">
        <v>0</v>
      </c>
      <c r="R191" s="1">
        <v>55.02</v>
      </c>
      <c r="S191" s="1">
        <v>55.31</v>
      </c>
      <c r="T191" s="1">
        <v>126</v>
      </c>
      <c r="U191" s="3" t="str">
        <f t="shared" si="2"/>
        <v>2017Plan</v>
      </c>
      <c r="V191" s="2">
        <f>DATE(A191,INDEX(Map!$H$1:$H$12,MATCH(B191,Map!$G$1:$G$12,0),0),1)</f>
        <v>42430</v>
      </c>
      <c r="W191" t="str">
        <f>IF(AND(V191&gt;=Map!$K$2,V191&lt;=Map!$L$2),"Base",IF(AND(V191&gt;=Map!$K$3,V191&lt;=Map!$L$3),"Fcst","N/A"))</f>
        <v>N/A</v>
      </c>
      <c r="X191" t="str">
        <f>INDEX(Map!$B$2:$B$86,MATCH(D191,Map!$A$2:$A$86,0),0)</f>
        <v>Brown 9</v>
      </c>
      <c r="Y191" s="7">
        <f>IF(INDEX(Map!$C$2:$C$86,MATCH(D191,Map!$A$2:$A$86,0),0)="","N/A",E191*INDEX(Map!$C$2:$C$86,MATCH(D191,Map!$A$2:$A$86,0),0))</f>
        <v>2.2999999999999998</v>
      </c>
      <c r="Z191" s="7" t="str">
        <f>IF(INDEX(Map!$D$2:$D$86,MATCH(D191,Map!$A$2:$A$86,0),0)="","N/A",E191*INDEX(Map!$D$2:$D$86,MATCH(D191,Map!$A$2:$A$86,0),0))</f>
        <v>N/A</v>
      </c>
      <c r="AA191" t="str">
        <f>INDEX(Map!$E$2:$E$86,MATCH(D191,Map!$A$2:$A$86,0),0)</f>
        <v>SCCT</v>
      </c>
    </row>
    <row r="192" spans="1:27" x14ac:dyDescent="0.25">
      <c r="A192" s="1" t="s">
        <v>21</v>
      </c>
      <c r="B192" s="1" t="s">
        <v>109</v>
      </c>
      <c r="C192" s="1">
        <v>23</v>
      </c>
      <c r="D192" s="1" t="s">
        <v>45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3" t="str">
        <f t="shared" si="2"/>
        <v>2017Plan</v>
      </c>
      <c r="V192" s="2">
        <f>DATE(A192,INDEX(Map!$H$1:$H$12,MATCH(B192,Map!$G$1:$G$12,0),0),1)</f>
        <v>42430</v>
      </c>
      <c r="W192" t="str">
        <f>IF(AND(V192&gt;=Map!$K$2,V192&lt;=Map!$L$2),"Base",IF(AND(V192&gt;=Map!$K$3,V192&lt;=Map!$L$3),"Fcst","N/A"))</f>
        <v>N/A</v>
      </c>
      <c r="X192" t="str">
        <f>INDEX(Map!$B$2:$B$86,MATCH(D192,Map!$A$2:$A$86,0),0)</f>
        <v>Brown 9</v>
      </c>
      <c r="Y192" s="7">
        <f>IF(INDEX(Map!$C$2:$C$86,MATCH(D192,Map!$A$2:$A$86,0),0)="","N/A",E192*INDEX(Map!$C$2:$C$86,MATCH(D192,Map!$A$2:$A$86,0),0))</f>
        <v>0</v>
      </c>
      <c r="Z192" s="7" t="str">
        <f>IF(INDEX(Map!$D$2:$D$86,MATCH(D192,Map!$A$2:$A$86,0),0)="","N/A",E192*INDEX(Map!$D$2:$D$86,MATCH(D192,Map!$A$2:$A$86,0),0))</f>
        <v>N/A</v>
      </c>
      <c r="AA192" t="str">
        <f>INDEX(Map!$E$2:$E$86,MATCH(D192,Map!$A$2:$A$86,0),0)</f>
        <v>SCCT</v>
      </c>
    </row>
    <row r="193" spans="1:27" x14ac:dyDescent="0.25">
      <c r="A193" s="1" t="s">
        <v>21</v>
      </c>
      <c r="B193" s="1" t="s">
        <v>109</v>
      </c>
      <c r="C193" s="1">
        <v>24</v>
      </c>
      <c r="D193" s="1" t="s">
        <v>46</v>
      </c>
      <c r="E193" s="1">
        <v>1.5</v>
      </c>
      <c r="F193" s="1">
        <v>0</v>
      </c>
      <c r="G193" s="1">
        <v>1.7</v>
      </c>
      <c r="H193" s="1">
        <v>3</v>
      </c>
      <c r="I193" s="1">
        <v>24.8</v>
      </c>
      <c r="J193" s="1">
        <v>16518</v>
      </c>
      <c r="K193" s="1">
        <v>30</v>
      </c>
      <c r="L193" s="1">
        <v>338.1</v>
      </c>
      <c r="M193" s="1">
        <v>84</v>
      </c>
      <c r="N193" s="1">
        <v>0</v>
      </c>
      <c r="O193" s="1">
        <v>1</v>
      </c>
      <c r="P193" s="1">
        <v>0</v>
      </c>
      <c r="Q193" s="1">
        <v>0</v>
      </c>
      <c r="R193" s="1">
        <v>55.86</v>
      </c>
      <c r="S193" s="1">
        <v>56.38</v>
      </c>
      <c r="T193" s="1">
        <v>85</v>
      </c>
      <c r="U193" s="3" t="str">
        <f t="shared" si="2"/>
        <v>2017Plan</v>
      </c>
      <c r="V193" s="2">
        <f>DATE(A193,INDEX(Map!$H$1:$H$12,MATCH(B193,Map!$G$1:$G$12,0),0),1)</f>
        <v>42430</v>
      </c>
      <c r="W193" t="str">
        <f>IF(AND(V193&gt;=Map!$K$2,V193&lt;=Map!$L$2),"Base",IF(AND(V193&gt;=Map!$K$3,V193&lt;=Map!$L$3),"Fcst","N/A"))</f>
        <v>N/A</v>
      </c>
      <c r="X193" t="str">
        <f>INDEX(Map!$B$2:$B$86,MATCH(D193,Map!$A$2:$A$86,0),0)</f>
        <v>Brown 10</v>
      </c>
      <c r="Y193" s="7">
        <f>IF(INDEX(Map!$C$2:$C$86,MATCH(D193,Map!$A$2:$A$86,0),0)="","N/A",E193*INDEX(Map!$C$2:$C$86,MATCH(D193,Map!$A$2:$A$86,0),0))</f>
        <v>1.5</v>
      </c>
      <c r="Z193" s="7" t="str">
        <f>IF(INDEX(Map!$D$2:$D$86,MATCH(D193,Map!$A$2:$A$86,0),0)="","N/A",E193*INDEX(Map!$D$2:$D$86,MATCH(D193,Map!$A$2:$A$86,0),0))</f>
        <v>N/A</v>
      </c>
      <c r="AA193" t="str">
        <f>INDEX(Map!$E$2:$E$86,MATCH(D193,Map!$A$2:$A$86,0),0)</f>
        <v>SCCT</v>
      </c>
    </row>
    <row r="194" spans="1:27" x14ac:dyDescent="0.25">
      <c r="A194" s="1" t="s">
        <v>21</v>
      </c>
      <c r="B194" s="1" t="s">
        <v>109</v>
      </c>
      <c r="C194" s="1">
        <v>25</v>
      </c>
      <c r="D194" s="1" t="s">
        <v>47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3" t="str">
        <f t="shared" si="2"/>
        <v>2017Plan</v>
      </c>
      <c r="V194" s="2">
        <f>DATE(A194,INDEX(Map!$H$1:$H$12,MATCH(B194,Map!$G$1:$G$12,0),0),1)</f>
        <v>42430</v>
      </c>
      <c r="W194" t="str">
        <f>IF(AND(V194&gt;=Map!$K$2,V194&lt;=Map!$L$2),"Base",IF(AND(V194&gt;=Map!$K$3,V194&lt;=Map!$L$3),"Fcst","N/A"))</f>
        <v>N/A</v>
      </c>
      <c r="X194" t="str">
        <f>INDEX(Map!$B$2:$B$86,MATCH(D194,Map!$A$2:$A$86,0),0)</f>
        <v>Brown 10</v>
      </c>
      <c r="Y194" s="7">
        <f>IF(INDEX(Map!$C$2:$C$86,MATCH(D194,Map!$A$2:$A$86,0),0)="","N/A",E194*INDEX(Map!$C$2:$C$86,MATCH(D194,Map!$A$2:$A$86,0),0))</f>
        <v>0</v>
      </c>
      <c r="Z194" s="7" t="str">
        <f>IF(INDEX(Map!$D$2:$D$86,MATCH(D194,Map!$A$2:$A$86,0),0)="","N/A",E194*INDEX(Map!$D$2:$D$86,MATCH(D194,Map!$A$2:$A$86,0),0))</f>
        <v>N/A</v>
      </c>
      <c r="AA194" t="str">
        <f>INDEX(Map!$E$2:$E$86,MATCH(D194,Map!$A$2:$A$86,0),0)</f>
        <v>SCCT</v>
      </c>
    </row>
    <row r="195" spans="1:27" x14ac:dyDescent="0.25">
      <c r="A195" s="1" t="s">
        <v>21</v>
      </c>
      <c r="B195" s="1" t="s">
        <v>109</v>
      </c>
      <c r="C195" s="1">
        <v>26</v>
      </c>
      <c r="D195" s="1" t="s">
        <v>48</v>
      </c>
      <c r="E195" s="1">
        <v>3.2</v>
      </c>
      <c r="F195" s="1">
        <v>0</v>
      </c>
      <c r="G195" s="1">
        <v>3.6</v>
      </c>
      <c r="H195" s="1">
        <v>5</v>
      </c>
      <c r="I195" s="1">
        <v>52</v>
      </c>
      <c r="J195" s="1">
        <v>16518</v>
      </c>
      <c r="K195" s="1">
        <v>63</v>
      </c>
      <c r="L195" s="1">
        <v>338.1</v>
      </c>
      <c r="M195" s="1">
        <v>176</v>
      </c>
      <c r="N195" s="1">
        <v>0</v>
      </c>
      <c r="O195" s="1">
        <v>1</v>
      </c>
      <c r="P195" s="1">
        <v>0</v>
      </c>
      <c r="Q195" s="1">
        <v>0</v>
      </c>
      <c r="R195" s="1">
        <v>55.86</v>
      </c>
      <c r="S195" s="1">
        <v>56.29</v>
      </c>
      <c r="T195" s="1">
        <v>177</v>
      </c>
      <c r="U195" s="3" t="str">
        <f t="shared" si="2"/>
        <v>2017Plan</v>
      </c>
      <c r="V195" s="2">
        <f>DATE(A195,INDEX(Map!$H$1:$H$12,MATCH(B195,Map!$G$1:$G$12,0),0),1)</f>
        <v>42430</v>
      </c>
      <c r="W195" t="str">
        <f>IF(AND(V195&gt;=Map!$K$2,V195&lt;=Map!$L$2),"Base",IF(AND(V195&gt;=Map!$K$3,V195&lt;=Map!$L$3),"Fcst","N/A"))</f>
        <v>N/A</v>
      </c>
      <c r="X195" t="str">
        <f>INDEX(Map!$B$2:$B$86,MATCH(D195,Map!$A$2:$A$86,0),0)</f>
        <v>Brown 11</v>
      </c>
      <c r="Y195" s="7">
        <f>IF(INDEX(Map!$C$2:$C$86,MATCH(D195,Map!$A$2:$A$86,0),0)="","N/A",E195*INDEX(Map!$C$2:$C$86,MATCH(D195,Map!$A$2:$A$86,0),0))</f>
        <v>3.2</v>
      </c>
      <c r="Z195" s="7" t="str">
        <f>IF(INDEX(Map!$D$2:$D$86,MATCH(D195,Map!$A$2:$A$86,0),0)="","N/A",E195*INDEX(Map!$D$2:$D$86,MATCH(D195,Map!$A$2:$A$86,0),0))</f>
        <v>N/A</v>
      </c>
      <c r="AA195" t="str">
        <f>INDEX(Map!$E$2:$E$86,MATCH(D195,Map!$A$2:$A$86,0),0)</f>
        <v>SCCT</v>
      </c>
    </row>
    <row r="196" spans="1:27" x14ac:dyDescent="0.25">
      <c r="A196" s="1" t="s">
        <v>21</v>
      </c>
      <c r="B196" s="1" t="s">
        <v>109</v>
      </c>
      <c r="C196" s="1">
        <v>27</v>
      </c>
      <c r="D196" s="1" t="s">
        <v>49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3" t="str">
        <f t="shared" ref="U196:U259" si="3">U195</f>
        <v>2017Plan</v>
      </c>
      <c r="V196" s="2">
        <f>DATE(A196,INDEX(Map!$H$1:$H$12,MATCH(B196,Map!$G$1:$G$12,0),0),1)</f>
        <v>42430</v>
      </c>
      <c r="W196" t="str">
        <f>IF(AND(V196&gt;=Map!$K$2,V196&lt;=Map!$L$2),"Base",IF(AND(V196&gt;=Map!$K$3,V196&lt;=Map!$L$3),"Fcst","N/A"))</f>
        <v>N/A</v>
      </c>
      <c r="X196" t="str">
        <f>INDEX(Map!$B$2:$B$86,MATCH(D196,Map!$A$2:$A$86,0),0)</f>
        <v>Brown 11</v>
      </c>
      <c r="Y196" s="7">
        <f>IF(INDEX(Map!$C$2:$C$86,MATCH(D196,Map!$A$2:$A$86,0),0)="","N/A",E196*INDEX(Map!$C$2:$C$86,MATCH(D196,Map!$A$2:$A$86,0),0))</f>
        <v>0</v>
      </c>
      <c r="Z196" s="7" t="str">
        <f>IF(INDEX(Map!$D$2:$D$86,MATCH(D196,Map!$A$2:$A$86,0),0)="","N/A",E196*INDEX(Map!$D$2:$D$86,MATCH(D196,Map!$A$2:$A$86,0),0))</f>
        <v>N/A</v>
      </c>
      <c r="AA196" t="str">
        <f>INDEX(Map!$E$2:$E$86,MATCH(D196,Map!$A$2:$A$86,0),0)</f>
        <v>SCCT</v>
      </c>
    </row>
    <row r="197" spans="1:27" x14ac:dyDescent="0.25">
      <c r="A197" s="1" t="s">
        <v>21</v>
      </c>
      <c r="B197" s="1" t="s">
        <v>109</v>
      </c>
      <c r="C197" s="1">
        <v>28</v>
      </c>
      <c r="D197" s="1" t="s">
        <v>50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3" t="str">
        <f t="shared" si="3"/>
        <v>2017Plan</v>
      </c>
      <c r="V197" s="2">
        <f>DATE(A197,INDEX(Map!$H$1:$H$12,MATCH(B197,Map!$G$1:$G$12,0),0),1)</f>
        <v>42430</v>
      </c>
      <c r="W197" t="str">
        <f>IF(AND(V197&gt;=Map!$K$2,V197&lt;=Map!$L$2),"Base",IF(AND(V197&gt;=Map!$K$3,V197&lt;=Map!$L$3),"Fcst","N/A"))</f>
        <v>N/A</v>
      </c>
      <c r="X197" t="str">
        <f>INDEX(Map!$B$2:$B$86,MATCH(D197,Map!$A$2:$A$86,0),0)</f>
        <v>Paddys Run 13</v>
      </c>
      <c r="Y197" s="7">
        <f>IF(INDEX(Map!$C$2:$C$86,MATCH(D197,Map!$A$2:$A$86,0),0)="","N/A",E197*INDEX(Map!$C$2:$C$86,MATCH(D197,Map!$A$2:$A$86,0),0))</f>
        <v>0</v>
      </c>
      <c r="Z197" s="7">
        <f>IF(INDEX(Map!$D$2:$D$86,MATCH(D197,Map!$A$2:$A$86,0),0)="","N/A",E197*INDEX(Map!$D$2:$D$86,MATCH(D197,Map!$A$2:$A$86,0),0))</f>
        <v>0</v>
      </c>
      <c r="AA197" t="str">
        <f>INDEX(Map!$E$2:$E$86,MATCH(D197,Map!$A$2:$A$86,0),0)</f>
        <v>SCCT</v>
      </c>
    </row>
    <row r="198" spans="1:27" x14ac:dyDescent="0.25">
      <c r="A198" s="1" t="s">
        <v>21</v>
      </c>
      <c r="B198" s="1" t="s">
        <v>109</v>
      </c>
      <c r="C198" s="1">
        <v>29</v>
      </c>
      <c r="D198" s="1" t="s">
        <v>51</v>
      </c>
      <c r="E198" s="1">
        <v>36.5</v>
      </c>
      <c r="F198" s="1">
        <v>0</v>
      </c>
      <c r="G198" s="1">
        <v>29</v>
      </c>
      <c r="H198" s="1">
        <v>17</v>
      </c>
      <c r="I198" s="1">
        <v>398</v>
      </c>
      <c r="J198" s="1">
        <v>10911</v>
      </c>
      <c r="K198" s="1">
        <v>247</v>
      </c>
      <c r="L198" s="1">
        <v>338.1</v>
      </c>
      <c r="M198" s="1">
        <v>1346</v>
      </c>
      <c r="N198" s="1">
        <v>1</v>
      </c>
      <c r="O198" s="1">
        <v>3</v>
      </c>
      <c r="P198" s="1">
        <v>0</v>
      </c>
      <c r="Q198" s="1">
        <v>0</v>
      </c>
      <c r="R198" s="1">
        <v>36.89</v>
      </c>
      <c r="S198" s="1">
        <v>36.96</v>
      </c>
      <c r="T198" s="1">
        <v>1348</v>
      </c>
      <c r="U198" s="3" t="str">
        <f t="shared" si="3"/>
        <v>2017Plan</v>
      </c>
      <c r="V198" s="2">
        <f>DATE(A198,INDEX(Map!$H$1:$H$12,MATCH(B198,Map!$G$1:$G$12,0),0),1)</f>
        <v>42430</v>
      </c>
      <c r="W198" t="str">
        <f>IF(AND(V198&gt;=Map!$K$2,V198&lt;=Map!$L$2),"Base",IF(AND(V198&gt;=Map!$K$3,V198&lt;=Map!$L$3),"Fcst","N/A"))</f>
        <v>N/A</v>
      </c>
      <c r="X198" t="str">
        <f>INDEX(Map!$B$2:$B$86,MATCH(D198,Map!$A$2:$A$86,0),0)</f>
        <v>Trimble Co 05</v>
      </c>
      <c r="Y198" s="7">
        <f>IF(INDEX(Map!$C$2:$C$86,MATCH(D198,Map!$A$2:$A$86,0),0)="","N/A",E198*INDEX(Map!$C$2:$C$86,MATCH(D198,Map!$A$2:$A$86,0),0))</f>
        <v>25.914999999999999</v>
      </c>
      <c r="Z198" s="7">
        <f>IF(INDEX(Map!$D$2:$D$86,MATCH(D198,Map!$A$2:$A$86,0),0)="","N/A",E198*INDEX(Map!$D$2:$D$86,MATCH(D198,Map!$A$2:$A$86,0),0))</f>
        <v>10.584999999999999</v>
      </c>
      <c r="AA198" t="str">
        <f>INDEX(Map!$E$2:$E$86,MATCH(D198,Map!$A$2:$A$86,0),0)</f>
        <v>SCCT</v>
      </c>
    </row>
    <row r="199" spans="1:27" x14ac:dyDescent="0.25">
      <c r="A199" s="1" t="s">
        <v>21</v>
      </c>
      <c r="B199" s="1" t="s">
        <v>109</v>
      </c>
      <c r="C199" s="1">
        <v>30</v>
      </c>
      <c r="D199" s="1" t="s">
        <v>52</v>
      </c>
      <c r="E199" s="1">
        <v>33.799999999999997</v>
      </c>
      <c r="F199" s="1">
        <v>0</v>
      </c>
      <c r="G199" s="1">
        <v>26.9</v>
      </c>
      <c r="H199" s="1">
        <v>20</v>
      </c>
      <c r="I199" s="1">
        <v>369.3</v>
      </c>
      <c r="J199" s="1">
        <v>10921</v>
      </c>
      <c r="K199" s="1">
        <v>230</v>
      </c>
      <c r="L199" s="1">
        <v>338.1</v>
      </c>
      <c r="M199" s="1">
        <v>1249</v>
      </c>
      <c r="N199" s="1">
        <v>1</v>
      </c>
      <c r="O199" s="1">
        <v>3</v>
      </c>
      <c r="P199" s="1">
        <v>0</v>
      </c>
      <c r="Q199" s="1">
        <v>0</v>
      </c>
      <c r="R199" s="1">
        <v>36.93</v>
      </c>
      <c r="S199" s="1">
        <v>37.020000000000003</v>
      </c>
      <c r="T199" s="1">
        <v>1252</v>
      </c>
      <c r="U199" s="3" t="str">
        <f t="shared" si="3"/>
        <v>2017Plan</v>
      </c>
      <c r="V199" s="2">
        <f>DATE(A199,INDEX(Map!$H$1:$H$12,MATCH(B199,Map!$G$1:$G$12,0),0),1)</f>
        <v>42430</v>
      </c>
      <c r="W199" t="str">
        <f>IF(AND(V199&gt;=Map!$K$2,V199&lt;=Map!$L$2),"Base",IF(AND(V199&gt;=Map!$K$3,V199&lt;=Map!$L$3),"Fcst","N/A"))</f>
        <v>N/A</v>
      </c>
      <c r="X199" t="str">
        <f>INDEX(Map!$B$2:$B$86,MATCH(D199,Map!$A$2:$A$86,0),0)</f>
        <v>Trimble Co 06</v>
      </c>
      <c r="Y199" s="7">
        <f>IF(INDEX(Map!$C$2:$C$86,MATCH(D199,Map!$A$2:$A$86,0),0)="","N/A",E199*INDEX(Map!$C$2:$C$86,MATCH(D199,Map!$A$2:$A$86,0),0))</f>
        <v>23.997999999999998</v>
      </c>
      <c r="Z199" s="7">
        <f>IF(INDEX(Map!$D$2:$D$86,MATCH(D199,Map!$A$2:$A$86,0),0)="","N/A",E199*INDEX(Map!$D$2:$D$86,MATCH(D199,Map!$A$2:$A$86,0),0))</f>
        <v>9.8019999999999978</v>
      </c>
      <c r="AA199" t="str">
        <f>INDEX(Map!$E$2:$E$86,MATCH(D199,Map!$A$2:$A$86,0),0)</f>
        <v>SCCT</v>
      </c>
    </row>
    <row r="200" spans="1:27" x14ac:dyDescent="0.25">
      <c r="A200" s="1" t="s">
        <v>21</v>
      </c>
      <c r="B200" s="1" t="s">
        <v>109</v>
      </c>
      <c r="C200" s="1">
        <v>31</v>
      </c>
      <c r="D200" s="1" t="s">
        <v>53</v>
      </c>
      <c r="E200" s="1">
        <v>26.1</v>
      </c>
      <c r="F200" s="1">
        <v>0</v>
      </c>
      <c r="G200" s="1">
        <v>20.7</v>
      </c>
      <c r="H200" s="1">
        <v>19</v>
      </c>
      <c r="I200" s="1">
        <v>284.3</v>
      </c>
      <c r="J200" s="1">
        <v>10900</v>
      </c>
      <c r="K200" s="1">
        <v>176</v>
      </c>
      <c r="L200" s="1">
        <v>338.1</v>
      </c>
      <c r="M200" s="1">
        <v>961</v>
      </c>
      <c r="N200" s="1">
        <v>1</v>
      </c>
      <c r="O200" s="1">
        <v>3</v>
      </c>
      <c r="P200" s="1">
        <v>0</v>
      </c>
      <c r="Q200" s="1">
        <v>0</v>
      </c>
      <c r="R200" s="1">
        <v>36.86</v>
      </c>
      <c r="S200" s="1">
        <v>36.97</v>
      </c>
      <c r="T200" s="1">
        <v>964</v>
      </c>
      <c r="U200" s="3" t="str">
        <f t="shared" si="3"/>
        <v>2017Plan</v>
      </c>
      <c r="V200" s="2">
        <f>DATE(A200,INDEX(Map!$H$1:$H$12,MATCH(B200,Map!$G$1:$G$12,0),0),1)</f>
        <v>42430</v>
      </c>
      <c r="W200" t="str">
        <f>IF(AND(V200&gt;=Map!$K$2,V200&lt;=Map!$L$2),"Base",IF(AND(V200&gt;=Map!$K$3,V200&lt;=Map!$L$3),"Fcst","N/A"))</f>
        <v>N/A</v>
      </c>
      <c r="X200" t="str">
        <f>INDEX(Map!$B$2:$B$86,MATCH(D200,Map!$A$2:$A$86,0),0)</f>
        <v>Trimble Co 07</v>
      </c>
      <c r="Y200" s="7">
        <f>IF(INDEX(Map!$C$2:$C$86,MATCH(D200,Map!$A$2:$A$86,0),0)="","N/A",E200*INDEX(Map!$C$2:$C$86,MATCH(D200,Map!$A$2:$A$86,0),0))</f>
        <v>16.443000000000001</v>
      </c>
      <c r="Z200" s="7">
        <f>IF(INDEX(Map!$D$2:$D$86,MATCH(D200,Map!$A$2:$A$86,0),0)="","N/A",E200*INDEX(Map!$D$2:$D$86,MATCH(D200,Map!$A$2:$A$86,0),0))</f>
        <v>9.657</v>
      </c>
      <c r="AA200" t="str">
        <f>INDEX(Map!$E$2:$E$86,MATCH(D200,Map!$A$2:$A$86,0),0)</f>
        <v>SCCT</v>
      </c>
    </row>
    <row r="201" spans="1:27" x14ac:dyDescent="0.25">
      <c r="A201" s="1" t="s">
        <v>21</v>
      </c>
      <c r="B201" s="1" t="s">
        <v>109</v>
      </c>
      <c r="C201" s="1">
        <v>32</v>
      </c>
      <c r="D201" s="1" t="s">
        <v>54</v>
      </c>
      <c r="E201" s="1">
        <v>10.8</v>
      </c>
      <c r="F201" s="1">
        <v>0</v>
      </c>
      <c r="G201" s="1">
        <v>8.6</v>
      </c>
      <c r="H201" s="1">
        <v>11</v>
      </c>
      <c r="I201" s="1">
        <v>117.5</v>
      </c>
      <c r="J201" s="1">
        <v>10856</v>
      </c>
      <c r="K201" s="1">
        <v>72</v>
      </c>
      <c r="L201" s="1">
        <v>338.1</v>
      </c>
      <c r="M201" s="1">
        <v>397</v>
      </c>
      <c r="N201" s="1">
        <v>0</v>
      </c>
      <c r="O201" s="1">
        <v>2</v>
      </c>
      <c r="P201" s="1">
        <v>0</v>
      </c>
      <c r="Q201" s="1">
        <v>0</v>
      </c>
      <c r="R201" s="1">
        <v>36.71</v>
      </c>
      <c r="S201" s="1">
        <v>36.86</v>
      </c>
      <c r="T201" s="1">
        <v>399</v>
      </c>
      <c r="U201" s="3" t="str">
        <f t="shared" si="3"/>
        <v>2017Plan</v>
      </c>
      <c r="V201" s="2">
        <f>DATE(A201,INDEX(Map!$H$1:$H$12,MATCH(B201,Map!$G$1:$G$12,0),0),1)</f>
        <v>42430</v>
      </c>
      <c r="W201" t="str">
        <f>IF(AND(V201&gt;=Map!$K$2,V201&lt;=Map!$L$2),"Base",IF(AND(V201&gt;=Map!$K$3,V201&lt;=Map!$L$3),"Fcst","N/A"))</f>
        <v>N/A</v>
      </c>
      <c r="X201" t="str">
        <f>INDEX(Map!$B$2:$B$86,MATCH(D201,Map!$A$2:$A$86,0),0)</f>
        <v>Trimble Co 08</v>
      </c>
      <c r="Y201" s="7">
        <f>IF(INDEX(Map!$C$2:$C$86,MATCH(D201,Map!$A$2:$A$86,0),0)="","N/A",E201*INDEX(Map!$C$2:$C$86,MATCH(D201,Map!$A$2:$A$86,0),0))</f>
        <v>6.8040000000000003</v>
      </c>
      <c r="Z201" s="7">
        <f>IF(INDEX(Map!$D$2:$D$86,MATCH(D201,Map!$A$2:$A$86,0),0)="","N/A",E201*INDEX(Map!$D$2:$D$86,MATCH(D201,Map!$A$2:$A$86,0),0))</f>
        <v>3.996</v>
      </c>
      <c r="AA201" t="str">
        <f>INDEX(Map!$E$2:$E$86,MATCH(D201,Map!$A$2:$A$86,0),0)</f>
        <v>SCCT</v>
      </c>
    </row>
    <row r="202" spans="1:27" x14ac:dyDescent="0.25">
      <c r="A202" s="1" t="s">
        <v>21</v>
      </c>
      <c r="B202" s="1" t="s">
        <v>109</v>
      </c>
      <c r="C202" s="1">
        <v>33</v>
      </c>
      <c r="D202" s="1" t="s">
        <v>55</v>
      </c>
      <c r="E202" s="1">
        <v>3.4</v>
      </c>
      <c r="F202" s="1">
        <v>0</v>
      </c>
      <c r="G202" s="1">
        <v>2.7</v>
      </c>
      <c r="H202" s="1">
        <v>6</v>
      </c>
      <c r="I202" s="1">
        <v>36.9</v>
      </c>
      <c r="J202" s="1">
        <v>10775</v>
      </c>
      <c r="K202" s="1">
        <v>22</v>
      </c>
      <c r="L202" s="1">
        <v>338.2</v>
      </c>
      <c r="M202" s="1">
        <v>125</v>
      </c>
      <c r="N202" s="1">
        <v>0</v>
      </c>
      <c r="O202" s="1">
        <v>1</v>
      </c>
      <c r="P202" s="1">
        <v>0</v>
      </c>
      <c r="Q202" s="1">
        <v>0</v>
      </c>
      <c r="R202" s="1">
        <v>36.44</v>
      </c>
      <c r="S202" s="1">
        <v>36.700000000000003</v>
      </c>
      <c r="T202" s="1">
        <v>126</v>
      </c>
      <c r="U202" s="3" t="str">
        <f t="shared" si="3"/>
        <v>2017Plan</v>
      </c>
      <c r="V202" s="2">
        <f>DATE(A202,INDEX(Map!$H$1:$H$12,MATCH(B202,Map!$G$1:$G$12,0),0),1)</f>
        <v>42430</v>
      </c>
      <c r="W202" t="str">
        <f>IF(AND(V202&gt;=Map!$K$2,V202&lt;=Map!$L$2),"Base",IF(AND(V202&gt;=Map!$K$3,V202&lt;=Map!$L$3),"Fcst","N/A"))</f>
        <v>N/A</v>
      </c>
      <c r="X202" t="str">
        <f>INDEX(Map!$B$2:$B$86,MATCH(D202,Map!$A$2:$A$86,0),0)</f>
        <v>Trimble Co 09</v>
      </c>
      <c r="Y202" s="7">
        <f>IF(INDEX(Map!$C$2:$C$86,MATCH(D202,Map!$A$2:$A$86,0),0)="","N/A",E202*INDEX(Map!$C$2:$C$86,MATCH(D202,Map!$A$2:$A$86,0),0))</f>
        <v>2.1419999999999999</v>
      </c>
      <c r="Z202" s="7">
        <f>IF(INDEX(Map!$D$2:$D$86,MATCH(D202,Map!$A$2:$A$86,0),0)="","N/A",E202*INDEX(Map!$D$2:$D$86,MATCH(D202,Map!$A$2:$A$86,0),0))</f>
        <v>1.258</v>
      </c>
      <c r="AA202" t="str">
        <f>INDEX(Map!$E$2:$E$86,MATCH(D202,Map!$A$2:$A$86,0),0)</f>
        <v>SCCT</v>
      </c>
    </row>
    <row r="203" spans="1:27" x14ac:dyDescent="0.25">
      <c r="A203" s="1" t="s">
        <v>21</v>
      </c>
      <c r="B203" s="1" t="s">
        <v>109</v>
      </c>
      <c r="C203" s="1">
        <v>34</v>
      </c>
      <c r="D203" s="1" t="s">
        <v>56</v>
      </c>
      <c r="E203" s="1">
        <v>8.8000000000000007</v>
      </c>
      <c r="F203" s="1">
        <v>0</v>
      </c>
      <c r="G203" s="1">
        <v>7</v>
      </c>
      <c r="H203" s="1">
        <v>11</v>
      </c>
      <c r="I203" s="1">
        <v>95.7</v>
      </c>
      <c r="J203" s="1">
        <v>10877</v>
      </c>
      <c r="K203" s="1">
        <v>59</v>
      </c>
      <c r="L203" s="1">
        <v>338.2</v>
      </c>
      <c r="M203" s="1">
        <v>324</v>
      </c>
      <c r="N203" s="1">
        <v>0</v>
      </c>
      <c r="O203" s="1">
        <v>2</v>
      </c>
      <c r="P203" s="1">
        <v>0</v>
      </c>
      <c r="Q203" s="1">
        <v>0</v>
      </c>
      <c r="R203" s="1">
        <v>36.78</v>
      </c>
      <c r="S203" s="1">
        <v>36.97</v>
      </c>
      <c r="T203" s="1">
        <v>325</v>
      </c>
      <c r="U203" s="3" t="str">
        <f t="shared" si="3"/>
        <v>2017Plan</v>
      </c>
      <c r="V203" s="2">
        <f>DATE(A203,INDEX(Map!$H$1:$H$12,MATCH(B203,Map!$G$1:$G$12,0),0),1)</f>
        <v>42430</v>
      </c>
      <c r="W203" t="str">
        <f>IF(AND(V203&gt;=Map!$K$2,V203&lt;=Map!$L$2),"Base",IF(AND(V203&gt;=Map!$K$3,V203&lt;=Map!$L$3),"Fcst","N/A"))</f>
        <v>N/A</v>
      </c>
      <c r="X203" t="str">
        <f>INDEX(Map!$B$2:$B$86,MATCH(D203,Map!$A$2:$A$86,0),0)</f>
        <v>Trimble Co 10</v>
      </c>
      <c r="Y203" s="7">
        <f>IF(INDEX(Map!$C$2:$C$86,MATCH(D203,Map!$A$2:$A$86,0),0)="","N/A",E203*INDEX(Map!$C$2:$C$86,MATCH(D203,Map!$A$2:$A$86,0),0))</f>
        <v>5.5440000000000005</v>
      </c>
      <c r="Z203" s="7">
        <f>IF(INDEX(Map!$D$2:$D$86,MATCH(D203,Map!$A$2:$A$86,0),0)="","N/A",E203*INDEX(Map!$D$2:$D$86,MATCH(D203,Map!$A$2:$A$86,0),0))</f>
        <v>3.2560000000000002</v>
      </c>
      <c r="AA203" t="str">
        <f>INDEX(Map!$E$2:$E$86,MATCH(D203,Map!$A$2:$A$86,0),0)</f>
        <v>SCCT</v>
      </c>
    </row>
    <row r="204" spans="1:27" x14ac:dyDescent="0.25">
      <c r="A204" s="1" t="s">
        <v>21</v>
      </c>
      <c r="B204" s="1" t="s">
        <v>109</v>
      </c>
      <c r="C204" s="1">
        <v>35</v>
      </c>
      <c r="D204" s="1" t="s">
        <v>57</v>
      </c>
      <c r="E204" s="1">
        <v>0.1</v>
      </c>
      <c r="F204" s="1">
        <v>0</v>
      </c>
      <c r="G204" s="1">
        <v>0.9</v>
      </c>
      <c r="H204" s="1">
        <v>2</v>
      </c>
      <c r="I204" s="1">
        <v>1.6</v>
      </c>
      <c r="J204" s="1">
        <v>16117</v>
      </c>
      <c r="K204" s="1">
        <v>7</v>
      </c>
      <c r="L204" s="1">
        <v>336.3</v>
      </c>
      <c r="M204" s="1">
        <v>5</v>
      </c>
      <c r="N204" s="1">
        <v>0</v>
      </c>
      <c r="O204" s="1">
        <v>0</v>
      </c>
      <c r="P204" s="1">
        <v>0</v>
      </c>
      <c r="Q204" s="1">
        <v>0</v>
      </c>
      <c r="R204" s="1">
        <v>54.2</v>
      </c>
      <c r="S204" s="1">
        <v>54.2</v>
      </c>
      <c r="T204" s="1">
        <v>5</v>
      </c>
      <c r="U204" s="3" t="str">
        <f t="shared" si="3"/>
        <v>2017Plan</v>
      </c>
      <c r="V204" s="2">
        <f>DATE(A204,INDEX(Map!$H$1:$H$12,MATCH(B204,Map!$G$1:$G$12,0),0),1)</f>
        <v>42430</v>
      </c>
      <c r="W204" t="str">
        <f>IF(AND(V204&gt;=Map!$K$2,V204&lt;=Map!$L$2),"Base",IF(AND(V204&gt;=Map!$K$3,V204&lt;=Map!$L$3),"Fcst","N/A"))</f>
        <v>N/A</v>
      </c>
      <c r="X204" t="str">
        <f>INDEX(Map!$B$2:$B$86,MATCH(D204,Map!$A$2:$A$86,0),0)</f>
        <v>Cane Run 11</v>
      </c>
      <c r="Y204" s="7" t="str">
        <f>IF(INDEX(Map!$C$2:$C$86,MATCH(D204,Map!$A$2:$A$86,0),0)="","N/A",E204*INDEX(Map!$C$2:$C$86,MATCH(D204,Map!$A$2:$A$86,0),0))</f>
        <v>N/A</v>
      </c>
      <c r="Z204" s="7">
        <f>IF(INDEX(Map!$D$2:$D$86,MATCH(D204,Map!$A$2:$A$86,0),0)="","N/A",E204*INDEX(Map!$D$2:$D$86,MATCH(D204,Map!$A$2:$A$86,0),0))</f>
        <v>0.1</v>
      </c>
      <c r="AA204" t="str">
        <f>INDEX(Map!$E$2:$E$86,MATCH(D204,Map!$A$2:$A$86,0),0)</f>
        <v>SCCT</v>
      </c>
    </row>
    <row r="205" spans="1:27" x14ac:dyDescent="0.25">
      <c r="A205" s="1" t="s">
        <v>21</v>
      </c>
      <c r="B205" s="1" t="s">
        <v>109</v>
      </c>
      <c r="C205" s="1">
        <v>36</v>
      </c>
      <c r="D205" s="1" t="s">
        <v>58</v>
      </c>
      <c r="E205" s="1">
        <v>0.1</v>
      </c>
      <c r="F205" s="1">
        <v>0</v>
      </c>
      <c r="G205" s="1">
        <v>0.7</v>
      </c>
      <c r="H205" s="1">
        <v>2</v>
      </c>
      <c r="I205" s="1">
        <v>2.2999999999999998</v>
      </c>
      <c r="J205" s="1">
        <v>18000</v>
      </c>
      <c r="K205" s="1">
        <v>10</v>
      </c>
      <c r="L205" s="1">
        <v>928.1</v>
      </c>
      <c r="M205" s="1">
        <v>22</v>
      </c>
      <c r="N205" s="1">
        <v>0</v>
      </c>
      <c r="O205" s="1">
        <v>4</v>
      </c>
      <c r="P205" s="1">
        <v>0</v>
      </c>
      <c r="Q205" s="1">
        <v>0</v>
      </c>
      <c r="R205" s="1">
        <v>167.07</v>
      </c>
      <c r="S205" s="1">
        <v>198.64</v>
      </c>
      <c r="T205" s="1">
        <v>26</v>
      </c>
      <c r="U205" s="3" t="str">
        <f t="shared" si="3"/>
        <v>2017Plan</v>
      </c>
      <c r="V205" s="2">
        <f>DATE(A205,INDEX(Map!$H$1:$H$12,MATCH(B205,Map!$G$1:$G$12,0),0),1)</f>
        <v>42430</v>
      </c>
      <c r="W205" t="str">
        <f>IF(AND(V205&gt;=Map!$K$2,V205&lt;=Map!$L$2),"Base",IF(AND(V205&gt;=Map!$K$3,V205&lt;=Map!$L$3),"Fcst","N/A"))</f>
        <v>N/A</v>
      </c>
      <c r="X205" t="str">
        <f>INDEX(Map!$B$2:$B$86,MATCH(D205,Map!$A$2:$A$86,0),0)</f>
        <v>Haefling</v>
      </c>
      <c r="Y205" s="7">
        <f>IF(INDEX(Map!$C$2:$C$86,MATCH(D205,Map!$A$2:$A$86,0),0)="","N/A",E205*INDEX(Map!$C$2:$C$86,MATCH(D205,Map!$A$2:$A$86,0),0))</f>
        <v>0.1</v>
      </c>
      <c r="Z205" s="7" t="str">
        <f>IF(INDEX(Map!$D$2:$D$86,MATCH(D205,Map!$A$2:$A$86,0),0)="","N/A",E205*INDEX(Map!$D$2:$D$86,MATCH(D205,Map!$A$2:$A$86,0),0))</f>
        <v>N/A</v>
      </c>
      <c r="AA205" t="str">
        <f>INDEX(Map!$E$2:$E$86,MATCH(D205,Map!$A$2:$A$86,0),0)</f>
        <v>SCCT</v>
      </c>
    </row>
    <row r="206" spans="1:27" x14ac:dyDescent="0.25">
      <c r="A206" s="1" t="s">
        <v>21</v>
      </c>
      <c r="B206" s="1" t="s">
        <v>109</v>
      </c>
      <c r="C206" s="1">
        <v>37</v>
      </c>
      <c r="D206" s="1" t="s">
        <v>59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3" t="str">
        <f t="shared" si="3"/>
        <v>2017Plan</v>
      </c>
      <c r="V206" s="2">
        <f>DATE(A206,INDEX(Map!$H$1:$H$12,MATCH(B206,Map!$G$1:$G$12,0),0),1)</f>
        <v>42430</v>
      </c>
      <c r="W206" t="str">
        <f>IF(AND(V206&gt;=Map!$K$2,V206&lt;=Map!$L$2),"Base",IF(AND(V206&gt;=Map!$K$3,V206&lt;=Map!$L$3),"Fcst","N/A"))</f>
        <v>N/A</v>
      </c>
      <c r="X206" t="str">
        <f>INDEX(Map!$B$2:$B$86,MATCH(D206,Map!$A$2:$A$86,0),0)</f>
        <v>Paddys Run 11</v>
      </c>
      <c r="Y206" s="7" t="str">
        <f>IF(INDEX(Map!$C$2:$C$86,MATCH(D206,Map!$A$2:$A$86,0),0)="","N/A",E206*INDEX(Map!$C$2:$C$86,MATCH(D206,Map!$A$2:$A$86,0),0))</f>
        <v>N/A</v>
      </c>
      <c r="Z206" s="7">
        <f>IF(INDEX(Map!$D$2:$D$86,MATCH(D206,Map!$A$2:$A$86,0),0)="","N/A",E206*INDEX(Map!$D$2:$D$86,MATCH(D206,Map!$A$2:$A$86,0),0))</f>
        <v>0</v>
      </c>
      <c r="AA206" t="str">
        <f>INDEX(Map!$E$2:$E$86,MATCH(D206,Map!$A$2:$A$86,0),0)</f>
        <v>SCCT</v>
      </c>
    </row>
    <row r="207" spans="1:27" x14ac:dyDescent="0.25">
      <c r="A207" s="1" t="s">
        <v>21</v>
      </c>
      <c r="B207" s="1" t="s">
        <v>109</v>
      </c>
      <c r="C207" s="1">
        <v>38</v>
      </c>
      <c r="D207" s="1" t="s">
        <v>60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3" t="str">
        <f t="shared" si="3"/>
        <v>2017Plan</v>
      </c>
      <c r="V207" s="2">
        <f>DATE(A207,INDEX(Map!$H$1:$H$12,MATCH(B207,Map!$G$1:$G$12,0),0),1)</f>
        <v>42430</v>
      </c>
      <c r="W207" t="str">
        <f>IF(AND(V207&gt;=Map!$K$2,V207&lt;=Map!$L$2),"Base",IF(AND(V207&gt;=Map!$K$3,V207&lt;=Map!$L$3),"Fcst","N/A"))</f>
        <v>N/A</v>
      </c>
      <c r="X207" t="str">
        <f>INDEX(Map!$B$2:$B$86,MATCH(D207,Map!$A$2:$A$86,0),0)</f>
        <v>Paddys Run 12</v>
      </c>
      <c r="Y207" s="7" t="str">
        <f>IF(INDEX(Map!$C$2:$C$86,MATCH(D207,Map!$A$2:$A$86,0),0)="","N/A",E207*INDEX(Map!$C$2:$C$86,MATCH(D207,Map!$A$2:$A$86,0),0))</f>
        <v>N/A</v>
      </c>
      <c r="Z207" s="7">
        <f>IF(INDEX(Map!$D$2:$D$86,MATCH(D207,Map!$A$2:$A$86,0),0)="","N/A",E207*INDEX(Map!$D$2:$D$86,MATCH(D207,Map!$A$2:$A$86,0),0))</f>
        <v>0</v>
      </c>
      <c r="AA207" t="str">
        <f>INDEX(Map!$E$2:$E$86,MATCH(D207,Map!$A$2:$A$86,0),0)</f>
        <v>SCCT</v>
      </c>
    </row>
    <row r="208" spans="1:27" x14ac:dyDescent="0.25">
      <c r="A208" s="1" t="s">
        <v>21</v>
      </c>
      <c r="B208" s="1" t="s">
        <v>109</v>
      </c>
      <c r="C208" s="1">
        <v>39</v>
      </c>
      <c r="D208" s="1" t="s">
        <v>61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3" t="str">
        <f t="shared" si="3"/>
        <v>2017Plan</v>
      </c>
      <c r="V208" s="2">
        <f>DATE(A208,INDEX(Map!$H$1:$H$12,MATCH(B208,Map!$G$1:$G$12,0),0),1)</f>
        <v>42430</v>
      </c>
      <c r="W208" t="str">
        <f>IF(AND(V208&gt;=Map!$K$2,V208&lt;=Map!$L$2),"Base",IF(AND(V208&gt;=Map!$K$3,V208&lt;=Map!$L$3),"Fcst","N/A"))</f>
        <v>N/A</v>
      </c>
      <c r="X208" t="str">
        <f>INDEX(Map!$B$2:$B$86,MATCH(D208,Map!$A$2:$A$86,0),0)</f>
        <v>Zorn 1</v>
      </c>
      <c r="Y208" s="7" t="str">
        <f>IF(INDEX(Map!$C$2:$C$86,MATCH(D208,Map!$A$2:$A$86,0),0)="","N/A",E208*INDEX(Map!$C$2:$C$86,MATCH(D208,Map!$A$2:$A$86,0),0))</f>
        <v>N/A</v>
      </c>
      <c r="Z208" s="7">
        <f>IF(INDEX(Map!$D$2:$D$86,MATCH(D208,Map!$A$2:$A$86,0),0)="","N/A",E208*INDEX(Map!$D$2:$D$86,MATCH(D208,Map!$A$2:$A$86,0),0))</f>
        <v>0</v>
      </c>
      <c r="AA208" t="str">
        <f>INDEX(Map!$E$2:$E$86,MATCH(D208,Map!$A$2:$A$86,0),0)</f>
        <v>SCCT</v>
      </c>
    </row>
    <row r="209" spans="1:27" x14ac:dyDescent="0.25">
      <c r="A209" s="1" t="s">
        <v>21</v>
      </c>
      <c r="B209" s="1" t="s">
        <v>109</v>
      </c>
      <c r="C209" s="1">
        <v>40</v>
      </c>
      <c r="D209" s="1" t="s">
        <v>62</v>
      </c>
      <c r="E209" s="1">
        <v>5.8</v>
      </c>
      <c r="F209" s="1">
        <v>0</v>
      </c>
      <c r="G209" s="1">
        <v>24.6</v>
      </c>
      <c r="H209" s="1">
        <v>34</v>
      </c>
      <c r="I209" s="1" t="s">
        <v>63</v>
      </c>
      <c r="J209" s="1" t="s">
        <v>63</v>
      </c>
      <c r="K209" s="1">
        <v>192</v>
      </c>
      <c r="L209" s="1">
        <v>0</v>
      </c>
      <c r="M209" s="1">
        <v>0</v>
      </c>
      <c r="N209" s="1" t="s">
        <v>63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3" t="str">
        <f t="shared" si="3"/>
        <v>2017Plan</v>
      </c>
      <c r="V209" s="2">
        <f>DATE(A209,INDEX(Map!$H$1:$H$12,MATCH(B209,Map!$G$1:$G$12,0),0),1)</f>
        <v>42430</v>
      </c>
      <c r="W209" t="str">
        <f>IF(AND(V209&gt;=Map!$K$2,V209&lt;=Map!$L$2),"Base",IF(AND(V209&gt;=Map!$K$3,V209&lt;=Map!$L$3),"Fcst","N/A"))</f>
        <v>N/A</v>
      </c>
      <c r="X209" t="str">
        <f>INDEX(Map!$B$2:$B$86,MATCH(D209,Map!$A$2:$A$86,0),0)</f>
        <v>Dix Dam</v>
      </c>
      <c r="Y209" s="7">
        <f>IF(INDEX(Map!$C$2:$C$86,MATCH(D209,Map!$A$2:$A$86,0),0)="","N/A",E209*INDEX(Map!$C$2:$C$86,MATCH(D209,Map!$A$2:$A$86,0),0))</f>
        <v>5.8</v>
      </c>
      <c r="Z209" s="7" t="str">
        <f>IF(INDEX(Map!$D$2:$D$86,MATCH(D209,Map!$A$2:$A$86,0),0)="","N/A",E209*INDEX(Map!$D$2:$D$86,MATCH(D209,Map!$A$2:$A$86,0),0))</f>
        <v>N/A</v>
      </c>
      <c r="AA209" t="str">
        <f>INDEX(Map!$E$2:$E$86,MATCH(D209,Map!$A$2:$A$86,0),0)</f>
        <v>Hydro</v>
      </c>
    </row>
    <row r="210" spans="1:27" x14ac:dyDescent="0.25">
      <c r="A210" s="1" t="s">
        <v>21</v>
      </c>
      <c r="B210" s="1" t="s">
        <v>109</v>
      </c>
      <c r="C210" s="1">
        <v>41</v>
      </c>
      <c r="D210" s="1" t="s">
        <v>64</v>
      </c>
      <c r="E210" s="1">
        <v>11.6</v>
      </c>
      <c r="F210" s="1">
        <v>0</v>
      </c>
      <c r="G210" s="1">
        <v>100</v>
      </c>
      <c r="H210" s="1">
        <v>0</v>
      </c>
      <c r="I210" s="1" t="s">
        <v>63</v>
      </c>
      <c r="J210" s="1" t="s">
        <v>63</v>
      </c>
      <c r="K210" s="1">
        <v>744</v>
      </c>
      <c r="L210" s="1">
        <v>0</v>
      </c>
      <c r="M210" s="1">
        <v>0</v>
      </c>
      <c r="N210" s="1" t="s">
        <v>63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3" t="str">
        <f t="shared" si="3"/>
        <v>2017Plan</v>
      </c>
      <c r="V210" s="2">
        <f>DATE(A210,INDEX(Map!$H$1:$H$12,MATCH(B210,Map!$G$1:$G$12,0),0),1)</f>
        <v>42430</v>
      </c>
      <c r="W210" t="str">
        <f>IF(AND(V210&gt;=Map!$K$2,V210&lt;=Map!$L$2),"Base",IF(AND(V210&gt;=Map!$K$3,V210&lt;=Map!$L$3),"Fcst","N/A"))</f>
        <v>N/A</v>
      </c>
      <c r="X210" t="str">
        <f>INDEX(Map!$B$2:$B$86,MATCH(D210,Map!$A$2:$A$86,0),0)</f>
        <v>Ohio Falls</v>
      </c>
      <c r="Y210" s="7" t="str">
        <f>IF(INDEX(Map!$C$2:$C$86,MATCH(D210,Map!$A$2:$A$86,0),0)="","N/A",E210*INDEX(Map!$C$2:$C$86,MATCH(D210,Map!$A$2:$A$86,0),0))</f>
        <v>N/A</v>
      </c>
      <c r="Z210" s="7">
        <f>IF(INDEX(Map!$D$2:$D$86,MATCH(D210,Map!$A$2:$A$86,0),0)="","N/A",E210*INDEX(Map!$D$2:$D$86,MATCH(D210,Map!$A$2:$A$86,0),0))</f>
        <v>11.6</v>
      </c>
      <c r="AA210" t="str">
        <f>INDEX(Map!$E$2:$E$86,MATCH(D210,Map!$A$2:$A$86,0),0)</f>
        <v>Hydro</v>
      </c>
    </row>
    <row r="211" spans="1:27" x14ac:dyDescent="0.25">
      <c r="A211" s="1" t="s">
        <v>21</v>
      </c>
      <c r="B211" s="1" t="s">
        <v>109</v>
      </c>
      <c r="C211" s="1">
        <v>42</v>
      </c>
      <c r="D211" s="1" t="s">
        <v>65</v>
      </c>
      <c r="E211" s="1">
        <v>0</v>
      </c>
      <c r="F211" s="1">
        <v>0</v>
      </c>
      <c r="G211" s="1">
        <v>0</v>
      </c>
      <c r="H211" s="1">
        <v>0</v>
      </c>
      <c r="I211" s="1" t="s">
        <v>63</v>
      </c>
      <c r="J211" s="1" t="s">
        <v>63</v>
      </c>
      <c r="K211" s="1">
        <v>0</v>
      </c>
      <c r="L211" s="1">
        <v>0</v>
      </c>
      <c r="M211" s="1">
        <v>0</v>
      </c>
      <c r="N211" s="1" t="s">
        <v>63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3" t="str">
        <f t="shared" si="3"/>
        <v>2017Plan</v>
      </c>
      <c r="V211" s="2">
        <f>DATE(A211,INDEX(Map!$H$1:$H$12,MATCH(B211,Map!$G$1:$G$12,0),0),1)</f>
        <v>42430</v>
      </c>
      <c r="W211" t="str">
        <f>IF(AND(V211&gt;=Map!$K$2,V211&lt;=Map!$L$2),"Base",IF(AND(V211&gt;=Map!$K$3,V211&lt;=Map!$L$3),"Fcst","N/A"))</f>
        <v>N/A</v>
      </c>
      <c r="X211" t="str">
        <f>INDEX(Map!$B$2:$B$86,MATCH(D211,Map!$A$2:$A$86,0),0)</f>
        <v>Brown Solar</v>
      </c>
      <c r="Y211" s="7">
        <f>IF(INDEX(Map!$C$2:$C$86,MATCH(D211,Map!$A$2:$A$86,0),0)="","N/A",E211*INDEX(Map!$C$2:$C$86,MATCH(D211,Map!$A$2:$A$86,0),0))</f>
        <v>0</v>
      </c>
      <c r="Z211" s="7">
        <f>IF(INDEX(Map!$D$2:$D$86,MATCH(D211,Map!$A$2:$A$86,0),0)="","N/A",E211*INDEX(Map!$D$2:$D$86,MATCH(D211,Map!$A$2:$A$86,0),0))</f>
        <v>0</v>
      </c>
      <c r="AA211" t="str">
        <f>INDEX(Map!$E$2:$E$86,MATCH(D211,Map!$A$2:$A$86,0),0)</f>
        <v>Solar</v>
      </c>
    </row>
    <row r="212" spans="1:27" x14ac:dyDescent="0.25">
      <c r="A212" s="1" t="s">
        <v>21</v>
      </c>
      <c r="B212" s="1" t="s">
        <v>109</v>
      </c>
      <c r="C212" s="1">
        <v>43</v>
      </c>
      <c r="D212" s="1" t="s">
        <v>66</v>
      </c>
      <c r="E212" s="1">
        <v>11.5</v>
      </c>
      <c r="F212" s="1">
        <v>0</v>
      </c>
      <c r="G212" s="1">
        <v>100</v>
      </c>
      <c r="H212" s="1">
        <v>0</v>
      </c>
      <c r="I212" s="1">
        <v>1153.2</v>
      </c>
      <c r="J212" s="1">
        <v>100000</v>
      </c>
      <c r="K212" s="1">
        <v>744</v>
      </c>
      <c r="L212" s="1">
        <v>27.1</v>
      </c>
      <c r="M212" s="1">
        <v>313</v>
      </c>
      <c r="N212" s="1">
        <v>0</v>
      </c>
      <c r="O212" s="1">
        <v>0</v>
      </c>
      <c r="P212" s="1">
        <v>0</v>
      </c>
      <c r="Q212" s="1">
        <v>0</v>
      </c>
      <c r="R212" s="1">
        <v>27.15</v>
      </c>
      <c r="S212" s="1">
        <v>27.15</v>
      </c>
      <c r="T212" s="1">
        <v>313</v>
      </c>
      <c r="U212" s="3" t="str">
        <f t="shared" si="3"/>
        <v>2017Plan</v>
      </c>
      <c r="V212" s="2">
        <f>DATE(A212,INDEX(Map!$H$1:$H$12,MATCH(B212,Map!$G$1:$G$12,0),0),1)</f>
        <v>42430</v>
      </c>
      <c r="W212" t="str">
        <f>IF(AND(V212&gt;=Map!$K$2,V212&lt;=Map!$L$2),"Base",IF(AND(V212&gt;=Map!$K$3,V212&lt;=Map!$L$3),"Fcst","N/A"))</f>
        <v>N/A</v>
      </c>
      <c r="X212" t="str">
        <f>INDEX(Map!$B$2:$B$86,MATCH(D212,Map!$A$2:$A$86,0),0)</f>
        <v>OVEC</v>
      </c>
      <c r="Y212" s="7">
        <f>IF(INDEX(Map!$C$2:$C$86,MATCH(D212,Map!$A$2:$A$86,0),0)="","N/A",E212*INDEX(Map!$C$2:$C$86,MATCH(D212,Map!$A$2:$A$86,0),0))</f>
        <v>11.5</v>
      </c>
      <c r="Z212" s="7" t="str">
        <f>IF(INDEX(Map!$D$2:$D$86,MATCH(D212,Map!$A$2:$A$86,0),0)="","N/A",E212*INDEX(Map!$D$2:$D$86,MATCH(D212,Map!$A$2:$A$86,0),0))</f>
        <v>N/A</v>
      </c>
      <c r="AA212" t="str">
        <f>INDEX(Map!$E$2:$E$86,MATCH(D212,Map!$A$2:$A$86,0),0)</f>
        <v>Coal</v>
      </c>
    </row>
    <row r="213" spans="1:27" x14ac:dyDescent="0.25">
      <c r="A213" s="1" t="s">
        <v>21</v>
      </c>
      <c r="B213" s="1" t="s">
        <v>109</v>
      </c>
      <c r="C213" s="1">
        <v>44</v>
      </c>
      <c r="D213" s="1" t="s">
        <v>67</v>
      </c>
      <c r="E213" s="1">
        <v>10</v>
      </c>
      <c r="F213" s="1">
        <v>0</v>
      </c>
      <c r="G213" s="1">
        <v>65.8</v>
      </c>
      <c r="H213" s="1">
        <v>47</v>
      </c>
      <c r="I213" s="1">
        <v>997.2</v>
      </c>
      <c r="J213" s="1">
        <v>100000</v>
      </c>
      <c r="K213" s="1">
        <v>504</v>
      </c>
      <c r="L213" s="1">
        <v>27.1</v>
      </c>
      <c r="M213" s="1">
        <v>271</v>
      </c>
      <c r="N213" s="1">
        <v>0</v>
      </c>
      <c r="O213" s="1">
        <v>0</v>
      </c>
      <c r="P213" s="1">
        <v>0</v>
      </c>
      <c r="Q213" s="1">
        <v>0</v>
      </c>
      <c r="R213" s="1">
        <v>27.15</v>
      </c>
      <c r="S213" s="1">
        <v>27.15</v>
      </c>
      <c r="T213" s="1">
        <v>271</v>
      </c>
      <c r="U213" s="3" t="str">
        <f t="shared" si="3"/>
        <v>2017Plan</v>
      </c>
      <c r="V213" s="2">
        <f>DATE(A213,INDEX(Map!$H$1:$H$12,MATCH(B213,Map!$G$1:$G$12,0),0),1)</f>
        <v>42430</v>
      </c>
      <c r="W213" t="str">
        <f>IF(AND(V213&gt;=Map!$K$2,V213&lt;=Map!$L$2),"Base",IF(AND(V213&gt;=Map!$K$3,V213&lt;=Map!$L$3),"Fcst","N/A"))</f>
        <v>N/A</v>
      </c>
      <c r="X213" t="str">
        <f>INDEX(Map!$B$2:$B$86,MATCH(D213,Map!$A$2:$A$86,0),0)</f>
        <v>OVEC</v>
      </c>
      <c r="Y213" s="7">
        <f>IF(INDEX(Map!$C$2:$C$86,MATCH(D213,Map!$A$2:$A$86,0),0)="","N/A",E213*INDEX(Map!$C$2:$C$86,MATCH(D213,Map!$A$2:$A$86,0),0))</f>
        <v>10</v>
      </c>
      <c r="Z213" s="7" t="str">
        <f>IF(INDEX(Map!$D$2:$D$86,MATCH(D213,Map!$A$2:$A$86,0),0)="","N/A",E213*INDEX(Map!$D$2:$D$86,MATCH(D213,Map!$A$2:$A$86,0),0))</f>
        <v>N/A</v>
      </c>
      <c r="AA213" t="str">
        <f>INDEX(Map!$E$2:$E$86,MATCH(D213,Map!$A$2:$A$86,0),0)</f>
        <v>Coal</v>
      </c>
    </row>
    <row r="214" spans="1:27" x14ac:dyDescent="0.25">
      <c r="A214" s="1" t="s">
        <v>21</v>
      </c>
      <c r="B214" s="1" t="s">
        <v>109</v>
      </c>
      <c r="C214" s="1">
        <v>45</v>
      </c>
      <c r="D214" s="1" t="s">
        <v>68</v>
      </c>
      <c r="E214" s="1">
        <v>25.7</v>
      </c>
      <c r="F214" s="1">
        <v>0</v>
      </c>
      <c r="G214" s="1">
        <v>100</v>
      </c>
      <c r="H214" s="1">
        <v>0</v>
      </c>
      <c r="I214" s="1">
        <v>2566.8000000000002</v>
      </c>
      <c r="J214" s="1">
        <v>100000</v>
      </c>
      <c r="K214" s="1">
        <v>744</v>
      </c>
      <c r="L214" s="1">
        <v>27.1</v>
      </c>
      <c r="M214" s="1">
        <v>697</v>
      </c>
      <c r="N214" s="1">
        <v>0</v>
      </c>
      <c r="O214" s="1">
        <v>0</v>
      </c>
      <c r="P214" s="1">
        <v>0</v>
      </c>
      <c r="Q214" s="1">
        <v>0</v>
      </c>
      <c r="R214" s="1">
        <v>27.15</v>
      </c>
      <c r="S214" s="1">
        <v>27.15</v>
      </c>
      <c r="T214" s="1">
        <v>697</v>
      </c>
      <c r="U214" s="3" t="str">
        <f t="shared" si="3"/>
        <v>2017Plan</v>
      </c>
      <c r="V214" s="2">
        <f>DATE(A214,INDEX(Map!$H$1:$H$12,MATCH(B214,Map!$G$1:$G$12,0),0),1)</f>
        <v>42430</v>
      </c>
      <c r="W214" t="str">
        <f>IF(AND(V214&gt;=Map!$K$2,V214&lt;=Map!$L$2),"Base",IF(AND(V214&gt;=Map!$K$3,V214&lt;=Map!$L$3),"Fcst","N/A"))</f>
        <v>N/A</v>
      </c>
      <c r="X214" t="str">
        <f>INDEX(Map!$B$2:$B$86,MATCH(D214,Map!$A$2:$A$86,0),0)</f>
        <v>OVEC</v>
      </c>
      <c r="Y214" s="7" t="str">
        <f>IF(INDEX(Map!$C$2:$C$86,MATCH(D214,Map!$A$2:$A$86,0),0)="","N/A",E214*INDEX(Map!$C$2:$C$86,MATCH(D214,Map!$A$2:$A$86,0),0))</f>
        <v>N/A</v>
      </c>
      <c r="Z214" s="7">
        <f>IF(INDEX(Map!$D$2:$D$86,MATCH(D214,Map!$A$2:$A$86,0),0)="","N/A",E214*INDEX(Map!$D$2:$D$86,MATCH(D214,Map!$A$2:$A$86,0),0))</f>
        <v>25.7</v>
      </c>
      <c r="AA214" t="str">
        <f>INDEX(Map!$E$2:$E$86,MATCH(D214,Map!$A$2:$A$86,0),0)</f>
        <v>Coal</v>
      </c>
    </row>
    <row r="215" spans="1:27" x14ac:dyDescent="0.25">
      <c r="A215" s="1" t="s">
        <v>21</v>
      </c>
      <c r="B215" s="1" t="s">
        <v>109</v>
      </c>
      <c r="C215" s="1">
        <v>46</v>
      </c>
      <c r="D215" s="1" t="s">
        <v>69</v>
      </c>
      <c r="E215" s="1">
        <v>21.1</v>
      </c>
      <c r="F215" s="1">
        <v>0</v>
      </c>
      <c r="G215" s="1">
        <v>61.5</v>
      </c>
      <c r="H215" s="1">
        <v>45</v>
      </c>
      <c r="I215" s="1">
        <v>2109</v>
      </c>
      <c r="J215" s="1">
        <v>100000</v>
      </c>
      <c r="K215" s="1">
        <v>473</v>
      </c>
      <c r="L215" s="1">
        <v>27.1</v>
      </c>
      <c r="M215" s="1">
        <v>573</v>
      </c>
      <c r="N215" s="1">
        <v>0</v>
      </c>
      <c r="O215" s="1">
        <v>0</v>
      </c>
      <c r="P215" s="1">
        <v>0</v>
      </c>
      <c r="Q215" s="1">
        <v>0</v>
      </c>
      <c r="R215" s="1">
        <v>27.15</v>
      </c>
      <c r="S215" s="1">
        <v>27.15</v>
      </c>
      <c r="T215" s="1">
        <v>573</v>
      </c>
      <c r="U215" s="3" t="str">
        <f t="shared" si="3"/>
        <v>2017Plan</v>
      </c>
      <c r="V215" s="2">
        <f>DATE(A215,INDEX(Map!$H$1:$H$12,MATCH(B215,Map!$G$1:$G$12,0),0),1)</f>
        <v>42430</v>
      </c>
      <c r="W215" t="str">
        <f>IF(AND(V215&gt;=Map!$K$2,V215&lt;=Map!$L$2),"Base",IF(AND(V215&gt;=Map!$K$3,V215&lt;=Map!$L$3),"Fcst","N/A"))</f>
        <v>N/A</v>
      </c>
      <c r="X215" t="str">
        <f>INDEX(Map!$B$2:$B$86,MATCH(D215,Map!$A$2:$A$86,0),0)</f>
        <v>OVEC</v>
      </c>
      <c r="Y215" s="7" t="str">
        <f>IF(INDEX(Map!$C$2:$C$86,MATCH(D215,Map!$A$2:$A$86,0),0)="","N/A",E215*INDEX(Map!$C$2:$C$86,MATCH(D215,Map!$A$2:$A$86,0),0))</f>
        <v>N/A</v>
      </c>
      <c r="Z215" s="7">
        <f>IF(INDEX(Map!$D$2:$D$86,MATCH(D215,Map!$A$2:$A$86,0),0)="","N/A",E215*INDEX(Map!$D$2:$D$86,MATCH(D215,Map!$A$2:$A$86,0),0))</f>
        <v>21.1</v>
      </c>
      <c r="AA215" t="str">
        <f>INDEX(Map!$E$2:$E$86,MATCH(D215,Map!$A$2:$A$86,0),0)</f>
        <v>Coal</v>
      </c>
    </row>
    <row r="216" spans="1:27" x14ac:dyDescent="0.25">
      <c r="A216" s="1" t="s">
        <v>21</v>
      </c>
      <c r="B216" s="1" t="s">
        <v>109</v>
      </c>
      <c r="C216" s="1">
        <v>47</v>
      </c>
      <c r="D216" s="1" t="s">
        <v>70</v>
      </c>
      <c r="E216" s="1">
        <v>0</v>
      </c>
      <c r="F216" s="1">
        <v>0</v>
      </c>
      <c r="G216" s="1">
        <v>0</v>
      </c>
      <c r="H216" s="1">
        <v>0</v>
      </c>
      <c r="I216" s="1" t="s">
        <v>63</v>
      </c>
      <c r="J216" s="1" t="s">
        <v>63</v>
      </c>
      <c r="K216" s="1">
        <v>0</v>
      </c>
      <c r="L216" s="1">
        <v>0</v>
      </c>
      <c r="M216" s="1">
        <v>0</v>
      </c>
      <c r="N216" s="1" t="s">
        <v>63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3" t="str">
        <f t="shared" si="3"/>
        <v>2017Plan</v>
      </c>
      <c r="V216" s="2">
        <f>DATE(A216,INDEX(Map!$H$1:$H$12,MATCH(B216,Map!$G$1:$G$12,0),0),1)</f>
        <v>42430</v>
      </c>
      <c r="W216" t="str">
        <f>IF(AND(V216&gt;=Map!$K$2,V216&lt;=Map!$L$2),"Base",IF(AND(V216&gt;=Map!$K$3,V216&lt;=Map!$L$3),"Fcst","N/A"))</f>
        <v>N/A</v>
      </c>
      <c r="X216" t="str">
        <f>INDEX(Map!$B$2:$B$86,MATCH(D216,Map!$A$2:$A$86,0),0)</f>
        <v>N/A</v>
      </c>
      <c r="Y216" s="7" t="str">
        <f>IF(INDEX(Map!$C$2:$C$86,MATCH(D216,Map!$A$2:$A$86,0),0)="","N/A",E216*INDEX(Map!$C$2:$C$86,MATCH(D216,Map!$A$2:$A$86,0),0))</f>
        <v>N/A</v>
      </c>
      <c r="Z216" s="7" t="str">
        <f>IF(INDEX(Map!$D$2:$D$86,MATCH(D216,Map!$A$2:$A$86,0),0)="","N/A",E216*INDEX(Map!$D$2:$D$86,MATCH(D216,Map!$A$2:$A$86,0),0))</f>
        <v>N/A</v>
      </c>
      <c r="AA216" t="str">
        <f>INDEX(Map!$E$2:$E$86,MATCH(D216,Map!$A$2:$A$86,0),0)</f>
        <v>Purchases</v>
      </c>
    </row>
    <row r="217" spans="1:27" x14ac:dyDescent="0.25">
      <c r="A217" s="1" t="s">
        <v>21</v>
      </c>
      <c r="B217" s="1" t="s">
        <v>109</v>
      </c>
      <c r="C217" s="1">
        <v>48</v>
      </c>
      <c r="D217" s="1" t="s">
        <v>71</v>
      </c>
      <c r="E217" s="1">
        <v>0</v>
      </c>
      <c r="F217" s="1">
        <v>0</v>
      </c>
      <c r="G217" s="1">
        <v>0</v>
      </c>
      <c r="H217" s="1">
        <v>0</v>
      </c>
      <c r="I217" s="1" t="s">
        <v>63</v>
      </c>
      <c r="J217" s="1" t="s">
        <v>63</v>
      </c>
      <c r="K217" s="1">
        <v>0</v>
      </c>
      <c r="L217" s="1">
        <v>0</v>
      </c>
      <c r="M217" s="1">
        <v>0</v>
      </c>
      <c r="N217" s="1" t="s">
        <v>63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3" t="str">
        <f t="shared" si="3"/>
        <v>2017Plan</v>
      </c>
      <c r="V217" s="2">
        <f>DATE(A217,INDEX(Map!$H$1:$H$12,MATCH(B217,Map!$G$1:$G$12,0),0),1)</f>
        <v>42430</v>
      </c>
      <c r="W217" t="str">
        <f>IF(AND(V217&gt;=Map!$K$2,V217&lt;=Map!$L$2),"Base",IF(AND(V217&gt;=Map!$K$3,V217&lt;=Map!$L$3),"Fcst","N/A"))</f>
        <v>N/A</v>
      </c>
      <c r="X217" t="str">
        <f>INDEX(Map!$B$2:$B$86,MATCH(D217,Map!$A$2:$A$86,0),0)</f>
        <v>N/A</v>
      </c>
      <c r="Y217" s="7" t="str">
        <f>IF(INDEX(Map!$C$2:$C$86,MATCH(D217,Map!$A$2:$A$86,0),0)="","N/A",E217*INDEX(Map!$C$2:$C$86,MATCH(D217,Map!$A$2:$A$86,0),0))</f>
        <v>N/A</v>
      </c>
      <c r="Z217" s="7" t="str">
        <f>IF(INDEX(Map!$D$2:$D$86,MATCH(D217,Map!$A$2:$A$86,0),0)="","N/A",E217*INDEX(Map!$D$2:$D$86,MATCH(D217,Map!$A$2:$A$86,0),0))</f>
        <v>N/A</v>
      </c>
      <c r="AA217" t="str">
        <f>INDEX(Map!$E$2:$E$86,MATCH(D217,Map!$A$2:$A$86,0),0)</f>
        <v>Purchases</v>
      </c>
    </row>
    <row r="218" spans="1:27" x14ac:dyDescent="0.25">
      <c r="A218" s="1" t="s">
        <v>21</v>
      </c>
      <c r="B218" s="1" t="s">
        <v>109</v>
      </c>
      <c r="C218" s="1">
        <v>49</v>
      </c>
      <c r="D218" s="1" t="s">
        <v>72</v>
      </c>
      <c r="E218" s="1">
        <v>0</v>
      </c>
      <c r="F218" s="1">
        <v>0</v>
      </c>
      <c r="G218" s="1">
        <v>0</v>
      </c>
      <c r="H218" s="1">
        <v>0</v>
      </c>
      <c r="I218" s="1" t="s">
        <v>63</v>
      </c>
      <c r="J218" s="1" t="s">
        <v>63</v>
      </c>
      <c r="K218" s="1">
        <v>0</v>
      </c>
      <c r="L218" s="1">
        <v>0</v>
      </c>
      <c r="M218" s="1">
        <v>0</v>
      </c>
      <c r="N218" s="1" t="s">
        <v>63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3" t="str">
        <f t="shared" si="3"/>
        <v>2017Plan</v>
      </c>
      <c r="V218" s="2">
        <f>DATE(A218,INDEX(Map!$H$1:$H$12,MATCH(B218,Map!$G$1:$G$12,0),0),1)</f>
        <v>42430</v>
      </c>
      <c r="W218" t="str">
        <f>IF(AND(V218&gt;=Map!$K$2,V218&lt;=Map!$L$2),"Base",IF(AND(V218&gt;=Map!$K$3,V218&lt;=Map!$L$3),"Fcst","N/A"))</f>
        <v>N/A</v>
      </c>
      <c r="X218" t="str">
        <f>INDEX(Map!$B$2:$B$86,MATCH(D218,Map!$A$2:$A$86,0),0)</f>
        <v>N/A</v>
      </c>
      <c r="Y218" s="7" t="str">
        <f>IF(INDEX(Map!$C$2:$C$86,MATCH(D218,Map!$A$2:$A$86,0),0)="","N/A",E218*INDEX(Map!$C$2:$C$86,MATCH(D218,Map!$A$2:$A$86,0),0))</f>
        <v>N/A</v>
      </c>
      <c r="Z218" s="7" t="str">
        <f>IF(INDEX(Map!$D$2:$D$86,MATCH(D218,Map!$A$2:$A$86,0),0)="","N/A",E218*INDEX(Map!$D$2:$D$86,MATCH(D218,Map!$A$2:$A$86,0),0))</f>
        <v>N/A</v>
      </c>
      <c r="AA218" t="str">
        <f>INDEX(Map!$E$2:$E$86,MATCH(D218,Map!$A$2:$A$86,0),0)</f>
        <v>Purchases</v>
      </c>
    </row>
    <row r="219" spans="1:27" x14ac:dyDescent="0.25">
      <c r="A219" s="1" t="s">
        <v>21</v>
      </c>
      <c r="B219" s="1" t="s">
        <v>109</v>
      </c>
      <c r="C219" s="1">
        <v>50</v>
      </c>
      <c r="D219" s="1" t="s">
        <v>73</v>
      </c>
      <c r="E219" s="1">
        <v>0</v>
      </c>
      <c r="F219" s="1">
        <v>0</v>
      </c>
      <c r="G219" s="1">
        <v>0</v>
      </c>
      <c r="H219" s="1">
        <v>0</v>
      </c>
      <c r="I219" s="1" t="s">
        <v>63</v>
      </c>
      <c r="J219" s="1" t="s">
        <v>63</v>
      </c>
      <c r="K219" s="1">
        <v>0</v>
      </c>
      <c r="L219" s="1">
        <v>0</v>
      </c>
      <c r="M219" s="1">
        <v>0</v>
      </c>
      <c r="N219" s="1" t="s">
        <v>63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3" t="str">
        <f t="shared" si="3"/>
        <v>2017Plan</v>
      </c>
      <c r="V219" s="2">
        <f>DATE(A219,INDEX(Map!$H$1:$H$12,MATCH(B219,Map!$G$1:$G$12,0),0),1)</f>
        <v>42430</v>
      </c>
      <c r="W219" t="str">
        <f>IF(AND(V219&gt;=Map!$K$2,V219&lt;=Map!$L$2),"Base",IF(AND(V219&gt;=Map!$K$3,V219&lt;=Map!$L$3),"Fcst","N/A"))</f>
        <v>N/A</v>
      </c>
      <c r="X219" t="str">
        <f>INDEX(Map!$B$2:$B$86,MATCH(D219,Map!$A$2:$A$86,0),0)</f>
        <v>N/A</v>
      </c>
      <c r="Y219" s="7" t="str">
        <f>IF(INDEX(Map!$C$2:$C$86,MATCH(D219,Map!$A$2:$A$86,0),0)="","N/A",E219*INDEX(Map!$C$2:$C$86,MATCH(D219,Map!$A$2:$A$86,0),0))</f>
        <v>N/A</v>
      </c>
      <c r="Z219" s="7" t="str">
        <f>IF(INDEX(Map!$D$2:$D$86,MATCH(D219,Map!$A$2:$A$86,0),0)="","N/A",E219*INDEX(Map!$D$2:$D$86,MATCH(D219,Map!$A$2:$A$86,0),0))</f>
        <v>N/A</v>
      </c>
      <c r="AA219" t="str">
        <f>INDEX(Map!$E$2:$E$86,MATCH(D219,Map!$A$2:$A$86,0),0)</f>
        <v>Purchases</v>
      </c>
    </row>
    <row r="220" spans="1:27" x14ac:dyDescent="0.25">
      <c r="A220" s="1" t="s">
        <v>21</v>
      </c>
      <c r="B220" s="1" t="s">
        <v>109</v>
      </c>
      <c r="C220" s="1">
        <v>51</v>
      </c>
      <c r="D220" s="1" t="s">
        <v>74</v>
      </c>
      <c r="E220" s="1">
        <v>0.9</v>
      </c>
      <c r="F220" s="1">
        <v>0</v>
      </c>
      <c r="G220" s="1">
        <v>0.2</v>
      </c>
      <c r="H220" s="1">
        <v>2</v>
      </c>
      <c r="I220" s="1" t="s">
        <v>63</v>
      </c>
      <c r="J220" s="1" t="s">
        <v>63</v>
      </c>
      <c r="K220" s="1">
        <v>6</v>
      </c>
      <c r="L220" s="1">
        <v>100</v>
      </c>
      <c r="M220" s="1">
        <v>87</v>
      </c>
      <c r="N220" s="1" t="s">
        <v>63</v>
      </c>
      <c r="O220" s="1">
        <v>0</v>
      </c>
      <c r="P220" s="1">
        <v>0</v>
      </c>
      <c r="Q220" s="1">
        <v>6</v>
      </c>
      <c r="R220" s="1">
        <v>106.54</v>
      </c>
      <c r="S220" s="1">
        <v>106.54</v>
      </c>
      <c r="T220" s="1">
        <v>93</v>
      </c>
      <c r="U220" s="3" t="str">
        <f t="shared" si="3"/>
        <v>2017Plan</v>
      </c>
      <c r="V220" s="2">
        <f>DATE(A220,INDEX(Map!$H$1:$H$12,MATCH(B220,Map!$G$1:$G$12,0),0),1)</f>
        <v>42430</v>
      </c>
      <c r="W220" t="str">
        <f>IF(AND(V220&gt;=Map!$K$2,V220&lt;=Map!$L$2),"Base",IF(AND(V220&gt;=Map!$K$3,V220&lt;=Map!$L$3),"Fcst","N/A"))</f>
        <v>N/A</v>
      </c>
      <c r="X220" t="str">
        <f>INDEX(Map!$B$2:$B$86,MATCH(D220,Map!$A$2:$A$86,0),0)</f>
        <v>N/A</v>
      </c>
      <c r="Y220" s="7" t="str">
        <f>IF(INDEX(Map!$C$2:$C$86,MATCH(D220,Map!$A$2:$A$86,0),0)="","N/A",E220*INDEX(Map!$C$2:$C$86,MATCH(D220,Map!$A$2:$A$86,0),0))</f>
        <v>N/A</v>
      </c>
      <c r="Z220" s="7" t="str">
        <f>IF(INDEX(Map!$D$2:$D$86,MATCH(D220,Map!$A$2:$A$86,0),0)="","N/A",E220*INDEX(Map!$D$2:$D$86,MATCH(D220,Map!$A$2:$A$86,0),0))</f>
        <v>N/A</v>
      </c>
      <c r="AA220" t="str">
        <f>INDEX(Map!$E$2:$E$86,MATCH(D220,Map!$A$2:$A$86,0),0)</f>
        <v>Purchases</v>
      </c>
    </row>
    <row r="221" spans="1:27" x14ac:dyDescent="0.25">
      <c r="A221" s="1" t="s">
        <v>21</v>
      </c>
      <c r="B221" s="1" t="s">
        <v>109</v>
      </c>
      <c r="C221" s="1">
        <v>52</v>
      </c>
      <c r="D221" s="1" t="s">
        <v>75</v>
      </c>
      <c r="E221" s="1">
        <v>0.2</v>
      </c>
      <c r="F221" s="1">
        <v>0</v>
      </c>
      <c r="G221" s="1">
        <v>3.9</v>
      </c>
      <c r="H221" s="1">
        <v>1</v>
      </c>
      <c r="I221" s="1" t="s">
        <v>63</v>
      </c>
      <c r="J221" s="1" t="s">
        <v>63</v>
      </c>
      <c r="K221" s="1">
        <v>5</v>
      </c>
      <c r="L221" s="1">
        <v>34.1</v>
      </c>
      <c r="M221" s="1">
        <v>9</v>
      </c>
      <c r="N221" s="1" t="s">
        <v>63</v>
      </c>
      <c r="O221" s="1">
        <v>0</v>
      </c>
      <c r="P221" s="1">
        <v>0</v>
      </c>
      <c r="Q221" s="1">
        <v>2</v>
      </c>
      <c r="R221" s="1">
        <v>40.67</v>
      </c>
      <c r="S221" s="1">
        <v>40.67</v>
      </c>
      <c r="T221" s="1">
        <v>10</v>
      </c>
      <c r="U221" s="3" t="str">
        <f t="shared" si="3"/>
        <v>2017Plan</v>
      </c>
      <c r="V221" s="2">
        <f>DATE(A221,INDEX(Map!$H$1:$H$12,MATCH(B221,Map!$G$1:$G$12,0),0),1)</f>
        <v>42430</v>
      </c>
      <c r="W221" t="str">
        <f>IF(AND(V221&gt;=Map!$K$2,V221&lt;=Map!$L$2),"Base",IF(AND(V221&gt;=Map!$K$3,V221&lt;=Map!$L$3),"Fcst","N/A"))</f>
        <v>N/A</v>
      </c>
      <c r="X221" t="str">
        <f>INDEX(Map!$B$2:$B$86,MATCH(D221,Map!$A$2:$A$86,0),0)</f>
        <v>N/A</v>
      </c>
      <c r="Y221" s="7" t="str">
        <f>IF(INDEX(Map!$C$2:$C$86,MATCH(D221,Map!$A$2:$A$86,0),0)="","N/A",E221*INDEX(Map!$C$2:$C$86,MATCH(D221,Map!$A$2:$A$86,0),0))</f>
        <v>N/A</v>
      </c>
      <c r="Z221" s="7" t="str">
        <f>IF(INDEX(Map!$D$2:$D$86,MATCH(D221,Map!$A$2:$A$86,0),0)="","N/A",E221*INDEX(Map!$D$2:$D$86,MATCH(D221,Map!$A$2:$A$86,0),0))</f>
        <v>N/A</v>
      </c>
      <c r="AA221" t="str">
        <f>INDEX(Map!$E$2:$E$86,MATCH(D221,Map!$A$2:$A$86,0),0)</f>
        <v>Purchases</v>
      </c>
    </row>
    <row r="222" spans="1:27" x14ac:dyDescent="0.25">
      <c r="A222" s="1" t="s">
        <v>21</v>
      </c>
      <c r="B222" s="1" t="s">
        <v>109</v>
      </c>
      <c r="C222" s="1">
        <v>53</v>
      </c>
      <c r="D222" s="1" t="s">
        <v>76</v>
      </c>
      <c r="E222" s="1">
        <v>0.2</v>
      </c>
      <c r="F222" s="1">
        <v>0</v>
      </c>
      <c r="G222" s="1">
        <v>3.9</v>
      </c>
      <c r="H222" s="1">
        <v>1</v>
      </c>
      <c r="I222" s="1" t="s">
        <v>63</v>
      </c>
      <c r="J222" s="1" t="s">
        <v>63</v>
      </c>
      <c r="K222" s="1">
        <v>5</v>
      </c>
      <c r="L222" s="1">
        <v>34.1</v>
      </c>
      <c r="M222" s="1">
        <v>9</v>
      </c>
      <c r="N222" s="1" t="s">
        <v>63</v>
      </c>
      <c r="O222" s="1">
        <v>0</v>
      </c>
      <c r="P222" s="1">
        <v>0</v>
      </c>
      <c r="Q222" s="1">
        <v>2</v>
      </c>
      <c r="R222" s="1">
        <v>40.67</v>
      </c>
      <c r="S222" s="1">
        <v>40.67</v>
      </c>
      <c r="T222" s="1">
        <v>10</v>
      </c>
      <c r="U222" s="3" t="str">
        <f t="shared" si="3"/>
        <v>2017Plan</v>
      </c>
      <c r="V222" s="2">
        <f>DATE(A222,INDEX(Map!$H$1:$H$12,MATCH(B222,Map!$G$1:$G$12,0),0),1)</f>
        <v>42430</v>
      </c>
      <c r="W222" t="str">
        <f>IF(AND(V222&gt;=Map!$K$2,V222&lt;=Map!$L$2),"Base",IF(AND(V222&gt;=Map!$K$3,V222&lt;=Map!$L$3),"Fcst","N/A"))</f>
        <v>N/A</v>
      </c>
      <c r="X222" t="str">
        <f>INDEX(Map!$B$2:$B$86,MATCH(D222,Map!$A$2:$A$86,0),0)</f>
        <v>N/A</v>
      </c>
      <c r="Y222" s="7" t="str">
        <f>IF(INDEX(Map!$C$2:$C$86,MATCH(D222,Map!$A$2:$A$86,0),0)="","N/A",E222*INDEX(Map!$C$2:$C$86,MATCH(D222,Map!$A$2:$A$86,0),0))</f>
        <v>N/A</v>
      </c>
      <c r="Z222" s="7" t="str">
        <f>IF(INDEX(Map!$D$2:$D$86,MATCH(D222,Map!$A$2:$A$86,0),0)="","N/A",E222*INDEX(Map!$D$2:$D$86,MATCH(D222,Map!$A$2:$A$86,0),0))</f>
        <v>N/A</v>
      </c>
      <c r="AA222" t="str">
        <f>INDEX(Map!$E$2:$E$86,MATCH(D222,Map!$A$2:$A$86,0),0)</f>
        <v>Purchases</v>
      </c>
    </row>
    <row r="223" spans="1:27" x14ac:dyDescent="0.25">
      <c r="A223" s="1" t="s">
        <v>21</v>
      </c>
      <c r="B223" s="1" t="s">
        <v>109</v>
      </c>
      <c r="C223" s="1">
        <v>54</v>
      </c>
      <c r="D223" s="1" t="s">
        <v>77</v>
      </c>
      <c r="E223" s="1">
        <v>0.2</v>
      </c>
      <c r="F223" s="1">
        <v>0</v>
      </c>
      <c r="G223" s="1">
        <v>3.9</v>
      </c>
      <c r="H223" s="1">
        <v>1</v>
      </c>
      <c r="I223" s="1" t="s">
        <v>63</v>
      </c>
      <c r="J223" s="1" t="s">
        <v>63</v>
      </c>
      <c r="K223" s="1">
        <v>5</v>
      </c>
      <c r="L223" s="1">
        <v>34.1</v>
      </c>
      <c r="M223" s="1">
        <v>9</v>
      </c>
      <c r="N223" s="1" t="s">
        <v>63</v>
      </c>
      <c r="O223" s="1">
        <v>0</v>
      </c>
      <c r="P223" s="1">
        <v>0</v>
      </c>
      <c r="Q223" s="1">
        <v>2</v>
      </c>
      <c r="R223" s="1">
        <v>40.67</v>
      </c>
      <c r="S223" s="1">
        <v>40.67</v>
      </c>
      <c r="T223" s="1">
        <v>10</v>
      </c>
      <c r="U223" s="3" t="str">
        <f t="shared" si="3"/>
        <v>2017Plan</v>
      </c>
      <c r="V223" s="2">
        <f>DATE(A223,INDEX(Map!$H$1:$H$12,MATCH(B223,Map!$G$1:$G$12,0),0),1)</f>
        <v>42430</v>
      </c>
      <c r="W223" t="str">
        <f>IF(AND(V223&gt;=Map!$K$2,V223&lt;=Map!$L$2),"Base",IF(AND(V223&gt;=Map!$K$3,V223&lt;=Map!$L$3),"Fcst","N/A"))</f>
        <v>N/A</v>
      </c>
      <c r="X223" t="str">
        <f>INDEX(Map!$B$2:$B$86,MATCH(D223,Map!$A$2:$A$86,0),0)</f>
        <v>N/A</v>
      </c>
      <c r="Y223" s="7" t="str">
        <f>IF(INDEX(Map!$C$2:$C$86,MATCH(D223,Map!$A$2:$A$86,0),0)="","N/A",E223*INDEX(Map!$C$2:$C$86,MATCH(D223,Map!$A$2:$A$86,0),0))</f>
        <v>N/A</v>
      </c>
      <c r="Z223" s="7" t="str">
        <f>IF(INDEX(Map!$D$2:$D$86,MATCH(D223,Map!$A$2:$A$86,0),0)="","N/A",E223*INDEX(Map!$D$2:$D$86,MATCH(D223,Map!$A$2:$A$86,0),0))</f>
        <v>N/A</v>
      </c>
      <c r="AA223" t="str">
        <f>INDEX(Map!$E$2:$E$86,MATCH(D223,Map!$A$2:$A$86,0),0)</f>
        <v>Purchases</v>
      </c>
    </row>
    <row r="224" spans="1:27" x14ac:dyDescent="0.25">
      <c r="A224" s="1" t="s">
        <v>21</v>
      </c>
      <c r="B224" s="1" t="s">
        <v>109</v>
      </c>
      <c r="C224" s="1">
        <v>55</v>
      </c>
      <c r="D224" s="1" t="s">
        <v>78</v>
      </c>
      <c r="E224" s="1">
        <v>0.2</v>
      </c>
      <c r="F224" s="1">
        <v>0</v>
      </c>
      <c r="G224" s="1">
        <v>3.9</v>
      </c>
      <c r="H224" s="1">
        <v>1</v>
      </c>
      <c r="I224" s="1" t="s">
        <v>63</v>
      </c>
      <c r="J224" s="1" t="s">
        <v>63</v>
      </c>
      <c r="K224" s="1">
        <v>5</v>
      </c>
      <c r="L224" s="1">
        <v>34.1</v>
      </c>
      <c r="M224" s="1">
        <v>9</v>
      </c>
      <c r="N224" s="1" t="s">
        <v>63</v>
      </c>
      <c r="O224" s="1">
        <v>0</v>
      </c>
      <c r="P224" s="1">
        <v>0</v>
      </c>
      <c r="Q224" s="1">
        <v>2</v>
      </c>
      <c r="R224" s="1">
        <v>40.67</v>
      </c>
      <c r="S224" s="1">
        <v>40.67</v>
      </c>
      <c r="T224" s="1">
        <v>10</v>
      </c>
      <c r="U224" s="3" t="str">
        <f t="shared" si="3"/>
        <v>2017Plan</v>
      </c>
      <c r="V224" s="2">
        <f>DATE(A224,INDEX(Map!$H$1:$H$12,MATCH(B224,Map!$G$1:$G$12,0),0),1)</f>
        <v>42430</v>
      </c>
      <c r="W224" t="str">
        <f>IF(AND(V224&gt;=Map!$K$2,V224&lt;=Map!$L$2),"Base",IF(AND(V224&gt;=Map!$K$3,V224&lt;=Map!$L$3),"Fcst","N/A"))</f>
        <v>N/A</v>
      </c>
      <c r="X224" t="str">
        <f>INDEX(Map!$B$2:$B$86,MATCH(D224,Map!$A$2:$A$86,0),0)</f>
        <v>N/A</v>
      </c>
      <c r="Y224" s="7" t="str">
        <f>IF(INDEX(Map!$C$2:$C$86,MATCH(D224,Map!$A$2:$A$86,0),0)="","N/A",E224*INDEX(Map!$C$2:$C$86,MATCH(D224,Map!$A$2:$A$86,0),0))</f>
        <v>N/A</v>
      </c>
      <c r="Z224" s="7" t="str">
        <f>IF(INDEX(Map!$D$2:$D$86,MATCH(D224,Map!$A$2:$A$86,0),0)="","N/A",E224*INDEX(Map!$D$2:$D$86,MATCH(D224,Map!$A$2:$A$86,0),0))</f>
        <v>N/A</v>
      </c>
      <c r="AA224" t="str">
        <f>INDEX(Map!$E$2:$E$86,MATCH(D224,Map!$A$2:$A$86,0),0)</f>
        <v>Purchases</v>
      </c>
    </row>
    <row r="225" spans="1:27" x14ac:dyDescent="0.25">
      <c r="A225" s="1" t="s">
        <v>21</v>
      </c>
      <c r="B225" s="1" t="s">
        <v>109</v>
      </c>
      <c r="C225" s="1">
        <v>56</v>
      </c>
      <c r="D225" s="1" t="s">
        <v>79</v>
      </c>
      <c r="E225" s="1">
        <v>1</v>
      </c>
      <c r="F225" s="1">
        <v>0</v>
      </c>
      <c r="G225" s="1">
        <v>8.1</v>
      </c>
      <c r="H225" s="1">
        <v>6</v>
      </c>
      <c r="I225" s="1" t="s">
        <v>63</v>
      </c>
      <c r="J225" s="1" t="s">
        <v>63</v>
      </c>
      <c r="K225" s="1">
        <v>20</v>
      </c>
      <c r="L225" s="1">
        <v>22.5</v>
      </c>
      <c r="M225" s="1">
        <v>23</v>
      </c>
      <c r="N225" s="1" t="s">
        <v>63</v>
      </c>
      <c r="O225" s="1">
        <v>0</v>
      </c>
      <c r="P225" s="1">
        <v>0</v>
      </c>
      <c r="Q225" s="1">
        <v>7</v>
      </c>
      <c r="R225" s="1">
        <v>29.35</v>
      </c>
      <c r="S225" s="1">
        <v>29.35</v>
      </c>
      <c r="T225" s="1">
        <v>29</v>
      </c>
      <c r="U225" s="3" t="str">
        <f t="shared" si="3"/>
        <v>2017Plan</v>
      </c>
      <c r="V225" s="2">
        <f>DATE(A225,INDEX(Map!$H$1:$H$12,MATCH(B225,Map!$G$1:$G$12,0),0),1)</f>
        <v>42430</v>
      </c>
      <c r="W225" t="str">
        <f>IF(AND(V225&gt;=Map!$K$2,V225&lt;=Map!$L$2),"Base",IF(AND(V225&gt;=Map!$K$3,V225&lt;=Map!$L$3),"Fcst","N/A"))</f>
        <v>N/A</v>
      </c>
      <c r="X225" t="str">
        <f>INDEX(Map!$B$2:$B$86,MATCH(D225,Map!$A$2:$A$86,0),0)</f>
        <v>N/A</v>
      </c>
      <c r="Y225" s="7" t="str">
        <f>IF(INDEX(Map!$C$2:$C$86,MATCH(D225,Map!$A$2:$A$86,0),0)="","N/A",E225*INDEX(Map!$C$2:$C$86,MATCH(D225,Map!$A$2:$A$86,0),0))</f>
        <v>N/A</v>
      </c>
      <c r="Z225" s="7" t="str">
        <f>IF(INDEX(Map!$D$2:$D$86,MATCH(D225,Map!$A$2:$A$86,0),0)="","N/A",E225*INDEX(Map!$D$2:$D$86,MATCH(D225,Map!$A$2:$A$86,0),0))</f>
        <v>N/A</v>
      </c>
      <c r="AA225" t="str">
        <f>INDEX(Map!$E$2:$E$86,MATCH(D225,Map!$A$2:$A$86,0),0)</f>
        <v>Purchases</v>
      </c>
    </row>
    <row r="226" spans="1:27" x14ac:dyDescent="0.25">
      <c r="A226" s="1" t="s">
        <v>21</v>
      </c>
      <c r="B226" s="1" t="s">
        <v>109</v>
      </c>
      <c r="C226" s="1">
        <v>57</v>
      </c>
      <c r="D226" s="1" t="s">
        <v>80</v>
      </c>
      <c r="E226" s="1">
        <v>1</v>
      </c>
      <c r="F226" s="1">
        <v>0</v>
      </c>
      <c r="G226" s="1">
        <v>7.7</v>
      </c>
      <c r="H226" s="1">
        <v>7</v>
      </c>
      <c r="I226" s="1" t="s">
        <v>63</v>
      </c>
      <c r="J226" s="1" t="s">
        <v>63</v>
      </c>
      <c r="K226" s="1">
        <v>19</v>
      </c>
      <c r="L226" s="1">
        <v>22.6</v>
      </c>
      <c r="M226" s="1">
        <v>21</v>
      </c>
      <c r="N226" s="1" t="s">
        <v>63</v>
      </c>
      <c r="O226" s="1">
        <v>0</v>
      </c>
      <c r="P226" s="1">
        <v>0</v>
      </c>
      <c r="Q226" s="1">
        <v>7</v>
      </c>
      <c r="R226" s="1">
        <v>29.43</v>
      </c>
      <c r="S226" s="1">
        <v>29.43</v>
      </c>
      <c r="T226" s="1">
        <v>28</v>
      </c>
      <c r="U226" s="3" t="str">
        <f t="shared" si="3"/>
        <v>2017Plan</v>
      </c>
      <c r="V226" s="2">
        <f>DATE(A226,INDEX(Map!$H$1:$H$12,MATCH(B226,Map!$G$1:$G$12,0),0),1)</f>
        <v>42430</v>
      </c>
      <c r="W226" t="str">
        <f>IF(AND(V226&gt;=Map!$K$2,V226&lt;=Map!$L$2),"Base",IF(AND(V226&gt;=Map!$K$3,V226&lt;=Map!$L$3),"Fcst","N/A"))</f>
        <v>N/A</v>
      </c>
      <c r="X226" t="str">
        <f>INDEX(Map!$B$2:$B$86,MATCH(D226,Map!$A$2:$A$86,0),0)</f>
        <v>N/A</v>
      </c>
      <c r="Y226" s="7" t="str">
        <f>IF(INDEX(Map!$C$2:$C$86,MATCH(D226,Map!$A$2:$A$86,0),0)="","N/A",E226*INDEX(Map!$C$2:$C$86,MATCH(D226,Map!$A$2:$A$86,0),0))</f>
        <v>N/A</v>
      </c>
      <c r="Z226" s="7" t="str">
        <f>IF(INDEX(Map!$D$2:$D$86,MATCH(D226,Map!$A$2:$A$86,0),0)="","N/A",E226*INDEX(Map!$D$2:$D$86,MATCH(D226,Map!$A$2:$A$86,0),0))</f>
        <v>N/A</v>
      </c>
      <c r="AA226" t="str">
        <f>INDEX(Map!$E$2:$E$86,MATCH(D226,Map!$A$2:$A$86,0),0)</f>
        <v>Purchases</v>
      </c>
    </row>
    <row r="227" spans="1:27" x14ac:dyDescent="0.25">
      <c r="A227" s="1" t="s">
        <v>21</v>
      </c>
      <c r="B227" s="1" t="s">
        <v>109</v>
      </c>
      <c r="C227" s="1">
        <v>58</v>
      </c>
      <c r="D227" s="1" t="s">
        <v>81</v>
      </c>
      <c r="E227" s="1">
        <v>0.7</v>
      </c>
      <c r="F227" s="1">
        <v>0</v>
      </c>
      <c r="G227" s="1">
        <v>5.6</v>
      </c>
      <c r="H227" s="1">
        <v>9</v>
      </c>
      <c r="I227" s="1" t="s">
        <v>63</v>
      </c>
      <c r="J227" s="1" t="s">
        <v>63</v>
      </c>
      <c r="K227" s="1">
        <v>14</v>
      </c>
      <c r="L227" s="1">
        <v>22.3</v>
      </c>
      <c r="M227" s="1">
        <v>16</v>
      </c>
      <c r="N227" s="1" t="s">
        <v>63</v>
      </c>
      <c r="O227" s="1">
        <v>0</v>
      </c>
      <c r="P227" s="1">
        <v>0</v>
      </c>
      <c r="Q227" s="1">
        <v>5</v>
      </c>
      <c r="R227" s="1">
        <v>29.22</v>
      </c>
      <c r="S227" s="1">
        <v>29.22</v>
      </c>
      <c r="T227" s="1">
        <v>20</v>
      </c>
      <c r="U227" s="3" t="str">
        <f t="shared" si="3"/>
        <v>2017Plan</v>
      </c>
      <c r="V227" s="2">
        <f>DATE(A227,INDEX(Map!$H$1:$H$12,MATCH(B227,Map!$G$1:$G$12,0),0),1)</f>
        <v>42430</v>
      </c>
      <c r="W227" t="str">
        <f>IF(AND(V227&gt;=Map!$K$2,V227&lt;=Map!$L$2),"Base",IF(AND(V227&gt;=Map!$K$3,V227&lt;=Map!$L$3),"Fcst","N/A"))</f>
        <v>N/A</v>
      </c>
      <c r="X227" t="str">
        <f>INDEX(Map!$B$2:$B$86,MATCH(D227,Map!$A$2:$A$86,0),0)</f>
        <v>N/A</v>
      </c>
      <c r="Y227" s="7" t="str">
        <f>IF(INDEX(Map!$C$2:$C$86,MATCH(D227,Map!$A$2:$A$86,0),0)="","N/A",E227*INDEX(Map!$C$2:$C$86,MATCH(D227,Map!$A$2:$A$86,0),0))</f>
        <v>N/A</v>
      </c>
      <c r="Z227" s="7" t="str">
        <f>IF(INDEX(Map!$D$2:$D$86,MATCH(D227,Map!$A$2:$A$86,0),0)="","N/A",E227*INDEX(Map!$D$2:$D$86,MATCH(D227,Map!$A$2:$A$86,0),0))</f>
        <v>N/A</v>
      </c>
      <c r="AA227" t="str">
        <f>INDEX(Map!$E$2:$E$86,MATCH(D227,Map!$A$2:$A$86,0),0)</f>
        <v>Purchases</v>
      </c>
    </row>
    <row r="228" spans="1:27" x14ac:dyDescent="0.25">
      <c r="A228" s="1" t="s">
        <v>21</v>
      </c>
      <c r="B228" s="1" t="s">
        <v>109</v>
      </c>
      <c r="C228" s="1">
        <v>59</v>
      </c>
      <c r="D228" s="1" t="s">
        <v>82</v>
      </c>
      <c r="E228" s="1">
        <v>0.5</v>
      </c>
      <c r="F228" s="1">
        <v>0</v>
      </c>
      <c r="G228" s="1">
        <v>3.6</v>
      </c>
      <c r="H228" s="1">
        <v>8</v>
      </c>
      <c r="I228" s="1" t="s">
        <v>63</v>
      </c>
      <c r="J228" s="1" t="s">
        <v>63</v>
      </c>
      <c r="K228" s="1">
        <v>9</v>
      </c>
      <c r="L228" s="1">
        <v>22.6</v>
      </c>
      <c r="M228" s="1">
        <v>10</v>
      </c>
      <c r="N228" s="1" t="s">
        <v>63</v>
      </c>
      <c r="O228" s="1">
        <v>0</v>
      </c>
      <c r="P228" s="1">
        <v>0</v>
      </c>
      <c r="Q228" s="1">
        <v>3</v>
      </c>
      <c r="R228" s="1">
        <v>29.56</v>
      </c>
      <c r="S228" s="1">
        <v>29.56</v>
      </c>
      <c r="T228" s="1">
        <v>13</v>
      </c>
      <c r="U228" s="3" t="str">
        <f t="shared" si="3"/>
        <v>2017Plan</v>
      </c>
      <c r="V228" s="2">
        <f>DATE(A228,INDEX(Map!$H$1:$H$12,MATCH(B228,Map!$G$1:$G$12,0),0),1)</f>
        <v>42430</v>
      </c>
      <c r="W228" t="str">
        <f>IF(AND(V228&gt;=Map!$K$2,V228&lt;=Map!$L$2),"Base",IF(AND(V228&gt;=Map!$K$3,V228&lt;=Map!$L$3),"Fcst","N/A"))</f>
        <v>N/A</v>
      </c>
      <c r="X228" t="str">
        <f>INDEX(Map!$B$2:$B$86,MATCH(D228,Map!$A$2:$A$86,0),0)</f>
        <v>N/A</v>
      </c>
      <c r="Y228" s="7" t="str">
        <f>IF(INDEX(Map!$C$2:$C$86,MATCH(D228,Map!$A$2:$A$86,0),0)="","N/A",E228*INDEX(Map!$C$2:$C$86,MATCH(D228,Map!$A$2:$A$86,0),0))</f>
        <v>N/A</v>
      </c>
      <c r="Z228" s="7" t="str">
        <f>IF(INDEX(Map!$D$2:$D$86,MATCH(D228,Map!$A$2:$A$86,0),0)="","N/A",E228*INDEX(Map!$D$2:$D$86,MATCH(D228,Map!$A$2:$A$86,0),0))</f>
        <v>N/A</v>
      </c>
      <c r="AA228" t="str">
        <f>INDEX(Map!$E$2:$E$86,MATCH(D228,Map!$A$2:$A$86,0),0)</f>
        <v>Purchases</v>
      </c>
    </row>
    <row r="229" spans="1:27" x14ac:dyDescent="0.25">
      <c r="A229" s="1" t="s">
        <v>21</v>
      </c>
      <c r="B229" s="1" t="s">
        <v>109</v>
      </c>
      <c r="C229" s="1">
        <v>60</v>
      </c>
      <c r="D229" s="1" t="s">
        <v>83</v>
      </c>
      <c r="E229" s="1">
        <v>-39.4</v>
      </c>
      <c r="F229" s="1">
        <v>0</v>
      </c>
      <c r="G229" s="1">
        <v>26.8</v>
      </c>
      <c r="H229" s="1">
        <v>25</v>
      </c>
      <c r="I229" s="1" t="s">
        <v>63</v>
      </c>
      <c r="J229" s="1" t="s">
        <v>63</v>
      </c>
      <c r="K229" s="1">
        <v>256</v>
      </c>
      <c r="L229" s="1">
        <v>49.3</v>
      </c>
      <c r="M229" s="1">
        <v>-1945</v>
      </c>
      <c r="N229" s="1" t="s">
        <v>63</v>
      </c>
      <c r="O229" s="1">
        <v>0</v>
      </c>
      <c r="P229" s="1">
        <v>0</v>
      </c>
      <c r="Q229" s="1">
        <v>444</v>
      </c>
      <c r="R229" s="1">
        <v>38.06</v>
      </c>
      <c r="S229" s="1">
        <v>38.06</v>
      </c>
      <c r="T229" s="1">
        <v>-1501</v>
      </c>
      <c r="U229" s="3" t="str">
        <f t="shared" si="3"/>
        <v>2017Plan</v>
      </c>
      <c r="V229" s="2">
        <f>DATE(A229,INDEX(Map!$H$1:$H$12,MATCH(B229,Map!$G$1:$G$12,0),0),1)</f>
        <v>42430</v>
      </c>
      <c r="W229" t="str">
        <f>IF(AND(V229&gt;=Map!$K$2,V229&lt;=Map!$L$2),"Base",IF(AND(V229&gt;=Map!$K$3,V229&lt;=Map!$L$3),"Fcst","N/A"))</f>
        <v>N/A</v>
      </c>
      <c r="X229" t="str">
        <f>INDEX(Map!$B$2:$B$86,MATCH(D229,Map!$A$2:$A$86,0),0)</f>
        <v>N/A</v>
      </c>
      <c r="Y229" s="7" t="str">
        <f>IF(INDEX(Map!$C$2:$C$86,MATCH(D229,Map!$A$2:$A$86,0),0)="","N/A",E229*INDEX(Map!$C$2:$C$86,MATCH(D229,Map!$A$2:$A$86,0),0))</f>
        <v>N/A</v>
      </c>
      <c r="Z229" s="7" t="str">
        <f>IF(INDEX(Map!$D$2:$D$86,MATCH(D229,Map!$A$2:$A$86,0),0)="","N/A",E229*INDEX(Map!$D$2:$D$86,MATCH(D229,Map!$A$2:$A$86,0),0))</f>
        <v>N/A</v>
      </c>
      <c r="AA229" t="str">
        <f>INDEX(Map!$E$2:$E$86,MATCH(D229,Map!$A$2:$A$86,0),0)</f>
        <v>Sales</v>
      </c>
    </row>
    <row r="230" spans="1:27" x14ac:dyDescent="0.25">
      <c r="A230" s="1" t="s">
        <v>21</v>
      </c>
      <c r="B230" s="1" t="s">
        <v>109</v>
      </c>
      <c r="C230" s="1">
        <v>61</v>
      </c>
      <c r="D230" s="1" t="s">
        <v>84</v>
      </c>
      <c r="E230" s="1">
        <v>-5.9</v>
      </c>
      <c r="F230" s="1">
        <v>0</v>
      </c>
      <c r="G230" s="1">
        <v>23.8</v>
      </c>
      <c r="H230" s="1">
        <v>27</v>
      </c>
      <c r="I230" s="1" t="s">
        <v>63</v>
      </c>
      <c r="J230" s="1" t="s">
        <v>63</v>
      </c>
      <c r="K230" s="1">
        <v>218</v>
      </c>
      <c r="L230" s="1">
        <v>37.4</v>
      </c>
      <c r="M230" s="1">
        <v>-221</v>
      </c>
      <c r="N230" s="1" t="s">
        <v>63</v>
      </c>
      <c r="O230" s="1">
        <v>0</v>
      </c>
      <c r="P230" s="1">
        <v>0</v>
      </c>
      <c r="Q230" s="1">
        <v>53</v>
      </c>
      <c r="R230" s="1">
        <v>28.4</v>
      </c>
      <c r="S230" s="1">
        <v>28.4</v>
      </c>
      <c r="T230" s="1">
        <v>-168</v>
      </c>
      <c r="U230" s="3" t="str">
        <f t="shared" si="3"/>
        <v>2017Plan</v>
      </c>
      <c r="V230" s="2">
        <f>DATE(A230,INDEX(Map!$H$1:$H$12,MATCH(B230,Map!$G$1:$G$12,0),0),1)</f>
        <v>42430</v>
      </c>
      <c r="W230" t="str">
        <f>IF(AND(V230&gt;=Map!$K$2,V230&lt;=Map!$L$2),"Base",IF(AND(V230&gt;=Map!$K$3,V230&lt;=Map!$L$3),"Fcst","N/A"))</f>
        <v>N/A</v>
      </c>
      <c r="X230" t="str">
        <f>INDEX(Map!$B$2:$B$86,MATCH(D230,Map!$A$2:$A$86,0),0)</f>
        <v>N/A</v>
      </c>
      <c r="Y230" s="7" t="str">
        <f>IF(INDEX(Map!$C$2:$C$86,MATCH(D230,Map!$A$2:$A$86,0),0)="","N/A",E230*INDEX(Map!$C$2:$C$86,MATCH(D230,Map!$A$2:$A$86,0),0))</f>
        <v>N/A</v>
      </c>
      <c r="Z230" s="7" t="str">
        <f>IF(INDEX(Map!$D$2:$D$86,MATCH(D230,Map!$A$2:$A$86,0),0)="","N/A",E230*INDEX(Map!$D$2:$D$86,MATCH(D230,Map!$A$2:$A$86,0),0))</f>
        <v>N/A</v>
      </c>
      <c r="AA230" t="str">
        <f>INDEX(Map!$E$2:$E$86,MATCH(D230,Map!$A$2:$A$86,0),0)</f>
        <v>Sales</v>
      </c>
    </row>
    <row r="231" spans="1:27" x14ac:dyDescent="0.25">
      <c r="A231" s="1" t="s">
        <v>21</v>
      </c>
      <c r="B231" s="1" t="s">
        <v>109</v>
      </c>
      <c r="C231" s="1">
        <v>62</v>
      </c>
      <c r="D231" s="1" t="s">
        <v>85</v>
      </c>
      <c r="E231" s="1">
        <v>-12.2</v>
      </c>
      <c r="F231" s="1">
        <v>0</v>
      </c>
      <c r="G231" s="1">
        <v>54.6</v>
      </c>
      <c r="H231" s="1">
        <v>3</v>
      </c>
      <c r="I231" s="1" t="s">
        <v>63</v>
      </c>
      <c r="J231" s="1" t="s">
        <v>63</v>
      </c>
      <c r="K231" s="1">
        <v>48</v>
      </c>
      <c r="L231" s="1">
        <v>41.3</v>
      </c>
      <c r="M231" s="1">
        <v>-505</v>
      </c>
      <c r="N231" s="1" t="s">
        <v>63</v>
      </c>
      <c r="O231" s="1">
        <v>0</v>
      </c>
      <c r="P231" s="1">
        <v>0</v>
      </c>
      <c r="Q231" s="1">
        <v>109</v>
      </c>
      <c r="R231" s="1">
        <v>32.36</v>
      </c>
      <c r="S231" s="1">
        <v>32.36</v>
      </c>
      <c r="T231" s="1">
        <v>-396</v>
      </c>
      <c r="U231" s="3" t="str">
        <f t="shared" si="3"/>
        <v>2017Plan</v>
      </c>
      <c r="V231" s="2">
        <f>DATE(A231,INDEX(Map!$H$1:$H$12,MATCH(B231,Map!$G$1:$G$12,0),0),1)</f>
        <v>42430</v>
      </c>
      <c r="W231" t="str">
        <f>IF(AND(V231&gt;=Map!$K$2,V231&lt;=Map!$L$2),"Base",IF(AND(V231&gt;=Map!$K$3,V231&lt;=Map!$L$3),"Fcst","N/A"))</f>
        <v>N/A</v>
      </c>
      <c r="X231" t="str">
        <f>INDEX(Map!$B$2:$B$86,MATCH(D231,Map!$A$2:$A$86,0),0)</f>
        <v>N/A</v>
      </c>
      <c r="Y231" s="7" t="str">
        <f>IF(INDEX(Map!$C$2:$C$86,MATCH(D231,Map!$A$2:$A$86,0),0)="","N/A",E231*INDEX(Map!$C$2:$C$86,MATCH(D231,Map!$A$2:$A$86,0),0))</f>
        <v>N/A</v>
      </c>
      <c r="Z231" s="7" t="str">
        <f>IF(INDEX(Map!$D$2:$D$86,MATCH(D231,Map!$A$2:$A$86,0),0)="","N/A",E231*INDEX(Map!$D$2:$D$86,MATCH(D231,Map!$A$2:$A$86,0),0))</f>
        <v>N/A</v>
      </c>
      <c r="AA231" t="str">
        <f>INDEX(Map!$E$2:$E$86,MATCH(D231,Map!$A$2:$A$86,0),0)</f>
        <v>Sales</v>
      </c>
    </row>
    <row r="232" spans="1:27" x14ac:dyDescent="0.25">
      <c r="A232" s="1" t="s">
        <v>21</v>
      </c>
      <c r="B232" s="1" t="s">
        <v>109</v>
      </c>
      <c r="C232" s="1">
        <v>63</v>
      </c>
      <c r="D232" s="1" t="s">
        <v>86</v>
      </c>
      <c r="E232" s="1">
        <v>-12.8</v>
      </c>
      <c r="F232" s="1">
        <v>0</v>
      </c>
      <c r="G232" s="1">
        <v>57</v>
      </c>
      <c r="H232" s="1">
        <v>4</v>
      </c>
      <c r="I232" s="1" t="s">
        <v>63</v>
      </c>
      <c r="J232" s="1" t="s">
        <v>63</v>
      </c>
      <c r="K232" s="1">
        <v>50</v>
      </c>
      <c r="L232" s="1">
        <v>39.799999999999997</v>
      </c>
      <c r="M232" s="1">
        <v>-509</v>
      </c>
      <c r="N232" s="1" t="s">
        <v>63</v>
      </c>
      <c r="O232" s="1">
        <v>0</v>
      </c>
      <c r="P232" s="1">
        <v>0</v>
      </c>
      <c r="Q232" s="1">
        <v>112</v>
      </c>
      <c r="R232" s="1">
        <v>31.02</v>
      </c>
      <c r="S232" s="1">
        <v>31.02</v>
      </c>
      <c r="T232" s="1">
        <v>-396</v>
      </c>
      <c r="U232" s="3" t="str">
        <f t="shared" si="3"/>
        <v>2017Plan</v>
      </c>
      <c r="V232" s="2">
        <f>DATE(A232,INDEX(Map!$H$1:$H$12,MATCH(B232,Map!$G$1:$G$12,0),0),1)</f>
        <v>42430</v>
      </c>
      <c r="W232" t="str">
        <f>IF(AND(V232&gt;=Map!$K$2,V232&lt;=Map!$L$2),"Base",IF(AND(V232&gt;=Map!$K$3,V232&lt;=Map!$L$3),"Fcst","N/A"))</f>
        <v>N/A</v>
      </c>
      <c r="X232" t="str">
        <f>INDEX(Map!$B$2:$B$86,MATCH(D232,Map!$A$2:$A$86,0),0)</f>
        <v>N/A</v>
      </c>
      <c r="Y232" s="7" t="str">
        <f>IF(INDEX(Map!$C$2:$C$86,MATCH(D232,Map!$A$2:$A$86,0),0)="","N/A",E232*INDEX(Map!$C$2:$C$86,MATCH(D232,Map!$A$2:$A$86,0),0))</f>
        <v>N/A</v>
      </c>
      <c r="Z232" s="7" t="str">
        <f>IF(INDEX(Map!$D$2:$D$86,MATCH(D232,Map!$A$2:$A$86,0),0)="","N/A",E232*INDEX(Map!$D$2:$D$86,MATCH(D232,Map!$A$2:$A$86,0),0))</f>
        <v>N/A</v>
      </c>
      <c r="AA232" t="str">
        <f>INDEX(Map!$E$2:$E$86,MATCH(D232,Map!$A$2:$A$86,0),0)</f>
        <v>Sales</v>
      </c>
    </row>
    <row r="233" spans="1:27" x14ac:dyDescent="0.25">
      <c r="A233" s="1" t="s">
        <v>21</v>
      </c>
      <c r="B233" s="1" t="s">
        <v>109</v>
      </c>
      <c r="C233" s="1">
        <v>64</v>
      </c>
      <c r="D233" s="1" t="s">
        <v>87</v>
      </c>
      <c r="E233" s="1">
        <v>0</v>
      </c>
      <c r="F233" s="1">
        <v>0</v>
      </c>
      <c r="G233" s="1">
        <v>0</v>
      </c>
      <c r="H233" s="1">
        <v>0</v>
      </c>
      <c r="I233" s="1" t="s">
        <v>63</v>
      </c>
      <c r="J233" s="1" t="s">
        <v>63</v>
      </c>
      <c r="K233" s="1">
        <v>0</v>
      </c>
      <c r="L233" s="1">
        <v>0</v>
      </c>
      <c r="M233" s="1">
        <v>0</v>
      </c>
      <c r="N233" s="1" t="s">
        <v>63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3" t="str">
        <f t="shared" si="3"/>
        <v>2017Plan</v>
      </c>
      <c r="V233" s="2">
        <f>DATE(A233,INDEX(Map!$H$1:$H$12,MATCH(B233,Map!$G$1:$G$12,0),0),1)</f>
        <v>42430</v>
      </c>
      <c r="W233" t="str">
        <f>IF(AND(V233&gt;=Map!$K$2,V233&lt;=Map!$L$2),"Base",IF(AND(V233&gt;=Map!$K$3,V233&lt;=Map!$L$3),"Fcst","N/A"))</f>
        <v>N/A</v>
      </c>
      <c r="X233" t="str">
        <f>INDEX(Map!$B$2:$B$86,MATCH(D233,Map!$A$2:$A$86,0),0)</f>
        <v>N/A</v>
      </c>
      <c r="Y233" s="7" t="str">
        <f>IF(INDEX(Map!$C$2:$C$86,MATCH(D233,Map!$A$2:$A$86,0),0)="","N/A",E233*INDEX(Map!$C$2:$C$86,MATCH(D233,Map!$A$2:$A$86,0),0))</f>
        <v>N/A</v>
      </c>
      <c r="Z233" s="7" t="str">
        <f>IF(INDEX(Map!$D$2:$D$86,MATCH(D233,Map!$A$2:$A$86,0),0)="","N/A",E233*INDEX(Map!$D$2:$D$86,MATCH(D233,Map!$A$2:$A$86,0),0))</f>
        <v>N/A</v>
      </c>
      <c r="AA233" t="str">
        <f>INDEX(Map!$E$2:$E$86,MATCH(D233,Map!$A$2:$A$86,0),0)</f>
        <v>Sales</v>
      </c>
    </row>
    <row r="234" spans="1:27" x14ac:dyDescent="0.25">
      <c r="A234" s="1" t="s">
        <v>21</v>
      </c>
      <c r="B234" s="1" t="s">
        <v>109</v>
      </c>
      <c r="C234" s="1">
        <v>65</v>
      </c>
      <c r="D234" s="1" t="s">
        <v>88</v>
      </c>
      <c r="E234" s="1">
        <v>0</v>
      </c>
      <c r="F234" s="1">
        <v>0</v>
      </c>
      <c r="G234" s="1">
        <v>0</v>
      </c>
      <c r="H234" s="1">
        <v>0</v>
      </c>
      <c r="I234" s="1" t="s">
        <v>63</v>
      </c>
      <c r="J234" s="1" t="s">
        <v>63</v>
      </c>
      <c r="K234" s="1">
        <v>0</v>
      </c>
      <c r="L234" s="1">
        <v>0</v>
      </c>
      <c r="M234" s="1">
        <v>0</v>
      </c>
      <c r="N234" s="1" t="s">
        <v>63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3" t="str">
        <f t="shared" si="3"/>
        <v>2017Plan</v>
      </c>
      <c r="V234" s="2">
        <f>DATE(A234,INDEX(Map!$H$1:$H$12,MATCH(B234,Map!$G$1:$G$12,0),0),1)</f>
        <v>42430</v>
      </c>
      <c r="W234" t="str">
        <f>IF(AND(V234&gt;=Map!$K$2,V234&lt;=Map!$L$2),"Base",IF(AND(V234&gt;=Map!$K$3,V234&lt;=Map!$L$3),"Fcst","N/A"))</f>
        <v>N/A</v>
      </c>
      <c r="X234" t="str">
        <f>INDEX(Map!$B$2:$B$86,MATCH(D234,Map!$A$2:$A$86,0),0)</f>
        <v>N/A</v>
      </c>
      <c r="Y234" s="7" t="str">
        <f>IF(INDEX(Map!$C$2:$C$86,MATCH(D234,Map!$A$2:$A$86,0),0)="","N/A",E234*INDEX(Map!$C$2:$C$86,MATCH(D234,Map!$A$2:$A$86,0),0))</f>
        <v>N/A</v>
      </c>
      <c r="Z234" s="7" t="str">
        <f>IF(INDEX(Map!$D$2:$D$86,MATCH(D234,Map!$A$2:$A$86,0),0)="","N/A",E234*INDEX(Map!$D$2:$D$86,MATCH(D234,Map!$A$2:$A$86,0),0))</f>
        <v>N/A</v>
      </c>
      <c r="AA234" t="str">
        <f>INDEX(Map!$E$2:$E$86,MATCH(D234,Map!$A$2:$A$86,0),0)</f>
        <v>Sales</v>
      </c>
    </row>
    <row r="235" spans="1:27" x14ac:dyDescent="0.25">
      <c r="A235" s="1" t="s">
        <v>21</v>
      </c>
      <c r="B235" s="1" t="s">
        <v>109</v>
      </c>
      <c r="C235" s="1">
        <v>66</v>
      </c>
      <c r="D235" s="1" t="s">
        <v>89</v>
      </c>
      <c r="E235" s="1">
        <v>0</v>
      </c>
      <c r="F235" s="1">
        <v>0</v>
      </c>
      <c r="G235" s="1">
        <v>0</v>
      </c>
      <c r="H235" s="1">
        <v>0</v>
      </c>
      <c r="I235" s="1" t="s">
        <v>63</v>
      </c>
      <c r="J235" s="1" t="s">
        <v>63</v>
      </c>
      <c r="K235" s="1">
        <v>0</v>
      </c>
      <c r="L235" s="1">
        <v>0</v>
      </c>
      <c r="M235" s="1">
        <v>0</v>
      </c>
      <c r="N235" s="1" t="s">
        <v>63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3" t="str">
        <f t="shared" si="3"/>
        <v>2017Plan</v>
      </c>
      <c r="V235" s="2">
        <f>DATE(A235,INDEX(Map!$H$1:$H$12,MATCH(B235,Map!$G$1:$G$12,0),0),1)</f>
        <v>42430</v>
      </c>
      <c r="W235" t="str">
        <f>IF(AND(V235&gt;=Map!$K$2,V235&lt;=Map!$L$2),"Base",IF(AND(V235&gt;=Map!$K$3,V235&lt;=Map!$L$3),"Fcst","N/A"))</f>
        <v>N/A</v>
      </c>
      <c r="X235" t="str">
        <f>INDEX(Map!$B$2:$B$86,MATCH(D235,Map!$A$2:$A$86,0),0)</f>
        <v>N/A</v>
      </c>
      <c r="Y235" s="7" t="str">
        <f>IF(INDEX(Map!$C$2:$C$86,MATCH(D235,Map!$A$2:$A$86,0),0)="","N/A",E235*INDEX(Map!$C$2:$C$86,MATCH(D235,Map!$A$2:$A$86,0),0))</f>
        <v>N/A</v>
      </c>
      <c r="Z235" s="7" t="str">
        <f>IF(INDEX(Map!$D$2:$D$86,MATCH(D235,Map!$A$2:$A$86,0),0)="","N/A",E235*INDEX(Map!$D$2:$D$86,MATCH(D235,Map!$A$2:$A$86,0),0))</f>
        <v>N/A</v>
      </c>
      <c r="AA235" t="str">
        <f>INDEX(Map!$E$2:$E$86,MATCH(D235,Map!$A$2:$A$86,0),0)</f>
        <v>Sales</v>
      </c>
    </row>
    <row r="236" spans="1:27" x14ac:dyDescent="0.25">
      <c r="A236" s="1" t="s">
        <v>21</v>
      </c>
      <c r="B236" s="1" t="s">
        <v>109</v>
      </c>
      <c r="C236" s="1">
        <v>67</v>
      </c>
      <c r="D236" s="1" t="s">
        <v>90</v>
      </c>
      <c r="E236" s="1">
        <v>0</v>
      </c>
      <c r="F236" s="1">
        <v>0</v>
      </c>
      <c r="G236" s="1">
        <v>0</v>
      </c>
      <c r="H236" s="1">
        <v>0</v>
      </c>
      <c r="I236" s="1" t="s">
        <v>63</v>
      </c>
      <c r="J236" s="1" t="s">
        <v>63</v>
      </c>
      <c r="K236" s="1">
        <v>0</v>
      </c>
      <c r="L236" s="1">
        <v>0</v>
      </c>
      <c r="M236" s="1">
        <v>0</v>
      </c>
      <c r="N236" s="1" t="s">
        <v>63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3" t="str">
        <f t="shared" si="3"/>
        <v>2017Plan</v>
      </c>
      <c r="V236" s="2">
        <f>DATE(A236,INDEX(Map!$H$1:$H$12,MATCH(B236,Map!$G$1:$G$12,0),0),1)</f>
        <v>42430</v>
      </c>
      <c r="W236" t="str">
        <f>IF(AND(V236&gt;=Map!$K$2,V236&lt;=Map!$L$2),"Base",IF(AND(V236&gt;=Map!$K$3,V236&lt;=Map!$L$3),"Fcst","N/A"))</f>
        <v>N/A</v>
      </c>
      <c r="X236" t="str">
        <f>INDEX(Map!$B$2:$B$86,MATCH(D236,Map!$A$2:$A$86,0),0)</f>
        <v>N/A</v>
      </c>
      <c r="Y236" s="7" t="str">
        <f>IF(INDEX(Map!$C$2:$C$86,MATCH(D236,Map!$A$2:$A$86,0),0)="","N/A",E236*INDEX(Map!$C$2:$C$86,MATCH(D236,Map!$A$2:$A$86,0),0))</f>
        <v>N/A</v>
      </c>
      <c r="Z236" s="7" t="str">
        <f>IF(INDEX(Map!$D$2:$D$86,MATCH(D236,Map!$A$2:$A$86,0),0)="","N/A",E236*INDEX(Map!$D$2:$D$86,MATCH(D236,Map!$A$2:$A$86,0),0))</f>
        <v>N/A</v>
      </c>
      <c r="AA236" t="str">
        <f>INDEX(Map!$E$2:$E$86,MATCH(D236,Map!$A$2:$A$86,0),0)</f>
        <v>Sales</v>
      </c>
    </row>
    <row r="237" spans="1:27" x14ac:dyDescent="0.25">
      <c r="A237" s="1" t="s">
        <v>21</v>
      </c>
      <c r="B237" s="1" t="s">
        <v>109</v>
      </c>
      <c r="C237" s="1">
        <v>68</v>
      </c>
      <c r="D237" s="1" t="s">
        <v>91</v>
      </c>
      <c r="E237" s="1">
        <v>0</v>
      </c>
      <c r="F237" s="1">
        <v>0</v>
      </c>
      <c r="G237" s="1">
        <v>0.3</v>
      </c>
      <c r="H237" s="1">
        <v>2</v>
      </c>
      <c r="I237" s="1" t="s">
        <v>63</v>
      </c>
      <c r="J237" s="1" t="s">
        <v>63</v>
      </c>
      <c r="K237" s="1">
        <v>2</v>
      </c>
      <c r="L237" s="1">
        <v>0</v>
      </c>
      <c r="M237" s="1">
        <v>0</v>
      </c>
      <c r="N237" s="1" t="s">
        <v>63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3" t="str">
        <f t="shared" si="3"/>
        <v>2017Plan</v>
      </c>
      <c r="V237" s="2">
        <f>DATE(A237,INDEX(Map!$H$1:$H$12,MATCH(B237,Map!$G$1:$G$12,0),0),1)</f>
        <v>42430</v>
      </c>
      <c r="W237" t="str">
        <f>IF(AND(V237&gt;=Map!$K$2,V237&lt;=Map!$L$2),"Base",IF(AND(V237&gt;=Map!$K$3,V237&lt;=Map!$L$3),"Fcst","N/A"))</f>
        <v>N/A</v>
      </c>
      <c r="X237" t="str">
        <f>INDEX(Map!$B$2:$B$86,MATCH(D237,Map!$A$2:$A$86,0),0)</f>
        <v>N/A</v>
      </c>
      <c r="Y237" s="7" t="str">
        <f>IF(INDEX(Map!$C$2:$C$86,MATCH(D237,Map!$A$2:$A$86,0),0)="","N/A",E237*INDEX(Map!$C$2:$C$86,MATCH(D237,Map!$A$2:$A$86,0),0))</f>
        <v>N/A</v>
      </c>
      <c r="Z237" s="7" t="str">
        <f>IF(INDEX(Map!$D$2:$D$86,MATCH(D237,Map!$A$2:$A$86,0),0)="","N/A",E237*INDEX(Map!$D$2:$D$86,MATCH(D237,Map!$A$2:$A$86,0),0))</f>
        <v>N/A</v>
      </c>
      <c r="AA237" t="str">
        <f>INDEX(Map!$E$2:$E$86,MATCH(D237,Map!$A$2:$A$86,0),0)</f>
        <v>CSR</v>
      </c>
    </row>
    <row r="238" spans="1:27" x14ac:dyDescent="0.25">
      <c r="A238" s="1" t="s">
        <v>21</v>
      </c>
      <c r="B238" s="1" t="s">
        <v>109</v>
      </c>
      <c r="C238" s="1">
        <v>69</v>
      </c>
      <c r="D238" s="1" t="s">
        <v>92</v>
      </c>
      <c r="E238" s="1">
        <v>0</v>
      </c>
      <c r="F238" s="1">
        <v>0</v>
      </c>
      <c r="G238" s="1">
        <v>0.3</v>
      </c>
      <c r="H238" s="1">
        <v>2</v>
      </c>
      <c r="I238" s="1" t="s">
        <v>63</v>
      </c>
      <c r="J238" s="1" t="s">
        <v>63</v>
      </c>
      <c r="K238" s="1">
        <v>2</v>
      </c>
      <c r="L238" s="1">
        <v>0</v>
      </c>
      <c r="M238" s="1">
        <v>0</v>
      </c>
      <c r="N238" s="1" t="s">
        <v>63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3" t="str">
        <f t="shared" si="3"/>
        <v>2017Plan</v>
      </c>
      <c r="V238" s="2">
        <f>DATE(A238,INDEX(Map!$H$1:$H$12,MATCH(B238,Map!$G$1:$G$12,0),0),1)</f>
        <v>42430</v>
      </c>
      <c r="W238" t="str">
        <f>IF(AND(V238&gt;=Map!$K$2,V238&lt;=Map!$L$2),"Base",IF(AND(V238&gt;=Map!$K$3,V238&lt;=Map!$L$3),"Fcst","N/A"))</f>
        <v>N/A</v>
      </c>
      <c r="X238" t="str">
        <f>INDEX(Map!$B$2:$B$86,MATCH(D238,Map!$A$2:$A$86,0),0)</f>
        <v>N/A</v>
      </c>
      <c r="Y238" s="7" t="str">
        <f>IF(INDEX(Map!$C$2:$C$86,MATCH(D238,Map!$A$2:$A$86,0),0)="","N/A",E238*INDEX(Map!$C$2:$C$86,MATCH(D238,Map!$A$2:$A$86,0),0))</f>
        <v>N/A</v>
      </c>
      <c r="Z238" s="7" t="str">
        <f>IF(INDEX(Map!$D$2:$D$86,MATCH(D238,Map!$A$2:$A$86,0),0)="","N/A",E238*INDEX(Map!$D$2:$D$86,MATCH(D238,Map!$A$2:$A$86,0),0))</f>
        <v>N/A</v>
      </c>
      <c r="AA238" t="str">
        <f>INDEX(Map!$E$2:$E$86,MATCH(D238,Map!$A$2:$A$86,0),0)</f>
        <v>CSR</v>
      </c>
    </row>
    <row r="239" spans="1:27" x14ac:dyDescent="0.25">
      <c r="A239" s="1" t="s">
        <v>21</v>
      </c>
      <c r="B239" s="1" t="s">
        <v>109</v>
      </c>
      <c r="C239" s="1">
        <v>70</v>
      </c>
      <c r="D239" s="1" t="s">
        <v>93</v>
      </c>
      <c r="E239" s="1">
        <v>0.1</v>
      </c>
      <c r="F239" s="1">
        <v>0</v>
      </c>
      <c r="G239" s="1">
        <v>0.3</v>
      </c>
      <c r="H239" s="1">
        <v>2</v>
      </c>
      <c r="I239" s="1" t="s">
        <v>63</v>
      </c>
      <c r="J239" s="1" t="s">
        <v>63</v>
      </c>
      <c r="K239" s="1">
        <v>2</v>
      </c>
      <c r="L239" s="1">
        <v>0</v>
      </c>
      <c r="M239" s="1">
        <v>0</v>
      </c>
      <c r="N239" s="1" t="s">
        <v>63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3" t="str">
        <f t="shared" si="3"/>
        <v>2017Plan</v>
      </c>
      <c r="V239" s="2">
        <f>DATE(A239,INDEX(Map!$H$1:$H$12,MATCH(B239,Map!$G$1:$G$12,0),0),1)</f>
        <v>42430</v>
      </c>
      <c r="W239" t="str">
        <f>IF(AND(V239&gt;=Map!$K$2,V239&lt;=Map!$L$2),"Base",IF(AND(V239&gt;=Map!$K$3,V239&lt;=Map!$L$3),"Fcst","N/A"))</f>
        <v>N/A</v>
      </c>
      <c r="X239" t="str">
        <f>INDEX(Map!$B$2:$B$86,MATCH(D239,Map!$A$2:$A$86,0),0)</f>
        <v>N/A</v>
      </c>
      <c r="Y239" s="7" t="str">
        <f>IF(INDEX(Map!$C$2:$C$86,MATCH(D239,Map!$A$2:$A$86,0),0)="","N/A",E239*INDEX(Map!$C$2:$C$86,MATCH(D239,Map!$A$2:$A$86,0),0))</f>
        <v>N/A</v>
      </c>
      <c r="Z239" s="7" t="str">
        <f>IF(INDEX(Map!$D$2:$D$86,MATCH(D239,Map!$A$2:$A$86,0),0)="","N/A",E239*INDEX(Map!$D$2:$D$86,MATCH(D239,Map!$A$2:$A$86,0),0))</f>
        <v>N/A</v>
      </c>
      <c r="AA239" t="str">
        <f>INDEX(Map!$E$2:$E$86,MATCH(D239,Map!$A$2:$A$86,0),0)</f>
        <v>CSR</v>
      </c>
    </row>
    <row r="240" spans="1:27" x14ac:dyDescent="0.25">
      <c r="A240" s="1" t="s">
        <v>21</v>
      </c>
      <c r="B240" s="1" t="s">
        <v>109</v>
      </c>
      <c r="C240" s="1">
        <v>71</v>
      </c>
      <c r="D240" s="1" t="s">
        <v>94</v>
      </c>
      <c r="E240" s="1">
        <v>0</v>
      </c>
      <c r="F240" s="1">
        <v>0</v>
      </c>
      <c r="G240" s="1">
        <v>0.3</v>
      </c>
      <c r="H240" s="1">
        <v>2</v>
      </c>
      <c r="I240" s="1" t="s">
        <v>63</v>
      </c>
      <c r="J240" s="1" t="s">
        <v>63</v>
      </c>
      <c r="K240" s="1">
        <v>2</v>
      </c>
      <c r="L240" s="1">
        <v>0</v>
      </c>
      <c r="M240" s="1">
        <v>0</v>
      </c>
      <c r="N240" s="1" t="s">
        <v>63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3" t="str">
        <f t="shared" si="3"/>
        <v>2017Plan</v>
      </c>
      <c r="V240" s="2">
        <f>DATE(A240,INDEX(Map!$H$1:$H$12,MATCH(B240,Map!$G$1:$G$12,0),0),1)</f>
        <v>42430</v>
      </c>
      <c r="W240" t="str">
        <f>IF(AND(V240&gt;=Map!$K$2,V240&lt;=Map!$L$2),"Base",IF(AND(V240&gt;=Map!$K$3,V240&lt;=Map!$L$3),"Fcst","N/A"))</f>
        <v>N/A</v>
      </c>
      <c r="X240" t="str">
        <f>INDEX(Map!$B$2:$B$86,MATCH(D240,Map!$A$2:$A$86,0),0)</f>
        <v>N/A</v>
      </c>
      <c r="Y240" s="7" t="str">
        <f>IF(INDEX(Map!$C$2:$C$86,MATCH(D240,Map!$A$2:$A$86,0),0)="","N/A",E240*INDEX(Map!$C$2:$C$86,MATCH(D240,Map!$A$2:$A$86,0),0))</f>
        <v>N/A</v>
      </c>
      <c r="Z240" s="7" t="str">
        <f>IF(INDEX(Map!$D$2:$D$86,MATCH(D240,Map!$A$2:$A$86,0),0)="","N/A",E240*INDEX(Map!$D$2:$D$86,MATCH(D240,Map!$A$2:$A$86,0),0))</f>
        <v>N/A</v>
      </c>
      <c r="AA240" t="str">
        <f>INDEX(Map!$E$2:$E$86,MATCH(D240,Map!$A$2:$A$86,0),0)</f>
        <v>CSR</v>
      </c>
    </row>
    <row r="241" spans="1:27" x14ac:dyDescent="0.25">
      <c r="A241" s="1" t="s">
        <v>21</v>
      </c>
      <c r="B241" s="1" t="s">
        <v>109</v>
      </c>
      <c r="C241" s="1">
        <v>72</v>
      </c>
      <c r="D241" s="1" t="s">
        <v>95</v>
      </c>
      <c r="E241" s="1">
        <v>0</v>
      </c>
      <c r="F241" s="1">
        <v>0</v>
      </c>
      <c r="G241" s="1">
        <v>0.3</v>
      </c>
      <c r="H241" s="1">
        <v>2</v>
      </c>
      <c r="I241" s="1" t="s">
        <v>63</v>
      </c>
      <c r="J241" s="1" t="s">
        <v>63</v>
      </c>
      <c r="K241" s="1">
        <v>2</v>
      </c>
      <c r="L241" s="1">
        <v>0</v>
      </c>
      <c r="M241" s="1">
        <v>0</v>
      </c>
      <c r="N241" s="1" t="s">
        <v>63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3" t="str">
        <f t="shared" si="3"/>
        <v>2017Plan</v>
      </c>
      <c r="V241" s="2">
        <f>DATE(A241,INDEX(Map!$H$1:$H$12,MATCH(B241,Map!$G$1:$G$12,0),0),1)</f>
        <v>42430</v>
      </c>
      <c r="W241" t="str">
        <f>IF(AND(V241&gt;=Map!$K$2,V241&lt;=Map!$L$2),"Base",IF(AND(V241&gt;=Map!$K$3,V241&lt;=Map!$L$3),"Fcst","N/A"))</f>
        <v>N/A</v>
      </c>
      <c r="X241" t="str">
        <f>INDEX(Map!$B$2:$B$86,MATCH(D241,Map!$A$2:$A$86,0),0)</f>
        <v>N/A</v>
      </c>
      <c r="Y241" s="7" t="str">
        <f>IF(INDEX(Map!$C$2:$C$86,MATCH(D241,Map!$A$2:$A$86,0),0)="","N/A",E241*INDEX(Map!$C$2:$C$86,MATCH(D241,Map!$A$2:$A$86,0),0))</f>
        <v>N/A</v>
      </c>
      <c r="Z241" s="7" t="str">
        <f>IF(INDEX(Map!$D$2:$D$86,MATCH(D241,Map!$A$2:$A$86,0),0)="","N/A",E241*INDEX(Map!$D$2:$D$86,MATCH(D241,Map!$A$2:$A$86,0),0))</f>
        <v>N/A</v>
      </c>
      <c r="AA241" t="str">
        <f>INDEX(Map!$E$2:$E$86,MATCH(D241,Map!$A$2:$A$86,0),0)</f>
        <v>CSR</v>
      </c>
    </row>
    <row r="242" spans="1:27" x14ac:dyDescent="0.25">
      <c r="A242" s="1" t="s">
        <v>21</v>
      </c>
      <c r="B242" s="1" t="s">
        <v>109</v>
      </c>
      <c r="C242" s="1">
        <v>73</v>
      </c>
      <c r="D242" s="1" t="s">
        <v>96</v>
      </c>
      <c r="E242" s="1">
        <v>0</v>
      </c>
      <c r="F242" s="1">
        <v>0</v>
      </c>
      <c r="G242" s="1">
        <v>1.2</v>
      </c>
      <c r="H242" s="1">
        <v>2</v>
      </c>
      <c r="I242" s="1" t="s">
        <v>63</v>
      </c>
      <c r="J242" s="1" t="s">
        <v>63</v>
      </c>
      <c r="K242" s="1">
        <v>9</v>
      </c>
      <c r="L242" s="1">
        <v>0</v>
      </c>
      <c r="M242" s="1">
        <v>0</v>
      </c>
      <c r="N242" s="1" t="s">
        <v>63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3" t="str">
        <f t="shared" si="3"/>
        <v>2017Plan</v>
      </c>
      <c r="V242" s="2">
        <f>DATE(A242,INDEX(Map!$H$1:$H$12,MATCH(B242,Map!$G$1:$G$12,0),0),1)</f>
        <v>42430</v>
      </c>
      <c r="W242" t="str">
        <f>IF(AND(V242&gt;=Map!$K$2,V242&lt;=Map!$L$2),"Base",IF(AND(V242&gt;=Map!$K$3,V242&lt;=Map!$L$3),"Fcst","N/A"))</f>
        <v>N/A</v>
      </c>
      <c r="X242" t="str">
        <f>INDEX(Map!$B$2:$B$86,MATCH(D242,Map!$A$2:$A$86,0),0)</f>
        <v>N/A</v>
      </c>
      <c r="Y242" s="7" t="str">
        <f>IF(INDEX(Map!$C$2:$C$86,MATCH(D242,Map!$A$2:$A$86,0),0)="","N/A",E242*INDEX(Map!$C$2:$C$86,MATCH(D242,Map!$A$2:$A$86,0),0))</f>
        <v>N/A</v>
      </c>
      <c r="Z242" s="7" t="str">
        <f>IF(INDEX(Map!$D$2:$D$86,MATCH(D242,Map!$A$2:$A$86,0),0)="","N/A",E242*INDEX(Map!$D$2:$D$86,MATCH(D242,Map!$A$2:$A$86,0),0))</f>
        <v>N/A</v>
      </c>
      <c r="AA242" t="str">
        <f>INDEX(Map!$E$2:$E$86,MATCH(D242,Map!$A$2:$A$86,0),0)</f>
        <v>CSR</v>
      </c>
    </row>
    <row r="243" spans="1:27" x14ac:dyDescent="0.25">
      <c r="A243" s="1" t="s">
        <v>21</v>
      </c>
      <c r="B243" s="1" t="s">
        <v>109</v>
      </c>
      <c r="C243" s="1">
        <v>74</v>
      </c>
      <c r="D243" s="1" t="s">
        <v>97</v>
      </c>
      <c r="E243" s="1">
        <v>0</v>
      </c>
      <c r="F243" s="1">
        <v>0</v>
      </c>
      <c r="G243" s="1">
        <v>0.3</v>
      </c>
      <c r="H243" s="1">
        <v>2</v>
      </c>
      <c r="I243" s="1" t="s">
        <v>63</v>
      </c>
      <c r="J243" s="1" t="s">
        <v>63</v>
      </c>
      <c r="K243" s="1">
        <v>2</v>
      </c>
      <c r="L243" s="1">
        <v>0</v>
      </c>
      <c r="M243" s="1">
        <v>0</v>
      </c>
      <c r="N243" s="1" t="s">
        <v>63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3" t="str">
        <f t="shared" si="3"/>
        <v>2017Plan</v>
      </c>
      <c r="V243" s="2">
        <f>DATE(A243,INDEX(Map!$H$1:$H$12,MATCH(B243,Map!$G$1:$G$12,0),0),1)</f>
        <v>42430</v>
      </c>
      <c r="W243" t="str">
        <f>IF(AND(V243&gt;=Map!$K$2,V243&lt;=Map!$L$2),"Base",IF(AND(V243&gt;=Map!$K$3,V243&lt;=Map!$L$3),"Fcst","N/A"))</f>
        <v>N/A</v>
      </c>
      <c r="X243" t="str">
        <f>INDEX(Map!$B$2:$B$86,MATCH(D243,Map!$A$2:$A$86,0),0)</f>
        <v>N/A</v>
      </c>
      <c r="Y243" s="7" t="str">
        <f>IF(INDEX(Map!$C$2:$C$86,MATCH(D243,Map!$A$2:$A$86,0),0)="","N/A",E243*INDEX(Map!$C$2:$C$86,MATCH(D243,Map!$A$2:$A$86,0),0))</f>
        <v>N/A</v>
      </c>
      <c r="Z243" s="7" t="str">
        <f>IF(INDEX(Map!$D$2:$D$86,MATCH(D243,Map!$A$2:$A$86,0),0)="","N/A",E243*INDEX(Map!$D$2:$D$86,MATCH(D243,Map!$A$2:$A$86,0),0))</f>
        <v>N/A</v>
      </c>
      <c r="AA243" t="str">
        <f>INDEX(Map!$E$2:$E$86,MATCH(D243,Map!$A$2:$A$86,0),0)</f>
        <v>CSR</v>
      </c>
    </row>
    <row r="244" spans="1:27" x14ac:dyDescent="0.25">
      <c r="A244" s="1" t="s">
        <v>21</v>
      </c>
      <c r="B244" s="1" t="s">
        <v>109</v>
      </c>
      <c r="C244" s="1">
        <v>75</v>
      </c>
      <c r="D244" s="1" t="s">
        <v>98</v>
      </c>
      <c r="E244" s="1">
        <v>0</v>
      </c>
      <c r="F244" s="1">
        <v>0</v>
      </c>
      <c r="G244" s="1">
        <v>0.3</v>
      </c>
      <c r="H244" s="1">
        <v>2</v>
      </c>
      <c r="I244" s="1" t="s">
        <v>63</v>
      </c>
      <c r="J244" s="1" t="s">
        <v>63</v>
      </c>
      <c r="K244" s="1">
        <v>2</v>
      </c>
      <c r="L244" s="1">
        <v>0</v>
      </c>
      <c r="M244" s="1">
        <v>0</v>
      </c>
      <c r="N244" s="1" t="s">
        <v>63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3" t="str">
        <f t="shared" si="3"/>
        <v>2017Plan</v>
      </c>
      <c r="V244" s="2">
        <f>DATE(A244,INDEX(Map!$H$1:$H$12,MATCH(B244,Map!$G$1:$G$12,0),0),1)</f>
        <v>42430</v>
      </c>
      <c r="W244" t="str">
        <f>IF(AND(V244&gt;=Map!$K$2,V244&lt;=Map!$L$2),"Base",IF(AND(V244&gt;=Map!$K$3,V244&lt;=Map!$L$3),"Fcst","N/A"))</f>
        <v>N/A</v>
      </c>
      <c r="X244" t="str">
        <f>INDEX(Map!$B$2:$B$86,MATCH(D244,Map!$A$2:$A$86,0),0)</f>
        <v>N/A</v>
      </c>
      <c r="Y244" s="7" t="str">
        <f>IF(INDEX(Map!$C$2:$C$86,MATCH(D244,Map!$A$2:$A$86,0),0)="","N/A",E244*INDEX(Map!$C$2:$C$86,MATCH(D244,Map!$A$2:$A$86,0),0))</f>
        <v>N/A</v>
      </c>
      <c r="Z244" s="7" t="str">
        <f>IF(INDEX(Map!$D$2:$D$86,MATCH(D244,Map!$A$2:$A$86,0),0)="","N/A",E244*INDEX(Map!$D$2:$D$86,MATCH(D244,Map!$A$2:$A$86,0),0))</f>
        <v>N/A</v>
      </c>
      <c r="AA244" t="str">
        <f>INDEX(Map!$E$2:$E$86,MATCH(D244,Map!$A$2:$A$86,0),0)</f>
        <v>CSR</v>
      </c>
    </row>
    <row r="245" spans="1:27" x14ac:dyDescent="0.25">
      <c r="A245" s="1" t="s">
        <v>21</v>
      </c>
      <c r="B245" s="1" t="s">
        <v>109</v>
      </c>
      <c r="C245" s="1">
        <v>76</v>
      </c>
      <c r="D245" s="1" t="s">
        <v>99</v>
      </c>
      <c r="E245" s="1">
        <v>0</v>
      </c>
      <c r="F245" s="1">
        <v>0</v>
      </c>
      <c r="G245" s="1">
        <v>0</v>
      </c>
      <c r="H245" s="1">
        <v>0</v>
      </c>
      <c r="I245" s="1" t="s">
        <v>63</v>
      </c>
      <c r="J245" s="1" t="s">
        <v>63</v>
      </c>
      <c r="K245" s="1">
        <v>0</v>
      </c>
      <c r="L245" s="1">
        <v>0</v>
      </c>
      <c r="M245" s="1">
        <v>0</v>
      </c>
      <c r="N245" s="1" t="s">
        <v>63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3" t="str">
        <f t="shared" si="3"/>
        <v>2017Plan</v>
      </c>
      <c r="V245" s="2">
        <f>DATE(A245,INDEX(Map!$H$1:$H$12,MATCH(B245,Map!$G$1:$G$12,0),0),1)</f>
        <v>42430</v>
      </c>
      <c r="W245" t="str">
        <f>IF(AND(V245&gt;=Map!$K$2,V245&lt;=Map!$L$2),"Base",IF(AND(V245&gt;=Map!$K$3,V245&lt;=Map!$L$3),"Fcst","N/A"))</f>
        <v>N/A</v>
      </c>
      <c r="X245" t="str">
        <f>INDEX(Map!$B$2:$B$86,MATCH(D245,Map!$A$2:$A$86,0),0)</f>
        <v>N/A</v>
      </c>
      <c r="Y245" s="7" t="str">
        <f>IF(INDEX(Map!$C$2:$C$86,MATCH(D245,Map!$A$2:$A$86,0),0)="","N/A",E245*INDEX(Map!$C$2:$C$86,MATCH(D245,Map!$A$2:$A$86,0),0))</f>
        <v>N/A</v>
      </c>
      <c r="Z245" s="7" t="str">
        <f>IF(INDEX(Map!$D$2:$D$86,MATCH(D245,Map!$A$2:$A$86,0),0)="","N/A",E245*INDEX(Map!$D$2:$D$86,MATCH(D245,Map!$A$2:$A$86,0),0))</f>
        <v>N/A</v>
      </c>
      <c r="AA245" t="str">
        <f>INDEX(Map!$E$2:$E$86,MATCH(D245,Map!$A$2:$A$86,0),0)</f>
        <v>CSR</v>
      </c>
    </row>
    <row r="246" spans="1:27" x14ac:dyDescent="0.25">
      <c r="A246" s="1" t="s">
        <v>21</v>
      </c>
      <c r="B246" s="1" t="s">
        <v>109</v>
      </c>
      <c r="C246" s="1">
        <v>77</v>
      </c>
      <c r="D246" s="1" t="s">
        <v>100</v>
      </c>
      <c r="E246" s="1">
        <v>0</v>
      </c>
      <c r="F246" s="1">
        <v>0</v>
      </c>
      <c r="G246" s="1">
        <v>0</v>
      </c>
      <c r="H246" s="1">
        <v>0</v>
      </c>
      <c r="I246" s="1" t="s">
        <v>63</v>
      </c>
      <c r="J246" s="1" t="s">
        <v>63</v>
      </c>
      <c r="K246" s="1">
        <v>0</v>
      </c>
      <c r="L246" s="1">
        <v>0</v>
      </c>
      <c r="M246" s="1">
        <v>0</v>
      </c>
      <c r="N246" s="1" t="s">
        <v>63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3" t="str">
        <f t="shared" si="3"/>
        <v>2017Plan</v>
      </c>
      <c r="V246" s="2">
        <f>DATE(A246,INDEX(Map!$H$1:$H$12,MATCH(B246,Map!$G$1:$G$12,0),0),1)</f>
        <v>42430</v>
      </c>
      <c r="W246" t="str">
        <f>IF(AND(V246&gt;=Map!$K$2,V246&lt;=Map!$L$2),"Base",IF(AND(V246&gt;=Map!$K$3,V246&lt;=Map!$L$3),"Fcst","N/A"))</f>
        <v>N/A</v>
      </c>
      <c r="X246" t="str">
        <f>INDEX(Map!$B$2:$B$86,MATCH(D246,Map!$A$2:$A$86,0),0)</f>
        <v>N/A</v>
      </c>
      <c r="Y246" s="7" t="str">
        <f>IF(INDEX(Map!$C$2:$C$86,MATCH(D246,Map!$A$2:$A$86,0),0)="","N/A",E246*INDEX(Map!$C$2:$C$86,MATCH(D246,Map!$A$2:$A$86,0),0))</f>
        <v>N/A</v>
      </c>
      <c r="Z246" s="7" t="str">
        <f>IF(INDEX(Map!$D$2:$D$86,MATCH(D246,Map!$A$2:$A$86,0),0)="","N/A",E246*INDEX(Map!$D$2:$D$86,MATCH(D246,Map!$A$2:$A$86,0),0))</f>
        <v>N/A</v>
      </c>
      <c r="AA246" t="str">
        <f>INDEX(Map!$E$2:$E$86,MATCH(D246,Map!$A$2:$A$86,0),0)</f>
        <v>CSR</v>
      </c>
    </row>
    <row r="247" spans="1:27" x14ac:dyDescent="0.25">
      <c r="A247" s="1" t="s">
        <v>21</v>
      </c>
      <c r="B247" s="1" t="s">
        <v>109</v>
      </c>
      <c r="C247" s="1">
        <v>78</v>
      </c>
      <c r="D247" s="1" t="s">
        <v>101</v>
      </c>
      <c r="E247" s="1">
        <v>0</v>
      </c>
      <c r="F247" s="1">
        <v>0</v>
      </c>
      <c r="G247" s="1">
        <v>0</v>
      </c>
      <c r="H247" s="1">
        <v>0</v>
      </c>
      <c r="I247" s="1" t="s">
        <v>63</v>
      </c>
      <c r="J247" s="1" t="s">
        <v>63</v>
      </c>
      <c r="K247" s="1">
        <v>0</v>
      </c>
      <c r="L247" s="1">
        <v>0</v>
      </c>
      <c r="M247" s="1">
        <v>0</v>
      </c>
      <c r="N247" s="1" t="s">
        <v>63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3" t="str">
        <f t="shared" si="3"/>
        <v>2017Plan</v>
      </c>
      <c r="V247" s="2">
        <f>DATE(A247,INDEX(Map!$H$1:$H$12,MATCH(B247,Map!$G$1:$G$12,0),0),1)</f>
        <v>42430</v>
      </c>
      <c r="W247" t="str">
        <f>IF(AND(V247&gt;=Map!$K$2,V247&lt;=Map!$L$2),"Base",IF(AND(V247&gt;=Map!$K$3,V247&lt;=Map!$L$3),"Fcst","N/A"))</f>
        <v>N/A</v>
      </c>
      <c r="X247" t="str">
        <f>INDEX(Map!$B$2:$B$86,MATCH(D247,Map!$A$2:$A$86,0),0)</f>
        <v>N/A</v>
      </c>
      <c r="Y247" s="7" t="str">
        <f>IF(INDEX(Map!$C$2:$C$86,MATCH(D247,Map!$A$2:$A$86,0),0)="","N/A",E247*INDEX(Map!$C$2:$C$86,MATCH(D247,Map!$A$2:$A$86,0),0))</f>
        <v>N/A</v>
      </c>
      <c r="Z247" s="7" t="str">
        <f>IF(INDEX(Map!$D$2:$D$86,MATCH(D247,Map!$A$2:$A$86,0),0)="","N/A",E247*INDEX(Map!$D$2:$D$86,MATCH(D247,Map!$A$2:$A$86,0),0))</f>
        <v>N/A</v>
      </c>
      <c r="AA247" t="str">
        <f>INDEX(Map!$E$2:$E$86,MATCH(D247,Map!$A$2:$A$86,0),0)</f>
        <v>CSR</v>
      </c>
    </row>
    <row r="248" spans="1:27" x14ac:dyDescent="0.25">
      <c r="A248" s="1" t="s">
        <v>21</v>
      </c>
      <c r="B248" s="1" t="s">
        <v>109</v>
      </c>
      <c r="C248" s="1">
        <v>79</v>
      </c>
      <c r="D248" s="1" t="s">
        <v>102</v>
      </c>
      <c r="E248" s="1">
        <v>0</v>
      </c>
      <c r="F248" s="1">
        <v>0</v>
      </c>
      <c r="G248" s="1">
        <v>0</v>
      </c>
      <c r="H248" s="1">
        <v>0</v>
      </c>
      <c r="I248" s="1" t="s">
        <v>63</v>
      </c>
      <c r="J248" s="1" t="s">
        <v>63</v>
      </c>
      <c r="K248" s="1">
        <v>0</v>
      </c>
      <c r="L248" s="1">
        <v>0</v>
      </c>
      <c r="M248" s="1">
        <v>0</v>
      </c>
      <c r="N248" s="1" t="s">
        <v>63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3" t="str">
        <f t="shared" si="3"/>
        <v>2017Plan</v>
      </c>
      <c r="V248" s="2">
        <f>DATE(A248,INDEX(Map!$H$1:$H$12,MATCH(B248,Map!$G$1:$G$12,0),0),1)</f>
        <v>42430</v>
      </c>
      <c r="W248" t="str">
        <f>IF(AND(V248&gt;=Map!$K$2,V248&lt;=Map!$L$2),"Base",IF(AND(V248&gt;=Map!$K$3,V248&lt;=Map!$L$3),"Fcst","N/A"))</f>
        <v>N/A</v>
      </c>
      <c r="X248" t="str">
        <f>INDEX(Map!$B$2:$B$86,MATCH(D248,Map!$A$2:$A$86,0),0)</f>
        <v>N/A</v>
      </c>
      <c r="Y248" s="7" t="str">
        <f>IF(INDEX(Map!$C$2:$C$86,MATCH(D248,Map!$A$2:$A$86,0),0)="","N/A",E248*INDEX(Map!$C$2:$C$86,MATCH(D248,Map!$A$2:$A$86,0),0))</f>
        <v>N/A</v>
      </c>
      <c r="Z248" s="7" t="str">
        <f>IF(INDEX(Map!$D$2:$D$86,MATCH(D248,Map!$A$2:$A$86,0),0)="","N/A",E248*INDEX(Map!$D$2:$D$86,MATCH(D248,Map!$A$2:$A$86,0),0))</f>
        <v>N/A</v>
      </c>
      <c r="AA248" t="str">
        <f>INDEX(Map!$E$2:$E$86,MATCH(D248,Map!$A$2:$A$86,0),0)</f>
        <v>CSR</v>
      </c>
    </row>
    <row r="249" spans="1:27" x14ac:dyDescent="0.25">
      <c r="A249" s="1" t="s">
        <v>21</v>
      </c>
      <c r="B249" s="1" t="s">
        <v>109</v>
      </c>
      <c r="C249" s="1">
        <v>80</v>
      </c>
      <c r="D249" s="1" t="s">
        <v>103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3" t="str">
        <f t="shared" si="3"/>
        <v>2017Plan</v>
      </c>
      <c r="V249" s="2">
        <f>DATE(A249,INDEX(Map!$H$1:$H$12,MATCH(B249,Map!$G$1:$G$12,0),0),1)</f>
        <v>42430</v>
      </c>
      <c r="W249" t="str">
        <f>IF(AND(V249&gt;=Map!$K$2,V249&lt;=Map!$L$2),"Base",IF(AND(V249&gt;=Map!$K$3,V249&lt;=Map!$L$3),"Fcst","N/A"))</f>
        <v>N/A</v>
      </c>
      <c r="X249" t="str">
        <f>INDEX(Map!$B$2:$B$86,MATCH(D249,Map!$A$2:$A$86,0),0)</f>
        <v>N/A</v>
      </c>
      <c r="Y249" s="7" t="str">
        <f>IF(INDEX(Map!$C$2:$C$86,MATCH(D249,Map!$A$2:$A$86,0),0)="","N/A",E249*INDEX(Map!$C$2:$C$86,MATCH(D249,Map!$A$2:$A$86,0),0))</f>
        <v>N/A</v>
      </c>
      <c r="Z249" s="7" t="str">
        <f>IF(INDEX(Map!$D$2:$D$86,MATCH(D249,Map!$A$2:$A$86,0),0)="","N/A",E249*INDEX(Map!$D$2:$D$86,MATCH(D249,Map!$A$2:$A$86,0),0))</f>
        <v>N/A</v>
      </c>
      <c r="AA249" t="str">
        <f>INDEX(Map!$E$2:$E$86,MATCH(D249,Map!$A$2:$A$86,0),0)</f>
        <v>NGCC</v>
      </c>
    </row>
    <row r="250" spans="1:27" x14ac:dyDescent="0.25">
      <c r="A250" s="1" t="s">
        <v>21</v>
      </c>
      <c r="B250" s="1" t="s">
        <v>109</v>
      </c>
      <c r="C250" s="1">
        <v>81</v>
      </c>
      <c r="D250" s="1" t="s">
        <v>104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3" t="str">
        <f t="shared" si="3"/>
        <v>2017Plan</v>
      </c>
      <c r="V250" s="2">
        <f>DATE(A250,INDEX(Map!$H$1:$H$12,MATCH(B250,Map!$G$1:$G$12,0),0),1)</f>
        <v>42430</v>
      </c>
      <c r="W250" t="str">
        <f>IF(AND(V250&gt;=Map!$K$2,V250&lt;=Map!$L$2),"Base",IF(AND(V250&gt;=Map!$K$3,V250&lt;=Map!$L$3),"Fcst","N/A"))</f>
        <v>N/A</v>
      </c>
      <c r="X250" t="str">
        <f>INDEX(Map!$B$2:$B$86,MATCH(D250,Map!$A$2:$A$86,0),0)</f>
        <v>N/A</v>
      </c>
      <c r="Y250" s="7" t="str">
        <f>IF(INDEX(Map!$C$2:$C$86,MATCH(D250,Map!$A$2:$A$86,0),0)="","N/A",E250*INDEX(Map!$C$2:$C$86,MATCH(D250,Map!$A$2:$A$86,0),0))</f>
        <v>N/A</v>
      </c>
      <c r="Z250" s="7" t="str">
        <f>IF(INDEX(Map!$D$2:$D$86,MATCH(D250,Map!$A$2:$A$86,0),0)="","N/A",E250*INDEX(Map!$D$2:$D$86,MATCH(D250,Map!$A$2:$A$86,0),0))</f>
        <v>N/A</v>
      </c>
      <c r="AA250" t="str">
        <f>INDEX(Map!$E$2:$E$86,MATCH(D250,Map!$A$2:$A$86,0),0)</f>
        <v>NGCC</v>
      </c>
    </row>
    <row r="251" spans="1:27" x14ac:dyDescent="0.25">
      <c r="A251" s="1" t="s">
        <v>21</v>
      </c>
      <c r="B251" s="1" t="s">
        <v>109</v>
      </c>
      <c r="C251" s="1">
        <v>82</v>
      </c>
      <c r="D251" s="1" t="s">
        <v>105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3" t="str">
        <f t="shared" si="3"/>
        <v>2017Plan</v>
      </c>
      <c r="V251" s="2">
        <f>DATE(A251,INDEX(Map!$H$1:$H$12,MATCH(B251,Map!$G$1:$G$12,0),0),1)</f>
        <v>42430</v>
      </c>
      <c r="W251" t="str">
        <f>IF(AND(V251&gt;=Map!$K$2,V251&lt;=Map!$L$2),"Base",IF(AND(V251&gt;=Map!$K$3,V251&lt;=Map!$L$3),"Fcst","N/A"))</f>
        <v>N/A</v>
      </c>
      <c r="X251" t="str">
        <f>INDEX(Map!$B$2:$B$86,MATCH(D251,Map!$A$2:$A$86,0),0)</f>
        <v>N/A</v>
      </c>
      <c r="Y251" s="7" t="str">
        <f>IF(INDEX(Map!$C$2:$C$86,MATCH(D251,Map!$A$2:$A$86,0),0)="","N/A",E251*INDEX(Map!$C$2:$C$86,MATCH(D251,Map!$A$2:$A$86,0),0))</f>
        <v>N/A</v>
      </c>
      <c r="Z251" s="7" t="str">
        <f>IF(INDEX(Map!$D$2:$D$86,MATCH(D251,Map!$A$2:$A$86,0),0)="","N/A",E251*INDEX(Map!$D$2:$D$86,MATCH(D251,Map!$A$2:$A$86,0),0))</f>
        <v>N/A</v>
      </c>
      <c r="AA251" t="str">
        <f>INDEX(Map!$E$2:$E$86,MATCH(D251,Map!$A$2:$A$86,0),0)</f>
        <v>NGCC</v>
      </c>
    </row>
    <row r="252" spans="1:27" x14ac:dyDescent="0.25">
      <c r="A252" s="1" t="s">
        <v>21</v>
      </c>
      <c r="B252" s="1" t="s">
        <v>109</v>
      </c>
      <c r="C252" s="1">
        <v>83</v>
      </c>
      <c r="D252" s="1" t="s">
        <v>106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3" t="str">
        <f t="shared" si="3"/>
        <v>2017Plan</v>
      </c>
      <c r="V252" s="2">
        <f>DATE(A252,INDEX(Map!$H$1:$H$12,MATCH(B252,Map!$G$1:$G$12,0),0),1)</f>
        <v>42430</v>
      </c>
      <c r="W252" t="str">
        <f>IF(AND(V252&gt;=Map!$K$2,V252&lt;=Map!$L$2),"Base",IF(AND(V252&gt;=Map!$K$3,V252&lt;=Map!$L$3),"Fcst","N/A"))</f>
        <v>N/A</v>
      </c>
      <c r="X252" t="str">
        <f>INDEX(Map!$B$2:$B$86,MATCH(D252,Map!$A$2:$A$86,0),0)</f>
        <v>N/A</v>
      </c>
      <c r="Y252" s="7" t="str">
        <f>IF(INDEX(Map!$C$2:$C$86,MATCH(D252,Map!$A$2:$A$86,0),0)="","N/A",E252*INDEX(Map!$C$2:$C$86,MATCH(D252,Map!$A$2:$A$86,0),0))</f>
        <v>N/A</v>
      </c>
      <c r="Z252" s="7" t="str">
        <f>IF(INDEX(Map!$D$2:$D$86,MATCH(D252,Map!$A$2:$A$86,0),0)="","N/A",E252*INDEX(Map!$D$2:$D$86,MATCH(D252,Map!$A$2:$A$86,0),0))</f>
        <v>N/A</v>
      </c>
      <c r="AA252" t="str">
        <f>INDEX(Map!$E$2:$E$86,MATCH(D252,Map!$A$2:$A$86,0),0)</f>
        <v>NGCC</v>
      </c>
    </row>
    <row r="253" spans="1:27" x14ac:dyDescent="0.25">
      <c r="A253" s="1" t="s">
        <v>21</v>
      </c>
      <c r="B253" s="1" t="s">
        <v>109</v>
      </c>
      <c r="C253" s="1">
        <v>84</v>
      </c>
      <c r="D253" s="1" t="s">
        <v>107</v>
      </c>
      <c r="E253" s="1">
        <v>5.3</v>
      </c>
      <c r="F253" s="1">
        <v>0</v>
      </c>
      <c r="G253" s="1">
        <v>4.3</v>
      </c>
      <c r="H253" s="1">
        <v>7</v>
      </c>
      <c r="I253" s="1">
        <v>57.5</v>
      </c>
      <c r="J253" s="1">
        <v>10900</v>
      </c>
      <c r="K253" s="1">
        <v>33</v>
      </c>
      <c r="L253" s="1">
        <v>339.9</v>
      </c>
      <c r="M253" s="1">
        <v>195</v>
      </c>
      <c r="N253" s="1">
        <v>0</v>
      </c>
      <c r="O253" s="1">
        <v>64</v>
      </c>
      <c r="P253" s="1">
        <v>0</v>
      </c>
      <c r="Q253" s="1">
        <v>3</v>
      </c>
      <c r="R253" s="1">
        <v>37.61</v>
      </c>
      <c r="S253" s="1">
        <v>49.73</v>
      </c>
      <c r="T253" s="1">
        <v>262</v>
      </c>
      <c r="U253" s="3" t="str">
        <f t="shared" si="3"/>
        <v>2017Plan</v>
      </c>
      <c r="V253" s="2">
        <f>DATE(A253,INDEX(Map!$H$1:$H$12,MATCH(B253,Map!$G$1:$G$12,0),0),1)</f>
        <v>42430</v>
      </c>
      <c r="W253" t="str">
        <f>IF(AND(V253&gt;=Map!$K$2,V253&lt;=Map!$L$2),"Base",IF(AND(V253&gt;=Map!$K$3,V253&lt;=Map!$L$3),"Fcst","N/A"))</f>
        <v>N/A</v>
      </c>
      <c r="X253" t="str">
        <f>INDEX(Map!$B$2:$B$86,MATCH(D253,Map!$A$2:$A$86,0),0)</f>
        <v>Bluegrass/EKPC</v>
      </c>
      <c r="Y253" s="7" t="str">
        <f>IF(INDEX(Map!$C$2:$C$86,MATCH(D253,Map!$A$2:$A$86,0),0)="","N/A",E253*INDEX(Map!$C$2:$C$86,MATCH(D253,Map!$A$2:$A$86,0),0))</f>
        <v>N/A</v>
      </c>
      <c r="Z253" s="7">
        <f>IF(INDEX(Map!$D$2:$D$86,MATCH(D253,Map!$A$2:$A$86,0),0)="","N/A",E253*INDEX(Map!$D$2:$D$86,MATCH(D253,Map!$A$2:$A$86,0),0))</f>
        <v>5.3</v>
      </c>
      <c r="AA253" t="str">
        <f>INDEX(Map!$E$2:$E$86,MATCH(D253,Map!$A$2:$A$86,0),0)</f>
        <v>SCCT</v>
      </c>
    </row>
    <row r="254" spans="1:27" x14ac:dyDescent="0.25">
      <c r="A254" s="1" t="s">
        <v>21</v>
      </c>
      <c r="B254" s="1" t="s">
        <v>110</v>
      </c>
      <c r="C254" s="1">
        <v>1</v>
      </c>
      <c r="D254" s="1" t="s">
        <v>23</v>
      </c>
      <c r="E254" s="1">
        <v>11.9</v>
      </c>
      <c r="F254" s="1">
        <v>0</v>
      </c>
      <c r="G254" s="1">
        <v>15.4</v>
      </c>
      <c r="H254" s="1">
        <v>2</v>
      </c>
      <c r="I254" s="1">
        <v>139.4</v>
      </c>
      <c r="J254" s="1">
        <v>11712</v>
      </c>
      <c r="K254" s="1">
        <v>296</v>
      </c>
      <c r="L254" s="1">
        <v>292.10000000000002</v>
      </c>
      <c r="M254" s="1">
        <v>407</v>
      </c>
      <c r="N254" s="1">
        <v>2</v>
      </c>
      <c r="O254" s="1">
        <v>27</v>
      </c>
      <c r="P254" s="1">
        <v>0</v>
      </c>
      <c r="Q254" s="1">
        <v>25</v>
      </c>
      <c r="R254" s="1">
        <v>36.299999999999997</v>
      </c>
      <c r="S254" s="1">
        <v>38.6</v>
      </c>
      <c r="T254" s="1">
        <v>459</v>
      </c>
      <c r="U254" s="3" t="str">
        <f t="shared" si="3"/>
        <v>2017Plan</v>
      </c>
      <c r="V254" s="2">
        <f>DATE(A254,INDEX(Map!$H$1:$H$12,MATCH(B254,Map!$G$1:$G$12,0),0),1)</f>
        <v>42461</v>
      </c>
      <c r="W254" t="str">
        <f>IF(AND(V254&gt;=Map!$K$2,V254&lt;=Map!$L$2),"Base",IF(AND(V254&gt;=Map!$K$3,V254&lt;=Map!$L$3),"Fcst","N/A"))</f>
        <v>N/A</v>
      </c>
      <c r="X254" t="str">
        <f>INDEX(Map!$B$2:$B$86,MATCH(D254,Map!$A$2:$A$86,0),0)</f>
        <v>Brown 1</v>
      </c>
      <c r="Y254" s="7">
        <f>IF(INDEX(Map!$C$2:$C$86,MATCH(D254,Map!$A$2:$A$86,0),0)="","N/A",E254*INDEX(Map!$C$2:$C$86,MATCH(D254,Map!$A$2:$A$86,0),0))</f>
        <v>11.9</v>
      </c>
      <c r="Z254" s="7" t="str">
        <f>IF(INDEX(Map!$D$2:$D$86,MATCH(D254,Map!$A$2:$A$86,0),0)="","N/A",E254*INDEX(Map!$D$2:$D$86,MATCH(D254,Map!$A$2:$A$86,0),0))</f>
        <v>N/A</v>
      </c>
      <c r="AA254" t="str">
        <f>INDEX(Map!$E$2:$E$86,MATCH(D254,Map!$A$2:$A$86,0),0)</f>
        <v>Coal</v>
      </c>
    </row>
    <row r="255" spans="1:27" x14ac:dyDescent="0.25">
      <c r="A255" s="1" t="s">
        <v>21</v>
      </c>
      <c r="B255" s="1" t="s">
        <v>110</v>
      </c>
      <c r="C255" s="1">
        <v>2</v>
      </c>
      <c r="D255" s="1" t="s">
        <v>24</v>
      </c>
      <c r="E255" s="1">
        <v>23.1</v>
      </c>
      <c r="F255" s="1">
        <v>0</v>
      </c>
      <c r="G255" s="1">
        <v>19.2</v>
      </c>
      <c r="H255" s="1">
        <v>3</v>
      </c>
      <c r="I255" s="1">
        <v>252.2</v>
      </c>
      <c r="J255" s="1">
        <v>10898</v>
      </c>
      <c r="K255" s="1">
        <v>353</v>
      </c>
      <c r="L255" s="1">
        <v>292.10000000000002</v>
      </c>
      <c r="M255" s="1">
        <v>737</v>
      </c>
      <c r="N255" s="1">
        <v>2</v>
      </c>
      <c r="O255" s="1">
        <v>30</v>
      </c>
      <c r="P255" s="1">
        <v>0</v>
      </c>
      <c r="Q255" s="1">
        <v>55</v>
      </c>
      <c r="R255" s="1">
        <v>34.19</v>
      </c>
      <c r="S255" s="1">
        <v>35.47</v>
      </c>
      <c r="T255" s="1">
        <v>821</v>
      </c>
      <c r="U255" s="3" t="str">
        <f t="shared" si="3"/>
        <v>2017Plan</v>
      </c>
      <c r="V255" s="2">
        <f>DATE(A255,INDEX(Map!$H$1:$H$12,MATCH(B255,Map!$G$1:$G$12,0),0),1)</f>
        <v>42461</v>
      </c>
      <c r="W255" t="str">
        <f>IF(AND(V255&gt;=Map!$K$2,V255&lt;=Map!$L$2),"Base",IF(AND(V255&gt;=Map!$K$3,V255&lt;=Map!$L$3),"Fcst","N/A"))</f>
        <v>N/A</v>
      </c>
      <c r="X255" t="str">
        <f>INDEX(Map!$B$2:$B$86,MATCH(D255,Map!$A$2:$A$86,0),0)</f>
        <v>Brown 2</v>
      </c>
      <c r="Y255" s="7">
        <f>IF(INDEX(Map!$C$2:$C$86,MATCH(D255,Map!$A$2:$A$86,0),0)="","N/A",E255*INDEX(Map!$C$2:$C$86,MATCH(D255,Map!$A$2:$A$86,0),0))</f>
        <v>23.1</v>
      </c>
      <c r="Z255" s="7" t="str">
        <f>IF(INDEX(Map!$D$2:$D$86,MATCH(D255,Map!$A$2:$A$86,0),0)="","N/A",E255*INDEX(Map!$D$2:$D$86,MATCH(D255,Map!$A$2:$A$86,0),0))</f>
        <v>N/A</v>
      </c>
      <c r="AA255" t="str">
        <f>INDEX(Map!$E$2:$E$86,MATCH(D255,Map!$A$2:$A$86,0),0)</f>
        <v>Coal</v>
      </c>
    </row>
    <row r="256" spans="1:27" x14ac:dyDescent="0.25">
      <c r="A256" s="1" t="s">
        <v>21</v>
      </c>
      <c r="B256" s="1" t="s">
        <v>110</v>
      </c>
      <c r="C256" s="1">
        <v>3</v>
      </c>
      <c r="D256" s="1" t="s">
        <v>25</v>
      </c>
      <c r="E256" s="1">
        <v>54.6</v>
      </c>
      <c r="F256" s="1">
        <v>0</v>
      </c>
      <c r="G256" s="1">
        <v>18.5</v>
      </c>
      <c r="H256" s="1">
        <v>3</v>
      </c>
      <c r="I256" s="1">
        <v>667.3</v>
      </c>
      <c r="J256" s="1">
        <v>12212</v>
      </c>
      <c r="K256" s="1">
        <v>354</v>
      </c>
      <c r="L256" s="1">
        <v>292</v>
      </c>
      <c r="M256" s="1">
        <v>1949</v>
      </c>
      <c r="N256" s="1">
        <v>3</v>
      </c>
      <c r="O256" s="1">
        <v>48</v>
      </c>
      <c r="P256" s="1">
        <v>0</v>
      </c>
      <c r="Q256" s="1">
        <v>166</v>
      </c>
      <c r="R256" s="1">
        <v>38.700000000000003</v>
      </c>
      <c r="S256" s="1">
        <v>39.590000000000003</v>
      </c>
      <c r="T256" s="1">
        <v>2164</v>
      </c>
      <c r="U256" s="3" t="str">
        <f t="shared" si="3"/>
        <v>2017Plan</v>
      </c>
      <c r="V256" s="2">
        <f>DATE(A256,INDEX(Map!$H$1:$H$12,MATCH(B256,Map!$G$1:$G$12,0),0),1)</f>
        <v>42461</v>
      </c>
      <c r="W256" t="str">
        <f>IF(AND(V256&gt;=Map!$K$2,V256&lt;=Map!$L$2),"Base",IF(AND(V256&gt;=Map!$K$3,V256&lt;=Map!$L$3),"Fcst","N/A"))</f>
        <v>N/A</v>
      </c>
      <c r="X256" t="str">
        <f>INDEX(Map!$B$2:$B$86,MATCH(D256,Map!$A$2:$A$86,0),0)</f>
        <v>Brown 3</v>
      </c>
      <c r="Y256" s="7">
        <f>IF(INDEX(Map!$C$2:$C$86,MATCH(D256,Map!$A$2:$A$86,0),0)="","N/A",E256*INDEX(Map!$C$2:$C$86,MATCH(D256,Map!$A$2:$A$86,0),0))</f>
        <v>54.6</v>
      </c>
      <c r="Z256" s="7" t="str">
        <f>IF(INDEX(Map!$D$2:$D$86,MATCH(D256,Map!$A$2:$A$86,0),0)="","N/A",E256*INDEX(Map!$D$2:$D$86,MATCH(D256,Map!$A$2:$A$86,0),0))</f>
        <v>N/A</v>
      </c>
      <c r="AA256" t="str">
        <f>INDEX(Map!$E$2:$E$86,MATCH(D256,Map!$A$2:$A$86,0),0)</f>
        <v>Coal</v>
      </c>
    </row>
    <row r="257" spans="1:27" x14ac:dyDescent="0.25">
      <c r="A257" s="1" t="s">
        <v>21</v>
      </c>
      <c r="B257" s="1" t="s">
        <v>110</v>
      </c>
      <c r="C257" s="1">
        <v>4</v>
      </c>
      <c r="D257" s="1" t="s">
        <v>26</v>
      </c>
      <c r="E257" s="1">
        <v>269.39999999999998</v>
      </c>
      <c r="F257" s="1">
        <v>0</v>
      </c>
      <c r="G257" s="1">
        <v>78.8</v>
      </c>
      <c r="H257" s="1">
        <v>3</v>
      </c>
      <c r="I257" s="1">
        <v>2826.4</v>
      </c>
      <c r="J257" s="1">
        <v>10491</v>
      </c>
      <c r="K257" s="1">
        <v>663</v>
      </c>
      <c r="L257" s="1">
        <v>220.5</v>
      </c>
      <c r="M257" s="1">
        <v>6234</v>
      </c>
      <c r="N257" s="1">
        <v>3</v>
      </c>
      <c r="O257" s="1">
        <v>48</v>
      </c>
      <c r="P257" s="1">
        <v>0</v>
      </c>
      <c r="Q257" s="1">
        <v>595</v>
      </c>
      <c r="R257" s="1">
        <v>25.35</v>
      </c>
      <c r="S257" s="1">
        <v>25.53</v>
      </c>
      <c r="T257" s="1">
        <v>6877</v>
      </c>
      <c r="U257" s="3" t="str">
        <f t="shared" si="3"/>
        <v>2017Plan</v>
      </c>
      <c r="V257" s="2">
        <f>DATE(A257,INDEX(Map!$H$1:$H$12,MATCH(B257,Map!$G$1:$G$12,0),0),1)</f>
        <v>42461</v>
      </c>
      <c r="W257" t="str">
        <f>IF(AND(V257&gt;=Map!$K$2,V257&lt;=Map!$L$2),"Base",IF(AND(V257&gt;=Map!$K$3,V257&lt;=Map!$L$3),"Fcst","N/A"))</f>
        <v>N/A</v>
      </c>
      <c r="X257" t="str">
        <f>INDEX(Map!$B$2:$B$86,MATCH(D257,Map!$A$2:$A$86,0),0)</f>
        <v>Ghent 1</v>
      </c>
      <c r="Y257" s="7">
        <f>IF(INDEX(Map!$C$2:$C$86,MATCH(D257,Map!$A$2:$A$86,0),0)="","N/A",E257*INDEX(Map!$C$2:$C$86,MATCH(D257,Map!$A$2:$A$86,0),0))</f>
        <v>269.39999999999998</v>
      </c>
      <c r="Z257" s="7" t="str">
        <f>IF(INDEX(Map!$D$2:$D$86,MATCH(D257,Map!$A$2:$A$86,0),0)="","N/A",E257*INDEX(Map!$D$2:$D$86,MATCH(D257,Map!$A$2:$A$86,0),0))</f>
        <v>N/A</v>
      </c>
      <c r="AA257" t="str">
        <f>INDEX(Map!$E$2:$E$86,MATCH(D257,Map!$A$2:$A$86,0),0)</f>
        <v>Coal</v>
      </c>
    </row>
    <row r="258" spans="1:27" x14ac:dyDescent="0.25">
      <c r="A258" s="1" t="s">
        <v>21</v>
      </c>
      <c r="B258" s="1" t="s">
        <v>110</v>
      </c>
      <c r="C258" s="1">
        <v>5</v>
      </c>
      <c r="D258" s="1" t="s">
        <v>27</v>
      </c>
      <c r="E258" s="1">
        <v>261.89999999999998</v>
      </c>
      <c r="F258" s="1">
        <v>0</v>
      </c>
      <c r="G258" s="1">
        <v>75.2</v>
      </c>
      <c r="H258" s="1">
        <v>2</v>
      </c>
      <c r="I258" s="1">
        <v>2720.4</v>
      </c>
      <c r="J258" s="1">
        <v>10387</v>
      </c>
      <c r="K258" s="1">
        <v>681</v>
      </c>
      <c r="L258" s="1">
        <v>220.5</v>
      </c>
      <c r="M258" s="1">
        <v>6000</v>
      </c>
      <c r="N258" s="1">
        <v>2</v>
      </c>
      <c r="O258" s="1">
        <v>29</v>
      </c>
      <c r="P258" s="1">
        <v>0</v>
      </c>
      <c r="Q258" s="1">
        <v>500</v>
      </c>
      <c r="R258" s="1">
        <v>24.82</v>
      </c>
      <c r="S258" s="1">
        <v>24.93</v>
      </c>
      <c r="T258" s="1">
        <v>6528</v>
      </c>
      <c r="U258" s="3" t="str">
        <f t="shared" si="3"/>
        <v>2017Plan</v>
      </c>
      <c r="V258" s="2">
        <f>DATE(A258,INDEX(Map!$H$1:$H$12,MATCH(B258,Map!$G$1:$G$12,0),0),1)</f>
        <v>42461</v>
      </c>
      <c r="W258" t="str">
        <f>IF(AND(V258&gt;=Map!$K$2,V258&lt;=Map!$L$2),"Base",IF(AND(V258&gt;=Map!$K$3,V258&lt;=Map!$L$3),"Fcst","N/A"))</f>
        <v>N/A</v>
      </c>
      <c r="X258" t="str">
        <f>INDEX(Map!$B$2:$B$86,MATCH(D258,Map!$A$2:$A$86,0),0)</f>
        <v>Ghent 2</v>
      </c>
      <c r="Y258" s="7">
        <f>IF(INDEX(Map!$C$2:$C$86,MATCH(D258,Map!$A$2:$A$86,0),0)="","N/A",E258*INDEX(Map!$C$2:$C$86,MATCH(D258,Map!$A$2:$A$86,0),0))</f>
        <v>261.89999999999998</v>
      </c>
      <c r="Z258" s="7" t="str">
        <f>IF(INDEX(Map!$D$2:$D$86,MATCH(D258,Map!$A$2:$A$86,0),0)="","N/A",E258*INDEX(Map!$D$2:$D$86,MATCH(D258,Map!$A$2:$A$86,0),0))</f>
        <v>N/A</v>
      </c>
      <c r="AA258" t="str">
        <f>INDEX(Map!$E$2:$E$86,MATCH(D258,Map!$A$2:$A$86,0),0)</f>
        <v>Coal</v>
      </c>
    </row>
    <row r="259" spans="1:27" x14ac:dyDescent="0.25">
      <c r="A259" s="1" t="s">
        <v>21</v>
      </c>
      <c r="B259" s="1" t="s">
        <v>110</v>
      </c>
      <c r="C259" s="1">
        <v>6</v>
      </c>
      <c r="D259" s="1" t="s">
        <v>28</v>
      </c>
      <c r="E259" s="1">
        <v>252.4</v>
      </c>
      <c r="F259" s="1">
        <v>0</v>
      </c>
      <c r="G259" s="1">
        <v>72.7</v>
      </c>
      <c r="H259" s="1">
        <v>2</v>
      </c>
      <c r="I259" s="1">
        <v>2816.5</v>
      </c>
      <c r="J259" s="1">
        <v>11158</v>
      </c>
      <c r="K259" s="1">
        <v>650</v>
      </c>
      <c r="L259" s="1">
        <v>220.6</v>
      </c>
      <c r="M259" s="1">
        <v>6212</v>
      </c>
      <c r="N259" s="1">
        <v>3</v>
      </c>
      <c r="O259" s="1">
        <v>47</v>
      </c>
      <c r="P259" s="1">
        <v>0</v>
      </c>
      <c r="Q259" s="1">
        <v>545</v>
      </c>
      <c r="R259" s="1">
        <v>26.77</v>
      </c>
      <c r="S259" s="1">
        <v>26.95</v>
      </c>
      <c r="T259" s="1">
        <v>6803</v>
      </c>
      <c r="U259" s="3" t="str">
        <f t="shared" si="3"/>
        <v>2017Plan</v>
      </c>
      <c r="V259" s="2">
        <f>DATE(A259,INDEX(Map!$H$1:$H$12,MATCH(B259,Map!$G$1:$G$12,0),0),1)</f>
        <v>42461</v>
      </c>
      <c r="W259" t="str">
        <f>IF(AND(V259&gt;=Map!$K$2,V259&lt;=Map!$L$2),"Base",IF(AND(V259&gt;=Map!$K$3,V259&lt;=Map!$L$3),"Fcst","N/A"))</f>
        <v>N/A</v>
      </c>
      <c r="X259" t="str">
        <f>INDEX(Map!$B$2:$B$86,MATCH(D259,Map!$A$2:$A$86,0),0)</f>
        <v>Ghent 3</v>
      </c>
      <c r="Y259" s="7">
        <f>IF(INDEX(Map!$C$2:$C$86,MATCH(D259,Map!$A$2:$A$86,0),0)="","N/A",E259*INDEX(Map!$C$2:$C$86,MATCH(D259,Map!$A$2:$A$86,0),0))</f>
        <v>252.4</v>
      </c>
      <c r="Z259" s="7" t="str">
        <f>IF(INDEX(Map!$D$2:$D$86,MATCH(D259,Map!$A$2:$A$86,0),0)="","N/A",E259*INDEX(Map!$D$2:$D$86,MATCH(D259,Map!$A$2:$A$86,0),0))</f>
        <v>N/A</v>
      </c>
      <c r="AA259" t="str">
        <f>INDEX(Map!$E$2:$E$86,MATCH(D259,Map!$A$2:$A$86,0),0)</f>
        <v>Coal</v>
      </c>
    </row>
    <row r="260" spans="1:27" x14ac:dyDescent="0.25">
      <c r="A260" s="1" t="s">
        <v>21</v>
      </c>
      <c r="B260" s="1" t="s">
        <v>110</v>
      </c>
      <c r="C260" s="1">
        <v>7</v>
      </c>
      <c r="D260" s="1" t="s">
        <v>29</v>
      </c>
      <c r="E260" s="1">
        <v>45.5</v>
      </c>
      <c r="F260" s="1">
        <v>0</v>
      </c>
      <c r="G260" s="1">
        <v>13.3</v>
      </c>
      <c r="H260" s="1">
        <v>2</v>
      </c>
      <c r="I260" s="1">
        <v>504.5</v>
      </c>
      <c r="J260" s="1">
        <v>11090</v>
      </c>
      <c r="K260" s="1">
        <v>127</v>
      </c>
      <c r="L260" s="1">
        <v>220.5</v>
      </c>
      <c r="M260" s="1">
        <v>1113</v>
      </c>
      <c r="N260" s="1">
        <v>4</v>
      </c>
      <c r="O260" s="1">
        <v>67</v>
      </c>
      <c r="P260" s="1">
        <v>0</v>
      </c>
      <c r="Q260" s="1">
        <v>109</v>
      </c>
      <c r="R260" s="1">
        <v>26.84</v>
      </c>
      <c r="S260" s="1">
        <v>28.32</v>
      </c>
      <c r="T260" s="1">
        <v>1288</v>
      </c>
      <c r="U260" s="3" t="str">
        <f t="shared" ref="U260:U323" si="4">U259</f>
        <v>2017Plan</v>
      </c>
      <c r="V260" s="2">
        <f>DATE(A260,INDEX(Map!$H$1:$H$12,MATCH(B260,Map!$G$1:$G$12,0),0),1)</f>
        <v>42461</v>
      </c>
      <c r="W260" t="str">
        <f>IF(AND(V260&gt;=Map!$K$2,V260&lt;=Map!$L$2),"Base",IF(AND(V260&gt;=Map!$K$3,V260&lt;=Map!$L$3),"Fcst","N/A"))</f>
        <v>N/A</v>
      </c>
      <c r="X260" t="str">
        <f>INDEX(Map!$B$2:$B$86,MATCH(D260,Map!$A$2:$A$86,0),0)</f>
        <v>Ghent 4</v>
      </c>
      <c r="Y260" s="7">
        <f>IF(INDEX(Map!$C$2:$C$86,MATCH(D260,Map!$A$2:$A$86,0),0)="","N/A",E260*INDEX(Map!$C$2:$C$86,MATCH(D260,Map!$A$2:$A$86,0),0))</f>
        <v>45.5</v>
      </c>
      <c r="Z260" s="7" t="str">
        <f>IF(INDEX(Map!$D$2:$D$86,MATCH(D260,Map!$A$2:$A$86,0),0)="","N/A",E260*INDEX(Map!$D$2:$D$86,MATCH(D260,Map!$A$2:$A$86,0),0))</f>
        <v>N/A</v>
      </c>
      <c r="AA260" t="str">
        <f>INDEX(Map!$E$2:$E$86,MATCH(D260,Map!$A$2:$A$86,0),0)</f>
        <v>Coal</v>
      </c>
    </row>
    <row r="261" spans="1:27" x14ac:dyDescent="0.25">
      <c r="A261" s="1" t="s">
        <v>21</v>
      </c>
      <c r="B261" s="1" t="s">
        <v>110</v>
      </c>
      <c r="C261" s="1">
        <v>8</v>
      </c>
      <c r="D261" s="1" t="s">
        <v>30</v>
      </c>
      <c r="E261" s="1">
        <v>146.9</v>
      </c>
      <c r="F261" s="1">
        <v>0</v>
      </c>
      <c r="G261" s="1">
        <v>68</v>
      </c>
      <c r="H261" s="1">
        <v>3</v>
      </c>
      <c r="I261" s="1">
        <v>1535.6</v>
      </c>
      <c r="J261" s="1">
        <v>10450</v>
      </c>
      <c r="K261" s="1">
        <v>666</v>
      </c>
      <c r="L261" s="1">
        <v>230.6</v>
      </c>
      <c r="M261" s="1">
        <v>3540</v>
      </c>
      <c r="N261" s="1">
        <v>6</v>
      </c>
      <c r="O261" s="1">
        <v>29</v>
      </c>
      <c r="P261" s="1">
        <v>0</v>
      </c>
      <c r="Q261" s="1">
        <v>208</v>
      </c>
      <c r="R261" s="1">
        <v>25.51</v>
      </c>
      <c r="S261" s="1">
        <v>25.71</v>
      </c>
      <c r="T261" s="1">
        <v>3778</v>
      </c>
      <c r="U261" s="3" t="str">
        <f t="shared" si="4"/>
        <v>2017Plan</v>
      </c>
      <c r="V261" s="2">
        <f>DATE(A261,INDEX(Map!$H$1:$H$12,MATCH(B261,Map!$G$1:$G$12,0),0),1)</f>
        <v>42461</v>
      </c>
      <c r="W261" t="str">
        <f>IF(AND(V261&gt;=Map!$K$2,V261&lt;=Map!$L$2),"Base",IF(AND(V261&gt;=Map!$K$3,V261&lt;=Map!$L$3),"Fcst","N/A"))</f>
        <v>N/A</v>
      </c>
      <c r="X261" t="str">
        <f>INDEX(Map!$B$2:$B$86,MATCH(D261,Map!$A$2:$A$86,0),0)</f>
        <v>Mill Creek 1</v>
      </c>
      <c r="Y261" s="7" t="str">
        <f>IF(INDEX(Map!$C$2:$C$86,MATCH(D261,Map!$A$2:$A$86,0),0)="","N/A",E261*INDEX(Map!$C$2:$C$86,MATCH(D261,Map!$A$2:$A$86,0),0))</f>
        <v>N/A</v>
      </c>
      <c r="Z261" s="7">
        <f>IF(INDEX(Map!$D$2:$D$86,MATCH(D261,Map!$A$2:$A$86,0),0)="","N/A",E261*INDEX(Map!$D$2:$D$86,MATCH(D261,Map!$A$2:$A$86,0),0))</f>
        <v>146.9</v>
      </c>
      <c r="AA261" t="str">
        <f>INDEX(Map!$E$2:$E$86,MATCH(D261,Map!$A$2:$A$86,0),0)</f>
        <v>Coal</v>
      </c>
    </row>
    <row r="262" spans="1:27" x14ac:dyDescent="0.25">
      <c r="A262" s="1" t="s">
        <v>21</v>
      </c>
      <c r="B262" s="1" t="s">
        <v>110</v>
      </c>
      <c r="C262" s="1">
        <v>9</v>
      </c>
      <c r="D262" s="1" t="s">
        <v>31</v>
      </c>
      <c r="E262" s="1">
        <v>148.4</v>
      </c>
      <c r="F262" s="1">
        <v>0</v>
      </c>
      <c r="G262" s="1">
        <v>69.599999999999994</v>
      </c>
      <c r="H262" s="1">
        <v>3</v>
      </c>
      <c r="I262" s="1">
        <v>1589.6</v>
      </c>
      <c r="J262" s="1">
        <v>10710</v>
      </c>
      <c r="K262" s="1">
        <v>670</v>
      </c>
      <c r="L262" s="1">
        <v>230.5</v>
      </c>
      <c r="M262" s="1">
        <v>3665</v>
      </c>
      <c r="N262" s="1">
        <v>6</v>
      </c>
      <c r="O262" s="1">
        <v>29</v>
      </c>
      <c r="P262" s="1">
        <v>0</v>
      </c>
      <c r="Q262" s="1">
        <v>213</v>
      </c>
      <c r="R262" s="1">
        <v>26.13</v>
      </c>
      <c r="S262" s="1">
        <v>26.32</v>
      </c>
      <c r="T262" s="1">
        <v>3907</v>
      </c>
      <c r="U262" s="3" t="str">
        <f t="shared" si="4"/>
        <v>2017Plan</v>
      </c>
      <c r="V262" s="2">
        <f>DATE(A262,INDEX(Map!$H$1:$H$12,MATCH(B262,Map!$G$1:$G$12,0),0),1)</f>
        <v>42461</v>
      </c>
      <c r="W262" t="str">
        <f>IF(AND(V262&gt;=Map!$K$2,V262&lt;=Map!$L$2),"Base",IF(AND(V262&gt;=Map!$K$3,V262&lt;=Map!$L$3),"Fcst","N/A"))</f>
        <v>N/A</v>
      </c>
      <c r="X262" t="str">
        <f>INDEX(Map!$B$2:$B$86,MATCH(D262,Map!$A$2:$A$86,0),0)</f>
        <v>Mill Creek 2</v>
      </c>
      <c r="Y262" s="7" t="str">
        <f>IF(INDEX(Map!$C$2:$C$86,MATCH(D262,Map!$A$2:$A$86,0),0)="","N/A",E262*INDEX(Map!$C$2:$C$86,MATCH(D262,Map!$A$2:$A$86,0),0))</f>
        <v>N/A</v>
      </c>
      <c r="Z262" s="7">
        <f>IF(INDEX(Map!$D$2:$D$86,MATCH(D262,Map!$A$2:$A$86,0),0)="","N/A",E262*INDEX(Map!$D$2:$D$86,MATCH(D262,Map!$A$2:$A$86,0),0))</f>
        <v>148.4</v>
      </c>
      <c r="AA262" t="str">
        <f>INDEX(Map!$E$2:$E$86,MATCH(D262,Map!$A$2:$A$86,0),0)</f>
        <v>Coal</v>
      </c>
    </row>
    <row r="263" spans="1:27" x14ac:dyDescent="0.25">
      <c r="A263" s="1" t="s">
        <v>21</v>
      </c>
      <c r="B263" s="1" t="s">
        <v>110</v>
      </c>
      <c r="C263" s="1">
        <v>10</v>
      </c>
      <c r="D263" s="1" t="s">
        <v>32</v>
      </c>
      <c r="E263" s="1">
        <v>56.5</v>
      </c>
      <c r="F263" s="1">
        <v>0</v>
      </c>
      <c r="G263" s="1">
        <v>20</v>
      </c>
      <c r="H263" s="1">
        <v>1</v>
      </c>
      <c r="I263" s="1">
        <v>593.70000000000005</v>
      </c>
      <c r="J263" s="1">
        <v>10499</v>
      </c>
      <c r="K263" s="1">
        <v>179</v>
      </c>
      <c r="L263" s="1">
        <v>230.6</v>
      </c>
      <c r="M263" s="1">
        <v>1369</v>
      </c>
      <c r="N263" s="1">
        <v>6</v>
      </c>
      <c r="O263" s="1">
        <v>27</v>
      </c>
      <c r="P263" s="1">
        <v>0</v>
      </c>
      <c r="Q263" s="1">
        <v>68</v>
      </c>
      <c r="R263" s="1">
        <v>25.41</v>
      </c>
      <c r="S263" s="1">
        <v>25.89</v>
      </c>
      <c r="T263" s="1">
        <v>1464</v>
      </c>
      <c r="U263" s="3" t="str">
        <f t="shared" si="4"/>
        <v>2017Plan</v>
      </c>
      <c r="V263" s="2">
        <f>DATE(A263,INDEX(Map!$H$1:$H$12,MATCH(B263,Map!$G$1:$G$12,0),0),1)</f>
        <v>42461</v>
      </c>
      <c r="W263" t="str">
        <f>IF(AND(V263&gt;=Map!$K$2,V263&lt;=Map!$L$2),"Base",IF(AND(V263&gt;=Map!$K$3,V263&lt;=Map!$L$3),"Fcst","N/A"))</f>
        <v>N/A</v>
      </c>
      <c r="X263" t="str">
        <f>INDEX(Map!$B$2:$B$86,MATCH(D263,Map!$A$2:$A$86,0),0)</f>
        <v>Mill Creek 3</v>
      </c>
      <c r="Y263" s="7" t="str">
        <f>IF(INDEX(Map!$C$2:$C$86,MATCH(D263,Map!$A$2:$A$86,0),0)="","N/A",E263*INDEX(Map!$C$2:$C$86,MATCH(D263,Map!$A$2:$A$86,0),0))</f>
        <v>N/A</v>
      </c>
      <c r="Z263" s="7">
        <f>IF(INDEX(Map!$D$2:$D$86,MATCH(D263,Map!$A$2:$A$86,0),0)="","N/A",E263*INDEX(Map!$D$2:$D$86,MATCH(D263,Map!$A$2:$A$86,0),0))</f>
        <v>56.5</v>
      </c>
      <c r="AA263" t="str">
        <f>INDEX(Map!$E$2:$E$86,MATCH(D263,Map!$A$2:$A$86,0),0)</f>
        <v>Coal</v>
      </c>
    </row>
    <row r="264" spans="1:27" x14ac:dyDescent="0.25">
      <c r="A264" s="1" t="s">
        <v>21</v>
      </c>
      <c r="B264" s="1" t="s">
        <v>110</v>
      </c>
      <c r="C264" s="1">
        <v>11</v>
      </c>
      <c r="D264" s="1" t="s">
        <v>33</v>
      </c>
      <c r="E264" s="1">
        <v>236.8</v>
      </c>
      <c r="F264" s="1">
        <v>0</v>
      </c>
      <c r="G264" s="1">
        <v>68.2</v>
      </c>
      <c r="H264" s="1">
        <v>2</v>
      </c>
      <c r="I264" s="1">
        <v>2472.4</v>
      </c>
      <c r="J264" s="1">
        <v>10442</v>
      </c>
      <c r="K264" s="1">
        <v>628</v>
      </c>
      <c r="L264" s="1">
        <v>230.6</v>
      </c>
      <c r="M264" s="1">
        <v>5700</v>
      </c>
      <c r="N264" s="1">
        <v>19</v>
      </c>
      <c r="O264" s="1">
        <v>86</v>
      </c>
      <c r="P264" s="1">
        <v>0</v>
      </c>
      <c r="Q264" s="1">
        <v>429</v>
      </c>
      <c r="R264" s="1">
        <v>25.89</v>
      </c>
      <c r="S264" s="1">
        <v>26.25</v>
      </c>
      <c r="T264" s="1">
        <v>6214</v>
      </c>
      <c r="U264" s="3" t="str">
        <f t="shared" si="4"/>
        <v>2017Plan</v>
      </c>
      <c r="V264" s="2">
        <f>DATE(A264,INDEX(Map!$H$1:$H$12,MATCH(B264,Map!$G$1:$G$12,0),0),1)</f>
        <v>42461</v>
      </c>
      <c r="W264" t="str">
        <f>IF(AND(V264&gt;=Map!$K$2,V264&lt;=Map!$L$2),"Base",IF(AND(V264&gt;=Map!$K$3,V264&lt;=Map!$L$3),"Fcst","N/A"))</f>
        <v>N/A</v>
      </c>
      <c r="X264" t="str">
        <f>INDEX(Map!$B$2:$B$86,MATCH(D264,Map!$A$2:$A$86,0),0)</f>
        <v>Mill Creek 4</v>
      </c>
      <c r="Y264" s="7" t="str">
        <f>IF(INDEX(Map!$C$2:$C$86,MATCH(D264,Map!$A$2:$A$86,0),0)="","N/A",E264*INDEX(Map!$C$2:$C$86,MATCH(D264,Map!$A$2:$A$86,0),0))</f>
        <v>N/A</v>
      </c>
      <c r="Z264" s="7">
        <f>IF(INDEX(Map!$D$2:$D$86,MATCH(D264,Map!$A$2:$A$86,0),0)="","N/A",E264*INDEX(Map!$D$2:$D$86,MATCH(D264,Map!$A$2:$A$86,0),0))</f>
        <v>236.8</v>
      </c>
      <c r="AA264" t="str">
        <f>INDEX(Map!$E$2:$E$86,MATCH(D264,Map!$A$2:$A$86,0),0)</f>
        <v>Coal</v>
      </c>
    </row>
    <row r="265" spans="1:27" x14ac:dyDescent="0.25">
      <c r="A265" s="1" t="s">
        <v>21</v>
      </c>
      <c r="B265" s="1" t="s">
        <v>110</v>
      </c>
      <c r="C265" s="1">
        <v>12</v>
      </c>
      <c r="D265" s="1" t="s">
        <v>34</v>
      </c>
      <c r="E265" s="1">
        <v>206.1</v>
      </c>
      <c r="F265" s="1">
        <v>0</v>
      </c>
      <c r="G265" s="1">
        <v>77.400000000000006</v>
      </c>
      <c r="H265" s="1">
        <v>2</v>
      </c>
      <c r="I265" s="1">
        <v>2195.1</v>
      </c>
      <c r="J265" s="1">
        <v>10652</v>
      </c>
      <c r="K265" s="1">
        <v>659</v>
      </c>
      <c r="L265" s="1">
        <v>225.9</v>
      </c>
      <c r="M265" s="1">
        <v>4959</v>
      </c>
      <c r="N265" s="1">
        <v>7</v>
      </c>
      <c r="O265" s="1">
        <v>101</v>
      </c>
      <c r="P265" s="1">
        <v>0</v>
      </c>
      <c r="Q265" s="1">
        <v>398</v>
      </c>
      <c r="R265" s="1">
        <v>26</v>
      </c>
      <c r="S265" s="1">
        <v>26.49</v>
      </c>
      <c r="T265" s="1">
        <v>5458</v>
      </c>
      <c r="U265" s="3" t="str">
        <f t="shared" si="4"/>
        <v>2017Plan</v>
      </c>
      <c r="V265" s="2">
        <f>DATE(A265,INDEX(Map!$H$1:$H$12,MATCH(B265,Map!$G$1:$G$12,0),0),1)</f>
        <v>42461</v>
      </c>
      <c r="W265" t="str">
        <f>IF(AND(V265&gt;=Map!$K$2,V265&lt;=Map!$L$2),"Base",IF(AND(V265&gt;=Map!$K$3,V265&lt;=Map!$L$3),"Fcst","N/A"))</f>
        <v>N/A</v>
      </c>
      <c r="X265" t="str">
        <f>INDEX(Map!$B$2:$B$86,MATCH(D265,Map!$A$2:$A$86,0),0)</f>
        <v>Trimble County 1</v>
      </c>
      <c r="Y265" s="7" t="str">
        <f>IF(INDEX(Map!$C$2:$C$86,MATCH(D265,Map!$A$2:$A$86,0),0)="","N/A",E265*INDEX(Map!$C$2:$C$86,MATCH(D265,Map!$A$2:$A$86,0),0))</f>
        <v>N/A</v>
      </c>
      <c r="Z265" s="7">
        <f>IF(INDEX(Map!$D$2:$D$86,MATCH(D265,Map!$A$2:$A$86,0),0)="","N/A",E265*INDEX(Map!$D$2:$D$86,MATCH(D265,Map!$A$2:$A$86,0),0))</f>
        <v>206.1</v>
      </c>
      <c r="AA265" t="str">
        <f>INDEX(Map!$E$2:$E$86,MATCH(D265,Map!$A$2:$A$86,0),0)</f>
        <v>Coal</v>
      </c>
    </row>
    <row r="266" spans="1:27" x14ac:dyDescent="0.25">
      <c r="A266" s="1" t="s">
        <v>21</v>
      </c>
      <c r="B266" s="1" t="s">
        <v>110</v>
      </c>
      <c r="C266" s="1">
        <v>13</v>
      </c>
      <c r="D266" s="1" t="s">
        <v>35</v>
      </c>
      <c r="E266" s="1">
        <v>49.1</v>
      </c>
      <c r="F266" s="1">
        <v>0</v>
      </c>
      <c r="G266" s="1">
        <v>12.2</v>
      </c>
      <c r="H266" s="1">
        <v>2</v>
      </c>
      <c r="I266" s="1">
        <v>452.7</v>
      </c>
      <c r="J266" s="1">
        <v>9226</v>
      </c>
      <c r="K266" s="1">
        <v>108</v>
      </c>
      <c r="L266" s="1">
        <v>227.3</v>
      </c>
      <c r="M266" s="1">
        <v>1029</v>
      </c>
      <c r="N266" s="1">
        <v>21</v>
      </c>
      <c r="O266" s="1">
        <v>317</v>
      </c>
      <c r="P266" s="1">
        <v>0</v>
      </c>
      <c r="Q266" s="1">
        <v>84</v>
      </c>
      <c r="R266" s="1">
        <v>22.68</v>
      </c>
      <c r="S266" s="1">
        <v>29.13</v>
      </c>
      <c r="T266" s="1">
        <v>1429</v>
      </c>
      <c r="U266" s="3" t="str">
        <f t="shared" si="4"/>
        <v>2017Plan</v>
      </c>
      <c r="V266" s="2">
        <f>DATE(A266,INDEX(Map!$H$1:$H$12,MATCH(B266,Map!$G$1:$G$12,0),0),1)</f>
        <v>42461</v>
      </c>
      <c r="W266" t="str">
        <f>IF(AND(V266&gt;=Map!$K$2,V266&lt;=Map!$L$2),"Base",IF(AND(V266&gt;=Map!$K$3,V266&lt;=Map!$L$3),"Fcst","N/A"))</f>
        <v>N/A</v>
      </c>
      <c r="X266" t="str">
        <f>INDEX(Map!$B$2:$B$86,MATCH(D266,Map!$A$2:$A$86,0),0)</f>
        <v>Trimble County 2</v>
      </c>
      <c r="Y266" s="7">
        <f>IF(INDEX(Map!$C$2:$C$86,MATCH(D266,Map!$A$2:$A$86,0),0)="","N/A",E266*INDEX(Map!$C$2:$C$86,MATCH(D266,Map!$A$2:$A$86,0),0))</f>
        <v>39.771000000000001</v>
      </c>
      <c r="Z266" s="7">
        <f>IF(INDEX(Map!$D$2:$D$86,MATCH(D266,Map!$A$2:$A$86,0),0)="","N/A",E266*INDEX(Map!$D$2:$D$86,MATCH(D266,Map!$A$2:$A$86,0),0))</f>
        <v>9.3290000000000006</v>
      </c>
      <c r="AA266" t="str">
        <f>INDEX(Map!$E$2:$E$86,MATCH(D266,Map!$A$2:$A$86,0),0)</f>
        <v>Coal</v>
      </c>
    </row>
    <row r="267" spans="1:27" x14ac:dyDescent="0.25">
      <c r="A267" s="1" t="s">
        <v>21</v>
      </c>
      <c r="B267" s="1" t="s">
        <v>110</v>
      </c>
      <c r="C267" s="1">
        <v>14</v>
      </c>
      <c r="D267" s="1" t="s">
        <v>36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3" t="str">
        <f t="shared" si="4"/>
        <v>2017Plan</v>
      </c>
      <c r="V267" s="2">
        <f>DATE(A267,INDEX(Map!$H$1:$H$12,MATCH(B267,Map!$G$1:$G$12,0),0),1)</f>
        <v>42461</v>
      </c>
      <c r="W267" t="str">
        <f>IF(AND(V267&gt;=Map!$K$2,V267&lt;=Map!$L$2),"Base",IF(AND(V267&gt;=Map!$K$3,V267&lt;=Map!$L$3),"Fcst","N/A"))</f>
        <v>N/A</v>
      </c>
      <c r="X267" t="str">
        <f>INDEX(Map!$B$2:$B$86,MATCH(D267,Map!$A$2:$A$86,0),0)</f>
        <v>Cane Run 7</v>
      </c>
      <c r="Y267" s="7">
        <f>IF(INDEX(Map!$C$2:$C$86,MATCH(D267,Map!$A$2:$A$86,0),0)="","N/A",E267*INDEX(Map!$C$2:$C$86,MATCH(D267,Map!$A$2:$A$86,0),0))</f>
        <v>0</v>
      </c>
      <c r="Z267" s="7">
        <f>IF(INDEX(Map!$D$2:$D$86,MATCH(D267,Map!$A$2:$A$86,0),0)="","N/A",E267*INDEX(Map!$D$2:$D$86,MATCH(D267,Map!$A$2:$A$86,0),0))</f>
        <v>0</v>
      </c>
      <c r="AA267" t="str">
        <f>INDEX(Map!$E$2:$E$86,MATCH(D267,Map!$A$2:$A$86,0),0)</f>
        <v>NGCC</v>
      </c>
    </row>
    <row r="268" spans="1:27" x14ac:dyDescent="0.25">
      <c r="A268" s="1" t="s">
        <v>21</v>
      </c>
      <c r="B268" s="1" t="s">
        <v>110</v>
      </c>
      <c r="C268" s="1">
        <v>15</v>
      </c>
      <c r="D268" s="1" t="s">
        <v>37</v>
      </c>
      <c r="E268" s="1">
        <v>435.8</v>
      </c>
      <c r="F268" s="1">
        <v>0</v>
      </c>
      <c r="G268" s="1">
        <v>87.6</v>
      </c>
      <c r="H268" s="1">
        <v>2</v>
      </c>
      <c r="I268" s="1">
        <v>2956.1</v>
      </c>
      <c r="J268" s="1">
        <v>6783</v>
      </c>
      <c r="K268" s="1">
        <v>636</v>
      </c>
      <c r="L268" s="1">
        <v>319.60000000000002</v>
      </c>
      <c r="M268" s="1">
        <v>9449</v>
      </c>
      <c r="N268" s="1">
        <v>6</v>
      </c>
      <c r="O268" s="1">
        <v>18</v>
      </c>
      <c r="P268" s="1">
        <v>0</v>
      </c>
      <c r="Q268" s="1">
        <v>502</v>
      </c>
      <c r="R268" s="1">
        <v>22.83</v>
      </c>
      <c r="S268" s="1">
        <v>22.87</v>
      </c>
      <c r="T268" s="1">
        <v>9968</v>
      </c>
      <c r="U268" s="3" t="str">
        <f t="shared" si="4"/>
        <v>2017Plan</v>
      </c>
      <c r="V268" s="2">
        <f>DATE(A268,INDEX(Map!$H$1:$H$12,MATCH(B268,Map!$G$1:$G$12,0),0),1)</f>
        <v>42461</v>
      </c>
      <c r="W268" t="str">
        <f>IF(AND(V268&gt;=Map!$K$2,V268&lt;=Map!$L$2),"Base",IF(AND(V268&gt;=Map!$K$3,V268&lt;=Map!$L$3),"Fcst","N/A"))</f>
        <v>N/A</v>
      </c>
      <c r="X268" t="str">
        <f>INDEX(Map!$B$2:$B$86,MATCH(D268,Map!$A$2:$A$86,0),0)</f>
        <v>Cane Run 7</v>
      </c>
      <c r="Y268" s="7">
        <f>IF(INDEX(Map!$C$2:$C$86,MATCH(D268,Map!$A$2:$A$86,0),0)="","N/A",E268*INDEX(Map!$C$2:$C$86,MATCH(D268,Map!$A$2:$A$86,0),0))</f>
        <v>339.92400000000004</v>
      </c>
      <c r="Z268" s="7">
        <f>IF(INDEX(Map!$D$2:$D$86,MATCH(D268,Map!$A$2:$A$86,0),0)="","N/A",E268*INDEX(Map!$D$2:$D$86,MATCH(D268,Map!$A$2:$A$86,0),0))</f>
        <v>95.876000000000005</v>
      </c>
      <c r="AA268" t="str">
        <f>INDEX(Map!$E$2:$E$86,MATCH(D268,Map!$A$2:$A$86,0),0)</f>
        <v>NGCC</v>
      </c>
    </row>
    <row r="269" spans="1:27" x14ac:dyDescent="0.25">
      <c r="A269" s="1" t="s">
        <v>21</v>
      </c>
      <c r="B269" s="1" t="s">
        <v>110</v>
      </c>
      <c r="C269" s="1">
        <v>16</v>
      </c>
      <c r="D269" s="1" t="s">
        <v>38</v>
      </c>
      <c r="E269" s="1">
        <v>5.3</v>
      </c>
      <c r="F269" s="1">
        <v>0</v>
      </c>
      <c r="G269" s="1">
        <v>6.1</v>
      </c>
      <c r="H269" s="1">
        <v>4</v>
      </c>
      <c r="I269" s="1">
        <v>75.5</v>
      </c>
      <c r="J269" s="1">
        <v>14226</v>
      </c>
      <c r="K269" s="1">
        <v>76</v>
      </c>
      <c r="L269" s="1">
        <v>321.39999999999998</v>
      </c>
      <c r="M269" s="1">
        <v>243</v>
      </c>
      <c r="N269" s="1">
        <v>0</v>
      </c>
      <c r="O269" s="1">
        <v>1</v>
      </c>
      <c r="P269" s="1">
        <v>0</v>
      </c>
      <c r="Q269" s="1">
        <v>0</v>
      </c>
      <c r="R269" s="1">
        <v>45.72</v>
      </c>
      <c r="S269" s="1">
        <v>45.9</v>
      </c>
      <c r="T269" s="1">
        <v>244</v>
      </c>
      <c r="U269" s="3" t="str">
        <f t="shared" si="4"/>
        <v>2017Plan</v>
      </c>
      <c r="V269" s="2">
        <f>DATE(A269,INDEX(Map!$H$1:$H$12,MATCH(B269,Map!$G$1:$G$12,0),0),1)</f>
        <v>42461</v>
      </c>
      <c r="W269" t="str">
        <f>IF(AND(V269&gt;=Map!$K$2,V269&lt;=Map!$L$2),"Base",IF(AND(V269&gt;=Map!$K$3,V269&lt;=Map!$L$3),"Fcst","N/A"))</f>
        <v>N/A</v>
      </c>
      <c r="X269" t="str">
        <f>INDEX(Map!$B$2:$B$86,MATCH(D269,Map!$A$2:$A$86,0),0)</f>
        <v>Brown 5</v>
      </c>
      <c r="Y269" s="7">
        <f>IF(INDEX(Map!$C$2:$C$86,MATCH(D269,Map!$A$2:$A$86,0),0)="","N/A",E269*INDEX(Map!$C$2:$C$86,MATCH(D269,Map!$A$2:$A$86,0),0))</f>
        <v>2.4909999999999997</v>
      </c>
      <c r="Z269" s="7">
        <f>IF(INDEX(Map!$D$2:$D$86,MATCH(D269,Map!$A$2:$A$86,0),0)="","N/A",E269*INDEX(Map!$D$2:$D$86,MATCH(D269,Map!$A$2:$A$86,0),0))</f>
        <v>2.8090000000000002</v>
      </c>
      <c r="AA269" t="str">
        <f>INDEX(Map!$E$2:$E$86,MATCH(D269,Map!$A$2:$A$86,0),0)</f>
        <v>SCCT</v>
      </c>
    </row>
    <row r="270" spans="1:27" x14ac:dyDescent="0.25">
      <c r="A270" s="1" t="s">
        <v>21</v>
      </c>
      <c r="B270" s="1" t="s">
        <v>110</v>
      </c>
      <c r="C270" s="1">
        <v>17</v>
      </c>
      <c r="D270" s="1" t="s">
        <v>39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3" t="str">
        <f t="shared" si="4"/>
        <v>2017Plan</v>
      </c>
      <c r="V270" s="2">
        <f>DATE(A270,INDEX(Map!$H$1:$H$12,MATCH(B270,Map!$G$1:$G$12,0),0),1)</f>
        <v>42461</v>
      </c>
      <c r="W270" t="str">
        <f>IF(AND(V270&gt;=Map!$K$2,V270&lt;=Map!$L$2),"Base",IF(AND(V270&gt;=Map!$K$3,V270&lt;=Map!$L$3),"Fcst","N/A"))</f>
        <v>N/A</v>
      </c>
      <c r="X270" t="str">
        <f>INDEX(Map!$B$2:$B$86,MATCH(D270,Map!$A$2:$A$86,0),0)</f>
        <v>Brown 5</v>
      </c>
      <c r="Y270" s="7">
        <f>IF(INDEX(Map!$C$2:$C$86,MATCH(D270,Map!$A$2:$A$86,0),0)="","N/A",E270*INDEX(Map!$C$2:$C$86,MATCH(D270,Map!$A$2:$A$86,0),0))</f>
        <v>0</v>
      </c>
      <c r="Z270" s="7">
        <f>IF(INDEX(Map!$D$2:$D$86,MATCH(D270,Map!$A$2:$A$86,0),0)="","N/A",E270*INDEX(Map!$D$2:$D$86,MATCH(D270,Map!$A$2:$A$86,0),0))</f>
        <v>0</v>
      </c>
      <c r="AA270" t="str">
        <f>INDEX(Map!$E$2:$E$86,MATCH(D270,Map!$A$2:$A$86,0),0)</f>
        <v>SCCT</v>
      </c>
    </row>
    <row r="271" spans="1:27" x14ac:dyDescent="0.25">
      <c r="A271" s="1" t="s">
        <v>21</v>
      </c>
      <c r="B271" s="1" t="s">
        <v>110</v>
      </c>
      <c r="C271" s="1">
        <v>18</v>
      </c>
      <c r="D271" s="1" t="s">
        <v>40</v>
      </c>
      <c r="E271" s="1">
        <v>0.7</v>
      </c>
      <c r="F271" s="1">
        <v>0</v>
      </c>
      <c r="G271" s="1">
        <v>0.6</v>
      </c>
      <c r="H271" s="1">
        <v>1</v>
      </c>
      <c r="I271" s="1">
        <v>8.3000000000000007</v>
      </c>
      <c r="J271" s="1">
        <v>11370</v>
      </c>
      <c r="K271" s="1">
        <v>6</v>
      </c>
      <c r="L271" s="1">
        <v>321.39999999999998</v>
      </c>
      <c r="M271" s="1">
        <v>27</v>
      </c>
      <c r="N271" s="1">
        <v>0</v>
      </c>
      <c r="O271" s="1">
        <v>1</v>
      </c>
      <c r="P271" s="1">
        <v>0</v>
      </c>
      <c r="Q271" s="1">
        <v>0</v>
      </c>
      <c r="R271" s="1">
        <v>36.54</v>
      </c>
      <c r="S271" s="1">
        <v>37.619999999999997</v>
      </c>
      <c r="T271" s="1">
        <v>28</v>
      </c>
      <c r="U271" s="3" t="str">
        <f t="shared" si="4"/>
        <v>2017Plan</v>
      </c>
      <c r="V271" s="2">
        <f>DATE(A271,INDEX(Map!$H$1:$H$12,MATCH(B271,Map!$G$1:$G$12,0),0),1)</f>
        <v>42461</v>
      </c>
      <c r="W271" t="str">
        <f>IF(AND(V271&gt;=Map!$K$2,V271&lt;=Map!$L$2),"Base",IF(AND(V271&gt;=Map!$K$3,V271&lt;=Map!$L$3),"Fcst","N/A"))</f>
        <v>N/A</v>
      </c>
      <c r="X271" t="str">
        <f>INDEX(Map!$B$2:$B$86,MATCH(D271,Map!$A$2:$A$86,0),0)</f>
        <v>Brown 6</v>
      </c>
      <c r="Y271" s="7">
        <f>IF(INDEX(Map!$C$2:$C$86,MATCH(D271,Map!$A$2:$A$86,0),0)="","N/A",E271*INDEX(Map!$C$2:$C$86,MATCH(D271,Map!$A$2:$A$86,0),0))</f>
        <v>0.434</v>
      </c>
      <c r="Z271" s="7">
        <f>IF(INDEX(Map!$D$2:$D$86,MATCH(D271,Map!$A$2:$A$86,0),0)="","N/A",E271*INDEX(Map!$D$2:$D$86,MATCH(D271,Map!$A$2:$A$86,0),0))</f>
        <v>0.26599999999999996</v>
      </c>
      <c r="AA271" t="str">
        <f>INDEX(Map!$E$2:$E$86,MATCH(D271,Map!$A$2:$A$86,0),0)</f>
        <v>SCCT</v>
      </c>
    </row>
    <row r="272" spans="1:27" x14ac:dyDescent="0.25">
      <c r="A272" s="1" t="s">
        <v>21</v>
      </c>
      <c r="B272" s="1" t="s">
        <v>110</v>
      </c>
      <c r="C272" s="1">
        <v>19</v>
      </c>
      <c r="D272" s="1" t="s">
        <v>41</v>
      </c>
      <c r="E272" s="1">
        <v>0.7</v>
      </c>
      <c r="F272" s="1">
        <v>0</v>
      </c>
      <c r="G272" s="1">
        <v>0.6</v>
      </c>
      <c r="H272" s="1">
        <v>1</v>
      </c>
      <c r="I272" s="1">
        <v>7.3</v>
      </c>
      <c r="J272" s="1">
        <v>11120</v>
      </c>
      <c r="K272" s="1">
        <v>5</v>
      </c>
      <c r="L272" s="1">
        <v>321.39999999999998</v>
      </c>
      <c r="M272" s="1">
        <v>23</v>
      </c>
      <c r="N272" s="1">
        <v>0</v>
      </c>
      <c r="O272" s="1">
        <v>1</v>
      </c>
      <c r="P272" s="1">
        <v>0</v>
      </c>
      <c r="Q272" s="1">
        <v>0</v>
      </c>
      <c r="R272" s="1">
        <v>35.74</v>
      </c>
      <c r="S272" s="1">
        <v>36.950000000000003</v>
      </c>
      <c r="T272" s="1">
        <v>24</v>
      </c>
      <c r="U272" s="3" t="str">
        <f t="shared" si="4"/>
        <v>2017Plan</v>
      </c>
      <c r="V272" s="2">
        <f>DATE(A272,INDEX(Map!$H$1:$H$12,MATCH(B272,Map!$G$1:$G$12,0),0),1)</f>
        <v>42461</v>
      </c>
      <c r="W272" t="str">
        <f>IF(AND(V272&gt;=Map!$K$2,V272&lt;=Map!$L$2),"Base",IF(AND(V272&gt;=Map!$K$3,V272&lt;=Map!$L$3),"Fcst","N/A"))</f>
        <v>N/A</v>
      </c>
      <c r="X272" t="str">
        <f>INDEX(Map!$B$2:$B$86,MATCH(D272,Map!$A$2:$A$86,0),0)</f>
        <v>Brown 7</v>
      </c>
      <c r="Y272" s="7">
        <f>IF(INDEX(Map!$C$2:$C$86,MATCH(D272,Map!$A$2:$A$86,0),0)="","N/A",E272*INDEX(Map!$C$2:$C$86,MATCH(D272,Map!$A$2:$A$86,0),0))</f>
        <v>0.434</v>
      </c>
      <c r="Z272" s="7">
        <f>IF(INDEX(Map!$D$2:$D$86,MATCH(D272,Map!$A$2:$A$86,0),0)="","N/A",E272*INDEX(Map!$D$2:$D$86,MATCH(D272,Map!$A$2:$A$86,0),0))</f>
        <v>0.26599999999999996</v>
      </c>
      <c r="AA272" t="str">
        <f>INDEX(Map!$E$2:$E$86,MATCH(D272,Map!$A$2:$A$86,0),0)</f>
        <v>SCCT</v>
      </c>
    </row>
    <row r="273" spans="1:27" x14ac:dyDescent="0.25">
      <c r="A273" s="1" t="s">
        <v>21</v>
      </c>
      <c r="B273" s="1" t="s">
        <v>110</v>
      </c>
      <c r="C273" s="1">
        <v>20</v>
      </c>
      <c r="D273" s="1" t="s">
        <v>42</v>
      </c>
      <c r="E273" s="1">
        <v>3</v>
      </c>
      <c r="F273" s="1">
        <v>0</v>
      </c>
      <c r="G273" s="1">
        <v>3.5</v>
      </c>
      <c r="H273" s="1">
        <v>4</v>
      </c>
      <c r="I273" s="1">
        <v>45.5</v>
      </c>
      <c r="J273" s="1">
        <v>15402</v>
      </c>
      <c r="K273" s="1">
        <v>50</v>
      </c>
      <c r="L273" s="1">
        <v>321.39999999999998</v>
      </c>
      <c r="M273" s="1">
        <v>146</v>
      </c>
      <c r="N273" s="1">
        <v>0</v>
      </c>
      <c r="O273" s="1">
        <v>1</v>
      </c>
      <c r="P273" s="1">
        <v>0</v>
      </c>
      <c r="Q273" s="1">
        <v>0</v>
      </c>
      <c r="R273" s="1">
        <v>49.5</v>
      </c>
      <c r="S273" s="1">
        <v>49.85</v>
      </c>
      <c r="T273" s="1">
        <v>147</v>
      </c>
      <c r="U273" s="3" t="str">
        <f t="shared" si="4"/>
        <v>2017Plan</v>
      </c>
      <c r="V273" s="2">
        <f>DATE(A273,INDEX(Map!$H$1:$H$12,MATCH(B273,Map!$G$1:$G$12,0),0),1)</f>
        <v>42461</v>
      </c>
      <c r="W273" t="str">
        <f>IF(AND(V273&gt;=Map!$K$2,V273&lt;=Map!$L$2),"Base",IF(AND(V273&gt;=Map!$K$3,V273&lt;=Map!$L$3),"Fcst","N/A"))</f>
        <v>N/A</v>
      </c>
      <c r="X273" t="str">
        <f>INDEX(Map!$B$2:$B$86,MATCH(D273,Map!$A$2:$A$86,0),0)</f>
        <v>Brown 8</v>
      </c>
      <c r="Y273" s="7">
        <f>IF(INDEX(Map!$C$2:$C$86,MATCH(D273,Map!$A$2:$A$86,0),0)="","N/A",E273*INDEX(Map!$C$2:$C$86,MATCH(D273,Map!$A$2:$A$86,0),0))</f>
        <v>3</v>
      </c>
      <c r="Z273" s="7" t="str">
        <f>IF(INDEX(Map!$D$2:$D$86,MATCH(D273,Map!$A$2:$A$86,0),0)="","N/A",E273*INDEX(Map!$D$2:$D$86,MATCH(D273,Map!$A$2:$A$86,0),0))</f>
        <v>N/A</v>
      </c>
      <c r="AA273" t="str">
        <f>INDEX(Map!$E$2:$E$86,MATCH(D273,Map!$A$2:$A$86,0),0)</f>
        <v>SCCT</v>
      </c>
    </row>
    <row r="274" spans="1:27" x14ac:dyDescent="0.25">
      <c r="A274" s="1" t="s">
        <v>21</v>
      </c>
      <c r="B274" s="1" t="s">
        <v>110</v>
      </c>
      <c r="C274" s="1">
        <v>21</v>
      </c>
      <c r="D274" s="1" t="s">
        <v>43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3" t="str">
        <f t="shared" si="4"/>
        <v>2017Plan</v>
      </c>
      <c r="V274" s="2">
        <f>DATE(A274,INDEX(Map!$H$1:$H$12,MATCH(B274,Map!$G$1:$G$12,0),0),1)</f>
        <v>42461</v>
      </c>
      <c r="W274" t="str">
        <f>IF(AND(V274&gt;=Map!$K$2,V274&lt;=Map!$L$2),"Base",IF(AND(V274&gt;=Map!$K$3,V274&lt;=Map!$L$3),"Fcst","N/A"))</f>
        <v>N/A</v>
      </c>
      <c r="X274" t="str">
        <f>INDEX(Map!$B$2:$B$86,MATCH(D274,Map!$A$2:$A$86,0),0)</f>
        <v>Brown 8</v>
      </c>
      <c r="Y274" s="7">
        <f>IF(INDEX(Map!$C$2:$C$86,MATCH(D274,Map!$A$2:$A$86,0),0)="","N/A",E274*INDEX(Map!$C$2:$C$86,MATCH(D274,Map!$A$2:$A$86,0),0))</f>
        <v>0</v>
      </c>
      <c r="Z274" s="7" t="str">
        <f>IF(INDEX(Map!$D$2:$D$86,MATCH(D274,Map!$A$2:$A$86,0),0)="","N/A",E274*INDEX(Map!$D$2:$D$86,MATCH(D274,Map!$A$2:$A$86,0),0))</f>
        <v>N/A</v>
      </c>
      <c r="AA274" t="str">
        <f>INDEX(Map!$E$2:$E$86,MATCH(D274,Map!$A$2:$A$86,0),0)</f>
        <v>SCCT</v>
      </c>
    </row>
    <row r="275" spans="1:27" x14ac:dyDescent="0.25">
      <c r="A275" s="1" t="s">
        <v>21</v>
      </c>
      <c r="B275" s="1" t="s">
        <v>110</v>
      </c>
      <c r="C275" s="1">
        <v>22</v>
      </c>
      <c r="D275" s="1" t="s">
        <v>44</v>
      </c>
      <c r="E275" s="1">
        <v>0.4</v>
      </c>
      <c r="F275" s="1">
        <v>0</v>
      </c>
      <c r="G275" s="1">
        <v>0.5</v>
      </c>
      <c r="H275" s="1">
        <v>2</v>
      </c>
      <c r="I275" s="1">
        <v>6.5</v>
      </c>
      <c r="J275" s="1">
        <v>15194</v>
      </c>
      <c r="K275" s="1">
        <v>7</v>
      </c>
      <c r="L275" s="1">
        <v>321.39999999999998</v>
      </c>
      <c r="M275" s="1">
        <v>21</v>
      </c>
      <c r="N275" s="1">
        <v>0</v>
      </c>
      <c r="O275" s="1">
        <v>0</v>
      </c>
      <c r="P275" s="1">
        <v>0</v>
      </c>
      <c r="Q275" s="1">
        <v>0</v>
      </c>
      <c r="R275" s="1">
        <v>48.83</v>
      </c>
      <c r="S275" s="1">
        <v>49.95</v>
      </c>
      <c r="T275" s="1">
        <v>21</v>
      </c>
      <c r="U275" s="3" t="str">
        <f t="shared" si="4"/>
        <v>2017Plan</v>
      </c>
      <c r="V275" s="2">
        <f>DATE(A275,INDEX(Map!$H$1:$H$12,MATCH(B275,Map!$G$1:$G$12,0),0),1)</f>
        <v>42461</v>
      </c>
      <c r="W275" t="str">
        <f>IF(AND(V275&gt;=Map!$K$2,V275&lt;=Map!$L$2),"Base",IF(AND(V275&gt;=Map!$K$3,V275&lt;=Map!$L$3),"Fcst","N/A"))</f>
        <v>N/A</v>
      </c>
      <c r="X275" t="str">
        <f>INDEX(Map!$B$2:$B$86,MATCH(D275,Map!$A$2:$A$86,0),0)</f>
        <v>Brown 9</v>
      </c>
      <c r="Y275" s="7">
        <f>IF(INDEX(Map!$C$2:$C$86,MATCH(D275,Map!$A$2:$A$86,0),0)="","N/A",E275*INDEX(Map!$C$2:$C$86,MATCH(D275,Map!$A$2:$A$86,0),0))</f>
        <v>0.4</v>
      </c>
      <c r="Z275" s="7" t="str">
        <f>IF(INDEX(Map!$D$2:$D$86,MATCH(D275,Map!$A$2:$A$86,0),0)="","N/A",E275*INDEX(Map!$D$2:$D$86,MATCH(D275,Map!$A$2:$A$86,0),0))</f>
        <v>N/A</v>
      </c>
      <c r="AA275" t="str">
        <f>INDEX(Map!$E$2:$E$86,MATCH(D275,Map!$A$2:$A$86,0),0)</f>
        <v>SCCT</v>
      </c>
    </row>
    <row r="276" spans="1:27" x14ac:dyDescent="0.25">
      <c r="A276" s="1" t="s">
        <v>21</v>
      </c>
      <c r="B276" s="1" t="s">
        <v>110</v>
      </c>
      <c r="C276" s="1">
        <v>23</v>
      </c>
      <c r="D276" s="1" t="s">
        <v>45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3" t="str">
        <f t="shared" si="4"/>
        <v>2017Plan</v>
      </c>
      <c r="V276" s="2">
        <f>DATE(A276,INDEX(Map!$H$1:$H$12,MATCH(B276,Map!$G$1:$G$12,0),0),1)</f>
        <v>42461</v>
      </c>
      <c r="W276" t="str">
        <f>IF(AND(V276&gt;=Map!$K$2,V276&lt;=Map!$L$2),"Base",IF(AND(V276&gt;=Map!$K$3,V276&lt;=Map!$L$3),"Fcst","N/A"))</f>
        <v>N/A</v>
      </c>
      <c r="X276" t="str">
        <f>INDEX(Map!$B$2:$B$86,MATCH(D276,Map!$A$2:$A$86,0),0)</f>
        <v>Brown 9</v>
      </c>
      <c r="Y276" s="7">
        <f>IF(INDEX(Map!$C$2:$C$86,MATCH(D276,Map!$A$2:$A$86,0),0)="","N/A",E276*INDEX(Map!$C$2:$C$86,MATCH(D276,Map!$A$2:$A$86,0),0))</f>
        <v>0</v>
      </c>
      <c r="Z276" s="7" t="str">
        <f>IF(INDEX(Map!$D$2:$D$86,MATCH(D276,Map!$A$2:$A$86,0),0)="","N/A",E276*INDEX(Map!$D$2:$D$86,MATCH(D276,Map!$A$2:$A$86,0),0))</f>
        <v>N/A</v>
      </c>
      <c r="AA276" t="str">
        <f>INDEX(Map!$E$2:$E$86,MATCH(D276,Map!$A$2:$A$86,0),0)</f>
        <v>SCCT</v>
      </c>
    </row>
    <row r="277" spans="1:27" x14ac:dyDescent="0.25">
      <c r="A277" s="1" t="s">
        <v>21</v>
      </c>
      <c r="B277" s="1" t="s">
        <v>110</v>
      </c>
      <c r="C277" s="1">
        <v>24</v>
      </c>
      <c r="D277" s="1" t="s">
        <v>46</v>
      </c>
      <c r="E277" s="1">
        <v>0.2</v>
      </c>
      <c r="F277" s="1">
        <v>0</v>
      </c>
      <c r="G277" s="1">
        <v>0.2</v>
      </c>
      <c r="H277" s="1">
        <v>1</v>
      </c>
      <c r="I277" s="1">
        <v>3.3</v>
      </c>
      <c r="J277" s="1">
        <v>16518</v>
      </c>
      <c r="K277" s="1">
        <v>4</v>
      </c>
      <c r="L277" s="1">
        <v>321.39999999999998</v>
      </c>
      <c r="M277" s="1">
        <v>11</v>
      </c>
      <c r="N277" s="1">
        <v>0</v>
      </c>
      <c r="O277" s="1">
        <v>0</v>
      </c>
      <c r="P277" s="1">
        <v>0</v>
      </c>
      <c r="Q277" s="1">
        <v>0</v>
      </c>
      <c r="R277" s="1">
        <v>53.09</v>
      </c>
      <c r="S277" s="1">
        <v>54.44</v>
      </c>
      <c r="T277" s="1">
        <v>11</v>
      </c>
      <c r="U277" s="3" t="str">
        <f t="shared" si="4"/>
        <v>2017Plan</v>
      </c>
      <c r="V277" s="2">
        <f>DATE(A277,INDEX(Map!$H$1:$H$12,MATCH(B277,Map!$G$1:$G$12,0),0),1)</f>
        <v>42461</v>
      </c>
      <c r="W277" t="str">
        <f>IF(AND(V277&gt;=Map!$K$2,V277&lt;=Map!$L$2),"Base",IF(AND(V277&gt;=Map!$K$3,V277&lt;=Map!$L$3),"Fcst","N/A"))</f>
        <v>N/A</v>
      </c>
      <c r="X277" t="str">
        <f>INDEX(Map!$B$2:$B$86,MATCH(D277,Map!$A$2:$A$86,0),0)</f>
        <v>Brown 10</v>
      </c>
      <c r="Y277" s="7">
        <f>IF(INDEX(Map!$C$2:$C$86,MATCH(D277,Map!$A$2:$A$86,0),0)="","N/A",E277*INDEX(Map!$C$2:$C$86,MATCH(D277,Map!$A$2:$A$86,0),0))</f>
        <v>0.2</v>
      </c>
      <c r="Z277" s="7" t="str">
        <f>IF(INDEX(Map!$D$2:$D$86,MATCH(D277,Map!$A$2:$A$86,0),0)="","N/A",E277*INDEX(Map!$D$2:$D$86,MATCH(D277,Map!$A$2:$A$86,0),0))</f>
        <v>N/A</v>
      </c>
      <c r="AA277" t="str">
        <f>INDEX(Map!$E$2:$E$86,MATCH(D277,Map!$A$2:$A$86,0),0)</f>
        <v>SCCT</v>
      </c>
    </row>
    <row r="278" spans="1:27" x14ac:dyDescent="0.25">
      <c r="A278" s="1" t="s">
        <v>21</v>
      </c>
      <c r="B278" s="1" t="s">
        <v>110</v>
      </c>
      <c r="C278" s="1">
        <v>25</v>
      </c>
      <c r="D278" s="1" t="s">
        <v>47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3" t="str">
        <f t="shared" si="4"/>
        <v>2017Plan</v>
      </c>
      <c r="V278" s="2">
        <f>DATE(A278,INDEX(Map!$H$1:$H$12,MATCH(B278,Map!$G$1:$G$12,0),0),1)</f>
        <v>42461</v>
      </c>
      <c r="W278" t="str">
        <f>IF(AND(V278&gt;=Map!$K$2,V278&lt;=Map!$L$2),"Base",IF(AND(V278&gt;=Map!$K$3,V278&lt;=Map!$L$3),"Fcst","N/A"))</f>
        <v>N/A</v>
      </c>
      <c r="X278" t="str">
        <f>INDEX(Map!$B$2:$B$86,MATCH(D278,Map!$A$2:$A$86,0),0)</f>
        <v>Brown 10</v>
      </c>
      <c r="Y278" s="7">
        <f>IF(INDEX(Map!$C$2:$C$86,MATCH(D278,Map!$A$2:$A$86,0),0)="","N/A",E278*INDEX(Map!$C$2:$C$86,MATCH(D278,Map!$A$2:$A$86,0),0))</f>
        <v>0</v>
      </c>
      <c r="Z278" s="7" t="str">
        <f>IF(INDEX(Map!$D$2:$D$86,MATCH(D278,Map!$A$2:$A$86,0),0)="","N/A",E278*INDEX(Map!$D$2:$D$86,MATCH(D278,Map!$A$2:$A$86,0),0))</f>
        <v>N/A</v>
      </c>
      <c r="AA278" t="str">
        <f>INDEX(Map!$E$2:$E$86,MATCH(D278,Map!$A$2:$A$86,0),0)</f>
        <v>SCCT</v>
      </c>
    </row>
    <row r="279" spans="1:27" x14ac:dyDescent="0.25">
      <c r="A279" s="1" t="s">
        <v>21</v>
      </c>
      <c r="B279" s="1" t="s">
        <v>110</v>
      </c>
      <c r="C279" s="1">
        <v>26</v>
      </c>
      <c r="D279" s="1" t="s">
        <v>48</v>
      </c>
      <c r="E279" s="1">
        <v>1.3</v>
      </c>
      <c r="F279" s="1">
        <v>0</v>
      </c>
      <c r="G279" s="1">
        <v>1.6</v>
      </c>
      <c r="H279" s="1">
        <v>2</v>
      </c>
      <c r="I279" s="1">
        <v>20</v>
      </c>
      <c r="J279" s="1">
        <v>14929</v>
      </c>
      <c r="K279" s="1">
        <v>21</v>
      </c>
      <c r="L279" s="1">
        <v>321.39999999999998</v>
      </c>
      <c r="M279" s="1">
        <v>64</v>
      </c>
      <c r="N279" s="1">
        <v>0</v>
      </c>
      <c r="O279" s="1">
        <v>1</v>
      </c>
      <c r="P279" s="1">
        <v>0</v>
      </c>
      <c r="Q279" s="1">
        <v>0</v>
      </c>
      <c r="R279" s="1">
        <v>47.98</v>
      </c>
      <c r="S279" s="1">
        <v>48.38</v>
      </c>
      <c r="T279" s="1">
        <v>65</v>
      </c>
      <c r="U279" s="3" t="str">
        <f t="shared" si="4"/>
        <v>2017Plan</v>
      </c>
      <c r="V279" s="2">
        <f>DATE(A279,INDEX(Map!$H$1:$H$12,MATCH(B279,Map!$G$1:$G$12,0),0),1)</f>
        <v>42461</v>
      </c>
      <c r="W279" t="str">
        <f>IF(AND(V279&gt;=Map!$K$2,V279&lt;=Map!$L$2),"Base",IF(AND(V279&gt;=Map!$K$3,V279&lt;=Map!$L$3),"Fcst","N/A"))</f>
        <v>N/A</v>
      </c>
      <c r="X279" t="str">
        <f>INDEX(Map!$B$2:$B$86,MATCH(D279,Map!$A$2:$A$86,0),0)</f>
        <v>Brown 11</v>
      </c>
      <c r="Y279" s="7">
        <f>IF(INDEX(Map!$C$2:$C$86,MATCH(D279,Map!$A$2:$A$86,0),0)="","N/A",E279*INDEX(Map!$C$2:$C$86,MATCH(D279,Map!$A$2:$A$86,0),0))</f>
        <v>1.3</v>
      </c>
      <c r="Z279" s="7" t="str">
        <f>IF(INDEX(Map!$D$2:$D$86,MATCH(D279,Map!$A$2:$A$86,0),0)="","N/A",E279*INDEX(Map!$D$2:$D$86,MATCH(D279,Map!$A$2:$A$86,0),0))</f>
        <v>N/A</v>
      </c>
      <c r="AA279" t="str">
        <f>INDEX(Map!$E$2:$E$86,MATCH(D279,Map!$A$2:$A$86,0),0)</f>
        <v>SCCT</v>
      </c>
    </row>
    <row r="280" spans="1:27" x14ac:dyDescent="0.25">
      <c r="A280" s="1" t="s">
        <v>21</v>
      </c>
      <c r="B280" s="1" t="s">
        <v>110</v>
      </c>
      <c r="C280" s="1">
        <v>27</v>
      </c>
      <c r="D280" s="1" t="s">
        <v>49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3" t="str">
        <f t="shared" si="4"/>
        <v>2017Plan</v>
      </c>
      <c r="V280" s="2">
        <f>DATE(A280,INDEX(Map!$H$1:$H$12,MATCH(B280,Map!$G$1:$G$12,0),0),1)</f>
        <v>42461</v>
      </c>
      <c r="W280" t="str">
        <f>IF(AND(V280&gt;=Map!$K$2,V280&lt;=Map!$L$2),"Base",IF(AND(V280&gt;=Map!$K$3,V280&lt;=Map!$L$3),"Fcst","N/A"))</f>
        <v>N/A</v>
      </c>
      <c r="X280" t="str">
        <f>INDEX(Map!$B$2:$B$86,MATCH(D280,Map!$A$2:$A$86,0),0)</f>
        <v>Brown 11</v>
      </c>
      <c r="Y280" s="7">
        <f>IF(INDEX(Map!$C$2:$C$86,MATCH(D280,Map!$A$2:$A$86,0),0)="","N/A",E280*INDEX(Map!$C$2:$C$86,MATCH(D280,Map!$A$2:$A$86,0),0))</f>
        <v>0</v>
      </c>
      <c r="Z280" s="7" t="str">
        <f>IF(INDEX(Map!$D$2:$D$86,MATCH(D280,Map!$A$2:$A$86,0),0)="","N/A",E280*INDEX(Map!$D$2:$D$86,MATCH(D280,Map!$A$2:$A$86,0),0))</f>
        <v>N/A</v>
      </c>
      <c r="AA280" t="str">
        <f>INDEX(Map!$E$2:$E$86,MATCH(D280,Map!$A$2:$A$86,0),0)</f>
        <v>SCCT</v>
      </c>
    </row>
    <row r="281" spans="1:27" x14ac:dyDescent="0.25">
      <c r="A281" s="1" t="s">
        <v>21</v>
      </c>
      <c r="B281" s="1" t="s">
        <v>110</v>
      </c>
      <c r="C281" s="1">
        <v>28</v>
      </c>
      <c r="D281" s="1" t="s">
        <v>50</v>
      </c>
      <c r="E281" s="1">
        <v>18.2</v>
      </c>
      <c r="F281" s="1">
        <v>0</v>
      </c>
      <c r="G281" s="1">
        <v>15.7</v>
      </c>
      <c r="H281" s="1">
        <v>17</v>
      </c>
      <c r="I281" s="1">
        <v>195.2</v>
      </c>
      <c r="J281" s="1">
        <v>10709</v>
      </c>
      <c r="K281" s="1">
        <v>125</v>
      </c>
      <c r="L281" s="1">
        <v>326.2</v>
      </c>
      <c r="M281" s="1">
        <v>637</v>
      </c>
      <c r="N281" s="1">
        <v>1</v>
      </c>
      <c r="O281" s="1">
        <v>3</v>
      </c>
      <c r="P281" s="1">
        <v>0</v>
      </c>
      <c r="Q281" s="1">
        <v>0</v>
      </c>
      <c r="R281" s="1">
        <v>34.93</v>
      </c>
      <c r="S281" s="1">
        <v>35.07</v>
      </c>
      <c r="T281" s="1">
        <v>639</v>
      </c>
      <c r="U281" s="3" t="str">
        <f t="shared" si="4"/>
        <v>2017Plan</v>
      </c>
      <c r="V281" s="2">
        <f>DATE(A281,INDEX(Map!$H$1:$H$12,MATCH(B281,Map!$G$1:$G$12,0),0),1)</f>
        <v>42461</v>
      </c>
      <c r="W281" t="str">
        <f>IF(AND(V281&gt;=Map!$K$2,V281&lt;=Map!$L$2),"Base",IF(AND(V281&gt;=Map!$K$3,V281&lt;=Map!$L$3),"Fcst","N/A"))</f>
        <v>N/A</v>
      </c>
      <c r="X281" t="str">
        <f>INDEX(Map!$B$2:$B$86,MATCH(D281,Map!$A$2:$A$86,0),0)</f>
        <v>Paddys Run 13</v>
      </c>
      <c r="Y281" s="7">
        <f>IF(INDEX(Map!$C$2:$C$86,MATCH(D281,Map!$A$2:$A$86,0),0)="","N/A",E281*INDEX(Map!$C$2:$C$86,MATCH(D281,Map!$A$2:$A$86,0),0))</f>
        <v>8.5539999999999985</v>
      </c>
      <c r="Z281" s="7">
        <f>IF(INDEX(Map!$D$2:$D$86,MATCH(D281,Map!$A$2:$A$86,0),0)="","N/A",E281*INDEX(Map!$D$2:$D$86,MATCH(D281,Map!$A$2:$A$86,0),0))</f>
        <v>9.6460000000000008</v>
      </c>
      <c r="AA281" t="str">
        <f>INDEX(Map!$E$2:$E$86,MATCH(D281,Map!$A$2:$A$86,0),0)</f>
        <v>SCCT</v>
      </c>
    </row>
    <row r="282" spans="1:27" x14ac:dyDescent="0.25">
      <c r="A282" s="1" t="s">
        <v>21</v>
      </c>
      <c r="B282" s="1" t="s">
        <v>110</v>
      </c>
      <c r="C282" s="1">
        <v>29</v>
      </c>
      <c r="D282" s="1" t="s">
        <v>51</v>
      </c>
      <c r="E282" s="1">
        <v>41.1</v>
      </c>
      <c r="F282" s="1">
        <v>0</v>
      </c>
      <c r="G282" s="1">
        <v>33.799999999999997</v>
      </c>
      <c r="H282" s="1">
        <v>23</v>
      </c>
      <c r="I282" s="1">
        <v>442</v>
      </c>
      <c r="J282" s="1">
        <v>10756</v>
      </c>
      <c r="K282" s="1">
        <v>263</v>
      </c>
      <c r="L282" s="1">
        <v>321.39999999999998</v>
      </c>
      <c r="M282" s="1">
        <v>1421</v>
      </c>
      <c r="N282" s="1">
        <v>1</v>
      </c>
      <c r="O282" s="1">
        <v>3</v>
      </c>
      <c r="P282" s="1">
        <v>0</v>
      </c>
      <c r="Q282" s="1">
        <v>0</v>
      </c>
      <c r="R282" s="1">
        <v>34.57</v>
      </c>
      <c r="S282" s="1">
        <v>34.65</v>
      </c>
      <c r="T282" s="1">
        <v>1424</v>
      </c>
      <c r="U282" s="3" t="str">
        <f t="shared" si="4"/>
        <v>2017Plan</v>
      </c>
      <c r="V282" s="2">
        <f>DATE(A282,INDEX(Map!$H$1:$H$12,MATCH(B282,Map!$G$1:$G$12,0),0),1)</f>
        <v>42461</v>
      </c>
      <c r="W282" t="str">
        <f>IF(AND(V282&gt;=Map!$K$2,V282&lt;=Map!$L$2),"Base",IF(AND(V282&gt;=Map!$K$3,V282&lt;=Map!$L$3),"Fcst","N/A"))</f>
        <v>N/A</v>
      </c>
      <c r="X282" t="str">
        <f>INDEX(Map!$B$2:$B$86,MATCH(D282,Map!$A$2:$A$86,0),0)</f>
        <v>Trimble Co 05</v>
      </c>
      <c r="Y282" s="7">
        <f>IF(INDEX(Map!$C$2:$C$86,MATCH(D282,Map!$A$2:$A$86,0),0)="","N/A",E282*INDEX(Map!$C$2:$C$86,MATCH(D282,Map!$A$2:$A$86,0),0))</f>
        <v>29.181000000000001</v>
      </c>
      <c r="Z282" s="7">
        <f>IF(INDEX(Map!$D$2:$D$86,MATCH(D282,Map!$A$2:$A$86,0),0)="","N/A",E282*INDEX(Map!$D$2:$D$86,MATCH(D282,Map!$A$2:$A$86,0),0))</f>
        <v>11.918999999999999</v>
      </c>
      <c r="AA282" t="str">
        <f>INDEX(Map!$E$2:$E$86,MATCH(D282,Map!$A$2:$A$86,0),0)</f>
        <v>SCCT</v>
      </c>
    </row>
    <row r="283" spans="1:27" x14ac:dyDescent="0.25">
      <c r="A283" s="1" t="s">
        <v>21</v>
      </c>
      <c r="B283" s="1" t="s">
        <v>110</v>
      </c>
      <c r="C283" s="1">
        <v>30</v>
      </c>
      <c r="D283" s="1" t="s">
        <v>52</v>
      </c>
      <c r="E283" s="1">
        <v>24.9</v>
      </c>
      <c r="F283" s="1">
        <v>0</v>
      </c>
      <c r="G283" s="1">
        <v>20.399999999999999</v>
      </c>
      <c r="H283" s="1">
        <v>16</v>
      </c>
      <c r="I283" s="1">
        <v>268.10000000000002</v>
      </c>
      <c r="J283" s="1">
        <v>10783</v>
      </c>
      <c r="K283" s="1">
        <v>161</v>
      </c>
      <c r="L283" s="1">
        <v>321.39999999999998</v>
      </c>
      <c r="M283" s="1">
        <v>862</v>
      </c>
      <c r="N283" s="1">
        <v>1</v>
      </c>
      <c r="O283" s="1">
        <v>2</v>
      </c>
      <c r="P283" s="1">
        <v>0</v>
      </c>
      <c r="Q283" s="1">
        <v>0</v>
      </c>
      <c r="R283" s="1">
        <v>34.659999999999997</v>
      </c>
      <c r="S283" s="1">
        <v>34.75</v>
      </c>
      <c r="T283" s="1">
        <v>864</v>
      </c>
      <c r="U283" s="3" t="str">
        <f t="shared" si="4"/>
        <v>2017Plan</v>
      </c>
      <c r="V283" s="2">
        <f>DATE(A283,INDEX(Map!$H$1:$H$12,MATCH(B283,Map!$G$1:$G$12,0),0),1)</f>
        <v>42461</v>
      </c>
      <c r="W283" t="str">
        <f>IF(AND(V283&gt;=Map!$K$2,V283&lt;=Map!$L$2),"Base",IF(AND(V283&gt;=Map!$K$3,V283&lt;=Map!$L$3),"Fcst","N/A"))</f>
        <v>N/A</v>
      </c>
      <c r="X283" t="str">
        <f>INDEX(Map!$B$2:$B$86,MATCH(D283,Map!$A$2:$A$86,0),0)</f>
        <v>Trimble Co 06</v>
      </c>
      <c r="Y283" s="7">
        <f>IF(INDEX(Map!$C$2:$C$86,MATCH(D283,Map!$A$2:$A$86,0),0)="","N/A",E283*INDEX(Map!$C$2:$C$86,MATCH(D283,Map!$A$2:$A$86,0),0))</f>
        <v>17.678999999999998</v>
      </c>
      <c r="Z283" s="7">
        <f>IF(INDEX(Map!$D$2:$D$86,MATCH(D283,Map!$A$2:$A$86,0),0)="","N/A",E283*INDEX(Map!$D$2:$D$86,MATCH(D283,Map!$A$2:$A$86,0),0))</f>
        <v>7.2209999999999992</v>
      </c>
      <c r="AA283" t="str">
        <f>INDEX(Map!$E$2:$E$86,MATCH(D283,Map!$A$2:$A$86,0),0)</f>
        <v>SCCT</v>
      </c>
    </row>
    <row r="284" spans="1:27" x14ac:dyDescent="0.25">
      <c r="A284" s="1" t="s">
        <v>21</v>
      </c>
      <c r="B284" s="1" t="s">
        <v>110</v>
      </c>
      <c r="C284" s="1">
        <v>31</v>
      </c>
      <c r="D284" s="1" t="s">
        <v>53</v>
      </c>
      <c r="E284" s="1">
        <v>21.9</v>
      </c>
      <c r="F284" s="1">
        <v>0</v>
      </c>
      <c r="G284" s="1">
        <v>18</v>
      </c>
      <c r="H284" s="1">
        <v>13</v>
      </c>
      <c r="I284" s="1">
        <v>235.6</v>
      </c>
      <c r="J284" s="1">
        <v>10752</v>
      </c>
      <c r="K284" s="1">
        <v>140</v>
      </c>
      <c r="L284" s="1">
        <v>321.39999999999998</v>
      </c>
      <c r="M284" s="1">
        <v>757</v>
      </c>
      <c r="N284" s="1">
        <v>1</v>
      </c>
      <c r="O284" s="1">
        <v>2</v>
      </c>
      <c r="P284" s="1">
        <v>0</v>
      </c>
      <c r="Q284" s="1">
        <v>0</v>
      </c>
      <c r="R284" s="1">
        <v>34.549999999999997</v>
      </c>
      <c r="S284" s="1">
        <v>34.64</v>
      </c>
      <c r="T284" s="1">
        <v>759</v>
      </c>
      <c r="U284" s="3" t="str">
        <f t="shared" si="4"/>
        <v>2017Plan</v>
      </c>
      <c r="V284" s="2">
        <f>DATE(A284,INDEX(Map!$H$1:$H$12,MATCH(B284,Map!$G$1:$G$12,0),0),1)</f>
        <v>42461</v>
      </c>
      <c r="W284" t="str">
        <f>IF(AND(V284&gt;=Map!$K$2,V284&lt;=Map!$L$2),"Base",IF(AND(V284&gt;=Map!$K$3,V284&lt;=Map!$L$3),"Fcst","N/A"))</f>
        <v>N/A</v>
      </c>
      <c r="X284" t="str">
        <f>INDEX(Map!$B$2:$B$86,MATCH(D284,Map!$A$2:$A$86,0),0)</f>
        <v>Trimble Co 07</v>
      </c>
      <c r="Y284" s="7">
        <f>IF(INDEX(Map!$C$2:$C$86,MATCH(D284,Map!$A$2:$A$86,0),0)="","N/A",E284*INDEX(Map!$C$2:$C$86,MATCH(D284,Map!$A$2:$A$86,0),0))</f>
        <v>13.796999999999999</v>
      </c>
      <c r="Z284" s="7">
        <f>IF(INDEX(Map!$D$2:$D$86,MATCH(D284,Map!$A$2:$A$86,0),0)="","N/A",E284*INDEX(Map!$D$2:$D$86,MATCH(D284,Map!$A$2:$A$86,0),0))</f>
        <v>8.1029999999999998</v>
      </c>
      <c r="AA284" t="str">
        <f>INDEX(Map!$E$2:$E$86,MATCH(D284,Map!$A$2:$A$86,0),0)</f>
        <v>SCCT</v>
      </c>
    </row>
    <row r="285" spans="1:27" x14ac:dyDescent="0.25">
      <c r="A285" s="1" t="s">
        <v>21</v>
      </c>
      <c r="B285" s="1" t="s">
        <v>110</v>
      </c>
      <c r="C285" s="1">
        <v>32</v>
      </c>
      <c r="D285" s="1" t="s">
        <v>54</v>
      </c>
      <c r="E285" s="1">
        <v>8.5</v>
      </c>
      <c r="F285" s="1">
        <v>0</v>
      </c>
      <c r="G285" s="1">
        <v>7</v>
      </c>
      <c r="H285" s="1">
        <v>11</v>
      </c>
      <c r="I285" s="1">
        <v>91</v>
      </c>
      <c r="J285" s="1">
        <v>10743</v>
      </c>
      <c r="K285" s="1">
        <v>54</v>
      </c>
      <c r="L285" s="1">
        <v>321.39999999999998</v>
      </c>
      <c r="M285" s="1">
        <v>292</v>
      </c>
      <c r="N285" s="1">
        <v>0</v>
      </c>
      <c r="O285" s="1">
        <v>2</v>
      </c>
      <c r="P285" s="1">
        <v>0</v>
      </c>
      <c r="Q285" s="1">
        <v>0</v>
      </c>
      <c r="R285" s="1">
        <v>34.53</v>
      </c>
      <c r="S285" s="1">
        <v>34.71</v>
      </c>
      <c r="T285" s="1">
        <v>294</v>
      </c>
      <c r="U285" s="3" t="str">
        <f t="shared" si="4"/>
        <v>2017Plan</v>
      </c>
      <c r="V285" s="2">
        <f>DATE(A285,INDEX(Map!$H$1:$H$12,MATCH(B285,Map!$G$1:$G$12,0),0),1)</f>
        <v>42461</v>
      </c>
      <c r="W285" t="str">
        <f>IF(AND(V285&gt;=Map!$K$2,V285&lt;=Map!$L$2),"Base",IF(AND(V285&gt;=Map!$K$3,V285&lt;=Map!$L$3),"Fcst","N/A"))</f>
        <v>N/A</v>
      </c>
      <c r="X285" t="str">
        <f>INDEX(Map!$B$2:$B$86,MATCH(D285,Map!$A$2:$A$86,0),0)</f>
        <v>Trimble Co 08</v>
      </c>
      <c r="Y285" s="7">
        <f>IF(INDEX(Map!$C$2:$C$86,MATCH(D285,Map!$A$2:$A$86,0),0)="","N/A",E285*INDEX(Map!$C$2:$C$86,MATCH(D285,Map!$A$2:$A$86,0),0))</f>
        <v>5.3550000000000004</v>
      </c>
      <c r="Z285" s="7">
        <f>IF(INDEX(Map!$D$2:$D$86,MATCH(D285,Map!$A$2:$A$86,0),0)="","N/A",E285*INDEX(Map!$D$2:$D$86,MATCH(D285,Map!$A$2:$A$86,0),0))</f>
        <v>3.145</v>
      </c>
      <c r="AA285" t="str">
        <f>INDEX(Map!$E$2:$E$86,MATCH(D285,Map!$A$2:$A$86,0),0)</f>
        <v>SCCT</v>
      </c>
    </row>
    <row r="286" spans="1:27" x14ac:dyDescent="0.25">
      <c r="A286" s="1" t="s">
        <v>21</v>
      </c>
      <c r="B286" s="1" t="s">
        <v>110</v>
      </c>
      <c r="C286" s="1">
        <v>33</v>
      </c>
      <c r="D286" s="1" t="s">
        <v>55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3" t="str">
        <f t="shared" si="4"/>
        <v>2017Plan</v>
      </c>
      <c r="V286" s="2">
        <f>DATE(A286,INDEX(Map!$H$1:$H$12,MATCH(B286,Map!$G$1:$G$12,0),0),1)</f>
        <v>42461</v>
      </c>
      <c r="W286" t="str">
        <f>IF(AND(V286&gt;=Map!$K$2,V286&lt;=Map!$L$2),"Base",IF(AND(V286&gt;=Map!$K$3,V286&lt;=Map!$L$3),"Fcst","N/A"))</f>
        <v>N/A</v>
      </c>
      <c r="X286" t="str">
        <f>INDEX(Map!$B$2:$B$86,MATCH(D286,Map!$A$2:$A$86,0),0)</f>
        <v>Trimble Co 09</v>
      </c>
      <c r="Y286" s="7">
        <f>IF(INDEX(Map!$C$2:$C$86,MATCH(D286,Map!$A$2:$A$86,0),0)="","N/A",E286*INDEX(Map!$C$2:$C$86,MATCH(D286,Map!$A$2:$A$86,0),0))</f>
        <v>0</v>
      </c>
      <c r="Z286" s="7">
        <f>IF(INDEX(Map!$D$2:$D$86,MATCH(D286,Map!$A$2:$A$86,0),0)="","N/A",E286*INDEX(Map!$D$2:$D$86,MATCH(D286,Map!$A$2:$A$86,0),0))</f>
        <v>0</v>
      </c>
      <c r="AA286" t="str">
        <f>INDEX(Map!$E$2:$E$86,MATCH(D286,Map!$A$2:$A$86,0),0)</f>
        <v>SCCT</v>
      </c>
    </row>
    <row r="287" spans="1:27" x14ac:dyDescent="0.25">
      <c r="A287" s="1" t="s">
        <v>21</v>
      </c>
      <c r="B287" s="1" t="s">
        <v>110</v>
      </c>
      <c r="C287" s="1">
        <v>34</v>
      </c>
      <c r="D287" s="1" t="s">
        <v>56</v>
      </c>
      <c r="E287" s="1">
        <v>6.5</v>
      </c>
      <c r="F287" s="1">
        <v>0</v>
      </c>
      <c r="G287" s="1">
        <v>5.3</v>
      </c>
      <c r="H287" s="1">
        <v>9</v>
      </c>
      <c r="I287" s="1">
        <v>69.400000000000006</v>
      </c>
      <c r="J287" s="1">
        <v>10726</v>
      </c>
      <c r="K287" s="1">
        <v>41</v>
      </c>
      <c r="L287" s="1">
        <v>321.39999999999998</v>
      </c>
      <c r="M287" s="1">
        <v>223</v>
      </c>
      <c r="N287" s="1">
        <v>0</v>
      </c>
      <c r="O287" s="1">
        <v>1</v>
      </c>
      <c r="P287" s="1">
        <v>0</v>
      </c>
      <c r="Q287" s="1">
        <v>0</v>
      </c>
      <c r="R287" s="1">
        <v>34.47</v>
      </c>
      <c r="S287" s="1">
        <v>34.67</v>
      </c>
      <c r="T287" s="1">
        <v>224</v>
      </c>
      <c r="U287" s="3" t="str">
        <f t="shared" si="4"/>
        <v>2017Plan</v>
      </c>
      <c r="V287" s="2">
        <f>DATE(A287,INDEX(Map!$H$1:$H$12,MATCH(B287,Map!$G$1:$G$12,0),0),1)</f>
        <v>42461</v>
      </c>
      <c r="W287" t="str">
        <f>IF(AND(V287&gt;=Map!$K$2,V287&lt;=Map!$L$2),"Base",IF(AND(V287&gt;=Map!$K$3,V287&lt;=Map!$L$3),"Fcst","N/A"))</f>
        <v>N/A</v>
      </c>
      <c r="X287" t="str">
        <f>INDEX(Map!$B$2:$B$86,MATCH(D287,Map!$A$2:$A$86,0),0)</f>
        <v>Trimble Co 10</v>
      </c>
      <c r="Y287" s="7">
        <f>IF(INDEX(Map!$C$2:$C$86,MATCH(D287,Map!$A$2:$A$86,0),0)="","N/A",E287*INDEX(Map!$C$2:$C$86,MATCH(D287,Map!$A$2:$A$86,0),0))</f>
        <v>4.0949999999999998</v>
      </c>
      <c r="Z287" s="7">
        <f>IF(INDEX(Map!$D$2:$D$86,MATCH(D287,Map!$A$2:$A$86,0),0)="","N/A",E287*INDEX(Map!$D$2:$D$86,MATCH(D287,Map!$A$2:$A$86,0),0))</f>
        <v>2.4049999999999998</v>
      </c>
      <c r="AA287" t="str">
        <f>INDEX(Map!$E$2:$E$86,MATCH(D287,Map!$A$2:$A$86,0),0)</f>
        <v>SCCT</v>
      </c>
    </row>
    <row r="288" spans="1:27" x14ac:dyDescent="0.25">
      <c r="A288" s="1" t="s">
        <v>21</v>
      </c>
      <c r="B288" s="1" t="s">
        <v>110</v>
      </c>
      <c r="C288" s="1">
        <v>35</v>
      </c>
      <c r="D288" s="1" t="s">
        <v>57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3" t="str">
        <f t="shared" si="4"/>
        <v>2017Plan</v>
      </c>
      <c r="V288" s="2">
        <f>DATE(A288,INDEX(Map!$H$1:$H$12,MATCH(B288,Map!$G$1:$G$12,0),0),1)</f>
        <v>42461</v>
      </c>
      <c r="W288" t="str">
        <f>IF(AND(V288&gt;=Map!$K$2,V288&lt;=Map!$L$2),"Base",IF(AND(V288&gt;=Map!$K$3,V288&lt;=Map!$L$3),"Fcst","N/A"))</f>
        <v>N/A</v>
      </c>
      <c r="X288" t="str">
        <f>INDEX(Map!$B$2:$B$86,MATCH(D288,Map!$A$2:$A$86,0),0)</f>
        <v>Cane Run 11</v>
      </c>
      <c r="Y288" s="7" t="str">
        <f>IF(INDEX(Map!$C$2:$C$86,MATCH(D288,Map!$A$2:$A$86,0),0)="","N/A",E288*INDEX(Map!$C$2:$C$86,MATCH(D288,Map!$A$2:$A$86,0),0))</f>
        <v>N/A</v>
      </c>
      <c r="Z288" s="7">
        <f>IF(INDEX(Map!$D$2:$D$86,MATCH(D288,Map!$A$2:$A$86,0),0)="","N/A",E288*INDEX(Map!$D$2:$D$86,MATCH(D288,Map!$A$2:$A$86,0),0))</f>
        <v>0</v>
      </c>
      <c r="AA288" t="str">
        <f>INDEX(Map!$E$2:$E$86,MATCH(D288,Map!$A$2:$A$86,0),0)</f>
        <v>SCCT</v>
      </c>
    </row>
    <row r="289" spans="1:27" x14ac:dyDescent="0.25">
      <c r="A289" s="1" t="s">
        <v>21</v>
      </c>
      <c r="B289" s="1" t="s">
        <v>110</v>
      </c>
      <c r="C289" s="1">
        <v>36</v>
      </c>
      <c r="D289" s="1" t="s">
        <v>58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3" t="str">
        <f t="shared" si="4"/>
        <v>2017Plan</v>
      </c>
      <c r="V289" s="2">
        <f>DATE(A289,INDEX(Map!$H$1:$H$12,MATCH(B289,Map!$G$1:$G$12,0),0),1)</f>
        <v>42461</v>
      </c>
      <c r="W289" t="str">
        <f>IF(AND(V289&gt;=Map!$K$2,V289&lt;=Map!$L$2),"Base",IF(AND(V289&gt;=Map!$K$3,V289&lt;=Map!$L$3),"Fcst","N/A"))</f>
        <v>N/A</v>
      </c>
      <c r="X289" t="str">
        <f>INDEX(Map!$B$2:$B$86,MATCH(D289,Map!$A$2:$A$86,0),0)</f>
        <v>Haefling</v>
      </c>
      <c r="Y289" s="7">
        <f>IF(INDEX(Map!$C$2:$C$86,MATCH(D289,Map!$A$2:$A$86,0),0)="","N/A",E289*INDEX(Map!$C$2:$C$86,MATCH(D289,Map!$A$2:$A$86,0),0))</f>
        <v>0</v>
      </c>
      <c r="Z289" s="7" t="str">
        <f>IF(INDEX(Map!$D$2:$D$86,MATCH(D289,Map!$A$2:$A$86,0),0)="","N/A",E289*INDEX(Map!$D$2:$D$86,MATCH(D289,Map!$A$2:$A$86,0),0))</f>
        <v>N/A</v>
      </c>
      <c r="AA289" t="str">
        <f>INDEX(Map!$E$2:$E$86,MATCH(D289,Map!$A$2:$A$86,0),0)</f>
        <v>SCCT</v>
      </c>
    </row>
    <row r="290" spans="1:27" x14ac:dyDescent="0.25">
      <c r="A290" s="1" t="s">
        <v>21</v>
      </c>
      <c r="B290" s="1" t="s">
        <v>110</v>
      </c>
      <c r="C290" s="1">
        <v>37</v>
      </c>
      <c r="D290" s="1" t="s">
        <v>59</v>
      </c>
      <c r="E290" s="1">
        <v>0</v>
      </c>
      <c r="F290" s="1">
        <v>0</v>
      </c>
      <c r="G290" s="1">
        <v>0</v>
      </c>
      <c r="H290" s="1">
        <v>10</v>
      </c>
      <c r="I290" s="1">
        <v>0</v>
      </c>
      <c r="J290" s="1">
        <v>0</v>
      </c>
      <c r="K290" s="1">
        <v>360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3" t="str">
        <f t="shared" si="4"/>
        <v>2017Plan</v>
      </c>
      <c r="V290" s="2">
        <f>DATE(A290,INDEX(Map!$H$1:$H$12,MATCH(B290,Map!$G$1:$G$12,0),0),1)</f>
        <v>42461</v>
      </c>
      <c r="W290" t="str">
        <f>IF(AND(V290&gt;=Map!$K$2,V290&lt;=Map!$L$2),"Base",IF(AND(V290&gt;=Map!$K$3,V290&lt;=Map!$L$3),"Fcst","N/A"))</f>
        <v>N/A</v>
      </c>
      <c r="X290" t="str">
        <f>INDEX(Map!$B$2:$B$86,MATCH(D290,Map!$A$2:$A$86,0),0)</f>
        <v>Paddys Run 11</v>
      </c>
      <c r="Y290" s="7" t="str">
        <f>IF(INDEX(Map!$C$2:$C$86,MATCH(D290,Map!$A$2:$A$86,0),0)="","N/A",E290*INDEX(Map!$C$2:$C$86,MATCH(D290,Map!$A$2:$A$86,0),0))</f>
        <v>N/A</v>
      </c>
      <c r="Z290" s="7">
        <f>IF(INDEX(Map!$D$2:$D$86,MATCH(D290,Map!$A$2:$A$86,0),0)="","N/A",E290*INDEX(Map!$D$2:$D$86,MATCH(D290,Map!$A$2:$A$86,0),0))</f>
        <v>0</v>
      </c>
      <c r="AA290" t="str">
        <f>INDEX(Map!$E$2:$E$86,MATCH(D290,Map!$A$2:$A$86,0),0)</f>
        <v>SCCT</v>
      </c>
    </row>
    <row r="291" spans="1:27" x14ac:dyDescent="0.25">
      <c r="A291" s="1" t="s">
        <v>21</v>
      </c>
      <c r="B291" s="1" t="s">
        <v>110</v>
      </c>
      <c r="C291" s="1">
        <v>38</v>
      </c>
      <c r="D291" s="1" t="s">
        <v>60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3" t="str">
        <f t="shared" si="4"/>
        <v>2017Plan</v>
      </c>
      <c r="V291" s="2">
        <f>DATE(A291,INDEX(Map!$H$1:$H$12,MATCH(B291,Map!$G$1:$G$12,0),0),1)</f>
        <v>42461</v>
      </c>
      <c r="W291" t="str">
        <f>IF(AND(V291&gt;=Map!$K$2,V291&lt;=Map!$L$2),"Base",IF(AND(V291&gt;=Map!$K$3,V291&lt;=Map!$L$3),"Fcst","N/A"))</f>
        <v>N/A</v>
      </c>
      <c r="X291" t="str">
        <f>INDEX(Map!$B$2:$B$86,MATCH(D291,Map!$A$2:$A$86,0),0)</f>
        <v>Paddys Run 12</v>
      </c>
      <c r="Y291" s="7" t="str">
        <f>IF(INDEX(Map!$C$2:$C$86,MATCH(D291,Map!$A$2:$A$86,0),0)="","N/A",E291*INDEX(Map!$C$2:$C$86,MATCH(D291,Map!$A$2:$A$86,0),0))</f>
        <v>N/A</v>
      </c>
      <c r="Z291" s="7">
        <f>IF(INDEX(Map!$D$2:$D$86,MATCH(D291,Map!$A$2:$A$86,0),0)="","N/A",E291*INDEX(Map!$D$2:$D$86,MATCH(D291,Map!$A$2:$A$86,0),0))</f>
        <v>0</v>
      </c>
      <c r="AA291" t="str">
        <f>INDEX(Map!$E$2:$E$86,MATCH(D291,Map!$A$2:$A$86,0),0)</f>
        <v>SCCT</v>
      </c>
    </row>
    <row r="292" spans="1:27" x14ac:dyDescent="0.25">
      <c r="A292" s="1" t="s">
        <v>21</v>
      </c>
      <c r="B292" s="1" t="s">
        <v>110</v>
      </c>
      <c r="C292" s="1">
        <v>39</v>
      </c>
      <c r="D292" s="1" t="s">
        <v>61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3" t="str">
        <f t="shared" si="4"/>
        <v>2017Plan</v>
      </c>
      <c r="V292" s="2">
        <f>DATE(A292,INDEX(Map!$H$1:$H$12,MATCH(B292,Map!$G$1:$G$12,0),0),1)</f>
        <v>42461</v>
      </c>
      <c r="W292" t="str">
        <f>IF(AND(V292&gt;=Map!$K$2,V292&lt;=Map!$L$2),"Base",IF(AND(V292&gt;=Map!$K$3,V292&lt;=Map!$L$3),"Fcst","N/A"))</f>
        <v>N/A</v>
      </c>
      <c r="X292" t="str">
        <f>INDEX(Map!$B$2:$B$86,MATCH(D292,Map!$A$2:$A$86,0),0)</f>
        <v>Zorn 1</v>
      </c>
      <c r="Y292" s="7" t="str">
        <f>IF(INDEX(Map!$C$2:$C$86,MATCH(D292,Map!$A$2:$A$86,0),0)="","N/A",E292*INDEX(Map!$C$2:$C$86,MATCH(D292,Map!$A$2:$A$86,0),0))</f>
        <v>N/A</v>
      </c>
      <c r="Z292" s="7">
        <f>IF(INDEX(Map!$D$2:$D$86,MATCH(D292,Map!$A$2:$A$86,0),0)="","N/A",E292*INDEX(Map!$D$2:$D$86,MATCH(D292,Map!$A$2:$A$86,0),0))</f>
        <v>0</v>
      </c>
      <c r="AA292" t="str">
        <f>INDEX(Map!$E$2:$E$86,MATCH(D292,Map!$A$2:$A$86,0),0)</f>
        <v>SCCT</v>
      </c>
    </row>
    <row r="293" spans="1:27" x14ac:dyDescent="0.25">
      <c r="A293" s="1" t="s">
        <v>21</v>
      </c>
      <c r="B293" s="1" t="s">
        <v>110</v>
      </c>
      <c r="C293" s="1">
        <v>40</v>
      </c>
      <c r="D293" s="1" t="s">
        <v>62</v>
      </c>
      <c r="E293" s="1">
        <v>0.5</v>
      </c>
      <c r="F293" s="1">
        <v>0</v>
      </c>
      <c r="G293" s="1">
        <v>2.2000000000000002</v>
      </c>
      <c r="H293" s="1">
        <v>6</v>
      </c>
      <c r="I293" s="1" t="s">
        <v>63</v>
      </c>
      <c r="J293" s="1" t="s">
        <v>63</v>
      </c>
      <c r="K293" s="1">
        <v>16</v>
      </c>
      <c r="L293" s="1">
        <v>0</v>
      </c>
      <c r="M293" s="1">
        <v>0</v>
      </c>
      <c r="N293" s="1" t="s">
        <v>63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3" t="str">
        <f t="shared" si="4"/>
        <v>2017Plan</v>
      </c>
      <c r="V293" s="2">
        <f>DATE(A293,INDEX(Map!$H$1:$H$12,MATCH(B293,Map!$G$1:$G$12,0),0),1)</f>
        <v>42461</v>
      </c>
      <c r="W293" t="str">
        <f>IF(AND(V293&gt;=Map!$K$2,V293&lt;=Map!$L$2),"Base",IF(AND(V293&gt;=Map!$K$3,V293&lt;=Map!$L$3),"Fcst","N/A"))</f>
        <v>N/A</v>
      </c>
      <c r="X293" t="str">
        <f>INDEX(Map!$B$2:$B$86,MATCH(D293,Map!$A$2:$A$86,0),0)</f>
        <v>Dix Dam</v>
      </c>
      <c r="Y293" s="7">
        <f>IF(INDEX(Map!$C$2:$C$86,MATCH(D293,Map!$A$2:$A$86,0),0)="","N/A",E293*INDEX(Map!$C$2:$C$86,MATCH(D293,Map!$A$2:$A$86,0),0))</f>
        <v>0.5</v>
      </c>
      <c r="Z293" s="7" t="str">
        <f>IF(INDEX(Map!$D$2:$D$86,MATCH(D293,Map!$A$2:$A$86,0),0)="","N/A",E293*INDEX(Map!$D$2:$D$86,MATCH(D293,Map!$A$2:$A$86,0),0))</f>
        <v>N/A</v>
      </c>
      <c r="AA293" t="str">
        <f>INDEX(Map!$E$2:$E$86,MATCH(D293,Map!$A$2:$A$86,0),0)</f>
        <v>Hydro</v>
      </c>
    </row>
    <row r="294" spans="1:27" x14ac:dyDescent="0.25">
      <c r="A294" s="1" t="s">
        <v>21</v>
      </c>
      <c r="B294" s="1" t="s">
        <v>110</v>
      </c>
      <c r="C294" s="1">
        <v>41</v>
      </c>
      <c r="D294" s="1" t="s">
        <v>64</v>
      </c>
      <c r="E294" s="1">
        <v>17.100000000000001</v>
      </c>
      <c r="F294" s="1">
        <v>0</v>
      </c>
      <c r="G294" s="1">
        <v>100</v>
      </c>
      <c r="H294" s="1">
        <v>0</v>
      </c>
      <c r="I294" s="1" t="s">
        <v>63</v>
      </c>
      <c r="J294" s="1" t="s">
        <v>63</v>
      </c>
      <c r="K294" s="1">
        <v>720</v>
      </c>
      <c r="L294" s="1">
        <v>0</v>
      </c>
      <c r="M294" s="1">
        <v>0</v>
      </c>
      <c r="N294" s="1" t="s">
        <v>63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3" t="str">
        <f t="shared" si="4"/>
        <v>2017Plan</v>
      </c>
      <c r="V294" s="2">
        <f>DATE(A294,INDEX(Map!$H$1:$H$12,MATCH(B294,Map!$G$1:$G$12,0),0),1)</f>
        <v>42461</v>
      </c>
      <c r="W294" t="str">
        <f>IF(AND(V294&gt;=Map!$K$2,V294&lt;=Map!$L$2),"Base",IF(AND(V294&gt;=Map!$K$3,V294&lt;=Map!$L$3),"Fcst","N/A"))</f>
        <v>N/A</v>
      </c>
      <c r="X294" t="str">
        <f>INDEX(Map!$B$2:$B$86,MATCH(D294,Map!$A$2:$A$86,0),0)</f>
        <v>Ohio Falls</v>
      </c>
      <c r="Y294" s="7" t="str">
        <f>IF(INDEX(Map!$C$2:$C$86,MATCH(D294,Map!$A$2:$A$86,0),0)="","N/A",E294*INDEX(Map!$C$2:$C$86,MATCH(D294,Map!$A$2:$A$86,0),0))</f>
        <v>N/A</v>
      </c>
      <c r="Z294" s="7">
        <f>IF(INDEX(Map!$D$2:$D$86,MATCH(D294,Map!$A$2:$A$86,0),0)="","N/A",E294*INDEX(Map!$D$2:$D$86,MATCH(D294,Map!$A$2:$A$86,0),0))</f>
        <v>17.100000000000001</v>
      </c>
      <c r="AA294" t="str">
        <f>INDEX(Map!$E$2:$E$86,MATCH(D294,Map!$A$2:$A$86,0),0)</f>
        <v>Hydro</v>
      </c>
    </row>
    <row r="295" spans="1:27" x14ac:dyDescent="0.25">
      <c r="A295" s="1" t="s">
        <v>21</v>
      </c>
      <c r="B295" s="1" t="s">
        <v>110</v>
      </c>
      <c r="C295" s="1">
        <v>42</v>
      </c>
      <c r="D295" s="1" t="s">
        <v>65</v>
      </c>
      <c r="E295" s="1">
        <v>0</v>
      </c>
      <c r="F295" s="1">
        <v>0</v>
      </c>
      <c r="G295" s="1">
        <v>0</v>
      </c>
      <c r="H295" s="1">
        <v>0</v>
      </c>
      <c r="I295" s="1" t="s">
        <v>63</v>
      </c>
      <c r="J295" s="1" t="s">
        <v>63</v>
      </c>
      <c r="K295" s="1">
        <v>0</v>
      </c>
      <c r="L295" s="1">
        <v>0</v>
      </c>
      <c r="M295" s="1">
        <v>0</v>
      </c>
      <c r="N295" s="1" t="s">
        <v>63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3" t="str">
        <f t="shared" si="4"/>
        <v>2017Plan</v>
      </c>
      <c r="V295" s="2">
        <f>DATE(A295,INDEX(Map!$H$1:$H$12,MATCH(B295,Map!$G$1:$G$12,0),0),1)</f>
        <v>42461</v>
      </c>
      <c r="W295" t="str">
        <f>IF(AND(V295&gt;=Map!$K$2,V295&lt;=Map!$L$2),"Base",IF(AND(V295&gt;=Map!$K$3,V295&lt;=Map!$L$3),"Fcst","N/A"))</f>
        <v>N/A</v>
      </c>
      <c r="X295" t="str">
        <f>INDEX(Map!$B$2:$B$86,MATCH(D295,Map!$A$2:$A$86,0),0)</f>
        <v>Brown Solar</v>
      </c>
      <c r="Y295" s="7">
        <f>IF(INDEX(Map!$C$2:$C$86,MATCH(D295,Map!$A$2:$A$86,0),0)="","N/A",E295*INDEX(Map!$C$2:$C$86,MATCH(D295,Map!$A$2:$A$86,0),0))</f>
        <v>0</v>
      </c>
      <c r="Z295" s="7">
        <f>IF(INDEX(Map!$D$2:$D$86,MATCH(D295,Map!$A$2:$A$86,0),0)="","N/A",E295*INDEX(Map!$D$2:$D$86,MATCH(D295,Map!$A$2:$A$86,0),0))</f>
        <v>0</v>
      </c>
      <c r="AA295" t="str">
        <f>INDEX(Map!$E$2:$E$86,MATCH(D295,Map!$A$2:$A$86,0),0)</f>
        <v>Solar</v>
      </c>
    </row>
    <row r="296" spans="1:27" x14ac:dyDescent="0.25">
      <c r="A296" s="1" t="s">
        <v>21</v>
      </c>
      <c r="B296" s="1" t="s">
        <v>110</v>
      </c>
      <c r="C296" s="1">
        <v>43</v>
      </c>
      <c r="D296" s="1" t="s">
        <v>66</v>
      </c>
      <c r="E296" s="1">
        <v>11.2</v>
      </c>
      <c r="F296" s="1">
        <v>0</v>
      </c>
      <c r="G296" s="1">
        <v>100</v>
      </c>
      <c r="H296" s="1">
        <v>0</v>
      </c>
      <c r="I296" s="1">
        <v>1116</v>
      </c>
      <c r="J296" s="1">
        <v>100000</v>
      </c>
      <c r="K296" s="1">
        <v>720</v>
      </c>
      <c r="L296" s="1">
        <v>27.1</v>
      </c>
      <c r="M296" s="1">
        <v>303</v>
      </c>
      <c r="N296" s="1">
        <v>0</v>
      </c>
      <c r="O296" s="1">
        <v>0</v>
      </c>
      <c r="P296" s="1">
        <v>0</v>
      </c>
      <c r="Q296" s="1">
        <v>0</v>
      </c>
      <c r="R296" s="1">
        <v>27.15</v>
      </c>
      <c r="S296" s="1">
        <v>27.15</v>
      </c>
      <c r="T296" s="1">
        <v>303</v>
      </c>
      <c r="U296" s="3" t="str">
        <f t="shared" si="4"/>
        <v>2017Plan</v>
      </c>
      <c r="V296" s="2">
        <f>DATE(A296,INDEX(Map!$H$1:$H$12,MATCH(B296,Map!$G$1:$G$12,0),0),1)</f>
        <v>42461</v>
      </c>
      <c r="W296" t="str">
        <f>IF(AND(V296&gt;=Map!$K$2,V296&lt;=Map!$L$2),"Base",IF(AND(V296&gt;=Map!$K$3,V296&lt;=Map!$L$3),"Fcst","N/A"))</f>
        <v>N/A</v>
      </c>
      <c r="X296" t="str">
        <f>INDEX(Map!$B$2:$B$86,MATCH(D296,Map!$A$2:$A$86,0),0)</f>
        <v>OVEC</v>
      </c>
      <c r="Y296" s="7">
        <f>IF(INDEX(Map!$C$2:$C$86,MATCH(D296,Map!$A$2:$A$86,0),0)="","N/A",E296*INDEX(Map!$C$2:$C$86,MATCH(D296,Map!$A$2:$A$86,0),0))</f>
        <v>11.2</v>
      </c>
      <c r="Z296" s="7" t="str">
        <f>IF(INDEX(Map!$D$2:$D$86,MATCH(D296,Map!$A$2:$A$86,0),0)="","N/A",E296*INDEX(Map!$D$2:$D$86,MATCH(D296,Map!$A$2:$A$86,0),0))</f>
        <v>N/A</v>
      </c>
      <c r="AA296" t="str">
        <f>INDEX(Map!$E$2:$E$86,MATCH(D296,Map!$A$2:$A$86,0),0)</f>
        <v>Coal</v>
      </c>
    </row>
    <row r="297" spans="1:27" x14ac:dyDescent="0.25">
      <c r="A297" s="1" t="s">
        <v>21</v>
      </c>
      <c r="B297" s="1" t="s">
        <v>110</v>
      </c>
      <c r="C297" s="1">
        <v>44</v>
      </c>
      <c r="D297" s="1" t="s">
        <v>67</v>
      </c>
      <c r="E297" s="1">
        <v>3.6</v>
      </c>
      <c r="F297" s="1">
        <v>0</v>
      </c>
      <c r="G297" s="1">
        <v>66.099999999999994</v>
      </c>
      <c r="H297" s="1">
        <v>28</v>
      </c>
      <c r="I297" s="1">
        <v>356.8</v>
      </c>
      <c r="J297" s="1">
        <v>100000</v>
      </c>
      <c r="K297" s="1">
        <v>493</v>
      </c>
      <c r="L297" s="1">
        <v>27.1</v>
      </c>
      <c r="M297" s="1">
        <v>97</v>
      </c>
      <c r="N297" s="1">
        <v>0</v>
      </c>
      <c r="O297" s="1">
        <v>0</v>
      </c>
      <c r="P297" s="1">
        <v>0</v>
      </c>
      <c r="Q297" s="1">
        <v>0</v>
      </c>
      <c r="R297" s="1">
        <v>27.15</v>
      </c>
      <c r="S297" s="1">
        <v>27.15</v>
      </c>
      <c r="T297" s="1">
        <v>97</v>
      </c>
      <c r="U297" s="3" t="str">
        <f t="shared" si="4"/>
        <v>2017Plan</v>
      </c>
      <c r="V297" s="2">
        <f>DATE(A297,INDEX(Map!$H$1:$H$12,MATCH(B297,Map!$G$1:$G$12,0),0),1)</f>
        <v>42461</v>
      </c>
      <c r="W297" t="str">
        <f>IF(AND(V297&gt;=Map!$K$2,V297&lt;=Map!$L$2),"Base",IF(AND(V297&gt;=Map!$K$3,V297&lt;=Map!$L$3),"Fcst","N/A"))</f>
        <v>N/A</v>
      </c>
      <c r="X297" t="str">
        <f>INDEX(Map!$B$2:$B$86,MATCH(D297,Map!$A$2:$A$86,0),0)</f>
        <v>OVEC</v>
      </c>
      <c r="Y297" s="7">
        <f>IF(INDEX(Map!$C$2:$C$86,MATCH(D297,Map!$A$2:$A$86,0),0)="","N/A",E297*INDEX(Map!$C$2:$C$86,MATCH(D297,Map!$A$2:$A$86,0),0))</f>
        <v>3.6</v>
      </c>
      <c r="Z297" s="7" t="str">
        <f>IF(INDEX(Map!$D$2:$D$86,MATCH(D297,Map!$A$2:$A$86,0),0)="","N/A",E297*INDEX(Map!$D$2:$D$86,MATCH(D297,Map!$A$2:$A$86,0),0))</f>
        <v>N/A</v>
      </c>
      <c r="AA297" t="str">
        <f>INDEX(Map!$E$2:$E$86,MATCH(D297,Map!$A$2:$A$86,0),0)</f>
        <v>Coal</v>
      </c>
    </row>
    <row r="298" spans="1:27" x14ac:dyDescent="0.25">
      <c r="A298" s="1" t="s">
        <v>21</v>
      </c>
      <c r="B298" s="1" t="s">
        <v>110</v>
      </c>
      <c r="C298" s="1">
        <v>45</v>
      </c>
      <c r="D298" s="1" t="s">
        <v>68</v>
      </c>
      <c r="E298" s="1">
        <v>24.8</v>
      </c>
      <c r="F298" s="1">
        <v>0</v>
      </c>
      <c r="G298" s="1">
        <v>100</v>
      </c>
      <c r="H298" s="1">
        <v>0</v>
      </c>
      <c r="I298" s="1">
        <v>2484</v>
      </c>
      <c r="J298" s="1">
        <v>100000</v>
      </c>
      <c r="K298" s="1">
        <v>720</v>
      </c>
      <c r="L298" s="1">
        <v>27.1</v>
      </c>
      <c r="M298" s="1">
        <v>674</v>
      </c>
      <c r="N298" s="1">
        <v>0</v>
      </c>
      <c r="O298" s="1">
        <v>0</v>
      </c>
      <c r="P298" s="1">
        <v>0</v>
      </c>
      <c r="Q298" s="1">
        <v>0</v>
      </c>
      <c r="R298" s="1">
        <v>27.15</v>
      </c>
      <c r="S298" s="1">
        <v>27.15</v>
      </c>
      <c r="T298" s="1">
        <v>674</v>
      </c>
      <c r="U298" s="3" t="str">
        <f t="shared" si="4"/>
        <v>2017Plan</v>
      </c>
      <c r="V298" s="2">
        <f>DATE(A298,INDEX(Map!$H$1:$H$12,MATCH(B298,Map!$G$1:$G$12,0),0),1)</f>
        <v>42461</v>
      </c>
      <c r="W298" t="str">
        <f>IF(AND(V298&gt;=Map!$K$2,V298&lt;=Map!$L$2),"Base",IF(AND(V298&gt;=Map!$K$3,V298&lt;=Map!$L$3),"Fcst","N/A"))</f>
        <v>N/A</v>
      </c>
      <c r="X298" t="str">
        <f>INDEX(Map!$B$2:$B$86,MATCH(D298,Map!$A$2:$A$86,0),0)</f>
        <v>OVEC</v>
      </c>
      <c r="Y298" s="7" t="str">
        <f>IF(INDEX(Map!$C$2:$C$86,MATCH(D298,Map!$A$2:$A$86,0),0)="","N/A",E298*INDEX(Map!$C$2:$C$86,MATCH(D298,Map!$A$2:$A$86,0),0))</f>
        <v>N/A</v>
      </c>
      <c r="Z298" s="7">
        <f>IF(INDEX(Map!$D$2:$D$86,MATCH(D298,Map!$A$2:$A$86,0),0)="","N/A",E298*INDEX(Map!$D$2:$D$86,MATCH(D298,Map!$A$2:$A$86,0),0))</f>
        <v>24.8</v>
      </c>
      <c r="AA298" t="str">
        <f>INDEX(Map!$E$2:$E$86,MATCH(D298,Map!$A$2:$A$86,0),0)</f>
        <v>Coal</v>
      </c>
    </row>
    <row r="299" spans="1:27" x14ac:dyDescent="0.25">
      <c r="A299" s="1" t="s">
        <v>21</v>
      </c>
      <c r="B299" s="1" t="s">
        <v>110</v>
      </c>
      <c r="C299" s="1">
        <v>46</v>
      </c>
      <c r="D299" s="1" t="s">
        <v>69</v>
      </c>
      <c r="E299" s="1">
        <v>8.1999999999999993</v>
      </c>
      <c r="F299" s="1">
        <v>0</v>
      </c>
      <c r="G299" s="1">
        <v>67.3</v>
      </c>
      <c r="H299" s="1">
        <v>28</v>
      </c>
      <c r="I299" s="1">
        <v>823.2</v>
      </c>
      <c r="J299" s="1">
        <v>100000</v>
      </c>
      <c r="K299" s="1">
        <v>498</v>
      </c>
      <c r="L299" s="1">
        <v>27.1</v>
      </c>
      <c r="M299" s="1">
        <v>223</v>
      </c>
      <c r="N299" s="1">
        <v>0</v>
      </c>
      <c r="O299" s="1">
        <v>0</v>
      </c>
      <c r="P299" s="1">
        <v>0</v>
      </c>
      <c r="Q299" s="1">
        <v>0</v>
      </c>
      <c r="R299" s="1">
        <v>27.15</v>
      </c>
      <c r="S299" s="1">
        <v>27.15</v>
      </c>
      <c r="T299" s="1">
        <v>223</v>
      </c>
      <c r="U299" s="3" t="str">
        <f t="shared" si="4"/>
        <v>2017Plan</v>
      </c>
      <c r="V299" s="2">
        <f>DATE(A299,INDEX(Map!$H$1:$H$12,MATCH(B299,Map!$G$1:$G$12,0),0),1)</f>
        <v>42461</v>
      </c>
      <c r="W299" t="str">
        <f>IF(AND(V299&gt;=Map!$K$2,V299&lt;=Map!$L$2),"Base",IF(AND(V299&gt;=Map!$K$3,V299&lt;=Map!$L$3),"Fcst","N/A"))</f>
        <v>N/A</v>
      </c>
      <c r="X299" t="str">
        <f>INDEX(Map!$B$2:$B$86,MATCH(D299,Map!$A$2:$A$86,0),0)</f>
        <v>OVEC</v>
      </c>
      <c r="Y299" s="7" t="str">
        <f>IF(INDEX(Map!$C$2:$C$86,MATCH(D299,Map!$A$2:$A$86,0),0)="","N/A",E299*INDEX(Map!$C$2:$C$86,MATCH(D299,Map!$A$2:$A$86,0),0))</f>
        <v>N/A</v>
      </c>
      <c r="Z299" s="7">
        <f>IF(INDEX(Map!$D$2:$D$86,MATCH(D299,Map!$A$2:$A$86,0),0)="","N/A",E299*INDEX(Map!$D$2:$D$86,MATCH(D299,Map!$A$2:$A$86,0),0))</f>
        <v>8.1999999999999993</v>
      </c>
      <c r="AA299" t="str">
        <f>INDEX(Map!$E$2:$E$86,MATCH(D299,Map!$A$2:$A$86,0),0)</f>
        <v>Coal</v>
      </c>
    </row>
    <row r="300" spans="1:27" x14ac:dyDescent="0.25">
      <c r="A300" s="1" t="s">
        <v>21</v>
      </c>
      <c r="B300" s="1" t="s">
        <v>110</v>
      </c>
      <c r="C300" s="1">
        <v>47</v>
      </c>
      <c r="D300" s="1" t="s">
        <v>70</v>
      </c>
      <c r="E300" s="1">
        <v>0</v>
      </c>
      <c r="F300" s="1">
        <v>0</v>
      </c>
      <c r="G300" s="1">
        <v>0</v>
      </c>
      <c r="H300" s="1">
        <v>0</v>
      </c>
      <c r="I300" s="1" t="s">
        <v>63</v>
      </c>
      <c r="J300" s="1" t="s">
        <v>63</v>
      </c>
      <c r="K300" s="1">
        <v>0</v>
      </c>
      <c r="L300" s="1">
        <v>0</v>
      </c>
      <c r="M300" s="1">
        <v>0</v>
      </c>
      <c r="N300" s="1" t="s">
        <v>63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3" t="str">
        <f t="shared" si="4"/>
        <v>2017Plan</v>
      </c>
      <c r="V300" s="2">
        <f>DATE(A300,INDEX(Map!$H$1:$H$12,MATCH(B300,Map!$G$1:$G$12,0),0),1)</f>
        <v>42461</v>
      </c>
      <c r="W300" t="str">
        <f>IF(AND(V300&gt;=Map!$K$2,V300&lt;=Map!$L$2),"Base",IF(AND(V300&gt;=Map!$K$3,V300&lt;=Map!$L$3),"Fcst","N/A"))</f>
        <v>N/A</v>
      </c>
      <c r="X300" t="str">
        <f>INDEX(Map!$B$2:$B$86,MATCH(D300,Map!$A$2:$A$86,0),0)</f>
        <v>N/A</v>
      </c>
      <c r="Y300" s="7" t="str">
        <f>IF(INDEX(Map!$C$2:$C$86,MATCH(D300,Map!$A$2:$A$86,0),0)="","N/A",E300*INDEX(Map!$C$2:$C$86,MATCH(D300,Map!$A$2:$A$86,0),0))</f>
        <v>N/A</v>
      </c>
      <c r="Z300" s="7" t="str">
        <f>IF(INDEX(Map!$D$2:$D$86,MATCH(D300,Map!$A$2:$A$86,0),0)="","N/A",E300*INDEX(Map!$D$2:$D$86,MATCH(D300,Map!$A$2:$A$86,0),0))</f>
        <v>N/A</v>
      </c>
      <c r="AA300" t="str">
        <f>INDEX(Map!$E$2:$E$86,MATCH(D300,Map!$A$2:$A$86,0),0)</f>
        <v>Purchases</v>
      </c>
    </row>
    <row r="301" spans="1:27" x14ac:dyDescent="0.25">
      <c r="A301" s="1" t="s">
        <v>21</v>
      </c>
      <c r="B301" s="1" t="s">
        <v>110</v>
      </c>
      <c r="C301" s="1">
        <v>48</v>
      </c>
      <c r="D301" s="1" t="s">
        <v>71</v>
      </c>
      <c r="E301" s="1">
        <v>0</v>
      </c>
      <c r="F301" s="1">
        <v>0</v>
      </c>
      <c r="G301" s="1">
        <v>0</v>
      </c>
      <c r="H301" s="1">
        <v>0</v>
      </c>
      <c r="I301" s="1" t="s">
        <v>63</v>
      </c>
      <c r="J301" s="1" t="s">
        <v>63</v>
      </c>
      <c r="K301" s="1">
        <v>0</v>
      </c>
      <c r="L301" s="1">
        <v>0</v>
      </c>
      <c r="M301" s="1">
        <v>0</v>
      </c>
      <c r="N301" s="1" t="s">
        <v>63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3" t="str">
        <f t="shared" si="4"/>
        <v>2017Plan</v>
      </c>
      <c r="V301" s="2">
        <f>DATE(A301,INDEX(Map!$H$1:$H$12,MATCH(B301,Map!$G$1:$G$12,0),0),1)</f>
        <v>42461</v>
      </c>
      <c r="W301" t="str">
        <f>IF(AND(V301&gt;=Map!$K$2,V301&lt;=Map!$L$2),"Base",IF(AND(V301&gt;=Map!$K$3,V301&lt;=Map!$L$3),"Fcst","N/A"))</f>
        <v>N/A</v>
      </c>
      <c r="X301" t="str">
        <f>INDEX(Map!$B$2:$B$86,MATCH(D301,Map!$A$2:$A$86,0),0)</f>
        <v>N/A</v>
      </c>
      <c r="Y301" s="7" t="str">
        <f>IF(INDEX(Map!$C$2:$C$86,MATCH(D301,Map!$A$2:$A$86,0),0)="","N/A",E301*INDEX(Map!$C$2:$C$86,MATCH(D301,Map!$A$2:$A$86,0),0))</f>
        <v>N/A</v>
      </c>
      <c r="Z301" s="7" t="str">
        <f>IF(INDEX(Map!$D$2:$D$86,MATCH(D301,Map!$A$2:$A$86,0),0)="","N/A",E301*INDEX(Map!$D$2:$D$86,MATCH(D301,Map!$A$2:$A$86,0),0))</f>
        <v>N/A</v>
      </c>
      <c r="AA301" t="str">
        <f>INDEX(Map!$E$2:$E$86,MATCH(D301,Map!$A$2:$A$86,0),0)</f>
        <v>Purchases</v>
      </c>
    </row>
    <row r="302" spans="1:27" x14ac:dyDescent="0.25">
      <c r="A302" s="1" t="s">
        <v>21</v>
      </c>
      <c r="B302" s="1" t="s">
        <v>110</v>
      </c>
      <c r="C302" s="1">
        <v>49</v>
      </c>
      <c r="D302" s="1" t="s">
        <v>72</v>
      </c>
      <c r="E302" s="1">
        <v>0</v>
      </c>
      <c r="F302" s="1">
        <v>0</v>
      </c>
      <c r="G302" s="1">
        <v>0</v>
      </c>
      <c r="H302" s="1">
        <v>0</v>
      </c>
      <c r="I302" s="1" t="s">
        <v>63</v>
      </c>
      <c r="J302" s="1" t="s">
        <v>63</v>
      </c>
      <c r="K302" s="1">
        <v>0</v>
      </c>
      <c r="L302" s="1">
        <v>0</v>
      </c>
      <c r="M302" s="1">
        <v>0</v>
      </c>
      <c r="N302" s="1" t="s">
        <v>63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3" t="str">
        <f t="shared" si="4"/>
        <v>2017Plan</v>
      </c>
      <c r="V302" s="2">
        <f>DATE(A302,INDEX(Map!$H$1:$H$12,MATCH(B302,Map!$G$1:$G$12,0),0),1)</f>
        <v>42461</v>
      </c>
      <c r="W302" t="str">
        <f>IF(AND(V302&gt;=Map!$K$2,V302&lt;=Map!$L$2),"Base",IF(AND(V302&gt;=Map!$K$3,V302&lt;=Map!$L$3),"Fcst","N/A"))</f>
        <v>N/A</v>
      </c>
      <c r="X302" t="str">
        <f>INDEX(Map!$B$2:$B$86,MATCH(D302,Map!$A$2:$A$86,0),0)</f>
        <v>N/A</v>
      </c>
      <c r="Y302" s="7" t="str">
        <f>IF(INDEX(Map!$C$2:$C$86,MATCH(D302,Map!$A$2:$A$86,0),0)="","N/A",E302*INDEX(Map!$C$2:$C$86,MATCH(D302,Map!$A$2:$A$86,0),0))</f>
        <v>N/A</v>
      </c>
      <c r="Z302" s="7" t="str">
        <f>IF(INDEX(Map!$D$2:$D$86,MATCH(D302,Map!$A$2:$A$86,0),0)="","N/A",E302*INDEX(Map!$D$2:$D$86,MATCH(D302,Map!$A$2:$A$86,0),0))</f>
        <v>N/A</v>
      </c>
      <c r="AA302" t="str">
        <f>INDEX(Map!$E$2:$E$86,MATCH(D302,Map!$A$2:$A$86,0),0)</f>
        <v>Purchases</v>
      </c>
    </row>
    <row r="303" spans="1:27" x14ac:dyDescent="0.25">
      <c r="A303" s="1" t="s">
        <v>21</v>
      </c>
      <c r="B303" s="1" t="s">
        <v>110</v>
      </c>
      <c r="C303" s="1">
        <v>50</v>
      </c>
      <c r="D303" s="1" t="s">
        <v>73</v>
      </c>
      <c r="E303" s="1">
        <v>0</v>
      </c>
      <c r="F303" s="1">
        <v>0</v>
      </c>
      <c r="G303" s="1">
        <v>0</v>
      </c>
      <c r="H303" s="1">
        <v>0</v>
      </c>
      <c r="I303" s="1" t="s">
        <v>63</v>
      </c>
      <c r="J303" s="1" t="s">
        <v>63</v>
      </c>
      <c r="K303" s="1">
        <v>0</v>
      </c>
      <c r="L303" s="1">
        <v>0</v>
      </c>
      <c r="M303" s="1">
        <v>0</v>
      </c>
      <c r="N303" s="1" t="s">
        <v>63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3" t="str">
        <f t="shared" si="4"/>
        <v>2017Plan</v>
      </c>
      <c r="V303" s="2">
        <f>DATE(A303,INDEX(Map!$H$1:$H$12,MATCH(B303,Map!$G$1:$G$12,0),0),1)</f>
        <v>42461</v>
      </c>
      <c r="W303" t="str">
        <f>IF(AND(V303&gt;=Map!$K$2,V303&lt;=Map!$L$2),"Base",IF(AND(V303&gt;=Map!$K$3,V303&lt;=Map!$L$3),"Fcst","N/A"))</f>
        <v>N/A</v>
      </c>
      <c r="X303" t="str">
        <f>INDEX(Map!$B$2:$B$86,MATCH(D303,Map!$A$2:$A$86,0),0)</f>
        <v>N/A</v>
      </c>
      <c r="Y303" s="7" t="str">
        <f>IF(INDEX(Map!$C$2:$C$86,MATCH(D303,Map!$A$2:$A$86,0),0)="","N/A",E303*INDEX(Map!$C$2:$C$86,MATCH(D303,Map!$A$2:$A$86,0),0))</f>
        <v>N/A</v>
      </c>
      <c r="Z303" s="7" t="str">
        <f>IF(INDEX(Map!$D$2:$D$86,MATCH(D303,Map!$A$2:$A$86,0),0)="","N/A",E303*INDEX(Map!$D$2:$D$86,MATCH(D303,Map!$A$2:$A$86,0),0))</f>
        <v>N/A</v>
      </c>
      <c r="AA303" t="str">
        <f>INDEX(Map!$E$2:$E$86,MATCH(D303,Map!$A$2:$A$86,0),0)</f>
        <v>Purchases</v>
      </c>
    </row>
    <row r="304" spans="1:27" x14ac:dyDescent="0.25">
      <c r="A304" s="1" t="s">
        <v>21</v>
      </c>
      <c r="B304" s="1" t="s">
        <v>110</v>
      </c>
      <c r="C304" s="1">
        <v>51</v>
      </c>
      <c r="D304" s="1" t="s">
        <v>74</v>
      </c>
      <c r="E304" s="1">
        <v>0</v>
      </c>
      <c r="F304" s="1">
        <v>0</v>
      </c>
      <c r="G304" s="1">
        <v>0</v>
      </c>
      <c r="H304" s="1">
        <v>0</v>
      </c>
      <c r="I304" s="1" t="s">
        <v>63</v>
      </c>
      <c r="J304" s="1" t="s">
        <v>63</v>
      </c>
      <c r="K304" s="1">
        <v>0</v>
      </c>
      <c r="L304" s="1">
        <v>0</v>
      </c>
      <c r="M304" s="1">
        <v>0</v>
      </c>
      <c r="N304" s="1" t="s">
        <v>63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3" t="str">
        <f t="shared" si="4"/>
        <v>2017Plan</v>
      </c>
      <c r="V304" s="2">
        <f>DATE(A304,INDEX(Map!$H$1:$H$12,MATCH(B304,Map!$G$1:$G$12,0),0),1)</f>
        <v>42461</v>
      </c>
      <c r="W304" t="str">
        <f>IF(AND(V304&gt;=Map!$K$2,V304&lt;=Map!$L$2),"Base",IF(AND(V304&gt;=Map!$K$3,V304&lt;=Map!$L$3),"Fcst","N/A"))</f>
        <v>N/A</v>
      </c>
      <c r="X304" t="str">
        <f>INDEX(Map!$B$2:$B$86,MATCH(D304,Map!$A$2:$A$86,0),0)</f>
        <v>N/A</v>
      </c>
      <c r="Y304" s="7" t="str">
        <f>IF(INDEX(Map!$C$2:$C$86,MATCH(D304,Map!$A$2:$A$86,0),0)="","N/A",E304*INDEX(Map!$C$2:$C$86,MATCH(D304,Map!$A$2:$A$86,0),0))</f>
        <v>N/A</v>
      </c>
      <c r="Z304" s="7" t="str">
        <f>IF(INDEX(Map!$D$2:$D$86,MATCH(D304,Map!$A$2:$A$86,0),0)="","N/A",E304*INDEX(Map!$D$2:$D$86,MATCH(D304,Map!$A$2:$A$86,0),0))</f>
        <v>N/A</v>
      </c>
      <c r="AA304" t="str">
        <f>INDEX(Map!$E$2:$E$86,MATCH(D304,Map!$A$2:$A$86,0),0)</f>
        <v>Purchases</v>
      </c>
    </row>
    <row r="305" spans="1:27" x14ac:dyDescent="0.25">
      <c r="A305" s="1" t="s">
        <v>21</v>
      </c>
      <c r="B305" s="1" t="s">
        <v>110</v>
      </c>
      <c r="C305" s="1">
        <v>52</v>
      </c>
      <c r="D305" s="1" t="s">
        <v>75</v>
      </c>
      <c r="E305" s="1">
        <v>0</v>
      </c>
      <c r="F305" s="1">
        <v>0</v>
      </c>
      <c r="G305" s="1">
        <v>0</v>
      </c>
      <c r="H305" s="1">
        <v>0</v>
      </c>
      <c r="I305" s="1" t="s">
        <v>63</v>
      </c>
      <c r="J305" s="1" t="s">
        <v>63</v>
      </c>
      <c r="K305" s="1">
        <v>0</v>
      </c>
      <c r="L305" s="1">
        <v>0</v>
      </c>
      <c r="M305" s="1">
        <v>0</v>
      </c>
      <c r="N305" s="1" t="s">
        <v>63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3" t="str">
        <f t="shared" si="4"/>
        <v>2017Plan</v>
      </c>
      <c r="V305" s="2">
        <f>DATE(A305,INDEX(Map!$H$1:$H$12,MATCH(B305,Map!$G$1:$G$12,0),0),1)</f>
        <v>42461</v>
      </c>
      <c r="W305" t="str">
        <f>IF(AND(V305&gt;=Map!$K$2,V305&lt;=Map!$L$2),"Base",IF(AND(V305&gt;=Map!$K$3,V305&lt;=Map!$L$3),"Fcst","N/A"))</f>
        <v>N/A</v>
      </c>
      <c r="X305" t="str">
        <f>INDEX(Map!$B$2:$B$86,MATCH(D305,Map!$A$2:$A$86,0),0)</f>
        <v>N/A</v>
      </c>
      <c r="Y305" s="7" t="str">
        <f>IF(INDEX(Map!$C$2:$C$86,MATCH(D305,Map!$A$2:$A$86,0),0)="","N/A",E305*INDEX(Map!$C$2:$C$86,MATCH(D305,Map!$A$2:$A$86,0),0))</f>
        <v>N/A</v>
      </c>
      <c r="Z305" s="7" t="str">
        <f>IF(INDEX(Map!$D$2:$D$86,MATCH(D305,Map!$A$2:$A$86,0),0)="","N/A",E305*INDEX(Map!$D$2:$D$86,MATCH(D305,Map!$A$2:$A$86,0),0))</f>
        <v>N/A</v>
      </c>
      <c r="AA305" t="str">
        <f>INDEX(Map!$E$2:$E$86,MATCH(D305,Map!$A$2:$A$86,0),0)</f>
        <v>Purchases</v>
      </c>
    </row>
    <row r="306" spans="1:27" x14ac:dyDescent="0.25">
      <c r="A306" s="1" t="s">
        <v>21</v>
      </c>
      <c r="B306" s="1" t="s">
        <v>110</v>
      </c>
      <c r="C306" s="1">
        <v>53</v>
      </c>
      <c r="D306" s="1" t="s">
        <v>76</v>
      </c>
      <c r="E306" s="1">
        <v>0</v>
      </c>
      <c r="F306" s="1">
        <v>0</v>
      </c>
      <c r="G306" s="1">
        <v>0</v>
      </c>
      <c r="H306" s="1">
        <v>0</v>
      </c>
      <c r="I306" s="1" t="s">
        <v>63</v>
      </c>
      <c r="J306" s="1" t="s">
        <v>63</v>
      </c>
      <c r="K306" s="1">
        <v>0</v>
      </c>
      <c r="L306" s="1">
        <v>0</v>
      </c>
      <c r="M306" s="1">
        <v>0</v>
      </c>
      <c r="N306" s="1" t="s">
        <v>63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3" t="str">
        <f t="shared" si="4"/>
        <v>2017Plan</v>
      </c>
      <c r="V306" s="2">
        <f>DATE(A306,INDEX(Map!$H$1:$H$12,MATCH(B306,Map!$G$1:$G$12,0),0),1)</f>
        <v>42461</v>
      </c>
      <c r="W306" t="str">
        <f>IF(AND(V306&gt;=Map!$K$2,V306&lt;=Map!$L$2),"Base",IF(AND(V306&gt;=Map!$K$3,V306&lt;=Map!$L$3),"Fcst","N/A"))</f>
        <v>N/A</v>
      </c>
      <c r="X306" t="str">
        <f>INDEX(Map!$B$2:$B$86,MATCH(D306,Map!$A$2:$A$86,0),0)</f>
        <v>N/A</v>
      </c>
      <c r="Y306" s="7" t="str">
        <f>IF(INDEX(Map!$C$2:$C$86,MATCH(D306,Map!$A$2:$A$86,0),0)="","N/A",E306*INDEX(Map!$C$2:$C$86,MATCH(D306,Map!$A$2:$A$86,0),0))</f>
        <v>N/A</v>
      </c>
      <c r="Z306" s="7" t="str">
        <f>IF(INDEX(Map!$D$2:$D$86,MATCH(D306,Map!$A$2:$A$86,0),0)="","N/A",E306*INDEX(Map!$D$2:$D$86,MATCH(D306,Map!$A$2:$A$86,0),0))</f>
        <v>N/A</v>
      </c>
      <c r="AA306" t="str">
        <f>INDEX(Map!$E$2:$E$86,MATCH(D306,Map!$A$2:$A$86,0),0)</f>
        <v>Purchases</v>
      </c>
    </row>
    <row r="307" spans="1:27" x14ac:dyDescent="0.25">
      <c r="A307" s="1" t="s">
        <v>21</v>
      </c>
      <c r="B307" s="1" t="s">
        <v>110</v>
      </c>
      <c r="C307" s="1">
        <v>54</v>
      </c>
      <c r="D307" s="1" t="s">
        <v>77</v>
      </c>
      <c r="E307" s="1">
        <v>0</v>
      </c>
      <c r="F307" s="1">
        <v>0</v>
      </c>
      <c r="G307" s="1">
        <v>0</v>
      </c>
      <c r="H307" s="1">
        <v>0</v>
      </c>
      <c r="I307" s="1" t="s">
        <v>63</v>
      </c>
      <c r="J307" s="1" t="s">
        <v>63</v>
      </c>
      <c r="K307" s="1">
        <v>0</v>
      </c>
      <c r="L307" s="1">
        <v>0</v>
      </c>
      <c r="M307" s="1">
        <v>0</v>
      </c>
      <c r="N307" s="1" t="s">
        <v>63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3" t="str">
        <f t="shared" si="4"/>
        <v>2017Plan</v>
      </c>
      <c r="V307" s="2">
        <f>DATE(A307,INDEX(Map!$H$1:$H$12,MATCH(B307,Map!$G$1:$G$12,0),0),1)</f>
        <v>42461</v>
      </c>
      <c r="W307" t="str">
        <f>IF(AND(V307&gt;=Map!$K$2,V307&lt;=Map!$L$2),"Base",IF(AND(V307&gt;=Map!$K$3,V307&lt;=Map!$L$3),"Fcst","N/A"))</f>
        <v>N/A</v>
      </c>
      <c r="X307" t="str">
        <f>INDEX(Map!$B$2:$B$86,MATCH(D307,Map!$A$2:$A$86,0),0)</f>
        <v>N/A</v>
      </c>
      <c r="Y307" s="7" t="str">
        <f>IF(INDEX(Map!$C$2:$C$86,MATCH(D307,Map!$A$2:$A$86,0),0)="","N/A",E307*INDEX(Map!$C$2:$C$86,MATCH(D307,Map!$A$2:$A$86,0),0))</f>
        <v>N/A</v>
      </c>
      <c r="Z307" s="7" t="str">
        <f>IF(INDEX(Map!$D$2:$D$86,MATCH(D307,Map!$A$2:$A$86,0),0)="","N/A",E307*INDEX(Map!$D$2:$D$86,MATCH(D307,Map!$A$2:$A$86,0),0))</f>
        <v>N/A</v>
      </c>
      <c r="AA307" t="str">
        <f>INDEX(Map!$E$2:$E$86,MATCH(D307,Map!$A$2:$A$86,0),0)</f>
        <v>Purchases</v>
      </c>
    </row>
    <row r="308" spans="1:27" x14ac:dyDescent="0.25">
      <c r="A308" s="1" t="s">
        <v>21</v>
      </c>
      <c r="B308" s="1" t="s">
        <v>110</v>
      </c>
      <c r="C308" s="1">
        <v>55</v>
      </c>
      <c r="D308" s="1" t="s">
        <v>78</v>
      </c>
      <c r="E308" s="1">
        <v>0</v>
      </c>
      <c r="F308" s="1">
        <v>0</v>
      </c>
      <c r="G308" s="1">
        <v>0</v>
      </c>
      <c r="H308" s="1">
        <v>0</v>
      </c>
      <c r="I308" s="1" t="s">
        <v>63</v>
      </c>
      <c r="J308" s="1" t="s">
        <v>63</v>
      </c>
      <c r="K308" s="1">
        <v>0</v>
      </c>
      <c r="L308" s="1">
        <v>0</v>
      </c>
      <c r="M308" s="1">
        <v>0</v>
      </c>
      <c r="N308" s="1" t="s">
        <v>63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3" t="str">
        <f t="shared" si="4"/>
        <v>2017Plan</v>
      </c>
      <c r="V308" s="2">
        <f>DATE(A308,INDEX(Map!$H$1:$H$12,MATCH(B308,Map!$G$1:$G$12,0),0),1)</f>
        <v>42461</v>
      </c>
      <c r="W308" t="str">
        <f>IF(AND(V308&gt;=Map!$K$2,V308&lt;=Map!$L$2),"Base",IF(AND(V308&gt;=Map!$K$3,V308&lt;=Map!$L$3),"Fcst","N/A"))</f>
        <v>N/A</v>
      </c>
      <c r="X308" t="str">
        <f>INDEX(Map!$B$2:$B$86,MATCH(D308,Map!$A$2:$A$86,0),0)</f>
        <v>N/A</v>
      </c>
      <c r="Y308" s="7" t="str">
        <f>IF(INDEX(Map!$C$2:$C$86,MATCH(D308,Map!$A$2:$A$86,0),0)="","N/A",E308*INDEX(Map!$C$2:$C$86,MATCH(D308,Map!$A$2:$A$86,0),0))</f>
        <v>N/A</v>
      </c>
      <c r="Z308" s="7" t="str">
        <f>IF(INDEX(Map!$D$2:$D$86,MATCH(D308,Map!$A$2:$A$86,0),0)="","N/A",E308*INDEX(Map!$D$2:$D$86,MATCH(D308,Map!$A$2:$A$86,0),0))</f>
        <v>N/A</v>
      </c>
      <c r="AA308" t="str">
        <f>INDEX(Map!$E$2:$E$86,MATCH(D308,Map!$A$2:$A$86,0),0)</f>
        <v>Purchases</v>
      </c>
    </row>
    <row r="309" spans="1:27" x14ac:dyDescent="0.25">
      <c r="A309" s="1" t="s">
        <v>21</v>
      </c>
      <c r="B309" s="1" t="s">
        <v>110</v>
      </c>
      <c r="C309" s="1">
        <v>56</v>
      </c>
      <c r="D309" s="1" t="s">
        <v>79</v>
      </c>
      <c r="E309" s="1">
        <v>0.3</v>
      </c>
      <c r="F309" s="1">
        <v>0</v>
      </c>
      <c r="G309" s="1">
        <v>2.5</v>
      </c>
      <c r="H309" s="1">
        <v>4</v>
      </c>
      <c r="I309" s="1" t="s">
        <v>63</v>
      </c>
      <c r="J309" s="1" t="s">
        <v>63</v>
      </c>
      <c r="K309" s="1">
        <v>6</v>
      </c>
      <c r="L309" s="1">
        <v>25.3</v>
      </c>
      <c r="M309" s="1">
        <v>8</v>
      </c>
      <c r="N309" s="1" t="s">
        <v>63</v>
      </c>
      <c r="O309" s="1">
        <v>0</v>
      </c>
      <c r="P309" s="1">
        <v>0</v>
      </c>
      <c r="Q309" s="1">
        <v>2</v>
      </c>
      <c r="R309" s="1">
        <v>32.04</v>
      </c>
      <c r="S309" s="1">
        <v>32.04</v>
      </c>
      <c r="T309" s="1">
        <v>10</v>
      </c>
      <c r="U309" s="3" t="str">
        <f t="shared" si="4"/>
        <v>2017Plan</v>
      </c>
      <c r="V309" s="2">
        <f>DATE(A309,INDEX(Map!$H$1:$H$12,MATCH(B309,Map!$G$1:$G$12,0),0),1)</f>
        <v>42461</v>
      </c>
      <c r="W309" t="str">
        <f>IF(AND(V309&gt;=Map!$K$2,V309&lt;=Map!$L$2),"Base",IF(AND(V309&gt;=Map!$K$3,V309&lt;=Map!$L$3),"Fcst","N/A"))</f>
        <v>N/A</v>
      </c>
      <c r="X309" t="str">
        <f>INDEX(Map!$B$2:$B$86,MATCH(D309,Map!$A$2:$A$86,0),0)</f>
        <v>N/A</v>
      </c>
      <c r="Y309" s="7" t="str">
        <f>IF(INDEX(Map!$C$2:$C$86,MATCH(D309,Map!$A$2:$A$86,0),0)="","N/A",E309*INDEX(Map!$C$2:$C$86,MATCH(D309,Map!$A$2:$A$86,0),0))</f>
        <v>N/A</v>
      </c>
      <c r="Z309" s="7" t="str">
        <f>IF(INDEX(Map!$D$2:$D$86,MATCH(D309,Map!$A$2:$A$86,0),0)="","N/A",E309*INDEX(Map!$D$2:$D$86,MATCH(D309,Map!$A$2:$A$86,0),0))</f>
        <v>N/A</v>
      </c>
      <c r="AA309" t="str">
        <f>INDEX(Map!$E$2:$E$86,MATCH(D309,Map!$A$2:$A$86,0),0)</f>
        <v>Purchases</v>
      </c>
    </row>
    <row r="310" spans="1:27" x14ac:dyDescent="0.25">
      <c r="A310" s="1" t="s">
        <v>21</v>
      </c>
      <c r="B310" s="1" t="s">
        <v>110</v>
      </c>
      <c r="C310" s="1">
        <v>57</v>
      </c>
      <c r="D310" s="1" t="s">
        <v>80</v>
      </c>
      <c r="E310" s="1">
        <v>0.2</v>
      </c>
      <c r="F310" s="1">
        <v>0</v>
      </c>
      <c r="G310" s="1">
        <v>2.1</v>
      </c>
      <c r="H310" s="1">
        <v>3</v>
      </c>
      <c r="I310" s="1" t="s">
        <v>63</v>
      </c>
      <c r="J310" s="1" t="s">
        <v>63</v>
      </c>
      <c r="K310" s="1">
        <v>5</v>
      </c>
      <c r="L310" s="1">
        <v>25</v>
      </c>
      <c r="M310" s="1">
        <v>6</v>
      </c>
      <c r="N310" s="1" t="s">
        <v>63</v>
      </c>
      <c r="O310" s="1">
        <v>0</v>
      </c>
      <c r="P310" s="1">
        <v>0</v>
      </c>
      <c r="Q310" s="1">
        <v>2</v>
      </c>
      <c r="R310" s="1">
        <v>31.21</v>
      </c>
      <c r="S310" s="1">
        <v>31.21</v>
      </c>
      <c r="T310" s="1">
        <v>8</v>
      </c>
      <c r="U310" s="3" t="str">
        <f t="shared" si="4"/>
        <v>2017Plan</v>
      </c>
      <c r="V310" s="2">
        <f>DATE(A310,INDEX(Map!$H$1:$H$12,MATCH(B310,Map!$G$1:$G$12,0),0),1)</f>
        <v>42461</v>
      </c>
      <c r="W310" t="str">
        <f>IF(AND(V310&gt;=Map!$K$2,V310&lt;=Map!$L$2),"Base",IF(AND(V310&gt;=Map!$K$3,V310&lt;=Map!$L$3),"Fcst","N/A"))</f>
        <v>N/A</v>
      </c>
      <c r="X310" t="str">
        <f>INDEX(Map!$B$2:$B$86,MATCH(D310,Map!$A$2:$A$86,0),0)</f>
        <v>N/A</v>
      </c>
      <c r="Y310" s="7" t="str">
        <f>IF(INDEX(Map!$C$2:$C$86,MATCH(D310,Map!$A$2:$A$86,0),0)="","N/A",E310*INDEX(Map!$C$2:$C$86,MATCH(D310,Map!$A$2:$A$86,0),0))</f>
        <v>N/A</v>
      </c>
      <c r="Z310" s="7" t="str">
        <f>IF(INDEX(Map!$D$2:$D$86,MATCH(D310,Map!$A$2:$A$86,0),0)="","N/A",E310*INDEX(Map!$D$2:$D$86,MATCH(D310,Map!$A$2:$A$86,0),0))</f>
        <v>N/A</v>
      </c>
      <c r="AA310" t="str">
        <f>INDEX(Map!$E$2:$E$86,MATCH(D310,Map!$A$2:$A$86,0),0)</f>
        <v>Purchases</v>
      </c>
    </row>
    <row r="311" spans="1:27" x14ac:dyDescent="0.25">
      <c r="A311" s="1" t="s">
        <v>21</v>
      </c>
      <c r="B311" s="1" t="s">
        <v>110</v>
      </c>
      <c r="C311" s="1">
        <v>58</v>
      </c>
      <c r="D311" s="1" t="s">
        <v>81</v>
      </c>
      <c r="E311" s="1">
        <v>0.2</v>
      </c>
      <c r="F311" s="1">
        <v>0</v>
      </c>
      <c r="G311" s="1">
        <v>1.7</v>
      </c>
      <c r="H311" s="1">
        <v>2</v>
      </c>
      <c r="I311" s="1" t="s">
        <v>63</v>
      </c>
      <c r="J311" s="1" t="s">
        <v>63</v>
      </c>
      <c r="K311" s="1">
        <v>4</v>
      </c>
      <c r="L311" s="1">
        <v>24.8</v>
      </c>
      <c r="M311" s="1">
        <v>5</v>
      </c>
      <c r="N311" s="1" t="s">
        <v>63</v>
      </c>
      <c r="O311" s="1">
        <v>0</v>
      </c>
      <c r="P311" s="1">
        <v>0</v>
      </c>
      <c r="Q311" s="1">
        <v>1</v>
      </c>
      <c r="R311" s="1">
        <v>31.02</v>
      </c>
      <c r="S311" s="1">
        <v>31.02</v>
      </c>
      <c r="T311" s="1">
        <v>6</v>
      </c>
      <c r="U311" s="3" t="str">
        <f t="shared" si="4"/>
        <v>2017Plan</v>
      </c>
      <c r="V311" s="2">
        <f>DATE(A311,INDEX(Map!$H$1:$H$12,MATCH(B311,Map!$G$1:$G$12,0),0),1)</f>
        <v>42461</v>
      </c>
      <c r="W311" t="str">
        <f>IF(AND(V311&gt;=Map!$K$2,V311&lt;=Map!$L$2),"Base",IF(AND(V311&gt;=Map!$K$3,V311&lt;=Map!$L$3),"Fcst","N/A"))</f>
        <v>N/A</v>
      </c>
      <c r="X311" t="str">
        <f>INDEX(Map!$B$2:$B$86,MATCH(D311,Map!$A$2:$A$86,0),0)</f>
        <v>N/A</v>
      </c>
      <c r="Y311" s="7" t="str">
        <f>IF(INDEX(Map!$C$2:$C$86,MATCH(D311,Map!$A$2:$A$86,0),0)="","N/A",E311*INDEX(Map!$C$2:$C$86,MATCH(D311,Map!$A$2:$A$86,0),0))</f>
        <v>N/A</v>
      </c>
      <c r="Z311" s="7" t="str">
        <f>IF(INDEX(Map!$D$2:$D$86,MATCH(D311,Map!$A$2:$A$86,0),0)="","N/A",E311*INDEX(Map!$D$2:$D$86,MATCH(D311,Map!$A$2:$A$86,0),0))</f>
        <v>N/A</v>
      </c>
      <c r="AA311" t="str">
        <f>INDEX(Map!$E$2:$E$86,MATCH(D311,Map!$A$2:$A$86,0),0)</f>
        <v>Purchases</v>
      </c>
    </row>
    <row r="312" spans="1:27" x14ac:dyDescent="0.25">
      <c r="A312" s="1" t="s">
        <v>21</v>
      </c>
      <c r="B312" s="1" t="s">
        <v>110</v>
      </c>
      <c r="C312" s="1">
        <v>59</v>
      </c>
      <c r="D312" s="1" t="s">
        <v>82</v>
      </c>
      <c r="E312" s="1">
        <v>0.1</v>
      </c>
      <c r="F312" s="1">
        <v>0</v>
      </c>
      <c r="G312" s="1">
        <v>0.4</v>
      </c>
      <c r="H312" s="1">
        <v>1</v>
      </c>
      <c r="I312" s="1" t="s">
        <v>63</v>
      </c>
      <c r="J312" s="1" t="s">
        <v>63</v>
      </c>
      <c r="K312" s="1">
        <v>1</v>
      </c>
      <c r="L312" s="1">
        <v>27</v>
      </c>
      <c r="M312" s="1">
        <v>1</v>
      </c>
      <c r="N312" s="1" t="s">
        <v>63</v>
      </c>
      <c r="O312" s="1">
        <v>0</v>
      </c>
      <c r="P312" s="1">
        <v>0</v>
      </c>
      <c r="Q312" s="1">
        <v>0</v>
      </c>
      <c r="R312" s="1">
        <v>33.19</v>
      </c>
      <c r="S312" s="1">
        <v>33.19</v>
      </c>
      <c r="T312" s="1">
        <v>2</v>
      </c>
      <c r="U312" s="3" t="str">
        <f t="shared" si="4"/>
        <v>2017Plan</v>
      </c>
      <c r="V312" s="2">
        <f>DATE(A312,INDEX(Map!$H$1:$H$12,MATCH(B312,Map!$G$1:$G$12,0),0),1)</f>
        <v>42461</v>
      </c>
      <c r="W312" t="str">
        <f>IF(AND(V312&gt;=Map!$K$2,V312&lt;=Map!$L$2),"Base",IF(AND(V312&gt;=Map!$K$3,V312&lt;=Map!$L$3),"Fcst","N/A"))</f>
        <v>N/A</v>
      </c>
      <c r="X312" t="str">
        <f>INDEX(Map!$B$2:$B$86,MATCH(D312,Map!$A$2:$A$86,0),0)</f>
        <v>N/A</v>
      </c>
      <c r="Y312" s="7" t="str">
        <f>IF(INDEX(Map!$C$2:$C$86,MATCH(D312,Map!$A$2:$A$86,0),0)="","N/A",E312*INDEX(Map!$C$2:$C$86,MATCH(D312,Map!$A$2:$A$86,0),0))</f>
        <v>N/A</v>
      </c>
      <c r="Z312" s="7" t="str">
        <f>IF(INDEX(Map!$D$2:$D$86,MATCH(D312,Map!$A$2:$A$86,0),0)="","N/A",E312*INDEX(Map!$D$2:$D$86,MATCH(D312,Map!$A$2:$A$86,0),0))</f>
        <v>N/A</v>
      </c>
      <c r="AA312" t="str">
        <f>INDEX(Map!$E$2:$E$86,MATCH(D312,Map!$A$2:$A$86,0),0)</f>
        <v>Purchases</v>
      </c>
    </row>
    <row r="313" spans="1:27" x14ac:dyDescent="0.25">
      <c r="A313" s="1" t="s">
        <v>21</v>
      </c>
      <c r="B313" s="1" t="s">
        <v>110</v>
      </c>
      <c r="C313" s="1">
        <v>60</v>
      </c>
      <c r="D313" s="1" t="s">
        <v>83</v>
      </c>
      <c r="E313" s="1">
        <v>-2</v>
      </c>
      <c r="F313" s="1">
        <v>0</v>
      </c>
      <c r="G313" s="1">
        <v>1.5</v>
      </c>
      <c r="H313" s="1">
        <v>21</v>
      </c>
      <c r="I313" s="1" t="s">
        <v>63</v>
      </c>
      <c r="J313" s="1" t="s">
        <v>63</v>
      </c>
      <c r="K313" s="1">
        <v>108</v>
      </c>
      <c r="L313" s="1">
        <v>38.200000000000003</v>
      </c>
      <c r="M313" s="1">
        <v>-76</v>
      </c>
      <c r="N313" s="1" t="s">
        <v>63</v>
      </c>
      <c r="O313" s="1">
        <v>0</v>
      </c>
      <c r="P313" s="1">
        <v>0</v>
      </c>
      <c r="Q313" s="1">
        <v>17</v>
      </c>
      <c r="R313" s="1">
        <v>29.56</v>
      </c>
      <c r="S313" s="1">
        <v>29.56</v>
      </c>
      <c r="T313" s="1">
        <v>-59</v>
      </c>
      <c r="U313" s="3" t="str">
        <f t="shared" si="4"/>
        <v>2017Plan</v>
      </c>
      <c r="V313" s="2">
        <f>DATE(A313,INDEX(Map!$H$1:$H$12,MATCH(B313,Map!$G$1:$G$12,0),0),1)</f>
        <v>42461</v>
      </c>
      <c r="W313" t="str">
        <f>IF(AND(V313&gt;=Map!$K$2,V313&lt;=Map!$L$2),"Base",IF(AND(V313&gt;=Map!$K$3,V313&lt;=Map!$L$3),"Fcst","N/A"))</f>
        <v>N/A</v>
      </c>
      <c r="X313" t="str">
        <f>INDEX(Map!$B$2:$B$86,MATCH(D313,Map!$A$2:$A$86,0),0)</f>
        <v>N/A</v>
      </c>
      <c r="Y313" s="7" t="str">
        <f>IF(INDEX(Map!$C$2:$C$86,MATCH(D313,Map!$A$2:$A$86,0),0)="","N/A",E313*INDEX(Map!$C$2:$C$86,MATCH(D313,Map!$A$2:$A$86,0),0))</f>
        <v>N/A</v>
      </c>
      <c r="Z313" s="7" t="str">
        <f>IF(INDEX(Map!$D$2:$D$86,MATCH(D313,Map!$A$2:$A$86,0),0)="","N/A",E313*INDEX(Map!$D$2:$D$86,MATCH(D313,Map!$A$2:$A$86,0),0))</f>
        <v>N/A</v>
      </c>
      <c r="AA313" t="str">
        <f>INDEX(Map!$E$2:$E$86,MATCH(D313,Map!$A$2:$A$86,0),0)</f>
        <v>Sales</v>
      </c>
    </row>
    <row r="314" spans="1:27" x14ac:dyDescent="0.25">
      <c r="A314" s="1" t="s">
        <v>21</v>
      </c>
      <c r="B314" s="1" t="s">
        <v>110</v>
      </c>
      <c r="C314" s="1">
        <v>61</v>
      </c>
      <c r="D314" s="1" t="s">
        <v>84</v>
      </c>
      <c r="E314" s="1">
        <v>-0.1</v>
      </c>
      <c r="F314" s="1">
        <v>0</v>
      </c>
      <c r="G314" s="1">
        <v>0.5</v>
      </c>
      <c r="H314" s="1">
        <v>14</v>
      </c>
      <c r="I314" s="1" t="s">
        <v>63</v>
      </c>
      <c r="J314" s="1" t="s">
        <v>63</v>
      </c>
      <c r="K314" s="1">
        <v>97</v>
      </c>
      <c r="L314" s="1">
        <v>36.1</v>
      </c>
      <c r="M314" s="1">
        <v>-5</v>
      </c>
      <c r="N314" s="1" t="s">
        <v>63</v>
      </c>
      <c r="O314" s="1">
        <v>0</v>
      </c>
      <c r="P314" s="1">
        <v>0</v>
      </c>
      <c r="Q314" s="1">
        <v>1</v>
      </c>
      <c r="R314" s="1">
        <v>26.51</v>
      </c>
      <c r="S314" s="1">
        <v>26.51</v>
      </c>
      <c r="T314" s="1">
        <v>-3</v>
      </c>
      <c r="U314" s="3" t="str">
        <f t="shared" si="4"/>
        <v>2017Plan</v>
      </c>
      <c r="V314" s="2">
        <f>DATE(A314,INDEX(Map!$H$1:$H$12,MATCH(B314,Map!$G$1:$G$12,0),0),1)</f>
        <v>42461</v>
      </c>
      <c r="W314" t="str">
        <f>IF(AND(V314&gt;=Map!$K$2,V314&lt;=Map!$L$2),"Base",IF(AND(V314&gt;=Map!$K$3,V314&lt;=Map!$L$3),"Fcst","N/A"))</f>
        <v>N/A</v>
      </c>
      <c r="X314" t="str">
        <f>INDEX(Map!$B$2:$B$86,MATCH(D314,Map!$A$2:$A$86,0),0)</f>
        <v>N/A</v>
      </c>
      <c r="Y314" s="7" t="str">
        <f>IF(INDEX(Map!$C$2:$C$86,MATCH(D314,Map!$A$2:$A$86,0),0)="","N/A",E314*INDEX(Map!$C$2:$C$86,MATCH(D314,Map!$A$2:$A$86,0),0))</f>
        <v>N/A</v>
      </c>
      <c r="Z314" s="7" t="str">
        <f>IF(INDEX(Map!$D$2:$D$86,MATCH(D314,Map!$A$2:$A$86,0),0)="","N/A",E314*INDEX(Map!$D$2:$D$86,MATCH(D314,Map!$A$2:$A$86,0),0))</f>
        <v>N/A</v>
      </c>
      <c r="AA314" t="str">
        <f>INDEX(Map!$E$2:$E$86,MATCH(D314,Map!$A$2:$A$86,0),0)</f>
        <v>Sales</v>
      </c>
    </row>
    <row r="315" spans="1:27" x14ac:dyDescent="0.25">
      <c r="A315" s="1" t="s">
        <v>21</v>
      </c>
      <c r="B315" s="1" t="s">
        <v>110</v>
      </c>
      <c r="C315" s="1">
        <v>62</v>
      </c>
      <c r="D315" s="1" t="s">
        <v>85</v>
      </c>
      <c r="E315" s="1">
        <v>-1.6</v>
      </c>
      <c r="F315" s="1">
        <v>0</v>
      </c>
      <c r="G315" s="1">
        <v>5.8</v>
      </c>
      <c r="H315" s="1">
        <v>3</v>
      </c>
      <c r="I315" s="1" t="s">
        <v>63</v>
      </c>
      <c r="J315" s="1" t="s">
        <v>63</v>
      </c>
      <c r="K315" s="1">
        <v>18</v>
      </c>
      <c r="L315" s="1">
        <v>37.5</v>
      </c>
      <c r="M315" s="1">
        <v>-61</v>
      </c>
      <c r="N315" s="1" t="s">
        <v>63</v>
      </c>
      <c r="O315" s="1">
        <v>0</v>
      </c>
      <c r="P315" s="1">
        <v>0</v>
      </c>
      <c r="Q315" s="1">
        <v>12</v>
      </c>
      <c r="R315" s="1">
        <v>29.85</v>
      </c>
      <c r="S315" s="1">
        <v>29.85</v>
      </c>
      <c r="T315" s="1">
        <v>-48</v>
      </c>
      <c r="U315" s="3" t="str">
        <f t="shared" si="4"/>
        <v>2017Plan</v>
      </c>
      <c r="V315" s="2">
        <f>DATE(A315,INDEX(Map!$H$1:$H$12,MATCH(B315,Map!$G$1:$G$12,0),0),1)</f>
        <v>42461</v>
      </c>
      <c r="W315" t="str">
        <f>IF(AND(V315&gt;=Map!$K$2,V315&lt;=Map!$L$2),"Base",IF(AND(V315&gt;=Map!$K$3,V315&lt;=Map!$L$3),"Fcst","N/A"))</f>
        <v>N/A</v>
      </c>
      <c r="X315" t="str">
        <f>INDEX(Map!$B$2:$B$86,MATCH(D315,Map!$A$2:$A$86,0),0)</f>
        <v>N/A</v>
      </c>
      <c r="Y315" s="7" t="str">
        <f>IF(INDEX(Map!$C$2:$C$86,MATCH(D315,Map!$A$2:$A$86,0),0)="","N/A",E315*INDEX(Map!$C$2:$C$86,MATCH(D315,Map!$A$2:$A$86,0),0))</f>
        <v>N/A</v>
      </c>
      <c r="Z315" s="7" t="str">
        <f>IF(INDEX(Map!$D$2:$D$86,MATCH(D315,Map!$A$2:$A$86,0),0)="","N/A",E315*INDEX(Map!$D$2:$D$86,MATCH(D315,Map!$A$2:$A$86,0),0))</f>
        <v>N/A</v>
      </c>
      <c r="AA315" t="str">
        <f>INDEX(Map!$E$2:$E$86,MATCH(D315,Map!$A$2:$A$86,0),0)</f>
        <v>Sales</v>
      </c>
    </row>
    <row r="316" spans="1:27" x14ac:dyDescent="0.25">
      <c r="A316" s="1" t="s">
        <v>21</v>
      </c>
      <c r="B316" s="1" t="s">
        <v>110</v>
      </c>
      <c r="C316" s="1">
        <v>63</v>
      </c>
      <c r="D316" s="1" t="s">
        <v>86</v>
      </c>
      <c r="E316" s="1">
        <v>0</v>
      </c>
      <c r="F316" s="1">
        <v>0</v>
      </c>
      <c r="G316" s="1">
        <v>0</v>
      </c>
      <c r="H316" s="1">
        <v>2</v>
      </c>
      <c r="I316" s="1" t="s">
        <v>63</v>
      </c>
      <c r="J316" s="1" t="s">
        <v>63</v>
      </c>
      <c r="K316" s="1">
        <v>28</v>
      </c>
      <c r="L316" s="1">
        <v>0</v>
      </c>
      <c r="M316" s="1">
        <v>0</v>
      </c>
      <c r="N316" s="1" t="s">
        <v>63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3" t="str">
        <f t="shared" si="4"/>
        <v>2017Plan</v>
      </c>
      <c r="V316" s="2">
        <f>DATE(A316,INDEX(Map!$H$1:$H$12,MATCH(B316,Map!$G$1:$G$12,0),0),1)</f>
        <v>42461</v>
      </c>
      <c r="W316" t="str">
        <f>IF(AND(V316&gt;=Map!$K$2,V316&lt;=Map!$L$2),"Base",IF(AND(V316&gt;=Map!$K$3,V316&lt;=Map!$L$3),"Fcst","N/A"))</f>
        <v>N/A</v>
      </c>
      <c r="X316" t="str">
        <f>INDEX(Map!$B$2:$B$86,MATCH(D316,Map!$A$2:$A$86,0),0)</f>
        <v>N/A</v>
      </c>
      <c r="Y316" s="7" t="str">
        <f>IF(INDEX(Map!$C$2:$C$86,MATCH(D316,Map!$A$2:$A$86,0),0)="","N/A",E316*INDEX(Map!$C$2:$C$86,MATCH(D316,Map!$A$2:$A$86,0),0))</f>
        <v>N/A</v>
      </c>
      <c r="Z316" s="7" t="str">
        <f>IF(INDEX(Map!$D$2:$D$86,MATCH(D316,Map!$A$2:$A$86,0),0)="","N/A",E316*INDEX(Map!$D$2:$D$86,MATCH(D316,Map!$A$2:$A$86,0),0))</f>
        <v>N/A</v>
      </c>
      <c r="AA316" t="str">
        <f>INDEX(Map!$E$2:$E$86,MATCH(D316,Map!$A$2:$A$86,0),0)</f>
        <v>Sales</v>
      </c>
    </row>
    <row r="317" spans="1:27" x14ac:dyDescent="0.25">
      <c r="A317" s="1" t="s">
        <v>21</v>
      </c>
      <c r="B317" s="1" t="s">
        <v>110</v>
      </c>
      <c r="C317" s="1">
        <v>64</v>
      </c>
      <c r="D317" s="1" t="s">
        <v>87</v>
      </c>
      <c r="E317" s="1">
        <v>0</v>
      </c>
      <c r="F317" s="1">
        <v>0</v>
      </c>
      <c r="G317" s="1">
        <v>0</v>
      </c>
      <c r="H317" s="1">
        <v>0</v>
      </c>
      <c r="I317" s="1" t="s">
        <v>63</v>
      </c>
      <c r="J317" s="1" t="s">
        <v>63</v>
      </c>
      <c r="K317" s="1">
        <v>0</v>
      </c>
      <c r="L317" s="1">
        <v>0</v>
      </c>
      <c r="M317" s="1">
        <v>0</v>
      </c>
      <c r="N317" s="1" t="s">
        <v>63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3" t="str">
        <f t="shared" si="4"/>
        <v>2017Plan</v>
      </c>
      <c r="V317" s="2">
        <f>DATE(A317,INDEX(Map!$H$1:$H$12,MATCH(B317,Map!$G$1:$G$12,0),0),1)</f>
        <v>42461</v>
      </c>
      <c r="W317" t="str">
        <f>IF(AND(V317&gt;=Map!$K$2,V317&lt;=Map!$L$2),"Base",IF(AND(V317&gt;=Map!$K$3,V317&lt;=Map!$L$3),"Fcst","N/A"))</f>
        <v>N/A</v>
      </c>
      <c r="X317" t="str">
        <f>INDEX(Map!$B$2:$B$86,MATCH(D317,Map!$A$2:$A$86,0),0)</f>
        <v>N/A</v>
      </c>
      <c r="Y317" s="7" t="str">
        <f>IF(INDEX(Map!$C$2:$C$86,MATCH(D317,Map!$A$2:$A$86,0),0)="","N/A",E317*INDEX(Map!$C$2:$C$86,MATCH(D317,Map!$A$2:$A$86,0),0))</f>
        <v>N/A</v>
      </c>
      <c r="Z317" s="7" t="str">
        <f>IF(INDEX(Map!$D$2:$D$86,MATCH(D317,Map!$A$2:$A$86,0),0)="","N/A",E317*INDEX(Map!$D$2:$D$86,MATCH(D317,Map!$A$2:$A$86,0),0))</f>
        <v>N/A</v>
      </c>
      <c r="AA317" t="str">
        <f>INDEX(Map!$E$2:$E$86,MATCH(D317,Map!$A$2:$A$86,0),0)</f>
        <v>Sales</v>
      </c>
    </row>
    <row r="318" spans="1:27" x14ac:dyDescent="0.25">
      <c r="A318" s="1" t="s">
        <v>21</v>
      </c>
      <c r="B318" s="1" t="s">
        <v>110</v>
      </c>
      <c r="C318" s="1">
        <v>65</v>
      </c>
      <c r="D318" s="1" t="s">
        <v>88</v>
      </c>
      <c r="E318" s="1">
        <v>0</v>
      </c>
      <c r="F318" s="1">
        <v>0</v>
      </c>
      <c r="G318" s="1">
        <v>0</v>
      </c>
      <c r="H318" s="1">
        <v>0</v>
      </c>
      <c r="I318" s="1" t="s">
        <v>63</v>
      </c>
      <c r="J318" s="1" t="s">
        <v>63</v>
      </c>
      <c r="K318" s="1">
        <v>0</v>
      </c>
      <c r="L318" s="1">
        <v>0</v>
      </c>
      <c r="M318" s="1">
        <v>0</v>
      </c>
      <c r="N318" s="1" t="s">
        <v>63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3" t="str">
        <f t="shared" si="4"/>
        <v>2017Plan</v>
      </c>
      <c r="V318" s="2">
        <f>DATE(A318,INDEX(Map!$H$1:$H$12,MATCH(B318,Map!$G$1:$G$12,0),0),1)</f>
        <v>42461</v>
      </c>
      <c r="W318" t="str">
        <f>IF(AND(V318&gt;=Map!$K$2,V318&lt;=Map!$L$2),"Base",IF(AND(V318&gt;=Map!$K$3,V318&lt;=Map!$L$3),"Fcst","N/A"))</f>
        <v>N/A</v>
      </c>
      <c r="X318" t="str">
        <f>INDEX(Map!$B$2:$B$86,MATCH(D318,Map!$A$2:$A$86,0),0)</f>
        <v>N/A</v>
      </c>
      <c r="Y318" s="7" t="str">
        <f>IF(INDEX(Map!$C$2:$C$86,MATCH(D318,Map!$A$2:$A$86,0),0)="","N/A",E318*INDEX(Map!$C$2:$C$86,MATCH(D318,Map!$A$2:$A$86,0),0))</f>
        <v>N/A</v>
      </c>
      <c r="Z318" s="7" t="str">
        <f>IF(INDEX(Map!$D$2:$D$86,MATCH(D318,Map!$A$2:$A$86,0),0)="","N/A",E318*INDEX(Map!$D$2:$D$86,MATCH(D318,Map!$A$2:$A$86,0),0))</f>
        <v>N/A</v>
      </c>
      <c r="AA318" t="str">
        <f>INDEX(Map!$E$2:$E$86,MATCH(D318,Map!$A$2:$A$86,0),0)</f>
        <v>Sales</v>
      </c>
    </row>
    <row r="319" spans="1:27" x14ac:dyDescent="0.25">
      <c r="A319" s="1" t="s">
        <v>21</v>
      </c>
      <c r="B319" s="1" t="s">
        <v>110</v>
      </c>
      <c r="C319" s="1">
        <v>66</v>
      </c>
      <c r="D319" s="1" t="s">
        <v>89</v>
      </c>
      <c r="E319" s="1">
        <v>0</v>
      </c>
      <c r="F319" s="1">
        <v>0</v>
      </c>
      <c r="G319" s="1">
        <v>0</v>
      </c>
      <c r="H319" s="1">
        <v>0</v>
      </c>
      <c r="I319" s="1" t="s">
        <v>63</v>
      </c>
      <c r="J319" s="1" t="s">
        <v>63</v>
      </c>
      <c r="K319" s="1">
        <v>0</v>
      </c>
      <c r="L319" s="1">
        <v>0</v>
      </c>
      <c r="M319" s="1">
        <v>0</v>
      </c>
      <c r="N319" s="1" t="s">
        <v>63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3" t="str">
        <f t="shared" si="4"/>
        <v>2017Plan</v>
      </c>
      <c r="V319" s="2">
        <f>DATE(A319,INDEX(Map!$H$1:$H$12,MATCH(B319,Map!$G$1:$G$12,0),0),1)</f>
        <v>42461</v>
      </c>
      <c r="W319" t="str">
        <f>IF(AND(V319&gt;=Map!$K$2,V319&lt;=Map!$L$2),"Base",IF(AND(V319&gt;=Map!$K$3,V319&lt;=Map!$L$3),"Fcst","N/A"))</f>
        <v>N/A</v>
      </c>
      <c r="X319" t="str">
        <f>INDEX(Map!$B$2:$B$86,MATCH(D319,Map!$A$2:$A$86,0),0)</f>
        <v>N/A</v>
      </c>
      <c r="Y319" s="7" t="str">
        <f>IF(INDEX(Map!$C$2:$C$86,MATCH(D319,Map!$A$2:$A$86,0),0)="","N/A",E319*INDEX(Map!$C$2:$C$86,MATCH(D319,Map!$A$2:$A$86,0),0))</f>
        <v>N/A</v>
      </c>
      <c r="Z319" s="7" t="str">
        <f>IF(INDEX(Map!$D$2:$D$86,MATCH(D319,Map!$A$2:$A$86,0),0)="","N/A",E319*INDEX(Map!$D$2:$D$86,MATCH(D319,Map!$A$2:$A$86,0),0))</f>
        <v>N/A</v>
      </c>
      <c r="AA319" t="str">
        <f>INDEX(Map!$E$2:$E$86,MATCH(D319,Map!$A$2:$A$86,0),0)</f>
        <v>Sales</v>
      </c>
    </row>
    <row r="320" spans="1:27" x14ac:dyDescent="0.25">
      <c r="A320" s="1" t="s">
        <v>21</v>
      </c>
      <c r="B320" s="1" t="s">
        <v>110</v>
      </c>
      <c r="C320" s="1">
        <v>67</v>
      </c>
      <c r="D320" s="1" t="s">
        <v>90</v>
      </c>
      <c r="E320" s="1">
        <v>0</v>
      </c>
      <c r="F320" s="1">
        <v>0</v>
      </c>
      <c r="G320" s="1">
        <v>0</v>
      </c>
      <c r="H320" s="1">
        <v>0</v>
      </c>
      <c r="I320" s="1" t="s">
        <v>63</v>
      </c>
      <c r="J320" s="1" t="s">
        <v>63</v>
      </c>
      <c r="K320" s="1">
        <v>0</v>
      </c>
      <c r="L320" s="1">
        <v>0</v>
      </c>
      <c r="M320" s="1">
        <v>0</v>
      </c>
      <c r="N320" s="1" t="s">
        <v>63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3" t="str">
        <f t="shared" si="4"/>
        <v>2017Plan</v>
      </c>
      <c r="V320" s="2">
        <f>DATE(A320,INDEX(Map!$H$1:$H$12,MATCH(B320,Map!$G$1:$G$12,0),0),1)</f>
        <v>42461</v>
      </c>
      <c r="W320" t="str">
        <f>IF(AND(V320&gt;=Map!$K$2,V320&lt;=Map!$L$2),"Base",IF(AND(V320&gt;=Map!$K$3,V320&lt;=Map!$L$3),"Fcst","N/A"))</f>
        <v>N/A</v>
      </c>
      <c r="X320" t="str">
        <f>INDEX(Map!$B$2:$B$86,MATCH(D320,Map!$A$2:$A$86,0),0)</f>
        <v>N/A</v>
      </c>
      <c r="Y320" s="7" t="str">
        <f>IF(INDEX(Map!$C$2:$C$86,MATCH(D320,Map!$A$2:$A$86,0),0)="","N/A",E320*INDEX(Map!$C$2:$C$86,MATCH(D320,Map!$A$2:$A$86,0),0))</f>
        <v>N/A</v>
      </c>
      <c r="Z320" s="7" t="str">
        <f>IF(INDEX(Map!$D$2:$D$86,MATCH(D320,Map!$A$2:$A$86,0),0)="","N/A",E320*INDEX(Map!$D$2:$D$86,MATCH(D320,Map!$A$2:$A$86,0),0))</f>
        <v>N/A</v>
      </c>
      <c r="AA320" t="str">
        <f>INDEX(Map!$E$2:$E$86,MATCH(D320,Map!$A$2:$A$86,0),0)</f>
        <v>Sales</v>
      </c>
    </row>
    <row r="321" spans="1:27" x14ac:dyDescent="0.25">
      <c r="A321" s="1" t="s">
        <v>21</v>
      </c>
      <c r="B321" s="1" t="s">
        <v>110</v>
      </c>
      <c r="C321" s="1">
        <v>68</v>
      </c>
      <c r="D321" s="1" t="s">
        <v>91</v>
      </c>
      <c r="E321" s="1">
        <v>0</v>
      </c>
      <c r="F321" s="1">
        <v>0</v>
      </c>
      <c r="G321" s="1">
        <v>0</v>
      </c>
      <c r="H321" s="1">
        <v>0</v>
      </c>
      <c r="I321" s="1" t="s">
        <v>63</v>
      </c>
      <c r="J321" s="1" t="s">
        <v>63</v>
      </c>
      <c r="K321" s="1">
        <v>0</v>
      </c>
      <c r="L321" s="1">
        <v>0</v>
      </c>
      <c r="M321" s="1">
        <v>0</v>
      </c>
      <c r="N321" s="1" t="s">
        <v>63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3" t="str">
        <f t="shared" si="4"/>
        <v>2017Plan</v>
      </c>
      <c r="V321" s="2">
        <f>DATE(A321,INDEX(Map!$H$1:$H$12,MATCH(B321,Map!$G$1:$G$12,0),0),1)</f>
        <v>42461</v>
      </c>
      <c r="W321" t="str">
        <f>IF(AND(V321&gt;=Map!$K$2,V321&lt;=Map!$L$2),"Base",IF(AND(V321&gt;=Map!$K$3,V321&lt;=Map!$L$3),"Fcst","N/A"))</f>
        <v>N/A</v>
      </c>
      <c r="X321" t="str">
        <f>INDEX(Map!$B$2:$B$86,MATCH(D321,Map!$A$2:$A$86,0),0)</f>
        <v>N/A</v>
      </c>
      <c r="Y321" s="7" t="str">
        <f>IF(INDEX(Map!$C$2:$C$86,MATCH(D321,Map!$A$2:$A$86,0),0)="","N/A",E321*INDEX(Map!$C$2:$C$86,MATCH(D321,Map!$A$2:$A$86,0),0))</f>
        <v>N/A</v>
      </c>
      <c r="Z321" s="7" t="str">
        <f>IF(INDEX(Map!$D$2:$D$86,MATCH(D321,Map!$A$2:$A$86,0),0)="","N/A",E321*INDEX(Map!$D$2:$D$86,MATCH(D321,Map!$A$2:$A$86,0),0))</f>
        <v>N/A</v>
      </c>
      <c r="AA321" t="str">
        <f>INDEX(Map!$E$2:$E$86,MATCH(D321,Map!$A$2:$A$86,0),0)</f>
        <v>CSR</v>
      </c>
    </row>
    <row r="322" spans="1:27" x14ac:dyDescent="0.25">
      <c r="A322" s="1" t="s">
        <v>21</v>
      </c>
      <c r="B322" s="1" t="s">
        <v>110</v>
      </c>
      <c r="C322" s="1">
        <v>69</v>
      </c>
      <c r="D322" s="1" t="s">
        <v>92</v>
      </c>
      <c r="E322" s="1">
        <v>0</v>
      </c>
      <c r="F322" s="1">
        <v>0</v>
      </c>
      <c r="G322" s="1">
        <v>0</v>
      </c>
      <c r="H322" s="1">
        <v>0</v>
      </c>
      <c r="I322" s="1" t="s">
        <v>63</v>
      </c>
      <c r="J322" s="1" t="s">
        <v>63</v>
      </c>
      <c r="K322" s="1">
        <v>0</v>
      </c>
      <c r="L322" s="1">
        <v>0</v>
      </c>
      <c r="M322" s="1">
        <v>0</v>
      </c>
      <c r="N322" s="1" t="s">
        <v>63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3" t="str">
        <f t="shared" si="4"/>
        <v>2017Plan</v>
      </c>
      <c r="V322" s="2">
        <f>DATE(A322,INDEX(Map!$H$1:$H$12,MATCH(B322,Map!$G$1:$G$12,0),0),1)</f>
        <v>42461</v>
      </c>
      <c r="W322" t="str">
        <f>IF(AND(V322&gt;=Map!$K$2,V322&lt;=Map!$L$2),"Base",IF(AND(V322&gt;=Map!$K$3,V322&lt;=Map!$L$3),"Fcst","N/A"))</f>
        <v>N/A</v>
      </c>
      <c r="X322" t="str">
        <f>INDEX(Map!$B$2:$B$86,MATCH(D322,Map!$A$2:$A$86,0),0)</f>
        <v>N/A</v>
      </c>
      <c r="Y322" s="7" t="str">
        <f>IF(INDEX(Map!$C$2:$C$86,MATCH(D322,Map!$A$2:$A$86,0),0)="","N/A",E322*INDEX(Map!$C$2:$C$86,MATCH(D322,Map!$A$2:$A$86,0),0))</f>
        <v>N/A</v>
      </c>
      <c r="Z322" s="7" t="str">
        <f>IF(INDEX(Map!$D$2:$D$86,MATCH(D322,Map!$A$2:$A$86,0),0)="","N/A",E322*INDEX(Map!$D$2:$D$86,MATCH(D322,Map!$A$2:$A$86,0),0))</f>
        <v>N/A</v>
      </c>
      <c r="AA322" t="str">
        <f>INDEX(Map!$E$2:$E$86,MATCH(D322,Map!$A$2:$A$86,0),0)</f>
        <v>CSR</v>
      </c>
    </row>
    <row r="323" spans="1:27" x14ac:dyDescent="0.25">
      <c r="A323" s="1" t="s">
        <v>21</v>
      </c>
      <c r="B323" s="1" t="s">
        <v>110</v>
      </c>
      <c r="C323" s="1">
        <v>70</v>
      </c>
      <c r="D323" s="1" t="s">
        <v>93</v>
      </c>
      <c r="E323" s="1">
        <v>0</v>
      </c>
      <c r="F323" s="1">
        <v>0</v>
      </c>
      <c r="G323" s="1">
        <v>0</v>
      </c>
      <c r="H323" s="1">
        <v>0</v>
      </c>
      <c r="I323" s="1" t="s">
        <v>63</v>
      </c>
      <c r="J323" s="1" t="s">
        <v>63</v>
      </c>
      <c r="K323" s="1">
        <v>0</v>
      </c>
      <c r="L323" s="1">
        <v>0</v>
      </c>
      <c r="M323" s="1">
        <v>0</v>
      </c>
      <c r="N323" s="1" t="s">
        <v>63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3" t="str">
        <f t="shared" si="4"/>
        <v>2017Plan</v>
      </c>
      <c r="V323" s="2">
        <f>DATE(A323,INDEX(Map!$H$1:$H$12,MATCH(B323,Map!$G$1:$G$12,0),0),1)</f>
        <v>42461</v>
      </c>
      <c r="W323" t="str">
        <f>IF(AND(V323&gt;=Map!$K$2,V323&lt;=Map!$L$2),"Base",IF(AND(V323&gt;=Map!$K$3,V323&lt;=Map!$L$3),"Fcst","N/A"))</f>
        <v>N/A</v>
      </c>
      <c r="X323" t="str">
        <f>INDEX(Map!$B$2:$B$86,MATCH(D323,Map!$A$2:$A$86,0),0)</f>
        <v>N/A</v>
      </c>
      <c r="Y323" s="7" t="str">
        <f>IF(INDEX(Map!$C$2:$C$86,MATCH(D323,Map!$A$2:$A$86,0),0)="","N/A",E323*INDEX(Map!$C$2:$C$86,MATCH(D323,Map!$A$2:$A$86,0),0))</f>
        <v>N/A</v>
      </c>
      <c r="Z323" s="7" t="str">
        <f>IF(INDEX(Map!$D$2:$D$86,MATCH(D323,Map!$A$2:$A$86,0),0)="","N/A",E323*INDEX(Map!$D$2:$D$86,MATCH(D323,Map!$A$2:$A$86,0),0))</f>
        <v>N/A</v>
      </c>
      <c r="AA323" t="str">
        <f>INDEX(Map!$E$2:$E$86,MATCH(D323,Map!$A$2:$A$86,0),0)</f>
        <v>CSR</v>
      </c>
    </row>
    <row r="324" spans="1:27" x14ac:dyDescent="0.25">
      <c r="A324" s="1" t="s">
        <v>21</v>
      </c>
      <c r="B324" s="1" t="s">
        <v>110</v>
      </c>
      <c r="C324" s="1">
        <v>71</v>
      </c>
      <c r="D324" s="1" t="s">
        <v>94</v>
      </c>
      <c r="E324" s="1">
        <v>0</v>
      </c>
      <c r="F324" s="1">
        <v>0</v>
      </c>
      <c r="G324" s="1">
        <v>0</v>
      </c>
      <c r="H324" s="1">
        <v>0</v>
      </c>
      <c r="I324" s="1" t="s">
        <v>63</v>
      </c>
      <c r="J324" s="1" t="s">
        <v>63</v>
      </c>
      <c r="K324" s="1">
        <v>0</v>
      </c>
      <c r="L324" s="1">
        <v>0</v>
      </c>
      <c r="M324" s="1">
        <v>0</v>
      </c>
      <c r="N324" s="1" t="s">
        <v>63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3" t="str">
        <f t="shared" ref="U324:U387" si="5">U323</f>
        <v>2017Plan</v>
      </c>
      <c r="V324" s="2">
        <f>DATE(A324,INDEX(Map!$H$1:$H$12,MATCH(B324,Map!$G$1:$G$12,0),0),1)</f>
        <v>42461</v>
      </c>
      <c r="W324" t="str">
        <f>IF(AND(V324&gt;=Map!$K$2,V324&lt;=Map!$L$2),"Base",IF(AND(V324&gt;=Map!$K$3,V324&lt;=Map!$L$3),"Fcst","N/A"))</f>
        <v>N/A</v>
      </c>
      <c r="X324" t="str">
        <f>INDEX(Map!$B$2:$B$86,MATCH(D324,Map!$A$2:$A$86,0),0)</f>
        <v>N/A</v>
      </c>
      <c r="Y324" s="7" t="str">
        <f>IF(INDEX(Map!$C$2:$C$86,MATCH(D324,Map!$A$2:$A$86,0),0)="","N/A",E324*INDEX(Map!$C$2:$C$86,MATCH(D324,Map!$A$2:$A$86,0),0))</f>
        <v>N/A</v>
      </c>
      <c r="Z324" s="7" t="str">
        <f>IF(INDEX(Map!$D$2:$D$86,MATCH(D324,Map!$A$2:$A$86,0),0)="","N/A",E324*INDEX(Map!$D$2:$D$86,MATCH(D324,Map!$A$2:$A$86,0),0))</f>
        <v>N/A</v>
      </c>
      <c r="AA324" t="str">
        <f>INDEX(Map!$E$2:$E$86,MATCH(D324,Map!$A$2:$A$86,0),0)</f>
        <v>CSR</v>
      </c>
    </row>
    <row r="325" spans="1:27" x14ac:dyDescent="0.25">
      <c r="A325" s="1" t="s">
        <v>21</v>
      </c>
      <c r="B325" s="1" t="s">
        <v>110</v>
      </c>
      <c r="C325" s="1">
        <v>72</v>
      </c>
      <c r="D325" s="1" t="s">
        <v>95</v>
      </c>
      <c r="E325" s="1">
        <v>0</v>
      </c>
      <c r="F325" s="1">
        <v>0</v>
      </c>
      <c r="G325" s="1">
        <v>0</v>
      </c>
      <c r="H325" s="1">
        <v>0</v>
      </c>
      <c r="I325" s="1" t="s">
        <v>63</v>
      </c>
      <c r="J325" s="1" t="s">
        <v>63</v>
      </c>
      <c r="K325" s="1">
        <v>0</v>
      </c>
      <c r="L325" s="1">
        <v>0</v>
      </c>
      <c r="M325" s="1">
        <v>0</v>
      </c>
      <c r="N325" s="1" t="s">
        <v>63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3" t="str">
        <f t="shared" si="5"/>
        <v>2017Plan</v>
      </c>
      <c r="V325" s="2">
        <f>DATE(A325,INDEX(Map!$H$1:$H$12,MATCH(B325,Map!$G$1:$G$12,0),0),1)</f>
        <v>42461</v>
      </c>
      <c r="W325" t="str">
        <f>IF(AND(V325&gt;=Map!$K$2,V325&lt;=Map!$L$2),"Base",IF(AND(V325&gt;=Map!$K$3,V325&lt;=Map!$L$3),"Fcst","N/A"))</f>
        <v>N/A</v>
      </c>
      <c r="X325" t="str">
        <f>INDEX(Map!$B$2:$B$86,MATCH(D325,Map!$A$2:$A$86,0),0)</f>
        <v>N/A</v>
      </c>
      <c r="Y325" s="7" t="str">
        <f>IF(INDEX(Map!$C$2:$C$86,MATCH(D325,Map!$A$2:$A$86,0),0)="","N/A",E325*INDEX(Map!$C$2:$C$86,MATCH(D325,Map!$A$2:$A$86,0),0))</f>
        <v>N/A</v>
      </c>
      <c r="Z325" s="7" t="str">
        <f>IF(INDEX(Map!$D$2:$D$86,MATCH(D325,Map!$A$2:$A$86,0),0)="","N/A",E325*INDEX(Map!$D$2:$D$86,MATCH(D325,Map!$A$2:$A$86,0),0))</f>
        <v>N/A</v>
      </c>
      <c r="AA325" t="str">
        <f>INDEX(Map!$E$2:$E$86,MATCH(D325,Map!$A$2:$A$86,0),0)</f>
        <v>CSR</v>
      </c>
    </row>
    <row r="326" spans="1:27" x14ac:dyDescent="0.25">
      <c r="A326" s="1" t="s">
        <v>21</v>
      </c>
      <c r="B326" s="1" t="s">
        <v>110</v>
      </c>
      <c r="C326" s="1">
        <v>73</v>
      </c>
      <c r="D326" s="1" t="s">
        <v>96</v>
      </c>
      <c r="E326" s="1">
        <v>0</v>
      </c>
      <c r="F326" s="1">
        <v>0</v>
      </c>
      <c r="G326" s="1">
        <v>0</v>
      </c>
      <c r="H326" s="1">
        <v>0</v>
      </c>
      <c r="I326" s="1" t="s">
        <v>63</v>
      </c>
      <c r="J326" s="1" t="s">
        <v>63</v>
      </c>
      <c r="K326" s="1">
        <v>0</v>
      </c>
      <c r="L326" s="1">
        <v>0</v>
      </c>
      <c r="M326" s="1">
        <v>0</v>
      </c>
      <c r="N326" s="1" t="s">
        <v>63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3" t="str">
        <f t="shared" si="5"/>
        <v>2017Plan</v>
      </c>
      <c r="V326" s="2">
        <f>DATE(A326,INDEX(Map!$H$1:$H$12,MATCH(B326,Map!$G$1:$G$12,0),0),1)</f>
        <v>42461</v>
      </c>
      <c r="W326" t="str">
        <f>IF(AND(V326&gt;=Map!$K$2,V326&lt;=Map!$L$2),"Base",IF(AND(V326&gt;=Map!$K$3,V326&lt;=Map!$L$3),"Fcst","N/A"))</f>
        <v>N/A</v>
      </c>
      <c r="X326" t="str">
        <f>INDEX(Map!$B$2:$B$86,MATCH(D326,Map!$A$2:$A$86,0),0)</f>
        <v>N/A</v>
      </c>
      <c r="Y326" s="7" t="str">
        <f>IF(INDEX(Map!$C$2:$C$86,MATCH(D326,Map!$A$2:$A$86,0),0)="","N/A",E326*INDEX(Map!$C$2:$C$86,MATCH(D326,Map!$A$2:$A$86,0),0))</f>
        <v>N/A</v>
      </c>
      <c r="Z326" s="7" t="str">
        <f>IF(INDEX(Map!$D$2:$D$86,MATCH(D326,Map!$A$2:$A$86,0),0)="","N/A",E326*INDEX(Map!$D$2:$D$86,MATCH(D326,Map!$A$2:$A$86,0),0))</f>
        <v>N/A</v>
      </c>
      <c r="AA326" t="str">
        <f>INDEX(Map!$E$2:$E$86,MATCH(D326,Map!$A$2:$A$86,0),0)</f>
        <v>CSR</v>
      </c>
    </row>
    <row r="327" spans="1:27" x14ac:dyDescent="0.25">
      <c r="A327" s="1" t="s">
        <v>21</v>
      </c>
      <c r="B327" s="1" t="s">
        <v>110</v>
      </c>
      <c r="C327" s="1">
        <v>74</v>
      </c>
      <c r="D327" s="1" t="s">
        <v>97</v>
      </c>
      <c r="E327" s="1">
        <v>0</v>
      </c>
      <c r="F327" s="1">
        <v>0</v>
      </c>
      <c r="G327" s="1">
        <v>0</v>
      </c>
      <c r="H327" s="1">
        <v>0</v>
      </c>
      <c r="I327" s="1" t="s">
        <v>63</v>
      </c>
      <c r="J327" s="1" t="s">
        <v>63</v>
      </c>
      <c r="K327" s="1">
        <v>0</v>
      </c>
      <c r="L327" s="1">
        <v>0</v>
      </c>
      <c r="M327" s="1">
        <v>0</v>
      </c>
      <c r="N327" s="1" t="s">
        <v>63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3" t="str">
        <f t="shared" si="5"/>
        <v>2017Plan</v>
      </c>
      <c r="V327" s="2">
        <f>DATE(A327,INDEX(Map!$H$1:$H$12,MATCH(B327,Map!$G$1:$G$12,0),0),1)</f>
        <v>42461</v>
      </c>
      <c r="W327" t="str">
        <f>IF(AND(V327&gt;=Map!$K$2,V327&lt;=Map!$L$2),"Base",IF(AND(V327&gt;=Map!$K$3,V327&lt;=Map!$L$3),"Fcst","N/A"))</f>
        <v>N/A</v>
      </c>
      <c r="X327" t="str">
        <f>INDEX(Map!$B$2:$B$86,MATCH(D327,Map!$A$2:$A$86,0),0)</f>
        <v>N/A</v>
      </c>
      <c r="Y327" s="7" t="str">
        <f>IF(INDEX(Map!$C$2:$C$86,MATCH(D327,Map!$A$2:$A$86,0),0)="","N/A",E327*INDEX(Map!$C$2:$C$86,MATCH(D327,Map!$A$2:$A$86,0),0))</f>
        <v>N/A</v>
      </c>
      <c r="Z327" s="7" t="str">
        <f>IF(INDEX(Map!$D$2:$D$86,MATCH(D327,Map!$A$2:$A$86,0),0)="","N/A",E327*INDEX(Map!$D$2:$D$86,MATCH(D327,Map!$A$2:$A$86,0),0))</f>
        <v>N/A</v>
      </c>
      <c r="AA327" t="str">
        <f>INDEX(Map!$E$2:$E$86,MATCH(D327,Map!$A$2:$A$86,0),0)</f>
        <v>CSR</v>
      </c>
    </row>
    <row r="328" spans="1:27" x14ac:dyDescent="0.25">
      <c r="A328" s="1" t="s">
        <v>21</v>
      </c>
      <c r="B328" s="1" t="s">
        <v>110</v>
      </c>
      <c r="C328" s="1">
        <v>75</v>
      </c>
      <c r="D328" s="1" t="s">
        <v>98</v>
      </c>
      <c r="E328" s="1">
        <v>0</v>
      </c>
      <c r="F328" s="1">
        <v>0</v>
      </c>
      <c r="G328" s="1">
        <v>0</v>
      </c>
      <c r="H328" s="1">
        <v>0</v>
      </c>
      <c r="I328" s="1" t="s">
        <v>63</v>
      </c>
      <c r="J328" s="1" t="s">
        <v>63</v>
      </c>
      <c r="K328" s="1">
        <v>0</v>
      </c>
      <c r="L328" s="1">
        <v>0</v>
      </c>
      <c r="M328" s="1">
        <v>0</v>
      </c>
      <c r="N328" s="1" t="s">
        <v>63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3" t="str">
        <f t="shared" si="5"/>
        <v>2017Plan</v>
      </c>
      <c r="V328" s="2">
        <f>DATE(A328,INDEX(Map!$H$1:$H$12,MATCH(B328,Map!$G$1:$G$12,0),0),1)</f>
        <v>42461</v>
      </c>
      <c r="W328" t="str">
        <f>IF(AND(V328&gt;=Map!$K$2,V328&lt;=Map!$L$2),"Base",IF(AND(V328&gt;=Map!$K$3,V328&lt;=Map!$L$3),"Fcst","N/A"))</f>
        <v>N/A</v>
      </c>
      <c r="X328" t="str">
        <f>INDEX(Map!$B$2:$B$86,MATCH(D328,Map!$A$2:$A$86,0),0)</f>
        <v>N/A</v>
      </c>
      <c r="Y328" s="7" t="str">
        <f>IF(INDEX(Map!$C$2:$C$86,MATCH(D328,Map!$A$2:$A$86,0),0)="","N/A",E328*INDEX(Map!$C$2:$C$86,MATCH(D328,Map!$A$2:$A$86,0),0))</f>
        <v>N/A</v>
      </c>
      <c r="Z328" s="7" t="str">
        <f>IF(INDEX(Map!$D$2:$D$86,MATCH(D328,Map!$A$2:$A$86,0),0)="","N/A",E328*INDEX(Map!$D$2:$D$86,MATCH(D328,Map!$A$2:$A$86,0),0))</f>
        <v>N/A</v>
      </c>
      <c r="AA328" t="str">
        <f>INDEX(Map!$E$2:$E$86,MATCH(D328,Map!$A$2:$A$86,0),0)</f>
        <v>CSR</v>
      </c>
    </row>
    <row r="329" spans="1:27" x14ac:dyDescent="0.25">
      <c r="A329" s="1" t="s">
        <v>21</v>
      </c>
      <c r="B329" s="1" t="s">
        <v>110</v>
      </c>
      <c r="C329" s="1">
        <v>76</v>
      </c>
      <c r="D329" s="1" t="s">
        <v>99</v>
      </c>
      <c r="E329" s="1">
        <v>0</v>
      </c>
      <c r="F329" s="1">
        <v>0</v>
      </c>
      <c r="G329" s="1">
        <v>0</v>
      </c>
      <c r="H329" s="1">
        <v>0</v>
      </c>
      <c r="I329" s="1" t="s">
        <v>63</v>
      </c>
      <c r="J329" s="1" t="s">
        <v>63</v>
      </c>
      <c r="K329" s="1">
        <v>0</v>
      </c>
      <c r="L329" s="1">
        <v>0</v>
      </c>
      <c r="M329" s="1">
        <v>0</v>
      </c>
      <c r="N329" s="1" t="s">
        <v>63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3" t="str">
        <f t="shared" si="5"/>
        <v>2017Plan</v>
      </c>
      <c r="V329" s="2">
        <f>DATE(A329,INDEX(Map!$H$1:$H$12,MATCH(B329,Map!$G$1:$G$12,0),0),1)</f>
        <v>42461</v>
      </c>
      <c r="W329" t="str">
        <f>IF(AND(V329&gt;=Map!$K$2,V329&lt;=Map!$L$2),"Base",IF(AND(V329&gt;=Map!$K$3,V329&lt;=Map!$L$3),"Fcst","N/A"))</f>
        <v>N/A</v>
      </c>
      <c r="X329" t="str">
        <f>INDEX(Map!$B$2:$B$86,MATCH(D329,Map!$A$2:$A$86,0),0)</f>
        <v>N/A</v>
      </c>
      <c r="Y329" s="7" t="str">
        <f>IF(INDEX(Map!$C$2:$C$86,MATCH(D329,Map!$A$2:$A$86,0),0)="","N/A",E329*INDEX(Map!$C$2:$C$86,MATCH(D329,Map!$A$2:$A$86,0),0))</f>
        <v>N/A</v>
      </c>
      <c r="Z329" s="7" t="str">
        <f>IF(INDEX(Map!$D$2:$D$86,MATCH(D329,Map!$A$2:$A$86,0),0)="","N/A",E329*INDEX(Map!$D$2:$D$86,MATCH(D329,Map!$A$2:$A$86,0),0))</f>
        <v>N/A</v>
      </c>
      <c r="AA329" t="str">
        <f>INDEX(Map!$E$2:$E$86,MATCH(D329,Map!$A$2:$A$86,0),0)</f>
        <v>CSR</v>
      </c>
    </row>
    <row r="330" spans="1:27" x14ac:dyDescent="0.25">
      <c r="A330" s="1" t="s">
        <v>21</v>
      </c>
      <c r="B330" s="1" t="s">
        <v>110</v>
      </c>
      <c r="C330" s="1">
        <v>77</v>
      </c>
      <c r="D330" s="1" t="s">
        <v>100</v>
      </c>
      <c r="E330" s="1">
        <v>0</v>
      </c>
      <c r="F330" s="1">
        <v>0</v>
      </c>
      <c r="G330" s="1">
        <v>0</v>
      </c>
      <c r="H330" s="1">
        <v>0</v>
      </c>
      <c r="I330" s="1" t="s">
        <v>63</v>
      </c>
      <c r="J330" s="1" t="s">
        <v>63</v>
      </c>
      <c r="K330" s="1">
        <v>0</v>
      </c>
      <c r="L330" s="1">
        <v>0</v>
      </c>
      <c r="M330" s="1">
        <v>0</v>
      </c>
      <c r="N330" s="1" t="s">
        <v>63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3" t="str">
        <f t="shared" si="5"/>
        <v>2017Plan</v>
      </c>
      <c r="V330" s="2">
        <f>DATE(A330,INDEX(Map!$H$1:$H$12,MATCH(B330,Map!$G$1:$G$12,0),0),1)</f>
        <v>42461</v>
      </c>
      <c r="W330" t="str">
        <f>IF(AND(V330&gt;=Map!$K$2,V330&lt;=Map!$L$2),"Base",IF(AND(V330&gt;=Map!$K$3,V330&lt;=Map!$L$3),"Fcst","N/A"))</f>
        <v>N/A</v>
      </c>
      <c r="X330" t="str">
        <f>INDEX(Map!$B$2:$B$86,MATCH(D330,Map!$A$2:$A$86,0),0)</f>
        <v>N/A</v>
      </c>
      <c r="Y330" s="7" t="str">
        <f>IF(INDEX(Map!$C$2:$C$86,MATCH(D330,Map!$A$2:$A$86,0),0)="","N/A",E330*INDEX(Map!$C$2:$C$86,MATCH(D330,Map!$A$2:$A$86,0),0))</f>
        <v>N/A</v>
      </c>
      <c r="Z330" s="7" t="str">
        <f>IF(INDEX(Map!$D$2:$D$86,MATCH(D330,Map!$A$2:$A$86,0),0)="","N/A",E330*INDEX(Map!$D$2:$D$86,MATCH(D330,Map!$A$2:$A$86,0),0))</f>
        <v>N/A</v>
      </c>
      <c r="AA330" t="str">
        <f>INDEX(Map!$E$2:$E$86,MATCH(D330,Map!$A$2:$A$86,0),0)</f>
        <v>CSR</v>
      </c>
    </row>
    <row r="331" spans="1:27" x14ac:dyDescent="0.25">
      <c r="A331" s="1" t="s">
        <v>21</v>
      </c>
      <c r="B331" s="1" t="s">
        <v>110</v>
      </c>
      <c r="C331" s="1">
        <v>78</v>
      </c>
      <c r="D331" s="1" t="s">
        <v>101</v>
      </c>
      <c r="E331" s="1">
        <v>0</v>
      </c>
      <c r="F331" s="1">
        <v>0</v>
      </c>
      <c r="G331" s="1">
        <v>0</v>
      </c>
      <c r="H331" s="1">
        <v>0</v>
      </c>
      <c r="I331" s="1" t="s">
        <v>63</v>
      </c>
      <c r="J331" s="1" t="s">
        <v>63</v>
      </c>
      <c r="K331" s="1">
        <v>0</v>
      </c>
      <c r="L331" s="1">
        <v>0</v>
      </c>
      <c r="M331" s="1">
        <v>0</v>
      </c>
      <c r="N331" s="1" t="s">
        <v>63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3" t="str">
        <f t="shared" si="5"/>
        <v>2017Plan</v>
      </c>
      <c r="V331" s="2">
        <f>DATE(A331,INDEX(Map!$H$1:$H$12,MATCH(B331,Map!$G$1:$G$12,0),0),1)</f>
        <v>42461</v>
      </c>
      <c r="W331" t="str">
        <f>IF(AND(V331&gt;=Map!$K$2,V331&lt;=Map!$L$2),"Base",IF(AND(V331&gt;=Map!$K$3,V331&lt;=Map!$L$3),"Fcst","N/A"))</f>
        <v>N/A</v>
      </c>
      <c r="X331" t="str">
        <f>INDEX(Map!$B$2:$B$86,MATCH(D331,Map!$A$2:$A$86,0),0)</f>
        <v>N/A</v>
      </c>
      <c r="Y331" s="7" t="str">
        <f>IF(INDEX(Map!$C$2:$C$86,MATCH(D331,Map!$A$2:$A$86,0),0)="","N/A",E331*INDEX(Map!$C$2:$C$86,MATCH(D331,Map!$A$2:$A$86,0),0))</f>
        <v>N/A</v>
      </c>
      <c r="Z331" s="7" t="str">
        <f>IF(INDEX(Map!$D$2:$D$86,MATCH(D331,Map!$A$2:$A$86,0),0)="","N/A",E331*INDEX(Map!$D$2:$D$86,MATCH(D331,Map!$A$2:$A$86,0),0))</f>
        <v>N/A</v>
      </c>
      <c r="AA331" t="str">
        <f>INDEX(Map!$E$2:$E$86,MATCH(D331,Map!$A$2:$A$86,0),0)</f>
        <v>CSR</v>
      </c>
    </row>
    <row r="332" spans="1:27" x14ac:dyDescent="0.25">
      <c r="A332" s="1" t="s">
        <v>21</v>
      </c>
      <c r="B332" s="1" t="s">
        <v>110</v>
      </c>
      <c r="C332" s="1">
        <v>79</v>
      </c>
      <c r="D332" s="1" t="s">
        <v>102</v>
      </c>
      <c r="E332" s="1">
        <v>0</v>
      </c>
      <c r="F332" s="1">
        <v>0</v>
      </c>
      <c r="G332" s="1">
        <v>0</v>
      </c>
      <c r="H332" s="1">
        <v>0</v>
      </c>
      <c r="I332" s="1" t="s">
        <v>63</v>
      </c>
      <c r="J332" s="1" t="s">
        <v>63</v>
      </c>
      <c r="K332" s="1">
        <v>0</v>
      </c>
      <c r="L332" s="1">
        <v>0</v>
      </c>
      <c r="M332" s="1">
        <v>0</v>
      </c>
      <c r="N332" s="1" t="s">
        <v>63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3" t="str">
        <f t="shared" si="5"/>
        <v>2017Plan</v>
      </c>
      <c r="V332" s="2">
        <f>DATE(A332,INDEX(Map!$H$1:$H$12,MATCH(B332,Map!$G$1:$G$12,0),0),1)</f>
        <v>42461</v>
      </c>
      <c r="W332" t="str">
        <f>IF(AND(V332&gt;=Map!$K$2,V332&lt;=Map!$L$2),"Base",IF(AND(V332&gt;=Map!$K$3,V332&lt;=Map!$L$3),"Fcst","N/A"))</f>
        <v>N/A</v>
      </c>
      <c r="X332" t="str">
        <f>INDEX(Map!$B$2:$B$86,MATCH(D332,Map!$A$2:$A$86,0),0)</f>
        <v>N/A</v>
      </c>
      <c r="Y332" s="7" t="str">
        <f>IF(INDEX(Map!$C$2:$C$86,MATCH(D332,Map!$A$2:$A$86,0),0)="","N/A",E332*INDEX(Map!$C$2:$C$86,MATCH(D332,Map!$A$2:$A$86,0),0))</f>
        <v>N/A</v>
      </c>
      <c r="Z332" s="7" t="str">
        <f>IF(INDEX(Map!$D$2:$D$86,MATCH(D332,Map!$A$2:$A$86,0),0)="","N/A",E332*INDEX(Map!$D$2:$D$86,MATCH(D332,Map!$A$2:$A$86,0),0))</f>
        <v>N/A</v>
      </c>
      <c r="AA332" t="str">
        <f>INDEX(Map!$E$2:$E$86,MATCH(D332,Map!$A$2:$A$86,0),0)</f>
        <v>CSR</v>
      </c>
    </row>
    <row r="333" spans="1:27" x14ac:dyDescent="0.25">
      <c r="A333" s="1" t="s">
        <v>21</v>
      </c>
      <c r="B333" s="1" t="s">
        <v>110</v>
      </c>
      <c r="C333" s="1">
        <v>80</v>
      </c>
      <c r="D333" s="1" t="s">
        <v>103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3" t="str">
        <f t="shared" si="5"/>
        <v>2017Plan</v>
      </c>
      <c r="V333" s="2">
        <f>DATE(A333,INDEX(Map!$H$1:$H$12,MATCH(B333,Map!$G$1:$G$12,0),0),1)</f>
        <v>42461</v>
      </c>
      <c r="W333" t="str">
        <f>IF(AND(V333&gt;=Map!$K$2,V333&lt;=Map!$L$2),"Base",IF(AND(V333&gt;=Map!$K$3,V333&lt;=Map!$L$3),"Fcst","N/A"))</f>
        <v>N/A</v>
      </c>
      <c r="X333" t="str">
        <f>INDEX(Map!$B$2:$B$86,MATCH(D333,Map!$A$2:$A$86,0),0)</f>
        <v>N/A</v>
      </c>
      <c r="Y333" s="7" t="str">
        <f>IF(INDEX(Map!$C$2:$C$86,MATCH(D333,Map!$A$2:$A$86,0),0)="","N/A",E333*INDEX(Map!$C$2:$C$86,MATCH(D333,Map!$A$2:$A$86,0),0))</f>
        <v>N/A</v>
      </c>
      <c r="Z333" s="7" t="str">
        <f>IF(INDEX(Map!$D$2:$D$86,MATCH(D333,Map!$A$2:$A$86,0),0)="","N/A",E333*INDEX(Map!$D$2:$D$86,MATCH(D333,Map!$A$2:$A$86,0),0))</f>
        <v>N/A</v>
      </c>
      <c r="AA333" t="str">
        <f>INDEX(Map!$E$2:$E$86,MATCH(D333,Map!$A$2:$A$86,0),0)</f>
        <v>NGCC</v>
      </c>
    </row>
    <row r="334" spans="1:27" x14ac:dyDescent="0.25">
      <c r="A334" s="1" t="s">
        <v>21</v>
      </c>
      <c r="B334" s="1" t="s">
        <v>110</v>
      </c>
      <c r="C334" s="1">
        <v>81</v>
      </c>
      <c r="D334" s="1" t="s">
        <v>104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3" t="str">
        <f t="shared" si="5"/>
        <v>2017Plan</v>
      </c>
      <c r="V334" s="2">
        <f>DATE(A334,INDEX(Map!$H$1:$H$12,MATCH(B334,Map!$G$1:$G$12,0),0),1)</f>
        <v>42461</v>
      </c>
      <c r="W334" t="str">
        <f>IF(AND(V334&gt;=Map!$K$2,V334&lt;=Map!$L$2),"Base",IF(AND(V334&gt;=Map!$K$3,V334&lt;=Map!$L$3),"Fcst","N/A"))</f>
        <v>N/A</v>
      </c>
      <c r="X334" t="str">
        <f>INDEX(Map!$B$2:$B$86,MATCH(D334,Map!$A$2:$A$86,0),0)</f>
        <v>N/A</v>
      </c>
      <c r="Y334" s="7" t="str">
        <f>IF(INDEX(Map!$C$2:$C$86,MATCH(D334,Map!$A$2:$A$86,0),0)="","N/A",E334*INDEX(Map!$C$2:$C$86,MATCH(D334,Map!$A$2:$A$86,0),0))</f>
        <v>N/A</v>
      </c>
      <c r="Z334" s="7" t="str">
        <f>IF(INDEX(Map!$D$2:$D$86,MATCH(D334,Map!$A$2:$A$86,0),0)="","N/A",E334*INDEX(Map!$D$2:$D$86,MATCH(D334,Map!$A$2:$A$86,0),0))</f>
        <v>N/A</v>
      </c>
      <c r="AA334" t="str">
        <f>INDEX(Map!$E$2:$E$86,MATCH(D334,Map!$A$2:$A$86,0),0)</f>
        <v>NGCC</v>
      </c>
    </row>
    <row r="335" spans="1:27" x14ac:dyDescent="0.25">
      <c r="A335" s="1" t="s">
        <v>21</v>
      </c>
      <c r="B335" s="1" t="s">
        <v>110</v>
      </c>
      <c r="C335" s="1">
        <v>82</v>
      </c>
      <c r="D335" s="1" t="s">
        <v>105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3" t="str">
        <f t="shared" si="5"/>
        <v>2017Plan</v>
      </c>
      <c r="V335" s="2">
        <f>DATE(A335,INDEX(Map!$H$1:$H$12,MATCH(B335,Map!$G$1:$G$12,0),0),1)</f>
        <v>42461</v>
      </c>
      <c r="W335" t="str">
        <f>IF(AND(V335&gt;=Map!$K$2,V335&lt;=Map!$L$2),"Base",IF(AND(V335&gt;=Map!$K$3,V335&lt;=Map!$L$3),"Fcst","N/A"))</f>
        <v>N/A</v>
      </c>
      <c r="X335" t="str">
        <f>INDEX(Map!$B$2:$B$86,MATCH(D335,Map!$A$2:$A$86,0),0)</f>
        <v>N/A</v>
      </c>
      <c r="Y335" s="7" t="str">
        <f>IF(INDEX(Map!$C$2:$C$86,MATCH(D335,Map!$A$2:$A$86,0),0)="","N/A",E335*INDEX(Map!$C$2:$C$86,MATCH(D335,Map!$A$2:$A$86,0),0))</f>
        <v>N/A</v>
      </c>
      <c r="Z335" s="7" t="str">
        <f>IF(INDEX(Map!$D$2:$D$86,MATCH(D335,Map!$A$2:$A$86,0),0)="","N/A",E335*INDEX(Map!$D$2:$D$86,MATCH(D335,Map!$A$2:$A$86,0),0))</f>
        <v>N/A</v>
      </c>
      <c r="AA335" t="str">
        <f>INDEX(Map!$E$2:$E$86,MATCH(D335,Map!$A$2:$A$86,0),0)</f>
        <v>NGCC</v>
      </c>
    </row>
    <row r="336" spans="1:27" x14ac:dyDescent="0.25">
      <c r="A336" s="1" t="s">
        <v>21</v>
      </c>
      <c r="B336" s="1" t="s">
        <v>110</v>
      </c>
      <c r="C336" s="1">
        <v>83</v>
      </c>
      <c r="D336" s="1" t="s">
        <v>106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3" t="str">
        <f t="shared" si="5"/>
        <v>2017Plan</v>
      </c>
      <c r="V336" s="2">
        <f>DATE(A336,INDEX(Map!$H$1:$H$12,MATCH(B336,Map!$G$1:$G$12,0),0),1)</f>
        <v>42461</v>
      </c>
      <c r="W336" t="str">
        <f>IF(AND(V336&gt;=Map!$K$2,V336&lt;=Map!$L$2),"Base",IF(AND(V336&gt;=Map!$K$3,V336&lt;=Map!$L$3),"Fcst","N/A"))</f>
        <v>N/A</v>
      </c>
      <c r="X336" t="str">
        <f>INDEX(Map!$B$2:$B$86,MATCH(D336,Map!$A$2:$A$86,0),0)</f>
        <v>N/A</v>
      </c>
      <c r="Y336" s="7" t="str">
        <f>IF(INDEX(Map!$C$2:$C$86,MATCH(D336,Map!$A$2:$A$86,0),0)="","N/A",E336*INDEX(Map!$C$2:$C$86,MATCH(D336,Map!$A$2:$A$86,0),0))</f>
        <v>N/A</v>
      </c>
      <c r="Z336" s="7" t="str">
        <f>IF(INDEX(Map!$D$2:$D$86,MATCH(D336,Map!$A$2:$A$86,0),0)="","N/A",E336*INDEX(Map!$D$2:$D$86,MATCH(D336,Map!$A$2:$A$86,0),0))</f>
        <v>N/A</v>
      </c>
      <c r="AA336" t="str">
        <f>INDEX(Map!$E$2:$E$86,MATCH(D336,Map!$A$2:$A$86,0),0)</f>
        <v>NGCC</v>
      </c>
    </row>
    <row r="337" spans="1:27" x14ac:dyDescent="0.25">
      <c r="A337" s="1" t="s">
        <v>21</v>
      </c>
      <c r="B337" s="1" t="s">
        <v>110</v>
      </c>
      <c r="C337" s="1">
        <v>84</v>
      </c>
      <c r="D337" s="1" t="s">
        <v>107</v>
      </c>
      <c r="E337" s="1">
        <v>4.5999999999999996</v>
      </c>
      <c r="F337" s="1">
        <v>0</v>
      </c>
      <c r="G337" s="1">
        <v>3.9</v>
      </c>
      <c r="H337" s="1">
        <v>6</v>
      </c>
      <c r="I337" s="1">
        <v>50.3</v>
      </c>
      <c r="J337" s="1">
        <v>10900</v>
      </c>
      <c r="K337" s="1">
        <v>29</v>
      </c>
      <c r="L337" s="1">
        <v>323.10000000000002</v>
      </c>
      <c r="M337" s="1">
        <v>162</v>
      </c>
      <c r="N337" s="1">
        <v>0</v>
      </c>
      <c r="O337" s="1">
        <v>54</v>
      </c>
      <c r="P337" s="1">
        <v>0</v>
      </c>
      <c r="Q337" s="1">
        <v>3</v>
      </c>
      <c r="R337" s="1">
        <v>35.78</v>
      </c>
      <c r="S337" s="1">
        <v>47.43</v>
      </c>
      <c r="T337" s="1">
        <v>219</v>
      </c>
      <c r="U337" s="3" t="str">
        <f t="shared" si="5"/>
        <v>2017Plan</v>
      </c>
      <c r="V337" s="2">
        <f>DATE(A337,INDEX(Map!$H$1:$H$12,MATCH(B337,Map!$G$1:$G$12,0),0),1)</f>
        <v>42461</v>
      </c>
      <c r="W337" t="str">
        <f>IF(AND(V337&gt;=Map!$K$2,V337&lt;=Map!$L$2),"Base",IF(AND(V337&gt;=Map!$K$3,V337&lt;=Map!$L$3),"Fcst","N/A"))</f>
        <v>N/A</v>
      </c>
      <c r="X337" t="str">
        <f>INDEX(Map!$B$2:$B$86,MATCH(D337,Map!$A$2:$A$86,0),0)</f>
        <v>Bluegrass/EKPC</v>
      </c>
      <c r="Y337" s="7" t="str">
        <f>IF(INDEX(Map!$C$2:$C$86,MATCH(D337,Map!$A$2:$A$86,0),0)="","N/A",E337*INDEX(Map!$C$2:$C$86,MATCH(D337,Map!$A$2:$A$86,0),0))</f>
        <v>N/A</v>
      </c>
      <c r="Z337" s="7">
        <f>IF(INDEX(Map!$D$2:$D$86,MATCH(D337,Map!$A$2:$A$86,0),0)="","N/A",E337*INDEX(Map!$D$2:$D$86,MATCH(D337,Map!$A$2:$A$86,0),0))</f>
        <v>4.5999999999999996</v>
      </c>
      <c r="AA337" t="str">
        <f>INDEX(Map!$E$2:$E$86,MATCH(D337,Map!$A$2:$A$86,0),0)</f>
        <v>SCCT</v>
      </c>
    </row>
    <row r="338" spans="1:27" x14ac:dyDescent="0.25">
      <c r="A338" s="1" t="s">
        <v>21</v>
      </c>
      <c r="B338" s="1" t="s">
        <v>111</v>
      </c>
      <c r="C338" s="1">
        <v>1</v>
      </c>
      <c r="D338" s="1" t="s">
        <v>23</v>
      </c>
      <c r="E338" s="1">
        <v>10.1</v>
      </c>
      <c r="F338" s="1">
        <v>0</v>
      </c>
      <c r="G338" s="1">
        <v>12.7</v>
      </c>
      <c r="H338" s="1">
        <v>3</v>
      </c>
      <c r="I338" s="1">
        <v>117.5</v>
      </c>
      <c r="J338" s="1">
        <v>11660</v>
      </c>
      <c r="K338" s="1">
        <v>246</v>
      </c>
      <c r="L338" s="1">
        <v>293.2</v>
      </c>
      <c r="M338" s="1">
        <v>345</v>
      </c>
      <c r="N338" s="1">
        <v>2</v>
      </c>
      <c r="O338" s="1">
        <v>37</v>
      </c>
      <c r="P338" s="1">
        <v>0</v>
      </c>
      <c r="Q338" s="1">
        <v>21</v>
      </c>
      <c r="R338" s="1">
        <v>36.29</v>
      </c>
      <c r="S338" s="1">
        <v>39.950000000000003</v>
      </c>
      <c r="T338" s="1">
        <v>402</v>
      </c>
      <c r="U338" s="3" t="str">
        <f t="shared" si="5"/>
        <v>2017Plan</v>
      </c>
      <c r="V338" s="2">
        <f>DATE(A338,INDEX(Map!$H$1:$H$12,MATCH(B338,Map!$G$1:$G$12,0),0),1)</f>
        <v>42491</v>
      </c>
      <c r="W338" t="str">
        <f>IF(AND(V338&gt;=Map!$K$2,V338&lt;=Map!$L$2),"Base",IF(AND(V338&gt;=Map!$K$3,V338&lt;=Map!$L$3),"Fcst","N/A"))</f>
        <v>N/A</v>
      </c>
      <c r="X338" t="str">
        <f>INDEX(Map!$B$2:$B$86,MATCH(D338,Map!$A$2:$A$86,0),0)</f>
        <v>Brown 1</v>
      </c>
      <c r="Y338" s="7">
        <f>IF(INDEX(Map!$C$2:$C$86,MATCH(D338,Map!$A$2:$A$86,0),0)="","N/A",E338*INDEX(Map!$C$2:$C$86,MATCH(D338,Map!$A$2:$A$86,0),0))</f>
        <v>10.1</v>
      </c>
      <c r="Z338" s="7" t="str">
        <f>IF(INDEX(Map!$D$2:$D$86,MATCH(D338,Map!$A$2:$A$86,0),0)="","N/A",E338*INDEX(Map!$D$2:$D$86,MATCH(D338,Map!$A$2:$A$86,0),0))</f>
        <v>N/A</v>
      </c>
      <c r="AA338" t="str">
        <f>INDEX(Map!$E$2:$E$86,MATCH(D338,Map!$A$2:$A$86,0),0)</f>
        <v>Coal</v>
      </c>
    </row>
    <row r="339" spans="1:27" x14ac:dyDescent="0.25">
      <c r="A339" s="1" t="s">
        <v>21</v>
      </c>
      <c r="B339" s="1" t="s">
        <v>111</v>
      </c>
      <c r="C339" s="1">
        <v>2</v>
      </c>
      <c r="D339" s="1" t="s">
        <v>24</v>
      </c>
      <c r="E339" s="1">
        <v>26.6</v>
      </c>
      <c r="F339" s="1">
        <v>0</v>
      </c>
      <c r="G339" s="1">
        <v>21.4</v>
      </c>
      <c r="H339" s="1">
        <v>5</v>
      </c>
      <c r="I339" s="1">
        <v>289.7</v>
      </c>
      <c r="J339" s="1">
        <v>10890</v>
      </c>
      <c r="K339" s="1">
        <v>406</v>
      </c>
      <c r="L339" s="1">
        <v>293.2</v>
      </c>
      <c r="M339" s="1">
        <v>849</v>
      </c>
      <c r="N339" s="1">
        <v>4</v>
      </c>
      <c r="O339" s="1">
        <v>56</v>
      </c>
      <c r="P339" s="1">
        <v>0</v>
      </c>
      <c r="Q339" s="1">
        <v>63</v>
      </c>
      <c r="R339" s="1">
        <v>34.299999999999997</v>
      </c>
      <c r="S339" s="1">
        <v>36.4</v>
      </c>
      <c r="T339" s="1">
        <v>968</v>
      </c>
      <c r="U339" s="3" t="str">
        <f t="shared" si="5"/>
        <v>2017Plan</v>
      </c>
      <c r="V339" s="2">
        <f>DATE(A339,INDEX(Map!$H$1:$H$12,MATCH(B339,Map!$G$1:$G$12,0),0),1)</f>
        <v>42491</v>
      </c>
      <c r="W339" t="str">
        <f>IF(AND(V339&gt;=Map!$K$2,V339&lt;=Map!$L$2),"Base",IF(AND(V339&gt;=Map!$K$3,V339&lt;=Map!$L$3),"Fcst","N/A"))</f>
        <v>N/A</v>
      </c>
      <c r="X339" t="str">
        <f>INDEX(Map!$B$2:$B$86,MATCH(D339,Map!$A$2:$A$86,0),0)</f>
        <v>Brown 2</v>
      </c>
      <c r="Y339" s="7">
        <f>IF(INDEX(Map!$C$2:$C$86,MATCH(D339,Map!$A$2:$A$86,0),0)="","N/A",E339*INDEX(Map!$C$2:$C$86,MATCH(D339,Map!$A$2:$A$86,0),0))</f>
        <v>26.6</v>
      </c>
      <c r="Z339" s="7" t="str">
        <f>IF(INDEX(Map!$D$2:$D$86,MATCH(D339,Map!$A$2:$A$86,0),0)="","N/A",E339*INDEX(Map!$D$2:$D$86,MATCH(D339,Map!$A$2:$A$86,0),0))</f>
        <v>N/A</v>
      </c>
      <c r="AA339" t="str">
        <f>INDEX(Map!$E$2:$E$86,MATCH(D339,Map!$A$2:$A$86,0),0)</f>
        <v>Coal</v>
      </c>
    </row>
    <row r="340" spans="1:27" x14ac:dyDescent="0.25">
      <c r="A340" s="1" t="s">
        <v>21</v>
      </c>
      <c r="B340" s="1" t="s">
        <v>111</v>
      </c>
      <c r="C340" s="1">
        <v>3</v>
      </c>
      <c r="D340" s="1" t="s">
        <v>25</v>
      </c>
      <c r="E340" s="1">
        <v>63</v>
      </c>
      <c r="F340" s="1">
        <v>0</v>
      </c>
      <c r="G340" s="1">
        <v>20.6</v>
      </c>
      <c r="H340" s="1">
        <v>5</v>
      </c>
      <c r="I340" s="1">
        <v>767.7</v>
      </c>
      <c r="J340" s="1">
        <v>12195</v>
      </c>
      <c r="K340" s="1">
        <v>406</v>
      </c>
      <c r="L340" s="1">
        <v>293.2</v>
      </c>
      <c r="M340" s="1">
        <v>2251</v>
      </c>
      <c r="N340" s="1">
        <v>5</v>
      </c>
      <c r="O340" s="1">
        <v>80</v>
      </c>
      <c r="P340" s="1">
        <v>0</v>
      </c>
      <c r="Q340" s="1">
        <v>191</v>
      </c>
      <c r="R340" s="1">
        <v>38.799999999999997</v>
      </c>
      <c r="S340" s="1">
        <v>40.08</v>
      </c>
      <c r="T340" s="1">
        <v>2523</v>
      </c>
      <c r="U340" s="3" t="str">
        <f t="shared" si="5"/>
        <v>2017Plan</v>
      </c>
      <c r="V340" s="2">
        <f>DATE(A340,INDEX(Map!$H$1:$H$12,MATCH(B340,Map!$G$1:$G$12,0),0),1)</f>
        <v>42491</v>
      </c>
      <c r="W340" t="str">
        <f>IF(AND(V340&gt;=Map!$K$2,V340&lt;=Map!$L$2),"Base",IF(AND(V340&gt;=Map!$K$3,V340&lt;=Map!$L$3),"Fcst","N/A"))</f>
        <v>N/A</v>
      </c>
      <c r="X340" t="str">
        <f>INDEX(Map!$B$2:$B$86,MATCH(D340,Map!$A$2:$A$86,0),0)</f>
        <v>Brown 3</v>
      </c>
      <c r="Y340" s="7">
        <f>IF(INDEX(Map!$C$2:$C$86,MATCH(D340,Map!$A$2:$A$86,0),0)="","N/A",E340*INDEX(Map!$C$2:$C$86,MATCH(D340,Map!$A$2:$A$86,0),0))</f>
        <v>63</v>
      </c>
      <c r="Z340" s="7" t="str">
        <f>IF(INDEX(Map!$D$2:$D$86,MATCH(D340,Map!$A$2:$A$86,0),0)="","N/A",E340*INDEX(Map!$D$2:$D$86,MATCH(D340,Map!$A$2:$A$86,0),0))</f>
        <v>N/A</v>
      </c>
      <c r="AA340" t="str">
        <f>INDEX(Map!$E$2:$E$86,MATCH(D340,Map!$A$2:$A$86,0),0)</f>
        <v>Coal</v>
      </c>
    </row>
    <row r="341" spans="1:27" x14ac:dyDescent="0.25">
      <c r="A341" s="1" t="s">
        <v>21</v>
      </c>
      <c r="B341" s="1" t="s">
        <v>111</v>
      </c>
      <c r="C341" s="1">
        <v>4</v>
      </c>
      <c r="D341" s="1" t="s">
        <v>26</v>
      </c>
      <c r="E341" s="1">
        <v>273.8</v>
      </c>
      <c r="F341" s="1">
        <v>0</v>
      </c>
      <c r="G341" s="1">
        <v>77.5</v>
      </c>
      <c r="H341" s="1">
        <v>2</v>
      </c>
      <c r="I341" s="1">
        <v>2875.3</v>
      </c>
      <c r="J341" s="1">
        <v>10502</v>
      </c>
      <c r="K341" s="1">
        <v>696</v>
      </c>
      <c r="L341" s="1">
        <v>220.4</v>
      </c>
      <c r="M341" s="1">
        <v>6336</v>
      </c>
      <c r="N341" s="1">
        <v>2</v>
      </c>
      <c r="O341" s="1">
        <v>32</v>
      </c>
      <c r="P341" s="1">
        <v>0</v>
      </c>
      <c r="Q341" s="1">
        <v>605</v>
      </c>
      <c r="R341" s="1">
        <v>25.35</v>
      </c>
      <c r="S341" s="1">
        <v>25.47</v>
      </c>
      <c r="T341" s="1">
        <v>6973</v>
      </c>
      <c r="U341" s="3" t="str">
        <f t="shared" si="5"/>
        <v>2017Plan</v>
      </c>
      <c r="V341" s="2">
        <f>DATE(A341,INDEX(Map!$H$1:$H$12,MATCH(B341,Map!$G$1:$G$12,0),0),1)</f>
        <v>42491</v>
      </c>
      <c r="W341" t="str">
        <f>IF(AND(V341&gt;=Map!$K$2,V341&lt;=Map!$L$2),"Base",IF(AND(V341&gt;=Map!$K$3,V341&lt;=Map!$L$3),"Fcst","N/A"))</f>
        <v>N/A</v>
      </c>
      <c r="X341" t="str">
        <f>INDEX(Map!$B$2:$B$86,MATCH(D341,Map!$A$2:$A$86,0),0)</f>
        <v>Ghent 1</v>
      </c>
      <c r="Y341" s="7">
        <f>IF(INDEX(Map!$C$2:$C$86,MATCH(D341,Map!$A$2:$A$86,0),0)="","N/A",E341*INDEX(Map!$C$2:$C$86,MATCH(D341,Map!$A$2:$A$86,0),0))</f>
        <v>273.8</v>
      </c>
      <c r="Z341" s="7" t="str">
        <f>IF(INDEX(Map!$D$2:$D$86,MATCH(D341,Map!$A$2:$A$86,0),0)="","N/A",E341*INDEX(Map!$D$2:$D$86,MATCH(D341,Map!$A$2:$A$86,0),0))</f>
        <v>N/A</v>
      </c>
      <c r="AA341" t="str">
        <f>INDEX(Map!$E$2:$E$86,MATCH(D341,Map!$A$2:$A$86,0),0)</f>
        <v>Coal</v>
      </c>
    </row>
    <row r="342" spans="1:27" x14ac:dyDescent="0.25">
      <c r="A342" s="1" t="s">
        <v>21</v>
      </c>
      <c r="B342" s="1" t="s">
        <v>111</v>
      </c>
      <c r="C342" s="1">
        <v>5</v>
      </c>
      <c r="D342" s="1" t="s">
        <v>27</v>
      </c>
      <c r="E342" s="1">
        <v>243.8</v>
      </c>
      <c r="F342" s="1">
        <v>0</v>
      </c>
      <c r="G342" s="1">
        <v>67.7</v>
      </c>
      <c r="H342" s="1">
        <v>2</v>
      </c>
      <c r="I342" s="1">
        <v>2543</v>
      </c>
      <c r="J342" s="1">
        <v>10432</v>
      </c>
      <c r="K342" s="1">
        <v>681</v>
      </c>
      <c r="L342" s="1">
        <v>220.3</v>
      </c>
      <c r="M342" s="1">
        <v>5604</v>
      </c>
      <c r="N342" s="1">
        <v>2</v>
      </c>
      <c r="O342" s="1">
        <v>31</v>
      </c>
      <c r="P342" s="1">
        <v>0</v>
      </c>
      <c r="Q342" s="1">
        <v>465</v>
      </c>
      <c r="R342" s="1">
        <v>24.9</v>
      </c>
      <c r="S342" s="1">
        <v>25.02</v>
      </c>
      <c r="T342" s="1">
        <v>6100</v>
      </c>
      <c r="U342" s="3" t="str">
        <f t="shared" si="5"/>
        <v>2017Plan</v>
      </c>
      <c r="V342" s="2">
        <f>DATE(A342,INDEX(Map!$H$1:$H$12,MATCH(B342,Map!$G$1:$G$12,0),0),1)</f>
        <v>42491</v>
      </c>
      <c r="W342" t="str">
        <f>IF(AND(V342&gt;=Map!$K$2,V342&lt;=Map!$L$2),"Base",IF(AND(V342&gt;=Map!$K$3,V342&lt;=Map!$L$3),"Fcst","N/A"))</f>
        <v>N/A</v>
      </c>
      <c r="X342" t="str">
        <f>INDEX(Map!$B$2:$B$86,MATCH(D342,Map!$A$2:$A$86,0),0)</f>
        <v>Ghent 2</v>
      </c>
      <c r="Y342" s="7">
        <f>IF(INDEX(Map!$C$2:$C$86,MATCH(D342,Map!$A$2:$A$86,0),0)="","N/A",E342*INDEX(Map!$C$2:$C$86,MATCH(D342,Map!$A$2:$A$86,0),0))</f>
        <v>243.8</v>
      </c>
      <c r="Z342" s="7" t="str">
        <f>IF(INDEX(Map!$D$2:$D$86,MATCH(D342,Map!$A$2:$A$86,0),0)="","N/A",E342*INDEX(Map!$D$2:$D$86,MATCH(D342,Map!$A$2:$A$86,0),0))</f>
        <v>N/A</v>
      </c>
      <c r="AA342" t="str">
        <f>INDEX(Map!$E$2:$E$86,MATCH(D342,Map!$A$2:$A$86,0),0)</f>
        <v>Coal</v>
      </c>
    </row>
    <row r="343" spans="1:27" x14ac:dyDescent="0.25">
      <c r="A343" s="1" t="s">
        <v>21</v>
      </c>
      <c r="B343" s="1" t="s">
        <v>111</v>
      </c>
      <c r="C343" s="1">
        <v>6</v>
      </c>
      <c r="D343" s="1" t="s">
        <v>28</v>
      </c>
      <c r="E343" s="1">
        <v>207.1</v>
      </c>
      <c r="F343" s="1">
        <v>0</v>
      </c>
      <c r="G343" s="1">
        <v>57.8</v>
      </c>
      <c r="H343" s="1">
        <v>5</v>
      </c>
      <c r="I343" s="1">
        <v>2312.8000000000002</v>
      </c>
      <c r="J343" s="1">
        <v>11166</v>
      </c>
      <c r="K343" s="1">
        <v>541</v>
      </c>
      <c r="L343" s="1">
        <v>220.4</v>
      </c>
      <c r="M343" s="1">
        <v>5096</v>
      </c>
      <c r="N343" s="1">
        <v>9</v>
      </c>
      <c r="O343" s="1">
        <v>130</v>
      </c>
      <c r="P343" s="1">
        <v>0</v>
      </c>
      <c r="Q343" s="1">
        <v>447</v>
      </c>
      <c r="R343" s="1">
        <v>26.76</v>
      </c>
      <c r="S343" s="1">
        <v>27.39</v>
      </c>
      <c r="T343" s="1">
        <v>5673</v>
      </c>
      <c r="U343" s="3" t="str">
        <f t="shared" si="5"/>
        <v>2017Plan</v>
      </c>
      <c r="V343" s="2">
        <f>DATE(A343,INDEX(Map!$H$1:$H$12,MATCH(B343,Map!$G$1:$G$12,0),0),1)</f>
        <v>42491</v>
      </c>
      <c r="W343" t="str">
        <f>IF(AND(V343&gt;=Map!$K$2,V343&lt;=Map!$L$2),"Base",IF(AND(V343&gt;=Map!$K$3,V343&lt;=Map!$L$3),"Fcst","N/A"))</f>
        <v>N/A</v>
      </c>
      <c r="X343" t="str">
        <f>INDEX(Map!$B$2:$B$86,MATCH(D343,Map!$A$2:$A$86,0),0)</f>
        <v>Ghent 3</v>
      </c>
      <c r="Y343" s="7">
        <f>IF(INDEX(Map!$C$2:$C$86,MATCH(D343,Map!$A$2:$A$86,0),0)="","N/A",E343*INDEX(Map!$C$2:$C$86,MATCH(D343,Map!$A$2:$A$86,0),0))</f>
        <v>207.1</v>
      </c>
      <c r="Z343" s="7" t="str">
        <f>IF(INDEX(Map!$D$2:$D$86,MATCH(D343,Map!$A$2:$A$86,0),0)="","N/A",E343*INDEX(Map!$D$2:$D$86,MATCH(D343,Map!$A$2:$A$86,0),0))</f>
        <v>N/A</v>
      </c>
      <c r="AA343" t="str">
        <f>INDEX(Map!$E$2:$E$86,MATCH(D343,Map!$A$2:$A$86,0),0)</f>
        <v>Coal</v>
      </c>
    </row>
    <row r="344" spans="1:27" x14ac:dyDescent="0.25">
      <c r="A344" s="1" t="s">
        <v>21</v>
      </c>
      <c r="B344" s="1" t="s">
        <v>111</v>
      </c>
      <c r="C344" s="1">
        <v>7</v>
      </c>
      <c r="D344" s="1" t="s">
        <v>29</v>
      </c>
      <c r="E344" s="1">
        <v>261.39999999999998</v>
      </c>
      <c r="F344" s="1">
        <v>0</v>
      </c>
      <c r="G344" s="1">
        <v>73.8</v>
      </c>
      <c r="H344" s="1">
        <v>2</v>
      </c>
      <c r="I344" s="1">
        <v>2875.6</v>
      </c>
      <c r="J344" s="1">
        <v>10999</v>
      </c>
      <c r="K344" s="1">
        <v>672</v>
      </c>
      <c r="L344" s="1">
        <v>220.3</v>
      </c>
      <c r="M344" s="1">
        <v>6336</v>
      </c>
      <c r="N344" s="1">
        <v>4</v>
      </c>
      <c r="O344" s="1">
        <v>61</v>
      </c>
      <c r="P344" s="1">
        <v>0</v>
      </c>
      <c r="Q344" s="1">
        <v>624</v>
      </c>
      <c r="R344" s="1">
        <v>26.62</v>
      </c>
      <c r="S344" s="1">
        <v>26.86</v>
      </c>
      <c r="T344" s="1">
        <v>7021</v>
      </c>
      <c r="U344" s="3" t="str">
        <f t="shared" si="5"/>
        <v>2017Plan</v>
      </c>
      <c r="V344" s="2">
        <f>DATE(A344,INDEX(Map!$H$1:$H$12,MATCH(B344,Map!$G$1:$G$12,0),0),1)</f>
        <v>42491</v>
      </c>
      <c r="W344" t="str">
        <f>IF(AND(V344&gt;=Map!$K$2,V344&lt;=Map!$L$2),"Base",IF(AND(V344&gt;=Map!$K$3,V344&lt;=Map!$L$3),"Fcst","N/A"))</f>
        <v>N/A</v>
      </c>
      <c r="X344" t="str">
        <f>INDEX(Map!$B$2:$B$86,MATCH(D344,Map!$A$2:$A$86,0),0)</f>
        <v>Ghent 4</v>
      </c>
      <c r="Y344" s="7">
        <f>IF(INDEX(Map!$C$2:$C$86,MATCH(D344,Map!$A$2:$A$86,0),0)="","N/A",E344*INDEX(Map!$C$2:$C$86,MATCH(D344,Map!$A$2:$A$86,0),0))</f>
        <v>261.39999999999998</v>
      </c>
      <c r="Z344" s="7" t="str">
        <f>IF(INDEX(Map!$D$2:$D$86,MATCH(D344,Map!$A$2:$A$86,0),0)="","N/A",E344*INDEX(Map!$D$2:$D$86,MATCH(D344,Map!$A$2:$A$86,0),0))</f>
        <v>N/A</v>
      </c>
      <c r="AA344" t="str">
        <f>INDEX(Map!$E$2:$E$86,MATCH(D344,Map!$A$2:$A$86,0),0)</f>
        <v>Coal</v>
      </c>
    </row>
    <row r="345" spans="1:27" x14ac:dyDescent="0.25">
      <c r="A345" s="1" t="s">
        <v>21</v>
      </c>
      <c r="B345" s="1" t="s">
        <v>111</v>
      </c>
      <c r="C345" s="1">
        <v>8</v>
      </c>
      <c r="D345" s="1" t="s">
        <v>30</v>
      </c>
      <c r="E345" s="1">
        <v>136.19999999999999</v>
      </c>
      <c r="F345" s="1">
        <v>0</v>
      </c>
      <c r="G345" s="1">
        <v>61</v>
      </c>
      <c r="H345" s="1">
        <v>1</v>
      </c>
      <c r="I345" s="1">
        <v>1433</v>
      </c>
      <c r="J345" s="1">
        <v>10520</v>
      </c>
      <c r="K345" s="1">
        <v>666</v>
      </c>
      <c r="L345" s="1">
        <v>230.4</v>
      </c>
      <c r="M345" s="1">
        <v>3302</v>
      </c>
      <c r="N345" s="1">
        <v>2</v>
      </c>
      <c r="O345" s="1">
        <v>10</v>
      </c>
      <c r="P345" s="1">
        <v>0</v>
      </c>
      <c r="Q345" s="1">
        <v>193</v>
      </c>
      <c r="R345" s="1">
        <v>25.66</v>
      </c>
      <c r="S345" s="1">
        <v>25.73</v>
      </c>
      <c r="T345" s="1">
        <v>3505</v>
      </c>
      <c r="U345" s="3" t="str">
        <f t="shared" si="5"/>
        <v>2017Plan</v>
      </c>
      <c r="V345" s="2">
        <f>DATE(A345,INDEX(Map!$H$1:$H$12,MATCH(B345,Map!$G$1:$G$12,0),0),1)</f>
        <v>42491</v>
      </c>
      <c r="W345" t="str">
        <f>IF(AND(V345&gt;=Map!$K$2,V345&lt;=Map!$L$2),"Base",IF(AND(V345&gt;=Map!$K$3,V345&lt;=Map!$L$3),"Fcst","N/A"))</f>
        <v>N/A</v>
      </c>
      <c r="X345" t="str">
        <f>INDEX(Map!$B$2:$B$86,MATCH(D345,Map!$A$2:$A$86,0),0)</f>
        <v>Mill Creek 1</v>
      </c>
      <c r="Y345" s="7" t="str">
        <f>IF(INDEX(Map!$C$2:$C$86,MATCH(D345,Map!$A$2:$A$86,0),0)="","N/A",E345*INDEX(Map!$C$2:$C$86,MATCH(D345,Map!$A$2:$A$86,0),0))</f>
        <v>N/A</v>
      </c>
      <c r="Z345" s="7">
        <f>IF(INDEX(Map!$D$2:$D$86,MATCH(D345,Map!$A$2:$A$86,0),0)="","N/A",E345*INDEX(Map!$D$2:$D$86,MATCH(D345,Map!$A$2:$A$86,0),0))</f>
        <v>136.19999999999999</v>
      </c>
      <c r="AA345" t="str">
        <f>INDEX(Map!$E$2:$E$86,MATCH(D345,Map!$A$2:$A$86,0),0)</f>
        <v>Coal</v>
      </c>
    </row>
    <row r="346" spans="1:27" x14ac:dyDescent="0.25">
      <c r="A346" s="1" t="s">
        <v>21</v>
      </c>
      <c r="B346" s="1" t="s">
        <v>111</v>
      </c>
      <c r="C346" s="1">
        <v>9</v>
      </c>
      <c r="D346" s="1" t="s">
        <v>31</v>
      </c>
      <c r="E346" s="1">
        <v>127</v>
      </c>
      <c r="F346" s="1">
        <v>0</v>
      </c>
      <c r="G346" s="1">
        <v>57.7</v>
      </c>
      <c r="H346" s="1">
        <v>3</v>
      </c>
      <c r="I346" s="1">
        <v>1368.9</v>
      </c>
      <c r="J346" s="1">
        <v>10777</v>
      </c>
      <c r="K346" s="1">
        <v>606</v>
      </c>
      <c r="L346" s="1">
        <v>230.4</v>
      </c>
      <c r="M346" s="1">
        <v>3155</v>
      </c>
      <c r="N346" s="1">
        <v>6</v>
      </c>
      <c r="O346" s="1">
        <v>29</v>
      </c>
      <c r="P346" s="1">
        <v>0</v>
      </c>
      <c r="Q346" s="1">
        <v>182</v>
      </c>
      <c r="R346" s="1">
        <v>26.27</v>
      </c>
      <c r="S346" s="1">
        <v>26.5</v>
      </c>
      <c r="T346" s="1">
        <v>3366</v>
      </c>
      <c r="U346" s="3" t="str">
        <f t="shared" si="5"/>
        <v>2017Plan</v>
      </c>
      <c r="V346" s="2">
        <f>DATE(A346,INDEX(Map!$H$1:$H$12,MATCH(B346,Map!$G$1:$G$12,0),0),1)</f>
        <v>42491</v>
      </c>
      <c r="W346" t="str">
        <f>IF(AND(V346&gt;=Map!$K$2,V346&lt;=Map!$L$2),"Base",IF(AND(V346&gt;=Map!$K$3,V346&lt;=Map!$L$3),"Fcst","N/A"))</f>
        <v>N/A</v>
      </c>
      <c r="X346" t="str">
        <f>INDEX(Map!$B$2:$B$86,MATCH(D346,Map!$A$2:$A$86,0),0)</f>
        <v>Mill Creek 2</v>
      </c>
      <c r="Y346" s="7" t="str">
        <f>IF(INDEX(Map!$C$2:$C$86,MATCH(D346,Map!$A$2:$A$86,0),0)="","N/A",E346*INDEX(Map!$C$2:$C$86,MATCH(D346,Map!$A$2:$A$86,0),0))</f>
        <v>N/A</v>
      </c>
      <c r="Z346" s="7">
        <f>IF(INDEX(Map!$D$2:$D$86,MATCH(D346,Map!$A$2:$A$86,0),0)="","N/A",E346*INDEX(Map!$D$2:$D$86,MATCH(D346,Map!$A$2:$A$86,0),0))</f>
        <v>127</v>
      </c>
      <c r="AA346" t="str">
        <f>INDEX(Map!$E$2:$E$86,MATCH(D346,Map!$A$2:$A$86,0),0)</f>
        <v>Coal</v>
      </c>
    </row>
    <row r="347" spans="1:27" x14ac:dyDescent="0.25">
      <c r="A347" s="1" t="s">
        <v>21</v>
      </c>
      <c r="B347" s="1" t="s">
        <v>111</v>
      </c>
      <c r="C347" s="1">
        <v>10</v>
      </c>
      <c r="D347" s="1" t="s">
        <v>32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3" t="str">
        <f t="shared" si="5"/>
        <v>2017Plan</v>
      </c>
      <c r="V347" s="2">
        <f>DATE(A347,INDEX(Map!$H$1:$H$12,MATCH(B347,Map!$G$1:$G$12,0),0),1)</f>
        <v>42491</v>
      </c>
      <c r="W347" t="str">
        <f>IF(AND(V347&gt;=Map!$K$2,V347&lt;=Map!$L$2),"Base",IF(AND(V347&gt;=Map!$K$3,V347&lt;=Map!$L$3),"Fcst","N/A"))</f>
        <v>N/A</v>
      </c>
      <c r="X347" t="str">
        <f>INDEX(Map!$B$2:$B$86,MATCH(D347,Map!$A$2:$A$86,0),0)</f>
        <v>Mill Creek 3</v>
      </c>
      <c r="Y347" s="7" t="str">
        <f>IF(INDEX(Map!$C$2:$C$86,MATCH(D347,Map!$A$2:$A$86,0),0)="","N/A",E347*INDEX(Map!$C$2:$C$86,MATCH(D347,Map!$A$2:$A$86,0),0))</f>
        <v>N/A</v>
      </c>
      <c r="Z347" s="7">
        <f>IF(INDEX(Map!$D$2:$D$86,MATCH(D347,Map!$A$2:$A$86,0),0)="","N/A",E347*INDEX(Map!$D$2:$D$86,MATCH(D347,Map!$A$2:$A$86,0),0))</f>
        <v>0</v>
      </c>
      <c r="AA347" t="str">
        <f>INDEX(Map!$E$2:$E$86,MATCH(D347,Map!$A$2:$A$86,0),0)</f>
        <v>Coal</v>
      </c>
    </row>
    <row r="348" spans="1:27" x14ac:dyDescent="0.25">
      <c r="A348" s="1" t="s">
        <v>21</v>
      </c>
      <c r="B348" s="1" t="s">
        <v>111</v>
      </c>
      <c r="C348" s="1">
        <v>11</v>
      </c>
      <c r="D348" s="1" t="s">
        <v>33</v>
      </c>
      <c r="E348" s="1">
        <v>214.5</v>
      </c>
      <c r="F348" s="1">
        <v>0</v>
      </c>
      <c r="G348" s="1">
        <v>59.8</v>
      </c>
      <c r="H348" s="1">
        <v>2</v>
      </c>
      <c r="I348" s="1">
        <v>2244.1999999999998</v>
      </c>
      <c r="J348" s="1">
        <v>10461</v>
      </c>
      <c r="K348" s="1">
        <v>617</v>
      </c>
      <c r="L348" s="1">
        <v>230.5</v>
      </c>
      <c r="M348" s="1">
        <v>5172</v>
      </c>
      <c r="N348" s="1">
        <v>19</v>
      </c>
      <c r="O348" s="1">
        <v>86</v>
      </c>
      <c r="P348" s="1">
        <v>0</v>
      </c>
      <c r="Q348" s="1">
        <v>389</v>
      </c>
      <c r="R348" s="1">
        <v>25.92</v>
      </c>
      <c r="S348" s="1">
        <v>26.32</v>
      </c>
      <c r="T348" s="1">
        <v>5647</v>
      </c>
      <c r="U348" s="3" t="str">
        <f t="shared" si="5"/>
        <v>2017Plan</v>
      </c>
      <c r="V348" s="2">
        <f>DATE(A348,INDEX(Map!$H$1:$H$12,MATCH(B348,Map!$G$1:$G$12,0),0),1)</f>
        <v>42491</v>
      </c>
      <c r="W348" t="str">
        <f>IF(AND(V348&gt;=Map!$K$2,V348&lt;=Map!$L$2),"Base",IF(AND(V348&gt;=Map!$K$3,V348&lt;=Map!$L$3),"Fcst","N/A"))</f>
        <v>N/A</v>
      </c>
      <c r="X348" t="str">
        <f>INDEX(Map!$B$2:$B$86,MATCH(D348,Map!$A$2:$A$86,0),0)</f>
        <v>Mill Creek 4</v>
      </c>
      <c r="Y348" s="7" t="str">
        <f>IF(INDEX(Map!$C$2:$C$86,MATCH(D348,Map!$A$2:$A$86,0),0)="","N/A",E348*INDEX(Map!$C$2:$C$86,MATCH(D348,Map!$A$2:$A$86,0),0))</f>
        <v>N/A</v>
      </c>
      <c r="Z348" s="7">
        <f>IF(INDEX(Map!$D$2:$D$86,MATCH(D348,Map!$A$2:$A$86,0),0)="","N/A",E348*INDEX(Map!$D$2:$D$86,MATCH(D348,Map!$A$2:$A$86,0),0))</f>
        <v>214.5</v>
      </c>
      <c r="AA348" t="str">
        <f>INDEX(Map!$E$2:$E$86,MATCH(D348,Map!$A$2:$A$86,0),0)</f>
        <v>Coal</v>
      </c>
    </row>
    <row r="349" spans="1:27" x14ac:dyDescent="0.25">
      <c r="A349" s="1" t="s">
        <v>21</v>
      </c>
      <c r="B349" s="1" t="s">
        <v>111</v>
      </c>
      <c r="C349" s="1">
        <v>12</v>
      </c>
      <c r="D349" s="1" t="s">
        <v>34</v>
      </c>
      <c r="E349" s="1">
        <v>204.9</v>
      </c>
      <c r="F349" s="1">
        <v>0</v>
      </c>
      <c r="G349" s="1">
        <v>74.400000000000006</v>
      </c>
      <c r="H349" s="1">
        <v>2</v>
      </c>
      <c r="I349" s="1">
        <v>2183.1</v>
      </c>
      <c r="J349" s="1">
        <v>10653</v>
      </c>
      <c r="K349" s="1">
        <v>655</v>
      </c>
      <c r="L349" s="1">
        <v>225</v>
      </c>
      <c r="M349" s="1">
        <v>4912</v>
      </c>
      <c r="N349" s="1">
        <v>7</v>
      </c>
      <c r="O349" s="1">
        <v>101</v>
      </c>
      <c r="P349" s="1">
        <v>0</v>
      </c>
      <c r="Q349" s="1">
        <v>396</v>
      </c>
      <c r="R349" s="1">
        <v>25.9</v>
      </c>
      <c r="S349" s="1">
        <v>26.4</v>
      </c>
      <c r="T349" s="1">
        <v>5409</v>
      </c>
      <c r="U349" s="3" t="str">
        <f t="shared" si="5"/>
        <v>2017Plan</v>
      </c>
      <c r="V349" s="2">
        <f>DATE(A349,INDEX(Map!$H$1:$H$12,MATCH(B349,Map!$G$1:$G$12,0),0),1)</f>
        <v>42491</v>
      </c>
      <c r="W349" t="str">
        <f>IF(AND(V349&gt;=Map!$K$2,V349&lt;=Map!$L$2),"Base",IF(AND(V349&gt;=Map!$K$3,V349&lt;=Map!$L$3),"Fcst","N/A"))</f>
        <v>N/A</v>
      </c>
      <c r="X349" t="str">
        <f>INDEX(Map!$B$2:$B$86,MATCH(D349,Map!$A$2:$A$86,0),0)</f>
        <v>Trimble County 1</v>
      </c>
      <c r="Y349" s="7" t="str">
        <f>IF(INDEX(Map!$C$2:$C$86,MATCH(D349,Map!$A$2:$A$86,0),0)="","N/A",E349*INDEX(Map!$C$2:$C$86,MATCH(D349,Map!$A$2:$A$86,0),0))</f>
        <v>N/A</v>
      </c>
      <c r="Z349" s="7">
        <f>IF(INDEX(Map!$D$2:$D$86,MATCH(D349,Map!$A$2:$A$86,0),0)="","N/A",E349*INDEX(Map!$D$2:$D$86,MATCH(D349,Map!$A$2:$A$86,0),0))</f>
        <v>204.9</v>
      </c>
      <c r="AA349" t="str">
        <f>INDEX(Map!$E$2:$E$86,MATCH(D349,Map!$A$2:$A$86,0),0)</f>
        <v>Coal</v>
      </c>
    </row>
    <row r="350" spans="1:27" x14ac:dyDescent="0.25">
      <c r="A350" s="1" t="s">
        <v>21</v>
      </c>
      <c r="B350" s="1" t="s">
        <v>111</v>
      </c>
      <c r="C350" s="1">
        <v>13</v>
      </c>
      <c r="D350" s="1" t="s">
        <v>35</v>
      </c>
      <c r="E350" s="1">
        <v>342</v>
      </c>
      <c r="F350" s="1">
        <v>0</v>
      </c>
      <c r="G350" s="1">
        <v>82.1</v>
      </c>
      <c r="H350" s="1">
        <v>1</v>
      </c>
      <c r="I350" s="1">
        <v>3145.7</v>
      </c>
      <c r="J350" s="1">
        <v>9197</v>
      </c>
      <c r="K350" s="1">
        <v>672</v>
      </c>
      <c r="L350" s="1">
        <v>226.6</v>
      </c>
      <c r="M350" s="1">
        <v>7128</v>
      </c>
      <c r="N350" s="1">
        <v>14</v>
      </c>
      <c r="O350" s="1">
        <v>211</v>
      </c>
      <c r="P350" s="1">
        <v>0</v>
      </c>
      <c r="Q350" s="1">
        <v>584</v>
      </c>
      <c r="R350" s="1">
        <v>22.55</v>
      </c>
      <c r="S350" s="1">
        <v>23.16</v>
      </c>
      <c r="T350" s="1">
        <v>7922</v>
      </c>
      <c r="U350" s="3" t="str">
        <f t="shared" si="5"/>
        <v>2017Plan</v>
      </c>
      <c r="V350" s="2">
        <f>DATE(A350,INDEX(Map!$H$1:$H$12,MATCH(B350,Map!$G$1:$G$12,0),0),1)</f>
        <v>42491</v>
      </c>
      <c r="W350" t="str">
        <f>IF(AND(V350&gt;=Map!$K$2,V350&lt;=Map!$L$2),"Base",IF(AND(V350&gt;=Map!$K$3,V350&lt;=Map!$L$3),"Fcst","N/A"))</f>
        <v>N/A</v>
      </c>
      <c r="X350" t="str">
        <f>INDEX(Map!$B$2:$B$86,MATCH(D350,Map!$A$2:$A$86,0),0)</f>
        <v>Trimble County 2</v>
      </c>
      <c r="Y350" s="7">
        <f>IF(INDEX(Map!$C$2:$C$86,MATCH(D350,Map!$A$2:$A$86,0),0)="","N/A",E350*INDEX(Map!$C$2:$C$86,MATCH(D350,Map!$A$2:$A$86,0),0))</f>
        <v>277.02000000000004</v>
      </c>
      <c r="Z350" s="7">
        <f>IF(INDEX(Map!$D$2:$D$86,MATCH(D350,Map!$A$2:$A$86,0),0)="","N/A",E350*INDEX(Map!$D$2:$D$86,MATCH(D350,Map!$A$2:$A$86,0),0))</f>
        <v>64.98</v>
      </c>
      <c r="AA350" t="str">
        <f>INDEX(Map!$E$2:$E$86,MATCH(D350,Map!$A$2:$A$86,0),0)</f>
        <v>Coal</v>
      </c>
    </row>
    <row r="351" spans="1:27" x14ac:dyDescent="0.25">
      <c r="A351" s="1" t="s">
        <v>21</v>
      </c>
      <c r="B351" s="1" t="s">
        <v>111</v>
      </c>
      <c r="C351" s="1">
        <v>14</v>
      </c>
      <c r="D351" s="1" t="s">
        <v>36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3" t="str">
        <f t="shared" si="5"/>
        <v>2017Plan</v>
      </c>
      <c r="V351" s="2">
        <f>DATE(A351,INDEX(Map!$H$1:$H$12,MATCH(B351,Map!$G$1:$G$12,0),0),1)</f>
        <v>42491</v>
      </c>
      <c r="W351" t="str">
        <f>IF(AND(V351&gt;=Map!$K$2,V351&lt;=Map!$L$2),"Base",IF(AND(V351&gt;=Map!$K$3,V351&lt;=Map!$L$3),"Fcst","N/A"))</f>
        <v>N/A</v>
      </c>
      <c r="X351" t="str">
        <f>INDEX(Map!$B$2:$B$86,MATCH(D351,Map!$A$2:$A$86,0),0)</f>
        <v>Cane Run 7</v>
      </c>
      <c r="Y351" s="7">
        <f>IF(INDEX(Map!$C$2:$C$86,MATCH(D351,Map!$A$2:$A$86,0),0)="","N/A",E351*INDEX(Map!$C$2:$C$86,MATCH(D351,Map!$A$2:$A$86,0),0))</f>
        <v>0</v>
      </c>
      <c r="Z351" s="7">
        <f>IF(INDEX(Map!$D$2:$D$86,MATCH(D351,Map!$A$2:$A$86,0),0)="","N/A",E351*INDEX(Map!$D$2:$D$86,MATCH(D351,Map!$A$2:$A$86,0),0))</f>
        <v>0</v>
      </c>
      <c r="AA351" t="str">
        <f>INDEX(Map!$E$2:$E$86,MATCH(D351,Map!$A$2:$A$86,0),0)</f>
        <v>NGCC</v>
      </c>
    </row>
    <row r="352" spans="1:27" x14ac:dyDescent="0.25">
      <c r="A352" s="1" t="s">
        <v>21</v>
      </c>
      <c r="B352" s="1" t="s">
        <v>111</v>
      </c>
      <c r="C352" s="1">
        <v>15</v>
      </c>
      <c r="D352" s="1" t="s">
        <v>37</v>
      </c>
      <c r="E352" s="1">
        <v>455.1</v>
      </c>
      <c r="F352" s="1">
        <v>0</v>
      </c>
      <c r="G352" s="1">
        <v>88.5</v>
      </c>
      <c r="H352" s="1">
        <v>4</v>
      </c>
      <c r="I352" s="1">
        <v>3089</v>
      </c>
      <c r="J352" s="1">
        <v>6787</v>
      </c>
      <c r="K352" s="1">
        <v>668</v>
      </c>
      <c r="L352" s="1">
        <v>319.8</v>
      </c>
      <c r="M352" s="1">
        <v>9880</v>
      </c>
      <c r="N352" s="1">
        <v>11</v>
      </c>
      <c r="O352" s="1">
        <v>35</v>
      </c>
      <c r="P352" s="1">
        <v>0</v>
      </c>
      <c r="Q352" s="1">
        <v>527</v>
      </c>
      <c r="R352" s="1">
        <v>22.87</v>
      </c>
      <c r="S352" s="1">
        <v>22.94</v>
      </c>
      <c r="T352" s="1">
        <v>10442</v>
      </c>
      <c r="U352" s="3" t="str">
        <f t="shared" si="5"/>
        <v>2017Plan</v>
      </c>
      <c r="V352" s="2">
        <f>DATE(A352,INDEX(Map!$H$1:$H$12,MATCH(B352,Map!$G$1:$G$12,0),0),1)</f>
        <v>42491</v>
      </c>
      <c r="W352" t="str">
        <f>IF(AND(V352&gt;=Map!$K$2,V352&lt;=Map!$L$2),"Base",IF(AND(V352&gt;=Map!$K$3,V352&lt;=Map!$L$3),"Fcst","N/A"))</f>
        <v>N/A</v>
      </c>
      <c r="X352" t="str">
        <f>INDEX(Map!$B$2:$B$86,MATCH(D352,Map!$A$2:$A$86,0),0)</f>
        <v>Cane Run 7</v>
      </c>
      <c r="Y352" s="7">
        <f>IF(INDEX(Map!$C$2:$C$86,MATCH(D352,Map!$A$2:$A$86,0),0)="","N/A",E352*INDEX(Map!$C$2:$C$86,MATCH(D352,Map!$A$2:$A$86,0),0))</f>
        <v>354.97800000000001</v>
      </c>
      <c r="Z352" s="7">
        <f>IF(INDEX(Map!$D$2:$D$86,MATCH(D352,Map!$A$2:$A$86,0),0)="","N/A",E352*INDEX(Map!$D$2:$D$86,MATCH(D352,Map!$A$2:$A$86,0),0))</f>
        <v>100.122</v>
      </c>
      <c r="AA352" t="str">
        <f>INDEX(Map!$E$2:$E$86,MATCH(D352,Map!$A$2:$A$86,0),0)</f>
        <v>NGCC</v>
      </c>
    </row>
    <row r="353" spans="1:27" x14ac:dyDescent="0.25">
      <c r="A353" s="1" t="s">
        <v>21</v>
      </c>
      <c r="B353" s="1" t="s">
        <v>111</v>
      </c>
      <c r="C353" s="1">
        <v>16</v>
      </c>
      <c r="D353" s="1" t="s">
        <v>38</v>
      </c>
      <c r="E353" s="1">
        <v>0.9</v>
      </c>
      <c r="F353" s="1">
        <v>0</v>
      </c>
      <c r="G353" s="1">
        <v>1</v>
      </c>
      <c r="H353" s="1">
        <v>1</v>
      </c>
      <c r="I353" s="1">
        <v>11.1</v>
      </c>
      <c r="J353" s="1">
        <v>12658</v>
      </c>
      <c r="K353" s="1">
        <v>9</v>
      </c>
      <c r="L353" s="1">
        <v>321.60000000000002</v>
      </c>
      <c r="M353" s="1">
        <v>36</v>
      </c>
      <c r="N353" s="1">
        <v>0</v>
      </c>
      <c r="O353" s="1">
        <v>0</v>
      </c>
      <c r="P353" s="1">
        <v>0</v>
      </c>
      <c r="Q353" s="1">
        <v>0</v>
      </c>
      <c r="R353" s="1">
        <v>40.71</v>
      </c>
      <c r="S353" s="1">
        <v>40.950000000000003</v>
      </c>
      <c r="T353" s="1">
        <v>36</v>
      </c>
      <c r="U353" s="3" t="str">
        <f t="shared" si="5"/>
        <v>2017Plan</v>
      </c>
      <c r="V353" s="2">
        <f>DATE(A353,INDEX(Map!$H$1:$H$12,MATCH(B353,Map!$G$1:$G$12,0),0),1)</f>
        <v>42491</v>
      </c>
      <c r="W353" t="str">
        <f>IF(AND(V353&gt;=Map!$K$2,V353&lt;=Map!$L$2),"Base",IF(AND(V353&gt;=Map!$K$3,V353&lt;=Map!$L$3),"Fcst","N/A"))</f>
        <v>N/A</v>
      </c>
      <c r="X353" t="str">
        <f>INDEX(Map!$B$2:$B$86,MATCH(D353,Map!$A$2:$A$86,0),0)</f>
        <v>Brown 5</v>
      </c>
      <c r="Y353" s="7">
        <f>IF(INDEX(Map!$C$2:$C$86,MATCH(D353,Map!$A$2:$A$86,0),0)="","N/A",E353*INDEX(Map!$C$2:$C$86,MATCH(D353,Map!$A$2:$A$86,0),0))</f>
        <v>0.42299999999999999</v>
      </c>
      <c r="Z353" s="7">
        <f>IF(INDEX(Map!$D$2:$D$86,MATCH(D353,Map!$A$2:$A$86,0),0)="","N/A",E353*INDEX(Map!$D$2:$D$86,MATCH(D353,Map!$A$2:$A$86,0),0))</f>
        <v>0.47700000000000004</v>
      </c>
      <c r="AA353" t="str">
        <f>INDEX(Map!$E$2:$E$86,MATCH(D353,Map!$A$2:$A$86,0),0)</f>
        <v>SCCT</v>
      </c>
    </row>
    <row r="354" spans="1:27" x14ac:dyDescent="0.25">
      <c r="A354" s="1" t="s">
        <v>21</v>
      </c>
      <c r="B354" s="1" t="s">
        <v>111</v>
      </c>
      <c r="C354" s="1">
        <v>17</v>
      </c>
      <c r="D354" s="1" t="s">
        <v>39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3" t="str">
        <f t="shared" si="5"/>
        <v>2017Plan</v>
      </c>
      <c r="V354" s="2">
        <f>DATE(A354,INDEX(Map!$H$1:$H$12,MATCH(B354,Map!$G$1:$G$12,0),0),1)</f>
        <v>42491</v>
      </c>
      <c r="W354" t="str">
        <f>IF(AND(V354&gt;=Map!$K$2,V354&lt;=Map!$L$2),"Base",IF(AND(V354&gt;=Map!$K$3,V354&lt;=Map!$L$3),"Fcst","N/A"))</f>
        <v>N/A</v>
      </c>
      <c r="X354" t="str">
        <f>INDEX(Map!$B$2:$B$86,MATCH(D354,Map!$A$2:$A$86,0),0)</f>
        <v>Brown 5</v>
      </c>
      <c r="Y354" s="7">
        <f>IF(INDEX(Map!$C$2:$C$86,MATCH(D354,Map!$A$2:$A$86,0),0)="","N/A",E354*INDEX(Map!$C$2:$C$86,MATCH(D354,Map!$A$2:$A$86,0),0))</f>
        <v>0</v>
      </c>
      <c r="Z354" s="7">
        <f>IF(INDEX(Map!$D$2:$D$86,MATCH(D354,Map!$A$2:$A$86,0),0)="","N/A",E354*INDEX(Map!$D$2:$D$86,MATCH(D354,Map!$A$2:$A$86,0),0))</f>
        <v>0</v>
      </c>
      <c r="AA354" t="str">
        <f>INDEX(Map!$E$2:$E$86,MATCH(D354,Map!$A$2:$A$86,0),0)</f>
        <v>SCCT</v>
      </c>
    </row>
    <row r="355" spans="1:27" x14ac:dyDescent="0.25">
      <c r="A355" s="1" t="s">
        <v>21</v>
      </c>
      <c r="B355" s="1" t="s">
        <v>111</v>
      </c>
      <c r="C355" s="1">
        <v>18</v>
      </c>
      <c r="D355" s="1" t="s">
        <v>40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3" t="str">
        <f t="shared" si="5"/>
        <v>2017Plan</v>
      </c>
      <c r="V355" s="2">
        <f>DATE(A355,INDEX(Map!$H$1:$H$12,MATCH(B355,Map!$G$1:$G$12,0),0),1)</f>
        <v>42491</v>
      </c>
      <c r="W355" t="str">
        <f>IF(AND(V355&gt;=Map!$K$2,V355&lt;=Map!$L$2),"Base",IF(AND(V355&gt;=Map!$K$3,V355&lt;=Map!$L$3),"Fcst","N/A"))</f>
        <v>N/A</v>
      </c>
      <c r="X355" t="str">
        <f>INDEX(Map!$B$2:$B$86,MATCH(D355,Map!$A$2:$A$86,0),0)</f>
        <v>Brown 6</v>
      </c>
      <c r="Y355" s="7">
        <f>IF(INDEX(Map!$C$2:$C$86,MATCH(D355,Map!$A$2:$A$86,0),0)="","N/A",E355*INDEX(Map!$C$2:$C$86,MATCH(D355,Map!$A$2:$A$86,0),0))</f>
        <v>0</v>
      </c>
      <c r="Z355" s="7">
        <f>IF(INDEX(Map!$D$2:$D$86,MATCH(D355,Map!$A$2:$A$86,0),0)="","N/A",E355*INDEX(Map!$D$2:$D$86,MATCH(D355,Map!$A$2:$A$86,0),0))</f>
        <v>0</v>
      </c>
      <c r="AA355" t="str">
        <f>INDEX(Map!$E$2:$E$86,MATCH(D355,Map!$A$2:$A$86,0),0)</f>
        <v>SCCT</v>
      </c>
    </row>
    <row r="356" spans="1:27" x14ac:dyDescent="0.25">
      <c r="A356" s="1" t="s">
        <v>21</v>
      </c>
      <c r="B356" s="1" t="s">
        <v>111</v>
      </c>
      <c r="C356" s="1">
        <v>19</v>
      </c>
      <c r="D356" s="1" t="s">
        <v>41</v>
      </c>
      <c r="E356" s="1">
        <v>0.5</v>
      </c>
      <c r="F356" s="1">
        <v>0</v>
      </c>
      <c r="G356" s="1">
        <v>0.5</v>
      </c>
      <c r="H356" s="1">
        <v>2</v>
      </c>
      <c r="I356" s="1">
        <v>6</v>
      </c>
      <c r="J356" s="1">
        <v>11033</v>
      </c>
      <c r="K356" s="1">
        <v>4</v>
      </c>
      <c r="L356" s="1">
        <v>321.60000000000002</v>
      </c>
      <c r="M356" s="1">
        <v>19</v>
      </c>
      <c r="N356" s="1">
        <v>0</v>
      </c>
      <c r="O356" s="1">
        <v>1</v>
      </c>
      <c r="P356" s="1">
        <v>0</v>
      </c>
      <c r="Q356" s="1">
        <v>0</v>
      </c>
      <c r="R356" s="1">
        <v>35.479999999999997</v>
      </c>
      <c r="S356" s="1">
        <v>37.71</v>
      </c>
      <c r="T356" s="1">
        <v>21</v>
      </c>
      <c r="U356" s="3" t="str">
        <f t="shared" si="5"/>
        <v>2017Plan</v>
      </c>
      <c r="V356" s="2">
        <f>DATE(A356,INDEX(Map!$H$1:$H$12,MATCH(B356,Map!$G$1:$G$12,0),0),1)</f>
        <v>42491</v>
      </c>
      <c r="W356" t="str">
        <f>IF(AND(V356&gt;=Map!$K$2,V356&lt;=Map!$L$2),"Base",IF(AND(V356&gt;=Map!$K$3,V356&lt;=Map!$L$3),"Fcst","N/A"))</f>
        <v>N/A</v>
      </c>
      <c r="X356" t="str">
        <f>INDEX(Map!$B$2:$B$86,MATCH(D356,Map!$A$2:$A$86,0),0)</f>
        <v>Brown 7</v>
      </c>
      <c r="Y356" s="7">
        <f>IF(INDEX(Map!$C$2:$C$86,MATCH(D356,Map!$A$2:$A$86,0),0)="","N/A",E356*INDEX(Map!$C$2:$C$86,MATCH(D356,Map!$A$2:$A$86,0),0))</f>
        <v>0.31</v>
      </c>
      <c r="Z356" s="7">
        <f>IF(INDEX(Map!$D$2:$D$86,MATCH(D356,Map!$A$2:$A$86,0),0)="","N/A",E356*INDEX(Map!$D$2:$D$86,MATCH(D356,Map!$A$2:$A$86,0),0))</f>
        <v>0.19</v>
      </c>
      <c r="AA356" t="str">
        <f>INDEX(Map!$E$2:$E$86,MATCH(D356,Map!$A$2:$A$86,0),0)</f>
        <v>SCCT</v>
      </c>
    </row>
    <row r="357" spans="1:27" x14ac:dyDescent="0.25">
      <c r="A357" s="1" t="s">
        <v>21</v>
      </c>
      <c r="B357" s="1" t="s">
        <v>111</v>
      </c>
      <c r="C357" s="1">
        <v>20</v>
      </c>
      <c r="D357" s="1" t="s">
        <v>42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3" t="str">
        <f t="shared" si="5"/>
        <v>2017Plan</v>
      </c>
      <c r="V357" s="2">
        <f>DATE(A357,INDEX(Map!$H$1:$H$12,MATCH(B357,Map!$G$1:$G$12,0),0),1)</f>
        <v>42491</v>
      </c>
      <c r="W357" t="str">
        <f>IF(AND(V357&gt;=Map!$K$2,V357&lt;=Map!$L$2),"Base",IF(AND(V357&gt;=Map!$K$3,V357&lt;=Map!$L$3),"Fcst","N/A"))</f>
        <v>N/A</v>
      </c>
      <c r="X357" t="str">
        <f>INDEX(Map!$B$2:$B$86,MATCH(D357,Map!$A$2:$A$86,0),0)</f>
        <v>Brown 8</v>
      </c>
      <c r="Y357" s="7">
        <f>IF(INDEX(Map!$C$2:$C$86,MATCH(D357,Map!$A$2:$A$86,0),0)="","N/A",E357*INDEX(Map!$C$2:$C$86,MATCH(D357,Map!$A$2:$A$86,0),0))</f>
        <v>0</v>
      </c>
      <c r="Z357" s="7" t="str">
        <f>IF(INDEX(Map!$D$2:$D$86,MATCH(D357,Map!$A$2:$A$86,0),0)="","N/A",E357*INDEX(Map!$D$2:$D$86,MATCH(D357,Map!$A$2:$A$86,0),0))</f>
        <v>N/A</v>
      </c>
      <c r="AA357" t="str">
        <f>INDEX(Map!$E$2:$E$86,MATCH(D357,Map!$A$2:$A$86,0),0)</f>
        <v>SCCT</v>
      </c>
    </row>
    <row r="358" spans="1:27" x14ac:dyDescent="0.25">
      <c r="A358" s="1" t="s">
        <v>21</v>
      </c>
      <c r="B358" s="1" t="s">
        <v>111</v>
      </c>
      <c r="C358" s="1">
        <v>21</v>
      </c>
      <c r="D358" s="1" t="s">
        <v>43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3" t="str">
        <f t="shared" si="5"/>
        <v>2017Plan</v>
      </c>
      <c r="V358" s="2">
        <f>DATE(A358,INDEX(Map!$H$1:$H$12,MATCH(B358,Map!$G$1:$G$12,0),0),1)</f>
        <v>42491</v>
      </c>
      <c r="W358" t="str">
        <f>IF(AND(V358&gt;=Map!$K$2,V358&lt;=Map!$L$2),"Base",IF(AND(V358&gt;=Map!$K$3,V358&lt;=Map!$L$3),"Fcst","N/A"))</f>
        <v>N/A</v>
      </c>
      <c r="X358" t="str">
        <f>INDEX(Map!$B$2:$B$86,MATCH(D358,Map!$A$2:$A$86,0),0)</f>
        <v>Brown 8</v>
      </c>
      <c r="Y358" s="7">
        <f>IF(INDEX(Map!$C$2:$C$86,MATCH(D358,Map!$A$2:$A$86,0),0)="","N/A",E358*INDEX(Map!$C$2:$C$86,MATCH(D358,Map!$A$2:$A$86,0),0))</f>
        <v>0</v>
      </c>
      <c r="Z358" s="7" t="str">
        <f>IF(INDEX(Map!$D$2:$D$86,MATCH(D358,Map!$A$2:$A$86,0),0)="","N/A",E358*INDEX(Map!$D$2:$D$86,MATCH(D358,Map!$A$2:$A$86,0),0))</f>
        <v>N/A</v>
      </c>
      <c r="AA358" t="str">
        <f>INDEX(Map!$E$2:$E$86,MATCH(D358,Map!$A$2:$A$86,0),0)</f>
        <v>SCCT</v>
      </c>
    </row>
    <row r="359" spans="1:27" x14ac:dyDescent="0.25">
      <c r="A359" s="1" t="s">
        <v>21</v>
      </c>
      <c r="B359" s="1" t="s">
        <v>111</v>
      </c>
      <c r="C359" s="1">
        <v>22</v>
      </c>
      <c r="D359" s="1" t="s">
        <v>44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3" t="str">
        <f t="shared" si="5"/>
        <v>2017Plan</v>
      </c>
      <c r="V359" s="2">
        <f>DATE(A359,INDEX(Map!$H$1:$H$12,MATCH(B359,Map!$G$1:$G$12,0),0),1)</f>
        <v>42491</v>
      </c>
      <c r="W359" t="str">
        <f>IF(AND(V359&gt;=Map!$K$2,V359&lt;=Map!$L$2),"Base",IF(AND(V359&gt;=Map!$K$3,V359&lt;=Map!$L$3),"Fcst","N/A"))</f>
        <v>N/A</v>
      </c>
      <c r="X359" t="str">
        <f>INDEX(Map!$B$2:$B$86,MATCH(D359,Map!$A$2:$A$86,0),0)</f>
        <v>Brown 9</v>
      </c>
      <c r="Y359" s="7">
        <f>IF(INDEX(Map!$C$2:$C$86,MATCH(D359,Map!$A$2:$A$86,0),0)="","N/A",E359*INDEX(Map!$C$2:$C$86,MATCH(D359,Map!$A$2:$A$86,0),0))</f>
        <v>0</v>
      </c>
      <c r="Z359" s="7" t="str">
        <f>IF(INDEX(Map!$D$2:$D$86,MATCH(D359,Map!$A$2:$A$86,0),0)="","N/A",E359*INDEX(Map!$D$2:$D$86,MATCH(D359,Map!$A$2:$A$86,0),0))</f>
        <v>N/A</v>
      </c>
      <c r="AA359" t="str">
        <f>INDEX(Map!$E$2:$E$86,MATCH(D359,Map!$A$2:$A$86,0),0)</f>
        <v>SCCT</v>
      </c>
    </row>
    <row r="360" spans="1:27" x14ac:dyDescent="0.25">
      <c r="A360" s="1" t="s">
        <v>21</v>
      </c>
      <c r="B360" s="1" t="s">
        <v>111</v>
      </c>
      <c r="C360" s="1">
        <v>23</v>
      </c>
      <c r="D360" s="1" t="s">
        <v>45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3" t="str">
        <f t="shared" si="5"/>
        <v>2017Plan</v>
      </c>
      <c r="V360" s="2">
        <f>DATE(A360,INDEX(Map!$H$1:$H$12,MATCH(B360,Map!$G$1:$G$12,0),0),1)</f>
        <v>42491</v>
      </c>
      <c r="W360" t="str">
        <f>IF(AND(V360&gt;=Map!$K$2,V360&lt;=Map!$L$2),"Base",IF(AND(V360&gt;=Map!$K$3,V360&lt;=Map!$L$3),"Fcst","N/A"))</f>
        <v>N/A</v>
      </c>
      <c r="X360" t="str">
        <f>INDEX(Map!$B$2:$B$86,MATCH(D360,Map!$A$2:$A$86,0),0)</f>
        <v>Brown 9</v>
      </c>
      <c r="Y360" s="7">
        <f>IF(INDEX(Map!$C$2:$C$86,MATCH(D360,Map!$A$2:$A$86,0),0)="","N/A",E360*INDEX(Map!$C$2:$C$86,MATCH(D360,Map!$A$2:$A$86,0),0))</f>
        <v>0</v>
      </c>
      <c r="Z360" s="7" t="str">
        <f>IF(INDEX(Map!$D$2:$D$86,MATCH(D360,Map!$A$2:$A$86,0),0)="","N/A",E360*INDEX(Map!$D$2:$D$86,MATCH(D360,Map!$A$2:$A$86,0),0))</f>
        <v>N/A</v>
      </c>
      <c r="AA360" t="str">
        <f>INDEX(Map!$E$2:$E$86,MATCH(D360,Map!$A$2:$A$86,0),0)</f>
        <v>SCCT</v>
      </c>
    </row>
    <row r="361" spans="1:27" x14ac:dyDescent="0.25">
      <c r="A361" s="1" t="s">
        <v>21</v>
      </c>
      <c r="B361" s="1" t="s">
        <v>111</v>
      </c>
      <c r="C361" s="1">
        <v>24</v>
      </c>
      <c r="D361" s="1" t="s">
        <v>46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3" t="str">
        <f t="shared" si="5"/>
        <v>2017Plan</v>
      </c>
      <c r="V361" s="2">
        <f>DATE(A361,INDEX(Map!$H$1:$H$12,MATCH(B361,Map!$G$1:$G$12,0),0),1)</f>
        <v>42491</v>
      </c>
      <c r="W361" t="str">
        <f>IF(AND(V361&gt;=Map!$K$2,V361&lt;=Map!$L$2),"Base",IF(AND(V361&gt;=Map!$K$3,V361&lt;=Map!$L$3),"Fcst","N/A"))</f>
        <v>N/A</v>
      </c>
      <c r="X361" t="str">
        <f>INDEX(Map!$B$2:$B$86,MATCH(D361,Map!$A$2:$A$86,0),0)</f>
        <v>Brown 10</v>
      </c>
      <c r="Y361" s="7">
        <f>IF(INDEX(Map!$C$2:$C$86,MATCH(D361,Map!$A$2:$A$86,0),0)="","N/A",E361*INDEX(Map!$C$2:$C$86,MATCH(D361,Map!$A$2:$A$86,0),0))</f>
        <v>0</v>
      </c>
      <c r="Z361" s="7" t="str">
        <f>IF(INDEX(Map!$D$2:$D$86,MATCH(D361,Map!$A$2:$A$86,0),0)="","N/A",E361*INDEX(Map!$D$2:$D$86,MATCH(D361,Map!$A$2:$A$86,0),0))</f>
        <v>N/A</v>
      </c>
      <c r="AA361" t="str">
        <f>INDEX(Map!$E$2:$E$86,MATCH(D361,Map!$A$2:$A$86,0),0)</f>
        <v>SCCT</v>
      </c>
    </row>
    <row r="362" spans="1:27" x14ac:dyDescent="0.25">
      <c r="A362" s="1" t="s">
        <v>21</v>
      </c>
      <c r="B362" s="1" t="s">
        <v>111</v>
      </c>
      <c r="C362" s="1">
        <v>25</v>
      </c>
      <c r="D362" s="1" t="s">
        <v>47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3" t="str">
        <f t="shared" si="5"/>
        <v>2017Plan</v>
      </c>
      <c r="V362" s="2">
        <f>DATE(A362,INDEX(Map!$H$1:$H$12,MATCH(B362,Map!$G$1:$G$12,0),0),1)</f>
        <v>42491</v>
      </c>
      <c r="W362" t="str">
        <f>IF(AND(V362&gt;=Map!$K$2,V362&lt;=Map!$L$2),"Base",IF(AND(V362&gt;=Map!$K$3,V362&lt;=Map!$L$3),"Fcst","N/A"))</f>
        <v>N/A</v>
      </c>
      <c r="X362" t="str">
        <f>INDEX(Map!$B$2:$B$86,MATCH(D362,Map!$A$2:$A$86,0),0)</f>
        <v>Brown 10</v>
      </c>
      <c r="Y362" s="7">
        <f>IF(INDEX(Map!$C$2:$C$86,MATCH(D362,Map!$A$2:$A$86,0),0)="","N/A",E362*INDEX(Map!$C$2:$C$86,MATCH(D362,Map!$A$2:$A$86,0),0))</f>
        <v>0</v>
      </c>
      <c r="Z362" s="7" t="str">
        <f>IF(INDEX(Map!$D$2:$D$86,MATCH(D362,Map!$A$2:$A$86,0),0)="","N/A",E362*INDEX(Map!$D$2:$D$86,MATCH(D362,Map!$A$2:$A$86,0),0))</f>
        <v>N/A</v>
      </c>
      <c r="AA362" t="str">
        <f>INDEX(Map!$E$2:$E$86,MATCH(D362,Map!$A$2:$A$86,0),0)</f>
        <v>SCCT</v>
      </c>
    </row>
    <row r="363" spans="1:27" x14ac:dyDescent="0.25">
      <c r="A363" s="1" t="s">
        <v>21</v>
      </c>
      <c r="B363" s="1" t="s">
        <v>111</v>
      </c>
      <c r="C363" s="1">
        <v>26</v>
      </c>
      <c r="D363" s="1" t="s">
        <v>48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3" t="str">
        <f t="shared" si="5"/>
        <v>2017Plan</v>
      </c>
      <c r="V363" s="2">
        <f>DATE(A363,INDEX(Map!$H$1:$H$12,MATCH(B363,Map!$G$1:$G$12,0),0),1)</f>
        <v>42491</v>
      </c>
      <c r="W363" t="str">
        <f>IF(AND(V363&gt;=Map!$K$2,V363&lt;=Map!$L$2),"Base",IF(AND(V363&gt;=Map!$K$3,V363&lt;=Map!$L$3),"Fcst","N/A"))</f>
        <v>N/A</v>
      </c>
      <c r="X363" t="str">
        <f>INDEX(Map!$B$2:$B$86,MATCH(D363,Map!$A$2:$A$86,0),0)</f>
        <v>Brown 11</v>
      </c>
      <c r="Y363" s="7">
        <f>IF(INDEX(Map!$C$2:$C$86,MATCH(D363,Map!$A$2:$A$86,0),0)="","N/A",E363*INDEX(Map!$C$2:$C$86,MATCH(D363,Map!$A$2:$A$86,0),0))</f>
        <v>0</v>
      </c>
      <c r="Z363" s="7" t="str">
        <f>IF(INDEX(Map!$D$2:$D$86,MATCH(D363,Map!$A$2:$A$86,0),0)="","N/A",E363*INDEX(Map!$D$2:$D$86,MATCH(D363,Map!$A$2:$A$86,0),0))</f>
        <v>N/A</v>
      </c>
      <c r="AA363" t="str">
        <f>INDEX(Map!$E$2:$E$86,MATCH(D363,Map!$A$2:$A$86,0),0)</f>
        <v>SCCT</v>
      </c>
    </row>
    <row r="364" spans="1:27" x14ac:dyDescent="0.25">
      <c r="A364" s="1" t="s">
        <v>21</v>
      </c>
      <c r="B364" s="1" t="s">
        <v>111</v>
      </c>
      <c r="C364" s="1">
        <v>27</v>
      </c>
      <c r="D364" s="1" t="s">
        <v>49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3" t="str">
        <f t="shared" si="5"/>
        <v>2017Plan</v>
      </c>
      <c r="V364" s="2">
        <f>DATE(A364,INDEX(Map!$H$1:$H$12,MATCH(B364,Map!$G$1:$G$12,0),0),1)</f>
        <v>42491</v>
      </c>
      <c r="W364" t="str">
        <f>IF(AND(V364&gt;=Map!$K$2,V364&lt;=Map!$L$2),"Base",IF(AND(V364&gt;=Map!$K$3,V364&lt;=Map!$L$3),"Fcst","N/A"))</f>
        <v>N/A</v>
      </c>
      <c r="X364" t="str">
        <f>INDEX(Map!$B$2:$B$86,MATCH(D364,Map!$A$2:$A$86,0),0)</f>
        <v>Brown 11</v>
      </c>
      <c r="Y364" s="7">
        <f>IF(INDEX(Map!$C$2:$C$86,MATCH(D364,Map!$A$2:$A$86,0),0)="","N/A",E364*INDEX(Map!$C$2:$C$86,MATCH(D364,Map!$A$2:$A$86,0),0))</f>
        <v>0</v>
      </c>
      <c r="Z364" s="7" t="str">
        <f>IF(INDEX(Map!$D$2:$D$86,MATCH(D364,Map!$A$2:$A$86,0),0)="","N/A",E364*INDEX(Map!$D$2:$D$86,MATCH(D364,Map!$A$2:$A$86,0),0))</f>
        <v>N/A</v>
      </c>
      <c r="AA364" t="str">
        <f>INDEX(Map!$E$2:$E$86,MATCH(D364,Map!$A$2:$A$86,0),0)</f>
        <v>SCCT</v>
      </c>
    </row>
    <row r="365" spans="1:27" x14ac:dyDescent="0.25">
      <c r="A365" s="1" t="s">
        <v>21</v>
      </c>
      <c r="B365" s="1" t="s">
        <v>111</v>
      </c>
      <c r="C365" s="1">
        <v>28</v>
      </c>
      <c r="D365" s="1" t="s">
        <v>50</v>
      </c>
      <c r="E365" s="1">
        <v>11.2</v>
      </c>
      <c r="F365" s="1">
        <v>0</v>
      </c>
      <c r="G365" s="1">
        <v>9.3000000000000007</v>
      </c>
      <c r="H365" s="1">
        <v>7</v>
      </c>
      <c r="I365" s="1">
        <v>117.3</v>
      </c>
      <c r="J365" s="1">
        <v>10499</v>
      </c>
      <c r="K365" s="1">
        <v>71</v>
      </c>
      <c r="L365" s="1">
        <v>326.39999999999998</v>
      </c>
      <c r="M365" s="1">
        <v>383</v>
      </c>
      <c r="N365" s="1">
        <v>0</v>
      </c>
      <c r="O365" s="1">
        <v>1</v>
      </c>
      <c r="P365" s="1">
        <v>0</v>
      </c>
      <c r="Q365" s="1">
        <v>0</v>
      </c>
      <c r="R365" s="1">
        <v>34.26</v>
      </c>
      <c r="S365" s="1">
        <v>34.36</v>
      </c>
      <c r="T365" s="1">
        <v>384</v>
      </c>
      <c r="U365" s="3" t="str">
        <f t="shared" si="5"/>
        <v>2017Plan</v>
      </c>
      <c r="V365" s="2">
        <f>DATE(A365,INDEX(Map!$H$1:$H$12,MATCH(B365,Map!$G$1:$G$12,0),0),1)</f>
        <v>42491</v>
      </c>
      <c r="W365" t="str">
        <f>IF(AND(V365&gt;=Map!$K$2,V365&lt;=Map!$L$2),"Base",IF(AND(V365&gt;=Map!$K$3,V365&lt;=Map!$L$3),"Fcst","N/A"))</f>
        <v>N/A</v>
      </c>
      <c r="X365" t="str">
        <f>INDEX(Map!$B$2:$B$86,MATCH(D365,Map!$A$2:$A$86,0),0)</f>
        <v>Paddys Run 13</v>
      </c>
      <c r="Y365" s="7">
        <f>IF(INDEX(Map!$C$2:$C$86,MATCH(D365,Map!$A$2:$A$86,0),0)="","N/A",E365*INDEX(Map!$C$2:$C$86,MATCH(D365,Map!$A$2:$A$86,0),0))</f>
        <v>5.2639999999999993</v>
      </c>
      <c r="Z365" s="7">
        <f>IF(INDEX(Map!$D$2:$D$86,MATCH(D365,Map!$A$2:$A$86,0),0)="","N/A",E365*INDEX(Map!$D$2:$D$86,MATCH(D365,Map!$A$2:$A$86,0),0))</f>
        <v>5.9359999999999999</v>
      </c>
      <c r="AA365" t="str">
        <f>INDEX(Map!$E$2:$E$86,MATCH(D365,Map!$A$2:$A$86,0),0)</f>
        <v>SCCT</v>
      </c>
    </row>
    <row r="366" spans="1:27" x14ac:dyDescent="0.25">
      <c r="A366" s="1" t="s">
        <v>21</v>
      </c>
      <c r="B366" s="1" t="s">
        <v>111</v>
      </c>
      <c r="C366" s="1">
        <v>29</v>
      </c>
      <c r="D366" s="1" t="s">
        <v>51</v>
      </c>
      <c r="E366" s="1">
        <v>26.5</v>
      </c>
      <c r="F366" s="1">
        <v>0</v>
      </c>
      <c r="G366" s="1">
        <v>21.1</v>
      </c>
      <c r="H366" s="1">
        <v>16</v>
      </c>
      <c r="I366" s="1">
        <v>284</v>
      </c>
      <c r="J366" s="1">
        <v>10723</v>
      </c>
      <c r="K366" s="1">
        <v>167</v>
      </c>
      <c r="L366" s="1">
        <v>321.60000000000002</v>
      </c>
      <c r="M366" s="1">
        <v>913</v>
      </c>
      <c r="N366" s="1">
        <v>1</v>
      </c>
      <c r="O366" s="1">
        <v>2</v>
      </c>
      <c r="P366" s="1">
        <v>0</v>
      </c>
      <c r="Q366" s="1">
        <v>0</v>
      </c>
      <c r="R366" s="1">
        <v>34.479999999999997</v>
      </c>
      <c r="S366" s="1">
        <v>34.57</v>
      </c>
      <c r="T366" s="1">
        <v>916</v>
      </c>
      <c r="U366" s="3" t="str">
        <f t="shared" si="5"/>
        <v>2017Plan</v>
      </c>
      <c r="V366" s="2">
        <f>DATE(A366,INDEX(Map!$H$1:$H$12,MATCH(B366,Map!$G$1:$G$12,0),0),1)</f>
        <v>42491</v>
      </c>
      <c r="W366" t="str">
        <f>IF(AND(V366&gt;=Map!$K$2,V366&lt;=Map!$L$2),"Base",IF(AND(V366&gt;=Map!$K$3,V366&lt;=Map!$L$3),"Fcst","N/A"))</f>
        <v>N/A</v>
      </c>
      <c r="X366" t="str">
        <f>INDEX(Map!$B$2:$B$86,MATCH(D366,Map!$A$2:$A$86,0),0)</f>
        <v>Trimble Co 05</v>
      </c>
      <c r="Y366" s="7">
        <f>IF(INDEX(Map!$C$2:$C$86,MATCH(D366,Map!$A$2:$A$86,0),0)="","N/A",E366*INDEX(Map!$C$2:$C$86,MATCH(D366,Map!$A$2:$A$86,0),0))</f>
        <v>18.814999999999998</v>
      </c>
      <c r="Z366" s="7">
        <f>IF(INDEX(Map!$D$2:$D$86,MATCH(D366,Map!$A$2:$A$86,0),0)="","N/A",E366*INDEX(Map!$D$2:$D$86,MATCH(D366,Map!$A$2:$A$86,0),0))</f>
        <v>7.6849999999999996</v>
      </c>
      <c r="AA366" t="str">
        <f>INDEX(Map!$E$2:$E$86,MATCH(D366,Map!$A$2:$A$86,0),0)</f>
        <v>SCCT</v>
      </c>
    </row>
    <row r="367" spans="1:27" x14ac:dyDescent="0.25">
      <c r="A367" s="1" t="s">
        <v>21</v>
      </c>
      <c r="B367" s="1" t="s">
        <v>111</v>
      </c>
      <c r="C367" s="1">
        <v>30</v>
      </c>
      <c r="D367" s="1" t="s">
        <v>52</v>
      </c>
      <c r="E367" s="1">
        <v>3.6</v>
      </c>
      <c r="F367" s="1">
        <v>0</v>
      </c>
      <c r="G367" s="1">
        <v>2.9</v>
      </c>
      <c r="H367" s="1">
        <v>2</v>
      </c>
      <c r="I367" s="1">
        <v>38.200000000000003</v>
      </c>
      <c r="J367" s="1">
        <v>10667</v>
      </c>
      <c r="K367" s="1">
        <v>22</v>
      </c>
      <c r="L367" s="1">
        <v>321.60000000000002</v>
      </c>
      <c r="M367" s="1">
        <v>123</v>
      </c>
      <c r="N367" s="1">
        <v>0</v>
      </c>
      <c r="O367" s="1">
        <v>0</v>
      </c>
      <c r="P367" s="1">
        <v>0</v>
      </c>
      <c r="Q367" s="1">
        <v>0</v>
      </c>
      <c r="R367" s="1">
        <v>34.31</v>
      </c>
      <c r="S367" s="1">
        <v>34.39</v>
      </c>
      <c r="T367" s="1">
        <v>123</v>
      </c>
      <c r="U367" s="3" t="str">
        <f t="shared" si="5"/>
        <v>2017Plan</v>
      </c>
      <c r="V367" s="2">
        <f>DATE(A367,INDEX(Map!$H$1:$H$12,MATCH(B367,Map!$G$1:$G$12,0),0),1)</f>
        <v>42491</v>
      </c>
      <c r="W367" t="str">
        <f>IF(AND(V367&gt;=Map!$K$2,V367&lt;=Map!$L$2),"Base",IF(AND(V367&gt;=Map!$K$3,V367&lt;=Map!$L$3),"Fcst","N/A"))</f>
        <v>N/A</v>
      </c>
      <c r="X367" t="str">
        <f>INDEX(Map!$B$2:$B$86,MATCH(D367,Map!$A$2:$A$86,0),0)</f>
        <v>Trimble Co 06</v>
      </c>
      <c r="Y367" s="7">
        <f>IF(INDEX(Map!$C$2:$C$86,MATCH(D367,Map!$A$2:$A$86,0),0)="","N/A",E367*INDEX(Map!$C$2:$C$86,MATCH(D367,Map!$A$2:$A$86,0),0))</f>
        <v>2.556</v>
      </c>
      <c r="Z367" s="7">
        <f>IF(INDEX(Map!$D$2:$D$86,MATCH(D367,Map!$A$2:$A$86,0),0)="","N/A",E367*INDEX(Map!$D$2:$D$86,MATCH(D367,Map!$A$2:$A$86,0),0))</f>
        <v>1.044</v>
      </c>
      <c r="AA367" t="str">
        <f>INDEX(Map!$E$2:$E$86,MATCH(D367,Map!$A$2:$A$86,0),0)</f>
        <v>SCCT</v>
      </c>
    </row>
    <row r="368" spans="1:27" x14ac:dyDescent="0.25">
      <c r="A368" s="1" t="s">
        <v>21</v>
      </c>
      <c r="B368" s="1" t="s">
        <v>111</v>
      </c>
      <c r="C368" s="1">
        <v>31</v>
      </c>
      <c r="D368" s="1" t="s">
        <v>53</v>
      </c>
      <c r="E368" s="1">
        <v>22.8</v>
      </c>
      <c r="F368" s="1">
        <v>0</v>
      </c>
      <c r="G368" s="1">
        <v>18.100000000000001</v>
      </c>
      <c r="H368" s="1">
        <v>15</v>
      </c>
      <c r="I368" s="1">
        <v>243.8</v>
      </c>
      <c r="J368" s="1">
        <v>10693</v>
      </c>
      <c r="K368" s="1">
        <v>142</v>
      </c>
      <c r="L368" s="1">
        <v>321.60000000000002</v>
      </c>
      <c r="M368" s="1">
        <v>784</v>
      </c>
      <c r="N368" s="1">
        <v>1</v>
      </c>
      <c r="O368" s="1">
        <v>2</v>
      </c>
      <c r="P368" s="1">
        <v>0</v>
      </c>
      <c r="Q368" s="1">
        <v>0</v>
      </c>
      <c r="R368" s="1">
        <v>34.39</v>
      </c>
      <c r="S368" s="1">
        <v>34.479999999999997</v>
      </c>
      <c r="T368" s="1">
        <v>786</v>
      </c>
      <c r="U368" s="3" t="str">
        <f t="shared" si="5"/>
        <v>2017Plan</v>
      </c>
      <c r="V368" s="2">
        <f>DATE(A368,INDEX(Map!$H$1:$H$12,MATCH(B368,Map!$G$1:$G$12,0),0),1)</f>
        <v>42491</v>
      </c>
      <c r="W368" t="str">
        <f>IF(AND(V368&gt;=Map!$K$2,V368&lt;=Map!$L$2),"Base",IF(AND(V368&gt;=Map!$K$3,V368&lt;=Map!$L$3),"Fcst","N/A"))</f>
        <v>N/A</v>
      </c>
      <c r="X368" t="str">
        <f>INDEX(Map!$B$2:$B$86,MATCH(D368,Map!$A$2:$A$86,0),0)</f>
        <v>Trimble Co 07</v>
      </c>
      <c r="Y368" s="7">
        <f>IF(INDEX(Map!$C$2:$C$86,MATCH(D368,Map!$A$2:$A$86,0),0)="","N/A",E368*INDEX(Map!$C$2:$C$86,MATCH(D368,Map!$A$2:$A$86,0),0))</f>
        <v>14.364000000000001</v>
      </c>
      <c r="Z368" s="7">
        <f>IF(INDEX(Map!$D$2:$D$86,MATCH(D368,Map!$A$2:$A$86,0),0)="","N/A",E368*INDEX(Map!$D$2:$D$86,MATCH(D368,Map!$A$2:$A$86,0),0))</f>
        <v>8.4359999999999999</v>
      </c>
      <c r="AA368" t="str">
        <f>INDEX(Map!$E$2:$E$86,MATCH(D368,Map!$A$2:$A$86,0),0)</f>
        <v>SCCT</v>
      </c>
    </row>
    <row r="369" spans="1:27" x14ac:dyDescent="0.25">
      <c r="A369" s="1" t="s">
        <v>21</v>
      </c>
      <c r="B369" s="1" t="s">
        <v>111</v>
      </c>
      <c r="C369" s="1">
        <v>32</v>
      </c>
      <c r="D369" s="1" t="s">
        <v>54</v>
      </c>
      <c r="E369" s="1">
        <v>5.5</v>
      </c>
      <c r="F369" s="1">
        <v>0</v>
      </c>
      <c r="G369" s="1">
        <v>4.4000000000000004</v>
      </c>
      <c r="H369" s="1">
        <v>8</v>
      </c>
      <c r="I369" s="1">
        <v>58.6</v>
      </c>
      <c r="J369" s="1">
        <v>10680</v>
      </c>
      <c r="K369" s="1">
        <v>34</v>
      </c>
      <c r="L369" s="1">
        <v>321.60000000000002</v>
      </c>
      <c r="M369" s="1">
        <v>189</v>
      </c>
      <c r="N369" s="1">
        <v>0</v>
      </c>
      <c r="O369" s="1">
        <v>1</v>
      </c>
      <c r="P369" s="1">
        <v>0</v>
      </c>
      <c r="Q369" s="1">
        <v>0</v>
      </c>
      <c r="R369" s="1">
        <v>34.35</v>
      </c>
      <c r="S369" s="1">
        <v>34.549999999999997</v>
      </c>
      <c r="T369" s="1">
        <v>190</v>
      </c>
      <c r="U369" s="3" t="str">
        <f t="shared" si="5"/>
        <v>2017Plan</v>
      </c>
      <c r="V369" s="2">
        <f>DATE(A369,INDEX(Map!$H$1:$H$12,MATCH(B369,Map!$G$1:$G$12,0),0),1)</f>
        <v>42491</v>
      </c>
      <c r="W369" t="str">
        <f>IF(AND(V369&gt;=Map!$K$2,V369&lt;=Map!$L$2),"Base",IF(AND(V369&gt;=Map!$K$3,V369&lt;=Map!$L$3),"Fcst","N/A"))</f>
        <v>N/A</v>
      </c>
      <c r="X369" t="str">
        <f>INDEX(Map!$B$2:$B$86,MATCH(D369,Map!$A$2:$A$86,0),0)</f>
        <v>Trimble Co 08</v>
      </c>
      <c r="Y369" s="7">
        <f>IF(INDEX(Map!$C$2:$C$86,MATCH(D369,Map!$A$2:$A$86,0),0)="","N/A",E369*INDEX(Map!$C$2:$C$86,MATCH(D369,Map!$A$2:$A$86,0),0))</f>
        <v>3.4649999999999999</v>
      </c>
      <c r="Z369" s="7">
        <f>IF(INDEX(Map!$D$2:$D$86,MATCH(D369,Map!$A$2:$A$86,0),0)="","N/A",E369*INDEX(Map!$D$2:$D$86,MATCH(D369,Map!$A$2:$A$86,0),0))</f>
        <v>2.0350000000000001</v>
      </c>
      <c r="AA369" t="str">
        <f>INDEX(Map!$E$2:$E$86,MATCH(D369,Map!$A$2:$A$86,0),0)</f>
        <v>SCCT</v>
      </c>
    </row>
    <row r="370" spans="1:27" x14ac:dyDescent="0.25">
      <c r="A370" s="1" t="s">
        <v>21</v>
      </c>
      <c r="B370" s="1" t="s">
        <v>111</v>
      </c>
      <c r="C370" s="1">
        <v>33</v>
      </c>
      <c r="D370" s="1" t="s">
        <v>55</v>
      </c>
      <c r="E370" s="1">
        <v>13.2</v>
      </c>
      <c r="F370" s="1">
        <v>0</v>
      </c>
      <c r="G370" s="1">
        <v>10.5</v>
      </c>
      <c r="H370" s="1">
        <v>13</v>
      </c>
      <c r="I370" s="1">
        <v>141.5</v>
      </c>
      <c r="J370" s="1">
        <v>10678</v>
      </c>
      <c r="K370" s="1">
        <v>82</v>
      </c>
      <c r="L370" s="1">
        <v>321.60000000000002</v>
      </c>
      <c r="M370" s="1">
        <v>455</v>
      </c>
      <c r="N370" s="1">
        <v>1</v>
      </c>
      <c r="O370" s="1">
        <v>2</v>
      </c>
      <c r="P370" s="1">
        <v>0</v>
      </c>
      <c r="Q370" s="1">
        <v>0</v>
      </c>
      <c r="R370" s="1">
        <v>34.340000000000003</v>
      </c>
      <c r="S370" s="1">
        <v>34.479999999999997</v>
      </c>
      <c r="T370" s="1">
        <v>457</v>
      </c>
      <c r="U370" s="3" t="str">
        <f t="shared" si="5"/>
        <v>2017Plan</v>
      </c>
      <c r="V370" s="2">
        <f>DATE(A370,INDEX(Map!$H$1:$H$12,MATCH(B370,Map!$G$1:$G$12,0),0),1)</f>
        <v>42491</v>
      </c>
      <c r="W370" t="str">
        <f>IF(AND(V370&gt;=Map!$K$2,V370&lt;=Map!$L$2),"Base",IF(AND(V370&gt;=Map!$K$3,V370&lt;=Map!$L$3),"Fcst","N/A"))</f>
        <v>N/A</v>
      </c>
      <c r="X370" t="str">
        <f>INDEX(Map!$B$2:$B$86,MATCH(D370,Map!$A$2:$A$86,0),0)</f>
        <v>Trimble Co 09</v>
      </c>
      <c r="Y370" s="7">
        <f>IF(INDEX(Map!$C$2:$C$86,MATCH(D370,Map!$A$2:$A$86,0),0)="","N/A",E370*INDEX(Map!$C$2:$C$86,MATCH(D370,Map!$A$2:$A$86,0),0))</f>
        <v>8.3159999999999989</v>
      </c>
      <c r="Z370" s="7">
        <f>IF(INDEX(Map!$D$2:$D$86,MATCH(D370,Map!$A$2:$A$86,0),0)="","N/A",E370*INDEX(Map!$D$2:$D$86,MATCH(D370,Map!$A$2:$A$86,0),0))</f>
        <v>4.8839999999999995</v>
      </c>
      <c r="AA370" t="str">
        <f>INDEX(Map!$E$2:$E$86,MATCH(D370,Map!$A$2:$A$86,0),0)</f>
        <v>SCCT</v>
      </c>
    </row>
    <row r="371" spans="1:27" x14ac:dyDescent="0.25">
      <c r="A371" s="1" t="s">
        <v>21</v>
      </c>
      <c r="B371" s="1" t="s">
        <v>111</v>
      </c>
      <c r="C371" s="1">
        <v>34</v>
      </c>
      <c r="D371" s="1" t="s">
        <v>56</v>
      </c>
      <c r="E371" s="1">
        <v>1.8</v>
      </c>
      <c r="F371" s="1">
        <v>0</v>
      </c>
      <c r="G371" s="1">
        <v>1.4</v>
      </c>
      <c r="H371" s="1">
        <v>3</v>
      </c>
      <c r="I371" s="1">
        <v>19.2</v>
      </c>
      <c r="J371" s="1">
        <v>10641</v>
      </c>
      <c r="K371" s="1">
        <v>11</v>
      </c>
      <c r="L371" s="1">
        <v>321.60000000000002</v>
      </c>
      <c r="M371" s="1">
        <v>62</v>
      </c>
      <c r="N371" s="1">
        <v>0</v>
      </c>
      <c r="O371" s="1">
        <v>0</v>
      </c>
      <c r="P371" s="1">
        <v>0</v>
      </c>
      <c r="Q371" s="1">
        <v>0</v>
      </c>
      <c r="R371" s="1">
        <v>34.22</v>
      </c>
      <c r="S371" s="1">
        <v>34.450000000000003</v>
      </c>
      <c r="T371" s="1">
        <v>62</v>
      </c>
      <c r="U371" s="3" t="str">
        <f t="shared" si="5"/>
        <v>2017Plan</v>
      </c>
      <c r="V371" s="2">
        <f>DATE(A371,INDEX(Map!$H$1:$H$12,MATCH(B371,Map!$G$1:$G$12,0),0),1)</f>
        <v>42491</v>
      </c>
      <c r="W371" t="str">
        <f>IF(AND(V371&gt;=Map!$K$2,V371&lt;=Map!$L$2),"Base",IF(AND(V371&gt;=Map!$K$3,V371&lt;=Map!$L$3),"Fcst","N/A"))</f>
        <v>N/A</v>
      </c>
      <c r="X371" t="str">
        <f>INDEX(Map!$B$2:$B$86,MATCH(D371,Map!$A$2:$A$86,0),0)</f>
        <v>Trimble Co 10</v>
      </c>
      <c r="Y371" s="7">
        <f>IF(INDEX(Map!$C$2:$C$86,MATCH(D371,Map!$A$2:$A$86,0),0)="","N/A",E371*INDEX(Map!$C$2:$C$86,MATCH(D371,Map!$A$2:$A$86,0),0))</f>
        <v>1.1340000000000001</v>
      </c>
      <c r="Z371" s="7">
        <f>IF(INDEX(Map!$D$2:$D$86,MATCH(D371,Map!$A$2:$A$86,0),0)="","N/A",E371*INDEX(Map!$D$2:$D$86,MATCH(D371,Map!$A$2:$A$86,0),0))</f>
        <v>0.66600000000000004</v>
      </c>
      <c r="AA371" t="str">
        <f>INDEX(Map!$E$2:$E$86,MATCH(D371,Map!$A$2:$A$86,0),0)</f>
        <v>SCCT</v>
      </c>
    </row>
    <row r="372" spans="1:27" x14ac:dyDescent="0.25">
      <c r="A372" s="1" t="s">
        <v>21</v>
      </c>
      <c r="B372" s="1" t="s">
        <v>111</v>
      </c>
      <c r="C372" s="1">
        <v>35</v>
      </c>
      <c r="D372" s="1" t="s">
        <v>57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3" t="str">
        <f t="shared" si="5"/>
        <v>2017Plan</v>
      </c>
      <c r="V372" s="2">
        <f>DATE(A372,INDEX(Map!$H$1:$H$12,MATCH(B372,Map!$G$1:$G$12,0),0),1)</f>
        <v>42491</v>
      </c>
      <c r="W372" t="str">
        <f>IF(AND(V372&gt;=Map!$K$2,V372&lt;=Map!$L$2),"Base",IF(AND(V372&gt;=Map!$K$3,V372&lt;=Map!$L$3),"Fcst","N/A"))</f>
        <v>N/A</v>
      </c>
      <c r="X372" t="str">
        <f>INDEX(Map!$B$2:$B$86,MATCH(D372,Map!$A$2:$A$86,0),0)</f>
        <v>Cane Run 11</v>
      </c>
      <c r="Y372" s="7" t="str">
        <f>IF(INDEX(Map!$C$2:$C$86,MATCH(D372,Map!$A$2:$A$86,0),0)="","N/A",E372*INDEX(Map!$C$2:$C$86,MATCH(D372,Map!$A$2:$A$86,0),0))</f>
        <v>N/A</v>
      </c>
      <c r="Z372" s="7">
        <f>IF(INDEX(Map!$D$2:$D$86,MATCH(D372,Map!$A$2:$A$86,0),0)="","N/A",E372*INDEX(Map!$D$2:$D$86,MATCH(D372,Map!$A$2:$A$86,0),0))</f>
        <v>0</v>
      </c>
      <c r="AA372" t="str">
        <f>INDEX(Map!$E$2:$E$86,MATCH(D372,Map!$A$2:$A$86,0),0)</f>
        <v>SCCT</v>
      </c>
    </row>
    <row r="373" spans="1:27" x14ac:dyDescent="0.25">
      <c r="A373" s="1" t="s">
        <v>21</v>
      </c>
      <c r="B373" s="1" t="s">
        <v>111</v>
      </c>
      <c r="C373" s="1">
        <v>36</v>
      </c>
      <c r="D373" s="1" t="s">
        <v>58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3" t="str">
        <f t="shared" si="5"/>
        <v>2017Plan</v>
      </c>
      <c r="V373" s="2">
        <f>DATE(A373,INDEX(Map!$H$1:$H$12,MATCH(B373,Map!$G$1:$G$12,0),0),1)</f>
        <v>42491</v>
      </c>
      <c r="W373" t="str">
        <f>IF(AND(V373&gt;=Map!$K$2,V373&lt;=Map!$L$2),"Base",IF(AND(V373&gt;=Map!$K$3,V373&lt;=Map!$L$3),"Fcst","N/A"))</f>
        <v>N/A</v>
      </c>
      <c r="X373" t="str">
        <f>INDEX(Map!$B$2:$B$86,MATCH(D373,Map!$A$2:$A$86,0),0)</f>
        <v>Haefling</v>
      </c>
      <c r="Y373" s="7">
        <f>IF(INDEX(Map!$C$2:$C$86,MATCH(D373,Map!$A$2:$A$86,0),0)="","N/A",E373*INDEX(Map!$C$2:$C$86,MATCH(D373,Map!$A$2:$A$86,0),0))</f>
        <v>0</v>
      </c>
      <c r="Z373" s="7" t="str">
        <f>IF(INDEX(Map!$D$2:$D$86,MATCH(D373,Map!$A$2:$A$86,0),0)="","N/A",E373*INDEX(Map!$D$2:$D$86,MATCH(D373,Map!$A$2:$A$86,0),0))</f>
        <v>N/A</v>
      </c>
      <c r="AA373" t="str">
        <f>INDEX(Map!$E$2:$E$86,MATCH(D373,Map!$A$2:$A$86,0),0)</f>
        <v>SCCT</v>
      </c>
    </row>
    <row r="374" spans="1:27" x14ac:dyDescent="0.25">
      <c r="A374" s="1" t="s">
        <v>21</v>
      </c>
      <c r="B374" s="1" t="s">
        <v>111</v>
      </c>
      <c r="C374" s="1">
        <v>37</v>
      </c>
      <c r="D374" s="1" t="s">
        <v>59</v>
      </c>
      <c r="E374" s="1">
        <v>0</v>
      </c>
      <c r="F374" s="1">
        <v>0</v>
      </c>
      <c r="G374" s="1">
        <v>0</v>
      </c>
      <c r="H374" s="1">
        <v>11</v>
      </c>
      <c r="I374" s="1">
        <v>0</v>
      </c>
      <c r="J374" s="1">
        <v>0</v>
      </c>
      <c r="K374" s="1">
        <v>372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3" t="str">
        <f t="shared" si="5"/>
        <v>2017Plan</v>
      </c>
      <c r="V374" s="2">
        <f>DATE(A374,INDEX(Map!$H$1:$H$12,MATCH(B374,Map!$G$1:$G$12,0),0),1)</f>
        <v>42491</v>
      </c>
      <c r="W374" t="str">
        <f>IF(AND(V374&gt;=Map!$K$2,V374&lt;=Map!$L$2),"Base",IF(AND(V374&gt;=Map!$K$3,V374&lt;=Map!$L$3),"Fcst","N/A"))</f>
        <v>N/A</v>
      </c>
      <c r="X374" t="str">
        <f>INDEX(Map!$B$2:$B$86,MATCH(D374,Map!$A$2:$A$86,0),0)</f>
        <v>Paddys Run 11</v>
      </c>
      <c r="Y374" s="7" t="str">
        <f>IF(INDEX(Map!$C$2:$C$86,MATCH(D374,Map!$A$2:$A$86,0),0)="","N/A",E374*INDEX(Map!$C$2:$C$86,MATCH(D374,Map!$A$2:$A$86,0),0))</f>
        <v>N/A</v>
      </c>
      <c r="Z374" s="7">
        <f>IF(INDEX(Map!$D$2:$D$86,MATCH(D374,Map!$A$2:$A$86,0),0)="","N/A",E374*INDEX(Map!$D$2:$D$86,MATCH(D374,Map!$A$2:$A$86,0),0))</f>
        <v>0</v>
      </c>
      <c r="AA374" t="str">
        <f>INDEX(Map!$E$2:$E$86,MATCH(D374,Map!$A$2:$A$86,0),0)</f>
        <v>SCCT</v>
      </c>
    </row>
    <row r="375" spans="1:27" x14ac:dyDescent="0.25">
      <c r="A375" s="1" t="s">
        <v>21</v>
      </c>
      <c r="B375" s="1" t="s">
        <v>111</v>
      </c>
      <c r="C375" s="1">
        <v>38</v>
      </c>
      <c r="D375" s="1" t="s">
        <v>60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3" t="str">
        <f t="shared" si="5"/>
        <v>2017Plan</v>
      </c>
      <c r="V375" s="2">
        <f>DATE(A375,INDEX(Map!$H$1:$H$12,MATCH(B375,Map!$G$1:$G$12,0),0),1)</f>
        <v>42491</v>
      </c>
      <c r="W375" t="str">
        <f>IF(AND(V375&gt;=Map!$K$2,V375&lt;=Map!$L$2),"Base",IF(AND(V375&gt;=Map!$K$3,V375&lt;=Map!$L$3),"Fcst","N/A"))</f>
        <v>N/A</v>
      </c>
      <c r="X375" t="str">
        <f>INDEX(Map!$B$2:$B$86,MATCH(D375,Map!$A$2:$A$86,0),0)</f>
        <v>Paddys Run 12</v>
      </c>
      <c r="Y375" s="7" t="str">
        <f>IF(INDEX(Map!$C$2:$C$86,MATCH(D375,Map!$A$2:$A$86,0),0)="","N/A",E375*INDEX(Map!$C$2:$C$86,MATCH(D375,Map!$A$2:$A$86,0),0))</f>
        <v>N/A</v>
      </c>
      <c r="Z375" s="7">
        <f>IF(INDEX(Map!$D$2:$D$86,MATCH(D375,Map!$A$2:$A$86,0),0)="","N/A",E375*INDEX(Map!$D$2:$D$86,MATCH(D375,Map!$A$2:$A$86,0),0))</f>
        <v>0</v>
      </c>
      <c r="AA375" t="str">
        <f>INDEX(Map!$E$2:$E$86,MATCH(D375,Map!$A$2:$A$86,0),0)</f>
        <v>SCCT</v>
      </c>
    </row>
    <row r="376" spans="1:27" x14ac:dyDescent="0.25">
      <c r="A376" s="1" t="s">
        <v>21</v>
      </c>
      <c r="B376" s="1" t="s">
        <v>111</v>
      </c>
      <c r="C376" s="1">
        <v>39</v>
      </c>
      <c r="D376" s="1" t="s">
        <v>61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3" t="str">
        <f t="shared" si="5"/>
        <v>2017Plan</v>
      </c>
      <c r="V376" s="2">
        <f>DATE(A376,INDEX(Map!$H$1:$H$12,MATCH(B376,Map!$G$1:$G$12,0),0),1)</f>
        <v>42491</v>
      </c>
      <c r="W376" t="str">
        <f>IF(AND(V376&gt;=Map!$K$2,V376&lt;=Map!$L$2),"Base",IF(AND(V376&gt;=Map!$K$3,V376&lt;=Map!$L$3),"Fcst","N/A"))</f>
        <v>N/A</v>
      </c>
      <c r="X376" t="str">
        <f>INDEX(Map!$B$2:$B$86,MATCH(D376,Map!$A$2:$A$86,0),0)</f>
        <v>Zorn 1</v>
      </c>
      <c r="Y376" s="7" t="str">
        <f>IF(INDEX(Map!$C$2:$C$86,MATCH(D376,Map!$A$2:$A$86,0),0)="","N/A",E376*INDEX(Map!$C$2:$C$86,MATCH(D376,Map!$A$2:$A$86,0),0))</f>
        <v>N/A</v>
      </c>
      <c r="Z376" s="7">
        <f>IF(INDEX(Map!$D$2:$D$86,MATCH(D376,Map!$A$2:$A$86,0),0)="","N/A",E376*INDEX(Map!$D$2:$D$86,MATCH(D376,Map!$A$2:$A$86,0),0))</f>
        <v>0</v>
      </c>
      <c r="AA376" t="str">
        <f>INDEX(Map!$E$2:$E$86,MATCH(D376,Map!$A$2:$A$86,0),0)</f>
        <v>SCCT</v>
      </c>
    </row>
    <row r="377" spans="1:27" x14ac:dyDescent="0.25">
      <c r="A377" s="1" t="s">
        <v>21</v>
      </c>
      <c r="B377" s="1" t="s">
        <v>111</v>
      </c>
      <c r="C377" s="1">
        <v>40</v>
      </c>
      <c r="D377" s="1" t="s">
        <v>62</v>
      </c>
      <c r="E377" s="1">
        <v>12.3</v>
      </c>
      <c r="F377" s="1">
        <v>0</v>
      </c>
      <c r="G377" s="1">
        <v>52.5</v>
      </c>
      <c r="H377" s="1">
        <v>29</v>
      </c>
      <c r="I377" s="1" t="s">
        <v>63</v>
      </c>
      <c r="J377" s="1" t="s">
        <v>63</v>
      </c>
      <c r="K377" s="1">
        <v>398</v>
      </c>
      <c r="L377" s="1">
        <v>0</v>
      </c>
      <c r="M377" s="1">
        <v>0</v>
      </c>
      <c r="N377" s="1" t="s">
        <v>63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3" t="str">
        <f t="shared" si="5"/>
        <v>2017Plan</v>
      </c>
      <c r="V377" s="2">
        <f>DATE(A377,INDEX(Map!$H$1:$H$12,MATCH(B377,Map!$G$1:$G$12,0),0),1)</f>
        <v>42491</v>
      </c>
      <c r="W377" t="str">
        <f>IF(AND(V377&gt;=Map!$K$2,V377&lt;=Map!$L$2),"Base",IF(AND(V377&gt;=Map!$K$3,V377&lt;=Map!$L$3),"Fcst","N/A"))</f>
        <v>N/A</v>
      </c>
      <c r="X377" t="str">
        <f>INDEX(Map!$B$2:$B$86,MATCH(D377,Map!$A$2:$A$86,0),0)</f>
        <v>Dix Dam</v>
      </c>
      <c r="Y377" s="7">
        <f>IF(INDEX(Map!$C$2:$C$86,MATCH(D377,Map!$A$2:$A$86,0),0)="","N/A",E377*INDEX(Map!$C$2:$C$86,MATCH(D377,Map!$A$2:$A$86,0),0))</f>
        <v>12.3</v>
      </c>
      <c r="Z377" s="7" t="str">
        <f>IF(INDEX(Map!$D$2:$D$86,MATCH(D377,Map!$A$2:$A$86,0),0)="","N/A",E377*INDEX(Map!$D$2:$D$86,MATCH(D377,Map!$A$2:$A$86,0),0))</f>
        <v>N/A</v>
      </c>
      <c r="AA377" t="str">
        <f>INDEX(Map!$E$2:$E$86,MATCH(D377,Map!$A$2:$A$86,0),0)</f>
        <v>Hydro</v>
      </c>
    </row>
    <row r="378" spans="1:27" x14ac:dyDescent="0.25">
      <c r="A378" s="1" t="s">
        <v>21</v>
      </c>
      <c r="B378" s="1" t="s">
        <v>111</v>
      </c>
      <c r="C378" s="1">
        <v>41</v>
      </c>
      <c r="D378" s="1" t="s">
        <v>64</v>
      </c>
      <c r="E378" s="1">
        <v>20.399999999999999</v>
      </c>
      <c r="F378" s="1">
        <v>0</v>
      </c>
      <c r="G378" s="1">
        <v>100</v>
      </c>
      <c r="H378" s="1">
        <v>0</v>
      </c>
      <c r="I378" s="1" t="s">
        <v>63</v>
      </c>
      <c r="J378" s="1" t="s">
        <v>63</v>
      </c>
      <c r="K378" s="1">
        <v>744</v>
      </c>
      <c r="L378" s="1">
        <v>0</v>
      </c>
      <c r="M378" s="1">
        <v>0</v>
      </c>
      <c r="N378" s="1" t="s">
        <v>63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3" t="str">
        <f t="shared" si="5"/>
        <v>2017Plan</v>
      </c>
      <c r="V378" s="2">
        <f>DATE(A378,INDEX(Map!$H$1:$H$12,MATCH(B378,Map!$G$1:$G$12,0),0),1)</f>
        <v>42491</v>
      </c>
      <c r="W378" t="str">
        <f>IF(AND(V378&gt;=Map!$K$2,V378&lt;=Map!$L$2),"Base",IF(AND(V378&gt;=Map!$K$3,V378&lt;=Map!$L$3),"Fcst","N/A"))</f>
        <v>N/A</v>
      </c>
      <c r="X378" t="str">
        <f>INDEX(Map!$B$2:$B$86,MATCH(D378,Map!$A$2:$A$86,0),0)</f>
        <v>Ohio Falls</v>
      </c>
      <c r="Y378" s="7" t="str">
        <f>IF(INDEX(Map!$C$2:$C$86,MATCH(D378,Map!$A$2:$A$86,0),0)="","N/A",E378*INDEX(Map!$C$2:$C$86,MATCH(D378,Map!$A$2:$A$86,0),0))</f>
        <v>N/A</v>
      </c>
      <c r="Z378" s="7">
        <f>IF(INDEX(Map!$D$2:$D$86,MATCH(D378,Map!$A$2:$A$86,0),0)="","N/A",E378*INDEX(Map!$D$2:$D$86,MATCH(D378,Map!$A$2:$A$86,0),0))</f>
        <v>20.399999999999999</v>
      </c>
      <c r="AA378" t="str">
        <f>INDEX(Map!$E$2:$E$86,MATCH(D378,Map!$A$2:$A$86,0),0)</f>
        <v>Hydro</v>
      </c>
    </row>
    <row r="379" spans="1:27" x14ac:dyDescent="0.25">
      <c r="A379" s="1" t="s">
        <v>21</v>
      </c>
      <c r="B379" s="1" t="s">
        <v>111</v>
      </c>
      <c r="C379" s="1">
        <v>42</v>
      </c>
      <c r="D379" s="1" t="s">
        <v>65</v>
      </c>
      <c r="E379" s="1">
        <v>0</v>
      </c>
      <c r="F379" s="1">
        <v>0</v>
      </c>
      <c r="G379" s="1">
        <v>0</v>
      </c>
      <c r="H379" s="1">
        <v>0</v>
      </c>
      <c r="I379" s="1" t="s">
        <v>63</v>
      </c>
      <c r="J379" s="1" t="s">
        <v>63</v>
      </c>
      <c r="K379" s="1">
        <v>0</v>
      </c>
      <c r="L379" s="1">
        <v>0</v>
      </c>
      <c r="M379" s="1">
        <v>0</v>
      </c>
      <c r="N379" s="1" t="s">
        <v>63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3" t="str">
        <f t="shared" si="5"/>
        <v>2017Plan</v>
      </c>
      <c r="V379" s="2">
        <f>DATE(A379,INDEX(Map!$H$1:$H$12,MATCH(B379,Map!$G$1:$G$12,0),0),1)</f>
        <v>42491</v>
      </c>
      <c r="W379" t="str">
        <f>IF(AND(V379&gt;=Map!$K$2,V379&lt;=Map!$L$2),"Base",IF(AND(V379&gt;=Map!$K$3,V379&lt;=Map!$L$3),"Fcst","N/A"))</f>
        <v>N/A</v>
      </c>
      <c r="X379" t="str">
        <f>INDEX(Map!$B$2:$B$86,MATCH(D379,Map!$A$2:$A$86,0),0)</f>
        <v>Brown Solar</v>
      </c>
      <c r="Y379" s="7">
        <f>IF(INDEX(Map!$C$2:$C$86,MATCH(D379,Map!$A$2:$A$86,0),0)="","N/A",E379*INDEX(Map!$C$2:$C$86,MATCH(D379,Map!$A$2:$A$86,0),0))</f>
        <v>0</v>
      </c>
      <c r="Z379" s="7">
        <f>IF(INDEX(Map!$D$2:$D$86,MATCH(D379,Map!$A$2:$A$86,0),0)="","N/A",E379*INDEX(Map!$D$2:$D$86,MATCH(D379,Map!$A$2:$A$86,0),0))</f>
        <v>0</v>
      </c>
      <c r="AA379" t="str">
        <f>INDEX(Map!$E$2:$E$86,MATCH(D379,Map!$A$2:$A$86,0),0)</f>
        <v>Solar</v>
      </c>
    </row>
    <row r="380" spans="1:27" x14ac:dyDescent="0.25">
      <c r="A380" s="1" t="s">
        <v>21</v>
      </c>
      <c r="B380" s="1" t="s">
        <v>111</v>
      </c>
      <c r="C380" s="1">
        <v>43</v>
      </c>
      <c r="D380" s="1" t="s">
        <v>66</v>
      </c>
      <c r="E380" s="1">
        <v>11.5</v>
      </c>
      <c r="F380" s="1">
        <v>0</v>
      </c>
      <c r="G380" s="1">
        <v>100</v>
      </c>
      <c r="H380" s="1">
        <v>0</v>
      </c>
      <c r="I380" s="1">
        <v>1153.2</v>
      </c>
      <c r="J380" s="1">
        <v>100000</v>
      </c>
      <c r="K380" s="1">
        <v>744</v>
      </c>
      <c r="L380" s="1">
        <v>27.1</v>
      </c>
      <c r="M380" s="1">
        <v>313</v>
      </c>
      <c r="N380" s="1">
        <v>0</v>
      </c>
      <c r="O380" s="1">
        <v>0</v>
      </c>
      <c r="P380" s="1">
        <v>0</v>
      </c>
      <c r="Q380" s="1">
        <v>0</v>
      </c>
      <c r="R380" s="1">
        <v>27.15</v>
      </c>
      <c r="S380" s="1">
        <v>27.15</v>
      </c>
      <c r="T380" s="1">
        <v>313</v>
      </c>
      <c r="U380" s="3" t="str">
        <f t="shared" si="5"/>
        <v>2017Plan</v>
      </c>
      <c r="V380" s="2">
        <f>DATE(A380,INDEX(Map!$H$1:$H$12,MATCH(B380,Map!$G$1:$G$12,0),0),1)</f>
        <v>42491</v>
      </c>
      <c r="W380" t="str">
        <f>IF(AND(V380&gt;=Map!$K$2,V380&lt;=Map!$L$2),"Base",IF(AND(V380&gt;=Map!$K$3,V380&lt;=Map!$L$3),"Fcst","N/A"))</f>
        <v>N/A</v>
      </c>
      <c r="X380" t="str">
        <f>INDEX(Map!$B$2:$B$86,MATCH(D380,Map!$A$2:$A$86,0),0)</f>
        <v>OVEC</v>
      </c>
      <c r="Y380" s="7">
        <f>IF(INDEX(Map!$C$2:$C$86,MATCH(D380,Map!$A$2:$A$86,0),0)="","N/A",E380*INDEX(Map!$C$2:$C$86,MATCH(D380,Map!$A$2:$A$86,0),0))</f>
        <v>11.5</v>
      </c>
      <c r="Z380" s="7" t="str">
        <f>IF(INDEX(Map!$D$2:$D$86,MATCH(D380,Map!$A$2:$A$86,0),0)="","N/A",E380*INDEX(Map!$D$2:$D$86,MATCH(D380,Map!$A$2:$A$86,0),0))</f>
        <v>N/A</v>
      </c>
      <c r="AA380" t="str">
        <f>INDEX(Map!$E$2:$E$86,MATCH(D380,Map!$A$2:$A$86,0),0)</f>
        <v>Coal</v>
      </c>
    </row>
    <row r="381" spans="1:27" x14ac:dyDescent="0.25">
      <c r="A381" s="1" t="s">
        <v>21</v>
      </c>
      <c r="B381" s="1" t="s">
        <v>111</v>
      </c>
      <c r="C381" s="1">
        <v>44</v>
      </c>
      <c r="D381" s="1" t="s">
        <v>67</v>
      </c>
      <c r="E381" s="1">
        <v>8.1</v>
      </c>
      <c r="F381" s="1">
        <v>0</v>
      </c>
      <c r="G381" s="1">
        <v>50.1</v>
      </c>
      <c r="H381" s="1">
        <v>39</v>
      </c>
      <c r="I381" s="1">
        <v>805.9</v>
      </c>
      <c r="J381" s="1">
        <v>100000</v>
      </c>
      <c r="K381" s="1">
        <v>360</v>
      </c>
      <c r="L381" s="1">
        <v>27.1</v>
      </c>
      <c r="M381" s="1">
        <v>219</v>
      </c>
      <c r="N381" s="1">
        <v>0</v>
      </c>
      <c r="O381" s="1">
        <v>0</v>
      </c>
      <c r="P381" s="1">
        <v>0</v>
      </c>
      <c r="Q381" s="1">
        <v>0</v>
      </c>
      <c r="R381" s="1">
        <v>27.15</v>
      </c>
      <c r="S381" s="1">
        <v>27.15</v>
      </c>
      <c r="T381" s="1">
        <v>219</v>
      </c>
      <c r="U381" s="3" t="str">
        <f t="shared" si="5"/>
        <v>2017Plan</v>
      </c>
      <c r="V381" s="2">
        <f>DATE(A381,INDEX(Map!$H$1:$H$12,MATCH(B381,Map!$G$1:$G$12,0),0),1)</f>
        <v>42491</v>
      </c>
      <c r="W381" t="str">
        <f>IF(AND(V381&gt;=Map!$K$2,V381&lt;=Map!$L$2),"Base",IF(AND(V381&gt;=Map!$K$3,V381&lt;=Map!$L$3),"Fcst","N/A"))</f>
        <v>N/A</v>
      </c>
      <c r="X381" t="str">
        <f>INDEX(Map!$B$2:$B$86,MATCH(D381,Map!$A$2:$A$86,0),0)</f>
        <v>OVEC</v>
      </c>
      <c r="Y381" s="7">
        <f>IF(INDEX(Map!$C$2:$C$86,MATCH(D381,Map!$A$2:$A$86,0),0)="","N/A",E381*INDEX(Map!$C$2:$C$86,MATCH(D381,Map!$A$2:$A$86,0),0))</f>
        <v>8.1</v>
      </c>
      <c r="Z381" s="7" t="str">
        <f>IF(INDEX(Map!$D$2:$D$86,MATCH(D381,Map!$A$2:$A$86,0),0)="","N/A",E381*INDEX(Map!$D$2:$D$86,MATCH(D381,Map!$A$2:$A$86,0),0))</f>
        <v>N/A</v>
      </c>
      <c r="AA381" t="str">
        <f>INDEX(Map!$E$2:$E$86,MATCH(D381,Map!$A$2:$A$86,0),0)</f>
        <v>Coal</v>
      </c>
    </row>
    <row r="382" spans="1:27" x14ac:dyDescent="0.25">
      <c r="A382" s="1" t="s">
        <v>21</v>
      </c>
      <c r="B382" s="1" t="s">
        <v>111</v>
      </c>
      <c r="C382" s="1">
        <v>45</v>
      </c>
      <c r="D382" s="1" t="s">
        <v>68</v>
      </c>
      <c r="E382" s="1">
        <v>25.7</v>
      </c>
      <c r="F382" s="1">
        <v>0</v>
      </c>
      <c r="G382" s="1">
        <v>100</v>
      </c>
      <c r="H382" s="1">
        <v>0</v>
      </c>
      <c r="I382" s="1">
        <v>2566.8000000000002</v>
      </c>
      <c r="J382" s="1">
        <v>100000</v>
      </c>
      <c r="K382" s="1">
        <v>744</v>
      </c>
      <c r="L382" s="1">
        <v>27.1</v>
      </c>
      <c r="M382" s="1">
        <v>697</v>
      </c>
      <c r="N382" s="1">
        <v>0</v>
      </c>
      <c r="O382" s="1">
        <v>0</v>
      </c>
      <c r="P382" s="1">
        <v>0</v>
      </c>
      <c r="Q382" s="1">
        <v>0</v>
      </c>
      <c r="R382" s="1">
        <v>27.15</v>
      </c>
      <c r="S382" s="1">
        <v>27.15</v>
      </c>
      <c r="T382" s="1">
        <v>697</v>
      </c>
      <c r="U382" s="3" t="str">
        <f t="shared" si="5"/>
        <v>2017Plan</v>
      </c>
      <c r="V382" s="2">
        <f>DATE(A382,INDEX(Map!$H$1:$H$12,MATCH(B382,Map!$G$1:$G$12,0),0),1)</f>
        <v>42491</v>
      </c>
      <c r="W382" t="str">
        <f>IF(AND(V382&gt;=Map!$K$2,V382&lt;=Map!$L$2),"Base",IF(AND(V382&gt;=Map!$K$3,V382&lt;=Map!$L$3),"Fcst","N/A"))</f>
        <v>N/A</v>
      </c>
      <c r="X382" t="str">
        <f>INDEX(Map!$B$2:$B$86,MATCH(D382,Map!$A$2:$A$86,0),0)</f>
        <v>OVEC</v>
      </c>
      <c r="Y382" s="7" t="str">
        <f>IF(INDEX(Map!$C$2:$C$86,MATCH(D382,Map!$A$2:$A$86,0),0)="","N/A",E382*INDEX(Map!$C$2:$C$86,MATCH(D382,Map!$A$2:$A$86,0),0))</f>
        <v>N/A</v>
      </c>
      <c r="Z382" s="7">
        <f>IF(INDEX(Map!$D$2:$D$86,MATCH(D382,Map!$A$2:$A$86,0),0)="","N/A",E382*INDEX(Map!$D$2:$D$86,MATCH(D382,Map!$A$2:$A$86,0),0))</f>
        <v>25.7</v>
      </c>
      <c r="AA382" t="str">
        <f>INDEX(Map!$E$2:$E$86,MATCH(D382,Map!$A$2:$A$86,0),0)</f>
        <v>Coal</v>
      </c>
    </row>
    <row r="383" spans="1:27" x14ac:dyDescent="0.25">
      <c r="A383" s="1" t="s">
        <v>21</v>
      </c>
      <c r="B383" s="1" t="s">
        <v>111</v>
      </c>
      <c r="C383" s="1">
        <v>46</v>
      </c>
      <c r="D383" s="1" t="s">
        <v>69</v>
      </c>
      <c r="E383" s="1">
        <v>18.8</v>
      </c>
      <c r="F383" s="1">
        <v>0</v>
      </c>
      <c r="G383" s="1">
        <v>52.5</v>
      </c>
      <c r="H383" s="1">
        <v>41</v>
      </c>
      <c r="I383" s="1">
        <v>1879.4</v>
      </c>
      <c r="J383" s="1">
        <v>100000</v>
      </c>
      <c r="K383" s="1">
        <v>376</v>
      </c>
      <c r="L383" s="1">
        <v>27.1</v>
      </c>
      <c r="M383" s="1">
        <v>510</v>
      </c>
      <c r="N383" s="1">
        <v>0</v>
      </c>
      <c r="O383" s="1">
        <v>0</v>
      </c>
      <c r="P383" s="1">
        <v>0</v>
      </c>
      <c r="Q383" s="1">
        <v>0</v>
      </c>
      <c r="R383" s="1">
        <v>27.15</v>
      </c>
      <c r="S383" s="1">
        <v>27.15</v>
      </c>
      <c r="T383" s="1">
        <v>510</v>
      </c>
      <c r="U383" s="3" t="str">
        <f t="shared" si="5"/>
        <v>2017Plan</v>
      </c>
      <c r="V383" s="2">
        <f>DATE(A383,INDEX(Map!$H$1:$H$12,MATCH(B383,Map!$G$1:$G$12,0),0),1)</f>
        <v>42491</v>
      </c>
      <c r="W383" t="str">
        <f>IF(AND(V383&gt;=Map!$K$2,V383&lt;=Map!$L$2),"Base",IF(AND(V383&gt;=Map!$K$3,V383&lt;=Map!$L$3),"Fcst","N/A"))</f>
        <v>N/A</v>
      </c>
      <c r="X383" t="str">
        <f>INDEX(Map!$B$2:$B$86,MATCH(D383,Map!$A$2:$A$86,0),0)</f>
        <v>OVEC</v>
      </c>
      <c r="Y383" s="7" t="str">
        <f>IF(INDEX(Map!$C$2:$C$86,MATCH(D383,Map!$A$2:$A$86,0),0)="","N/A",E383*INDEX(Map!$C$2:$C$86,MATCH(D383,Map!$A$2:$A$86,0),0))</f>
        <v>N/A</v>
      </c>
      <c r="Z383" s="7">
        <f>IF(INDEX(Map!$D$2:$D$86,MATCH(D383,Map!$A$2:$A$86,0),0)="","N/A",E383*INDEX(Map!$D$2:$D$86,MATCH(D383,Map!$A$2:$A$86,0),0))</f>
        <v>18.8</v>
      </c>
      <c r="AA383" t="str">
        <f>INDEX(Map!$E$2:$E$86,MATCH(D383,Map!$A$2:$A$86,0),0)</f>
        <v>Coal</v>
      </c>
    </row>
    <row r="384" spans="1:27" x14ac:dyDescent="0.25">
      <c r="A384" s="1" t="s">
        <v>21</v>
      </c>
      <c r="B384" s="1" t="s">
        <v>111</v>
      </c>
      <c r="C384" s="1">
        <v>47</v>
      </c>
      <c r="D384" s="1" t="s">
        <v>70</v>
      </c>
      <c r="E384" s="1">
        <v>0</v>
      </c>
      <c r="F384" s="1">
        <v>0</v>
      </c>
      <c r="G384" s="1">
        <v>0</v>
      </c>
      <c r="H384" s="1">
        <v>0</v>
      </c>
      <c r="I384" s="1" t="s">
        <v>63</v>
      </c>
      <c r="J384" s="1" t="s">
        <v>63</v>
      </c>
      <c r="K384" s="1">
        <v>0</v>
      </c>
      <c r="L384" s="1">
        <v>0</v>
      </c>
      <c r="M384" s="1">
        <v>0</v>
      </c>
      <c r="N384" s="1" t="s">
        <v>63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3" t="str">
        <f t="shared" si="5"/>
        <v>2017Plan</v>
      </c>
      <c r="V384" s="2">
        <f>DATE(A384,INDEX(Map!$H$1:$H$12,MATCH(B384,Map!$G$1:$G$12,0),0),1)</f>
        <v>42491</v>
      </c>
      <c r="W384" t="str">
        <f>IF(AND(V384&gt;=Map!$K$2,V384&lt;=Map!$L$2),"Base",IF(AND(V384&gt;=Map!$K$3,V384&lt;=Map!$L$3),"Fcst","N/A"))</f>
        <v>N/A</v>
      </c>
      <c r="X384" t="str">
        <f>INDEX(Map!$B$2:$B$86,MATCH(D384,Map!$A$2:$A$86,0),0)</f>
        <v>N/A</v>
      </c>
      <c r="Y384" s="7" t="str">
        <f>IF(INDEX(Map!$C$2:$C$86,MATCH(D384,Map!$A$2:$A$86,0),0)="","N/A",E384*INDEX(Map!$C$2:$C$86,MATCH(D384,Map!$A$2:$A$86,0),0))</f>
        <v>N/A</v>
      </c>
      <c r="Z384" s="7" t="str">
        <f>IF(INDEX(Map!$D$2:$D$86,MATCH(D384,Map!$A$2:$A$86,0),0)="","N/A",E384*INDEX(Map!$D$2:$D$86,MATCH(D384,Map!$A$2:$A$86,0),0))</f>
        <v>N/A</v>
      </c>
      <c r="AA384" t="str">
        <f>INDEX(Map!$E$2:$E$86,MATCH(D384,Map!$A$2:$A$86,0),0)</f>
        <v>Purchases</v>
      </c>
    </row>
    <row r="385" spans="1:27" x14ac:dyDescent="0.25">
      <c r="A385" s="1" t="s">
        <v>21</v>
      </c>
      <c r="B385" s="1" t="s">
        <v>111</v>
      </c>
      <c r="C385" s="1">
        <v>48</v>
      </c>
      <c r="D385" s="1" t="s">
        <v>71</v>
      </c>
      <c r="E385" s="1">
        <v>0</v>
      </c>
      <c r="F385" s="1">
        <v>0</v>
      </c>
      <c r="G385" s="1">
        <v>0</v>
      </c>
      <c r="H385" s="1">
        <v>0</v>
      </c>
      <c r="I385" s="1" t="s">
        <v>63</v>
      </c>
      <c r="J385" s="1" t="s">
        <v>63</v>
      </c>
      <c r="K385" s="1">
        <v>0</v>
      </c>
      <c r="L385" s="1">
        <v>0</v>
      </c>
      <c r="M385" s="1">
        <v>0</v>
      </c>
      <c r="N385" s="1" t="s">
        <v>63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3" t="str">
        <f t="shared" si="5"/>
        <v>2017Plan</v>
      </c>
      <c r="V385" s="2">
        <f>DATE(A385,INDEX(Map!$H$1:$H$12,MATCH(B385,Map!$G$1:$G$12,0),0),1)</f>
        <v>42491</v>
      </c>
      <c r="W385" t="str">
        <f>IF(AND(V385&gt;=Map!$K$2,V385&lt;=Map!$L$2),"Base",IF(AND(V385&gt;=Map!$K$3,V385&lt;=Map!$L$3),"Fcst","N/A"))</f>
        <v>N/A</v>
      </c>
      <c r="X385" t="str">
        <f>INDEX(Map!$B$2:$B$86,MATCH(D385,Map!$A$2:$A$86,0),0)</f>
        <v>N/A</v>
      </c>
      <c r="Y385" s="7" t="str">
        <f>IF(INDEX(Map!$C$2:$C$86,MATCH(D385,Map!$A$2:$A$86,0),0)="","N/A",E385*INDEX(Map!$C$2:$C$86,MATCH(D385,Map!$A$2:$A$86,0),0))</f>
        <v>N/A</v>
      </c>
      <c r="Z385" s="7" t="str">
        <f>IF(INDEX(Map!$D$2:$D$86,MATCH(D385,Map!$A$2:$A$86,0),0)="","N/A",E385*INDEX(Map!$D$2:$D$86,MATCH(D385,Map!$A$2:$A$86,0),0))</f>
        <v>N/A</v>
      </c>
      <c r="AA385" t="str">
        <f>INDEX(Map!$E$2:$E$86,MATCH(D385,Map!$A$2:$A$86,0),0)</f>
        <v>Purchases</v>
      </c>
    </row>
    <row r="386" spans="1:27" x14ac:dyDescent="0.25">
      <c r="A386" s="1" t="s">
        <v>21</v>
      </c>
      <c r="B386" s="1" t="s">
        <v>111</v>
      </c>
      <c r="C386" s="1">
        <v>49</v>
      </c>
      <c r="D386" s="1" t="s">
        <v>72</v>
      </c>
      <c r="E386" s="1">
        <v>0</v>
      </c>
      <c r="F386" s="1">
        <v>0</v>
      </c>
      <c r="G386" s="1">
        <v>0</v>
      </c>
      <c r="H386" s="1">
        <v>0</v>
      </c>
      <c r="I386" s="1" t="s">
        <v>63</v>
      </c>
      <c r="J386" s="1" t="s">
        <v>63</v>
      </c>
      <c r="K386" s="1">
        <v>0</v>
      </c>
      <c r="L386" s="1">
        <v>0</v>
      </c>
      <c r="M386" s="1">
        <v>0</v>
      </c>
      <c r="N386" s="1" t="s">
        <v>63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3" t="str">
        <f t="shared" si="5"/>
        <v>2017Plan</v>
      </c>
      <c r="V386" s="2">
        <f>DATE(A386,INDEX(Map!$H$1:$H$12,MATCH(B386,Map!$G$1:$G$12,0),0),1)</f>
        <v>42491</v>
      </c>
      <c r="W386" t="str">
        <f>IF(AND(V386&gt;=Map!$K$2,V386&lt;=Map!$L$2),"Base",IF(AND(V386&gt;=Map!$K$3,V386&lt;=Map!$L$3),"Fcst","N/A"))</f>
        <v>N/A</v>
      </c>
      <c r="X386" t="str">
        <f>INDEX(Map!$B$2:$B$86,MATCH(D386,Map!$A$2:$A$86,0),0)</f>
        <v>N/A</v>
      </c>
      <c r="Y386" s="7" t="str">
        <f>IF(INDEX(Map!$C$2:$C$86,MATCH(D386,Map!$A$2:$A$86,0),0)="","N/A",E386*INDEX(Map!$C$2:$C$86,MATCH(D386,Map!$A$2:$A$86,0),0))</f>
        <v>N/A</v>
      </c>
      <c r="Z386" s="7" t="str">
        <f>IF(INDEX(Map!$D$2:$D$86,MATCH(D386,Map!$A$2:$A$86,0),0)="","N/A",E386*INDEX(Map!$D$2:$D$86,MATCH(D386,Map!$A$2:$A$86,0),0))</f>
        <v>N/A</v>
      </c>
      <c r="AA386" t="str">
        <f>INDEX(Map!$E$2:$E$86,MATCH(D386,Map!$A$2:$A$86,0),0)</f>
        <v>Purchases</v>
      </c>
    </row>
    <row r="387" spans="1:27" x14ac:dyDescent="0.25">
      <c r="A387" s="1" t="s">
        <v>21</v>
      </c>
      <c r="B387" s="1" t="s">
        <v>111</v>
      </c>
      <c r="C387" s="1">
        <v>50</v>
      </c>
      <c r="D387" s="1" t="s">
        <v>73</v>
      </c>
      <c r="E387" s="1">
        <v>0</v>
      </c>
      <c r="F387" s="1">
        <v>0</v>
      </c>
      <c r="G387" s="1">
        <v>0</v>
      </c>
      <c r="H387" s="1">
        <v>0</v>
      </c>
      <c r="I387" s="1" t="s">
        <v>63</v>
      </c>
      <c r="J387" s="1" t="s">
        <v>63</v>
      </c>
      <c r="K387" s="1">
        <v>0</v>
      </c>
      <c r="L387" s="1">
        <v>0</v>
      </c>
      <c r="M387" s="1">
        <v>0</v>
      </c>
      <c r="N387" s="1" t="s">
        <v>63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3" t="str">
        <f t="shared" si="5"/>
        <v>2017Plan</v>
      </c>
      <c r="V387" s="2">
        <f>DATE(A387,INDEX(Map!$H$1:$H$12,MATCH(B387,Map!$G$1:$G$12,0),0),1)</f>
        <v>42491</v>
      </c>
      <c r="W387" t="str">
        <f>IF(AND(V387&gt;=Map!$K$2,V387&lt;=Map!$L$2),"Base",IF(AND(V387&gt;=Map!$K$3,V387&lt;=Map!$L$3),"Fcst","N/A"))</f>
        <v>N/A</v>
      </c>
      <c r="X387" t="str">
        <f>INDEX(Map!$B$2:$B$86,MATCH(D387,Map!$A$2:$A$86,0),0)</f>
        <v>N/A</v>
      </c>
      <c r="Y387" s="7" t="str">
        <f>IF(INDEX(Map!$C$2:$C$86,MATCH(D387,Map!$A$2:$A$86,0),0)="","N/A",E387*INDEX(Map!$C$2:$C$86,MATCH(D387,Map!$A$2:$A$86,0),0))</f>
        <v>N/A</v>
      </c>
      <c r="Z387" s="7" t="str">
        <f>IF(INDEX(Map!$D$2:$D$86,MATCH(D387,Map!$A$2:$A$86,0),0)="","N/A",E387*INDEX(Map!$D$2:$D$86,MATCH(D387,Map!$A$2:$A$86,0),0))</f>
        <v>N/A</v>
      </c>
      <c r="AA387" t="str">
        <f>INDEX(Map!$E$2:$E$86,MATCH(D387,Map!$A$2:$A$86,0),0)</f>
        <v>Purchases</v>
      </c>
    </row>
    <row r="388" spans="1:27" x14ac:dyDescent="0.25">
      <c r="A388" s="1" t="s">
        <v>21</v>
      </c>
      <c r="B388" s="1" t="s">
        <v>111</v>
      </c>
      <c r="C388" s="1">
        <v>51</v>
      </c>
      <c r="D388" s="1" t="s">
        <v>74</v>
      </c>
      <c r="E388" s="1">
        <v>0</v>
      </c>
      <c r="F388" s="1">
        <v>0</v>
      </c>
      <c r="G388" s="1">
        <v>0</v>
      </c>
      <c r="H388" s="1">
        <v>0</v>
      </c>
      <c r="I388" s="1" t="s">
        <v>63</v>
      </c>
      <c r="J388" s="1" t="s">
        <v>63</v>
      </c>
      <c r="K388" s="1">
        <v>0</v>
      </c>
      <c r="L388" s="1">
        <v>0</v>
      </c>
      <c r="M388" s="1">
        <v>0</v>
      </c>
      <c r="N388" s="1" t="s">
        <v>63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3" t="str">
        <f t="shared" ref="U388:U451" si="6">U387</f>
        <v>2017Plan</v>
      </c>
      <c r="V388" s="2">
        <f>DATE(A388,INDEX(Map!$H$1:$H$12,MATCH(B388,Map!$G$1:$G$12,0),0),1)</f>
        <v>42491</v>
      </c>
      <c r="W388" t="str">
        <f>IF(AND(V388&gt;=Map!$K$2,V388&lt;=Map!$L$2),"Base",IF(AND(V388&gt;=Map!$K$3,V388&lt;=Map!$L$3),"Fcst","N/A"))</f>
        <v>N/A</v>
      </c>
      <c r="X388" t="str">
        <f>INDEX(Map!$B$2:$B$86,MATCH(D388,Map!$A$2:$A$86,0),0)</f>
        <v>N/A</v>
      </c>
      <c r="Y388" s="7" t="str">
        <f>IF(INDEX(Map!$C$2:$C$86,MATCH(D388,Map!$A$2:$A$86,0),0)="","N/A",E388*INDEX(Map!$C$2:$C$86,MATCH(D388,Map!$A$2:$A$86,0),0))</f>
        <v>N/A</v>
      </c>
      <c r="Z388" s="7" t="str">
        <f>IF(INDEX(Map!$D$2:$D$86,MATCH(D388,Map!$A$2:$A$86,0),0)="","N/A",E388*INDEX(Map!$D$2:$D$86,MATCH(D388,Map!$A$2:$A$86,0),0))</f>
        <v>N/A</v>
      </c>
      <c r="AA388" t="str">
        <f>INDEX(Map!$E$2:$E$86,MATCH(D388,Map!$A$2:$A$86,0),0)</f>
        <v>Purchases</v>
      </c>
    </row>
    <row r="389" spans="1:27" x14ac:dyDescent="0.25">
      <c r="A389" s="1" t="s">
        <v>21</v>
      </c>
      <c r="B389" s="1" t="s">
        <v>111</v>
      </c>
      <c r="C389" s="1">
        <v>52</v>
      </c>
      <c r="D389" s="1" t="s">
        <v>75</v>
      </c>
      <c r="E389" s="1">
        <v>0</v>
      </c>
      <c r="F389" s="1">
        <v>0</v>
      </c>
      <c r="G389" s="1">
        <v>0</v>
      </c>
      <c r="H389" s="1">
        <v>0</v>
      </c>
      <c r="I389" s="1" t="s">
        <v>63</v>
      </c>
      <c r="J389" s="1" t="s">
        <v>63</v>
      </c>
      <c r="K389" s="1">
        <v>0</v>
      </c>
      <c r="L389" s="1">
        <v>0</v>
      </c>
      <c r="M389" s="1">
        <v>0</v>
      </c>
      <c r="N389" s="1" t="s">
        <v>63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3" t="str">
        <f t="shared" si="6"/>
        <v>2017Plan</v>
      </c>
      <c r="V389" s="2">
        <f>DATE(A389,INDEX(Map!$H$1:$H$12,MATCH(B389,Map!$G$1:$G$12,0),0),1)</f>
        <v>42491</v>
      </c>
      <c r="W389" t="str">
        <f>IF(AND(V389&gt;=Map!$K$2,V389&lt;=Map!$L$2),"Base",IF(AND(V389&gt;=Map!$K$3,V389&lt;=Map!$L$3),"Fcst","N/A"))</f>
        <v>N/A</v>
      </c>
      <c r="X389" t="str">
        <f>INDEX(Map!$B$2:$B$86,MATCH(D389,Map!$A$2:$A$86,0),0)</f>
        <v>N/A</v>
      </c>
      <c r="Y389" s="7" t="str">
        <f>IF(INDEX(Map!$C$2:$C$86,MATCH(D389,Map!$A$2:$A$86,0),0)="","N/A",E389*INDEX(Map!$C$2:$C$86,MATCH(D389,Map!$A$2:$A$86,0),0))</f>
        <v>N/A</v>
      </c>
      <c r="Z389" s="7" t="str">
        <f>IF(INDEX(Map!$D$2:$D$86,MATCH(D389,Map!$A$2:$A$86,0),0)="","N/A",E389*INDEX(Map!$D$2:$D$86,MATCH(D389,Map!$A$2:$A$86,0),0))</f>
        <v>N/A</v>
      </c>
      <c r="AA389" t="str">
        <f>INDEX(Map!$E$2:$E$86,MATCH(D389,Map!$A$2:$A$86,0),0)</f>
        <v>Purchases</v>
      </c>
    </row>
    <row r="390" spans="1:27" x14ac:dyDescent="0.25">
      <c r="A390" s="1" t="s">
        <v>21</v>
      </c>
      <c r="B390" s="1" t="s">
        <v>111</v>
      </c>
      <c r="C390" s="1">
        <v>53</v>
      </c>
      <c r="D390" s="1" t="s">
        <v>76</v>
      </c>
      <c r="E390" s="1">
        <v>0</v>
      </c>
      <c r="F390" s="1">
        <v>0</v>
      </c>
      <c r="G390" s="1">
        <v>0</v>
      </c>
      <c r="H390" s="1">
        <v>0</v>
      </c>
      <c r="I390" s="1" t="s">
        <v>63</v>
      </c>
      <c r="J390" s="1" t="s">
        <v>63</v>
      </c>
      <c r="K390" s="1">
        <v>0</v>
      </c>
      <c r="L390" s="1">
        <v>0</v>
      </c>
      <c r="M390" s="1">
        <v>0</v>
      </c>
      <c r="N390" s="1" t="s">
        <v>63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3" t="str">
        <f t="shared" si="6"/>
        <v>2017Plan</v>
      </c>
      <c r="V390" s="2">
        <f>DATE(A390,INDEX(Map!$H$1:$H$12,MATCH(B390,Map!$G$1:$G$12,0),0),1)</f>
        <v>42491</v>
      </c>
      <c r="W390" t="str">
        <f>IF(AND(V390&gt;=Map!$K$2,V390&lt;=Map!$L$2),"Base",IF(AND(V390&gt;=Map!$K$3,V390&lt;=Map!$L$3),"Fcst","N/A"))</f>
        <v>N/A</v>
      </c>
      <c r="X390" t="str">
        <f>INDEX(Map!$B$2:$B$86,MATCH(D390,Map!$A$2:$A$86,0),0)</f>
        <v>N/A</v>
      </c>
      <c r="Y390" s="7" t="str">
        <f>IF(INDEX(Map!$C$2:$C$86,MATCH(D390,Map!$A$2:$A$86,0),0)="","N/A",E390*INDEX(Map!$C$2:$C$86,MATCH(D390,Map!$A$2:$A$86,0),0))</f>
        <v>N/A</v>
      </c>
      <c r="Z390" s="7" t="str">
        <f>IF(INDEX(Map!$D$2:$D$86,MATCH(D390,Map!$A$2:$A$86,0),0)="","N/A",E390*INDEX(Map!$D$2:$D$86,MATCH(D390,Map!$A$2:$A$86,0),0))</f>
        <v>N/A</v>
      </c>
      <c r="AA390" t="str">
        <f>INDEX(Map!$E$2:$E$86,MATCH(D390,Map!$A$2:$A$86,0),0)</f>
        <v>Purchases</v>
      </c>
    </row>
    <row r="391" spans="1:27" x14ac:dyDescent="0.25">
      <c r="A391" s="1" t="s">
        <v>21</v>
      </c>
      <c r="B391" s="1" t="s">
        <v>111</v>
      </c>
      <c r="C391" s="1">
        <v>54</v>
      </c>
      <c r="D391" s="1" t="s">
        <v>77</v>
      </c>
      <c r="E391" s="1">
        <v>0</v>
      </c>
      <c r="F391" s="1">
        <v>0</v>
      </c>
      <c r="G391" s="1">
        <v>0</v>
      </c>
      <c r="H391" s="1">
        <v>0</v>
      </c>
      <c r="I391" s="1" t="s">
        <v>63</v>
      </c>
      <c r="J391" s="1" t="s">
        <v>63</v>
      </c>
      <c r="K391" s="1">
        <v>0</v>
      </c>
      <c r="L391" s="1">
        <v>0</v>
      </c>
      <c r="M391" s="1">
        <v>0</v>
      </c>
      <c r="N391" s="1" t="s">
        <v>63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3" t="str">
        <f t="shared" si="6"/>
        <v>2017Plan</v>
      </c>
      <c r="V391" s="2">
        <f>DATE(A391,INDEX(Map!$H$1:$H$12,MATCH(B391,Map!$G$1:$G$12,0),0),1)</f>
        <v>42491</v>
      </c>
      <c r="W391" t="str">
        <f>IF(AND(V391&gt;=Map!$K$2,V391&lt;=Map!$L$2),"Base",IF(AND(V391&gt;=Map!$K$3,V391&lt;=Map!$L$3),"Fcst","N/A"))</f>
        <v>N/A</v>
      </c>
      <c r="X391" t="str">
        <f>INDEX(Map!$B$2:$B$86,MATCH(D391,Map!$A$2:$A$86,0),0)</f>
        <v>N/A</v>
      </c>
      <c r="Y391" s="7" t="str">
        <f>IF(INDEX(Map!$C$2:$C$86,MATCH(D391,Map!$A$2:$A$86,0),0)="","N/A",E391*INDEX(Map!$C$2:$C$86,MATCH(D391,Map!$A$2:$A$86,0),0))</f>
        <v>N/A</v>
      </c>
      <c r="Z391" s="7" t="str">
        <f>IF(INDEX(Map!$D$2:$D$86,MATCH(D391,Map!$A$2:$A$86,0),0)="","N/A",E391*INDEX(Map!$D$2:$D$86,MATCH(D391,Map!$A$2:$A$86,0),0))</f>
        <v>N/A</v>
      </c>
      <c r="AA391" t="str">
        <f>INDEX(Map!$E$2:$E$86,MATCH(D391,Map!$A$2:$A$86,0),0)</f>
        <v>Purchases</v>
      </c>
    </row>
    <row r="392" spans="1:27" x14ac:dyDescent="0.25">
      <c r="A392" s="1" t="s">
        <v>21</v>
      </c>
      <c r="B392" s="1" t="s">
        <v>111</v>
      </c>
      <c r="C392" s="1">
        <v>55</v>
      </c>
      <c r="D392" s="1" t="s">
        <v>78</v>
      </c>
      <c r="E392" s="1">
        <v>0</v>
      </c>
      <c r="F392" s="1">
        <v>0</v>
      </c>
      <c r="G392" s="1">
        <v>0</v>
      </c>
      <c r="H392" s="1">
        <v>0</v>
      </c>
      <c r="I392" s="1" t="s">
        <v>63</v>
      </c>
      <c r="J392" s="1" t="s">
        <v>63</v>
      </c>
      <c r="K392" s="1">
        <v>0</v>
      </c>
      <c r="L392" s="1">
        <v>0</v>
      </c>
      <c r="M392" s="1">
        <v>0</v>
      </c>
      <c r="N392" s="1" t="s">
        <v>63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3" t="str">
        <f t="shared" si="6"/>
        <v>2017Plan</v>
      </c>
      <c r="V392" s="2">
        <f>DATE(A392,INDEX(Map!$H$1:$H$12,MATCH(B392,Map!$G$1:$G$12,0),0),1)</f>
        <v>42491</v>
      </c>
      <c r="W392" t="str">
        <f>IF(AND(V392&gt;=Map!$K$2,V392&lt;=Map!$L$2),"Base",IF(AND(V392&gt;=Map!$K$3,V392&lt;=Map!$L$3),"Fcst","N/A"))</f>
        <v>N/A</v>
      </c>
      <c r="X392" t="str">
        <f>INDEX(Map!$B$2:$B$86,MATCH(D392,Map!$A$2:$A$86,0),0)</f>
        <v>N/A</v>
      </c>
      <c r="Y392" s="7" t="str">
        <f>IF(INDEX(Map!$C$2:$C$86,MATCH(D392,Map!$A$2:$A$86,0),0)="","N/A",E392*INDEX(Map!$C$2:$C$86,MATCH(D392,Map!$A$2:$A$86,0),0))</f>
        <v>N/A</v>
      </c>
      <c r="Z392" s="7" t="str">
        <f>IF(INDEX(Map!$D$2:$D$86,MATCH(D392,Map!$A$2:$A$86,0),0)="","N/A",E392*INDEX(Map!$D$2:$D$86,MATCH(D392,Map!$A$2:$A$86,0),0))</f>
        <v>N/A</v>
      </c>
      <c r="AA392" t="str">
        <f>INDEX(Map!$E$2:$E$86,MATCH(D392,Map!$A$2:$A$86,0),0)</f>
        <v>Purchases</v>
      </c>
    </row>
    <row r="393" spans="1:27" x14ac:dyDescent="0.25">
      <c r="A393" s="1" t="s">
        <v>21</v>
      </c>
      <c r="B393" s="1" t="s">
        <v>111</v>
      </c>
      <c r="C393" s="1">
        <v>56</v>
      </c>
      <c r="D393" s="1" t="s">
        <v>79</v>
      </c>
      <c r="E393" s="1">
        <v>1.6</v>
      </c>
      <c r="F393" s="1">
        <v>0</v>
      </c>
      <c r="G393" s="1">
        <v>12.5</v>
      </c>
      <c r="H393" s="1">
        <v>13</v>
      </c>
      <c r="I393" s="1" t="s">
        <v>63</v>
      </c>
      <c r="J393" s="1" t="s">
        <v>63</v>
      </c>
      <c r="K393" s="1">
        <v>31</v>
      </c>
      <c r="L393" s="1">
        <v>16.399999999999999</v>
      </c>
      <c r="M393" s="1">
        <v>25</v>
      </c>
      <c r="N393" s="1" t="s">
        <v>63</v>
      </c>
      <c r="O393" s="1">
        <v>0</v>
      </c>
      <c r="P393" s="1">
        <v>0</v>
      </c>
      <c r="Q393" s="1">
        <v>10</v>
      </c>
      <c r="R393" s="1">
        <v>22.78</v>
      </c>
      <c r="S393" s="1">
        <v>22.78</v>
      </c>
      <c r="T393" s="1">
        <v>35</v>
      </c>
      <c r="U393" s="3" t="str">
        <f t="shared" si="6"/>
        <v>2017Plan</v>
      </c>
      <c r="V393" s="2">
        <f>DATE(A393,INDEX(Map!$H$1:$H$12,MATCH(B393,Map!$G$1:$G$12,0),0),1)</f>
        <v>42491</v>
      </c>
      <c r="W393" t="str">
        <f>IF(AND(V393&gt;=Map!$K$2,V393&lt;=Map!$L$2),"Base",IF(AND(V393&gt;=Map!$K$3,V393&lt;=Map!$L$3),"Fcst","N/A"))</f>
        <v>N/A</v>
      </c>
      <c r="X393" t="str">
        <f>INDEX(Map!$B$2:$B$86,MATCH(D393,Map!$A$2:$A$86,0),0)</f>
        <v>N/A</v>
      </c>
      <c r="Y393" s="7" t="str">
        <f>IF(INDEX(Map!$C$2:$C$86,MATCH(D393,Map!$A$2:$A$86,0),0)="","N/A",E393*INDEX(Map!$C$2:$C$86,MATCH(D393,Map!$A$2:$A$86,0),0))</f>
        <v>N/A</v>
      </c>
      <c r="Z393" s="7" t="str">
        <f>IF(INDEX(Map!$D$2:$D$86,MATCH(D393,Map!$A$2:$A$86,0),0)="","N/A",E393*INDEX(Map!$D$2:$D$86,MATCH(D393,Map!$A$2:$A$86,0),0))</f>
        <v>N/A</v>
      </c>
      <c r="AA393" t="str">
        <f>INDEX(Map!$E$2:$E$86,MATCH(D393,Map!$A$2:$A$86,0),0)</f>
        <v>Purchases</v>
      </c>
    </row>
    <row r="394" spans="1:27" x14ac:dyDescent="0.25">
      <c r="A394" s="1" t="s">
        <v>21</v>
      </c>
      <c r="B394" s="1" t="s">
        <v>111</v>
      </c>
      <c r="C394" s="1">
        <v>57</v>
      </c>
      <c r="D394" s="1" t="s">
        <v>80</v>
      </c>
      <c r="E394" s="1">
        <v>1.4</v>
      </c>
      <c r="F394" s="1">
        <v>0</v>
      </c>
      <c r="G394" s="1">
        <v>11.3</v>
      </c>
      <c r="H394" s="1">
        <v>11</v>
      </c>
      <c r="I394" s="1" t="s">
        <v>63</v>
      </c>
      <c r="J394" s="1" t="s">
        <v>63</v>
      </c>
      <c r="K394" s="1">
        <v>28</v>
      </c>
      <c r="L394" s="1">
        <v>16.399999999999999</v>
      </c>
      <c r="M394" s="1">
        <v>23</v>
      </c>
      <c r="N394" s="1" t="s">
        <v>63</v>
      </c>
      <c r="O394" s="1">
        <v>0</v>
      </c>
      <c r="P394" s="1">
        <v>0</v>
      </c>
      <c r="Q394" s="1">
        <v>9</v>
      </c>
      <c r="R394" s="1">
        <v>22.82</v>
      </c>
      <c r="S394" s="1">
        <v>22.82</v>
      </c>
      <c r="T394" s="1">
        <v>32</v>
      </c>
      <c r="U394" s="3" t="str">
        <f t="shared" si="6"/>
        <v>2017Plan</v>
      </c>
      <c r="V394" s="2">
        <f>DATE(A394,INDEX(Map!$H$1:$H$12,MATCH(B394,Map!$G$1:$G$12,0),0),1)</f>
        <v>42491</v>
      </c>
      <c r="W394" t="str">
        <f>IF(AND(V394&gt;=Map!$K$2,V394&lt;=Map!$L$2),"Base",IF(AND(V394&gt;=Map!$K$3,V394&lt;=Map!$L$3),"Fcst","N/A"))</f>
        <v>N/A</v>
      </c>
      <c r="X394" t="str">
        <f>INDEX(Map!$B$2:$B$86,MATCH(D394,Map!$A$2:$A$86,0),0)</f>
        <v>N/A</v>
      </c>
      <c r="Y394" s="7" t="str">
        <f>IF(INDEX(Map!$C$2:$C$86,MATCH(D394,Map!$A$2:$A$86,0),0)="","N/A",E394*INDEX(Map!$C$2:$C$86,MATCH(D394,Map!$A$2:$A$86,0),0))</f>
        <v>N/A</v>
      </c>
      <c r="Z394" s="7" t="str">
        <f>IF(INDEX(Map!$D$2:$D$86,MATCH(D394,Map!$A$2:$A$86,0),0)="","N/A",E394*INDEX(Map!$D$2:$D$86,MATCH(D394,Map!$A$2:$A$86,0),0))</f>
        <v>N/A</v>
      </c>
      <c r="AA394" t="str">
        <f>INDEX(Map!$E$2:$E$86,MATCH(D394,Map!$A$2:$A$86,0),0)</f>
        <v>Purchases</v>
      </c>
    </row>
    <row r="395" spans="1:27" x14ac:dyDescent="0.25">
      <c r="A395" s="1" t="s">
        <v>21</v>
      </c>
      <c r="B395" s="1" t="s">
        <v>111</v>
      </c>
      <c r="C395" s="1">
        <v>58</v>
      </c>
      <c r="D395" s="1" t="s">
        <v>81</v>
      </c>
      <c r="E395" s="1">
        <v>1.2</v>
      </c>
      <c r="F395" s="1">
        <v>0</v>
      </c>
      <c r="G395" s="1">
        <v>9.6999999999999993</v>
      </c>
      <c r="H395" s="1">
        <v>8</v>
      </c>
      <c r="I395" s="1" t="s">
        <v>63</v>
      </c>
      <c r="J395" s="1" t="s">
        <v>63</v>
      </c>
      <c r="K395" s="1">
        <v>24</v>
      </c>
      <c r="L395" s="1">
        <v>16.3</v>
      </c>
      <c r="M395" s="1">
        <v>20</v>
      </c>
      <c r="N395" s="1" t="s">
        <v>63</v>
      </c>
      <c r="O395" s="1">
        <v>0</v>
      </c>
      <c r="P395" s="1">
        <v>0</v>
      </c>
      <c r="Q395" s="1">
        <v>8</v>
      </c>
      <c r="R395" s="1">
        <v>22.67</v>
      </c>
      <c r="S395" s="1">
        <v>22.67</v>
      </c>
      <c r="T395" s="1">
        <v>27</v>
      </c>
      <c r="U395" s="3" t="str">
        <f t="shared" si="6"/>
        <v>2017Plan</v>
      </c>
      <c r="V395" s="2">
        <f>DATE(A395,INDEX(Map!$H$1:$H$12,MATCH(B395,Map!$G$1:$G$12,0),0),1)</f>
        <v>42491</v>
      </c>
      <c r="W395" t="str">
        <f>IF(AND(V395&gt;=Map!$K$2,V395&lt;=Map!$L$2),"Base",IF(AND(V395&gt;=Map!$K$3,V395&lt;=Map!$L$3),"Fcst","N/A"))</f>
        <v>N/A</v>
      </c>
      <c r="X395" t="str">
        <f>INDEX(Map!$B$2:$B$86,MATCH(D395,Map!$A$2:$A$86,0),0)</f>
        <v>N/A</v>
      </c>
      <c r="Y395" s="7" t="str">
        <f>IF(INDEX(Map!$C$2:$C$86,MATCH(D395,Map!$A$2:$A$86,0),0)="","N/A",E395*INDEX(Map!$C$2:$C$86,MATCH(D395,Map!$A$2:$A$86,0),0))</f>
        <v>N/A</v>
      </c>
      <c r="Z395" s="7" t="str">
        <f>IF(INDEX(Map!$D$2:$D$86,MATCH(D395,Map!$A$2:$A$86,0),0)="","N/A",E395*INDEX(Map!$D$2:$D$86,MATCH(D395,Map!$A$2:$A$86,0),0))</f>
        <v>N/A</v>
      </c>
      <c r="AA395" t="str">
        <f>INDEX(Map!$E$2:$E$86,MATCH(D395,Map!$A$2:$A$86,0),0)</f>
        <v>Purchases</v>
      </c>
    </row>
    <row r="396" spans="1:27" x14ac:dyDescent="0.25">
      <c r="A396" s="1" t="s">
        <v>21</v>
      </c>
      <c r="B396" s="1" t="s">
        <v>111</v>
      </c>
      <c r="C396" s="1">
        <v>59</v>
      </c>
      <c r="D396" s="1" t="s">
        <v>82</v>
      </c>
      <c r="E396" s="1">
        <v>0.9</v>
      </c>
      <c r="F396" s="1">
        <v>0</v>
      </c>
      <c r="G396" s="1">
        <v>7.3</v>
      </c>
      <c r="H396" s="1">
        <v>5</v>
      </c>
      <c r="I396" s="1" t="s">
        <v>63</v>
      </c>
      <c r="J396" s="1" t="s">
        <v>63</v>
      </c>
      <c r="K396" s="1">
        <v>18</v>
      </c>
      <c r="L396" s="1">
        <v>15.6</v>
      </c>
      <c r="M396" s="1">
        <v>14</v>
      </c>
      <c r="N396" s="1" t="s">
        <v>63</v>
      </c>
      <c r="O396" s="1">
        <v>0</v>
      </c>
      <c r="P396" s="1">
        <v>0</v>
      </c>
      <c r="Q396" s="1">
        <v>6</v>
      </c>
      <c r="R396" s="1">
        <v>21.96</v>
      </c>
      <c r="S396" s="1">
        <v>21.96</v>
      </c>
      <c r="T396" s="1">
        <v>20</v>
      </c>
      <c r="U396" s="3" t="str">
        <f t="shared" si="6"/>
        <v>2017Plan</v>
      </c>
      <c r="V396" s="2">
        <f>DATE(A396,INDEX(Map!$H$1:$H$12,MATCH(B396,Map!$G$1:$G$12,0),0),1)</f>
        <v>42491</v>
      </c>
      <c r="W396" t="str">
        <f>IF(AND(V396&gt;=Map!$K$2,V396&lt;=Map!$L$2),"Base",IF(AND(V396&gt;=Map!$K$3,V396&lt;=Map!$L$3),"Fcst","N/A"))</f>
        <v>N/A</v>
      </c>
      <c r="X396" t="str">
        <f>INDEX(Map!$B$2:$B$86,MATCH(D396,Map!$A$2:$A$86,0),0)</f>
        <v>N/A</v>
      </c>
      <c r="Y396" s="7" t="str">
        <f>IF(INDEX(Map!$C$2:$C$86,MATCH(D396,Map!$A$2:$A$86,0),0)="","N/A",E396*INDEX(Map!$C$2:$C$86,MATCH(D396,Map!$A$2:$A$86,0),0))</f>
        <v>N/A</v>
      </c>
      <c r="Z396" s="7" t="str">
        <f>IF(INDEX(Map!$D$2:$D$86,MATCH(D396,Map!$A$2:$A$86,0),0)="","N/A",E396*INDEX(Map!$D$2:$D$86,MATCH(D396,Map!$A$2:$A$86,0),0))</f>
        <v>N/A</v>
      </c>
      <c r="AA396" t="str">
        <f>INDEX(Map!$E$2:$E$86,MATCH(D396,Map!$A$2:$A$86,0),0)</f>
        <v>Purchases</v>
      </c>
    </row>
    <row r="397" spans="1:27" x14ac:dyDescent="0.25">
      <c r="A397" s="1" t="s">
        <v>21</v>
      </c>
      <c r="B397" s="1" t="s">
        <v>111</v>
      </c>
      <c r="C397" s="1">
        <v>60</v>
      </c>
      <c r="D397" s="1" t="s">
        <v>83</v>
      </c>
      <c r="E397" s="1">
        <v>-17.7</v>
      </c>
      <c r="F397" s="1">
        <v>0</v>
      </c>
      <c r="G397" s="1">
        <v>12.6</v>
      </c>
      <c r="H397" s="1">
        <v>21</v>
      </c>
      <c r="I397" s="1" t="s">
        <v>63</v>
      </c>
      <c r="J397" s="1" t="s">
        <v>63</v>
      </c>
      <c r="K397" s="1">
        <v>171</v>
      </c>
      <c r="L397" s="1">
        <v>46.1</v>
      </c>
      <c r="M397" s="1">
        <v>-817</v>
      </c>
      <c r="N397" s="1" t="s">
        <v>63</v>
      </c>
      <c r="O397" s="1">
        <v>0</v>
      </c>
      <c r="P397" s="1">
        <v>0</v>
      </c>
      <c r="Q397" s="1">
        <v>158</v>
      </c>
      <c r="R397" s="1">
        <v>37.19</v>
      </c>
      <c r="S397" s="1">
        <v>37.19</v>
      </c>
      <c r="T397" s="1">
        <v>-660</v>
      </c>
      <c r="U397" s="3" t="str">
        <f t="shared" si="6"/>
        <v>2017Plan</v>
      </c>
      <c r="V397" s="2">
        <f>DATE(A397,INDEX(Map!$H$1:$H$12,MATCH(B397,Map!$G$1:$G$12,0),0),1)</f>
        <v>42491</v>
      </c>
      <c r="W397" t="str">
        <f>IF(AND(V397&gt;=Map!$K$2,V397&lt;=Map!$L$2),"Base",IF(AND(V397&gt;=Map!$K$3,V397&lt;=Map!$L$3),"Fcst","N/A"))</f>
        <v>N/A</v>
      </c>
      <c r="X397" t="str">
        <f>INDEX(Map!$B$2:$B$86,MATCH(D397,Map!$A$2:$A$86,0),0)</f>
        <v>N/A</v>
      </c>
      <c r="Y397" s="7" t="str">
        <f>IF(INDEX(Map!$C$2:$C$86,MATCH(D397,Map!$A$2:$A$86,0),0)="","N/A",E397*INDEX(Map!$C$2:$C$86,MATCH(D397,Map!$A$2:$A$86,0),0))</f>
        <v>N/A</v>
      </c>
      <c r="Z397" s="7" t="str">
        <f>IF(INDEX(Map!$D$2:$D$86,MATCH(D397,Map!$A$2:$A$86,0),0)="","N/A",E397*INDEX(Map!$D$2:$D$86,MATCH(D397,Map!$A$2:$A$86,0),0))</f>
        <v>N/A</v>
      </c>
      <c r="AA397" t="str">
        <f>INDEX(Map!$E$2:$E$86,MATCH(D397,Map!$A$2:$A$86,0),0)</f>
        <v>Sales</v>
      </c>
    </row>
    <row r="398" spans="1:27" x14ac:dyDescent="0.25">
      <c r="A398" s="1" t="s">
        <v>21</v>
      </c>
      <c r="B398" s="1" t="s">
        <v>111</v>
      </c>
      <c r="C398" s="1">
        <v>61</v>
      </c>
      <c r="D398" s="1" t="s">
        <v>84</v>
      </c>
      <c r="E398" s="1">
        <v>0</v>
      </c>
      <c r="F398" s="1">
        <v>0</v>
      </c>
      <c r="G398" s="1">
        <v>0</v>
      </c>
      <c r="H398" s="1">
        <v>21</v>
      </c>
      <c r="I398" s="1" t="s">
        <v>63</v>
      </c>
      <c r="J398" s="1" t="s">
        <v>63</v>
      </c>
      <c r="K398" s="1">
        <v>118</v>
      </c>
      <c r="L398" s="1">
        <v>0</v>
      </c>
      <c r="M398" s="1">
        <v>0</v>
      </c>
      <c r="N398" s="1" t="s">
        <v>63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3" t="str">
        <f t="shared" si="6"/>
        <v>2017Plan</v>
      </c>
      <c r="V398" s="2">
        <f>DATE(A398,INDEX(Map!$H$1:$H$12,MATCH(B398,Map!$G$1:$G$12,0),0),1)</f>
        <v>42491</v>
      </c>
      <c r="W398" t="str">
        <f>IF(AND(V398&gt;=Map!$K$2,V398&lt;=Map!$L$2),"Base",IF(AND(V398&gt;=Map!$K$3,V398&lt;=Map!$L$3),"Fcst","N/A"))</f>
        <v>N/A</v>
      </c>
      <c r="X398" t="str">
        <f>INDEX(Map!$B$2:$B$86,MATCH(D398,Map!$A$2:$A$86,0),0)</f>
        <v>N/A</v>
      </c>
      <c r="Y398" s="7" t="str">
        <f>IF(INDEX(Map!$C$2:$C$86,MATCH(D398,Map!$A$2:$A$86,0),0)="","N/A",E398*INDEX(Map!$C$2:$C$86,MATCH(D398,Map!$A$2:$A$86,0),0))</f>
        <v>N/A</v>
      </c>
      <c r="Z398" s="7" t="str">
        <f>IF(INDEX(Map!$D$2:$D$86,MATCH(D398,Map!$A$2:$A$86,0),0)="","N/A",E398*INDEX(Map!$D$2:$D$86,MATCH(D398,Map!$A$2:$A$86,0),0))</f>
        <v>N/A</v>
      </c>
      <c r="AA398" t="str">
        <f>INDEX(Map!$E$2:$E$86,MATCH(D398,Map!$A$2:$A$86,0),0)</f>
        <v>Sales</v>
      </c>
    </row>
    <row r="399" spans="1:27" x14ac:dyDescent="0.25">
      <c r="A399" s="1" t="s">
        <v>21</v>
      </c>
      <c r="B399" s="1" t="s">
        <v>111</v>
      </c>
      <c r="C399" s="1">
        <v>62</v>
      </c>
      <c r="D399" s="1" t="s">
        <v>85</v>
      </c>
      <c r="E399" s="1">
        <v>-1</v>
      </c>
      <c r="F399" s="1">
        <v>0</v>
      </c>
      <c r="G399" s="1">
        <v>4.3</v>
      </c>
      <c r="H399" s="1">
        <v>1</v>
      </c>
      <c r="I399" s="1" t="s">
        <v>63</v>
      </c>
      <c r="J399" s="1" t="s">
        <v>63</v>
      </c>
      <c r="K399" s="1">
        <v>9</v>
      </c>
      <c r="L399" s="1">
        <v>34.1</v>
      </c>
      <c r="M399" s="1">
        <v>-33</v>
      </c>
      <c r="N399" s="1" t="s">
        <v>63</v>
      </c>
      <c r="O399" s="1">
        <v>0</v>
      </c>
      <c r="P399" s="1">
        <v>0</v>
      </c>
      <c r="Q399" s="1">
        <v>7</v>
      </c>
      <c r="R399" s="1">
        <v>26.89</v>
      </c>
      <c r="S399" s="1">
        <v>26.89</v>
      </c>
      <c r="T399" s="1">
        <v>-26</v>
      </c>
      <c r="U399" s="3" t="str">
        <f t="shared" si="6"/>
        <v>2017Plan</v>
      </c>
      <c r="V399" s="2">
        <f>DATE(A399,INDEX(Map!$H$1:$H$12,MATCH(B399,Map!$G$1:$G$12,0),0),1)</f>
        <v>42491</v>
      </c>
      <c r="W399" t="str">
        <f>IF(AND(V399&gt;=Map!$K$2,V399&lt;=Map!$L$2),"Base",IF(AND(V399&gt;=Map!$K$3,V399&lt;=Map!$L$3),"Fcst","N/A"))</f>
        <v>N/A</v>
      </c>
      <c r="X399" t="str">
        <f>INDEX(Map!$B$2:$B$86,MATCH(D399,Map!$A$2:$A$86,0),0)</f>
        <v>N/A</v>
      </c>
      <c r="Y399" s="7" t="str">
        <f>IF(INDEX(Map!$C$2:$C$86,MATCH(D399,Map!$A$2:$A$86,0),0)="","N/A",E399*INDEX(Map!$C$2:$C$86,MATCH(D399,Map!$A$2:$A$86,0),0))</f>
        <v>N/A</v>
      </c>
      <c r="Z399" s="7" t="str">
        <f>IF(INDEX(Map!$D$2:$D$86,MATCH(D399,Map!$A$2:$A$86,0),0)="","N/A",E399*INDEX(Map!$D$2:$D$86,MATCH(D399,Map!$A$2:$A$86,0),0))</f>
        <v>N/A</v>
      </c>
      <c r="AA399" t="str">
        <f>INDEX(Map!$E$2:$E$86,MATCH(D399,Map!$A$2:$A$86,0),0)</f>
        <v>Sales</v>
      </c>
    </row>
    <row r="400" spans="1:27" x14ac:dyDescent="0.25">
      <c r="A400" s="1" t="s">
        <v>21</v>
      </c>
      <c r="B400" s="1" t="s">
        <v>111</v>
      </c>
      <c r="C400" s="1">
        <v>63</v>
      </c>
      <c r="D400" s="1" t="s">
        <v>86</v>
      </c>
      <c r="E400" s="1">
        <v>-1.7</v>
      </c>
      <c r="F400" s="1">
        <v>0</v>
      </c>
      <c r="G400" s="1">
        <v>6.1</v>
      </c>
      <c r="H400" s="1">
        <v>2</v>
      </c>
      <c r="I400" s="1" t="s">
        <v>63</v>
      </c>
      <c r="J400" s="1" t="s">
        <v>63</v>
      </c>
      <c r="K400" s="1">
        <v>20</v>
      </c>
      <c r="L400" s="1">
        <v>34</v>
      </c>
      <c r="M400" s="1">
        <v>-58</v>
      </c>
      <c r="N400" s="1" t="s">
        <v>63</v>
      </c>
      <c r="O400" s="1">
        <v>0</v>
      </c>
      <c r="P400" s="1">
        <v>0</v>
      </c>
      <c r="Q400" s="1">
        <v>12</v>
      </c>
      <c r="R400" s="1">
        <v>26.79</v>
      </c>
      <c r="S400" s="1">
        <v>26.79</v>
      </c>
      <c r="T400" s="1">
        <v>-46</v>
      </c>
      <c r="U400" s="3" t="str">
        <f t="shared" si="6"/>
        <v>2017Plan</v>
      </c>
      <c r="V400" s="2">
        <f>DATE(A400,INDEX(Map!$H$1:$H$12,MATCH(B400,Map!$G$1:$G$12,0),0),1)</f>
        <v>42491</v>
      </c>
      <c r="W400" t="str">
        <f>IF(AND(V400&gt;=Map!$K$2,V400&lt;=Map!$L$2),"Base",IF(AND(V400&gt;=Map!$K$3,V400&lt;=Map!$L$3),"Fcst","N/A"))</f>
        <v>N/A</v>
      </c>
      <c r="X400" t="str">
        <f>INDEX(Map!$B$2:$B$86,MATCH(D400,Map!$A$2:$A$86,0),0)</f>
        <v>N/A</v>
      </c>
      <c r="Y400" s="7" t="str">
        <f>IF(INDEX(Map!$C$2:$C$86,MATCH(D400,Map!$A$2:$A$86,0),0)="","N/A",E400*INDEX(Map!$C$2:$C$86,MATCH(D400,Map!$A$2:$A$86,0),0))</f>
        <v>N/A</v>
      </c>
      <c r="Z400" s="7" t="str">
        <f>IF(INDEX(Map!$D$2:$D$86,MATCH(D400,Map!$A$2:$A$86,0),0)="","N/A",E400*INDEX(Map!$D$2:$D$86,MATCH(D400,Map!$A$2:$A$86,0),0))</f>
        <v>N/A</v>
      </c>
      <c r="AA400" t="str">
        <f>INDEX(Map!$E$2:$E$86,MATCH(D400,Map!$A$2:$A$86,0),0)</f>
        <v>Sales</v>
      </c>
    </row>
    <row r="401" spans="1:27" x14ac:dyDescent="0.25">
      <c r="A401" s="1" t="s">
        <v>21</v>
      </c>
      <c r="B401" s="1" t="s">
        <v>111</v>
      </c>
      <c r="C401" s="1">
        <v>64</v>
      </c>
      <c r="D401" s="1" t="s">
        <v>87</v>
      </c>
      <c r="E401" s="1">
        <v>0</v>
      </c>
      <c r="F401" s="1">
        <v>0</v>
      </c>
      <c r="G401" s="1">
        <v>0</v>
      </c>
      <c r="H401" s="1">
        <v>0</v>
      </c>
      <c r="I401" s="1" t="s">
        <v>63</v>
      </c>
      <c r="J401" s="1" t="s">
        <v>63</v>
      </c>
      <c r="K401" s="1">
        <v>0</v>
      </c>
      <c r="L401" s="1">
        <v>0</v>
      </c>
      <c r="M401" s="1">
        <v>0</v>
      </c>
      <c r="N401" s="1" t="s">
        <v>63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3" t="str">
        <f t="shared" si="6"/>
        <v>2017Plan</v>
      </c>
      <c r="V401" s="2">
        <f>DATE(A401,INDEX(Map!$H$1:$H$12,MATCH(B401,Map!$G$1:$G$12,0),0),1)</f>
        <v>42491</v>
      </c>
      <c r="W401" t="str">
        <f>IF(AND(V401&gt;=Map!$K$2,V401&lt;=Map!$L$2),"Base",IF(AND(V401&gt;=Map!$K$3,V401&lt;=Map!$L$3),"Fcst","N/A"))</f>
        <v>N/A</v>
      </c>
      <c r="X401" t="str">
        <f>INDEX(Map!$B$2:$B$86,MATCH(D401,Map!$A$2:$A$86,0),0)</f>
        <v>N/A</v>
      </c>
      <c r="Y401" s="7" t="str">
        <f>IF(INDEX(Map!$C$2:$C$86,MATCH(D401,Map!$A$2:$A$86,0),0)="","N/A",E401*INDEX(Map!$C$2:$C$86,MATCH(D401,Map!$A$2:$A$86,0),0))</f>
        <v>N/A</v>
      </c>
      <c r="Z401" s="7" t="str">
        <f>IF(INDEX(Map!$D$2:$D$86,MATCH(D401,Map!$A$2:$A$86,0),0)="","N/A",E401*INDEX(Map!$D$2:$D$86,MATCH(D401,Map!$A$2:$A$86,0),0))</f>
        <v>N/A</v>
      </c>
      <c r="AA401" t="str">
        <f>INDEX(Map!$E$2:$E$86,MATCH(D401,Map!$A$2:$A$86,0),0)</f>
        <v>Sales</v>
      </c>
    </row>
    <row r="402" spans="1:27" x14ac:dyDescent="0.25">
      <c r="A402" s="1" t="s">
        <v>21</v>
      </c>
      <c r="B402" s="1" t="s">
        <v>111</v>
      </c>
      <c r="C402" s="1">
        <v>65</v>
      </c>
      <c r="D402" s="1" t="s">
        <v>88</v>
      </c>
      <c r="E402" s="1">
        <v>0</v>
      </c>
      <c r="F402" s="1">
        <v>0</v>
      </c>
      <c r="G402" s="1">
        <v>0</v>
      </c>
      <c r="H402" s="1">
        <v>0</v>
      </c>
      <c r="I402" s="1" t="s">
        <v>63</v>
      </c>
      <c r="J402" s="1" t="s">
        <v>63</v>
      </c>
      <c r="K402" s="1">
        <v>0</v>
      </c>
      <c r="L402" s="1">
        <v>0</v>
      </c>
      <c r="M402" s="1">
        <v>0</v>
      </c>
      <c r="N402" s="1" t="s">
        <v>63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3" t="str">
        <f t="shared" si="6"/>
        <v>2017Plan</v>
      </c>
      <c r="V402" s="2">
        <f>DATE(A402,INDEX(Map!$H$1:$H$12,MATCH(B402,Map!$G$1:$G$12,0),0),1)</f>
        <v>42491</v>
      </c>
      <c r="W402" t="str">
        <f>IF(AND(V402&gt;=Map!$K$2,V402&lt;=Map!$L$2),"Base",IF(AND(V402&gt;=Map!$K$3,V402&lt;=Map!$L$3),"Fcst","N/A"))</f>
        <v>N/A</v>
      </c>
      <c r="X402" t="str">
        <f>INDEX(Map!$B$2:$B$86,MATCH(D402,Map!$A$2:$A$86,0),0)</f>
        <v>N/A</v>
      </c>
      <c r="Y402" s="7" t="str">
        <f>IF(INDEX(Map!$C$2:$C$86,MATCH(D402,Map!$A$2:$A$86,0),0)="","N/A",E402*INDEX(Map!$C$2:$C$86,MATCH(D402,Map!$A$2:$A$86,0),0))</f>
        <v>N/A</v>
      </c>
      <c r="Z402" s="7" t="str">
        <f>IF(INDEX(Map!$D$2:$D$86,MATCH(D402,Map!$A$2:$A$86,0),0)="","N/A",E402*INDEX(Map!$D$2:$D$86,MATCH(D402,Map!$A$2:$A$86,0),0))</f>
        <v>N/A</v>
      </c>
      <c r="AA402" t="str">
        <f>INDEX(Map!$E$2:$E$86,MATCH(D402,Map!$A$2:$A$86,0),0)</f>
        <v>Sales</v>
      </c>
    </row>
    <row r="403" spans="1:27" x14ac:dyDescent="0.25">
      <c r="A403" s="1" t="s">
        <v>21</v>
      </c>
      <c r="B403" s="1" t="s">
        <v>111</v>
      </c>
      <c r="C403" s="1">
        <v>66</v>
      </c>
      <c r="D403" s="1" t="s">
        <v>89</v>
      </c>
      <c r="E403" s="1">
        <v>0</v>
      </c>
      <c r="F403" s="1">
        <v>0</v>
      </c>
      <c r="G403" s="1">
        <v>0</v>
      </c>
      <c r="H403" s="1">
        <v>0</v>
      </c>
      <c r="I403" s="1" t="s">
        <v>63</v>
      </c>
      <c r="J403" s="1" t="s">
        <v>63</v>
      </c>
      <c r="K403" s="1">
        <v>0</v>
      </c>
      <c r="L403" s="1">
        <v>0</v>
      </c>
      <c r="M403" s="1">
        <v>0</v>
      </c>
      <c r="N403" s="1" t="s">
        <v>63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3" t="str">
        <f t="shared" si="6"/>
        <v>2017Plan</v>
      </c>
      <c r="V403" s="2">
        <f>DATE(A403,INDEX(Map!$H$1:$H$12,MATCH(B403,Map!$G$1:$G$12,0),0),1)</f>
        <v>42491</v>
      </c>
      <c r="W403" t="str">
        <f>IF(AND(V403&gt;=Map!$K$2,V403&lt;=Map!$L$2),"Base",IF(AND(V403&gt;=Map!$K$3,V403&lt;=Map!$L$3),"Fcst","N/A"))</f>
        <v>N/A</v>
      </c>
      <c r="X403" t="str">
        <f>INDEX(Map!$B$2:$B$86,MATCH(D403,Map!$A$2:$A$86,0),0)</f>
        <v>N/A</v>
      </c>
      <c r="Y403" s="7" t="str">
        <f>IF(INDEX(Map!$C$2:$C$86,MATCH(D403,Map!$A$2:$A$86,0),0)="","N/A",E403*INDEX(Map!$C$2:$C$86,MATCH(D403,Map!$A$2:$A$86,0),0))</f>
        <v>N/A</v>
      </c>
      <c r="Z403" s="7" t="str">
        <f>IF(INDEX(Map!$D$2:$D$86,MATCH(D403,Map!$A$2:$A$86,0),0)="","N/A",E403*INDEX(Map!$D$2:$D$86,MATCH(D403,Map!$A$2:$A$86,0),0))</f>
        <v>N/A</v>
      </c>
      <c r="AA403" t="str">
        <f>INDEX(Map!$E$2:$E$86,MATCH(D403,Map!$A$2:$A$86,0),0)</f>
        <v>Sales</v>
      </c>
    </row>
    <row r="404" spans="1:27" x14ac:dyDescent="0.25">
      <c r="A404" s="1" t="s">
        <v>21</v>
      </c>
      <c r="B404" s="1" t="s">
        <v>111</v>
      </c>
      <c r="C404" s="1">
        <v>67</v>
      </c>
      <c r="D404" s="1" t="s">
        <v>90</v>
      </c>
      <c r="E404" s="1">
        <v>0</v>
      </c>
      <c r="F404" s="1">
        <v>0</v>
      </c>
      <c r="G404" s="1">
        <v>0</v>
      </c>
      <c r="H404" s="1">
        <v>0</v>
      </c>
      <c r="I404" s="1" t="s">
        <v>63</v>
      </c>
      <c r="J404" s="1" t="s">
        <v>63</v>
      </c>
      <c r="K404" s="1">
        <v>0</v>
      </c>
      <c r="L404" s="1">
        <v>0</v>
      </c>
      <c r="M404" s="1">
        <v>0</v>
      </c>
      <c r="N404" s="1" t="s">
        <v>63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3" t="str">
        <f t="shared" si="6"/>
        <v>2017Plan</v>
      </c>
      <c r="V404" s="2">
        <f>DATE(A404,INDEX(Map!$H$1:$H$12,MATCH(B404,Map!$G$1:$G$12,0),0),1)</f>
        <v>42491</v>
      </c>
      <c r="W404" t="str">
        <f>IF(AND(V404&gt;=Map!$K$2,V404&lt;=Map!$L$2),"Base",IF(AND(V404&gt;=Map!$K$3,V404&lt;=Map!$L$3),"Fcst","N/A"))</f>
        <v>N/A</v>
      </c>
      <c r="X404" t="str">
        <f>INDEX(Map!$B$2:$B$86,MATCH(D404,Map!$A$2:$A$86,0),0)</f>
        <v>N/A</v>
      </c>
      <c r="Y404" s="7" t="str">
        <f>IF(INDEX(Map!$C$2:$C$86,MATCH(D404,Map!$A$2:$A$86,0),0)="","N/A",E404*INDEX(Map!$C$2:$C$86,MATCH(D404,Map!$A$2:$A$86,0),0))</f>
        <v>N/A</v>
      </c>
      <c r="Z404" s="7" t="str">
        <f>IF(INDEX(Map!$D$2:$D$86,MATCH(D404,Map!$A$2:$A$86,0),0)="","N/A",E404*INDEX(Map!$D$2:$D$86,MATCH(D404,Map!$A$2:$A$86,0),0))</f>
        <v>N/A</v>
      </c>
      <c r="AA404" t="str">
        <f>INDEX(Map!$E$2:$E$86,MATCH(D404,Map!$A$2:$A$86,0),0)</f>
        <v>Sales</v>
      </c>
    </row>
    <row r="405" spans="1:27" x14ac:dyDescent="0.25">
      <c r="A405" s="1" t="s">
        <v>21</v>
      </c>
      <c r="B405" s="1" t="s">
        <v>111</v>
      </c>
      <c r="C405" s="1">
        <v>68</v>
      </c>
      <c r="D405" s="1" t="s">
        <v>91</v>
      </c>
      <c r="E405" s="1">
        <v>0</v>
      </c>
      <c r="F405" s="1">
        <v>0</v>
      </c>
      <c r="G405" s="1">
        <v>0</v>
      </c>
      <c r="H405" s="1">
        <v>0</v>
      </c>
      <c r="I405" s="1" t="s">
        <v>63</v>
      </c>
      <c r="J405" s="1" t="s">
        <v>63</v>
      </c>
      <c r="K405" s="1">
        <v>0</v>
      </c>
      <c r="L405" s="1">
        <v>0</v>
      </c>
      <c r="M405" s="1">
        <v>0</v>
      </c>
      <c r="N405" s="1" t="s">
        <v>63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3" t="str">
        <f t="shared" si="6"/>
        <v>2017Plan</v>
      </c>
      <c r="V405" s="2">
        <f>DATE(A405,INDEX(Map!$H$1:$H$12,MATCH(B405,Map!$G$1:$G$12,0),0),1)</f>
        <v>42491</v>
      </c>
      <c r="W405" t="str">
        <f>IF(AND(V405&gt;=Map!$K$2,V405&lt;=Map!$L$2),"Base",IF(AND(V405&gt;=Map!$K$3,V405&lt;=Map!$L$3),"Fcst","N/A"))</f>
        <v>N/A</v>
      </c>
      <c r="X405" t="str">
        <f>INDEX(Map!$B$2:$B$86,MATCH(D405,Map!$A$2:$A$86,0),0)</f>
        <v>N/A</v>
      </c>
      <c r="Y405" s="7" t="str">
        <f>IF(INDEX(Map!$C$2:$C$86,MATCH(D405,Map!$A$2:$A$86,0),0)="","N/A",E405*INDEX(Map!$C$2:$C$86,MATCH(D405,Map!$A$2:$A$86,0),0))</f>
        <v>N/A</v>
      </c>
      <c r="Z405" s="7" t="str">
        <f>IF(INDEX(Map!$D$2:$D$86,MATCH(D405,Map!$A$2:$A$86,0),0)="","N/A",E405*INDEX(Map!$D$2:$D$86,MATCH(D405,Map!$A$2:$A$86,0),0))</f>
        <v>N/A</v>
      </c>
      <c r="AA405" t="str">
        <f>INDEX(Map!$E$2:$E$86,MATCH(D405,Map!$A$2:$A$86,0),0)</f>
        <v>CSR</v>
      </c>
    </row>
    <row r="406" spans="1:27" x14ac:dyDescent="0.25">
      <c r="A406" s="1" t="s">
        <v>21</v>
      </c>
      <c r="B406" s="1" t="s">
        <v>111</v>
      </c>
      <c r="C406" s="1">
        <v>69</v>
      </c>
      <c r="D406" s="1" t="s">
        <v>92</v>
      </c>
      <c r="E406" s="1">
        <v>0</v>
      </c>
      <c r="F406" s="1">
        <v>0</v>
      </c>
      <c r="G406" s="1">
        <v>0</v>
      </c>
      <c r="H406" s="1">
        <v>0</v>
      </c>
      <c r="I406" s="1" t="s">
        <v>63</v>
      </c>
      <c r="J406" s="1" t="s">
        <v>63</v>
      </c>
      <c r="K406" s="1">
        <v>0</v>
      </c>
      <c r="L406" s="1">
        <v>0</v>
      </c>
      <c r="M406" s="1">
        <v>0</v>
      </c>
      <c r="N406" s="1" t="s">
        <v>63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3" t="str">
        <f t="shared" si="6"/>
        <v>2017Plan</v>
      </c>
      <c r="V406" s="2">
        <f>DATE(A406,INDEX(Map!$H$1:$H$12,MATCH(B406,Map!$G$1:$G$12,0),0),1)</f>
        <v>42491</v>
      </c>
      <c r="W406" t="str">
        <f>IF(AND(V406&gt;=Map!$K$2,V406&lt;=Map!$L$2),"Base",IF(AND(V406&gt;=Map!$K$3,V406&lt;=Map!$L$3),"Fcst","N/A"))</f>
        <v>N/A</v>
      </c>
      <c r="X406" t="str">
        <f>INDEX(Map!$B$2:$B$86,MATCH(D406,Map!$A$2:$A$86,0),0)</f>
        <v>N/A</v>
      </c>
      <c r="Y406" s="7" t="str">
        <f>IF(INDEX(Map!$C$2:$C$86,MATCH(D406,Map!$A$2:$A$86,0),0)="","N/A",E406*INDEX(Map!$C$2:$C$86,MATCH(D406,Map!$A$2:$A$86,0),0))</f>
        <v>N/A</v>
      </c>
      <c r="Z406" s="7" t="str">
        <f>IF(INDEX(Map!$D$2:$D$86,MATCH(D406,Map!$A$2:$A$86,0),0)="","N/A",E406*INDEX(Map!$D$2:$D$86,MATCH(D406,Map!$A$2:$A$86,0),0))</f>
        <v>N/A</v>
      </c>
      <c r="AA406" t="str">
        <f>INDEX(Map!$E$2:$E$86,MATCH(D406,Map!$A$2:$A$86,0),0)</f>
        <v>CSR</v>
      </c>
    </row>
    <row r="407" spans="1:27" x14ac:dyDescent="0.25">
      <c r="A407" s="1" t="s">
        <v>21</v>
      </c>
      <c r="B407" s="1" t="s">
        <v>111</v>
      </c>
      <c r="C407" s="1">
        <v>70</v>
      </c>
      <c r="D407" s="1" t="s">
        <v>93</v>
      </c>
      <c r="E407" s="1">
        <v>0</v>
      </c>
      <c r="F407" s="1">
        <v>0</v>
      </c>
      <c r="G407" s="1">
        <v>0</v>
      </c>
      <c r="H407" s="1">
        <v>0</v>
      </c>
      <c r="I407" s="1" t="s">
        <v>63</v>
      </c>
      <c r="J407" s="1" t="s">
        <v>63</v>
      </c>
      <c r="K407" s="1">
        <v>0</v>
      </c>
      <c r="L407" s="1">
        <v>0</v>
      </c>
      <c r="M407" s="1">
        <v>0</v>
      </c>
      <c r="N407" s="1" t="s">
        <v>63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3" t="str">
        <f t="shared" si="6"/>
        <v>2017Plan</v>
      </c>
      <c r="V407" s="2">
        <f>DATE(A407,INDEX(Map!$H$1:$H$12,MATCH(B407,Map!$G$1:$G$12,0),0),1)</f>
        <v>42491</v>
      </c>
      <c r="W407" t="str">
        <f>IF(AND(V407&gt;=Map!$K$2,V407&lt;=Map!$L$2),"Base",IF(AND(V407&gt;=Map!$K$3,V407&lt;=Map!$L$3),"Fcst","N/A"))</f>
        <v>N/A</v>
      </c>
      <c r="X407" t="str">
        <f>INDEX(Map!$B$2:$B$86,MATCH(D407,Map!$A$2:$A$86,0),0)</f>
        <v>N/A</v>
      </c>
      <c r="Y407" s="7" t="str">
        <f>IF(INDEX(Map!$C$2:$C$86,MATCH(D407,Map!$A$2:$A$86,0),0)="","N/A",E407*INDEX(Map!$C$2:$C$86,MATCH(D407,Map!$A$2:$A$86,0),0))</f>
        <v>N/A</v>
      </c>
      <c r="Z407" s="7" t="str">
        <f>IF(INDEX(Map!$D$2:$D$86,MATCH(D407,Map!$A$2:$A$86,0),0)="","N/A",E407*INDEX(Map!$D$2:$D$86,MATCH(D407,Map!$A$2:$A$86,0),0))</f>
        <v>N/A</v>
      </c>
      <c r="AA407" t="str">
        <f>INDEX(Map!$E$2:$E$86,MATCH(D407,Map!$A$2:$A$86,0),0)</f>
        <v>CSR</v>
      </c>
    </row>
    <row r="408" spans="1:27" x14ac:dyDescent="0.25">
      <c r="A408" s="1" t="s">
        <v>21</v>
      </c>
      <c r="B408" s="1" t="s">
        <v>111</v>
      </c>
      <c r="C408" s="1">
        <v>71</v>
      </c>
      <c r="D408" s="1" t="s">
        <v>94</v>
      </c>
      <c r="E408" s="1">
        <v>0</v>
      </c>
      <c r="F408" s="1">
        <v>0</v>
      </c>
      <c r="G408" s="1">
        <v>0</v>
      </c>
      <c r="H408" s="1">
        <v>0</v>
      </c>
      <c r="I408" s="1" t="s">
        <v>63</v>
      </c>
      <c r="J408" s="1" t="s">
        <v>63</v>
      </c>
      <c r="K408" s="1">
        <v>0</v>
      </c>
      <c r="L408" s="1">
        <v>0</v>
      </c>
      <c r="M408" s="1">
        <v>0</v>
      </c>
      <c r="N408" s="1" t="s">
        <v>63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3" t="str">
        <f t="shared" si="6"/>
        <v>2017Plan</v>
      </c>
      <c r="V408" s="2">
        <f>DATE(A408,INDEX(Map!$H$1:$H$12,MATCH(B408,Map!$G$1:$G$12,0),0),1)</f>
        <v>42491</v>
      </c>
      <c r="W408" t="str">
        <f>IF(AND(V408&gt;=Map!$K$2,V408&lt;=Map!$L$2),"Base",IF(AND(V408&gt;=Map!$K$3,V408&lt;=Map!$L$3),"Fcst","N/A"))</f>
        <v>N/A</v>
      </c>
      <c r="X408" t="str">
        <f>INDEX(Map!$B$2:$B$86,MATCH(D408,Map!$A$2:$A$86,0),0)</f>
        <v>N/A</v>
      </c>
      <c r="Y408" s="7" t="str">
        <f>IF(INDEX(Map!$C$2:$C$86,MATCH(D408,Map!$A$2:$A$86,0),0)="","N/A",E408*INDEX(Map!$C$2:$C$86,MATCH(D408,Map!$A$2:$A$86,0),0))</f>
        <v>N/A</v>
      </c>
      <c r="Z408" s="7" t="str">
        <f>IF(INDEX(Map!$D$2:$D$86,MATCH(D408,Map!$A$2:$A$86,0),0)="","N/A",E408*INDEX(Map!$D$2:$D$86,MATCH(D408,Map!$A$2:$A$86,0),0))</f>
        <v>N/A</v>
      </c>
      <c r="AA408" t="str">
        <f>INDEX(Map!$E$2:$E$86,MATCH(D408,Map!$A$2:$A$86,0),0)</f>
        <v>CSR</v>
      </c>
    </row>
    <row r="409" spans="1:27" x14ac:dyDescent="0.25">
      <c r="A409" s="1" t="s">
        <v>21</v>
      </c>
      <c r="B409" s="1" t="s">
        <v>111</v>
      </c>
      <c r="C409" s="1">
        <v>72</v>
      </c>
      <c r="D409" s="1" t="s">
        <v>95</v>
      </c>
      <c r="E409" s="1">
        <v>0</v>
      </c>
      <c r="F409" s="1">
        <v>0</v>
      </c>
      <c r="G409" s="1">
        <v>0</v>
      </c>
      <c r="H409" s="1">
        <v>0</v>
      </c>
      <c r="I409" s="1" t="s">
        <v>63</v>
      </c>
      <c r="J409" s="1" t="s">
        <v>63</v>
      </c>
      <c r="K409" s="1">
        <v>0</v>
      </c>
      <c r="L409" s="1">
        <v>0</v>
      </c>
      <c r="M409" s="1">
        <v>0</v>
      </c>
      <c r="N409" s="1" t="s">
        <v>63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3" t="str">
        <f t="shared" si="6"/>
        <v>2017Plan</v>
      </c>
      <c r="V409" s="2">
        <f>DATE(A409,INDEX(Map!$H$1:$H$12,MATCH(B409,Map!$G$1:$G$12,0),0),1)</f>
        <v>42491</v>
      </c>
      <c r="W409" t="str">
        <f>IF(AND(V409&gt;=Map!$K$2,V409&lt;=Map!$L$2),"Base",IF(AND(V409&gt;=Map!$K$3,V409&lt;=Map!$L$3),"Fcst","N/A"))</f>
        <v>N/A</v>
      </c>
      <c r="X409" t="str">
        <f>INDEX(Map!$B$2:$B$86,MATCH(D409,Map!$A$2:$A$86,0),0)</f>
        <v>N/A</v>
      </c>
      <c r="Y409" s="7" t="str">
        <f>IF(INDEX(Map!$C$2:$C$86,MATCH(D409,Map!$A$2:$A$86,0),0)="","N/A",E409*INDEX(Map!$C$2:$C$86,MATCH(D409,Map!$A$2:$A$86,0),0))</f>
        <v>N/A</v>
      </c>
      <c r="Z409" s="7" t="str">
        <f>IF(INDEX(Map!$D$2:$D$86,MATCH(D409,Map!$A$2:$A$86,0),0)="","N/A",E409*INDEX(Map!$D$2:$D$86,MATCH(D409,Map!$A$2:$A$86,0),0))</f>
        <v>N/A</v>
      </c>
      <c r="AA409" t="str">
        <f>INDEX(Map!$E$2:$E$86,MATCH(D409,Map!$A$2:$A$86,0),0)</f>
        <v>CSR</v>
      </c>
    </row>
    <row r="410" spans="1:27" x14ac:dyDescent="0.25">
      <c r="A410" s="1" t="s">
        <v>21</v>
      </c>
      <c r="B410" s="1" t="s">
        <v>111</v>
      </c>
      <c r="C410" s="1">
        <v>73</v>
      </c>
      <c r="D410" s="1" t="s">
        <v>96</v>
      </c>
      <c r="E410" s="1">
        <v>0</v>
      </c>
      <c r="F410" s="1">
        <v>0</v>
      </c>
      <c r="G410" s="1">
        <v>0</v>
      </c>
      <c r="H410" s="1">
        <v>0</v>
      </c>
      <c r="I410" s="1" t="s">
        <v>63</v>
      </c>
      <c r="J410" s="1" t="s">
        <v>63</v>
      </c>
      <c r="K410" s="1">
        <v>0</v>
      </c>
      <c r="L410" s="1">
        <v>0</v>
      </c>
      <c r="M410" s="1">
        <v>0</v>
      </c>
      <c r="N410" s="1" t="s">
        <v>63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3" t="str">
        <f t="shared" si="6"/>
        <v>2017Plan</v>
      </c>
      <c r="V410" s="2">
        <f>DATE(A410,INDEX(Map!$H$1:$H$12,MATCH(B410,Map!$G$1:$G$12,0),0),1)</f>
        <v>42491</v>
      </c>
      <c r="W410" t="str">
        <f>IF(AND(V410&gt;=Map!$K$2,V410&lt;=Map!$L$2),"Base",IF(AND(V410&gt;=Map!$K$3,V410&lt;=Map!$L$3),"Fcst","N/A"))</f>
        <v>N/A</v>
      </c>
      <c r="X410" t="str">
        <f>INDEX(Map!$B$2:$B$86,MATCH(D410,Map!$A$2:$A$86,0),0)</f>
        <v>N/A</v>
      </c>
      <c r="Y410" s="7" t="str">
        <f>IF(INDEX(Map!$C$2:$C$86,MATCH(D410,Map!$A$2:$A$86,0),0)="","N/A",E410*INDEX(Map!$C$2:$C$86,MATCH(D410,Map!$A$2:$A$86,0),0))</f>
        <v>N/A</v>
      </c>
      <c r="Z410" s="7" t="str">
        <f>IF(INDEX(Map!$D$2:$D$86,MATCH(D410,Map!$A$2:$A$86,0),0)="","N/A",E410*INDEX(Map!$D$2:$D$86,MATCH(D410,Map!$A$2:$A$86,0),0))</f>
        <v>N/A</v>
      </c>
      <c r="AA410" t="str">
        <f>INDEX(Map!$E$2:$E$86,MATCH(D410,Map!$A$2:$A$86,0),0)</f>
        <v>CSR</v>
      </c>
    </row>
    <row r="411" spans="1:27" x14ac:dyDescent="0.25">
      <c r="A411" s="1" t="s">
        <v>21</v>
      </c>
      <c r="B411" s="1" t="s">
        <v>111</v>
      </c>
      <c r="C411" s="1">
        <v>74</v>
      </c>
      <c r="D411" s="1" t="s">
        <v>97</v>
      </c>
      <c r="E411" s="1">
        <v>0</v>
      </c>
      <c r="F411" s="1">
        <v>0</v>
      </c>
      <c r="G411" s="1">
        <v>0</v>
      </c>
      <c r="H411" s="1">
        <v>0</v>
      </c>
      <c r="I411" s="1" t="s">
        <v>63</v>
      </c>
      <c r="J411" s="1" t="s">
        <v>63</v>
      </c>
      <c r="K411" s="1">
        <v>0</v>
      </c>
      <c r="L411" s="1">
        <v>0</v>
      </c>
      <c r="M411" s="1">
        <v>0</v>
      </c>
      <c r="N411" s="1" t="s">
        <v>63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3" t="str">
        <f t="shared" si="6"/>
        <v>2017Plan</v>
      </c>
      <c r="V411" s="2">
        <f>DATE(A411,INDEX(Map!$H$1:$H$12,MATCH(B411,Map!$G$1:$G$12,0),0),1)</f>
        <v>42491</v>
      </c>
      <c r="W411" t="str">
        <f>IF(AND(V411&gt;=Map!$K$2,V411&lt;=Map!$L$2),"Base",IF(AND(V411&gt;=Map!$K$3,V411&lt;=Map!$L$3),"Fcst","N/A"))</f>
        <v>N/A</v>
      </c>
      <c r="X411" t="str">
        <f>INDEX(Map!$B$2:$B$86,MATCH(D411,Map!$A$2:$A$86,0),0)</f>
        <v>N/A</v>
      </c>
      <c r="Y411" s="7" t="str">
        <f>IF(INDEX(Map!$C$2:$C$86,MATCH(D411,Map!$A$2:$A$86,0),0)="","N/A",E411*INDEX(Map!$C$2:$C$86,MATCH(D411,Map!$A$2:$A$86,0),0))</f>
        <v>N/A</v>
      </c>
      <c r="Z411" s="7" t="str">
        <f>IF(INDEX(Map!$D$2:$D$86,MATCH(D411,Map!$A$2:$A$86,0),0)="","N/A",E411*INDEX(Map!$D$2:$D$86,MATCH(D411,Map!$A$2:$A$86,0),0))</f>
        <v>N/A</v>
      </c>
      <c r="AA411" t="str">
        <f>INDEX(Map!$E$2:$E$86,MATCH(D411,Map!$A$2:$A$86,0),0)</f>
        <v>CSR</v>
      </c>
    </row>
    <row r="412" spans="1:27" x14ac:dyDescent="0.25">
      <c r="A412" s="1" t="s">
        <v>21</v>
      </c>
      <c r="B412" s="1" t="s">
        <v>111</v>
      </c>
      <c r="C412" s="1">
        <v>75</v>
      </c>
      <c r="D412" s="1" t="s">
        <v>98</v>
      </c>
      <c r="E412" s="1">
        <v>0</v>
      </c>
      <c r="F412" s="1">
        <v>0</v>
      </c>
      <c r="G412" s="1">
        <v>0</v>
      </c>
      <c r="H412" s="1">
        <v>0</v>
      </c>
      <c r="I412" s="1" t="s">
        <v>63</v>
      </c>
      <c r="J412" s="1" t="s">
        <v>63</v>
      </c>
      <c r="K412" s="1">
        <v>0</v>
      </c>
      <c r="L412" s="1">
        <v>0</v>
      </c>
      <c r="M412" s="1">
        <v>0</v>
      </c>
      <c r="N412" s="1" t="s">
        <v>63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3" t="str">
        <f t="shared" si="6"/>
        <v>2017Plan</v>
      </c>
      <c r="V412" s="2">
        <f>DATE(A412,INDEX(Map!$H$1:$H$12,MATCH(B412,Map!$G$1:$G$12,0),0),1)</f>
        <v>42491</v>
      </c>
      <c r="W412" t="str">
        <f>IF(AND(V412&gt;=Map!$K$2,V412&lt;=Map!$L$2),"Base",IF(AND(V412&gt;=Map!$K$3,V412&lt;=Map!$L$3),"Fcst","N/A"))</f>
        <v>N/A</v>
      </c>
      <c r="X412" t="str">
        <f>INDEX(Map!$B$2:$B$86,MATCH(D412,Map!$A$2:$A$86,0),0)</f>
        <v>N/A</v>
      </c>
      <c r="Y412" s="7" t="str">
        <f>IF(INDEX(Map!$C$2:$C$86,MATCH(D412,Map!$A$2:$A$86,0),0)="","N/A",E412*INDEX(Map!$C$2:$C$86,MATCH(D412,Map!$A$2:$A$86,0),0))</f>
        <v>N/A</v>
      </c>
      <c r="Z412" s="7" t="str">
        <f>IF(INDEX(Map!$D$2:$D$86,MATCH(D412,Map!$A$2:$A$86,0),0)="","N/A",E412*INDEX(Map!$D$2:$D$86,MATCH(D412,Map!$A$2:$A$86,0),0))</f>
        <v>N/A</v>
      </c>
      <c r="AA412" t="str">
        <f>INDEX(Map!$E$2:$E$86,MATCH(D412,Map!$A$2:$A$86,0),0)</f>
        <v>CSR</v>
      </c>
    </row>
    <row r="413" spans="1:27" x14ac:dyDescent="0.25">
      <c r="A413" s="1" t="s">
        <v>21</v>
      </c>
      <c r="B413" s="1" t="s">
        <v>111</v>
      </c>
      <c r="C413" s="1">
        <v>76</v>
      </c>
      <c r="D413" s="1" t="s">
        <v>99</v>
      </c>
      <c r="E413" s="1">
        <v>0</v>
      </c>
      <c r="F413" s="1">
        <v>0</v>
      </c>
      <c r="G413" s="1">
        <v>0</v>
      </c>
      <c r="H413" s="1">
        <v>0</v>
      </c>
      <c r="I413" s="1" t="s">
        <v>63</v>
      </c>
      <c r="J413" s="1" t="s">
        <v>63</v>
      </c>
      <c r="K413" s="1">
        <v>0</v>
      </c>
      <c r="L413" s="1">
        <v>0</v>
      </c>
      <c r="M413" s="1">
        <v>0</v>
      </c>
      <c r="N413" s="1" t="s">
        <v>63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3" t="str">
        <f t="shared" si="6"/>
        <v>2017Plan</v>
      </c>
      <c r="V413" s="2">
        <f>DATE(A413,INDEX(Map!$H$1:$H$12,MATCH(B413,Map!$G$1:$G$12,0),0),1)</f>
        <v>42491</v>
      </c>
      <c r="W413" t="str">
        <f>IF(AND(V413&gt;=Map!$K$2,V413&lt;=Map!$L$2),"Base",IF(AND(V413&gt;=Map!$K$3,V413&lt;=Map!$L$3),"Fcst","N/A"))</f>
        <v>N/A</v>
      </c>
      <c r="X413" t="str">
        <f>INDEX(Map!$B$2:$B$86,MATCH(D413,Map!$A$2:$A$86,0),0)</f>
        <v>N/A</v>
      </c>
      <c r="Y413" s="7" t="str">
        <f>IF(INDEX(Map!$C$2:$C$86,MATCH(D413,Map!$A$2:$A$86,0),0)="","N/A",E413*INDEX(Map!$C$2:$C$86,MATCH(D413,Map!$A$2:$A$86,0),0))</f>
        <v>N/A</v>
      </c>
      <c r="Z413" s="7" t="str">
        <f>IF(INDEX(Map!$D$2:$D$86,MATCH(D413,Map!$A$2:$A$86,0),0)="","N/A",E413*INDEX(Map!$D$2:$D$86,MATCH(D413,Map!$A$2:$A$86,0),0))</f>
        <v>N/A</v>
      </c>
      <c r="AA413" t="str">
        <f>INDEX(Map!$E$2:$E$86,MATCH(D413,Map!$A$2:$A$86,0),0)</f>
        <v>CSR</v>
      </c>
    </row>
    <row r="414" spans="1:27" x14ac:dyDescent="0.25">
      <c r="A414" s="1" t="s">
        <v>21</v>
      </c>
      <c r="B414" s="1" t="s">
        <v>111</v>
      </c>
      <c r="C414" s="1">
        <v>77</v>
      </c>
      <c r="D414" s="1" t="s">
        <v>100</v>
      </c>
      <c r="E414" s="1">
        <v>0</v>
      </c>
      <c r="F414" s="1">
        <v>0</v>
      </c>
      <c r="G414" s="1">
        <v>0</v>
      </c>
      <c r="H414" s="1">
        <v>0</v>
      </c>
      <c r="I414" s="1" t="s">
        <v>63</v>
      </c>
      <c r="J414" s="1" t="s">
        <v>63</v>
      </c>
      <c r="K414" s="1">
        <v>0</v>
      </c>
      <c r="L414" s="1">
        <v>0</v>
      </c>
      <c r="M414" s="1">
        <v>0</v>
      </c>
      <c r="N414" s="1" t="s">
        <v>63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3" t="str">
        <f t="shared" si="6"/>
        <v>2017Plan</v>
      </c>
      <c r="V414" s="2">
        <f>DATE(A414,INDEX(Map!$H$1:$H$12,MATCH(B414,Map!$G$1:$G$12,0),0),1)</f>
        <v>42491</v>
      </c>
      <c r="W414" t="str">
        <f>IF(AND(V414&gt;=Map!$K$2,V414&lt;=Map!$L$2),"Base",IF(AND(V414&gt;=Map!$K$3,V414&lt;=Map!$L$3),"Fcst","N/A"))</f>
        <v>N/A</v>
      </c>
      <c r="X414" t="str">
        <f>INDEX(Map!$B$2:$B$86,MATCH(D414,Map!$A$2:$A$86,0),0)</f>
        <v>N/A</v>
      </c>
      <c r="Y414" s="7" t="str">
        <f>IF(INDEX(Map!$C$2:$C$86,MATCH(D414,Map!$A$2:$A$86,0),0)="","N/A",E414*INDEX(Map!$C$2:$C$86,MATCH(D414,Map!$A$2:$A$86,0),0))</f>
        <v>N/A</v>
      </c>
      <c r="Z414" s="7" t="str">
        <f>IF(INDEX(Map!$D$2:$D$86,MATCH(D414,Map!$A$2:$A$86,0),0)="","N/A",E414*INDEX(Map!$D$2:$D$86,MATCH(D414,Map!$A$2:$A$86,0),0))</f>
        <v>N/A</v>
      </c>
      <c r="AA414" t="str">
        <f>INDEX(Map!$E$2:$E$86,MATCH(D414,Map!$A$2:$A$86,0),0)</f>
        <v>CSR</v>
      </c>
    </row>
    <row r="415" spans="1:27" x14ac:dyDescent="0.25">
      <c r="A415" s="1" t="s">
        <v>21</v>
      </c>
      <c r="B415" s="1" t="s">
        <v>111</v>
      </c>
      <c r="C415" s="1">
        <v>78</v>
      </c>
      <c r="D415" s="1" t="s">
        <v>101</v>
      </c>
      <c r="E415" s="1">
        <v>0</v>
      </c>
      <c r="F415" s="1">
        <v>0</v>
      </c>
      <c r="G415" s="1">
        <v>0</v>
      </c>
      <c r="H415" s="1">
        <v>0</v>
      </c>
      <c r="I415" s="1" t="s">
        <v>63</v>
      </c>
      <c r="J415" s="1" t="s">
        <v>63</v>
      </c>
      <c r="K415" s="1">
        <v>0</v>
      </c>
      <c r="L415" s="1">
        <v>0</v>
      </c>
      <c r="M415" s="1">
        <v>0</v>
      </c>
      <c r="N415" s="1" t="s">
        <v>63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3" t="str">
        <f t="shared" si="6"/>
        <v>2017Plan</v>
      </c>
      <c r="V415" s="2">
        <f>DATE(A415,INDEX(Map!$H$1:$H$12,MATCH(B415,Map!$G$1:$G$12,0),0),1)</f>
        <v>42491</v>
      </c>
      <c r="W415" t="str">
        <f>IF(AND(V415&gt;=Map!$K$2,V415&lt;=Map!$L$2),"Base",IF(AND(V415&gt;=Map!$K$3,V415&lt;=Map!$L$3),"Fcst","N/A"))</f>
        <v>N/A</v>
      </c>
      <c r="X415" t="str">
        <f>INDEX(Map!$B$2:$B$86,MATCH(D415,Map!$A$2:$A$86,0),0)</f>
        <v>N/A</v>
      </c>
      <c r="Y415" s="7" t="str">
        <f>IF(INDEX(Map!$C$2:$C$86,MATCH(D415,Map!$A$2:$A$86,0),0)="","N/A",E415*INDEX(Map!$C$2:$C$86,MATCH(D415,Map!$A$2:$A$86,0),0))</f>
        <v>N/A</v>
      </c>
      <c r="Z415" s="7" t="str">
        <f>IF(INDEX(Map!$D$2:$D$86,MATCH(D415,Map!$A$2:$A$86,0),0)="","N/A",E415*INDEX(Map!$D$2:$D$86,MATCH(D415,Map!$A$2:$A$86,0),0))</f>
        <v>N/A</v>
      </c>
      <c r="AA415" t="str">
        <f>INDEX(Map!$E$2:$E$86,MATCH(D415,Map!$A$2:$A$86,0),0)</f>
        <v>CSR</v>
      </c>
    </row>
    <row r="416" spans="1:27" x14ac:dyDescent="0.25">
      <c r="A416" s="1" t="s">
        <v>21</v>
      </c>
      <c r="B416" s="1" t="s">
        <v>111</v>
      </c>
      <c r="C416" s="1">
        <v>79</v>
      </c>
      <c r="D416" s="1" t="s">
        <v>102</v>
      </c>
      <c r="E416" s="1">
        <v>0</v>
      </c>
      <c r="F416" s="1">
        <v>0</v>
      </c>
      <c r="G416" s="1">
        <v>0</v>
      </c>
      <c r="H416" s="1">
        <v>0</v>
      </c>
      <c r="I416" s="1" t="s">
        <v>63</v>
      </c>
      <c r="J416" s="1" t="s">
        <v>63</v>
      </c>
      <c r="K416" s="1">
        <v>0</v>
      </c>
      <c r="L416" s="1">
        <v>0</v>
      </c>
      <c r="M416" s="1">
        <v>0</v>
      </c>
      <c r="N416" s="1" t="s">
        <v>63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3" t="str">
        <f t="shared" si="6"/>
        <v>2017Plan</v>
      </c>
      <c r="V416" s="2">
        <f>DATE(A416,INDEX(Map!$H$1:$H$12,MATCH(B416,Map!$G$1:$G$12,0),0),1)</f>
        <v>42491</v>
      </c>
      <c r="W416" t="str">
        <f>IF(AND(V416&gt;=Map!$K$2,V416&lt;=Map!$L$2),"Base",IF(AND(V416&gt;=Map!$K$3,V416&lt;=Map!$L$3),"Fcst","N/A"))</f>
        <v>N/A</v>
      </c>
      <c r="X416" t="str">
        <f>INDEX(Map!$B$2:$B$86,MATCH(D416,Map!$A$2:$A$86,0),0)</f>
        <v>N/A</v>
      </c>
      <c r="Y416" s="7" t="str">
        <f>IF(INDEX(Map!$C$2:$C$86,MATCH(D416,Map!$A$2:$A$86,0),0)="","N/A",E416*INDEX(Map!$C$2:$C$86,MATCH(D416,Map!$A$2:$A$86,0),0))</f>
        <v>N/A</v>
      </c>
      <c r="Z416" s="7" t="str">
        <f>IF(INDEX(Map!$D$2:$D$86,MATCH(D416,Map!$A$2:$A$86,0),0)="","N/A",E416*INDEX(Map!$D$2:$D$86,MATCH(D416,Map!$A$2:$A$86,0),0))</f>
        <v>N/A</v>
      </c>
      <c r="AA416" t="str">
        <f>INDEX(Map!$E$2:$E$86,MATCH(D416,Map!$A$2:$A$86,0),0)</f>
        <v>CSR</v>
      </c>
    </row>
    <row r="417" spans="1:27" x14ac:dyDescent="0.25">
      <c r="A417" s="1" t="s">
        <v>21</v>
      </c>
      <c r="B417" s="1" t="s">
        <v>111</v>
      </c>
      <c r="C417" s="1">
        <v>80</v>
      </c>
      <c r="D417" s="1" t="s">
        <v>103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3" t="str">
        <f t="shared" si="6"/>
        <v>2017Plan</v>
      </c>
      <c r="V417" s="2">
        <f>DATE(A417,INDEX(Map!$H$1:$H$12,MATCH(B417,Map!$G$1:$G$12,0),0),1)</f>
        <v>42491</v>
      </c>
      <c r="W417" t="str">
        <f>IF(AND(V417&gt;=Map!$K$2,V417&lt;=Map!$L$2),"Base",IF(AND(V417&gt;=Map!$K$3,V417&lt;=Map!$L$3),"Fcst","N/A"))</f>
        <v>N/A</v>
      </c>
      <c r="X417" t="str">
        <f>INDEX(Map!$B$2:$B$86,MATCH(D417,Map!$A$2:$A$86,0),0)</f>
        <v>N/A</v>
      </c>
      <c r="Y417" s="7" t="str">
        <f>IF(INDEX(Map!$C$2:$C$86,MATCH(D417,Map!$A$2:$A$86,0),0)="","N/A",E417*INDEX(Map!$C$2:$C$86,MATCH(D417,Map!$A$2:$A$86,0),0))</f>
        <v>N/A</v>
      </c>
      <c r="Z417" s="7" t="str">
        <f>IF(INDEX(Map!$D$2:$D$86,MATCH(D417,Map!$A$2:$A$86,0),0)="","N/A",E417*INDEX(Map!$D$2:$D$86,MATCH(D417,Map!$A$2:$A$86,0),0))</f>
        <v>N/A</v>
      </c>
      <c r="AA417" t="str">
        <f>INDEX(Map!$E$2:$E$86,MATCH(D417,Map!$A$2:$A$86,0),0)</f>
        <v>NGCC</v>
      </c>
    </row>
    <row r="418" spans="1:27" x14ac:dyDescent="0.25">
      <c r="A418" s="1" t="s">
        <v>21</v>
      </c>
      <c r="B418" s="1" t="s">
        <v>111</v>
      </c>
      <c r="C418" s="1">
        <v>81</v>
      </c>
      <c r="D418" s="1" t="s">
        <v>104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3" t="str">
        <f t="shared" si="6"/>
        <v>2017Plan</v>
      </c>
      <c r="V418" s="2">
        <f>DATE(A418,INDEX(Map!$H$1:$H$12,MATCH(B418,Map!$G$1:$G$12,0),0),1)</f>
        <v>42491</v>
      </c>
      <c r="W418" t="str">
        <f>IF(AND(V418&gt;=Map!$K$2,V418&lt;=Map!$L$2),"Base",IF(AND(V418&gt;=Map!$K$3,V418&lt;=Map!$L$3),"Fcst","N/A"))</f>
        <v>N/A</v>
      </c>
      <c r="X418" t="str">
        <f>INDEX(Map!$B$2:$B$86,MATCH(D418,Map!$A$2:$A$86,0),0)</f>
        <v>N/A</v>
      </c>
      <c r="Y418" s="7" t="str">
        <f>IF(INDEX(Map!$C$2:$C$86,MATCH(D418,Map!$A$2:$A$86,0),0)="","N/A",E418*INDEX(Map!$C$2:$C$86,MATCH(D418,Map!$A$2:$A$86,0),0))</f>
        <v>N/A</v>
      </c>
      <c r="Z418" s="7" t="str">
        <f>IF(INDEX(Map!$D$2:$D$86,MATCH(D418,Map!$A$2:$A$86,0),0)="","N/A",E418*INDEX(Map!$D$2:$D$86,MATCH(D418,Map!$A$2:$A$86,0),0))</f>
        <v>N/A</v>
      </c>
      <c r="AA418" t="str">
        <f>INDEX(Map!$E$2:$E$86,MATCH(D418,Map!$A$2:$A$86,0),0)</f>
        <v>NGCC</v>
      </c>
    </row>
    <row r="419" spans="1:27" x14ac:dyDescent="0.25">
      <c r="A419" s="1" t="s">
        <v>21</v>
      </c>
      <c r="B419" s="1" t="s">
        <v>111</v>
      </c>
      <c r="C419" s="1">
        <v>82</v>
      </c>
      <c r="D419" s="1" t="s">
        <v>105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3" t="str">
        <f t="shared" si="6"/>
        <v>2017Plan</v>
      </c>
      <c r="V419" s="2">
        <f>DATE(A419,INDEX(Map!$H$1:$H$12,MATCH(B419,Map!$G$1:$G$12,0),0),1)</f>
        <v>42491</v>
      </c>
      <c r="W419" t="str">
        <f>IF(AND(V419&gt;=Map!$K$2,V419&lt;=Map!$L$2),"Base",IF(AND(V419&gt;=Map!$K$3,V419&lt;=Map!$L$3),"Fcst","N/A"))</f>
        <v>N/A</v>
      </c>
      <c r="X419" t="str">
        <f>INDEX(Map!$B$2:$B$86,MATCH(D419,Map!$A$2:$A$86,0),0)</f>
        <v>N/A</v>
      </c>
      <c r="Y419" s="7" t="str">
        <f>IF(INDEX(Map!$C$2:$C$86,MATCH(D419,Map!$A$2:$A$86,0),0)="","N/A",E419*INDEX(Map!$C$2:$C$86,MATCH(D419,Map!$A$2:$A$86,0),0))</f>
        <v>N/A</v>
      </c>
      <c r="Z419" s="7" t="str">
        <f>IF(INDEX(Map!$D$2:$D$86,MATCH(D419,Map!$A$2:$A$86,0),0)="","N/A",E419*INDEX(Map!$D$2:$D$86,MATCH(D419,Map!$A$2:$A$86,0),0))</f>
        <v>N/A</v>
      </c>
      <c r="AA419" t="str">
        <f>INDEX(Map!$E$2:$E$86,MATCH(D419,Map!$A$2:$A$86,0),0)</f>
        <v>NGCC</v>
      </c>
    </row>
    <row r="420" spans="1:27" x14ac:dyDescent="0.25">
      <c r="A420" s="1" t="s">
        <v>21</v>
      </c>
      <c r="B420" s="1" t="s">
        <v>111</v>
      </c>
      <c r="C420" s="1">
        <v>83</v>
      </c>
      <c r="D420" s="1" t="s">
        <v>106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3" t="str">
        <f t="shared" si="6"/>
        <v>2017Plan</v>
      </c>
      <c r="V420" s="2">
        <f>DATE(A420,INDEX(Map!$H$1:$H$12,MATCH(B420,Map!$G$1:$G$12,0),0),1)</f>
        <v>42491</v>
      </c>
      <c r="W420" t="str">
        <f>IF(AND(V420&gt;=Map!$K$2,V420&lt;=Map!$L$2),"Base",IF(AND(V420&gt;=Map!$K$3,V420&lt;=Map!$L$3),"Fcst","N/A"))</f>
        <v>N/A</v>
      </c>
      <c r="X420" t="str">
        <f>INDEX(Map!$B$2:$B$86,MATCH(D420,Map!$A$2:$A$86,0),0)</f>
        <v>N/A</v>
      </c>
      <c r="Y420" s="7" t="str">
        <f>IF(INDEX(Map!$C$2:$C$86,MATCH(D420,Map!$A$2:$A$86,0),0)="","N/A",E420*INDEX(Map!$C$2:$C$86,MATCH(D420,Map!$A$2:$A$86,0),0))</f>
        <v>N/A</v>
      </c>
      <c r="Z420" s="7" t="str">
        <f>IF(INDEX(Map!$D$2:$D$86,MATCH(D420,Map!$A$2:$A$86,0),0)="","N/A",E420*INDEX(Map!$D$2:$D$86,MATCH(D420,Map!$A$2:$A$86,0),0))</f>
        <v>N/A</v>
      </c>
      <c r="AA420" t="str">
        <f>INDEX(Map!$E$2:$E$86,MATCH(D420,Map!$A$2:$A$86,0),0)</f>
        <v>NGCC</v>
      </c>
    </row>
    <row r="421" spans="1:27" x14ac:dyDescent="0.25">
      <c r="A421" s="1" t="s">
        <v>21</v>
      </c>
      <c r="B421" s="1" t="s">
        <v>111</v>
      </c>
      <c r="C421" s="1">
        <v>84</v>
      </c>
      <c r="D421" s="1" t="s">
        <v>107</v>
      </c>
      <c r="E421" s="1">
        <v>2.8</v>
      </c>
      <c r="F421" s="1">
        <v>0</v>
      </c>
      <c r="G421" s="1">
        <v>2.2999999999999998</v>
      </c>
      <c r="H421" s="1">
        <v>4</v>
      </c>
      <c r="I421" s="1">
        <v>30.5</v>
      </c>
      <c r="J421" s="1">
        <v>10900</v>
      </c>
      <c r="K421" s="1">
        <v>18</v>
      </c>
      <c r="L421" s="1">
        <v>323.3</v>
      </c>
      <c r="M421" s="1">
        <v>99</v>
      </c>
      <c r="N421" s="1">
        <v>0</v>
      </c>
      <c r="O421" s="1">
        <v>36</v>
      </c>
      <c r="P421" s="1">
        <v>0</v>
      </c>
      <c r="Q421" s="1">
        <v>2</v>
      </c>
      <c r="R421" s="1">
        <v>35.81</v>
      </c>
      <c r="S421" s="1">
        <v>48.79</v>
      </c>
      <c r="T421" s="1">
        <v>136</v>
      </c>
      <c r="U421" s="3" t="str">
        <f t="shared" si="6"/>
        <v>2017Plan</v>
      </c>
      <c r="V421" s="2">
        <f>DATE(A421,INDEX(Map!$H$1:$H$12,MATCH(B421,Map!$G$1:$G$12,0),0),1)</f>
        <v>42491</v>
      </c>
      <c r="W421" t="str">
        <f>IF(AND(V421&gt;=Map!$K$2,V421&lt;=Map!$L$2),"Base",IF(AND(V421&gt;=Map!$K$3,V421&lt;=Map!$L$3),"Fcst","N/A"))</f>
        <v>N/A</v>
      </c>
      <c r="X421" t="str">
        <f>INDEX(Map!$B$2:$B$86,MATCH(D421,Map!$A$2:$A$86,0),0)</f>
        <v>Bluegrass/EKPC</v>
      </c>
      <c r="Y421" s="7" t="str">
        <f>IF(INDEX(Map!$C$2:$C$86,MATCH(D421,Map!$A$2:$A$86,0),0)="","N/A",E421*INDEX(Map!$C$2:$C$86,MATCH(D421,Map!$A$2:$A$86,0),0))</f>
        <v>N/A</v>
      </c>
      <c r="Z421" s="7">
        <f>IF(INDEX(Map!$D$2:$D$86,MATCH(D421,Map!$A$2:$A$86,0),0)="","N/A",E421*INDEX(Map!$D$2:$D$86,MATCH(D421,Map!$A$2:$A$86,0),0))</f>
        <v>2.8</v>
      </c>
      <c r="AA421" t="str">
        <f>INDEX(Map!$E$2:$E$86,MATCH(D421,Map!$A$2:$A$86,0),0)</f>
        <v>SCCT</v>
      </c>
    </row>
    <row r="422" spans="1:27" x14ac:dyDescent="0.25">
      <c r="A422" s="1" t="s">
        <v>21</v>
      </c>
      <c r="B422" s="1" t="s">
        <v>112</v>
      </c>
      <c r="C422" s="1">
        <v>1</v>
      </c>
      <c r="D422" s="1" t="s">
        <v>23</v>
      </c>
      <c r="E422" s="1">
        <v>18.7</v>
      </c>
      <c r="F422" s="1">
        <v>0</v>
      </c>
      <c r="G422" s="1">
        <v>24.4</v>
      </c>
      <c r="H422" s="1">
        <v>3</v>
      </c>
      <c r="I422" s="1">
        <v>211.8</v>
      </c>
      <c r="J422" s="1">
        <v>11354</v>
      </c>
      <c r="K422" s="1">
        <v>394</v>
      </c>
      <c r="L422" s="1">
        <v>293.8</v>
      </c>
      <c r="M422" s="1">
        <v>622</v>
      </c>
      <c r="N422" s="1">
        <v>2</v>
      </c>
      <c r="O422" s="1">
        <v>37</v>
      </c>
      <c r="P422" s="1">
        <v>0</v>
      </c>
      <c r="Q422" s="1">
        <v>39</v>
      </c>
      <c r="R422" s="1">
        <v>35.46</v>
      </c>
      <c r="S422" s="1">
        <v>37.44</v>
      </c>
      <c r="T422" s="1">
        <v>698</v>
      </c>
      <c r="U422" s="3" t="str">
        <f t="shared" si="6"/>
        <v>2017Plan</v>
      </c>
      <c r="V422" s="2">
        <f>DATE(A422,INDEX(Map!$H$1:$H$12,MATCH(B422,Map!$G$1:$G$12,0),0),1)</f>
        <v>42522</v>
      </c>
      <c r="W422" t="str">
        <f>IF(AND(V422&gt;=Map!$K$2,V422&lt;=Map!$L$2),"Base",IF(AND(V422&gt;=Map!$K$3,V422&lt;=Map!$L$3),"Fcst","N/A"))</f>
        <v>N/A</v>
      </c>
      <c r="X422" t="str">
        <f>INDEX(Map!$B$2:$B$86,MATCH(D422,Map!$A$2:$A$86,0),0)</f>
        <v>Brown 1</v>
      </c>
      <c r="Y422" s="7">
        <f>IF(INDEX(Map!$C$2:$C$86,MATCH(D422,Map!$A$2:$A$86,0),0)="","N/A",E422*INDEX(Map!$C$2:$C$86,MATCH(D422,Map!$A$2:$A$86,0),0))</f>
        <v>18.7</v>
      </c>
      <c r="Z422" s="7" t="str">
        <f>IF(INDEX(Map!$D$2:$D$86,MATCH(D422,Map!$A$2:$A$86,0),0)="","N/A",E422*INDEX(Map!$D$2:$D$86,MATCH(D422,Map!$A$2:$A$86,0),0))</f>
        <v>N/A</v>
      </c>
      <c r="AA422" t="str">
        <f>INDEX(Map!$E$2:$E$86,MATCH(D422,Map!$A$2:$A$86,0),0)</f>
        <v>Coal</v>
      </c>
    </row>
    <row r="423" spans="1:27" x14ac:dyDescent="0.25">
      <c r="A423" s="1" t="s">
        <v>21</v>
      </c>
      <c r="B423" s="1" t="s">
        <v>112</v>
      </c>
      <c r="C423" s="1">
        <v>2</v>
      </c>
      <c r="D423" s="1" t="s">
        <v>24</v>
      </c>
      <c r="E423" s="1">
        <v>33.799999999999997</v>
      </c>
      <c r="F423" s="1">
        <v>0</v>
      </c>
      <c r="G423" s="1">
        <v>28.3</v>
      </c>
      <c r="H423" s="1">
        <v>1</v>
      </c>
      <c r="I423" s="1">
        <v>363</v>
      </c>
      <c r="J423" s="1">
        <v>10725</v>
      </c>
      <c r="K423" s="1">
        <v>480</v>
      </c>
      <c r="L423" s="1">
        <v>293.89999999999998</v>
      </c>
      <c r="M423" s="1">
        <v>1067</v>
      </c>
      <c r="N423" s="1">
        <v>1</v>
      </c>
      <c r="O423" s="1">
        <v>15</v>
      </c>
      <c r="P423" s="1">
        <v>0</v>
      </c>
      <c r="Q423" s="1">
        <v>80</v>
      </c>
      <c r="R423" s="1">
        <v>33.880000000000003</v>
      </c>
      <c r="S423" s="1">
        <v>34.33</v>
      </c>
      <c r="T423" s="1">
        <v>1162</v>
      </c>
      <c r="U423" s="3" t="str">
        <f t="shared" si="6"/>
        <v>2017Plan</v>
      </c>
      <c r="V423" s="2">
        <f>DATE(A423,INDEX(Map!$H$1:$H$12,MATCH(B423,Map!$G$1:$G$12,0),0),1)</f>
        <v>42522</v>
      </c>
      <c r="W423" t="str">
        <f>IF(AND(V423&gt;=Map!$K$2,V423&lt;=Map!$L$2),"Base",IF(AND(V423&gt;=Map!$K$3,V423&lt;=Map!$L$3),"Fcst","N/A"))</f>
        <v>N/A</v>
      </c>
      <c r="X423" t="str">
        <f>INDEX(Map!$B$2:$B$86,MATCH(D423,Map!$A$2:$A$86,0),0)</f>
        <v>Brown 2</v>
      </c>
      <c r="Y423" s="7">
        <f>IF(INDEX(Map!$C$2:$C$86,MATCH(D423,Map!$A$2:$A$86,0),0)="","N/A",E423*INDEX(Map!$C$2:$C$86,MATCH(D423,Map!$A$2:$A$86,0),0))</f>
        <v>33.799999999999997</v>
      </c>
      <c r="Z423" s="7" t="str">
        <f>IF(INDEX(Map!$D$2:$D$86,MATCH(D423,Map!$A$2:$A$86,0),0)="","N/A",E423*INDEX(Map!$D$2:$D$86,MATCH(D423,Map!$A$2:$A$86,0),0))</f>
        <v>N/A</v>
      </c>
      <c r="AA423" t="str">
        <f>INDEX(Map!$E$2:$E$86,MATCH(D423,Map!$A$2:$A$86,0),0)</f>
        <v>Coal</v>
      </c>
    </row>
    <row r="424" spans="1:27" x14ac:dyDescent="0.25">
      <c r="A424" s="1" t="s">
        <v>21</v>
      </c>
      <c r="B424" s="1" t="s">
        <v>112</v>
      </c>
      <c r="C424" s="1">
        <v>3</v>
      </c>
      <c r="D424" s="1" t="s">
        <v>25</v>
      </c>
      <c r="E424" s="1">
        <v>92</v>
      </c>
      <c r="F424" s="1">
        <v>0</v>
      </c>
      <c r="G424" s="1">
        <v>31.2</v>
      </c>
      <c r="H424" s="1">
        <v>3</v>
      </c>
      <c r="I424" s="1">
        <v>1117.4000000000001</v>
      </c>
      <c r="J424" s="1">
        <v>12147</v>
      </c>
      <c r="K424" s="1">
        <v>571</v>
      </c>
      <c r="L424" s="1">
        <v>293.89999999999998</v>
      </c>
      <c r="M424" s="1">
        <v>3284</v>
      </c>
      <c r="N424" s="1">
        <v>3</v>
      </c>
      <c r="O424" s="1">
        <v>49</v>
      </c>
      <c r="P424" s="1">
        <v>0</v>
      </c>
      <c r="Q424" s="1">
        <v>280</v>
      </c>
      <c r="R424" s="1">
        <v>38.729999999999997</v>
      </c>
      <c r="S424" s="1">
        <v>39.26</v>
      </c>
      <c r="T424" s="1">
        <v>3612</v>
      </c>
      <c r="U424" s="3" t="str">
        <f t="shared" si="6"/>
        <v>2017Plan</v>
      </c>
      <c r="V424" s="2">
        <f>DATE(A424,INDEX(Map!$H$1:$H$12,MATCH(B424,Map!$G$1:$G$12,0),0),1)</f>
        <v>42522</v>
      </c>
      <c r="W424" t="str">
        <f>IF(AND(V424&gt;=Map!$K$2,V424&lt;=Map!$L$2),"Base",IF(AND(V424&gt;=Map!$K$3,V424&lt;=Map!$L$3),"Fcst","N/A"))</f>
        <v>N/A</v>
      </c>
      <c r="X424" t="str">
        <f>INDEX(Map!$B$2:$B$86,MATCH(D424,Map!$A$2:$A$86,0),0)</f>
        <v>Brown 3</v>
      </c>
      <c r="Y424" s="7">
        <f>IF(INDEX(Map!$C$2:$C$86,MATCH(D424,Map!$A$2:$A$86,0),0)="","N/A",E424*INDEX(Map!$C$2:$C$86,MATCH(D424,Map!$A$2:$A$86,0),0))</f>
        <v>92</v>
      </c>
      <c r="Z424" s="7" t="str">
        <f>IF(INDEX(Map!$D$2:$D$86,MATCH(D424,Map!$A$2:$A$86,0),0)="","N/A",E424*INDEX(Map!$D$2:$D$86,MATCH(D424,Map!$A$2:$A$86,0),0))</f>
        <v>N/A</v>
      </c>
      <c r="AA424" t="str">
        <f>INDEX(Map!$E$2:$E$86,MATCH(D424,Map!$A$2:$A$86,0),0)</f>
        <v>Coal</v>
      </c>
    </row>
    <row r="425" spans="1:27" x14ac:dyDescent="0.25">
      <c r="A425" s="1" t="s">
        <v>21</v>
      </c>
      <c r="B425" s="1" t="s">
        <v>112</v>
      </c>
      <c r="C425" s="1">
        <v>4</v>
      </c>
      <c r="D425" s="1" t="s">
        <v>26</v>
      </c>
      <c r="E425" s="1">
        <v>259.8</v>
      </c>
      <c r="F425" s="1">
        <v>0</v>
      </c>
      <c r="G425" s="1">
        <v>76.099999999999994</v>
      </c>
      <c r="H425" s="1">
        <v>2</v>
      </c>
      <c r="I425" s="1">
        <v>2753.5</v>
      </c>
      <c r="J425" s="1">
        <v>10600</v>
      </c>
      <c r="K425" s="1">
        <v>652</v>
      </c>
      <c r="L425" s="1">
        <v>220.2</v>
      </c>
      <c r="M425" s="1">
        <v>6063</v>
      </c>
      <c r="N425" s="1">
        <v>2</v>
      </c>
      <c r="O425" s="1">
        <v>36</v>
      </c>
      <c r="P425" s="1">
        <v>0</v>
      </c>
      <c r="Q425" s="1">
        <v>574</v>
      </c>
      <c r="R425" s="1">
        <v>25.55</v>
      </c>
      <c r="S425" s="1">
        <v>25.69</v>
      </c>
      <c r="T425" s="1">
        <v>6672</v>
      </c>
      <c r="U425" s="3" t="str">
        <f t="shared" si="6"/>
        <v>2017Plan</v>
      </c>
      <c r="V425" s="2">
        <f>DATE(A425,INDEX(Map!$H$1:$H$12,MATCH(B425,Map!$G$1:$G$12,0),0),1)</f>
        <v>42522</v>
      </c>
      <c r="W425" t="str">
        <f>IF(AND(V425&gt;=Map!$K$2,V425&lt;=Map!$L$2),"Base",IF(AND(V425&gt;=Map!$K$3,V425&lt;=Map!$L$3),"Fcst","N/A"))</f>
        <v>N/A</v>
      </c>
      <c r="X425" t="str">
        <f>INDEX(Map!$B$2:$B$86,MATCH(D425,Map!$A$2:$A$86,0),0)</f>
        <v>Ghent 1</v>
      </c>
      <c r="Y425" s="7">
        <f>IF(INDEX(Map!$C$2:$C$86,MATCH(D425,Map!$A$2:$A$86,0),0)="","N/A",E425*INDEX(Map!$C$2:$C$86,MATCH(D425,Map!$A$2:$A$86,0),0))</f>
        <v>259.8</v>
      </c>
      <c r="Z425" s="7" t="str">
        <f>IF(INDEX(Map!$D$2:$D$86,MATCH(D425,Map!$A$2:$A$86,0),0)="","N/A",E425*INDEX(Map!$D$2:$D$86,MATCH(D425,Map!$A$2:$A$86,0),0))</f>
        <v>N/A</v>
      </c>
      <c r="AA425" t="str">
        <f>INDEX(Map!$E$2:$E$86,MATCH(D425,Map!$A$2:$A$86,0),0)</f>
        <v>Coal</v>
      </c>
    </row>
    <row r="426" spans="1:27" x14ac:dyDescent="0.25">
      <c r="A426" s="1" t="s">
        <v>21</v>
      </c>
      <c r="B426" s="1" t="s">
        <v>112</v>
      </c>
      <c r="C426" s="1">
        <v>5</v>
      </c>
      <c r="D426" s="1" t="s">
        <v>27</v>
      </c>
      <c r="E426" s="1">
        <v>261.7</v>
      </c>
      <c r="F426" s="1">
        <v>0</v>
      </c>
      <c r="G426" s="1">
        <v>73.7</v>
      </c>
      <c r="H426" s="1">
        <v>3</v>
      </c>
      <c r="I426" s="1">
        <v>2745.5</v>
      </c>
      <c r="J426" s="1">
        <v>10490</v>
      </c>
      <c r="K426" s="1">
        <v>681</v>
      </c>
      <c r="L426" s="1">
        <v>220.2</v>
      </c>
      <c r="M426" s="1">
        <v>6046</v>
      </c>
      <c r="N426" s="1">
        <v>3</v>
      </c>
      <c r="O426" s="1">
        <v>43</v>
      </c>
      <c r="P426" s="1">
        <v>0</v>
      </c>
      <c r="Q426" s="1">
        <v>500</v>
      </c>
      <c r="R426" s="1">
        <v>25.01</v>
      </c>
      <c r="S426" s="1">
        <v>25.17</v>
      </c>
      <c r="T426" s="1">
        <v>6588</v>
      </c>
      <c r="U426" s="3" t="str">
        <f t="shared" si="6"/>
        <v>2017Plan</v>
      </c>
      <c r="V426" s="2">
        <f>DATE(A426,INDEX(Map!$H$1:$H$12,MATCH(B426,Map!$G$1:$G$12,0),0),1)</f>
        <v>42522</v>
      </c>
      <c r="W426" t="str">
        <f>IF(AND(V426&gt;=Map!$K$2,V426&lt;=Map!$L$2),"Base",IF(AND(V426&gt;=Map!$K$3,V426&lt;=Map!$L$3),"Fcst","N/A"))</f>
        <v>N/A</v>
      </c>
      <c r="X426" t="str">
        <f>INDEX(Map!$B$2:$B$86,MATCH(D426,Map!$A$2:$A$86,0),0)</f>
        <v>Ghent 2</v>
      </c>
      <c r="Y426" s="7">
        <f>IF(INDEX(Map!$C$2:$C$86,MATCH(D426,Map!$A$2:$A$86,0),0)="","N/A",E426*INDEX(Map!$C$2:$C$86,MATCH(D426,Map!$A$2:$A$86,0),0))</f>
        <v>261.7</v>
      </c>
      <c r="Z426" s="7" t="str">
        <f>IF(INDEX(Map!$D$2:$D$86,MATCH(D426,Map!$A$2:$A$86,0),0)="","N/A",E426*INDEX(Map!$D$2:$D$86,MATCH(D426,Map!$A$2:$A$86,0),0))</f>
        <v>N/A</v>
      </c>
      <c r="AA426" t="str">
        <f>INDEX(Map!$E$2:$E$86,MATCH(D426,Map!$A$2:$A$86,0),0)</f>
        <v>Coal</v>
      </c>
    </row>
    <row r="427" spans="1:27" x14ac:dyDescent="0.25">
      <c r="A427" s="1" t="s">
        <v>21</v>
      </c>
      <c r="B427" s="1" t="s">
        <v>112</v>
      </c>
      <c r="C427" s="1">
        <v>6</v>
      </c>
      <c r="D427" s="1" t="s">
        <v>28</v>
      </c>
      <c r="E427" s="1">
        <v>276.3</v>
      </c>
      <c r="F427" s="1">
        <v>0</v>
      </c>
      <c r="G427" s="1">
        <v>79.099999999999994</v>
      </c>
      <c r="H427" s="1">
        <v>2</v>
      </c>
      <c r="I427" s="1">
        <v>3069.7</v>
      </c>
      <c r="J427" s="1">
        <v>11112</v>
      </c>
      <c r="K427" s="1">
        <v>669</v>
      </c>
      <c r="L427" s="1">
        <v>220.2</v>
      </c>
      <c r="M427" s="1">
        <v>6760</v>
      </c>
      <c r="N427" s="1">
        <v>3</v>
      </c>
      <c r="O427" s="1">
        <v>47</v>
      </c>
      <c r="P427" s="1">
        <v>0</v>
      </c>
      <c r="Q427" s="1">
        <v>596</v>
      </c>
      <c r="R427" s="1">
        <v>26.63</v>
      </c>
      <c r="S427" s="1">
        <v>26.8</v>
      </c>
      <c r="T427" s="1">
        <v>7403</v>
      </c>
      <c r="U427" s="3" t="str">
        <f t="shared" si="6"/>
        <v>2017Plan</v>
      </c>
      <c r="V427" s="2">
        <f>DATE(A427,INDEX(Map!$H$1:$H$12,MATCH(B427,Map!$G$1:$G$12,0),0),1)</f>
        <v>42522</v>
      </c>
      <c r="W427" t="str">
        <f>IF(AND(V427&gt;=Map!$K$2,V427&lt;=Map!$L$2),"Base",IF(AND(V427&gt;=Map!$K$3,V427&lt;=Map!$L$3),"Fcst","N/A"))</f>
        <v>N/A</v>
      </c>
      <c r="X427" t="str">
        <f>INDEX(Map!$B$2:$B$86,MATCH(D427,Map!$A$2:$A$86,0),0)</f>
        <v>Ghent 3</v>
      </c>
      <c r="Y427" s="7">
        <f>IF(INDEX(Map!$C$2:$C$86,MATCH(D427,Map!$A$2:$A$86,0),0)="","N/A",E427*INDEX(Map!$C$2:$C$86,MATCH(D427,Map!$A$2:$A$86,0),0))</f>
        <v>276.3</v>
      </c>
      <c r="Z427" s="7" t="str">
        <f>IF(INDEX(Map!$D$2:$D$86,MATCH(D427,Map!$A$2:$A$86,0),0)="","N/A",E427*INDEX(Map!$D$2:$D$86,MATCH(D427,Map!$A$2:$A$86,0),0))</f>
        <v>N/A</v>
      </c>
      <c r="AA427" t="str">
        <f>INDEX(Map!$E$2:$E$86,MATCH(D427,Map!$A$2:$A$86,0),0)</f>
        <v>Coal</v>
      </c>
    </row>
    <row r="428" spans="1:27" x14ac:dyDescent="0.25">
      <c r="A428" s="1" t="s">
        <v>21</v>
      </c>
      <c r="B428" s="1" t="s">
        <v>112</v>
      </c>
      <c r="C428" s="1">
        <v>7</v>
      </c>
      <c r="D428" s="1" t="s">
        <v>29</v>
      </c>
      <c r="E428" s="1">
        <v>265.8</v>
      </c>
      <c r="F428" s="1">
        <v>0</v>
      </c>
      <c r="G428" s="1">
        <v>79.400000000000006</v>
      </c>
      <c r="H428" s="1">
        <v>2</v>
      </c>
      <c r="I428" s="1">
        <v>2917.9</v>
      </c>
      <c r="J428" s="1">
        <v>10979</v>
      </c>
      <c r="K428" s="1">
        <v>668</v>
      </c>
      <c r="L428" s="1">
        <v>220.2</v>
      </c>
      <c r="M428" s="1">
        <v>6425</v>
      </c>
      <c r="N428" s="1">
        <v>4</v>
      </c>
      <c r="O428" s="1">
        <v>56</v>
      </c>
      <c r="P428" s="1">
        <v>0</v>
      </c>
      <c r="Q428" s="1">
        <v>634</v>
      </c>
      <c r="R428" s="1">
        <v>26.56</v>
      </c>
      <c r="S428" s="1">
        <v>26.77</v>
      </c>
      <c r="T428" s="1">
        <v>7115</v>
      </c>
      <c r="U428" s="3" t="str">
        <f t="shared" si="6"/>
        <v>2017Plan</v>
      </c>
      <c r="V428" s="2">
        <f>DATE(A428,INDEX(Map!$H$1:$H$12,MATCH(B428,Map!$G$1:$G$12,0),0),1)</f>
        <v>42522</v>
      </c>
      <c r="W428" t="str">
        <f>IF(AND(V428&gt;=Map!$K$2,V428&lt;=Map!$L$2),"Base",IF(AND(V428&gt;=Map!$K$3,V428&lt;=Map!$L$3),"Fcst","N/A"))</f>
        <v>N/A</v>
      </c>
      <c r="X428" t="str">
        <f>INDEX(Map!$B$2:$B$86,MATCH(D428,Map!$A$2:$A$86,0),0)</f>
        <v>Ghent 4</v>
      </c>
      <c r="Y428" s="7">
        <f>IF(INDEX(Map!$C$2:$C$86,MATCH(D428,Map!$A$2:$A$86,0),0)="","N/A",E428*INDEX(Map!$C$2:$C$86,MATCH(D428,Map!$A$2:$A$86,0),0))</f>
        <v>265.8</v>
      </c>
      <c r="Z428" s="7" t="str">
        <f>IF(INDEX(Map!$D$2:$D$86,MATCH(D428,Map!$A$2:$A$86,0),0)="","N/A",E428*INDEX(Map!$D$2:$D$86,MATCH(D428,Map!$A$2:$A$86,0),0))</f>
        <v>N/A</v>
      </c>
      <c r="AA428" t="str">
        <f>INDEX(Map!$E$2:$E$86,MATCH(D428,Map!$A$2:$A$86,0),0)</f>
        <v>Coal</v>
      </c>
    </row>
    <row r="429" spans="1:27" x14ac:dyDescent="0.25">
      <c r="A429" s="1" t="s">
        <v>21</v>
      </c>
      <c r="B429" s="1" t="s">
        <v>112</v>
      </c>
      <c r="C429" s="1">
        <v>8</v>
      </c>
      <c r="D429" s="1" t="s">
        <v>30</v>
      </c>
      <c r="E429" s="1">
        <v>148.69999999999999</v>
      </c>
      <c r="F429" s="1">
        <v>0</v>
      </c>
      <c r="G429" s="1">
        <v>68.900000000000006</v>
      </c>
      <c r="H429" s="1">
        <v>2</v>
      </c>
      <c r="I429" s="1">
        <v>1553.1</v>
      </c>
      <c r="J429" s="1">
        <v>10443</v>
      </c>
      <c r="K429" s="1">
        <v>672</v>
      </c>
      <c r="L429" s="1">
        <v>230.3</v>
      </c>
      <c r="M429" s="1">
        <v>3578</v>
      </c>
      <c r="N429" s="1">
        <v>4</v>
      </c>
      <c r="O429" s="1">
        <v>20</v>
      </c>
      <c r="P429" s="1">
        <v>0</v>
      </c>
      <c r="Q429" s="1">
        <v>211</v>
      </c>
      <c r="R429" s="1">
        <v>25.47</v>
      </c>
      <c r="S429" s="1">
        <v>25.6</v>
      </c>
      <c r="T429" s="1">
        <v>3808</v>
      </c>
      <c r="U429" s="3" t="str">
        <f t="shared" si="6"/>
        <v>2017Plan</v>
      </c>
      <c r="V429" s="2">
        <f>DATE(A429,INDEX(Map!$H$1:$H$12,MATCH(B429,Map!$G$1:$G$12,0),0),1)</f>
        <v>42522</v>
      </c>
      <c r="W429" t="str">
        <f>IF(AND(V429&gt;=Map!$K$2,V429&lt;=Map!$L$2),"Base",IF(AND(V429&gt;=Map!$K$3,V429&lt;=Map!$L$3),"Fcst","N/A"))</f>
        <v>N/A</v>
      </c>
      <c r="X429" t="str">
        <f>INDEX(Map!$B$2:$B$86,MATCH(D429,Map!$A$2:$A$86,0),0)</f>
        <v>Mill Creek 1</v>
      </c>
      <c r="Y429" s="7" t="str">
        <f>IF(INDEX(Map!$C$2:$C$86,MATCH(D429,Map!$A$2:$A$86,0),0)="","N/A",E429*INDEX(Map!$C$2:$C$86,MATCH(D429,Map!$A$2:$A$86,0),0))</f>
        <v>N/A</v>
      </c>
      <c r="Z429" s="7">
        <f>IF(INDEX(Map!$D$2:$D$86,MATCH(D429,Map!$A$2:$A$86,0),0)="","N/A",E429*INDEX(Map!$D$2:$D$86,MATCH(D429,Map!$A$2:$A$86,0),0))</f>
        <v>148.69999999999999</v>
      </c>
      <c r="AA429" t="str">
        <f>INDEX(Map!$E$2:$E$86,MATCH(D429,Map!$A$2:$A$86,0),0)</f>
        <v>Coal</v>
      </c>
    </row>
    <row r="430" spans="1:27" x14ac:dyDescent="0.25">
      <c r="A430" s="1" t="s">
        <v>21</v>
      </c>
      <c r="B430" s="1" t="s">
        <v>112</v>
      </c>
      <c r="C430" s="1">
        <v>9</v>
      </c>
      <c r="D430" s="1" t="s">
        <v>31</v>
      </c>
      <c r="E430" s="1">
        <v>138.1</v>
      </c>
      <c r="F430" s="1">
        <v>0</v>
      </c>
      <c r="G430" s="1">
        <v>64.599999999999994</v>
      </c>
      <c r="H430" s="1">
        <v>2</v>
      </c>
      <c r="I430" s="1">
        <v>1492.4</v>
      </c>
      <c r="J430" s="1">
        <v>10808</v>
      </c>
      <c r="K430" s="1">
        <v>640</v>
      </c>
      <c r="L430" s="1">
        <v>230.4</v>
      </c>
      <c r="M430" s="1">
        <v>3438</v>
      </c>
      <c r="N430" s="1">
        <v>4</v>
      </c>
      <c r="O430" s="1">
        <v>20</v>
      </c>
      <c r="P430" s="1">
        <v>0</v>
      </c>
      <c r="Q430" s="1">
        <v>198</v>
      </c>
      <c r="R430" s="1">
        <v>26.33</v>
      </c>
      <c r="S430" s="1">
        <v>26.47</v>
      </c>
      <c r="T430" s="1">
        <v>3655</v>
      </c>
      <c r="U430" s="3" t="str">
        <f t="shared" si="6"/>
        <v>2017Plan</v>
      </c>
      <c r="V430" s="2">
        <f>DATE(A430,INDEX(Map!$H$1:$H$12,MATCH(B430,Map!$G$1:$G$12,0),0),1)</f>
        <v>42522</v>
      </c>
      <c r="W430" t="str">
        <f>IF(AND(V430&gt;=Map!$K$2,V430&lt;=Map!$L$2),"Base",IF(AND(V430&gt;=Map!$K$3,V430&lt;=Map!$L$3),"Fcst","N/A"))</f>
        <v>N/A</v>
      </c>
      <c r="X430" t="str">
        <f>INDEX(Map!$B$2:$B$86,MATCH(D430,Map!$A$2:$A$86,0),0)</f>
        <v>Mill Creek 2</v>
      </c>
      <c r="Y430" s="7" t="str">
        <f>IF(INDEX(Map!$C$2:$C$86,MATCH(D430,Map!$A$2:$A$86,0),0)="","N/A",E430*INDEX(Map!$C$2:$C$86,MATCH(D430,Map!$A$2:$A$86,0),0))</f>
        <v>N/A</v>
      </c>
      <c r="Z430" s="7">
        <f>IF(INDEX(Map!$D$2:$D$86,MATCH(D430,Map!$A$2:$A$86,0),0)="","N/A",E430*INDEX(Map!$D$2:$D$86,MATCH(D430,Map!$A$2:$A$86,0),0))</f>
        <v>138.1</v>
      </c>
      <c r="AA430" t="str">
        <f>INDEX(Map!$E$2:$E$86,MATCH(D430,Map!$A$2:$A$86,0),0)</f>
        <v>Coal</v>
      </c>
    </row>
    <row r="431" spans="1:27" x14ac:dyDescent="0.25">
      <c r="A431" s="1" t="s">
        <v>21</v>
      </c>
      <c r="B431" s="1" t="s">
        <v>112</v>
      </c>
      <c r="C431" s="1">
        <v>10</v>
      </c>
      <c r="D431" s="1" t="s">
        <v>32</v>
      </c>
      <c r="E431" s="1">
        <v>94.4</v>
      </c>
      <c r="F431" s="1">
        <v>0</v>
      </c>
      <c r="G431" s="1">
        <v>34</v>
      </c>
      <c r="H431" s="1">
        <v>3</v>
      </c>
      <c r="I431" s="1">
        <v>1017.8</v>
      </c>
      <c r="J431" s="1">
        <v>10786</v>
      </c>
      <c r="K431" s="1">
        <v>372</v>
      </c>
      <c r="L431" s="1">
        <v>230.3</v>
      </c>
      <c r="M431" s="1">
        <v>2344</v>
      </c>
      <c r="N431" s="1">
        <v>18</v>
      </c>
      <c r="O431" s="1">
        <v>82</v>
      </c>
      <c r="P431" s="1">
        <v>0</v>
      </c>
      <c r="Q431" s="1">
        <v>193</v>
      </c>
      <c r="R431" s="1">
        <v>26.9</v>
      </c>
      <c r="S431" s="1">
        <v>27.76</v>
      </c>
      <c r="T431" s="1">
        <v>2620</v>
      </c>
      <c r="U431" s="3" t="str">
        <f t="shared" si="6"/>
        <v>2017Plan</v>
      </c>
      <c r="V431" s="2">
        <f>DATE(A431,INDEX(Map!$H$1:$H$12,MATCH(B431,Map!$G$1:$G$12,0),0),1)</f>
        <v>42522</v>
      </c>
      <c r="W431" t="str">
        <f>IF(AND(V431&gt;=Map!$K$2,V431&lt;=Map!$L$2),"Base",IF(AND(V431&gt;=Map!$K$3,V431&lt;=Map!$L$3),"Fcst","N/A"))</f>
        <v>N/A</v>
      </c>
      <c r="X431" t="str">
        <f>INDEX(Map!$B$2:$B$86,MATCH(D431,Map!$A$2:$A$86,0),0)</f>
        <v>Mill Creek 3</v>
      </c>
      <c r="Y431" s="7" t="str">
        <f>IF(INDEX(Map!$C$2:$C$86,MATCH(D431,Map!$A$2:$A$86,0),0)="","N/A",E431*INDEX(Map!$C$2:$C$86,MATCH(D431,Map!$A$2:$A$86,0),0))</f>
        <v>N/A</v>
      </c>
      <c r="Z431" s="7">
        <f>IF(INDEX(Map!$D$2:$D$86,MATCH(D431,Map!$A$2:$A$86,0),0)="","N/A",E431*INDEX(Map!$D$2:$D$86,MATCH(D431,Map!$A$2:$A$86,0),0))</f>
        <v>94.4</v>
      </c>
      <c r="AA431" t="str">
        <f>INDEX(Map!$E$2:$E$86,MATCH(D431,Map!$A$2:$A$86,0),0)</f>
        <v>Coal</v>
      </c>
    </row>
    <row r="432" spans="1:27" x14ac:dyDescent="0.25">
      <c r="A432" s="1" t="s">
        <v>21</v>
      </c>
      <c r="B432" s="1" t="s">
        <v>112</v>
      </c>
      <c r="C432" s="1">
        <v>11</v>
      </c>
      <c r="D432" s="1" t="s">
        <v>33</v>
      </c>
      <c r="E432" s="1">
        <v>246.9</v>
      </c>
      <c r="F432" s="1">
        <v>0</v>
      </c>
      <c r="G432" s="1">
        <v>71.900000000000006</v>
      </c>
      <c r="H432" s="1">
        <v>2</v>
      </c>
      <c r="I432" s="1">
        <v>2587</v>
      </c>
      <c r="J432" s="1">
        <v>10477</v>
      </c>
      <c r="K432" s="1">
        <v>671</v>
      </c>
      <c r="L432" s="1">
        <v>230.3</v>
      </c>
      <c r="M432" s="1">
        <v>5959</v>
      </c>
      <c r="N432" s="1">
        <v>19</v>
      </c>
      <c r="O432" s="1">
        <v>86</v>
      </c>
      <c r="P432" s="1">
        <v>0</v>
      </c>
      <c r="Q432" s="1">
        <v>447</v>
      </c>
      <c r="R432" s="1">
        <v>25.95</v>
      </c>
      <c r="S432" s="1">
        <v>26.29</v>
      </c>
      <c r="T432" s="1">
        <v>6493</v>
      </c>
      <c r="U432" s="3" t="str">
        <f t="shared" si="6"/>
        <v>2017Plan</v>
      </c>
      <c r="V432" s="2">
        <f>DATE(A432,INDEX(Map!$H$1:$H$12,MATCH(B432,Map!$G$1:$G$12,0),0),1)</f>
        <v>42522</v>
      </c>
      <c r="W432" t="str">
        <f>IF(AND(V432&gt;=Map!$K$2,V432&lt;=Map!$L$2),"Base",IF(AND(V432&gt;=Map!$K$3,V432&lt;=Map!$L$3),"Fcst","N/A"))</f>
        <v>N/A</v>
      </c>
      <c r="X432" t="str">
        <f>INDEX(Map!$B$2:$B$86,MATCH(D432,Map!$A$2:$A$86,0),0)</f>
        <v>Mill Creek 4</v>
      </c>
      <c r="Y432" s="7" t="str">
        <f>IF(INDEX(Map!$C$2:$C$86,MATCH(D432,Map!$A$2:$A$86,0),0)="","N/A",E432*INDEX(Map!$C$2:$C$86,MATCH(D432,Map!$A$2:$A$86,0),0))</f>
        <v>N/A</v>
      </c>
      <c r="Z432" s="7">
        <f>IF(INDEX(Map!$D$2:$D$86,MATCH(D432,Map!$A$2:$A$86,0),0)="","N/A",E432*INDEX(Map!$D$2:$D$86,MATCH(D432,Map!$A$2:$A$86,0),0))</f>
        <v>246.9</v>
      </c>
      <c r="AA432" t="str">
        <f>INDEX(Map!$E$2:$E$86,MATCH(D432,Map!$A$2:$A$86,0),0)</f>
        <v>Coal</v>
      </c>
    </row>
    <row r="433" spans="1:27" x14ac:dyDescent="0.25">
      <c r="A433" s="1" t="s">
        <v>21</v>
      </c>
      <c r="B433" s="1" t="s">
        <v>112</v>
      </c>
      <c r="C433" s="1">
        <v>12</v>
      </c>
      <c r="D433" s="1" t="s">
        <v>34</v>
      </c>
      <c r="E433" s="1">
        <v>214</v>
      </c>
      <c r="F433" s="1">
        <v>0</v>
      </c>
      <c r="G433" s="1">
        <v>80.3</v>
      </c>
      <c r="H433" s="1">
        <v>2</v>
      </c>
      <c r="I433" s="1">
        <v>2287.9</v>
      </c>
      <c r="J433" s="1">
        <v>10691</v>
      </c>
      <c r="K433" s="1">
        <v>667</v>
      </c>
      <c r="L433" s="1">
        <v>224.3</v>
      </c>
      <c r="M433" s="1">
        <v>5132</v>
      </c>
      <c r="N433" s="1">
        <v>7</v>
      </c>
      <c r="O433" s="1">
        <v>102</v>
      </c>
      <c r="P433" s="1">
        <v>0</v>
      </c>
      <c r="Q433" s="1">
        <v>414</v>
      </c>
      <c r="R433" s="1">
        <v>25.91</v>
      </c>
      <c r="S433" s="1">
        <v>26.39</v>
      </c>
      <c r="T433" s="1">
        <v>5647</v>
      </c>
      <c r="U433" s="3" t="str">
        <f t="shared" si="6"/>
        <v>2017Plan</v>
      </c>
      <c r="V433" s="2">
        <f>DATE(A433,INDEX(Map!$H$1:$H$12,MATCH(B433,Map!$G$1:$G$12,0),0),1)</f>
        <v>42522</v>
      </c>
      <c r="W433" t="str">
        <f>IF(AND(V433&gt;=Map!$K$2,V433&lt;=Map!$L$2),"Base",IF(AND(V433&gt;=Map!$K$3,V433&lt;=Map!$L$3),"Fcst","N/A"))</f>
        <v>N/A</v>
      </c>
      <c r="X433" t="str">
        <f>INDEX(Map!$B$2:$B$86,MATCH(D433,Map!$A$2:$A$86,0),0)</f>
        <v>Trimble County 1</v>
      </c>
      <c r="Y433" s="7" t="str">
        <f>IF(INDEX(Map!$C$2:$C$86,MATCH(D433,Map!$A$2:$A$86,0),0)="","N/A",E433*INDEX(Map!$C$2:$C$86,MATCH(D433,Map!$A$2:$A$86,0),0))</f>
        <v>N/A</v>
      </c>
      <c r="Z433" s="7">
        <f>IF(INDEX(Map!$D$2:$D$86,MATCH(D433,Map!$A$2:$A$86,0),0)="","N/A",E433*INDEX(Map!$D$2:$D$86,MATCH(D433,Map!$A$2:$A$86,0),0))</f>
        <v>214</v>
      </c>
      <c r="AA433" t="str">
        <f>INDEX(Map!$E$2:$E$86,MATCH(D433,Map!$A$2:$A$86,0),0)</f>
        <v>Coal</v>
      </c>
    </row>
    <row r="434" spans="1:27" x14ac:dyDescent="0.25">
      <c r="A434" s="1" t="s">
        <v>21</v>
      </c>
      <c r="B434" s="1" t="s">
        <v>112</v>
      </c>
      <c r="C434" s="1">
        <v>13</v>
      </c>
      <c r="D434" s="1" t="s">
        <v>35</v>
      </c>
      <c r="E434" s="1">
        <v>308.60000000000002</v>
      </c>
      <c r="F434" s="1">
        <v>0</v>
      </c>
      <c r="G434" s="1">
        <v>78.099999999999994</v>
      </c>
      <c r="H434" s="1">
        <v>2</v>
      </c>
      <c r="I434" s="1">
        <v>2852.2</v>
      </c>
      <c r="J434" s="1">
        <v>9241</v>
      </c>
      <c r="K434" s="1">
        <v>622</v>
      </c>
      <c r="L434" s="1">
        <v>225.9</v>
      </c>
      <c r="M434" s="1">
        <v>6444</v>
      </c>
      <c r="N434" s="1">
        <v>17</v>
      </c>
      <c r="O434" s="1">
        <v>264</v>
      </c>
      <c r="P434" s="1">
        <v>0</v>
      </c>
      <c r="Q434" s="1">
        <v>527</v>
      </c>
      <c r="R434" s="1">
        <v>22.59</v>
      </c>
      <c r="S434" s="1">
        <v>23.44</v>
      </c>
      <c r="T434" s="1">
        <v>7235</v>
      </c>
      <c r="U434" s="3" t="str">
        <f t="shared" si="6"/>
        <v>2017Plan</v>
      </c>
      <c r="V434" s="2">
        <f>DATE(A434,INDEX(Map!$H$1:$H$12,MATCH(B434,Map!$G$1:$G$12,0),0),1)</f>
        <v>42522</v>
      </c>
      <c r="W434" t="str">
        <f>IF(AND(V434&gt;=Map!$K$2,V434&lt;=Map!$L$2),"Base",IF(AND(V434&gt;=Map!$K$3,V434&lt;=Map!$L$3),"Fcst","N/A"))</f>
        <v>N/A</v>
      </c>
      <c r="X434" t="str">
        <f>INDEX(Map!$B$2:$B$86,MATCH(D434,Map!$A$2:$A$86,0),0)</f>
        <v>Trimble County 2</v>
      </c>
      <c r="Y434" s="7">
        <f>IF(INDEX(Map!$C$2:$C$86,MATCH(D434,Map!$A$2:$A$86,0),0)="","N/A",E434*INDEX(Map!$C$2:$C$86,MATCH(D434,Map!$A$2:$A$86,0),0))</f>
        <v>249.96600000000004</v>
      </c>
      <c r="Z434" s="7">
        <f>IF(INDEX(Map!$D$2:$D$86,MATCH(D434,Map!$A$2:$A$86,0),0)="","N/A",E434*INDEX(Map!$D$2:$D$86,MATCH(D434,Map!$A$2:$A$86,0),0))</f>
        <v>58.634000000000007</v>
      </c>
      <c r="AA434" t="str">
        <f>INDEX(Map!$E$2:$E$86,MATCH(D434,Map!$A$2:$A$86,0),0)</f>
        <v>Coal</v>
      </c>
    </row>
    <row r="435" spans="1:27" x14ac:dyDescent="0.25">
      <c r="A435" s="1" t="s">
        <v>21</v>
      </c>
      <c r="B435" s="1" t="s">
        <v>112</v>
      </c>
      <c r="C435" s="1">
        <v>14</v>
      </c>
      <c r="D435" s="1" t="s">
        <v>36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3" t="str">
        <f t="shared" si="6"/>
        <v>2017Plan</v>
      </c>
      <c r="V435" s="2">
        <f>DATE(A435,INDEX(Map!$H$1:$H$12,MATCH(B435,Map!$G$1:$G$12,0),0),1)</f>
        <v>42522</v>
      </c>
      <c r="W435" t="str">
        <f>IF(AND(V435&gt;=Map!$K$2,V435&lt;=Map!$L$2),"Base",IF(AND(V435&gt;=Map!$K$3,V435&lt;=Map!$L$3),"Fcst","N/A"))</f>
        <v>N/A</v>
      </c>
      <c r="X435" t="str">
        <f>INDEX(Map!$B$2:$B$86,MATCH(D435,Map!$A$2:$A$86,0),0)</f>
        <v>Cane Run 7</v>
      </c>
      <c r="Y435" s="7">
        <f>IF(INDEX(Map!$C$2:$C$86,MATCH(D435,Map!$A$2:$A$86,0),0)="","N/A",E435*INDEX(Map!$C$2:$C$86,MATCH(D435,Map!$A$2:$A$86,0),0))</f>
        <v>0</v>
      </c>
      <c r="Z435" s="7">
        <f>IF(INDEX(Map!$D$2:$D$86,MATCH(D435,Map!$A$2:$A$86,0),0)="","N/A",E435*INDEX(Map!$D$2:$D$86,MATCH(D435,Map!$A$2:$A$86,0),0))</f>
        <v>0</v>
      </c>
      <c r="AA435" t="str">
        <f>INDEX(Map!$E$2:$E$86,MATCH(D435,Map!$A$2:$A$86,0),0)</f>
        <v>NGCC</v>
      </c>
    </row>
    <row r="436" spans="1:27" x14ac:dyDescent="0.25">
      <c r="A436" s="1" t="s">
        <v>21</v>
      </c>
      <c r="B436" s="1" t="s">
        <v>112</v>
      </c>
      <c r="C436" s="1">
        <v>15</v>
      </c>
      <c r="D436" s="1" t="s">
        <v>37</v>
      </c>
      <c r="E436" s="1">
        <v>419.6</v>
      </c>
      <c r="F436" s="1">
        <v>0</v>
      </c>
      <c r="G436" s="1">
        <v>88</v>
      </c>
      <c r="H436" s="1">
        <v>3</v>
      </c>
      <c r="I436" s="1">
        <v>2880.4</v>
      </c>
      <c r="J436" s="1">
        <v>6864</v>
      </c>
      <c r="K436" s="1">
        <v>654</v>
      </c>
      <c r="L436" s="1">
        <v>322.60000000000002</v>
      </c>
      <c r="M436" s="1">
        <v>9293</v>
      </c>
      <c r="N436" s="1">
        <v>8</v>
      </c>
      <c r="O436" s="1">
        <v>27</v>
      </c>
      <c r="P436" s="1">
        <v>0</v>
      </c>
      <c r="Q436" s="1">
        <v>516</v>
      </c>
      <c r="R436" s="1">
        <v>23.38</v>
      </c>
      <c r="S436" s="1">
        <v>23.44</v>
      </c>
      <c r="T436" s="1">
        <v>9836</v>
      </c>
      <c r="U436" s="3" t="str">
        <f t="shared" si="6"/>
        <v>2017Plan</v>
      </c>
      <c r="V436" s="2">
        <f>DATE(A436,INDEX(Map!$H$1:$H$12,MATCH(B436,Map!$G$1:$G$12,0),0),1)</f>
        <v>42522</v>
      </c>
      <c r="W436" t="str">
        <f>IF(AND(V436&gt;=Map!$K$2,V436&lt;=Map!$L$2),"Base",IF(AND(V436&gt;=Map!$K$3,V436&lt;=Map!$L$3),"Fcst","N/A"))</f>
        <v>N/A</v>
      </c>
      <c r="X436" t="str">
        <f>INDEX(Map!$B$2:$B$86,MATCH(D436,Map!$A$2:$A$86,0),0)</f>
        <v>Cane Run 7</v>
      </c>
      <c r="Y436" s="7">
        <f>IF(INDEX(Map!$C$2:$C$86,MATCH(D436,Map!$A$2:$A$86,0),0)="","N/A",E436*INDEX(Map!$C$2:$C$86,MATCH(D436,Map!$A$2:$A$86,0),0))</f>
        <v>327.28800000000001</v>
      </c>
      <c r="Z436" s="7">
        <f>IF(INDEX(Map!$D$2:$D$86,MATCH(D436,Map!$A$2:$A$86,0),0)="","N/A",E436*INDEX(Map!$D$2:$D$86,MATCH(D436,Map!$A$2:$A$86,0),0))</f>
        <v>92.312000000000012</v>
      </c>
      <c r="AA436" t="str">
        <f>INDEX(Map!$E$2:$E$86,MATCH(D436,Map!$A$2:$A$86,0),0)</f>
        <v>NGCC</v>
      </c>
    </row>
    <row r="437" spans="1:27" x14ac:dyDescent="0.25">
      <c r="A437" s="1" t="s">
        <v>21</v>
      </c>
      <c r="B437" s="1" t="s">
        <v>112</v>
      </c>
      <c r="C437" s="1">
        <v>16</v>
      </c>
      <c r="D437" s="1" t="s">
        <v>38</v>
      </c>
      <c r="E437" s="1">
        <v>9.5</v>
      </c>
      <c r="F437" s="1">
        <v>0</v>
      </c>
      <c r="G437" s="1">
        <v>12.2</v>
      </c>
      <c r="H437" s="1">
        <v>10</v>
      </c>
      <c r="I437" s="1">
        <v>125.1</v>
      </c>
      <c r="J437" s="1">
        <v>13152</v>
      </c>
      <c r="K437" s="1">
        <v>116</v>
      </c>
      <c r="L437" s="1">
        <v>324.39999999999998</v>
      </c>
      <c r="M437" s="1">
        <v>406</v>
      </c>
      <c r="N437" s="1">
        <v>1</v>
      </c>
      <c r="O437" s="1">
        <v>3</v>
      </c>
      <c r="P437" s="1">
        <v>0</v>
      </c>
      <c r="Q437" s="1">
        <v>0</v>
      </c>
      <c r="R437" s="1">
        <v>42.67</v>
      </c>
      <c r="S437" s="1">
        <v>42.94</v>
      </c>
      <c r="T437" s="1">
        <v>409</v>
      </c>
      <c r="U437" s="3" t="str">
        <f t="shared" si="6"/>
        <v>2017Plan</v>
      </c>
      <c r="V437" s="2">
        <f>DATE(A437,INDEX(Map!$H$1:$H$12,MATCH(B437,Map!$G$1:$G$12,0),0),1)</f>
        <v>42522</v>
      </c>
      <c r="W437" t="str">
        <f>IF(AND(V437&gt;=Map!$K$2,V437&lt;=Map!$L$2),"Base",IF(AND(V437&gt;=Map!$K$3,V437&lt;=Map!$L$3),"Fcst","N/A"))</f>
        <v>N/A</v>
      </c>
      <c r="X437" t="str">
        <f>INDEX(Map!$B$2:$B$86,MATCH(D437,Map!$A$2:$A$86,0),0)</f>
        <v>Brown 5</v>
      </c>
      <c r="Y437" s="7">
        <f>IF(INDEX(Map!$C$2:$C$86,MATCH(D437,Map!$A$2:$A$86,0),0)="","N/A",E437*INDEX(Map!$C$2:$C$86,MATCH(D437,Map!$A$2:$A$86,0),0))</f>
        <v>4.4649999999999999</v>
      </c>
      <c r="Z437" s="7">
        <f>IF(INDEX(Map!$D$2:$D$86,MATCH(D437,Map!$A$2:$A$86,0),0)="","N/A",E437*INDEX(Map!$D$2:$D$86,MATCH(D437,Map!$A$2:$A$86,0),0))</f>
        <v>5.0350000000000001</v>
      </c>
      <c r="AA437" t="str">
        <f>INDEX(Map!$E$2:$E$86,MATCH(D437,Map!$A$2:$A$86,0),0)</f>
        <v>SCCT</v>
      </c>
    </row>
    <row r="438" spans="1:27" x14ac:dyDescent="0.25">
      <c r="A438" s="1" t="s">
        <v>21</v>
      </c>
      <c r="B438" s="1" t="s">
        <v>112</v>
      </c>
      <c r="C438" s="1">
        <v>17</v>
      </c>
      <c r="D438" s="1" t="s">
        <v>39</v>
      </c>
      <c r="E438" s="1">
        <v>0.1</v>
      </c>
      <c r="F438" s="1">
        <v>0</v>
      </c>
      <c r="G438" s="1">
        <v>0.1</v>
      </c>
      <c r="H438" s="1">
        <v>3</v>
      </c>
      <c r="I438" s="1">
        <v>1.9</v>
      </c>
      <c r="J438" s="1">
        <v>16510</v>
      </c>
      <c r="K438" s="1">
        <v>4</v>
      </c>
      <c r="L438" s="1">
        <v>324.39999999999998</v>
      </c>
      <c r="M438" s="1">
        <v>6</v>
      </c>
      <c r="N438" s="1">
        <v>0</v>
      </c>
      <c r="O438" s="1">
        <v>0</v>
      </c>
      <c r="P438" s="1">
        <v>0</v>
      </c>
      <c r="Q438" s="1">
        <v>0</v>
      </c>
      <c r="R438" s="1">
        <v>53.56</v>
      </c>
      <c r="S438" s="1">
        <v>53.56</v>
      </c>
      <c r="T438" s="1">
        <v>6</v>
      </c>
      <c r="U438" s="3" t="str">
        <f t="shared" si="6"/>
        <v>2017Plan</v>
      </c>
      <c r="V438" s="2">
        <f>DATE(A438,INDEX(Map!$H$1:$H$12,MATCH(B438,Map!$G$1:$G$12,0),0),1)</f>
        <v>42522</v>
      </c>
      <c r="W438" t="str">
        <f>IF(AND(V438&gt;=Map!$K$2,V438&lt;=Map!$L$2),"Base",IF(AND(V438&gt;=Map!$K$3,V438&lt;=Map!$L$3),"Fcst","N/A"))</f>
        <v>N/A</v>
      </c>
      <c r="X438" t="str">
        <f>INDEX(Map!$B$2:$B$86,MATCH(D438,Map!$A$2:$A$86,0),0)</f>
        <v>Brown 5</v>
      </c>
      <c r="Y438" s="7">
        <f>IF(INDEX(Map!$C$2:$C$86,MATCH(D438,Map!$A$2:$A$86,0),0)="","N/A",E438*INDEX(Map!$C$2:$C$86,MATCH(D438,Map!$A$2:$A$86,0),0))</f>
        <v>4.7E-2</v>
      </c>
      <c r="Z438" s="7">
        <f>IF(INDEX(Map!$D$2:$D$86,MATCH(D438,Map!$A$2:$A$86,0),0)="","N/A",E438*INDEX(Map!$D$2:$D$86,MATCH(D438,Map!$A$2:$A$86,0),0))</f>
        <v>5.3000000000000005E-2</v>
      </c>
      <c r="AA438" t="str">
        <f>INDEX(Map!$E$2:$E$86,MATCH(D438,Map!$A$2:$A$86,0),0)</f>
        <v>SCCT</v>
      </c>
    </row>
    <row r="439" spans="1:27" x14ac:dyDescent="0.25">
      <c r="A439" s="1" t="s">
        <v>21</v>
      </c>
      <c r="B439" s="1" t="s">
        <v>112</v>
      </c>
      <c r="C439" s="1">
        <v>18</v>
      </c>
      <c r="D439" s="1" t="s">
        <v>40</v>
      </c>
      <c r="E439" s="1">
        <v>4.7</v>
      </c>
      <c r="F439" s="1">
        <v>0</v>
      </c>
      <c r="G439" s="1">
        <v>4.4000000000000004</v>
      </c>
      <c r="H439" s="1">
        <v>5</v>
      </c>
      <c r="I439" s="1">
        <v>51.5</v>
      </c>
      <c r="J439" s="1">
        <v>11048</v>
      </c>
      <c r="K439" s="1">
        <v>34</v>
      </c>
      <c r="L439" s="1">
        <v>324.39999999999998</v>
      </c>
      <c r="M439" s="1">
        <v>167</v>
      </c>
      <c r="N439" s="1">
        <v>1</v>
      </c>
      <c r="O439" s="1">
        <v>4</v>
      </c>
      <c r="P439" s="1">
        <v>0</v>
      </c>
      <c r="Q439" s="1">
        <v>0</v>
      </c>
      <c r="R439" s="1">
        <v>35.840000000000003</v>
      </c>
      <c r="S439" s="1">
        <v>36.619999999999997</v>
      </c>
      <c r="T439" s="1">
        <v>171</v>
      </c>
      <c r="U439" s="3" t="str">
        <f t="shared" si="6"/>
        <v>2017Plan</v>
      </c>
      <c r="V439" s="2">
        <f>DATE(A439,INDEX(Map!$H$1:$H$12,MATCH(B439,Map!$G$1:$G$12,0),0),1)</f>
        <v>42522</v>
      </c>
      <c r="W439" t="str">
        <f>IF(AND(V439&gt;=Map!$K$2,V439&lt;=Map!$L$2),"Base",IF(AND(V439&gt;=Map!$K$3,V439&lt;=Map!$L$3),"Fcst","N/A"))</f>
        <v>N/A</v>
      </c>
      <c r="X439" t="str">
        <f>INDEX(Map!$B$2:$B$86,MATCH(D439,Map!$A$2:$A$86,0),0)</f>
        <v>Brown 6</v>
      </c>
      <c r="Y439" s="7">
        <f>IF(INDEX(Map!$C$2:$C$86,MATCH(D439,Map!$A$2:$A$86,0),0)="","N/A",E439*INDEX(Map!$C$2:$C$86,MATCH(D439,Map!$A$2:$A$86,0),0))</f>
        <v>2.9140000000000001</v>
      </c>
      <c r="Z439" s="7">
        <f>IF(INDEX(Map!$D$2:$D$86,MATCH(D439,Map!$A$2:$A$86,0),0)="","N/A",E439*INDEX(Map!$D$2:$D$86,MATCH(D439,Map!$A$2:$A$86,0),0))</f>
        <v>1.786</v>
      </c>
      <c r="AA439" t="str">
        <f>INDEX(Map!$E$2:$E$86,MATCH(D439,Map!$A$2:$A$86,0),0)</f>
        <v>SCCT</v>
      </c>
    </row>
    <row r="440" spans="1:27" x14ac:dyDescent="0.25">
      <c r="A440" s="1" t="s">
        <v>21</v>
      </c>
      <c r="B440" s="1" t="s">
        <v>112</v>
      </c>
      <c r="C440" s="1">
        <v>19</v>
      </c>
      <c r="D440" s="1" t="s">
        <v>41</v>
      </c>
      <c r="E440" s="1">
        <v>7.2</v>
      </c>
      <c r="F440" s="1">
        <v>0</v>
      </c>
      <c r="G440" s="1">
        <v>6.8</v>
      </c>
      <c r="H440" s="1">
        <v>8</v>
      </c>
      <c r="I440" s="1">
        <v>79.2</v>
      </c>
      <c r="J440" s="1">
        <v>11024</v>
      </c>
      <c r="K440" s="1">
        <v>52</v>
      </c>
      <c r="L440" s="1">
        <v>324.39999999999998</v>
      </c>
      <c r="M440" s="1">
        <v>257</v>
      </c>
      <c r="N440" s="1">
        <v>2</v>
      </c>
      <c r="O440" s="1">
        <v>6</v>
      </c>
      <c r="P440" s="1">
        <v>0</v>
      </c>
      <c r="Q440" s="1">
        <v>0</v>
      </c>
      <c r="R440" s="1">
        <v>35.76</v>
      </c>
      <c r="S440" s="1">
        <v>36.6</v>
      </c>
      <c r="T440" s="1">
        <v>263</v>
      </c>
      <c r="U440" s="3" t="str">
        <f t="shared" si="6"/>
        <v>2017Plan</v>
      </c>
      <c r="V440" s="2">
        <f>DATE(A440,INDEX(Map!$H$1:$H$12,MATCH(B440,Map!$G$1:$G$12,0),0),1)</f>
        <v>42522</v>
      </c>
      <c r="W440" t="str">
        <f>IF(AND(V440&gt;=Map!$K$2,V440&lt;=Map!$L$2),"Base",IF(AND(V440&gt;=Map!$K$3,V440&lt;=Map!$L$3),"Fcst","N/A"))</f>
        <v>N/A</v>
      </c>
      <c r="X440" t="str">
        <f>INDEX(Map!$B$2:$B$86,MATCH(D440,Map!$A$2:$A$86,0),0)</f>
        <v>Brown 7</v>
      </c>
      <c r="Y440" s="7">
        <f>IF(INDEX(Map!$C$2:$C$86,MATCH(D440,Map!$A$2:$A$86,0),0)="","N/A",E440*INDEX(Map!$C$2:$C$86,MATCH(D440,Map!$A$2:$A$86,0),0))</f>
        <v>4.4640000000000004</v>
      </c>
      <c r="Z440" s="7">
        <f>IF(INDEX(Map!$D$2:$D$86,MATCH(D440,Map!$A$2:$A$86,0),0)="","N/A",E440*INDEX(Map!$D$2:$D$86,MATCH(D440,Map!$A$2:$A$86,0),0))</f>
        <v>2.7360000000000002</v>
      </c>
      <c r="AA440" t="str">
        <f>INDEX(Map!$E$2:$E$86,MATCH(D440,Map!$A$2:$A$86,0),0)</f>
        <v>SCCT</v>
      </c>
    </row>
    <row r="441" spans="1:27" x14ac:dyDescent="0.25">
      <c r="A441" s="1" t="s">
        <v>21</v>
      </c>
      <c r="B441" s="1" t="s">
        <v>112</v>
      </c>
      <c r="C441" s="1">
        <v>20</v>
      </c>
      <c r="D441" s="1" t="s">
        <v>42</v>
      </c>
      <c r="E441" s="1">
        <v>5.9</v>
      </c>
      <c r="F441" s="1">
        <v>0</v>
      </c>
      <c r="G441" s="1">
        <v>8</v>
      </c>
      <c r="H441" s="1">
        <v>10</v>
      </c>
      <c r="I441" s="1">
        <v>87</v>
      </c>
      <c r="J441" s="1">
        <v>14796</v>
      </c>
      <c r="K441" s="1">
        <v>94</v>
      </c>
      <c r="L441" s="1">
        <v>324.39999999999998</v>
      </c>
      <c r="M441" s="1">
        <v>282</v>
      </c>
      <c r="N441" s="1">
        <v>1</v>
      </c>
      <c r="O441" s="1">
        <v>3</v>
      </c>
      <c r="P441" s="1">
        <v>0</v>
      </c>
      <c r="Q441" s="1">
        <v>0</v>
      </c>
      <c r="R441" s="1">
        <v>48</v>
      </c>
      <c r="S441" s="1">
        <v>48.47</v>
      </c>
      <c r="T441" s="1">
        <v>285</v>
      </c>
      <c r="U441" s="3" t="str">
        <f t="shared" si="6"/>
        <v>2017Plan</v>
      </c>
      <c r="V441" s="2">
        <f>DATE(A441,INDEX(Map!$H$1:$H$12,MATCH(B441,Map!$G$1:$G$12,0),0),1)</f>
        <v>42522</v>
      </c>
      <c r="W441" t="str">
        <f>IF(AND(V441&gt;=Map!$K$2,V441&lt;=Map!$L$2),"Base",IF(AND(V441&gt;=Map!$K$3,V441&lt;=Map!$L$3),"Fcst","N/A"))</f>
        <v>N/A</v>
      </c>
      <c r="X441" t="str">
        <f>INDEX(Map!$B$2:$B$86,MATCH(D441,Map!$A$2:$A$86,0),0)</f>
        <v>Brown 8</v>
      </c>
      <c r="Y441" s="7">
        <f>IF(INDEX(Map!$C$2:$C$86,MATCH(D441,Map!$A$2:$A$86,0),0)="","N/A",E441*INDEX(Map!$C$2:$C$86,MATCH(D441,Map!$A$2:$A$86,0),0))</f>
        <v>5.9</v>
      </c>
      <c r="Z441" s="7" t="str">
        <f>IF(INDEX(Map!$D$2:$D$86,MATCH(D441,Map!$A$2:$A$86,0),0)="","N/A",E441*INDEX(Map!$D$2:$D$86,MATCH(D441,Map!$A$2:$A$86,0),0))</f>
        <v>N/A</v>
      </c>
      <c r="AA441" t="str">
        <f>INDEX(Map!$E$2:$E$86,MATCH(D441,Map!$A$2:$A$86,0),0)</f>
        <v>SCCT</v>
      </c>
    </row>
    <row r="442" spans="1:27" x14ac:dyDescent="0.25">
      <c r="A442" s="1" t="s">
        <v>21</v>
      </c>
      <c r="B442" s="1" t="s">
        <v>112</v>
      </c>
      <c r="C442" s="1">
        <v>21</v>
      </c>
      <c r="D442" s="1" t="s">
        <v>43</v>
      </c>
      <c r="E442" s="1">
        <v>0.1</v>
      </c>
      <c r="F442" s="1">
        <v>0</v>
      </c>
      <c r="G442" s="1">
        <v>0.1</v>
      </c>
      <c r="H442" s="1">
        <v>3</v>
      </c>
      <c r="I442" s="1">
        <v>1.7</v>
      </c>
      <c r="J442" s="1">
        <v>16329</v>
      </c>
      <c r="K442" s="1">
        <v>4</v>
      </c>
      <c r="L442" s="1">
        <v>324.39999999999998</v>
      </c>
      <c r="M442" s="1">
        <v>6</v>
      </c>
      <c r="N442" s="1">
        <v>0</v>
      </c>
      <c r="O442" s="1">
        <v>0</v>
      </c>
      <c r="P442" s="1">
        <v>0</v>
      </c>
      <c r="Q442" s="1">
        <v>0</v>
      </c>
      <c r="R442" s="1">
        <v>52.97</v>
      </c>
      <c r="S442" s="1">
        <v>52.97</v>
      </c>
      <c r="T442" s="1">
        <v>6</v>
      </c>
      <c r="U442" s="3" t="str">
        <f t="shared" si="6"/>
        <v>2017Plan</v>
      </c>
      <c r="V442" s="2">
        <f>DATE(A442,INDEX(Map!$H$1:$H$12,MATCH(B442,Map!$G$1:$G$12,0),0),1)</f>
        <v>42522</v>
      </c>
      <c r="W442" t="str">
        <f>IF(AND(V442&gt;=Map!$K$2,V442&lt;=Map!$L$2),"Base",IF(AND(V442&gt;=Map!$K$3,V442&lt;=Map!$L$3),"Fcst","N/A"))</f>
        <v>N/A</v>
      </c>
      <c r="X442" t="str">
        <f>INDEX(Map!$B$2:$B$86,MATCH(D442,Map!$A$2:$A$86,0),0)</f>
        <v>Brown 8</v>
      </c>
      <c r="Y442" s="7">
        <f>IF(INDEX(Map!$C$2:$C$86,MATCH(D442,Map!$A$2:$A$86,0),0)="","N/A",E442*INDEX(Map!$C$2:$C$86,MATCH(D442,Map!$A$2:$A$86,0),0))</f>
        <v>0.1</v>
      </c>
      <c r="Z442" s="7" t="str">
        <f>IF(INDEX(Map!$D$2:$D$86,MATCH(D442,Map!$A$2:$A$86,0),0)="","N/A",E442*INDEX(Map!$D$2:$D$86,MATCH(D442,Map!$A$2:$A$86,0),0))</f>
        <v>N/A</v>
      </c>
      <c r="AA442" t="str">
        <f>INDEX(Map!$E$2:$E$86,MATCH(D442,Map!$A$2:$A$86,0),0)</f>
        <v>SCCT</v>
      </c>
    </row>
    <row r="443" spans="1:27" x14ac:dyDescent="0.25">
      <c r="A443" s="1" t="s">
        <v>21</v>
      </c>
      <c r="B443" s="1" t="s">
        <v>112</v>
      </c>
      <c r="C443" s="1">
        <v>22</v>
      </c>
      <c r="D443" s="1" t="s">
        <v>44</v>
      </c>
      <c r="E443" s="1">
        <v>5.0999999999999996</v>
      </c>
      <c r="F443" s="1">
        <v>0</v>
      </c>
      <c r="G443" s="1">
        <v>7</v>
      </c>
      <c r="H443" s="1">
        <v>8</v>
      </c>
      <c r="I443" s="1">
        <v>74.7</v>
      </c>
      <c r="J443" s="1">
        <v>14631</v>
      </c>
      <c r="K443" s="1">
        <v>79</v>
      </c>
      <c r="L443" s="1">
        <v>324.39999999999998</v>
      </c>
      <c r="M443" s="1">
        <v>242</v>
      </c>
      <c r="N443" s="1">
        <v>1</v>
      </c>
      <c r="O443" s="1">
        <v>2</v>
      </c>
      <c r="P443" s="1">
        <v>0</v>
      </c>
      <c r="Q443" s="1">
        <v>0</v>
      </c>
      <c r="R443" s="1">
        <v>47.46</v>
      </c>
      <c r="S443" s="1">
        <v>47.89</v>
      </c>
      <c r="T443" s="1">
        <v>245</v>
      </c>
      <c r="U443" s="3" t="str">
        <f t="shared" si="6"/>
        <v>2017Plan</v>
      </c>
      <c r="V443" s="2">
        <f>DATE(A443,INDEX(Map!$H$1:$H$12,MATCH(B443,Map!$G$1:$G$12,0),0),1)</f>
        <v>42522</v>
      </c>
      <c r="W443" t="str">
        <f>IF(AND(V443&gt;=Map!$K$2,V443&lt;=Map!$L$2),"Base",IF(AND(V443&gt;=Map!$K$3,V443&lt;=Map!$L$3),"Fcst","N/A"))</f>
        <v>N/A</v>
      </c>
      <c r="X443" t="str">
        <f>INDEX(Map!$B$2:$B$86,MATCH(D443,Map!$A$2:$A$86,0),0)</f>
        <v>Brown 9</v>
      </c>
      <c r="Y443" s="7">
        <f>IF(INDEX(Map!$C$2:$C$86,MATCH(D443,Map!$A$2:$A$86,0),0)="","N/A",E443*INDEX(Map!$C$2:$C$86,MATCH(D443,Map!$A$2:$A$86,0),0))</f>
        <v>5.0999999999999996</v>
      </c>
      <c r="Z443" s="7" t="str">
        <f>IF(INDEX(Map!$D$2:$D$86,MATCH(D443,Map!$A$2:$A$86,0),0)="","N/A",E443*INDEX(Map!$D$2:$D$86,MATCH(D443,Map!$A$2:$A$86,0),0))</f>
        <v>N/A</v>
      </c>
      <c r="AA443" t="str">
        <f>INDEX(Map!$E$2:$E$86,MATCH(D443,Map!$A$2:$A$86,0),0)</f>
        <v>SCCT</v>
      </c>
    </row>
    <row r="444" spans="1:27" x14ac:dyDescent="0.25">
      <c r="A444" s="1" t="s">
        <v>21</v>
      </c>
      <c r="B444" s="1" t="s">
        <v>112</v>
      </c>
      <c r="C444" s="1">
        <v>23</v>
      </c>
      <c r="D444" s="1" t="s">
        <v>45</v>
      </c>
      <c r="E444" s="1">
        <v>0.1</v>
      </c>
      <c r="F444" s="1">
        <v>0</v>
      </c>
      <c r="G444" s="1">
        <v>0.1</v>
      </c>
      <c r="H444" s="1">
        <v>4</v>
      </c>
      <c r="I444" s="1">
        <v>1.7</v>
      </c>
      <c r="J444" s="1">
        <v>16329</v>
      </c>
      <c r="K444" s="1">
        <v>4</v>
      </c>
      <c r="L444" s="1">
        <v>324.39999999999998</v>
      </c>
      <c r="M444" s="1">
        <v>6</v>
      </c>
      <c r="N444" s="1">
        <v>0</v>
      </c>
      <c r="O444" s="1">
        <v>0</v>
      </c>
      <c r="P444" s="1">
        <v>0</v>
      </c>
      <c r="Q444" s="1">
        <v>0</v>
      </c>
      <c r="R444" s="1">
        <v>52.97</v>
      </c>
      <c r="S444" s="1">
        <v>52.97</v>
      </c>
      <c r="T444" s="1">
        <v>6</v>
      </c>
      <c r="U444" s="3" t="str">
        <f t="shared" si="6"/>
        <v>2017Plan</v>
      </c>
      <c r="V444" s="2">
        <f>DATE(A444,INDEX(Map!$H$1:$H$12,MATCH(B444,Map!$G$1:$G$12,0),0),1)</f>
        <v>42522</v>
      </c>
      <c r="W444" t="str">
        <f>IF(AND(V444&gt;=Map!$K$2,V444&lt;=Map!$L$2),"Base",IF(AND(V444&gt;=Map!$K$3,V444&lt;=Map!$L$3),"Fcst","N/A"))</f>
        <v>N/A</v>
      </c>
      <c r="X444" t="str">
        <f>INDEX(Map!$B$2:$B$86,MATCH(D444,Map!$A$2:$A$86,0),0)</f>
        <v>Brown 9</v>
      </c>
      <c r="Y444" s="7">
        <f>IF(INDEX(Map!$C$2:$C$86,MATCH(D444,Map!$A$2:$A$86,0),0)="","N/A",E444*INDEX(Map!$C$2:$C$86,MATCH(D444,Map!$A$2:$A$86,0),0))</f>
        <v>0.1</v>
      </c>
      <c r="Z444" s="7" t="str">
        <f>IF(INDEX(Map!$D$2:$D$86,MATCH(D444,Map!$A$2:$A$86,0),0)="","N/A",E444*INDEX(Map!$D$2:$D$86,MATCH(D444,Map!$A$2:$A$86,0),0))</f>
        <v>N/A</v>
      </c>
      <c r="AA444" t="str">
        <f>INDEX(Map!$E$2:$E$86,MATCH(D444,Map!$A$2:$A$86,0),0)</f>
        <v>SCCT</v>
      </c>
    </row>
    <row r="445" spans="1:27" x14ac:dyDescent="0.25">
      <c r="A445" s="1" t="s">
        <v>21</v>
      </c>
      <c r="B445" s="1" t="s">
        <v>112</v>
      </c>
      <c r="C445" s="1">
        <v>24</v>
      </c>
      <c r="D445" s="1" t="s">
        <v>46</v>
      </c>
      <c r="E445" s="1">
        <v>5</v>
      </c>
      <c r="F445" s="1">
        <v>0</v>
      </c>
      <c r="G445" s="1">
        <v>6.8</v>
      </c>
      <c r="H445" s="1">
        <v>8</v>
      </c>
      <c r="I445" s="1">
        <v>73.099999999999994</v>
      </c>
      <c r="J445" s="1">
        <v>14605</v>
      </c>
      <c r="K445" s="1">
        <v>77</v>
      </c>
      <c r="L445" s="1">
        <v>324.39999999999998</v>
      </c>
      <c r="M445" s="1">
        <v>237</v>
      </c>
      <c r="N445" s="1">
        <v>1</v>
      </c>
      <c r="O445" s="1">
        <v>2</v>
      </c>
      <c r="P445" s="1">
        <v>0</v>
      </c>
      <c r="Q445" s="1">
        <v>0</v>
      </c>
      <c r="R445" s="1">
        <v>47.38</v>
      </c>
      <c r="S445" s="1">
        <v>47.82</v>
      </c>
      <c r="T445" s="1">
        <v>239</v>
      </c>
      <c r="U445" s="3" t="str">
        <f t="shared" si="6"/>
        <v>2017Plan</v>
      </c>
      <c r="V445" s="2">
        <f>DATE(A445,INDEX(Map!$H$1:$H$12,MATCH(B445,Map!$G$1:$G$12,0),0),1)</f>
        <v>42522</v>
      </c>
      <c r="W445" t="str">
        <f>IF(AND(V445&gt;=Map!$K$2,V445&lt;=Map!$L$2),"Base",IF(AND(V445&gt;=Map!$K$3,V445&lt;=Map!$L$3),"Fcst","N/A"))</f>
        <v>N/A</v>
      </c>
      <c r="X445" t="str">
        <f>INDEX(Map!$B$2:$B$86,MATCH(D445,Map!$A$2:$A$86,0),0)</f>
        <v>Brown 10</v>
      </c>
      <c r="Y445" s="7">
        <f>IF(INDEX(Map!$C$2:$C$86,MATCH(D445,Map!$A$2:$A$86,0),0)="","N/A",E445*INDEX(Map!$C$2:$C$86,MATCH(D445,Map!$A$2:$A$86,0),0))</f>
        <v>5</v>
      </c>
      <c r="Z445" s="7" t="str">
        <f>IF(INDEX(Map!$D$2:$D$86,MATCH(D445,Map!$A$2:$A$86,0),0)="","N/A",E445*INDEX(Map!$D$2:$D$86,MATCH(D445,Map!$A$2:$A$86,0),0))</f>
        <v>N/A</v>
      </c>
      <c r="AA445" t="str">
        <f>INDEX(Map!$E$2:$E$86,MATCH(D445,Map!$A$2:$A$86,0),0)</f>
        <v>SCCT</v>
      </c>
    </row>
    <row r="446" spans="1:27" x14ac:dyDescent="0.25">
      <c r="A446" s="1" t="s">
        <v>21</v>
      </c>
      <c r="B446" s="1" t="s">
        <v>112</v>
      </c>
      <c r="C446" s="1">
        <v>25</v>
      </c>
      <c r="D446" s="1" t="s">
        <v>47</v>
      </c>
      <c r="E446" s="1">
        <v>0.1</v>
      </c>
      <c r="F446" s="1">
        <v>0</v>
      </c>
      <c r="G446" s="1">
        <v>0.1</v>
      </c>
      <c r="H446" s="1">
        <v>3</v>
      </c>
      <c r="I446" s="1">
        <v>1.7</v>
      </c>
      <c r="J446" s="1">
        <v>16329</v>
      </c>
      <c r="K446" s="1">
        <v>4</v>
      </c>
      <c r="L446" s="1">
        <v>324.39999999999998</v>
      </c>
      <c r="M446" s="1">
        <v>6</v>
      </c>
      <c r="N446" s="1">
        <v>0</v>
      </c>
      <c r="O446" s="1">
        <v>0</v>
      </c>
      <c r="P446" s="1">
        <v>0</v>
      </c>
      <c r="Q446" s="1">
        <v>0</v>
      </c>
      <c r="R446" s="1">
        <v>52.97</v>
      </c>
      <c r="S446" s="1">
        <v>52.97</v>
      </c>
      <c r="T446" s="1">
        <v>6</v>
      </c>
      <c r="U446" s="3" t="str">
        <f t="shared" si="6"/>
        <v>2017Plan</v>
      </c>
      <c r="V446" s="2">
        <f>DATE(A446,INDEX(Map!$H$1:$H$12,MATCH(B446,Map!$G$1:$G$12,0),0),1)</f>
        <v>42522</v>
      </c>
      <c r="W446" t="str">
        <f>IF(AND(V446&gt;=Map!$K$2,V446&lt;=Map!$L$2),"Base",IF(AND(V446&gt;=Map!$K$3,V446&lt;=Map!$L$3),"Fcst","N/A"))</f>
        <v>N/A</v>
      </c>
      <c r="X446" t="str">
        <f>INDEX(Map!$B$2:$B$86,MATCH(D446,Map!$A$2:$A$86,0),0)</f>
        <v>Brown 10</v>
      </c>
      <c r="Y446" s="7">
        <f>IF(INDEX(Map!$C$2:$C$86,MATCH(D446,Map!$A$2:$A$86,0),0)="","N/A",E446*INDEX(Map!$C$2:$C$86,MATCH(D446,Map!$A$2:$A$86,0),0))</f>
        <v>0.1</v>
      </c>
      <c r="Z446" s="7" t="str">
        <f>IF(INDEX(Map!$D$2:$D$86,MATCH(D446,Map!$A$2:$A$86,0),0)="","N/A",E446*INDEX(Map!$D$2:$D$86,MATCH(D446,Map!$A$2:$A$86,0),0))</f>
        <v>N/A</v>
      </c>
      <c r="AA446" t="str">
        <f>INDEX(Map!$E$2:$E$86,MATCH(D446,Map!$A$2:$A$86,0),0)</f>
        <v>SCCT</v>
      </c>
    </row>
    <row r="447" spans="1:27" x14ac:dyDescent="0.25">
      <c r="A447" s="1" t="s">
        <v>21</v>
      </c>
      <c r="B447" s="1" t="s">
        <v>112</v>
      </c>
      <c r="C447" s="1">
        <v>26</v>
      </c>
      <c r="D447" s="1" t="s">
        <v>48</v>
      </c>
      <c r="E447" s="1">
        <v>5.3</v>
      </c>
      <c r="F447" s="1">
        <v>0</v>
      </c>
      <c r="G447" s="1">
        <v>7.2</v>
      </c>
      <c r="H447" s="1">
        <v>8</v>
      </c>
      <c r="I447" s="1">
        <v>78.599999999999994</v>
      </c>
      <c r="J447" s="1">
        <v>14884</v>
      </c>
      <c r="K447" s="1">
        <v>86</v>
      </c>
      <c r="L447" s="1">
        <v>324.39999999999998</v>
      </c>
      <c r="M447" s="1">
        <v>255</v>
      </c>
      <c r="N447" s="1">
        <v>1</v>
      </c>
      <c r="O447" s="1">
        <v>2</v>
      </c>
      <c r="P447" s="1">
        <v>0</v>
      </c>
      <c r="Q447" s="1">
        <v>0</v>
      </c>
      <c r="R447" s="1">
        <v>48.28</v>
      </c>
      <c r="S447" s="1">
        <v>48.67</v>
      </c>
      <c r="T447" s="1">
        <v>257</v>
      </c>
      <c r="U447" s="3" t="str">
        <f t="shared" si="6"/>
        <v>2017Plan</v>
      </c>
      <c r="V447" s="2">
        <f>DATE(A447,INDEX(Map!$H$1:$H$12,MATCH(B447,Map!$G$1:$G$12,0),0),1)</f>
        <v>42522</v>
      </c>
      <c r="W447" t="str">
        <f>IF(AND(V447&gt;=Map!$K$2,V447&lt;=Map!$L$2),"Base",IF(AND(V447&gt;=Map!$K$3,V447&lt;=Map!$L$3),"Fcst","N/A"))</f>
        <v>N/A</v>
      </c>
      <c r="X447" t="str">
        <f>INDEX(Map!$B$2:$B$86,MATCH(D447,Map!$A$2:$A$86,0),0)</f>
        <v>Brown 11</v>
      </c>
      <c r="Y447" s="7">
        <f>IF(INDEX(Map!$C$2:$C$86,MATCH(D447,Map!$A$2:$A$86,0),0)="","N/A",E447*INDEX(Map!$C$2:$C$86,MATCH(D447,Map!$A$2:$A$86,0),0))</f>
        <v>5.3</v>
      </c>
      <c r="Z447" s="7" t="str">
        <f>IF(INDEX(Map!$D$2:$D$86,MATCH(D447,Map!$A$2:$A$86,0),0)="","N/A",E447*INDEX(Map!$D$2:$D$86,MATCH(D447,Map!$A$2:$A$86,0),0))</f>
        <v>N/A</v>
      </c>
      <c r="AA447" t="str">
        <f>INDEX(Map!$E$2:$E$86,MATCH(D447,Map!$A$2:$A$86,0),0)</f>
        <v>SCCT</v>
      </c>
    </row>
    <row r="448" spans="1:27" x14ac:dyDescent="0.25">
      <c r="A448" s="1" t="s">
        <v>21</v>
      </c>
      <c r="B448" s="1" t="s">
        <v>112</v>
      </c>
      <c r="C448" s="1">
        <v>27</v>
      </c>
      <c r="D448" s="1" t="s">
        <v>49</v>
      </c>
      <c r="E448" s="1">
        <v>0.1</v>
      </c>
      <c r="F448" s="1">
        <v>0</v>
      </c>
      <c r="G448" s="1">
        <v>0.1</v>
      </c>
      <c r="H448" s="1">
        <v>3</v>
      </c>
      <c r="I448" s="1">
        <v>1.7</v>
      </c>
      <c r="J448" s="1">
        <v>16329</v>
      </c>
      <c r="K448" s="1">
        <v>4</v>
      </c>
      <c r="L448" s="1">
        <v>324.39999999999998</v>
      </c>
      <c r="M448" s="1">
        <v>6</v>
      </c>
      <c r="N448" s="1">
        <v>0</v>
      </c>
      <c r="O448" s="1">
        <v>0</v>
      </c>
      <c r="P448" s="1">
        <v>0</v>
      </c>
      <c r="Q448" s="1">
        <v>0</v>
      </c>
      <c r="R448" s="1">
        <v>52.97</v>
      </c>
      <c r="S448" s="1">
        <v>52.97</v>
      </c>
      <c r="T448" s="1">
        <v>6</v>
      </c>
      <c r="U448" s="3" t="str">
        <f t="shared" si="6"/>
        <v>2017Plan</v>
      </c>
      <c r="V448" s="2">
        <f>DATE(A448,INDEX(Map!$H$1:$H$12,MATCH(B448,Map!$G$1:$G$12,0),0),1)</f>
        <v>42522</v>
      </c>
      <c r="W448" t="str">
        <f>IF(AND(V448&gt;=Map!$K$2,V448&lt;=Map!$L$2),"Base",IF(AND(V448&gt;=Map!$K$3,V448&lt;=Map!$L$3),"Fcst","N/A"))</f>
        <v>N/A</v>
      </c>
      <c r="X448" t="str">
        <f>INDEX(Map!$B$2:$B$86,MATCH(D448,Map!$A$2:$A$86,0),0)</f>
        <v>Brown 11</v>
      </c>
      <c r="Y448" s="7">
        <f>IF(INDEX(Map!$C$2:$C$86,MATCH(D448,Map!$A$2:$A$86,0),0)="","N/A",E448*INDEX(Map!$C$2:$C$86,MATCH(D448,Map!$A$2:$A$86,0),0))</f>
        <v>0.1</v>
      </c>
      <c r="Z448" s="7" t="str">
        <f>IF(INDEX(Map!$D$2:$D$86,MATCH(D448,Map!$A$2:$A$86,0),0)="","N/A",E448*INDEX(Map!$D$2:$D$86,MATCH(D448,Map!$A$2:$A$86,0),0))</f>
        <v>N/A</v>
      </c>
      <c r="AA448" t="str">
        <f>INDEX(Map!$E$2:$E$86,MATCH(D448,Map!$A$2:$A$86,0),0)</f>
        <v>SCCT</v>
      </c>
    </row>
    <row r="449" spans="1:27" x14ac:dyDescent="0.25">
      <c r="A449" s="1" t="s">
        <v>21</v>
      </c>
      <c r="B449" s="1" t="s">
        <v>112</v>
      </c>
      <c r="C449" s="1">
        <v>28</v>
      </c>
      <c r="D449" s="1" t="s">
        <v>50</v>
      </c>
      <c r="E449" s="1">
        <v>18.3</v>
      </c>
      <c r="F449" s="1">
        <v>0</v>
      </c>
      <c r="G449" s="1">
        <v>17.3</v>
      </c>
      <c r="H449" s="1">
        <v>18</v>
      </c>
      <c r="I449" s="1">
        <v>197.7</v>
      </c>
      <c r="J449" s="1">
        <v>10782</v>
      </c>
      <c r="K449" s="1">
        <v>130</v>
      </c>
      <c r="L449" s="1">
        <v>329.2</v>
      </c>
      <c r="M449" s="1">
        <v>651</v>
      </c>
      <c r="N449" s="1">
        <v>1</v>
      </c>
      <c r="O449" s="1">
        <v>3</v>
      </c>
      <c r="P449" s="1">
        <v>0</v>
      </c>
      <c r="Q449" s="1">
        <v>0</v>
      </c>
      <c r="R449" s="1">
        <v>35.49</v>
      </c>
      <c r="S449" s="1">
        <v>35.64</v>
      </c>
      <c r="T449" s="1">
        <v>653</v>
      </c>
      <c r="U449" s="3" t="str">
        <f t="shared" si="6"/>
        <v>2017Plan</v>
      </c>
      <c r="V449" s="2">
        <f>DATE(A449,INDEX(Map!$H$1:$H$12,MATCH(B449,Map!$G$1:$G$12,0),0),1)</f>
        <v>42522</v>
      </c>
      <c r="W449" t="str">
        <f>IF(AND(V449&gt;=Map!$K$2,V449&lt;=Map!$L$2),"Base",IF(AND(V449&gt;=Map!$K$3,V449&lt;=Map!$L$3),"Fcst","N/A"))</f>
        <v>N/A</v>
      </c>
      <c r="X449" t="str">
        <f>INDEX(Map!$B$2:$B$86,MATCH(D449,Map!$A$2:$A$86,0),0)</f>
        <v>Paddys Run 13</v>
      </c>
      <c r="Y449" s="7">
        <f>IF(INDEX(Map!$C$2:$C$86,MATCH(D449,Map!$A$2:$A$86,0),0)="","N/A",E449*INDEX(Map!$C$2:$C$86,MATCH(D449,Map!$A$2:$A$86,0),0))</f>
        <v>8.6009999999999991</v>
      </c>
      <c r="Z449" s="7">
        <f>IF(INDEX(Map!$D$2:$D$86,MATCH(D449,Map!$A$2:$A$86,0),0)="","N/A",E449*INDEX(Map!$D$2:$D$86,MATCH(D449,Map!$A$2:$A$86,0),0))</f>
        <v>9.6990000000000016</v>
      </c>
      <c r="AA449" t="str">
        <f>INDEX(Map!$E$2:$E$86,MATCH(D449,Map!$A$2:$A$86,0),0)</f>
        <v>SCCT</v>
      </c>
    </row>
    <row r="450" spans="1:27" x14ac:dyDescent="0.25">
      <c r="A450" s="1" t="s">
        <v>21</v>
      </c>
      <c r="B450" s="1" t="s">
        <v>112</v>
      </c>
      <c r="C450" s="1">
        <v>29</v>
      </c>
      <c r="D450" s="1" t="s">
        <v>51</v>
      </c>
      <c r="E450" s="1">
        <v>38.5</v>
      </c>
      <c r="F450" s="1">
        <v>0</v>
      </c>
      <c r="G450" s="1">
        <v>33.6</v>
      </c>
      <c r="H450" s="1">
        <v>21</v>
      </c>
      <c r="I450" s="1">
        <v>420.1</v>
      </c>
      <c r="J450" s="1">
        <v>10920</v>
      </c>
      <c r="K450" s="1">
        <v>260</v>
      </c>
      <c r="L450" s="1">
        <v>324.39999999999998</v>
      </c>
      <c r="M450" s="1">
        <v>1363</v>
      </c>
      <c r="N450" s="1">
        <v>1</v>
      </c>
      <c r="O450" s="1">
        <v>3</v>
      </c>
      <c r="P450" s="1">
        <v>0</v>
      </c>
      <c r="Q450" s="1">
        <v>0</v>
      </c>
      <c r="R450" s="1">
        <v>35.42</v>
      </c>
      <c r="S450" s="1">
        <v>35.5</v>
      </c>
      <c r="T450" s="1">
        <v>1366</v>
      </c>
      <c r="U450" s="3" t="str">
        <f t="shared" si="6"/>
        <v>2017Plan</v>
      </c>
      <c r="V450" s="2">
        <f>DATE(A450,INDEX(Map!$H$1:$H$12,MATCH(B450,Map!$G$1:$G$12,0),0),1)</f>
        <v>42522</v>
      </c>
      <c r="W450" t="str">
        <f>IF(AND(V450&gt;=Map!$K$2,V450&lt;=Map!$L$2),"Base",IF(AND(V450&gt;=Map!$K$3,V450&lt;=Map!$L$3),"Fcst","N/A"))</f>
        <v>N/A</v>
      </c>
      <c r="X450" t="str">
        <f>INDEX(Map!$B$2:$B$86,MATCH(D450,Map!$A$2:$A$86,0),0)</f>
        <v>Trimble Co 05</v>
      </c>
      <c r="Y450" s="7">
        <f>IF(INDEX(Map!$C$2:$C$86,MATCH(D450,Map!$A$2:$A$86,0),0)="","N/A",E450*INDEX(Map!$C$2:$C$86,MATCH(D450,Map!$A$2:$A$86,0),0))</f>
        <v>27.334999999999997</v>
      </c>
      <c r="Z450" s="7">
        <f>IF(INDEX(Map!$D$2:$D$86,MATCH(D450,Map!$A$2:$A$86,0),0)="","N/A",E450*INDEX(Map!$D$2:$D$86,MATCH(D450,Map!$A$2:$A$86,0),0))</f>
        <v>11.164999999999999</v>
      </c>
      <c r="AA450" t="str">
        <f>INDEX(Map!$E$2:$E$86,MATCH(D450,Map!$A$2:$A$86,0),0)</f>
        <v>SCCT</v>
      </c>
    </row>
    <row r="451" spans="1:27" x14ac:dyDescent="0.25">
      <c r="A451" s="1" t="s">
        <v>21</v>
      </c>
      <c r="B451" s="1" t="s">
        <v>112</v>
      </c>
      <c r="C451" s="1">
        <v>30</v>
      </c>
      <c r="D451" s="1" t="s">
        <v>52</v>
      </c>
      <c r="E451" s="1">
        <v>35</v>
      </c>
      <c r="F451" s="1">
        <v>0</v>
      </c>
      <c r="G451" s="1">
        <v>30.6</v>
      </c>
      <c r="H451" s="1">
        <v>21</v>
      </c>
      <c r="I451" s="1">
        <v>381.5</v>
      </c>
      <c r="J451" s="1">
        <v>10908</v>
      </c>
      <c r="K451" s="1">
        <v>235</v>
      </c>
      <c r="L451" s="1">
        <v>324.39999999999998</v>
      </c>
      <c r="M451" s="1">
        <v>1238</v>
      </c>
      <c r="N451" s="1">
        <v>1</v>
      </c>
      <c r="O451" s="1">
        <v>3</v>
      </c>
      <c r="P451" s="1">
        <v>0</v>
      </c>
      <c r="Q451" s="1">
        <v>0</v>
      </c>
      <c r="R451" s="1">
        <v>35.39</v>
      </c>
      <c r="S451" s="1">
        <v>35.47</v>
      </c>
      <c r="T451" s="1">
        <v>1241</v>
      </c>
      <c r="U451" s="3" t="str">
        <f t="shared" si="6"/>
        <v>2017Plan</v>
      </c>
      <c r="V451" s="2">
        <f>DATE(A451,INDEX(Map!$H$1:$H$12,MATCH(B451,Map!$G$1:$G$12,0),0),1)</f>
        <v>42522</v>
      </c>
      <c r="W451" t="str">
        <f>IF(AND(V451&gt;=Map!$K$2,V451&lt;=Map!$L$2),"Base",IF(AND(V451&gt;=Map!$K$3,V451&lt;=Map!$L$3),"Fcst","N/A"))</f>
        <v>N/A</v>
      </c>
      <c r="X451" t="str">
        <f>INDEX(Map!$B$2:$B$86,MATCH(D451,Map!$A$2:$A$86,0),0)</f>
        <v>Trimble Co 06</v>
      </c>
      <c r="Y451" s="7">
        <f>IF(INDEX(Map!$C$2:$C$86,MATCH(D451,Map!$A$2:$A$86,0),0)="","N/A",E451*INDEX(Map!$C$2:$C$86,MATCH(D451,Map!$A$2:$A$86,0),0))</f>
        <v>24.849999999999998</v>
      </c>
      <c r="Z451" s="7">
        <f>IF(INDEX(Map!$D$2:$D$86,MATCH(D451,Map!$A$2:$A$86,0),0)="","N/A",E451*INDEX(Map!$D$2:$D$86,MATCH(D451,Map!$A$2:$A$86,0),0))</f>
        <v>10.149999999999999</v>
      </c>
      <c r="AA451" t="str">
        <f>INDEX(Map!$E$2:$E$86,MATCH(D451,Map!$A$2:$A$86,0),0)</f>
        <v>SCCT</v>
      </c>
    </row>
    <row r="452" spans="1:27" x14ac:dyDescent="0.25">
      <c r="A452" s="1" t="s">
        <v>21</v>
      </c>
      <c r="B452" s="1" t="s">
        <v>112</v>
      </c>
      <c r="C452" s="1">
        <v>31</v>
      </c>
      <c r="D452" s="1" t="s">
        <v>53</v>
      </c>
      <c r="E452" s="1">
        <v>32.299999999999997</v>
      </c>
      <c r="F452" s="1">
        <v>0</v>
      </c>
      <c r="G452" s="1">
        <v>28.2</v>
      </c>
      <c r="H452" s="1">
        <v>22</v>
      </c>
      <c r="I452" s="1">
        <v>352</v>
      </c>
      <c r="J452" s="1">
        <v>10898</v>
      </c>
      <c r="K452" s="1">
        <v>216</v>
      </c>
      <c r="L452" s="1">
        <v>324.39999999999998</v>
      </c>
      <c r="M452" s="1">
        <v>1142</v>
      </c>
      <c r="N452" s="1">
        <v>1</v>
      </c>
      <c r="O452" s="1">
        <v>3</v>
      </c>
      <c r="P452" s="1">
        <v>0</v>
      </c>
      <c r="Q452" s="1">
        <v>0</v>
      </c>
      <c r="R452" s="1">
        <v>35.35</v>
      </c>
      <c r="S452" s="1">
        <v>35.450000000000003</v>
      </c>
      <c r="T452" s="1">
        <v>1145</v>
      </c>
      <c r="U452" s="3" t="str">
        <f t="shared" ref="U452:U515" si="7">U451</f>
        <v>2017Plan</v>
      </c>
      <c r="V452" s="2">
        <f>DATE(A452,INDEX(Map!$H$1:$H$12,MATCH(B452,Map!$G$1:$G$12,0),0),1)</f>
        <v>42522</v>
      </c>
      <c r="W452" t="str">
        <f>IF(AND(V452&gt;=Map!$K$2,V452&lt;=Map!$L$2),"Base",IF(AND(V452&gt;=Map!$K$3,V452&lt;=Map!$L$3),"Fcst","N/A"))</f>
        <v>N/A</v>
      </c>
      <c r="X452" t="str">
        <f>INDEX(Map!$B$2:$B$86,MATCH(D452,Map!$A$2:$A$86,0),0)</f>
        <v>Trimble Co 07</v>
      </c>
      <c r="Y452" s="7">
        <f>IF(INDEX(Map!$C$2:$C$86,MATCH(D452,Map!$A$2:$A$86,0),0)="","N/A",E452*INDEX(Map!$C$2:$C$86,MATCH(D452,Map!$A$2:$A$86,0),0))</f>
        <v>20.348999999999997</v>
      </c>
      <c r="Z452" s="7">
        <f>IF(INDEX(Map!$D$2:$D$86,MATCH(D452,Map!$A$2:$A$86,0),0)="","N/A",E452*INDEX(Map!$D$2:$D$86,MATCH(D452,Map!$A$2:$A$86,0),0))</f>
        <v>11.950999999999999</v>
      </c>
      <c r="AA452" t="str">
        <f>INDEX(Map!$E$2:$E$86,MATCH(D452,Map!$A$2:$A$86,0),0)</f>
        <v>SCCT</v>
      </c>
    </row>
    <row r="453" spans="1:27" x14ac:dyDescent="0.25">
      <c r="A453" s="1" t="s">
        <v>21</v>
      </c>
      <c r="B453" s="1" t="s">
        <v>112</v>
      </c>
      <c r="C453" s="1">
        <v>32</v>
      </c>
      <c r="D453" s="1" t="s">
        <v>54</v>
      </c>
      <c r="E453" s="1">
        <v>17.2</v>
      </c>
      <c r="F453" s="1">
        <v>0</v>
      </c>
      <c r="G453" s="1">
        <v>15</v>
      </c>
      <c r="H453" s="1">
        <v>11</v>
      </c>
      <c r="I453" s="1">
        <v>186</v>
      </c>
      <c r="J453" s="1">
        <v>10828</v>
      </c>
      <c r="K453" s="1">
        <v>111</v>
      </c>
      <c r="L453" s="1">
        <v>324.39999999999998</v>
      </c>
      <c r="M453" s="1">
        <v>603</v>
      </c>
      <c r="N453" s="1">
        <v>0</v>
      </c>
      <c r="O453" s="1">
        <v>2</v>
      </c>
      <c r="P453" s="1">
        <v>0</v>
      </c>
      <c r="Q453" s="1">
        <v>0</v>
      </c>
      <c r="R453" s="1">
        <v>35.130000000000003</v>
      </c>
      <c r="S453" s="1">
        <v>35.22</v>
      </c>
      <c r="T453" s="1">
        <v>605</v>
      </c>
      <c r="U453" s="3" t="str">
        <f t="shared" si="7"/>
        <v>2017Plan</v>
      </c>
      <c r="V453" s="2">
        <f>DATE(A453,INDEX(Map!$H$1:$H$12,MATCH(B453,Map!$G$1:$G$12,0),0),1)</f>
        <v>42522</v>
      </c>
      <c r="W453" t="str">
        <f>IF(AND(V453&gt;=Map!$K$2,V453&lt;=Map!$L$2),"Base",IF(AND(V453&gt;=Map!$K$3,V453&lt;=Map!$L$3),"Fcst","N/A"))</f>
        <v>N/A</v>
      </c>
      <c r="X453" t="str">
        <f>INDEX(Map!$B$2:$B$86,MATCH(D453,Map!$A$2:$A$86,0),0)</f>
        <v>Trimble Co 08</v>
      </c>
      <c r="Y453" s="7">
        <f>IF(INDEX(Map!$C$2:$C$86,MATCH(D453,Map!$A$2:$A$86,0),0)="","N/A",E453*INDEX(Map!$C$2:$C$86,MATCH(D453,Map!$A$2:$A$86,0),0))</f>
        <v>10.836</v>
      </c>
      <c r="Z453" s="7">
        <f>IF(INDEX(Map!$D$2:$D$86,MATCH(D453,Map!$A$2:$A$86,0),0)="","N/A",E453*INDEX(Map!$D$2:$D$86,MATCH(D453,Map!$A$2:$A$86,0),0))</f>
        <v>6.3639999999999999</v>
      </c>
      <c r="AA453" t="str">
        <f>INDEX(Map!$E$2:$E$86,MATCH(D453,Map!$A$2:$A$86,0),0)</f>
        <v>SCCT</v>
      </c>
    </row>
    <row r="454" spans="1:27" x14ac:dyDescent="0.25">
      <c r="A454" s="1" t="s">
        <v>21</v>
      </c>
      <c r="B454" s="1" t="s">
        <v>112</v>
      </c>
      <c r="C454" s="1">
        <v>33</v>
      </c>
      <c r="D454" s="1" t="s">
        <v>55</v>
      </c>
      <c r="E454" s="1">
        <v>26.6</v>
      </c>
      <c r="F454" s="1">
        <v>0</v>
      </c>
      <c r="G454" s="1">
        <v>23.2</v>
      </c>
      <c r="H454" s="1">
        <v>17</v>
      </c>
      <c r="I454" s="1">
        <v>289.39999999999998</v>
      </c>
      <c r="J454" s="1">
        <v>10889</v>
      </c>
      <c r="K454" s="1">
        <v>177</v>
      </c>
      <c r="L454" s="1">
        <v>324.39999999999998</v>
      </c>
      <c r="M454" s="1">
        <v>939</v>
      </c>
      <c r="N454" s="1">
        <v>1</v>
      </c>
      <c r="O454" s="1">
        <v>2</v>
      </c>
      <c r="P454" s="1">
        <v>0</v>
      </c>
      <c r="Q454" s="1">
        <v>0</v>
      </c>
      <c r="R454" s="1">
        <v>35.33</v>
      </c>
      <c r="S454" s="1">
        <v>35.42</v>
      </c>
      <c r="T454" s="1">
        <v>941</v>
      </c>
      <c r="U454" s="3" t="str">
        <f t="shared" si="7"/>
        <v>2017Plan</v>
      </c>
      <c r="V454" s="2">
        <f>DATE(A454,INDEX(Map!$H$1:$H$12,MATCH(B454,Map!$G$1:$G$12,0),0),1)</f>
        <v>42522</v>
      </c>
      <c r="W454" t="str">
        <f>IF(AND(V454&gt;=Map!$K$2,V454&lt;=Map!$L$2),"Base",IF(AND(V454&gt;=Map!$K$3,V454&lt;=Map!$L$3),"Fcst","N/A"))</f>
        <v>N/A</v>
      </c>
      <c r="X454" t="str">
        <f>INDEX(Map!$B$2:$B$86,MATCH(D454,Map!$A$2:$A$86,0),0)</f>
        <v>Trimble Co 09</v>
      </c>
      <c r="Y454" s="7">
        <f>IF(INDEX(Map!$C$2:$C$86,MATCH(D454,Map!$A$2:$A$86,0),0)="","N/A",E454*INDEX(Map!$C$2:$C$86,MATCH(D454,Map!$A$2:$A$86,0),0))</f>
        <v>16.758000000000003</v>
      </c>
      <c r="Z454" s="7">
        <f>IF(INDEX(Map!$D$2:$D$86,MATCH(D454,Map!$A$2:$A$86,0),0)="","N/A",E454*INDEX(Map!$D$2:$D$86,MATCH(D454,Map!$A$2:$A$86,0),0))</f>
        <v>9.8420000000000005</v>
      </c>
      <c r="AA454" t="str">
        <f>INDEX(Map!$E$2:$E$86,MATCH(D454,Map!$A$2:$A$86,0),0)</f>
        <v>SCCT</v>
      </c>
    </row>
    <row r="455" spans="1:27" x14ac:dyDescent="0.25">
      <c r="A455" s="1" t="s">
        <v>21</v>
      </c>
      <c r="B455" s="1" t="s">
        <v>112</v>
      </c>
      <c r="C455" s="1">
        <v>34</v>
      </c>
      <c r="D455" s="1" t="s">
        <v>56</v>
      </c>
      <c r="E455" s="1">
        <v>11.9</v>
      </c>
      <c r="F455" s="1">
        <v>0</v>
      </c>
      <c r="G455" s="1">
        <v>10.4</v>
      </c>
      <c r="H455" s="1">
        <v>13</v>
      </c>
      <c r="I455" s="1">
        <v>128.4</v>
      </c>
      <c r="J455" s="1">
        <v>10838</v>
      </c>
      <c r="K455" s="1">
        <v>77</v>
      </c>
      <c r="L455" s="1">
        <v>324.39999999999998</v>
      </c>
      <c r="M455" s="1">
        <v>417</v>
      </c>
      <c r="N455" s="1">
        <v>1</v>
      </c>
      <c r="O455" s="1">
        <v>2</v>
      </c>
      <c r="P455" s="1">
        <v>0</v>
      </c>
      <c r="Q455" s="1">
        <v>0</v>
      </c>
      <c r="R455" s="1">
        <v>35.159999999999997</v>
      </c>
      <c r="S455" s="1">
        <v>35.32</v>
      </c>
      <c r="T455" s="1">
        <v>419</v>
      </c>
      <c r="U455" s="3" t="str">
        <f t="shared" si="7"/>
        <v>2017Plan</v>
      </c>
      <c r="V455" s="2">
        <f>DATE(A455,INDEX(Map!$H$1:$H$12,MATCH(B455,Map!$G$1:$G$12,0),0),1)</f>
        <v>42522</v>
      </c>
      <c r="W455" t="str">
        <f>IF(AND(V455&gt;=Map!$K$2,V455&lt;=Map!$L$2),"Base",IF(AND(V455&gt;=Map!$K$3,V455&lt;=Map!$L$3),"Fcst","N/A"))</f>
        <v>N/A</v>
      </c>
      <c r="X455" t="str">
        <f>INDEX(Map!$B$2:$B$86,MATCH(D455,Map!$A$2:$A$86,0),0)</f>
        <v>Trimble Co 10</v>
      </c>
      <c r="Y455" s="7">
        <f>IF(INDEX(Map!$C$2:$C$86,MATCH(D455,Map!$A$2:$A$86,0),0)="","N/A",E455*INDEX(Map!$C$2:$C$86,MATCH(D455,Map!$A$2:$A$86,0),0))</f>
        <v>7.4969999999999999</v>
      </c>
      <c r="Z455" s="7">
        <f>IF(INDEX(Map!$D$2:$D$86,MATCH(D455,Map!$A$2:$A$86,0),0)="","N/A",E455*INDEX(Map!$D$2:$D$86,MATCH(D455,Map!$A$2:$A$86,0),0))</f>
        <v>4.4030000000000005</v>
      </c>
      <c r="AA455" t="str">
        <f>INDEX(Map!$E$2:$E$86,MATCH(D455,Map!$A$2:$A$86,0),0)</f>
        <v>SCCT</v>
      </c>
    </row>
    <row r="456" spans="1:27" x14ac:dyDescent="0.25">
      <c r="A456" s="1" t="s">
        <v>21</v>
      </c>
      <c r="B456" s="1" t="s">
        <v>112</v>
      </c>
      <c r="C456" s="1">
        <v>35</v>
      </c>
      <c r="D456" s="1" t="s">
        <v>57</v>
      </c>
      <c r="E456" s="1">
        <v>0.1</v>
      </c>
      <c r="F456" s="1">
        <v>0</v>
      </c>
      <c r="G456" s="1">
        <v>1.4</v>
      </c>
      <c r="H456" s="1">
        <v>1</v>
      </c>
      <c r="I456" s="1">
        <v>2.2999999999999998</v>
      </c>
      <c r="J456" s="1">
        <v>16117</v>
      </c>
      <c r="K456" s="1">
        <v>10</v>
      </c>
      <c r="L456" s="1">
        <v>322.60000000000002</v>
      </c>
      <c r="M456" s="1">
        <v>7</v>
      </c>
      <c r="N456" s="1">
        <v>0</v>
      </c>
      <c r="O456" s="1">
        <v>0</v>
      </c>
      <c r="P456" s="1">
        <v>0</v>
      </c>
      <c r="Q456" s="1">
        <v>0</v>
      </c>
      <c r="R456" s="1">
        <v>52</v>
      </c>
      <c r="S456" s="1">
        <v>52</v>
      </c>
      <c r="T456" s="1">
        <v>7</v>
      </c>
      <c r="U456" s="3" t="str">
        <f t="shared" si="7"/>
        <v>2017Plan</v>
      </c>
      <c r="V456" s="2">
        <f>DATE(A456,INDEX(Map!$H$1:$H$12,MATCH(B456,Map!$G$1:$G$12,0),0),1)</f>
        <v>42522</v>
      </c>
      <c r="W456" t="str">
        <f>IF(AND(V456&gt;=Map!$K$2,V456&lt;=Map!$L$2),"Base",IF(AND(V456&gt;=Map!$K$3,V456&lt;=Map!$L$3),"Fcst","N/A"))</f>
        <v>N/A</v>
      </c>
      <c r="X456" t="str">
        <f>INDEX(Map!$B$2:$B$86,MATCH(D456,Map!$A$2:$A$86,0),0)</f>
        <v>Cane Run 11</v>
      </c>
      <c r="Y456" s="7" t="str">
        <f>IF(INDEX(Map!$C$2:$C$86,MATCH(D456,Map!$A$2:$A$86,0),0)="","N/A",E456*INDEX(Map!$C$2:$C$86,MATCH(D456,Map!$A$2:$A$86,0),0))</f>
        <v>N/A</v>
      </c>
      <c r="Z456" s="7">
        <f>IF(INDEX(Map!$D$2:$D$86,MATCH(D456,Map!$A$2:$A$86,0),0)="","N/A",E456*INDEX(Map!$D$2:$D$86,MATCH(D456,Map!$A$2:$A$86,0),0))</f>
        <v>0.1</v>
      </c>
      <c r="AA456" t="str">
        <f>INDEX(Map!$E$2:$E$86,MATCH(D456,Map!$A$2:$A$86,0),0)</f>
        <v>SCCT</v>
      </c>
    </row>
    <row r="457" spans="1:27" x14ac:dyDescent="0.25">
      <c r="A457" s="1" t="s">
        <v>21</v>
      </c>
      <c r="B457" s="1" t="s">
        <v>112</v>
      </c>
      <c r="C457" s="1">
        <v>36</v>
      </c>
      <c r="D457" s="1" t="s">
        <v>58</v>
      </c>
      <c r="E457" s="1">
        <v>0.3</v>
      </c>
      <c r="F457" s="1">
        <v>0</v>
      </c>
      <c r="G457" s="1">
        <v>1.5</v>
      </c>
      <c r="H457" s="1">
        <v>4</v>
      </c>
      <c r="I457" s="1">
        <v>4.5</v>
      </c>
      <c r="J457" s="1">
        <v>18000</v>
      </c>
      <c r="K457" s="1">
        <v>21</v>
      </c>
      <c r="L457" s="1">
        <v>914.4</v>
      </c>
      <c r="M457" s="1">
        <v>41</v>
      </c>
      <c r="N457" s="1">
        <v>1</v>
      </c>
      <c r="O457" s="1">
        <v>8</v>
      </c>
      <c r="P457" s="1">
        <v>0</v>
      </c>
      <c r="Q457" s="1">
        <v>0</v>
      </c>
      <c r="R457" s="1">
        <v>164.59</v>
      </c>
      <c r="S457" s="1">
        <v>197.84</v>
      </c>
      <c r="T457" s="1">
        <v>50</v>
      </c>
      <c r="U457" s="3" t="str">
        <f t="shared" si="7"/>
        <v>2017Plan</v>
      </c>
      <c r="V457" s="2">
        <f>DATE(A457,INDEX(Map!$H$1:$H$12,MATCH(B457,Map!$G$1:$G$12,0),0),1)</f>
        <v>42522</v>
      </c>
      <c r="W457" t="str">
        <f>IF(AND(V457&gt;=Map!$K$2,V457&lt;=Map!$L$2),"Base",IF(AND(V457&gt;=Map!$K$3,V457&lt;=Map!$L$3),"Fcst","N/A"))</f>
        <v>N/A</v>
      </c>
      <c r="X457" t="str">
        <f>INDEX(Map!$B$2:$B$86,MATCH(D457,Map!$A$2:$A$86,0),0)</f>
        <v>Haefling</v>
      </c>
      <c r="Y457" s="7">
        <f>IF(INDEX(Map!$C$2:$C$86,MATCH(D457,Map!$A$2:$A$86,0),0)="","N/A",E457*INDEX(Map!$C$2:$C$86,MATCH(D457,Map!$A$2:$A$86,0),0))</f>
        <v>0.3</v>
      </c>
      <c r="Z457" s="7" t="str">
        <f>IF(INDEX(Map!$D$2:$D$86,MATCH(D457,Map!$A$2:$A$86,0),0)="","N/A",E457*INDEX(Map!$D$2:$D$86,MATCH(D457,Map!$A$2:$A$86,0),0))</f>
        <v>N/A</v>
      </c>
      <c r="AA457" t="str">
        <f>INDEX(Map!$E$2:$E$86,MATCH(D457,Map!$A$2:$A$86,0),0)</f>
        <v>SCCT</v>
      </c>
    </row>
    <row r="458" spans="1:27" x14ac:dyDescent="0.25">
      <c r="A458" s="1" t="s">
        <v>21</v>
      </c>
      <c r="B458" s="1" t="s">
        <v>112</v>
      </c>
      <c r="C458" s="1">
        <v>37</v>
      </c>
      <c r="D458" s="1" t="s">
        <v>59</v>
      </c>
      <c r="E458" s="1">
        <v>0.1</v>
      </c>
      <c r="F458" s="1">
        <v>0</v>
      </c>
      <c r="G458" s="1">
        <v>1.4</v>
      </c>
      <c r="H458" s="1">
        <v>1</v>
      </c>
      <c r="I458" s="1">
        <v>1.9</v>
      </c>
      <c r="J458" s="1">
        <v>15479</v>
      </c>
      <c r="K458" s="1">
        <v>10</v>
      </c>
      <c r="L458" s="1">
        <v>329.2</v>
      </c>
      <c r="M458" s="1">
        <v>6</v>
      </c>
      <c r="N458" s="1">
        <v>0</v>
      </c>
      <c r="O458" s="1">
        <v>0</v>
      </c>
      <c r="P458" s="1">
        <v>0</v>
      </c>
      <c r="Q458" s="1">
        <v>0</v>
      </c>
      <c r="R458" s="1">
        <v>50.95</v>
      </c>
      <c r="S458" s="1">
        <v>50.95</v>
      </c>
      <c r="T458" s="1">
        <v>6</v>
      </c>
      <c r="U458" s="3" t="str">
        <f t="shared" si="7"/>
        <v>2017Plan</v>
      </c>
      <c r="V458" s="2">
        <f>DATE(A458,INDEX(Map!$H$1:$H$12,MATCH(B458,Map!$G$1:$G$12,0),0),1)</f>
        <v>42522</v>
      </c>
      <c r="W458" t="str">
        <f>IF(AND(V458&gt;=Map!$K$2,V458&lt;=Map!$L$2),"Base",IF(AND(V458&gt;=Map!$K$3,V458&lt;=Map!$L$3),"Fcst","N/A"))</f>
        <v>N/A</v>
      </c>
      <c r="X458" t="str">
        <f>INDEX(Map!$B$2:$B$86,MATCH(D458,Map!$A$2:$A$86,0),0)</f>
        <v>Paddys Run 11</v>
      </c>
      <c r="Y458" s="7" t="str">
        <f>IF(INDEX(Map!$C$2:$C$86,MATCH(D458,Map!$A$2:$A$86,0),0)="","N/A",E458*INDEX(Map!$C$2:$C$86,MATCH(D458,Map!$A$2:$A$86,0),0))</f>
        <v>N/A</v>
      </c>
      <c r="Z458" s="7">
        <f>IF(INDEX(Map!$D$2:$D$86,MATCH(D458,Map!$A$2:$A$86,0),0)="","N/A",E458*INDEX(Map!$D$2:$D$86,MATCH(D458,Map!$A$2:$A$86,0),0))</f>
        <v>0.1</v>
      </c>
      <c r="AA458" t="str">
        <f>INDEX(Map!$E$2:$E$86,MATCH(D458,Map!$A$2:$A$86,0),0)</f>
        <v>SCCT</v>
      </c>
    </row>
    <row r="459" spans="1:27" x14ac:dyDescent="0.25">
      <c r="A459" s="1" t="s">
        <v>21</v>
      </c>
      <c r="B459" s="1" t="s">
        <v>112</v>
      </c>
      <c r="C459" s="1">
        <v>38</v>
      </c>
      <c r="D459" s="1" t="s">
        <v>60</v>
      </c>
      <c r="E459" s="1">
        <v>0.3</v>
      </c>
      <c r="F459" s="1">
        <v>0</v>
      </c>
      <c r="G459" s="1">
        <v>1.5</v>
      </c>
      <c r="H459" s="1">
        <v>1</v>
      </c>
      <c r="I459" s="1">
        <v>4.3</v>
      </c>
      <c r="J459" s="1">
        <v>17005</v>
      </c>
      <c r="K459" s="1">
        <v>11</v>
      </c>
      <c r="L459" s="1">
        <v>329.2</v>
      </c>
      <c r="M459" s="1">
        <v>14</v>
      </c>
      <c r="N459" s="1">
        <v>0</v>
      </c>
      <c r="O459" s="1">
        <v>0</v>
      </c>
      <c r="P459" s="1">
        <v>0</v>
      </c>
      <c r="Q459" s="1">
        <v>0</v>
      </c>
      <c r="R459" s="1">
        <v>55.97</v>
      </c>
      <c r="S459" s="1">
        <v>55.97</v>
      </c>
      <c r="T459" s="1">
        <v>14</v>
      </c>
      <c r="U459" s="3" t="str">
        <f t="shared" si="7"/>
        <v>2017Plan</v>
      </c>
      <c r="V459" s="2">
        <f>DATE(A459,INDEX(Map!$H$1:$H$12,MATCH(B459,Map!$G$1:$G$12,0),0),1)</f>
        <v>42522</v>
      </c>
      <c r="W459" t="str">
        <f>IF(AND(V459&gt;=Map!$K$2,V459&lt;=Map!$L$2),"Base",IF(AND(V459&gt;=Map!$K$3,V459&lt;=Map!$L$3),"Fcst","N/A"))</f>
        <v>N/A</v>
      </c>
      <c r="X459" t="str">
        <f>INDEX(Map!$B$2:$B$86,MATCH(D459,Map!$A$2:$A$86,0),0)</f>
        <v>Paddys Run 12</v>
      </c>
      <c r="Y459" s="7" t="str">
        <f>IF(INDEX(Map!$C$2:$C$86,MATCH(D459,Map!$A$2:$A$86,0),0)="","N/A",E459*INDEX(Map!$C$2:$C$86,MATCH(D459,Map!$A$2:$A$86,0),0))</f>
        <v>N/A</v>
      </c>
      <c r="Z459" s="7">
        <f>IF(INDEX(Map!$D$2:$D$86,MATCH(D459,Map!$A$2:$A$86,0),0)="","N/A",E459*INDEX(Map!$D$2:$D$86,MATCH(D459,Map!$A$2:$A$86,0),0))</f>
        <v>0.3</v>
      </c>
      <c r="AA459" t="str">
        <f>INDEX(Map!$E$2:$E$86,MATCH(D459,Map!$A$2:$A$86,0),0)</f>
        <v>SCCT</v>
      </c>
    </row>
    <row r="460" spans="1:27" x14ac:dyDescent="0.25">
      <c r="A460" s="1" t="s">
        <v>21</v>
      </c>
      <c r="B460" s="1" t="s">
        <v>112</v>
      </c>
      <c r="C460" s="1">
        <v>39</v>
      </c>
      <c r="D460" s="1" t="s">
        <v>61</v>
      </c>
      <c r="E460" s="1">
        <v>0.1</v>
      </c>
      <c r="F460" s="1">
        <v>0</v>
      </c>
      <c r="G460" s="1">
        <v>1.4</v>
      </c>
      <c r="H460" s="1">
        <v>1</v>
      </c>
      <c r="I460" s="1">
        <v>2.6</v>
      </c>
      <c r="J460" s="1">
        <v>18676</v>
      </c>
      <c r="K460" s="1">
        <v>10</v>
      </c>
      <c r="L460" s="1">
        <v>328.7</v>
      </c>
      <c r="M460" s="1">
        <v>9</v>
      </c>
      <c r="N460" s="1">
        <v>0</v>
      </c>
      <c r="O460" s="1">
        <v>0</v>
      </c>
      <c r="P460" s="1">
        <v>0</v>
      </c>
      <c r="Q460" s="1">
        <v>0</v>
      </c>
      <c r="R460" s="1">
        <v>61.38</v>
      </c>
      <c r="S460" s="1">
        <v>61.38</v>
      </c>
      <c r="T460" s="1">
        <v>9</v>
      </c>
      <c r="U460" s="3" t="str">
        <f t="shared" si="7"/>
        <v>2017Plan</v>
      </c>
      <c r="V460" s="2">
        <f>DATE(A460,INDEX(Map!$H$1:$H$12,MATCH(B460,Map!$G$1:$G$12,0),0),1)</f>
        <v>42522</v>
      </c>
      <c r="W460" t="str">
        <f>IF(AND(V460&gt;=Map!$K$2,V460&lt;=Map!$L$2),"Base",IF(AND(V460&gt;=Map!$K$3,V460&lt;=Map!$L$3),"Fcst","N/A"))</f>
        <v>N/A</v>
      </c>
      <c r="X460" t="str">
        <f>INDEX(Map!$B$2:$B$86,MATCH(D460,Map!$A$2:$A$86,0),0)</f>
        <v>Zorn 1</v>
      </c>
      <c r="Y460" s="7" t="str">
        <f>IF(INDEX(Map!$C$2:$C$86,MATCH(D460,Map!$A$2:$A$86,0),0)="","N/A",E460*INDEX(Map!$C$2:$C$86,MATCH(D460,Map!$A$2:$A$86,0),0))</f>
        <v>N/A</v>
      </c>
      <c r="Z460" s="7">
        <f>IF(INDEX(Map!$D$2:$D$86,MATCH(D460,Map!$A$2:$A$86,0),0)="","N/A",E460*INDEX(Map!$D$2:$D$86,MATCH(D460,Map!$A$2:$A$86,0),0))</f>
        <v>0.1</v>
      </c>
      <c r="AA460" t="str">
        <f>INDEX(Map!$E$2:$E$86,MATCH(D460,Map!$A$2:$A$86,0),0)</f>
        <v>SCCT</v>
      </c>
    </row>
    <row r="461" spans="1:27" x14ac:dyDescent="0.25">
      <c r="A461" s="1" t="s">
        <v>21</v>
      </c>
      <c r="B461" s="1" t="s">
        <v>112</v>
      </c>
      <c r="C461" s="1">
        <v>40</v>
      </c>
      <c r="D461" s="1" t="s">
        <v>62</v>
      </c>
      <c r="E461" s="1">
        <v>1.8</v>
      </c>
      <c r="F461" s="1">
        <v>0</v>
      </c>
      <c r="G461" s="1">
        <v>7.9</v>
      </c>
      <c r="H461" s="1">
        <v>14</v>
      </c>
      <c r="I461" s="1" t="s">
        <v>63</v>
      </c>
      <c r="J461" s="1" t="s">
        <v>63</v>
      </c>
      <c r="K461" s="1">
        <v>63</v>
      </c>
      <c r="L461" s="1">
        <v>0</v>
      </c>
      <c r="M461" s="1">
        <v>0</v>
      </c>
      <c r="N461" s="1" t="s">
        <v>63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3" t="str">
        <f t="shared" si="7"/>
        <v>2017Plan</v>
      </c>
      <c r="V461" s="2">
        <f>DATE(A461,INDEX(Map!$H$1:$H$12,MATCH(B461,Map!$G$1:$G$12,0),0),1)</f>
        <v>42522</v>
      </c>
      <c r="W461" t="str">
        <f>IF(AND(V461&gt;=Map!$K$2,V461&lt;=Map!$L$2),"Base",IF(AND(V461&gt;=Map!$K$3,V461&lt;=Map!$L$3),"Fcst","N/A"))</f>
        <v>N/A</v>
      </c>
      <c r="X461" t="str">
        <f>INDEX(Map!$B$2:$B$86,MATCH(D461,Map!$A$2:$A$86,0),0)</f>
        <v>Dix Dam</v>
      </c>
      <c r="Y461" s="7">
        <f>IF(INDEX(Map!$C$2:$C$86,MATCH(D461,Map!$A$2:$A$86,0),0)="","N/A",E461*INDEX(Map!$C$2:$C$86,MATCH(D461,Map!$A$2:$A$86,0),0))</f>
        <v>1.8</v>
      </c>
      <c r="Z461" s="7" t="str">
        <f>IF(INDEX(Map!$D$2:$D$86,MATCH(D461,Map!$A$2:$A$86,0),0)="","N/A",E461*INDEX(Map!$D$2:$D$86,MATCH(D461,Map!$A$2:$A$86,0),0))</f>
        <v>N/A</v>
      </c>
      <c r="AA461" t="str">
        <f>INDEX(Map!$E$2:$E$86,MATCH(D461,Map!$A$2:$A$86,0),0)</f>
        <v>Hydro</v>
      </c>
    </row>
    <row r="462" spans="1:27" x14ac:dyDescent="0.25">
      <c r="A462" s="1" t="s">
        <v>21</v>
      </c>
      <c r="B462" s="1" t="s">
        <v>112</v>
      </c>
      <c r="C462" s="1">
        <v>41</v>
      </c>
      <c r="D462" s="1" t="s">
        <v>64</v>
      </c>
      <c r="E462" s="1">
        <v>22.9</v>
      </c>
      <c r="F462" s="1">
        <v>0</v>
      </c>
      <c r="G462" s="1">
        <v>100</v>
      </c>
      <c r="H462" s="1">
        <v>0</v>
      </c>
      <c r="I462" s="1" t="s">
        <v>63</v>
      </c>
      <c r="J462" s="1" t="s">
        <v>63</v>
      </c>
      <c r="K462" s="1">
        <v>720</v>
      </c>
      <c r="L462" s="1">
        <v>0</v>
      </c>
      <c r="M462" s="1">
        <v>0</v>
      </c>
      <c r="N462" s="1" t="s">
        <v>63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3" t="str">
        <f t="shared" si="7"/>
        <v>2017Plan</v>
      </c>
      <c r="V462" s="2">
        <f>DATE(A462,INDEX(Map!$H$1:$H$12,MATCH(B462,Map!$G$1:$G$12,0),0),1)</f>
        <v>42522</v>
      </c>
      <c r="W462" t="str">
        <f>IF(AND(V462&gt;=Map!$K$2,V462&lt;=Map!$L$2),"Base",IF(AND(V462&gt;=Map!$K$3,V462&lt;=Map!$L$3),"Fcst","N/A"))</f>
        <v>N/A</v>
      </c>
      <c r="X462" t="str">
        <f>INDEX(Map!$B$2:$B$86,MATCH(D462,Map!$A$2:$A$86,0),0)</f>
        <v>Ohio Falls</v>
      </c>
      <c r="Y462" s="7" t="str">
        <f>IF(INDEX(Map!$C$2:$C$86,MATCH(D462,Map!$A$2:$A$86,0),0)="","N/A",E462*INDEX(Map!$C$2:$C$86,MATCH(D462,Map!$A$2:$A$86,0),0))</f>
        <v>N/A</v>
      </c>
      <c r="Z462" s="7">
        <f>IF(INDEX(Map!$D$2:$D$86,MATCH(D462,Map!$A$2:$A$86,0),0)="","N/A",E462*INDEX(Map!$D$2:$D$86,MATCH(D462,Map!$A$2:$A$86,0),0))</f>
        <v>22.9</v>
      </c>
      <c r="AA462" t="str">
        <f>INDEX(Map!$E$2:$E$86,MATCH(D462,Map!$A$2:$A$86,0),0)</f>
        <v>Hydro</v>
      </c>
    </row>
    <row r="463" spans="1:27" x14ac:dyDescent="0.25">
      <c r="A463" s="1" t="s">
        <v>21</v>
      </c>
      <c r="B463" s="1" t="s">
        <v>112</v>
      </c>
      <c r="C463" s="1">
        <v>42</v>
      </c>
      <c r="D463" s="1" t="s">
        <v>65</v>
      </c>
      <c r="E463" s="1">
        <v>1.5</v>
      </c>
      <c r="F463" s="1">
        <v>0</v>
      </c>
      <c r="G463" s="1">
        <v>100</v>
      </c>
      <c r="H463" s="1">
        <v>1</v>
      </c>
      <c r="I463" s="1" t="s">
        <v>63</v>
      </c>
      <c r="J463" s="1" t="s">
        <v>63</v>
      </c>
      <c r="K463" s="1">
        <v>528</v>
      </c>
      <c r="L463" s="1">
        <v>0</v>
      </c>
      <c r="M463" s="1">
        <v>0</v>
      </c>
      <c r="N463" s="1" t="s">
        <v>63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3" t="str">
        <f t="shared" si="7"/>
        <v>2017Plan</v>
      </c>
      <c r="V463" s="2">
        <f>DATE(A463,INDEX(Map!$H$1:$H$12,MATCH(B463,Map!$G$1:$G$12,0),0),1)</f>
        <v>42522</v>
      </c>
      <c r="W463" t="str">
        <f>IF(AND(V463&gt;=Map!$K$2,V463&lt;=Map!$L$2),"Base",IF(AND(V463&gt;=Map!$K$3,V463&lt;=Map!$L$3),"Fcst","N/A"))</f>
        <v>N/A</v>
      </c>
      <c r="X463" t="str">
        <f>INDEX(Map!$B$2:$B$86,MATCH(D463,Map!$A$2:$A$86,0),0)</f>
        <v>Brown Solar</v>
      </c>
      <c r="Y463" s="7">
        <f>IF(INDEX(Map!$C$2:$C$86,MATCH(D463,Map!$A$2:$A$86,0),0)="","N/A",E463*INDEX(Map!$C$2:$C$86,MATCH(D463,Map!$A$2:$A$86,0),0))</f>
        <v>0.91500000000000004</v>
      </c>
      <c r="Z463" s="7">
        <f>IF(INDEX(Map!$D$2:$D$86,MATCH(D463,Map!$A$2:$A$86,0),0)="","N/A",E463*INDEX(Map!$D$2:$D$86,MATCH(D463,Map!$A$2:$A$86,0),0))</f>
        <v>0.58499999999999996</v>
      </c>
      <c r="AA463" t="str">
        <f>INDEX(Map!$E$2:$E$86,MATCH(D463,Map!$A$2:$A$86,0),0)</f>
        <v>Solar</v>
      </c>
    </row>
    <row r="464" spans="1:27" x14ac:dyDescent="0.25">
      <c r="A464" s="1" t="s">
        <v>21</v>
      </c>
      <c r="B464" s="1" t="s">
        <v>112</v>
      </c>
      <c r="C464" s="1">
        <v>43</v>
      </c>
      <c r="D464" s="1" t="s">
        <v>66</v>
      </c>
      <c r="E464" s="1">
        <v>11.2</v>
      </c>
      <c r="F464" s="1">
        <v>0</v>
      </c>
      <c r="G464" s="1">
        <v>100</v>
      </c>
      <c r="H464" s="1">
        <v>0</v>
      </c>
      <c r="I464" s="1">
        <v>1116</v>
      </c>
      <c r="J464" s="1">
        <v>100000</v>
      </c>
      <c r="K464" s="1">
        <v>720</v>
      </c>
      <c r="L464" s="1">
        <v>27.1</v>
      </c>
      <c r="M464" s="1">
        <v>303</v>
      </c>
      <c r="N464" s="1">
        <v>0</v>
      </c>
      <c r="O464" s="1">
        <v>0</v>
      </c>
      <c r="P464" s="1">
        <v>0</v>
      </c>
      <c r="Q464" s="1">
        <v>0</v>
      </c>
      <c r="R464" s="1">
        <v>27.15</v>
      </c>
      <c r="S464" s="1">
        <v>27.15</v>
      </c>
      <c r="T464" s="1">
        <v>303</v>
      </c>
      <c r="U464" s="3" t="str">
        <f t="shared" si="7"/>
        <v>2017Plan</v>
      </c>
      <c r="V464" s="2">
        <f>DATE(A464,INDEX(Map!$H$1:$H$12,MATCH(B464,Map!$G$1:$G$12,0),0),1)</f>
        <v>42522</v>
      </c>
      <c r="W464" t="str">
        <f>IF(AND(V464&gt;=Map!$K$2,V464&lt;=Map!$L$2),"Base",IF(AND(V464&gt;=Map!$K$3,V464&lt;=Map!$L$3),"Fcst","N/A"))</f>
        <v>N/A</v>
      </c>
      <c r="X464" t="str">
        <f>INDEX(Map!$B$2:$B$86,MATCH(D464,Map!$A$2:$A$86,0),0)</f>
        <v>OVEC</v>
      </c>
      <c r="Y464" s="7">
        <f>IF(INDEX(Map!$C$2:$C$86,MATCH(D464,Map!$A$2:$A$86,0),0)="","N/A",E464*INDEX(Map!$C$2:$C$86,MATCH(D464,Map!$A$2:$A$86,0),0))</f>
        <v>11.2</v>
      </c>
      <c r="Z464" s="7" t="str">
        <f>IF(INDEX(Map!$D$2:$D$86,MATCH(D464,Map!$A$2:$A$86,0),0)="","N/A",E464*INDEX(Map!$D$2:$D$86,MATCH(D464,Map!$A$2:$A$86,0),0))</f>
        <v>N/A</v>
      </c>
      <c r="AA464" t="str">
        <f>INDEX(Map!$E$2:$E$86,MATCH(D464,Map!$A$2:$A$86,0),0)</f>
        <v>Coal</v>
      </c>
    </row>
    <row r="465" spans="1:27" x14ac:dyDescent="0.25">
      <c r="A465" s="1" t="s">
        <v>21</v>
      </c>
      <c r="B465" s="1" t="s">
        <v>112</v>
      </c>
      <c r="C465" s="1">
        <v>44</v>
      </c>
      <c r="D465" s="1" t="s">
        <v>67</v>
      </c>
      <c r="E465" s="1">
        <v>14.6</v>
      </c>
      <c r="F465" s="1">
        <v>0</v>
      </c>
      <c r="G465" s="1">
        <v>63.3</v>
      </c>
      <c r="H465" s="1">
        <v>30</v>
      </c>
      <c r="I465" s="1">
        <v>1459.2</v>
      </c>
      <c r="J465" s="1">
        <v>100000</v>
      </c>
      <c r="K465" s="1">
        <v>456</v>
      </c>
      <c r="L465" s="1">
        <v>27.1</v>
      </c>
      <c r="M465" s="1">
        <v>396</v>
      </c>
      <c r="N465" s="1">
        <v>0</v>
      </c>
      <c r="O465" s="1">
        <v>0</v>
      </c>
      <c r="P465" s="1">
        <v>0</v>
      </c>
      <c r="Q465" s="1">
        <v>0</v>
      </c>
      <c r="R465" s="1">
        <v>27.15</v>
      </c>
      <c r="S465" s="1">
        <v>27.15</v>
      </c>
      <c r="T465" s="1">
        <v>396</v>
      </c>
      <c r="U465" s="3" t="str">
        <f t="shared" si="7"/>
        <v>2017Plan</v>
      </c>
      <c r="V465" s="2">
        <f>DATE(A465,INDEX(Map!$H$1:$H$12,MATCH(B465,Map!$G$1:$G$12,0),0),1)</f>
        <v>42522</v>
      </c>
      <c r="W465" t="str">
        <f>IF(AND(V465&gt;=Map!$K$2,V465&lt;=Map!$L$2),"Base",IF(AND(V465&gt;=Map!$K$3,V465&lt;=Map!$L$3),"Fcst","N/A"))</f>
        <v>N/A</v>
      </c>
      <c r="X465" t="str">
        <f>INDEX(Map!$B$2:$B$86,MATCH(D465,Map!$A$2:$A$86,0),0)</f>
        <v>OVEC</v>
      </c>
      <c r="Y465" s="7">
        <f>IF(INDEX(Map!$C$2:$C$86,MATCH(D465,Map!$A$2:$A$86,0),0)="","N/A",E465*INDEX(Map!$C$2:$C$86,MATCH(D465,Map!$A$2:$A$86,0),0))</f>
        <v>14.6</v>
      </c>
      <c r="Z465" s="7" t="str">
        <f>IF(INDEX(Map!$D$2:$D$86,MATCH(D465,Map!$A$2:$A$86,0),0)="","N/A",E465*INDEX(Map!$D$2:$D$86,MATCH(D465,Map!$A$2:$A$86,0),0))</f>
        <v>N/A</v>
      </c>
      <c r="AA465" t="str">
        <f>INDEX(Map!$E$2:$E$86,MATCH(D465,Map!$A$2:$A$86,0),0)</f>
        <v>Coal</v>
      </c>
    </row>
    <row r="466" spans="1:27" x14ac:dyDescent="0.25">
      <c r="A466" s="1" t="s">
        <v>21</v>
      </c>
      <c r="B466" s="1" t="s">
        <v>112</v>
      </c>
      <c r="C466" s="1">
        <v>45</v>
      </c>
      <c r="D466" s="1" t="s">
        <v>68</v>
      </c>
      <c r="E466" s="1">
        <v>24.8</v>
      </c>
      <c r="F466" s="1">
        <v>0</v>
      </c>
      <c r="G466" s="1">
        <v>100</v>
      </c>
      <c r="H466" s="1">
        <v>0</v>
      </c>
      <c r="I466" s="1">
        <v>2484</v>
      </c>
      <c r="J466" s="1">
        <v>100000</v>
      </c>
      <c r="K466" s="1">
        <v>720</v>
      </c>
      <c r="L466" s="1">
        <v>27.1</v>
      </c>
      <c r="M466" s="1">
        <v>674</v>
      </c>
      <c r="N466" s="1">
        <v>0</v>
      </c>
      <c r="O466" s="1">
        <v>0</v>
      </c>
      <c r="P466" s="1">
        <v>0</v>
      </c>
      <c r="Q466" s="1">
        <v>0</v>
      </c>
      <c r="R466" s="1">
        <v>27.15</v>
      </c>
      <c r="S466" s="1">
        <v>27.15</v>
      </c>
      <c r="T466" s="1">
        <v>674</v>
      </c>
      <c r="U466" s="3" t="str">
        <f t="shared" si="7"/>
        <v>2017Plan</v>
      </c>
      <c r="V466" s="2">
        <f>DATE(A466,INDEX(Map!$H$1:$H$12,MATCH(B466,Map!$G$1:$G$12,0),0),1)</f>
        <v>42522</v>
      </c>
      <c r="W466" t="str">
        <f>IF(AND(V466&gt;=Map!$K$2,V466&lt;=Map!$L$2),"Base",IF(AND(V466&gt;=Map!$K$3,V466&lt;=Map!$L$3),"Fcst","N/A"))</f>
        <v>N/A</v>
      </c>
      <c r="X466" t="str">
        <f>INDEX(Map!$B$2:$B$86,MATCH(D466,Map!$A$2:$A$86,0),0)</f>
        <v>OVEC</v>
      </c>
      <c r="Y466" s="7" t="str">
        <f>IF(INDEX(Map!$C$2:$C$86,MATCH(D466,Map!$A$2:$A$86,0),0)="","N/A",E466*INDEX(Map!$C$2:$C$86,MATCH(D466,Map!$A$2:$A$86,0),0))</f>
        <v>N/A</v>
      </c>
      <c r="Z466" s="7">
        <f>IF(INDEX(Map!$D$2:$D$86,MATCH(D466,Map!$A$2:$A$86,0),0)="","N/A",E466*INDEX(Map!$D$2:$D$86,MATCH(D466,Map!$A$2:$A$86,0),0))</f>
        <v>24.8</v>
      </c>
      <c r="AA466" t="str">
        <f>INDEX(Map!$E$2:$E$86,MATCH(D466,Map!$A$2:$A$86,0),0)</f>
        <v>Coal</v>
      </c>
    </row>
    <row r="467" spans="1:27" x14ac:dyDescent="0.25">
      <c r="A467" s="1" t="s">
        <v>21</v>
      </c>
      <c r="B467" s="1" t="s">
        <v>112</v>
      </c>
      <c r="C467" s="1">
        <v>46</v>
      </c>
      <c r="D467" s="1" t="s">
        <v>69</v>
      </c>
      <c r="E467" s="1">
        <v>33.4</v>
      </c>
      <c r="F467" s="1">
        <v>0</v>
      </c>
      <c r="G467" s="1">
        <v>64.099999999999994</v>
      </c>
      <c r="H467" s="1">
        <v>30</v>
      </c>
      <c r="I467" s="1">
        <v>3343.6</v>
      </c>
      <c r="J467" s="1">
        <v>100000</v>
      </c>
      <c r="K467" s="1">
        <v>461</v>
      </c>
      <c r="L467" s="1">
        <v>27.1</v>
      </c>
      <c r="M467" s="1">
        <v>908</v>
      </c>
      <c r="N467" s="1">
        <v>0</v>
      </c>
      <c r="O467" s="1">
        <v>0</v>
      </c>
      <c r="P467" s="1">
        <v>0</v>
      </c>
      <c r="Q467" s="1">
        <v>0</v>
      </c>
      <c r="R467" s="1">
        <v>27.15</v>
      </c>
      <c r="S467" s="1">
        <v>27.15</v>
      </c>
      <c r="T467" s="1">
        <v>908</v>
      </c>
      <c r="U467" s="3" t="str">
        <f t="shared" si="7"/>
        <v>2017Plan</v>
      </c>
      <c r="V467" s="2">
        <f>DATE(A467,INDEX(Map!$H$1:$H$12,MATCH(B467,Map!$G$1:$G$12,0),0),1)</f>
        <v>42522</v>
      </c>
      <c r="W467" t="str">
        <f>IF(AND(V467&gt;=Map!$K$2,V467&lt;=Map!$L$2),"Base",IF(AND(V467&gt;=Map!$K$3,V467&lt;=Map!$L$3),"Fcst","N/A"))</f>
        <v>N/A</v>
      </c>
      <c r="X467" t="str">
        <f>INDEX(Map!$B$2:$B$86,MATCH(D467,Map!$A$2:$A$86,0),0)</f>
        <v>OVEC</v>
      </c>
      <c r="Y467" s="7" t="str">
        <f>IF(INDEX(Map!$C$2:$C$86,MATCH(D467,Map!$A$2:$A$86,0),0)="","N/A",E467*INDEX(Map!$C$2:$C$86,MATCH(D467,Map!$A$2:$A$86,0),0))</f>
        <v>N/A</v>
      </c>
      <c r="Z467" s="7">
        <f>IF(INDEX(Map!$D$2:$D$86,MATCH(D467,Map!$A$2:$A$86,0),0)="","N/A",E467*INDEX(Map!$D$2:$D$86,MATCH(D467,Map!$A$2:$A$86,0),0))</f>
        <v>33.4</v>
      </c>
      <c r="AA467" t="str">
        <f>INDEX(Map!$E$2:$E$86,MATCH(D467,Map!$A$2:$A$86,0),0)</f>
        <v>Coal</v>
      </c>
    </row>
    <row r="468" spans="1:27" x14ac:dyDescent="0.25">
      <c r="A468" s="1" t="s">
        <v>21</v>
      </c>
      <c r="B468" s="1" t="s">
        <v>112</v>
      </c>
      <c r="C468" s="1">
        <v>47</v>
      </c>
      <c r="D468" s="1" t="s">
        <v>70</v>
      </c>
      <c r="E468" s="1">
        <v>1.8</v>
      </c>
      <c r="F468" s="1">
        <v>0</v>
      </c>
      <c r="G468" s="1">
        <v>9.9</v>
      </c>
      <c r="H468" s="1">
        <v>5</v>
      </c>
      <c r="I468" s="1" t="s">
        <v>63</v>
      </c>
      <c r="J468" s="1" t="s">
        <v>63</v>
      </c>
      <c r="K468" s="1">
        <v>35</v>
      </c>
      <c r="L468" s="1">
        <v>41.4</v>
      </c>
      <c r="M468" s="1">
        <v>73</v>
      </c>
      <c r="N468" s="1" t="s">
        <v>63</v>
      </c>
      <c r="O468" s="1">
        <v>0</v>
      </c>
      <c r="P468" s="1">
        <v>0</v>
      </c>
      <c r="Q468" s="1">
        <v>13</v>
      </c>
      <c r="R468" s="1">
        <v>48.64</v>
      </c>
      <c r="S468" s="1">
        <v>48.64</v>
      </c>
      <c r="T468" s="1">
        <v>85</v>
      </c>
      <c r="U468" s="3" t="str">
        <f t="shared" si="7"/>
        <v>2017Plan</v>
      </c>
      <c r="V468" s="2">
        <f>DATE(A468,INDEX(Map!$H$1:$H$12,MATCH(B468,Map!$G$1:$G$12,0),0),1)</f>
        <v>42522</v>
      </c>
      <c r="W468" t="str">
        <f>IF(AND(V468&gt;=Map!$K$2,V468&lt;=Map!$L$2),"Base",IF(AND(V468&gt;=Map!$K$3,V468&lt;=Map!$L$3),"Fcst","N/A"))</f>
        <v>N/A</v>
      </c>
      <c r="X468" t="str">
        <f>INDEX(Map!$B$2:$B$86,MATCH(D468,Map!$A$2:$A$86,0),0)</f>
        <v>N/A</v>
      </c>
      <c r="Y468" s="7" t="str">
        <f>IF(INDEX(Map!$C$2:$C$86,MATCH(D468,Map!$A$2:$A$86,0),0)="","N/A",E468*INDEX(Map!$C$2:$C$86,MATCH(D468,Map!$A$2:$A$86,0),0))</f>
        <v>N/A</v>
      </c>
      <c r="Z468" s="7" t="str">
        <f>IF(INDEX(Map!$D$2:$D$86,MATCH(D468,Map!$A$2:$A$86,0),0)="","N/A",E468*INDEX(Map!$D$2:$D$86,MATCH(D468,Map!$A$2:$A$86,0),0))</f>
        <v>N/A</v>
      </c>
      <c r="AA468" t="str">
        <f>INDEX(Map!$E$2:$E$86,MATCH(D468,Map!$A$2:$A$86,0),0)</f>
        <v>Purchases</v>
      </c>
    </row>
    <row r="469" spans="1:27" x14ac:dyDescent="0.25">
      <c r="A469" s="1" t="s">
        <v>21</v>
      </c>
      <c r="B469" s="1" t="s">
        <v>112</v>
      </c>
      <c r="C469" s="1">
        <v>48</v>
      </c>
      <c r="D469" s="1" t="s">
        <v>71</v>
      </c>
      <c r="E469" s="1">
        <v>1.6</v>
      </c>
      <c r="F469" s="1">
        <v>0</v>
      </c>
      <c r="G469" s="1">
        <v>9.1</v>
      </c>
      <c r="H469" s="1">
        <v>6</v>
      </c>
      <c r="I469" s="1" t="s">
        <v>63</v>
      </c>
      <c r="J469" s="1" t="s">
        <v>63</v>
      </c>
      <c r="K469" s="1">
        <v>32</v>
      </c>
      <c r="L469" s="1">
        <v>41.9</v>
      </c>
      <c r="M469" s="1">
        <v>67</v>
      </c>
      <c r="N469" s="1" t="s">
        <v>63</v>
      </c>
      <c r="O469" s="1">
        <v>0</v>
      </c>
      <c r="P469" s="1">
        <v>0</v>
      </c>
      <c r="Q469" s="1">
        <v>11</v>
      </c>
      <c r="R469" s="1">
        <v>49.06</v>
      </c>
      <c r="S469" s="1">
        <v>49.06</v>
      </c>
      <c r="T469" s="1">
        <v>78</v>
      </c>
      <c r="U469" s="3" t="str">
        <f t="shared" si="7"/>
        <v>2017Plan</v>
      </c>
      <c r="V469" s="2">
        <f>DATE(A469,INDEX(Map!$H$1:$H$12,MATCH(B469,Map!$G$1:$G$12,0),0),1)</f>
        <v>42522</v>
      </c>
      <c r="W469" t="str">
        <f>IF(AND(V469&gt;=Map!$K$2,V469&lt;=Map!$L$2),"Base",IF(AND(V469&gt;=Map!$K$3,V469&lt;=Map!$L$3),"Fcst","N/A"))</f>
        <v>N/A</v>
      </c>
      <c r="X469" t="str">
        <f>INDEX(Map!$B$2:$B$86,MATCH(D469,Map!$A$2:$A$86,0),0)</f>
        <v>N/A</v>
      </c>
      <c r="Y469" s="7" t="str">
        <f>IF(INDEX(Map!$C$2:$C$86,MATCH(D469,Map!$A$2:$A$86,0),0)="","N/A",E469*INDEX(Map!$C$2:$C$86,MATCH(D469,Map!$A$2:$A$86,0),0))</f>
        <v>N/A</v>
      </c>
      <c r="Z469" s="7" t="str">
        <f>IF(INDEX(Map!$D$2:$D$86,MATCH(D469,Map!$A$2:$A$86,0),0)="","N/A",E469*INDEX(Map!$D$2:$D$86,MATCH(D469,Map!$A$2:$A$86,0),0))</f>
        <v>N/A</v>
      </c>
      <c r="AA469" t="str">
        <f>INDEX(Map!$E$2:$E$86,MATCH(D469,Map!$A$2:$A$86,0),0)</f>
        <v>Purchases</v>
      </c>
    </row>
    <row r="470" spans="1:27" x14ac:dyDescent="0.25">
      <c r="A470" s="1" t="s">
        <v>21</v>
      </c>
      <c r="B470" s="1" t="s">
        <v>112</v>
      </c>
      <c r="C470" s="1">
        <v>49</v>
      </c>
      <c r="D470" s="1" t="s">
        <v>72</v>
      </c>
      <c r="E470" s="1">
        <v>1.4</v>
      </c>
      <c r="F470" s="1">
        <v>0</v>
      </c>
      <c r="G470" s="1">
        <v>8</v>
      </c>
      <c r="H470" s="1">
        <v>5</v>
      </c>
      <c r="I470" s="1" t="s">
        <v>63</v>
      </c>
      <c r="J470" s="1" t="s">
        <v>63</v>
      </c>
      <c r="K470" s="1">
        <v>28</v>
      </c>
      <c r="L470" s="1">
        <v>41.2</v>
      </c>
      <c r="M470" s="1">
        <v>58</v>
      </c>
      <c r="N470" s="1" t="s">
        <v>63</v>
      </c>
      <c r="O470" s="1">
        <v>0</v>
      </c>
      <c r="P470" s="1">
        <v>0</v>
      </c>
      <c r="Q470" s="1">
        <v>10</v>
      </c>
      <c r="R470" s="1">
        <v>48.44</v>
      </c>
      <c r="S470" s="1">
        <v>48.44</v>
      </c>
      <c r="T470" s="1">
        <v>68</v>
      </c>
      <c r="U470" s="3" t="str">
        <f t="shared" si="7"/>
        <v>2017Plan</v>
      </c>
      <c r="V470" s="2">
        <f>DATE(A470,INDEX(Map!$H$1:$H$12,MATCH(B470,Map!$G$1:$G$12,0),0),1)</f>
        <v>42522</v>
      </c>
      <c r="W470" t="str">
        <f>IF(AND(V470&gt;=Map!$K$2,V470&lt;=Map!$L$2),"Base",IF(AND(V470&gt;=Map!$K$3,V470&lt;=Map!$L$3),"Fcst","N/A"))</f>
        <v>N/A</v>
      </c>
      <c r="X470" t="str">
        <f>INDEX(Map!$B$2:$B$86,MATCH(D470,Map!$A$2:$A$86,0),0)</f>
        <v>N/A</v>
      </c>
      <c r="Y470" s="7" t="str">
        <f>IF(INDEX(Map!$C$2:$C$86,MATCH(D470,Map!$A$2:$A$86,0),0)="","N/A",E470*INDEX(Map!$C$2:$C$86,MATCH(D470,Map!$A$2:$A$86,0),0))</f>
        <v>N/A</v>
      </c>
      <c r="Z470" s="7" t="str">
        <f>IF(INDEX(Map!$D$2:$D$86,MATCH(D470,Map!$A$2:$A$86,0),0)="","N/A",E470*INDEX(Map!$D$2:$D$86,MATCH(D470,Map!$A$2:$A$86,0),0))</f>
        <v>N/A</v>
      </c>
      <c r="AA470" t="str">
        <f>INDEX(Map!$E$2:$E$86,MATCH(D470,Map!$A$2:$A$86,0),0)</f>
        <v>Purchases</v>
      </c>
    </row>
    <row r="471" spans="1:27" x14ac:dyDescent="0.25">
      <c r="A471" s="1" t="s">
        <v>21</v>
      </c>
      <c r="B471" s="1" t="s">
        <v>112</v>
      </c>
      <c r="C471" s="1">
        <v>50</v>
      </c>
      <c r="D471" s="1" t="s">
        <v>73</v>
      </c>
      <c r="E471" s="1">
        <v>1.3</v>
      </c>
      <c r="F471" s="1">
        <v>0</v>
      </c>
      <c r="G471" s="1">
        <v>7.4</v>
      </c>
      <c r="H471" s="1">
        <v>4</v>
      </c>
      <c r="I471" s="1" t="s">
        <v>63</v>
      </c>
      <c r="J471" s="1" t="s">
        <v>63</v>
      </c>
      <c r="K471" s="1">
        <v>26</v>
      </c>
      <c r="L471" s="1">
        <v>41.5</v>
      </c>
      <c r="M471" s="1">
        <v>54</v>
      </c>
      <c r="N471" s="1" t="s">
        <v>63</v>
      </c>
      <c r="O471" s="1">
        <v>0</v>
      </c>
      <c r="P471" s="1">
        <v>0</v>
      </c>
      <c r="Q471" s="1">
        <v>9</v>
      </c>
      <c r="R471" s="1">
        <v>48.74</v>
      </c>
      <c r="S471" s="1">
        <v>48.74</v>
      </c>
      <c r="T471" s="1">
        <v>63</v>
      </c>
      <c r="U471" s="3" t="str">
        <f t="shared" si="7"/>
        <v>2017Plan</v>
      </c>
      <c r="V471" s="2">
        <f>DATE(A471,INDEX(Map!$H$1:$H$12,MATCH(B471,Map!$G$1:$G$12,0),0),1)</f>
        <v>42522</v>
      </c>
      <c r="W471" t="str">
        <f>IF(AND(V471&gt;=Map!$K$2,V471&lt;=Map!$L$2),"Base",IF(AND(V471&gt;=Map!$K$3,V471&lt;=Map!$L$3),"Fcst","N/A"))</f>
        <v>N/A</v>
      </c>
      <c r="X471" t="str">
        <f>INDEX(Map!$B$2:$B$86,MATCH(D471,Map!$A$2:$A$86,0),0)</f>
        <v>N/A</v>
      </c>
      <c r="Y471" s="7" t="str">
        <f>IF(INDEX(Map!$C$2:$C$86,MATCH(D471,Map!$A$2:$A$86,0),0)="","N/A",E471*INDEX(Map!$C$2:$C$86,MATCH(D471,Map!$A$2:$A$86,0),0))</f>
        <v>N/A</v>
      </c>
      <c r="Z471" s="7" t="str">
        <f>IF(INDEX(Map!$D$2:$D$86,MATCH(D471,Map!$A$2:$A$86,0),0)="","N/A",E471*INDEX(Map!$D$2:$D$86,MATCH(D471,Map!$A$2:$A$86,0),0))</f>
        <v>N/A</v>
      </c>
      <c r="AA471" t="str">
        <f>INDEX(Map!$E$2:$E$86,MATCH(D471,Map!$A$2:$A$86,0),0)</f>
        <v>Purchases</v>
      </c>
    </row>
    <row r="472" spans="1:27" x14ac:dyDescent="0.25">
      <c r="A472" s="1" t="s">
        <v>21</v>
      </c>
      <c r="B472" s="1" t="s">
        <v>112</v>
      </c>
      <c r="C472" s="1">
        <v>51</v>
      </c>
      <c r="D472" s="1" t="s">
        <v>74</v>
      </c>
      <c r="E472" s="1">
        <v>8.6999999999999993</v>
      </c>
      <c r="F472" s="1">
        <v>0</v>
      </c>
      <c r="G472" s="1">
        <v>2.2000000000000002</v>
      </c>
      <c r="H472" s="1">
        <v>2</v>
      </c>
      <c r="I472" s="1" t="s">
        <v>63</v>
      </c>
      <c r="J472" s="1" t="s">
        <v>63</v>
      </c>
      <c r="K472" s="1">
        <v>22</v>
      </c>
      <c r="L472" s="1">
        <v>100</v>
      </c>
      <c r="M472" s="1">
        <v>874</v>
      </c>
      <c r="N472" s="1" t="s">
        <v>63</v>
      </c>
      <c r="O472" s="1">
        <v>0</v>
      </c>
      <c r="P472" s="1">
        <v>0</v>
      </c>
      <c r="Q472" s="1">
        <v>61</v>
      </c>
      <c r="R472" s="1">
        <v>106.93</v>
      </c>
      <c r="S472" s="1">
        <v>106.93</v>
      </c>
      <c r="T472" s="1">
        <v>934</v>
      </c>
      <c r="U472" s="3" t="str">
        <f t="shared" si="7"/>
        <v>2017Plan</v>
      </c>
      <c r="V472" s="2">
        <f>DATE(A472,INDEX(Map!$H$1:$H$12,MATCH(B472,Map!$G$1:$G$12,0),0),1)</f>
        <v>42522</v>
      </c>
      <c r="W472" t="str">
        <f>IF(AND(V472&gt;=Map!$K$2,V472&lt;=Map!$L$2),"Base",IF(AND(V472&gt;=Map!$K$3,V472&lt;=Map!$L$3),"Fcst","N/A"))</f>
        <v>N/A</v>
      </c>
      <c r="X472" t="str">
        <f>INDEX(Map!$B$2:$B$86,MATCH(D472,Map!$A$2:$A$86,0),0)</f>
        <v>N/A</v>
      </c>
      <c r="Y472" s="7" t="str">
        <f>IF(INDEX(Map!$C$2:$C$86,MATCH(D472,Map!$A$2:$A$86,0),0)="","N/A",E472*INDEX(Map!$C$2:$C$86,MATCH(D472,Map!$A$2:$A$86,0),0))</f>
        <v>N/A</v>
      </c>
      <c r="Z472" s="7" t="str">
        <f>IF(INDEX(Map!$D$2:$D$86,MATCH(D472,Map!$A$2:$A$86,0),0)="","N/A",E472*INDEX(Map!$D$2:$D$86,MATCH(D472,Map!$A$2:$A$86,0),0))</f>
        <v>N/A</v>
      </c>
      <c r="AA472" t="str">
        <f>INDEX(Map!$E$2:$E$86,MATCH(D472,Map!$A$2:$A$86,0),0)</f>
        <v>Purchases</v>
      </c>
    </row>
    <row r="473" spans="1:27" x14ac:dyDescent="0.25">
      <c r="A473" s="1" t="s">
        <v>21</v>
      </c>
      <c r="B473" s="1" t="s">
        <v>112</v>
      </c>
      <c r="C473" s="1">
        <v>52</v>
      </c>
      <c r="D473" s="1" t="s">
        <v>75</v>
      </c>
      <c r="E473" s="1">
        <v>0</v>
      </c>
      <c r="F473" s="1">
        <v>0</v>
      </c>
      <c r="G473" s="1">
        <v>0</v>
      </c>
      <c r="H473" s="1">
        <v>0</v>
      </c>
      <c r="I473" s="1" t="s">
        <v>63</v>
      </c>
      <c r="J473" s="1" t="s">
        <v>63</v>
      </c>
      <c r="K473" s="1">
        <v>0</v>
      </c>
      <c r="L473" s="1">
        <v>0</v>
      </c>
      <c r="M473" s="1">
        <v>0</v>
      </c>
      <c r="N473" s="1" t="s">
        <v>63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3" t="str">
        <f t="shared" si="7"/>
        <v>2017Plan</v>
      </c>
      <c r="V473" s="2">
        <f>DATE(A473,INDEX(Map!$H$1:$H$12,MATCH(B473,Map!$G$1:$G$12,0),0),1)</f>
        <v>42522</v>
      </c>
      <c r="W473" t="str">
        <f>IF(AND(V473&gt;=Map!$K$2,V473&lt;=Map!$L$2),"Base",IF(AND(V473&gt;=Map!$K$3,V473&lt;=Map!$L$3),"Fcst","N/A"))</f>
        <v>N/A</v>
      </c>
      <c r="X473" t="str">
        <f>INDEX(Map!$B$2:$B$86,MATCH(D473,Map!$A$2:$A$86,0),0)</f>
        <v>N/A</v>
      </c>
      <c r="Y473" s="7" t="str">
        <f>IF(INDEX(Map!$C$2:$C$86,MATCH(D473,Map!$A$2:$A$86,0),0)="","N/A",E473*INDEX(Map!$C$2:$C$86,MATCH(D473,Map!$A$2:$A$86,0),0))</f>
        <v>N/A</v>
      </c>
      <c r="Z473" s="7" t="str">
        <f>IF(INDEX(Map!$D$2:$D$86,MATCH(D473,Map!$A$2:$A$86,0),0)="","N/A",E473*INDEX(Map!$D$2:$D$86,MATCH(D473,Map!$A$2:$A$86,0),0))</f>
        <v>N/A</v>
      </c>
      <c r="AA473" t="str">
        <f>INDEX(Map!$E$2:$E$86,MATCH(D473,Map!$A$2:$A$86,0),0)</f>
        <v>Purchases</v>
      </c>
    </row>
    <row r="474" spans="1:27" x14ac:dyDescent="0.25">
      <c r="A474" s="1" t="s">
        <v>21</v>
      </c>
      <c r="B474" s="1" t="s">
        <v>112</v>
      </c>
      <c r="C474" s="1">
        <v>53</v>
      </c>
      <c r="D474" s="1" t="s">
        <v>76</v>
      </c>
      <c r="E474" s="1">
        <v>0</v>
      </c>
      <c r="F474" s="1">
        <v>0</v>
      </c>
      <c r="G474" s="1">
        <v>0</v>
      </c>
      <c r="H474" s="1">
        <v>0</v>
      </c>
      <c r="I474" s="1" t="s">
        <v>63</v>
      </c>
      <c r="J474" s="1" t="s">
        <v>63</v>
      </c>
      <c r="K474" s="1">
        <v>0</v>
      </c>
      <c r="L474" s="1">
        <v>0</v>
      </c>
      <c r="M474" s="1">
        <v>0</v>
      </c>
      <c r="N474" s="1" t="s">
        <v>63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3" t="str">
        <f t="shared" si="7"/>
        <v>2017Plan</v>
      </c>
      <c r="V474" s="2">
        <f>DATE(A474,INDEX(Map!$H$1:$H$12,MATCH(B474,Map!$G$1:$G$12,0),0),1)</f>
        <v>42522</v>
      </c>
      <c r="W474" t="str">
        <f>IF(AND(V474&gt;=Map!$K$2,V474&lt;=Map!$L$2),"Base",IF(AND(V474&gt;=Map!$K$3,V474&lt;=Map!$L$3),"Fcst","N/A"))</f>
        <v>N/A</v>
      </c>
      <c r="X474" t="str">
        <f>INDEX(Map!$B$2:$B$86,MATCH(D474,Map!$A$2:$A$86,0),0)</f>
        <v>N/A</v>
      </c>
      <c r="Y474" s="7" t="str">
        <f>IF(INDEX(Map!$C$2:$C$86,MATCH(D474,Map!$A$2:$A$86,0),0)="","N/A",E474*INDEX(Map!$C$2:$C$86,MATCH(D474,Map!$A$2:$A$86,0),0))</f>
        <v>N/A</v>
      </c>
      <c r="Z474" s="7" t="str">
        <f>IF(INDEX(Map!$D$2:$D$86,MATCH(D474,Map!$A$2:$A$86,0),0)="","N/A",E474*INDEX(Map!$D$2:$D$86,MATCH(D474,Map!$A$2:$A$86,0),0))</f>
        <v>N/A</v>
      </c>
      <c r="AA474" t="str">
        <f>INDEX(Map!$E$2:$E$86,MATCH(D474,Map!$A$2:$A$86,0),0)</f>
        <v>Purchases</v>
      </c>
    </row>
    <row r="475" spans="1:27" x14ac:dyDescent="0.25">
      <c r="A475" s="1" t="s">
        <v>21</v>
      </c>
      <c r="B475" s="1" t="s">
        <v>112</v>
      </c>
      <c r="C475" s="1">
        <v>54</v>
      </c>
      <c r="D475" s="1" t="s">
        <v>77</v>
      </c>
      <c r="E475" s="1">
        <v>0</v>
      </c>
      <c r="F475" s="1">
        <v>0</v>
      </c>
      <c r="G475" s="1">
        <v>0</v>
      </c>
      <c r="H475" s="1">
        <v>0</v>
      </c>
      <c r="I475" s="1" t="s">
        <v>63</v>
      </c>
      <c r="J475" s="1" t="s">
        <v>63</v>
      </c>
      <c r="K475" s="1">
        <v>0</v>
      </c>
      <c r="L475" s="1">
        <v>0</v>
      </c>
      <c r="M475" s="1">
        <v>0</v>
      </c>
      <c r="N475" s="1" t="s">
        <v>63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3" t="str">
        <f t="shared" si="7"/>
        <v>2017Plan</v>
      </c>
      <c r="V475" s="2">
        <f>DATE(A475,INDEX(Map!$H$1:$H$12,MATCH(B475,Map!$G$1:$G$12,0),0),1)</f>
        <v>42522</v>
      </c>
      <c r="W475" t="str">
        <f>IF(AND(V475&gt;=Map!$K$2,V475&lt;=Map!$L$2),"Base",IF(AND(V475&gt;=Map!$K$3,V475&lt;=Map!$L$3),"Fcst","N/A"))</f>
        <v>N/A</v>
      </c>
      <c r="X475" t="str">
        <f>INDEX(Map!$B$2:$B$86,MATCH(D475,Map!$A$2:$A$86,0),0)</f>
        <v>N/A</v>
      </c>
      <c r="Y475" s="7" t="str">
        <f>IF(INDEX(Map!$C$2:$C$86,MATCH(D475,Map!$A$2:$A$86,0),0)="","N/A",E475*INDEX(Map!$C$2:$C$86,MATCH(D475,Map!$A$2:$A$86,0),0))</f>
        <v>N/A</v>
      </c>
      <c r="Z475" s="7" t="str">
        <f>IF(INDEX(Map!$D$2:$D$86,MATCH(D475,Map!$A$2:$A$86,0),0)="","N/A",E475*INDEX(Map!$D$2:$D$86,MATCH(D475,Map!$A$2:$A$86,0),0))</f>
        <v>N/A</v>
      </c>
      <c r="AA475" t="str">
        <f>INDEX(Map!$E$2:$E$86,MATCH(D475,Map!$A$2:$A$86,0),0)</f>
        <v>Purchases</v>
      </c>
    </row>
    <row r="476" spans="1:27" x14ac:dyDescent="0.25">
      <c r="A476" s="1" t="s">
        <v>21</v>
      </c>
      <c r="B476" s="1" t="s">
        <v>112</v>
      </c>
      <c r="C476" s="1">
        <v>55</v>
      </c>
      <c r="D476" s="1" t="s">
        <v>78</v>
      </c>
      <c r="E476" s="1">
        <v>0</v>
      </c>
      <c r="F476" s="1">
        <v>0</v>
      </c>
      <c r="G476" s="1">
        <v>0</v>
      </c>
      <c r="H476" s="1">
        <v>0</v>
      </c>
      <c r="I476" s="1" t="s">
        <v>63</v>
      </c>
      <c r="J476" s="1" t="s">
        <v>63</v>
      </c>
      <c r="K476" s="1">
        <v>0</v>
      </c>
      <c r="L476" s="1">
        <v>0</v>
      </c>
      <c r="M476" s="1">
        <v>0</v>
      </c>
      <c r="N476" s="1" t="s">
        <v>63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3" t="str">
        <f t="shared" si="7"/>
        <v>2017Plan</v>
      </c>
      <c r="V476" s="2">
        <f>DATE(A476,INDEX(Map!$H$1:$H$12,MATCH(B476,Map!$G$1:$G$12,0),0),1)</f>
        <v>42522</v>
      </c>
      <c r="W476" t="str">
        <f>IF(AND(V476&gt;=Map!$K$2,V476&lt;=Map!$L$2),"Base",IF(AND(V476&gt;=Map!$K$3,V476&lt;=Map!$L$3),"Fcst","N/A"))</f>
        <v>N/A</v>
      </c>
      <c r="X476" t="str">
        <f>INDEX(Map!$B$2:$B$86,MATCH(D476,Map!$A$2:$A$86,0),0)</f>
        <v>N/A</v>
      </c>
      <c r="Y476" s="7" t="str">
        <f>IF(INDEX(Map!$C$2:$C$86,MATCH(D476,Map!$A$2:$A$86,0),0)="","N/A",E476*INDEX(Map!$C$2:$C$86,MATCH(D476,Map!$A$2:$A$86,0),0))</f>
        <v>N/A</v>
      </c>
      <c r="Z476" s="7" t="str">
        <f>IF(INDEX(Map!$D$2:$D$86,MATCH(D476,Map!$A$2:$A$86,0),0)="","N/A",E476*INDEX(Map!$D$2:$D$86,MATCH(D476,Map!$A$2:$A$86,0),0))</f>
        <v>N/A</v>
      </c>
      <c r="AA476" t="str">
        <f>INDEX(Map!$E$2:$E$86,MATCH(D476,Map!$A$2:$A$86,0),0)</f>
        <v>Purchases</v>
      </c>
    </row>
    <row r="477" spans="1:27" x14ac:dyDescent="0.25">
      <c r="A477" s="1" t="s">
        <v>21</v>
      </c>
      <c r="B477" s="1" t="s">
        <v>112</v>
      </c>
      <c r="C477" s="1">
        <v>56</v>
      </c>
      <c r="D477" s="1" t="s">
        <v>79</v>
      </c>
      <c r="E477" s="1">
        <v>4.2</v>
      </c>
      <c r="F477" s="1">
        <v>0</v>
      </c>
      <c r="G477" s="1">
        <v>35.4</v>
      </c>
      <c r="H477" s="1">
        <v>24</v>
      </c>
      <c r="I477" s="1" t="s">
        <v>63</v>
      </c>
      <c r="J477" s="1" t="s">
        <v>63</v>
      </c>
      <c r="K477" s="1">
        <v>85</v>
      </c>
      <c r="L477" s="1">
        <v>16.8</v>
      </c>
      <c r="M477" s="1">
        <v>72</v>
      </c>
      <c r="N477" s="1" t="s">
        <v>63</v>
      </c>
      <c r="O477" s="1">
        <v>0</v>
      </c>
      <c r="P477" s="1">
        <v>0</v>
      </c>
      <c r="Q477" s="1">
        <v>27</v>
      </c>
      <c r="R477" s="1">
        <v>23.23</v>
      </c>
      <c r="S477" s="1">
        <v>23.23</v>
      </c>
      <c r="T477" s="1">
        <v>99</v>
      </c>
      <c r="U477" s="3" t="str">
        <f t="shared" si="7"/>
        <v>2017Plan</v>
      </c>
      <c r="V477" s="2">
        <f>DATE(A477,INDEX(Map!$H$1:$H$12,MATCH(B477,Map!$G$1:$G$12,0),0),1)</f>
        <v>42522</v>
      </c>
      <c r="W477" t="str">
        <f>IF(AND(V477&gt;=Map!$K$2,V477&lt;=Map!$L$2),"Base",IF(AND(V477&gt;=Map!$K$3,V477&lt;=Map!$L$3),"Fcst","N/A"))</f>
        <v>N/A</v>
      </c>
      <c r="X477" t="str">
        <f>INDEX(Map!$B$2:$B$86,MATCH(D477,Map!$A$2:$A$86,0),0)</f>
        <v>N/A</v>
      </c>
      <c r="Y477" s="7" t="str">
        <f>IF(INDEX(Map!$C$2:$C$86,MATCH(D477,Map!$A$2:$A$86,0),0)="","N/A",E477*INDEX(Map!$C$2:$C$86,MATCH(D477,Map!$A$2:$A$86,0),0))</f>
        <v>N/A</v>
      </c>
      <c r="Z477" s="7" t="str">
        <f>IF(INDEX(Map!$D$2:$D$86,MATCH(D477,Map!$A$2:$A$86,0),0)="","N/A",E477*INDEX(Map!$D$2:$D$86,MATCH(D477,Map!$A$2:$A$86,0),0))</f>
        <v>N/A</v>
      </c>
      <c r="AA477" t="str">
        <f>INDEX(Map!$E$2:$E$86,MATCH(D477,Map!$A$2:$A$86,0),0)</f>
        <v>Purchases</v>
      </c>
    </row>
    <row r="478" spans="1:27" x14ac:dyDescent="0.25">
      <c r="A478" s="1" t="s">
        <v>21</v>
      </c>
      <c r="B478" s="1" t="s">
        <v>112</v>
      </c>
      <c r="C478" s="1">
        <v>57</v>
      </c>
      <c r="D478" s="1" t="s">
        <v>80</v>
      </c>
      <c r="E478" s="1">
        <v>4</v>
      </c>
      <c r="F478" s="1">
        <v>0</v>
      </c>
      <c r="G478" s="1">
        <v>32.9</v>
      </c>
      <c r="H478" s="1">
        <v>22</v>
      </c>
      <c r="I478" s="1" t="s">
        <v>63</v>
      </c>
      <c r="J478" s="1" t="s">
        <v>63</v>
      </c>
      <c r="K478" s="1">
        <v>79</v>
      </c>
      <c r="L478" s="1">
        <v>16.899999999999999</v>
      </c>
      <c r="M478" s="1">
        <v>67</v>
      </c>
      <c r="N478" s="1" t="s">
        <v>63</v>
      </c>
      <c r="O478" s="1">
        <v>0</v>
      </c>
      <c r="P478" s="1">
        <v>0</v>
      </c>
      <c r="Q478" s="1">
        <v>25</v>
      </c>
      <c r="R478" s="1">
        <v>23.33</v>
      </c>
      <c r="S478" s="1">
        <v>23.33</v>
      </c>
      <c r="T478" s="1">
        <v>92</v>
      </c>
      <c r="U478" s="3" t="str">
        <f t="shared" si="7"/>
        <v>2017Plan</v>
      </c>
      <c r="V478" s="2">
        <f>DATE(A478,INDEX(Map!$H$1:$H$12,MATCH(B478,Map!$G$1:$G$12,0),0),1)</f>
        <v>42522</v>
      </c>
      <c r="W478" t="str">
        <f>IF(AND(V478&gt;=Map!$K$2,V478&lt;=Map!$L$2),"Base",IF(AND(V478&gt;=Map!$K$3,V478&lt;=Map!$L$3),"Fcst","N/A"))</f>
        <v>N/A</v>
      </c>
      <c r="X478" t="str">
        <f>INDEX(Map!$B$2:$B$86,MATCH(D478,Map!$A$2:$A$86,0),0)</f>
        <v>N/A</v>
      </c>
      <c r="Y478" s="7" t="str">
        <f>IF(INDEX(Map!$C$2:$C$86,MATCH(D478,Map!$A$2:$A$86,0),0)="","N/A",E478*INDEX(Map!$C$2:$C$86,MATCH(D478,Map!$A$2:$A$86,0),0))</f>
        <v>N/A</v>
      </c>
      <c r="Z478" s="7" t="str">
        <f>IF(INDEX(Map!$D$2:$D$86,MATCH(D478,Map!$A$2:$A$86,0),0)="","N/A",E478*INDEX(Map!$D$2:$D$86,MATCH(D478,Map!$A$2:$A$86,0),0))</f>
        <v>N/A</v>
      </c>
      <c r="AA478" t="str">
        <f>INDEX(Map!$E$2:$E$86,MATCH(D478,Map!$A$2:$A$86,0),0)</f>
        <v>Purchases</v>
      </c>
    </row>
    <row r="479" spans="1:27" x14ac:dyDescent="0.25">
      <c r="A479" s="1" t="s">
        <v>21</v>
      </c>
      <c r="B479" s="1" t="s">
        <v>112</v>
      </c>
      <c r="C479" s="1">
        <v>58</v>
      </c>
      <c r="D479" s="1" t="s">
        <v>81</v>
      </c>
      <c r="E479" s="1">
        <v>3.4</v>
      </c>
      <c r="F479" s="1">
        <v>0</v>
      </c>
      <c r="G479" s="1">
        <v>27.9</v>
      </c>
      <c r="H479" s="1">
        <v>21</v>
      </c>
      <c r="I479" s="1" t="s">
        <v>63</v>
      </c>
      <c r="J479" s="1" t="s">
        <v>63</v>
      </c>
      <c r="K479" s="1">
        <v>67</v>
      </c>
      <c r="L479" s="1">
        <v>17.100000000000001</v>
      </c>
      <c r="M479" s="1">
        <v>57</v>
      </c>
      <c r="N479" s="1" t="s">
        <v>63</v>
      </c>
      <c r="O479" s="1">
        <v>0</v>
      </c>
      <c r="P479" s="1">
        <v>0</v>
      </c>
      <c r="Q479" s="1">
        <v>22</v>
      </c>
      <c r="R479" s="1">
        <v>23.49</v>
      </c>
      <c r="S479" s="1">
        <v>23.49</v>
      </c>
      <c r="T479" s="1">
        <v>79</v>
      </c>
      <c r="U479" s="3" t="str">
        <f t="shared" si="7"/>
        <v>2017Plan</v>
      </c>
      <c r="V479" s="2">
        <f>DATE(A479,INDEX(Map!$H$1:$H$12,MATCH(B479,Map!$G$1:$G$12,0),0),1)</f>
        <v>42522</v>
      </c>
      <c r="W479" t="str">
        <f>IF(AND(V479&gt;=Map!$K$2,V479&lt;=Map!$L$2),"Base",IF(AND(V479&gt;=Map!$K$3,V479&lt;=Map!$L$3),"Fcst","N/A"))</f>
        <v>N/A</v>
      </c>
      <c r="X479" t="str">
        <f>INDEX(Map!$B$2:$B$86,MATCH(D479,Map!$A$2:$A$86,0),0)</f>
        <v>N/A</v>
      </c>
      <c r="Y479" s="7" t="str">
        <f>IF(INDEX(Map!$C$2:$C$86,MATCH(D479,Map!$A$2:$A$86,0),0)="","N/A",E479*INDEX(Map!$C$2:$C$86,MATCH(D479,Map!$A$2:$A$86,0),0))</f>
        <v>N/A</v>
      </c>
      <c r="Z479" s="7" t="str">
        <f>IF(INDEX(Map!$D$2:$D$86,MATCH(D479,Map!$A$2:$A$86,0),0)="","N/A",E479*INDEX(Map!$D$2:$D$86,MATCH(D479,Map!$A$2:$A$86,0),0))</f>
        <v>N/A</v>
      </c>
      <c r="AA479" t="str">
        <f>INDEX(Map!$E$2:$E$86,MATCH(D479,Map!$A$2:$A$86,0),0)</f>
        <v>Purchases</v>
      </c>
    </row>
    <row r="480" spans="1:27" x14ac:dyDescent="0.25">
      <c r="A480" s="1" t="s">
        <v>21</v>
      </c>
      <c r="B480" s="1" t="s">
        <v>112</v>
      </c>
      <c r="C480" s="1">
        <v>59</v>
      </c>
      <c r="D480" s="1" t="s">
        <v>82</v>
      </c>
      <c r="E480" s="1">
        <v>2.9</v>
      </c>
      <c r="F480" s="1">
        <v>0</v>
      </c>
      <c r="G480" s="1">
        <v>23.8</v>
      </c>
      <c r="H480" s="1">
        <v>18</v>
      </c>
      <c r="I480" s="1" t="s">
        <v>63</v>
      </c>
      <c r="J480" s="1" t="s">
        <v>63</v>
      </c>
      <c r="K480" s="1">
        <v>57</v>
      </c>
      <c r="L480" s="1">
        <v>16.5</v>
      </c>
      <c r="M480" s="1">
        <v>47</v>
      </c>
      <c r="N480" s="1" t="s">
        <v>63</v>
      </c>
      <c r="O480" s="1">
        <v>0</v>
      </c>
      <c r="P480" s="1">
        <v>0</v>
      </c>
      <c r="Q480" s="1">
        <v>18</v>
      </c>
      <c r="R480" s="1">
        <v>22.74</v>
      </c>
      <c r="S480" s="1">
        <v>22.74</v>
      </c>
      <c r="T480" s="1">
        <v>65</v>
      </c>
      <c r="U480" s="3" t="str">
        <f t="shared" si="7"/>
        <v>2017Plan</v>
      </c>
      <c r="V480" s="2">
        <f>DATE(A480,INDEX(Map!$H$1:$H$12,MATCH(B480,Map!$G$1:$G$12,0),0),1)</f>
        <v>42522</v>
      </c>
      <c r="W480" t="str">
        <f>IF(AND(V480&gt;=Map!$K$2,V480&lt;=Map!$L$2),"Base",IF(AND(V480&gt;=Map!$K$3,V480&lt;=Map!$L$3),"Fcst","N/A"))</f>
        <v>N/A</v>
      </c>
      <c r="X480" t="str">
        <f>INDEX(Map!$B$2:$B$86,MATCH(D480,Map!$A$2:$A$86,0),0)</f>
        <v>N/A</v>
      </c>
      <c r="Y480" s="7" t="str">
        <f>IF(INDEX(Map!$C$2:$C$86,MATCH(D480,Map!$A$2:$A$86,0),0)="","N/A",E480*INDEX(Map!$C$2:$C$86,MATCH(D480,Map!$A$2:$A$86,0),0))</f>
        <v>N/A</v>
      </c>
      <c r="Z480" s="7" t="str">
        <f>IF(INDEX(Map!$D$2:$D$86,MATCH(D480,Map!$A$2:$A$86,0),0)="","N/A",E480*INDEX(Map!$D$2:$D$86,MATCH(D480,Map!$A$2:$A$86,0),0))</f>
        <v>N/A</v>
      </c>
      <c r="AA480" t="str">
        <f>INDEX(Map!$E$2:$E$86,MATCH(D480,Map!$A$2:$A$86,0),0)</f>
        <v>Purchases</v>
      </c>
    </row>
    <row r="481" spans="1:27" x14ac:dyDescent="0.25">
      <c r="A481" s="1" t="s">
        <v>21</v>
      </c>
      <c r="B481" s="1" t="s">
        <v>112</v>
      </c>
      <c r="C481" s="1">
        <v>60</v>
      </c>
      <c r="D481" s="1" t="s">
        <v>83</v>
      </c>
      <c r="E481" s="1">
        <v>-9.5</v>
      </c>
      <c r="F481" s="1">
        <v>0</v>
      </c>
      <c r="G481" s="1">
        <v>6.7</v>
      </c>
      <c r="H481" s="1">
        <v>34</v>
      </c>
      <c r="I481" s="1" t="s">
        <v>63</v>
      </c>
      <c r="J481" s="1" t="s">
        <v>63</v>
      </c>
      <c r="K481" s="1">
        <v>172</v>
      </c>
      <c r="L481" s="1">
        <v>42.4</v>
      </c>
      <c r="M481" s="1">
        <v>-403</v>
      </c>
      <c r="N481" s="1" t="s">
        <v>63</v>
      </c>
      <c r="O481" s="1">
        <v>0</v>
      </c>
      <c r="P481" s="1">
        <v>0</v>
      </c>
      <c r="Q481" s="1">
        <v>86</v>
      </c>
      <c r="R481" s="1">
        <v>33.369999999999997</v>
      </c>
      <c r="S481" s="1">
        <v>33.369999999999997</v>
      </c>
      <c r="T481" s="1">
        <v>-317</v>
      </c>
      <c r="U481" s="3" t="str">
        <f t="shared" si="7"/>
        <v>2017Plan</v>
      </c>
      <c r="V481" s="2">
        <f>DATE(A481,INDEX(Map!$H$1:$H$12,MATCH(B481,Map!$G$1:$G$12,0),0),1)</f>
        <v>42522</v>
      </c>
      <c r="W481" t="str">
        <f>IF(AND(V481&gt;=Map!$K$2,V481&lt;=Map!$L$2),"Base",IF(AND(V481&gt;=Map!$K$3,V481&lt;=Map!$L$3),"Fcst","N/A"))</f>
        <v>N/A</v>
      </c>
      <c r="X481" t="str">
        <f>INDEX(Map!$B$2:$B$86,MATCH(D481,Map!$A$2:$A$86,0),0)</f>
        <v>N/A</v>
      </c>
      <c r="Y481" s="7" t="str">
        <f>IF(INDEX(Map!$C$2:$C$86,MATCH(D481,Map!$A$2:$A$86,0),0)="","N/A",E481*INDEX(Map!$C$2:$C$86,MATCH(D481,Map!$A$2:$A$86,0),0))</f>
        <v>N/A</v>
      </c>
      <c r="Z481" s="7" t="str">
        <f>IF(INDEX(Map!$D$2:$D$86,MATCH(D481,Map!$A$2:$A$86,0),0)="","N/A",E481*INDEX(Map!$D$2:$D$86,MATCH(D481,Map!$A$2:$A$86,0),0))</f>
        <v>N/A</v>
      </c>
      <c r="AA481" t="str">
        <f>INDEX(Map!$E$2:$E$86,MATCH(D481,Map!$A$2:$A$86,0),0)</f>
        <v>Sales</v>
      </c>
    </row>
    <row r="482" spans="1:27" x14ac:dyDescent="0.25">
      <c r="A482" s="1" t="s">
        <v>21</v>
      </c>
      <c r="B482" s="1" t="s">
        <v>112</v>
      </c>
      <c r="C482" s="1">
        <v>61</v>
      </c>
      <c r="D482" s="1" t="s">
        <v>84</v>
      </c>
      <c r="E482" s="1">
        <v>-0.6</v>
      </c>
      <c r="F482" s="1">
        <v>0</v>
      </c>
      <c r="G482" s="1">
        <v>2.7</v>
      </c>
      <c r="H482" s="1">
        <v>29</v>
      </c>
      <c r="I482" s="1" t="s">
        <v>63</v>
      </c>
      <c r="J482" s="1" t="s">
        <v>63</v>
      </c>
      <c r="K482" s="1">
        <v>228</v>
      </c>
      <c r="L482" s="1">
        <v>14.5</v>
      </c>
      <c r="M482" s="1">
        <v>-9</v>
      </c>
      <c r="N482" s="1" t="s">
        <v>63</v>
      </c>
      <c r="O482" s="1">
        <v>0</v>
      </c>
      <c r="P482" s="1">
        <v>0</v>
      </c>
      <c r="Q482" s="1">
        <v>4</v>
      </c>
      <c r="R482" s="1">
        <v>8.56</v>
      </c>
      <c r="S482" s="1">
        <v>8.56</v>
      </c>
      <c r="T482" s="1">
        <v>-6</v>
      </c>
      <c r="U482" s="3" t="str">
        <f t="shared" si="7"/>
        <v>2017Plan</v>
      </c>
      <c r="V482" s="2">
        <f>DATE(A482,INDEX(Map!$H$1:$H$12,MATCH(B482,Map!$G$1:$G$12,0),0),1)</f>
        <v>42522</v>
      </c>
      <c r="W482" t="str">
        <f>IF(AND(V482&gt;=Map!$K$2,V482&lt;=Map!$L$2),"Base",IF(AND(V482&gt;=Map!$K$3,V482&lt;=Map!$L$3),"Fcst","N/A"))</f>
        <v>N/A</v>
      </c>
      <c r="X482" t="str">
        <f>INDEX(Map!$B$2:$B$86,MATCH(D482,Map!$A$2:$A$86,0),0)</f>
        <v>N/A</v>
      </c>
      <c r="Y482" s="7" t="str">
        <f>IF(INDEX(Map!$C$2:$C$86,MATCH(D482,Map!$A$2:$A$86,0),0)="","N/A",E482*INDEX(Map!$C$2:$C$86,MATCH(D482,Map!$A$2:$A$86,0),0))</f>
        <v>N/A</v>
      </c>
      <c r="Z482" s="7" t="str">
        <f>IF(INDEX(Map!$D$2:$D$86,MATCH(D482,Map!$A$2:$A$86,0),0)="","N/A",E482*INDEX(Map!$D$2:$D$86,MATCH(D482,Map!$A$2:$A$86,0),0))</f>
        <v>N/A</v>
      </c>
      <c r="AA482" t="str">
        <f>INDEX(Map!$E$2:$E$86,MATCH(D482,Map!$A$2:$A$86,0),0)</f>
        <v>Sales</v>
      </c>
    </row>
    <row r="483" spans="1:27" x14ac:dyDescent="0.25">
      <c r="A483" s="1" t="s">
        <v>21</v>
      </c>
      <c r="B483" s="1" t="s">
        <v>112</v>
      </c>
      <c r="C483" s="1">
        <v>62</v>
      </c>
      <c r="D483" s="1" t="s">
        <v>85</v>
      </c>
      <c r="E483" s="1">
        <v>-1.8</v>
      </c>
      <c r="F483" s="1">
        <v>0</v>
      </c>
      <c r="G483" s="1">
        <v>8.1</v>
      </c>
      <c r="H483" s="1">
        <v>6</v>
      </c>
      <c r="I483" s="1" t="s">
        <v>63</v>
      </c>
      <c r="J483" s="1" t="s">
        <v>63</v>
      </c>
      <c r="K483" s="1">
        <v>40</v>
      </c>
      <c r="L483" s="1">
        <v>39.4</v>
      </c>
      <c r="M483" s="1">
        <v>-71</v>
      </c>
      <c r="N483" s="1" t="s">
        <v>63</v>
      </c>
      <c r="O483" s="1">
        <v>0</v>
      </c>
      <c r="P483" s="1">
        <v>0</v>
      </c>
      <c r="Q483" s="1">
        <v>14</v>
      </c>
      <c r="R483" s="1">
        <v>31.54</v>
      </c>
      <c r="S483" s="1">
        <v>31.54</v>
      </c>
      <c r="T483" s="1">
        <v>-57</v>
      </c>
      <c r="U483" s="3" t="str">
        <f t="shared" si="7"/>
        <v>2017Plan</v>
      </c>
      <c r="V483" s="2">
        <f>DATE(A483,INDEX(Map!$H$1:$H$12,MATCH(B483,Map!$G$1:$G$12,0),0),1)</f>
        <v>42522</v>
      </c>
      <c r="W483" t="str">
        <f>IF(AND(V483&gt;=Map!$K$2,V483&lt;=Map!$L$2),"Base",IF(AND(V483&gt;=Map!$K$3,V483&lt;=Map!$L$3),"Fcst","N/A"))</f>
        <v>N/A</v>
      </c>
      <c r="X483" t="str">
        <f>INDEX(Map!$B$2:$B$86,MATCH(D483,Map!$A$2:$A$86,0),0)</f>
        <v>N/A</v>
      </c>
      <c r="Y483" s="7" t="str">
        <f>IF(INDEX(Map!$C$2:$C$86,MATCH(D483,Map!$A$2:$A$86,0),0)="","N/A",E483*INDEX(Map!$C$2:$C$86,MATCH(D483,Map!$A$2:$A$86,0),0))</f>
        <v>N/A</v>
      </c>
      <c r="Z483" s="7" t="str">
        <f>IF(INDEX(Map!$D$2:$D$86,MATCH(D483,Map!$A$2:$A$86,0),0)="","N/A",E483*INDEX(Map!$D$2:$D$86,MATCH(D483,Map!$A$2:$A$86,0),0))</f>
        <v>N/A</v>
      </c>
      <c r="AA483" t="str">
        <f>INDEX(Map!$E$2:$E$86,MATCH(D483,Map!$A$2:$A$86,0),0)</f>
        <v>Sales</v>
      </c>
    </row>
    <row r="484" spans="1:27" x14ac:dyDescent="0.25">
      <c r="A484" s="1" t="s">
        <v>21</v>
      </c>
      <c r="B484" s="1" t="s">
        <v>112</v>
      </c>
      <c r="C484" s="1">
        <v>63</v>
      </c>
      <c r="D484" s="1" t="s">
        <v>86</v>
      </c>
      <c r="E484" s="1">
        <v>-3.7</v>
      </c>
      <c r="F484" s="1">
        <v>0</v>
      </c>
      <c r="G484" s="1">
        <v>16.7</v>
      </c>
      <c r="H484" s="1">
        <v>4</v>
      </c>
      <c r="I484" s="1" t="s">
        <v>63</v>
      </c>
      <c r="J484" s="1" t="s">
        <v>63</v>
      </c>
      <c r="K484" s="1">
        <v>64</v>
      </c>
      <c r="L484" s="1">
        <v>39.299999999999997</v>
      </c>
      <c r="M484" s="1">
        <v>-147</v>
      </c>
      <c r="N484" s="1" t="s">
        <v>63</v>
      </c>
      <c r="O484" s="1">
        <v>0</v>
      </c>
      <c r="P484" s="1">
        <v>0</v>
      </c>
      <c r="Q484" s="1">
        <v>29</v>
      </c>
      <c r="R484" s="1">
        <v>31.39</v>
      </c>
      <c r="S484" s="1">
        <v>31.39</v>
      </c>
      <c r="T484" s="1">
        <v>-117</v>
      </c>
      <c r="U484" s="3" t="str">
        <f t="shared" si="7"/>
        <v>2017Plan</v>
      </c>
      <c r="V484" s="2">
        <f>DATE(A484,INDEX(Map!$H$1:$H$12,MATCH(B484,Map!$G$1:$G$12,0),0),1)</f>
        <v>42522</v>
      </c>
      <c r="W484" t="str">
        <f>IF(AND(V484&gt;=Map!$K$2,V484&lt;=Map!$L$2),"Base",IF(AND(V484&gt;=Map!$K$3,V484&lt;=Map!$L$3),"Fcst","N/A"))</f>
        <v>N/A</v>
      </c>
      <c r="X484" t="str">
        <f>INDEX(Map!$B$2:$B$86,MATCH(D484,Map!$A$2:$A$86,0),0)</f>
        <v>N/A</v>
      </c>
      <c r="Y484" s="7" t="str">
        <f>IF(INDEX(Map!$C$2:$C$86,MATCH(D484,Map!$A$2:$A$86,0),0)="","N/A",E484*INDEX(Map!$C$2:$C$86,MATCH(D484,Map!$A$2:$A$86,0),0))</f>
        <v>N/A</v>
      </c>
      <c r="Z484" s="7" t="str">
        <f>IF(INDEX(Map!$D$2:$D$86,MATCH(D484,Map!$A$2:$A$86,0),0)="","N/A",E484*INDEX(Map!$D$2:$D$86,MATCH(D484,Map!$A$2:$A$86,0),0))</f>
        <v>N/A</v>
      </c>
      <c r="AA484" t="str">
        <f>INDEX(Map!$E$2:$E$86,MATCH(D484,Map!$A$2:$A$86,0),0)</f>
        <v>Sales</v>
      </c>
    </row>
    <row r="485" spans="1:27" x14ac:dyDescent="0.25">
      <c r="A485" s="1" t="s">
        <v>21</v>
      </c>
      <c r="B485" s="1" t="s">
        <v>112</v>
      </c>
      <c r="C485" s="1">
        <v>64</v>
      </c>
      <c r="D485" s="1" t="s">
        <v>87</v>
      </c>
      <c r="E485" s="1">
        <v>0</v>
      </c>
      <c r="F485" s="1">
        <v>0</v>
      </c>
      <c r="G485" s="1">
        <v>0</v>
      </c>
      <c r="H485" s="1">
        <v>0</v>
      </c>
      <c r="I485" s="1" t="s">
        <v>63</v>
      </c>
      <c r="J485" s="1" t="s">
        <v>63</v>
      </c>
      <c r="K485" s="1">
        <v>0</v>
      </c>
      <c r="L485" s="1">
        <v>0</v>
      </c>
      <c r="M485" s="1">
        <v>0</v>
      </c>
      <c r="N485" s="1" t="s">
        <v>63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3" t="str">
        <f t="shared" si="7"/>
        <v>2017Plan</v>
      </c>
      <c r="V485" s="2">
        <f>DATE(A485,INDEX(Map!$H$1:$H$12,MATCH(B485,Map!$G$1:$G$12,0),0),1)</f>
        <v>42522</v>
      </c>
      <c r="W485" t="str">
        <f>IF(AND(V485&gt;=Map!$K$2,V485&lt;=Map!$L$2),"Base",IF(AND(V485&gt;=Map!$K$3,V485&lt;=Map!$L$3),"Fcst","N/A"))</f>
        <v>N/A</v>
      </c>
      <c r="X485" t="str">
        <f>INDEX(Map!$B$2:$B$86,MATCH(D485,Map!$A$2:$A$86,0),0)</f>
        <v>N/A</v>
      </c>
      <c r="Y485" s="7" t="str">
        <f>IF(INDEX(Map!$C$2:$C$86,MATCH(D485,Map!$A$2:$A$86,0),0)="","N/A",E485*INDEX(Map!$C$2:$C$86,MATCH(D485,Map!$A$2:$A$86,0),0))</f>
        <v>N/A</v>
      </c>
      <c r="Z485" s="7" t="str">
        <f>IF(INDEX(Map!$D$2:$D$86,MATCH(D485,Map!$A$2:$A$86,0),0)="","N/A",E485*INDEX(Map!$D$2:$D$86,MATCH(D485,Map!$A$2:$A$86,0),0))</f>
        <v>N/A</v>
      </c>
      <c r="AA485" t="str">
        <f>INDEX(Map!$E$2:$E$86,MATCH(D485,Map!$A$2:$A$86,0),0)</f>
        <v>Sales</v>
      </c>
    </row>
    <row r="486" spans="1:27" x14ac:dyDescent="0.25">
      <c r="A486" s="1" t="s">
        <v>21</v>
      </c>
      <c r="B486" s="1" t="s">
        <v>112</v>
      </c>
      <c r="C486" s="1">
        <v>65</v>
      </c>
      <c r="D486" s="1" t="s">
        <v>88</v>
      </c>
      <c r="E486" s="1">
        <v>0</v>
      </c>
      <c r="F486" s="1">
        <v>0</v>
      </c>
      <c r="G486" s="1">
        <v>0</v>
      </c>
      <c r="H486" s="1">
        <v>0</v>
      </c>
      <c r="I486" s="1" t="s">
        <v>63</v>
      </c>
      <c r="J486" s="1" t="s">
        <v>63</v>
      </c>
      <c r="K486" s="1">
        <v>0</v>
      </c>
      <c r="L486" s="1">
        <v>0</v>
      </c>
      <c r="M486" s="1">
        <v>0</v>
      </c>
      <c r="N486" s="1" t="s">
        <v>63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3" t="str">
        <f t="shared" si="7"/>
        <v>2017Plan</v>
      </c>
      <c r="V486" s="2">
        <f>DATE(A486,INDEX(Map!$H$1:$H$12,MATCH(B486,Map!$G$1:$G$12,0),0),1)</f>
        <v>42522</v>
      </c>
      <c r="W486" t="str">
        <f>IF(AND(V486&gt;=Map!$K$2,V486&lt;=Map!$L$2),"Base",IF(AND(V486&gt;=Map!$K$3,V486&lt;=Map!$L$3),"Fcst","N/A"))</f>
        <v>N/A</v>
      </c>
      <c r="X486" t="str">
        <f>INDEX(Map!$B$2:$B$86,MATCH(D486,Map!$A$2:$A$86,0),0)</f>
        <v>N/A</v>
      </c>
      <c r="Y486" s="7" t="str">
        <f>IF(INDEX(Map!$C$2:$C$86,MATCH(D486,Map!$A$2:$A$86,0),0)="","N/A",E486*INDEX(Map!$C$2:$C$86,MATCH(D486,Map!$A$2:$A$86,0),0))</f>
        <v>N/A</v>
      </c>
      <c r="Z486" s="7" t="str">
        <f>IF(INDEX(Map!$D$2:$D$86,MATCH(D486,Map!$A$2:$A$86,0),0)="","N/A",E486*INDEX(Map!$D$2:$D$86,MATCH(D486,Map!$A$2:$A$86,0),0))</f>
        <v>N/A</v>
      </c>
      <c r="AA486" t="str">
        <f>INDEX(Map!$E$2:$E$86,MATCH(D486,Map!$A$2:$A$86,0),0)</f>
        <v>Sales</v>
      </c>
    </row>
    <row r="487" spans="1:27" x14ac:dyDescent="0.25">
      <c r="A487" s="1" t="s">
        <v>21</v>
      </c>
      <c r="B487" s="1" t="s">
        <v>112</v>
      </c>
      <c r="C487" s="1">
        <v>66</v>
      </c>
      <c r="D487" s="1" t="s">
        <v>89</v>
      </c>
      <c r="E487" s="1">
        <v>0</v>
      </c>
      <c r="F487" s="1">
        <v>0</v>
      </c>
      <c r="G487" s="1">
        <v>0</v>
      </c>
      <c r="H487" s="1">
        <v>0</v>
      </c>
      <c r="I487" s="1" t="s">
        <v>63</v>
      </c>
      <c r="J487" s="1" t="s">
        <v>63</v>
      </c>
      <c r="K487" s="1">
        <v>0</v>
      </c>
      <c r="L487" s="1">
        <v>0</v>
      </c>
      <c r="M487" s="1">
        <v>0</v>
      </c>
      <c r="N487" s="1" t="s">
        <v>63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3" t="str">
        <f t="shared" si="7"/>
        <v>2017Plan</v>
      </c>
      <c r="V487" s="2">
        <f>DATE(A487,INDEX(Map!$H$1:$H$12,MATCH(B487,Map!$G$1:$G$12,0),0),1)</f>
        <v>42522</v>
      </c>
      <c r="W487" t="str">
        <f>IF(AND(V487&gt;=Map!$K$2,V487&lt;=Map!$L$2),"Base",IF(AND(V487&gt;=Map!$K$3,V487&lt;=Map!$L$3),"Fcst","N/A"))</f>
        <v>N/A</v>
      </c>
      <c r="X487" t="str">
        <f>INDEX(Map!$B$2:$B$86,MATCH(D487,Map!$A$2:$A$86,0),0)</f>
        <v>N/A</v>
      </c>
      <c r="Y487" s="7" t="str">
        <f>IF(INDEX(Map!$C$2:$C$86,MATCH(D487,Map!$A$2:$A$86,0),0)="","N/A",E487*INDEX(Map!$C$2:$C$86,MATCH(D487,Map!$A$2:$A$86,0),0))</f>
        <v>N/A</v>
      </c>
      <c r="Z487" s="7" t="str">
        <f>IF(INDEX(Map!$D$2:$D$86,MATCH(D487,Map!$A$2:$A$86,0),0)="","N/A",E487*INDEX(Map!$D$2:$D$86,MATCH(D487,Map!$A$2:$A$86,0),0))</f>
        <v>N/A</v>
      </c>
      <c r="AA487" t="str">
        <f>INDEX(Map!$E$2:$E$86,MATCH(D487,Map!$A$2:$A$86,0),0)</f>
        <v>Sales</v>
      </c>
    </row>
    <row r="488" spans="1:27" x14ac:dyDescent="0.25">
      <c r="A488" s="1" t="s">
        <v>21</v>
      </c>
      <c r="B488" s="1" t="s">
        <v>112</v>
      </c>
      <c r="C488" s="1">
        <v>67</v>
      </c>
      <c r="D488" s="1" t="s">
        <v>90</v>
      </c>
      <c r="E488" s="1">
        <v>0</v>
      </c>
      <c r="F488" s="1">
        <v>0</v>
      </c>
      <c r="G488" s="1">
        <v>0</v>
      </c>
      <c r="H488" s="1">
        <v>0</v>
      </c>
      <c r="I488" s="1" t="s">
        <v>63</v>
      </c>
      <c r="J488" s="1" t="s">
        <v>63</v>
      </c>
      <c r="K488" s="1">
        <v>0</v>
      </c>
      <c r="L488" s="1">
        <v>0</v>
      </c>
      <c r="M488" s="1">
        <v>0</v>
      </c>
      <c r="N488" s="1" t="s">
        <v>63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3" t="str">
        <f t="shared" si="7"/>
        <v>2017Plan</v>
      </c>
      <c r="V488" s="2">
        <f>DATE(A488,INDEX(Map!$H$1:$H$12,MATCH(B488,Map!$G$1:$G$12,0),0),1)</f>
        <v>42522</v>
      </c>
      <c r="W488" t="str">
        <f>IF(AND(V488&gt;=Map!$K$2,V488&lt;=Map!$L$2),"Base",IF(AND(V488&gt;=Map!$K$3,V488&lt;=Map!$L$3),"Fcst","N/A"))</f>
        <v>N/A</v>
      </c>
      <c r="X488" t="str">
        <f>INDEX(Map!$B$2:$B$86,MATCH(D488,Map!$A$2:$A$86,0),0)</f>
        <v>N/A</v>
      </c>
      <c r="Y488" s="7" t="str">
        <f>IF(INDEX(Map!$C$2:$C$86,MATCH(D488,Map!$A$2:$A$86,0),0)="","N/A",E488*INDEX(Map!$C$2:$C$86,MATCH(D488,Map!$A$2:$A$86,0),0))</f>
        <v>N/A</v>
      </c>
      <c r="Z488" s="7" t="str">
        <f>IF(INDEX(Map!$D$2:$D$86,MATCH(D488,Map!$A$2:$A$86,0),0)="","N/A",E488*INDEX(Map!$D$2:$D$86,MATCH(D488,Map!$A$2:$A$86,0),0))</f>
        <v>N/A</v>
      </c>
      <c r="AA488" t="str">
        <f>INDEX(Map!$E$2:$E$86,MATCH(D488,Map!$A$2:$A$86,0),0)</f>
        <v>Sales</v>
      </c>
    </row>
    <row r="489" spans="1:27" x14ac:dyDescent="0.25">
      <c r="A489" s="1" t="s">
        <v>21</v>
      </c>
      <c r="B489" s="1" t="s">
        <v>112</v>
      </c>
      <c r="C489" s="1">
        <v>68</v>
      </c>
      <c r="D489" s="1" t="s">
        <v>91</v>
      </c>
      <c r="E489" s="1">
        <v>0</v>
      </c>
      <c r="F489" s="1">
        <v>0</v>
      </c>
      <c r="G489" s="1">
        <v>0.3</v>
      </c>
      <c r="H489" s="1">
        <v>1</v>
      </c>
      <c r="I489" s="1" t="s">
        <v>63</v>
      </c>
      <c r="J489" s="1" t="s">
        <v>63</v>
      </c>
      <c r="K489" s="1">
        <v>2</v>
      </c>
      <c r="L489" s="1">
        <v>0</v>
      </c>
      <c r="M489" s="1">
        <v>0</v>
      </c>
      <c r="N489" s="1" t="s">
        <v>63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3" t="str">
        <f t="shared" si="7"/>
        <v>2017Plan</v>
      </c>
      <c r="V489" s="2">
        <f>DATE(A489,INDEX(Map!$H$1:$H$12,MATCH(B489,Map!$G$1:$G$12,0),0),1)</f>
        <v>42522</v>
      </c>
      <c r="W489" t="str">
        <f>IF(AND(V489&gt;=Map!$K$2,V489&lt;=Map!$L$2),"Base",IF(AND(V489&gt;=Map!$K$3,V489&lt;=Map!$L$3),"Fcst","N/A"))</f>
        <v>N/A</v>
      </c>
      <c r="X489" t="str">
        <f>INDEX(Map!$B$2:$B$86,MATCH(D489,Map!$A$2:$A$86,0),0)</f>
        <v>N/A</v>
      </c>
      <c r="Y489" s="7" t="str">
        <f>IF(INDEX(Map!$C$2:$C$86,MATCH(D489,Map!$A$2:$A$86,0),0)="","N/A",E489*INDEX(Map!$C$2:$C$86,MATCH(D489,Map!$A$2:$A$86,0),0))</f>
        <v>N/A</v>
      </c>
      <c r="Z489" s="7" t="str">
        <f>IF(INDEX(Map!$D$2:$D$86,MATCH(D489,Map!$A$2:$A$86,0),0)="","N/A",E489*INDEX(Map!$D$2:$D$86,MATCH(D489,Map!$A$2:$A$86,0),0))</f>
        <v>N/A</v>
      </c>
      <c r="AA489" t="str">
        <f>INDEX(Map!$E$2:$E$86,MATCH(D489,Map!$A$2:$A$86,0),0)</f>
        <v>CSR</v>
      </c>
    </row>
    <row r="490" spans="1:27" x14ac:dyDescent="0.25">
      <c r="A490" s="1" t="s">
        <v>21</v>
      </c>
      <c r="B490" s="1" t="s">
        <v>112</v>
      </c>
      <c r="C490" s="1">
        <v>69</v>
      </c>
      <c r="D490" s="1" t="s">
        <v>92</v>
      </c>
      <c r="E490" s="1">
        <v>0</v>
      </c>
      <c r="F490" s="1">
        <v>0</v>
      </c>
      <c r="G490" s="1">
        <v>0.3</v>
      </c>
      <c r="H490" s="1">
        <v>1</v>
      </c>
      <c r="I490" s="1" t="s">
        <v>63</v>
      </c>
      <c r="J490" s="1" t="s">
        <v>63</v>
      </c>
      <c r="K490" s="1">
        <v>2</v>
      </c>
      <c r="L490" s="1">
        <v>0</v>
      </c>
      <c r="M490" s="1">
        <v>0</v>
      </c>
      <c r="N490" s="1" t="s">
        <v>63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3" t="str">
        <f t="shared" si="7"/>
        <v>2017Plan</v>
      </c>
      <c r="V490" s="2">
        <f>DATE(A490,INDEX(Map!$H$1:$H$12,MATCH(B490,Map!$G$1:$G$12,0),0),1)</f>
        <v>42522</v>
      </c>
      <c r="W490" t="str">
        <f>IF(AND(V490&gt;=Map!$K$2,V490&lt;=Map!$L$2),"Base",IF(AND(V490&gt;=Map!$K$3,V490&lt;=Map!$L$3),"Fcst","N/A"))</f>
        <v>N/A</v>
      </c>
      <c r="X490" t="str">
        <f>INDEX(Map!$B$2:$B$86,MATCH(D490,Map!$A$2:$A$86,0),0)</f>
        <v>N/A</v>
      </c>
      <c r="Y490" s="7" t="str">
        <f>IF(INDEX(Map!$C$2:$C$86,MATCH(D490,Map!$A$2:$A$86,0),0)="","N/A",E490*INDEX(Map!$C$2:$C$86,MATCH(D490,Map!$A$2:$A$86,0),0))</f>
        <v>N/A</v>
      </c>
      <c r="Z490" s="7" t="str">
        <f>IF(INDEX(Map!$D$2:$D$86,MATCH(D490,Map!$A$2:$A$86,0),0)="","N/A",E490*INDEX(Map!$D$2:$D$86,MATCH(D490,Map!$A$2:$A$86,0),0))</f>
        <v>N/A</v>
      </c>
      <c r="AA490" t="str">
        <f>INDEX(Map!$E$2:$E$86,MATCH(D490,Map!$A$2:$A$86,0),0)</f>
        <v>CSR</v>
      </c>
    </row>
    <row r="491" spans="1:27" x14ac:dyDescent="0.25">
      <c r="A491" s="1" t="s">
        <v>21</v>
      </c>
      <c r="B491" s="1" t="s">
        <v>112</v>
      </c>
      <c r="C491" s="1">
        <v>70</v>
      </c>
      <c r="D491" s="1" t="s">
        <v>93</v>
      </c>
      <c r="E491" s="1">
        <v>0.1</v>
      </c>
      <c r="F491" s="1">
        <v>0</v>
      </c>
      <c r="G491" s="1">
        <v>0.3</v>
      </c>
      <c r="H491" s="1">
        <v>1</v>
      </c>
      <c r="I491" s="1" t="s">
        <v>63</v>
      </c>
      <c r="J491" s="1" t="s">
        <v>63</v>
      </c>
      <c r="K491" s="1">
        <v>2</v>
      </c>
      <c r="L491" s="1">
        <v>0</v>
      </c>
      <c r="M491" s="1">
        <v>0</v>
      </c>
      <c r="N491" s="1" t="s">
        <v>63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3" t="str">
        <f t="shared" si="7"/>
        <v>2017Plan</v>
      </c>
      <c r="V491" s="2">
        <f>DATE(A491,INDEX(Map!$H$1:$H$12,MATCH(B491,Map!$G$1:$G$12,0),0),1)</f>
        <v>42522</v>
      </c>
      <c r="W491" t="str">
        <f>IF(AND(V491&gt;=Map!$K$2,V491&lt;=Map!$L$2),"Base",IF(AND(V491&gt;=Map!$K$3,V491&lt;=Map!$L$3),"Fcst","N/A"))</f>
        <v>N/A</v>
      </c>
      <c r="X491" t="str">
        <f>INDEX(Map!$B$2:$B$86,MATCH(D491,Map!$A$2:$A$86,0),0)</f>
        <v>N/A</v>
      </c>
      <c r="Y491" s="7" t="str">
        <f>IF(INDEX(Map!$C$2:$C$86,MATCH(D491,Map!$A$2:$A$86,0),0)="","N/A",E491*INDEX(Map!$C$2:$C$86,MATCH(D491,Map!$A$2:$A$86,0),0))</f>
        <v>N/A</v>
      </c>
      <c r="Z491" s="7" t="str">
        <f>IF(INDEX(Map!$D$2:$D$86,MATCH(D491,Map!$A$2:$A$86,0),0)="","N/A",E491*INDEX(Map!$D$2:$D$86,MATCH(D491,Map!$A$2:$A$86,0),0))</f>
        <v>N/A</v>
      </c>
      <c r="AA491" t="str">
        <f>INDEX(Map!$E$2:$E$86,MATCH(D491,Map!$A$2:$A$86,0),0)</f>
        <v>CSR</v>
      </c>
    </row>
    <row r="492" spans="1:27" x14ac:dyDescent="0.25">
      <c r="A492" s="1" t="s">
        <v>21</v>
      </c>
      <c r="B492" s="1" t="s">
        <v>112</v>
      </c>
      <c r="C492" s="1">
        <v>71</v>
      </c>
      <c r="D492" s="1" t="s">
        <v>94</v>
      </c>
      <c r="E492" s="1">
        <v>0</v>
      </c>
      <c r="F492" s="1">
        <v>0</v>
      </c>
      <c r="G492" s="1">
        <v>0.3</v>
      </c>
      <c r="H492" s="1">
        <v>2</v>
      </c>
      <c r="I492" s="1" t="s">
        <v>63</v>
      </c>
      <c r="J492" s="1" t="s">
        <v>63</v>
      </c>
      <c r="K492" s="1">
        <v>2</v>
      </c>
      <c r="L492" s="1">
        <v>0</v>
      </c>
      <c r="M492" s="1">
        <v>0</v>
      </c>
      <c r="N492" s="1" t="s">
        <v>63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3" t="str">
        <f t="shared" si="7"/>
        <v>2017Plan</v>
      </c>
      <c r="V492" s="2">
        <f>DATE(A492,INDEX(Map!$H$1:$H$12,MATCH(B492,Map!$G$1:$G$12,0),0),1)</f>
        <v>42522</v>
      </c>
      <c r="W492" t="str">
        <f>IF(AND(V492&gt;=Map!$K$2,V492&lt;=Map!$L$2),"Base",IF(AND(V492&gt;=Map!$K$3,V492&lt;=Map!$L$3),"Fcst","N/A"))</f>
        <v>N/A</v>
      </c>
      <c r="X492" t="str">
        <f>INDEX(Map!$B$2:$B$86,MATCH(D492,Map!$A$2:$A$86,0),0)</f>
        <v>N/A</v>
      </c>
      <c r="Y492" s="7" t="str">
        <f>IF(INDEX(Map!$C$2:$C$86,MATCH(D492,Map!$A$2:$A$86,0),0)="","N/A",E492*INDEX(Map!$C$2:$C$86,MATCH(D492,Map!$A$2:$A$86,0),0))</f>
        <v>N/A</v>
      </c>
      <c r="Z492" s="7" t="str">
        <f>IF(INDEX(Map!$D$2:$D$86,MATCH(D492,Map!$A$2:$A$86,0),0)="","N/A",E492*INDEX(Map!$D$2:$D$86,MATCH(D492,Map!$A$2:$A$86,0),0))</f>
        <v>N/A</v>
      </c>
      <c r="AA492" t="str">
        <f>INDEX(Map!$E$2:$E$86,MATCH(D492,Map!$A$2:$A$86,0),0)</f>
        <v>CSR</v>
      </c>
    </row>
    <row r="493" spans="1:27" x14ac:dyDescent="0.25">
      <c r="A493" s="1" t="s">
        <v>21</v>
      </c>
      <c r="B493" s="1" t="s">
        <v>112</v>
      </c>
      <c r="C493" s="1">
        <v>72</v>
      </c>
      <c r="D493" s="1" t="s">
        <v>95</v>
      </c>
      <c r="E493" s="1">
        <v>0</v>
      </c>
      <c r="F493" s="1">
        <v>0</v>
      </c>
      <c r="G493" s="1">
        <v>0.3</v>
      </c>
      <c r="H493" s="1">
        <v>1</v>
      </c>
      <c r="I493" s="1" t="s">
        <v>63</v>
      </c>
      <c r="J493" s="1" t="s">
        <v>63</v>
      </c>
      <c r="K493" s="1">
        <v>2</v>
      </c>
      <c r="L493" s="1">
        <v>0</v>
      </c>
      <c r="M493" s="1">
        <v>0</v>
      </c>
      <c r="N493" s="1" t="s">
        <v>63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3" t="str">
        <f t="shared" si="7"/>
        <v>2017Plan</v>
      </c>
      <c r="V493" s="2">
        <f>DATE(A493,INDEX(Map!$H$1:$H$12,MATCH(B493,Map!$G$1:$G$12,0),0),1)</f>
        <v>42522</v>
      </c>
      <c r="W493" t="str">
        <f>IF(AND(V493&gt;=Map!$K$2,V493&lt;=Map!$L$2),"Base",IF(AND(V493&gt;=Map!$K$3,V493&lt;=Map!$L$3),"Fcst","N/A"))</f>
        <v>N/A</v>
      </c>
      <c r="X493" t="str">
        <f>INDEX(Map!$B$2:$B$86,MATCH(D493,Map!$A$2:$A$86,0),0)</f>
        <v>N/A</v>
      </c>
      <c r="Y493" s="7" t="str">
        <f>IF(INDEX(Map!$C$2:$C$86,MATCH(D493,Map!$A$2:$A$86,0),0)="","N/A",E493*INDEX(Map!$C$2:$C$86,MATCH(D493,Map!$A$2:$A$86,0),0))</f>
        <v>N/A</v>
      </c>
      <c r="Z493" s="7" t="str">
        <f>IF(INDEX(Map!$D$2:$D$86,MATCH(D493,Map!$A$2:$A$86,0),0)="","N/A",E493*INDEX(Map!$D$2:$D$86,MATCH(D493,Map!$A$2:$A$86,0),0))</f>
        <v>N/A</v>
      </c>
      <c r="AA493" t="str">
        <f>INDEX(Map!$E$2:$E$86,MATCH(D493,Map!$A$2:$A$86,0),0)</f>
        <v>CSR</v>
      </c>
    </row>
    <row r="494" spans="1:27" x14ac:dyDescent="0.25">
      <c r="A494" s="1" t="s">
        <v>21</v>
      </c>
      <c r="B494" s="1" t="s">
        <v>112</v>
      </c>
      <c r="C494" s="1">
        <v>73</v>
      </c>
      <c r="D494" s="1" t="s">
        <v>96</v>
      </c>
      <c r="E494" s="1">
        <v>0</v>
      </c>
      <c r="F494" s="1">
        <v>0</v>
      </c>
      <c r="G494" s="1">
        <v>1.3</v>
      </c>
      <c r="H494" s="1">
        <v>5</v>
      </c>
      <c r="I494" s="1" t="s">
        <v>63</v>
      </c>
      <c r="J494" s="1" t="s">
        <v>63</v>
      </c>
      <c r="K494" s="1">
        <v>10</v>
      </c>
      <c r="L494" s="1">
        <v>0</v>
      </c>
      <c r="M494" s="1">
        <v>0</v>
      </c>
      <c r="N494" s="1" t="s">
        <v>63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3" t="str">
        <f t="shared" si="7"/>
        <v>2017Plan</v>
      </c>
      <c r="V494" s="2">
        <f>DATE(A494,INDEX(Map!$H$1:$H$12,MATCH(B494,Map!$G$1:$G$12,0),0),1)</f>
        <v>42522</v>
      </c>
      <c r="W494" t="str">
        <f>IF(AND(V494&gt;=Map!$K$2,V494&lt;=Map!$L$2),"Base",IF(AND(V494&gt;=Map!$K$3,V494&lt;=Map!$L$3),"Fcst","N/A"))</f>
        <v>N/A</v>
      </c>
      <c r="X494" t="str">
        <f>INDEX(Map!$B$2:$B$86,MATCH(D494,Map!$A$2:$A$86,0),0)</f>
        <v>N/A</v>
      </c>
      <c r="Y494" s="7" t="str">
        <f>IF(INDEX(Map!$C$2:$C$86,MATCH(D494,Map!$A$2:$A$86,0),0)="","N/A",E494*INDEX(Map!$C$2:$C$86,MATCH(D494,Map!$A$2:$A$86,0),0))</f>
        <v>N/A</v>
      </c>
      <c r="Z494" s="7" t="str">
        <f>IF(INDEX(Map!$D$2:$D$86,MATCH(D494,Map!$A$2:$A$86,0),0)="","N/A",E494*INDEX(Map!$D$2:$D$86,MATCH(D494,Map!$A$2:$A$86,0),0))</f>
        <v>N/A</v>
      </c>
      <c r="AA494" t="str">
        <f>INDEX(Map!$E$2:$E$86,MATCH(D494,Map!$A$2:$A$86,0),0)</f>
        <v>CSR</v>
      </c>
    </row>
    <row r="495" spans="1:27" x14ac:dyDescent="0.25">
      <c r="A495" s="1" t="s">
        <v>21</v>
      </c>
      <c r="B495" s="1" t="s">
        <v>112</v>
      </c>
      <c r="C495" s="1">
        <v>74</v>
      </c>
      <c r="D495" s="1" t="s">
        <v>97</v>
      </c>
      <c r="E495" s="1">
        <v>0</v>
      </c>
      <c r="F495" s="1">
        <v>0</v>
      </c>
      <c r="G495" s="1">
        <v>0.3</v>
      </c>
      <c r="H495" s="1">
        <v>1</v>
      </c>
      <c r="I495" s="1" t="s">
        <v>63</v>
      </c>
      <c r="J495" s="1" t="s">
        <v>63</v>
      </c>
      <c r="K495" s="1">
        <v>2</v>
      </c>
      <c r="L495" s="1">
        <v>0</v>
      </c>
      <c r="M495" s="1">
        <v>0</v>
      </c>
      <c r="N495" s="1" t="s">
        <v>63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3" t="str">
        <f t="shared" si="7"/>
        <v>2017Plan</v>
      </c>
      <c r="V495" s="2">
        <f>DATE(A495,INDEX(Map!$H$1:$H$12,MATCH(B495,Map!$G$1:$G$12,0),0),1)</f>
        <v>42522</v>
      </c>
      <c r="W495" t="str">
        <f>IF(AND(V495&gt;=Map!$K$2,V495&lt;=Map!$L$2),"Base",IF(AND(V495&gt;=Map!$K$3,V495&lt;=Map!$L$3),"Fcst","N/A"))</f>
        <v>N/A</v>
      </c>
      <c r="X495" t="str">
        <f>INDEX(Map!$B$2:$B$86,MATCH(D495,Map!$A$2:$A$86,0),0)</f>
        <v>N/A</v>
      </c>
      <c r="Y495" s="7" t="str">
        <f>IF(INDEX(Map!$C$2:$C$86,MATCH(D495,Map!$A$2:$A$86,0),0)="","N/A",E495*INDEX(Map!$C$2:$C$86,MATCH(D495,Map!$A$2:$A$86,0),0))</f>
        <v>N/A</v>
      </c>
      <c r="Z495" s="7" t="str">
        <f>IF(INDEX(Map!$D$2:$D$86,MATCH(D495,Map!$A$2:$A$86,0),0)="","N/A",E495*INDEX(Map!$D$2:$D$86,MATCH(D495,Map!$A$2:$A$86,0),0))</f>
        <v>N/A</v>
      </c>
      <c r="AA495" t="str">
        <f>INDEX(Map!$E$2:$E$86,MATCH(D495,Map!$A$2:$A$86,0),0)</f>
        <v>CSR</v>
      </c>
    </row>
    <row r="496" spans="1:27" x14ac:dyDescent="0.25">
      <c r="A496" s="1" t="s">
        <v>21</v>
      </c>
      <c r="B496" s="1" t="s">
        <v>112</v>
      </c>
      <c r="C496" s="1">
        <v>75</v>
      </c>
      <c r="D496" s="1" t="s">
        <v>98</v>
      </c>
      <c r="E496" s="1">
        <v>0</v>
      </c>
      <c r="F496" s="1">
        <v>0</v>
      </c>
      <c r="G496" s="1">
        <v>0.3</v>
      </c>
      <c r="H496" s="1">
        <v>1</v>
      </c>
      <c r="I496" s="1" t="s">
        <v>63</v>
      </c>
      <c r="J496" s="1" t="s">
        <v>63</v>
      </c>
      <c r="K496" s="1">
        <v>2</v>
      </c>
      <c r="L496" s="1">
        <v>0</v>
      </c>
      <c r="M496" s="1">
        <v>0</v>
      </c>
      <c r="N496" s="1" t="s">
        <v>63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3" t="str">
        <f t="shared" si="7"/>
        <v>2017Plan</v>
      </c>
      <c r="V496" s="2">
        <f>DATE(A496,INDEX(Map!$H$1:$H$12,MATCH(B496,Map!$G$1:$G$12,0),0),1)</f>
        <v>42522</v>
      </c>
      <c r="W496" t="str">
        <f>IF(AND(V496&gt;=Map!$K$2,V496&lt;=Map!$L$2),"Base",IF(AND(V496&gt;=Map!$K$3,V496&lt;=Map!$L$3),"Fcst","N/A"))</f>
        <v>N/A</v>
      </c>
      <c r="X496" t="str">
        <f>INDEX(Map!$B$2:$B$86,MATCH(D496,Map!$A$2:$A$86,0),0)</f>
        <v>N/A</v>
      </c>
      <c r="Y496" s="7" t="str">
        <f>IF(INDEX(Map!$C$2:$C$86,MATCH(D496,Map!$A$2:$A$86,0),0)="","N/A",E496*INDEX(Map!$C$2:$C$86,MATCH(D496,Map!$A$2:$A$86,0),0))</f>
        <v>N/A</v>
      </c>
      <c r="Z496" s="7" t="str">
        <f>IF(INDEX(Map!$D$2:$D$86,MATCH(D496,Map!$A$2:$A$86,0),0)="","N/A",E496*INDEX(Map!$D$2:$D$86,MATCH(D496,Map!$A$2:$A$86,0),0))</f>
        <v>N/A</v>
      </c>
      <c r="AA496" t="str">
        <f>INDEX(Map!$E$2:$E$86,MATCH(D496,Map!$A$2:$A$86,0),0)</f>
        <v>CSR</v>
      </c>
    </row>
    <row r="497" spans="1:27" x14ac:dyDescent="0.25">
      <c r="A497" s="1" t="s">
        <v>21</v>
      </c>
      <c r="B497" s="1" t="s">
        <v>112</v>
      </c>
      <c r="C497" s="1">
        <v>76</v>
      </c>
      <c r="D497" s="1" t="s">
        <v>99</v>
      </c>
      <c r="E497" s="1">
        <v>0</v>
      </c>
      <c r="F497" s="1">
        <v>0</v>
      </c>
      <c r="G497" s="1">
        <v>0</v>
      </c>
      <c r="H497" s="1">
        <v>0</v>
      </c>
      <c r="I497" s="1" t="s">
        <v>63</v>
      </c>
      <c r="J497" s="1" t="s">
        <v>63</v>
      </c>
      <c r="K497" s="1">
        <v>0</v>
      </c>
      <c r="L497" s="1">
        <v>0</v>
      </c>
      <c r="M497" s="1">
        <v>0</v>
      </c>
      <c r="N497" s="1" t="s">
        <v>63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3" t="str">
        <f t="shared" si="7"/>
        <v>2017Plan</v>
      </c>
      <c r="V497" s="2">
        <f>DATE(A497,INDEX(Map!$H$1:$H$12,MATCH(B497,Map!$G$1:$G$12,0),0),1)</f>
        <v>42522</v>
      </c>
      <c r="W497" t="str">
        <f>IF(AND(V497&gt;=Map!$K$2,V497&lt;=Map!$L$2),"Base",IF(AND(V497&gt;=Map!$K$3,V497&lt;=Map!$L$3),"Fcst","N/A"))</f>
        <v>N/A</v>
      </c>
      <c r="X497" t="str">
        <f>INDEX(Map!$B$2:$B$86,MATCH(D497,Map!$A$2:$A$86,0),0)</f>
        <v>N/A</v>
      </c>
      <c r="Y497" s="7" t="str">
        <f>IF(INDEX(Map!$C$2:$C$86,MATCH(D497,Map!$A$2:$A$86,0),0)="","N/A",E497*INDEX(Map!$C$2:$C$86,MATCH(D497,Map!$A$2:$A$86,0),0))</f>
        <v>N/A</v>
      </c>
      <c r="Z497" s="7" t="str">
        <f>IF(INDEX(Map!$D$2:$D$86,MATCH(D497,Map!$A$2:$A$86,0),0)="","N/A",E497*INDEX(Map!$D$2:$D$86,MATCH(D497,Map!$A$2:$A$86,0),0))</f>
        <v>N/A</v>
      </c>
      <c r="AA497" t="str">
        <f>INDEX(Map!$E$2:$E$86,MATCH(D497,Map!$A$2:$A$86,0),0)</f>
        <v>CSR</v>
      </c>
    </row>
    <row r="498" spans="1:27" x14ac:dyDescent="0.25">
      <c r="A498" s="1" t="s">
        <v>21</v>
      </c>
      <c r="B498" s="1" t="s">
        <v>112</v>
      </c>
      <c r="C498" s="1">
        <v>77</v>
      </c>
      <c r="D498" s="1" t="s">
        <v>100</v>
      </c>
      <c r="E498" s="1">
        <v>0</v>
      </c>
      <c r="F498" s="1">
        <v>0</v>
      </c>
      <c r="G498" s="1">
        <v>0</v>
      </c>
      <c r="H498" s="1">
        <v>0</v>
      </c>
      <c r="I498" s="1" t="s">
        <v>63</v>
      </c>
      <c r="J498" s="1" t="s">
        <v>63</v>
      </c>
      <c r="K498" s="1">
        <v>0</v>
      </c>
      <c r="L498" s="1">
        <v>0</v>
      </c>
      <c r="M498" s="1">
        <v>0</v>
      </c>
      <c r="N498" s="1" t="s">
        <v>63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3" t="str">
        <f t="shared" si="7"/>
        <v>2017Plan</v>
      </c>
      <c r="V498" s="2">
        <f>DATE(A498,INDEX(Map!$H$1:$H$12,MATCH(B498,Map!$G$1:$G$12,0),0),1)</f>
        <v>42522</v>
      </c>
      <c r="W498" t="str">
        <f>IF(AND(V498&gt;=Map!$K$2,V498&lt;=Map!$L$2),"Base",IF(AND(V498&gt;=Map!$K$3,V498&lt;=Map!$L$3),"Fcst","N/A"))</f>
        <v>N/A</v>
      </c>
      <c r="X498" t="str">
        <f>INDEX(Map!$B$2:$B$86,MATCH(D498,Map!$A$2:$A$86,0),0)</f>
        <v>N/A</v>
      </c>
      <c r="Y498" s="7" t="str">
        <f>IF(INDEX(Map!$C$2:$C$86,MATCH(D498,Map!$A$2:$A$86,0),0)="","N/A",E498*INDEX(Map!$C$2:$C$86,MATCH(D498,Map!$A$2:$A$86,0),0))</f>
        <v>N/A</v>
      </c>
      <c r="Z498" s="7" t="str">
        <f>IF(INDEX(Map!$D$2:$D$86,MATCH(D498,Map!$A$2:$A$86,0),0)="","N/A",E498*INDEX(Map!$D$2:$D$86,MATCH(D498,Map!$A$2:$A$86,0),0))</f>
        <v>N/A</v>
      </c>
      <c r="AA498" t="str">
        <f>INDEX(Map!$E$2:$E$86,MATCH(D498,Map!$A$2:$A$86,0),0)</f>
        <v>CSR</v>
      </c>
    </row>
    <row r="499" spans="1:27" x14ac:dyDescent="0.25">
      <c r="A499" s="1" t="s">
        <v>21</v>
      </c>
      <c r="B499" s="1" t="s">
        <v>112</v>
      </c>
      <c r="C499" s="1">
        <v>78</v>
      </c>
      <c r="D499" s="1" t="s">
        <v>101</v>
      </c>
      <c r="E499" s="1">
        <v>0</v>
      </c>
      <c r="F499" s="1">
        <v>0</v>
      </c>
      <c r="G499" s="1">
        <v>0</v>
      </c>
      <c r="H499" s="1">
        <v>0</v>
      </c>
      <c r="I499" s="1" t="s">
        <v>63</v>
      </c>
      <c r="J499" s="1" t="s">
        <v>63</v>
      </c>
      <c r="K499" s="1">
        <v>0</v>
      </c>
      <c r="L499" s="1">
        <v>0</v>
      </c>
      <c r="M499" s="1">
        <v>0</v>
      </c>
      <c r="N499" s="1" t="s">
        <v>63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3" t="str">
        <f t="shared" si="7"/>
        <v>2017Plan</v>
      </c>
      <c r="V499" s="2">
        <f>DATE(A499,INDEX(Map!$H$1:$H$12,MATCH(B499,Map!$G$1:$G$12,0),0),1)</f>
        <v>42522</v>
      </c>
      <c r="W499" t="str">
        <f>IF(AND(V499&gt;=Map!$K$2,V499&lt;=Map!$L$2),"Base",IF(AND(V499&gt;=Map!$K$3,V499&lt;=Map!$L$3),"Fcst","N/A"))</f>
        <v>N/A</v>
      </c>
      <c r="X499" t="str">
        <f>INDEX(Map!$B$2:$B$86,MATCH(D499,Map!$A$2:$A$86,0),0)</f>
        <v>N/A</v>
      </c>
      <c r="Y499" s="7" t="str">
        <f>IF(INDEX(Map!$C$2:$C$86,MATCH(D499,Map!$A$2:$A$86,0),0)="","N/A",E499*INDEX(Map!$C$2:$C$86,MATCH(D499,Map!$A$2:$A$86,0),0))</f>
        <v>N/A</v>
      </c>
      <c r="Z499" s="7" t="str">
        <f>IF(INDEX(Map!$D$2:$D$86,MATCH(D499,Map!$A$2:$A$86,0),0)="","N/A",E499*INDEX(Map!$D$2:$D$86,MATCH(D499,Map!$A$2:$A$86,0),0))</f>
        <v>N/A</v>
      </c>
      <c r="AA499" t="str">
        <f>INDEX(Map!$E$2:$E$86,MATCH(D499,Map!$A$2:$A$86,0),0)</f>
        <v>CSR</v>
      </c>
    </row>
    <row r="500" spans="1:27" x14ac:dyDescent="0.25">
      <c r="A500" s="1" t="s">
        <v>21</v>
      </c>
      <c r="B500" s="1" t="s">
        <v>112</v>
      </c>
      <c r="C500" s="1">
        <v>79</v>
      </c>
      <c r="D500" s="1" t="s">
        <v>102</v>
      </c>
      <c r="E500" s="1">
        <v>0</v>
      </c>
      <c r="F500" s="1">
        <v>0</v>
      </c>
      <c r="G500" s="1">
        <v>0</v>
      </c>
      <c r="H500" s="1">
        <v>0</v>
      </c>
      <c r="I500" s="1" t="s">
        <v>63</v>
      </c>
      <c r="J500" s="1" t="s">
        <v>63</v>
      </c>
      <c r="K500" s="1">
        <v>0</v>
      </c>
      <c r="L500" s="1">
        <v>0</v>
      </c>
      <c r="M500" s="1">
        <v>0</v>
      </c>
      <c r="N500" s="1" t="s">
        <v>63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3" t="str">
        <f t="shared" si="7"/>
        <v>2017Plan</v>
      </c>
      <c r="V500" s="2">
        <f>DATE(A500,INDEX(Map!$H$1:$H$12,MATCH(B500,Map!$G$1:$G$12,0),0),1)</f>
        <v>42522</v>
      </c>
      <c r="W500" t="str">
        <f>IF(AND(V500&gt;=Map!$K$2,V500&lt;=Map!$L$2),"Base",IF(AND(V500&gt;=Map!$K$3,V500&lt;=Map!$L$3),"Fcst","N/A"))</f>
        <v>N/A</v>
      </c>
      <c r="X500" t="str">
        <f>INDEX(Map!$B$2:$B$86,MATCH(D500,Map!$A$2:$A$86,0),0)</f>
        <v>N/A</v>
      </c>
      <c r="Y500" s="7" t="str">
        <f>IF(INDEX(Map!$C$2:$C$86,MATCH(D500,Map!$A$2:$A$86,0),0)="","N/A",E500*INDEX(Map!$C$2:$C$86,MATCH(D500,Map!$A$2:$A$86,0),0))</f>
        <v>N/A</v>
      </c>
      <c r="Z500" s="7" t="str">
        <f>IF(INDEX(Map!$D$2:$D$86,MATCH(D500,Map!$A$2:$A$86,0),0)="","N/A",E500*INDEX(Map!$D$2:$D$86,MATCH(D500,Map!$A$2:$A$86,0),0))</f>
        <v>N/A</v>
      </c>
      <c r="AA500" t="str">
        <f>INDEX(Map!$E$2:$E$86,MATCH(D500,Map!$A$2:$A$86,0),0)</f>
        <v>CSR</v>
      </c>
    </row>
    <row r="501" spans="1:27" x14ac:dyDescent="0.25">
      <c r="A501" s="1" t="s">
        <v>21</v>
      </c>
      <c r="B501" s="1" t="s">
        <v>112</v>
      </c>
      <c r="C501" s="1">
        <v>80</v>
      </c>
      <c r="D501" s="1" t="s">
        <v>103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3" t="str">
        <f t="shared" si="7"/>
        <v>2017Plan</v>
      </c>
      <c r="V501" s="2">
        <f>DATE(A501,INDEX(Map!$H$1:$H$12,MATCH(B501,Map!$G$1:$G$12,0),0),1)</f>
        <v>42522</v>
      </c>
      <c r="W501" t="str">
        <f>IF(AND(V501&gt;=Map!$K$2,V501&lt;=Map!$L$2),"Base",IF(AND(V501&gt;=Map!$K$3,V501&lt;=Map!$L$3),"Fcst","N/A"))</f>
        <v>N/A</v>
      </c>
      <c r="X501" t="str">
        <f>INDEX(Map!$B$2:$B$86,MATCH(D501,Map!$A$2:$A$86,0),0)</f>
        <v>N/A</v>
      </c>
      <c r="Y501" s="7" t="str">
        <f>IF(INDEX(Map!$C$2:$C$86,MATCH(D501,Map!$A$2:$A$86,0),0)="","N/A",E501*INDEX(Map!$C$2:$C$86,MATCH(D501,Map!$A$2:$A$86,0),0))</f>
        <v>N/A</v>
      </c>
      <c r="Z501" s="7" t="str">
        <f>IF(INDEX(Map!$D$2:$D$86,MATCH(D501,Map!$A$2:$A$86,0),0)="","N/A",E501*INDEX(Map!$D$2:$D$86,MATCH(D501,Map!$A$2:$A$86,0),0))</f>
        <v>N/A</v>
      </c>
      <c r="AA501" t="str">
        <f>INDEX(Map!$E$2:$E$86,MATCH(D501,Map!$A$2:$A$86,0),0)</f>
        <v>NGCC</v>
      </c>
    </row>
    <row r="502" spans="1:27" x14ac:dyDescent="0.25">
      <c r="A502" s="1" t="s">
        <v>21</v>
      </c>
      <c r="B502" s="1" t="s">
        <v>112</v>
      </c>
      <c r="C502" s="1">
        <v>81</v>
      </c>
      <c r="D502" s="1" t="s">
        <v>104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3" t="str">
        <f t="shared" si="7"/>
        <v>2017Plan</v>
      </c>
      <c r="V502" s="2">
        <f>DATE(A502,INDEX(Map!$H$1:$H$12,MATCH(B502,Map!$G$1:$G$12,0),0),1)</f>
        <v>42522</v>
      </c>
      <c r="W502" t="str">
        <f>IF(AND(V502&gt;=Map!$K$2,V502&lt;=Map!$L$2),"Base",IF(AND(V502&gt;=Map!$K$3,V502&lt;=Map!$L$3),"Fcst","N/A"))</f>
        <v>N/A</v>
      </c>
      <c r="X502" t="str">
        <f>INDEX(Map!$B$2:$B$86,MATCH(D502,Map!$A$2:$A$86,0),0)</f>
        <v>N/A</v>
      </c>
      <c r="Y502" s="7" t="str">
        <f>IF(INDEX(Map!$C$2:$C$86,MATCH(D502,Map!$A$2:$A$86,0),0)="","N/A",E502*INDEX(Map!$C$2:$C$86,MATCH(D502,Map!$A$2:$A$86,0),0))</f>
        <v>N/A</v>
      </c>
      <c r="Z502" s="7" t="str">
        <f>IF(INDEX(Map!$D$2:$D$86,MATCH(D502,Map!$A$2:$A$86,0),0)="","N/A",E502*INDEX(Map!$D$2:$D$86,MATCH(D502,Map!$A$2:$A$86,0),0))</f>
        <v>N/A</v>
      </c>
      <c r="AA502" t="str">
        <f>INDEX(Map!$E$2:$E$86,MATCH(D502,Map!$A$2:$A$86,0),0)</f>
        <v>NGCC</v>
      </c>
    </row>
    <row r="503" spans="1:27" x14ac:dyDescent="0.25">
      <c r="A503" s="1" t="s">
        <v>21</v>
      </c>
      <c r="B503" s="1" t="s">
        <v>112</v>
      </c>
      <c r="C503" s="1">
        <v>82</v>
      </c>
      <c r="D503" s="1" t="s">
        <v>105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3" t="str">
        <f t="shared" si="7"/>
        <v>2017Plan</v>
      </c>
      <c r="V503" s="2">
        <f>DATE(A503,INDEX(Map!$H$1:$H$12,MATCH(B503,Map!$G$1:$G$12,0),0),1)</f>
        <v>42522</v>
      </c>
      <c r="W503" t="str">
        <f>IF(AND(V503&gt;=Map!$K$2,V503&lt;=Map!$L$2),"Base",IF(AND(V503&gt;=Map!$K$3,V503&lt;=Map!$L$3),"Fcst","N/A"))</f>
        <v>N/A</v>
      </c>
      <c r="X503" t="str">
        <f>INDEX(Map!$B$2:$B$86,MATCH(D503,Map!$A$2:$A$86,0),0)</f>
        <v>N/A</v>
      </c>
      <c r="Y503" s="7" t="str">
        <f>IF(INDEX(Map!$C$2:$C$86,MATCH(D503,Map!$A$2:$A$86,0),0)="","N/A",E503*INDEX(Map!$C$2:$C$86,MATCH(D503,Map!$A$2:$A$86,0),0))</f>
        <v>N/A</v>
      </c>
      <c r="Z503" s="7" t="str">
        <f>IF(INDEX(Map!$D$2:$D$86,MATCH(D503,Map!$A$2:$A$86,0),0)="","N/A",E503*INDEX(Map!$D$2:$D$86,MATCH(D503,Map!$A$2:$A$86,0),0))</f>
        <v>N/A</v>
      </c>
      <c r="AA503" t="str">
        <f>INDEX(Map!$E$2:$E$86,MATCH(D503,Map!$A$2:$A$86,0),0)</f>
        <v>NGCC</v>
      </c>
    </row>
    <row r="504" spans="1:27" x14ac:dyDescent="0.25">
      <c r="A504" s="1" t="s">
        <v>21</v>
      </c>
      <c r="B504" s="1" t="s">
        <v>112</v>
      </c>
      <c r="C504" s="1">
        <v>83</v>
      </c>
      <c r="D504" s="1" t="s">
        <v>106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3" t="str">
        <f t="shared" si="7"/>
        <v>2017Plan</v>
      </c>
      <c r="V504" s="2">
        <f>DATE(A504,INDEX(Map!$H$1:$H$12,MATCH(B504,Map!$G$1:$G$12,0),0),1)</f>
        <v>42522</v>
      </c>
      <c r="W504" t="str">
        <f>IF(AND(V504&gt;=Map!$K$2,V504&lt;=Map!$L$2),"Base",IF(AND(V504&gt;=Map!$K$3,V504&lt;=Map!$L$3),"Fcst","N/A"))</f>
        <v>N/A</v>
      </c>
      <c r="X504" t="str">
        <f>INDEX(Map!$B$2:$B$86,MATCH(D504,Map!$A$2:$A$86,0),0)</f>
        <v>N/A</v>
      </c>
      <c r="Y504" s="7" t="str">
        <f>IF(INDEX(Map!$C$2:$C$86,MATCH(D504,Map!$A$2:$A$86,0),0)="","N/A",E504*INDEX(Map!$C$2:$C$86,MATCH(D504,Map!$A$2:$A$86,0),0))</f>
        <v>N/A</v>
      </c>
      <c r="Z504" s="7" t="str">
        <f>IF(INDEX(Map!$D$2:$D$86,MATCH(D504,Map!$A$2:$A$86,0),0)="","N/A",E504*INDEX(Map!$D$2:$D$86,MATCH(D504,Map!$A$2:$A$86,0),0))</f>
        <v>N/A</v>
      </c>
      <c r="AA504" t="str">
        <f>INDEX(Map!$E$2:$E$86,MATCH(D504,Map!$A$2:$A$86,0),0)</f>
        <v>NGCC</v>
      </c>
    </row>
    <row r="505" spans="1:27" x14ac:dyDescent="0.25">
      <c r="A505" s="1" t="s">
        <v>21</v>
      </c>
      <c r="B505" s="1" t="s">
        <v>112</v>
      </c>
      <c r="C505" s="1">
        <v>84</v>
      </c>
      <c r="D505" s="1" t="s">
        <v>107</v>
      </c>
      <c r="E505" s="1">
        <v>5.9</v>
      </c>
      <c r="F505" s="1">
        <v>0</v>
      </c>
      <c r="G505" s="1">
        <v>5</v>
      </c>
      <c r="H505" s="1">
        <v>8</v>
      </c>
      <c r="I505" s="1">
        <v>64.7</v>
      </c>
      <c r="J505" s="1">
        <v>10900</v>
      </c>
      <c r="K505" s="1">
        <v>37</v>
      </c>
      <c r="L505" s="1">
        <v>326.10000000000002</v>
      </c>
      <c r="M505" s="1">
        <v>211</v>
      </c>
      <c r="N505" s="1">
        <v>0</v>
      </c>
      <c r="O505" s="1">
        <v>71</v>
      </c>
      <c r="P505" s="1">
        <v>0</v>
      </c>
      <c r="Q505" s="1">
        <v>3</v>
      </c>
      <c r="R505" s="1">
        <v>36.11</v>
      </c>
      <c r="S505" s="1">
        <v>48.11</v>
      </c>
      <c r="T505" s="1">
        <v>285</v>
      </c>
      <c r="U505" s="3" t="str">
        <f t="shared" si="7"/>
        <v>2017Plan</v>
      </c>
      <c r="V505" s="2">
        <f>DATE(A505,INDEX(Map!$H$1:$H$12,MATCH(B505,Map!$G$1:$G$12,0),0),1)</f>
        <v>42522</v>
      </c>
      <c r="W505" t="str">
        <f>IF(AND(V505&gt;=Map!$K$2,V505&lt;=Map!$L$2),"Base",IF(AND(V505&gt;=Map!$K$3,V505&lt;=Map!$L$3),"Fcst","N/A"))</f>
        <v>N/A</v>
      </c>
      <c r="X505" t="str">
        <f>INDEX(Map!$B$2:$B$86,MATCH(D505,Map!$A$2:$A$86,0),0)</f>
        <v>Bluegrass/EKPC</v>
      </c>
      <c r="Y505" s="7" t="str">
        <f>IF(INDEX(Map!$C$2:$C$86,MATCH(D505,Map!$A$2:$A$86,0),0)="","N/A",E505*INDEX(Map!$C$2:$C$86,MATCH(D505,Map!$A$2:$A$86,0),0))</f>
        <v>N/A</v>
      </c>
      <c r="Z505" s="7">
        <f>IF(INDEX(Map!$D$2:$D$86,MATCH(D505,Map!$A$2:$A$86,0),0)="","N/A",E505*INDEX(Map!$D$2:$D$86,MATCH(D505,Map!$A$2:$A$86,0),0))</f>
        <v>5.9</v>
      </c>
      <c r="AA505" t="str">
        <f>INDEX(Map!$E$2:$E$86,MATCH(D505,Map!$A$2:$A$86,0),0)</f>
        <v>SCCT</v>
      </c>
    </row>
    <row r="506" spans="1:27" x14ac:dyDescent="0.25">
      <c r="A506" s="1" t="s">
        <v>21</v>
      </c>
      <c r="B506" s="1" t="s">
        <v>113</v>
      </c>
      <c r="C506" s="1">
        <v>1</v>
      </c>
      <c r="D506" s="1" t="s">
        <v>23</v>
      </c>
      <c r="E506" s="1">
        <v>22.8</v>
      </c>
      <c r="F506" s="1">
        <v>0</v>
      </c>
      <c r="G506" s="1">
        <v>28.9</v>
      </c>
      <c r="H506" s="1">
        <v>2</v>
      </c>
      <c r="I506" s="1">
        <v>267.5</v>
      </c>
      <c r="J506" s="1">
        <v>11736</v>
      </c>
      <c r="K506" s="1">
        <v>579</v>
      </c>
      <c r="L506" s="1">
        <v>275.60000000000002</v>
      </c>
      <c r="M506" s="1">
        <v>737</v>
      </c>
      <c r="N506" s="1">
        <v>2</v>
      </c>
      <c r="O506" s="1">
        <v>21</v>
      </c>
      <c r="P506" s="1">
        <v>0</v>
      </c>
      <c r="Q506" s="1">
        <v>48</v>
      </c>
      <c r="R506" s="1">
        <v>34.44</v>
      </c>
      <c r="S506" s="1">
        <v>35.36</v>
      </c>
      <c r="T506" s="1">
        <v>806</v>
      </c>
      <c r="U506" s="3" t="str">
        <f t="shared" si="7"/>
        <v>2017Plan</v>
      </c>
      <c r="V506" s="2">
        <f>DATE(A506,INDEX(Map!$H$1:$H$12,MATCH(B506,Map!$G$1:$G$12,0),0),1)</f>
        <v>42552</v>
      </c>
      <c r="W506" t="str">
        <f>IF(AND(V506&gt;=Map!$K$2,V506&lt;=Map!$L$2),"Base",IF(AND(V506&gt;=Map!$K$3,V506&lt;=Map!$L$3),"Fcst","N/A"))</f>
        <v>N/A</v>
      </c>
      <c r="X506" t="str">
        <f>INDEX(Map!$B$2:$B$86,MATCH(D506,Map!$A$2:$A$86,0),0)</f>
        <v>Brown 1</v>
      </c>
      <c r="Y506" s="7">
        <f>IF(INDEX(Map!$C$2:$C$86,MATCH(D506,Map!$A$2:$A$86,0),0)="","N/A",E506*INDEX(Map!$C$2:$C$86,MATCH(D506,Map!$A$2:$A$86,0),0))</f>
        <v>22.8</v>
      </c>
      <c r="Z506" s="7" t="str">
        <f>IF(INDEX(Map!$D$2:$D$86,MATCH(D506,Map!$A$2:$A$86,0),0)="","N/A",E506*INDEX(Map!$D$2:$D$86,MATCH(D506,Map!$A$2:$A$86,0),0))</f>
        <v>N/A</v>
      </c>
      <c r="AA506" t="str">
        <f>INDEX(Map!$E$2:$E$86,MATCH(D506,Map!$A$2:$A$86,0),0)</f>
        <v>Coal</v>
      </c>
    </row>
    <row r="507" spans="1:27" x14ac:dyDescent="0.25">
      <c r="A507" s="1" t="s">
        <v>21</v>
      </c>
      <c r="B507" s="1" t="s">
        <v>113</v>
      </c>
      <c r="C507" s="1">
        <v>2</v>
      </c>
      <c r="D507" s="1" t="s">
        <v>24</v>
      </c>
      <c r="E507" s="1">
        <v>32.9</v>
      </c>
      <c r="F507" s="1">
        <v>0</v>
      </c>
      <c r="G507" s="1">
        <v>26.7</v>
      </c>
      <c r="H507" s="1">
        <v>2</v>
      </c>
      <c r="I507" s="1">
        <v>355.8</v>
      </c>
      <c r="J507" s="1">
        <v>10803</v>
      </c>
      <c r="K507" s="1">
        <v>501</v>
      </c>
      <c r="L507" s="1">
        <v>275.60000000000002</v>
      </c>
      <c r="M507" s="1">
        <v>981</v>
      </c>
      <c r="N507" s="1">
        <v>2</v>
      </c>
      <c r="O507" s="1">
        <v>19</v>
      </c>
      <c r="P507" s="1">
        <v>0</v>
      </c>
      <c r="Q507" s="1">
        <v>78</v>
      </c>
      <c r="R507" s="1">
        <v>32.14</v>
      </c>
      <c r="S507" s="1">
        <v>32.72</v>
      </c>
      <c r="T507" s="1">
        <v>1078</v>
      </c>
      <c r="U507" s="3" t="str">
        <f t="shared" si="7"/>
        <v>2017Plan</v>
      </c>
      <c r="V507" s="2">
        <f>DATE(A507,INDEX(Map!$H$1:$H$12,MATCH(B507,Map!$G$1:$G$12,0),0),1)</f>
        <v>42552</v>
      </c>
      <c r="W507" t="str">
        <f>IF(AND(V507&gt;=Map!$K$2,V507&lt;=Map!$L$2),"Base",IF(AND(V507&gt;=Map!$K$3,V507&lt;=Map!$L$3),"Fcst","N/A"))</f>
        <v>N/A</v>
      </c>
      <c r="X507" t="str">
        <f>INDEX(Map!$B$2:$B$86,MATCH(D507,Map!$A$2:$A$86,0),0)</f>
        <v>Brown 2</v>
      </c>
      <c r="Y507" s="7">
        <f>IF(INDEX(Map!$C$2:$C$86,MATCH(D507,Map!$A$2:$A$86,0),0)="","N/A",E507*INDEX(Map!$C$2:$C$86,MATCH(D507,Map!$A$2:$A$86,0),0))</f>
        <v>32.9</v>
      </c>
      <c r="Z507" s="7" t="str">
        <f>IF(INDEX(Map!$D$2:$D$86,MATCH(D507,Map!$A$2:$A$86,0),0)="","N/A",E507*INDEX(Map!$D$2:$D$86,MATCH(D507,Map!$A$2:$A$86,0),0))</f>
        <v>N/A</v>
      </c>
      <c r="AA507" t="str">
        <f>INDEX(Map!$E$2:$E$86,MATCH(D507,Map!$A$2:$A$86,0),0)</f>
        <v>Coal</v>
      </c>
    </row>
    <row r="508" spans="1:27" x14ac:dyDescent="0.25">
      <c r="A508" s="1" t="s">
        <v>21</v>
      </c>
      <c r="B508" s="1" t="s">
        <v>113</v>
      </c>
      <c r="C508" s="1">
        <v>3</v>
      </c>
      <c r="D508" s="1" t="s">
        <v>25</v>
      </c>
      <c r="E508" s="1">
        <v>72.599999999999994</v>
      </c>
      <c r="F508" s="1">
        <v>0</v>
      </c>
      <c r="G508" s="1">
        <v>23.9</v>
      </c>
      <c r="H508" s="1">
        <v>4</v>
      </c>
      <c r="I508" s="1">
        <v>886.9</v>
      </c>
      <c r="J508" s="1">
        <v>12220</v>
      </c>
      <c r="K508" s="1">
        <v>466</v>
      </c>
      <c r="L508" s="1">
        <v>275.60000000000002</v>
      </c>
      <c r="M508" s="1">
        <v>2444</v>
      </c>
      <c r="N508" s="1">
        <v>4</v>
      </c>
      <c r="O508" s="1">
        <v>47</v>
      </c>
      <c r="P508" s="1">
        <v>0</v>
      </c>
      <c r="Q508" s="1">
        <v>221</v>
      </c>
      <c r="R508" s="1">
        <v>36.72</v>
      </c>
      <c r="S508" s="1">
        <v>37.36</v>
      </c>
      <c r="T508" s="1">
        <v>2712</v>
      </c>
      <c r="U508" s="3" t="str">
        <f t="shared" si="7"/>
        <v>2017Plan</v>
      </c>
      <c r="V508" s="2">
        <f>DATE(A508,INDEX(Map!$H$1:$H$12,MATCH(B508,Map!$G$1:$G$12,0),0),1)</f>
        <v>42552</v>
      </c>
      <c r="W508" t="str">
        <f>IF(AND(V508&gt;=Map!$K$2,V508&lt;=Map!$L$2),"Base",IF(AND(V508&gt;=Map!$K$3,V508&lt;=Map!$L$3),"Fcst","N/A"))</f>
        <v>N/A</v>
      </c>
      <c r="X508" t="str">
        <f>INDEX(Map!$B$2:$B$86,MATCH(D508,Map!$A$2:$A$86,0),0)</f>
        <v>Brown 3</v>
      </c>
      <c r="Y508" s="7">
        <f>IF(INDEX(Map!$C$2:$C$86,MATCH(D508,Map!$A$2:$A$86,0),0)="","N/A",E508*INDEX(Map!$C$2:$C$86,MATCH(D508,Map!$A$2:$A$86,0),0))</f>
        <v>72.599999999999994</v>
      </c>
      <c r="Z508" s="7" t="str">
        <f>IF(INDEX(Map!$D$2:$D$86,MATCH(D508,Map!$A$2:$A$86,0),0)="","N/A",E508*INDEX(Map!$D$2:$D$86,MATCH(D508,Map!$A$2:$A$86,0),0))</f>
        <v>N/A</v>
      </c>
      <c r="AA508" t="str">
        <f>INDEX(Map!$E$2:$E$86,MATCH(D508,Map!$A$2:$A$86,0),0)</f>
        <v>Coal</v>
      </c>
    </row>
    <row r="509" spans="1:27" x14ac:dyDescent="0.25">
      <c r="A509" s="1" t="s">
        <v>21</v>
      </c>
      <c r="B509" s="1" t="s">
        <v>113</v>
      </c>
      <c r="C509" s="1">
        <v>4</v>
      </c>
      <c r="D509" s="1" t="s">
        <v>26</v>
      </c>
      <c r="E509" s="1">
        <v>283.3</v>
      </c>
      <c r="F509" s="1">
        <v>0</v>
      </c>
      <c r="G509" s="1">
        <v>80.3</v>
      </c>
      <c r="H509" s="1">
        <v>2</v>
      </c>
      <c r="I509" s="1">
        <v>3001.2</v>
      </c>
      <c r="J509" s="1">
        <v>10593</v>
      </c>
      <c r="K509" s="1">
        <v>703</v>
      </c>
      <c r="L509" s="1">
        <v>204.1</v>
      </c>
      <c r="M509" s="1">
        <v>6125</v>
      </c>
      <c r="N509" s="1">
        <v>2</v>
      </c>
      <c r="O509" s="1">
        <v>24</v>
      </c>
      <c r="P509" s="1">
        <v>0</v>
      </c>
      <c r="Q509" s="1">
        <v>626</v>
      </c>
      <c r="R509" s="1">
        <v>23.82</v>
      </c>
      <c r="S509" s="1">
        <v>23.91</v>
      </c>
      <c r="T509" s="1">
        <v>6774</v>
      </c>
      <c r="U509" s="3" t="str">
        <f t="shared" si="7"/>
        <v>2017Plan</v>
      </c>
      <c r="V509" s="2">
        <f>DATE(A509,INDEX(Map!$H$1:$H$12,MATCH(B509,Map!$G$1:$G$12,0),0),1)</f>
        <v>42552</v>
      </c>
      <c r="W509" t="str">
        <f>IF(AND(V509&gt;=Map!$K$2,V509&lt;=Map!$L$2),"Base",IF(AND(V509&gt;=Map!$K$3,V509&lt;=Map!$L$3),"Fcst","N/A"))</f>
        <v>N/A</v>
      </c>
      <c r="X509" t="str">
        <f>INDEX(Map!$B$2:$B$86,MATCH(D509,Map!$A$2:$A$86,0),0)</f>
        <v>Ghent 1</v>
      </c>
      <c r="Y509" s="7">
        <f>IF(INDEX(Map!$C$2:$C$86,MATCH(D509,Map!$A$2:$A$86,0),0)="","N/A",E509*INDEX(Map!$C$2:$C$86,MATCH(D509,Map!$A$2:$A$86,0),0))</f>
        <v>283.3</v>
      </c>
      <c r="Z509" s="7" t="str">
        <f>IF(INDEX(Map!$D$2:$D$86,MATCH(D509,Map!$A$2:$A$86,0),0)="","N/A",E509*INDEX(Map!$D$2:$D$86,MATCH(D509,Map!$A$2:$A$86,0),0))</f>
        <v>N/A</v>
      </c>
      <c r="AA509" t="str">
        <f>INDEX(Map!$E$2:$E$86,MATCH(D509,Map!$A$2:$A$86,0),0)</f>
        <v>Coal</v>
      </c>
    </row>
    <row r="510" spans="1:27" x14ac:dyDescent="0.25">
      <c r="A510" s="1" t="s">
        <v>21</v>
      </c>
      <c r="B510" s="1" t="s">
        <v>113</v>
      </c>
      <c r="C510" s="1">
        <v>5</v>
      </c>
      <c r="D510" s="1" t="s">
        <v>27</v>
      </c>
      <c r="E510" s="1">
        <v>282.2</v>
      </c>
      <c r="F510" s="1">
        <v>0</v>
      </c>
      <c r="G510" s="1">
        <v>76.900000000000006</v>
      </c>
      <c r="H510" s="1">
        <v>2</v>
      </c>
      <c r="I510" s="1">
        <v>2951.8</v>
      </c>
      <c r="J510" s="1">
        <v>10461</v>
      </c>
      <c r="K510" s="1">
        <v>700</v>
      </c>
      <c r="L510" s="1">
        <v>204.1</v>
      </c>
      <c r="M510" s="1">
        <v>6024</v>
      </c>
      <c r="N510" s="1">
        <v>2</v>
      </c>
      <c r="O510" s="1">
        <v>21</v>
      </c>
      <c r="P510" s="1">
        <v>0</v>
      </c>
      <c r="Q510" s="1">
        <v>539</v>
      </c>
      <c r="R510" s="1">
        <v>23.26</v>
      </c>
      <c r="S510" s="1">
        <v>23.33</v>
      </c>
      <c r="T510" s="1">
        <v>6583</v>
      </c>
      <c r="U510" s="3" t="str">
        <f t="shared" si="7"/>
        <v>2017Plan</v>
      </c>
      <c r="V510" s="2">
        <f>DATE(A510,INDEX(Map!$H$1:$H$12,MATCH(B510,Map!$G$1:$G$12,0),0),1)</f>
        <v>42552</v>
      </c>
      <c r="W510" t="str">
        <f>IF(AND(V510&gt;=Map!$K$2,V510&lt;=Map!$L$2),"Base",IF(AND(V510&gt;=Map!$K$3,V510&lt;=Map!$L$3),"Fcst","N/A"))</f>
        <v>N/A</v>
      </c>
      <c r="X510" t="str">
        <f>INDEX(Map!$B$2:$B$86,MATCH(D510,Map!$A$2:$A$86,0),0)</f>
        <v>Ghent 2</v>
      </c>
      <c r="Y510" s="7">
        <f>IF(INDEX(Map!$C$2:$C$86,MATCH(D510,Map!$A$2:$A$86,0),0)="","N/A",E510*INDEX(Map!$C$2:$C$86,MATCH(D510,Map!$A$2:$A$86,0),0))</f>
        <v>282.2</v>
      </c>
      <c r="Z510" s="7" t="str">
        <f>IF(INDEX(Map!$D$2:$D$86,MATCH(D510,Map!$A$2:$A$86,0),0)="","N/A",E510*INDEX(Map!$D$2:$D$86,MATCH(D510,Map!$A$2:$A$86,0),0))</f>
        <v>N/A</v>
      </c>
      <c r="AA510" t="str">
        <f>INDEX(Map!$E$2:$E$86,MATCH(D510,Map!$A$2:$A$86,0),0)</f>
        <v>Coal</v>
      </c>
    </row>
    <row r="511" spans="1:27" x14ac:dyDescent="0.25">
      <c r="A511" s="1" t="s">
        <v>21</v>
      </c>
      <c r="B511" s="1" t="s">
        <v>113</v>
      </c>
      <c r="C511" s="1">
        <v>6</v>
      </c>
      <c r="D511" s="1" t="s">
        <v>28</v>
      </c>
      <c r="E511" s="1">
        <v>297.10000000000002</v>
      </c>
      <c r="F511" s="1">
        <v>0</v>
      </c>
      <c r="G511" s="1">
        <v>82.3</v>
      </c>
      <c r="H511" s="1">
        <v>2</v>
      </c>
      <c r="I511" s="1">
        <v>3297.2</v>
      </c>
      <c r="J511" s="1">
        <v>11098</v>
      </c>
      <c r="K511" s="1">
        <v>702</v>
      </c>
      <c r="L511" s="1">
        <v>204.1</v>
      </c>
      <c r="M511" s="1">
        <v>6729</v>
      </c>
      <c r="N511" s="1">
        <v>3</v>
      </c>
      <c r="O511" s="1">
        <v>34</v>
      </c>
      <c r="P511" s="1">
        <v>0</v>
      </c>
      <c r="Q511" s="1">
        <v>641</v>
      </c>
      <c r="R511" s="1">
        <v>24.81</v>
      </c>
      <c r="S511" s="1">
        <v>24.92</v>
      </c>
      <c r="T511" s="1">
        <v>7404</v>
      </c>
      <c r="U511" s="3" t="str">
        <f t="shared" si="7"/>
        <v>2017Plan</v>
      </c>
      <c r="V511" s="2">
        <f>DATE(A511,INDEX(Map!$H$1:$H$12,MATCH(B511,Map!$G$1:$G$12,0),0),1)</f>
        <v>42552</v>
      </c>
      <c r="W511" t="str">
        <f>IF(AND(V511&gt;=Map!$K$2,V511&lt;=Map!$L$2),"Base",IF(AND(V511&gt;=Map!$K$3,V511&lt;=Map!$L$3),"Fcst","N/A"))</f>
        <v>N/A</v>
      </c>
      <c r="X511" t="str">
        <f>INDEX(Map!$B$2:$B$86,MATCH(D511,Map!$A$2:$A$86,0),0)</f>
        <v>Ghent 3</v>
      </c>
      <c r="Y511" s="7">
        <f>IF(INDEX(Map!$C$2:$C$86,MATCH(D511,Map!$A$2:$A$86,0),0)="","N/A",E511*INDEX(Map!$C$2:$C$86,MATCH(D511,Map!$A$2:$A$86,0),0))</f>
        <v>297.10000000000002</v>
      </c>
      <c r="Z511" s="7" t="str">
        <f>IF(INDEX(Map!$D$2:$D$86,MATCH(D511,Map!$A$2:$A$86,0),0)="","N/A",E511*INDEX(Map!$D$2:$D$86,MATCH(D511,Map!$A$2:$A$86,0),0))</f>
        <v>N/A</v>
      </c>
      <c r="AA511" t="str">
        <f>INDEX(Map!$E$2:$E$86,MATCH(D511,Map!$A$2:$A$86,0),0)</f>
        <v>Coal</v>
      </c>
    </row>
    <row r="512" spans="1:27" x14ac:dyDescent="0.25">
      <c r="A512" s="1" t="s">
        <v>21</v>
      </c>
      <c r="B512" s="1" t="s">
        <v>113</v>
      </c>
      <c r="C512" s="1">
        <v>7</v>
      </c>
      <c r="D512" s="1" t="s">
        <v>29</v>
      </c>
      <c r="E512" s="1">
        <v>287.39999999999998</v>
      </c>
      <c r="F512" s="1">
        <v>0</v>
      </c>
      <c r="G512" s="1">
        <v>83.1</v>
      </c>
      <c r="H512" s="1">
        <v>2</v>
      </c>
      <c r="I512" s="1">
        <v>3146.6</v>
      </c>
      <c r="J512" s="1">
        <v>10948</v>
      </c>
      <c r="K512" s="1">
        <v>703</v>
      </c>
      <c r="L512" s="1">
        <v>204.1</v>
      </c>
      <c r="M512" s="1">
        <v>6421</v>
      </c>
      <c r="N512" s="1">
        <v>4</v>
      </c>
      <c r="O512" s="1">
        <v>41</v>
      </c>
      <c r="P512" s="1">
        <v>0</v>
      </c>
      <c r="Q512" s="1">
        <v>686</v>
      </c>
      <c r="R512" s="1">
        <v>24.73</v>
      </c>
      <c r="S512" s="1">
        <v>24.87</v>
      </c>
      <c r="T512" s="1">
        <v>7148</v>
      </c>
      <c r="U512" s="3" t="str">
        <f t="shared" si="7"/>
        <v>2017Plan</v>
      </c>
      <c r="V512" s="2">
        <f>DATE(A512,INDEX(Map!$H$1:$H$12,MATCH(B512,Map!$G$1:$G$12,0),0),1)</f>
        <v>42552</v>
      </c>
      <c r="W512" t="str">
        <f>IF(AND(V512&gt;=Map!$K$2,V512&lt;=Map!$L$2),"Base",IF(AND(V512&gt;=Map!$K$3,V512&lt;=Map!$L$3),"Fcst","N/A"))</f>
        <v>N/A</v>
      </c>
      <c r="X512" t="str">
        <f>INDEX(Map!$B$2:$B$86,MATCH(D512,Map!$A$2:$A$86,0),0)</f>
        <v>Ghent 4</v>
      </c>
      <c r="Y512" s="7">
        <f>IF(INDEX(Map!$C$2:$C$86,MATCH(D512,Map!$A$2:$A$86,0),0)="","N/A",E512*INDEX(Map!$C$2:$C$86,MATCH(D512,Map!$A$2:$A$86,0),0))</f>
        <v>287.39999999999998</v>
      </c>
      <c r="Z512" s="7" t="str">
        <f>IF(INDEX(Map!$D$2:$D$86,MATCH(D512,Map!$A$2:$A$86,0),0)="","N/A",E512*INDEX(Map!$D$2:$D$86,MATCH(D512,Map!$A$2:$A$86,0),0))</f>
        <v>N/A</v>
      </c>
      <c r="AA512" t="str">
        <f>INDEX(Map!$E$2:$E$86,MATCH(D512,Map!$A$2:$A$86,0),0)</f>
        <v>Coal</v>
      </c>
    </row>
    <row r="513" spans="1:27" x14ac:dyDescent="0.25">
      <c r="A513" s="1" t="s">
        <v>21</v>
      </c>
      <c r="B513" s="1" t="s">
        <v>113</v>
      </c>
      <c r="C513" s="1">
        <v>8</v>
      </c>
      <c r="D513" s="1" t="s">
        <v>30</v>
      </c>
      <c r="E513" s="1">
        <v>149.6</v>
      </c>
      <c r="F513" s="1">
        <v>0</v>
      </c>
      <c r="G513" s="1">
        <v>67</v>
      </c>
      <c r="H513" s="1">
        <v>2</v>
      </c>
      <c r="I513" s="1">
        <v>1559.3</v>
      </c>
      <c r="J513" s="1">
        <v>10424</v>
      </c>
      <c r="K513" s="1">
        <v>694</v>
      </c>
      <c r="L513" s="1">
        <v>220</v>
      </c>
      <c r="M513" s="1">
        <v>3431</v>
      </c>
      <c r="N513" s="1">
        <v>4</v>
      </c>
      <c r="O513" s="1">
        <v>20</v>
      </c>
      <c r="P513" s="1">
        <v>0</v>
      </c>
      <c r="Q513" s="1">
        <v>212</v>
      </c>
      <c r="R513" s="1">
        <v>24.35</v>
      </c>
      <c r="S513" s="1">
        <v>24.48</v>
      </c>
      <c r="T513" s="1">
        <v>3662</v>
      </c>
      <c r="U513" s="3" t="str">
        <f t="shared" si="7"/>
        <v>2017Plan</v>
      </c>
      <c r="V513" s="2">
        <f>DATE(A513,INDEX(Map!$H$1:$H$12,MATCH(B513,Map!$G$1:$G$12,0),0),1)</f>
        <v>42552</v>
      </c>
      <c r="W513" t="str">
        <f>IF(AND(V513&gt;=Map!$K$2,V513&lt;=Map!$L$2),"Base",IF(AND(V513&gt;=Map!$K$3,V513&lt;=Map!$L$3),"Fcst","N/A"))</f>
        <v>N/A</v>
      </c>
      <c r="X513" t="str">
        <f>INDEX(Map!$B$2:$B$86,MATCH(D513,Map!$A$2:$A$86,0),0)</f>
        <v>Mill Creek 1</v>
      </c>
      <c r="Y513" s="7" t="str">
        <f>IF(INDEX(Map!$C$2:$C$86,MATCH(D513,Map!$A$2:$A$86,0),0)="","N/A",E513*INDEX(Map!$C$2:$C$86,MATCH(D513,Map!$A$2:$A$86,0),0))</f>
        <v>N/A</v>
      </c>
      <c r="Z513" s="7">
        <f>IF(INDEX(Map!$D$2:$D$86,MATCH(D513,Map!$A$2:$A$86,0),0)="","N/A",E513*INDEX(Map!$D$2:$D$86,MATCH(D513,Map!$A$2:$A$86,0),0))</f>
        <v>149.6</v>
      </c>
      <c r="AA513" t="str">
        <f>INDEX(Map!$E$2:$E$86,MATCH(D513,Map!$A$2:$A$86,0),0)</f>
        <v>Coal</v>
      </c>
    </row>
    <row r="514" spans="1:27" x14ac:dyDescent="0.25">
      <c r="A514" s="1" t="s">
        <v>21</v>
      </c>
      <c r="B514" s="1" t="s">
        <v>113</v>
      </c>
      <c r="C514" s="1">
        <v>9</v>
      </c>
      <c r="D514" s="1" t="s">
        <v>31</v>
      </c>
      <c r="E514" s="1">
        <v>140.4</v>
      </c>
      <c r="F514" s="1">
        <v>0</v>
      </c>
      <c r="G514" s="1">
        <v>63.5</v>
      </c>
      <c r="H514" s="1">
        <v>2</v>
      </c>
      <c r="I514" s="1">
        <v>1517.4</v>
      </c>
      <c r="J514" s="1">
        <v>10809</v>
      </c>
      <c r="K514" s="1">
        <v>680</v>
      </c>
      <c r="L514" s="1">
        <v>220</v>
      </c>
      <c r="M514" s="1">
        <v>3338</v>
      </c>
      <c r="N514" s="1">
        <v>4</v>
      </c>
      <c r="O514" s="1">
        <v>20</v>
      </c>
      <c r="P514" s="1">
        <v>0</v>
      </c>
      <c r="Q514" s="1">
        <v>201</v>
      </c>
      <c r="R514" s="1">
        <v>25.21</v>
      </c>
      <c r="S514" s="1">
        <v>25.35</v>
      </c>
      <c r="T514" s="1">
        <v>3559</v>
      </c>
      <c r="U514" s="3" t="str">
        <f t="shared" si="7"/>
        <v>2017Plan</v>
      </c>
      <c r="V514" s="2">
        <f>DATE(A514,INDEX(Map!$H$1:$H$12,MATCH(B514,Map!$G$1:$G$12,0),0),1)</f>
        <v>42552</v>
      </c>
      <c r="W514" t="str">
        <f>IF(AND(V514&gt;=Map!$K$2,V514&lt;=Map!$L$2),"Base",IF(AND(V514&gt;=Map!$K$3,V514&lt;=Map!$L$3),"Fcst","N/A"))</f>
        <v>N/A</v>
      </c>
      <c r="X514" t="str">
        <f>INDEX(Map!$B$2:$B$86,MATCH(D514,Map!$A$2:$A$86,0),0)</f>
        <v>Mill Creek 2</v>
      </c>
      <c r="Y514" s="7" t="str">
        <f>IF(INDEX(Map!$C$2:$C$86,MATCH(D514,Map!$A$2:$A$86,0),0)="","N/A",E514*INDEX(Map!$C$2:$C$86,MATCH(D514,Map!$A$2:$A$86,0),0))</f>
        <v>N/A</v>
      </c>
      <c r="Z514" s="7">
        <f>IF(INDEX(Map!$D$2:$D$86,MATCH(D514,Map!$A$2:$A$86,0),0)="","N/A",E514*INDEX(Map!$D$2:$D$86,MATCH(D514,Map!$A$2:$A$86,0),0))</f>
        <v>140.4</v>
      </c>
      <c r="AA514" t="str">
        <f>INDEX(Map!$E$2:$E$86,MATCH(D514,Map!$A$2:$A$86,0),0)</f>
        <v>Coal</v>
      </c>
    </row>
    <row r="515" spans="1:27" x14ac:dyDescent="0.25">
      <c r="A515" s="1" t="s">
        <v>21</v>
      </c>
      <c r="B515" s="1" t="s">
        <v>113</v>
      </c>
      <c r="C515" s="1">
        <v>10</v>
      </c>
      <c r="D515" s="1" t="s">
        <v>32</v>
      </c>
      <c r="E515" s="1">
        <v>180.8</v>
      </c>
      <c r="F515" s="1">
        <v>0</v>
      </c>
      <c r="G515" s="1">
        <v>63.1</v>
      </c>
      <c r="H515" s="1">
        <v>2</v>
      </c>
      <c r="I515" s="1">
        <v>1942</v>
      </c>
      <c r="J515" s="1">
        <v>10743</v>
      </c>
      <c r="K515" s="1">
        <v>657</v>
      </c>
      <c r="L515" s="1">
        <v>220</v>
      </c>
      <c r="M515" s="1">
        <v>4272</v>
      </c>
      <c r="N515" s="1">
        <v>12</v>
      </c>
      <c r="O515" s="1">
        <v>54</v>
      </c>
      <c r="P515" s="1">
        <v>0</v>
      </c>
      <c r="Q515" s="1">
        <v>371</v>
      </c>
      <c r="R515" s="1">
        <v>25.68</v>
      </c>
      <c r="S515" s="1">
        <v>25.99</v>
      </c>
      <c r="T515" s="1">
        <v>4697</v>
      </c>
      <c r="U515" s="3" t="str">
        <f t="shared" si="7"/>
        <v>2017Plan</v>
      </c>
      <c r="V515" s="2">
        <f>DATE(A515,INDEX(Map!$H$1:$H$12,MATCH(B515,Map!$G$1:$G$12,0),0),1)</f>
        <v>42552</v>
      </c>
      <c r="W515" t="str">
        <f>IF(AND(V515&gt;=Map!$K$2,V515&lt;=Map!$L$2),"Base",IF(AND(V515&gt;=Map!$K$3,V515&lt;=Map!$L$3),"Fcst","N/A"))</f>
        <v>N/A</v>
      </c>
      <c r="X515" t="str">
        <f>INDEX(Map!$B$2:$B$86,MATCH(D515,Map!$A$2:$A$86,0),0)</f>
        <v>Mill Creek 3</v>
      </c>
      <c r="Y515" s="7" t="str">
        <f>IF(INDEX(Map!$C$2:$C$86,MATCH(D515,Map!$A$2:$A$86,0),0)="","N/A",E515*INDEX(Map!$C$2:$C$86,MATCH(D515,Map!$A$2:$A$86,0),0))</f>
        <v>N/A</v>
      </c>
      <c r="Z515" s="7">
        <f>IF(INDEX(Map!$D$2:$D$86,MATCH(D515,Map!$A$2:$A$86,0),0)="","N/A",E515*INDEX(Map!$D$2:$D$86,MATCH(D515,Map!$A$2:$A$86,0),0))</f>
        <v>180.8</v>
      </c>
      <c r="AA515" t="str">
        <f>INDEX(Map!$E$2:$E$86,MATCH(D515,Map!$A$2:$A$86,0),0)</f>
        <v>Coal</v>
      </c>
    </row>
    <row r="516" spans="1:27" x14ac:dyDescent="0.25">
      <c r="A516" s="1" t="s">
        <v>21</v>
      </c>
      <c r="B516" s="1" t="s">
        <v>113</v>
      </c>
      <c r="C516" s="1">
        <v>11</v>
      </c>
      <c r="D516" s="1" t="s">
        <v>33</v>
      </c>
      <c r="E516" s="1">
        <v>244.9</v>
      </c>
      <c r="F516" s="1">
        <v>0</v>
      </c>
      <c r="G516" s="1">
        <v>69</v>
      </c>
      <c r="H516" s="1">
        <v>2</v>
      </c>
      <c r="I516" s="1">
        <v>2564.4</v>
      </c>
      <c r="J516" s="1">
        <v>10472</v>
      </c>
      <c r="K516" s="1">
        <v>673</v>
      </c>
      <c r="L516" s="1">
        <v>220</v>
      </c>
      <c r="M516" s="1">
        <v>5642</v>
      </c>
      <c r="N516" s="1">
        <v>19</v>
      </c>
      <c r="O516" s="1">
        <v>86</v>
      </c>
      <c r="P516" s="1">
        <v>0</v>
      </c>
      <c r="Q516" s="1">
        <v>444</v>
      </c>
      <c r="R516" s="1">
        <v>24.85</v>
      </c>
      <c r="S516" s="1">
        <v>25.2</v>
      </c>
      <c r="T516" s="1">
        <v>6172</v>
      </c>
      <c r="U516" s="3" t="str">
        <f t="shared" ref="U516:U579" si="8">U515</f>
        <v>2017Plan</v>
      </c>
      <c r="V516" s="2">
        <f>DATE(A516,INDEX(Map!$H$1:$H$12,MATCH(B516,Map!$G$1:$G$12,0),0),1)</f>
        <v>42552</v>
      </c>
      <c r="W516" t="str">
        <f>IF(AND(V516&gt;=Map!$K$2,V516&lt;=Map!$L$2),"Base",IF(AND(V516&gt;=Map!$K$3,V516&lt;=Map!$L$3),"Fcst","N/A"))</f>
        <v>N/A</v>
      </c>
      <c r="X516" t="str">
        <f>INDEX(Map!$B$2:$B$86,MATCH(D516,Map!$A$2:$A$86,0),0)</f>
        <v>Mill Creek 4</v>
      </c>
      <c r="Y516" s="7" t="str">
        <f>IF(INDEX(Map!$C$2:$C$86,MATCH(D516,Map!$A$2:$A$86,0),0)="","N/A",E516*INDEX(Map!$C$2:$C$86,MATCH(D516,Map!$A$2:$A$86,0),0))</f>
        <v>N/A</v>
      </c>
      <c r="Z516" s="7">
        <f>IF(INDEX(Map!$D$2:$D$86,MATCH(D516,Map!$A$2:$A$86,0),0)="","N/A",E516*INDEX(Map!$D$2:$D$86,MATCH(D516,Map!$A$2:$A$86,0),0))</f>
        <v>244.9</v>
      </c>
      <c r="AA516" t="str">
        <f>INDEX(Map!$E$2:$E$86,MATCH(D516,Map!$A$2:$A$86,0),0)</f>
        <v>Coal</v>
      </c>
    </row>
    <row r="517" spans="1:27" x14ac:dyDescent="0.25">
      <c r="A517" s="1" t="s">
        <v>21</v>
      </c>
      <c r="B517" s="1" t="s">
        <v>113</v>
      </c>
      <c r="C517" s="1">
        <v>12</v>
      </c>
      <c r="D517" s="1" t="s">
        <v>34</v>
      </c>
      <c r="E517" s="1">
        <v>210.6</v>
      </c>
      <c r="F517" s="1">
        <v>0</v>
      </c>
      <c r="G517" s="1">
        <v>76.5</v>
      </c>
      <c r="H517" s="1">
        <v>3</v>
      </c>
      <c r="I517" s="1">
        <v>2248.1999999999998</v>
      </c>
      <c r="J517" s="1">
        <v>10676</v>
      </c>
      <c r="K517" s="1">
        <v>673</v>
      </c>
      <c r="L517" s="1">
        <v>212.8</v>
      </c>
      <c r="M517" s="1">
        <v>4784</v>
      </c>
      <c r="N517" s="1">
        <v>10</v>
      </c>
      <c r="O517" s="1">
        <v>111</v>
      </c>
      <c r="P517" s="1">
        <v>0</v>
      </c>
      <c r="Q517" s="1">
        <v>407</v>
      </c>
      <c r="R517" s="1">
        <v>24.65</v>
      </c>
      <c r="S517" s="1">
        <v>25.18</v>
      </c>
      <c r="T517" s="1">
        <v>5302</v>
      </c>
      <c r="U517" s="3" t="str">
        <f t="shared" si="8"/>
        <v>2017Plan</v>
      </c>
      <c r="V517" s="2">
        <f>DATE(A517,INDEX(Map!$H$1:$H$12,MATCH(B517,Map!$G$1:$G$12,0),0),1)</f>
        <v>42552</v>
      </c>
      <c r="W517" t="str">
        <f>IF(AND(V517&gt;=Map!$K$2,V517&lt;=Map!$L$2),"Base",IF(AND(V517&gt;=Map!$K$3,V517&lt;=Map!$L$3),"Fcst","N/A"))</f>
        <v>N/A</v>
      </c>
      <c r="X517" t="str">
        <f>INDEX(Map!$B$2:$B$86,MATCH(D517,Map!$A$2:$A$86,0),0)</f>
        <v>Trimble County 1</v>
      </c>
      <c r="Y517" s="7" t="str">
        <f>IF(INDEX(Map!$C$2:$C$86,MATCH(D517,Map!$A$2:$A$86,0),0)="","N/A",E517*INDEX(Map!$C$2:$C$86,MATCH(D517,Map!$A$2:$A$86,0),0))</f>
        <v>N/A</v>
      </c>
      <c r="Z517" s="7">
        <f>IF(INDEX(Map!$D$2:$D$86,MATCH(D517,Map!$A$2:$A$86,0),0)="","N/A",E517*INDEX(Map!$D$2:$D$86,MATCH(D517,Map!$A$2:$A$86,0),0))</f>
        <v>210.6</v>
      </c>
      <c r="AA517" t="str">
        <f>INDEX(Map!$E$2:$E$86,MATCH(D517,Map!$A$2:$A$86,0),0)</f>
        <v>Coal</v>
      </c>
    </row>
    <row r="518" spans="1:27" x14ac:dyDescent="0.25">
      <c r="A518" s="1" t="s">
        <v>21</v>
      </c>
      <c r="B518" s="1" t="s">
        <v>113</v>
      </c>
      <c r="C518" s="1">
        <v>13</v>
      </c>
      <c r="D518" s="1" t="s">
        <v>35</v>
      </c>
      <c r="E518" s="1">
        <v>341.9</v>
      </c>
      <c r="F518" s="1">
        <v>0</v>
      </c>
      <c r="G518" s="1">
        <v>83.7</v>
      </c>
      <c r="H518" s="1">
        <v>1</v>
      </c>
      <c r="I518" s="1">
        <v>3158.5</v>
      </c>
      <c r="J518" s="1">
        <v>9238</v>
      </c>
      <c r="K518" s="1">
        <v>680</v>
      </c>
      <c r="L518" s="1">
        <v>214.7</v>
      </c>
      <c r="M518" s="1">
        <v>6780</v>
      </c>
      <c r="N518" s="1">
        <v>14</v>
      </c>
      <c r="O518" s="1">
        <v>154</v>
      </c>
      <c r="P518" s="1">
        <v>0</v>
      </c>
      <c r="Q518" s="1">
        <v>583</v>
      </c>
      <c r="R518" s="1">
        <v>21.54</v>
      </c>
      <c r="S518" s="1">
        <v>21.99</v>
      </c>
      <c r="T518" s="1">
        <v>7518</v>
      </c>
      <c r="U518" s="3" t="str">
        <f t="shared" si="8"/>
        <v>2017Plan</v>
      </c>
      <c r="V518" s="2">
        <f>DATE(A518,INDEX(Map!$H$1:$H$12,MATCH(B518,Map!$G$1:$G$12,0),0),1)</f>
        <v>42552</v>
      </c>
      <c r="W518" t="str">
        <f>IF(AND(V518&gt;=Map!$K$2,V518&lt;=Map!$L$2),"Base",IF(AND(V518&gt;=Map!$K$3,V518&lt;=Map!$L$3),"Fcst","N/A"))</f>
        <v>N/A</v>
      </c>
      <c r="X518" t="str">
        <f>INDEX(Map!$B$2:$B$86,MATCH(D518,Map!$A$2:$A$86,0),0)</f>
        <v>Trimble County 2</v>
      </c>
      <c r="Y518" s="7">
        <f>IF(INDEX(Map!$C$2:$C$86,MATCH(D518,Map!$A$2:$A$86,0),0)="","N/A",E518*INDEX(Map!$C$2:$C$86,MATCH(D518,Map!$A$2:$A$86,0),0))</f>
        <v>276.93900000000002</v>
      </c>
      <c r="Z518" s="7">
        <f>IF(INDEX(Map!$D$2:$D$86,MATCH(D518,Map!$A$2:$A$86,0),0)="","N/A",E518*INDEX(Map!$D$2:$D$86,MATCH(D518,Map!$A$2:$A$86,0),0))</f>
        <v>64.960999999999999</v>
      </c>
      <c r="AA518" t="str">
        <f>INDEX(Map!$E$2:$E$86,MATCH(D518,Map!$A$2:$A$86,0),0)</f>
        <v>Coal</v>
      </c>
    </row>
    <row r="519" spans="1:27" x14ac:dyDescent="0.25">
      <c r="A519" s="1" t="s">
        <v>21</v>
      </c>
      <c r="B519" s="1" t="s">
        <v>113</v>
      </c>
      <c r="C519" s="1">
        <v>14</v>
      </c>
      <c r="D519" s="1" t="s">
        <v>36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3" t="str">
        <f t="shared" si="8"/>
        <v>2017Plan</v>
      </c>
      <c r="V519" s="2">
        <f>DATE(A519,INDEX(Map!$H$1:$H$12,MATCH(B519,Map!$G$1:$G$12,0),0),1)</f>
        <v>42552</v>
      </c>
      <c r="W519" t="str">
        <f>IF(AND(V519&gt;=Map!$K$2,V519&lt;=Map!$L$2),"Base",IF(AND(V519&gt;=Map!$K$3,V519&lt;=Map!$L$3),"Fcst","N/A"))</f>
        <v>N/A</v>
      </c>
      <c r="X519" t="str">
        <f>INDEX(Map!$B$2:$B$86,MATCH(D519,Map!$A$2:$A$86,0),0)</f>
        <v>Cane Run 7</v>
      </c>
      <c r="Y519" s="7">
        <f>IF(INDEX(Map!$C$2:$C$86,MATCH(D519,Map!$A$2:$A$86,0),0)="","N/A",E519*INDEX(Map!$C$2:$C$86,MATCH(D519,Map!$A$2:$A$86,0),0))</f>
        <v>0</v>
      </c>
      <c r="Z519" s="7">
        <f>IF(INDEX(Map!$D$2:$D$86,MATCH(D519,Map!$A$2:$A$86,0),0)="","N/A",E519*INDEX(Map!$D$2:$D$86,MATCH(D519,Map!$A$2:$A$86,0),0))</f>
        <v>0</v>
      </c>
      <c r="AA519" t="str">
        <f>INDEX(Map!$E$2:$E$86,MATCH(D519,Map!$A$2:$A$86,0),0)</f>
        <v>NGCC</v>
      </c>
    </row>
    <row r="520" spans="1:27" x14ac:dyDescent="0.25">
      <c r="A520" s="1" t="s">
        <v>21</v>
      </c>
      <c r="B520" s="1" t="s">
        <v>113</v>
      </c>
      <c r="C520" s="1">
        <v>15</v>
      </c>
      <c r="D520" s="1" t="s">
        <v>37</v>
      </c>
      <c r="E520" s="1">
        <v>439.9</v>
      </c>
      <c r="F520" s="1">
        <v>0</v>
      </c>
      <c r="G520" s="1">
        <v>89.3</v>
      </c>
      <c r="H520" s="1">
        <v>3</v>
      </c>
      <c r="I520" s="1">
        <v>3015.2</v>
      </c>
      <c r="J520" s="1">
        <v>6854</v>
      </c>
      <c r="K520" s="1">
        <v>678</v>
      </c>
      <c r="L520" s="1">
        <v>270.3</v>
      </c>
      <c r="M520" s="1">
        <v>8151</v>
      </c>
      <c r="N520" s="1">
        <v>8</v>
      </c>
      <c r="O520" s="1">
        <v>22</v>
      </c>
      <c r="P520" s="1">
        <v>0</v>
      </c>
      <c r="Q520" s="1">
        <v>535</v>
      </c>
      <c r="R520" s="1">
        <v>19.739999999999998</v>
      </c>
      <c r="S520" s="1">
        <v>19.79</v>
      </c>
      <c r="T520" s="1">
        <v>8708</v>
      </c>
      <c r="U520" s="3" t="str">
        <f t="shared" si="8"/>
        <v>2017Plan</v>
      </c>
      <c r="V520" s="2">
        <f>DATE(A520,INDEX(Map!$H$1:$H$12,MATCH(B520,Map!$G$1:$G$12,0),0),1)</f>
        <v>42552</v>
      </c>
      <c r="W520" t="str">
        <f>IF(AND(V520&gt;=Map!$K$2,V520&lt;=Map!$L$2),"Base",IF(AND(V520&gt;=Map!$K$3,V520&lt;=Map!$L$3),"Fcst","N/A"))</f>
        <v>N/A</v>
      </c>
      <c r="X520" t="str">
        <f>INDEX(Map!$B$2:$B$86,MATCH(D520,Map!$A$2:$A$86,0),0)</f>
        <v>Cane Run 7</v>
      </c>
      <c r="Y520" s="7">
        <f>IF(INDEX(Map!$C$2:$C$86,MATCH(D520,Map!$A$2:$A$86,0),0)="","N/A",E520*INDEX(Map!$C$2:$C$86,MATCH(D520,Map!$A$2:$A$86,0),0))</f>
        <v>343.12200000000001</v>
      </c>
      <c r="Z520" s="7">
        <f>IF(INDEX(Map!$D$2:$D$86,MATCH(D520,Map!$A$2:$A$86,0),0)="","N/A",E520*INDEX(Map!$D$2:$D$86,MATCH(D520,Map!$A$2:$A$86,0),0))</f>
        <v>96.777999999999992</v>
      </c>
      <c r="AA520" t="str">
        <f>INDEX(Map!$E$2:$E$86,MATCH(D520,Map!$A$2:$A$86,0),0)</f>
        <v>NGCC</v>
      </c>
    </row>
    <row r="521" spans="1:27" x14ac:dyDescent="0.25">
      <c r="A521" s="1" t="s">
        <v>21</v>
      </c>
      <c r="B521" s="1" t="s">
        <v>113</v>
      </c>
      <c r="C521" s="1">
        <v>16</v>
      </c>
      <c r="D521" s="1" t="s">
        <v>38</v>
      </c>
      <c r="E521" s="1">
        <v>9.6999999999999993</v>
      </c>
      <c r="F521" s="1">
        <v>0</v>
      </c>
      <c r="G521" s="1">
        <v>12.1</v>
      </c>
      <c r="H521" s="1">
        <v>14</v>
      </c>
      <c r="I521" s="1">
        <v>125.1</v>
      </c>
      <c r="J521" s="1">
        <v>12864</v>
      </c>
      <c r="K521" s="1">
        <v>110</v>
      </c>
      <c r="L521" s="1">
        <v>271.8</v>
      </c>
      <c r="M521" s="1">
        <v>340</v>
      </c>
      <c r="N521" s="1">
        <v>1</v>
      </c>
      <c r="O521" s="1">
        <v>3</v>
      </c>
      <c r="P521" s="1">
        <v>0</v>
      </c>
      <c r="Q521" s="1">
        <v>0</v>
      </c>
      <c r="R521" s="1">
        <v>34.97</v>
      </c>
      <c r="S521" s="1">
        <v>35.29</v>
      </c>
      <c r="T521" s="1">
        <v>343</v>
      </c>
      <c r="U521" s="3" t="str">
        <f t="shared" si="8"/>
        <v>2017Plan</v>
      </c>
      <c r="V521" s="2">
        <f>DATE(A521,INDEX(Map!$H$1:$H$12,MATCH(B521,Map!$G$1:$G$12,0),0),1)</f>
        <v>42552</v>
      </c>
      <c r="W521" t="str">
        <f>IF(AND(V521&gt;=Map!$K$2,V521&lt;=Map!$L$2),"Base",IF(AND(V521&gt;=Map!$K$3,V521&lt;=Map!$L$3),"Fcst","N/A"))</f>
        <v>N/A</v>
      </c>
      <c r="X521" t="str">
        <f>INDEX(Map!$B$2:$B$86,MATCH(D521,Map!$A$2:$A$86,0),0)</f>
        <v>Brown 5</v>
      </c>
      <c r="Y521" s="7">
        <f>IF(INDEX(Map!$C$2:$C$86,MATCH(D521,Map!$A$2:$A$86,0),0)="","N/A",E521*INDEX(Map!$C$2:$C$86,MATCH(D521,Map!$A$2:$A$86,0),0))</f>
        <v>4.5589999999999993</v>
      </c>
      <c r="Z521" s="7">
        <f>IF(INDEX(Map!$D$2:$D$86,MATCH(D521,Map!$A$2:$A$86,0),0)="","N/A",E521*INDEX(Map!$D$2:$D$86,MATCH(D521,Map!$A$2:$A$86,0),0))</f>
        <v>5.141</v>
      </c>
      <c r="AA521" t="str">
        <f>INDEX(Map!$E$2:$E$86,MATCH(D521,Map!$A$2:$A$86,0),0)</f>
        <v>SCCT</v>
      </c>
    </row>
    <row r="522" spans="1:27" x14ac:dyDescent="0.25">
      <c r="A522" s="1" t="s">
        <v>21</v>
      </c>
      <c r="B522" s="1" t="s">
        <v>113</v>
      </c>
      <c r="C522" s="1">
        <v>17</v>
      </c>
      <c r="D522" s="1" t="s">
        <v>39</v>
      </c>
      <c r="E522" s="1">
        <v>0.2</v>
      </c>
      <c r="F522" s="1">
        <v>0</v>
      </c>
      <c r="G522" s="1">
        <v>0.2</v>
      </c>
      <c r="H522" s="1">
        <v>4</v>
      </c>
      <c r="I522" s="1">
        <v>2.5</v>
      </c>
      <c r="J522" s="1">
        <v>16510</v>
      </c>
      <c r="K522" s="1">
        <v>5</v>
      </c>
      <c r="L522" s="1">
        <v>271.8</v>
      </c>
      <c r="M522" s="1">
        <v>7</v>
      </c>
      <c r="N522" s="1">
        <v>0</v>
      </c>
      <c r="O522" s="1">
        <v>0</v>
      </c>
      <c r="P522" s="1">
        <v>0</v>
      </c>
      <c r="Q522" s="1">
        <v>0</v>
      </c>
      <c r="R522" s="1">
        <v>44.88</v>
      </c>
      <c r="S522" s="1">
        <v>44.88</v>
      </c>
      <c r="T522" s="1">
        <v>7</v>
      </c>
      <c r="U522" s="3" t="str">
        <f t="shared" si="8"/>
        <v>2017Plan</v>
      </c>
      <c r="V522" s="2">
        <f>DATE(A522,INDEX(Map!$H$1:$H$12,MATCH(B522,Map!$G$1:$G$12,0),0),1)</f>
        <v>42552</v>
      </c>
      <c r="W522" t="str">
        <f>IF(AND(V522&gt;=Map!$K$2,V522&lt;=Map!$L$2),"Base",IF(AND(V522&gt;=Map!$K$3,V522&lt;=Map!$L$3),"Fcst","N/A"))</f>
        <v>N/A</v>
      </c>
      <c r="X522" t="str">
        <f>INDEX(Map!$B$2:$B$86,MATCH(D522,Map!$A$2:$A$86,0),0)</f>
        <v>Brown 5</v>
      </c>
      <c r="Y522" s="7">
        <f>IF(INDEX(Map!$C$2:$C$86,MATCH(D522,Map!$A$2:$A$86,0),0)="","N/A",E522*INDEX(Map!$C$2:$C$86,MATCH(D522,Map!$A$2:$A$86,0),0))</f>
        <v>9.4E-2</v>
      </c>
      <c r="Z522" s="7">
        <f>IF(INDEX(Map!$D$2:$D$86,MATCH(D522,Map!$A$2:$A$86,0),0)="","N/A",E522*INDEX(Map!$D$2:$D$86,MATCH(D522,Map!$A$2:$A$86,0),0))</f>
        <v>0.10600000000000001</v>
      </c>
      <c r="AA522" t="str">
        <f>INDEX(Map!$E$2:$E$86,MATCH(D522,Map!$A$2:$A$86,0),0)</f>
        <v>SCCT</v>
      </c>
    </row>
    <row r="523" spans="1:27" x14ac:dyDescent="0.25">
      <c r="A523" s="1" t="s">
        <v>21</v>
      </c>
      <c r="B523" s="1" t="s">
        <v>113</v>
      </c>
      <c r="C523" s="1">
        <v>18</v>
      </c>
      <c r="D523" s="1" t="s">
        <v>40</v>
      </c>
      <c r="E523" s="1">
        <v>5.3</v>
      </c>
      <c r="F523" s="1">
        <v>0</v>
      </c>
      <c r="G523" s="1">
        <v>4.8</v>
      </c>
      <c r="H523" s="1">
        <v>3</v>
      </c>
      <c r="I523" s="1">
        <v>57.3</v>
      </c>
      <c r="J523" s="1">
        <v>10905</v>
      </c>
      <c r="K523" s="1">
        <v>36</v>
      </c>
      <c r="L523" s="1">
        <v>271.8</v>
      </c>
      <c r="M523" s="1">
        <v>156</v>
      </c>
      <c r="N523" s="1">
        <v>1</v>
      </c>
      <c r="O523" s="1">
        <v>2</v>
      </c>
      <c r="P523" s="1">
        <v>0</v>
      </c>
      <c r="Q523" s="1">
        <v>0</v>
      </c>
      <c r="R523" s="1">
        <v>29.65</v>
      </c>
      <c r="S523" s="1">
        <v>30.07</v>
      </c>
      <c r="T523" s="1">
        <v>158</v>
      </c>
      <c r="U523" s="3" t="str">
        <f t="shared" si="8"/>
        <v>2017Plan</v>
      </c>
      <c r="V523" s="2">
        <f>DATE(A523,INDEX(Map!$H$1:$H$12,MATCH(B523,Map!$G$1:$G$12,0),0),1)</f>
        <v>42552</v>
      </c>
      <c r="W523" t="str">
        <f>IF(AND(V523&gt;=Map!$K$2,V523&lt;=Map!$L$2),"Base",IF(AND(V523&gt;=Map!$K$3,V523&lt;=Map!$L$3),"Fcst","N/A"))</f>
        <v>N/A</v>
      </c>
      <c r="X523" t="str">
        <f>INDEX(Map!$B$2:$B$86,MATCH(D523,Map!$A$2:$A$86,0),0)</f>
        <v>Brown 6</v>
      </c>
      <c r="Y523" s="7">
        <f>IF(INDEX(Map!$C$2:$C$86,MATCH(D523,Map!$A$2:$A$86,0),0)="","N/A",E523*INDEX(Map!$C$2:$C$86,MATCH(D523,Map!$A$2:$A$86,0),0))</f>
        <v>3.286</v>
      </c>
      <c r="Z523" s="7">
        <f>IF(INDEX(Map!$D$2:$D$86,MATCH(D523,Map!$A$2:$A$86,0),0)="","N/A",E523*INDEX(Map!$D$2:$D$86,MATCH(D523,Map!$A$2:$A$86,0),0))</f>
        <v>2.0139999999999998</v>
      </c>
      <c r="AA523" t="str">
        <f>INDEX(Map!$E$2:$E$86,MATCH(D523,Map!$A$2:$A$86,0),0)</f>
        <v>SCCT</v>
      </c>
    </row>
    <row r="524" spans="1:27" x14ac:dyDescent="0.25">
      <c r="A524" s="1" t="s">
        <v>21</v>
      </c>
      <c r="B524" s="1" t="s">
        <v>113</v>
      </c>
      <c r="C524" s="1">
        <v>19</v>
      </c>
      <c r="D524" s="1" t="s">
        <v>41</v>
      </c>
      <c r="E524" s="1">
        <v>7.4</v>
      </c>
      <c r="F524" s="1">
        <v>0</v>
      </c>
      <c r="G524" s="1">
        <v>6.8</v>
      </c>
      <c r="H524" s="1">
        <v>6</v>
      </c>
      <c r="I524" s="1">
        <v>80.7</v>
      </c>
      <c r="J524" s="1">
        <v>10913</v>
      </c>
      <c r="K524" s="1">
        <v>51</v>
      </c>
      <c r="L524" s="1">
        <v>271.8</v>
      </c>
      <c r="M524" s="1">
        <v>219</v>
      </c>
      <c r="N524" s="1">
        <v>2</v>
      </c>
      <c r="O524" s="1">
        <v>4</v>
      </c>
      <c r="P524" s="1">
        <v>0</v>
      </c>
      <c r="Q524" s="1">
        <v>0</v>
      </c>
      <c r="R524" s="1">
        <v>29.67</v>
      </c>
      <c r="S524" s="1">
        <v>30.24</v>
      </c>
      <c r="T524" s="1">
        <v>224</v>
      </c>
      <c r="U524" s="3" t="str">
        <f t="shared" si="8"/>
        <v>2017Plan</v>
      </c>
      <c r="V524" s="2">
        <f>DATE(A524,INDEX(Map!$H$1:$H$12,MATCH(B524,Map!$G$1:$G$12,0),0),1)</f>
        <v>42552</v>
      </c>
      <c r="W524" t="str">
        <f>IF(AND(V524&gt;=Map!$K$2,V524&lt;=Map!$L$2),"Base",IF(AND(V524&gt;=Map!$K$3,V524&lt;=Map!$L$3),"Fcst","N/A"))</f>
        <v>N/A</v>
      </c>
      <c r="X524" t="str">
        <f>INDEX(Map!$B$2:$B$86,MATCH(D524,Map!$A$2:$A$86,0),0)</f>
        <v>Brown 7</v>
      </c>
      <c r="Y524" s="7">
        <f>IF(INDEX(Map!$C$2:$C$86,MATCH(D524,Map!$A$2:$A$86,0),0)="","N/A",E524*INDEX(Map!$C$2:$C$86,MATCH(D524,Map!$A$2:$A$86,0),0))</f>
        <v>4.5880000000000001</v>
      </c>
      <c r="Z524" s="7">
        <f>IF(INDEX(Map!$D$2:$D$86,MATCH(D524,Map!$A$2:$A$86,0),0)="","N/A",E524*INDEX(Map!$D$2:$D$86,MATCH(D524,Map!$A$2:$A$86,0),0))</f>
        <v>2.8120000000000003</v>
      </c>
      <c r="AA524" t="str">
        <f>INDEX(Map!$E$2:$E$86,MATCH(D524,Map!$A$2:$A$86,0),0)</f>
        <v>SCCT</v>
      </c>
    </row>
    <row r="525" spans="1:27" x14ac:dyDescent="0.25">
      <c r="A525" s="1" t="s">
        <v>21</v>
      </c>
      <c r="B525" s="1" t="s">
        <v>113</v>
      </c>
      <c r="C525" s="1">
        <v>20</v>
      </c>
      <c r="D525" s="1" t="s">
        <v>42</v>
      </c>
      <c r="E525" s="1">
        <v>6.4</v>
      </c>
      <c r="F525" s="1">
        <v>0</v>
      </c>
      <c r="G525" s="1">
        <v>8.5</v>
      </c>
      <c r="H525" s="1">
        <v>8</v>
      </c>
      <c r="I525" s="1">
        <v>91</v>
      </c>
      <c r="J525" s="1">
        <v>14125</v>
      </c>
      <c r="K525" s="1">
        <v>89</v>
      </c>
      <c r="L525" s="1">
        <v>271.8</v>
      </c>
      <c r="M525" s="1">
        <v>247</v>
      </c>
      <c r="N525" s="1">
        <v>1</v>
      </c>
      <c r="O525" s="1">
        <v>2</v>
      </c>
      <c r="P525" s="1">
        <v>0</v>
      </c>
      <c r="Q525" s="1">
        <v>0</v>
      </c>
      <c r="R525" s="1">
        <v>38.4</v>
      </c>
      <c r="S525" s="1">
        <v>38.68</v>
      </c>
      <c r="T525" s="1">
        <v>249</v>
      </c>
      <c r="U525" s="3" t="str">
        <f t="shared" si="8"/>
        <v>2017Plan</v>
      </c>
      <c r="V525" s="2">
        <f>DATE(A525,INDEX(Map!$H$1:$H$12,MATCH(B525,Map!$G$1:$G$12,0),0),1)</f>
        <v>42552</v>
      </c>
      <c r="W525" t="str">
        <f>IF(AND(V525&gt;=Map!$K$2,V525&lt;=Map!$L$2),"Base",IF(AND(V525&gt;=Map!$K$3,V525&lt;=Map!$L$3),"Fcst","N/A"))</f>
        <v>N/A</v>
      </c>
      <c r="X525" t="str">
        <f>INDEX(Map!$B$2:$B$86,MATCH(D525,Map!$A$2:$A$86,0),0)</f>
        <v>Brown 8</v>
      </c>
      <c r="Y525" s="7">
        <f>IF(INDEX(Map!$C$2:$C$86,MATCH(D525,Map!$A$2:$A$86,0),0)="","N/A",E525*INDEX(Map!$C$2:$C$86,MATCH(D525,Map!$A$2:$A$86,0),0))</f>
        <v>6.4</v>
      </c>
      <c r="Z525" s="7" t="str">
        <f>IF(INDEX(Map!$D$2:$D$86,MATCH(D525,Map!$A$2:$A$86,0),0)="","N/A",E525*INDEX(Map!$D$2:$D$86,MATCH(D525,Map!$A$2:$A$86,0),0))</f>
        <v>N/A</v>
      </c>
      <c r="AA525" t="str">
        <f>INDEX(Map!$E$2:$E$86,MATCH(D525,Map!$A$2:$A$86,0),0)</f>
        <v>SCCT</v>
      </c>
    </row>
    <row r="526" spans="1:27" x14ac:dyDescent="0.25">
      <c r="A526" s="1" t="s">
        <v>21</v>
      </c>
      <c r="B526" s="1" t="s">
        <v>113</v>
      </c>
      <c r="C526" s="1">
        <v>21</v>
      </c>
      <c r="D526" s="1" t="s">
        <v>43</v>
      </c>
      <c r="E526" s="1">
        <v>0.1</v>
      </c>
      <c r="F526" s="1">
        <v>0</v>
      </c>
      <c r="G526" s="1">
        <v>0.2</v>
      </c>
      <c r="H526" s="1">
        <v>4</v>
      </c>
      <c r="I526" s="1">
        <v>2.2000000000000002</v>
      </c>
      <c r="J526" s="1">
        <v>16329</v>
      </c>
      <c r="K526" s="1">
        <v>5</v>
      </c>
      <c r="L526" s="1">
        <v>271.8</v>
      </c>
      <c r="M526" s="1">
        <v>6</v>
      </c>
      <c r="N526" s="1">
        <v>0</v>
      </c>
      <c r="O526" s="1">
        <v>0</v>
      </c>
      <c r="P526" s="1">
        <v>0</v>
      </c>
      <c r="Q526" s="1">
        <v>0</v>
      </c>
      <c r="R526" s="1">
        <v>44.39</v>
      </c>
      <c r="S526" s="1">
        <v>44.39</v>
      </c>
      <c r="T526" s="1">
        <v>6</v>
      </c>
      <c r="U526" s="3" t="str">
        <f t="shared" si="8"/>
        <v>2017Plan</v>
      </c>
      <c r="V526" s="2">
        <f>DATE(A526,INDEX(Map!$H$1:$H$12,MATCH(B526,Map!$G$1:$G$12,0),0),1)</f>
        <v>42552</v>
      </c>
      <c r="W526" t="str">
        <f>IF(AND(V526&gt;=Map!$K$2,V526&lt;=Map!$L$2),"Base",IF(AND(V526&gt;=Map!$K$3,V526&lt;=Map!$L$3),"Fcst","N/A"))</f>
        <v>N/A</v>
      </c>
      <c r="X526" t="str">
        <f>INDEX(Map!$B$2:$B$86,MATCH(D526,Map!$A$2:$A$86,0),0)</f>
        <v>Brown 8</v>
      </c>
      <c r="Y526" s="7">
        <f>IF(INDEX(Map!$C$2:$C$86,MATCH(D526,Map!$A$2:$A$86,0),0)="","N/A",E526*INDEX(Map!$C$2:$C$86,MATCH(D526,Map!$A$2:$A$86,0),0))</f>
        <v>0.1</v>
      </c>
      <c r="Z526" s="7" t="str">
        <f>IF(INDEX(Map!$D$2:$D$86,MATCH(D526,Map!$A$2:$A$86,0),0)="","N/A",E526*INDEX(Map!$D$2:$D$86,MATCH(D526,Map!$A$2:$A$86,0),0))</f>
        <v>N/A</v>
      </c>
      <c r="AA526" t="str">
        <f>INDEX(Map!$E$2:$E$86,MATCH(D526,Map!$A$2:$A$86,0),0)</f>
        <v>SCCT</v>
      </c>
    </row>
    <row r="527" spans="1:27" x14ac:dyDescent="0.25">
      <c r="A527" s="1" t="s">
        <v>21</v>
      </c>
      <c r="B527" s="1" t="s">
        <v>113</v>
      </c>
      <c r="C527" s="1">
        <v>22</v>
      </c>
      <c r="D527" s="1" t="s">
        <v>44</v>
      </c>
      <c r="E527" s="1">
        <v>3.4</v>
      </c>
      <c r="F527" s="1">
        <v>0</v>
      </c>
      <c r="G527" s="1">
        <v>4.5</v>
      </c>
      <c r="H527" s="1">
        <v>4</v>
      </c>
      <c r="I527" s="1">
        <v>46.8</v>
      </c>
      <c r="J527" s="1">
        <v>13746</v>
      </c>
      <c r="K527" s="1">
        <v>43</v>
      </c>
      <c r="L527" s="1">
        <v>271.8</v>
      </c>
      <c r="M527" s="1">
        <v>127</v>
      </c>
      <c r="N527" s="1">
        <v>0</v>
      </c>
      <c r="O527" s="1">
        <v>1</v>
      </c>
      <c r="P527" s="1">
        <v>0</v>
      </c>
      <c r="Q527" s="1">
        <v>0</v>
      </c>
      <c r="R527" s="1">
        <v>37.369999999999997</v>
      </c>
      <c r="S527" s="1">
        <v>37.659999999999997</v>
      </c>
      <c r="T527" s="1">
        <v>128</v>
      </c>
      <c r="U527" s="3" t="str">
        <f t="shared" si="8"/>
        <v>2017Plan</v>
      </c>
      <c r="V527" s="2">
        <f>DATE(A527,INDEX(Map!$H$1:$H$12,MATCH(B527,Map!$G$1:$G$12,0),0),1)</f>
        <v>42552</v>
      </c>
      <c r="W527" t="str">
        <f>IF(AND(V527&gt;=Map!$K$2,V527&lt;=Map!$L$2),"Base",IF(AND(V527&gt;=Map!$K$3,V527&lt;=Map!$L$3),"Fcst","N/A"))</f>
        <v>N/A</v>
      </c>
      <c r="X527" t="str">
        <f>INDEX(Map!$B$2:$B$86,MATCH(D527,Map!$A$2:$A$86,0),0)</f>
        <v>Brown 9</v>
      </c>
      <c r="Y527" s="7">
        <f>IF(INDEX(Map!$C$2:$C$86,MATCH(D527,Map!$A$2:$A$86,0),0)="","N/A",E527*INDEX(Map!$C$2:$C$86,MATCH(D527,Map!$A$2:$A$86,0),0))</f>
        <v>3.4</v>
      </c>
      <c r="Z527" s="7" t="str">
        <f>IF(INDEX(Map!$D$2:$D$86,MATCH(D527,Map!$A$2:$A$86,0),0)="","N/A",E527*INDEX(Map!$D$2:$D$86,MATCH(D527,Map!$A$2:$A$86,0),0))</f>
        <v>N/A</v>
      </c>
      <c r="AA527" t="str">
        <f>INDEX(Map!$E$2:$E$86,MATCH(D527,Map!$A$2:$A$86,0),0)</f>
        <v>SCCT</v>
      </c>
    </row>
    <row r="528" spans="1:27" x14ac:dyDescent="0.25">
      <c r="A528" s="1" t="s">
        <v>21</v>
      </c>
      <c r="B528" s="1" t="s">
        <v>113</v>
      </c>
      <c r="C528" s="1">
        <v>23</v>
      </c>
      <c r="D528" s="1" t="s">
        <v>45</v>
      </c>
      <c r="E528" s="1">
        <v>0.1</v>
      </c>
      <c r="F528" s="1">
        <v>0</v>
      </c>
      <c r="G528" s="1">
        <v>0.2</v>
      </c>
      <c r="H528" s="1">
        <v>4</v>
      </c>
      <c r="I528" s="1">
        <v>2.2000000000000002</v>
      </c>
      <c r="J528" s="1">
        <v>16329</v>
      </c>
      <c r="K528" s="1">
        <v>5</v>
      </c>
      <c r="L528" s="1">
        <v>271.8</v>
      </c>
      <c r="M528" s="1">
        <v>6</v>
      </c>
      <c r="N528" s="1">
        <v>0</v>
      </c>
      <c r="O528" s="1">
        <v>0</v>
      </c>
      <c r="P528" s="1">
        <v>0</v>
      </c>
      <c r="Q528" s="1">
        <v>0</v>
      </c>
      <c r="R528" s="1">
        <v>44.39</v>
      </c>
      <c r="S528" s="1">
        <v>44.39</v>
      </c>
      <c r="T528" s="1">
        <v>6</v>
      </c>
      <c r="U528" s="3" t="str">
        <f t="shared" si="8"/>
        <v>2017Plan</v>
      </c>
      <c r="V528" s="2">
        <f>DATE(A528,INDEX(Map!$H$1:$H$12,MATCH(B528,Map!$G$1:$G$12,0),0),1)</f>
        <v>42552</v>
      </c>
      <c r="W528" t="str">
        <f>IF(AND(V528&gt;=Map!$K$2,V528&lt;=Map!$L$2),"Base",IF(AND(V528&gt;=Map!$K$3,V528&lt;=Map!$L$3),"Fcst","N/A"))</f>
        <v>N/A</v>
      </c>
      <c r="X528" t="str">
        <f>INDEX(Map!$B$2:$B$86,MATCH(D528,Map!$A$2:$A$86,0),0)</f>
        <v>Brown 9</v>
      </c>
      <c r="Y528" s="7">
        <f>IF(INDEX(Map!$C$2:$C$86,MATCH(D528,Map!$A$2:$A$86,0),0)="","N/A",E528*INDEX(Map!$C$2:$C$86,MATCH(D528,Map!$A$2:$A$86,0),0))</f>
        <v>0.1</v>
      </c>
      <c r="Z528" s="7" t="str">
        <f>IF(INDEX(Map!$D$2:$D$86,MATCH(D528,Map!$A$2:$A$86,0),0)="","N/A",E528*INDEX(Map!$D$2:$D$86,MATCH(D528,Map!$A$2:$A$86,0),0))</f>
        <v>N/A</v>
      </c>
      <c r="AA528" t="str">
        <f>INDEX(Map!$E$2:$E$86,MATCH(D528,Map!$A$2:$A$86,0),0)</f>
        <v>SCCT</v>
      </c>
    </row>
    <row r="529" spans="1:27" x14ac:dyDescent="0.25">
      <c r="A529" s="1" t="s">
        <v>21</v>
      </c>
      <c r="B529" s="1" t="s">
        <v>113</v>
      </c>
      <c r="C529" s="1">
        <v>24</v>
      </c>
      <c r="D529" s="1" t="s">
        <v>46</v>
      </c>
      <c r="E529" s="1">
        <v>3.7</v>
      </c>
      <c r="F529" s="1">
        <v>0</v>
      </c>
      <c r="G529" s="1">
        <v>4.9000000000000004</v>
      </c>
      <c r="H529" s="1">
        <v>4</v>
      </c>
      <c r="I529" s="1">
        <v>49.9</v>
      </c>
      <c r="J529" s="1">
        <v>13524</v>
      </c>
      <c r="K529" s="1">
        <v>44</v>
      </c>
      <c r="L529" s="1">
        <v>271.8</v>
      </c>
      <c r="M529" s="1">
        <v>136</v>
      </c>
      <c r="N529" s="1">
        <v>0</v>
      </c>
      <c r="O529" s="1">
        <v>1</v>
      </c>
      <c r="P529" s="1">
        <v>0</v>
      </c>
      <c r="Q529" s="1">
        <v>0</v>
      </c>
      <c r="R529" s="1">
        <v>36.76</v>
      </c>
      <c r="S529" s="1">
        <v>37.03</v>
      </c>
      <c r="T529" s="1">
        <v>137</v>
      </c>
      <c r="U529" s="3" t="str">
        <f t="shared" si="8"/>
        <v>2017Plan</v>
      </c>
      <c r="V529" s="2">
        <f>DATE(A529,INDEX(Map!$H$1:$H$12,MATCH(B529,Map!$G$1:$G$12,0),0),1)</f>
        <v>42552</v>
      </c>
      <c r="W529" t="str">
        <f>IF(AND(V529&gt;=Map!$K$2,V529&lt;=Map!$L$2),"Base",IF(AND(V529&gt;=Map!$K$3,V529&lt;=Map!$L$3),"Fcst","N/A"))</f>
        <v>N/A</v>
      </c>
      <c r="X529" t="str">
        <f>INDEX(Map!$B$2:$B$86,MATCH(D529,Map!$A$2:$A$86,0),0)</f>
        <v>Brown 10</v>
      </c>
      <c r="Y529" s="7">
        <f>IF(INDEX(Map!$C$2:$C$86,MATCH(D529,Map!$A$2:$A$86,0),0)="","N/A",E529*INDEX(Map!$C$2:$C$86,MATCH(D529,Map!$A$2:$A$86,0),0))</f>
        <v>3.7</v>
      </c>
      <c r="Z529" s="7" t="str">
        <f>IF(INDEX(Map!$D$2:$D$86,MATCH(D529,Map!$A$2:$A$86,0),0)="","N/A",E529*INDEX(Map!$D$2:$D$86,MATCH(D529,Map!$A$2:$A$86,0),0))</f>
        <v>N/A</v>
      </c>
      <c r="AA529" t="str">
        <f>INDEX(Map!$E$2:$E$86,MATCH(D529,Map!$A$2:$A$86,0),0)</f>
        <v>SCCT</v>
      </c>
    </row>
    <row r="530" spans="1:27" x14ac:dyDescent="0.25">
      <c r="A530" s="1" t="s">
        <v>21</v>
      </c>
      <c r="B530" s="1" t="s">
        <v>113</v>
      </c>
      <c r="C530" s="1">
        <v>25</v>
      </c>
      <c r="D530" s="1" t="s">
        <v>47</v>
      </c>
      <c r="E530" s="1">
        <v>0.1</v>
      </c>
      <c r="F530" s="1">
        <v>0</v>
      </c>
      <c r="G530" s="1">
        <v>0.2</v>
      </c>
      <c r="H530" s="1">
        <v>4</v>
      </c>
      <c r="I530" s="1">
        <v>2.2000000000000002</v>
      </c>
      <c r="J530" s="1">
        <v>16329</v>
      </c>
      <c r="K530" s="1">
        <v>5</v>
      </c>
      <c r="L530" s="1">
        <v>271.8</v>
      </c>
      <c r="M530" s="1">
        <v>6</v>
      </c>
      <c r="N530" s="1">
        <v>0</v>
      </c>
      <c r="O530" s="1">
        <v>0</v>
      </c>
      <c r="P530" s="1">
        <v>0</v>
      </c>
      <c r="Q530" s="1">
        <v>0</v>
      </c>
      <c r="R530" s="1">
        <v>44.39</v>
      </c>
      <c r="S530" s="1">
        <v>44.39</v>
      </c>
      <c r="T530" s="1">
        <v>6</v>
      </c>
      <c r="U530" s="3" t="str">
        <f t="shared" si="8"/>
        <v>2017Plan</v>
      </c>
      <c r="V530" s="2">
        <f>DATE(A530,INDEX(Map!$H$1:$H$12,MATCH(B530,Map!$G$1:$G$12,0),0),1)</f>
        <v>42552</v>
      </c>
      <c r="W530" t="str">
        <f>IF(AND(V530&gt;=Map!$K$2,V530&lt;=Map!$L$2),"Base",IF(AND(V530&gt;=Map!$K$3,V530&lt;=Map!$L$3),"Fcst","N/A"))</f>
        <v>N/A</v>
      </c>
      <c r="X530" t="str">
        <f>INDEX(Map!$B$2:$B$86,MATCH(D530,Map!$A$2:$A$86,0),0)</f>
        <v>Brown 10</v>
      </c>
      <c r="Y530" s="7">
        <f>IF(INDEX(Map!$C$2:$C$86,MATCH(D530,Map!$A$2:$A$86,0),0)="","N/A",E530*INDEX(Map!$C$2:$C$86,MATCH(D530,Map!$A$2:$A$86,0),0))</f>
        <v>0.1</v>
      </c>
      <c r="Z530" s="7" t="str">
        <f>IF(INDEX(Map!$D$2:$D$86,MATCH(D530,Map!$A$2:$A$86,0),0)="","N/A",E530*INDEX(Map!$D$2:$D$86,MATCH(D530,Map!$A$2:$A$86,0),0))</f>
        <v>N/A</v>
      </c>
      <c r="AA530" t="str">
        <f>INDEX(Map!$E$2:$E$86,MATCH(D530,Map!$A$2:$A$86,0),0)</f>
        <v>SCCT</v>
      </c>
    </row>
    <row r="531" spans="1:27" x14ac:dyDescent="0.25">
      <c r="A531" s="1" t="s">
        <v>21</v>
      </c>
      <c r="B531" s="1" t="s">
        <v>113</v>
      </c>
      <c r="C531" s="1">
        <v>26</v>
      </c>
      <c r="D531" s="1" t="s">
        <v>48</v>
      </c>
      <c r="E531" s="1">
        <v>3.3</v>
      </c>
      <c r="F531" s="1">
        <v>0</v>
      </c>
      <c r="G531" s="1">
        <v>4.4000000000000004</v>
      </c>
      <c r="H531" s="1">
        <v>7</v>
      </c>
      <c r="I531" s="1">
        <v>46.9</v>
      </c>
      <c r="J531" s="1">
        <v>14128</v>
      </c>
      <c r="K531" s="1">
        <v>46</v>
      </c>
      <c r="L531" s="1">
        <v>271.8</v>
      </c>
      <c r="M531" s="1">
        <v>128</v>
      </c>
      <c r="N531" s="1">
        <v>1</v>
      </c>
      <c r="O531" s="1">
        <v>2</v>
      </c>
      <c r="P531" s="1">
        <v>0</v>
      </c>
      <c r="Q531" s="1">
        <v>0</v>
      </c>
      <c r="R531" s="1">
        <v>38.409999999999997</v>
      </c>
      <c r="S531" s="1">
        <v>38.909999999999997</v>
      </c>
      <c r="T531" s="1">
        <v>129</v>
      </c>
      <c r="U531" s="3" t="str">
        <f t="shared" si="8"/>
        <v>2017Plan</v>
      </c>
      <c r="V531" s="2">
        <f>DATE(A531,INDEX(Map!$H$1:$H$12,MATCH(B531,Map!$G$1:$G$12,0),0),1)</f>
        <v>42552</v>
      </c>
      <c r="W531" t="str">
        <f>IF(AND(V531&gt;=Map!$K$2,V531&lt;=Map!$L$2),"Base",IF(AND(V531&gt;=Map!$K$3,V531&lt;=Map!$L$3),"Fcst","N/A"))</f>
        <v>N/A</v>
      </c>
      <c r="X531" t="str">
        <f>INDEX(Map!$B$2:$B$86,MATCH(D531,Map!$A$2:$A$86,0),0)</f>
        <v>Brown 11</v>
      </c>
      <c r="Y531" s="7">
        <f>IF(INDEX(Map!$C$2:$C$86,MATCH(D531,Map!$A$2:$A$86,0),0)="","N/A",E531*INDEX(Map!$C$2:$C$86,MATCH(D531,Map!$A$2:$A$86,0),0))</f>
        <v>3.3</v>
      </c>
      <c r="Z531" s="7" t="str">
        <f>IF(INDEX(Map!$D$2:$D$86,MATCH(D531,Map!$A$2:$A$86,0),0)="","N/A",E531*INDEX(Map!$D$2:$D$86,MATCH(D531,Map!$A$2:$A$86,0),0))</f>
        <v>N/A</v>
      </c>
      <c r="AA531" t="str">
        <f>INDEX(Map!$E$2:$E$86,MATCH(D531,Map!$A$2:$A$86,0),0)</f>
        <v>SCCT</v>
      </c>
    </row>
    <row r="532" spans="1:27" x14ac:dyDescent="0.25">
      <c r="A532" s="1" t="s">
        <v>21</v>
      </c>
      <c r="B532" s="1" t="s">
        <v>113</v>
      </c>
      <c r="C532" s="1">
        <v>27</v>
      </c>
      <c r="D532" s="1" t="s">
        <v>49</v>
      </c>
      <c r="E532" s="1">
        <v>0.1</v>
      </c>
      <c r="F532" s="1">
        <v>0</v>
      </c>
      <c r="G532" s="1">
        <v>0.2</v>
      </c>
      <c r="H532" s="1">
        <v>4</v>
      </c>
      <c r="I532" s="1">
        <v>2.2000000000000002</v>
      </c>
      <c r="J532" s="1">
        <v>16329</v>
      </c>
      <c r="K532" s="1">
        <v>5</v>
      </c>
      <c r="L532" s="1">
        <v>271.8</v>
      </c>
      <c r="M532" s="1">
        <v>6</v>
      </c>
      <c r="N532" s="1">
        <v>0</v>
      </c>
      <c r="O532" s="1">
        <v>0</v>
      </c>
      <c r="P532" s="1">
        <v>0</v>
      </c>
      <c r="Q532" s="1">
        <v>0</v>
      </c>
      <c r="R532" s="1">
        <v>44.39</v>
      </c>
      <c r="S532" s="1">
        <v>44.39</v>
      </c>
      <c r="T532" s="1">
        <v>6</v>
      </c>
      <c r="U532" s="3" t="str">
        <f t="shared" si="8"/>
        <v>2017Plan</v>
      </c>
      <c r="V532" s="2">
        <f>DATE(A532,INDEX(Map!$H$1:$H$12,MATCH(B532,Map!$G$1:$G$12,0),0),1)</f>
        <v>42552</v>
      </c>
      <c r="W532" t="str">
        <f>IF(AND(V532&gt;=Map!$K$2,V532&lt;=Map!$L$2),"Base",IF(AND(V532&gt;=Map!$K$3,V532&lt;=Map!$L$3),"Fcst","N/A"))</f>
        <v>N/A</v>
      </c>
      <c r="X532" t="str">
        <f>INDEX(Map!$B$2:$B$86,MATCH(D532,Map!$A$2:$A$86,0),0)</f>
        <v>Brown 11</v>
      </c>
      <c r="Y532" s="7">
        <f>IF(INDEX(Map!$C$2:$C$86,MATCH(D532,Map!$A$2:$A$86,0),0)="","N/A",E532*INDEX(Map!$C$2:$C$86,MATCH(D532,Map!$A$2:$A$86,0),0))</f>
        <v>0.1</v>
      </c>
      <c r="Z532" s="7" t="str">
        <f>IF(INDEX(Map!$D$2:$D$86,MATCH(D532,Map!$A$2:$A$86,0),0)="","N/A",E532*INDEX(Map!$D$2:$D$86,MATCH(D532,Map!$A$2:$A$86,0),0))</f>
        <v>N/A</v>
      </c>
      <c r="AA532" t="str">
        <f>INDEX(Map!$E$2:$E$86,MATCH(D532,Map!$A$2:$A$86,0),0)</f>
        <v>SCCT</v>
      </c>
    </row>
    <row r="533" spans="1:27" x14ac:dyDescent="0.25">
      <c r="A533" s="1" t="s">
        <v>21</v>
      </c>
      <c r="B533" s="1" t="s">
        <v>113</v>
      </c>
      <c r="C533" s="1">
        <v>28</v>
      </c>
      <c r="D533" s="1" t="s">
        <v>50</v>
      </c>
      <c r="E533" s="1">
        <v>17.7</v>
      </c>
      <c r="F533" s="1">
        <v>0</v>
      </c>
      <c r="G533" s="1">
        <v>16.2</v>
      </c>
      <c r="H533" s="1">
        <v>19</v>
      </c>
      <c r="I533" s="1">
        <v>190.9</v>
      </c>
      <c r="J533" s="1">
        <v>10768</v>
      </c>
      <c r="K533" s="1">
        <v>126</v>
      </c>
      <c r="L533" s="1">
        <v>276.60000000000002</v>
      </c>
      <c r="M533" s="1">
        <v>528</v>
      </c>
      <c r="N533" s="1">
        <v>1</v>
      </c>
      <c r="O533" s="1">
        <v>2</v>
      </c>
      <c r="P533" s="1">
        <v>0</v>
      </c>
      <c r="Q533" s="1">
        <v>0</v>
      </c>
      <c r="R533" s="1">
        <v>29.78</v>
      </c>
      <c r="S533" s="1">
        <v>29.92</v>
      </c>
      <c r="T533" s="1">
        <v>530</v>
      </c>
      <c r="U533" s="3" t="str">
        <f t="shared" si="8"/>
        <v>2017Plan</v>
      </c>
      <c r="V533" s="2">
        <f>DATE(A533,INDEX(Map!$H$1:$H$12,MATCH(B533,Map!$G$1:$G$12,0),0),1)</f>
        <v>42552</v>
      </c>
      <c r="W533" t="str">
        <f>IF(AND(V533&gt;=Map!$K$2,V533&lt;=Map!$L$2),"Base",IF(AND(V533&gt;=Map!$K$3,V533&lt;=Map!$L$3),"Fcst","N/A"))</f>
        <v>N/A</v>
      </c>
      <c r="X533" t="str">
        <f>INDEX(Map!$B$2:$B$86,MATCH(D533,Map!$A$2:$A$86,0),0)</f>
        <v>Paddys Run 13</v>
      </c>
      <c r="Y533" s="7">
        <f>IF(INDEX(Map!$C$2:$C$86,MATCH(D533,Map!$A$2:$A$86,0),0)="","N/A",E533*INDEX(Map!$C$2:$C$86,MATCH(D533,Map!$A$2:$A$86,0),0))</f>
        <v>8.3189999999999991</v>
      </c>
      <c r="Z533" s="7">
        <f>IF(INDEX(Map!$D$2:$D$86,MATCH(D533,Map!$A$2:$A$86,0),0)="","N/A",E533*INDEX(Map!$D$2:$D$86,MATCH(D533,Map!$A$2:$A$86,0),0))</f>
        <v>9.3810000000000002</v>
      </c>
      <c r="AA533" t="str">
        <f>INDEX(Map!$E$2:$E$86,MATCH(D533,Map!$A$2:$A$86,0),0)</f>
        <v>SCCT</v>
      </c>
    </row>
    <row r="534" spans="1:27" x14ac:dyDescent="0.25">
      <c r="A534" s="1" t="s">
        <v>21</v>
      </c>
      <c r="B534" s="1" t="s">
        <v>113</v>
      </c>
      <c r="C534" s="1">
        <v>29</v>
      </c>
      <c r="D534" s="1" t="s">
        <v>51</v>
      </c>
      <c r="E534" s="1">
        <v>53.2</v>
      </c>
      <c r="F534" s="1">
        <v>0</v>
      </c>
      <c r="G534" s="1">
        <v>44.9</v>
      </c>
      <c r="H534" s="1">
        <v>23</v>
      </c>
      <c r="I534" s="1">
        <v>573.70000000000005</v>
      </c>
      <c r="J534" s="1">
        <v>10791</v>
      </c>
      <c r="K534" s="1">
        <v>337</v>
      </c>
      <c r="L534" s="1">
        <v>271.8</v>
      </c>
      <c r="M534" s="1">
        <v>1560</v>
      </c>
      <c r="N534" s="1">
        <v>1</v>
      </c>
      <c r="O534" s="1">
        <v>3</v>
      </c>
      <c r="P534" s="1">
        <v>0</v>
      </c>
      <c r="Q534" s="1">
        <v>0</v>
      </c>
      <c r="R534" s="1">
        <v>29.33</v>
      </c>
      <c r="S534" s="1">
        <v>29.39</v>
      </c>
      <c r="T534" s="1">
        <v>1562</v>
      </c>
      <c r="U534" s="3" t="str">
        <f t="shared" si="8"/>
        <v>2017Plan</v>
      </c>
      <c r="V534" s="2">
        <f>DATE(A534,INDEX(Map!$H$1:$H$12,MATCH(B534,Map!$G$1:$G$12,0),0),1)</f>
        <v>42552</v>
      </c>
      <c r="W534" t="str">
        <f>IF(AND(V534&gt;=Map!$K$2,V534&lt;=Map!$L$2),"Base",IF(AND(V534&gt;=Map!$K$3,V534&lt;=Map!$L$3),"Fcst","N/A"))</f>
        <v>N/A</v>
      </c>
      <c r="X534" t="str">
        <f>INDEX(Map!$B$2:$B$86,MATCH(D534,Map!$A$2:$A$86,0),0)</f>
        <v>Trimble Co 05</v>
      </c>
      <c r="Y534" s="7">
        <f>IF(INDEX(Map!$C$2:$C$86,MATCH(D534,Map!$A$2:$A$86,0),0)="","N/A",E534*INDEX(Map!$C$2:$C$86,MATCH(D534,Map!$A$2:$A$86,0),0))</f>
        <v>37.771999999999998</v>
      </c>
      <c r="Z534" s="7">
        <f>IF(INDEX(Map!$D$2:$D$86,MATCH(D534,Map!$A$2:$A$86,0),0)="","N/A",E534*INDEX(Map!$D$2:$D$86,MATCH(D534,Map!$A$2:$A$86,0),0))</f>
        <v>15.427999999999999</v>
      </c>
      <c r="AA534" t="str">
        <f>INDEX(Map!$E$2:$E$86,MATCH(D534,Map!$A$2:$A$86,0),0)</f>
        <v>SCCT</v>
      </c>
    </row>
    <row r="535" spans="1:27" x14ac:dyDescent="0.25">
      <c r="A535" s="1" t="s">
        <v>21</v>
      </c>
      <c r="B535" s="1" t="s">
        <v>113</v>
      </c>
      <c r="C535" s="1">
        <v>30</v>
      </c>
      <c r="D535" s="1" t="s">
        <v>52</v>
      </c>
      <c r="E535" s="1">
        <v>43.4</v>
      </c>
      <c r="F535" s="1">
        <v>0</v>
      </c>
      <c r="G535" s="1">
        <v>36.700000000000003</v>
      </c>
      <c r="H535" s="1">
        <v>24</v>
      </c>
      <c r="I535" s="1">
        <v>468.3</v>
      </c>
      <c r="J535" s="1">
        <v>10782</v>
      </c>
      <c r="K535" s="1">
        <v>274</v>
      </c>
      <c r="L535" s="1">
        <v>271.8</v>
      </c>
      <c r="M535" s="1">
        <v>1273</v>
      </c>
      <c r="N535" s="1">
        <v>1</v>
      </c>
      <c r="O535" s="1">
        <v>3</v>
      </c>
      <c r="P535" s="1">
        <v>0</v>
      </c>
      <c r="Q535" s="1">
        <v>0</v>
      </c>
      <c r="R535" s="1">
        <v>29.31</v>
      </c>
      <c r="S535" s="1">
        <v>29.38</v>
      </c>
      <c r="T535" s="1">
        <v>1276</v>
      </c>
      <c r="U535" s="3" t="str">
        <f t="shared" si="8"/>
        <v>2017Plan</v>
      </c>
      <c r="V535" s="2">
        <f>DATE(A535,INDEX(Map!$H$1:$H$12,MATCH(B535,Map!$G$1:$G$12,0),0),1)</f>
        <v>42552</v>
      </c>
      <c r="W535" t="str">
        <f>IF(AND(V535&gt;=Map!$K$2,V535&lt;=Map!$L$2),"Base",IF(AND(V535&gt;=Map!$K$3,V535&lt;=Map!$L$3),"Fcst","N/A"))</f>
        <v>N/A</v>
      </c>
      <c r="X535" t="str">
        <f>INDEX(Map!$B$2:$B$86,MATCH(D535,Map!$A$2:$A$86,0),0)</f>
        <v>Trimble Co 06</v>
      </c>
      <c r="Y535" s="7">
        <f>IF(INDEX(Map!$C$2:$C$86,MATCH(D535,Map!$A$2:$A$86,0),0)="","N/A",E535*INDEX(Map!$C$2:$C$86,MATCH(D535,Map!$A$2:$A$86,0),0))</f>
        <v>30.813999999999997</v>
      </c>
      <c r="Z535" s="7">
        <f>IF(INDEX(Map!$D$2:$D$86,MATCH(D535,Map!$A$2:$A$86,0),0)="","N/A",E535*INDEX(Map!$D$2:$D$86,MATCH(D535,Map!$A$2:$A$86,0),0))</f>
        <v>12.585999999999999</v>
      </c>
      <c r="AA535" t="str">
        <f>INDEX(Map!$E$2:$E$86,MATCH(D535,Map!$A$2:$A$86,0),0)</f>
        <v>SCCT</v>
      </c>
    </row>
    <row r="536" spans="1:27" x14ac:dyDescent="0.25">
      <c r="A536" s="1" t="s">
        <v>21</v>
      </c>
      <c r="B536" s="1" t="s">
        <v>113</v>
      </c>
      <c r="C536" s="1">
        <v>31</v>
      </c>
      <c r="D536" s="1" t="s">
        <v>53</v>
      </c>
      <c r="E536" s="1">
        <v>43.1</v>
      </c>
      <c r="F536" s="1">
        <v>0</v>
      </c>
      <c r="G536" s="1">
        <v>36.4</v>
      </c>
      <c r="H536" s="1">
        <v>21</v>
      </c>
      <c r="I536" s="1">
        <v>465</v>
      </c>
      <c r="J536" s="1">
        <v>10790</v>
      </c>
      <c r="K536" s="1">
        <v>273</v>
      </c>
      <c r="L536" s="1">
        <v>271.8</v>
      </c>
      <c r="M536" s="1">
        <v>1264</v>
      </c>
      <c r="N536" s="1">
        <v>1</v>
      </c>
      <c r="O536" s="1">
        <v>3</v>
      </c>
      <c r="P536" s="1">
        <v>0</v>
      </c>
      <c r="Q536" s="1">
        <v>0</v>
      </c>
      <c r="R536" s="1">
        <v>29.33</v>
      </c>
      <c r="S536" s="1">
        <v>29.39</v>
      </c>
      <c r="T536" s="1">
        <v>1266</v>
      </c>
      <c r="U536" s="3" t="str">
        <f t="shared" si="8"/>
        <v>2017Plan</v>
      </c>
      <c r="V536" s="2">
        <f>DATE(A536,INDEX(Map!$H$1:$H$12,MATCH(B536,Map!$G$1:$G$12,0),0),1)</f>
        <v>42552</v>
      </c>
      <c r="W536" t="str">
        <f>IF(AND(V536&gt;=Map!$K$2,V536&lt;=Map!$L$2),"Base",IF(AND(V536&gt;=Map!$K$3,V536&lt;=Map!$L$3),"Fcst","N/A"))</f>
        <v>N/A</v>
      </c>
      <c r="X536" t="str">
        <f>INDEX(Map!$B$2:$B$86,MATCH(D536,Map!$A$2:$A$86,0),0)</f>
        <v>Trimble Co 07</v>
      </c>
      <c r="Y536" s="7">
        <f>IF(INDEX(Map!$C$2:$C$86,MATCH(D536,Map!$A$2:$A$86,0),0)="","N/A",E536*INDEX(Map!$C$2:$C$86,MATCH(D536,Map!$A$2:$A$86,0),0))</f>
        <v>27.153000000000002</v>
      </c>
      <c r="Z536" s="7">
        <f>IF(INDEX(Map!$D$2:$D$86,MATCH(D536,Map!$A$2:$A$86,0),0)="","N/A",E536*INDEX(Map!$D$2:$D$86,MATCH(D536,Map!$A$2:$A$86,0),0))</f>
        <v>15.947000000000001</v>
      </c>
      <c r="AA536" t="str">
        <f>INDEX(Map!$E$2:$E$86,MATCH(D536,Map!$A$2:$A$86,0),0)</f>
        <v>SCCT</v>
      </c>
    </row>
    <row r="537" spans="1:27" x14ac:dyDescent="0.25">
      <c r="A537" s="1" t="s">
        <v>21</v>
      </c>
      <c r="B537" s="1" t="s">
        <v>113</v>
      </c>
      <c r="C537" s="1">
        <v>32</v>
      </c>
      <c r="D537" s="1" t="s">
        <v>54</v>
      </c>
      <c r="E537" s="1">
        <v>15.1</v>
      </c>
      <c r="F537" s="1">
        <v>0</v>
      </c>
      <c r="G537" s="1">
        <v>12.8</v>
      </c>
      <c r="H537" s="1">
        <v>15</v>
      </c>
      <c r="I537" s="1">
        <v>162.6</v>
      </c>
      <c r="J537" s="1">
        <v>10779</v>
      </c>
      <c r="K537" s="1">
        <v>95</v>
      </c>
      <c r="L537" s="1">
        <v>271.8</v>
      </c>
      <c r="M537" s="1">
        <v>442</v>
      </c>
      <c r="N537" s="1">
        <v>1</v>
      </c>
      <c r="O537" s="1">
        <v>2</v>
      </c>
      <c r="P537" s="1">
        <v>0</v>
      </c>
      <c r="Q537" s="1">
        <v>0</v>
      </c>
      <c r="R537" s="1">
        <v>29.3</v>
      </c>
      <c r="S537" s="1">
        <v>29.42</v>
      </c>
      <c r="T537" s="1">
        <v>444</v>
      </c>
      <c r="U537" s="3" t="str">
        <f t="shared" si="8"/>
        <v>2017Plan</v>
      </c>
      <c r="V537" s="2">
        <f>DATE(A537,INDEX(Map!$H$1:$H$12,MATCH(B537,Map!$G$1:$G$12,0),0),1)</f>
        <v>42552</v>
      </c>
      <c r="W537" t="str">
        <f>IF(AND(V537&gt;=Map!$K$2,V537&lt;=Map!$L$2),"Base",IF(AND(V537&gt;=Map!$K$3,V537&lt;=Map!$L$3),"Fcst","N/A"))</f>
        <v>N/A</v>
      </c>
      <c r="X537" t="str">
        <f>INDEX(Map!$B$2:$B$86,MATCH(D537,Map!$A$2:$A$86,0),0)</f>
        <v>Trimble Co 08</v>
      </c>
      <c r="Y537" s="7">
        <f>IF(INDEX(Map!$C$2:$C$86,MATCH(D537,Map!$A$2:$A$86,0),0)="","N/A",E537*INDEX(Map!$C$2:$C$86,MATCH(D537,Map!$A$2:$A$86,0),0))</f>
        <v>9.5129999999999999</v>
      </c>
      <c r="Z537" s="7">
        <f>IF(INDEX(Map!$D$2:$D$86,MATCH(D537,Map!$A$2:$A$86,0),0)="","N/A",E537*INDEX(Map!$D$2:$D$86,MATCH(D537,Map!$A$2:$A$86,0),0))</f>
        <v>5.5869999999999997</v>
      </c>
      <c r="AA537" t="str">
        <f>INDEX(Map!$E$2:$E$86,MATCH(D537,Map!$A$2:$A$86,0),0)</f>
        <v>SCCT</v>
      </c>
    </row>
    <row r="538" spans="1:27" x14ac:dyDescent="0.25">
      <c r="A538" s="1" t="s">
        <v>21</v>
      </c>
      <c r="B538" s="1" t="s">
        <v>113</v>
      </c>
      <c r="C538" s="1">
        <v>33</v>
      </c>
      <c r="D538" s="1" t="s">
        <v>55</v>
      </c>
      <c r="E538" s="1">
        <v>35.799999999999997</v>
      </c>
      <c r="F538" s="1">
        <v>0</v>
      </c>
      <c r="G538" s="1">
        <v>30.3</v>
      </c>
      <c r="H538" s="1">
        <v>18</v>
      </c>
      <c r="I538" s="1">
        <v>386.4</v>
      </c>
      <c r="J538" s="1">
        <v>10791</v>
      </c>
      <c r="K538" s="1">
        <v>227</v>
      </c>
      <c r="L538" s="1">
        <v>271.8</v>
      </c>
      <c r="M538" s="1">
        <v>1050</v>
      </c>
      <c r="N538" s="1">
        <v>1</v>
      </c>
      <c r="O538" s="1">
        <v>2</v>
      </c>
      <c r="P538" s="1">
        <v>0</v>
      </c>
      <c r="Q538" s="1">
        <v>0</v>
      </c>
      <c r="R538" s="1">
        <v>29.34</v>
      </c>
      <c r="S538" s="1">
        <v>29.4</v>
      </c>
      <c r="T538" s="1">
        <v>1052</v>
      </c>
      <c r="U538" s="3" t="str">
        <f t="shared" si="8"/>
        <v>2017Plan</v>
      </c>
      <c r="V538" s="2">
        <f>DATE(A538,INDEX(Map!$H$1:$H$12,MATCH(B538,Map!$G$1:$G$12,0),0),1)</f>
        <v>42552</v>
      </c>
      <c r="W538" t="str">
        <f>IF(AND(V538&gt;=Map!$K$2,V538&lt;=Map!$L$2),"Base",IF(AND(V538&gt;=Map!$K$3,V538&lt;=Map!$L$3),"Fcst","N/A"))</f>
        <v>N/A</v>
      </c>
      <c r="X538" t="str">
        <f>INDEX(Map!$B$2:$B$86,MATCH(D538,Map!$A$2:$A$86,0),0)</f>
        <v>Trimble Co 09</v>
      </c>
      <c r="Y538" s="7">
        <f>IF(INDEX(Map!$C$2:$C$86,MATCH(D538,Map!$A$2:$A$86,0),0)="","N/A",E538*INDEX(Map!$C$2:$C$86,MATCH(D538,Map!$A$2:$A$86,0),0))</f>
        <v>22.553999999999998</v>
      </c>
      <c r="Z538" s="7">
        <f>IF(INDEX(Map!$D$2:$D$86,MATCH(D538,Map!$A$2:$A$86,0),0)="","N/A",E538*INDEX(Map!$D$2:$D$86,MATCH(D538,Map!$A$2:$A$86,0),0))</f>
        <v>13.245999999999999</v>
      </c>
      <c r="AA538" t="str">
        <f>INDEX(Map!$E$2:$E$86,MATCH(D538,Map!$A$2:$A$86,0),0)</f>
        <v>SCCT</v>
      </c>
    </row>
    <row r="539" spans="1:27" x14ac:dyDescent="0.25">
      <c r="A539" s="1" t="s">
        <v>21</v>
      </c>
      <c r="B539" s="1" t="s">
        <v>113</v>
      </c>
      <c r="C539" s="1">
        <v>34</v>
      </c>
      <c r="D539" s="1" t="s">
        <v>56</v>
      </c>
      <c r="E539" s="1">
        <v>11.9</v>
      </c>
      <c r="F539" s="1">
        <v>0</v>
      </c>
      <c r="G539" s="1">
        <v>10.1</v>
      </c>
      <c r="H539" s="1">
        <v>12</v>
      </c>
      <c r="I539" s="1">
        <v>128.5</v>
      </c>
      <c r="J539" s="1">
        <v>10776</v>
      </c>
      <c r="K539" s="1">
        <v>75</v>
      </c>
      <c r="L539" s="1">
        <v>271.8</v>
      </c>
      <c r="M539" s="1">
        <v>349</v>
      </c>
      <c r="N539" s="1">
        <v>1</v>
      </c>
      <c r="O539" s="1">
        <v>1</v>
      </c>
      <c r="P539" s="1">
        <v>0</v>
      </c>
      <c r="Q539" s="1">
        <v>0</v>
      </c>
      <c r="R539" s="1">
        <v>29.29</v>
      </c>
      <c r="S539" s="1">
        <v>29.41</v>
      </c>
      <c r="T539" s="1">
        <v>351</v>
      </c>
      <c r="U539" s="3" t="str">
        <f t="shared" si="8"/>
        <v>2017Plan</v>
      </c>
      <c r="V539" s="2">
        <f>DATE(A539,INDEX(Map!$H$1:$H$12,MATCH(B539,Map!$G$1:$G$12,0),0),1)</f>
        <v>42552</v>
      </c>
      <c r="W539" t="str">
        <f>IF(AND(V539&gt;=Map!$K$2,V539&lt;=Map!$L$2),"Base",IF(AND(V539&gt;=Map!$K$3,V539&lt;=Map!$L$3),"Fcst","N/A"))</f>
        <v>N/A</v>
      </c>
      <c r="X539" t="str">
        <f>INDEX(Map!$B$2:$B$86,MATCH(D539,Map!$A$2:$A$86,0),0)</f>
        <v>Trimble Co 10</v>
      </c>
      <c r="Y539" s="7">
        <f>IF(INDEX(Map!$C$2:$C$86,MATCH(D539,Map!$A$2:$A$86,0),0)="","N/A",E539*INDEX(Map!$C$2:$C$86,MATCH(D539,Map!$A$2:$A$86,0),0))</f>
        <v>7.4969999999999999</v>
      </c>
      <c r="Z539" s="7">
        <f>IF(INDEX(Map!$D$2:$D$86,MATCH(D539,Map!$A$2:$A$86,0),0)="","N/A",E539*INDEX(Map!$D$2:$D$86,MATCH(D539,Map!$A$2:$A$86,0),0))</f>
        <v>4.4030000000000005</v>
      </c>
      <c r="AA539" t="str">
        <f>INDEX(Map!$E$2:$E$86,MATCH(D539,Map!$A$2:$A$86,0),0)</f>
        <v>SCCT</v>
      </c>
    </row>
    <row r="540" spans="1:27" x14ac:dyDescent="0.25">
      <c r="A540" s="1" t="s">
        <v>21</v>
      </c>
      <c r="B540" s="1" t="s">
        <v>113</v>
      </c>
      <c r="C540" s="1">
        <v>35</v>
      </c>
      <c r="D540" s="1" t="s">
        <v>57</v>
      </c>
      <c r="E540" s="1">
        <v>0.1</v>
      </c>
      <c r="F540" s="1">
        <v>0</v>
      </c>
      <c r="G540" s="1">
        <v>0.8</v>
      </c>
      <c r="H540" s="1">
        <v>3</v>
      </c>
      <c r="I540" s="1">
        <v>1.4</v>
      </c>
      <c r="J540" s="1">
        <v>16117</v>
      </c>
      <c r="K540" s="1">
        <v>6</v>
      </c>
      <c r="L540" s="1">
        <v>270.3</v>
      </c>
      <c r="M540" s="1">
        <v>4</v>
      </c>
      <c r="N540" s="1">
        <v>0</v>
      </c>
      <c r="O540" s="1">
        <v>0</v>
      </c>
      <c r="P540" s="1">
        <v>0</v>
      </c>
      <c r="Q540" s="1">
        <v>0</v>
      </c>
      <c r="R540" s="1">
        <v>43.57</v>
      </c>
      <c r="S540" s="1">
        <v>43.57</v>
      </c>
      <c r="T540" s="1">
        <v>4</v>
      </c>
      <c r="U540" s="3" t="str">
        <f t="shared" si="8"/>
        <v>2017Plan</v>
      </c>
      <c r="V540" s="2">
        <f>DATE(A540,INDEX(Map!$H$1:$H$12,MATCH(B540,Map!$G$1:$G$12,0),0),1)</f>
        <v>42552</v>
      </c>
      <c r="W540" t="str">
        <f>IF(AND(V540&gt;=Map!$K$2,V540&lt;=Map!$L$2),"Base",IF(AND(V540&gt;=Map!$K$3,V540&lt;=Map!$L$3),"Fcst","N/A"))</f>
        <v>N/A</v>
      </c>
      <c r="X540" t="str">
        <f>INDEX(Map!$B$2:$B$86,MATCH(D540,Map!$A$2:$A$86,0),0)</f>
        <v>Cane Run 11</v>
      </c>
      <c r="Y540" s="7" t="str">
        <f>IF(INDEX(Map!$C$2:$C$86,MATCH(D540,Map!$A$2:$A$86,0),0)="","N/A",E540*INDEX(Map!$C$2:$C$86,MATCH(D540,Map!$A$2:$A$86,0),0))</f>
        <v>N/A</v>
      </c>
      <c r="Z540" s="7">
        <f>IF(INDEX(Map!$D$2:$D$86,MATCH(D540,Map!$A$2:$A$86,0),0)="","N/A",E540*INDEX(Map!$D$2:$D$86,MATCH(D540,Map!$A$2:$A$86,0),0))</f>
        <v>0.1</v>
      </c>
      <c r="AA540" t="str">
        <f>INDEX(Map!$E$2:$E$86,MATCH(D540,Map!$A$2:$A$86,0),0)</f>
        <v>SCCT</v>
      </c>
    </row>
    <row r="541" spans="1:27" x14ac:dyDescent="0.25">
      <c r="A541" s="1" t="s">
        <v>21</v>
      </c>
      <c r="B541" s="1" t="s">
        <v>113</v>
      </c>
      <c r="C541" s="1">
        <v>36</v>
      </c>
      <c r="D541" s="1" t="s">
        <v>58</v>
      </c>
      <c r="E541" s="1">
        <v>0.1</v>
      </c>
      <c r="F541" s="1">
        <v>0</v>
      </c>
      <c r="G541" s="1">
        <v>0.3</v>
      </c>
      <c r="H541" s="1">
        <v>1</v>
      </c>
      <c r="I541" s="1">
        <v>1.1000000000000001</v>
      </c>
      <c r="J541" s="1">
        <v>18000</v>
      </c>
      <c r="K541" s="1">
        <v>5</v>
      </c>
      <c r="L541" s="1">
        <v>861.8</v>
      </c>
      <c r="M541" s="1">
        <v>9</v>
      </c>
      <c r="N541" s="1">
        <v>0</v>
      </c>
      <c r="O541" s="1">
        <v>1</v>
      </c>
      <c r="P541" s="1">
        <v>0</v>
      </c>
      <c r="Q541" s="1">
        <v>0</v>
      </c>
      <c r="R541" s="1">
        <v>155.13</v>
      </c>
      <c r="S541" s="1">
        <v>179.96</v>
      </c>
      <c r="T541" s="1">
        <v>11</v>
      </c>
      <c r="U541" s="3" t="str">
        <f t="shared" si="8"/>
        <v>2017Plan</v>
      </c>
      <c r="V541" s="2">
        <f>DATE(A541,INDEX(Map!$H$1:$H$12,MATCH(B541,Map!$G$1:$G$12,0),0),1)</f>
        <v>42552</v>
      </c>
      <c r="W541" t="str">
        <f>IF(AND(V541&gt;=Map!$K$2,V541&lt;=Map!$L$2),"Base",IF(AND(V541&gt;=Map!$K$3,V541&lt;=Map!$L$3),"Fcst","N/A"))</f>
        <v>N/A</v>
      </c>
      <c r="X541" t="str">
        <f>INDEX(Map!$B$2:$B$86,MATCH(D541,Map!$A$2:$A$86,0),0)</f>
        <v>Haefling</v>
      </c>
      <c r="Y541" s="7">
        <f>IF(INDEX(Map!$C$2:$C$86,MATCH(D541,Map!$A$2:$A$86,0),0)="","N/A",E541*INDEX(Map!$C$2:$C$86,MATCH(D541,Map!$A$2:$A$86,0),0))</f>
        <v>0.1</v>
      </c>
      <c r="Z541" s="7" t="str">
        <f>IF(INDEX(Map!$D$2:$D$86,MATCH(D541,Map!$A$2:$A$86,0),0)="","N/A",E541*INDEX(Map!$D$2:$D$86,MATCH(D541,Map!$A$2:$A$86,0),0))</f>
        <v>N/A</v>
      </c>
      <c r="AA541" t="str">
        <f>INDEX(Map!$E$2:$E$86,MATCH(D541,Map!$A$2:$A$86,0),0)</f>
        <v>SCCT</v>
      </c>
    </row>
    <row r="542" spans="1:27" x14ac:dyDescent="0.25">
      <c r="A542" s="1" t="s">
        <v>21</v>
      </c>
      <c r="B542" s="1" t="s">
        <v>113</v>
      </c>
      <c r="C542" s="1">
        <v>37</v>
      </c>
      <c r="D542" s="1" t="s">
        <v>59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3" t="str">
        <f t="shared" si="8"/>
        <v>2017Plan</v>
      </c>
      <c r="V542" s="2">
        <f>DATE(A542,INDEX(Map!$H$1:$H$12,MATCH(B542,Map!$G$1:$G$12,0),0),1)</f>
        <v>42552</v>
      </c>
      <c r="W542" t="str">
        <f>IF(AND(V542&gt;=Map!$K$2,V542&lt;=Map!$L$2),"Base",IF(AND(V542&gt;=Map!$K$3,V542&lt;=Map!$L$3),"Fcst","N/A"))</f>
        <v>N/A</v>
      </c>
      <c r="X542" t="str">
        <f>INDEX(Map!$B$2:$B$86,MATCH(D542,Map!$A$2:$A$86,0),0)</f>
        <v>Paddys Run 11</v>
      </c>
      <c r="Y542" s="7" t="str">
        <f>IF(INDEX(Map!$C$2:$C$86,MATCH(D542,Map!$A$2:$A$86,0),0)="","N/A",E542*INDEX(Map!$C$2:$C$86,MATCH(D542,Map!$A$2:$A$86,0),0))</f>
        <v>N/A</v>
      </c>
      <c r="Z542" s="7">
        <f>IF(INDEX(Map!$D$2:$D$86,MATCH(D542,Map!$A$2:$A$86,0),0)="","N/A",E542*INDEX(Map!$D$2:$D$86,MATCH(D542,Map!$A$2:$A$86,0),0))</f>
        <v>0</v>
      </c>
      <c r="AA542" t="str">
        <f>INDEX(Map!$E$2:$E$86,MATCH(D542,Map!$A$2:$A$86,0),0)</f>
        <v>SCCT</v>
      </c>
    </row>
    <row r="543" spans="1:27" x14ac:dyDescent="0.25">
      <c r="A543" s="1" t="s">
        <v>21</v>
      </c>
      <c r="B543" s="1" t="s">
        <v>113</v>
      </c>
      <c r="C543" s="1">
        <v>38</v>
      </c>
      <c r="D543" s="1" t="s">
        <v>60</v>
      </c>
      <c r="E543" s="1">
        <v>0.1</v>
      </c>
      <c r="F543" s="1">
        <v>0</v>
      </c>
      <c r="G543" s="1">
        <v>0.7</v>
      </c>
      <c r="H543" s="1">
        <v>1</v>
      </c>
      <c r="I543" s="1">
        <v>2</v>
      </c>
      <c r="J543" s="1">
        <v>17005</v>
      </c>
      <c r="K543" s="1">
        <v>5</v>
      </c>
      <c r="L543" s="1">
        <v>276.60000000000002</v>
      </c>
      <c r="M543" s="1">
        <v>5</v>
      </c>
      <c r="N543" s="1">
        <v>0</v>
      </c>
      <c r="O543" s="1">
        <v>0</v>
      </c>
      <c r="P543" s="1">
        <v>0</v>
      </c>
      <c r="Q543" s="1">
        <v>0</v>
      </c>
      <c r="R543" s="1">
        <v>47.03</v>
      </c>
      <c r="S543" s="1">
        <v>47.03</v>
      </c>
      <c r="T543" s="1">
        <v>5</v>
      </c>
      <c r="U543" s="3" t="str">
        <f t="shared" si="8"/>
        <v>2017Plan</v>
      </c>
      <c r="V543" s="2">
        <f>DATE(A543,INDEX(Map!$H$1:$H$12,MATCH(B543,Map!$G$1:$G$12,0),0),1)</f>
        <v>42552</v>
      </c>
      <c r="W543" t="str">
        <f>IF(AND(V543&gt;=Map!$K$2,V543&lt;=Map!$L$2),"Base",IF(AND(V543&gt;=Map!$K$3,V543&lt;=Map!$L$3),"Fcst","N/A"))</f>
        <v>N/A</v>
      </c>
      <c r="X543" t="str">
        <f>INDEX(Map!$B$2:$B$86,MATCH(D543,Map!$A$2:$A$86,0),0)</f>
        <v>Paddys Run 12</v>
      </c>
      <c r="Y543" s="7" t="str">
        <f>IF(INDEX(Map!$C$2:$C$86,MATCH(D543,Map!$A$2:$A$86,0),0)="","N/A",E543*INDEX(Map!$C$2:$C$86,MATCH(D543,Map!$A$2:$A$86,0),0))</f>
        <v>N/A</v>
      </c>
      <c r="Z543" s="7">
        <f>IF(INDEX(Map!$D$2:$D$86,MATCH(D543,Map!$A$2:$A$86,0),0)="","N/A",E543*INDEX(Map!$D$2:$D$86,MATCH(D543,Map!$A$2:$A$86,0),0))</f>
        <v>0.1</v>
      </c>
      <c r="AA543" t="str">
        <f>INDEX(Map!$E$2:$E$86,MATCH(D543,Map!$A$2:$A$86,0),0)</f>
        <v>SCCT</v>
      </c>
    </row>
    <row r="544" spans="1:27" x14ac:dyDescent="0.25">
      <c r="A544" s="1" t="s">
        <v>21</v>
      </c>
      <c r="B544" s="1" t="s">
        <v>113</v>
      </c>
      <c r="C544" s="1">
        <v>39</v>
      </c>
      <c r="D544" s="1" t="s">
        <v>61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3" t="str">
        <f t="shared" si="8"/>
        <v>2017Plan</v>
      </c>
      <c r="V544" s="2">
        <f>DATE(A544,INDEX(Map!$H$1:$H$12,MATCH(B544,Map!$G$1:$G$12,0),0),1)</f>
        <v>42552</v>
      </c>
      <c r="W544" t="str">
        <f>IF(AND(V544&gt;=Map!$K$2,V544&lt;=Map!$L$2),"Base",IF(AND(V544&gt;=Map!$K$3,V544&lt;=Map!$L$3),"Fcst","N/A"))</f>
        <v>N/A</v>
      </c>
      <c r="X544" t="str">
        <f>INDEX(Map!$B$2:$B$86,MATCH(D544,Map!$A$2:$A$86,0),0)</f>
        <v>Zorn 1</v>
      </c>
      <c r="Y544" s="7" t="str">
        <f>IF(INDEX(Map!$C$2:$C$86,MATCH(D544,Map!$A$2:$A$86,0),0)="","N/A",E544*INDEX(Map!$C$2:$C$86,MATCH(D544,Map!$A$2:$A$86,0),0))</f>
        <v>N/A</v>
      </c>
      <c r="Z544" s="7">
        <f>IF(INDEX(Map!$D$2:$D$86,MATCH(D544,Map!$A$2:$A$86,0),0)="","N/A",E544*INDEX(Map!$D$2:$D$86,MATCH(D544,Map!$A$2:$A$86,0),0))</f>
        <v>0</v>
      </c>
      <c r="AA544" t="str">
        <f>INDEX(Map!$E$2:$E$86,MATCH(D544,Map!$A$2:$A$86,0),0)</f>
        <v>SCCT</v>
      </c>
    </row>
    <row r="545" spans="1:27" x14ac:dyDescent="0.25">
      <c r="A545" s="1" t="s">
        <v>21</v>
      </c>
      <c r="B545" s="1" t="s">
        <v>113</v>
      </c>
      <c r="C545" s="1">
        <v>40</v>
      </c>
      <c r="D545" s="1" t="s">
        <v>62</v>
      </c>
      <c r="E545" s="1">
        <v>2.9</v>
      </c>
      <c r="F545" s="1">
        <v>0</v>
      </c>
      <c r="G545" s="1">
        <v>12.3</v>
      </c>
      <c r="H545" s="1">
        <v>23</v>
      </c>
      <c r="I545" s="1" t="s">
        <v>63</v>
      </c>
      <c r="J545" s="1" t="s">
        <v>63</v>
      </c>
      <c r="K545" s="1">
        <v>98</v>
      </c>
      <c r="L545" s="1">
        <v>0</v>
      </c>
      <c r="M545" s="1">
        <v>0</v>
      </c>
      <c r="N545" s="1" t="s">
        <v>63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3" t="str">
        <f t="shared" si="8"/>
        <v>2017Plan</v>
      </c>
      <c r="V545" s="2">
        <f>DATE(A545,INDEX(Map!$H$1:$H$12,MATCH(B545,Map!$G$1:$G$12,0),0),1)</f>
        <v>42552</v>
      </c>
      <c r="W545" t="str">
        <f>IF(AND(V545&gt;=Map!$K$2,V545&lt;=Map!$L$2),"Base",IF(AND(V545&gt;=Map!$K$3,V545&lt;=Map!$L$3),"Fcst","N/A"))</f>
        <v>N/A</v>
      </c>
      <c r="X545" t="str">
        <f>INDEX(Map!$B$2:$B$86,MATCH(D545,Map!$A$2:$A$86,0),0)</f>
        <v>Dix Dam</v>
      </c>
      <c r="Y545" s="7">
        <f>IF(INDEX(Map!$C$2:$C$86,MATCH(D545,Map!$A$2:$A$86,0),0)="","N/A",E545*INDEX(Map!$C$2:$C$86,MATCH(D545,Map!$A$2:$A$86,0),0))</f>
        <v>2.9</v>
      </c>
      <c r="Z545" s="7" t="str">
        <f>IF(INDEX(Map!$D$2:$D$86,MATCH(D545,Map!$A$2:$A$86,0),0)="","N/A",E545*INDEX(Map!$D$2:$D$86,MATCH(D545,Map!$A$2:$A$86,0),0))</f>
        <v>N/A</v>
      </c>
      <c r="AA545" t="str">
        <f>INDEX(Map!$E$2:$E$86,MATCH(D545,Map!$A$2:$A$86,0),0)</f>
        <v>Hydro</v>
      </c>
    </row>
    <row r="546" spans="1:27" x14ac:dyDescent="0.25">
      <c r="A546" s="1" t="s">
        <v>21</v>
      </c>
      <c r="B546" s="1" t="s">
        <v>113</v>
      </c>
      <c r="C546" s="1">
        <v>41</v>
      </c>
      <c r="D546" s="1" t="s">
        <v>64</v>
      </c>
      <c r="E546" s="1">
        <v>26.6</v>
      </c>
      <c r="F546" s="1">
        <v>0</v>
      </c>
      <c r="G546" s="1">
        <v>100</v>
      </c>
      <c r="H546" s="1">
        <v>0</v>
      </c>
      <c r="I546" s="1" t="s">
        <v>63</v>
      </c>
      <c r="J546" s="1" t="s">
        <v>63</v>
      </c>
      <c r="K546" s="1">
        <v>744</v>
      </c>
      <c r="L546" s="1">
        <v>0</v>
      </c>
      <c r="M546" s="1">
        <v>0</v>
      </c>
      <c r="N546" s="1" t="s">
        <v>63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3" t="str">
        <f t="shared" si="8"/>
        <v>2017Plan</v>
      </c>
      <c r="V546" s="2">
        <f>DATE(A546,INDEX(Map!$H$1:$H$12,MATCH(B546,Map!$G$1:$G$12,0),0),1)</f>
        <v>42552</v>
      </c>
      <c r="W546" t="str">
        <f>IF(AND(V546&gt;=Map!$K$2,V546&lt;=Map!$L$2),"Base",IF(AND(V546&gt;=Map!$K$3,V546&lt;=Map!$L$3),"Fcst","N/A"))</f>
        <v>N/A</v>
      </c>
      <c r="X546" t="str">
        <f>INDEX(Map!$B$2:$B$86,MATCH(D546,Map!$A$2:$A$86,0),0)</f>
        <v>Ohio Falls</v>
      </c>
      <c r="Y546" s="7" t="str">
        <f>IF(INDEX(Map!$C$2:$C$86,MATCH(D546,Map!$A$2:$A$86,0),0)="","N/A",E546*INDEX(Map!$C$2:$C$86,MATCH(D546,Map!$A$2:$A$86,0),0))</f>
        <v>N/A</v>
      </c>
      <c r="Z546" s="7">
        <f>IF(INDEX(Map!$D$2:$D$86,MATCH(D546,Map!$A$2:$A$86,0),0)="","N/A",E546*INDEX(Map!$D$2:$D$86,MATCH(D546,Map!$A$2:$A$86,0),0))</f>
        <v>26.6</v>
      </c>
      <c r="AA546" t="str">
        <f>INDEX(Map!$E$2:$E$86,MATCH(D546,Map!$A$2:$A$86,0),0)</f>
        <v>Hydro</v>
      </c>
    </row>
    <row r="547" spans="1:27" x14ac:dyDescent="0.25">
      <c r="A547" s="1" t="s">
        <v>21</v>
      </c>
      <c r="B547" s="1" t="s">
        <v>113</v>
      </c>
      <c r="C547" s="1">
        <v>42</v>
      </c>
      <c r="D547" s="1" t="s">
        <v>65</v>
      </c>
      <c r="E547" s="1">
        <v>2.2000000000000002</v>
      </c>
      <c r="F547" s="1">
        <v>0</v>
      </c>
      <c r="G547" s="1">
        <v>100</v>
      </c>
      <c r="H547" s="1">
        <v>0</v>
      </c>
      <c r="I547" s="1" t="s">
        <v>63</v>
      </c>
      <c r="J547" s="1" t="s">
        <v>63</v>
      </c>
      <c r="K547" s="1">
        <v>744</v>
      </c>
      <c r="L547" s="1">
        <v>0</v>
      </c>
      <c r="M547" s="1">
        <v>0</v>
      </c>
      <c r="N547" s="1" t="s">
        <v>63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3" t="str">
        <f t="shared" si="8"/>
        <v>2017Plan</v>
      </c>
      <c r="V547" s="2">
        <f>DATE(A547,INDEX(Map!$H$1:$H$12,MATCH(B547,Map!$G$1:$G$12,0),0),1)</f>
        <v>42552</v>
      </c>
      <c r="W547" t="str">
        <f>IF(AND(V547&gt;=Map!$K$2,V547&lt;=Map!$L$2),"Base",IF(AND(V547&gt;=Map!$K$3,V547&lt;=Map!$L$3),"Fcst","N/A"))</f>
        <v>N/A</v>
      </c>
      <c r="X547" t="str">
        <f>INDEX(Map!$B$2:$B$86,MATCH(D547,Map!$A$2:$A$86,0),0)</f>
        <v>Brown Solar</v>
      </c>
      <c r="Y547" s="7">
        <f>IF(INDEX(Map!$C$2:$C$86,MATCH(D547,Map!$A$2:$A$86,0),0)="","N/A",E547*INDEX(Map!$C$2:$C$86,MATCH(D547,Map!$A$2:$A$86,0),0))</f>
        <v>1.3420000000000001</v>
      </c>
      <c r="Z547" s="7">
        <f>IF(INDEX(Map!$D$2:$D$86,MATCH(D547,Map!$A$2:$A$86,0),0)="","N/A",E547*INDEX(Map!$D$2:$D$86,MATCH(D547,Map!$A$2:$A$86,0),0))</f>
        <v>0.8580000000000001</v>
      </c>
      <c r="AA547" t="str">
        <f>INDEX(Map!$E$2:$E$86,MATCH(D547,Map!$A$2:$A$86,0),0)</f>
        <v>Solar</v>
      </c>
    </row>
    <row r="548" spans="1:27" x14ac:dyDescent="0.25">
      <c r="A548" s="1" t="s">
        <v>21</v>
      </c>
      <c r="B548" s="1" t="s">
        <v>113</v>
      </c>
      <c r="C548" s="1">
        <v>43</v>
      </c>
      <c r="D548" s="1" t="s">
        <v>66</v>
      </c>
      <c r="E548" s="1">
        <v>11.5</v>
      </c>
      <c r="F548" s="1">
        <v>0</v>
      </c>
      <c r="G548" s="1">
        <v>100</v>
      </c>
      <c r="H548" s="1">
        <v>0</v>
      </c>
      <c r="I548" s="1">
        <v>1153.2</v>
      </c>
      <c r="J548" s="1">
        <v>100000</v>
      </c>
      <c r="K548" s="1">
        <v>744</v>
      </c>
      <c r="L548" s="1">
        <v>27.1</v>
      </c>
      <c r="M548" s="1">
        <v>313</v>
      </c>
      <c r="N548" s="1">
        <v>0</v>
      </c>
      <c r="O548" s="1">
        <v>0</v>
      </c>
      <c r="P548" s="1">
        <v>0</v>
      </c>
      <c r="Q548" s="1">
        <v>0</v>
      </c>
      <c r="R548" s="1">
        <v>27.15</v>
      </c>
      <c r="S548" s="1">
        <v>27.15</v>
      </c>
      <c r="T548" s="1">
        <v>313</v>
      </c>
      <c r="U548" s="3" t="str">
        <f t="shared" si="8"/>
        <v>2017Plan</v>
      </c>
      <c r="V548" s="2">
        <f>DATE(A548,INDEX(Map!$H$1:$H$12,MATCH(B548,Map!$G$1:$G$12,0),0),1)</f>
        <v>42552</v>
      </c>
      <c r="W548" t="str">
        <f>IF(AND(V548&gt;=Map!$K$2,V548&lt;=Map!$L$2),"Base",IF(AND(V548&gt;=Map!$K$3,V548&lt;=Map!$L$3),"Fcst","N/A"))</f>
        <v>N/A</v>
      </c>
      <c r="X548" t="str">
        <f>INDEX(Map!$B$2:$B$86,MATCH(D548,Map!$A$2:$A$86,0),0)</f>
        <v>OVEC</v>
      </c>
      <c r="Y548" s="7">
        <f>IF(INDEX(Map!$C$2:$C$86,MATCH(D548,Map!$A$2:$A$86,0),0)="","N/A",E548*INDEX(Map!$C$2:$C$86,MATCH(D548,Map!$A$2:$A$86,0),0))</f>
        <v>11.5</v>
      </c>
      <c r="Z548" s="7" t="str">
        <f>IF(INDEX(Map!$D$2:$D$86,MATCH(D548,Map!$A$2:$A$86,0),0)="","N/A",E548*INDEX(Map!$D$2:$D$86,MATCH(D548,Map!$A$2:$A$86,0),0))</f>
        <v>N/A</v>
      </c>
      <c r="AA548" t="str">
        <f>INDEX(Map!$E$2:$E$86,MATCH(D548,Map!$A$2:$A$86,0),0)</f>
        <v>Coal</v>
      </c>
    </row>
    <row r="549" spans="1:27" x14ac:dyDescent="0.25">
      <c r="A549" s="1" t="s">
        <v>21</v>
      </c>
      <c r="B549" s="1" t="s">
        <v>113</v>
      </c>
      <c r="C549" s="1">
        <v>44</v>
      </c>
      <c r="D549" s="1" t="s">
        <v>67</v>
      </c>
      <c r="E549" s="1">
        <v>11.4</v>
      </c>
      <c r="F549" s="1">
        <v>0</v>
      </c>
      <c r="G549" s="1">
        <v>49.2</v>
      </c>
      <c r="H549" s="1">
        <v>41</v>
      </c>
      <c r="I549" s="1">
        <v>1139.5999999999999</v>
      </c>
      <c r="J549" s="1">
        <v>100000</v>
      </c>
      <c r="K549" s="1">
        <v>366</v>
      </c>
      <c r="L549" s="1">
        <v>27.1</v>
      </c>
      <c r="M549" s="1">
        <v>309</v>
      </c>
      <c r="N549" s="1">
        <v>0</v>
      </c>
      <c r="O549" s="1">
        <v>0</v>
      </c>
      <c r="P549" s="1">
        <v>0</v>
      </c>
      <c r="Q549" s="1">
        <v>0</v>
      </c>
      <c r="R549" s="1">
        <v>27.15</v>
      </c>
      <c r="S549" s="1">
        <v>27.15</v>
      </c>
      <c r="T549" s="1">
        <v>309</v>
      </c>
      <c r="U549" s="3" t="str">
        <f t="shared" si="8"/>
        <v>2017Plan</v>
      </c>
      <c r="V549" s="2">
        <f>DATE(A549,INDEX(Map!$H$1:$H$12,MATCH(B549,Map!$G$1:$G$12,0),0),1)</f>
        <v>42552</v>
      </c>
      <c r="W549" t="str">
        <f>IF(AND(V549&gt;=Map!$K$2,V549&lt;=Map!$L$2),"Base",IF(AND(V549&gt;=Map!$K$3,V549&lt;=Map!$L$3),"Fcst","N/A"))</f>
        <v>N/A</v>
      </c>
      <c r="X549" t="str">
        <f>INDEX(Map!$B$2:$B$86,MATCH(D549,Map!$A$2:$A$86,0),0)</f>
        <v>OVEC</v>
      </c>
      <c r="Y549" s="7">
        <f>IF(INDEX(Map!$C$2:$C$86,MATCH(D549,Map!$A$2:$A$86,0),0)="","N/A",E549*INDEX(Map!$C$2:$C$86,MATCH(D549,Map!$A$2:$A$86,0),0))</f>
        <v>11.4</v>
      </c>
      <c r="Z549" s="7" t="str">
        <f>IF(INDEX(Map!$D$2:$D$86,MATCH(D549,Map!$A$2:$A$86,0),0)="","N/A",E549*INDEX(Map!$D$2:$D$86,MATCH(D549,Map!$A$2:$A$86,0),0))</f>
        <v>N/A</v>
      </c>
      <c r="AA549" t="str">
        <f>INDEX(Map!$E$2:$E$86,MATCH(D549,Map!$A$2:$A$86,0),0)</f>
        <v>Coal</v>
      </c>
    </row>
    <row r="550" spans="1:27" x14ac:dyDescent="0.25">
      <c r="A550" s="1" t="s">
        <v>21</v>
      </c>
      <c r="B550" s="1" t="s">
        <v>113</v>
      </c>
      <c r="C550" s="1">
        <v>45</v>
      </c>
      <c r="D550" s="1" t="s">
        <v>68</v>
      </c>
      <c r="E550" s="1">
        <v>25.7</v>
      </c>
      <c r="F550" s="1">
        <v>0</v>
      </c>
      <c r="G550" s="1">
        <v>100</v>
      </c>
      <c r="H550" s="1">
        <v>0</v>
      </c>
      <c r="I550" s="1">
        <v>2566.8000000000002</v>
      </c>
      <c r="J550" s="1">
        <v>100000</v>
      </c>
      <c r="K550" s="1">
        <v>744</v>
      </c>
      <c r="L550" s="1">
        <v>27.1</v>
      </c>
      <c r="M550" s="1">
        <v>697</v>
      </c>
      <c r="N550" s="1">
        <v>0</v>
      </c>
      <c r="O550" s="1">
        <v>0</v>
      </c>
      <c r="P550" s="1">
        <v>0</v>
      </c>
      <c r="Q550" s="1">
        <v>0</v>
      </c>
      <c r="R550" s="1">
        <v>27.15</v>
      </c>
      <c r="S550" s="1">
        <v>27.15</v>
      </c>
      <c r="T550" s="1">
        <v>697</v>
      </c>
      <c r="U550" s="3" t="str">
        <f t="shared" si="8"/>
        <v>2017Plan</v>
      </c>
      <c r="V550" s="2">
        <f>DATE(A550,INDEX(Map!$H$1:$H$12,MATCH(B550,Map!$G$1:$G$12,0),0),1)</f>
        <v>42552</v>
      </c>
      <c r="W550" t="str">
        <f>IF(AND(V550&gt;=Map!$K$2,V550&lt;=Map!$L$2),"Base",IF(AND(V550&gt;=Map!$K$3,V550&lt;=Map!$L$3),"Fcst","N/A"))</f>
        <v>N/A</v>
      </c>
      <c r="X550" t="str">
        <f>INDEX(Map!$B$2:$B$86,MATCH(D550,Map!$A$2:$A$86,0),0)</f>
        <v>OVEC</v>
      </c>
      <c r="Y550" s="7" t="str">
        <f>IF(INDEX(Map!$C$2:$C$86,MATCH(D550,Map!$A$2:$A$86,0),0)="","N/A",E550*INDEX(Map!$C$2:$C$86,MATCH(D550,Map!$A$2:$A$86,0),0))</f>
        <v>N/A</v>
      </c>
      <c r="Z550" s="7">
        <f>IF(INDEX(Map!$D$2:$D$86,MATCH(D550,Map!$A$2:$A$86,0),0)="","N/A",E550*INDEX(Map!$D$2:$D$86,MATCH(D550,Map!$A$2:$A$86,0),0))</f>
        <v>25.7</v>
      </c>
      <c r="AA550" t="str">
        <f>INDEX(Map!$E$2:$E$86,MATCH(D550,Map!$A$2:$A$86,0),0)</f>
        <v>Coal</v>
      </c>
    </row>
    <row r="551" spans="1:27" x14ac:dyDescent="0.25">
      <c r="A551" s="1" t="s">
        <v>21</v>
      </c>
      <c r="B551" s="1" t="s">
        <v>113</v>
      </c>
      <c r="C551" s="1">
        <v>46</v>
      </c>
      <c r="D551" s="1" t="s">
        <v>69</v>
      </c>
      <c r="E551" s="1">
        <v>26.1</v>
      </c>
      <c r="F551" s="1">
        <v>0</v>
      </c>
      <c r="G551" s="1">
        <v>49.3</v>
      </c>
      <c r="H551" s="1">
        <v>37</v>
      </c>
      <c r="I551" s="1">
        <v>2610.8000000000002</v>
      </c>
      <c r="J551" s="1">
        <v>100000</v>
      </c>
      <c r="K551" s="1">
        <v>367</v>
      </c>
      <c r="L551" s="1">
        <v>27.1</v>
      </c>
      <c r="M551" s="1">
        <v>709</v>
      </c>
      <c r="N551" s="1">
        <v>0</v>
      </c>
      <c r="O551" s="1">
        <v>0</v>
      </c>
      <c r="P551" s="1">
        <v>0</v>
      </c>
      <c r="Q551" s="1">
        <v>0</v>
      </c>
      <c r="R551" s="1">
        <v>27.15</v>
      </c>
      <c r="S551" s="1">
        <v>27.15</v>
      </c>
      <c r="T551" s="1">
        <v>709</v>
      </c>
      <c r="U551" s="3" t="str">
        <f t="shared" si="8"/>
        <v>2017Plan</v>
      </c>
      <c r="V551" s="2">
        <f>DATE(A551,INDEX(Map!$H$1:$H$12,MATCH(B551,Map!$G$1:$G$12,0),0),1)</f>
        <v>42552</v>
      </c>
      <c r="W551" t="str">
        <f>IF(AND(V551&gt;=Map!$K$2,V551&lt;=Map!$L$2),"Base",IF(AND(V551&gt;=Map!$K$3,V551&lt;=Map!$L$3),"Fcst","N/A"))</f>
        <v>N/A</v>
      </c>
      <c r="X551" t="str">
        <f>INDEX(Map!$B$2:$B$86,MATCH(D551,Map!$A$2:$A$86,0),0)</f>
        <v>OVEC</v>
      </c>
      <c r="Y551" s="7" t="str">
        <f>IF(INDEX(Map!$C$2:$C$86,MATCH(D551,Map!$A$2:$A$86,0),0)="","N/A",E551*INDEX(Map!$C$2:$C$86,MATCH(D551,Map!$A$2:$A$86,0),0))</f>
        <v>N/A</v>
      </c>
      <c r="Z551" s="7">
        <f>IF(INDEX(Map!$D$2:$D$86,MATCH(D551,Map!$A$2:$A$86,0),0)="","N/A",E551*INDEX(Map!$D$2:$D$86,MATCH(D551,Map!$A$2:$A$86,0),0))</f>
        <v>26.1</v>
      </c>
      <c r="AA551" t="str">
        <f>INDEX(Map!$E$2:$E$86,MATCH(D551,Map!$A$2:$A$86,0),0)</f>
        <v>Coal</v>
      </c>
    </row>
    <row r="552" spans="1:27" x14ac:dyDescent="0.25">
      <c r="A552" s="1" t="s">
        <v>21</v>
      </c>
      <c r="B552" s="1" t="s">
        <v>113</v>
      </c>
      <c r="C552" s="1">
        <v>47</v>
      </c>
      <c r="D552" s="1" t="s">
        <v>70</v>
      </c>
      <c r="E552" s="1">
        <v>0.2</v>
      </c>
      <c r="F552" s="1">
        <v>0</v>
      </c>
      <c r="G552" s="1">
        <v>1.5</v>
      </c>
      <c r="H552" s="1">
        <v>4</v>
      </c>
      <c r="I552" s="1" t="s">
        <v>63</v>
      </c>
      <c r="J552" s="1" t="s">
        <v>63</v>
      </c>
      <c r="K552" s="1">
        <v>5</v>
      </c>
      <c r="L552" s="1">
        <v>57.3</v>
      </c>
      <c r="M552" s="1">
        <v>14</v>
      </c>
      <c r="N552" s="1" t="s">
        <v>63</v>
      </c>
      <c r="O552" s="1">
        <v>0</v>
      </c>
      <c r="P552" s="1">
        <v>0</v>
      </c>
      <c r="Q552" s="1">
        <v>2</v>
      </c>
      <c r="R552" s="1">
        <v>64.81</v>
      </c>
      <c r="S552" s="1">
        <v>64.81</v>
      </c>
      <c r="T552" s="1">
        <v>16</v>
      </c>
      <c r="U552" s="3" t="str">
        <f t="shared" si="8"/>
        <v>2017Plan</v>
      </c>
      <c r="V552" s="2">
        <f>DATE(A552,INDEX(Map!$H$1:$H$12,MATCH(B552,Map!$G$1:$G$12,0),0),1)</f>
        <v>42552</v>
      </c>
      <c r="W552" t="str">
        <f>IF(AND(V552&gt;=Map!$K$2,V552&lt;=Map!$L$2),"Base",IF(AND(V552&gt;=Map!$K$3,V552&lt;=Map!$L$3),"Fcst","N/A"))</f>
        <v>N/A</v>
      </c>
      <c r="X552" t="str">
        <f>INDEX(Map!$B$2:$B$86,MATCH(D552,Map!$A$2:$A$86,0),0)</f>
        <v>N/A</v>
      </c>
      <c r="Y552" s="7" t="str">
        <f>IF(INDEX(Map!$C$2:$C$86,MATCH(D552,Map!$A$2:$A$86,0),0)="","N/A",E552*INDEX(Map!$C$2:$C$86,MATCH(D552,Map!$A$2:$A$86,0),0))</f>
        <v>N/A</v>
      </c>
      <c r="Z552" s="7" t="str">
        <f>IF(INDEX(Map!$D$2:$D$86,MATCH(D552,Map!$A$2:$A$86,0),0)="","N/A",E552*INDEX(Map!$D$2:$D$86,MATCH(D552,Map!$A$2:$A$86,0),0))</f>
        <v>N/A</v>
      </c>
      <c r="AA552" t="str">
        <f>INDEX(Map!$E$2:$E$86,MATCH(D552,Map!$A$2:$A$86,0),0)</f>
        <v>Purchases</v>
      </c>
    </row>
    <row r="553" spans="1:27" x14ac:dyDescent="0.25">
      <c r="A553" s="1" t="s">
        <v>21</v>
      </c>
      <c r="B553" s="1" t="s">
        <v>113</v>
      </c>
      <c r="C553" s="1">
        <v>48</v>
      </c>
      <c r="D553" s="1" t="s">
        <v>71</v>
      </c>
      <c r="E553" s="1">
        <v>0.1</v>
      </c>
      <c r="F553" s="1">
        <v>0</v>
      </c>
      <c r="G553" s="1">
        <v>0.6</v>
      </c>
      <c r="H553" s="1">
        <v>2</v>
      </c>
      <c r="I553" s="1" t="s">
        <v>63</v>
      </c>
      <c r="J553" s="1" t="s">
        <v>63</v>
      </c>
      <c r="K553" s="1">
        <v>2</v>
      </c>
      <c r="L553" s="1">
        <v>53.6</v>
      </c>
      <c r="M553" s="1">
        <v>5</v>
      </c>
      <c r="N553" s="1" t="s">
        <v>63</v>
      </c>
      <c r="O553" s="1">
        <v>0</v>
      </c>
      <c r="P553" s="1">
        <v>0</v>
      </c>
      <c r="Q553" s="1">
        <v>1</v>
      </c>
      <c r="R553" s="1">
        <v>61.4</v>
      </c>
      <c r="S553" s="1">
        <v>61.4</v>
      </c>
      <c r="T553" s="1">
        <v>6</v>
      </c>
      <c r="U553" s="3" t="str">
        <f t="shared" si="8"/>
        <v>2017Plan</v>
      </c>
      <c r="V553" s="2">
        <f>DATE(A553,INDEX(Map!$H$1:$H$12,MATCH(B553,Map!$G$1:$G$12,0),0),1)</f>
        <v>42552</v>
      </c>
      <c r="W553" t="str">
        <f>IF(AND(V553&gt;=Map!$K$2,V553&lt;=Map!$L$2),"Base",IF(AND(V553&gt;=Map!$K$3,V553&lt;=Map!$L$3),"Fcst","N/A"))</f>
        <v>N/A</v>
      </c>
      <c r="X553" t="str">
        <f>INDEX(Map!$B$2:$B$86,MATCH(D553,Map!$A$2:$A$86,0),0)</f>
        <v>N/A</v>
      </c>
      <c r="Y553" s="7" t="str">
        <f>IF(INDEX(Map!$C$2:$C$86,MATCH(D553,Map!$A$2:$A$86,0),0)="","N/A",E553*INDEX(Map!$C$2:$C$86,MATCH(D553,Map!$A$2:$A$86,0),0))</f>
        <v>N/A</v>
      </c>
      <c r="Z553" s="7" t="str">
        <f>IF(INDEX(Map!$D$2:$D$86,MATCH(D553,Map!$A$2:$A$86,0),0)="","N/A",E553*INDEX(Map!$D$2:$D$86,MATCH(D553,Map!$A$2:$A$86,0),0))</f>
        <v>N/A</v>
      </c>
      <c r="AA553" t="str">
        <f>INDEX(Map!$E$2:$E$86,MATCH(D553,Map!$A$2:$A$86,0),0)</f>
        <v>Purchases</v>
      </c>
    </row>
    <row r="554" spans="1:27" x14ac:dyDescent="0.25">
      <c r="A554" s="1" t="s">
        <v>21</v>
      </c>
      <c r="B554" s="1" t="s">
        <v>113</v>
      </c>
      <c r="C554" s="1">
        <v>49</v>
      </c>
      <c r="D554" s="1" t="s">
        <v>72</v>
      </c>
      <c r="E554" s="1">
        <v>0.1</v>
      </c>
      <c r="F554" s="1">
        <v>0</v>
      </c>
      <c r="G554" s="1">
        <v>0.3</v>
      </c>
      <c r="H554" s="1">
        <v>1</v>
      </c>
      <c r="I554" s="1" t="s">
        <v>63</v>
      </c>
      <c r="J554" s="1" t="s">
        <v>63</v>
      </c>
      <c r="K554" s="1">
        <v>1</v>
      </c>
      <c r="L554" s="1">
        <v>54.3</v>
      </c>
      <c r="M554" s="1">
        <v>3</v>
      </c>
      <c r="N554" s="1" t="s">
        <v>63</v>
      </c>
      <c r="O554" s="1">
        <v>0</v>
      </c>
      <c r="P554" s="1">
        <v>0</v>
      </c>
      <c r="Q554" s="1">
        <v>0</v>
      </c>
      <c r="R554" s="1">
        <v>60.7</v>
      </c>
      <c r="S554" s="1">
        <v>60.7</v>
      </c>
      <c r="T554" s="1">
        <v>3</v>
      </c>
      <c r="U554" s="3" t="str">
        <f t="shared" si="8"/>
        <v>2017Plan</v>
      </c>
      <c r="V554" s="2">
        <f>DATE(A554,INDEX(Map!$H$1:$H$12,MATCH(B554,Map!$G$1:$G$12,0),0),1)</f>
        <v>42552</v>
      </c>
      <c r="W554" t="str">
        <f>IF(AND(V554&gt;=Map!$K$2,V554&lt;=Map!$L$2),"Base",IF(AND(V554&gt;=Map!$K$3,V554&lt;=Map!$L$3),"Fcst","N/A"))</f>
        <v>N/A</v>
      </c>
      <c r="X554" t="str">
        <f>INDEX(Map!$B$2:$B$86,MATCH(D554,Map!$A$2:$A$86,0),0)</f>
        <v>N/A</v>
      </c>
      <c r="Y554" s="7" t="str">
        <f>IF(INDEX(Map!$C$2:$C$86,MATCH(D554,Map!$A$2:$A$86,0),0)="","N/A",E554*INDEX(Map!$C$2:$C$86,MATCH(D554,Map!$A$2:$A$86,0),0))</f>
        <v>N/A</v>
      </c>
      <c r="Z554" s="7" t="str">
        <f>IF(INDEX(Map!$D$2:$D$86,MATCH(D554,Map!$A$2:$A$86,0),0)="","N/A",E554*INDEX(Map!$D$2:$D$86,MATCH(D554,Map!$A$2:$A$86,0),0))</f>
        <v>N/A</v>
      </c>
      <c r="AA554" t="str">
        <f>INDEX(Map!$E$2:$E$86,MATCH(D554,Map!$A$2:$A$86,0),0)</f>
        <v>Purchases</v>
      </c>
    </row>
    <row r="555" spans="1:27" x14ac:dyDescent="0.25">
      <c r="A555" s="1" t="s">
        <v>21</v>
      </c>
      <c r="B555" s="1" t="s">
        <v>113</v>
      </c>
      <c r="C555" s="1">
        <v>50</v>
      </c>
      <c r="D555" s="1" t="s">
        <v>73</v>
      </c>
      <c r="E555" s="1">
        <v>0</v>
      </c>
      <c r="F555" s="1">
        <v>0</v>
      </c>
      <c r="G555" s="1">
        <v>0</v>
      </c>
      <c r="H555" s="1">
        <v>0</v>
      </c>
      <c r="I555" s="1" t="s">
        <v>63</v>
      </c>
      <c r="J555" s="1" t="s">
        <v>63</v>
      </c>
      <c r="K555" s="1">
        <v>0</v>
      </c>
      <c r="L555" s="1">
        <v>0</v>
      </c>
      <c r="M555" s="1">
        <v>0</v>
      </c>
      <c r="N555" s="1" t="s">
        <v>63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3" t="str">
        <f t="shared" si="8"/>
        <v>2017Plan</v>
      </c>
      <c r="V555" s="2">
        <f>DATE(A555,INDEX(Map!$H$1:$H$12,MATCH(B555,Map!$G$1:$G$12,0),0),1)</f>
        <v>42552</v>
      </c>
      <c r="W555" t="str">
        <f>IF(AND(V555&gt;=Map!$K$2,V555&lt;=Map!$L$2),"Base",IF(AND(V555&gt;=Map!$K$3,V555&lt;=Map!$L$3),"Fcst","N/A"))</f>
        <v>N/A</v>
      </c>
      <c r="X555" t="str">
        <f>INDEX(Map!$B$2:$B$86,MATCH(D555,Map!$A$2:$A$86,0),0)</f>
        <v>N/A</v>
      </c>
      <c r="Y555" s="7" t="str">
        <f>IF(INDEX(Map!$C$2:$C$86,MATCH(D555,Map!$A$2:$A$86,0),0)="","N/A",E555*INDEX(Map!$C$2:$C$86,MATCH(D555,Map!$A$2:$A$86,0),0))</f>
        <v>N/A</v>
      </c>
      <c r="Z555" s="7" t="str">
        <f>IF(INDEX(Map!$D$2:$D$86,MATCH(D555,Map!$A$2:$A$86,0),0)="","N/A",E555*INDEX(Map!$D$2:$D$86,MATCH(D555,Map!$A$2:$A$86,0),0))</f>
        <v>N/A</v>
      </c>
      <c r="AA555" t="str">
        <f>INDEX(Map!$E$2:$E$86,MATCH(D555,Map!$A$2:$A$86,0),0)</f>
        <v>Purchases</v>
      </c>
    </row>
    <row r="556" spans="1:27" x14ac:dyDescent="0.25">
      <c r="A556" s="1" t="s">
        <v>21</v>
      </c>
      <c r="B556" s="1" t="s">
        <v>113</v>
      </c>
      <c r="C556" s="1">
        <v>51</v>
      </c>
      <c r="D556" s="1" t="s">
        <v>74</v>
      </c>
      <c r="E556" s="1">
        <v>0.8</v>
      </c>
      <c r="F556" s="1">
        <v>0</v>
      </c>
      <c r="G556" s="1">
        <v>0.2</v>
      </c>
      <c r="H556" s="1">
        <v>1</v>
      </c>
      <c r="I556" s="1" t="s">
        <v>63</v>
      </c>
      <c r="J556" s="1" t="s">
        <v>63</v>
      </c>
      <c r="K556" s="1">
        <v>6</v>
      </c>
      <c r="L556" s="1">
        <v>100</v>
      </c>
      <c r="M556" s="1">
        <v>78</v>
      </c>
      <c r="N556" s="1" t="s">
        <v>63</v>
      </c>
      <c r="O556" s="1">
        <v>0</v>
      </c>
      <c r="P556" s="1">
        <v>0</v>
      </c>
      <c r="Q556" s="1">
        <v>5</v>
      </c>
      <c r="R556" s="1">
        <v>106.38</v>
      </c>
      <c r="S556" s="1">
        <v>106.38</v>
      </c>
      <c r="T556" s="1">
        <v>83</v>
      </c>
      <c r="U556" s="3" t="str">
        <f t="shared" si="8"/>
        <v>2017Plan</v>
      </c>
      <c r="V556" s="2">
        <f>DATE(A556,INDEX(Map!$H$1:$H$12,MATCH(B556,Map!$G$1:$G$12,0),0),1)</f>
        <v>42552</v>
      </c>
      <c r="W556" t="str">
        <f>IF(AND(V556&gt;=Map!$K$2,V556&lt;=Map!$L$2),"Base",IF(AND(V556&gt;=Map!$K$3,V556&lt;=Map!$L$3),"Fcst","N/A"))</f>
        <v>N/A</v>
      </c>
      <c r="X556" t="str">
        <f>INDEX(Map!$B$2:$B$86,MATCH(D556,Map!$A$2:$A$86,0),0)</f>
        <v>N/A</v>
      </c>
      <c r="Y556" s="7" t="str">
        <f>IF(INDEX(Map!$C$2:$C$86,MATCH(D556,Map!$A$2:$A$86,0),0)="","N/A",E556*INDEX(Map!$C$2:$C$86,MATCH(D556,Map!$A$2:$A$86,0),0))</f>
        <v>N/A</v>
      </c>
      <c r="Z556" s="7" t="str">
        <f>IF(INDEX(Map!$D$2:$D$86,MATCH(D556,Map!$A$2:$A$86,0),0)="","N/A",E556*INDEX(Map!$D$2:$D$86,MATCH(D556,Map!$A$2:$A$86,0),0))</f>
        <v>N/A</v>
      </c>
      <c r="AA556" t="str">
        <f>INDEX(Map!$E$2:$E$86,MATCH(D556,Map!$A$2:$A$86,0),0)</f>
        <v>Purchases</v>
      </c>
    </row>
    <row r="557" spans="1:27" x14ac:dyDescent="0.25">
      <c r="A557" s="1" t="s">
        <v>21</v>
      </c>
      <c r="B557" s="1" t="s">
        <v>113</v>
      </c>
      <c r="C557" s="1">
        <v>52</v>
      </c>
      <c r="D557" s="1" t="s">
        <v>75</v>
      </c>
      <c r="E557" s="1">
        <v>0.5</v>
      </c>
      <c r="F557" s="1">
        <v>0</v>
      </c>
      <c r="G557" s="1">
        <v>5.6</v>
      </c>
      <c r="H557" s="1">
        <v>1</v>
      </c>
      <c r="I557" s="1" t="s">
        <v>63</v>
      </c>
      <c r="J557" s="1" t="s">
        <v>63</v>
      </c>
      <c r="K557" s="1">
        <v>9</v>
      </c>
      <c r="L557" s="1">
        <v>44.4</v>
      </c>
      <c r="M557" s="1">
        <v>20</v>
      </c>
      <c r="N557" s="1" t="s">
        <v>63</v>
      </c>
      <c r="O557" s="1">
        <v>0</v>
      </c>
      <c r="P557" s="1">
        <v>0</v>
      </c>
      <c r="Q557" s="1">
        <v>3</v>
      </c>
      <c r="R557" s="1">
        <v>50.76</v>
      </c>
      <c r="S557" s="1">
        <v>50.76</v>
      </c>
      <c r="T557" s="1">
        <v>23</v>
      </c>
      <c r="U557" s="3" t="str">
        <f t="shared" si="8"/>
        <v>2017Plan</v>
      </c>
      <c r="V557" s="2">
        <f>DATE(A557,INDEX(Map!$H$1:$H$12,MATCH(B557,Map!$G$1:$G$12,0),0),1)</f>
        <v>42552</v>
      </c>
      <c r="W557" t="str">
        <f>IF(AND(V557&gt;=Map!$K$2,V557&lt;=Map!$L$2),"Base",IF(AND(V557&gt;=Map!$K$3,V557&lt;=Map!$L$3),"Fcst","N/A"))</f>
        <v>N/A</v>
      </c>
      <c r="X557" t="str">
        <f>INDEX(Map!$B$2:$B$86,MATCH(D557,Map!$A$2:$A$86,0),0)</f>
        <v>N/A</v>
      </c>
      <c r="Y557" s="7" t="str">
        <f>IF(INDEX(Map!$C$2:$C$86,MATCH(D557,Map!$A$2:$A$86,0),0)="","N/A",E557*INDEX(Map!$C$2:$C$86,MATCH(D557,Map!$A$2:$A$86,0),0))</f>
        <v>N/A</v>
      </c>
      <c r="Z557" s="7" t="str">
        <f>IF(INDEX(Map!$D$2:$D$86,MATCH(D557,Map!$A$2:$A$86,0),0)="","N/A",E557*INDEX(Map!$D$2:$D$86,MATCH(D557,Map!$A$2:$A$86,0),0))</f>
        <v>N/A</v>
      </c>
      <c r="AA557" t="str">
        <f>INDEX(Map!$E$2:$E$86,MATCH(D557,Map!$A$2:$A$86,0),0)</f>
        <v>Purchases</v>
      </c>
    </row>
    <row r="558" spans="1:27" x14ac:dyDescent="0.25">
      <c r="A558" s="1" t="s">
        <v>21</v>
      </c>
      <c r="B558" s="1" t="s">
        <v>113</v>
      </c>
      <c r="C558" s="1">
        <v>53</v>
      </c>
      <c r="D558" s="1" t="s">
        <v>76</v>
      </c>
      <c r="E558" s="1">
        <v>0.4</v>
      </c>
      <c r="F558" s="1">
        <v>0</v>
      </c>
      <c r="G558" s="1">
        <v>5</v>
      </c>
      <c r="H558" s="1">
        <v>1</v>
      </c>
      <c r="I558" s="1" t="s">
        <v>63</v>
      </c>
      <c r="J558" s="1" t="s">
        <v>63</v>
      </c>
      <c r="K558" s="1">
        <v>8</v>
      </c>
      <c r="L558" s="1">
        <v>44.4</v>
      </c>
      <c r="M558" s="1">
        <v>18</v>
      </c>
      <c r="N558" s="1" t="s">
        <v>63</v>
      </c>
      <c r="O558" s="1">
        <v>0</v>
      </c>
      <c r="P558" s="1">
        <v>0</v>
      </c>
      <c r="Q558" s="1">
        <v>3</v>
      </c>
      <c r="R558" s="1">
        <v>50.76</v>
      </c>
      <c r="S558" s="1">
        <v>50.76</v>
      </c>
      <c r="T558" s="1">
        <v>20</v>
      </c>
      <c r="U558" s="3" t="str">
        <f t="shared" si="8"/>
        <v>2017Plan</v>
      </c>
      <c r="V558" s="2">
        <f>DATE(A558,INDEX(Map!$H$1:$H$12,MATCH(B558,Map!$G$1:$G$12,0),0),1)</f>
        <v>42552</v>
      </c>
      <c r="W558" t="str">
        <f>IF(AND(V558&gt;=Map!$K$2,V558&lt;=Map!$L$2),"Base",IF(AND(V558&gt;=Map!$K$3,V558&lt;=Map!$L$3),"Fcst","N/A"))</f>
        <v>N/A</v>
      </c>
      <c r="X558" t="str">
        <f>INDEX(Map!$B$2:$B$86,MATCH(D558,Map!$A$2:$A$86,0),0)</f>
        <v>N/A</v>
      </c>
      <c r="Y558" s="7" t="str">
        <f>IF(INDEX(Map!$C$2:$C$86,MATCH(D558,Map!$A$2:$A$86,0),0)="","N/A",E558*INDEX(Map!$C$2:$C$86,MATCH(D558,Map!$A$2:$A$86,0),0))</f>
        <v>N/A</v>
      </c>
      <c r="Z558" s="7" t="str">
        <f>IF(INDEX(Map!$D$2:$D$86,MATCH(D558,Map!$A$2:$A$86,0),0)="","N/A",E558*INDEX(Map!$D$2:$D$86,MATCH(D558,Map!$A$2:$A$86,0),0))</f>
        <v>N/A</v>
      </c>
      <c r="AA558" t="str">
        <f>INDEX(Map!$E$2:$E$86,MATCH(D558,Map!$A$2:$A$86,0),0)</f>
        <v>Purchases</v>
      </c>
    </row>
    <row r="559" spans="1:27" x14ac:dyDescent="0.25">
      <c r="A559" s="1" t="s">
        <v>21</v>
      </c>
      <c r="B559" s="1" t="s">
        <v>113</v>
      </c>
      <c r="C559" s="1">
        <v>54</v>
      </c>
      <c r="D559" s="1" t="s">
        <v>77</v>
      </c>
      <c r="E559" s="1">
        <v>0.4</v>
      </c>
      <c r="F559" s="1">
        <v>0</v>
      </c>
      <c r="G559" s="1">
        <v>4.4000000000000004</v>
      </c>
      <c r="H559" s="1">
        <v>1</v>
      </c>
      <c r="I559" s="1" t="s">
        <v>63</v>
      </c>
      <c r="J559" s="1" t="s">
        <v>63</v>
      </c>
      <c r="K559" s="1">
        <v>7</v>
      </c>
      <c r="L559" s="1">
        <v>43.2</v>
      </c>
      <c r="M559" s="1">
        <v>15</v>
      </c>
      <c r="N559" s="1" t="s">
        <v>63</v>
      </c>
      <c r="O559" s="1">
        <v>0</v>
      </c>
      <c r="P559" s="1">
        <v>0</v>
      </c>
      <c r="Q559" s="1">
        <v>2</v>
      </c>
      <c r="R559" s="1">
        <v>49.61</v>
      </c>
      <c r="S559" s="1">
        <v>49.61</v>
      </c>
      <c r="T559" s="1">
        <v>17</v>
      </c>
      <c r="U559" s="3" t="str">
        <f t="shared" si="8"/>
        <v>2017Plan</v>
      </c>
      <c r="V559" s="2">
        <f>DATE(A559,INDEX(Map!$H$1:$H$12,MATCH(B559,Map!$G$1:$G$12,0),0),1)</f>
        <v>42552</v>
      </c>
      <c r="W559" t="str">
        <f>IF(AND(V559&gt;=Map!$K$2,V559&lt;=Map!$L$2),"Base",IF(AND(V559&gt;=Map!$K$3,V559&lt;=Map!$L$3),"Fcst","N/A"))</f>
        <v>N/A</v>
      </c>
      <c r="X559" t="str">
        <f>INDEX(Map!$B$2:$B$86,MATCH(D559,Map!$A$2:$A$86,0),0)</f>
        <v>N/A</v>
      </c>
      <c r="Y559" s="7" t="str">
        <f>IF(INDEX(Map!$C$2:$C$86,MATCH(D559,Map!$A$2:$A$86,0),0)="","N/A",E559*INDEX(Map!$C$2:$C$86,MATCH(D559,Map!$A$2:$A$86,0),0))</f>
        <v>N/A</v>
      </c>
      <c r="Z559" s="7" t="str">
        <f>IF(INDEX(Map!$D$2:$D$86,MATCH(D559,Map!$A$2:$A$86,0),0)="","N/A",E559*INDEX(Map!$D$2:$D$86,MATCH(D559,Map!$A$2:$A$86,0),0))</f>
        <v>N/A</v>
      </c>
      <c r="AA559" t="str">
        <f>INDEX(Map!$E$2:$E$86,MATCH(D559,Map!$A$2:$A$86,0),0)</f>
        <v>Purchases</v>
      </c>
    </row>
    <row r="560" spans="1:27" x14ac:dyDescent="0.25">
      <c r="A560" s="1" t="s">
        <v>21</v>
      </c>
      <c r="B560" s="1" t="s">
        <v>113</v>
      </c>
      <c r="C560" s="1">
        <v>55</v>
      </c>
      <c r="D560" s="1" t="s">
        <v>78</v>
      </c>
      <c r="E560" s="1">
        <v>0.4</v>
      </c>
      <c r="F560" s="1">
        <v>0</v>
      </c>
      <c r="G560" s="1">
        <v>4.4000000000000004</v>
      </c>
      <c r="H560" s="1">
        <v>1</v>
      </c>
      <c r="I560" s="1" t="s">
        <v>63</v>
      </c>
      <c r="J560" s="1" t="s">
        <v>63</v>
      </c>
      <c r="K560" s="1">
        <v>7</v>
      </c>
      <c r="L560" s="1">
        <v>43.2</v>
      </c>
      <c r="M560" s="1">
        <v>15</v>
      </c>
      <c r="N560" s="1" t="s">
        <v>63</v>
      </c>
      <c r="O560" s="1">
        <v>0</v>
      </c>
      <c r="P560" s="1">
        <v>0</v>
      </c>
      <c r="Q560" s="1">
        <v>2</v>
      </c>
      <c r="R560" s="1">
        <v>49.61</v>
      </c>
      <c r="S560" s="1">
        <v>49.61</v>
      </c>
      <c r="T560" s="1">
        <v>17</v>
      </c>
      <c r="U560" s="3" t="str">
        <f t="shared" si="8"/>
        <v>2017Plan</v>
      </c>
      <c r="V560" s="2">
        <f>DATE(A560,INDEX(Map!$H$1:$H$12,MATCH(B560,Map!$G$1:$G$12,0),0),1)</f>
        <v>42552</v>
      </c>
      <c r="W560" t="str">
        <f>IF(AND(V560&gt;=Map!$K$2,V560&lt;=Map!$L$2),"Base",IF(AND(V560&gt;=Map!$K$3,V560&lt;=Map!$L$3),"Fcst","N/A"))</f>
        <v>N/A</v>
      </c>
      <c r="X560" t="str">
        <f>INDEX(Map!$B$2:$B$86,MATCH(D560,Map!$A$2:$A$86,0),0)</f>
        <v>N/A</v>
      </c>
      <c r="Y560" s="7" t="str">
        <f>IF(INDEX(Map!$C$2:$C$86,MATCH(D560,Map!$A$2:$A$86,0),0)="","N/A",E560*INDEX(Map!$C$2:$C$86,MATCH(D560,Map!$A$2:$A$86,0),0))</f>
        <v>N/A</v>
      </c>
      <c r="Z560" s="7" t="str">
        <f>IF(INDEX(Map!$D$2:$D$86,MATCH(D560,Map!$A$2:$A$86,0),0)="","N/A",E560*INDEX(Map!$D$2:$D$86,MATCH(D560,Map!$A$2:$A$86,0),0))</f>
        <v>N/A</v>
      </c>
      <c r="AA560" t="str">
        <f>INDEX(Map!$E$2:$E$86,MATCH(D560,Map!$A$2:$A$86,0),0)</f>
        <v>Purchases</v>
      </c>
    </row>
    <row r="561" spans="1:27" x14ac:dyDescent="0.25">
      <c r="A561" s="1" t="s">
        <v>21</v>
      </c>
      <c r="B561" s="1" t="s">
        <v>113</v>
      </c>
      <c r="C561" s="1">
        <v>56</v>
      </c>
      <c r="D561" s="1" t="s">
        <v>79</v>
      </c>
      <c r="E561" s="1">
        <v>0.9</v>
      </c>
      <c r="F561" s="1">
        <v>0</v>
      </c>
      <c r="G561" s="1">
        <v>7.3</v>
      </c>
      <c r="H561" s="1">
        <v>7</v>
      </c>
      <c r="I561" s="1" t="s">
        <v>63</v>
      </c>
      <c r="J561" s="1" t="s">
        <v>63</v>
      </c>
      <c r="K561" s="1">
        <v>18</v>
      </c>
      <c r="L561" s="1">
        <v>16.399999999999999</v>
      </c>
      <c r="M561" s="1">
        <v>15</v>
      </c>
      <c r="N561" s="1" t="s">
        <v>63</v>
      </c>
      <c r="O561" s="1">
        <v>0</v>
      </c>
      <c r="P561" s="1">
        <v>0</v>
      </c>
      <c r="Q561" s="1">
        <v>6</v>
      </c>
      <c r="R561" s="1">
        <v>22.78</v>
      </c>
      <c r="S561" s="1">
        <v>22.78</v>
      </c>
      <c r="T561" s="1">
        <v>21</v>
      </c>
      <c r="U561" s="3" t="str">
        <f t="shared" si="8"/>
        <v>2017Plan</v>
      </c>
      <c r="V561" s="2">
        <f>DATE(A561,INDEX(Map!$H$1:$H$12,MATCH(B561,Map!$G$1:$G$12,0),0),1)</f>
        <v>42552</v>
      </c>
      <c r="W561" t="str">
        <f>IF(AND(V561&gt;=Map!$K$2,V561&lt;=Map!$L$2),"Base",IF(AND(V561&gt;=Map!$K$3,V561&lt;=Map!$L$3),"Fcst","N/A"))</f>
        <v>N/A</v>
      </c>
      <c r="X561" t="str">
        <f>INDEX(Map!$B$2:$B$86,MATCH(D561,Map!$A$2:$A$86,0),0)</f>
        <v>N/A</v>
      </c>
      <c r="Y561" s="7" t="str">
        <f>IF(INDEX(Map!$C$2:$C$86,MATCH(D561,Map!$A$2:$A$86,0),0)="","N/A",E561*INDEX(Map!$C$2:$C$86,MATCH(D561,Map!$A$2:$A$86,0),0))</f>
        <v>N/A</v>
      </c>
      <c r="Z561" s="7" t="str">
        <f>IF(INDEX(Map!$D$2:$D$86,MATCH(D561,Map!$A$2:$A$86,0),0)="","N/A",E561*INDEX(Map!$D$2:$D$86,MATCH(D561,Map!$A$2:$A$86,0),0))</f>
        <v>N/A</v>
      </c>
      <c r="AA561" t="str">
        <f>INDEX(Map!$E$2:$E$86,MATCH(D561,Map!$A$2:$A$86,0),0)</f>
        <v>Purchases</v>
      </c>
    </row>
    <row r="562" spans="1:27" x14ac:dyDescent="0.25">
      <c r="A562" s="1" t="s">
        <v>21</v>
      </c>
      <c r="B562" s="1" t="s">
        <v>113</v>
      </c>
      <c r="C562" s="1">
        <v>57</v>
      </c>
      <c r="D562" s="1" t="s">
        <v>80</v>
      </c>
      <c r="E562" s="1">
        <v>0.8</v>
      </c>
      <c r="F562" s="1">
        <v>0</v>
      </c>
      <c r="G562" s="1">
        <v>6.5</v>
      </c>
      <c r="H562" s="1">
        <v>6</v>
      </c>
      <c r="I562" s="1" t="s">
        <v>63</v>
      </c>
      <c r="J562" s="1" t="s">
        <v>63</v>
      </c>
      <c r="K562" s="1">
        <v>16</v>
      </c>
      <c r="L562" s="1">
        <v>16.3</v>
      </c>
      <c r="M562" s="1">
        <v>13</v>
      </c>
      <c r="N562" s="1" t="s">
        <v>63</v>
      </c>
      <c r="O562" s="1">
        <v>0</v>
      </c>
      <c r="P562" s="1">
        <v>0</v>
      </c>
      <c r="Q562" s="1">
        <v>5</v>
      </c>
      <c r="R562" s="1">
        <v>22.67</v>
      </c>
      <c r="S562" s="1">
        <v>22.67</v>
      </c>
      <c r="T562" s="1">
        <v>18</v>
      </c>
      <c r="U562" s="3" t="str">
        <f t="shared" si="8"/>
        <v>2017Plan</v>
      </c>
      <c r="V562" s="2">
        <f>DATE(A562,INDEX(Map!$H$1:$H$12,MATCH(B562,Map!$G$1:$G$12,0),0),1)</f>
        <v>42552</v>
      </c>
      <c r="W562" t="str">
        <f>IF(AND(V562&gt;=Map!$K$2,V562&lt;=Map!$L$2),"Base",IF(AND(V562&gt;=Map!$K$3,V562&lt;=Map!$L$3),"Fcst","N/A"))</f>
        <v>N/A</v>
      </c>
      <c r="X562" t="str">
        <f>INDEX(Map!$B$2:$B$86,MATCH(D562,Map!$A$2:$A$86,0),0)</f>
        <v>N/A</v>
      </c>
      <c r="Y562" s="7" t="str">
        <f>IF(INDEX(Map!$C$2:$C$86,MATCH(D562,Map!$A$2:$A$86,0),0)="","N/A",E562*INDEX(Map!$C$2:$C$86,MATCH(D562,Map!$A$2:$A$86,0),0))</f>
        <v>N/A</v>
      </c>
      <c r="Z562" s="7" t="str">
        <f>IF(INDEX(Map!$D$2:$D$86,MATCH(D562,Map!$A$2:$A$86,0),0)="","N/A",E562*INDEX(Map!$D$2:$D$86,MATCH(D562,Map!$A$2:$A$86,0),0))</f>
        <v>N/A</v>
      </c>
      <c r="AA562" t="str">
        <f>INDEX(Map!$E$2:$E$86,MATCH(D562,Map!$A$2:$A$86,0),0)</f>
        <v>Purchases</v>
      </c>
    </row>
    <row r="563" spans="1:27" x14ac:dyDescent="0.25">
      <c r="A563" s="1" t="s">
        <v>21</v>
      </c>
      <c r="B563" s="1" t="s">
        <v>113</v>
      </c>
      <c r="C563" s="1">
        <v>58</v>
      </c>
      <c r="D563" s="1" t="s">
        <v>81</v>
      </c>
      <c r="E563" s="1">
        <v>0.7</v>
      </c>
      <c r="F563" s="1">
        <v>0</v>
      </c>
      <c r="G563" s="1">
        <v>5.6</v>
      </c>
      <c r="H563" s="1">
        <v>5</v>
      </c>
      <c r="I563" s="1" t="s">
        <v>63</v>
      </c>
      <c r="J563" s="1" t="s">
        <v>63</v>
      </c>
      <c r="K563" s="1">
        <v>14</v>
      </c>
      <c r="L563" s="1">
        <v>16</v>
      </c>
      <c r="M563" s="1">
        <v>11</v>
      </c>
      <c r="N563" s="1" t="s">
        <v>63</v>
      </c>
      <c r="O563" s="1">
        <v>0</v>
      </c>
      <c r="P563" s="1">
        <v>0</v>
      </c>
      <c r="Q563" s="1">
        <v>4</v>
      </c>
      <c r="R563" s="1">
        <v>22.42</v>
      </c>
      <c r="S563" s="1">
        <v>22.42</v>
      </c>
      <c r="T563" s="1">
        <v>16</v>
      </c>
      <c r="U563" s="3" t="str">
        <f t="shared" si="8"/>
        <v>2017Plan</v>
      </c>
      <c r="V563" s="2">
        <f>DATE(A563,INDEX(Map!$H$1:$H$12,MATCH(B563,Map!$G$1:$G$12,0),0),1)</f>
        <v>42552</v>
      </c>
      <c r="W563" t="str">
        <f>IF(AND(V563&gt;=Map!$K$2,V563&lt;=Map!$L$2),"Base",IF(AND(V563&gt;=Map!$K$3,V563&lt;=Map!$L$3),"Fcst","N/A"))</f>
        <v>N/A</v>
      </c>
      <c r="X563" t="str">
        <f>INDEX(Map!$B$2:$B$86,MATCH(D563,Map!$A$2:$A$86,0),0)</f>
        <v>N/A</v>
      </c>
      <c r="Y563" s="7" t="str">
        <f>IF(INDEX(Map!$C$2:$C$86,MATCH(D563,Map!$A$2:$A$86,0),0)="","N/A",E563*INDEX(Map!$C$2:$C$86,MATCH(D563,Map!$A$2:$A$86,0),0))</f>
        <v>N/A</v>
      </c>
      <c r="Z563" s="7" t="str">
        <f>IF(INDEX(Map!$D$2:$D$86,MATCH(D563,Map!$A$2:$A$86,0),0)="","N/A",E563*INDEX(Map!$D$2:$D$86,MATCH(D563,Map!$A$2:$A$86,0),0))</f>
        <v>N/A</v>
      </c>
      <c r="AA563" t="str">
        <f>INDEX(Map!$E$2:$E$86,MATCH(D563,Map!$A$2:$A$86,0),0)</f>
        <v>Purchases</v>
      </c>
    </row>
    <row r="564" spans="1:27" x14ac:dyDescent="0.25">
      <c r="A564" s="1" t="s">
        <v>21</v>
      </c>
      <c r="B564" s="1" t="s">
        <v>113</v>
      </c>
      <c r="C564" s="1">
        <v>59</v>
      </c>
      <c r="D564" s="1" t="s">
        <v>82</v>
      </c>
      <c r="E564" s="1">
        <v>0.6</v>
      </c>
      <c r="F564" s="1">
        <v>0</v>
      </c>
      <c r="G564" s="1">
        <v>4.8</v>
      </c>
      <c r="H564" s="1">
        <v>5</v>
      </c>
      <c r="I564" s="1" t="s">
        <v>63</v>
      </c>
      <c r="J564" s="1" t="s">
        <v>63</v>
      </c>
      <c r="K564" s="1">
        <v>12</v>
      </c>
      <c r="L564" s="1">
        <v>15.5</v>
      </c>
      <c r="M564" s="1">
        <v>9</v>
      </c>
      <c r="N564" s="1" t="s">
        <v>63</v>
      </c>
      <c r="O564" s="1">
        <v>0</v>
      </c>
      <c r="P564" s="1">
        <v>0</v>
      </c>
      <c r="Q564" s="1">
        <v>4</v>
      </c>
      <c r="R564" s="1">
        <v>21.92</v>
      </c>
      <c r="S564" s="1">
        <v>21.92</v>
      </c>
      <c r="T564" s="1">
        <v>13</v>
      </c>
      <c r="U564" s="3" t="str">
        <f t="shared" si="8"/>
        <v>2017Plan</v>
      </c>
      <c r="V564" s="2">
        <f>DATE(A564,INDEX(Map!$H$1:$H$12,MATCH(B564,Map!$G$1:$G$12,0),0),1)</f>
        <v>42552</v>
      </c>
      <c r="W564" t="str">
        <f>IF(AND(V564&gt;=Map!$K$2,V564&lt;=Map!$L$2),"Base",IF(AND(V564&gt;=Map!$K$3,V564&lt;=Map!$L$3),"Fcst","N/A"))</f>
        <v>N/A</v>
      </c>
      <c r="X564" t="str">
        <f>INDEX(Map!$B$2:$B$86,MATCH(D564,Map!$A$2:$A$86,0),0)</f>
        <v>N/A</v>
      </c>
      <c r="Y564" s="7" t="str">
        <f>IF(INDEX(Map!$C$2:$C$86,MATCH(D564,Map!$A$2:$A$86,0),0)="","N/A",E564*INDEX(Map!$C$2:$C$86,MATCH(D564,Map!$A$2:$A$86,0),0))</f>
        <v>N/A</v>
      </c>
      <c r="Z564" s="7" t="str">
        <f>IF(INDEX(Map!$D$2:$D$86,MATCH(D564,Map!$A$2:$A$86,0),0)="","N/A",E564*INDEX(Map!$D$2:$D$86,MATCH(D564,Map!$A$2:$A$86,0),0))</f>
        <v>N/A</v>
      </c>
      <c r="AA564" t="str">
        <f>INDEX(Map!$E$2:$E$86,MATCH(D564,Map!$A$2:$A$86,0),0)</f>
        <v>Purchases</v>
      </c>
    </row>
    <row r="565" spans="1:27" x14ac:dyDescent="0.25">
      <c r="A565" s="1" t="s">
        <v>21</v>
      </c>
      <c r="B565" s="1" t="s">
        <v>113</v>
      </c>
      <c r="C565" s="1">
        <v>60</v>
      </c>
      <c r="D565" s="1" t="s">
        <v>83</v>
      </c>
      <c r="E565" s="1">
        <v>-8.1</v>
      </c>
      <c r="F565" s="1">
        <v>0</v>
      </c>
      <c r="G565" s="1">
        <v>6.1</v>
      </c>
      <c r="H565" s="1">
        <v>34</v>
      </c>
      <c r="I565" s="1" t="s">
        <v>63</v>
      </c>
      <c r="J565" s="1" t="s">
        <v>63</v>
      </c>
      <c r="K565" s="1">
        <v>170</v>
      </c>
      <c r="L565" s="1">
        <v>41.4</v>
      </c>
      <c r="M565" s="1">
        <v>-337</v>
      </c>
      <c r="N565" s="1" t="s">
        <v>63</v>
      </c>
      <c r="O565" s="1">
        <v>0</v>
      </c>
      <c r="P565" s="1">
        <v>0</v>
      </c>
      <c r="Q565" s="1">
        <v>81</v>
      </c>
      <c r="R565" s="1">
        <v>31.48</v>
      </c>
      <c r="S565" s="1">
        <v>31.48</v>
      </c>
      <c r="T565" s="1">
        <v>-256</v>
      </c>
      <c r="U565" s="3" t="str">
        <f t="shared" si="8"/>
        <v>2017Plan</v>
      </c>
      <c r="V565" s="2">
        <f>DATE(A565,INDEX(Map!$H$1:$H$12,MATCH(B565,Map!$G$1:$G$12,0),0),1)</f>
        <v>42552</v>
      </c>
      <c r="W565" t="str">
        <f>IF(AND(V565&gt;=Map!$K$2,V565&lt;=Map!$L$2),"Base",IF(AND(V565&gt;=Map!$K$3,V565&lt;=Map!$L$3),"Fcst","N/A"))</f>
        <v>N/A</v>
      </c>
      <c r="X565" t="str">
        <f>INDEX(Map!$B$2:$B$86,MATCH(D565,Map!$A$2:$A$86,0),0)</f>
        <v>N/A</v>
      </c>
      <c r="Y565" s="7" t="str">
        <f>IF(INDEX(Map!$C$2:$C$86,MATCH(D565,Map!$A$2:$A$86,0),0)="","N/A",E565*INDEX(Map!$C$2:$C$86,MATCH(D565,Map!$A$2:$A$86,0),0))</f>
        <v>N/A</v>
      </c>
      <c r="Z565" s="7" t="str">
        <f>IF(INDEX(Map!$D$2:$D$86,MATCH(D565,Map!$A$2:$A$86,0),0)="","N/A",E565*INDEX(Map!$D$2:$D$86,MATCH(D565,Map!$A$2:$A$86,0),0))</f>
        <v>N/A</v>
      </c>
      <c r="AA565" t="str">
        <f>INDEX(Map!$E$2:$E$86,MATCH(D565,Map!$A$2:$A$86,0),0)</f>
        <v>Sales</v>
      </c>
    </row>
    <row r="566" spans="1:27" x14ac:dyDescent="0.25">
      <c r="A566" s="1" t="s">
        <v>21</v>
      </c>
      <c r="B566" s="1" t="s">
        <v>113</v>
      </c>
      <c r="C566" s="1">
        <v>61</v>
      </c>
      <c r="D566" s="1" t="s">
        <v>84</v>
      </c>
      <c r="E566" s="1">
        <v>-0.4</v>
      </c>
      <c r="F566" s="1">
        <v>0</v>
      </c>
      <c r="G566" s="1">
        <v>1.7</v>
      </c>
      <c r="H566" s="1">
        <v>29</v>
      </c>
      <c r="I566" s="1" t="s">
        <v>63</v>
      </c>
      <c r="J566" s="1" t="s">
        <v>63</v>
      </c>
      <c r="K566" s="1">
        <v>231</v>
      </c>
      <c r="L566" s="1">
        <v>14.4</v>
      </c>
      <c r="M566" s="1">
        <v>-6</v>
      </c>
      <c r="N566" s="1" t="s">
        <v>63</v>
      </c>
      <c r="O566" s="1">
        <v>0</v>
      </c>
      <c r="P566" s="1">
        <v>0</v>
      </c>
      <c r="Q566" s="1">
        <v>3</v>
      </c>
      <c r="R566" s="1">
        <v>8.35</v>
      </c>
      <c r="S566" s="1">
        <v>8.35</v>
      </c>
      <c r="T566" s="1">
        <v>-3</v>
      </c>
      <c r="U566" s="3" t="str">
        <f t="shared" si="8"/>
        <v>2017Plan</v>
      </c>
      <c r="V566" s="2">
        <f>DATE(A566,INDEX(Map!$H$1:$H$12,MATCH(B566,Map!$G$1:$G$12,0),0),1)</f>
        <v>42552</v>
      </c>
      <c r="W566" t="str">
        <f>IF(AND(V566&gt;=Map!$K$2,V566&lt;=Map!$L$2),"Base",IF(AND(V566&gt;=Map!$K$3,V566&lt;=Map!$L$3),"Fcst","N/A"))</f>
        <v>N/A</v>
      </c>
      <c r="X566" t="str">
        <f>INDEX(Map!$B$2:$B$86,MATCH(D566,Map!$A$2:$A$86,0),0)</f>
        <v>N/A</v>
      </c>
      <c r="Y566" s="7" t="str">
        <f>IF(INDEX(Map!$C$2:$C$86,MATCH(D566,Map!$A$2:$A$86,0),0)="","N/A",E566*INDEX(Map!$C$2:$C$86,MATCH(D566,Map!$A$2:$A$86,0),0))</f>
        <v>N/A</v>
      </c>
      <c r="Z566" s="7" t="str">
        <f>IF(INDEX(Map!$D$2:$D$86,MATCH(D566,Map!$A$2:$A$86,0),0)="","N/A",E566*INDEX(Map!$D$2:$D$86,MATCH(D566,Map!$A$2:$A$86,0),0))</f>
        <v>N/A</v>
      </c>
      <c r="AA566" t="str">
        <f>INDEX(Map!$E$2:$E$86,MATCH(D566,Map!$A$2:$A$86,0),0)</f>
        <v>Sales</v>
      </c>
    </row>
    <row r="567" spans="1:27" x14ac:dyDescent="0.25">
      <c r="A567" s="1" t="s">
        <v>21</v>
      </c>
      <c r="B567" s="1" t="s">
        <v>113</v>
      </c>
      <c r="C567" s="1">
        <v>62</v>
      </c>
      <c r="D567" s="1" t="s">
        <v>85</v>
      </c>
      <c r="E567" s="1">
        <v>-2.9</v>
      </c>
      <c r="F567" s="1">
        <v>0</v>
      </c>
      <c r="G567" s="1">
        <v>10.5</v>
      </c>
      <c r="H567" s="1">
        <v>7</v>
      </c>
      <c r="I567" s="1" t="s">
        <v>63</v>
      </c>
      <c r="J567" s="1" t="s">
        <v>63</v>
      </c>
      <c r="K567" s="1">
        <v>56</v>
      </c>
      <c r="L567" s="1">
        <v>36.299999999999997</v>
      </c>
      <c r="M567" s="1">
        <v>-107</v>
      </c>
      <c r="N567" s="1" t="s">
        <v>63</v>
      </c>
      <c r="O567" s="1">
        <v>0</v>
      </c>
      <c r="P567" s="1">
        <v>0</v>
      </c>
      <c r="Q567" s="1">
        <v>23</v>
      </c>
      <c r="R567" s="1">
        <v>28.38</v>
      </c>
      <c r="S567" s="1">
        <v>28.38</v>
      </c>
      <c r="T567" s="1">
        <v>-83</v>
      </c>
      <c r="U567" s="3" t="str">
        <f t="shared" si="8"/>
        <v>2017Plan</v>
      </c>
      <c r="V567" s="2">
        <f>DATE(A567,INDEX(Map!$H$1:$H$12,MATCH(B567,Map!$G$1:$G$12,0),0),1)</f>
        <v>42552</v>
      </c>
      <c r="W567" t="str">
        <f>IF(AND(V567&gt;=Map!$K$2,V567&lt;=Map!$L$2),"Base",IF(AND(V567&gt;=Map!$K$3,V567&lt;=Map!$L$3),"Fcst","N/A"))</f>
        <v>N/A</v>
      </c>
      <c r="X567" t="str">
        <f>INDEX(Map!$B$2:$B$86,MATCH(D567,Map!$A$2:$A$86,0),0)</f>
        <v>N/A</v>
      </c>
      <c r="Y567" s="7" t="str">
        <f>IF(INDEX(Map!$C$2:$C$86,MATCH(D567,Map!$A$2:$A$86,0),0)="","N/A",E567*INDEX(Map!$C$2:$C$86,MATCH(D567,Map!$A$2:$A$86,0),0))</f>
        <v>N/A</v>
      </c>
      <c r="Z567" s="7" t="str">
        <f>IF(INDEX(Map!$D$2:$D$86,MATCH(D567,Map!$A$2:$A$86,0),0)="","N/A",E567*INDEX(Map!$D$2:$D$86,MATCH(D567,Map!$A$2:$A$86,0),0))</f>
        <v>N/A</v>
      </c>
      <c r="AA567" t="str">
        <f>INDEX(Map!$E$2:$E$86,MATCH(D567,Map!$A$2:$A$86,0),0)</f>
        <v>Sales</v>
      </c>
    </row>
    <row r="568" spans="1:27" x14ac:dyDescent="0.25">
      <c r="A568" s="1" t="s">
        <v>21</v>
      </c>
      <c r="B568" s="1" t="s">
        <v>113</v>
      </c>
      <c r="C568" s="1">
        <v>63</v>
      </c>
      <c r="D568" s="1" t="s">
        <v>86</v>
      </c>
      <c r="E568" s="1">
        <v>-2.6</v>
      </c>
      <c r="F568" s="1">
        <v>0</v>
      </c>
      <c r="G568" s="1">
        <v>9.1</v>
      </c>
      <c r="H568" s="1">
        <v>7</v>
      </c>
      <c r="I568" s="1" t="s">
        <v>63</v>
      </c>
      <c r="J568" s="1" t="s">
        <v>63</v>
      </c>
      <c r="K568" s="1">
        <v>70</v>
      </c>
      <c r="L568" s="1">
        <v>37.299999999999997</v>
      </c>
      <c r="M568" s="1">
        <v>-95</v>
      </c>
      <c r="N568" s="1" t="s">
        <v>63</v>
      </c>
      <c r="O568" s="1">
        <v>0</v>
      </c>
      <c r="P568" s="1">
        <v>0</v>
      </c>
      <c r="Q568" s="1">
        <v>21</v>
      </c>
      <c r="R568" s="1">
        <v>29.3</v>
      </c>
      <c r="S568" s="1">
        <v>29.3</v>
      </c>
      <c r="T568" s="1">
        <v>-75</v>
      </c>
      <c r="U568" s="3" t="str">
        <f t="shared" si="8"/>
        <v>2017Plan</v>
      </c>
      <c r="V568" s="2">
        <f>DATE(A568,INDEX(Map!$H$1:$H$12,MATCH(B568,Map!$G$1:$G$12,0),0),1)</f>
        <v>42552</v>
      </c>
      <c r="W568" t="str">
        <f>IF(AND(V568&gt;=Map!$K$2,V568&lt;=Map!$L$2),"Base",IF(AND(V568&gt;=Map!$K$3,V568&lt;=Map!$L$3),"Fcst","N/A"))</f>
        <v>N/A</v>
      </c>
      <c r="X568" t="str">
        <f>INDEX(Map!$B$2:$B$86,MATCH(D568,Map!$A$2:$A$86,0),0)</f>
        <v>N/A</v>
      </c>
      <c r="Y568" s="7" t="str">
        <f>IF(INDEX(Map!$C$2:$C$86,MATCH(D568,Map!$A$2:$A$86,0),0)="","N/A",E568*INDEX(Map!$C$2:$C$86,MATCH(D568,Map!$A$2:$A$86,0),0))</f>
        <v>N/A</v>
      </c>
      <c r="Z568" s="7" t="str">
        <f>IF(INDEX(Map!$D$2:$D$86,MATCH(D568,Map!$A$2:$A$86,0),0)="","N/A",E568*INDEX(Map!$D$2:$D$86,MATCH(D568,Map!$A$2:$A$86,0),0))</f>
        <v>N/A</v>
      </c>
      <c r="AA568" t="str">
        <f>INDEX(Map!$E$2:$E$86,MATCH(D568,Map!$A$2:$A$86,0),0)</f>
        <v>Sales</v>
      </c>
    </row>
    <row r="569" spans="1:27" x14ac:dyDescent="0.25">
      <c r="A569" s="1" t="s">
        <v>21</v>
      </c>
      <c r="B569" s="1" t="s">
        <v>113</v>
      </c>
      <c r="C569" s="1">
        <v>64</v>
      </c>
      <c r="D569" s="1" t="s">
        <v>87</v>
      </c>
      <c r="E569" s="1">
        <v>0</v>
      </c>
      <c r="F569" s="1">
        <v>0</v>
      </c>
      <c r="G569" s="1">
        <v>0</v>
      </c>
      <c r="H569" s="1">
        <v>0</v>
      </c>
      <c r="I569" s="1" t="s">
        <v>63</v>
      </c>
      <c r="J569" s="1" t="s">
        <v>63</v>
      </c>
      <c r="K569" s="1">
        <v>0</v>
      </c>
      <c r="L569" s="1">
        <v>0</v>
      </c>
      <c r="M569" s="1">
        <v>0</v>
      </c>
      <c r="N569" s="1" t="s">
        <v>63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3" t="str">
        <f t="shared" si="8"/>
        <v>2017Plan</v>
      </c>
      <c r="V569" s="2">
        <f>DATE(A569,INDEX(Map!$H$1:$H$12,MATCH(B569,Map!$G$1:$G$12,0),0),1)</f>
        <v>42552</v>
      </c>
      <c r="W569" t="str">
        <f>IF(AND(V569&gt;=Map!$K$2,V569&lt;=Map!$L$2),"Base",IF(AND(V569&gt;=Map!$K$3,V569&lt;=Map!$L$3),"Fcst","N/A"))</f>
        <v>N/A</v>
      </c>
      <c r="X569" t="str">
        <f>INDEX(Map!$B$2:$B$86,MATCH(D569,Map!$A$2:$A$86,0),0)</f>
        <v>N/A</v>
      </c>
      <c r="Y569" s="7" t="str">
        <f>IF(INDEX(Map!$C$2:$C$86,MATCH(D569,Map!$A$2:$A$86,0),0)="","N/A",E569*INDEX(Map!$C$2:$C$86,MATCH(D569,Map!$A$2:$A$86,0),0))</f>
        <v>N/A</v>
      </c>
      <c r="Z569" s="7" t="str">
        <f>IF(INDEX(Map!$D$2:$D$86,MATCH(D569,Map!$A$2:$A$86,0),0)="","N/A",E569*INDEX(Map!$D$2:$D$86,MATCH(D569,Map!$A$2:$A$86,0),0))</f>
        <v>N/A</v>
      </c>
      <c r="AA569" t="str">
        <f>INDEX(Map!$E$2:$E$86,MATCH(D569,Map!$A$2:$A$86,0),0)</f>
        <v>Sales</v>
      </c>
    </row>
    <row r="570" spans="1:27" x14ac:dyDescent="0.25">
      <c r="A570" s="1" t="s">
        <v>21</v>
      </c>
      <c r="B570" s="1" t="s">
        <v>113</v>
      </c>
      <c r="C570" s="1">
        <v>65</v>
      </c>
      <c r="D570" s="1" t="s">
        <v>88</v>
      </c>
      <c r="E570" s="1">
        <v>0</v>
      </c>
      <c r="F570" s="1">
        <v>0</v>
      </c>
      <c r="G570" s="1">
        <v>0</v>
      </c>
      <c r="H570" s="1">
        <v>0</v>
      </c>
      <c r="I570" s="1" t="s">
        <v>63</v>
      </c>
      <c r="J570" s="1" t="s">
        <v>63</v>
      </c>
      <c r="K570" s="1">
        <v>0</v>
      </c>
      <c r="L570" s="1">
        <v>0</v>
      </c>
      <c r="M570" s="1">
        <v>0</v>
      </c>
      <c r="N570" s="1" t="s">
        <v>63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3" t="str">
        <f t="shared" si="8"/>
        <v>2017Plan</v>
      </c>
      <c r="V570" s="2">
        <f>DATE(A570,INDEX(Map!$H$1:$H$12,MATCH(B570,Map!$G$1:$G$12,0),0),1)</f>
        <v>42552</v>
      </c>
      <c r="W570" t="str">
        <f>IF(AND(V570&gt;=Map!$K$2,V570&lt;=Map!$L$2),"Base",IF(AND(V570&gt;=Map!$K$3,V570&lt;=Map!$L$3),"Fcst","N/A"))</f>
        <v>N/A</v>
      </c>
      <c r="X570" t="str">
        <f>INDEX(Map!$B$2:$B$86,MATCH(D570,Map!$A$2:$A$86,0),0)</f>
        <v>N/A</v>
      </c>
      <c r="Y570" s="7" t="str">
        <f>IF(INDEX(Map!$C$2:$C$86,MATCH(D570,Map!$A$2:$A$86,0),0)="","N/A",E570*INDEX(Map!$C$2:$C$86,MATCH(D570,Map!$A$2:$A$86,0),0))</f>
        <v>N/A</v>
      </c>
      <c r="Z570" s="7" t="str">
        <f>IF(INDEX(Map!$D$2:$D$86,MATCH(D570,Map!$A$2:$A$86,0),0)="","N/A",E570*INDEX(Map!$D$2:$D$86,MATCH(D570,Map!$A$2:$A$86,0),0))</f>
        <v>N/A</v>
      </c>
      <c r="AA570" t="str">
        <f>INDEX(Map!$E$2:$E$86,MATCH(D570,Map!$A$2:$A$86,0),0)</f>
        <v>Sales</v>
      </c>
    </row>
    <row r="571" spans="1:27" x14ac:dyDescent="0.25">
      <c r="A571" s="1" t="s">
        <v>21</v>
      </c>
      <c r="B571" s="1" t="s">
        <v>113</v>
      </c>
      <c r="C571" s="1">
        <v>66</v>
      </c>
      <c r="D571" s="1" t="s">
        <v>89</v>
      </c>
      <c r="E571" s="1">
        <v>0</v>
      </c>
      <c r="F571" s="1">
        <v>0</v>
      </c>
      <c r="G571" s="1">
        <v>0</v>
      </c>
      <c r="H571" s="1">
        <v>0</v>
      </c>
      <c r="I571" s="1" t="s">
        <v>63</v>
      </c>
      <c r="J571" s="1" t="s">
        <v>63</v>
      </c>
      <c r="K571" s="1">
        <v>0</v>
      </c>
      <c r="L571" s="1">
        <v>0</v>
      </c>
      <c r="M571" s="1">
        <v>0</v>
      </c>
      <c r="N571" s="1" t="s">
        <v>63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3" t="str">
        <f t="shared" si="8"/>
        <v>2017Plan</v>
      </c>
      <c r="V571" s="2">
        <f>DATE(A571,INDEX(Map!$H$1:$H$12,MATCH(B571,Map!$G$1:$G$12,0),0),1)</f>
        <v>42552</v>
      </c>
      <c r="W571" t="str">
        <f>IF(AND(V571&gt;=Map!$K$2,V571&lt;=Map!$L$2),"Base",IF(AND(V571&gt;=Map!$K$3,V571&lt;=Map!$L$3),"Fcst","N/A"))</f>
        <v>N/A</v>
      </c>
      <c r="X571" t="str">
        <f>INDEX(Map!$B$2:$B$86,MATCH(D571,Map!$A$2:$A$86,0),0)</f>
        <v>N/A</v>
      </c>
      <c r="Y571" s="7" t="str">
        <f>IF(INDEX(Map!$C$2:$C$86,MATCH(D571,Map!$A$2:$A$86,0),0)="","N/A",E571*INDEX(Map!$C$2:$C$86,MATCH(D571,Map!$A$2:$A$86,0),0))</f>
        <v>N/A</v>
      </c>
      <c r="Z571" s="7" t="str">
        <f>IF(INDEX(Map!$D$2:$D$86,MATCH(D571,Map!$A$2:$A$86,0),0)="","N/A",E571*INDEX(Map!$D$2:$D$86,MATCH(D571,Map!$A$2:$A$86,0),0))</f>
        <v>N/A</v>
      </c>
      <c r="AA571" t="str">
        <f>INDEX(Map!$E$2:$E$86,MATCH(D571,Map!$A$2:$A$86,0),0)</f>
        <v>Sales</v>
      </c>
    </row>
    <row r="572" spans="1:27" x14ac:dyDescent="0.25">
      <c r="A572" s="1" t="s">
        <v>21</v>
      </c>
      <c r="B572" s="1" t="s">
        <v>113</v>
      </c>
      <c r="C572" s="1">
        <v>67</v>
      </c>
      <c r="D572" s="1" t="s">
        <v>90</v>
      </c>
      <c r="E572" s="1">
        <v>0</v>
      </c>
      <c r="F572" s="1">
        <v>0</v>
      </c>
      <c r="G572" s="1">
        <v>0</v>
      </c>
      <c r="H572" s="1">
        <v>0</v>
      </c>
      <c r="I572" s="1" t="s">
        <v>63</v>
      </c>
      <c r="J572" s="1" t="s">
        <v>63</v>
      </c>
      <c r="K572" s="1">
        <v>0</v>
      </c>
      <c r="L572" s="1">
        <v>0</v>
      </c>
      <c r="M572" s="1">
        <v>0</v>
      </c>
      <c r="N572" s="1" t="s">
        <v>63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3" t="str">
        <f t="shared" si="8"/>
        <v>2017Plan</v>
      </c>
      <c r="V572" s="2">
        <f>DATE(A572,INDEX(Map!$H$1:$H$12,MATCH(B572,Map!$G$1:$G$12,0),0),1)</f>
        <v>42552</v>
      </c>
      <c r="W572" t="str">
        <f>IF(AND(V572&gt;=Map!$K$2,V572&lt;=Map!$L$2),"Base",IF(AND(V572&gt;=Map!$K$3,V572&lt;=Map!$L$3),"Fcst","N/A"))</f>
        <v>N/A</v>
      </c>
      <c r="X572" t="str">
        <f>INDEX(Map!$B$2:$B$86,MATCH(D572,Map!$A$2:$A$86,0),0)</f>
        <v>N/A</v>
      </c>
      <c r="Y572" s="7" t="str">
        <f>IF(INDEX(Map!$C$2:$C$86,MATCH(D572,Map!$A$2:$A$86,0),0)="","N/A",E572*INDEX(Map!$C$2:$C$86,MATCH(D572,Map!$A$2:$A$86,0),0))</f>
        <v>N/A</v>
      </c>
      <c r="Z572" s="7" t="str">
        <f>IF(INDEX(Map!$D$2:$D$86,MATCH(D572,Map!$A$2:$A$86,0),0)="","N/A",E572*INDEX(Map!$D$2:$D$86,MATCH(D572,Map!$A$2:$A$86,0),0))</f>
        <v>N/A</v>
      </c>
      <c r="AA572" t="str">
        <f>INDEX(Map!$E$2:$E$86,MATCH(D572,Map!$A$2:$A$86,0),0)</f>
        <v>Sales</v>
      </c>
    </row>
    <row r="573" spans="1:27" x14ac:dyDescent="0.25">
      <c r="A573" s="1" t="s">
        <v>21</v>
      </c>
      <c r="B573" s="1" t="s">
        <v>113</v>
      </c>
      <c r="C573" s="1">
        <v>68</v>
      </c>
      <c r="D573" s="1" t="s">
        <v>91</v>
      </c>
      <c r="E573" s="1">
        <v>0</v>
      </c>
      <c r="F573" s="1">
        <v>0</v>
      </c>
      <c r="G573" s="1">
        <v>0.3</v>
      </c>
      <c r="H573" s="1">
        <v>2</v>
      </c>
      <c r="I573" s="1" t="s">
        <v>63</v>
      </c>
      <c r="J573" s="1" t="s">
        <v>63</v>
      </c>
      <c r="K573" s="1">
        <v>2</v>
      </c>
      <c r="L573" s="1">
        <v>0</v>
      </c>
      <c r="M573" s="1">
        <v>0</v>
      </c>
      <c r="N573" s="1" t="s">
        <v>63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3" t="str">
        <f t="shared" si="8"/>
        <v>2017Plan</v>
      </c>
      <c r="V573" s="2">
        <f>DATE(A573,INDEX(Map!$H$1:$H$12,MATCH(B573,Map!$G$1:$G$12,0),0),1)</f>
        <v>42552</v>
      </c>
      <c r="W573" t="str">
        <f>IF(AND(V573&gt;=Map!$K$2,V573&lt;=Map!$L$2),"Base",IF(AND(V573&gt;=Map!$K$3,V573&lt;=Map!$L$3),"Fcst","N/A"))</f>
        <v>N/A</v>
      </c>
      <c r="X573" t="str">
        <f>INDEX(Map!$B$2:$B$86,MATCH(D573,Map!$A$2:$A$86,0),0)</f>
        <v>N/A</v>
      </c>
      <c r="Y573" s="7" t="str">
        <f>IF(INDEX(Map!$C$2:$C$86,MATCH(D573,Map!$A$2:$A$86,0),0)="","N/A",E573*INDEX(Map!$C$2:$C$86,MATCH(D573,Map!$A$2:$A$86,0),0))</f>
        <v>N/A</v>
      </c>
      <c r="Z573" s="7" t="str">
        <f>IF(INDEX(Map!$D$2:$D$86,MATCH(D573,Map!$A$2:$A$86,0),0)="","N/A",E573*INDEX(Map!$D$2:$D$86,MATCH(D573,Map!$A$2:$A$86,0),0))</f>
        <v>N/A</v>
      </c>
      <c r="AA573" t="str">
        <f>INDEX(Map!$E$2:$E$86,MATCH(D573,Map!$A$2:$A$86,0),0)</f>
        <v>CSR</v>
      </c>
    </row>
    <row r="574" spans="1:27" x14ac:dyDescent="0.25">
      <c r="A574" s="1" t="s">
        <v>21</v>
      </c>
      <c r="B574" s="1" t="s">
        <v>113</v>
      </c>
      <c r="C574" s="1">
        <v>69</v>
      </c>
      <c r="D574" s="1" t="s">
        <v>92</v>
      </c>
      <c r="E574" s="1">
        <v>0</v>
      </c>
      <c r="F574" s="1">
        <v>0</v>
      </c>
      <c r="G574" s="1">
        <v>0.3</v>
      </c>
      <c r="H574" s="1">
        <v>2</v>
      </c>
      <c r="I574" s="1" t="s">
        <v>63</v>
      </c>
      <c r="J574" s="1" t="s">
        <v>63</v>
      </c>
      <c r="K574" s="1">
        <v>2</v>
      </c>
      <c r="L574" s="1">
        <v>0</v>
      </c>
      <c r="M574" s="1">
        <v>0</v>
      </c>
      <c r="N574" s="1" t="s">
        <v>63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3" t="str">
        <f t="shared" si="8"/>
        <v>2017Plan</v>
      </c>
      <c r="V574" s="2">
        <f>DATE(A574,INDEX(Map!$H$1:$H$12,MATCH(B574,Map!$G$1:$G$12,0),0),1)</f>
        <v>42552</v>
      </c>
      <c r="W574" t="str">
        <f>IF(AND(V574&gt;=Map!$K$2,V574&lt;=Map!$L$2),"Base",IF(AND(V574&gt;=Map!$K$3,V574&lt;=Map!$L$3),"Fcst","N/A"))</f>
        <v>N/A</v>
      </c>
      <c r="X574" t="str">
        <f>INDEX(Map!$B$2:$B$86,MATCH(D574,Map!$A$2:$A$86,0),0)</f>
        <v>N/A</v>
      </c>
      <c r="Y574" s="7" t="str">
        <f>IF(INDEX(Map!$C$2:$C$86,MATCH(D574,Map!$A$2:$A$86,0),0)="","N/A",E574*INDEX(Map!$C$2:$C$86,MATCH(D574,Map!$A$2:$A$86,0),0))</f>
        <v>N/A</v>
      </c>
      <c r="Z574" s="7" t="str">
        <f>IF(INDEX(Map!$D$2:$D$86,MATCH(D574,Map!$A$2:$A$86,0),0)="","N/A",E574*INDEX(Map!$D$2:$D$86,MATCH(D574,Map!$A$2:$A$86,0),0))</f>
        <v>N/A</v>
      </c>
      <c r="AA574" t="str">
        <f>INDEX(Map!$E$2:$E$86,MATCH(D574,Map!$A$2:$A$86,0),0)</f>
        <v>CSR</v>
      </c>
    </row>
    <row r="575" spans="1:27" x14ac:dyDescent="0.25">
      <c r="A575" s="1" t="s">
        <v>21</v>
      </c>
      <c r="B575" s="1" t="s">
        <v>113</v>
      </c>
      <c r="C575" s="1">
        <v>70</v>
      </c>
      <c r="D575" s="1" t="s">
        <v>93</v>
      </c>
      <c r="E575" s="1">
        <v>0.1</v>
      </c>
      <c r="F575" s="1">
        <v>0</v>
      </c>
      <c r="G575" s="1">
        <v>0.3</v>
      </c>
      <c r="H575" s="1">
        <v>2</v>
      </c>
      <c r="I575" s="1" t="s">
        <v>63</v>
      </c>
      <c r="J575" s="1" t="s">
        <v>63</v>
      </c>
      <c r="K575" s="1">
        <v>2</v>
      </c>
      <c r="L575" s="1">
        <v>0</v>
      </c>
      <c r="M575" s="1">
        <v>0</v>
      </c>
      <c r="N575" s="1" t="s">
        <v>63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3" t="str">
        <f t="shared" si="8"/>
        <v>2017Plan</v>
      </c>
      <c r="V575" s="2">
        <f>DATE(A575,INDEX(Map!$H$1:$H$12,MATCH(B575,Map!$G$1:$G$12,0),0),1)</f>
        <v>42552</v>
      </c>
      <c r="W575" t="str">
        <f>IF(AND(V575&gt;=Map!$K$2,V575&lt;=Map!$L$2),"Base",IF(AND(V575&gt;=Map!$K$3,V575&lt;=Map!$L$3),"Fcst","N/A"))</f>
        <v>N/A</v>
      </c>
      <c r="X575" t="str">
        <f>INDEX(Map!$B$2:$B$86,MATCH(D575,Map!$A$2:$A$86,0),0)</f>
        <v>N/A</v>
      </c>
      <c r="Y575" s="7" t="str">
        <f>IF(INDEX(Map!$C$2:$C$86,MATCH(D575,Map!$A$2:$A$86,0),0)="","N/A",E575*INDEX(Map!$C$2:$C$86,MATCH(D575,Map!$A$2:$A$86,0),0))</f>
        <v>N/A</v>
      </c>
      <c r="Z575" s="7" t="str">
        <f>IF(INDEX(Map!$D$2:$D$86,MATCH(D575,Map!$A$2:$A$86,0),0)="","N/A",E575*INDEX(Map!$D$2:$D$86,MATCH(D575,Map!$A$2:$A$86,0),0))</f>
        <v>N/A</v>
      </c>
      <c r="AA575" t="str">
        <f>INDEX(Map!$E$2:$E$86,MATCH(D575,Map!$A$2:$A$86,0),0)</f>
        <v>CSR</v>
      </c>
    </row>
    <row r="576" spans="1:27" x14ac:dyDescent="0.25">
      <c r="A576" s="1" t="s">
        <v>21</v>
      </c>
      <c r="B576" s="1" t="s">
        <v>113</v>
      </c>
      <c r="C576" s="1">
        <v>71</v>
      </c>
      <c r="D576" s="1" t="s">
        <v>94</v>
      </c>
      <c r="E576" s="1">
        <v>0</v>
      </c>
      <c r="F576" s="1">
        <v>0</v>
      </c>
      <c r="G576" s="1">
        <v>0.3</v>
      </c>
      <c r="H576" s="1">
        <v>1</v>
      </c>
      <c r="I576" s="1" t="s">
        <v>63</v>
      </c>
      <c r="J576" s="1" t="s">
        <v>63</v>
      </c>
      <c r="K576" s="1">
        <v>2</v>
      </c>
      <c r="L576" s="1">
        <v>0</v>
      </c>
      <c r="M576" s="1">
        <v>0</v>
      </c>
      <c r="N576" s="1" t="s">
        <v>63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3" t="str">
        <f t="shared" si="8"/>
        <v>2017Plan</v>
      </c>
      <c r="V576" s="2">
        <f>DATE(A576,INDEX(Map!$H$1:$H$12,MATCH(B576,Map!$G$1:$G$12,0),0),1)</f>
        <v>42552</v>
      </c>
      <c r="W576" t="str">
        <f>IF(AND(V576&gt;=Map!$K$2,V576&lt;=Map!$L$2),"Base",IF(AND(V576&gt;=Map!$K$3,V576&lt;=Map!$L$3),"Fcst","N/A"))</f>
        <v>N/A</v>
      </c>
      <c r="X576" t="str">
        <f>INDEX(Map!$B$2:$B$86,MATCH(D576,Map!$A$2:$A$86,0),0)</f>
        <v>N/A</v>
      </c>
      <c r="Y576" s="7" t="str">
        <f>IF(INDEX(Map!$C$2:$C$86,MATCH(D576,Map!$A$2:$A$86,0),0)="","N/A",E576*INDEX(Map!$C$2:$C$86,MATCH(D576,Map!$A$2:$A$86,0),0))</f>
        <v>N/A</v>
      </c>
      <c r="Z576" s="7" t="str">
        <f>IF(INDEX(Map!$D$2:$D$86,MATCH(D576,Map!$A$2:$A$86,0),0)="","N/A",E576*INDEX(Map!$D$2:$D$86,MATCH(D576,Map!$A$2:$A$86,0),0))</f>
        <v>N/A</v>
      </c>
      <c r="AA576" t="str">
        <f>INDEX(Map!$E$2:$E$86,MATCH(D576,Map!$A$2:$A$86,0),0)</f>
        <v>CSR</v>
      </c>
    </row>
    <row r="577" spans="1:27" x14ac:dyDescent="0.25">
      <c r="A577" s="1" t="s">
        <v>21</v>
      </c>
      <c r="B577" s="1" t="s">
        <v>113</v>
      </c>
      <c r="C577" s="1">
        <v>72</v>
      </c>
      <c r="D577" s="1" t="s">
        <v>95</v>
      </c>
      <c r="E577" s="1">
        <v>0</v>
      </c>
      <c r="F577" s="1">
        <v>0</v>
      </c>
      <c r="G577" s="1">
        <v>0.3</v>
      </c>
      <c r="H577" s="1">
        <v>2</v>
      </c>
      <c r="I577" s="1" t="s">
        <v>63</v>
      </c>
      <c r="J577" s="1" t="s">
        <v>63</v>
      </c>
      <c r="K577" s="1">
        <v>2</v>
      </c>
      <c r="L577" s="1">
        <v>0</v>
      </c>
      <c r="M577" s="1">
        <v>0</v>
      </c>
      <c r="N577" s="1" t="s">
        <v>63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3" t="str">
        <f t="shared" si="8"/>
        <v>2017Plan</v>
      </c>
      <c r="V577" s="2">
        <f>DATE(A577,INDEX(Map!$H$1:$H$12,MATCH(B577,Map!$G$1:$G$12,0),0),1)</f>
        <v>42552</v>
      </c>
      <c r="W577" t="str">
        <f>IF(AND(V577&gt;=Map!$K$2,V577&lt;=Map!$L$2),"Base",IF(AND(V577&gt;=Map!$K$3,V577&lt;=Map!$L$3),"Fcst","N/A"))</f>
        <v>N/A</v>
      </c>
      <c r="X577" t="str">
        <f>INDEX(Map!$B$2:$B$86,MATCH(D577,Map!$A$2:$A$86,0),0)</f>
        <v>N/A</v>
      </c>
      <c r="Y577" s="7" t="str">
        <f>IF(INDEX(Map!$C$2:$C$86,MATCH(D577,Map!$A$2:$A$86,0),0)="","N/A",E577*INDEX(Map!$C$2:$C$86,MATCH(D577,Map!$A$2:$A$86,0),0))</f>
        <v>N/A</v>
      </c>
      <c r="Z577" s="7" t="str">
        <f>IF(INDEX(Map!$D$2:$D$86,MATCH(D577,Map!$A$2:$A$86,0),0)="","N/A",E577*INDEX(Map!$D$2:$D$86,MATCH(D577,Map!$A$2:$A$86,0),0))</f>
        <v>N/A</v>
      </c>
      <c r="AA577" t="str">
        <f>INDEX(Map!$E$2:$E$86,MATCH(D577,Map!$A$2:$A$86,0),0)</f>
        <v>CSR</v>
      </c>
    </row>
    <row r="578" spans="1:27" x14ac:dyDescent="0.25">
      <c r="A578" s="1" t="s">
        <v>21</v>
      </c>
      <c r="B578" s="1" t="s">
        <v>113</v>
      </c>
      <c r="C578" s="1">
        <v>73</v>
      </c>
      <c r="D578" s="1" t="s">
        <v>96</v>
      </c>
      <c r="E578" s="1">
        <v>0</v>
      </c>
      <c r="F578" s="1">
        <v>0</v>
      </c>
      <c r="G578" s="1">
        <v>0.8</v>
      </c>
      <c r="H578" s="1">
        <v>1</v>
      </c>
      <c r="I578" s="1" t="s">
        <v>63</v>
      </c>
      <c r="J578" s="1" t="s">
        <v>63</v>
      </c>
      <c r="K578" s="1">
        <v>6</v>
      </c>
      <c r="L578" s="1">
        <v>0</v>
      </c>
      <c r="M578" s="1">
        <v>0</v>
      </c>
      <c r="N578" s="1" t="s">
        <v>63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3" t="str">
        <f t="shared" si="8"/>
        <v>2017Plan</v>
      </c>
      <c r="V578" s="2">
        <f>DATE(A578,INDEX(Map!$H$1:$H$12,MATCH(B578,Map!$G$1:$G$12,0),0),1)</f>
        <v>42552</v>
      </c>
      <c r="W578" t="str">
        <f>IF(AND(V578&gt;=Map!$K$2,V578&lt;=Map!$L$2),"Base",IF(AND(V578&gt;=Map!$K$3,V578&lt;=Map!$L$3),"Fcst","N/A"))</f>
        <v>N/A</v>
      </c>
      <c r="X578" t="str">
        <f>INDEX(Map!$B$2:$B$86,MATCH(D578,Map!$A$2:$A$86,0),0)</f>
        <v>N/A</v>
      </c>
      <c r="Y578" s="7" t="str">
        <f>IF(INDEX(Map!$C$2:$C$86,MATCH(D578,Map!$A$2:$A$86,0),0)="","N/A",E578*INDEX(Map!$C$2:$C$86,MATCH(D578,Map!$A$2:$A$86,0),0))</f>
        <v>N/A</v>
      </c>
      <c r="Z578" s="7" t="str">
        <f>IF(INDEX(Map!$D$2:$D$86,MATCH(D578,Map!$A$2:$A$86,0),0)="","N/A",E578*INDEX(Map!$D$2:$D$86,MATCH(D578,Map!$A$2:$A$86,0),0))</f>
        <v>N/A</v>
      </c>
      <c r="AA578" t="str">
        <f>INDEX(Map!$E$2:$E$86,MATCH(D578,Map!$A$2:$A$86,0),0)</f>
        <v>CSR</v>
      </c>
    </row>
    <row r="579" spans="1:27" x14ac:dyDescent="0.25">
      <c r="A579" s="1" t="s">
        <v>21</v>
      </c>
      <c r="B579" s="1" t="s">
        <v>113</v>
      </c>
      <c r="C579" s="1">
        <v>74</v>
      </c>
      <c r="D579" s="1" t="s">
        <v>97</v>
      </c>
      <c r="E579" s="1">
        <v>0</v>
      </c>
      <c r="F579" s="1">
        <v>0</v>
      </c>
      <c r="G579" s="1">
        <v>0.3</v>
      </c>
      <c r="H579" s="1">
        <v>2</v>
      </c>
      <c r="I579" s="1" t="s">
        <v>63</v>
      </c>
      <c r="J579" s="1" t="s">
        <v>63</v>
      </c>
      <c r="K579" s="1">
        <v>2</v>
      </c>
      <c r="L579" s="1">
        <v>0</v>
      </c>
      <c r="M579" s="1">
        <v>0</v>
      </c>
      <c r="N579" s="1" t="s">
        <v>63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3" t="str">
        <f t="shared" si="8"/>
        <v>2017Plan</v>
      </c>
      <c r="V579" s="2">
        <f>DATE(A579,INDEX(Map!$H$1:$H$12,MATCH(B579,Map!$G$1:$G$12,0),0),1)</f>
        <v>42552</v>
      </c>
      <c r="W579" t="str">
        <f>IF(AND(V579&gt;=Map!$K$2,V579&lt;=Map!$L$2),"Base",IF(AND(V579&gt;=Map!$K$3,V579&lt;=Map!$L$3),"Fcst","N/A"))</f>
        <v>N/A</v>
      </c>
      <c r="X579" t="str">
        <f>INDEX(Map!$B$2:$B$86,MATCH(D579,Map!$A$2:$A$86,0),0)</f>
        <v>N/A</v>
      </c>
      <c r="Y579" s="7" t="str">
        <f>IF(INDEX(Map!$C$2:$C$86,MATCH(D579,Map!$A$2:$A$86,0),0)="","N/A",E579*INDEX(Map!$C$2:$C$86,MATCH(D579,Map!$A$2:$A$86,0),0))</f>
        <v>N/A</v>
      </c>
      <c r="Z579" s="7" t="str">
        <f>IF(INDEX(Map!$D$2:$D$86,MATCH(D579,Map!$A$2:$A$86,0),0)="","N/A",E579*INDEX(Map!$D$2:$D$86,MATCH(D579,Map!$A$2:$A$86,0),0))</f>
        <v>N/A</v>
      </c>
      <c r="AA579" t="str">
        <f>INDEX(Map!$E$2:$E$86,MATCH(D579,Map!$A$2:$A$86,0),0)</f>
        <v>CSR</v>
      </c>
    </row>
    <row r="580" spans="1:27" x14ac:dyDescent="0.25">
      <c r="A580" s="1" t="s">
        <v>21</v>
      </c>
      <c r="B580" s="1" t="s">
        <v>113</v>
      </c>
      <c r="C580" s="1">
        <v>75</v>
      </c>
      <c r="D580" s="1" t="s">
        <v>98</v>
      </c>
      <c r="E580" s="1">
        <v>0</v>
      </c>
      <c r="F580" s="1">
        <v>0</v>
      </c>
      <c r="G580" s="1">
        <v>0.3</v>
      </c>
      <c r="H580" s="1">
        <v>1</v>
      </c>
      <c r="I580" s="1" t="s">
        <v>63</v>
      </c>
      <c r="J580" s="1" t="s">
        <v>63</v>
      </c>
      <c r="K580" s="1">
        <v>2</v>
      </c>
      <c r="L580" s="1">
        <v>0</v>
      </c>
      <c r="M580" s="1">
        <v>0</v>
      </c>
      <c r="N580" s="1" t="s">
        <v>63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3" t="str">
        <f t="shared" ref="U580:U643" si="9">U579</f>
        <v>2017Plan</v>
      </c>
      <c r="V580" s="2">
        <f>DATE(A580,INDEX(Map!$H$1:$H$12,MATCH(B580,Map!$G$1:$G$12,0),0),1)</f>
        <v>42552</v>
      </c>
      <c r="W580" t="str">
        <f>IF(AND(V580&gt;=Map!$K$2,V580&lt;=Map!$L$2),"Base",IF(AND(V580&gt;=Map!$K$3,V580&lt;=Map!$L$3),"Fcst","N/A"))</f>
        <v>N/A</v>
      </c>
      <c r="X580" t="str">
        <f>INDEX(Map!$B$2:$B$86,MATCH(D580,Map!$A$2:$A$86,0),0)</f>
        <v>N/A</v>
      </c>
      <c r="Y580" s="7" t="str">
        <f>IF(INDEX(Map!$C$2:$C$86,MATCH(D580,Map!$A$2:$A$86,0),0)="","N/A",E580*INDEX(Map!$C$2:$C$86,MATCH(D580,Map!$A$2:$A$86,0),0))</f>
        <v>N/A</v>
      </c>
      <c r="Z580" s="7" t="str">
        <f>IF(INDEX(Map!$D$2:$D$86,MATCH(D580,Map!$A$2:$A$86,0),0)="","N/A",E580*INDEX(Map!$D$2:$D$86,MATCH(D580,Map!$A$2:$A$86,0),0))</f>
        <v>N/A</v>
      </c>
      <c r="AA580" t="str">
        <f>INDEX(Map!$E$2:$E$86,MATCH(D580,Map!$A$2:$A$86,0),0)</f>
        <v>CSR</v>
      </c>
    </row>
    <row r="581" spans="1:27" x14ac:dyDescent="0.25">
      <c r="A581" s="1" t="s">
        <v>21</v>
      </c>
      <c r="B581" s="1" t="s">
        <v>113</v>
      </c>
      <c r="C581" s="1">
        <v>76</v>
      </c>
      <c r="D581" s="1" t="s">
        <v>99</v>
      </c>
      <c r="E581" s="1">
        <v>0</v>
      </c>
      <c r="F581" s="1">
        <v>0</v>
      </c>
      <c r="G581" s="1">
        <v>0.3</v>
      </c>
      <c r="H581" s="1">
        <v>2</v>
      </c>
      <c r="I581" s="1" t="s">
        <v>63</v>
      </c>
      <c r="J581" s="1" t="s">
        <v>63</v>
      </c>
      <c r="K581" s="1">
        <v>2</v>
      </c>
      <c r="L581" s="1">
        <v>0</v>
      </c>
      <c r="M581" s="1">
        <v>0</v>
      </c>
      <c r="N581" s="1" t="s">
        <v>63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3" t="str">
        <f t="shared" si="9"/>
        <v>2017Plan</v>
      </c>
      <c r="V581" s="2">
        <f>DATE(A581,INDEX(Map!$H$1:$H$12,MATCH(B581,Map!$G$1:$G$12,0),0),1)</f>
        <v>42552</v>
      </c>
      <c r="W581" t="str">
        <f>IF(AND(V581&gt;=Map!$K$2,V581&lt;=Map!$L$2),"Base",IF(AND(V581&gt;=Map!$K$3,V581&lt;=Map!$L$3),"Fcst","N/A"))</f>
        <v>N/A</v>
      </c>
      <c r="X581" t="str">
        <f>INDEX(Map!$B$2:$B$86,MATCH(D581,Map!$A$2:$A$86,0),0)</f>
        <v>N/A</v>
      </c>
      <c r="Y581" s="7" t="str">
        <f>IF(INDEX(Map!$C$2:$C$86,MATCH(D581,Map!$A$2:$A$86,0),0)="","N/A",E581*INDEX(Map!$C$2:$C$86,MATCH(D581,Map!$A$2:$A$86,0),0))</f>
        <v>N/A</v>
      </c>
      <c r="Z581" s="7" t="str">
        <f>IF(INDEX(Map!$D$2:$D$86,MATCH(D581,Map!$A$2:$A$86,0),0)="","N/A",E581*INDEX(Map!$D$2:$D$86,MATCH(D581,Map!$A$2:$A$86,0),0))</f>
        <v>N/A</v>
      </c>
      <c r="AA581" t="str">
        <f>INDEX(Map!$E$2:$E$86,MATCH(D581,Map!$A$2:$A$86,0),0)</f>
        <v>CSR</v>
      </c>
    </row>
    <row r="582" spans="1:27" x14ac:dyDescent="0.25">
      <c r="A582" s="1" t="s">
        <v>21</v>
      </c>
      <c r="B582" s="1" t="s">
        <v>113</v>
      </c>
      <c r="C582" s="1">
        <v>77</v>
      </c>
      <c r="D582" s="1" t="s">
        <v>100</v>
      </c>
      <c r="E582" s="1">
        <v>0</v>
      </c>
      <c r="F582" s="1">
        <v>0</v>
      </c>
      <c r="G582" s="1">
        <v>0.3</v>
      </c>
      <c r="H582" s="1">
        <v>1</v>
      </c>
      <c r="I582" s="1" t="s">
        <v>63</v>
      </c>
      <c r="J582" s="1" t="s">
        <v>63</v>
      </c>
      <c r="K582" s="1">
        <v>2</v>
      </c>
      <c r="L582" s="1">
        <v>0</v>
      </c>
      <c r="M582" s="1">
        <v>0</v>
      </c>
      <c r="N582" s="1" t="s">
        <v>63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3" t="str">
        <f t="shared" si="9"/>
        <v>2017Plan</v>
      </c>
      <c r="V582" s="2">
        <f>DATE(A582,INDEX(Map!$H$1:$H$12,MATCH(B582,Map!$G$1:$G$12,0),0),1)</f>
        <v>42552</v>
      </c>
      <c r="W582" t="str">
        <f>IF(AND(V582&gt;=Map!$K$2,V582&lt;=Map!$L$2),"Base",IF(AND(V582&gt;=Map!$K$3,V582&lt;=Map!$L$3),"Fcst","N/A"))</f>
        <v>N/A</v>
      </c>
      <c r="X582" t="str">
        <f>INDEX(Map!$B$2:$B$86,MATCH(D582,Map!$A$2:$A$86,0),0)</f>
        <v>N/A</v>
      </c>
      <c r="Y582" s="7" t="str">
        <f>IF(INDEX(Map!$C$2:$C$86,MATCH(D582,Map!$A$2:$A$86,0),0)="","N/A",E582*INDEX(Map!$C$2:$C$86,MATCH(D582,Map!$A$2:$A$86,0),0))</f>
        <v>N/A</v>
      </c>
      <c r="Z582" s="7" t="str">
        <f>IF(INDEX(Map!$D$2:$D$86,MATCH(D582,Map!$A$2:$A$86,0),0)="","N/A",E582*INDEX(Map!$D$2:$D$86,MATCH(D582,Map!$A$2:$A$86,0),0))</f>
        <v>N/A</v>
      </c>
      <c r="AA582" t="str">
        <f>INDEX(Map!$E$2:$E$86,MATCH(D582,Map!$A$2:$A$86,0),0)</f>
        <v>CSR</v>
      </c>
    </row>
    <row r="583" spans="1:27" x14ac:dyDescent="0.25">
      <c r="A583" s="1" t="s">
        <v>21</v>
      </c>
      <c r="B583" s="1" t="s">
        <v>113</v>
      </c>
      <c r="C583" s="1">
        <v>78</v>
      </c>
      <c r="D583" s="1" t="s">
        <v>101</v>
      </c>
      <c r="E583" s="1">
        <v>0</v>
      </c>
      <c r="F583" s="1">
        <v>0</v>
      </c>
      <c r="G583" s="1">
        <v>0</v>
      </c>
      <c r="H583" s="1">
        <v>0</v>
      </c>
      <c r="I583" s="1" t="s">
        <v>63</v>
      </c>
      <c r="J583" s="1" t="s">
        <v>63</v>
      </c>
      <c r="K583" s="1">
        <v>0</v>
      </c>
      <c r="L583" s="1">
        <v>0</v>
      </c>
      <c r="M583" s="1">
        <v>0</v>
      </c>
      <c r="N583" s="1" t="s">
        <v>63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3" t="str">
        <f t="shared" si="9"/>
        <v>2017Plan</v>
      </c>
      <c r="V583" s="2">
        <f>DATE(A583,INDEX(Map!$H$1:$H$12,MATCH(B583,Map!$G$1:$G$12,0),0),1)</f>
        <v>42552</v>
      </c>
      <c r="W583" t="str">
        <f>IF(AND(V583&gt;=Map!$K$2,V583&lt;=Map!$L$2),"Base",IF(AND(V583&gt;=Map!$K$3,V583&lt;=Map!$L$3),"Fcst","N/A"))</f>
        <v>N/A</v>
      </c>
      <c r="X583" t="str">
        <f>INDEX(Map!$B$2:$B$86,MATCH(D583,Map!$A$2:$A$86,0),0)</f>
        <v>N/A</v>
      </c>
      <c r="Y583" s="7" t="str">
        <f>IF(INDEX(Map!$C$2:$C$86,MATCH(D583,Map!$A$2:$A$86,0),0)="","N/A",E583*INDEX(Map!$C$2:$C$86,MATCH(D583,Map!$A$2:$A$86,0),0))</f>
        <v>N/A</v>
      </c>
      <c r="Z583" s="7" t="str">
        <f>IF(INDEX(Map!$D$2:$D$86,MATCH(D583,Map!$A$2:$A$86,0),0)="","N/A",E583*INDEX(Map!$D$2:$D$86,MATCH(D583,Map!$A$2:$A$86,0),0))</f>
        <v>N/A</v>
      </c>
      <c r="AA583" t="str">
        <f>INDEX(Map!$E$2:$E$86,MATCH(D583,Map!$A$2:$A$86,0),0)</f>
        <v>CSR</v>
      </c>
    </row>
    <row r="584" spans="1:27" x14ac:dyDescent="0.25">
      <c r="A584" s="1" t="s">
        <v>21</v>
      </c>
      <c r="B584" s="1" t="s">
        <v>113</v>
      </c>
      <c r="C584" s="1">
        <v>79</v>
      </c>
      <c r="D584" s="1" t="s">
        <v>102</v>
      </c>
      <c r="E584" s="1">
        <v>0</v>
      </c>
      <c r="F584" s="1">
        <v>0</v>
      </c>
      <c r="G584" s="1">
        <v>0.3</v>
      </c>
      <c r="H584" s="1">
        <v>2</v>
      </c>
      <c r="I584" s="1" t="s">
        <v>63</v>
      </c>
      <c r="J584" s="1" t="s">
        <v>63</v>
      </c>
      <c r="K584" s="1">
        <v>2</v>
      </c>
      <c r="L584" s="1">
        <v>0</v>
      </c>
      <c r="M584" s="1">
        <v>0</v>
      </c>
      <c r="N584" s="1" t="s">
        <v>63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3" t="str">
        <f t="shared" si="9"/>
        <v>2017Plan</v>
      </c>
      <c r="V584" s="2">
        <f>DATE(A584,INDEX(Map!$H$1:$H$12,MATCH(B584,Map!$G$1:$G$12,0),0),1)</f>
        <v>42552</v>
      </c>
      <c r="W584" t="str">
        <f>IF(AND(V584&gt;=Map!$K$2,V584&lt;=Map!$L$2),"Base",IF(AND(V584&gt;=Map!$K$3,V584&lt;=Map!$L$3),"Fcst","N/A"))</f>
        <v>N/A</v>
      </c>
      <c r="X584" t="str">
        <f>INDEX(Map!$B$2:$B$86,MATCH(D584,Map!$A$2:$A$86,0),0)</f>
        <v>N/A</v>
      </c>
      <c r="Y584" s="7" t="str">
        <f>IF(INDEX(Map!$C$2:$C$86,MATCH(D584,Map!$A$2:$A$86,0),0)="","N/A",E584*INDEX(Map!$C$2:$C$86,MATCH(D584,Map!$A$2:$A$86,0),0))</f>
        <v>N/A</v>
      </c>
      <c r="Z584" s="7" t="str">
        <f>IF(INDEX(Map!$D$2:$D$86,MATCH(D584,Map!$A$2:$A$86,0),0)="","N/A",E584*INDEX(Map!$D$2:$D$86,MATCH(D584,Map!$A$2:$A$86,0),0))</f>
        <v>N/A</v>
      </c>
      <c r="AA584" t="str">
        <f>INDEX(Map!$E$2:$E$86,MATCH(D584,Map!$A$2:$A$86,0),0)</f>
        <v>CSR</v>
      </c>
    </row>
    <row r="585" spans="1:27" x14ac:dyDescent="0.25">
      <c r="A585" s="1" t="s">
        <v>21</v>
      </c>
      <c r="B585" s="1" t="s">
        <v>113</v>
      </c>
      <c r="C585" s="1">
        <v>80</v>
      </c>
      <c r="D585" s="1" t="s">
        <v>103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3" t="str">
        <f t="shared" si="9"/>
        <v>2017Plan</v>
      </c>
      <c r="V585" s="2">
        <f>DATE(A585,INDEX(Map!$H$1:$H$12,MATCH(B585,Map!$G$1:$G$12,0),0),1)</f>
        <v>42552</v>
      </c>
      <c r="W585" t="str">
        <f>IF(AND(V585&gt;=Map!$K$2,V585&lt;=Map!$L$2),"Base",IF(AND(V585&gt;=Map!$K$3,V585&lt;=Map!$L$3),"Fcst","N/A"))</f>
        <v>N/A</v>
      </c>
      <c r="X585" t="str">
        <f>INDEX(Map!$B$2:$B$86,MATCH(D585,Map!$A$2:$A$86,0),0)</f>
        <v>N/A</v>
      </c>
      <c r="Y585" s="7" t="str">
        <f>IF(INDEX(Map!$C$2:$C$86,MATCH(D585,Map!$A$2:$A$86,0),0)="","N/A",E585*INDEX(Map!$C$2:$C$86,MATCH(D585,Map!$A$2:$A$86,0),0))</f>
        <v>N/A</v>
      </c>
      <c r="Z585" s="7" t="str">
        <f>IF(INDEX(Map!$D$2:$D$86,MATCH(D585,Map!$A$2:$A$86,0),0)="","N/A",E585*INDEX(Map!$D$2:$D$86,MATCH(D585,Map!$A$2:$A$86,0),0))</f>
        <v>N/A</v>
      </c>
      <c r="AA585" t="str">
        <f>INDEX(Map!$E$2:$E$86,MATCH(D585,Map!$A$2:$A$86,0),0)</f>
        <v>NGCC</v>
      </c>
    </row>
    <row r="586" spans="1:27" x14ac:dyDescent="0.25">
      <c r="A586" s="1" t="s">
        <v>21</v>
      </c>
      <c r="B586" s="1" t="s">
        <v>113</v>
      </c>
      <c r="C586" s="1">
        <v>81</v>
      </c>
      <c r="D586" s="1" t="s">
        <v>104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3" t="str">
        <f t="shared" si="9"/>
        <v>2017Plan</v>
      </c>
      <c r="V586" s="2">
        <f>DATE(A586,INDEX(Map!$H$1:$H$12,MATCH(B586,Map!$G$1:$G$12,0),0),1)</f>
        <v>42552</v>
      </c>
      <c r="W586" t="str">
        <f>IF(AND(V586&gt;=Map!$K$2,V586&lt;=Map!$L$2),"Base",IF(AND(V586&gt;=Map!$K$3,V586&lt;=Map!$L$3),"Fcst","N/A"))</f>
        <v>N/A</v>
      </c>
      <c r="X586" t="str">
        <f>INDEX(Map!$B$2:$B$86,MATCH(D586,Map!$A$2:$A$86,0),0)</f>
        <v>N/A</v>
      </c>
      <c r="Y586" s="7" t="str">
        <f>IF(INDEX(Map!$C$2:$C$86,MATCH(D586,Map!$A$2:$A$86,0),0)="","N/A",E586*INDEX(Map!$C$2:$C$86,MATCH(D586,Map!$A$2:$A$86,0),0))</f>
        <v>N/A</v>
      </c>
      <c r="Z586" s="7" t="str">
        <f>IF(INDEX(Map!$D$2:$D$86,MATCH(D586,Map!$A$2:$A$86,0),0)="","N/A",E586*INDEX(Map!$D$2:$D$86,MATCH(D586,Map!$A$2:$A$86,0),0))</f>
        <v>N/A</v>
      </c>
      <c r="AA586" t="str">
        <f>INDEX(Map!$E$2:$E$86,MATCH(D586,Map!$A$2:$A$86,0),0)</f>
        <v>NGCC</v>
      </c>
    </row>
    <row r="587" spans="1:27" x14ac:dyDescent="0.25">
      <c r="A587" s="1" t="s">
        <v>21</v>
      </c>
      <c r="B587" s="1" t="s">
        <v>113</v>
      </c>
      <c r="C587" s="1">
        <v>82</v>
      </c>
      <c r="D587" s="1" t="s">
        <v>105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3" t="str">
        <f t="shared" si="9"/>
        <v>2017Plan</v>
      </c>
      <c r="V587" s="2">
        <f>DATE(A587,INDEX(Map!$H$1:$H$12,MATCH(B587,Map!$G$1:$G$12,0),0),1)</f>
        <v>42552</v>
      </c>
      <c r="W587" t="str">
        <f>IF(AND(V587&gt;=Map!$K$2,V587&lt;=Map!$L$2),"Base",IF(AND(V587&gt;=Map!$K$3,V587&lt;=Map!$L$3),"Fcst","N/A"))</f>
        <v>N/A</v>
      </c>
      <c r="X587" t="str">
        <f>INDEX(Map!$B$2:$B$86,MATCH(D587,Map!$A$2:$A$86,0),0)</f>
        <v>N/A</v>
      </c>
      <c r="Y587" s="7" t="str">
        <f>IF(INDEX(Map!$C$2:$C$86,MATCH(D587,Map!$A$2:$A$86,0),0)="","N/A",E587*INDEX(Map!$C$2:$C$86,MATCH(D587,Map!$A$2:$A$86,0),0))</f>
        <v>N/A</v>
      </c>
      <c r="Z587" s="7" t="str">
        <f>IF(INDEX(Map!$D$2:$D$86,MATCH(D587,Map!$A$2:$A$86,0),0)="","N/A",E587*INDEX(Map!$D$2:$D$86,MATCH(D587,Map!$A$2:$A$86,0),0))</f>
        <v>N/A</v>
      </c>
      <c r="AA587" t="str">
        <f>INDEX(Map!$E$2:$E$86,MATCH(D587,Map!$A$2:$A$86,0),0)</f>
        <v>NGCC</v>
      </c>
    </row>
    <row r="588" spans="1:27" x14ac:dyDescent="0.25">
      <c r="A588" s="1" t="s">
        <v>21</v>
      </c>
      <c r="B588" s="1" t="s">
        <v>113</v>
      </c>
      <c r="C588" s="1">
        <v>83</v>
      </c>
      <c r="D588" s="1" t="s">
        <v>106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3" t="str">
        <f t="shared" si="9"/>
        <v>2017Plan</v>
      </c>
      <c r="V588" s="2">
        <f>DATE(A588,INDEX(Map!$H$1:$H$12,MATCH(B588,Map!$G$1:$G$12,0),0),1)</f>
        <v>42552</v>
      </c>
      <c r="W588" t="str">
        <f>IF(AND(V588&gt;=Map!$K$2,V588&lt;=Map!$L$2),"Base",IF(AND(V588&gt;=Map!$K$3,V588&lt;=Map!$L$3),"Fcst","N/A"))</f>
        <v>N/A</v>
      </c>
      <c r="X588" t="str">
        <f>INDEX(Map!$B$2:$B$86,MATCH(D588,Map!$A$2:$A$86,0),0)</f>
        <v>N/A</v>
      </c>
      <c r="Y588" s="7" t="str">
        <f>IF(INDEX(Map!$C$2:$C$86,MATCH(D588,Map!$A$2:$A$86,0),0)="","N/A",E588*INDEX(Map!$C$2:$C$86,MATCH(D588,Map!$A$2:$A$86,0),0))</f>
        <v>N/A</v>
      </c>
      <c r="Z588" s="7" t="str">
        <f>IF(INDEX(Map!$D$2:$D$86,MATCH(D588,Map!$A$2:$A$86,0),0)="","N/A",E588*INDEX(Map!$D$2:$D$86,MATCH(D588,Map!$A$2:$A$86,0),0))</f>
        <v>N/A</v>
      </c>
      <c r="AA588" t="str">
        <f>INDEX(Map!$E$2:$E$86,MATCH(D588,Map!$A$2:$A$86,0),0)</f>
        <v>NGCC</v>
      </c>
    </row>
    <row r="589" spans="1:27" x14ac:dyDescent="0.25">
      <c r="A589" s="1" t="s">
        <v>21</v>
      </c>
      <c r="B589" s="1" t="s">
        <v>113</v>
      </c>
      <c r="C589" s="1">
        <v>84</v>
      </c>
      <c r="D589" s="1" t="s">
        <v>107</v>
      </c>
      <c r="E589" s="1">
        <v>7.2</v>
      </c>
      <c r="F589" s="1">
        <v>0</v>
      </c>
      <c r="G589" s="1">
        <v>5.8</v>
      </c>
      <c r="H589" s="1">
        <v>8</v>
      </c>
      <c r="I589" s="1">
        <v>78.099999999999994</v>
      </c>
      <c r="J589" s="1">
        <v>10900</v>
      </c>
      <c r="K589" s="1">
        <v>45</v>
      </c>
      <c r="L589" s="1">
        <v>273.60000000000002</v>
      </c>
      <c r="M589" s="1">
        <v>214</v>
      </c>
      <c r="N589" s="1">
        <v>0</v>
      </c>
      <c r="O589" s="1">
        <v>71</v>
      </c>
      <c r="P589" s="1">
        <v>0</v>
      </c>
      <c r="Q589" s="1">
        <v>4</v>
      </c>
      <c r="R589" s="1">
        <v>30.38</v>
      </c>
      <c r="S589" s="1">
        <v>40.31</v>
      </c>
      <c r="T589" s="1">
        <v>289</v>
      </c>
      <c r="U589" s="3" t="str">
        <f t="shared" si="9"/>
        <v>2017Plan</v>
      </c>
      <c r="V589" s="2">
        <f>DATE(A589,INDEX(Map!$H$1:$H$12,MATCH(B589,Map!$G$1:$G$12,0),0),1)</f>
        <v>42552</v>
      </c>
      <c r="W589" t="str">
        <f>IF(AND(V589&gt;=Map!$K$2,V589&lt;=Map!$L$2),"Base",IF(AND(V589&gt;=Map!$K$3,V589&lt;=Map!$L$3),"Fcst","N/A"))</f>
        <v>N/A</v>
      </c>
      <c r="X589" t="str">
        <f>INDEX(Map!$B$2:$B$86,MATCH(D589,Map!$A$2:$A$86,0),0)</f>
        <v>Bluegrass/EKPC</v>
      </c>
      <c r="Y589" s="7" t="str">
        <f>IF(INDEX(Map!$C$2:$C$86,MATCH(D589,Map!$A$2:$A$86,0),0)="","N/A",E589*INDEX(Map!$C$2:$C$86,MATCH(D589,Map!$A$2:$A$86,0),0))</f>
        <v>N/A</v>
      </c>
      <c r="Z589" s="7">
        <f>IF(INDEX(Map!$D$2:$D$86,MATCH(D589,Map!$A$2:$A$86,0),0)="","N/A",E589*INDEX(Map!$D$2:$D$86,MATCH(D589,Map!$A$2:$A$86,0),0))</f>
        <v>7.2</v>
      </c>
      <c r="AA589" t="str">
        <f>INDEX(Map!$E$2:$E$86,MATCH(D589,Map!$A$2:$A$86,0),0)</f>
        <v>SCCT</v>
      </c>
    </row>
    <row r="590" spans="1:27" x14ac:dyDescent="0.25">
      <c r="A590" s="1" t="s">
        <v>21</v>
      </c>
      <c r="B590" s="1" t="s">
        <v>114</v>
      </c>
      <c r="C590" s="1">
        <v>1</v>
      </c>
      <c r="D590" s="1" t="s">
        <v>23</v>
      </c>
      <c r="E590" s="1">
        <v>20.7</v>
      </c>
      <c r="F590" s="1">
        <v>0</v>
      </c>
      <c r="G590" s="1">
        <v>26.3</v>
      </c>
      <c r="H590" s="1">
        <v>2</v>
      </c>
      <c r="I590" s="1">
        <v>242.7</v>
      </c>
      <c r="J590" s="1">
        <v>11701</v>
      </c>
      <c r="K590" s="1">
        <v>519</v>
      </c>
      <c r="L590" s="1">
        <v>270.2</v>
      </c>
      <c r="M590" s="1">
        <v>656</v>
      </c>
      <c r="N590" s="1">
        <v>2</v>
      </c>
      <c r="O590" s="1">
        <v>24</v>
      </c>
      <c r="P590" s="1">
        <v>0</v>
      </c>
      <c r="Q590" s="1">
        <v>43</v>
      </c>
      <c r="R590" s="1">
        <v>33.71</v>
      </c>
      <c r="S590" s="1">
        <v>34.869999999999997</v>
      </c>
      <c r="T590" s="1">
        <v>723</v>
      </c>
      <c r="U590" s="3" t="str">
        <f t="shared" si="9"/>
        <v>2017Plan</v>
      </c>
      <c r="V590" s="2">
        <f>DATE(A590,INDEX(Map!$H$1:$H$12,MATCH(B590,Map!$G$1:$G$12,0),0),1)</f>
        <v>42583</v>
      </c>
      <c r="W590" t="str">
        <f>IF(AND(V590&gt;=Map!$K$2,V590&lt;=Map!$L$2),"Base",IF(AND(V590&gt;=Map!$K$3,V590&lt;=Map!$L$3),"Fcst","N/A"))</f>
        <v>N/A</v>
      </c>
      <c r="X590" t="str">
        <f>INDEX(Map!$B$2:$B$86,MATCH(D590,Map!$A$2:$A$86,0),0)</f>
        <v>Brown 1</v>
      </c>
      <c r="Y590" s="7">
        <f>IF(INDEX(Map!$C$2:$C$86,MATCH(D590,Map!$A$2:$A$86,0),0)="","N/A",E590*INDEX(Map!$C$2:$C$86,MATCH(D590,Map!$A$2:$A$86,0),0))</f>
        <v>20.7</v>
      </c>
      <c r="Z590" s="7" t="str">
        <f>IF(INDEX(Map!$D$2:$D$86,MATCH(D590,Map!$A$2:$A$86,0),0)="","N/A",E590*INDEX(Map!$D$2:$D$86,MATCH(D590,Map!$A$2:$A$86,0),0))</f>
        <v>N/A</v>
      </c>
      <c r="AA590" t="str">
        <f>INDEX(Map!$E$2:$E$86,MATCH(D590,Map!$A$2:$A$86,0),0)</f>
        <v>Coal</v>
      </c>
    </row>
    <row r="591" spans="1:27" x14ac:dyDescent="0.25">
      <c r="A591" s="1" t="s">
        <v>21</v>
      </c>
      <c r="B591" s="1" t="s">
        <v>114</v>
      </c>
      <c r="C591" s="1">
        <v>2</v>
      </c>
      <c r="D591" s="1" t="s">
        <v>24</v>
      </c>
      <c r="E591" s="1">
        <v>44</v>
      </c>
      <c r="F591" s="1">
        <v>0</v>
      </c>
      <c r="G591" s="1">
        <v>35.700000000000003</v>
      </c>
      <c r="H591" s="1">
        <v>2</v>
      </c>
      <c r="I591" s="1">
        <v>475.6</v>
      </c>
      <c r="J591" s="1">
        <v>10799</v>
      </c>
      <c r="K591" s="1">
        <v>666</v>
      </c>
      <c r="L591" s="1">
        <v>270.2</v>
      </c>
      <c r="M591" s="1">
        <v>1285</v>
      </c>
      <c r="N591" s="1">
        <v>1</v>
      </c>
      <c r="O591" s="1">
        <v>17</v>
      </c>
      <c r="P591" s="1">
        <v>0</v>
      </c>
      <c r="Q591" s="1">
        <v>104</v>
      </c>
      <c r="R591" s="1">
        <v>31.55</v>
      </c>
      <c r="S591" s="1">
        <v>31.93</v>
      </c>
      <c r="T591" s="1">
        <v>1406</v>
      </c>
      <c r="U591" s="3" t="str">
        <f t="shared" si="9"/>
        <v>2017Plan</v>
      </c>
      <c r="V591" s="2">
        <f>DATE(A591,INDEX(Map!$H$1:$H$12,MATCH(B591,Map!$G$1:$G$12,0),0),1)</f>
        <v>42583</v>
      </c>
      <c r="W591" t="str">
        <f>IF(AND(V591&gt;=Map!$K$2,V591&lt;=Map!$L$2),"Base",IF(AND(V591&gt;=Map!$K$3,V591&lt;=Map!$L$3),"Fcst","N/A"))</f>
        <v>N/A</v>
      </c>
      <c r="X591" t="str">
        <f>INDEX(Map!$B$2:$B$86,MATCH(D591,Map!$A$2:$A$86,0),0)</f>
        <v>Brown 2</v>
      </c>
      <c r="Y591" s="7">
        <f>IF(INDEX(Map!$C$2:$C$86,MATCH(D591,Map!$A$2:$A$86,0),0)="","N/A",E591*INDEX(Map!$C$2:$C$86,MATCH(D591,Map!$A$2:$A$86,0),0))</f>
        <v>44</v>
      </c>
      <c r="Z591" s="7" t="str">
        <f>IF(INDEX(Map!$D$2:$D$86,MATCH(D591,Map!$A$2:$A$86,0),0)="","N/A",E591*INDEX(Map!$D$2:$D$86,MATCH(D591,Map!$A$2:$A$86,0),0))</f>
        <v>N/A</v>
      </c>
      <c r="AA591" t="str">
        <f>INDEX(Map!$E$2:$E$86,MATCH(D591,Map!$A$2:$A$86,0),0)</f>
        <v>Coal</v>
      </c>
    </row>
    <row r="592" spans="1:27" x14ac:dyDescent="0.25">
      <c r="A592" s="1" t="s">
        <v>21</v>
      </c>
      <c r="B592" s="1" t="s">
        <v>114</v>
      </c>
      <c r="C592" s="1">
        <v>3</v>
      </c>
      <c r="D592" s="1" t="s">
        <v>25</v>
      </c>
      <c r="E592" s="1">
        <v>95.1</v>
      </c>
      <c r="F592" s="1">
        <v>0</v>
      </c>
      <c r="G592" s="1">
        <v>31.2</v>
      </c>
      <c r="H592" s="1">
        <v>3</v>
      </c>
      <c r="I592" s="1">
        <v>1160.9000000000001</v>
      </c>
      <c r="J592" s="1">
        <v>12210</v>
      </c>
      <c r="K592" s="1">
        <v>606</v>
      </c>
      <c r="L592" s="1">
        <v>270.2</v>
      </c>
      <c r="M592" s="1">
        <v>3137</v>
      </c>
      <c r="N592" s="1">
        <v>3</v>
      </c>
      <c r="O592" s="1">
        <v>35</v>
      </c>
      <c r="P592" s="1">
        <v>0</v>
      </c>
      <c r="Q592" s="1">
        <v>289</v>
      </c>
      <c r="R592" s="1">
        <v>36.03</v>
      </c>
      <c r="S592" s="1">
        <v>36.4</v>
      </c>
      <c r="T592" s="1">
        <v>3460</v>
      </c>
      <c r="U592" s="3" t="str">
        <f t="shared" si="9"/>
        <v>2017Plan</v>
      </c>
      <c r="V592" s="2">
        <f>DATE(A592,INDEX(Map!$H$1:$H$12,MATCH(B592,Map!$G$1:$G$12,0),0),1)</f>
        <v>42583</v>
      </c>
      <c r="W592" t="str">
        <f>IF(AND(V592&gt;=Map!$K$2,V592&lt;=Map!$L$2),"Base",IF(AND(V592&gt;=Map!$K$3,V592&lt;=Map!$L$3),"Fcst","N/A"))</f>
        <v>N/A</v>
      </c>
      <c r="X592" t="str">
        <f>INDEX(Map!$B$2:$B$86,MATCH(D592,Map!$A$2:$A$86,0),0)</f>
        <v>Brown 3</v>
      </c>
      <c r="Y592" s="7">
        <f>IF(INDEX(Map!$C$2:$C$86,MATCH(D592,Map!$A$2:$A$86,0),0)="","N/A",E592*INDEX(Map!$C$2:$C$86,MATCH(D592,Map!$A$2:$A$86,0),0))</f>
        <v>95.1</v>
      </c>
      <c r="Z592" s="7" t="str">
        <f>IF(INDEX(Map!$D$2:$D$86,MATCH(D592,Map!$A$2:$A$86,0),0)="","N/A",E592*INDEX(Map!$D$2:$D$86,MATCH(D592,Map!$A$2:$A$86,0),0))</f>
        <v>N/A</v>
      </c>
      <c r="AA592" t="str">
        <f>INDEX(Map!$E$2:$E$86,MATCH(D592,Map!$A$2:$A$86,0),0)</f>
        <v>Coal</v>
      </c>
    </row>
    <row r="593" spans="1:27" x14ac:dyDescent="0.25">
      <c r="A593" s="1" t="s">
        <v>21</v>
      </c>
      <c r="B593" s="1" t="s">
        <v>114</v>
      </c>
      <c r="C593" s="1">
        <v>4</v>
      </c>
      <c r="D593" s="1" t="s">
        <v>26</v>
      </c>
      <c r="E593" s="1">
        <v>287.60000000000002</v>
      </c>
      <c r="F593" s="1">
        <v>0</v>
      </c>
      <c r="G593" s="1">
        <v>81.599999999999994</v>
      </c>
      <c r="H593" s="1">
        <v>2</v>
      </c>
      <c r="I593" s="1">
        <v>3047.8</v>
      </c>
      <c r="J593" s="1">
        <v>10597</v>
      </c>
      <c r="K593" s="1">
        <v>704</v>
      </c>
      <c r="L593" s="1">
        <v>205.9</v>
      </c>
      <c r="M593" s="1">
        <v>6276</v>
      </c>
      <c r="N593" s="1">
        <v>2</v>
      </c>
      <c r="O593" s="1">
        <v>24</v>
      </c>
      <c r="P593" s="1">
        <v>0</v>
      </c>
      <c r="Q593" s="1">
        <v>635</v>
      </c>
      <c r="R593" s="1">
        <v>24.03</v>
      </c>
      <c r="S593" s="1">
        <v>24.11</v>
      </c>
      <c r="T593" s="1">
        <v>6935</v>
      </c>
      <c r="U593" s="3" t="str">
        <f t="shared" si="9"/>
        <v>2017Plan</v>
      </c>
      <c r="V593" s="2">
        <f>DATE(A593,INDEX(Map!$H$1:$H$12,MATCH(B593,Map!$G$1:$G$12,0),0),1)</f>
        <v>42583</v>
      </c>
      <c r="W593" t="str">
        <f>IF(AND(V593&gt;=Map!$K$2,V593&lt;=Map!$L$2),"Base",IF(AND(V593&gt;=Map!$K$3,V593&lt;=Map!$L$3),"Fcst","N/A"))</f>
        <v>N/A</v>
      </c>
      <c r="X593" t="str">
        <f>INDEX(Map!$B$2:$B$86,MATCH(D593,Map!$A$2:$A$86,0),0)</f>
        <v>Ghent 1</v>
      </c>
      <c r="Y593" s="7">
        <f>IF(INDEX(Map!$C$2:$C$86,MATCH(D593,Map!$A$2:$A$86,0),0)="","N/A",E593*INDEX(Map!$C$2:$C$86,MATCH(D593,Map!$A$2:$A$86,0),0))</f>
        <v>287.60000000000002</v>
      </c>
      <c r="Z593" s="7" t="str">
        <f>IF(INDEX(Map!$D$2:$D$86,MATCH(D593,Map!$A$2:$A$86,0),0)="","N/A",E593*INDEX(Map!$D$2:$D$86,MATCH(D593,Map!$A$2:$A$86,0),0))</f>
        <v>N/A</v>
      </c>
      <c r="AA593" t="str">
        <f>INDEX(Map!$E$2:$E$86,MATCH(D593,Map!$A$2:$A$86,0),0)</f>
        <v>Coal</v>
      </c>
    </row>
    <row r="594" spans="1:27" x14ac:dyDescent="0.25">
      <c r="A594" s="1" t="s">
        <v>21</v>
      </c>
      <c r="B594" s="1" t="s">
        <v>114</v>
      </c>
      <c r="C594" s="1">
        <v>5</v>
      </c>
      <c r="D594" s="1" t="s">
        <v>27</v>
      </c>
      <c r="E594" s="1">
        <v>275.39999999999998</v>
      </c>
      <c r="F594" s="1">
        <v>0</v>
      </c>
      <c r="G594" s="1">
        <v>75.099999999999994</v>
      </c>
      <c r="H594" s="1">
        <v>2</v>
      </c>
      <c r="I594" s="1">
        <v>2883.9</v>
      </c>
      <c r="J594" s="1">
        <v>10473</v>
      </c>
      <c r="K594" s="1">
        <v>696</v>
      </c>
      <c r="L594" s="1">
        <v>205.9</v>
      </c>
      <c r="M594" s="1">
        <v>5938</v>
      </c>
      <c r="N594" s="1">
        <v>2</v>
      </c>
      <c r="O594" s="1">
        <v>21</v>
      </c>
      <c r="P594" s="1">
        <v>0</v>
      </c>
      <c r="Q594" s="1">
        <v>526</v>
      </c>
      <c r="R594" s="1">
        <v>23.47</v>
      </c>
      <c r="S594" s="1">
        <v>23.55</v>
      </c>
      <c r="T594" s="1">
        <v>6485</v>
      </c>
      <c r="U594" s="3" t="str">
        <f t="shared" si="9"/>
        <v>2017Plan</v>
      </c>
      <c r="V594" s="2">
        <f>DATE(A594,INDEX(Map!$H$1:$H$12,MATCH(B594,Map!$G$1:$G$12,0),0),1)</f>
        <v>42583</v>
      </c>
      <c r="W594" t="str">
        <f>IF(AND(V594&gt;=Map!$K$2,V594&lt;=Map!$L$2),"Base",IF(AND(V594&gt;=Map!$K$3,V594&lt;=Map!$L$3),"Fcst","N/A"))</f>
        <v>N/A</v>
      </c>
      <c r="X594" t="str">
        <f>INDEX(Map!$B$2:$B$86,MATCH(D594,Map!$A$2:$A$86,0),0)</f>
        <v>Ghent 2</v>
      </c>
      <c r="Y594" s="7">
        <f>IF(INDEX(Map!$C$2:$C$86,MATCH(D594,Map!$A$2:$A$86,0),0)="","N/A",E594*INDEX(Map!$C$2:$C$86,MATCH(D594,Map!$A$2:$A$86,0),0))</f>
        <v>275.39999999999998</v>
      </c>
      <c r="Z594" s="7" t="str">
        <f>IF(INDEX(Map!$D$2:$D$86,MATCH(D594,Map!$A$2:$A$86,0),0)="","N/A",E594*INDEX(Map!$D$2:$D$86,MATCH(D594,Map!$A$2:$A$86,0),0))</f>
        <v>N/A</v>
      </c>
      <c r="AA594" t="str">
        <f>INDEX(Map!$E$2:$E$86,MATCH(D594,Map!$A$2:$A$86,0),0)</f>
        <v>Coal</v>
      </c>
    </row>
    <row r="595" spans="1:27" x14ac:dyDescent="0.25">
      <c r="A595" s="1" t="s">
        <v>21</v>
      </c>
      <c r="B595" s="1" t="s">
        <v>114</v>
      </c>
      <c r="C595" s="1">
        <v>6</v>
      </c>
      <c r="D595" s="1" t="s">
        <v>28</v>
      </c>
      <c r="E595" s="1">
        <v>296.39999999999998</v>
      </c>
      <c r="F595" s="1">
        <v>0</v>
      </c>
      <c r="G595" s="1">
        <v>82.1</v>
      </c>
      <c r="H595" s="1">
        <v>2</v>
      </c>
      <c r="I595" s="1">
        <v>3289.4</v>
      </c>
      <c r="J595" s="1">
        <v>11098</v>
      </c>
      <c r="K595" s="1">
        <v>700</v>
      </c>
      <c r="L595" s="1">
        <v>205.9</v>
      </c>
      <c r="M595" s="1">
        <v>6773</v>
      </c>
      <c r="N595" s="1">
        <v>3</v>
      </c>
      <c r="O595" s="1">
        <v>34</v>
      </c>
      <c r="P595" s="1">
        <v>0</v>
      </c>
      <c r="Q595" s="1">
        <v>640</v>
      </c>
      <c r="R595" s="1">
        <v>25.01</v>
      </c>
      <c r="S595" s="1">
        <v>25.12</v>
      </c>
      <c r="T595" s="1">
        <v>7447</v>
      </c>
      <c r="U595" s="3" t="str">
        <f t="shared" si="9"/>
        <v>2017Plan</v>
      </c>
      <c r="V595" s="2">
        <f>DATE(A595,INDEX(Map!$H$1:$H$12,MATCH(B595,Map!$G$1:$G$12,0),0),1)</f>
        <v>42583</v>
      </c>
      <c r="W595" t="str">
        <f>IF(AND(V595&gt;=Map!$K$2,V595&lt;=Map!$L$2),"Base",IF(AND(V595&gt;=Map!$K$3,V595&lt;=Map!$L$3),"Fcst","N/A"))</f>
        <v>N/A</v>
      </c>
      <c r="X595" t="str">
        <f>INDEX(Map!$B$2:$B$86,MATCH(D595,Map!$A$2:$A$86,0),0)</f>
        <v>Ghent 3</v>
      </c>
      <c r="Y595" s="7">
        <f>IF(INDEX(Map!$C$2:$C$86,MATCH(D595,Map!$A$2:$A$86,0),0)="","N/A",E595*INDEX(Map!$C$2:$C$86,MATCH(D595,Map!$A$2:$A$86,0),0))</f>
        <v>296.39999999999998</v>
      </c>
      <c r="Z595" s="7" t="str">
        <f>IF(INDEX(Map!$D$2:$D$86,MATCH(D595,Map!$A$2:$A$86,0),0)="","N/A",E595*INDEX(Map!$D$2:$D$86,MATCH(D595,Map!$A$2:$A$86,0),0))</f>
        <v>N/A</v>
      </c>
      <c r="AA595" t="str">
        <f>INDEX(Map!$E$2:$E$86,MATCH(D595,Map!$A$2:$A$86,0),0)</f>
        <v>Coal</v>
      </c>
    </row>
    <row r="596" spans="1:27" x14ac:dyDescent="0.25">
      <c r="A596" s="1" t="s">
        <v>21</v>
      </c>
      <c r="B596" s="1" t="s">
        <v>114</v>
      </c>
      <c r="C596" s="1">
        <v>7</v>
      </c>
      <c r="D596" s="1" t="s">
        <v>29</v>
      </c>
      <c r="E596" s="1">
        <v>281.39999999999998</v>
      </c>
      <c r="F596" s="1">
        <v>0</v>
      </c>
      <c r="G596" s="1">
        <v>81.3</v>
      </c>
      <c r="H596" s="1">
        <v>2</v>
      </c>
      <c r="I596" s="1">
        <v>3080.5</v>
      </c>
      <c r="J596" s="1">
        <v>10947</v>
      </c>
      <c r="K596" s="1">
        <v>688</v>
      </c>
      <c r="L596" s="1">
        <v>205.9</v>
      </c>
      <c r="M596" s="1">
        <v>6343</v>
      </c>
      <c r="N596" s="1">
        <v>4</v>
      </c>
      <c r="O596" s="1">
        <v>41</v>
      </c>
      <c r="P596" s="1">
        <v>0</v>
      </c>
      <c r="Q596" s="1">
        <v>671</v>
      </c>
      <c r="R596" s="1">
        <v>24.93</v>
      </c>
      <c r="S596" s="1">
        <v>25.07</v>
      </c>
      <c r="T596" s="1">
        <v>7055</v>
      </c>
      <c r="U596" s="3" t="str">
        <f t="shared" si="9"/>
        <v>2017Plan</v>
      </c>
      <c r="V596" s="2">
        <f>DATE(A596,INDEX(Map!$H$1:$H$12,MATCH(B596,Map!$G$1:$G$12,0),0),1)</f>
        <v>42583</v>
      </c>
      <c r="W596" t="str">
        <f>IF(AND(V596&gt;=Map!$K$2,V596&lt;=Map!$L$2),"Base",IF(AND(V596&gt;=Map!$K$3,V596&lt;=Map!$L$3),"Fcst","N/A"))</f>
        <v>N/A</v>
      </c>
      <c r="X596" t="str">
        <f>INDEX(Map!$B$2:$B$86,MATCH(D596,Map!$A$2:$A$86,0),0)</f>
        <v>Ghent 4</v>
      </c>
      <c r="Y596" s="7">
        <f>IF(INDEX(Map!$C$2:$C$86,MATCH(D596,Map!$A$2:$A$86,0),0)="","N/A",E596*INDEX(Map!$C$2:$C$86,MATCH(D596,Map!$A$2:$A$86,0),0))</f>
        <v>281.39999999999998</v>
      </c>
      <c r="Z596" s="7" t="str">
        <f>IF(INDEX(Map!$D$2:$D$86,MATCH(D596,Map!$A$2:$A$86,0),0)="","N/A",E596*INDEX(Map!$D$2:$D$86,MATCH(D596,Map!$A$2:$A$86,0),0))</f>
        <v>N/A</v>
      </c>
      <c r="AA596" t="str">
        <f>INDEX(Map!$E$2:$E$86,MATCH(D596,Map!$A$2:$A$86,0),0)</f>
        <v>Coal</v>
      </c>
    </row>
    <row r="597" spans="1:27" x14ac:dyDescent="0.25">
      <c r="A597" s="1" t="s">
        <v>21</v>
      </c>
      <c r="B597" s="1" t="s">
        <v>114</v>
      </c>
      <c r="C597" s="1">
        <v>8</v>
      </c>
      <c r="D597" s="1" t="s">
        <v>30</v>
      </c>
      <c r="E597" s="1">
        <v>153.4</v>
      </c>
      <c r="F597" s="1">
        <v>0</v>
      </c>
      <c r="G597" s="1">
        <v>68.7</v>
      </c>
      <c r="H597" s="1">
        <v>2</v>
      </c>
      <c r="I597" s="1">
        <v>1599.7</v>
      </c>
      <c r="J597" s="1">
        <v>10426</v>
      </c>
      <c r="K597" s="1">
        <v>689</v>
      </c>
      <c r="L597" s="1">
        <v>218.1</v>
      </c>
      <c r="M597" s="1">
        <v>3489</v>
      </c>
      <c r="N597" s="1">
        <v>4</v>
      </c>
      <c r="O597" s="1">
        <v>15</v>
      </c>
      <c r="P597" s="1">
        <v>0</v>
      </c>
      <c r="Q597" s="1">
        <v>217</v>
      </c>
      <c r="R597" s="1">
        <v>24.15</v>
      </c>
      <c r="S597" s="1">
        <v>24.25</v>
      </c>
      <c r="T597" s="1">
        <v>3721</v>
      </c>
      <c r="U597" s="3" t="str">
        <f t="shared" si="9"/>
        <v>2017Plan</v>
      </c>
      <c r="V597" s="2">
        <f>DATE(A597,INDEX(Map!$H$1:$H$12,MATCH(B597,Map!$G$1:$G$12,0),0),1)</f>
        <v>42583</v>
      </c>
      <c r="W597" t="str">
        <f>IF(AND(V597&gt;=Map!$K$2,V597&lt;=Map!$L$2),"Base",IF(AND(V597&gt;=Map!$K$3,V597&lt;=Map!$L$3),"Fcst","N/A"))</f>
        <v>N/A</v>
      </c>
      <c r="X597" t="str">
        <f>INDEX(Map!$B$2:$B$86,MATCH(D597,Map!$A$2:$A$86,0),0)</f>
        <v>Mill Creek 1</v>
      </c>
      <c r="Y597" s="7" t="str">
        <f>IF(INDEX(Map!$C$2:$C$86,MATCH(D597,Map!$A$2:$A$86,0),0)="","N/A",E597*INDEX(Map!$C$2:$C$86,MATCH(D597,Map!$A$2:$A$86,0),0))</f>
        <v>N/A</v>
      </c>
      <c r="Z597" s="7">
        <f>IF(INDEX(Map!$D$2:$D$86,MATCH(D597,Map!$A$2:$A$86,0),0)="","N/A",E597*INDEX(Map!$D$2:$D$86,MATCH(D597,Map!$A$2:$A$86,0),0))</f>
        <v>153.4</v>
      </c>
      <c r="AA597" t="str">
        <f>INDEX(Map!$E$2:$E$86,MATCH(D597,Map!$A$2:$A$86,0),0)</f>
        <v>Coal</v>
      </c>
    </row>
    <row r="598" spans="1:27" x14ac:dyDescent="0.25">
      <c r="A598" s="1" t="s">
        <v>21</v>
      </c>
      <c r="B598" s="1" t="s">
        <v>114</v>
      </c>
      <c r="C598" s="1">
        <v>9</v>
      </c>
      <c r="D598" s="1" t="s">
        <v>31</v>
      </c>
      <c r="E598" s="1">
        <v>142.69999999999999</v>
      </c>
      <c r="F598" s="1">
        <v>0</v>
      </c>
      <c r="G598" s="1">
        <v>64.599999999999994</v>
      </c>
      <c r="H598" s="1">
        <v>2</v>
      </c>
      <c r="I598" s="1">
        <v>1538.4</v>
      </c>
      <c r="J598" s="1">
        <v>10783</v>
      </c>
      <c r="K598" s="1">
        <v>659</v>
      </c>
      <c r="L598" s="1">
        <v>218.1</v>
      </c>
      <c r="M598" s="1">
        <v>3355</v>
      </c>
      <c r="N598" s="1">
        <v>4</v>
      </c>
      <c r="O598" s="1">
        <v>15</v>
      </c>
      <c r="P598" s="1">
        <v>0</v>
      </c>
      <c r="Q598" s="1">
        <v>205</v>
      </c>
      <c r="R598" s="1">
        <v>24.95</v>
      </c>
      <c r="S598" s="1">
        <v>25.05</v>
      </c>
      <c r="T598" s="1">
        <v>3574</v>
      </c>
      <c r="U598" s="3" t="str">
        <f t="shared" si="9"/>
        <v>2017Plan</v>
      </c>
      <c r="V598" s="2">
        <f>DATE(A598,INDEX(Map!$H$1:$H$12,MATCH(B598,Map!$G$1:$G$12,0),0),1)</f>
        <v>42583</v>
      </c>
      <c r="W598" t="str">
        <f>IF(AND(V598&gt;=Map!$K$2,V598&lt;=Map!$L$2),"Base",IF(AND(V598&gt;=Map!$K$3,V598&lt;=Map!$L$3),"Fcst","N/A"))</f>
        <v>N/A</v>
      </c>
      <c r="X598" t="str">
        <f>INDEX(Map!$B$2:$B$86,MATCH(D598,Map!$A$2:$A$86,0),0)</f>
        <v>Mill Creek 2</v>
      </c>
      <c r="Y598" s="7" t="str">
        <f>IF(INDEX(Map!$C$2:$C$86,MATCH(D598,Map!$A$2:$A$86,0),0)="","N/A",E598*INDEX(Map!$C$2:$C$86,MATCH(D598,Map!$A$2:$A$86,0),0))</f>
        <v>N/A</v>
      </c>
      <c r="Z598" s="7">
        <f>IF(INDEX(Map!$D$2:$D$86,MATCH(D598,Map!$A$2:$A$86,0),0)="","N/A",E598*INDEX(Map!$D$2:$D$86,MATCH(D598,Map!$A$2:$A$86,0),0))</f>
        <v>142.69999999999999</v>
      </c>
      <c r="AA598" t="str">
        <f>INDEX(Map!$E$2:$E$86,MATCH(D598,Map!$A$2:$A$86,0),0)</f>
        <v>Coal</v>
      </c>
    </row>
    <row r="599" spans="1:27" x14ac:dyDescent="0.25">
      <c r="A599" s="1" t="s">
        <v>21</v>
      </c>
      <c r="B599" s="1" t="s">
        <v>114</v>
      </c>
      <c r="C599" s="1">
        <v>10</v>
      </c>
      <c r="D599" s="1" t="s">
        <v>32</v>
      </c>
      <c r="E599" s="1">
        <v>195.6</v>
      </c>
      <c r="F599" s="1">
        <v>0</v>
      </c>
      <c r="G599" s="1">
        <v>68.3</v>
      </c>
      <c r="H599" s="1">
        <v>2</v>
      </c>
      <c r="I599" s="1">
        <v>2099.4</v>
      </c>
      <c r="J599" s="1">
        <v>10734</v>
      </c>
      <c r="K599" s="1">
        <v>687</v>
      </c>
      <c r="L599" s="1">
        <v>218.1</v>
      </c>
      <c r="M599" s="1">
        <v>4578</v>
      </c>
      <c r="N599" s="1">
        <v>12</v>
      </c>
      <c r="O599" s="1">
        <v>41</v>
      </c>
      <c r="P599" s="1">
        <v>0</v>
      </c>
      <c r="Q599" s="1">
        <v>401</v>
      </c>
      <c r="R599" s="1">
        <v>25.46</v>
      </c>
      <c r="S599" s="1">
        <v>25.67</v>
      </c>
      <c r="T599" s="1">
        <v>5020</v>
      </c>
      <c r="U599" s="3" t="str">
        <f t="shared" si="9"/>
        <v>2017Plan</v>
      </c>
      <c r="V599" s="2">
        <f>DATE(A599,INDEX(Map!$H$1:$H$12,MATCH(B599,Map!$G$1:$G$12,0),0),1)</f>
        <v>42583</v>
      </c>
      <c r="W599" t="str">
        <f>IF(AND(V599&gt;=Map!$K$2,V599&lt;=Map!$L$2),"Base",IF(AND(V599&gt;=Map!$K$3,V599&lt;=Map!$L$3),"Fcst","N/A"))</f>
        <v>N/A</v>
      </c>
      <c r="X599" t="str">
        <f>INDEX(Map!$B$2:$B$86,MATCH(D599,Map!$A$2:$A$86,0),0)</f>
        <v>Mill Creek 3</v>
      </c>
      <c r="Y599" s="7" t="str">
        <f>IF(INDEX(Map!$C$2:$C$86,MATCH(D599,Map!$A$2:$A$86,0),0)="","N/A",E599*INDEX(Map!$C$2:$C$86,MATCH(D599,Map!$A$2:$A$86,0),0))</f>
        <v>N/A</v>
      </c>
      <c r="Z599" s="7">
        <f>IF(INDEX(Map!$D$2:$D$86,MATCH(D599,Map!$A$2:$A$86,0),0)="","N/A",E599*INDEX(Map!$D$2:$D$86,MATCH(D599,Map!$A$2:$A$86,0),0))</f>
        <v>195.6</v>
      </c>
      <c r="AA599" t="str">
        <f>INDEX(Map!$E$2:$E$86,MATCH(D599,Map!$A$2:$A$86,0),0)</f>
        <v>Coal</v>
      </c>
    </row>
    <row r="600" spans="1:27" x14ac:dyDescent="0.25">
      <c r="A600" s="1" t="s">
        <v>21</v>
      </c>
      <c r="B600" s="1" t="s">
        <v>114</v>
      </c>
      <c r="C600" s="1">
        <v>11</v>
      </c>
      <c r="D600" s="1" t="s">
        <v>33</v>
      </c>
      <c r="E600" s="1">
        <v>253</v>
      </c>
      <c r="F600" s="1">
        <v>0</v>
      </c>
      <c r="G600" s="1">
        <v>71.3</v>
      </c>
      <c r="H600" s="1">
        <v>2</v>
      </c>
      <c r="I600" s="1">
        <v>2649.8</v>
      </c>
      <c r="J600" s="1">
        <v>10472</v>
      </c>
      <c r="K600" s="1">
        <v>683</v>
      </c>
      <c r="L600" s="1">
        <v>218.1</v>
      </c>
      <c r="M600" s="1">
        <v>5779</v>
      </c>
      <c r="N600" s="1">
        <v>19</v>
      </c>
      <c r="O600" s="1">
        <v>65</v>
      </c>
      <c r="P600" s="1">
        <v>0</v>
      </c>
      <c r="Q600" s="1">
        <v>458</v>
      </c>
      <c r="R600" s="1">
        <v>24.65</v>
      </c>
      <c r="S600" s="1">
        <v>24.91</v>
      </c>
      <c r="T600" s="1">
        <v>6302</v>
      </c>
      <c r="U600" s="3" t="str">
        <f t="shared" si="9"/>
        <v>2017Plan</v>
      </c>
      <c r="V600" s="2">
        <f>DATE(A600,INDEX(Map!$H$1:$H$12,MATCH(B600,Map!$G$1:$G$12,0),0),1)</f>
        <v>42583</v>
      </c>
      <c r="W600" t="str">
        <f>IF(AND(V600&gt;=Map!$K$2,V600&lt;=Map!$L$2),"Base",IF(AND(V600&gt;=Map!$K$3,V600&lt;=Map!$L$3),"Fcst","N/A"))</f>
        <v>N/A</v>
      </c>
      <c r="X600" t="str">
        <f>INDEX(Map!$B$2:$B$86,MATCH(D600,Map!$A$2:$A$86,0),0)</f>
        <v>Mill Creek 4</v>
      </c>
      <c r="Y600" s="7" t="str">
        <f>IF(INDEX(Map!$C$2:$C$86,MATCH(D600,Map!$A$2:$A$86,0),0)="","N/A",E600*INDEX(Map!$C$2:$C$86,MATCH(D600,Map!$A$2:$A$86,0),0))</f>
        <v>N/A</v>
      </c>
      <c r="Z600" s="7">
        <f>IF(INDEX(Map!$D$2:$D$86,MATCH(D600,Map!$A$2:$A$86,0),0)="","N/A",E600*INDEX(Map!$D$2:$D$86,MATCH(D600,Map!$A$2:$A$86,0),0))</f>
        <v>253</v>
      </c>
      <c r="AA600" t="str">
        <f>INDEX(Map!$E$2:$E$86,MATCH(D600,Map!$A$2:$A$86,0),0)</f>
        <v>Coal</v>
      </c>
    </row>
    <row r="601" spans="1:27" x14ac:dyDescent="0.25">
      <c r="A601" s="1" t="s">
        <v>21</v>
      </c>
      <c r="B601" s="1" t="s">
        <v>114</v>
      </c>
      <c r="C601" s="1">
        <v>12</v>
      </c>
      <c r="D601" s="1" t="s">
        <v>34</v>
      </c>
      <c r="E601" s="1">
        <v>220.9</v>
      </c>
      <c r="F601" s="1">
        <v>0</v>
      </c>
      <c r="G601" s="1">
        <v>80.2</v>
      </c>
      <c r="H601" s="1">
        <v>2</v>
      </c>
      <c r="I601" s="1">
        <v>2359.1999999999998</v>
      </c>
      <c r="J601" s="1">
        <v>10680</v>
      </c>
      <c r="K601" s="1">
        <v>697</v>
      </c>
      <c r="L601" s="1">
        <v>212.7</v>
      </c>
      <c r="M601" s="1">
        <v>5017</v>
      </c>
      <c r="N601" s="1">
        <v>7</v>
      </c>
      <c r="O601" s="1">
        <v>74</v>
      </c>
      <c r="P601" s="1">
        <v>0</v>
      </c>
      <c r="Q601" s="1">
        <v>427</v>
      </c>
      <c r="R601" s="1">
        <v>24.64</v>
      </c>
      <c r="S601" s="1">
        <v>24.98</v>
      </c>
      <c r="T601" s="1">
        <v>5518</v>
      </c>
      <c r="U601" s="3" t="str">
        <f t="shared" si="9"/>
        <v>2017Plan</v>
      </c>
      <c r="V601" s="2">
        <f>DATE(A601,INDEX(Map!$H$1:$H$12,MATCH(B601,Map!$G$1:$G$12,0),0),1)</f>
        <v>42583</v>
      </c>
      <c r="W601" t="str">
        <f>IF(AND(V601&gt;=Map!$K$2,V601&lt;=Map!$L$2),"Base",IF(AND(V601&gt;=Map!$K$3,V601&lt;=Map!$L$3),"Fcst","N/A"))</f>
        <v>N/A</v>
      </c>
      <c r="X601" t="str">
        <f>INDEX(Map!$B$2:$B$86,MATCH(D601,Map!$A$2:$A$86,0),0)</f>
        <v>Trimble County 1</v>
      </c>
      <c r="Y601" s="7" t="str">
        <f>IF(INDEX(Map!$C$2:$C$86,MATCH(D601,Map!$A$2:$A$86,0),0)="","N/A",E601*INDEX(Map!$C$2:$C$86,MATCH(D601,Map!$A$2:$A$86,0),0))</f>
        <v>N/A</v>
      </c>
      <c r="Z601" s="7">
        <f>IF(INDEX(Map!$D$2:$D$86,MATCH(D601,Map!$A$2:$A$86,0),0)="","N/A",E601*INDEX(Map!$D$2:$D$86,MATCH(D601,Map!$A$2:$A$86,0),0))</f>
        <v>220.9</v>
      </c>
      <c r="AA601" t="str">
        <f>INDEX(Map!$E$2:$E$86,MATCH(D601,Map!$A$2:$A$86,0),0)</f>
        <v>Coal</v>
      </c>
    </row>
    <row r="602" spans="1:27" x14ac:dyDescent="0.25">
      <c r="A602" s="1" t="s">
        <v>21</v>
      </c>
      <c r="B602" s="1" t="s">
        <v>114</v>
      </c>
      <c r="C602" s="1">
        <v>13</v>
      </c>
      <c r="D602" s="1" t="s">
        <v>35</v>
      </c>
      <c r="E602" s="1">
        <v>342.5</v>
      </c>
      <c r="F602" s="1">
        <v>0</v>
      </c>
      <c r="G602" s="1">
        <v>83.8</v>
      </c>
      <c r="H602" s="1">
        <v>1</v>
      </c>
      <c r="I602" s="1">
        <v>3164.4</v>
      </c>
      <c r="J602" s="1">
        <v>9240</v>
      </c>
      <c r="K602" s="1">
        <v>679</v>
      </c>
      <c r="L602" s="1">
        <v>214.7</v>
      </c>
      <c r="M602" s="1">
        <v>6795</v>
      </c>
      <c r="N602" s="1">
        <v>14</v>
      </c>
      <c r="O602" s="1">
        <v>155</v>
      </c>
      <c r="P602" s="1">
        <v>0</v>
      </c>
      <c r="Q602" s="1">
        <v>584</v>
      </c>
      <c r="R602" s="1">
        <v>21.55</v>
      </c>
      <c r="S602" s="1">
        <v>22</v>
      </c>
      <c r="T602" s="1">
        <v>7534</v>
      </c>
      <c r="U602" s="3" t="str">
        <f t="shared" si="9"/>
        <v>2017Plan</v>
      </c>
      <c r="V602" s="2">
        <f>DATE(A602,INDEX(Map!$H$1:$H$12,MATCH(B602,Map!$G$1:$G$12,0),0),1)</f>
        <v>42583</v>
      </c>
      <c r="W602" t="str">
        <f>IF(AND(V602&gt;=Map!$K$2,V602&lt;=Map!$L$2),"Base",IF(AND(V602&gt;=Map!$K$3,V602&lt;=Map!$L$3),"Fcst","N/A"))</f>
        <v>N/A</v>
      </c>
      <c r="X602" t="str">
        <f>INDEX(Map!$B$2:$B$86,MATCH(D602,Map!$A$2:$A$86,0),0)</f>
        <v>Trimble County 2</v>
      </c>
      <c r="Y602" s="7">
        <f>IF(INDEX(Map!$C$2:$C$86,MATCH(D602,Map!$A$2:$A$86,0),0)="","N/A",E602*INDEX(Map!$C$2:$C$86,MATCH(D602,Map!$A$2:$A$86,0),0))</f>
        <v>277.42500000000001</v>
      </c>
      <c r="Z602" s="7">
        <f>IF(INDEX(Map!$D$2:$D$86,MATCH(D602,Map!$A$2:$A$86,0),0)="","N/A",E602*INDEX(Map!$D$2:$D$86,MATCH(D602,Map!$A$2:$A$86,0),0))</f>
        <v>65.075000000000003</v>
      </c>
      <c r="AA602" t="str">
        <f>INDEX(Map!$E$2:$E$86,MATCH(D602,Map!$A$2:$A$86,0),0)</f>
        <v>Coal</v>
      </c>
    </row>
    <row r="603" spans="1:27" x14ac:dyDescent="0.25">
      <c r="A603" s="1" t="s">
        <v>21</v>
      </c>
      <c r="B603" s="1" t="s">
        <v>114</v>
      </c>
      <c r="C603" s="1">
        <v>14</v>
      </c>
      <c r="D603" s="1" t="s">
        <v>36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3" t="str">
        <f t="shared" si="9"/>
        <v>2017Plan</v>
      </c>
      <c r="V603" s="2">
        <f>DATE(A603,INDEX(Map!$H$1:$H$12,MATCH(B603,Map!$G$1:$G$12,0),0),1)</f>
        <v>42583</v>
      </c>
      <c r="W603" t="str">
        <f>IF(AND(V603&gt;=Map!$K$2,V603&lt;=Map!$L$2),"Base",IF(AND(V603&gt;=Map!$K$3,V603&lt;=Map!$L$3),"Fcst","N/A"))</f>
        <v>N/A</v>
      </c>
      <c r="X603" t="str">
        <f>INDEX(Map!$B$2:$B$86,MATCH(D603,Map!$A$2:$A$86,0),0)</f>
        <v>Cane Run 7</v>
      </c>
      <c r="Y603" s="7">
        <f>IF(INDEX(Map!$C$2:$C$86,MATCH(D603,Map!$A$2:$A$86,0),0)="","N/A",E603*INDEX(Map!$C$2:$C$86,MATCH(D603,Map!$A$2:$A$86,0),0))</f>
        <v>0</v>
      </c>
      <c r="Z603" s="7">
        <f>IF(INDEX(Map!$D$2:$D$86,MATCH(D603,Map!$A$2:$A$86,0),0)="","N/A",E603*INDEX(Map!$D$2:$D$86,MATCH(D603,Map!$A$2:$A$86,0),0))</f>
        <v>0</v>
      </c>
      <c r="AA603" t="str">
        <f>INDEX(Map!$E$2:$E$86,MATCH(D603,Map!$A$2:$A$86,0),0)</f>
        <v>NGCC</v>
      </c>
    </row>
    <row r="604" spans="1:27" x14ac:dyDescent="0.25">
      <c r="A604" s="1" t="s">
        <v>21</v>
      </c>
      <c r="B604" s="1" t="s">
        <v>114</v>
      </c>
      <c r="C604" s="1">
        <v>15</v>
      </c>
      <c r="D604" s="1" t="s">
        <v>37</v>
      </c>
      <c r="E604" s="1">
        <v>438.3</v>
      </c>
      <c r="F604" s="1">
        <v>0</v>
      </c>
      <c r="G604" s="1">
        <v>89</v>
      </c>
      <c r="H604" s="1">
        <v>3</v>
      </c>
      <c r="I604" s="1">
        <v>3006.2</v>
      </c>
      <c r="J604" s="1">
        <v>6859</v>
      </c>
      <c r="K604" s="1">
        <v>678</v>
      </c>
      <c r="L604" s="1">
        <v>275.5</v>
      </c>
      <c r="M604" s="1">
        <v>8282</v>
      </c>
      <c r="N604" s="1">
        <v>8</v>
      </c>
      <c r="O604" s="1">
        <v>23</v>
      </c>
      <c r="P604" s="1">
        <v>0</v>
      </c>
      <c r="Q604" s="1">
        <v>535</v>
      </c>
      <c r="R604" s="1">
        <v>20.12</v>
      </c>
      <c r="S604" s="1">
        <v>20.170000000000002</v>
      </c>
      <c r="T604" s="1">
        <v>8840</v>
      </c>
      <c r="U604" s="3" t="str">
        <f t="shared" si="9"/>
        <v>2017Plan</v>
      </c>
      <c r="V604" s="2">
        <f>DATE(A604,INDEX(Map!$H$1:$H$12,MATCH(B604,Map!$G$1:$G$12,0),0),1)</f>
        <v>42583</v>
      </c>
      <c r="W604" t="str">
        <f>IF(AND(V604&gt;=Map!$K$2,V604&lt;=Map!$L$2),"Base",IF(AND(V604&gt;=Map!$K$3,V604&lt;=Map!$L$3),"Fcst","N/A"))</f>
        <v>N/A</v>
      </c>
      <c r="X604" t="str">
        <f>INDEX(Map!$B$2:$B$86,MATCH(D604,Map!$A$2:$A$86,0),0)</f>
        <v>Cane Run 7</v>
      </c>
      <c r="Y604" s="7">
        <f>IF(INDEX(Map!$C$2:$C$86,MATCH(D604,Map!$A$2:$A$86,0),0)="","N/A",E604*INDEX(Map!$C$2:$C$86,MATCH(D604,Map!$A$2:$A$86,0),0))</f>
        <v>341.87400000000002</v>
      </c>
      <c r="Z604" s="7">
        <f>IF(INDEX(Map!$D$2:$D$86,MATCH(D604,Map!$A$2:$A$86,0),0)="","N/A",E604*INDEX(Map!$D$2:$D$86,MATCH(D604,Map!$A$2:$A$86,0),0))</f>
        <v>96.426000000000002</v>
      </c>
      <c r="AA604" t="str">
        <f>INDEX(Map!$E$2:$E$86,MATCH(D604,Map!$A$2:$A$86,0),0)</f>
        <v>NGCC</v>
      </c>
    </row>
    <row r="605" spans="1:27" x14ac:dyDescent="0.25">
      <c r="A605" s="1" t="s">
        <v>21</v>
      </c>
      <c r="B605" s="1" t="s">
        <v>114</v>
      </c>
      <c r="C605" s="1">
        <v>16</v>
      </c>
      <c r="D605" s="1" t="s">
        <v>38</v>
      </c>
      <c r="E605" s="1">
        <v>9.5</v>
      </c>
      <c r="F605" s="1">
        <v>0</v>
      </c>
      <c r="G605" s="1">
        <v>11.9</v>
      </c>
      <c r="H605" s="1">
        <v>14</v>
      </c>
      <c r="I605" s="1">
        <v>122.2</v>
      </c>
      <c r="J605" s="1">
        <v>12816</v>
      </c>
      <c r="K605" s="1">
        <v>107</v>
      </c>
      <c r="L605" s="1">
        <v>277</v>
      </c>
      <c r="M605" s="1">
        <v>339</v>
      </c>
      <c r="N605" s="1">
        <v>1</v>
      </c>
      <c r="O605" s="1">
        <v>3</v>
      </c>
      <c r="P605" s="1">
        <v>0</v>
      </c>
      <c r="Q605" s="1">
        <v>0</v>
      </c>
      <c r="R605" s="1">
        <v>35.51</v>
      </c>
      <c r="S605" s="1">
        <v>35.85</v>
      </c>
      <c r="T605" s="1">
        <v>342</v>
      </c>
      <c r="U605" s="3" t="str">
        <f t="shared" si="9"/>
        <v>2017Plan</v>
      </c>
      <c r="V605" s="2">
        <f>DATE(A605,INDEX(Map!$H$1:$H$12,MATCH(B605,Map!$G$1:$G$12,0),0),1)</f>
        <v>42583</v>
      </c>
      <c r="W605" t="str">
        <f>IF(AND(V605&gt;=Map!$K$2,V605&lt;=Map!$L$2),"Base",IF(AND(V605&gt;=Map!$K$3,V605&lt;=Map!$L$3),"Fcst","N/A"))</f>
        <v>N/A</v>
      </c>
      <c r="X605" t="str">
        <f>INDEX(Map!$B$2:$B$86,MATCH(D605,Map!$A$2:$A$86,0),0)</f>
        <v>Brown 5</v>
      </c>
      <c r="Y605" s="7">
        <f>IF(INDEX(Map!$C$2:$C$86,MATCH(D605,Map!$A$2:$A$86,0),0)="","N/A",E605*INDEX(Map!$C$2:$C$86,MATCH(D605,Map!$A$2:$A$86,0),0))</f>
        <v>4.4649999999999999</v>
      </c>
      <c r="Z605" s="7">
        <f>IF(INDEX(Map!$D$2:$D$86,MATCH(D605,Map!$A$2:$A$86,0),0)="","N/A",E605*INDEX(Map!$D$2:$D$86,MATCH(D605,Map!$A$2:$A$86,0),0))</f>
        <v>5.0350000000000001</v>
      </c>
      <c r="AA605" t="str">
        <f>INDEX(Map!$E$2:$E$86,MATCH(D605,Map!$A$2:$A$86,0),0)</f>
        <v>SCCT</v>
      </c>
    </row>
    <row r="606" spans="1:27" x14ac:dyDescent="0.25">
      <c r="A606" s="1" t="s">
        <v>21</v>
      </c>
      <c r="B606" s="1" t="s">
        <v>114</v>
      </c>
      <c r="C606" s="1">
        <v>17</v>
      </c>
      <c r="D606" s="1" t="s">
        <v>39</v>
      </c>
      <c r="E606" s="1">
        <v>0.2</v>
      </c>
      <c r="F606" s="1">
        <v>0</v>
      </c>
      <c r="G606" s="1">
        <v>0.2</v>
      </c>
      <c r="H606" s="1">
        <v>4</v>
      </c>
      <c r="I606" s="1">
        <v>2.5</v>
      </c>
      <c r="J606" s="1">
        <v>16510</v>
      </c>
      <c r="K606" s="1">
        <v>5</v>
      </c>
      <c r="L606" s="1">
        <v>277</v>
      </c>
      <c r="M606" s="1">
        <v>7</v>
      </c>
      <c r="N606" s="1">
        <v>0</v>
      </c>
      <c r="O606" s="1">
        <v>0</v>
      </c>
      <c r="P606" s="1">
        <v>0</v>
      </c>
      <c r="Q606" s="1">
        <v>0</v>
      </c>
      <c r="R606" s="1">
        <v>45.74</v>
      </c>
      <c r="S606" s="1">
        <v>45.74</v>
      </c>
      <c r="T606" s="1">
        <v>7</v>
      </c>
      <c r="U606" s="3" t="str">
        <f t="shared" si="9"/>
        <v>2017Plan</v>
      </c>
      <c r="V606" s="2">
        <f>DATE(A606,INDEX(Map!$H$1:$H$12,MATCH(B606,Map!$G$1:$G$12,0),0),1)</f>
        <v>42583</v>
      </c>
      <c r="W606" t="str">
        <f>IF(AND(V606&gt;=Map!$K$2,V606&lt;=Map!$L$2),"Base",IF(AND(V606&gt;=Map!$K$3,V606&lt;=Map!$L$3),"Fcst","N/A"))</f>
        <v>N/A</v>
      </c>
      <c r="X606" t="str">
        <f>INDEX(Map!$B$2:$B$86,MATCH(D606,Map!$A$2:$A$86,0),0)</f>
        <v>Brown 5</v>
      </c>
      <c r="Y606" s="7">
        <f>IF(INDEX(Map!$C$2:$C$86,MATCH(D606,Map!$A$2:$A$86,0),0)="","N/A",E606*INDEX(Map!$C$2:$C$86,MATCH(D606,Map!$A$2:$A$86,0),0))</f>
        <v>9.4E-2</v>
      </c>
      <c r="Z606" s="7">
        <f>IF(INDEX(Map!$D$2:$D$86,MATCH(D606,Map!$A$2:$A$86,0),0)="","N/A",E606*INDEX(Map!$D$2:$D$86,MATCH(D606,Map!$A$2:$A$86,0),0))</f>
        <v>0.10600000000000001</v>
      </c>
      <c r="AA606" t="str">
        <f>INDEX(Map!$E$2:$E$86,MATCH(D606,Map!$A$2:$A$86,0),0)</f>
        <v>SCCT</v>
      </c>
    </row>
    <row r="607" spans="1:27" x14ac:dyDescent="0.25">
      <c r="A607" s="1" t="s">
        <v>21</v>
      </c>
      <c r="B607" s="1" t="s">
        <v>114</v>
      </c>
      <c r="C607" s="1">
        <v>18</v>
      </c>
      <c r="D607" s="1" t="s">
        <v>40</v>
      </c>
      <c r="E607" s="1">
        <v>6.8</v>
      </c>
      <c r="F607" s="1">
        <v>0</v>
      </c>
      <c r="G607" s="1">
        <v>6.3</v>
      </c>
      <c r="H607" s="1">
        <v>6</v>
      </c>
      <c r="I607" s="1">
        <v>74.5</v>
      </c>
      <c r="J607" s="1">
        <v>10916</v>
      </c>
      <c r="K607" s="1">
        <v>47</v>
      </c>
      <c r="L607" s="1">
        <v>277</v>
      </c>
      <c r="M607" s="1">
        <v>206</v>
      </c>
      <c r="N607" s="1">
        <v>1</v>
      </c>
      <c r="O607" s="1">
        <v>4</v>
      </c>
      <c r="P607" s="1">
        <v>0</v>
      </c>
      <c r="Q607" s="1">
        <v>0</v>
      </c>
      <c r="R607" s="1">
        <v>30.24</v>
      </c>
      <c r="S607" s="1">
        <v>30.85</v>
      </c>
      <c r="T607" s="1">
        <v>210</v>
      </c>
      <c r="U607" s="3" t="str">
        <f t="shared" si="9"/>
        <v>2017Plan</v>
      </c>
      <c r="V607" s="2">
        <f>DATE(A607,INDEX(Map!$H$1:$H$12,MATCH(B607,Map!$G$1:$G$12,0),0),1)</f>
        <v>42583</v>
      </c>
      <c r="W607" t="str">
        <f>IF(AND(V607&gt;=Map!$K$2,V607&lt;=Map!$L$2),"Base",IF(AND(V607&gt;=Map!$K$3,V607&lt;=Map!$L$3),"Fcst","N/A"))</f>
        <v>N/A</v>
      </c>
      <c r="X607" t="str">
        <f>INDEX(Map!$B$2:$B$86,MATCH(D607,Map!$A$2:$A$86,0),0)</f>
        <v>Brown 6</v>
      </c>
      <c r="Y607" s="7">
        <f>IF(INDEX(Map!$C$2:$C$86,MATCH(D607,Map!$A$2:$A$86,0),0)="","N/A",E607*INDEX(Map!$C$2:$C$86,MATCH(D607,Map!$A$2:$A$86,0),0))</f>
        <v>4.2160000000000002</v>
      </c>
      <c r="Z607" s="7">
        <f>IF(INDEX(Map!$D$2:$D$86,MATCH(D607,Map!$A$2:$A$86,0),0)="","N/A",E607*INDEX(Map!$D$2:$D$86,MATCH(D607,Map!$A$2:$A$86,0),0))</f>
        <v>2.5840000000000001</v>
      </c>
      <c r="AA607" t="str">
        <f>INDEX(Map!$E$2:$E$86,MATCH(D607,Map!$A$2:$A$86,0),0)</f>
        <v>SCCT</v>
      </c>
    </row>
    <row r="608" spans="1:27" x14ac:dyDescent="0.25">
      <c r="A608" s="1" t="s">
        <v>21</v>
      </c>
      <c r="B608" s="1" t="s">
        <v>114</v>
      </c>
      <c r="C608" s="1">
        <v>19</v>
      </c>
      <c r="D608" s="1" t="s">
        <v>41</v>
      </c>
      <c r="E608" s="1">
        <v>4.9000000000000004</v>
      </c>
      <c r="F608" s="1">
        <v>0</v>
      </c>
      <c r="G608" s="1">
        <v>4.5999999999999996</v>
      </c>
      <c r="H608" s="1">
        <v>6</v>
      </c>
      <c r="I608" s="1">
        <v>53.9</v>
      </c>
      <c r="J608" s="1">
        <v>10907</v>
      </c>
      <c r="K608" s="1">
        <v>34</v>
      </c>
      <c r="L608" s="1">
        <v>277.10000000000002</v>
      </c>
      <c r="M608" s="1">
        <v>149</v>
      </c>
      <c r="N608" s="1">
        <v>2</v>
      </c>
      <c r="O608" s="1">
        <v>4</v>
      </c>
      <c r="P608" s="1">
        <v>0</v>
      </c>
      <c r="Q608" s="1">
        <v>0</v>
      </c>
      <c r="R608" s="1">
        <v>30.22</v>
      </c>
      <c r="S608" s="1">
        <v>31.09</v>
      </c>
      <c r="T608" s="1">
        <v>154</v>
      </c>
      <c r="U608" s="3" t="str">
        <f t="shared" si="9"/>
        <v>2017Plan</v>
      </c>
      <c r="V608" s="2">
        <f>DATE(A608,INDEX(Map!$H$1:$H$12,MATCH(B608,Map!$G$1:$G$12,0),0),1)</f>
        <v>42583</v>
      </c>
      <c r="W608" t="str">
        <f>IF(AND(V608&gt;=Map!$K$2,V608&lt;=Map!$L$2),"Base",IF(AND(V608&gt;=Map!$K$3,V608&lt;=Map!$L$3),"Fcst","N/A"))</f>
        <v>N/A</v>
      </c>
      <c r="X608" t="str">
        <f>INDEX(Map!$B$2:$B$86,MATCH(D608,Map!$A$2:$A$86,0),0)</f>
        <v>Brown 7</v>
      </c>
      <c r="Y608" s="7">
        <f>IF(INDEX(Map!$C$2:$C$86,MATCH(D608,Map!$A$2:$A$86,0),0)="","N/A",E608*INDEX(Map!$C$2:$C$86,MATCH(D608,Map!$A$2:$A$86,0),0))</f>
        <v>3.0380000000000003</v>
      </c>
      <c r="Z608" s="7">
        <f>IF(INDEX(Map!$D$2:$D$86,MATCH(D608,Map!$A$2:$A$86,0),0)="","N/A",E608*INDEX(Map!$D$2:$D$86,MATCH(D608,Map!$A$2:$A$86,0),0))</f>
        <v>1.8620000000000001</v>
      </c>
      <c r="AA608" t="str">
        <f>INDEX(Map!$E$2:$E$86,MATCH(D608,Map!$A$2:$A$86,0),0)</f>
        <v>SCCT</v>
      </c>
    </row>
    <row r="609" spans="1:27" x14ac:dyDescent="0.25">
      <c r="A609" s="1" t="s">
        <v>21</v>
      </c>
      <c r="B609" s="1" t="s">
        <v>114</v>
      </c>
      <c r="C609" s="1">
        <v>20</v>
      </c>
      <c r="D609" s="1" t="s">
        <v>42</v>
      </c>
      <c r="E609" s="1">
        <v>4.3</v>
      </c>
      <c r="F609" s="1">
        <v>0</v>
      </c>
      <c r="G609" s="1">
        <v>5.6</v>
      </c>
      <c r="H609" s="1">
        <v>9</v>
      </c>
      <c r="I609" s="1">
        <v>60.3</v>
      </c>
      <c r="J609" s="1">
        <v>14120</v>
      </c>
      <c r="K609" s="1">
        <v>59</v>
      </c>
      <c r="L609" s="1">
        <v>277.10000000000002</v>
      </c>
      <c r="M609" s="1">
        <v>167</v>
      </c>
      <c r="N609" s="1">
        <v>1</v>
      </c>
      <c r="O609" s="1">
        <v>2</v>
      </c>
      <c r="P609" s="1">
        <v>0</v>
      </c>
      <c r="Q609" s="1">
        <v>0</v>
      </c>
      <c r="R609" s="1">
        <v>39.119999999999997</v>
      </c>
      <c r="S609" s="1">
        <v>39.630000000000003</v>
      </c>
      <c r="T609" s="1">
        <v>169</v>
      </c>
      <c r="U609" s="3" t="str">
        <f t="shared" si="9"/>
        <v>2017Plan</v>
      </c>
      <c r="V609" s="2">
        <f>DATE(A609,INDEX(Map!$H$1:$H$12,MATCH(B609,Map!$G$1:$G$12,0),0),1)</f>
        <v>42583</v>
      </c>
      <c r="W609" t="str">
        <f>IF(AND(V609&gt;=Map!$K$2,V609&lt;=Map!$L$2),"Base",IF(AND(V609&gt;=Map!$K$3,V609&lt;=Map!$L$3),"Fcst","N/A"))</f>
        <v>N/A</v>
      </c>
      <c r="X609" t="str">
        <f>INDEX(Map!$B$2:$B$86,MATCH(D609,Map!$A$2:$A$86,0),0)</f>
        <v>Brown 8</v>
      </c>
      <c r="Y609" s="7">
        <f>IF(INDEX(Map!$C$2:$C$86,MATCH(D609,Map!$A$2:$A$86,0),0)="","N/A",E609*INDEX(Map!$C$2:$C$86,MATCH(D609,Map!$A$2:$A$86,0),0))</f>
        <v>4.3</v>
      </c>
      <c r="Z609" s="7" t="str">
        <f>IF(INDEX(Map!$D$2:$D$86,MATCH(D609,Map!$A$2:$A$86,0),0)="","N/A",E609*INDEX(Map!$D$2:$D$86,MATCH(D609,Map!$A$2:$A$86,0),0))</f>
        <v>N/A</v>
      </c>
      <c r="AA609" t="str">
        <f>INDEX(Map!$E$2:$E$86,MATCH(D609,Map!$A$2:$A$86,0),0)</f>
        <v>SCCT</v>
      </c>
    </row>
    <row r="610" spans="1:27" x14ac:dyDescent="0.25">
      <c r="A610" s="1" t="s">
        <v>21</v>
      </c>
      <c r="B610" s="1" t="s">
        <v>114</v>
      </c>
      <c r="C610" s="1">
        <v>21</v>
      </c>
      <c r="D610" s="1" t="s">
        <v>43</v>
      </c>
      <c r="E610" s="1">
        <v>0.1</v>
      </c>
      <c r="F610" s="1">
        <v>0</v>
      </c>
      <c r="G610" s="1">
        <v>0.2</v>
      </c>
      <c r="H610" s="1">
        <v>5</v>
      </c>
      <c r="I610" s="1">
        <v>2.2999999999999998</v>
      </c>
      <c r="J610" s="1">
        <v>16329</v>
      </c>
      <c r="K610" s="1">
        <v>5</v>
      </c>
      <c r="L610" s="1">
        <v>277.10000000000002</v>
      </c>
      <c r="M610" s="1">
        <v>6</v>
      </c>
      <c r="N610" s="1">
        <v>0</v>
      </c>
      <c r="O610" s="1">
        <v>0</v>
      </c>
      <c r="P610" s="1">
        <v>0</v>
      </c>
      <c r="Q610" s="1">
        <v>0</v>
      </c>
      <c r="R610" s="1">
        <v>45.24</v>
      </c>
      <c r="S610" s="1">
        <v>45.24</v>
      </c>
      <c r="T610" s="1">
        <v>6</v>
      </c>
      <c r="U610" s="3" t="str">
        <f t="shared" si="9"/>
        <v>2017Plan</v>
      </c>
      <c r="V610" s="2">
        <f>DATE(A610,INDEX(Map!$H$1:$H$12,MATCH(B610,Map!$G$1:$G$12,0),0),1)</f>
        <v>42583</v>
      </c>
      <c r="W610" t="str">
        <f>IF(AND(V610&gt;=Map!$K$2,V610&lt;=Map!$L$2),"Base",IF(AND(V610&gt;=Map!$K$3,V610&lt;=Map!$L$3),"Fcst","N/A"))</f>
        <v>N/A</v>
      </c>
      <c r="X610" t="str">
        <f>INDEX(Map!$B$2:$B$86,MATCH(D610,Map!$A$2:$A$86,0),0)</f>
        <v>Brown 8</v>
      </c>
      <c r="Y610" s="7">
        <f>IF(INDEX(Map!$C$2:$C$86,MATCH(D610,Map!$A$2:$A$86,0),0)="","N/A",E610*INDEX(Map!$C$2:$C$86,MATCH(D610,Map!$A$2:$A$86,0),0))</f>
        <v>0.1</v>
      </c>
      <c r="Z610" s="7" t="str">
        <f>IF(INDEX(Map!$D$2:$D$86,MATCH(D610,Map!$A$2:$A$86,0),0)="","N/A",E610*INDEX(Map!$D$2:$D$86,MATCH(D610,Map!$A$2:$A$86,0),0))</f>
        <v>N/A</v>
      </c>
      <c r="AA610" t="str">
        <f>INDEX(Map!$E$2:$E$86,MATCH(D610,Map!$A$2:$A$86,0),0)</f>
        <v>SCCT</v>
      </c>
    </row>
    <row r="611" spans="1:27" x14ac:dyDescent="0.25">
      <c r="A611" s="1" t="s">
        <v>21</v>
      </c>
      <c r="B611" s="1" t="s">
        <v>114</v>
      </c>
      <c r="C611" s="1">
        <v>22</v>
      </c>
      <c r="D611" s="1" t="s">
        <v>44</v>
      </c>
      <c r="E611" s="1">
        <v>3.5</v>
      </c>
      <c r="F611" s="1">
        <v>0</v>
      </c>
      <c r="G611" s="1">
        <v>4.5999999999999996</v>
      </c>
      <c r="H611" s="1">
        <v>7</v>
      </c>
      <c r="I611" s="1">
        <v>48.1</v>
      </c>
      <c r="J611" s="1">
        <v>13728</v>
      </c>
      <c r="K611" s="1">
        <v>44</v>
      </c>
      <c r="L611" s="1">
        <v>277</v>
      </c>
      <c r="M611" s="1">
        <v>133</v>
      </c>
      <c r="N611" s="1">
        <v>1</v>
      </c>
      <c r="O611" s="1">
        <v>2</v>
      </c>
      <c r="P611" s="1">
        <v>0</v>
      </c>
      <c r="Q611" s="1">
        <v>0</v>
      </c>
      <c r="R611" s="1">
        <v>38.03</v>
      </c>
      <c r="S611" s="1">
        <v>38.5</v>
      </c>
      <c r="T611" s="1">
        <v>135</v>
      </c>
      <c r="U611" s="3" t="str">
        <f t="shared" si="9"/>
        <v>2017Plan</v>
      </c>
      <c r="V611" s="2">
        <f>DATE(A611,INDEX(Map!$H$1:$H$12,MATCH(B611,Map!$G$1:$G$12,0),0),1)</f>
        <v>42583</v>
      </c>
      <c r="W611" t="str">
        <f>IF(AND(V611&gt;=Map!$K$2,V611&lt;=Map!$L$2),"Base",IF(AND(V611&gt;=Map!$K$3,V611&lt;=Map!$L$3),"Fcst","N/A"))</f>
        <v>N/A</v>
      </c>
      <c r="X611" t="str">
        <f>INDEX(Map!$B$2:$B$86,MATCH(D611,Map!$A$2:$A$86,0),0)</f>
        <v>Brown 9</v>
      </c>
      <c r="Y611" s="7">
        <f>IF(INDEX(Map!$C$2:$C$86,MATCH(D611,Map!$A$2:$A$86,0),0)="","N/A",E611*INDEX(Map!$C$2:$C$86,MATCH(D611,Map!$A$2:$A$86,0),0))</f>
        <v>3.5</v>
      </c>
      <c r="Z611" s="7" t="str">
        <f>IF(INDEX(Map!$D$2:$D$86,MATCH(D611,Map!$A$2:$A$86,0),0)="","N/A",E611*INDEX(Map!$D$2:$D$86,MATCH(D611,Map!$A$2:$A$86,0),0))</f>
        <v>N/A</v>
      </c>
      <c r="AA611" t="str">
        <f>INDEX(Map!$E$2:$E$86,MATCH(D611,Map!$A$2:$A$86,0),0)</f>
        <v>SCCT</v>
      </c>
    </row>
    <row r="612" spans="1:27" x14ac:dyDescent="0.25">
      <c r="A612" s="1" t="s">
        <v>21</v>
      </c>
      <c r="B612" s="1" t="s">
        <v>114</v>
      </c>
      <c r="C612" s="1">
        <v>23</v>
      </c>
      <c r="D612" s="1" t="s">
        <v>45</v>
      </c>
      <c r="E612" s="1">
        <v>0.1</v>
      </c>
      <c r="F612" s="1">
        <v>0</v>
      </c>
      <c r="G612" s="1">
        <v>0.2</v>
      </c>
      <c r="H612" s="1">
        <v>4</v>
      </c>
      <c r="I612" s="1">
        <v>2.2999999999999998</v>
      </c>
      <c r="J612" s="1">
        <v>16329</v>
      </c>
      <c r="K612" s="1">
        <v>5</v>
      </c>
      <c r="L612" s="1">
        <v>277</v>
      </c>
      <c r="M612" s="1">
        <v>6</v>
      </c>
      <c r="N612" s="1">
        <v>0</v>
      </c>
      <c r="O612" s="1">
        <v>0</v>
      </c>
      <c r="P612" s="1">
        <v>0</v>
      </c>
      <c r="Q612" s="1">
        <v>0</v>
      </c>
      <c r="R612" s="1">
        <v>45.24</v>
      </c>
      <c r="S612" s="1">
        <v>45.24</v>
      </c>
      <c r="T612" s="1">
        <v>6</v>
      </c>
      <c r="U612" s="3" t="str">
        <f t="shared" si="9"/>
        <v>2017Plan</v>
      </c>
      <c r="V612" s="2">
        <f>DATE(A612,INDEX(Map!$H$1:$H$12,MATCH(B612,Map!$G$1:$G$12,0),0),1)</f>
        <v>42583</v>
      </c>
      <c r="W612" t="str">
        <f>IF(AND(V612&gt;=Map!$K$2,V612&lt;=Map!$L$2),"Base",IF(AND(V612&gt;=Map!$K$3,V612&lt;=Map!$L$3),"Fcst","N/A"))</f>
        <v>N/A</v>
      </c>
      <c r="X612" t="str">
        <f>INDEX(Map!$B$2:$B$86,MATCH(D612,Map!$A$2:$A$86,0),0)</f>
        <v>Brown 9</v>
      </c>
      <c r="Y612" s="7">
        <f>IF(INDEX(Map!$C$2:$C$86,MATCH(D612,Map!$A$2:$A$86,0),0)="","N/A",E612*INDEX(Map!$C$2:$C$86,MATCH(D612,Map!$A$2:$A$86,0),0))</f>
        <v>0.1</v>
      </c>
      <c r="Z612" s="7" t="str">
        <f>IF(INDEX(Map!$D$2:$D$86,MATCH(D612,Map!$A$2:$A$86,0),0)="","N/A",E612*INDEX(Map!$D$2:$D$86,MATCH(D612,Map!$A$2:$A$86,0),0))</f>
        <v>N/A</v>
      </c>
      <c r="AA612" t="str">
        <f>INDEX(Map!$E$2:$E$86,MATCH(D612,Map!$A$2:$A$86,0),0)</f>
        <v>SCCT</v>
      </c>
    </row>
    <row r="613" spans="1:27" x14ac:dyDescent="0.25">
      <c r="A613" s="1" t="s">
        <v>21</v>
      </c>
      <c r="B613" s="1" t="s">
        <v>114</v>
      </c>
      <c r="C613" s="1">
        <v>24</v>
      </c>
      <c r="D613" s="1" t="s">
        <v>46</v>
      </c>
      <c r="E613" s="1">
        <v>2.6</v>
      </c>
      <c r="F613" s="1">
        <v>0</v>
      </c>
      <c r="G613" s="1">
        <v>3.5</v>
      </c>
      <c r="H613" s="1">
        <v>4</v>
      </c>
      <c r="I613" s="1">
        <v>36</v>
      </c>
      <c r="J613" s="1">
        <v>13588</v>
      </c>
      <c r="K613" s="1">
        <v>32</v>
      </c>
      <c r="L613" s="1">
        <v>277</v>
      </c>
      <c r="M613" s="1">
        <v>100</v>
      </c>
      <c r="N613" s="1">
        <v>0</v>
      </c>
      <c r="O613" s="1">
        <v>1</v>
      </c>
      <c r="P613" s="1">
        <v>0</v>
      </c>
      <c r="Q613" s="1">
        <v>0</v>
      </c>
      <c r="R613" s="1">
        <v>37.64</v>
      </c>
      <c r="S613" s="1">
        <v>38</v>
      </c>
      <c r="T613" s="1">
        <v>101</v>
      </c>
      <c r="U613" s="3" t="str">
        <f t="shared" si="9"/>
        <v>2017Plan</v>
      </c>
      <c r="V613" s="2">
        <f>DATE(A613,INDEX(Map!$H$1:$H$12,MATCH(B613,Map!$G$1:$G$12,0),0),1)</f>
        <v>42583</v>
      </c>
      <c r="W613" t="str">
        <f>IF(AND(V613&gt;=Map!$K$2,V613&lt;=Map!$L$2),"Base",IF(AND(V613&gt;=Map!$K$3,V613&lt;=Map!$L$3),"Fcst","N/A"))</f>
        <v>N/A</v>
      </c>
      <c r="X613" t="str">
        <f>INDEX(Map!$B$2:$B$86,MATCH(D613,Map!$A$2:$A$86,0),0)</f>
        <v>Brown 10</v>
      </c>
      <c r="Y613" s="7">
        <f>IF(INDEX(Map!$C$2:$C$86,MATCH(D613,Map!$A$2:$A$86,0),0)="","N/A",E613*INDEX(Map!$C$2:$C$86,MATCH(D613,Map!$A$2:$A$86,0),0))</f>
        <v>2.6</v>
      </c>
      <c r="Z613" s="7" t="str">
        <f>IF(INDEX(Map!$D$2:$D$86,MATCH(D613,Map!$A$2:$A$86,0),0)="","N/A",E613*INDEX(Map!$D$2:$D$86,MATCH(D613,Map!$A$2:$A$86,0),0))</f>
        <v>N/A</v>
      </c>
      <c r="AA613" t="str">
        <f>INDEX(Map!$E$2:$E$86,MATCH(D613,Map!$A$2:$A$86,0),0)</f>
        <v>SCCT</v>
      </c>
    </row>
    <row r="614" spans="1:27" x14ac:dyDescent="0.25">
      <c r="A614" s="1" t="s">
        <v>21</v>
      </c>
      <c r="B614" s="1" t="s">
        <v>114</v>
      </c>
      <c r="C614" s="1">
        <v>25</v>
      </c>
      <c r="D614" s="1" t="s">
        <v>47</v>
      </c>
      <c r="E614" s="1">
        <v>0.1</v>
      </c>
      <c r="F614" s="1">
        <v>0</v>
      </c>
      <c r="G614" s="1">
        <v>0.1</v>
      </c>
      <c r="H614" s="1">
        <v>4</v>
      </c>
      <c r="I614" s="1">
        <v>1.8</v>
      </c>
      <c r="J614" s="1">
        <v>16329</v>
      </c>
      <c r="K614" s="1">
        <v>4</v>
      </c>
      <c r="L614" s="1">
        <v>277</v>
      </c>
      <c r="M614" s="1">
        <v>5</v>
      </c>
      <c r="N614" s="1">
        <v>0</v>
      </c>
      <c r="O614" s="1">
        <v>0</v>
      </c>
      <c r="P614" s="1">
        <v>0</v>
      </c>
      <c r="Q614" s="1">
        <v>0</v>
      </c>
      <c r="R614" s="1">
        <v>45.24</v>
      </c>
      <c r="S614" s="1">
        <v>45.24</v>
      </c>
      <c r="T614" s="1">
        <v>5</v>
      </c>
      <c r="U614" s="3" t="str">
        <f t="shared" si="9"/>
        <v>2017Plan</v>
      </c>
      <c r="V614" s="2">
        <f>DATE(A614,INDEX(Map!$H$1:$H$12,MATCH(B614,Map!$G$1:$G$12,0),0),1)</f>
        <v>42583</v>
      </c>
      <c r="W614" t="str">
        <f>IF(AND(V614&gt;=Map!$K$2,V614&lt;=Map!$L$2),"Base",IF(AND(V614&gt;=Map!$K$3,V614&lt;=Map!$L$3),"Fcst","N/A"))</f>
        <v>N/A</v>
      </c>
      <c r="X614" t="str">
        <f>INDEX(Map!$B$2:$B$86,MATCH(D614,Map!$A$2:$A$86,0),0)</f>
        <v>Brown 10</v>
      </c>
      <c r="Y614" s="7">
        <f>IF(INDEX(Map!$C$2:$C$86,MATCH(D614,Map!$A$2:$A$86,0),0)="","N/A",E614*INDEX(Map!$C$2:$C$86,MATCH(D614,Map!$A$2:$A$86,0),0))</f>
        <v>0.1</v>
      </c>
      <c r="Z614" s="7" t="str">
        <f>IF(INDEX(Map!$D$2:$D$86,MATCH(D614,Map!$A$2:$A$86,0),0)="","N/A",E614*INDEX(Map!$D$2:$D$86,MATCH(D614,Map!$A$2:$A$86,0),0))</f>
        <v>N/A</v>
      </c>
      <c r="AA614" t="str">
        <f>INDEX(Map!$E$2:$E$86,MATCH(D614,Map!$A$2:$A$86,0),0)</f>
        <v>SCCT</v>
      </c>
    </row>
    <row r="615" spans="1:27" x14ac:dyDescent="0.25">
      <c r="A615" s="1" t="s">
        <v>21</v>
      </c>
      <c r="B615" s="1" t="s">
        <v>114</v>
      </c>
      <c r="C615" s="1">
        <v>26</v>
      </c>
      <c r="D615" s="1" t="s">
        <v>48</v>
      </c>
      <c r="E615" s="1">
        <v>3.7</v>
      </c>
      <c r="F615" s="1">
        <v>0</v>
      </c>
      <c r="G615" s="1">
        <v>4.9000000000000004</v>
      </c>
      <c r="H615" s="1">
        <v>8</v>
      </c>
      <c r="I615" s="1">
        <v>52.9</v>
      </c>
      <c r="J615" s="1">
        <v>14149</v>
      </c>
      <c r="K615" s="1">
        <v>52</v>
      </c>
      <c r="L615" s="1">
        <v>277</v>
      </c>
      <c r="M615" s="1">
        <v>147</v>
      </c>
      <c r="N615" s="1">
        <v>1</v>
      </c>
      <c r="O615" s="1">
        <v>2</v>
      </c>
      <c r="P615" s="1">
        <v>0</v>
      </c>
      <c r="Q615" s="1">
        <v>0</v>
      </c>
      <c r="R615" s="1">
        <v>39.200000000000003</v>
      </c>
      <c r="S615" s="1">
        <v>39.700000000000003</v>
      </c>
      <c r="T615" s="1">
        <v>148</v>
      </c>
      <c r="U615" s="3" t="str">
        <f t="shared" si="9"/>
        <v>2017Plan</v>
      </c>
      <c r="V615" s="2">
        <f>DATE(A615,INDEX(Map!$H$1:$H$12,MATCH(B615,Map!$G$1:$G$12,0),0),1)</f>
        <v>42583</v>
      </c>
      <c r="W615" t="str">
        <f>IF(AND(V615&gt;=Map!$K$2,V615&lt;=Map!$L$2),"Base",IF(AND(V615&gt;=Map!$K$3,V615&lt;=Map!$L$3),"Fcst","N/A"))</f>
        <v>N/A</v>
      </c>
      <c r="X615" t="str">
        <f>INDEX(Map!$B$2:$B$86,MATCH(D615,Map!$A$2:$A$86,0),0)</f>
        <v>Brown 11</v>
      </c>
      <c r="Y615" s="7">
        <f>IF(INDEX(Map!$C$2:$C$86,MATCH(D615,Map!$A$2:$A$86,0),0)="","N/A",E615*INDEX(Map!$C$2:$C$86,MATCH(D615,Map!$A$2:$A$86,0),0))</f>
        <v>3.7</v>
      </c>
      <c r="Z615" s="7" t="str">
        <f>IF(INDEX(Map!$D$2:$D$86,MATCH(D615,Map!$A$2:$A$86,0),0)="","N/A",E615*INDEX(Map!$D$2:$D$86,MATCH(D615,Map!$A$2:$A$86,0),0))</f>
        <v>N/A</v>
      </c>
      <c r="AA615" t="str">
        <f>INDEX(Map!$E$2:$E$86,MATCH(D615,Map!$A$2:$A$86,0),0)</f>
        <v>SCCT</v>
      </c>
    </row>
    <row r="616" spans="1:27" x14ac:dyDescent="0.25">
      <c r="A616" s="1" t="s">
        <v>21</v>
      </c>
      <c r="B616" s="1" t="s">
        <v>114</v>
      </c>
      <c r="C616" s="1">
        <v>27</v>
      </c>
      <c r="D616" s="1" t="s">
        <v>49</v>
      </c>
      <c r="E616" s="1">
        <v>0.1</v>
      </c>
      <c r="F616" s="1">
        <v>0</v>
      </c>
      <c r="G616" s="1">
        <v>0.2</v>
      </c>
      <c r="H616" s="1">
        <v>4</v>
      </c>
      <c r="I616" s="1">
        <v>2.2999999999999998</v>
      </c>
      <c r="J616" s="1">
        <v>16329</v>
      </c>
      <c r="K616" s="1">
        <v>5</v>
      </c>
      <c r="L616" s="1">
        <v>277.10000000000002</v>
      </c>
      <c r="M616" s="1">
        <v>6</v>
      </c>
      <c r="N616" s="1">
        <v>0</v>
      </c>
      <c r="O616" s="1">
        <v>0</v>
      </c>
      <c r="P616" s="1">
        <v>0</v>
      </c>
      <c r="Q616" s="1">
        <v>0</v>
      </c>
      <c r="R616" s="1">
        <v>45.24</v>
      </c>
      <c r="S616" s="1">
        <v>45.24</v>
      </c>
      <c r="T616" s="1">
        <v>6</v>
      </c>
      <c r="U616" s="3" t="str">
        <f t="shared" si="9"/>
        <v>2017Plan</v>
      </c>
      <c r="V616" s="2">
        <f>DATE(A616,INDEX(Map!$H$1:$H$12,MATCH(B616,Map!$G$1:$G$12,0),0),1)</f>
        <v>42583</v>
      </c>
      <c r="W616" t="str">
        <f>IF(AND(V616&gt;=Map!$K$2,V616&lt;=Map!$L$2),"Base",IF(AND(V616&gt;=Map!$K$3,V616&lt;=Map!$L$3),"Fcst","N/A"))</f>
        <v>N/A</v>
      </c>
      <c r="X616" t="str">
        <f>INDEX(Map!$B$2:$B$86,MATCH(D616,Map!$A$2:$A$86,0),0)</f>
        <v>Brown 11</v>
      </c>
      <c r="Y616" s="7">
        <f>IF(INDEX(Map!$C$2:$C$86,MATCH(D616,Map!$A$2:$A$86,0),0)="","N/A",E616*INDEX(Map!$C$2:$C$86,MATCH(D616,Map!$A$2:$A$86,0),0))</f>
        <v>0.1</v>
      </c>
      <c r="Z616" s="7" t="str">
        <f>IF(INDEX(Map!$D$2:$D$86,MATCH(D616,Map!$A$2:$A$86,0),0)="","N/A",E616*INDEX(Map!$D$2:$D$86,MATCH(D616,Map!$A$2:$A$86,0),0))</f>
        <v>N/A</v>
      </c>
      <c r="AA616" t="str">
        <f>INDEX(Map!$E$2:$E$86,MATCH(D616,Map!$A$2:$A$86,0),0)</f>
        <v>SCCT</v>
      </c>
    </row>
    <row r="617" spans="1:27" x14ac:dyDescent="0.25">
      <c r="A617" s="1" t="s">
        <v>21</v>
      </c>
      <c r="B617" s="1" t="s">
        <v>114</v>
      </c>
      <c r="C617" s="1">
        <v>28</v>
      </c>
      <c r="D617" s="1" t="s">
        <v>50</v>
      </c>
      <c r="E617" s="1">
        <v>20.8</v>
      </c>
      <c r="F617" s="1">
        <v>0</v>
      </c>
      <c r="G617" s="1">
        <v>19</v>
      </c>
      <c r="H617" s="1">
        <v>22</v>
      </c>
      <c r="I617" s="1">
        <v>224.2</v>
      </c>
      <c r="J617" s="1">
        <v>10773</v>
      </c>
      <c r="K617" s="1">
        <v>146</v>
      </c>
      <c r="L617" s="1">
        <v>281.8</v>
      </c>
      <c r="M617" s="1">
        <v>632</v>
      </c>
      <c r="N617" s="1">
        <v>1</v>
      </c>
      <c r="O617" s="1">
        <v>3</v>
      </c>
      <c r="P617" s="1">
        <v>0</v>
      </c>
      <c r="Q617" s="1">
        <v>0</v>
      </c>
      <c r="R617" s="1">
        <v>30.36</v>
      </c>
      <c r="S617" s="1">
        <v>30.49</v>
      </c>
      <c r="T617" s="1">
        <v>635</v>
      </c>
      <c r="U617" s="3" t="str">
        <f t="shared" si="9"/>
        <v>2017Plan</v>
      </c>
      <c r="V617" s="2">
        <f>DATE(A617,INDEX(Map!$H$1:$H$12,MATCH(B617,Map!$G$1:$G$12,0),0),1)</f>
        <v>42583</v>
      </c>
      <c r="W617" t="str">
        <f>IF(AND(V617&gt;=Map!$K$2,V617&lt;=Map!$L$2),"Base",IF(AND(V617&gt;=Map!$K$3,V617&lt;=Map!$L$3),"Fcst","N/A"))</f>
        <v>N/A</v>
      </c>
      <c r="X617" t="str">
        <f>INDEX(Map!$B$2:$B$86,MATCH(D617,Map!$A$2:$A$86,0),0)</f>
        <v>Paddys Run 13</v>
      </c>
      <c r="Y617" s="7">
        <f>IF(INDEX(Map!$C$2:$C$86,MATCH(D617,Map!$A$2:$A$86,0),0)="","N/A",E617*INDEX(Map!$C$2:$C$86,MATCH(D617,Map!$A$2:$A$86,0),0))</f>
        <v>9.7759999999999998</v>
      </c>
      <c r="Z617" s="7">
        <f>IF(INDEX(Map!$D$2:$D$86,MATCH(D617,Map!$A$2:$A$86,0),0)="","N/A",E617*INDEX(Map!$D$2:$D$86,MATCH(D617,Map!$A$2:$A$86,0),0))</f>
        <v>11.024000000000001</v>
      </c>
      <c r="AA617" t="str">
        <f>INDEX(Map!$E$2:$E$86,MATCH(D617,Map!$A$2:$A$86,0),0)</f>
        <v>SCCT</v>
      </c>
    </row>
    <row r="618" spans="1:27" x14ac:dyDescent="0.25">
      <c r="A618" s="1" t="s">
        <v>21</v>
      </c>
      <c r="B618" s="1" t="s">
        <v>114</v>
      </c>
      <c r="C618" s="1">
        <v>29</v>
      </c>
      <c r="D618" s="1" t="s">
        <v>51</v>
      </c>
      <c r="E618" s="1">
        <v>52.7</v>
      </c>
      <c r="F618" s="1">
        <v>0</v>
      </c>
      <c r="G618" s="1">
        <v>44.6</v>
      </c>
      <c r="H618" s="1">
        <v>27</v>
      </c>
      <c r="I618" s="1">
        <v>568.79999999999995</v>
      </c>
      <c r="J618" s="1">
        <v>10784</v>
      </c>
      <c r="K618" s="1">
        <v>333</v>
      </c>
      <c r="L618" s="1">
        <v>277</v>
      </c>
      <c r="M618" s="1">
        <v>1576</v>
      </c>
      <c r="N618" s="1">
        <v>1</v>
      </c>
      <c r="O618" s="1">
        <v>3</v>
      </c>
      <c r="P618" s="1">
        <v>0</v>
      </c>
      <c r="Q618" s="1">
        <v>0</v>
      </c>
      <c r="R618" s="1">
        <v>29.88</v>
      </c>
      <c r="S618" s="1">
        <v>29.94</v>
      </c>
      <c r="T618" s="1">
        <v>1579</v>
      </c>
      <c r="U618" s="3" t="str">
        <f t="shared" si="9"/>
        <v>2017Plan</v>
      </c>
      <c r="V618" s="2">
        <f>DATE(A618,INDEX(Map!$H$1:$H$12,MATCH(B618,Map!$G$1:$G$12,0),0),1)</f>
        <v>42583</v>
      </c>
      <c r="W618" t="str">
        <f>IF(AND(V618&gt;=Map!$K$2,V618&lt;=Map!$L$2),"Base",IF(AND(V618&gt;=Map!$K$3,V618&lt;=Map!$L$3),"Fcst","N/A"))</f>
        <v>N/A</v>
      </c>
      <c r="X618" t="str">
        <f>INDEX(Map!$B$2:$B$86,MATCH(D618,Map!$A$2:$A$86,0),0)</f>
        <v>Trimble Co 05</v>
      </c>
      <c r="Y618" s="7">
        <f>IF(INDEX(Map!$C$2:$C$86,MATCH(D618,Map!$A$2:$A$86,0),0)="","N/A",E618*INDEX(Map!$C$2:$C$86,MATCH(D618,Map!$A$2:$A$86,0),0))</f>
        <v>37.417000000000002</v>
      </c>
      <c r="Z618" s="7">
        <f>IF(INDEX(Map!$D$2:$D$86,MATCH(D618,Map!$A$2:$A$86,0),0)="","N/A",E618*INDEX(Map!$D$2:$D$86,MATCH(D618,Map!$A$2:$A$86,0),0))</f>
        <v>15.282999999999999</v>
      </c>
      <c r="AA618" t="str">
        <f>INDEX(Map!$E$2:$E$86,MATCH(D618,Map!$A$2:$A$86,0),0)</f>
        <v>SCCT</v>
      </c>
    </row>
    <row r="619" spans="1:27" x14ac:dyDescent="0.25">
      <c r="A619" s="1" t="s">
        <v>21</v>
      </c>
      <c r="B619" s="1" t="s">
        <v>114</v>
      </c>
      <c r="C619" s="1">
        <v>30</v>
      </c>
      <c r="D619" s="1" t="s">
        <v>52</v>
      </c>
      <c r="E619" s="1">
        <v>48.6</v>
      </c>
      <c r="F619" s="1">
        <v>0</v>
      </c>
      <c r="G619" s="1">
        <v>41.1</v>
      </c>
      <c r="H619" s="1">
        <v>22</v>
      </c>
      <c r="I619" s="1">
        <v>524.1</v>
      </c>
      <c r="J619" s="1">
        <v>10784</v>
      </c>
      <c r="K619" s="1">
        <v>307</v>
      </c>
      <c r="L619" s="1">
        <v>277</v>
      </c>
      <c r="M619" s="1">
        <v>1452</v>
      </c>
      <c r="N619" s="1">
        <v>1</v>
      </c>
      <c r="O619" s="1">
        <v>3</v>
      </c>
      <c r="P619" s="1">
        <v>0</v>
      </c>
      <c r="Q619" s="1">
        <v>0</v>
      </c>
      <c r="R619" s="1">
        <v>29.88</v>
      </c>
      <c r="S619" s="1">
        <v>29.93</v>
      </c>
      <c r="T619" s="1">
        <v>1455</v>
      </c>
      <c r="U619" s="3" t="str">
        <f t="shared" si="9"/>
        <v>2017Plan</v>
      </c>
      <c r="V619" s="2">
        <f>DATE(A619,INDEX(Map!$H$1:$H$12,MATCH(B619,Map!$G$1:$G$12,0),0),1)</f>
        <v>42583</v>
      </c>
      <c r="W619" t="str">
        <f>IF(AND(V619&gt;=Map!$K$2,V619&lt;=Map!$L$2),"Base",IF(AND(V619&gt;=Map!$K$3,V619&lt;=Map!$L$3),"Fcst","N/A"))</f>
        <v>N/A</v>
      </c>
      <c r="X619" t="str">
        <f>INDEX(Map!$B$2:$B$86,MATCH(D619,Map!$A$2:$A$86,0),0)</f>
        <v>Trimble Co 06</v>
      </c>
      <c r="Y619" s="7">
        <f>IF(INDEX(Map!$C$2:$C$86,MATCH(D619,Map!$A$2:$A$86,0),0)="","N/A",E619*INDEX(Map!$C$2:$C$86,MATCH(D619,Map!$A$2:$A$86,0),0))</f>
        <v>34.506</v>
      </c>
      <c r="Z619" s="7">
        <f>IF(INDEX(Map!$D$2:$D$86,MATCH(D619,Map!$A$2:$A$86,0),0)="","N/A",E619*INDEX(Map!$D$2:$D$86,MATCH(D619,Map!$A$2:$A$86,0),0))</f>
        <v>14.093999999999999</v>
      </c>
      <c r="AA619" t="str">
        <f>INDEX(Map!$E$2:$E$86,MATCH(D619,Map!$A$2:$A$86,0),0)</f>
        <v>SCCT</v>
      </c>
    </row>
    <row r="620" spans="1:27" x14ac:dyDescent="0.25">
      <c r="A620" s="1" t="s">
        <v>21</v>
      </c>
      <c r="B620" s="1" t="s">
        <v>114</v>
      </c>
      <c r="C620" s="1">
        <v>31</v>
      </c>
      <c r="D620" s="1" t="s">
        <v>53</v>
      </c>
      <c r="E620" s="1">
        <v>43.4</v>
      </c>
      <c r="F620" s="1">
        <v>0</v>
      </c>
      <c r="G620" s="1">
        <v>36.700000000000003</v>
      </c>
      <c r="H620" s="1">
        <v>24</v>
      </c>
      <c r="I620" s="1">
        <v>468.2</v>
      </c>
      <c r="J620" s="1">
        <v>10782</v>
      </c>
      <c r="K620" s="1">
        <v>274</v>
      </c>
      <c r="L620" s="1">
        <v>277</v>
      </c>
      <c r="M620" s="1">
        <v>1297</v>
      </c>
      <c r="N620" s="1">
        <v>1</v>
      </c>
      <c r="O620" s="1">
        <v>3</v>
      </c>
      <c r="P620" s="1">
        <v>0</v>
      </c>
      <c r="Q620" s="1">
        <v>0</v>
      </c>
      <c r="R620" s="1">
        <v>29.87</v>
      </c>
      <c r="S620" s="1">
        <v>29.94</v>
      </c>
      <c r="T620" s="1">
        <v>1300</v>
      </c>
      <c r="U620" s="3" t="str">
        <f t="shared" si="9"/>
        <v>2017Plan</v>
      </c>
      <c r="V620" s="2">
        <f>DATE(A620,INDEX(Map!$H$1:$H$12,MATCH(B620,Map!$G$1:$G$12,0),0),1)</f>
        <v>42583</v>
      </c>
      <c r="W620" t="str">
        <f>IF(AND(V620&gt;=Map!$K$2,V620&lt;=Map!$L$2),"Base",IF(AND(V620&gt;=Map!$K$3,V620&lt;=Map!$L$3),"Fcst","N/A"))</f>
        <v>N/A</v>
      </c>
      <c r="X620" t="str">
        <f>INDEX(Map!$B$2:$B$86,MATCH(D620,Map!$A$2:$A$86,0),0)</f>
        <v>Trimble Co 07</v>
      </c>
      <c r="Y620" s="7">
        <f>IF(INDEX(Map!$C$2:$C$86,MATCH(D620,Map!$A$2:$A$86,0),0)="","N/A",E620*INDEX(Map!$C$2:$C$86,MATCH(D620,Map!$A$2:$A$86,0),0))</f>
        <v>27.341999999999999</v>
      </c>
      <c r="Z620" s="7">
        <f>IF(INDEX(Map!$D$2:$D$86,MATCH(D620,Map!$A$2:$A$86,0),0)="","N/A",E620*INDEX(Map!$D$2:$D$86,MATCH(D620,Map!$A$2:$A$86,0),0))</f>
        <v>16.058</v>
      </c>
      <c r="AA620" t="str">
        <f>INDEX(Map!$E$2:$E$86,MATCH(D620,Map!$A$2:$A$86,0),0)</f>
        <v>SCCT</v>
      </c>
    </row>
    <row r="621" spans="1:27" x14ac:dyDescent="0.25">
      <c r="A621" s="1" t="s">
        <v>21</v>
      </c>
      <c r="B621" s="1" t="s">
        <v>114</v>
      </c>
      <c r="C621" s="1">
        <v>32</v>
      </c>
      <c r="D621" s="1" t="s">
        <v>54</v>
      </c>
      <c r="E621" s="1">
        <v>15.1</v>
      </c>
      <c r="F621" s="1">
        <v>0</v>
      </c>
      <c r="G621" s="1">
        <v>12.8</v>
      </c>
      <c r="H621" s="1">
        <v>17</v>
      </c>
      <c r="I621" s="1">
        <v>162.69999999999999</v>
      </c>
      <c r="J621" s="1">
        <v>10778</v>
      </c>
      <c r="K621" s="1">
        <v>95</v>
      </c>
      <c r="L621" s="1">
        <v>277.10000000000002</v>
      </c>
      <c r="M621" s="1">
        <v>451</v>
      </c>
      <c r="N621" s="1">
        <v>1</v>
      </c>
      <c r="O621" s="1">
        <v>2</v>
      </c>
      <c r="P621" s="1">
        <v>0</v>
      </c>
      <c r="Q621" s="1">
        <v>0</v>
      </c>
      <c r="R621" s="1">
        <v>29.86</v>
      </c>
      <c r="S621" s="1">
        <v>30</v>
      </c>
      <c r="T621" s="1">
        <v>453</v>
      </c>
      <c r="U621" s="3" t="str">
        <f t="shared" si="9"/>
        <v>2017Plan</v>
      </c>
      <c r="V621" s="2">
        <f>DATE(A621,INDEX(Map!$H$1:$H$12,MATCH(B621,Map!$G$1:$G$12,0),0),1)</f>
        <v>42583</v>
      </c>
      <c r="W621" t="str">
        <f>IF(AND(V621&gt;=Map!$K$2,V621&lt;=Map!$L$2),"Base",IF(AND(V621&gt;=Map!$K$3,V621&lt;=Map!$L$3),"Fcst","N/A"))</f>
        <v>N/A</v>
      </c>
      <c r="X621" t="str">
        <f>INDEX(Map!$B$2:$B$86,MATCH(D621,Map!$A$2:$A$86,0),0)</f>
        <v>Trimble Co 08</v>
      </c>
      <c r="Y621" s="7">
        <f>IF(INDEX(Map!$C$2:$C$86,MATCH(D621,Map!$A$2:$A$86,0),0)="","N/A",E621*INDEX(Map!$C$2:$C$86,MATCH(D621,Map!$A$2:$A$86,0),0))</f>
        <v>9.5129999999999999</v>
      </c>
      <c r="Z621" s="7">
        <f>IF(INDEX(Map!$D$2:$D$86,MATCH(D621,Map!$A$2:$A$86,0),0)="","N/A",E621*INDEX(Map!$D$2:$D$86,MATCH(D621,Map!$A$2:$A$86,0),0))</f>
        <v>5.5869999999999997</v>
      </c>
      <c r="AA621" t="str">
        <f>INDEX(Map!$E$2:$E$86,MATCH(D621,Map!$A$2:$A$86,0),0)</f>
        <v>SCCT</v>
      </c>
    </row>
    <row r="622" spans="1:27" x14ac:dyDescent="0.25">
      <c r="A622" s="1" t="s">
        <v>21</v>
      </c>
      <c r="B622" s="1" t="s">
        <v>114</v>
      </c>
      <c r="C622" s="1">
        <v>33</v>
      </c>
      <c r="D622" s="1" t="s">
        <v>55</v>
      </c>
      <c r="E622" s="1">
        <v>38.799999999999997</v>
      </c>
      <c r="F622" s="1">
        <v>0</v>
      </c>
      <c r="G622" s="1">
        <v>32.799999999999997</v>
      </c>
      <c r="H622" s="1">
        <v>24</v>
      </c>
      <c r="I622" s="1">
        <v>418.7</v>
      </c>
      <c r="J622" s="1">
        <v>10782</v>
      </c>
      <c r="K622" s="1">
        <v>245</v>
      </c>
      <c r="L622" s="1">
        <v>277</v>
      </c>
      <c r="M622" s="1">
        <v>1160</v>
      </c>
      <c r="N622" s="1">
        <v>1</v>
      </c>
      <c r="O622" s="1">
        <v>3</v>
      </c>
      <c r="P622" s="1">
        <v>0</v>
      </c>
      <c r="Q622" s="1">
        <v>0</v>
      </c>
      <c r="R622" s="1">
        <v>29.87</v>
      </c>
      <c r="S622" s="1">
        <v>29.95</v>
      </c>
      <c r="T622" s="1">
        <v>1163</v>
      </c>
      <c r="U622" s="3" t="str">
        <f t="shared" si="9"/>
        <v>2017Plan</v>
      </c>
      <c r="V622" s="2">
        <f>DATE(A622,INDEX(Map!$H$1:$H$12,MATCH(B622,Map!$G$1:$G$12,0),0),1)</f>
        <v>42583</v>
      </c>
      <c r="W622" t="str">
        <f>IF(AND(V622&gt;=Map!$K$2,V622&lt;=Map!$L$2),"Base",IF(AND(V622&gt;=Map!$K$3,V622&lt;=Map!$L$3),"Fcst","N/A"))</f>
        <v>N/A</v>
      </c>
      <c r="X622" t="str">
        <f>INDEX(Map!$B$2:$B$86,MATCH(D622,Map!$A$2:$A$86,0),0)</f>
        <v>Trimble Co 09</v>
      </c>
      <c r="Y622" s="7">
        <f>IF(INDEX(Map!$C$2:$C$86,MATCH(D622,Map!$A$2:$A$86,0),0)="","N/A",E622*INDEX(Map!$C$2:$C$86,MATCH(D622,Map!$A$2:$A$86,0),0))</f>
        <v>24.443999999999999</v>
      </c>
      <c r="Z622" s="7">
        <f>IF(INDEX(Map!$D$2:$D$86,MATCH(D622,Map!$A$2:$A$86,0),0)="","N/A",E622*INDEX(Map!$D$2:$D$86,MATCH(D622,Map!$A$2:$A$86,0),0))</f>
        <v>14.355999999999998</v>
      </c>
      <c r="AA622" t="str">
        <f>INDEX(Map!$E$2:$E$86,MATCH(D622,Map!$A$2:$A$86,0),0)</f>
        <v>SCCT</v>
      </c>
    </row>
    <row r="623" spans="1:27" x14ac:dyDescent="0.25">
      <c r="A623" s="1" t="s">
        <v>21</v>
      </c>
      <c r="B623" s="1" t="s">
        <v>114</v>
      </c>
      <c r="C623" s="1">
        <v>34</v>
      </c>
      <c r="D623" s="1" t="s">
        <v>56</v>
      </c>
      <c r="E623" s="1">
        <v>12.1</v>
      </c>
      <c r="F623" s="1">
        <v>0</v>
      </c>
      <c r="G623" s="1">
        <v>10.199999999999999</v>
      </c>
      <c r="H623" s="1">
        <v>13</v>
      </c>
      <c r="I623" s="1">
        <v>130</v>
      </c>
      <c r="J623" s="1">
        <v>10779</v>
      </c>
      <c r="K623" s="1">
        <v>76</v>
      </c>
      <c r="L623" s="1">
        <v>277.10000000000002</v>
      </c>
      <c r="M623" s="1">
        <v>360</v>
      </c>
      <c r="N623" s="1">
        <v>1</v>
      </c>
      <c r="O623" s="1">
        <v>2</v>
      </c>
      <c r="P623" s="1">
        <v>0</v>
      </c>
      <c r="Q623" s="1">
        <v>0</v>
      </c>
      <c r="R623" s="1">
        <v>29.86</v>
      </c>
      <c r="S623" s="1">
        <v>29.99</v>
      </c>
      <c r="T623" s="1">
        <v>362</v>
      </c>
      <c r="U623" s="3" t="str">
        <f t="shared" si="9"/>
        <v>2017Plan</v>
      </c>
      <c r="V623" s="2">
        <f>DATE(A623,INDEX(Map!$H$1:$H$12,MATCH(B623,Map!$G$1:$G$12,0),0),1)</f>
        <v>42583</v>
      </c>
      <c r="W623" t="str">
        <f>IF(AND(V623&gt;=Map!$K$2,V623&lt;=Map!$L$2),"Base",IF(AND(V623&gt;=Map!$K$3,V623&lt;=Map!$L$3),"Fcst","N/A"))</f>
        <v>N/A</v>
      </c>
      <c r="X623" t="str">
        <f>INDEX(Map!$B$2:$B$86,MATCH(D623,Map!$A$2:$A$86,0),0)</f>
        <v>Trimble Co 10</v>
      </c>
      <c r="Y623" s="7">
        <f>IF(INDEX(Map!$C$2:$C$86,MATCH(D623,Map!$A$2:$A$86,0),0)="","N/A",E623*INDEX(Map!$C$2:$C$86,MATCH(D623,Map!$A$2:$A$86,0),0))</f>
        <v>7.6230000000000002</v>
      </c>
      <c r="Z623" s="7">
        <f>IF(INDEX(Map!$D$2:$D$86,MATCH(D623,Map!$A$2:$A$86,0),0)="","N/A",E623*INDEX(Map!$D$2:$D$86,MATCH(D623,Map!$A$2:$A$86,0),0))</f>
        <v>4.4769999999999994</v>
      </c>
      <c r="AA623" t="str">
        <f>INDEX(Map!$E$2:$E$86,MATCH(D623,Map!$A$2:$A$86,0),0)</f>
        <v>SCCT</v>
      </c>
    </row>
    <row r="624" spans="1:27" x14ac:dyDescent="0.25">
      <c r="A624" s="1" t="s">
        <v>21</v>
      </c>
      <c r="B624" s="1" t="s">
        <v>114</v>
      </c>
      <c r="C624" s="1">
        <v>35</v>
      </c>
      <c r="D624" s="1" t="s">
        <v>57</v>
      </c>
      <c r="E624" s="1">
        <v>0.1</v>
      </c>
      <c r="F624" s="1">
        <v>0</v>
      </c>
      <c r="G624" s="1">
        <v>1.2</v>
      </c>
      <c r="H624" s="1">
        <v>2</v>
      </c>
      <c r="I624" s="1">
        <v>2</v>
      </c>
      <c r="J624" s="1">
        <v>16117</v>
      </c>
      <c r="K624" s="1">
        <v>9</v>
      </c>
      <c r="L624" s="1">
        <v>275.5</v>
      </c>
      <c r="M624" s="1">
        <v>6</v>
      </c>
      <c r="N624" s="1">
        <v>0</v>
      </c>
      <c r="O624" s="1">
        <v>0</v>
      </c>
      <c r="P624" s="1">
        <v>0</v>
      </c>
      <c r="Q624" s="1">
        <v>0</v>
      </c>
      <c r="R624" s="1">
        <v>44.4</v>
      </c>
      <c r="S624" s="1">
        <v>44.4</v>
      </c>
      <c r="T624" s="1">
        <v>6</v>
      </c>
      <c r="U624" s="3" t="str">
        <f t="shared" si="9"/>
        <v>2017Plan</v>
      </c>
      <c r="V624" s="2">
        <f>DATE(A624,INDEX(Map!$H$1:$H$12,MATCH(B624,Map!$G$1:$G$12,0),0),1)</f>
        <v>42583</v>
      </c>
      <c r="W624" t="str">
        <f>IF(AND(V624&gt;=Map!$K$2,V624&lt;=Map!$L$2),"Base",IF(AND(V624&gt;=Map!$K$3,V624&lt;=Map!$L$3),"Fcst","N/A"))</f>
        <v>N/A</v>
      </c>
      <c r="X624" t="str">
        <f>INDEX(Map!$B$2:$B$86,MATCH(D624,Map!$A$2:$A$86,0),0)</f>
        <v>Cane Run 11</v>
      </c>
      <c r="Y624" s="7" t="str">
        <f>IF(INDEX(Map!$C$2:$C$86,MATCH(D624,Map!$A$2:$A$86,0),0)="","N/A",E624*INDEX(Map!$C$2:$C$86,MATCH(D624,Map!$A$2:$A$86,0),0))</f>
        <v>N/A</v>
      </c>
      <c r="Z624" s="7">
        <f>IF(INDEX(Map!$D$2:$D$86,MATCH(D624,Map!$A$2:$A$86,0),0)="","N/A",E624*INDEX(Map!$D$2:$D$86,MATCH(D624,Map!$A$2:$A$86,0),0))</f>
        <v>0.1</v>
      </c>
      <c r="AA624" t="str">
        <f>INDEX(Map!$E$2:$E$86,MATCH(D624,Map!$A$2:$A$86,0),0)</f>
        <v>SCCT</v>
      </c>
    </row>
    <row r="625" spans="1:27" x14ac:dyDescent="0.25">
      <c r="A625" s="1" t="s">
        <v>21</v>
      </c>
      <c r="B625" s="1" t="s">
        <v>114</v>
      </c>
      <c r="C625" s="1">
        <v>36</v>
      </c>
      <c r="D625" s="1" t="s">
        <v>58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3" t="str">
        <f t="shared" si="9"/>
        <v>2017Plan</v>
      </c>
      <c r="V625" s="2">
        <f>DATE(A625,INDEX(Map!$H$1:$H$12,MATCH(B625,Map!$G$1:$G$12,0),0),1)</f>
        <v>42583</v>
      </c>
      <c r="W625" t="str">
        <f>IF(AND(V625&gt;=Map!$K$2,V625&lt;=Map!$L$2),"Base",IF(AND(V625&gt;=Map!$K$3,V625&lt;=Map!$L$3),"Fcst","N/A"))</f>
        <v>N/A</v>
      </c>
      <c r="X625" t="str">
        <f>INDEX(Map!$B$2:$B$86,MATCH(D625,Map!$A$2:$A$86,0),0)</f>
        <v>Haefling</v>
      </c>
      <c r="Y625" s="7">
        <f>IF(INDEX(Map!$C$2:$C$86,MATCH(D625,Map!$A$2:$A$86,0),0)="","N/A",E625*INDEX(Map!$C$2:$C$86,MATCH(D625,Map!$A$2:$A$86,0),0))</f>
        <v>0</v>
      </c>
      <c r="Z625" s="7" t="str">
        <f>IF(INDEX(Map!$D$2:$D$86,MATCH(D625,Map!$A$2:$A$86,0),0)="","N/A",E625*INDEX(Map!$D$2:$D$86,MATCH(D625,Map!$A$2:$A$86,0),0))</f>
        <v>N/A</v>
      </c>
      <c r="AA625" t="str">
        <f>INDEX(Map!$E$2:$E$86,MATCH(D625,Map!$A$2:$A$86,0),0)</f>
        <v>SCCT</v>
      </c>
    </row>
    <row r="626" spans="1:27" x14ac:dyDescent="0.25">
      <c r="A626" s="1" t="s">
        <v>21</v>
      </c>
      <c r="B626" s="1" t="s">
        <v>114</v>
      </c>
      <c r="C626" s="1">
        <v>37</v>
      </c>
      <c r="D626" s="1" t="s">
        <v>59</v>
      </c>
      <c r="E626" s="1">
        <v>0.1</v>
      </c>
      <c r="F626" s="1">
        <v>0</v>
      </c>
      <c r="G626" s="1">
        <v>0.9</v>
      </c>
      <c r="H626" s="1">
        <v>1</v>
      </c>
      <c r="I626" s="1">
        <v>1.3</v>
      </c>
      <c r="J626" s="1">
        <v>15479</v>
      </c>
      <c r="K626" s="1">
        <v>7</v>
      </c>
      <c r="L626" s="1">
        <v>281.8</v>
      </c>
      <c r="M626" s="1">
        <v>4</v>
      </c>
      <c r="N626" s="1">
        <v>0</v>
      </c>
      <c r="O626" s="1">
        <v>0</v>
      </c>
      <c r="P626" s="1">
        <v>0</v>
      </c>
      <c r="Q626" s="1">
        <v>0</v>
      </c>
      <c r="R626" s="1">
        <v>43.62</v>
      </c>
      <c r="S626" s="1">
        <v>43.62</v>
      </c>
      <c r="T626" s="1">
        <v>4</v>
      </c>
      <c r="U626" s="3" t="str">
        <f t="shared" si="9"/>
        <v>2017Plan</v>
      </c>
      <c r="V626" s="2">
        <f>DATE(A626,INDEX(Map!$H$1:$H$12,MATCH(B626,Map!$G$1:$G$12,0),0),1)</f>
        <v>42583</v>
      </c>
      <c r="W626" t="str">
        <f>IF(AND(V626&gt;=Map!$K$2,V626&lt;=Map!$L$2),"Base",IF(AND(V626&gt;=Map!$K$3,V626&lt;=Map!$L$3),"Fcst","N/A"))</f>
        <v>N/A</v>
      </c>
      <c r="X626" t="str">
        <f>INDEX(Map!$B$2:$B$86,MATCH(D626,Map!$A$2:$A$86,0),0)</f>
        <v>Paddys Run 11</v>
      </c>
      <c r="Y626" s="7" t="str">
        <f>IF(INDEX(Map!$C$2:$C$86,MATCH(D626,Map!$A$2:$A$86,0),0)="","N/A",E626*INDEX(Map!$C$2:$C$86,MATCH(D626,Map!$A$2:$A$86,0),0))</f>
        <v>N/A</v>
      </c>
      <c r="Z626" s="7">
        <f>IF(INDEX(Map!$D$2:$D$86,MATCH(D626,Map!$A$2:$A$86,0),0)="","N/A",E626*INDEX(Map!$D$2:$D$86,MATCH(D626,Map!$A$2:$A$86,0),0))</f>
        <v>0.1</v>
      </c>
      <c r="AA626" t="str">
        <f>INDEX(Map!$E$2:$E$86,MATCH(D626,Map!$A$2:$A$86,0),0)</f>
        <v>SCCT</v>
      </c>
    </row>
    <row r="627" spans="1:27" x14ac:dyDescent="0.25">
      <c r="A627" s="1" t="s">
        <v>21</v>
      </c>
      <c r="B627" s="1" t="s">
        <v>114</v>
      </c>
      <c r="C627" s="1">
        <v>38</v>
      </c>
      <c r="D627" s="1" t="s">
        <v>60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3" t="str">
        <f t="shared" si="9"/>
        <v>2017Plan</v>
      </c>
      <c r="V627" s="2">
        <f>DATE(A627,INDEX(Map!$H$1:$H$12,MATCH(B627,Map!$G$1:$G$12,0),0),1)</f>
        <v>42583</v>
      </c>
      <c r="W627" t="str">
        <f>IF(AND(V627&gt;=Map!$K$2,V627&lt;=Map!$L$2),"Base",IF(AND(V627&gt;=Map!$K$3,V627&lt;=Map!$L$3),"Fcst","N/A"))</f>
        <v>N/A</v>
      </c>
      <c r="X627" t="str">
        <f>INDEX(Map!$B$2:$B$86,MATCH(D627,Map!$A$2:$A$86,0),0)</f>
        <v>Paddys Run 12</v>
      </c>
      <c r="Y627" s="7" t="str">
        <f>IF(INDEX(Map!$C$2:$C$86,MATCH(D627,Map!$A$2:$A$86,0),0)="","N/A",E627*INDEX(Map!$C$2:$C$86,MATCH(D627,Map!$A$2:$A$86,0),0))</f>
        <v>N/A</v>
      </c>
      <c r="Z627" s="7">
        <f>IF(INDEX(Map!$D$2:$D$86,MATCH(D627,Map!$A$2:$A$86,0),0)="","N/A",E627*INDEX(Map!$D$2:$D$86,MATCH(D627,Map!$A$2:$A$86,0),0))</f>
        <v>0</v>
      </c>
      <c r="AA627" t="str">
        <f>INDEX(Map!$E$2:$E$86,MATCH(D627,Map!$A$2:$A$86,0),0)</f>
        <v>SCCT</v>
      </c>
    </row>
    <row r="628" spans="1:27" x14ac:dyDescent="0.25">
      <c r="A628" s="1" t="s">
        <v>21</v>
      </c>
      <c r="B628" s="1" t="s">
        <v>114</v>
      </c>
      <c r="C628" s="1">
        <v>39</v>
      </c>
      <c r="D628" s="1" t="s">
        <v>61</v>
      </c>
      <c r="E628" s="1">
        <v>0</v>
      </c>
      <c r="F628" s="1">
        <v>0</v>
      </c>
      <c r="G628" s="1">
        <v>0.3</v>
      </c>
      <c r="H628" s="1">
        <v>1</v>
      </c>
      <c r="I628" s="1">
        <v>0.5</v>
      </c>
      <c r="J628" s="1">
        <v>18676</v>
      </c>
      <c r="K628" s="1">
        <v>2</v>
      </c>
      <c r="L628" s="1">
        <v>334.1</v>
      </c>
      <c r="M628" s="1">
        <v>2</v>
      </c>
      <c r="N628" s="1">
        <v>0</v>
      </c>
      <c r="O628" s="1">
        <v>0</v>
      </c>
      <c r="P628" s="1">
        <v>0</v>
      </c>
      <c r="Q628" s="1">
        <v>0</v>
      </c>
      <c r="R628" s="1">
        <v>62.39</v>
      </c>
      <c r="S628" s="1">
        <v>62.39</v>
      </c>
      <c r="T628" s="1">
        <v>2</v>
      </c>
      <c r="U628" s="3" t="str">
        <f t="shared" si="9"/>
        <v>2017Plan</v>
      </c>
      <c r="V628" s="2">
        <f>DATE(A628,INDEX(Map!$H$1:$H$12,MATCH(B628,Map!$G$1:$G$12,0),0),1)</f>
        <v>42583</v>
      </c>
      <c r="W628" t="str">
        <f>IF(AND(V628&gt;=Map!$K$2,V628&lt;=Map!$L$2),"Base",IF(AND(V628&gt;=Map!$K$3,V628&lt;=Map!$L$3),"Fcst","N/A"))</f>
        <v>N/A</v>
      </c>
      <c r="X628" t="str">
        <f>INDEX(Map!$B$2:$B$86,MATCH(D628,Map!$A$2:$A$86,0),0)</f>
        <v>Zorn 1</v>
      </c>
      <c r="Y628" s="7" t="str">
        <f>IF(INDEX(Map!$C$2:$C$86,MATCH(D628,Map!$A$2:$A$86,0),0)="","N/A",E628*INDEX(Map!$C$2:$C$86,MATCH(D628,Map!$A$2:$A$86,0),0))</f>
        <v>N/A</v>
      </c>
      <c r="Z628" s="7">
        <f>IF(INDEX(Map!$D$2:$D$86,MATCH(D628,Map!$A$2:$A$86,0),0)="","N/A",E628*INDEX(Map!$D$2:$D$86,MATCH(D628,Map!$A$2:$A$86,0),0))</f>
        <v>0</v>
      </c>
      <c r="AA628" t="str">
        <f>INDEX(Map!$E$2:$E$86,MATCH(D628,Map!$A$2:$A$86,0),0)</f>
        <v>SCCT</v>
      </c>
    </row>
    <row r="629" spans="1:27" x14ac:dyDescent="0.25">
      <c r="A629" s="1" t="s">
        <v>21</v>
      </c>
      <c r="B629" s="1" t="s">
        <v>114</v>
      </c>
      <c r="C629" s="1">
        <v>40</v>
      </c>
      <c r="D629" s="1" t="s">
        <v>62</v>
      </c>
      <c r="E629" s="1">
        <v>1</v>
      </c>
      <c r="F629" s="1">
        <v>0</v>
      </c>
      <c r="G629" s="1">
        <v>4.5</v>
      </c>
      <c r="H629" s="1">
        <v>9</v>
      </c>
      <c r="I629" s="1" t="s">
        <v>63</v>
      </c>
      <c r="J629" s="1" t="s">
        <v>63</v>
      </c>
      <c r="K629" s="1">
        <v>37</v>
      </c>
      <c r="L629" s="1">
        <v>0</v>
      </c>
      <c r="M629" s="1">
        <v>0</v>
      </c>
      <c r="N629" s="1" t="s">
        <v>63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3" t="str">
        <f t="shared" si="9"/>
        <v>2017Plan</v>
      </c>
      <c r="V629" s="2">
        <f>DATE(A629,INDEX(Map!$H$1:$H$12,MATCH(B629,Map!$G$1:$G$12,0),0),1)</f>
        <v>42583</v>
      </c>
      <c r="W629" t="str">
        <f>IF(AND(V629&gt;=Map!$K$2,V629&lt;=Map!$L$2),"Base",IF(AND(V629&gt;=Map!$K$3,V629&lt;=Map!$L$3),"Fcst","N/A"))</f>
        <v>N/A</v>
      </c>
      <c r="X629" t="str">
        <f>INDEX(Map!$B$2:$B$86,MATCH(D629,Map!$A$2:$A$86,0),0)</f>
        <v>Dix Dam</v>
      </c>
      <c r="Y629" s="7">
        <f>IF(INDEX(Map!$C$2:$C$86,MATCH(D629,Map!$A$2:$A$86,0),0)="","N/A",E629*INDEX(Map!$C$2:$C$86,MATCH(D629,Map!$A$2:$A$86,0),0))</f>
        <v>1</v>
      </c>
      <c r="Z629" s="7" t="str">
        <f>IF(INDEX(Map!$D$2:$D$86,MATCH(D629,Map!$A$2:$A$86,0),0)="","N/A",E629*INDEX(Map!$D$2:$D$86,MATCH(D629,Map!$A$2:$A$86,0),0))</f>
        <v>N/A</v>
      </c>
      <c r="AA629" t="str">
        <f>INDEX(Map!$E$2:$E$86,MATCH(D629,Map!$A$2:$A$86,0),0)</f>
        <v>Hydro</v>
      </c>
    </row>
    <row r="630" spans="1:27" x14ac:dyDescent="0.25">
      <c r="A630" s="1" t="s">
        <v>21</v>
      </c>
      <c r="B630" s="1" t="s">
        <v>114</v>
      </c>
      <c r="C630" s="1">
        <v>41</v>
      </c>
      <c r="D630" s="1" t="s">
        <v>64</v>
      </c>
      <c r="E630" s="1">
        <v>23.4</v>
      </c>
      <c r="F630" s="1">
        <v>0</v>
      </c>
      <c r="G630" s="1">
        <v>100</v>
      </c>
      <c r="H630" s="1">
        <v>0</v>
      </c>
      <c r="I630" s="1" t="s">
        <v>63</v>
      </c>
      <c r="J630" s="1" t="s">
        <v>63</v>
      </c>
      <c r="K630" s="1">
        <v>744</v>
      </c>
      <c r="L630" s="1">
        <v>0</v>
      </c>
      <c r="M630" s="1">
        <v>0</v>
      </c>
      <c r="N630" s="1" t="s">
        <v>63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3" t="str">
        <f t="shared" si="9"/>
        <v>2017Plan</v>
      </c>
      <c r="V630" s="2">
        <f>DATE(A630,INDEX(Map!$H$1:$H$12,MATCH(B630,Map!$G$1:$G$12,0),0),1)</f>
        <v>42583</v>
      </c>
      <c r="W630" t="str">
        <f>IF(AND(V630&gt;=Map!$K$2,V630&lt;=Map!$L$2),"Base",IF(AND(V630&gt;=Map!$K$3,V630&lt;=Map!$L$3),"Fcst","N/A"))</f>
        <v>N/A</v>
      </c>
      <c r="X630" t="str">
        <f>INDEX(Map!$B$2:$B$86,MATCH(D630,Map!$A$2:$A$86,0),0)</f>
        <v>Ohio Falls</v>
      </c>
      <c r="Y630" s="7" t="str">
        <f>IF(INDEX(Map!$C$2:$C$86,MATCH(D630,Map!$A$2:$A$86,0),0)="","N/A",E630*INDEX(Map!$C$2:$C$86,MATCH(D630,Map!$A$2:$A$86,0),0))</f>
        <v>N/A</v>
      </c>
      <c r="Z630" s="7">
        <f>IF(INDEX(Map!$D$2:$D$86,MATCH(D630,Map!$A$2:$A$86,0),0)="","N/A",E630*INDEX(Map!$D$2:$D$86,MATCH(D630,Map!$A$2:$A$86,0),0))</f>
        <v>23.4</v>
      </c>
      <c r="AA630" t="str">
        <f>INDEX(Map!$E$2:$E$86,MATCH(D630,Map!$A$2:$A$86,0),0)</f>
        <v>Hydro</v>
      </c>
    </row>
    <row r="631" spans="1:27" x14ac:dyDescent="0.25">
      <c r="A631" s="1" t="s">
        <v>21</v>
      </c>
      <c r="B631" s="1" t="s">
        <v>114</v>
      </c>
      <c r="C631" s="1">
        <v>42</v>
      </c>
      <c r="D631" s="1" t="s">
        <v>65</v>
      </c>
      <c r="E631" s="1">
        <v>2.2000000000000002</v>
      </c>
      <c r="F631" s="1">
        <v>0</v>
      </c>
      <c r="G631" s="1">
        <v>100</v>
      </c>
      <c r="H631" s="1">
        <v>0</v>
      </c>
      <c r="I631" s="1" t="s">
        <v>63</v>
      </c>
      <c r="J631" s="1" t="s">
        <v>63</v>
      </c>
      <c r="K631" s="1">
        <v>744</v>
      </c>
      <c r="L631" s="1">
        <v>0</v>
      </c>
      <c r="M631" s="1">
        <v>0</v>
      </c>
      <c r="N631" s="1" t="s">
        <v>63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3" t="str">
        <f t="shared" si="9"/>
        <v>2017Plan</v>
      </c>
      <c r="V631" s="2">
        <f>DATE(A631,INDEX(Map!$H$1:$H$12,MATCH(B631,Map!$G$1:$G$12,0),0),1)</f>
        <v>42583</v>
      </c>
      <c r="W631" t="str">
        <f>IF(AND(V631&gt;=Map!$K$2,V631&lt;=Map!$L$2),"Base",IF(AND(V631&gt;=Map!$K$3,V631&lt;=Map!$L$3),"Fcst","N/A"))</f>
        <v>N/A</v>
      </c>
      <c r="X631" t="str">
        <f>INDEX(Map!$B$2:$B$86,MATCH(D631,Map!$A$2:$A$86,0),0)</f>
        <v>Brown Solar</v>
      </c>
      <c r="Y631" s="7">
        <f>IF(INDEX(Map!$C$2:$C$86,MATCH(D631,Map!$A$2:$A$86,0),0)="","N/A",E631*INDEX(Map!$C$2:$C$86,MATCH(D631,Map!$A$2:$A$86,0),0))</f>
        <v>1.3420000000000001</v>
      </c>
      <c r="Z631" s="7">
        <f>IF(INDEX(Map!$D$2:$D$86,MATCH(D631,Map!$A$2:$A$86,0),0)="","N/A",E631*INDEX(Map!$D$2:$D$86,MATCH(D631,Map!$A$2:$A$86,0),0))</f>
        <v>0.8580000000000001</v>
      </c>
      <c r="AA631" t="str">
        <f>INDEX(Map!$E$2:$E$86,MATCH(D631,Map!$A$2:$A$86,0),0)</f>
        <v>Solar</v>
      </c>
    </row>
    <row r="632" spans="1:27" x14ac:dyDescent="0.25">
      <c r="A632" s="1" t="s">
        <v>21</v>
      </c>
      <c r="B632" s="1" t="s">
        <v>114</v>
      </c>
      <c r="C632" s="1">
        <v>43</v>
      </c>
      <c r="D632" s="1" t="s">
        <v>66</v>
      </c>
      <c r="E632" s="1">
        <v>11.5</v>
      </c>
      <c r="F632" s="1">
        <v>0</v>
      </c>
      <c r="G632" s="1">
        <v>100</v>
      </c>
      <c r="H632" s="1">
        <v>0</v>
      </c>
      <c r="I632" s="1">
        <v>1153.2</v>
      </c>
      <c r="J632" s="1">
        <v>100000</v>
      </c>
      <c r="K632" s="1">
        <v>744</v>
      </c>
      <c r="L632" s="1">
        <v>27.1</v>
      </c>
      <c r="M632" s="1">
        <v>313</v>
      </c>
      <c r="N632" s="1">
        <v>0</v>
      </c>
      <c r="O632" s="1">
        <v>0</v>
      </c>
      <c r="P632" s="1">
        <v>0</v>
      </c>
      <c r="Q632" s="1">
        <v>0</v>
      </c>
      <c r="R632" s="1">
        <v>27.15</v>
      </c>
      <c r="S632" s="1">
        <v>27.15</v>
      </c>
      <c r="T632" s="1">
        <v>313</v>
      </c>
      <c r="U632" s="3" t="str">
        <f t="shared" si="9"/>
        <v>2017Plan</v>
      </c>
      <c r="V632" s="2">
        <f>DATE(A632,INDEX(Map!$H$1:$H$12,MATCH(B632,Map!$G$1:$G$12,0),0),1)</f>
        <v>42583</v>
      </c>
      <c r="W632" t="str">
        <f>IF(AND(V632&gt;=Map!$K$2,V632&lt;=Map!$L$2),"Base",IF(AND(V632&gt;=Map!$K$3,V632&lt;=Map!$L$3),"Fcst","N/A"))</f>
        <v>N/A</v>
      </c>
      <c r="X632" t="str">
        <f>INDEX(Map!$B$2:$B$86,MATCH(D632,Map!$A$2:$A$86,0),0)</f>
        <v>OVEC</v>
      </c>
      <c r="Y632" s="7">
        <f>IF(INDEX(Map!$C$2:$C$86,MATCH(D632,Map!$A$2:$A$86,0),0)="","N/A",E632*INDEX(Map!$C$2:$C$86,MATCH(D632,Map!$A$2:$A$86,0),0))</f>
        <v>11.5</v>
      </c>
      <c r="Z632" s="7" t="str">
        <f>IF(INDEX(Map!$D$2:$D$86,MATCH(D632,Map!$A$2:$A$86,0),0)="","N/A",E632*INDEX(Map!$D$2:$D$86,MATCH(D632,Map!$A$2:$A$86,0),0))</f>
        <v>N/A</v>
      </c>
      <c r="AA632" t="str">
        <f>INDEX(Map!$E$2:$E$86,MATCH(D632,Map!$A$2:$A$86,0),0)</f>
        <v>Coal</v>
      </c>
    </row>
    <row r="633" spans="1:27" x14ac:dyDescent="0.25">
      <c r="A633" s="1" t="s">
        <v>21</v>
      </c>
      <c r="B633" s="1" t="s">
        <v>114</v>
      </c>
      <c r="C633" s="1">
        <v>44</v>
      </c>
      <c r="D633" s="1" t="s">
        <v>67</v>
      </c>
      <c r="E633" s="1">
        <v>12.2</v>
      </c>
      <c r="F633" s="1">
        <v>0</v>
      </c>
      <c r="G633" s="1">
        <v>52.7</v>
      </c>
      <c r="H633" s="1">
        <v>39</v>
      </c>
      <c r="I633" s="1">
        <v>1215.2</v>
      </c>
      <c r="J633" s="1">
        <v>100000</v>
      </c>
      <c r="K633" s="1">
        <v>392</v>
      </c>
      <c r="L633" s="1">
        <v>27.1</v>
      </c>
      <c r="M633" s="1">
        <v>330</v>
      </c>
      <c r="N633" s="1">
        <v>0</v>
      </c>
      <c r="O633" s="1">
        <v>0</v>
      </c>
      <c r="P633" s="1">
        <v>0</v>
      </c>
      <c r="Q633" s="1">
        <v>0</v>
      </c>
      <c r="R633" s="1">
        <v>27.15</v>
      </c>
      <c r="S633" s="1">
        <v>27.15</v>
      </c>
      <c r="T633" s="1">
        <v>330</v>
      </c>
      <c r="U633" s="3" t="str">
        <f t="shared" si="9"/>
        <v>2017Plan</v>
      </c>
      <c r="V633" s="2">
        <f>DATE(A633,INDEX(Map!$H$1:$H$12,MATCH(B633,Map!$G$1:$G$12,0),0),1)</f>
        <v>42583</v>
      </c>
      <c r="W633" t="str">
        <f>IF(AND(V633&gt;=Map!$K$2,V633&lt;=Map!$L$2),"Base",IF(AND(V633&gt;=Map!$K$3,V633&lt;=Map!$L$3),"Fcst","N/A"))</f>
        <v>N/A</v>
      </c>
      <c r="X633" t="str">
        <f>INDEX(Map!$B$2:$B$86,MATCH(D633,Map!$A$2:$A$86,0),0)</f>
        <v>OVEC</v>
      </c>
      <c r="Y633" s="7">
        <f>IF(INDEX(Map!$C$2:$C$86,MATCH(D633,Map!$A$2:$A$86,0),0)="","N/A",E633*INDEX(Map!$C$2:$C$86,MATCH(D633,Map!$A$2:$A$86,0),0))</f>
        <v>12.2</v>
      </c>
      <c r="Z633" s="7" t="str">
        <f>IF(INDEX(Map!$D$2:$D$86,MATCH(D633,Map!$A$2:$A$86,0),0)="","N/A",E633*INDEX(Map!$D$2:$D$86,MATCH(D633,Map!$A$2:$A$86,0),0))</f>
        <v>N/A</v>
      </c>
      <c r="AA633" t="str">
        <f>INDEX(Map!$E$2:$E$86,MATCH(D633,Map!$A$2:$A$86,0),0)</f>
        <v>Coal</v>
      </c>
    </row>
    <row r="634" spans="1:27" x14ac:dyDescent="0.25">
      <c r="A634" s="1" t="s">
        <v>21</v>
      </c>
      <c r="B634" s="1" t="s">
        <v>114</v>
      </c>
      <c r="C634" s="1">
        <v>45</v>
      </c>
      <c r="D634" s="1" t="s">
        <v>68</v>
      </c>
      <c r="E634" s="1">
        <v>25.7</v>
      </c>
      <c r="F634" s="1">
        <v>0</v>
      </c>
      <c r="G634" s="1">
        <v>100</v>
      </c>
      <c r="H634" s="1">
        <v>0</v>
      </c>
      <c r="I634" s="1">
        <v>2566.8000000000002</v>
      </c>
      <c r="J634" s="1">
        <v>100000</v>
      </c>
      <c r="K634" s="1">
        <v>744</v>
      </c>
      <c r="L634" s="1">
        <v>27.1</v>
      </c>
      <c r="M634" s="1">
        <v>697</v>
      </c>
      <c r="N634" s="1">
        <v>0</v>
      </c>
      <c r="O634" s="1">
        <v>0</v>
      </c>
      <c r="P634" s="1">
        <v>0</v>
      </c>
      <c r="Q634" s="1">
        <v>0</v>
      </c>
      <c r="R634" s="1">
        <v>27.15</v>
      </c>
      <c r="S634" s="1">
        <v>27.15</v>
      </c>
      <c r="T634" s="1">
        <v>697</v>
      </c>
      <c r="U634" s="3" t="str">
        <f t="shared" si="9"/>
        <v>2017Plan</v>
      </c>
      <c r="V634" s="2">
        <f>DATE(A634,INDEX(Map!$H$1:$H$12,MATCH(B634,Map!$G$1:$G$12,0),0),1)</f>
        <v>42583</v>
      </c>
      <c r="W634" t="str">
        <f>IF(AND(V634&gt;=Map!$K$2,V634&lt;=Map!$L$2),"Base",IF(AND(V634&gt;=Map!$K$3,V634&lt;=Map!$L$3),"Fcst","N/A"))</f>
        <v>N/A</v>
      </c>
      <c r="X634" t="str">
        <f>INDEX(Map!$B$2:$B$86,MATCH(D634,Map!$A$2:$A$86,0),0)</f>
        <v>OVEC</v>
      </c>
      <c r="Y634" s="7" t="str">
        <f>IF(INDEX(Map!$C$2:$C$86,MATCH(D634,Map!$A$2:$A$86,0),0)="","N/A",E634*INDEX(Map!$C$2:$C$86,MATCH(D634,Map!$A$2:$A$86,0),0))</f>
        <v>N/A</v>
      </c>
      <c r="Z634" s="7">
        <f>IF(INDEX(Map!$D$2:$D$86,MATCH(D634,Map!$A$2:$A$86,0),0)="","N/A",E634*INDEX(Map!$D$2:$D$86,MATCH(D634,Map!$A$2:$A$86,0),0))</f>
        <v>25.7</v>
      </c>
      <c r="AA634" t="str">
        <f>INDEX(Map!$E$2:$E$86,MATCH(D634,Map!$A$2:$A$86,0),0)</f>
        <v>Coal</v>
      </c>
    </row>
    <row r="635" spans="1:27" x14ac:dyDescent="0.25">
      <c r="A635" s="1" t="s">
        <v>21</v>
      </c>
      <c r="B635" s="1" t="s">
        <v>114</v>
      </c>
      <c r="C635" s="1">
        <v>46</v>
      </c>
      <c r="D635" s="1" t="s">
        <v>69</v>
      </c>
      <c r="E635" s="1">
        <v>28.7</v>
      </c>
      <c r="F635" s="1">
        <v>0</v>
      </c>
      <c r="G635" s="1">
        <v>54.3</v>
      </c>
      <c r="H635" s="1">
        <v>39</v>
      </c>
      <c r="I635" s="1">
        <v>2868.4</v>
      </c>
      <c r="J635" s="1">
        <v>100000</v>
      </c>
      <c r="K635" s="1">
        <v>404</v>
      </c>
      <c r="L635" s="1">
        <v>27.1</v>
      </c>
      <c r="M635" s="1">
        <v>779</v>
      </c>
      <c r="N635" s="1">
        <v>0</v>
      </c>
      <c r="O635" s="1">
        <v>0</v>
      </c>
      <c r="P635" s="1">
        <v>0</v>
      </c>
      <c r="Q635" s="1">
        <v>0</v>
      </c>
      <c r="R635" s="1">
        <v>27.15</v>
      </c>
      <c r="S635" s="1">
        <v>27.15</v>
      </c>
      <c r="T635" s="1">
        <v>779</v>
      </c>
      <c r="U635" s="3" t="str">
        <f t="shared" si="9"/>
        <v>2017Plan</v>
      </c>
      <c r="V635" s="2">
        <f>DATE(A635,INDEX(Map!$H$1:$H$12,MATCH(B635,Map!$G$1:$G$12,0),0),1)</f>
        <v>42583</v>
      </c>
      <c r="W635" t="str">
        <f>IF(AND(V635&gt;=Map!$K$2,V635&lt;=Map!$L$2),"Base",IF(AND(V635&gt;=Map!$K$3,V635&lt;=Map!$L$3),"Fcst","N/A"))</f>
        <v>N/A</v>
      </c>
      <c r="X635" t="str">
        <f>INDEX(Map!$B$2:$B$86,MATCH(D635,Map!$A$2:$A$86,0),0)</f>
        <v>OVEC</v>
      </c>
      <c r="Y635" s="7" t="str">
        <f>IF(INDEX(Map!$C$2:$C$86,MATCH(D635,Map!$A$2:$A$86,0),0)="","N/A",E635*INDEX(Map!$C$2:$C$86,MATCH(D635,Map!$A$2:$A$86,0),0))</f>
        <v>N/A</v>
      </c>
      <c r="Z635" s="7">
        <f>IF(INDEX(Map!$D$2:$D$86,MATCH(D635,Map!$A$2:$A$86,0),0)="","N/A",E635*INDEX(Map!$D$2:$D$86,MATCH(D635,Map!$A$2:$A$86,0),0))</f>
        <v>28.7</v>
      </c>
      <c r="AA635" t="str">
        <f>INDEX(Map!$E$2:$E$86,MATCH(D635,Map!$A$2:$A$86,0),0)</f>
        <v>Coal</v>
      </c>
    </row>
    <row r="636" spans="1:27" x14ac:dyDescent="0.25">
      <c r="A636" s="1" t="s">
        <v>21</v>
      </c>
      <c r="B636" s="1" t="s">
        <v>114</v>
      </c>
      <c r="C636" s="1">
        <v>47</v>
      </c>
      <c r="D636" s="1" t="s">
        <v>70</v>
      </c>
      <c r="E636" s="1">
        <v>0.9</v>
      </c>
      <c r="F636" s="1">
        <v>0</v>
      </c>
      <c r="G636" s="1">
        <v>4.9000000000000004</v>
      </c>
      <c r="H636" s="1">
        <v>4</v>
      </c>
      <c r="I636" s="1" t="s">
        <v>63</v>
      </c>
      <c r="J636" s="1" t="s">
        <v>63</v>
      </c>
      <c r="K636" s="1">
        <v>18</v>
      </c>
      <c r="L636" s="1">
        <v>52.9</v>
      </c>
      <c r="M636" s="1">
        <v>48</v>
      </c>
      <c r="N636" s="1" t="s">
        <v>63</v>
      </c>
      <c r="O636" s="1">
        <v>0</v>
      </c>
      <c r="P636" s="1">
        <v>0</v>
      </c>
      <c r="Q636" s="1">
        <v>6</v>
      </c>
      <c r="R636" s="1">
        <v>59.84</v>
      </c>
      <c r="S636" s="1">
        <v>59.84</v>
      </c>
      <c r="T636" s="1">
        <v>54</v>
      </c>
      <c r="U636" s="3" t="str">
        <f t="shared" si="9"/>
        <v>2017Plan</v>
      </c>
      <c r="V636" s="2">
        <f>DATE(A636,INDEX(Map!$H$1:$H$12,MATCH(B636,Map!$G$1:$G$12,0),0),1)</f>
        <v>42583</v>
      </c>
      <c r="W636" t="str">
        <f>IF(AND(V636&gt;=Map!$K$2,V636&lt;=Map!$L$2),"Base",IF(AND(V636&gt;=Map!$K$3,V636&lt;=Map!$L$3),"Fcst","N/A"))</f>
        <v>N/A</v>
      </c>
      <c r="X636" t="str">
        <f>INDEX(Map!$B$2:$B$86,MATCH(D636,Map!$A$2:$A$86,0),0)</f>
        <v>N/A</v>
      </c>
      <c r="Y636" s="7" t="str">
        <f>IF(INDEX(Map!$C$2:$C$86,MATCH(D636,Map!$A$2:$A$86,0),0)="","N/A",E636*INDEX(Map!$C$2:$C$86,MATCH(D636,Map!$A$2:$A$86,0),0))</f>
        <v>N/A</v>
      </c>
      <c r="Z636" s="7" t="str">
        <f>IF(INDEX(Map!$D$2:$D$86,MATCH(D636,Map!$A$2:$A$86,0),0)="","N/A",E636*INDEX(Map!$D$2:$D$86,MATCH(D636,Map!$A$2:$A$86,0),0))</f>
        <v>N/A</v>
      </c>
      <c r="AA636" t="str">
        <f>INDEX(Map!$E$2:$E$86,MATCH(D636,Map!$A$2:$A$86,0),0)</f>
        <v>Purchases</v>
      </c>
    </row>
    <row r="637" spans="1:27" x14ac:dyDescent="0.25">
      <c r="A637" s="1" t="s">
        <v>21</v>
      </c>
      <c r="B637" s="1" t="s">
        <v>114</v>
      </c>
      <c r="C637" s="1">
        <v>48</v>
      </c>
      <c r="D637" s="1" t="s">
        <v>71</v>
      </c>
      <c r="E637" s="1">
        <v>0.9</v>
      </c>
      <c r="F637" s="1">
        <v>0</v>
      </c>
      <c r="G637" s="1">
        <v>4.5999999999999996</v>
      </c>
      <c r="H637" s="1">
        <v>3</v>
      </c>
      <c r="I637" s="1" t="s">
        <v>63</v>
      </c>
      <c r="J637" s="1" t="s">
        <v>63</v>
      </c>
      <c r="K637" s="1">
        <v>17</v>
      </c>
      <c r="L637" s="1">
        <v>53.1</v>
      </c>
      <c r="M637" s="1">
        <v>45</v>
      </c>
      <c r="N637" s="1" t="s">
        <v>63</v>
      </c>
      <c r="O637" s="1">
        <v>0</v>
      </c>
      <c r="P637" s="1">
        <v>0</v>
      </c>
      <c r="Q637" s="1">
        <v>6</v>
      </c>
      <c r="R637" s="1">
        <v>59.87</v>
      </c>
      <c r="S637" s="1">
        <v>59.87</v>
      </c>
      <c r="T637" s="1">
        <v>51</v>
      </c>
      <c r="U637" s="3" t="str">
        <f t="shared" si="9"/>
        <v>2017Plan</v>
      </c>
      <c r="V637" s="2">
        <f>DATE(A637,INDEX(Map!$H$1:$H$12,MATCH(B637,Map!$G$1:$G$12,0),0),1)</f>
        <v>42583</v>
      </c>
      <c r="W637" t="str">
        <f>IF(AND(V637&gt;=Map!$K$2,V637&lt;=Map!$L$2),"Base",IF(AND(V637&gt;=Map!$K$3,V637&lt;=Map!$L$3),"Fcst","N/A"))</f>
        <v>N/A</v>
      </c>
      <c r="X637" t="str">
        <f>INDEX(Map!$B$2:$B$86,MATCH(D637,Map!$A$2:$A$86,0),0)</f>
        <v>N/A</v>
      </c>
      <c r="Y637" s="7" t="str">
        <f>IF(INDEX(Map!$C$2:$C$86,MATCH(D637,Map!$A$2:$A$86,0),0)="","N/A",E637*INDEX(Map!$C$2:$C$86,MATCH(D637,Map!$A$2:$A$86,0),0))</f>
        <v>N/A</v>
      </c>
      <c r="Z637" s="7" t="str">
        <f>IF(INDEX(Map!$D$2:$D$86,MATCH(D637,Map!$A$2:$A$86,0),0)="","N/A",E637*INDEX(Map!$D$2:$D$86,MATCH(D637,Map!$A$2:$A$86,0),0))</f>
        <v>N/A</v>
      </c>
      <c r="AA637" t="str">
        <f>INDEX(Map!$E$2:$E$86,MATCH(D637,Map!$A$2:$A$86,0),0)</f>
        <v>Purchases</v>
      </c>
    </row>
    <row r="638" spans="1:27" x14ac:dyDescent="0.25">
      <c r="A638" s="1" t="s">
        <v>21</v>
      </c>
      <c r="B638" s="1" t="s">
        <v>114</v>
      </c>
      <c r="C638" s="1">
        <v>49</v>
      </c>
      <c r="D638" s="1" t="s">
        <v>72</v>
      </c>
      <c r="E638" s="1">
        <v>0.9</v>
      </c>
      <c r="F638" s="1">
        <v>0</v>
      </c>
      <c r="G638" s="1">
        <v>4.5999999999999996</v>
      </c>
      <c r="H638" s="1">
        <v>3</v>
      </c>
      <c r="I638" s="1" t="s">
        <v>63</v>
      </c>
      <c r="J638" s="1" t="s">
        <v>63</v>
      </c>
      <c r="K638" s="1">
        <v>17</v>
      </c>
      <c r="L638" s="1">
        <v>53.1</v>
      </c>
      <c r="M638" s="1">
        <v>45</v>
      </c>
      <c r="N638" s="1" t="s">
        <v>63</v>
      </c>
      <c r="O638" s="1">
        <v>0</v>
      </c>
      <c r="P638" s="1">
        <v>0</v>
      </c>
      <c r="Q638" s="1">
        <v>6</v>
      </c>
      <c r="R638" s="1">
        <v>59.87</v>
      </c>
      <c r="S638" s="1">
        <v>59.87</v>
      </c>
      <c r="T638" s="1">
        <v>51</v>
      </c>
      <c r="U638" s="3" t="str">
        <f t="shared" si="9"/>
        <v>2017Plan</v>
      </c>
      <c r="V638" s="2">
        <f>DATE(A638,INDEX(Map!$H$1:$H$12,MATCH(B638,Map!$G$1:$G$12,0),0),1)</f>
        <v>42583</v>
      </c>
      <c r="W638" t="str">
        <f>IF(AND(V638&gt;=Map!$K$2,V638&lt;=Map!$L$2),"Base",IF(AND(V638&gt;=Map!$K$3,V638&lt;=Map!$L$3),"Fcst","N/A"))</f>
        <v>N/A</v>
      </c>
      <c r="X638" t="str">
        <f>INDEX(Map!$B$2:$B$86,MATCH(D638,Map!$A$2:$A$86,0),0)</f>
        <v>N/A</v>
      </c>
      <c r="Y638" s="7" t="str">
        <f>IF(INDEX(Map!$C$2:$C$86,MATCH(D638,Map!$A$2:$A$86,0),0)="","N/A",E638*INDEX(Map!$C$2:$C$86,MATCH(D638,Map!$A$2:$A$86,0),0))</f>
        <v>N/A</v>
      </c>
      <c r="Z638" s="7" t="str">
        <f>IF(INDEX(Map!$D$2:$D$86,MATCH(D638,Map!$A$2:$A$86,0),0)="","N/A",E638*INDEX(Map!$D$2:$D$86,MATCH(D638,Map!$A$2:$A$86,0),0))</f>
        <v>N/A</v>
      </c>
      <c r="AA638" t="str">
        <f>INDEX(Map!$E$2:$E$86,MATCH(D638,Map!$A$2:$A$86,0),0)</f>
        <v>Purchases</v>
      </c>
    </row>
    <row r="639" spans="1:27" x14ac:dyDescent="0.25">
      <c r="A639" s="1" t="s">
        <v>21</v>
      </c>
      <c r="B639" s="1" t="s">
        <v>114</v>
      </c>
      <c r="C639" s="1">
        <v>50</v>
      </c>
      <c r="D639" s="1" t="s">
        <v>73</v>
      </c>
      <c r="E639" s="1">
        <v>0.8</v>
      </c>
      <c r="F639" s="1">
        <v>0</v>
      </c>
      <c r="G639" s="1">
        <v>4.0999999999999996</v>
      </c>
      <c r="H639" s="1">
        <v>3</v>
      </c>
      <c r="I639" s="1" t="s">
        <v>63</v>
      </c>
      <c r="J639" s="1" t="s">
        <v>63</v>
      </c>
      <c r="K639" s="1">
        <v>15</v>
      </c>
      <c r="L639" s="1">
        <v>52.5</v>
      </c>
      <c r="M639" s="1">
        <v>39</v>
      </c>
      <c r="N639" s="1" t="s">
        <v>63</v>
      </c>
      <c r="O639" s="1">
        <v>0</v>
      </c>
      <c r="P639" s="1">
        <v>0</v>
      </c>
      <c r="Q639" s="1">
        <v>5</v>
      </c>
      <c r="R639" s="1">
        <v>59.2</v>
      </c>
      <c r="S639" s="1">
        <v>59.2</v>
      </c>
      <c r="T639" s="1">
        <v>44</v>
      </c>
      <c r="U639" s="3" t="str">
        <f t="shared" si="9"/>
        <v>2017Plan</v>
      </c>
      <c r="V639" s="2">
        <f>DATE(A639,INDEX(Map!$H$1:$H$12,MATCH(B639,Map!$G$1:$G$12,0),0),1)</f>
        <v>42583</v>
      </c>
      <c r="W639" t="str">
        <f>IF(AND(V639&gt;=Map!$K$2,V639&lt;=Map!$L$2),"Base",IF(AND(V639&gt;=Map!$K$3,V639&lt;=Map!$L$3),"Fcst","N/A"))</f>
        <v>N/A</v>
      </c>
      <c r="X639" t="str">
        <f>INDEX(Map!$B$2:$B$86,MATCH(D639,Map!$A$2:$A$86,0),0)</f>
        <v>N/A</v>
      </c>
      <c r="Y639" s="7" t="str">
        <f>IF(INDEX(Map!$C$2:$C$86,MATCH(D639,Map!$A$2:$A$86,0),0)="","N/A",E639*INDEX(Map!$C$2:$C$86,MATCH(D639,Map!$A$2:$A$86,0),0))</f>
        <v>N/A</v>
      </c>
      <c r="Z639" s="7" t="str">
        <f>IF(INDEX(Map!$D$2:$D$86,MATCH(D639,Map!$A$2:$A$86,0),0)="","N/A",E639*INDEX(Map!$D$2:$D$86,MATCH(D639,Map!$A$2:$A$86,0),0))</f>
        <v>N/A</v>
      </c>
      <c r="AA639" t="str">
        <f>INDEX(Map!$E$2:$E$86,MATCH(D639,Map!$A$2:$A$86,0),0)</f>
        <v>Purchases</v>
      </c>
    </row>
    <row r="640" spans="1:27" x14ac:dyDescent="0.25">
      <c r="A640" s="1" t="s">
        <v>21</v>
      </c>
      <c r="B640" s="1" t="s">
        <v>114</v>
      </c>
      <c r="C640" s="1">
        <v>51</v>
      </c>
      <c r="D640" s="1" t="s">
        <v>74</v>
      </c>
      <c r="E640" s="1">
        <v>3.6</v>
      </c>
      <c r="F640" s="1">
        <v>0</v>
      </c>
      <c r="G640" s="1">
        <v>0.8</v>
      </c>
      <c r="H640" s="1">
        <v>3</v>
      </c>
      <c r="I640" s="1" t="s">
        <v>63</v>
      </c>
      <c r="J640" s="1" t="s">
        <v>63</v>
      </c>
      <c r="K640" s="1">
        <v>14</v>
      </c>
      <c r="L640" s="1">
        <v>100</v>
      </c>
      <c r="M640" s="1">
        <v>355</v>
      </c>
      <c r="N640" s="1" t="s">
        <v>63</v>
      </c>
      <c r="O640" s="1">
        <v>0</v>
      </c>
      <c r="P640" s="1">
        <v>0</v>
      </c>
      <c r="Q640" s="1">
        <v>24</v>
      </c>
      <c r="R640" s="1">
        <v>106.79</v>
      </c>
      <c r="S640" s="1">
        <v>106.79</v>
      </c>
      <c r="T640" s="1">
        <v>379</v>
      </c>
      <c r="U640" s="3" t="str">
        <f t="shared" si="9"/>
        <v>2017Plan</v>
      </c>
      <c r="V640" s="2">
        <f>DATE(A640,INDEX(Map!$H$1:$H$12,MATCH(B640,Map!$G$1:$G$12,0),0),1)</f>
        <v>42583</v>
      </c>
      <c r="W640" t="str">
        <f>IF(AND(V640&gt;=Map!$K$2,V640&lt;=Map!$L$2),"Base",IF(AND(V640&gt;=Map!$K$3,V640&lt;=Map!$L$3),"Fcst","N/A"))</f>
        <v>N/A</v>
      </c>
      <c r="X640" t="str">
        <f>INDEX(Map!$B$2:$B$86,MATCH(D640,Map!$A$2:$A$86,0),0)</f>
        <v>N/A</v>
      </c>
      <c r="Y640" s="7" t="str">
        <f>IF(INDEX(Map!$C$2:$C$86,MATCH(D640,Map!$A$2:$A$86,0),0)="","N/A",E640*INDEX(Map!$C$2:$C$86,MATCH(D640,Map!$A$2:$A$86,0),0))</f>
        <v>N/A</v>
      </c>
      <c r="Z640" s="7" t="str">
        <f>IF(INDEX(Map!$D$2:$D$86,MATCH(D640,Map!$A$2:$A$86,0),0)="","N/A",E640*INDEX(Map!$D$2:$D$86,MATCH(D640,Map!$A$2:$A$86,0),0))</f>
        <v>N/A</v>
      </c>
      <c r="AA640" t="str">
        <f>INDEX(Map!$E$2:$E$86,MATCH(D640,Map!$A$2:$A$86,0),0)</f>
        <v>Purchases</v>
      </c>
    </row>
    <row r="641" spans="1:27" x14ac:dyDescent="0.25">
      <c r="A641" s="1" t="s">
        <v>21</v>
      </c>
      <c r="B641" s="1" t="s">
        <v>114</v>
      </c>
      <c r="C641" s="1">
        <v>52</v>
      </c>
      <c r="D641" s="1" t="s">
        <v>75</v>
      </c>
      <c r="E641" s="1">
        <v>0</v>
      </c>
      <c r="F641" s="1">
        <v>0</v>
      </c>
      <c r="G641" s="1">
        <v>0</v>
      </c>
      <c r="H641" s="1">
        <v>0</v>
      </c>
      <c r="I641" s="1" t="s">
        <v>63</v>
      </c>
      <c r="J641" s="1" t="s">
        <v>63</v>
      </c>
      <c r="K641" s="1">
        <v>0</v>
      </c>
      <c r="L641" s="1">
        <v>0</v>
      </c>
      <c r="M641" s="1">
        <v>0</v>
      </c>
      <c r="N641" s="1" t="s">
        <v>63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3" t="str">
        <f t="shared" si="9"/>
        <v>2017Plan</v>
      </c>
      <c r="V641" s="2">
        <f>DATE(A641,INDEX(Map!$H$1:$H$12,MATCH(B641,Map!$G$1:$G$12,0),0),1)</f>
        <v>42583</v>
      </c>
      <c r="W641" t="str">
        <f>IF(AND(V641&gt;=Map!$K$2,V641&lt;=Map!$L$2),"Base",IF(AND(V641&gt;=Map!$K$3,V641&lt;=Map!$L$3),"Fcst","N/A"))</f>
        <v>N/A</v>
      </c>
      <c r="X641" t="str">
        <f>INDEX(Map!$B$2:$B$86,MATCH(D641,Map!$A$2:$A$86,0),0)</f>
        <v>N/A</v>
      </c>
      <c r="Y641" s="7" t="str">
        <f>IF(INDEX(Map!$C$2:$C$86,MATCH(D641,Map!$A$2:$A$86,0),0)="","N/A",E641*INDEX(Map!$C$2:$C$86,MATCH(D641,Map!$A$2:$A$86,0),0))</f>
        <v>N/A</v>
      </c>
      <c r="Z641" s="7" t="str">
        <f>IF(INDEX(Map!$D$2:$D$86,MATCH(D641,Map!$A$2:$A$86,0),0)="","N/A",E641*INDEX(Map!$D$2:$D$86,MATCH(D641,Map!$A$2:$A$86,0),0))</f>
        <v>N/A</v>
      </c>
      <c r="AA641" t="str">
        <f>INDEX(Map!$E$2:$E$86,MATCH(D641,Map!$A$2:$A$86,0),0)</f>
        <v>Purchases</v>
      </c>
    </row>
    <row r="642" spans="1:27" x14ac:dyDescent="0.25">
      <c r="A642" s="1" t="s">
        <v>21</v>
      </c>
      <c r="B642" s="1" t="s">
        <v>114</v>
      </c>
      <c r="C642" s="1">
        <v>53</v>
      </c>
      <c r="D642" s="1" t="s">
        <v>76</v>
      </c>
      <c r="E642" s="1">
        <v>0</v>
      </c>
      <c r="F642" s="1">
        <v>0</v>
      </c>
      <c r="G642" s="1">
        <v>0</v>
      </c>
      <c r="H642" s="1">
        <v>0</v>
      </c>
      <c r="I642" s="1" t="s">
        <v>63</v>
      </c>
      <c r="J642" s="1" t="s">
        <v>63</v>
      </c>
      <c r="K642" s="1">
        <v>0</v>
      </c>
      <c r="L642" s="1">
        <v>0</v>
      </c>
      <c r="M642" s="1">
        <v>0</v>
      </c>
      <c r="N642" s="1" t="s">
        <v>63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3" t="str">
        <f t="shared" si="9"/>
        <v>2017Plan</v>
      </c>
      <c r="V642" s="2">
        <f>DATE(A642,INDEX(Map!$H$1:$H$12,MATCH(B642,Map!$G$1:$G$12,0),0),1)</f>
        <v>42583</v>
      </c>
      <c r="W642" t="str">
        <f>IF(AND(V642&gt;=Map!$K$2,V642&lt;=Map!$L$2),"Base",IF(AND(V642&gt;=Map!$K$3,V642&lt;=Map!$L$3),"Fcst","N/A"))</f>
        <v>N/A</v>
      </c>
      <c r="X642" t="str">
        <f>INDEX(Map!$B$2:$B$86,MATCH(D642,Map!$A$2:$A$86,0),0)</f>
        <v>N/A</v>
      </c>
      <c r="Y642" s="7" t="str">
        <f>IF(INDEX(Map!$C$2:$C$86,MATCH(D642,Map!$A$2:$A$86,0),0)="","N/A",E642*INDEX(Map!$C$2:$C$86,MATCH(D642,Map!$A$2:$A$86,0),0))</f>
        <v>N/A</v>
      </c>
      <c r="Z642" s="7" t="str">
        <f>IF(INDEX(Map!$D$2:$D$86,MATCH(D642,Map!$A$2:$A$86,0),0)="","N/A",E642*INDEX(Map!$D$2:$D$86,MATCH(D642,Map!$A$2:$A$86,0),0))</f>
        <v>N/A</v>
      </c>
      <c r="AA642" t="str">
        <f>INDEX(Map!$E$2:$E$86,MATCH(D642,Map!$A$2:$A$86,0),0)</f>
        <v>Purchases</v>
      </c>
    </row>
    <row r="643" spans="1:27" x14ac:dyDescent="0.25">
      <c r="A643" s="1" t="s">
        <v>21</v>
      </c>
      <c r="B643" s="1" t="s">
        <v>114</v>
      </c>
      <c r="C643" s="1">
        <v>54</v>
      </c>
      <c r="D643" s="1" t="s">
        <v>77</v>
      </c>
      <c r="E643" s="1">
        <v>0</v>
      </c>
      <c r="F643" s="1">
        <v>0</v>
      </c>
      <c r="G643" s="1">
        <v>0</v>
      </c>
      <c r="H643" s="1">
        <v>0</v>
      </c>
      <c r="I643" s="1" t="s">
        <v>63</v>
      </c>
      <c r="J643" s="1" t="s">
        <v>63</v>
      </c>
      <c r="K643" s="1">
        <v>0</v>
      </c>
      <c r="L643" s="1">
        <v>0</v>
      </c>
      <c r="M643" s="1">
        <v>0</v>
      </c>
      <c r="N643" s="1" t="s">
        <v>63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3" t="str">
        <f t="shared" si="9"/>
        <v>2017Plan</v>
      </c>
      <c r="V643" s="2">
        <f>DATE(A643,INDEX(Map!$H$1:$H$12,MATCH(B643,Map!$G$1:$G$12,0),0),1)</f>
        <v>42583</v>
      </c>
      <c r="W643" t="str">
        <f>IF(AND(V643&gt;=Map!$K$2,V643&lt;=Map!$L$2),"Base",IF(AND(V643&gt;=Map!$K$3,V643&lt;=Map!$L$3),"Fcst","N/A"))</f>
        <v>N/A</v>
      </c>
      <c r="X643" t="str">
        <f>INDEX(Map!$B$2:$B$86,MATCH(D643,Map!$A$2:$A$86,0),0)</f>
        <v>N/A</v>
      </c>
      <c r="Y643" s="7" t="str">
        <f>IF(INDEX(Map!$C$2:$C$86,MATCH(D643,Map!$A$2:$A$86,0),0)="","N/A",E643*INDEX(Map!$C$2:$C$86,MATCH(D643,Map!$A$2:$A$86,0),0))</f>
        <v>N/A</v>
      </c>
      <c r="Z643" s="7" t="str">
        <f>IF(INDEX(Map!$D$2:$D$86,MATCH(D643,Map!$A$2:$A$86,0),0)="","N/A",E643*INDEX(Map!$D$2:$D$86,MATCH(D643,Map!$A$2:$A$86,0),0))</f>
        <v>N/A</v>
      </c>
      <c r="AA643" t="str">
        <f>INDEX(Map!$E$2:$E$86,MATCH(D643,Map!$A$2:$A$86,0),0)</f>
        <v>Purchases</v>
      </c>
    </row>
    <row r="644" spans="1:27" x14ac:dyDescent="0.25">
      <c r="A644" s="1" t="s">
        <v>21</v>
      </c>
      <c r="B644" s="1" t="s">
        <v>114</v>
      </c>
      <c r="C644" s="1">
        <v>55</v>
      </c>
      <c r="D644" s="1" t="s">
        <v>78</v>
      </c>
      <c r="E644" s="1">
        <v>0</v>
      </c>
      <c r="F644" s="1">
        <v>0</v>
      </c>
      <c r="G644" s="1">
        <v>0</v>
      </c>
      <c r="H644" s="1">
        <v>0</v>
      </c>
      <c r="I644" s="1" t="s">
        <v>63</v>
      </c>
      <c r="J644" s="1" t="s">
        <v>63</v>
      </c>
      <c r="K644" s="1">
        <v>0</v>
      </c>
      <c r="L644" s="1">
        <v>0</v>
      </c>
      <c r="M644" s="1">
        <v>0</v>
      </c>
      <c r="N644" s="1" t="s">
        <v>63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3" t="str">
        <f t="shared" ref="U644:U707" si="10">U643</f>
        <v>2017Plan</v>
      </c>
      <c r="V644" s="2">
        <f>DATE(A644,INDEX(Map!$H$1:$H$12,MATCH(B644,Map!$G$1:$G$12,0),0),1)</f>
        <v>42583</v>
      </c>
      <c r="W644" t="str">
        <f>IF(AND(V644&gt;=Map!$K$2,V644&lt;=Map!$L$2),"Base",IF(AND(V644&gt;=Map!$K$3,V644&lt;=Map!$L$3),"Fcst","N/A"))</f>
        <v>N/A</v>
      </c>
      <c r="X644" t="str">
        <f>INDEX(Map!$B$2:$B$86,MATCH(D644,Map!$A$2:$A$86,0),0)</f>
        <v>N/A</v>
      </c>
      <c r="Y644" s="7" t="str">
        <f>IF(INDEX(Map!$C$2:$C$86,MATCH(D644,Map!$A$2:$A$86,0),0)="","N/A",E644*INDEX(Map!$C$2:$C$86,MATCH(D644,Map!$A$2:$A$86,0),0))</f>
        <v>N/A</v>
      </c>
      <c r="Z644" s="7" t="str">
        <f>IF(INDEX(Map!$D$2:$D$86,MATCH(D644,Map!$A$2:$A$86,0),0)="","N/A",E644*INDEX(Map!$D$2:$D$86,MATCH(D644,Map!$A$2:$A$86,0),0))</f>
        <v>N/A</v>
      </c>
      <c r="AA644" t="str">
        <f>INDEX(Map!$E$2:$E$86,MATCH(D644,Map!$A$2:$A$86,0),0)</f>
        <v>Purchases</v>
      </c>
    </row>
    <row r="645" spans="1:27" x14ac:dyDescent="0.25">
      <c r="A645" s="1" t="s">
        <v>21</v>
      </c>
      <c r="B645" s="1" t="s">
        <v>114</v>
      </c>
      <c r="C645" s="1">
        <v>56</v>
      </c>
      <c r="D645" s="1" t="s">
        <v>79</v>
      </c>
      <c r="E645" s="1">
        <v>0.6</v>
      </c>
      <c r="F645" s="1">
        <v>0</v>
      </c>
      <c r="G645" s="1">
        <v>4.4000000000000004</v>
      </c>
      <c r="H645" s="1">
        <v>5</v>
      </c>
      <c r="I645" s="1" t="s">
        <v>63</v>
      </c>
      <c r="J645" s="1" t="s">
        <v>63</v>
      </c>
      <c r="K645" s="1">
        <v>11</v>
      </c>
      <c r="L645" s="1">
        <v>15.9</v>
      </c>
      <c r="M645" s="1">
        <v>9</v>
      </c>
      <c r="N645" s="1" t="s">
        <v>63</v>
      </c>
      <c r="O645" s="1">
        <v>0</v>
      </c>
      <c r="P645" s="1">
        <v>0</v>
      </c>
      <c r="Q645" s="1">
        <v>3</v>
      </c>
      <c r="R645" s="1">
        <v>22.11</v>
      </c>
      <c r="S645" s="1">
        <v>22.11</v>
      </c>
      <c r="T645" s="1">
        <v>12</v>
      </c>
      <c r="U645" s="3" t="str">
        <f t="shared" si="10"/>
        <v>2017Plan</v>
      </c>
      <c r="V645" s="2">
        <f>DATE(A645,INDEX(Map!$H$1:$H$12,MATCH(B645,Map!$G$1:$G$12,0),0),1)</f>
        <v>42583</v>
      </c>
      <c r="W645" t="str">
        <f>IF(AND(V645&gt;=Map!$K$2,V645&lt;=Map!$L$2),"Base",IF(AND(V645&gt;=Map!$K$3,V645&lt;=Map!$L$3),"Fcst","N/A"))</f>
        <v>N/A</v>
      </c>
      <c r="X645" t="str">
        <f>INDEX(Map!$B$2:$B$86,MATCH(D645,Map!$A$2:$A$86,0),0)</f>
        <v>N/A</v>
      </c>
      <c r="Y645" s="7" t="str">
        <f>IF(INDEX(Map!$C$2:$C$86,MATCH(D645,Map!$A$2:$A$86,0),0)="","N/A",E645*INDEX(Map!$C$2:$C$86,MATCH(D645,Map!$A$2:$A$86,0),0))</f>
        <v>N/A</v>
      </c>
      <c r="Z645" s="7" t="str">
        <f>IF(INDEX(Map!$D$2:$D$86,MATCH(D645,Map!$A$2:$A$86,0),0)="","N/A",E645*INDEX(Map!$D$2:$D$86,MATCH(D645,Map!$A$2:$A$86,0),0))</f>
        <v>N/A</v>
      </c>
      <c r="AA645" t="str">
        <f>INDEX(Map!$E$2:$E$86,MATCH(D645,Map!$A$2:$A$86,0),0)</f>
        <v>Purchases</v>
      </c>
    </row>
    <row r="646" spans="1:27" x14ac:dyDescent="0.25">
      <c r="A646" s="1" t="s">
        <v>21</v>
      </c>
      <c r="B646" s="1" t="s">
        <v>114</v>
      </c>
      <c r="C646" s="1">
        <v>57</v>
      </c>
      <c r="D646" s="1" t="s">
        <v>80</v>
      </c>
      <c r="E646" s="1">
        <v>0.6</v>
      </c>
      <c r="F646" s="1">
        <v>0</v>
      </c>
      <c r="G646" s="1">
        <v>4.4000000000000004</v>
      </c>
      <c r="H646" s="1">
        <v>5</v>
      </c>
      <c r="I646" s="1" t="s">
        <v>63</v>
      </c>
      <c r="J646" s="1" t="s">
        <v>63</v>
      </c>
      <c r="K646" s="1">
        <v>11</v>
      </c>
      <c r="L646" s="1">
        <v>15.9</v>
      </c>
      <c r="M646" s="1">
        <v>9</v>
      </c>
      <c r="N646" s="1" t="s">
        <v>63</v>
      </c>
      <c r="O646" s="1">
        <v>0</v>
      </c>
      <c r="P646" s="1">
        <v>0</v>
      </c>
      <c r="Q646" s="1">
        <v>3</v>
      </c>
      <c r="R646" s="1">
        <v>22.11</v>
      </c>
      <c r="S646" s="1">
        <v>22.11</v>
      </c>
      <c r="T646" s="1">
        <v>12</v>
      </c>
      <c r="U646" s="3" t="str">
        <f t="shared" si="10"/>
        <v>2017Plan</v>
      </c>
      <c r="V646" s="2">
        <f>DATE(A646,INDEX(Map!$H$1:$H$12,MATCH(B646,Map!$G$1:$G$12,0),0),1)</f>
        <v>42583</v>
      </c>
      <c r="W646" t="str">
        <f>IF(AND(V646&gt;=Map!$K$2,V646&lt;=Map!$L$2),"Base",IF(AND(V646&gt;=Map!$K$3,V646&lt;=Map!$L$3),"Fcst","N/A"))</f>
        <v>N/A</v>
      </c>
      <c r="X646" t="str">
        <f>INDEX(Map!$B$2:$B$86,MATCH(D646,Map!$A$2:$A$86,0),0)</f>
        <v>N/A</v>
      </c>
      <c r="Y646" s="7" t="str">
        <f>IF(INDEX(Map!$C$2:$C$86,MATCH(D646,Map!$A$2:$A$86,0),0)="","N/A",E646*INDEX(Map!$C$2:$C$86,MATCH(D646,Map!$A$2:$A$86,0),0))</f>
        <v>N/A</v>
      </c>
      <c r="Z646" s="7" t="str">
        <f>IF(INDEX(Map!$D$2:$D$86,MATCH(D646,Map!$A$2:$A$86,0),0)="","N/A",E646*INDEX(Map!$D$2:$D$86,MATCH(D646,Map!$A$2:$A$86,0),0))</f>
        <v>N/A</v>
      </c>
      <c r="AA646" t="str">
        <f>INDEX(Map!$E$2:$E$86,MATCH(D646,Map!$A$2:$A$86,0),0)</f>
        <v>Purchases</v>
      </c>
    </row>
    <row r="647" spans="1:27" x14ac:dyDescent="0.25">
      <c r="A647" s="1" t="s">
        <v>21</v>
      </c>
      <c r="B647" s="1" t="s">
        <v>114</v>
      </c>
      <c r="C647" s="1">
        <v>58</v>
      </c>
      <c r="D647" s="1" t="s">
        <v>81</v>
      </c>
      <c r="E647" s="1">
        <v>0.5</v>
      </c>
      <c r="F647" s="1">
        <v>0</v>
      </c>
      <c r="G647" s="1">
        <v>3.6</v>
      </c>
      <c r="H647" s="1">
        <v>5</v>
      </c>
      <c r="I647" s="1" t="s">
        <v>63</v>
      </c>
      <c r="J647" s="1" t="s">
        <v>63</v>
      </c>
      <c r="K647" s="1">
        <v>9</v>
      </c>
      <c r="L647" s="1">
        <v>16.3</v>
      </c>
      <c r="M647" s="1">
        <v>7</v>
      </c>
      <c r="N647" s="1" t="s">
        <v>63</v>
      </c>
      <c r="O647" s="1">
        <v>0</v>
      </c>
      <c r="P647" s="1">
        <v>0</v>
      </c>
      <c r="Q647" s="1">
        <v>3</v>
      </c>
      <c r="R647" s="1">
        <v>22.48</v>
      </c>
      <c r="S647" s="1">
        <v>22.48</v>
      </c>
      <c r="T647" s="1">
        <v>10</v>
      </c>
      <c r="U647" s="3" t="str">
        <f t="shared" si="10"/>
        <v>2017Plan</v>
      </c>
      <c r="V647" s="2">
        <f>DATE(A647,INDEX(Map!$H$1:$H$12,MATCH(B647,Map!$G$1:$G$12,0),0),1)</f>
        <v>42583</v>
      </c>
      <c r="W647" t="str">
        <f>IF(AND(V647&gt;=Map!$K$2,V647&lt;=Map!$L$2),"Base",IF(AND(V647&gt;=Map!$K$3,V647&lt;=Map!$L$3),"Fcst","N/A"))</f>
        <v>N/A</v>
      </c>
      <c r="X647" t="str">
        <f>INDEX(Map!$B$2:$B$86,MATCH(D647,Map!$A$2:$A$86,0),0)</f>
        <v>N/A</v>
      </c>
      <c r="Y647" s="7" t="str">
        <f>IF(INDEX(Map!$C$2:$C$86,MATCH(D647,Map!$A$2:$A$86,0),0)="","N/A",E647*INDEX(Map!$C$2:$C$86,MATCH(D647,Map!$A$2:$A$86,0),0))</f>
        <v>N/A</v>
      </c>
      <c r="Z647" s="7" t="str">
        <f>IF(INDEX(Map!$D$2:$D$86,MATCH(D647,Map!$A$2:$A$86,0),0)="","N/A",E647*INDEX(Map!$D$2:$D$86,MATCH(D647,Map!$A$2:$A$86,0),0))</f>
        <v>N/A</v>
      </c>
      <c r="AA647" t="str">
        <f>INDEX(Map!$E$2:$E$86,MATCH(D647,Map!$A$2:$A$86,0),0)</f>
        <v>Purchases</v>
      </c>
    </row>
    <row r="648" spans="1:27" x14ac:dyDescent="0.25">
      <c r="A648" s="1" t="s">
        <v>21</v>
      </c>
      <c r="B648" s="1" t="s">
        <v>114</v>
      </c>
      <c r="C648" s="1">
        <v>59</v>
      </c>
      <c r="D648" s="1" t="s">
        <v>82</v>
      </c>
      <c r="E648" s="1">
        <v>0.4</v>
      </c>
      <c r="F648" s="1">
        <v>0</v>
      </c>
      <c r="G648" s="1">
        <v>3.2</v>
      </c>
      <c r="H648" s="1">
        <v>4</v>
      </c>
      <c r="I648" s="1" t="s">
        <v>63</v>
      </c>
      <c r="J648" s="1" t="s">
        <v>63</v>
      </c>
      <c r="K648" s="1">
        <v>8</v>
      </c>
      <c r="L648" s="1">
        <v>16.3</v>
      </c>
      <c r="M648" s="1">
        <v>7</v>
      </c>
      <c r="N648" s="1" t="s">
        <v>63</v>
      </c>
      <c r="O648" s="1">
        <v>0</v>
      </c>
      <c r="P648" s="1">
        <v>0</v>
      </c>
      <c r="Q648" s="1">
        <v>2</v>
      </c>
      <c r="R648" s="1">
        <v>22.45</v>
      </c>
      <c r="S648" s="1">
        <v>22.45</v>
      </c>
      <c r="T648" s="1">
        <v>9</v>
      </c>
      <c r="U648" s="3" t="str">
        <f t="shared" si="10"/>
        <v>2017Plan</v>
      </c>
      <c r="V648" s="2">
        <f>DATE(A648,INDEX(Map!$H$1:$H$12,MATCH(B648,Map!$G$1:$G$12,0),0),1)</f>
        <v>42583</v>
      </c>
      <c r="W648" t="str">
        <f>IF(AND(V648&gt;=Map!$K$2,V648&lt;=Map!$L$2),"Base",IF(AND(V648&gt;=Map!$K$3,V648&lt;=Map!$L$3),"Fcst","N/A"))</f>
        <v>N/A</v>
      </c>
      <c r="X648" t="str">
        <f>INDEX(Map!$B$2:$B$86,MATCH(D648,Map!$A$2:$A$86,0),0)</f>
        <v>N/A</v>
      </c>
      <c r="Y648" s="7" t="str">
        <f>IF(INDEX(Map!$C$2:$C$86,MATCH(D648,Map!$A$2:$A$86,0),0)="","N/A",E648*INDEX(Map!$C$2:$C$86,MATCH(D648,Map!$A$2:$A$86,0),0))</f>
        <v>N/A</v>
      </c>
      <c r="Z648" s="7" t="str">
        <f>IF(INDEX(Map!$D$2:$D$86,MATCH(D648,Map!$A$2:$A$86,0),0)="","N/A",E648*INDEX(Map!$D$2:$D$86,MATCH(D648,Map!$A$2:$A$86,0),0))</f>
        <v>N/A</v>
      </c>
      <c r="AA648" t="str">
        <f>INDEX(Map!$E$2:$E$86,MATCH(D648,Map!$A$2:$A$86,0),0)</f>
        <v>Purchases</v>
      </c>
    </row>
    <row r="649" spans="1:27" x14ac:dyDescent="0.25">
      <c r="A649" s="1" t="s">
        <v>21</v>
      </c>
      <c r="B649" s="1" t="s">
        <v>114</v>
      </c>
      <c r="C649" s="1">
        <v>60</v>
      </c>
      <c r="D649" s="1" t="s">
        <v>83</v>
      </c>
      <c r="E649" s="1">
        <v>-9.1</v>
      </c>
      <c r="F649" s="1">
        <v>0</v>
      </c>
      <c r="G649" s="1">
        <v>6.2</v>
      </c>
      <c r="H649" s="1">
        <v>43</v>
      </c>
      <c r="I649" s="1" t="s">
        <v>63</v>
      </c>
      <c r="J649" s="1" t="s">
        <v>63</v>
      </c>
      <c r="K649" s="1">
        <v>185</v>
      </c>
      <c r="L649" s="1">
        <v>40.5</v>
      </c>
      <c r="M649" s="1">
        <v>-370</v>
      </c>
      <c r="N649" s="1" t="s">
        <v>63</v>
      </c>
      <c r="O649" s="1">
        <v>0</v>
      </c>
      <c r="P649" s="1">
        <v>0</v>
      </c>
      <c r="Q649" s="1">
        <v>95</v>
      </c>
      <c r="R649" s="1">
        <v>30.13</v>
      </c>
      <c r="S649" s="1">
        <v>30.13</v>
      </c>
      <c r="T649" s="1">
        <v>-275</v>
      </c>
      <c r="U649" s="3" t="str">
        <f t="shared" si="10"/>
        <v>2017Plan</v>
      </c>
      <c r="V649" s="2">
        <f>DATE(A649,INDEX(Map!$H$1:$H$12,MATCH(B649,Map!$G$1:$G$12,0),0),1)</f>
        <v>42583</v>
      </c>
      <c r="W649" t="str">
        <f>IF(AND(V649&gt;=Map!$K$2,V649&lt;=Map!$L$2),"Base",IF(AND(V649&gt;=Map!$K$3,V649&lt;=Map!$L$3),"Fcst","N/A"))</f>
        <v>N/A</v>
      </c>
      <c r="X649" t="str">
        <f>INDEX(Map!$B$2:$B$86,MATCH(D649,Map!$A$2:$A$86,0),0)</f>
        <v>N/A</v>
      </c>
      <c r="Y649" s="7" t="str">
        <f>IF(INDEX(Map!$C$2:$C$86,MATCH(D649,Map!$A$2:$A$86,0),0)="","N/A",E649*INDEX(Map!$C$2:$C$86,MATCH(D649,Map!$A$2:$A$86,0),0))</f>
        <v>N/A</v>
      </c>
      <c r="Z649" s="7" t="str">
        <f>IF(INDEX(Map!$D$2:$D$86,MATCH(D649,Map!$A$2:$A$86,0),0)="","N/A",E649*INDEX(Map!$D$2:$D$86,MATCH(D649,Map!$A$2:$A$86,0),0))</f>
        <v>N/A</v>
      </c>
      <c r="AA649" t="str">
        <f>INDEX(Map!$E$2:$E$86,MATCH(D649,Map!$A$2:$A$86,0),0)</f>
        <v>Sales</v>
      </c>
    </row>
    <row r="650" spans="1:27" x14ac:dyDescent="0.25">
      <c r="A650" s="1" t="s">
        <v>21</v>
      </c>
      <c r="B650" s="1" t="s">
        <v>114</v>
      </c>
      <c r="C650" s="1">
        <v>61</v>
      </c>
      <c r="D650" s="1" t="s">
        <v>84</v>
      </c>
      <c r="E650" s="1">
        <v>0</v>
      </c>
      <c r="F650" s="1">
        <v>0</v>
      </c>
      <c r="G650" s="1">
        <v>0</v>
      </c>
      <c r="H650" s="1">
        <v>31</v>
      </c>
      <c r="I650" s="1" t="s">
        <v>63</v>
      </c>
      <c r="J650" s="1" t="s">
        <v>63</v>
      </c>
      <c r="K650" s="1">
        <v>245</v>
      </c>
      <c r="L650" s="1">
        <v>0</v>
      </c>
      <c r="M650" s="1">
        <v>0</v>
      </c>
      <c r="N650" s="1" t="s">
        <v>63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3" t="str">
        <f t="shared" si="10"/>
        <v>2017Plan</v>
      </c>
      <c r="V650" s="2">
        <f>DATE(A650,INDEX(Map!$H$1:$H$12,MATCH(B650,Map!$G$1:$G$12,0),0),1)</f>
        <v>42583</v>
      </c>
      <c r="W650" t="str">
        <f>IF(AND(V650&gt;=Map!$K$2,V650&lt;=Map!$L$2),"Base",IF(AND(V650&gt;=Map!$K$3,V650&lt;=Map!$L$3),"Fcst","N/A"))</f>
        <v>N/A</v>
      </c>
      <c r="X650" t="str">
        <f>INDEX(Map!$B$2:$B$86,MATCH(D650,Map!$A$2:$A$86,0),0)</f>
        <v>N/A</v>
      </c>
      <c r="Y650" s="7" t="str">
        <f>IF(INDEX(Map!$C$2:$C$86,MATCH(D650,Map!$A$2:$A$86,0),0)="","N/A",E650*INDEX(Map!$C$2:$C$86,MATCH(D650,Map!$A$2:$A$86,0),0))</f>
        <v>N/A</v>
      </c>
      <c r="Z650" s="7" t="str">
        <f>IF(INDEX(Map!$D$2:$D$86,MATCH(D650,Map!$A$2:$A$86,0),0)="","N/A",E650*INDEX(Map!$D$2:$D$86,MATCH(D650,Map!$A$2:$A$86,0),0))</f>
        <v>N/A</v>
      </c>
      <c r="AA650" t="str">
        <f>INDEX(Map!$E$2:$E$86,MATCH(D650,Map!$A$2:$A$86,0),0)</f>
        <v>Sales</v>
      </c>
    </row>
    <row r="651" spans="1:27" x14ac:dyDescent="0.25">
      <c r="A651" s="1" t="s">
        <v>21</v>
      </c>
      <c r="B651" s="1" t="s">
        <v>114</v>
      </c>
      <c r="C651" s="1">
        <v>62</v>
      </c>
      <c r="D651" s="1" t="s">
        <v>85</v>
      </c>
      <c r="E651" s="1">
        <v>-5.8</v>
      </c>
      <c r="F651" s="1">
        <v>0</v>
      </c>
      <c r="G651" s="1">
        <v>26</v>
      </c>
      <c r="H651" s="1">
        <v>5</v>
      </c>
      <c r="I651" s="1" t="s">
        <v>63</v>
      </c>
      <c r="J651" s="1" t="s">
        <v>63</v>
      </c>
      <c r="K651" s="1">
        <v>58</v>
      </c>
      <c r="L651" s="1">
        <v>38.6</v>
      </c>
      <c r="M651" s="1">
        <v>-225</v>
      </c>
      <c r="N651" s="1" t="s">
        <v>63</v>
      </c>
      <c r="O651" s="1">
        <v>0</v>
      </c>
      <c r="P651" s="1">
        <v>0</v>
      </c>
      <c r="Q651" s="1">
        <v>49</v>
      </c>
      <c r="R651" s="1">
        <v>30.3</v>
      </c>
      <c r="S651" s="1">
        <v>30.3</v>
      </c>
      <c r="T651" s="1">
        <v>-176</v>
      </c>
      <c r="U651" s="3" t="str">
        <f t="shared" si="10"/>
        <v>2017Plan</v>
      </c>
      <c r="V651" s="2">
        <f>DATE(A651,INDEX(Map!$H$1:$H$12,MATCH(B651,Map!$G$1:$G$12,0),0),1)</f>
        <v>42583</v>
      </c>
      <c r="W651" t="str">
        <f>IF(AND(V651&gt;=Map!$K$2,V651&lt;=Map!$L$2),"Base",IF(AND(V651&gt;=Map!$K$3,V651&lt;=Map!$L$3),"Fcst","N/A"))</f>
        <v>N/A</v>
      </c>
      <c r="X651" t="str">
        <f>INDEX(Map!$B$2:$B$86,MATCH(D651,Map!$A$2:$A$86,0),0)</f>
        <v>N/A</v>
      </c>
      <c r="Y651" s="7" t="str">
        <f>IF(INDEX(Map!$C$2:$C$86,MATCH(D651,Map!$A$2:$A$86,0),0)="","N/A",E651*INDEX(Map!$C$2:$C$86,MATCH(D651,Map!$A$2:$A$86,0),0))</f>
        <v>N/A</v>
      </c>
      <c r="Z651" s="7" t="str">
        <f>IF(INDEX(Map!$D$2:$D$86,MATCH(D651,Map!$A$2:$A$86,0),0)="","N/A",E651*INDEX(Map!$D$2:$D$86,MATCH(D651,Map!$A$2:$A$86,0),0))</f>
        <v>N/A</v>
      </c>
      <c r="AA651" t="str">
        <f>INDEX(Map!$E$2:$E$86,MATCH(D651,Map!$A$2:$A$86,0),0)</f>
        <v>Sales</v>
      </c>
    </row>
    <row r="652" spans="1:27" x14ac:dyDescent="0.25">
      <c r="A652" s="1" t="s">
        <v>21</v>
      </c>
      <c r="B652" s="1" t="s">
        <v>114</v>
      </c>
      <c r="C652" s="1">
        <v>63</v>
      </c>
      <c r="D652" s="1" t="s">
        <v>86</v>
      </c>
      <c r="E652" s="1">
        <v>-1.5</v>
      </c>
      <c r="F652" s="1">
        <v>0</v>
      </c>
      <c r="G652" s="1">
        <v>6.8</v>
      </c>
      <c r="H652" s="1">
        <v>6</v>
      </c>
      <c r="I652" s="1" t="s">
        <v>63</v>
      </c>
      <c r="J652" s="1" t="s">
        <v>63</v>
      </c>
      <c r="K652" s="1">
        <v>52</v>
      </c>
      <c r="L652" s="1">
        <v>36</v>
      </c>
      <c r="M652" s="1">
        <v>-55</v>
      </c>
      <c r="N652" s="1" t="s">
        <v>63</v>
      </c>
      <c r="O652" s="1">
        <v>0</v>
      </c>
      <c r="P652" s="1">
        <v>0</v>
      </c>
      <c r="Q652" s="1">
        <v>12</v>
      </c>
      <c r="R652" s="1">
        <v>27.91</v>
      </c>
      <c r="S652" s="1">
        <v>27.91</v>
      </c>
      <c r="T652" s="1">
        <v>-43</v>
      </c>
      <c r="U652" s="3" t="str">
        <f t="shared" si="10"/>
        <v>2017Plan</v>
      </c>
      <c r="V652" s="2">
        <f>DATE(A652,INDEX(Map!$H$1:$H$12,MATCH(B652,Map!$G$1:$G$12,0),0),1)</f>
        <v>42583</v>
      </c>
      <c r="W652" t="str">
        <f>IF(AND(V652&gt;=Map!$K$2,V652&lt;=Map!$L$2),"Base",IF(AND(V652&gt;=Map!$K$3,V652&lt;=Map!$L$3),"Fcst","N/A"))</f>
        <v>N/A</v>
      </c>
      <c r="X652" t="str">
        <f>INDEX(Map!$B$2:$B$86,MATCH(D652,Map!$A$2:$A$86,0),0)</f>
        <v>N/A</v>
      </c>
      <c r="Y652" s="7" t="str">
        <f>IF(INDEX(Map!$C$2:$C$86,MATCH(D652,Map!$A$2:$A$86,0),0)="","N/A",E652*INDEX(Map!$C$2:$C$86,MATCH(D652,Map!$A$2:$A$86,0),0))</f>
        <v>N/A</v>
      </c>
      <c r="Z652" s="7" t="str">
        <f>IF(INDEX(Map!$D$2:$D$86,MATCH(D652,Map!$A$2:$A$86,0),0)="","N/A",E652*INDEX(Map!$D$2:$D$86,MATCH(D652,Map!$A$2:$A$86,0),0))</f>
        <v>N/A</v>
      </c>
      <c r="AA652" t="str">
        <f>INDEX(Map!$E$2:$E$86,MATCH(D652,Map!$A$2:$A$86,0),0)</f>
        <v>Sales</v>
      </c>
    </row>
    <row r="653" spans="1:27" x14ac:dyDescent="0.25">
      <c r="A653" s="1" t="s">
        <v>21</v>
      </c>
      <c r="B653" s="1" t="s">
        <v>114</v>
      </c>
      <c r="C653" s="1">
        <v>64</v>
      </c>
      <c r="D653" s="1" t="s">
        <v>87</v>
      </c>
      <c r="E653" s="1">
        <v>0</v>
      </c>
      <c r="F653" s="1">
        <v>0</v>
      </c>
      <c r="G653" s="1">
        <v>0</v>
      </c>
      <c r="H653" s="1">
        <v>0</v>
      </c>
      <c r="I653" s="1" t="s">
        <v>63</v>
      </c>
      <c r="J653" s="1" t="s">
        <v>63</v>
      </c>
      <c r="K653" s="1">
        <v>0</v>
      </c>
      <c r="L653" s="1">
        <v>0</v>
      </c>
      <c r="M653" s="1">
        <v>0</v>
      </c>
      <c r="N653" s="1" t="s">
        <v>63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3" t="str">
        <f t="shared" si="10"/>
        <v>2017Plan</v>
      </c>
      <c r="V653" s="2">
        <f>DATE(A653,INDEX(Map!$H$1:$H$12,MATCH(B653,Map!$G$1:$G$12,0),0),1)</f>
        <v>42583</v>
      </c>
      <c r="W653" t="str">
        <f>IF(AND(V653&gt;=Map!$K$2,V653&lt;=Map!$L$2),"Base",IF(AND(V653&gt;=Map!$K$3,V653&lt;=Map!$L$3),"Fcst","N/A"))</f>
        <v>N/A</v>
      </c>
      <c r="X653" t="str">
        <f>INDEX(Map!$B$2:$B$86,MATCH(D653,Map!$A$2:$A$86,0),0)</f>
        <v>N/A</v>
      </c>
      <c r="Y653" s="7" t="str">
        <f>IF(INDEX(Map!$C$2:$C$86,MATCH(D653,Map!$A$2:$A$86,0),0)="","N/A",E653*INDEX(Map!$C$2:$C$86,MATCH(D653,Map!$A$2:$A$86,0),0))</f>
        <v>N/A</v>
      </c>
      <c r="Z653" s="7" t="str">
        <f>IF(INDEX(Map!$D$2:$D$86,MATCH(D653,Map!$A$2:$A$86,0),0)="","N/A",E653*INDEX(Map!$D$2:$D$86,MATCH(D653,Map!$A$2:$A$86,0),0))</f>
        <v>N/A</v>
      </c>
      <c r="AA653" t="str">
        <f>INDEX(Map!$E$2:$E$86,MATCH(D653,Map!$A$2:$A$86,0),0)</f>
        <v>Sales</v>
      </c>
    </row>
    <row r="654" spans="1:27" x14ac:dyDescent="0.25">
      <c r="A654" s="1" t="s">
        <v>21</v>
      </c>
      <c r="B654" s="1" t="s">
        <v>114</v>
      </c>
      <c r="C654" s="1">
        <v>65</v>
      </c>
      <c r="D654" s="1" t="s">
        <v>88</v>
      </c>
      <c r="E654" s="1">
        <v>0</v>
      </c>
      <c r="F654" s="1">
        <v>0</v>
      </c>
      <c r="G654" s="1">
        <v>0</v>
      </c>
      <c r="H654" s="1">
        <v>0</v>
      </c>
      <c r="I654" s="1" t="s">
        <v>63</v>
      </c>
      <c r="J654" s="1" t="s">
        <v>63</v>
      </c>
      <c r="K654" s="1">
        <v>0</v>
      </c>
      <c r="L654" s="1">
        <v>0</v>
      </c>
      <c r="M654" s="1">
        <v>0</v>
      </c>
      <c r="N654" s="1" t="s">
        <v>63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3" t="str">
        <f t="shared" si="10"/>
        <v>2017Plan</v>
      </c>
      <c r="V654" s="2">
        <f>DATE(A654,INDEX(Map!$H$1:$H$12,MATCH(B654,Map!$G$1:$G$12,0),0),1)</f>
        <v>42583</v>
      </c>
      <c r="W654" t="str">
        <f>IF(AND(V654&gt;=Map!$K$2,V654&lt;=Map!$L$2),"Base",IF(AND(V654&gt;=Map!$K$3,V654&lt;=Map!$L$3),"Fcst","N/A"))</f>
        <v>N/A</v>
      </c>
      <c r="X654" t="str">
        <f>INDEX(Map!$B$2:$B$86,MATCH(D654,Map!$A$2:$A$86,0),0)</f>
        <v>N/A</v>
      </c>
      <c r="Y654" s="7" t="str">
        <f>IF(INDEX(Map!$C$2:$C$86,MATCH(D654,Map!$A$2:$A$86,0),0)="","N/A",E654*INDEX(Map!$C$2:$C$86,MATCH(D654,Map!$A$2:$A$86,0),0))</f>
        <v>N/A</v>
      </c>
      <c r="Z654" s="7" t="str">
        <f>IF(INDEX(Map!$D$2:$D$86,MATCH(D654,Map!$A$2:$A$86,0),0)="","N/A",E654*INDEX(Map!$D$2:$D$86,MATCH(D654,Map!$A$2:$A$86,0),0))</f>
        <v>N/A</v>
      </c>
      <c r="AA654" t="str">
        <f>INDEX(Map!$E$2:$E$86,MATCH(D654,Map!$A$2:$A$86,0),0)</f>
        <v>Sales</v>
      </c>
    </row>
    <row r="655" spans="1:27" x14ac:dyDescent="0.25">
      <c r="A655" s="1" t="s">
        <v>21</v>
      </c>
      <c r="B655" s="1" t="s">
        <v>114</v>
      </c>
      <c r="C655" s="1">
        <v>66</v>
      </c>
      <c r="D655" s="1" t="s">
        <v>89</v>
      </c>
      <c r="E655" s="1">
        <v>0</v>
      </c>
      <c r="F655" s="1">
        <v>0</v>
      </c>
      <c r="G655" s="1">
        <v>0</v>
      </c>
      <c r="H655" s="1">
        <v>0</v>
      </c>
      <c r="I655" s="1" t="s">
        <v>63</v>
      </c>
      <c r="J655" s="1" t="s">
        <v>63</v>
      </c>
      <c r="K655" s="1">
        <v>0</v>
      </c>
      <c r="L655" s="1">
        <v>0</v>
      </c>
      <c r="M655" s="1">
        <v>0</v>
      </c>
      <c r="N655" s="1" t="s">
        <v>63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3" t="str">
        <f t="shared" si="10"/>
        <v>2017Plan</v>
      </c>
      <c r="V655" s="2">
        <f>DATE(A655,INDEX(Map!$H$1:$H$12,MATCH(B655,Map!$G$1:$G$12,0),0),1)</f>
        <v>42583</v>
      </c>
      <c r="W655" t="str">
        <f>IF(AND(V655&gt;=Map!$K$2,V655&lt;=Map!$L$2),"Base",IF(AND(V655&gt;=Map!$K$3,V655&lt;=Map!$L$3),"Fcst","N/A"))</f>
        <v>N/A</v>
      </c>
      <c r="X655" t="str">
        <f>INDEX(Map!$B$2:$B$86,MATCH(D655,Map!$A$2:$A$86,0),0)</f>
        <v>N/A</v>
      </c>
      <c r="Y655" s="7" t="str">
        <f>IF(INDEX(Map!$C$2:$C$86,MATCH(D655,Map!$A$2:$A$86,0),0)="","N/A",E655*INDEX(Map!$C$2:$C$86,MATCH(D655,Map!$A$2:$A$86,0),0))</f>
        <v>N/A</v>
      </c>
      <c r="Z655" s="7" t="str">
        <f>IF(INDEX(Map!$D$2:$D$86,MATCH(D655,Map!$A$2:$A$86,0),0)="","N/A",E655*INDEX(Map!$D$2:$D$86,MATCH(D655,Map!$A$2:$A$86,0),0))</f>
        <v>N/A</v>
      </c>
      <c r="AA655" t="str">
        <f>INDEX(Map!$E$2:$E$86,MATCH(D655,Map!$A$2:$A$86,0),0)</f>
        <v>Sales</v>
      </c>
    </row>
    <row r="656" spans="1:27" x14ac:dyDescent="0.25">
      <c r="A656" s="1" t="s">
        <v>21</v>
      </c>
      <c r="B656" s="1" t="s">
        <v>114</v>
      </c>
      <c r="C656" s="1">
        <v>67</v>
      </c>
      <c r="D656" s="1" t="s">
        <v>90</v>
      </c>
      <c r="E656" s="1">
        <v>0</v>
      </c>
      <c r="F656" s="1">
        <v>0</v>
      </c>
      <c r="G656" s="1">
        <v>0</v>
      </c>
      <c r="H656" s="1">
        <v>0</v>
      </c>
      <c r="I656" s="1" t="s">
        <v>63</v>
      </c>
      <c r="J656" s="1" t="s">
        <v>63</v>
      </c>
      <c r="K656" s="1">
        <v>0</v>
      </c>
      <c r="L656" s="1">
        <v>0</v>
      </c>
      <c r="M656" s="1">
        <v>0</v>
      </c>
      <c r="N656" s="1" t="s">
        <v>63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3" t="str">
        <f t="shared" si="10"/>
        <v>2017Plan</v>
      </c>
      <c r="V656" s="2">
        <f>DATE(A656,INDEX(Map!$H$1:$H$12,MATCH(B656,Map!$G$1:$G$12,0),0),1)</f>
        <v>42583</v>
      </c>
      <c r="W656" t="str">
        <f>IF(AND(V656&gt;=Map!$K$2,V656&lt;=Map!$L$2),"Base",IF(AND(V656&gt;=Map!$K$3,V656&lt;=Map!$L$3),"Fcst","N/A"))</f>
        <v>N/A</v>
      </c>
      <c r="X656" t="str">
        <f>INDEX(Map!$B$2:$B$86,MATCH(D656,Map!$A$2:$A$86,0),0)</f>
        <v>N/A</v>
      </c>
      <c r="Y656" s="7" t="str">
        <f>IF(INDEX(Map!$C$2:$C$86,MATCH(D656,Map!$A$2:$A$86,0),0)="","N/A",E656*INDEX(Map!$C$2:$C$86,MATCH(D656,Map!$A$2:$A$86,0),0))</f>
        <v>N/A</v>
      </c>
      <c r="Z656" s="7" t="str">
        <f>IF(INDEX(Map!$D$2:$D$86,MATCH(D656,Map!$A$2:$A$86,0),0)="","N/A",E656*INDEX(Map!$D$2:$D$86,MATCH(D656,Map!$A$2:$A$86,0),0))</f>
        <v>N/A</v>
      </c>
      <c r="AA656" t="str">
        <f>INDEX(Map!$E$2:$E$86,MATCH(D656,Map!$A$2:$A$86,0),0)</f>
        <v>Sales</v>
      </c>
    </row>
    <row r="657" spans="1:27" x14ac:dyDescent="0.25">
      <c r="A657" s="1" t="s">
        <v>21</v>
      </c>
      <c r="B657" s="1" t="s">
        <v>114</v>
      </c>
      <c r="C657" s="1">
        <v>68</v>
      </c>
      <c r="D657" s="1" t="s">
        <v>91</v>
      </c>
      <c r="E657" s="1">
        <v>0</v>
      </c>
      <c r="F657" s="1">
        <v>0</v>
      </c>
      <c r="G657" s="1">
        <v>0.5</v>
      </c>
      <c r="H657" s="1">
        <v>4</v>
      </c>
      <c r="I657" s="1" t="s">
        <v>63</v>
      </c>
      <c r="J657" s="1" t="s">
        <v>63</v>
      </c>
      <c r="K657" s="1">
        <v>4</v>
      </c>
      <c r="L657" s="1">
        <v>0</v>
      </c>
      <c r="M657" s="1">
        <v>0</v>
      </c>
      <c r="N657" s="1" t="s">
        <v>63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3" t="str">
        <f t="shared" si="10"/>
        <v>2017Plan</v>
      </c>
      <c r="V657" s="2">
        <f>DATE(A657,INDEX(Map!$H$1:$H$12,MATCH(B657,Map!$G$1:$G$12,0),0),1)</f>
        <v>42583</v>
      </c>
      <c r="W657" t="str">
        <f>IF(AND(V657&gt;=Map!$K$2,V657&lt;=Map!$L$2),"Base",IF(AND(V657&gt;=Map!$K$3,V657&lt;=Map!$L$3),"Fcst","N/A"))</f>
        <v>N/A</v>
      </c>
      <c r="X657" t="str">
        <f>INDEX(Map!$B$2:$B$86,MATCH(D657,Map!$A$2:$A$86,0),0)</f>
        <v>N/A</v>
      </c>
      <c r="Y657" s="7" t="str">
        <f>IF(INDEX(Map!$C$2:$C$86,MATCH(D657,Map!$A$2:$A$86,0),0)="","N/A",E657*INDEX(Map!$C$2:$C$86,MATCH(D657,Map!$A$2:$A$86,0),0))</f>
        <v>N/A</v>
      </c>
      <c r="Z657" s="7" t="str">
        <f>IF(INDEX(Map!$D$2:$D$86,MATCH(D657,Map!$A$2:$A$86,0),0)="","N/A",E657*INDEX(Map!$D$2:$D$86,MATCH(D657,Map!$A$2:$A$86,0),0))</f>
        <v>N/A</v>
      </c>
      <c r="AA657" t="str">
        <f>INDEX(Map!$E$2:$E$86,MATCH(D657,Map!$A$2:$A$86,0),0)</f>
        <v>CSR</v>
      </c>
    </row>
    <row r="658" spans="1:27" x14ac:dyDescent="0.25">
      <c r="A658" s="1" t="s">
        <v>21</v>
      </c>
      <c r="B658" s="1" t="s">
        <v>114</v>
      </c>
      <c r="C658" s="1">
        <v>69</v>
      </c>
      <c r="D658" s="1" t="s">
        <v>92</v>
      </c>
      <c r="E658" s="1">
        <v>0</v>
      </c>
      <c r="F658" s="1">
        <v>0</v>
      </c>
      <c r="G658" s="1">
        <v>0.5</v>
      </c>
      <c r="H658" s="1">
        <v>3</v>
      </c>
      <c r="I658" s="1" t="s">
        <v>63</v>
      </c>
      <c r="J658" s="1" t="s">
        <v>63</v>
      </c>
      <c r="K658" s="1">
        <v>4</v>
      </c>
      <c r="L658" s="1">
        <v>0</v>
      </c>
      <c r="M658" s="1">
        <v>0</v>
      </c>
      <c r="N658" s="1" t="s">
        <v>63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3" t="str">
        <f t="shared" si="10"/>
        <v>2017Plan</v>
      </c>
      <c r="V658" s="2">
        <f>DATE(A658,INDEX(Map!$H$1:$H$12,MATCH(B658,Map!$G$1:$G$12,0),0),1)</f>
        <v>42583</v>
      </c>
      <c r="W658" t="str">
        <f>IF(AND(V658&gt;=Map!$K$2,V658&lt;=Map!$L$2),"Base",IF(AND(V658&gt;=Map!$K$3,V658&lt;=Map!$L$3),"Fcst","N/A"))</f>
        <v>N/A</v>
      </c>
      <c r="X658" t="str">
        <f>INDEX(Map!$B$2:$B$86,MATCH(D658,Map!$A$2:$A$86,0),0)</f>
        <v>N/A</v>
      </c>
      <c r="Y658" s="7" t="str">
        <f>IF(INDEX(Map!$C$2:$C$86,MATCH(D658,Map!$A$2:$A$86,0),0)="","N/A",E658*INDEX(Map!$C$2:$C$86,MATCH(D658,Map!$A$2:$A$86,0),0))</f>
        <v>N/A</v>
      </c>
      <c r="Z658" s="7" t="str">
        <f>IF(INDEX(Map!$D$2:$D$86,MATCH(D658,Map!$A$2:$A$86,0),0)="","N/A",E658*INDEX(Map!$D$2:$D$86,MATCH(D658,Map!$A$2:$A$86,0),0))</f>
        <v>N/A</v>
      </c>
      <c r="AA658" t="str">
        <f>INDEX(Map!$E$2:$E$86,MATCH(D658,Map!$A$2:$A$86,0),0)</f>
        <v>CSR</v>
      </c>
    </row>
    <row r="659" spans="1:27" x14ac:dyDescent="0.25">
      <c r="A659" s="1" t="s">
        <v>21</v>
      </c>
      <c r="B659" s="1" t="s">
        <v>114</v>
      </c>
      <c r="C659" s="1">
        <v>70</v>
      </c>
      <c r="D659" s="1" t="s">
        <v>93</v>
      </c>
      <c r="E659" s="1">
        <v>0.2</v>
      </c>
      <c r="F659" s="1">
        <v>0</v>
      </c>
      <c r="G659" s="1">
        <v>0.5</v>
      </c>
      <c r="H659" s="1">
        <v>3</v>
      </c>
      <c r="I659" s="1" t="s">
        <v>63</v>
      </c>
      <c r="J659" s="1" t="s">
        <v>63</v>
      </c>
      <c r="K659" s="1">
        <v>4</v>
      </c>
      <c r="L659" s="1">
        <v>0</v>
      </c>
      <c r="M659" s="1">
        <v>0</v>
      </c>
      <c r="N659" s="1" t="s">
        <v>63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3" t="str">
        <f t="shared" si="10"/>
        <v>2017Plan</v>
      </c>
      <c r="V659" s="2">
        <f>DATE(A659,INDEX(Map!$H$1:$H$12,MATCH(B659,Map!$G$1:$G$12,0),0),1)</f>
        <v>42583</v>
      </c>
      <c r="W659" t="str">
        <f>IF(AND(V659&gt;=Map!$K$2,V659&lt;=Map!$L$2),"Base",IF(AND(V659&gt;=Map!$K$3,V659&lt;=Map!$L$3),"Fcst","N/A"))</f>
        <v>N/A</v>
      </c>
      <c r="X659" t="str">
        <f>INDEX(Map!$B$2:$B$86,MATCH(D659,Map!$A$2:$A$86,0),0)</f>
        <v>N/A</v>
      </c>
      <c r="Y659" s="7" t="str">
        <f>IF(INDEX(Map!$C$2:$C$86,MATCH(D659,Map!$A$2:$A$86,0),0)="","N/A",E659*INDEX(Map!$C$2:$C$86,MATCH(D659,Map!$A$2:$A$86,0),0))</f>
        <v>N/A</v>
      </c>
      <c r="Z659" s="7" t="str">
        <f>IF(INDEX(Map!$D$2:$D$86,MATCH(D659,Map!$A$2:$A$86,0),0)="","N/A",E659*INDEX(Map!$D$2:$D$86,MATCH(D659,Map!$A$2:$A$86,0),0))</f>
        <v>N/A</v>
      </c>
      <c r="AA659" t="str">
        <f>INDEX(Map!$E$2:$E$86,MATCH(D659,Map!$A$2:$A$86,0),0)</f>
        <v>CSR</v>
      </c>
    </row>
    <row r="660" spans="1:27" x14ac:dyDescent="0.25">
      <c r="A660" s="1" t="s">
        <v>21</v>
      </c>
      <c r="B660" s="1" t="s">
        <v>114</v>
      </c>
      <c r="C660" s="1">
        <v>71</v>
      </c>
      <c r="D660" s="1" t="s">
        <v>94</v>
      </c>
      <c r="E660" s="1">
        <v>0.1</v>
      </c>
      <c r="F660" s="1">
        <v>0</v>
      </c>
      <c r="G660" s="1">
        <v>0.5</v>
      </c>
      <c r="H660" s="1">
        <v>2</v>
      </c>
      <c r="I660" s="1" t="s">
        <v>63</v>
      </c>
      <c r="J660" s="1" t="s">
        <v>63</v>
      </c>
      <c r="K660" s="1">
        <v>4</v>
      </c>
      <c r="L660" s="1">
        <v>0</v>
      </c>
      <c r="M660" s="1">
        <v>0</v>
      </c>
      <c r="N660" s="1" t="s">
        <v>63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3" t="str">
        <f t="shared" si="10"/>
        <v>2017Plan</v>
      </c>
      <c r="V660" s="2">
        <f>DATE(A660,INDEX(Map!$H$1:$H$12,MATCH(B660,Map!$G$1:$G$12,0),0),1)</f>
        <v>42583</v>
      </c>
      <c r="W660" t="str">
        <f>IF(AND(V660&gt;=Map!$K$2,V660&lt;=Map!$L$2),"Base",IF(AND(V660&gt;=Map!$K$3,V660&lt;=Map!$L$3),"Fcst","N/A"))</f>
        <v>N/A</v>
      </c>
      <c r="X660" t="str">
        <f>INDEX(Map!$B$2:$B$86,MATCH(D660,Map!$A$2:$A$86,0),0)</f>
        <v>N/A</v>
      </c>
      <c r="Y660" s="7" t="str">
        <f>IF(INDEX(Map!$C$2:$C$86,MATCH(D660,Map!$A$2:$A$86,0),0)="","N/A",E660*INDEX(Map!$C$2:$C$86,MATCH(D660,Map!$A$2:$A$86,0),0))</f>
        <v>N/A</v>
      </c>
      <c r="Z660" s="7" t="str">
        <f>IF(INDEX(Map!$D$2:$D$86,MATCH(D660,Map!$A$2:$A$86,0),0)="","N/A",E660*INDEX(Map!$D$2:$D$86,MATCH(D660,Map!$A$2:$A$86,0),0))</f>
        <v>N/A</v>
      </c>
      <c r="AA660" t="str">
        <f>INDEX(Map!$E$2:$E$86,MATCH(D660,Map!$A$2:$A$86,0),0)</f>
        <v>CSR</v>
      </c>
    </row>
    <row r="661" spans="1:27" x14ac:dyDescent="0.25">
      <c r="A661" s="1" t="s">
        <v>21</v>
      </c>
      <c r="B661" s="1" t="s">
        <v>114</v>
      </c>
      <c r="C661" s="1">
        <v>72</v>
      </c>
      <c r="D661" s="1" t="s">
        <v>95</v>
      </c>
      <c r="E661" s="1">
        <v>0.1</v>
      </c>
      <c r="F661" s="1">
        <v>0</v>
      </c>
      <c r="G661" s="1">
        <v>0.5</v>
      </c>
      <c r="H661" s="1">
        <v>3</v>
      </c>
      <c r="I661" s="1" t="s">
        <v>63</v>
      </c>
      <c r="J661" s="1" t="s">
        <v>63</v>
      </c>
      <c r="K661" s="1">
        <v>4</v>
      </c>
      <c r="L661" s="1">
        <v>0</v>
      </c>
      <c r="M661" s="1">
        <v>0</v>
      </c>
      <c r="N661" s="1" t="s">
        <v>63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3" t="str">
        <f t="shared" si="10"/>
        <v>2017Plan</v>
      </c>
      <c r="V661" s="2">
        <f>DATE(A661,INDEX(Map!$H$1:$H$12,MATCH(B661,Map!$G$1:$G$12,0),0),1)</f>
        <v>42583</v>
      </c>
      <c r="W661" t="str">
        <f>IF(AND(V661&gt;=Map!$K$2,V661&lt;=Map!$L$2),"Base",IF(AND(V661&gt;=Map!$K$3,V661&lt;=Map!$L$3),"Fcst","N/A"))</f>
        <v>N/A</v>
      </c>
      <c r="X661" t="str">
        <f>INDEX(Map!$B$2:$B$86,MATCH(D661,Map!$A$2:$A$86,0),0)</f>
        <v>N/A</v>
      </c>
      <c r="Y661" s="7" t="str">
        <f>IF(INDEX(Map!$C$2:$C$86,MATCH(D661,Map!$A$2:$A$86,0),0)="","N/A",E661*INDEX(Map!$C$2:$C$86,MATCH(D661,Map!$A$2:$A$86,0),0))</f>
        <v>N/A</v>
      </c>
      <c r="Z661" s="7" t="str">
        <f>IF(INDEX(Map!$D$2:$D$86,MATCH(D661,Map!$A$2:$A$86,0),0)="","N/A",E661*INDEX(Map!$D$2:$D$86,MATCH(D661,Map!$A$2:$A$86,0),0))</f>
        <v>N/A</v>
      </c>
      <c r="AA661" t="str">
        <f>INDEX(Map!$E$2:$E$86,MATCH(D661,Map!$A$2:$A$86,0),0)</f>
        <v>CSR</v>
      </c>
    </row>
    <row r="662" spans="1:27" x14ac:dyDescent="0.25">
      <c r="A662" s="1" t="s">
        <v>21</v>
      </c>
      <c r="B662" s="1" t="s">
        <v>114</v>
      </c>
      <c r="C662" s="1">
        <v>73</v>
      </c>
      <c r="D662" s="1" t="s">
        <v>96</v>
      </c>
      <c r="E662" s="1">
        <v>0</v>
      </c>
      <c r="F662" s="1">
        <v>0</v>
      </c>
      <c r="G662" s="1">
        <v>2.2000000000000002</v>
      </c>
      <c r="H662" s="1">
        <v>4</v>
      </c>
      <c r="I662" s="1" t="s">
        <v>63</v>
      </c>
      <c r="J662" s="1" t="s">
        <v>63</v>
      </c>
      <c r="K662" s="1">
        <v>17</v>
      </c>
      <c r="L662" s="1">
        <v>0</v>
      </c>
      <c r="M662" s="1">
        <v>0</v>
      </c>
      <c r="N662" s="1" t="s">
        <v>63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3" t="str">
        <f t="shared" si="10"/>
        <v>2017Plan</v>
      </c>
      <c r="V662" s="2">
        <f>DATE(A662,INDEX(Map!$H$1:$H$12,MATCH(B662,Map!$G$1:$G$12,0),0),1)</f>
        <v>42583</v>
      </c>
      <c r="W662" t="str">
        <f>IF(AND(V662&gt;=Map!$K$2,V662&lt;=Map!$L$2),"Base",IF(AND(V662&gt;=Map!$K$3,V662&lt;=Map!$L$3),"Fcst","N/A"))</f>
        <v>N/A</v>
      </c>
      <c r="X662" t="str">
        <f>INDEX(Map!$B$2:$B$86,MATCH(D662,Map!$A$2:$A$86,0),0)</f>
        <v>N/A</v>
      </c>
      <c r="Y662" s="7" t="str">
        <f>IF(INDEX(Map!$C$2:$C$86,MATCH(D662,Map!$A$2:$A$86,0),0)="","N/A",E662*INDEX(Map!$C$2:$C$86,MATCH(D662,Map!$A$2:$A$86,0),0))</f>
        <v>N/A</v>
      </c>
      <c r="Z662" s="7" t="str">
        <f>IF(INDEX(Map!$D$2:$D$86,MATCH(D662,Map!$A$2:$A$86,0),0)="","N/A",E662*INDEX(Map!$D$2:$D$86,MATCH(D662,Map!$A$2:$A$86,0),0))</f>
        <v>N/A</v>
      </c>
      <c r="AA662" t="str">
        <f>INDEX(Map!$E$2:$E$86,MATCH(D662,Map!$A$2:$A$86,0),0)</f>
        <v>CSR</v>
      </c>
    </row>
    <row r="663" spans="1:27" x14ac:dyDescent="0.25">
      <c r="A663" s="1" t="s">
        <v>21</v>
      </c>
      <c r="B663" s="1" t="s">
        <v>114</v>
      </c>
      <c r="C663" s="1">
        <v>74</v>
      </c>
      <c r="D663" s="1" t="s">
        <v>97</v>
      </c>
      <c r="E663" s="1">
        <v>0</v>
      </c>
      <c r="F663" s="1">
        <v>0</v>
      </c>
      <c r="G663" s="1">
        <v>0.5</v>
      </c>
      <c r="H663" s="1">
        <v>3</v>
      </c>
      <c r="I663" s="1" t="s">
        <v>63</v>
      </c>
      <c r="J663" s="1" t="s">
        <v>63</v>
      </c>
      <c r="K663" s="1">
        <v>4</v>
      </c>
      <c r="L663" s="1">
        <v>0</v>
      </c>
      <c r="M663" s="1">
        <v>0</v>
      </c>
      <c r="N663" s="1" t="s">
        <v>63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3" t="str">
        <f t="shared" si="10"/>
        <v>2017Plan</v>
      </c>
      <c r="V663" s="2">
        <f>DATE(A663,INDEX(Map!$H$1:$H$12,MATCH(B663,Map!$G$1:$G$12,0),0),1)</f>
        <v>42583</v>
      </c>
      <c r="W663" t="str">
        <f>IF(AND(V663&gt;=Map!$K$2,V663&lt;=Map!$L$2),"Base",IF(AND(V663&gt;=Map!$K$3,V663&lt;=Map!$L$3),"Fcst","N/A"))</f>
        <v>N/A</v>
      </c>
      <c r="X663" t="str">
        <f>INDEX(Map!$B$2:$B$86,MATCH(D663,Map!$A$2:$A$86,0),0)</f>
        <v>N/A</v>
      </c>
      <c r="Y663" s="7" t="str">
        <f>IF(INDEX(Map!$C$2:$C$86,MATCH(D663,Map!$A$2:$A$86,0),0)="","N/A",E663*INDEX(Map!$C$2:$C$86,MATCH(D663,Map!$A$2:$A$86,0),0))</f>
        <v>N/A</v>
      </c>
      <c r="Z663" s="7" t="str">
        <f>IF(INDEX(Map!$D$2:$D$86,MATCH(D663,Map!$A$2:$A$86,0),0)="","N/A",E663*INDEX(Map!$D$2:$D$86,MATCH(D663,Map!$A$2:$A$86,0),0))</f>
        <v>N/A</v>
      </c>
      <c r="AA663" t="str">
        <f>INDEX(Map!$E$2:$E$86,MATCH(D663,Map!$A$2:$A$86,0),0)</f>
        <v>CSR</v>
      </c>
    </row>
    <row r="664" spans="1:27" x14ac:dyDescent="0.25">
      <c r="A664" s="1" t="s">
        <v>21</v>
      </c>
      <c r="B664" s="1" t="s">
        <v>114</v>
      </c>
      <c r="C664" s="1">
        <v>75</v>
      </c>
      <c r="D664" s="1" t="s">
        <v>98</v>
      </c>
      <c r="E664" s="1">
        <v>0</v>
      </c>
      <c r="F664" s="1">
        <v>0</v>
      </c>
      <c r="G664" s="1">
        <v>0.5</v>
      </c>
      <c r="H664" s="1">
        <v>3</v>
      </c>
      <c r="I664" s="1" t="s">
        <v>63</v>
      </c>
      <c r="J664" s="1" t="s">
        <v>63</v>
      </c>
      <c r="K664" s="1">
        <v>4</v>
      </c>
      <c r="L664" s="1">
        <v>0</v>
      </c>
      <c r="M664" s="1">
        <v>0</v>
      </c>
      <c r="N664" s="1" t="s">
        <v>63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3" t="str">
        <f t="shared" si="10"/>
        <v>2017Plan</v>
      </c>
      <c r="V664" s="2">
        <f>DATE(A664,INDEX(Map!$H$1:$H$12,MATCH(B664,Map!$G$1:$G$12,0),0),1)</f>
        <v>42583</v>
      </c>
      <c r="W664" t="str">
        <f>IF(AND(V664&gt;=Map!$K$2,V664&lt;=Map!$L$2),"Base",IF(AND(V664&gt;=Map!$K$3,V664&lt;=Map!$L$3),"Fcst","N/A"))</f>
        <v>N/A</v>
      </c>
      <c r="X664" t="str">
        <f>INDEX(Map!$B$2:$B$86,MATCH(D664,Map!$A$2:$A$86,0),0)</f>
        <v>N/A</v>
      </c>
      <c r="Y664" s="7" t="str">
        <f>IF(INDEX(Map!$C$2:$C$86,MATCH(D664,Map!$A$2:$A$86,0),0)="","N/A",E664*INDEX(Map!$C$2:$C$86,MATCH(D664,Map!$A$2:$A$86,0),0))</f>
        <v>N/A</v>
      </c>
      <c r="Z664" s="7" t="str">
        <f>IF(INDEX(Map!$D$2:$D$86,MATCH(D664,Map!$A$2:$A$86,0),0)="","N/A",E664*INDEX(Map!$D$2:$D$86,MATCH(D664,Map!$A$2:$A$86,0),0))</f>
        <v>N/A</v>
      </c>
      <c r="AA664" t="str">
        <f>INDEX(Map!$E$2:$E$86,MATCH(D664,Map!$A$2:$A$86,0),0)</f>
        <v>CSR</v>
      </c>
    </row>
    <row r="665" spans="1:27" x14ac:dyDescent="0.25">
      <c r="A665" s="1" t="s">
        <v>21</v>
      </c>
      <c r="B665" s="1" t="s">
        <v>114</v>
      </c>
      <c r="C665" s="1">
        <v>76</v>
      </c>
      <c r="D665" s="1" t="s">
        <v>99</v>
      </c>
      <c r="E665" s="1">
        <v>0</v>
      </c>
      <c r="F665" s="1">
        <v>0</v>
      </c>
      <c r="G665" s="1">
        <v>0.5</v>
      </c>
      <c r="H665" s="1">
        <v>3</v>
      </c>
      <c r="I665" s="1" t="s">
        <v>63</v>
      </c>
      <c r="J665" s="1" t="s">
        <v>63</v>
      </c>
      <c r="K665" s="1">
        <v>4</v>
      </c>
      <c r="L665" s="1">
        <v>0</v>
      </c>
      <c r="M665" s="1">
        <v>0</v>
      </c>
      <c r="N665" s="1" t="s">
        <v>63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3" t="str">
        <f t="shared" si="10"/>
        <v>2017Plan</v>
      </c>
      <c r="V665" s="2">
        <f>DATE(A665,INDEX(Map!$H$1:$H$12,MATCH(B665,Map!$G$1:$G$12,0),0),1)</f>
        <v>42583</v>
      </c>
      <c r="W665" t="str">
        <f>IF(AND(V665&gt;=Map!$K$2,V665&lt;=Map!$L$2),"Base",IF(AND(V665&gt;=Map!$K$3,V665&lt;=Map!$L$3),"Fcst","N/A"))</f>
        <v>N/A</v>
      </c>
      <c r="X665" t="str">
        <f>INDEX(Map!$B$2:$B$86,MATCH(D665,Map!$A$2:$A$86,0),0)</f>
        <v>N/A</v>
      </c>
      <c r="Y665" s="7" t="str">
        <f>IF(INDEX(Map!$C$2:$C$86,MATCH(D665,Map!$A$2:$A$86,0),0)="","N/A",E665*INDEX(Map!$C$2:$C$86,MATCH(D665,Map!$A$2:$A$86,0),0))</f>
        <v>N/A</v>
      </c>
      <c r="Z665" s="7" t="str">
        <f>IF(INDEX(Map!$D$2:$D$86,MATCH(D665,Map!$A$2:$A$86,0),0)="","N/A",E665*INDEX(Map!$D$2:$D$86,MATCH(D665,Map!$A$2:$A$86,0),0))</f>
        <v>N/A</v>
      </c>
      <c r="AA665" t="str">
        <f>INDEX(Map!$E$2:$E$86,MATCH(D665,Map!$A$2:$A$86,0),0)</f>
        <v>CSR</v>
      </c>
    </row>
    <row r="666" spans="1:27" x14ac:dyDescent="0.25">
      <c r="A666" s="1" t="s">
        <v>21</v>
      </c>
      <c r="B666" s="1" t="s">
        <v>114</v>
      </c>
      <c r="C666" s="1">
        <v>77</v>
      </c>
      <c r="D666" s="1" t="s">
        <v>100</v>
      </c>
      <c r="E666" s="1">
        <v>0</v>
      </c>
      <c r="F666" s="1">
        <v>0</v>
      </c>
      <c r="G666" s="1">
        <v>0.5</v>
      </c>
      <c r="H666" s="1">
        <v>4</v>
      </c>
      <c r="I666" s="1" t="s">
        <v>63</v>
      </c>
      <c r="J666" s="1" t="s">
        <v>63</v>
      </c>
      <c r="K666" s="1">
        <v>4</v>
      </c>
      <c r="L666" s="1">
        <v>0</v>
      </c>
      <c r="M666" s="1">
        <v>0</v>
      </c>
      <c r="N666" s="1" t="s">
        <v>63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3" t="str">
        <f t="shared" si="10"/>
        <v>2017Plan</v>
      </c>
      <c r="V666" s="2">
        <f>DATE(A666,INDEX(Map!$H$1:$H$12,MATCH(B666,Map!$G$1:$G$12,0),0),1)</f>
        <v>42583</v>
      </c>
      <c r="W666" t="str">
        <f>IF(AND(V666&gt;=Map!$K$2,V666&lt;=Map!$L$2),"Base",IF(AND(V666&gt;=Map!$K$3,V666&lt;=Map!$L$3),"Fcst","N/A"))</f>
        <v>N/A</v>
      </c>
      <c r="X666" t="str">
        <f>INDEX(Map!$B$2:$B$86,MATCH(D666,Map!$A$2:$A$86,0),0)</f>
        <v>N/A</v>
      </c>
      <c r="Y666" s="7" t="str">
        <f>IF(INDEX(Map!$C$2:$C$86,MATCH(D666,Map!$A$2:$A$86,0),0)="","N/A",E666*INDEX(Map!$C$2:$C$86,MATCH(D666,Map!$A$2:$A$86,0),0))</f>
        <v>N/A</v>
      </c>
      <c r="Z666" s="7" t="str">
        <f>IF(INDEX(Map!$D$2:$D$86,MATCH(D666,Map!$A$2:$A$86,0),0)="","N/A",E666*INDEX(Map!$D$2:$D$86,MATCH(D666,Map!$A$2:$A$86,0),0))</f>
        <v>N/A</v>
      </c>
      <c r="AA666" t="str">
        <f>INDEX(Map!$E$2:$E$86,MATCH(D666,Map!$A$2:$A$86,0),0)</f>
        <v>CSR</v>
      </c>
    </row>
    <row r="667" spans="1:27" x14ac:dyDescent="0.25">
      <c r="A667" s="1" t="s">
        <v>21</v>
      </c>
      <c r="B667" s="1" t="s">
        <v>114</v>
      </c>
      <c r="C667" s="1">
        <v>78</v>
      </c>
      <c r="D667" s="1" t="s">
        <v>101</v>
      </c>
      <c r="E667" s="1">
        <v>0</v>
      </c>
      <c r="F667" s="1">
        <v>0</v>
      </c>
      <c r="G667" s="1">
        <v>0</v>
      </c>
      <c r="H667" s="1">
        <v>0</v>
      </c>
      <c r="I667" s="1" t="s">
        <v>63</v>
      </c>
      <c r="J667" s="1" t="s">
        <v>63</v>
      </c>
      <c r="K667" s="1">
        <v>0</v>
      </c>
      <c r="L667" s="1">
        <v>0</v>
      </c>
      <c r="M667" s="1">
        <v>0</v>
      </c>
      <c r="N667" s="1" t="s">
        <v>63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3" t="str">
        <f t="shared" si="10"/>
        <v>2017Plan</v>
      </c>
      <c r="V667" s="2">
        <f>DATE(A667,INDEX(Map!$H$1:$H$12,MATCH(B667,Map!$G$1:$G$12,0),0),1)</f>
        <v>42583</v>
      </c>
      <c r="W667" t="str">
        <f>IF(AND(V667&gt;=Map!$K$2,V667&lt;=Map!$L$2),"Base",IF(AND(V667&gt;=Map!$K$3,V667&lt;=Map!$L$3),"Fcst","N/A"))</f>
        <v>N/A</v>
      </c>
      <c r="X667" t="str">
        <f>INDEX(Map!$B$2:$B$86,MATCH(D667,Map!$A$2:$A$86,0),0)</f>
        <v>N/A</v>
      </c>
      <c r="Y667" s="7" t="str">
        <f>IF(INDEX(Map!$C$2:$C$86,MATCH(D667,Map!$A$2:$A$86,0),0)="","N/A",E667*INDEX(Map!$C$2:$C$86,MATCH(D667,Map!$A$2:$A$86,0),0))</f>
        <v>N/A</v>
      </c>
      <c r="Z667" s="7" t="str">
        <f>IF(INDEX(Map!$D$2:$D$86,MATCH(D667,Map!$A$2:$A$86,0),0)="","N/A",E667*INDEX(Map!$D$2:$D$86,MATCH(D667,Map!$A$2:$A$86,0),0))</f>
        <v>N/A</v>
      </c>
      <c r="AA667" t="str">
        <f>INDEX(Map!$E$2:$E$86,MATCH(D667,Map!$A$2:$A$86,0),0)</f>
        <v>CSR</v>
      </c>
    </row>
    <row r="668" spans="1:27" x14ac:dyDescent="0.25">
      <c r="A668" s="1" t="s">
        <v>21</v>
      </c>
      <c r="B668" s="1" t="s">
        <v>114</v>
      </c>
      <c r="C668" s="1">
        <v>79</v>
      </c>
      <c r="D668" s="1" t="s">
        <v>102</v>
      </c>
      <c r="E668" s="1">
        <v>0</v>
      </c>
      <c r="F668" s="1">
        <v>0</v>
      </c>
      <c r="G668" s="1">
        <v>0.5</v>
      </c>
      <c r="H668" s="1">
        <v>3</v>
      </c>
      <c r="I668" s="1" t="s">
        <v>63</v>
      </c>
      <c r="J668" s="1" t="s">
        <v>63</v>
      </c>
      <c r="K668" s="1">
        <v>4</v>
      </c>
      <c r="L668" s="1">
        <v>0</v>
      </c>
      <c r="M668" s="1">
        <v>0</v>
      </c>
      <c r="N668" s="1" t="s">
        <v>63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3" t="str">
        <f t="shared" si="10"/>
        <v>2017Plan</v>
      </c>
      <c r="V668" s="2">
        <f>DATE(A668,INDEX(Map!$H$1:$H$12,MATCH(B668,Map!$G$1:$G$12,0),0),1)</f>
        <v>42583</v>
      </c>
      <c r="W668" t="str">
        <f>IF(AND(V668&gt;=Map!$K$2,V668&lt;=Map!$L$2),"Base",IF(AND(V668&gt;=Map!$K$3,V668&lt;=Map!$L$3),"Fcst","N/A"))</f>
        <v>N/A</v>
      </c>
      <c r="X668" t="str">
        <f>INDEX(Map!$B$2:$B$86,MATCH(D668,Map!$A$2:$A$86,0),0)</f>
        <v>N/A</v>
      </c>
      <c r="Y668" s="7" t="str">
        <f>IF(INDEX(Map!$C$2:$C$86,MATCH(D668,Map!$A$2:$A$86,0),0)="","N/A",E668*INDEX(Map!$C$2:$C$86,MATCH(D668,Map!$A$2:$A$86,0),0))</f>
        <v>N/A</v>
      </c>
      <c r="Z668" s="7" t="str">
        <f>IF(INDEX(Map!$D$2:$D$86,MATCH(D668,Map!$A$2:$A$86,0),0)="","N/A",E668*INDEX(Map!$D$2:$D$86,MATCH(D668,Map!$A$2:$A$86,0),0))</f>
        <v>N/A</v>
      </c>
      <c r="AA668" t="str">
        <f>INDEX(Map!$E$2:$E$86,MATCH(D668,Map!$A$2:$A$86,0),0)</f>
        <v>CSR</v>
      </c>
    </row>
    <row r="669" spans="1:27" x14ac:dyDescent="0.25">
      <c r="A669" s="1" t="s">
        <v>21</v>
      </c>
      <c r="B669" s="1" t="s">
        <v>114</v>
      </c>
      <c r="C669" s="1">
        <v>80</v>
      </c>
      <c r="D669" s="1" t="s">
        <v>103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3" t="str">
        <f t="shared" si="10"/>
        <v>2017Plan</v>
      </c>
      <c r="V669" s="2">
        <f>DATE(A669,INDEX(Map!$H$1:$H$12,MATCH(B669,Map!$G$1:$G$12,0),0),1)</f>
        <v>42583</v>
      </c>
      <c r="W669" t="str">
        <f>IF(AND(V669&gt;=Map!$K$2,V669&lt;=Map!$L$2),"Base",IF(AND(V669&gt;=Map!$K$3,V669&lt;=Map!$L$3),"Fcst","N/A"))</f>
        <v>N/A</v>
      </c>
      <c r="X669" t="str">
        <f>INDEX(Map!$B$2:$B$86,MATCH(D669,Map!$A$2:$A$86,0),0)</f>
        <v>N/A</v>
      </c>
      <c r="Y669" s="7" t="str">
        <f>IF(INDEX(Map!$C$2:$C$86,MATCH(D669,Map!$A$2:$A$86,0),0)="","N/A",E669*INDEX(Map!$C$2:$C$86,MATCH(D669,Map!$A$2:$A$86,0),0))</f>
        <v>N/A</v>
      </c>
      <c r="Z669" s="7" t="str">
        <f>IF(INDEX(Map!$D$2:$D$86,MATCH(D669,Map!$A$2:$A$86,0),0)="","N/A",E669*INDEX(Map!$D$2:$D$86,MATCH(D669,Map!$A$2:$A$86,0),0))</f>
        <v>N/A</v>
      </c>
      <c r="AA669" t="str">
        <f>INDEX(Map!$E$2:$E$86,MATCH(D669,Map!$A$2:$A$86,0),0)</f>
        <v>NGCC</v>
      </c>
    </row>
    <row r="670" spans="1:27" x14ac:dyDescent="0.25">
      <c r="A670" s="1" t="s">
        <v>21</v>
      </c>
      <c r="B670" s="1" t="s">
        <v>114</v>
      </c>
      <c r="C670" s="1">
        <v>81</v>
      </c>
      <c r="D670" s="1" t="s">
        <v>104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3" t="str">
        <f t="shared" si="10"/>
        <v>2017Plan</v>
      </c>
      <c r="V670" s="2">
        <f>DATE(A670,INDEX(Map!$H$1:$H$12,MATCH(B670,Map!$G$1:$G$12,0),0),1)</f>
        <v>42583</v>
      </c>
      <c r="W670" t="str">
        <f>IF(AND(V670&gt;=Map!$K$2,V670&lt;=Map!$L$2),"Base",IF(AND(V670&gt;=Map!$K$3,V670&lt;=Map!$L$3),"Fcst","N/A"))</f>
        <v>N/A</v>
      </c>
      <c r="X670" t="str">
        <f>INDEX(Map!$B$2:$B$86,MATCH(D670,Map!$A$2:$A$86,0),0)</f>
        <v>N/A</v>
      </c>
      <c r="Y670" s="7" t="str">
        <f>IF(INDEX(Map!$C$2:$C$86,MATCH(D670,Map!$A$2:$A$86,0),0)="","N/A",E670*INDEX(Map!$C$2:$C$86,MATCH(D670,Map!$A$2:$A$86,0),0))</f>
        <v>N/A</v>
      </c>
      <c r="Z670" s="7" t="str">
        <f>IF(INDEX(Map!$D$2:$D$86,MATCH(D670,Map!$A$2:$A$86,0),0)="","N/A",E670*INDEX(Map!$D$2:$D$86,MATCH(D670,Map!$A$2:$A$86,0),0))</f>
        <v>N/A</v>
      </c>
      <c r="AA670" t="str">
        <f>INDEX(Map!$E$2:$E$86,MATCH(D670,Map!$A$2:$A$86,0),0)</f>
        <v>NGCC</v>
      </c>
    </row>
    <row r="671" spans="1:27" x14ac:dyDescent="0.25">
      <c r="A671" s="1" t="s">
        <v>21</v>
      </c>
      <c r="B671" s="1" t="s">
        <v>114</v>
      </c>
      <c r="C671" s="1">
        <v>82</v>
      </c>
      <c r="D671" s="1" t="s">
        <v>105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3" t="str">
        <f t="shared" si="10"/>
        <v>2017Plan</v>
      </c>
      <c r="V671" s="2">
        <f>DATE(A671,INDEX(Map!$H$1:$H$12,MATCH(B671,Map!$G$1:$G$12,0),0),1)</f>
        <v>42583</v>
      </c>
      <c r="W671" t="str">
        <f>IF(AND(V671&gt;=Map!$K$2,V671&lt;=Map!$L$2),"Base",IF(AND(V671&gt;=Map!$K$3,V671&lt;=Map!$L$3),"Fcst","N/A"))</f>
        <v>N/A</v>
      </c>
      <c r="X671" t="str">
        <f>INDEX(Map!$B$2:$B$86,MATCH(D671,Map!$A$2:$A$86,0),0)</f>
        <v>N/A</v>
      </c>
      <c r="Y671" s="7" t="str">
        <f>IF(INDEX(Map!$C$2:$C$86,MATCH(D671,Map!$A$2:$A$86,0),0)="","N/A",E671*INDEX(Map!$C$2:$C$86,MATCH(D671,Map!$A$2:$A$86,0),0))</f>
        <v>N/A</v>
      </c>
      <c r="Z671" s="7" t="str">
        <f>IF(INDEX(Map!$D$2:$D$86,MATCH(D671,Map!$A$2:$A$86,0),0)="","N/A",E671*INDEX(Map!$D$2:$D$86,MATCH(D671,Map!$A$2:$A$86,0),0))</f>
        <v>N/A</v>
      </c>
      <c r="AA671" t="str">
        <f>INDEX(Map!$E$2:$E$86,MATCH(D671,Map!$A$2:$A$86,0),0)</f>
        <v>NGCC</v>
      </c>
    </row>
    <row r="672" spans="1:27" x14ac:dyDescent="0.25">
      <c r="A672" s="1" t="s">
        <v>21</v>
      </c>
      <c r="B672" s="1" t="s">
        <v>114</v>
      </c>
      <c r="C672" s="1">
        <v>83</v>
      </c>
      <c r="D672" s="1" t="s">
        <v>106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3" t="str">
        <f t="shared" si="10"/>
        <v>2017Plan</v>
      </c>
      <c r="V672" s="2">
        <f>DATE(A672,INDEX(Map!$H$1:$H$12,MATCH(B672,Map!$G$1:$G$12,0),0),1)</f>
        <v>42583</v>
      </c>
      <c r="W672" t="str">
        <f>IF(AND(V672&gt;=Map!$K$2,V672&lt;=Map!$L$2),"Base",IF(AND(V672&gt;=Map!$K$3,V672&lt;=Map!$L$3),"Fcst","N/A"))</f>
        <v>N/A</v>
      </c>
      <c r="X672" t="str">
        <f>INDEX(Map!$B$2:$B$86,MATCH(D672,Map!$A$2:$A$86,0),0)</f>
        <v>N/A</v>
      </c>
      <c r="Y672" s="7" t="str">
        <f>IF(INDEX(Map!$C$2:$C$86,MATCH(D672,Map!$A$2:$A$86,0),0)="","N/A",E672*INDEX(Map!$C$2:$C$86,MATCH(D672,Map!$A$2:$A$86,0),0))</f>
        <v>N/A</v>
      </c>
      <c r="Z672" s="7" t="str">
        <f>IF(INDEX(Map!$D$2:$D$86,MATCH(D672,Map!$A$2:$A$86,0),0)="","N/A",E672*INDEX(Map!$D$2:$D$86,MATCH(D672,Map!$A$2:$A$86,0),0))</f>
        <v>N/A</v>
      </c>
      <c r="AA672" t="str">
        <f>INDEX(Map!$E$2:$E$86,MATCH(D672,Map!$A$2:$A$86,0),0)</f>
        <v>NGCC</v>
      </c>
    </row>
    <row r="673" spans="1:27" x14ac:dyDescent="0.25">
      <c r="A673" s="1" t="s">
        <v>21</v>
      </c>
      <c r="B673" s="1" t="s">
        <v>114</v>
      </c>
      <c r="C673" s="1">
        <v>84</v>
      </c>
      <c r="D673" s="1" t="s">
        <v>107</v>
      </c>
      <c r="E673" s="1">
        <v>6.8</v>
      </c>
      <c r="F673" s="1">
        <v>0</v>
      </c>
      <c r="G673" s="1">
        <v>5.5</v>
      </c>
      <c r="H673" s="1">
        <v>7</v>
      </c>
      <c r="I673" s="1">
        <v>73.7</v>
      </c>
      <c r="J673" s="1">
        <v>10900</v>
      </c>
      <c r="K673" s="1">
        <v>42</v>
      </c>
      <c r="L673" s="1">
        <v>278.8</v>
      </c>
      <c r="M673" s="1">
        <v>205</v>
      </c>
      <c r="N673" s="1">
        <v>0</v>
      </c>
      <c r="O673" s="1">
        <v>62</v>
      </c>
      <c r="P673" s="1">
        <v>0</v>
      </c>
      <c r="Q673" s="1">
        <v>4</v>
      </c>
      <c r="R673" s="1">
        <v>30.95</v>
      </c>
      <c r="S673" s="1">
        <v>40.19</v>
      </c>
      <c r="T673" s="1">
        <v>272</v>
      </c>
      <c r="U673" s="3" t="str">
        <f t="shared" si="10"/>
        <v>2017Plan</v>
      </c>
      <c r="V673" s="2">
        <f>DATE(A673,INDEX(Map!$H$1:$H$12,MATCH(B673,Map!$G$1:$G$12,0),0),1)</f>
        <v>42583</v>
      </c>
      <c r="W673" t="str">
        <f>IF(AND(V673&gt;=Map!$K$2,V673&lt;=Map!$L$2),"Base",IF(AND(V673&gt;=Map!$K$3,V673&lt;=Map!$L$3),"Fcst","N/A"))</f>
        <v>N/A</v>
      </c>
      <c r="X673" t="str">
        <f>INDEX(Map!$B$2:$B$86,MATCH(D673,Map!$A$2:$A$86,0),0)</f>
        <v>Bluegrass/EKPC</v>
      </c>
      <c r="Y673" s="7" t="str">
        <f>IF(INDEX(Map!$C$2:$C$86,MATCH(D673,Map!$A$2:$A$86,0),0)="","N/A",E673*INDEX(Map!$C$2:$C$86,MATCH(D673,Map!$A$2:$A$86,0),0))</f>
        <v>N/A</v>
      </c>
      <c r="Z673" s="7">
        <f>IF(INDEX(Map!$D$2:$D$86,MATCH(D673,Map!$A$2:$A$86,0),0)="","N/A",E673*INDEX(Map!$D$2:$D$86,MATCH(D673,Map!$A$2:$A$86,0),0))</f>
        <v>6.8</v>
      </c>
      <c r="AA673" t="str">
        <f>INDEX(Map!$E$2:$E$86,MATCH(D673,Map!$A$2:$A$86,0),0)</f>
        <v>SCCT</v>
      </c>
    </row>
    <row r="674" spans="1:27" x14ac:dyDescent="0.25">
      <c r="A674" s="1" t="s">
        <v>21</v>
      </c>
      <c r="B674" s="1" t="s">
        <v>115</v>
      </c>
      <c r="C674" s="1">
        <v>1</v>
      </c>
      <c r="D674" s="1" t="s">
        <v>23</v>
      </c>
      <c r="E674" s="1">
        <v>8.1999999999999993</v>
      </c>
      <c r="F674" s="1">
        <v>0</v>
      </c>
      <c r="G674" s="1">
        <v>10.6</v>
      </c>
      <c r="H674" s="1">
        <v>3</v>
      </c>
      <c r="I674" s="1">
        <v>96.8</v>
      </c>
      <c r="J674" s="1">
        <v>11879</v>
      </c>
      <c r="K674" s="1">
        <v>219</v>
      </c>
      <c r="L674" s="1">
        <v>269.3</v>
      </c>
      <c r="M674" s="1">
        <v>261</v>
      </c>
      <c r="N674" s="1">
        <v>2</v>
      </c>
      <c r="O674" s="1">
        <v>27</v>
      </c>
      <c r="P674" s="1">
        <v>0</v>
      </c>
      <c r="Q674" s="1">
        <v>17</v>
      </c>
      <c r="R674" s="1">
        <v>34.08</v>
      </c>
      <c r="S674" s="1">
        <v>37.44</v>
      </c>
      <c r="T674" s="1">
        <v>305</v>
      </c>
      <c r="U674" s="3" t="str">
        <f t="shared" si="10"/>
        <v>2017Plan</v>
      </c>
      <c r="V674" s="2">
        <f>DATE(A674,INDEX(Map!$H$1:$H$12,MATCH(B674,Map!$G$1:$G$12,0),0),1)</f>
        <v>42614</v>
      </c>
      <c r="W674" t="str">
        <f>IF(AND(V674&gt;=Map!$K$2,V674&lt;=Map!$L$2),"Base",IF(AND(V674&gt;=Map!$K$3,V674&lt;=Map!$L$3),"Fcst","N/A"))</f>
        <v>Base</v>
      </c>
      <c r="X674" t="str">
        <f>INDEX(Map!$B$2:$B$86,MATCH(D674,Map!$A$2:$A$86,0),0)</f>
        <v>Brown 1</v>
      </c>
      <c r="Y674" s="7">
        <f>IF(INDEX(Map!$C$2:$C$86,MATCH(D674,Map!$A$2:$A$86,0),0)="","N/A",E674*INDEX(Map!$C$2:$C$86,MATCH(D674,Map!$A$2:$A$86,0),0))</f>
        <v>8.1999999999999993</v>
      </c>
      <c r="Z674" s="7" t="str">
        <f>IF(INDEX(Map!$D$2:$D$86,MATCH(D674,Map!$A$2:$A$86,0),0)="","N/A",E674*INDEX(Map!$D$2:$D$86,MATCH(D674,Map!$A$2:$A$86,0),0))</f>
        <v>N/A</v>
      </c>
      <c r="AA674" t="str">
        <f>INDEX(Map!$E$2:$E$86,MATCH(D674,Map!$A$2:$A$86,0),0)</f>
        <v>Coal</v>
      </c>
    </row>
    <row r="675" spans="1:27" x14ac:dyDescent="0.25">
      <c r="A675" s="1" t="s">
        <v>21</v>
      </c>
      <c r="B675" s="1" t="s">
        <v>115</v>
      </c>
      <c r="C675" s="1">
        <v>2</v>
      </c>
      <c r="D675" s="1" t="s">
        <v>24</v>
      </c>
      <c r="E675" s="1">
        <v>25.8</v>
      </c>
      <c r="F675" s="1">
        <v>0</v>
      </c>
      <c r="G675" s="1">
        <v>21.5</v>
      </c>
      <c r="H675" s="1">
        <v>4</v>
      </c>
      <c r="I675" s="1">
        <v>282</v>
      </c>
      <c r="J675" s="1">
        <v>10930</v>
      </c>
      <c r="K675" s="1">
        <v>404</v>
      </c>
      <c r="L675" s="1">
        <v>269.3</v>
      </c>
      <c r="M675" s="1">
        <v>759</v>
      </c>
      <c r="N675" s="1">
        <v>3</v>
      </c>
      <c r="O675" s="1">
        <v>36</v>
      </c>
      <c r="P675" s="1">
        <v>0</v>
      </c>
      <c r="Q675" s="1">
        <v>61</v>
      </c>
      <c r="R675" s="1">
        <v>31.8</v>
      </c>
      <c r="S675" s="1">
        <v>33.18</v>
      </c>
      <c r="T675" s="1">
        <v>856</v>
      </c>
      <c r="U675" s="3" t="str">
        <f t="shared" si="10"/>
        <v>2017Plan</v>
      </c>
      <c r="V675" s="2">
        <f>DATE(A675,INDEX(Map!$H$1:$H$12,MATCH(B675,Map!$G$1:$G$12,0),0),1)</f>
        <v>42614</v>
      </c>
      <c r="W675" t="str">
        <f>IF(AND(V675&gt;=Map!$K$2,V675&lt;=Map!$L$2),"Base",IF(AND(V675&gt;=Map!$K$3,V675&lt;=Map!$L$3),"Fcst","N/A"))</f>
        <v>Base</v>
      </c>
      <c r="X675" t="str">
        <f>INDEX(Map!$B$2:$B$86,MATCH(D675,Map!$A$2:$A$86,0),0)</f>
        <v>Brown 2</v>
      </c>
      <c r="Y675" s="7">
        <f>IF(INDEX(Map!$C$2:$C$86,MATCH(D675,Map!$A$2:$A$86,0),0)="","N/A",E675*INDEX(Map!$C$2:$C$86,MATCH(D675,Map!$A$2:$A$86,0),0))</f>
        <v>25.8</v>
      </c>
      <c r="Z675" s="7" t="str">
        <f>IF(INDEX(Map!$D$2:$D$86,MATCH(D675,Map!$A$2:$A$86,0),0)="","N/A",E675*INDEX(Map!$D$2:$D$86,MATCH(D675,Map!$A$2:$A$86,0),0))</f>
        <v>N/A</v>
      </c>
      <c r="AA675" t="str">
        <f>INDEX(Map!$E$2:$E$86,MATCH(D675,Map!$A$2:$A$86,0),0)</f>
        <v>Coal</v>
      </c>
    </row>
    <row r="676" spans="1:27" x14ac:dyDescent="0.25">
      <c r="A676" s="1" t="s">
        <v>21</v>
      </c>
      <c r="B676" s="1" t="s">
        <v>115</v>
      </c>
      <c r="C676" s="1">
        <v>3</v>
      </c>
      <c r="D676" s="1" t="s">
        <v>25</v>
      </c>
      <c r="E676" s="1">
        <v>35.1</v>
      </c>
      <c r="F676" s="1">
        <v>0</v>
      </c>
      <c r="G676" s="1">
        <v>11.9</v>
      </c>
      <c r="H676" s="1">
        <v>3</v>
      </c>
      <c r="I676" s="1">
        <v>428.2</v>
      </c>
      <c r="J676" s="1">
        <v>12200</v>
      </c>
      <c r="K676" s="1">
        <v>227</v>
      </c>
      <c r="L676" s="1">
        <v>269.3</v>
      </c>
      <c r="M676" s="1">
        <v>1153</v>
      </c>
      <c r="N676" s="1">
        <v>3</v>
      </c>
      <c r="O676" s="1">
        <v>35</v>
      </c>
      <c r="P676" s="1">
        <v>0</v>
      </c>
      <c r="Q676" s="1">
        <v>107</v>
      </c>
      <c r="R676" s="1">
        <v>35.89</v>
      </c>
      <c r="S676" s="1">
        <v>36.89</v>
      </c>
      <c r="T676" s="1">
        <v>1295</v>
      </c>
      <c r="U676" s="3" t="str">
        <f t="shared" si="10"/>
        <v>2017Plan</v>
      </c>
      <c r="V676" s="2">
        <f>DATE(A676,INDEX(Map!$H$1:$H$12,MATCH(B676,Map!$G$1:$G$12,0),0),1)</f>
        <v>42614</v>
      </c>
      <c r="W676" t="str">
        <f>IF(AND(V676&gt;=Map!$K$2,V676&lt;=Map!$L$2),"Base",IF(AND(V676&gt;=Map!$K$3,V676&lt;=Map!$L$3),"Fcst","N/A"))</f>
        <v>Base</v>
      </c>
      <c r="X676" t="str">
        <f>INDEX(Map!$B$2:$B$86,MATCH(D676,Map!$A$2:$A$86,0),0)</f>
        <v>Brown 3</v>
      </c>
      <c r="Y676" s="7">
        <f>IF(INDEX(Map!$C$2:$C$86,MATCH(D676,Map!$A$2:$A$86,0),0)="","N/A",E676*INDEX(Map!$C$2:$C$86,MATCH(D676,Map!$A$2:$A$86,0),0))</f>
        <v>35.1</v>
      </c>
      <c r="Z676" s="7" t="str">
        <f>IF(INDEX(Map!$D$2:$D$86,MATCH(D676,Map!$A$2:$A$86,0),0)="","N/A",E676*INDEX(Map!$D$2:$D$86,MATCH(D676,Map!$A$2:$A$86,0),0))</f>
        <v>N/A</v>
      </c>
      <c r="AA676" t="str">
        <f>INDEX(Map!$E$2:$E$86,MATCH(D676,Map!$A$2:$A$86,0),0)</f>
        <v>Coal</v>
      </c>
    </row>
    <row r="677" spans="1:27" x14ac:dyDescent="0.25">
      <c r="A677" s="1" t="s">
        <v>21</v>
      </c>
      <c r="B677" s="1" t="s">
        <v>115</v>
      </c>
      <c r="C677" s="1">
        <v>4</v>
      </c>
      <c r="D677" s="1" t="s">
        <v>26</v>
      </c>
      <c r="E677" s="1">
        <v>263.3</v>
      </c>
      <c r="F677" s="1">
        <v>0</v>
      </c>
      <c r="G677" s="1">
        <v>77</v>
      </c>
      <c r="H677" s="1">
        <v>1</v>
      </c>
      <c r="I677" s="1">
        <v>2764.8</v>
      </c>
      <c r="J677" s="1">
        <v>10502</v>
      </c>
      <c r="K677" s="1">
        <v>669</v>
      </c>
      <c r="L677" s="1">
        <v>205.6</v>
      </c>
      <c r="M677" s="1">
        <v>5684</v>
      </c>
      <c r="N677" s="1">
        <v>1</v>
      </c>
      <c r="O677" s="1">
        <v>12</v>
      </c>
      <c r="P677" s="1">
        <v>0</v>
      </c>
      <c r="Q677" s="1">
        <v>581</v>
      </c>
      <c r="R677" s="1">
        <v>23.8</v>
      </c>
      <c r="S677" s="1">
        <v>23.84</v>
      </c>
      <c r="T677" s="1">
        <v>6277</v>
      </c>
      <c r="U677" s="3" t="str">
        <f t="shared" si="10"/>
        <v>2017Plan</v>
      </c>
      <c r="V677" s="2">
        <f>DATE(A677,INDEX(Map!$H$1:$H$12,MATCH(B677,Map!$G$1:$G$12,0),0),1)</f>
        <v>42614</v>
      </c>
      <c r="W677" t="str">
        <f>IF(AND(V677&gt;=Map!$K$2,V677&lt;=Map!$L$2),"Base",IF(AND(V677&gt;=Map!$K$3,V677&lt;=Map!$L$3),"Fcst","N/A"))</f>
        <v>Base</v>
      </c>
      <c r="X677" t="str">
        <f>INDEX(Map!$B$2:$B$86,MATCH(D677,Map!$A$2:$A$86,0),0)</f>
        <v>Ghent 1</v>
      </c>
      <c r="Y677" s="7">
        <f>IF(INDEX(Map!$C$2:$C$86,MATCH(D677,Map!$A$2:$A$86,0),0)="","N/A",E677*INDEX(Map!$C$2:$C$86,MATCH(D677,Map!$A$2:$A$86,0),0))</f>
        <v>263.3</v>
      </c>
      <c r="Z677" s="7" t="str">
        <f>IF(INDEX(Map!$D$2:$D$86,MATCH(D677,Map!$A$2:$A$86,0),0)="","N/A",E677*INDEX(Map!$D$2:$D$86,MATCH(D677,Map!$A$2:$A$86,0),0))</f>
        <v>N/A</v>
      </c>
      <c r="AA677" t="str">
        <f>INDEX(Map!$E$2:$E$86,MATCH(D677,Map!$A$2:$A$86,0),0)</f>
        <v>Coal</v>
      </c>
    </row>
    <row r="678" spans="1:27" x14ac:dyDescent="0.25">
      <c r="A678" s="1" t="s">
        <v>21</v>
      </c>
      <c r="B678" s="1" t="s">
        <v>115</v>
      </c>
      <c r="C678" s="1">
        <v>5</v>
      </c>
      <c r="D678" s="1" t="s">
        <v>27</v>
      </c>
      <c r="E678" s="1">
        <v>237.9</v>
      </c>
      <c r="F678" s="1">
        <v>0</v>
      </c>
      <c r="G678" s="1">
        <v>68.3</v>
      </c>
      <c r="H678" s="1">
        <v>2</v>
      </c>
      <c r="I678" s="1">
        <v>2485</v>
      </c>
      <c r="J678" s="1">
        <v>10448</v>
      </c>
      <c r="K678" s="1">
        <v>676</v>
      </c>
      <c r="L678" s="1">
        <v>205.6</v>
      </c>
      <c r="M678" s="1">
        <v>5109</v>
      </c>
      <c r="N678" s="1">
        <v>2</v>
      </c>
      <c r="O678" s="1">
        <v>21</v>
      </c>
      <c r="P678" s="1">
        <v>0</v>
      </c>
      <c r="Q678" s="1">
        <v>454</v>
      </c>
      <c r="R678" s="1">
        <v>23.39</v>
      </c>
      <c r="S678" s="1">
        <v>23.48</v>
      </c>
      <c r="T678" s="1">
        <v>5584</v>
      </c>
      <c r="U678" s="3" t="str">
        <f t="shared" si="10"/>
        <v>2017Plan</v>
      </c>
      <c r="V678" s="2">
        <f>DATE(A678,INDEX(Map!$H$1:$H$12,MATCH(B678,Map!$G$1:$G$12,0),0),1)</f>
        <v>42614</v>
      </c>
      <c r="W678" t="str">
        <f>IF(AND(V678&gt;=Map!$K$2,V678&lt;=Map!$L$2),"Base",IF(AND(V678&gt;=Map!$K$3,V678&lt;=Map!$L$3),"Fcst","N/A"))</f>
        <v>Base</v>
      </c>
      <c r="X678" t="str">
        <f>INDEX(Map!$B$2:$B$86,MATCH(D678,Map!$A$2:$A$86,0),0)</f>
        <v>Ghent 2</v>
      </c>
      <c r="Y678" s="7">
        <f>IF(INDEX(Map!$C$2:$C$86,MATCH(D678,Map!$A$2:$A$86,0),0)="","N/A",E678*INDEX(Map!$C$2:$C$86,MATCH(D678,Map!$A$2:$A$86,0),0))</f>
        <v>237.9</v>
      </c>
      <c r="Z678" s="7" t="str">
        <f>IF(INDEX(Map!$D$2:$D$86,MATCH(D678,Map!$A$2:$A$86,0),0)="","N/A",E678*INDEX(Map!$D$2:$D$86,MATCH(D678,Map!$A$2:$A$86,0),0))</f>
        <v>N/A</v>
      </c>
      <c r="AA678" t="str">
        <f>INDEX(Map!$E$2:$E$86,MATCH(D678,Map!$A$2:$A$86,0),0)</f>
        <v>Coal</v>
      </c>
    </row>
    <row r="679" spans="1:27" x14ac:dyDescent="0.25">
      <c r="A679" s="1" t="s">
        <v>21</v>
      </c>
      <c r="B679" s="1" t="s">
        <v>115</v>
      </c>
      <c r="C679" s="1">
        <v>6</v>
      </c>
      <c r="D679" s="1" t="s">
        <v>28</v>
      </c>
      <c r="E679" s="1">
        <v>252.9</v>
      </c>
      <c r="F679" s="1">
        <v>0</v>
      </c>
      <c r="G679" s="1">
        <v>72.900000000000006</v>
      </c>
      <c r="H679" s="1">
        <v>2</v>
      </c>
      <c r="I679" s="1">
        <v>2822.9</v>
      </c>
      <c r="J679" s="1">
        <v>11164</v>
      </c>
      <c r="K679" s="1">
        <v>659</v>
      </c>
      <c r="L679" s="1">
        <v>205.6</v>
      </c>
      <c r="M679" s="1">
        <v>5803</v>
      </c>
      <c r="N679" s="1">
        <v>3</v>
      </c>
      <c r="O679" s="1">
        <v>35</v>
      </c>
      <c r="P679" s="1">
        <v>0</v>
      </c>
      <c r="Q679" s="1">
        <v>546</v>
      </c>
      <c r="R679" s="1">
        <v>25.11</v>
      </c>
      <c r="S679" s="1">
        <v>25.25</v>
      </c>
      <c r="T679" s="1">
        <v>6384</v>
      </c>
      <c r="U679" s="3" t="str">
        <f t="shared" si="10"/>
        <v>2017Plan</v>
      </c>
      <c r="V679" s="2">
        <f>DATE(A679,INDEX(Map!$H$1:$H$12,MATCH(B679,Map!$G$1:$G$12,0),0),1)</f>
        <v>42614</v>
      </c>
      <c r="W679" t="str">
        <f>IF(AND(V679&gt;=Map!$K$2,V679&lt;=Map!$L$2),"Base",IF(AND(V679&gt;=Map!$K$3,V679&lt;=Map!$L$3),"Fcst","N/A"))</f>
        <v>Base</v>
      </c>
      <c r="X679" t="str">
        <f>INDEX(Map!$B$2:$B$86,MATCH(D679,Map!$A$2:$A$86,0),0)</f>
        <v>Ghent 3</v>
      </c>
      <c r="Y679" s="7">
        <f>IF(INDEX(Map!$C$2:$C$86,MATCH(D679,Map!$A$2:$A$86,0),0)="","N/A",E679*INDEX(Map!$C$2:$C$86,MATCH(D679,Map!$A$2:$A$86,0),0))</f>
        <v>252.9</v>
      </c>
      <c r="Z679" s="7" t="str">
        <f>IF(INDEX(Map!$D$2:$D$86,MATCH(D679,Map!$A$2:$A$86,0),0)="","N/A",E679*INDEX(Map!$D$2:$D$86,MATCH(D679,Map!$A$2:$A$86,0),0))</f>
        <v>N/A</v>
      </c>
      <c r="AA679" t="str">
        <f>INDEX(Map!$E$2:$E$86,MATCH(D679,Map!$A$2:$A$86,0),0)</f>
        <v>Coal</v>
      </c>
    </row>
    <row r="680" spans="1:27" x14ac:dyDescent="0.25">
      <c r="A680" s="1" t="s">
        <v>21</v>
      </c>
      <c r="B680" s="1" t="s">
        <v>115</v>
      </c>
      <c r="C680" s="1">
        <v>7</v>
      </c>
      <c r="D680" s="1" t="s">
        <v>29</v>
      </c>
      <c r="E680" s="1">
        <v>241</v>
      </c>
      <c r="F680" s="1">
        <v>0</v>
      </c>
      <c r="G680" s="1">
        <v>70.3</v>
      </c>
      <c r="H680" s="1">
        <v>2</v>
      </c>
      <c r="I680" s="1">
        <v>2655.7</v>
      </c>
      <c r="J680" s="1">
        <v>11019</v>
      </c>
      <c r="K680" s="1">
        <v>628</v>
      </c>
      <c r="L680" s="1">
        <v>205.6</v>
      </c>
      <c r="M680" s="1">
        <v>5460</v>
      </c>
      <c r="N680" s="1">
        <v>4</v>
      </c>
      <c r="O680" s="1">
        <v>41</v>
      </c>
      <c r="P680" s="1">
        <v>0</v>
      </c>
      <c r="Q680" s="1">
        <v>575</v>
      </c>
      <c r="R680" s="1">
        <v>25.04</v>
      </c>
      <c r="S680" s="1">
        <v>25.21</v>
      </c>
      <c r="T680" s="1">
        <v>6076</v>
      </c>
      <c r="U680" s="3" t="str">
        <f t="shared" si="10"/>
        <v>2017Plan</v>
      </c>
      <c r="V680" s="2">
        <f>DATE(A680,INDEX(Map!$H$1:$H$12,MATCH(B680,Map!$G$1:$G$12,0),0),1)</f>
        <v>42614</v>
      </c>
      <c r="W680" t="str">
        <f>IF(AND(V680&gt;=Map!$K$2,V680&lt;=Map!$L$2),"Base",IF(AND(V680&gt;=Map!$K$3,V680&lt;=Map!$L$3),"Fcst","N/A"))</f>
        <v>Base</v>
      </c>
      <c r="X680" t="str">
        <f>INDEX(Map!$B$2:$B$86,MATCH(D680,Map!$A$2:$A$86,0),0)</f>
        <v>Ghent 4</v>
      </c>
      <c r="Y680" s="7">
        <f>IF(INDEX(Map!$C$2:$C$86,MATCH(D680,Map!$A$2:$A$86,0),0)="","N/A",E680*INDEX(Map!$C$2:$C$86,MATCH(D680,Map!$A$2:$A$86,0),0))</f>
        <v>241</v>
      </c>
      <c r="Z680" s="7" t="str">
        <f>IF(INDEX(Map!$D$2:$D$86,MATCH(D680,Map!$A$2:$A$86,0),0)="","N/A",E680*INDEX(Map!$D$2:$D$86,MATCH(D680,Map!$A$2:$A$86,0),0))</f>
        <v>N/A</v>
      </c>
      <c r="AA680" t="str">
        <f>INDEX(Map!$E$2:$E$86,MATCH(D680,Map!$A$2:$A$86,0),0)</f>
        <v>Coal</v>
      </c>
    </row>
    <row r="681" spans="1:27" x14ac:dyDescent="0.25">
      <c r="A681" s="1" t="s">
        <v>21</v>
      </c>
      <c r="B681" s="1" t="s">
        <v>115</v>
      </c>
      <c r="C681" s="1">
        <v>8</v>
      </c>
      <c r="D681" s="1" t="s">
        <v>30</v>
      </c>
      <c r="E681" s="1">
        <v>112.7</v>
      </c>
      <c r="F681" s="1">
        <v>0</v>
      </c>
      <c r="G681" s="1">
        <v>52.2</v>
      </c>
      <c r="H681" s="1">
        <v>3</v>
      </c>
      <c r="I681" s="1">
        <v>1190.3</v>
      </c>
      <c r="J681" s="1">
        <v>10558</v>
      </c>
      <c r="K681" s="1">
        <v>606</v>
      </c>
      <c r="L681" s="1">
        <v>216</v>
      </c>
      <c r="M681" s="1">
        <v>2571</v>
      </c>
      <c r="N681" s="1">
        <v>6</v>
      </c>
      <c r="O681" s="1">
        <v>22</v>
      </c>
      <c r="P681" s="1">
        <v>0</v>
      </c>
      <c r="Q681" s="1">
        <v>160</v>
      </c>
      <c r="R681" s="1">
        <v>24.22</v>
      </c>
      <c r="S681" s="1">
        <v>24.42</v>
      </c>
      <c r="T681" s="1">
        <v>2753</v>
      </c>
      <c r="U681" s="3" t="str">
        <f t="shared" si="10"/>
        <v>2017Plan</v>
      </c>
      <c r="V681" s="2">
        <f>DATE(A681,INDEX(Map!$H$1:$H$12,MATCH(B681,Map!$G$1:$G$12,0),0),1)</f>
        <v>42614</v>
      </c>
      <c r="W681" t="str">
        <f>IF(AND(V681&gt;=Map!$K$2,V681&lt;=Map!$L$2),"Base",IF(AND(V681&gt;=Map!$K$3,V681&lt;=Map!$L$3),"Fcst","N/A"))</f>
        <v>Base</v>
      </c>
      <c r="X681" t="str">
        <f>INDEX(Map!$B$2:$B$86,MATCH(D681,Map!$A$2:$A$86,0),0)</f>
        <v>Mill Creek 1</v>
      </c>
      <c r="Y681" s="7" t="str">
        <f>IF(INDEX(Map!$C$2:$C$86,MATCH(D681,Map!$A$2:$A$86,0),0)="","N/A",E681*INDEX(Map!$C$2:$C$86,MATCH(D681,Map!$A$2:$A$86,0),0))</f>
        <v>N/A</v>
      </c>
      <c r="Z681" s="7">
        <f>IF(INDEX(Map!$D$2:$D$86,MATCH(D681,Map!$A$2:$A$86,0),0)="","N/A",E681*INDEX(Map!$D$2:$D$86,MATCH(D681,Map!$A$2:$A$86,0),0))</f>
        <v>112.7</v>
      </c>
      <c r="AA681" t="str">
        <f>INDEX(Map!$E$2:$E$86,MATCH(D681,Map!$A$2:$A$86,0),0)</f>
        <v>Coal</v>
      </c>
    </row>
    <row r="682" spans="1:27" x14ac:dyDescent="0.25">
      <c r="A682" s="1" t="s">
        <v>21</v>
      </c>
      <c r="B682" s="1" t="s">
        <v>115</v>
      </c>
      <c r="C682" s="1">
        <v>9</v>
      </c>
      <c r="D682" s="1" t="s">
        <v>31</v>
      </c>
      <c r="E682" s="1">
        <v>130.1</v>
      </c>
      <c r="F682" s="1">
        <v>0</v>
      </c>
      <c r="G682" s="1">
        <v>61.1</v>
      </c>
      <c r="H682" s="1">
        <v>1</v>
      </c>
      <c r="I682" s="1">
        <v>1409.9</v>
      </c>
      <c r="J682" s="1">
        <v>10833</v>
      </c>
      <c r="K682" s="1">
        <v>673</v>
      </c>
      <c r="L682" s="1">
        <v>216</v>
      </c>
      <c r="M682" s="1">
        <v>3046</v>
      </c>
      <c r="N682" s="1">
        <v>2</v>
      </c>
      <c r="O682" s="1">
        <v>7</v>
      </c>
      <c r="P682" s="1">
        <v>0</v>
      </c>
      <c r="Q682" s="1">
        <v>187</v>
      </c>
      <c r="R682" s="1">
        <v>24.84</v>
      </c>
      <c r="S682" s="1">
        <v>24.89</v>
      </c>
      <c r="T682" s="1">
        <v>3240</v>
      </c>
      <c r="U682" s="3" t="str">
        <f t="shared" si="10"/>
        <v>2017Plan</v>
      </c>
      <c r="V682" s="2">
        <f>DATE(A682,INDEX(Map!$H$1:$H$12,MATCH(B682,Map!$G$1:$G$12,0),0),1)</f>
        <v>42614</v>
      </c>
      <c r="W682" t="str">
        <f>IF(AND(V682&gt;=Map!$K$2,V682&lt;=Map!$L$2),"Base",IF(AND(V682&gt;=Map!$K$3,V682&lt;=Map!$L$3),"Fcst","N/A"))</f>
        <v>Base</v>
      </c>
      <c r="X682" t="str">
        <f>INDEX(Map!$B$2:$B$86,MATCH(D682,Map!$A$2:$A$86,0),0)</f>
        <v>Mill Creek 2</v>
      </c>
      <c r="Y682" s="7" t="str">
        <f>IF(INDEX(Map!$C$2:$C$86,MATCH(D682,Map!$A$2:$A$86,0),0)="","N/A",E682*INDEX(Map!$C$2:$C$86,MATCH(D682,Map!$A$2:$A$86,0),0))</f>
        <v>N/A</v>
      </c>
      <c r="Z682" s="7">
        <f>IF(INDEX(Map!$D$2:$D$86,MATCH(D682,Map!$A$2:$A$86,0),0)="","N/A",E682*INDEX(Map!$D$2:$D$86,MATCH(D682,Map!$A$2:$A$86,0),0))</f>
        <v>130.1</v>
      </c>
      <c r="AA682" t="str">
        <f>INDEX(Map!$E$2:$E$86,MATCH(D682,Map!$A$2:$A$86,0),0)</f>
        <v>Coal</v>
      </c>
    </row>
    <row r="683" spans="1:27" x14ac:dyDescent="0.25">
      <c r="A683" s="1" t="s">
        <v>21</v>
      </c>
      <c r="B683" s="1" t="s">
        <v>115</v>
      </c>
      <c r="C683" s="1">
        <v>10</v>
      </c>
      <c r="D683" s="1" t="s">
        <v>32</v>
      </c>
      <c r="E683" s="1">
        <v>139.30000000000001</v>
      </c>
      <c r="F683" s="1">
        <v>0</v>
      </c>
      <c r="G683" s="1">
        <v>50</v>
      </c>
      <c r="H683" s="1">
        <v>4</v>
      </c>
      <c r="I683" s="1">
        <v>1498.3</v>
      </c>
      <c r="J683" s="1">
        <v>10753</v>
      </c>
      <c r="K683" s="1">
        <v>552</v>
      </c>
      <c r="L683" s="1">
        <v>216</v>
      </c>
      <c r="M683" s="1">
        <v>3236</v>
      </c>
      <c r="N683" s="1">
        <v>24</v>
      </c>
      <c r="O683" s="1">
        <v>83</v>
      </c>
      <c r="P683" s="1">
        <v>0</v>
      </c>
      <c r="Q683" s="1">
        <v>286</v>
      </c>
      <c r="R683" s="1">
        <v>25.28</v>
      </c>
      <c r="S683" s="1">
        <v>25.87</v>
      </c>
      <c r="T683" s="1">
        <v>3605</v>
      </c>
      <c r="U683" s="3" t="str">
        <f t="shared" si="10"/>
        <v>2017Plan</v>
      </c>
      <c r="V683" s="2">
        <f>DATE(A683,INDEX(Map!$H$1:$H$12,MATCH(B683,Map!$G$1:$G$12,0),0),1)</f>
        <v>42614</v>
      </c>
      <c r="W683" t="str">
        <f>IF(AND(V683&gt;=Map!$K$2,V683&lt;=Map!$L$2),"Base",IF(AND(V683&gt;=Map!$K$3,V683&lt;=Map!$L$3),"Fcst","N/A"))</f>
        <v>Base</v>
      </c>
      <c r="X683" t="str">
        <f>INDEX(Map!$B$2:$B$86,MATCH(D683,Map!$A$2:$A$86,0),0)</f>
        <v>Mill Creek 3</v>
      </c>
      <c r="Y683" s="7" t="str">
        <f>IF(INDEX(Map!$C$2:$C$86,MATCH(D683,Map!$A$2:$A$86,0),0)="","N/A",E683*INDEX(Map!$C$2:$C$86,MATCH(D683,Map!$A$2:$A$86,0),0))</f>
        <v>N/A</v>
      </c>
      <c r="Z683" s="7">
        <f>IF(INDEX(Map!$D$2:$D$86,MATCH(D683,Map!$A$2:$A$86,0),0)="","N/A",E683*INDEX(Map!$D$2:$D$86,MATCH(D683,Map!$A$2:$A$86,0),0))</f>
        <v>139.30000000000001</v>
      </c>
      <c r="AA683" t="str">
        <f>INDEX(Map!$E$2:$E$86,MATCH(D683,Map!$A$2:$A$86,0),0)</f>
        <v>Coal</v>
      </c>
    </row>
    <row r="684" spans="1:27" x14ac:dyDescent="0.25">
      <c r="A684" s="1" t="s">
        <v>21</v>
      </c>
      <c r="B684" s="1" t="s">
        <v>115</v>
      </c>
      <c r="C684" s="1">
        <v>11</v>
      </c>
      <c r="D684" s="1" t="s">
        <v>33</v>
      </c>
      <c r="E684" s="1">
        <v>224.1</v>
      </c>
      <c r="F684" s="1">
        <v>0</v>
      </c>
      <c r="G684" s="1">
        <v>64.599999999999994</v>
      </c>
      <c r="H684" s="1">
        <v>2</v>
      </c>
      <c r="I684" s="1">
        <v>2345.6999999999998</v>
      </c>
      <c r="J684" s="1">
        <v>10468</v>
      </c>
      <c r="K684" s="1">
        <v>654</v>
      </c>
      <c r="L684" s="1">
        <v>216</v>
      </c>
      <c r="M684" s="1">
        <v>5067</v>
      </c>
      <c r="N684" s="1">
        <v>19</v>
      </c>
      <c r="O684" s="1">
        <v>65</v>
      </c>
      <c r="P684" s="1">
        <v>0</v>
      </c>
      <c r="Q684" s="1">
        <v>406</v>
      </c>
      <c r="R684" s="1">
        <v>24.42</v>
      </c>
      <c r="S684" s="1">
        <v>24.72</v>
      </c>
      <c r="T684" s="1">
        <v>5538</v>
      </c>
      <c r="U684" s="3" t="str">
        <f t="shared" si="10"/>
        <v>2017Plan</v>
      </c>
      <c r="V684" s="2">
        <f>DATE(A684,INDEX(Map!$H$1:$H$12,MATCH(B684,Map!$G$1:$G$12,0),0),1)</f>
        <v>42614</v>
      </c>
      <c r="W684" t="str">
        <f>IF(AND(V684&gt;=Map!$K$2,V684&lt;=Map!$L$2),"Base",IF(AND(V684&gt;=Map!$K$3,V684&lt;=Map!$L$3),"Fcst","N/A"))</f>
        <v>Base</v>
      </c>
      <c r="X684" t="str">
        <f>INDEX(Map!$B$2:$B$86,MATCH(D684,Map!$A$2:$A$86,0),0)</f>
        <v>Mill Creek 4</v>
      </c>
      <c r="Y684" s="7" t="str">
        <f>IF(INDEX(Map!$C$2:$C$86,MATCH(D684,Map!$A$2:$A$86,0),0)="","N/A",E684*INDEX(Map!$C$2:$C$86,MATCH(D684,Map!$A$2:$A$86,0),0))</f>
        <v>N/A</v>
      </c>
      <c r="Z684" s="7">
        <f>IF(INDEX(Map!$D$2:$D$86,MATCH(D684,Map!$A$2:$A$86,0),0)="","N/A",E684*INDEX(Map!$D$2:$D$86,MATCH(D684,Map!$A$2:$A$86,0),0))</f>
        <v>224.1</v>
      </c>
      <c r="AA684" t="str">
        <f>INDEX(Map!$E$2:$E$86,MATCH(D684,Map!$A$2:$A$86,0),0)</f>
        <v>Coal</v>
      </c>
    </row>
    <row r="685" spans="1:27" x14ac:dyDescent="0.25">
      <c r="A685" s="1" t="s">
        <v>21</v>
      </c>
      <c r="B685" s="1" t="s">
        <v>115</v>
      </c>
      <c r="C685" s="1">
        <v>12</v>
      </c>
      <c r="D685" s="1" t="s">
        <v>34</v>
      </c>
      <c r="E685" s="1">
        <v>200.9</v>
      </c>
      <c r="F685" s="1">
        <v>0</v>
      </c>
      <c r="G685" s="1">
        <v>75.400000000000006</v>
      </c>
      <c r="H685" s="1">
        <v>2</v>
      </c>
      <c r="I685" s="1">
        <v>2138.3000000000002</v>
      </c>
      <c r="J685" s="1">
        <v>10645</v>
      </c>
      <c r="K685" s="1">
        <v>649</v>
      </c>
      <c r="L685" s="1">
        <v>212.3</v>
      </c>
      <c r="M685" s="1">
        <v>4540</v>
      </c>
      <c r="N685" s="1">
        <v>7</v>
      </c>
      <c r="O685" s="1">
        <v>75</v>
      </c>
      <c r="P685" s="1">
        <v>0</v>
      </c>
      <c r="Q685" s="1">
        <v>388</v>
      </c>
      <c r="R685" s="1">
        <v>24.53</v>
      </c>
      <c r="S685" s="1">
        <v>24.91</v>
      </c>
      <c r="T685" s="1">
        <v>5003</v>
      </c>
      <c r="U685" s="3" t="str">
        <f t="shared" si="10"/>
        <v>2017Plan</v>
      </c>
      <c r="V685" s="2">
        <f>DATE(A685,INDEX(Map!$H$1:$H$12,MATCH(B685,Map!$G$1:$G$12,0),0),1)</f>
        <v>42614</v>
      </c>
      <c r="W685" t="str">
        <f>IF(AND(V685&gt;=Map!$K$2,V685&lt;=Map!$L$2),"Base",IF(AND(V685&gt;=Map!$K$3,V685&lt;=Map!$L$3),"Fcst","N/A"))</f>
        <v>Base</v>
      </c>
      <c r="X685" t="str">
        <f>INDEX(Map!$B$2:$B$86,MATCH(D685,Map!$A$2:$A$86,0),0)</f>
        <v>Trimble County 1</v>
      </c>
      <c r="Y685" s="7" t="str">
        <f>IF(INDEX(Map!$C$2:$C$86,MATCH(D685,Map!$A$2:$A$86,0),0)="","N/A",E685*INDEX(Map!$C$2:$C$86,MATCH(D685,Map!$A$2:$A$86,0),0))</f>
        <v>N/A</v>
      </c>
      <c r="Z685" s="7">
        <f>IF(INDEX(Map!$D$2:$D$86,MATCH(D685,Map!$A$2:$A$86,0),0)="","N/A",E685*INDEX(Map!$D$2:$D$86,MATCH(D685,Map!$A$2:$A$86,0),0))</f>
        <v>200.9</v>
      </c>
      <c r="AA685" t="str">
        <f>INDEX(Map!$E$2:$E$86,MATCH(D685,Map!$A$2:$A$86,0),0)</f>
        <v>Coal</v>
      </c>
    </row>
    <row r="686" spans="1:27" x14ac:dyDescent="0.25">
      <c r="A686" s="1" t="s">
        <v>21</v>
      </c>
      <c r="B686" s="1" t="s">
        <v>115</v>
      </c>
      <c r="C686" s="1">
        <v>13</v>
      </c>
      <c r="D686" s="1" t="s">
        <v>35</v>
      </c>
      <c r="E686" s="1">
        <v>317</v>
      </c>
      <c r="F686" s="1">
        <v>0</v>
      </c>
      <c r="G686" s="1">
        <v>78.599999999999994</v>
      </c>
      <c r="H686" s="1">
        <v>1</v>
      </c>
      <c r="I686" s="1">
        <v>2919.9</v>
      </c>
      <c r="J686" s="1">
        <v>9211</v>
      </c>
      <c r="K686" s="1">
        <v>647</v>
      </c>
      <c r="L686" s="1">
        <v>214.5</v>
      </c>
      <c r="M686" s="1">
        <v>6265</v>
      </c>
      <c r="N686" s="1">
        <v>14</v>
      </c>
      <c r="O686" s="1">
        <v>157</v>
      </c>
      <c r="P686" s="1">
        <v>0</v>
      </c>
      <c r="Q686" s="1">
        <v>541</v>
      </c>
      <c r="R686" s="1">
        <v>21.47</v>
      </c>
      <c r="S686" s="1">
        <v>21.96</v>
      </c>
      <c r="T686" s="1">
        <v>6962</v>
      </c>
      <c r="U686" s="3" t="str">
        <f t="shared" si="10"/>
        <v>2017Plan</v>
      </c>
      <c r="V686" s="2">
        <f>DATE(A686,INDEX(Map!$H$1:$H$12,MATCH(B686,Map!$G$1:$G$12,0),0),1)</f>
        <v>42614</v>
      </c>
      <c r="W686" t="str">
        <f>IF(AND(V686&gt;=Map!$K$2,V686&lt;=Map!$L$2),"Base",IF(AND(V686&gt;=Map!$K$3,V686&lt;=Map!$L$3),"Fcst","N/A"))</f>
        <v>Base</v>
      </c>
      <c r="X686" t="str">
        <f>INDEX(Map!$B$2:$B$86,MATCH(D686,Map!$A$2:$A$86,0),0)</f>
        <v>Trimble County 2</v>
      </c>
      <c r="Y686" s="7">
        <f>IF(INDEX(Map!$C$2:$C$86,MATCH(D686,Map!$A$2:$A$86,0),0)="","N/A",E686*INDEX(Map!$C$2:$C$86,MATCH(D686,Map!$A$2:$A$86,0),0))</f>
        <v>256.77000000000004</v>
      </c>
      <c r="Z686" s="7">
        <f>IF(INDEX(Map!$D$2:$D$86,MATCH(D686,Map!$A$2:$A$86,0),0)="","N/A",E686*INDEX(Map!$D$2:$D$86,MATCH(D686,Map!$A$2:$A$86,0),0))</f>
        <v>60.230000000000004</v>
      </c>
      <c r="AA686" t="str">
        <f>INDEX(Map!$E$2:$E$86,MATCH(D686,Map!$A$2:$A$86,0),0)</f>
        <v>Coal</v>
      </c>
    </row>
    <row r="687" spans="1:27" x14ac:dyDescent="0.25">
      <c r="A687" s="1" t="s">
        <v>21</v>
      </c>
      <c r="B687" s="1" t="s">
        <v>115</v>
      </c>
      <c r="C687" s="1">
        <v>14</v>
      </c>
      <c r="D687" s="1" t="s">
        <v>36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3" t="str">
        <f t="shared" si="10"/>
        <v>2017Plan</v>
      </c>
      <c r="V687" s="2">
        <f>DATE(A687,INDEX(Map!$H$1:$H$12,MATCH(B687,Map!$G$1:$G$12,0),0),1)</f>
        <v>42614</v>
      </c>
      <c r="W687" t="str">
        <f>IF(AND(V687&gt;=Map!$K$2,V687&lt;=Map!$L$2),"Base",IF(AND(V687&gt;=Map!$K$3,V687&lt;=Map!$L$3),"Fcst","N/A"))</f>
        <v>Base</v>
      </c>
      <c r="X687" t="str">
        <f>INDEX(Map!$B$2:$B$86,MATCH(D687,Map!$A$2:$A$86,0),0)</f>
        <v>Cane Run 7</v>
      </c>
      <c r="Y687" s="7">
        <f>IF(INDEX(Map!$C$2:$C$86,MATCH(D687,Map!$A$2:$A$86,0),0)="","N/A",E687*INDEX(Map!$C$2:$C$86,MATCH(D687,Map!$A$2:$A$86,0),0))</f>
        <v>0</v>
      </c>
      <c r="Z687" s="7">
        <f>IF(INDEX(Map!$D$2:$D$86,MATCH(D687,Map!$A$2:$A$86,0),0)="","N/A",E687*INDEX(Map!$D$2:$D$86,MATCH(D687,Map!$A$2:$A$86,0),0))</f>
        <v>0</v>
      </c>
      <c r="AA687" t="str">
        <f>INDEX(Map!$E$2:$E$86,MATCH(D687,Map!$A$2:$A$86,0),0)</f>
        <v>NGCC</v>
      </c>
    </row>
    <row r="688" spans="1:27" x14ac:dyDescent="0.25">
      <c r="A688" s="1" t="s">
        <v>21</v>
      </c>
      <c r="B688" s="1" t="s">
        <v>115</v>
      </c>
      <c r="C688" s="1">
        <v>15</v>
      </c>
      <c r="D688" s="1" t="s">
        <v>37</v>
      </c>
      <c r="E688" s="1">
        <v>426.2</v>
      </c>
      <c r="F688" s="1">
        <v>0</v>
      </c>
      <c r="G688" s="1">
        <v>85.7</v>
      </c>
      <c r="H688" s="1">
        <v>3</v>
      </c>
      <c r="I688" s="1">
        <v>2906.9</v>
      </c>
      <c r="J688" s="1">
        <v>6821</v>
      </c>
      <c r="K688" s="1">
        <v>656</v>
      </c>
      <c r="L688" s="1">
        <v>277.60000000000002</v>
      </c>
      <c r="M688" s="1">
        <v>8069</v>
      </c>
      <c r="N688" s="1">
        <v>8</v>
      </c>
      <c r="O688" s="1">
        <v>23</v>
      </c>
      <c r="P688" s="1">
        <v>0</v>
      </c>
      <c r="Q688" s="1">
        <v>518</v>
      </c>
      <c r="R688" s="1">
        <v>20.149999999999999</v>
      </c>
      <c r="S688" s="1">
        <v>20.2</v>
      </c>
      <c r="T688" s="1">
        <v>8610</v>
      </c>
      <c r="U688" s="3" t="str">
        <f t="shared" si="10"/>
        <v>2017Plan</v>
      </c>
      <c r="V688" s="2">
        <f>DATE(A688,INDEX(Map!$H$1:$H$12,MATCH(B688,Map!$G$1:$G$12,0),0),1)</f>
        <v>42614</v>
      </c>
      <c r="W688" t="str">
        <f>IF(AND(V688&gt;=Map!$K$2,V688&lt;=Map!$L$2),"Base",IF(AND(V688&gt;=Map!$K$3,V688&lt;=Map!$L$3),"Fcst","N/A"))</f>
        <v>Base</v>
      </c>
      <c r="X688" t="str">
        <f>INDEX(Map!$B$2:$B$86,MATCH(D688,Map!$A$2:$A$86,0),0)</f>
        <v>Cane Run 7</v>
      </c>
      <c r="Y688" s="7">
        <f>IF(INDEX(Map!$C$2:$C$86,MATCH(D688,Map!$A$2:$A$86,0),0)="","N/A",E688*INDEX(Map!$C$2:$C$86,MATCH(D688,Map!$A$2:$A$86,0),0))</f>
        <v>332.43599999999998</v>
      </c>
      <c r="Z688" s="7">
        <f>IF(INDEX(Map!$D$2:$D$86,MATCH(D688,Map!$A$2:$A$86,0),0)="","N/A",E688*INDEX(Map!$D$2:$D$86,MATCH(D688,Map!$A$2:$A$86,0),0))</f>
        <v>93.763999999999996</v>
      </c>
      <c r="AA688" t="str">
        <f>INDEX(Map!$E$2:$E$86,MATCH(D688,Map!$A$2:$A$86,0),0)</f>
        <v>NGCC</v>
      </c>
    </row>
    <row r="689" spans="1:27" x14ac:dyDescent="0.25">
      <c r="A689" s="1" t="s">
        <v>21</v>
      </c>
      <c r="B689" s="1" t="s">
        <v>115</v>
      </c>
      <c r="C689" s="1">
        <v>16</v>
      </c>
      <c r="D689" s="1" t="s">
        <v>38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3" t="str">
        <f t="shared" si="10"/>
        <v>2017Plan</v>
      </c>
      <c r="V689" s="2">
        <f>DATE(A689,INDEX(Map!$H$1:$H$12,MATCH(B689,Map!$G$1:$G$12,0),0),1)</f>
        <v>42614</v>
      </c>
      <c r="W689" t="str">
        <f>IF(AND(V689&gt;=Map!$K$2,V689&lt;=Map!$L$2),"Base",IF(AND(V689&gt;=Map!$K$3,V689&lt;=Map!$L$3),"Fcst","N/A"))</f>
        <v>Base</v>
      </c>
      <c r="X689" t="str">
        <f>INDEX(Map!$B$2:$B$86,MATCH(D689,Map!$A$2:$A$86,0),0)</f>
        <v>Brown 5</v>
      </c>
      <c r="Y689" s="7">
        <f>IF(INDEX(Map!$C$2:$C$86,MATCH(D689,Map!$A$2:$A$86,0),0)="","N/A",E689*INDEX(Map!$C$2:$C$86,MATCH(D689,Map!$A$2:$A$86,0),0))</f>
        <v>0</v>
      </c>
      <c r="Z689" s="7">
        <f>IF(INDEX(Map!$D$2:$D$86,MATCH(D689,Map!$A$2:$A$86,0),0)="","N/A",E689*INDEX(Map!$D$2:$D$86,MATCH(D689,Map!$A$2:$A$86,0),0))</f>
        <v>0</v>
      </c>
      <c r="AA689" t="str">
        <f>INDEX(Map!$E$2:$E$86,MATCH(D689,Map!$A$2:$A$86,0),0)</f>
        <v>SCCT</v>
      </c>
    </row>
    <row r="690" spans="1:27" x14ac:dyDescent="0.25">
      <c r="A690" s="1" t="s">
        <v>21</v>
      </c>
      <c r="B690" s="1" t="s">
        <v>115</v>
      </c>
      <c r="C690" s="1">
        <v>17</v>
      </c>
      <c r="D690" s="1" t="s">
        <v>39</v>
      </c>
      <c r="E690" s="1">
        <v>0.1</v>
      </c>
      <c r="F690" s="1">
        <v>0</v>
      </c>
      <c r="G690" s="1">
        <v>0.1</v>
      </c>
      <c r="H690" s="1">
        <v>4</v>
      </c>
      <c r="I690" s="1">
        <v>2</v>
      </c>
      <c r="J690" s="1">
        <v>16510</v>
      </c>
      <c r="K690" s="1">
        <v>4</v>
      </c>
      <c r="L690" s="1">
        <v>279.10000000000002</v>
      </c>
      <c r="M690" s="1">
        <v>6</v>
      </c>
      <c r="N690" s="1">
        <v>0</v>
      </c>
      <c r="O690" s="1">
        <v>0</v>
      </c>
      <c r="P690" s="1">
        <v>0</v>
      </c>
      <c r="Q690" s="1">
        <v>0</v>
      </c>
      <c r="R690" s="1">
        <v>46.08</v>
      </c>
      <c r="S690" s="1">
        <v>46.08</v>
      </c>
      <c r="T690" s="1">
        <v>6</v>
      </c>
      <c r="U690" s="3" t="str">
        <f t="shared" si="10"/>
        <v>2017Plan</v>
      </c>
      <c r="V690" s="2">
        <f>DATE(A690,INDEX(Map!$H$1:$H$12,MATCH(B690,Map!$G$1:$G$12,0),0),1)</f>
        <v>42614</v>
      </c>
      <c r="W690" t="str">
        <f>IF(AND(V690&gt;=Map!$K$2,V690&lt;=Map!$L$2),"Base",IF(AND(V690&gt;=Map!$K$3,V690&lt;=Map!$L$3),"Fcst","N/A"))</f>
        <v>Base</v>
      </c>
      <c r="X690" t="str">
        <f>INDEX(Map!$B$2:$B$86,MATCH(D690,Map!$A$2:$A$86,0),0)</f>
        <v>Brown 5</v>
      </c>
      <c r="Y690" s="7">
        <f>IF(INDEX(Map!$C$2:$C$86,MATCH(D690,Map!$A$2:$A$86,0),0)="","N/A",E690*INDEX(Map!$C$2:$C$86,MATCH(D690,Map!$A$2:$A$86,0),0))</f>
        <v>4.7E-2</v>
      </c>
      <c r="Z690" s="7">
        <f>IF(INDEX(Map!$D$2:$D$86,MATCH(D690,Map!$A$2:$A$86,0),0)="","N/A",E690*INDEX(Map!$D$2:$D$86,MATCH(D690,Map!$A$2:$A$86,0),0))</f>
        <v>5.3000000000000005E-2</v>
      </c>
      <c r="AA690" t="str">
        <f>INDEX(Map!$E$2:$E$86,MATCH(D690,Map!$A$2:$A$86,0),0)</f>
        <v>SCCT</v>
      </c>
    </row>
    <row r="691" spans="1:27" x14ac:dyDescent="0.25">
      <c r="A691" s="1" t="s">
        <v>21</v>
      </c>
      <c r="B691" s="1" t="s">
        <v>115</v>
      </c>
      <c r="C691" s="1">
        <v>18</v>
      </c>
      <c r="D691" s="1" t="s">
        <v>40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3" t="str">
        <f t="shared" si="10"/>
        <v>2017Plan</v>
      </c>
      <c r="V691" s="2">
        <f>DATE(A691,INDEX(Map!$H$1:$H$12,MATCH(B691,Map!$G$1:$G$12,0),0),1)</f>
        <v>42614</v>
      </c>
      <c r="W691" t="str">
        <f>IF(AND(V691&gt;=Map!$K$2,V691&lt;=Map!$L$2),"Base",IF(AND(V691&gt;=Map!$K$3,V691&lt;=Map!$L$3),"Fcst","N/A"))</f>
        <v>Base</v>
      </c>
      <c r="X691" t="str">
        <f>INDEX(Map!$B$2:$B$86,MATCH(D691,Map!$A$2:$A$86,0),0)</f>
        <v>Brown 6</v>
      </c>
      <c r="Y691" s="7">
        <f>IF(INDEX(Map!$C$2:$C$86,MATCH(D691,Map!$A$2:$A$86,0),0)="","N/A",E691*INDEX(Map!$C$2:$C$86,MATCH(D691,Map!$A$2:$A$86,0),0))</f>
        <v>0</v>
      </c>
      <c r="Z691" s="7">
        <f>IF(INDEX(Map!$D$2:$D$86,MATCH(D691,Map!$A$2:$A$86,0),0)="","N/A",E691*INDEX(Map!$D$2:$D$86,MATCH(D691,Map!$A$2:$A$86,0),0))</f>
        <v>0</v>
      </c>
      <c r="AA691" t="str">
        <f>INDEX(Map!$E$2:$E$86,MATCH(D691,Map!$A$2:$A$86,0),0)</f>
        <v>SCCT</v>
      </c>
    </row>
    <row r="692" spans="1:27" x14ac:dyDescent="0.25">
      <c r="A692" s="1" t="s">
        <v>21</v>
      </c>
      <c r="B692" s="1" t="s">
        <v>115</v>
      </c>
      <c r="C692" s="1">
        <v>19</v>
      </c>
      <c r="D692" s="1" t="s">
        <v>41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3" t="str">
        <f t="shared" si="10"/>
        <v>2017Plan</v>
      </c>
      <c r="V692" s="2">
        <f>DATE(A692,INDEX(Map!$H$1:$H$12,MATCH(B692,Map!$G$1:$G$12,0),0),1)</f>
        <v>42614</v>
      </c>
      <c r="W692" t="str">
        <f>IF(AND(V692&gt;=Map!$K$2,V692&lt;=Map!$L$2),"Base",IF(AND(V692&gt;=Map!$K$3,V692&lt;=Map!$L$3),"Fcst","N/A"))</f>
        <v>Base</v>
      </c>
      <c r="X692" t="str">
        <f>INDEX(Map!$B$2:$B$86,MATCH(D692,Map!$A$2:$A$86,0),0)</f>
        <v>Brown 7</v>
      </c>
      <c r="Y692" s="7">
        <f>IF(INDEX(Map!$C$2:$C$86,MATCH(D692,Map!$A$2:$A$86,0),0)="","N/A",E692*INDEX(Map!$C$2:$C$86,MATCH(D692,Map!$A$2:$A$86,0),0))</f>
        <v>0</v>
      </c>
      <c r="Z692" s="7">
        <f>IF(INDEX(Map!$D$2:$D$86,MATCH(D692,Map!$A$2:$A$86,0),0)="","N/A",E692*INDEX(Map!$D$2:$D$86,MATCH(D692,Map!$A$2:$A$86,0),0))</f>
        <v>0</v>
      </c>
      <c r="AA692" t="str">
        <f>INDEX(Map!$E$2:$E$86,MATCH(D692,Map!$A$2:$A$86,0),0)</f>
        <v>SCCT</v>
      </c>
    </row>
    <row r="693" spans="1:27" x14ac:dyDescent="0.25">
      <c r="A693" s="1" t="s">
        <v>21</v>
      </c>
      <c r="B693" s="1" t="s">
        <v>115</v>
      </c>
      <c r="C693" s="1">
        <v>20</v>
      </c>
      <c r="D693" s="1" t="s">
        <v>42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3" t="str">
        <f t="shared" si="10"/>
        <v>2017Plan</v>
      </c>
      <c r="V693" s="2">
        <f>DATE(A693,INDEX(Map!$H$1:$H$12,MATCH(B693,Map!$G$1:$G$12,0),0),1)</f>
        <v>42614</v>
      </c>
      <c r="W693" t="str">
        <f>IF(AND(V693&gt;=Map!$K$2,V693&lt;=Map!$L$2),"Base",IF(AND(V693&gt;=Map!$K$3,V693&lt;=Map!$L$3),"Fcst","N/A"))</f>
        <v>Base</v>
      </c>
      <c r="X693" t="str">
        <f>INDEX(Map!$B$2:$B$86,MATCH(D693,Map!$A$2:$A$86,0),0)</f>
        <v>Brown 8</v>
      </c>
      <c r="Y693" s="7">
        <f>IF(INDEX(Map!$C$2:$C$86,MATCH(D693,Map!$A$2:$A$86,0),0)="","N/A",E693*INDEX(Map!$C$2:$C$86,MATCH(D693,Map!$A$2:$A$86,0),0))</f>
        <v>0</v>
      </c>
      <c r="Z693" s="7" t="str">
        <f>IF(INDEX(Map!$D$2:$D$86,MATCH(D693,Map!$A$2:$A$86,0),0)="","N/A",E693*INDEX(Map!$D$2:$D$86,MATCH(D693,Map!$A$2:$A$86,0),0))</f>
        <v>N/A</v>
      </c>
      <c r="AA693" t="str">
        <f>INDEX(Map!$E$2:$E$86,MATCH(D693,Map!$A$2:$A$86,0),0)</f>
        <v>SCCT</v>
      </c>
    </row>
    <row r="694" spans="1:27" x14ac:dyDescent="0.25">
      <c r="A694" s="1" t="s">
        <v>21</v>
      </c>
      <c r="B694" s="1" t="s">
        <v>115</v>
      </c>
      <c r="C694" s="1">
        <v>21</v>
      </c>
      <c r="D694" s="1" t="s">
        <v>43</v>
      </c>
      <c r="E694" s="1">
        <v>0.1</v>
      </c>
      <c r="F694" s="1">
        <v>0</v>
      </c>
      <c r="G694" s="1">
        <v>0.1</v>
      </c>
      <c r="H694" s="1">
        <v>3</v>
      </c>
      <c r="I694" s="1">
        <v>1.9</v>
      </c>
      <c r="J694" s="1">
        <v>16329</v>
      </c>
      <c r="K694" s="1">
        <v>4</v>
      </c>
      <c r="L694" s="1">
        <v>279.10000000000002</v>
      </c>
      <c r="M694" s="1">
        <v>5</v>
      </c>
      <c r="N694" s="1">
        <v>0</v>
      </c>
      <c r="O694" s="1">
        <v>0</v>
      </c>
      <c r="P694" s="1">
        <v>0</v>
      </c>
      <c r="Q694" s="1">
        <v>0</v>
      </c>
      <c r="R694" s="1">
        <v>45.58</v>
      </c>
      <c r="S694" s="1">
        <v>45.58</v>
      </c>
      <c r="T694" s="1">
        <v>5</v>
      </c>
      <c r="U694" s="3" t="str">
        <f t="shared" si="10"/>
        <v>2017Plan</v>
      </c>
      <c r="V694" s="2">
        <f>DATE(A694,INDEX(Map!$H$1:$H$12,MATCH(B694,Map!$G$1:$G$12,0),0),1)</f>
        <v>42614</v>
      </c>
      <c r="W694" t="str">
        <f>IF(AND(V694&gt;=Map!$K$2,V694&lt;=Map!$L$2),"Base",IF(AND(V694&gt;=Map!$K$3,V694&lt;=Map!$L$3),"Fcst","N/A"))</f>
        <v>Base</v>
      </c>
      <c r="X694" t="str">
        <f>INDEX(Map!$B$2:$B$86,MATCH(D694,Map!$A$2:$A$86,0),0)</f>
        <v>Brown 8</v>
      </c>
      <c r="Y694" s="7">
        <f>IF(INDEX(Map!$C$2:$C$86,MATCH(D694,Map!$A$2:$A$86,0),0)="","N/A",E694*INDEX(Map!$C$2:$C$86,MATCH(D694,Map!$A$2:$A$86,0),0))</f>
        <v>0.1</v>
      </c>
      <c r="Z694" s="7" t="str">
        <f>IF(INDEX(Map!$D$2:$D$86,MATCH(D694,Map!$A$2:$A$86,0),0)="","N/A",E694*INDEX(Map!$D$2:$D$86,MATCH(D694,Map!$A$2:$A$86,0),0))</f>
        <v>N/A</v>
      </c>
      <c r="AA694" t="str">
        <f>INDEX(Map!$E$2:$E$86,MATCH(D694,Map!$A$2:$A$86,0),0)</f>
        <v>SCCT</v>
      </c>
    </row>
    <row r="695" spans="1:27" x14ac:dyDescent="0.25">
      <c r="A695" s="1" t="s">
        <v>21</v>
      </c>
      <c r="B695" s="1" t="s">
        <v>115</v>
      </c>
      <c r="C695" s="1">
        <v>22</v>
      </c>
      <c r="D695" s="1" t="s">
        <v>44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3" t="str">
        <f t="shared" si="10"/>
        <v>2017Plan</v>
      </c>
      <c r="V695" s="2">
        <f>DATE(A695,INDEX(Map!$H$1:$H$12,MATCH(B695,Map!$G$1:$G$12,0),0),1)</f>
        <v>42614</v>
      </c>
      <c r="W695" t="str">
        <f>IF(AND(V695&gt;=Map!$K$2,V695&lt;=Map!$L$2),"Base",IF(AND(V695&gt;=Map!$K$3,V695&lt;=Map!$L$3),"Fcst","N/A"))</f>
        <v>Base</v>
      </c>
      <c r="X695" t="str">
        <f>INDEX(Map!$B$2:$B$86,MATCH(D695,Map!$A$2:$A$86,0),0)</f>
        <v>Brown 9</v>
      </c>
      <c r="Y695" s="7">
        <f>IF(INDEX(Map!$C$2:$C$86,MATCH(D695,Map!$A$2:$A$86,0),0)="","N/A",E695*INDEX(Map!$C$2:$C$86,MATCH(D695,Map!$A$2:$A$86,0),0))</f>
        <v>0</v>
      </c>
      <c r="Z695" s="7" t="str">
        <f>IF(INDEX(Map!$D$2:$D$86,MATCH(D695,Map!$A$2:$A$86,0),0)="","N/A",E695*INDEX(Map!$D$2:$D$86,MATCH(D695,Map!$A$2:$A$86,0),0))</f>
        <v>N/A</v>
      </c>
      <c r="AA695" t="str">
        <f>INDEX(Map!$E$2:$E$86,MATCH(D695,Map!$A$2:$A$86,0),0)</f>
        <v>SCCT</v>
      </c>
    </row>
    <row r="696" spans="1:27" x14ac:dyDescent="0.25">
      <c r="A696" s="1" t="s">
        <v>21</v>
      </c>
      <c r="B696" s="1" t="s">
        <v>115</v>
      </c>
      <c r="C696" s="1">
        <v>23</v>
      </c>
      <c r="D696" s="1" t="s">
        <v>45</v>
      </c>
      <c r="E696" s="1">
        <v>0.1</v>
      </c>
      <c r="F696" s="1">
        <v>0</v>
      </c>
      <c r="G696" s="1">
        <v>0.1</v>
      </c>
      <c r="H696" s="1">
        <v>3</v>
      </c>
      <c r="I696" s="1">
        <v>2</v>
      </c>
      <c r="J696" s="1">
        <v>16329</v>
      </c>
      <c r="K696" s="1">
        <v>4</v>
      </c>
      <c r="L696" s="1">
        <v>279.10000000000002</v>
      </c>
      <c r="M696" s="1">
        <v>5</v>
      </c>
      <c r="N696" s="1">
        <v>0</v>
      </c>
      <c r="O696" s="1">
        <v>0</v>
      </c>
      <c r="P696" s="1">
        <v>0</v>
      </c>
      <c r="Q696" s="1">
        <v>0</v>
      </c>
      <c r="R696" s="1">
        <v>45.58</v>
      </c>
      <c r="S696" s="1">
        <v>45.58</v>
      </c>
      <c r="T696" s="1">
        <v>5</v>
      </c>
      <c r="U696" s="3" t="str">
        <f t="shared" si="10"/>
        <v>2017Plan</v>
      </c>
      <c r="V696" s="2">
        <f>DATE(A696,INDEX(Map!$H$1:$H$12,MATCH(B696,Map!$G$1:$G$12,0),0),1)</f>
        <v>42614</v>
      </c>
      <c r="W696" t="str">
        <f>IF(AND(V696&gt;=Map!$K$2,V696&lt;=Map!$L$2),"Base",IF(AND(V696&gt;=Map!$K$3,V696&lt;=Map!$L$3),"Fcst","N/A"))</f>
        <v>Base</v>
      </c>
      <c r="X696" t="str">
        <f>INDEX(Map!$B$2:$B$86,MATCH(D696,Map!$A$2:$A$86,0),0)</f>
        <v>Brown 9</v>
      </c>
      <c r="Y696" s="7">
        <f>IF(INDEX(Map!$C$2:$C$86,MATCH(D696,Map!$A$2:$A$86,0),0)="","N/A",E696*INDEX(Map!$C$2:$C$86,MATCH(D696,Map!$A$2:$A$86,0),0))</f>
        <v>0.1</v>
      </c>
      <c r="Z696" s="7" t="str">
        <f>IF(INDEX(Map!$D$2:$D$86,MATCH(D696,Map!$A$2:$A$86,0),0)="","N/A",E696*INDEX(Map!$D$2:$D$86,MATCH(D696,Map!$A$2:$A$86,0),0))</f>
        <v>N/A</v>
      </c>
      <c r="AA696" t="str">
        <f>INDEX(Map!$E$2:$E$86,MATCH(D696,Map!$A$2:$A$86,0),0)</f>
        <v>SCCT</v>
      </c>
    </row>
    <row r="697" spans="1:27" x14ac:dyDescent="0.25">
      <c r="A697" s="1" t="s">
        <v>21</v>
      </c>
      <c r="B697" s="1" t="s">
        <v>115</v>
      </c>
      <c r="C697" s="1">
        <v>24</v>
      </c>
      <c r="D697" s="1" t="s">
        <v>46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3" t="str">
        <f t="shared" si="10"/>
        <v>2017Plan</v>
      </c>
      <c r="V697" s="2">
        <f>DATE(A697,INDEX(Map!$H$1:$H$12,MATCH(B697,Map!$G$1:$G$12,0),0),1)</f>
        <v>42614</v>
      </c>
      <c r="W697" t="str">
        <f>IF(AND(V697&gt;=Map!$K$2,V697&lt;=Map!$L$2),"Base",IF(AND(V697&gt;=Map!$K$3,V697&lt;=Map!$L$3),"Fcst","N/A"))</f>
        <v>Base</v>
      </c>
      <c r="X697" t="str">
        <f>INDEX(Map!$B$2:$B$86,MATCH(D697,Map!$A$2:$A$86,0),0)</f>
        <v>Brown 10</v>
      </c>
      <c r="Y697" s="7">
        <f>IF(INDEX(Map!$C$2:$C$86,MATCH(D697,Map!$A$2:$A$86,0),0)="","N/A",E697*INDEX(Map!$C$2:$C$86,MATCH(D697,Map!$A$2:$A$86,0),0))</f>
        <v>0</v>
      </c>
      <c r="Z697" s="7" t="str">
        <f>IF(INDEX(Map!$D$2:$D$86,MATCH(D697,Map!$A$2:$A$86,0),0)="","N/A",E697*INDEX(Map!$D$2:$D$86,MATCH(D697,Map!$A$2:$A$86,0),0))</f>
        <v>N/A</v>
      </c>
      <c r="AA697" t="str">
        <f>INDEX(Map!$E$2:$E$86,MATCH(D697,Map!$A$2:$A$86,0),0)</f>
        <v>SCCT</v>
      </c>
    </row>
    <row r="698" spans="1:27" x14ac:dyDescent="0.25">
      <c r="A698" s="1" t="s">
        <v>21</v>
      </c>
      <c r="B698" s="1" t="s">
        <v>115</v>
      </c>
      <c r="C698" s="1">
        <v>25</v>
      </c>
      <c r="D698" s="1" t="s">
        <v>47</v>
      </c>
      <c r="E698" s="1">
        <v>0.2</v>
      </c>
      <c r="F698" s="1">
        <v>0</v>
      </c>
      <c r="G698" s="1">
        <v>0.2</v>
      </c>
      <c r="H698" s="1">
        <v>4</v>
      </c>
      <c r="I698" s="1">
        <v>2.5</v>
      </c>
      <c r="J698" s="1">
        <v>16329</v>
      </c>
      <c r="K698" s="1">
        <v>5</v>
      </c>
      <c r="L698" s="1">
        <v>279.10000000000002</v>
      </c>
      <c r="M698" s="1">
        <v>7</v>
      </c>
      <c r="N698" s="1">
        <v>0</v>
      </c>
      <c r="O698" s="1">
        <v>0</v>
      </c>
      <c r="P698" s="1">
        <v>0</v>
      </c>
      <c r="Q698" s="1">
        <v>0</v>
      </c>
      <c r="R698" s="1">
        <v>45.58</v>
      </c>
      <c r="S698" s="1">
        <v>45.58</v>
      </c>
      <c r="T698" s="1">
        <v>7</v>
      </c>
      <c r="U698" s="3" t="str">
        <f t="shared" si="10"/>
        <v>2017Plan</v>
      </c>
      <c r="V698" s="2">
        <f>DATE(A698,INDEX(Map!$H$1:$H$12,MATCH(B698,Map!$G$1:$G$12,0),0),1)</f>
        <v>42614</v>
      </c>
      <c r="W698" t="str">
        <f>IF(AND(V698&gt;=Map!$K$2,V698&lt;=Map!$L$2),"Base",IF(AND(V698&gt;=Map!$K$3,V698&lt;=Map!$L$3),"Fcst","N/A"))</f>
        <v>Base</v>
      </c>
      <c r="X698" t="str">
        <f>INDEX(Map!$B$2:$B$86,MATCH(D698,Map!$A$2:$A$86,0),0)</f>
        <v>Brown 10</v>
      </c>
      <c r="Y698" s="7">
        <f>IF(INDEX(Map!$C$2:$C$86,MATCH(D698,Map!$A$2:$A$86,0),0)="","N/A",E698*INDEX(Map!$C$2:$C$86,MATCH(D698,Map!$A$2:$A$86,0),0))</f>
        <v>0.2</v>
      </c>
      <c r="Z698" s="7" t="str">
        <f>IF(INDEX(Map!$D$2:$D$86,MATCH(D698,Map!$A$2:$A$86,0),0)="","N/A",E698*INDEX(Map!$D$2:$D$86,MATCH(D698,Map!$A$2:$A$86,0),0))</f>
        <v>N/A</v>
      </c>
      <c r="AA698" t="str">
        <f>INDEX(Map!$E$2:$E$86,MATCH(D698,Map!$A$2:$A$86,0),0)</f>
        <v>SCCT</v>
      </c>
    </row>
    <row r="699" spans="1:27" x14ac:dyDescent="0.25">
      <c r="A699" s="1" t="s">
        <v>21</v>
      </c>
      <c r="B699" s="1" t="s">
        <v>115</v>
      </c>
      <c r="C699" s="1">
        <v>26</v>
      </c>
      <c r="D699" s="1" t="s">
        <v>48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3" t="str">
        <f t="shared" si="10"/>
        <v>2017Plan</v>
      </c>
      <c r="V699" s="2">
        <f>DATE(A699,INDEX(Map!$H$1:$H$12,MATCH(B699,Map!$G$1:$G$12,0),0),1)</f>
        <v>42614</v>
      </c>
      <c r="W699" t="str">
        <f>IF(AND(V699&gt;=Map!$K$2,V699&lt;=Map!$L$2),"Base",IF(AND(V699&gt;=Map!$K$3,V699&lt;=Map!$L$3),"Fcst","N/A"))</f>
        <v>Base</v>
      </c>
      <c r="X699" t="str">
        <f>INDEX(Map!$B$2:$B$86,MATCH(D699,Map!$A$2:$A$86,0),0)</f>
        <v>Brown 11</v>
      </c>
      <c r="Y699" s="7">
        <f>IF(INDEX(Map!$C$2:$C$86,MATCH(D699,Map!$A$2:$A$86,0),0)="","N/A",E699*INDEX(Map!$C$2:$C$86,MATCH(D699,Map!$A$2:$A$86,0),0))</f>
        <v>0</v>
      </c>
      <c r="Z699" s="7" t="str">
        <f>IF(INDEX(Map!$D$2:$D$86,MATCH(D699,Map!$A$2:$A$86,0),0)="","N/A",E699*INDEX(Map!$D$2:$D$86,MATCH(D699,Map!$A$2:$A$86,0),0))</f>
        <v>N/A</v>
      </c>
      <c r="AA699" t="str">
        <f>INDEX(Map!$E$2:$E$86,MATCH(D699,Map!$A$2:$A$86,0),0)</f>
        <v>SCCT</v>
      </c>
    </row>
    <row r="700" spans="1:27" x14ac:dyDescent="0.25">
      <c r="A700" s="1" t="s">
        <v>21</v>
      </c>
      <c r="B700" s="1" t="s">
        <v>115</v>
      </c>
      <c r="C700" s="1">
        <v>27</v>
      </c>
      <c r="D700" s="1" t="s">
        <v>49</v>
      </c>
      <c r="E700" s="1">
        <v>0.1</v>
      </c>
      <c r="F700" s="1">
        <v>0</v>
      </c>
      <c r="G700" s="1">
        <v>0.1</v>
      </c>
      <c r="H700" s="1">
        <v>4</v>
      </c>
      <c r="I700" s="1">
        <v>1.9</v>
      </c>
      <c r="J700" s="1">
        <v>16329</v>
      </c>
      <c r="K700" s="1">
        <v>4</v>
      </c>
      <c r="L700" s="1">
        <v>279.10000000000002</v>
      </c>
      <c r="M700" s="1">
        <v>5</v>
      </c>
      <c r="N700" s="1">
        <v>0</v>
      </c>
      <c r="O700" s="1">
        <v>0</v>
      </c>
      <c r="P700" s="1">
        <v>0</v>
      </c>
      <c r="Q700" s="1">
        <v>0</v>
      </c>
      <c r="R700" s="1">
        <v>45.58</v>
      </c>
      <c r="S700" s="1">
        <v>45.58</v>
      </c>
      <c r="T700" s="1">
        <v>5</v>
      </c>
      <c r="U700" s="3" t="str">
        <f t="shared" si="10"/>
        <v>2017Plan</v>
      </c>
      <c r="V700" s="2">
        <f>DATE(A700,INDEX(Map!$H$1:$H$12,MATCH(B700,Map!$G$1:$G$12,0),0),1)</f>
        <v>42614</v>
      </c>
      <c r="W700" t="str">
        <f>IF(AND(V700&gt;=Map!$K$2,V700&lt;=Map!$L$2),"Base",IF(AND(V700&gt;=Map!$K$3,V700&lt;=Map!$L$3),"Fcst","N/A"))</f>
        <v>Base</v>
      </c>
      <c r="X700" t="str">
        <f>INDEX(Map!$B$2:$B$86,MATCH(D700,Map!$A$2:$A$86,0),0)</f>
        <v>Brown 11</v>
      </c>
      <c r="Y700" s="7">
        <f>IF(INDEX(Map!$C$2:$C$86,MATCH(D700,Map!$A$2:$A$86,0),0)="","N/A",E700*INDEX(Map!$C$2:$C$86,MATCH(D700,Map!$A$2:$A$86,0),0))</f>
        <v>0.1</v>
      </c>
      <c r="Z700" s="7" t="str">
        <f>IF(INDEX(Map!$D$2:$D$86,MATCH(D700,Map!$A$2:$A$86,0),0)="","N/A",E700*INDEX(Map!$D$2:$D$86,MATCH(D700,Map!$A$2:$A$86,0),0))</f>
        <v>N/A</v>
      </c>
      <c r="AA700" t="str">
        <f>INDEX(Map!$E$2:$E$86,MATCH(D700,Map!$A$2:$A$86,0),0)</f>
        <v>SCCT</v>
      </c>
    </row>
    <row r="701" spans="1:27" x14ac:dyDescent="0.25">
      <c r="A701" s="1" t="s">
        <v>21</v>
      </c>
      <c r="B701" s="1" t="s">
        <v>115</v>
      </c>
      <c r="C701" s="1">
        <v>28</v>
      </c>
      <c r="D701" s="1" t="s">
        <v>50</v>
      </c>
      <c r="E701" s="1">
        <v>7.3</v>
      </c>
      <c r="F701" s="1">
        <v>0</v>
      </c>
      <c r="G701" s="1">
        <v>6.3</v>
      </c>
      <c r="H701" s="1">
        <v>6</v>
      </c>
      <c r="I701" s="1">
        <v>76.5</v>
      </c>
      <c r="J701" s="1">
        <v>10503</v>
      </c>
      <c r="K701" s="1">
        <v>46</v>
      </c>
      <c r="L701" s="1">
        <v>283.89999999999998</v>
      </c>
      <c r="M701" s="1">
        <v>217</v>
      </c>
      <c r="N701" s="1">
        <v>0</v>
      </c>
      <c r="O701" s="1">
        <v>1</v>
      </c>
      <c r="P701" s="1">
        <v>0</v>
      </c>
      <c r="Q701" s="1">
        <v>0</v>
      </c>
      <c r="R701" s="1">
        <v>29.82</v>
      </c>
      <c r="S701" s="1">
        <v>29.91</v>
      </c>
      <c r="T701" s="1">
        <v>218</v>
      </c>
      <c r="U701" s="3" t="str">
        <f t="shared" si="10"/>
        <v>2017Plan</v>
      </c>
      <c r="V701" s="2">
        <f>DATE(A701,INDEX(Map!$H$1:$H$12,MATCH(B701,Map!$G$1:$G$12,0),0),1)</f>
        <v>42614</v>
      </c>
      <c r="W701" t="str">
        <f>IF(AND(V701&gt;=Map!$K$2,V701&lt;=Map!$L$2),"Base",IF(AND(V701&gt;=Map!$K$3,V701&lt;=Map!$L$3),"Fcst","N/A"))</f>
        <v>Base</v>
      </c>
      <c r="X701" t="str">
        <f>INDEX(Map!$B$2:$B$86,MATCH(D701,Map!$A$2:$A$86,0),0)</f>
        <v>Paddys Run 13</v>
      </c>
      <c r="Y701" s="7">
        <f>IF(INDEX(Map!$C$2:$C$86,MATCH(D701,Map!$A$2:$A$86,0),0)="","N/A",E701*INDEX(Map!$C$2:$C$86,MATCH(D701,Map!$A$2:$A$86,0),0))</f>
        <v>3.4309999999999996</v>
      </c>
      <c r="Z701" s="7">
        <f>IF(INDEX(Map!$D$2:$D$86,MATCH(D701,Map!$A$2:$A$86,0),0)="","N/A",E701*INDEX(Map!$D$2:$D$86,MATCH(D701,Map!$A$2:$A$86,0),0))</f>
        <v>3.8690000000000002</v>
      </c>
      <c r="AA701" t="str">
        <f>INDEX(Map!$E$2:$E$86,MATCH(D701,Map!$A$2:$A$86,0),0)</f>
        <v>SCCT</v>
      </c>
    </row>
    <row r="702" spans="1:27" x14ac:dyDescent="0.25">
      <c r="A702" s="1" t="s">
        <v>21</v>
      </c>
      <c r="B702" s="1" t="s">
        <v>115</v>
      </c>
      <c r="C702" s="1">
        <v>29</v>
      </c>
      <c r="D702" s="1" t="s">
        <v>51</v>
      </c>
      <c r="E702" s="1">
        <v>21</v>
      </c>
      <c r="F702" s="1">
        <v>0</v>
      </c>
      <c r="G702" s="1">
        <v>17.2</v>
      </c>
      <c r="H702" s="1">
        <v>12</v>
      </c>
      <c r="I702" s="1">
        <v>222.6</v>
      </c>
      <c r="J702" s="1">
        <v>10603</v>
      </c>
      <c r="K702" s="1">
        <v>125</v>
      </c>
      <c r="L702" s="1">
        <v>279.10000000000002</v>
      </c>
      <c r="M702" s="1">
        <v>621</v>
      </c>
      <c r="N702" s="1">
        <v>1</v>
      </c>
      <c r="O702" s="1">
        <v>1</v>
      </c>
      <c r="P702" s="1">
        <v>0</v>
      </c>
      <c r="Q702" s="1">
        <v>0</v>
      </c>
      <c r="R702" s="1">
        <v>29.6</v>
      </c>
      <c r="S702" s="1">
        <v>29.67</v>
      </c>
      <c r="T702" s="1">
        <v>623</v>
      </c>
      <c r="U702" s="3" t="str">
        <f t="shared" si="10"/>
        <v>2017Plan</v>
      </c>
      <c r="V702" s="2">
        <f>DATE(A702,INDEX(Map!$H$1:$H$12,MATCH(B702,Map!$G$1:$G$12,0),0),1)</f>
        <v>42614</v>
      </c>
      <c r="W702" t="str">
        <f>IF(AND(V702&gt;=Map!$K$2,V702&lt;=Map!$L$2),"Base",IF(AND(V702&gt;=Map!$K$3,V702&lt;=Map!$L$3),"Fcst","N/A"))</f>
        <v>Base</v>
      </c>
      <c r="X702" t="str">
        <f>INDEX(Map!$B$2:$B$86,MATCH(D702,Map!$A$2:$A$86,0),0)</f>
        <v>Trimble Co 05</v>
      </c>
      <c r="Y702" s="7">
        <f>IF(INDEX(Map!$C$2:$C$86,MATCH(D702,Map!$A$2:$A$86,0),0)="","N/A",E702*INDEX(Map!$C$2:$C$86,MATCH(D702,Map!$A$2:$A$86,0),0))</f>
        <v>14.91</v>
      </c>
      <c r="Z702" s="7">
        <f>IF(INDEX(Map!$D$2:$D$86,MATCH(D702,Map!$A$2:$A$86,0),0)="","N/A",E702*INDEX(Map!$D$2:$D$86,MATCH(D702,Map!$A$2:$A$86,0),0))</f>
        <v>6.09</v>
      </c>
      <c r="AA702" t="str">
        <f>INDEX(Map!$E$2:$E$86,MATCH(D702,Map!$A$2:$A$86,0),0)</f>
        <v>SCCT</v>
      </c>
    </row>
    <row r="703" spans="1:27" x14ac:dyDescent="0.25">
      <c r="A703" s="1" t="s">
        <v>21</v>
      </c>
      <c r="B703" s="1" t="s">
        <v>115</v>
      </c>
      <c r="C703" s="1">
        <v>30</v>
      </c>
      <c r="D703" s="1" t="s">
        <v>52</v>
      </c>
      <c r="E703" s="1">
        <v>16.7</v>
      </c>
      <c r="F703" s="1">
        <v>0</v>
      </c>
      <c r="G703" s="1">
        <v>13.7</v>
      </c>
      <c r="H703" s="1">
        <v>10</v>
      </c>
      <c r="I703" s="1">
        <v>176.9</v>
      </c>
      <c r="J703" s="1">
        <v>10595</v>
      </c>
      <c r="K703" s="1">
        <v>99</v>
      </c>
      <c r="L703" s="1">
        <v>279.10000000000002</v>
      </c>
      <c r="M703" s="1">
        <v>494</v>
      </c>
      <c r="N703" s="1">
        <v>0</v>
      </c>
      <c r="O703" s="1">
        <v>1</v>
      </c>
      <c r="P703" s="1">
        <v>0</v>
      </c>
      <c r="Q703" s="1">
        <v>0</v>
      </c>
      <c r="R703" s="1">
        <v>29.57</v>
      </c>
      <c r="S703" s="1">
        <v>29.65</v>
      </c>
      <c r="T703" s="1">
        <v>495</v>
      </c>
      <c r="U703" s="3" t="str">
        <f t="shared" si="10"/>
        <v>2017Plan</v>
      </c>
      <c r="V703" s="2">
        <f>DATE(A703,INDEX(Map!$H$1:$H$12,MATCH(B703,Map!$G$1:$G$12,0),0),1)</f>
        <v>42614</v>
      </c>
      <c r="W703" t="str">
        <f>IF(AND(V703&gt;=Map!$K$2,V703&lt;=Map!$L$2),"Base",IF(AND(V703&gt;=Map!$K$3,V703&lt;=Map!$L$3),"Fcst","N/A"))</f>
        <v>Base</v>
      </c>
      <c r="X703" t="str">
        <f>INDEX(Map!$B$2:$B$86,MATCH(D703,Map!$A$2:$A$86,0),0)</f>
        <v>Trimble Co 06</v>
      </c>
      <c r="Y703" s="7">
        <f>IF(INDEX(Map!$C$2:$C$86,MATCH(D703,Map!$A$2:$A$86,0),0)="","N/A",E703*INDEX(Map!$C$2:$C$86,MATCH(D703,Map!$A$2:$A$86,0),0))</f>
        <v>11.856999999999999</v>
      </c>
      <c r="Z703" s="7">
        <f>IF(INDEX(Map!$D$2:$D$86,MATCH(D703,Map!$A$2:$A$86,0),0)="","N/A",E703*INDEX(Map!$D$2:$D$86,MATCH(D703,Map!$A$2:$A$86,0),0))</f>
        <v>4.8429999999999991</v>
      </c>
      <c r="AA703" t="str">
        <f>INDEX(Map!$E$2:$E$86,MATCH(D703,Map!$A$2:$A$86,0),0)</f>
        <v>SCCT</v>
      </c>
    </row>
    <row r="704" spans="1:27" x14ac:dyDescent="0.25">
      <c r="A704" s="1" t="s">
        <v>21</v>
      </c>
      <c r="B704" s="1" t="s">
        <v>115</v>
      </c>
      <c r="C704" s="1">
        <v>31</v>
      </c>
      <c r="D704" s="1" t="s">
        <v>53</v>
      </c>
      <c r="E704" s="1">
        <v>15</v>
      </c>
      <c r="F704" s="1">
        <v>0</v>
      </c>
      <c r="G704" s="1">
        <v>12.3</v>
      </c>
      <c r="H704" s="1">
        <v>10</v>
      </c>
      <c r="I704" s="1">
        <v>158.6</v>
      </c>
      <c r="J704" s="1">
        <v>10602</v>
      </c>
      <c r="K704" s="1">
        <v>89</v>
      </c>
      <c r="L704" s="1">
        <v>279.10000000000002</v>
      </c>
      <c r="M704" s="1">
        <v>443</v>
      </c>
      <c r="N704" s="1">
        <v>0</v>
      </c>
      <c r="O704" s="1">
        <v>1</v>
      </c>
      <c r="P704" s="1">
        <v>0</v>
      </c>
      <c r="Q704" s="1">
        <v>0</v>
      </c>
      <c r="R704" s="1">
        <v>29.59</v>
      </c>
      <c r="S704" s="1">
        <v>29.67</v>
      </c>
      <c r="T704" s="1">
        <v>444</v>
      </c>
      <c r="U704" s="3" t="str">
        <f t="shared" si="10"/>
        <v>2017Plan</v>
      </c>
      <c r="V704" s="2">
        <f>DATE(A704,INDEX(Map!$H$1:$H$12,MATCH(B704,Map!$G$1:$G$12,0),0),1)</f>
        <v>42614</v>
      </c>
      <c r="W704" t="str">
        <f>IF(AND(V704&gt;=Map!$K$2,V704&lt;=Map!$L$2),"Base",IF(AND(V704&gt;=Map!$K$3,V704&lt;=Map!$L$3),"Fcst","N/A"))</f>
        <v>Base</v>
      </c>
      <c r="X704" t="str">
        <f>INDEX(Map!$B$2:$B$86,MATCH(D704,Map!$A$2:$A$86,0),0)</f>
        <v>Trimble Co 07</v>
      </c>
      <c r="Y704" s="7">
        <f>IF(INDEX(Map!$C$2:$C$86,MATCH(D704,Map!$A$2:$A$86,0),0)="","N/A",E704*INDEX(Map!$C$2:$C$86,MATCH(D704,Map!$A$2:$A$86,0),0))</f>
        <v>9.4499999999999993</v>
      </c>
      <c r="Z704" s="7">
        <f>IF(INDEX(Map!$D$2:$D$86,MATCH(D704,Map!$A$2:$A$86,0),0)="","N/A",E704*INDEX(Map!$D$2:$D$86,MATCH(D704,Map!$A$2:$A$86,0),0))</f>
        <v>5.55</v>
      </c>
      <c r="AA704" t="str">
        <f>INDEX(Map!$E$2:$E$86,MATCH(D704,Map!$A$2:$A$86,0),0)</f>
        <v>SCCT</v>
      </c>
    </row>
    <row r="705" spans="1:27" x14ac:dyDescent="0.25">
      <c r="A705" s="1" t="s">
        <v>21</v>
      </c>
      <c r="B705" s="1" t="s">
        <v>115</v>
      </c>
      <c r="C705" s="1">
        <v>32</v>
      </c>
      <c r="D705" s="1" t="s">
        <v>54</v>
      </c>
      <c r="E705" s="1">
        <v>1</v>
      </c>
      <c r="F705" s="1">
        <v>0</v>
      </c>
      <c r="G705" s="1">
        <v>0.8</v>
      </c>
      <c r="H705" s="1">
        <v>3</v>
      </c>
      <c r="I705" s="1">
        <v>10.7</v>
      </c>
      <c r="J705" s="1">
        <v>10592</v>
      </c>
      <c r="K705" s="1">
        <v>6</v>
      </c>
      <c r="L705" s="1">
        <v>279.10000000000002</v>
      </c>
      <c r="M705" s="1">
        <v>30</v>
      </c>
      <c r="N705" s="1">
        <v>0</v>
      </c>
      <c r="O705" s="1">
        <v>0</v>
      </c>
      <c r="P705" s="1">
        <v>0</v>
      </c>
      <c r="Q705" s="1">
        <v>0</v>
      </c>
      <c r="R705" s="1">
        <v>29.56</v>
      </c>
      <c r="S705" s="1">
        <v>29.94</v>
      </c>
      <c r="T705" s="1">
        <v>30</v>
      </c>
      <c r="U705" s="3" t="str">
        <f t="shared" si="10"/>
        <v>2017Plan</v>
      </c>
      <c r="V705" s="2">
        <f>DATE(A705,INDEX(Map!$H$1:$H$12,MATCH(B705,Map!$G$1:$G$12,0),0),1)</f>
        <v>42614</v>
      </c>
      <c r="W705" t="str">
        <f>IF(AND(V705&gt;=Map!$K$2,V705&lt;=Map!$L$2),"Base",IF(AND(V705&gt;=Map!$K$3,V705&lt;=Map!$L$3),"Fcst","N/A"))</f>
        <v>Base</v>
      </c>
      <c r="X705" t="str">
        <f>INDEX(Map!$B$2:$B$86,MATCH(D705,Map!$A$2:$A$86,0),0)</f>
        <v>Trimble Co 08</v>
      </c>
      <c r="Y705" s="7">
        <f>IF(INDEX(Map!$C$2:$C$86,MATCH(D705,Map!$A$2:$A$86,0),0)="","N/A",E705*INDEX(Map!$C$2:$C$86,MATCH(D705,Map!$A$2:$A$86,0),0))</f>
        <v>0.63</v>
      </c>
      <c r="Z705" s="7">
        <f>IF(INDEX(Map!$D$2:$D$86,MATCH(D705,Map!$A$2:$A$86,0),0)="","N/A",E705*INDEX(Map!$D$2:$D$86,MATCH(D705,Map!$A$2:$A$86,0),0))</f>
        <v>0.37</v>
      </c>
      <c r="AA705" t="str">
        <f>INDEX(Map!$E$2:$E$86,MATCH(D705,Map!$A$2:$A$86,0),0)</f>
        <v>SCCT</v>
      </c>
    </row>
    <row r="706" spans="1:27" x14ac:dyDescent="0.25">
      <c r="A706" s="1" t="s">
        <v>21</v>
      </c>
      <c r="B706" s="1" t="s">
        <v>115</v>
      </c>
      <c r="C706" s="1">
        <v>33</v>
      </c>
      <c r="D706" s="1" t="s">
        <v>55</v>
      </c>
      <c r="E706" s="1">
        <v>10.1</v>
      </c>
      <c r="F706" s="1">
        <v>0</v>
      </c>
      <c r="G706" s="1">
        <v>8.3000000000000007</v>
      </c>
      <c r="H706" s="1">
        <v>7</v>
      </c>
      <c r="I706" s="1">
        <v>107</v>
      </c>
      <c r="J706" s="1">
        <v>10599</v>
      </c>
      <c r="K706" s="1">
        <v>60</v>
      </c>
      <c r="L706" s="1">
        <v>279.10000000000002</v>
      </c>
      <c r="M706" s="1">
        <v>299</v>
      </c>
      <c r="N706" s="1">
        <v>0</v>
      </c>
      <c r="O706" s="1">
        <v>1</v>
      </c>
      <c r="P706" s="1">
        <v>0</v>
      </c>
      <c r="Q706" s="1">
        <v>0</v>
      </c>
      <c r="R706" s="1">
        <v>29.58</v>
      </c>
      <c r="S706" s="1">
        <v>29.67</v>
      </c>
      <c r="T706" s="1">
        <v>300</v>
      </c>
      <c r="U706" s="3" t="str">
        <f t="shared" si="10"/>
        <v>2017Plan</v>
      </c>
      <c r="V706" s="2">
        <f>DATE(A706,INDEX(Map!$H$1:$H$12,MATCH(B706,Map!$G$1:$G$12,0),0),1)</f>
        <v>42614</v>
      </c>
      <c r="W706" t="str">
        <f>IF(AND(V706&gt;=Map!$K$2,V706&lt;=Map!$L$2),"Base",IF(AND(V706&gt;=Map!$K$3,V706&lt;=Map!$L$3),"Fcst","N/A"))</f>
        <v>Base</v>
      </c>
      <c r="X706" t="str">
        <f>INDEX(Map!$B$2:$B$86,MATCH(D706,Map!$A$2:$A$86,0),0)</f>
        <v>Trimble Co 09</v>
      </c>
      <c r="Y706" s="7">
        <f>IF(INDEX(Map!$C$2:$C$86,MATCH(D706,Map!$A$2:$A$86,0),0)="","N/A",E706*INDEX(Map!$C$2:$C$86,MATCH(D706,Map!$A$2:$A$86,0),0))</f>
        <v>6.3629999999999995</v>
      </c>
      <c r="Z706" s="7">
        <f>IF(INDEX(Map!$D$2:$D$86,MATCH(D706,Map!$A$2:$A$86,0),0)="","N/A",E706*INDEX(Map!$D$2:$D$86,MATCH(D706,Map!$A$2:$A$86,0),0))</f>
        <v>3.7369999999999997</v>
      </c>
      <c r="AA706" t="str">
        <f>INDEX(Map!$E$2:$E$86,MATCH(D706,Map!$A$2:$A$86,0),0)</f>
        <v>SCCT</v>
      </c>
    </row>
    <row r="707" spans="1:27" x14ac:dyDescent="0.25">
      <c r="A707" s="1" t="s">
        <v>21</v>
      </c>
      <c r="B707" s="1" t="s">
        <v>115</v>
      </c>
      <c r="C707" s="1">
        <v>34</v>
      </c>
      <c r="D707" s="1" t="s">
        <v>56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3" t="str">
        <f t="shared" si="10"/>
        <v>2017Plan</v>
      </c>
      <c r="V707" s="2">
        <f>DATE(A707,INDEX(Map!$H$1:$H$12,MATCH(B707,Map!$G$1:$G$12,0),0),1)</f>
        <v>42614</v>
      </c>
      <c r="W707" t="str">
        <f>IF(AND(V707&gt;=Map!$K$2,V707&lt;=Map!$L$2),"Base",IF(AND(V707&gt;=Map!$K$3,V707&lt;=Map!$L$3),"Fcst","N/A"))</f>
        <v>Base</v>
      </c>
      <c r="X707" t="str">
        <f>INDEX(Map!$B$2:$B$86,MATCH(D707,Map!$A$2:$A$86,0),0)</f>
        <v>Trimble Co 10</v>
      </c>
      <c r="Y707" s="7">
        <f>IF(INDEX(Map!$C$2:$C$86,MATCH(D707,Map!$A$2:$A$86,0),0)="","N/A",E707*INDEX(Map!$C$2:$C$86,MATCH(D707,Map!$A$2:$A$86,0),0))</f>
        <v>0</v>
      </c>
      <c r="Z707" s="7">
        <f>IF(INDEX(Map!$D$2:$D$86,MATCH(D707,Map!$A$2:$A$86,0),0)="","N/A",E707*INDEX(Map!$D$2:$D$86,MATCH(D707,Map!$A$2:$A$86,0),0))</f>
        <v>0</v>
      </c>
      <c r="AA707" t="str">
        <f>INDEX(Map!$E$2:$E$86,MATCH(D707,Map!$A$2:$A$86,0),0)</f>
        <v>SCCT</v>
      </c>
    </row>
    <row r="708" spans="1:27" x14ac:dyDescent="0.25">
      <c r="A708" s="1" t="s">
        <v>21</v>
      </c>
      <c r="B708" s="1" t="s">
        <v>115</v>
      </c>
      <c r="C708" s="1">
        <v>35</v>
      </c>
      <c r="D708" s="1" t="s">
        <v>57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3" t="str">
        <f t="shared" ref="U708:U771" si="11">U707</f>
        <v>2017Plan</v>
      </c>
      <c r="V708" s="2">
        <f>DATE(A708,INDEX(Map!$H$1:$H$12,MATCH(B708,Map!$G$1:$G$12,0),0),1)</f>
        <v>42614</v>
      </c>
      <c r="W708" t="str">
        <f>IF(AND(V708&gt;=Map!$K$2,V708&lt;=Map!$L$2),"Base",IF(AND(V708&gt;=Map!$K$3,V708&lt;=Map!$L$3),"Fcst","N/A"))</f>
        <v>Base</v>
      </c>
      <c r="X708" t="str">
        <f>INDEX(Map!$B$2:$B$86,MATCH(D708,Map!$A$2:$A$86,0),0)</f>
        <v>Cane Run 11</v>
      </c>
      <c r="Y708" s="7" t="str">
        <f>IF(INDEX(Map!$C$2:$C$86,MATCH(D708,Map!$A$2:$A$86,0),0)="","N/A",E708*INDEX(Map!$C$2:$C$86,MATCH(D708,Map!$A$2:$A$86,0),0))</f>
        <v>N/A</v>
      </c>
      <c r="Z708" s="7">
        <f>IF(INDEX(Map!$D$2:$D$86,MATCH(D708,Map!$A$2:$A$86,0),0)="","N/A",E708*INDEX(Map!$D$2:$D$86,MATCH(D708,Map!$A$2:$A$86,0),0))</f>
        <v>0</v>
      </c>
      <c r="AA708" t="str">
        <f>INDEX(Map!$E$2:$E$86,MATCH(D708,Map!$A$2:$A$86,0),0)</f>
        <v>SCCT</v>
      </c>
    </row>
    <row r="709" spans="1:27" x14ac:dyDescent="0.25">
      <c r="A709" s="1" t="s">
        <v>21</v>
      </c>
      <c r="B709" s="1" t="s">
        <v>115</v>
      </c>
      <c r="C709" s="1">
        <v>36</v>
      </c>
      <c r="D709" s="1" t="s">
        <v>58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3" t="str">
        <f t="shared" si="11"/>
        <v>2017Plan</v>
      </c>
      <c r="V709" s="2">
        <f>DATE(A709,INDEX(Map!$H$1:$H$12,MATCH(B709,Map!$G$1:$G$12,0),0),1)</f>
        <v>42614</v>
      </c>
      <c r="W709" t="str">
        <f>IF(AND(V709&gt;=Map!$K$2,V709&lt;=Map!$L$2),"Base",IF(AND(V709&gt;=Map!$K$3,V709&lt;=Map!$L$3),"Fcst","N/A"))</f>
        <v>Base</v>
      </c>
      <c r="X709" t="str">
        <f>INDEX(Map!$B$2:$B$86,MATCH(D709,Map!$A$2:$A$86,0),0)</f>
        <v>Haefling</v>
      </c>
      <c r="Y709" s="7">
        <f>IF(INDEX(Map!$C$2:$C$86,MATCH(D709,Map!$A$2:$A$86,0),0)="","N/A",E709*INDEX(Map!$C$2:$C$86,MATCH(D709,Map!$A$2:$A$86,0),0))</f>
        <v>0</v>
      </c>
      <c r="Z709" s="7" t="str">
        <f>IF(INDEX(Map!$D$2:$D$86,MATCH(D709,Map!$A$2:$A$86,0),0)="","N/A",E709*INDEX(Map!$D$2:$D$86,MATCH(D709,Map!$A$2:$A$86,0),0))</f>
        <v>N/A</v>
      </c>
      <c r="AA709" t="str">
        <f>INDEX(Map!$E$2:$E$86,MATCH(D709,Map!$A$2:$A$86,0),0)</f>
        <v>SCCT</v>
      </c>
    </row>
    <row r="710" spans="1:27" x14ac:dyDescent="0.25">
      <c r="A710" s="1" t="s">
        <v>21</v>
      </c>
      <c r="B710" s="1" t="s">
        <v>115</v>
      </c>
      <c r="C710" s="1">
        <v>37</v>
      </c>
      <c r="D710" s="1" t="s">
        <v>59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3" t="str">
        <f t="shared" si="11"/>
        <v>2017Plan</v>
      </c>
      <c r="V710" s="2">
        <f>DATE(A710,INDEX(Map!$H$1:$H$12,MATCH(B710,Map!$G$1:$G$12,0),0),1)</f>
        <v>42614</v>
      </c>
      <c r="W710" t="str">
        <f>IF(AND(V710&gt;=Map!$K$2,V710&lt;=Map!$L$2),"Base",IF(AND(V710&gt;=Map!$K$3,V710&lt;=Map!$L$3),"Fcst","N/A"))</f>
        <v>Base</v>
      </c>
      <c r="X710" t="str">
        <f>INDEX(Map!$B$2:$B$86,MATCH(D710,Map!$A$2:$A$86,0),0)</f>
        <v>Paddys Run 11</v>
      </c>
      <c r="Y710" s="7" t="str">
        <f>IF(INDEX(Map!$C$2:$C$86,MATCH(D710,Map!$A$2:$A$86,0),0)="","N/A",E710*INDEX(Map!$C$2:$C$86,MATCH(D710,Map!$A$2:$A$86,0),0))</f>
        <v>N/A</v>
      </c>
      <c r="Z710" s="7">
        <f>IF(INDEX(Map!$D$2:$D$86,MATCH(D710,Map!$A$2:$A$86,0),0)="","N/A",E710*INDEX(Map!$D$2:$D$86,MATCH(D710,Map!$A$2:$A$86,0),0))</f>
        <v>0</v>
      </c>
      <c r="AA710" t="str">
        <f>INDEX(Map!$E$2:$E$86,MATCH(D710,Map!$A$2:$A$86,0),0)</f>
        <v>SCCT</v>
      </c>
    </row>
    <row r="711" spans="1:27" x14ac:dyDescent="0.25">
      <c r="A711" s="1" t="s">
        <v>21</v>
      </c>
      <c r="B711" s="1" t="s">
        <v>115</v>
      </c>
      <c r="C711" s="1">
        <v>38</v>
      </c>
      <c r="D711" s="1" t="s">
        <v>60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3" t="str">
        <f t="shared" si="11"/>
        <v>2017Plan</v>
      </c>
      <c r="V711" s="2">
        <f>DATE(A711,INDEX(Map!$H$1:$H$12,MATCH(B711,Map!$G$1:$G$12,0),0),1)</f>
        <v>42614</v>
      </c>
      <c r="W711" t="str">
        <f>IF(AND(V711&gt;=Map!$K$2,V711&lt;=Map!$L$2),"Base",IF(AND(V711&gt;=Map!$K$3,V711&lt;=Map!$L$3),"Fcst","N/A"))</f>
        <v>Base</v>
      </c>
      <c r="X711" t="str">
        <f>INDEX(Map!$B$2:$B$86,MATCH(D711,Map!$A$2:$A$86,0),0)</f>
        <v>Paddys Run 12</v>
      </c>
      <c r="Y711" s="7" t="str">
        <f>IF(INDEX(Map!$C$2:$C$86,MATCH(D711,Map!$A$2:$A$86,0),0)="","N/A",E711*INDEX(Map!$C$2:$C$86,MATCH(D711,Map!$A$2:$A$86,0),0))</f>
        <v>N/A</v>
      </c>
      <c r="Z711" s="7">
        <f>IF(INDEX(Map!$D$2:$D$86,MATCH(D711,Map!$A$2:$A$86,0),0)="","N/A",E711*INDEX(Map!$D$2:$D$86,MATCH(D711,Map!$A$2:$A$86,0),0))</f>
        <v>0</v>
      </c>
      <c r="AA711" t="str">
        <f>INDEX(Map!$E$2:$E$86,MATCH(D711,Map!$A$2:$A$86,0),0)</f>
        <v>SCCT</v>
      </c>
    </row>
    <row r="712" spans="1:27" x14ac:dyDescent="0.25">
      <c r="A712" s="1" t="s">
        <v>21</v>
      </c>
      <c r="B712" s="1" t="s">
        <v>115</v>
      </c>
      <c r="C712" s="1">
        <v>39</v>
      </c>
      <c r="D712" s="1" t="s">
        <v>61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3" t="str">
        <f t="shared" si="11"/>
        <v>2017Plan</v>
      </c>
      <c r="V712" s="2">
        <f>DATE(A712,INDEX(Map!$H$1:$H$12,MATCH(B712,Map!$G$1:$G$12,0),0),1)</f>
        <v>42614</v>
      </c>
      <c r="W712" t="str">
        <f>IF(AND(V712&gt;=Map!$K$2,V712&lt;=Map!$L$2),"Base",IF(AND(V712&gt;=Map!$K$3,V712&lt;=Map!$L$3),"Fcst","N/A"))</f>
        <v>Base</v>
      </c>
      <c r="X712" t="str">
        <f>INDEX(Map!$B$2:$B$86,MATCH(D712,Map!$A$2:$A$86,0),0)</f>
        <v>Zorn 1</v>
      </c>
      <c r="Y712" s="7" t="str">
        <f>IF(INDEX(Map!$C$2:$C$86,MATCH(D712,Map!$A$2:$A$86,0),0)="","N/A",E712*INDEX(Map!$C$2:$C$86,MATCH(D712,Map!$A$2:$A$86,0),0))</f>
        <v>N/A</v>
      </c>
      <c r="Z712" s="7">
        <f>IF(INDEX(Map!$D$2:$D$86,MATCH(D712,Map!$A$2:$A$86,0),0)="","N/A",E712*INDEX(Map!$D$2:$D$86,MATCH(D712,Map!$A$2:$A$86,0),0))</f>
        <v>0</v>
      </c>
      <c r="AA712" t="str">
        <f>INDEX(Map!$E$2:$E$86,MATCH(D712,Map!$A$2:$A$86,0),0)</f>
        <v>SCCT</v>
      </c>
    </row>
    <row r="713" spans="1:27" x14ac:dyDescent="0.25">
      <c r="A713" s="1" t="s">
        <v>21</v>
      </c>
      <c r="B713" s="1" t="s">
        <v>115</v>
      </c>
      <c r="C713" s="1">
        <v>40</v>
      </c>
      <c r="D713" s="1" t="s">
        <v>62</v>
      </c>
      <c r="E713" s="1">
        <v>1.3</v>
      </c>
      <c r="F713" s="1">
        <v>0</v>
      </c>
      <c r="G713" s="1">
        <v>5.7</v>
      </c>
      <c r="H713" s="1">
        <v>16</v>
      </c>
      <c r="I713" s="1" t="s">
        <v>63</v>
      </c>
      <c r="J713" s="1" t="s">
        <v>63</v>
      </c>
      <c r="K713" s="1">
        <v>46</v>
      </c>
      <c r="L713" s="1">
        <v>0</v>
      </c>
      <c r="M713" s="1">
        <v>0</v>
      </c>
      <c r="N713" s="1" t="s">
        <v>63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3" t="str">
        <f t="shared" si="11"/>
        <v>2017Plan</v>
      </c>
      <c r="V713" s="2">
        <f>DATE(A713,INDEX(Map!$H$1:$H$12,MATCH(B713,Map!$G$1:$G$12,0),0),1)</f>
        <v>42614</v>
      </c>
      <c r="W713" t="str">
        <f>IF(AND(V713&gt;=Map!$K$2,V713&lt;=Map!$L$2),"Base",IF(AND(V713&gt;=Map!$K$3,V713&lt;=Map!$L$3),"Fcst","N/A"))</f>
        <v>Base</v>
      </c>
      <c r="X713" t="str">
        <f>INDEX(Map!$B$2:$B$86,MATCH(D713,Map!$A$2:$A$86,0),0)</f>
        <v>Dix Dam</v>
      </c>
      <c r="Y713" s="7">
        <f>IF(INDEX(Map!$C$2:$C$86,MATCH(D713,Map!$A$2:$A$86,0),0)="","N/A",E713*INDEX(Map!$C$2:$C$86,MATCH(D713,Map!$A$2:$A$86,0),0))</f>
        <v>1.3</v>
      </c>
      <c r="Z713" s="7" t="str">
        <f>IF(INDEX(Map!$D$2:$D$86,MATCH(D713,Map!$A$2:$A$86,0),0)="","N/A",E713*INDEX(Map!$D$2:$D$86,MATCH(D713,Map!$A$2:$A$86,0),0))</f>
        <v>N/A</v>
      </c>
      <c r="AA713" t="str">
        <f>INDEX(Map!$E$2:$E$86,MATCH(D713,Map!$A$2:$A$86,0),0)</f>
        <v>Hydro</v>
      </c>
    </row>
    <row r="714" spans="1:27" x14ac:dyDescent="0.25">
      <c r="A714" s="1" t="s">
        <v>21</v>
      </c>
      <c r="B714" s="1" t="s">
        <v>115</v>
      </c>
      <c r="C714" s="1">
        <v>41</v>
      </c>
      <c r="D714" s="1" t="s">
        <v>64</v>
      </c>
      <c r="E714" s="1">
        <v>19.100000000000001</v>
      </c>
      <c r="F714" s="1">
        <v>0</v>
      </c>
      <c r="G714" s="1">
        <v>100</v>
      </c>
      <c r="H714" s="1">
        <v>0</v>
      </c>
      <c r="I714" s="1" t="s">
        <v>63</v>
      </c>
      <c r="J714" s="1" t="s">
        <v>63</v>
      </c>
      <c r="K714" s="1">
        <v>720</v>
      </c>
      <c r="L714" s="1">
        <v>0</v>
      </c>
      <c r="M714" s="1">
        <v>0</v>
      </c>
      <c r="N714" s="1" t="s">
        <v>63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3" t="str">
        <f t="shared" si="11"/>
        <v>2017Plan</v>
      </c>
      <c r="V714" s="2">
        <f>DATE(A714,INDEX(Map!$H$1:$H$12,MATCH(B714,Map!$G$1:$G$12,0),0),1)</f>
        <v>42614</v>
      </c>
      <c r="W714" t="str">
        <f>IF(AND(V714&gt;=Map!$K$2,V714&lt;=Map!$L$2),"Base",IF(AND(V714&gt;=Map!$K$3,V714&lt;=Map!$L$3),"Fcst","N/A"))</f>
        <v>Base</v>
      </c>
      <c r="X714" t="str">
        <f>INDEX(Map!$B$2:$B$86,MATCH(D714,Map!$A$2:$A$86,0),0)</f>
        <v>Ohio Falls</v>
      </c>
      <c r="Y714" s="7" t="str">
        <f>IF(INDEX(Map!$C$2:$C$86,MATCH(D714,Map!$A$2:$A$86,0),0)="","N/A",E714*INDEX(Map!$C$2:$C$86,MATCH(D714,Map!$A$2:$A$86,0),0))</f>
        <v>N/A</v>
      </c>
      <c r="Z714" s="7">
        <f>IF(INDEX(Map!$D$2:$D$86,MATCH(D714,Map!$A$2:$A$86,0),0)="","N/A",E714*INDEX(Map!$D$2:$D$86,MATCH(D714,Map!$A$2:$A$86,0),0))</f>
        <v>19.100000000000001</v>
      </c>
      <c r="AA714" t="str">
        <f>INDEX(Map!$E$2:$E$86,MATCH(D714,Map!$A$2:$A$86,0),0)</f>
        <v>Hydro</v>
      </c>
    </row>
    <row r="715" spans="1:27" x14ac:dyDescent="0.25">
      <c r="A715" s="1" t="s">
        <v>21</v>
      </c>
      <c r="B715" s="1" t="s">
        <v>115</v>
      </c>
      <c r="C715" s="1">
        <v>42</v>
      </c>
      <c r="D715" s="1" t="s">
        <v>65</v>
      </c>
      <c r="E715" s="1">
        <v>1.7</v>
      </c>
      <c r="F715" s="1">
        <v>0</v>
      </c>
      <c r="G715" s="1">
        <v>100</v>
      </c>
      <c r="H715" s="1">
        <v>0</v>
      </c>
      <c r="I715" s="1" t="s">
        <v>63</v>
      </c>
      <c r="J715" s="1" t="s">
        <v>63</v>
      </c>
      <c r="K715" s="1">
        <v>720</v>
      </c>
      <c r="L715" s="1">
        <v>0</v>
      </c>
      <c r="M715" s="1">
        <v>0</v>
      </c>
      <c r="N715" s="1" t="s">
        <v>63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3" t="str">
        <f t="shared" si="11"/>
        <v>2017Plan</v>
      </c>
      <c r="V715" s="2">
        <f>DATE(A715,INDEX(Map!$H$1:$H$12,MATCH(B715,Map!$G$1:$G$12,0),0),1)</f>
        <v>42614</v>
      </c>
      <c r="W715" t="str">
        <f>IF(AND(V715&gt;=Map!$K$2,V715&lt;=Map!$L$2),"Base",IF(AND(V715&gt;=Map!$K$3,V715&lt;=Map!$L$3),"Fcst","N/A"))</f>
        <v>Base</v>
      </c>
      <c r="X715" t="str">
        <f>INDEX(Map!$B$2:$B$86,MATCH(D715,Map!$A$2:$A$86,0),0)</f>
        <v>Brown Solar</v>
      </c>
      <c r="Y715" s="7">
        <f>IF(INDEX(Map!$C$2:$C$86,MATCH(D715,Map!$A$2:$A$86,0),0)="","N/A",E715*INDEX(Map!$C$2:$C$86,MATCH(D715,Map!$A$2:$A$86,0),0))</f>
        <v>1.0369999999999999</v>
      </c>
      <c r="Z715" s="7">
        <f>IF(INDEX(Map!$D$2:$D$86,MATCH(D715,Map!$A$2:$A$86,0),0)="","N/A",E715*INDEX(Map!$D$2:$D$86,MATCH(D715,Map!$A$2:$A$86,0),0))</f>
        <v>0.66300000000000003</v>
      </c>
      <c r="AA715" t="str">
        <f>INDEX(Map!$E$2:$E$86,MATCH(D715,Map!$A$2:$A$86,0),0)</f>
        <v>Solar</v>
      </c>
    </row>
    <row r="716" spans="1:27" x14ac:dyDescent="0.25">
      <c r="A716" s="1" t="s">
        <v>21</v>
      </c>
      <c r="B716" s="1" t="s">
        <v>115</v>
      </c>
      <c r="C716" s="1">
        <v>43</v>
      </c>
      <c r="D716" s="1" t="s">
        <v>66</v>
      </c>
      <c r="E716" s="1">
        <v>11.2</v>
      </c>
      <c r="F716" s="1">
        <v>0</v>
      </c>
      <c r="G716" s="1">
        <v>100</v>
      </c>
      <c r="H716" s="1">
        <v>0</v>
      </c>
      <c r="I716" s="1">
        <v>1116</v>
      </c>
      <c r="J716" s="1">
        <v>100000</v>
      </c>
      <c r="K716" s="1">
        <v>720</v>
      </c>
      <c r="L716" s="1">
        <v>27.1</v>
      </c>
      <c r="M716" s="1">
        <v>303</v>
      </c>
      <c r="N716" s="1">
        <v>0</v>
      </c>
      <c r="O716" s="1">
        <v>0</v>
      </c>
      <c r="P716" s="1">
        <v>0</v>
      </c>
      <c r="Q716" s="1">
        <v>0</v>
      </c>
      <c r="R716" s="1">
        <v>27.15</v>
      </c>
      <c r="S716" s="1">
        <v>27.15</v>
      </c>
      <c r="T716" s="1">
        <v>303</v>
      </c>
      <c r="U716" s="3" t="str">
        <f t="shared" si="11"/>
        <v>2017Plan</v>
      </c>
      <c r="V716" s="2">
        <f>DATE(A716,INDEX(Map!$H$1:$H$12,MATCH(B716,Map!$G$1:$G$12,0),0),1)</f>
        <v>42614</v>
      </c>
      <c r="W716" t="str">
        <f>IF(AND(V716&gt;=Map!$K$2,V716&lt;=Map!$L$2),"Base",IF(AND(V716&gt;=Map!$K$3,V716&lt;=Map!$L$3),"Fcst","N/A"))</f>
        <v>Base</v>
      </c>
      <c r="X716" t="str">
        <f>INDEX(Map!$B$2:$B$86,MATCH(D716,Map!$A$2:$A$86,0),0)</f>
        <v>OVEC</v>
      </c>
      <c r="Y716" s="7">
        <f>IF(INDEX(Map!$C$2:$C$86,MATCH(D716,Map!$A$2:$A$86,0),0)="","N/A",E716*INDEX(Map!$C$2:$C$86,MATCH(D716,Map!$A$2:$A$86,0),0))</f>
        <v>11.2</v>
      </c>
      <c r="Z716" s="7" t="str">
        <f>IF(INDEX(Map!$D$2:$D$86,MATCH(D716,Map!$A$2:$A$86,0),0)="","N/A",E716*INDEX(Map!$D$2:$D$86,MATCH(D716,Map!$A$2:$A$86,0),0))</f>
        <v>N/A</v>
      </c>
      <c r="AA716" t="str">
        <f>INDEX(Map!$E$2:$E$86,MATCH(D716,Map!$A$2:$A$86,0),0)</f>
        <v>Coal</v>
      </c>
    </row>
    <row r="717" spans="1:27" x14ac:dyDescent="0.25">
      <c r="A717" s="1" t="s">
        <v>21</v>
      </c>
      <c r="B717" s="1" t="s">
        <v>115</v>
      </c>
      <c r="C717" s="1">
        <v>44</v>
      </c>
      <c r="D717" s="1" t="s">
        <v>67</v>
      </c>
      <c r="E717" s="1">
        <v>4.7</v>
      </c>
      <c r="F717" s="1">
        <v>0</v>
      </c>
      <c r="G717" s="1">
        <v>20.7</v>
      </c>
      <c r="H717" s="1">
        <v>52</v>
      </c>
      <c r="I717" s="1">
        <v>466.6</v>
      </c>
      <c r="J717" s="1">
        <v>100000</v>
      </c>
      <c r="K717" s="1">
        <v>149</v>
      </c>
      <c r="L717" s="1">
        <v>27.1</v>
      </c>
      <c r="M717" s="1">
        <v>127</v>
      </c>
      <c r="N717" s="1">
        <v>0</v>
      </c>
      <c r="O717" s="1">
        <v>0</v>
      </c>
      <c r="P717" s="1">
        <v>0</v>
      </c>
      <c r="Q717" s="1">
        <v>0</v>
      </c>
      <c r="R717" s="1">
        <v>27.15</v>
      </c>
      <c r="S717" s="1">
        <v>27.15</v>
      </c>
      <c r="T717" s="1">
        <v>127</v>
      </c>
      <c r="U717" s="3" t="str">
        <f t="shared" si="11"/>
        <v>2017Plan</v>
      </c>
      <c r="V717" s="2">
        <f>DATE(A717,INDEX(Map!$H$1:$H$12,MATCH(B717,Map!$G$1:$G$12,0),0),1)</f>
        <v>42614</v>
      </c>
      <c r="W717" t="str">
        <f>IF(AND(V717&gt;=Map!$K$2,V717&lt;=Map!$L$2),"Base",IF(AND(V717&gt;=Map!$K$3,V717&lt;=Map!$L$3),"Fcst","N/A"))</f>
        <v>Base</v>
      </c>
      <c r="X717" t="str">
        <f>INDEX(Map!$B$2:$B$86,MATCH(D717,Map!$A$2:$A$86,0),0)</f>
        <v>OVEC</v>
      </c>
      <c r="Y717" s="7">
        <f>IF(INDEX(Map!$C$2:$C$86,MATCH(D717,Map!$A$2:$A$86,0),0)="","N/A",E717*INDEX(Map!$C$2:$C$86,MATCH(D717,Map!$A$2:$A$86,0),0))</f>
        <v>4.7</v>
      </c>
      <c r="Z717" s="7" t="str">
        <f>IF(INDEX(Map!$D$2:$D$86,MATCH(D717,Map!$A$2:$A$86,0),0)="","N/A",E717*INDEX(Map!$D$2:$D$86,MATCH(D717,Map!$A$2:$A$86,0),0))</f>
        <v>N/A</v>
      </c>
      <c r="AA717" t="str">
        <f>INDEX(Map!$E$2:$E$86,MATCH(D717,Map!$A$2:$A$86,0),0)</f>
        <v>Coal</v>
      </c>
    </row>
    <row r="718" spans="1:27" x14ac:dyDescent="0.25">
      <c r="A718" s="1" t="s">
        <v>21</v>
      </c>
      <c r="B718" s="1" t="s">
        <v>115</v>
      </c>
      <c r="C718" s="1">
        <v>45</v>
      </c>
      <c r="D718" s="1" t="s">
        <v>68</v>
      </c>
      <c r="E718" s="1">
        <v>24.8</v>
      </c>
      <c r="F718" s="1">
        <v>0</v>
      </c>
      <c r="G718" s="1">
        <v>100</v>
      </c>
      <c r="H718" s="1">
        <v>0</v>
      </c>
      <c r="I718" s="1">
        <v>2484</v>
      </c>
      <c r="J718" s="1">
        <v>100000</v>
      </c>
      <c r="K718" s="1">
        <v>720</v>
      </c>
      <c r="L718" s="1">
        <v>27.1</v>
      </c>
      <c r="M718" s="1">
        <v>674</v>
      </c>
      <c r="N718" s="1">
        <v>0</v>
      </c>
      <c r="O718" s="1">
        <v>0</v>
      </c>
      <c r="P718" s="1">
        <v>0</v>
      </c>
      <c r="Q718" s="1">
        <v>0</v>
      </c>
      <c r="R718" s="1">
        <v>27.15</v>
      </c>
      <c r="S718" s="1">
        <v>27.15</v>
      </c>
      <c r="T718" s="1">
        <v>674</v>
      </c>
      <c r="U718" s="3" t="str">
        <f t="shared" si="11"/>
        <v>2017Plan</v>
      </c>
      <c r="V718" s="2">
        <f>DATE(A718,INDEX(Map!$H$1:$H$12,MATCH(B718,Map!$G$1:$G$12,0),0),1)</f>
        <v>42614</v>
      </c>
      <c r="W718" t="str">
        <f>IF(AND(V718&gt;=Map!$K$2,V718&lt;=Map!$L$2),"Base",IF(AND(V718&gt;=Map!$K$3,V718&lt;=Map!$L$3),"Fcst","N/A"))</f>
        <v>Base</v>
      </c>
      <c r="X718" t="str">
        <f>INDEX(Map!$B$2:$B$86,MATCH(D718,Map!$A$2:$A$86,0),0)</f>
        <v>OVEC</v>
      </c>
      <c r="Y718" s="7" t="str">
        <f>IF(INDEX(Map!$C$2:$C$86,MATCH(D718,Map!$A$2:$A$86,0),0)="","N/A",E718*INDEX(Map!$C$2:$C$86,MATCH(D718,Map!$A$2:$A$86,0),0))</f>
        <v>N/A</v>
      </c>
      <c r="Z718" s="7">
        <f>IF(INDEX(Map!$D$2:$D$86,MATCH(D718,Map!$A$2:$A$86,0),0)="","N/A",E718*INDEX(Map!$D$2:$D$86,MATCH(D718,Map!$A$2:$A$86,0),0))</f>
        <v>24.8</v>
      </c>
      <c r="AA718" t="str">
        <f>INDEX(Map!$E$2:$E$86,MATCH(D718,Map!$A$2:$A$86,0),0)</f>
        <v>Coal</v>
      </c>
    </row>
    <row r="719" spans="1:27" x14ac:dyDescent="0.25">
      <c r="A719" s="1" t="s">
        <v>21</v>
      </c>
      <c r="B719" s="1" t="s">
        <v>115</v>
      </c>
      <c r="C719" s="1">
        <v>46</v>
      </c>
      <c r="D719" s="1" t="s">
        <v>69</v>
      </c>
      <c r="E719" s="1">
        <v>11</v>
      </c>
      <c r="F719" s="1">
        <v>0</v>
      </c>
      <c r="G719" s="1">
        <v>21.8</v>
      </c>
      <c r="H719" s="1">
        <v>46</v>
      </c>
      <c r="I719" s="1">
        <v>1102.0999999999999</v>
      </c>
      <c r="J719" s="1">
        <v>100000</v>
      </c>
      <c r="K719" s="1">
        <v>157</v>
      </c>
      <c r="L719" s="1">
        <v>27.1</v>
      </c>
      <c r="M719" s="1">
        <v>299</v>
      </c>
      <c r="N719" s="1">
        <v>0</v>
      </c>
      <c r="O719" s="1">
        <v>0</v>
      </c>
      <c r="P719" s="1">
        <v>0</v>
      </c>
      <c r="Q719" s="1">
        <v>0</v>
      </c>
      <c r="R719" s="1">
        <v>27.15</v>
      </c>
      <c r="S719" s="1">
        <v>27.15</v>
      </c>
      <c r="T719" s="1">
        <v>299</v>
      </c>
      <c r="U719" s="3" t="str">
        <f t="shared" si="11"/>
        <v>2017Plan</v>
      </c>
      <c r="V719" s="2">
        <f>DATE(A719,INDEX(Map!$H$1:$H$12,MATCH(B719,Map!$G$1:$G$12,0),0),1)</f>
        <v>42614</v>
      </c>
      <c r="W719" t="str">
        <f>IF(AND(V719&gt;=Map!$K$2,V719&lt;=Map!$L$2),"Base",IF(AND(V719&gt;=Map!$K$3,V719&lt;=Map!$L$3),"Fcst","N/A"))</f>
        <v>Base</v>
      </c>
      <c r="X719" t="str">
        <f>INDEX(Map!$B$2:$B$86,MATCH(D719,Map!$A$2:$A$86,0),0)</f>
        <v>OVEC</v>
      </c>
      <c r="Y719" s="7" t="str">
        <f>IF(INDEX(Map!$C$2:$C$86,MATCH(D719,Map!$A$2:$A$86,0),0)="","N/A",E719*INDEX(Map!$C$2:$C$86,MATCH(D719,Map!$A$2:$A$86,0),0))</f>
        <v>N/A</v>
      </c>
      <c r="Z719" s="7">
        <f>IF(INDEX(Map!$D$2:$D$86,MATCH(D719,Map!$A$2:$A$86,0),0)="","N/A",E719*INDEX(Map!$D$2:$D$86,MATCH(D719,Map!$A$2:$A$86,0),0))</f>
        <v>11</v>
      </c>
      <c r="AA719" t="str">
        <f>INDEX(Map!$E$2:$E$86,MATCH(D719,Map!$A$2:$A$86,0),0)</f>
        <v>Coal</v>
      </c>
    </row>
    <row r="720" spans="1:27" x14ac:dyDescent="0.25">
      <c r="A720" s="1" t="s">
        <v>21</v>
      </c>
      <c r="B720" s="1" t="s">
        <v>115</v>
      </c>
      <c r="C720" s="1">
        <v>47</v>
      </c>
      <c r="D720" s="1" t="s">
        <v>70</v>
      </c>
      <c r="E720" s="1">
        <v>0</v>
      </c>
      <c r="F720" s="1">
        <v>0</v>
      </c>
      <c r="G720" s="1">
        <v>0</v>
      </c>
      <c r="H720" s="1">
        <v>0</v>
      </c>
      <c r="I720" s="1" t="s">
        <v>63</v>
      </c>
      <c r="J720" s="1" t="s">
        <v>63</v>
      </c>
      <c r="K720" s="1">
        <v>0</v>
      </c>
      <c r="L720" s="1">
        <v>0</v>
      </c>
      <c r="M720" s="1">
        <v>0</v>
      </c>
      <c r="N720" s="1" t="s">
        <v>63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3" t="str">
        <f t="shared" si="11"/>
        <v>2017Plan</v>
      </c>
      <c r="V720" s="2">
        <f>DATE(A720,INDEX(Map!$H$1:$H$12,MATCH(B720,Map!$G$1:$G$12,0),0),1)</f>
        <v>42614</v>
      </c>
      <c r="W720" t="str">
        <f>IF(AND(V720&gt;=Map!$K$2,V720&lt;=Map!$L$2),"Base",IF(AND(V720&gt;=Map!$K$3,V720&lt;=Map!$L$3),"Fcst","N/A"))</f>
        <v>Base</v>
      </c>
      <c r="X720" t="str">
        <f>INDEX(Map!$B$2:$B$86,MATCH(D720,Map!$A$2:$A$86,0),0)</f>
        <v>N/A</v>
      </c>
      <c r="Y720" s="7" t="str">
        <f>IF(INDEX(Map!$C$2:$C$86,MATCH(D720,Map!$A$2:$A$86,0),0)="","N/A",E720*INDEX(Map!$C$2:$C$86,MATCH(D720,Map!$A$2:$A$86,0),0))</f>
        <v>N/A</v>
      </c>
      <c r="Z720" s="7" t="str">
        <f>IF(INDEX(Map!$D$2:$D$86,MATCH(D720,Map!$A$2:$A$86,0),0)="","N/A",E720*INDEX(Map!$D$2:$D$86,MATCH(D720,Map!$A$2:$A$86,0),0))</f>
        <v>N/A</v>
      </c>
      <c r="AA720" t="str">
        <f>INDEX(Map!$E$2:$E$86,MATCH(D720,Map!$A$2:$A$86,0),0)</f>
        <v>Purchases</v>
      </c>
    </row>
    <row r="721" spans="1:27" x14ac:dyDescent="0.25">
      <c r="A721" s="1" t="s">
        <v>21</v>
      </c>
      <c r="B721" s="1" t="s">
        <v>115</v>
      </c>
      <c r="C721" s="1">
        <v>48</v>
      </c>
      <c r="D721" s="1" t="s">
        <v>71</v>
      </c>
      <c r="E721" s="1">
        <v>0</v>
      </c>
      <c r="F721" s="1">
        <v>0</v>
      </c>
      <c r="G721" s="1">
        <v>0</v>
      </c>
      <c r="H721" s="1">
        <v>0</v>
      </c>
      <c r="I721" s="1" t="s">
        <v>63</v>
      </c>
      <c r="J721" s="1" t="s">
        <v>63</v>
      </c>
      <c r="K721" s="1">
        <v>0</v>
      </c>
      <c r="L721" s="1">
        <v>0</v>
      </c>
      <c r="M721" s="1">
        <v>0</v>
      </c>
      <c r="N721" s="1" t="s">
        <v>63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3" t="str">
        <f t="shared" si="11"/>
        <v>2017Plan</v>
      </c>
      <c r="V721" s="2">
        <f>DATE(A721,INDEX(Map!$H$1:$H$12,MATCH(B721,Map!$G$1:$G$12,0),0),1)</f>
        <v>42614</v>
      </c>
      <c r="W721" t="str">
        <f>IF(AND(V721&gt;=Map!$K$2,V721&lt;=Map!$L$2),"Base",IF(AND(V721&gt;=Map!$K$3,V721&lt;=Map!$L$3),"Fcst","N/A"))</f>
        <v>Base</v>
      </c>
      <c r="X721" t="str">
        <f>INDEX(Map!$B$2:$B$86,MATCH(D721,Map!$A$2:$A$86,0),0)</f>
        <v>N/A</v>
      </c>
      <c r="Y721" s="7" t="str">
        <f>IF(INDEX(Map!$C$2:$C$86,MATCH(D721,Map!$A$2:$A$86,0),0)="","N/A",E721*INDEX(Map!$C$2:$C$86,MATCH(D721,Map!$A$2:$A$86,0),0))</f>
        <v>N/A</v>
      </c>
      <c r="Z721" s="7" t="str">
        <f>IF(INDEX(Map!$D$2:$D$86,MATCH(D721,Map!$A$2:$A$86,0),0)="","N/A",E721*INDEX(Map!$D$2:$D$86,MATCH(D721,Map!$A$2:$A$86,0),0))</f>
        <v>N/A</v>
      </c>
      <c r="AA721" t="str">
        <f>INDEX(Map!$E$2:$E$86,MATCH(D721,Map!$A$2:$A$86,0),0)</f>
        <v>Purchases</v>
      </c>
    </row>
    <row r="722" spans="1:27" x14ac:dyDescent="0.25">
      <c r="A722" s="1" t="s">
        <v>21</v>
      </c>
      <c r="B722" s="1" t="s">
        <v>115</v>
      </c>
      <c r="C722" s="1">
        <v>49</v>
      </c>
      <c r="D722" s="1" t="s">
        <v>72</v>
      </c>
      <c r="E722" s="1">
        <v>0</v>
      </c>
      <c r="F722" s="1">
        <v>0</v>
      </c>
      <c r="G722" s="1">
        <v>0</v>
      </c>
      <c r="H722" s="1">
        <v>0</v>
      </c>
      <c r="I722" s="1" t="s">
        <v>63</v>
      </c>
      <c r="J722" s="1" t="s">
        <v>63</v>
      </c>
      <c r="K722" s="1">
        <v>0</v>
      </c>
      <c r="L722" s="1">
        <v>0</v>
      </c>
      <c r="M722" s="1">
        <v>0</v>
      </c>
      <c r="N722" s="1" t="s">
        <v>63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3" t="str">
        <f t="shared" si="11"/>
        <v>2017Plan</v>
      </c>
      <c r="V722" s="2">
        <f>DATE(A722,INDEX(Map!$H$1:$H$12,MATCH(B722,Map!$G$1:$G$12,0),0),1)</f>
        <v>42614</v>
      </c>
      <c r="W722" t="str">
        <f>IF(AND(V722&gt;=Map!$K$2,V722&lt;=Map!$L$2),"Base",IF(AND(V722&gt;=Map!$K$3,V722&lt;=Map!$L$3),"Fcst","N/A"))</f>
        <v>Base</v>
      </c>
      <c r="X722" t="str">
        <f>INDEX(Map!$B$2:$B$86,MATCH(D722,Map!$A$2:$A$86,0),0)</f>
        <v>N/A</v>
      </c>
      <c r="Y722" s="7" t="str">
        <f>IF(INDEX(Map!$C$2:$C$86,MATCH(D722,Map!$A$2:$A$86,0),0)="","N/A",E722*INDEX(Map!$C$2:$C$86,MATCH(D722,Map!$A$2:$A$86,0),0))</f>
        <v>N/A</v>
      </c>
      <c r="Z722" s="7" t="str">
        <f>IF(INDEX(Map!$D$2:$D$86,MATCH(D722,Map!$A$2:$A$86,0),0)="","N/A",E722*INDEX(Map!$D$2:$D$86,MATCH(D722,Map!$A$2:$A$86,0),0))</f>
        <v>N/A</v>
      </c>
      <c r="AA722" t="str">
        <f>INDEX(Map!$E$2:$E$86,MATCH(D722,Map!$A$2:$A$86,0),0)</f>
        <v>Purchases</v>
      </c>
    </row>
    <row r="723" spans="1:27" x14ac:dyDescent="0.25">
      <c r="A723" s="1" t="s">
        <v>21</v>
      </c>
      <c r="B723" s="1" t="s">
        <v>115</v>
      </c>
      <c r="C723" s="1">
        <v>50</v>
      </c>
      <c r="D723" s="1" t="s">
        <v>73</v>
      </c>
      <c r="E723" s="1">
        <v>0</v>
      </c>
      <c r="F723" s="1">
        <v>0</v>
      </c>
      <c r="G723" s="1">
        <v>0</v>
      </c>
      <c r="H723" s="1">
        <v>0</v>
      </c>
      <c r="I723" s="1" t="s">
        <v>63</v>
      </c>
      <c r="J723" s="1" t="s">
        <v>63</v>
      </c>
      <c r="K723" s="1">
        <v>0</v>
      </c>
      <c r="L723" s="1">
        <v>0</v>
      </c>
      <c r="M723" s="1">
        <v>0</v>
      </c>
      <c r="N723" s="1" t="s">
        <v>63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3" t="str">
        <f t="shared" si="11"/>
        <v>2017Plan</v>
      </c>
      <c r="V723" s="2">
        <f>DATE(A723,INDEX(Map!$H$1:$H$12,MATCH(B723,Map!$G$1:$G$12,0),0),1)</f>
        <v>42614</v>
      </c>
      <c r="W723" t="str">
        <f>IF(AND(V723&gt;=Map!$K$2,V723&lt;=Map!$L$2),"Base",IF(AND(V723&gt;=Map!$K$3,V723&lt;=Map!$L$3),"Fcst","N/A"))</f>
        <v>Base</v>
      </c>
      <c r="X723" t="str">
        <f>INDEX(Map!$B$2:$B$86,MATCH(D723,Map!$A$2:$A$86,0),0)</f>
        <v>N/A</v>
      </c>
      <c r="Y723" s="7" t="str">
        <f>IF(INDEX(Map!$C$2:$C$86,MATCH(D723,Map!$A$2:$A$86,0),0)="","N/A",E723*INDEX(Map!$C$2:$C$86,MATCH(D723,Map!$A$2:$A$86,0),0))</f>
        <v>N/A</v>
      </c>
      <c r="Z723" s="7" t="str">
        <f>IF(INDEX(Map!$D$2:$D$86,MATCH(D723,Map!$A$2:$A$86,0),0)="","N/A",E723*INDEX(Map!$D$2:$D$86,MATCH(D723,Map!$A$2:$A$86,0),0))</f>
        <v>N/A</v>
      </c>
      <c r="AA723" t="str">
        <f>INDEX(Map!$E$2:$E$86,MATCH(D723,Map!$A$2:$A$86,0),0)</f>
        <v>Purchases</v>
      </c>
    </row>
    <row r="724" spans="1:27" x14ac:dyDescent="0.25">
      <c r="A724" s="1" t="s">
        <v>21</v>
      </c>
      <c r="B724" s="1" t="s">
        <v>115</v>
      </c>
      <c r="C724" s="1">
        <v>51</v>
      </c>
      <c r="D724" s="1" t="s">
        <v>74</v>
      </c>
      <c r="E724" s="1">
        <v>0</v>
      </c>
      <c r="F724" s="1">
        <v>0</v>
      </c>
      <c r="G724" s="1">
        <v>0</v>
      </c>
      <c r="H724" s="1">
        <v>0</v>
      </c>
      <c r="I724" s="1" t="s">
        <v>63</v>
      </c>
      <c r="J724" s="1" t="s">
        <v>63</v>
      </c>
      <c r="K724" s="1">
        <v>0</v>
      </c>
      <c r="L724" s="1">
        <v>0</v>
      </c>
      <c r="M724" s="1">
        <v>0</v>
      </c>
      <c r="N724" s="1" t="s">
        <v>63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3" t="str">
        <f t="shared" si="11"/>
        <v>2017Plan</v>
      </c>
      <c r="V724" s="2">
        <f>DATE(A724,INDEX(Map!$H$1:$H$12,MATCH(B724,Map!$G$1:$G$12,0),0),1)</f>
        <v>42614</v>
      </c>
      <c r="W724" t="str">
        <f>IF(AND(V724&gt;=Map!$K$2,V724&lt;=Map!$L$2),"Base",IF(AND(V724&gt;=Map!$K$3,V724&lt;=Map!$L$3),"Fcst","N/A"))</f>
        <v>Base</v>
      </c>
      <c r="X724" t="str">
        <f>INDEX(Map!$B$2:$B$86,MATCH(D724,Map!$A$2:$A$86,0),0)</f>
        <v>N/A</v>
      </c>
      <c r="Y724" s="7" t="str">
        <f>IF(INDEX(Map!$C$2:$C$86,MATCH(D724,Map!$A$2:$A$86,0),0)="","N/A",E724*INDEX(Map!$C$2:$C$86,MATCH(D724,Map!$A$2:$A$86,0),0))</f>
        <v>N/A</v>
      </c>
      <c r="Z724" s="7" t="str">
        <f>IF(INDEX(Map!$D$2:$D$86,MATCH(D724,Map!$A$2:$A$86,0),0)="","N/A",E724*INDEX(Map!$D$2:$D$86,MATCH(D724,Map!$A$2:$A$86,0),0))</f>
        <v>N/A</v>
      </c>
      <c r="AA724" t="str">
        <f>INDEX(Map!$E$2:$E$86,MATCH(D724,Map!$A$2:$A$86,0),0)</f>
        <v>Purchases</v>
      </c>
    </row>
    <row r="725" spans="1:27" x14ac:dyDescent="0.25">
      <c r="A725" s="1" t="s">
        <v>21</v>
      </c>
      <c r="B725" s="1" t="s">
        <v>115</v>
      </c>
      <c r="C725" s="1">
        <v>52</v>
      </c>
      <c r="D725" s="1" t="s">
        <v>75</v>
      </c>
      <c r="E725" s="1">
        <v>0</v>
      </c>
      <c r="F725" s="1">
        <v>0</v>
      </c>
      <c r="G725" s="1">
        <v>0</v>
      </c>
      <c r="H725" s="1">
        <v>0</v>
      </c>
      <c r="I725" s="1" t="s">
        <v>63</v>
      </c>
      <c r="J725" s="1" t="s">
        <v>63</v>
      </c>
      <c r="K725" s="1">
        <v>0</v>
      </c>
      <c r="L725" s="1">
        <v>0</v>
      </c>
      <c r="M725" s="1">
        <v>0</v>
      </c>
      <c r="N725" s="1" t="s">
        <v>63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3" t="str">
        <f t="shared" si="11"/>
        <v>2017Plan</v>
      </c>
      <c r="V725" s="2">
        <f>DATE(A725,INDEX(Map!$H$1:$H$12,MATCH(B725,Map!$G$1:$G$12,0),0),1)</f>
        <v>42614</v>
      </c>
      <c r="W725" t="str">
        <f>IF(AND(V725&gt;=Map!$K$2,V725&lt;=Map!$L$2),"Base",IF(AND(V725&gt;=Map!$K$3,V725&lt;=Map!$L$3),"Fcst","N/A"))</f>
        <v>Base</v>
      </c>
      <c r="X725" t="str">
        <f>INDEX(Map!$B$2:$B$86,MATCH(D725,Map!$A$2:$A$86,0),0)</f>
        <v>N/A</v>
      </c>
      <c r="Y725" s="7" t="str">
        <f>IF(INDEX(Map!$C$2:$C$86,MATCH(D725,Map!$A$2:$A$86,0),0)="","N/A",E725*INDEX(Map!$C$2:$C$86,MATCH(D725,Map!$A$2:$A$86,0),0))</f>
        <v>N/A</v>
      </c>
      <c r="Z725" s="7" t="str">
        <f>IF(INDEX(Map!$D$2:$D$86,MATCH(D725,Map!$A$2:$A$86,0),0)="","N/A",E725*INDEX(Map!$D$2:$D$86,MATCH(D725,Map!$A$2:$A$86,0),0))</f>
        <v>N/A</v>
      </c>
      <c r="AA725" t="str">
        <f>INDEX(Map!$E$2:$E$86,MATCH(D725,Map!$A$2:$A$86,0),0)</f>
        <v>Purchases</v>
      </c>
    </row>
    <row r="726" spans="1:27" x14ac:dyDescent="0.25">
      <c r="A726" s="1" t="s">
        <v>21</v>
      </c>
      <c r="B726" s="1" t="s">
        <v>115</v>
      </c>
      <c r="C726" s="1">
        <v>53</v>
      </c>
      <c r="D726" s="1" t="s">
        <v>76</v>
      </c>
      <c r="E726" s="1">
        <v>0</v>
      </c>
      <c r="F726" s="1">
        <v>0</v>
      </c>
      <c r="G726" s="1">
        <v>0</v>
      </c>
      <c r="H726" s="1">
        <v>0</v>
      </c>
      <c r="I726" s="1" t="s">
        <v>63</v>
      </c>
      <c r="J726" s="1" t="s">
        <v>63</v>
      </c>
      <c r="K726" s="1">
        <v>0</v>
      </c>
      <c r="L726" s="1">
        <v>0</v>
      </c>
      <c r="M726" s="1">
        <v>0</v>
      </c>
      <c r="N726" s="1" t="s">
        <v>63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3" t="str">
        <f t="shared" si="11"/>
        <v>2017Plan</v>
      </c>
      <c r="V726" s="2">
        <f>DATE(A726,INDEX(Map!$H$1:$H$12,MATCH(B726,Map!$G$1:$G$12,0),0),1)</f>
        <v>42614</v>
      </c>
      <c r="W726" t="str">
        <f>IF(AND(V726&gt;=Map!$K$2,V726&lt;=Map!$L$2),"Base",IF(AND(V726&gt;=Map!$K$3,V726&lt;=Map!$L$3),"Fcst","N/A"))</f>
        <v>Base</v>
      </c>
      <c r="X726" t="str">
        <f>INDEX(Map!$B$2:$B$86,MATCH(D726,Map!$A$2:$A$86,0),0)</f>
        <v>N/A</v>
      </c>
      <c r="Y726" s="7" t="str">
        <f>IF(INDEX(Map!$C$2:$C$86,MATCH(D726,Map!$A$2:$A$86,0),0)="","N/A",E726*INDEX(Map!$C$2:$C$86,MATCH(D726,Map!$A$2:$A$86,0),0))</f>
        <v>N/A</v>
      </c>
      <c r="Z726" s="7" t="str">
        <f>IF(INDEX(Map!$D$2:$D$86,MATCH(D726,Map!$A$2:$A$86,0),0)="","N/A",E726*INDEX(Map!$D$2:$D$86,MATCH(D726,Map!$A$2:$A$86,0),0))</f>
        <v>N/A</v>
      </c>
      <c r="AA726" t="str">
        <f>INDEX(Map!$E$2:$E$86,MATCH(D726,Map!$A$2:$A$86,0),0)</f>
        <v>Purchases</v>
      </c>
    </row>
    <row r="727" spans="1:27" x14ac:dyDescent="0.25">
      <c r="A727" s="1" t="s">
        <v>21</v>
      </c>
      <c r="B727" s="1" t="s">
        <v>115</v>
      </c>
      <c r="C727" s="1">
        <v>54</v>
      </c>
      <c r="D727" s="1" t="s">
        <v>77</v>
      </c>
      <c r="E727" s="1">
        <v>0</v>
      </c>
      <c r="F727" s="1">
        <v>0</v>
      </c>
      <c r="G727" s="1">
        <v>0</v>
      </c>
      <c r="H727" s="1">
        <v>0</v>
      </c>
      <c r="I727" s="1" t="s">
        <v>63</v>
      </c>
      <c r="J727" s="1" t="s">
        <v>63</v>
      </c>
      <c r="K727" s="1">
        <v>0</v>
      </c>
      <c r="L727" s="1">
        <v>0</v>
      </c>
      <c r="M727" s="1">
        <v>0</v>
      </c>
      <c r="N727" s="1" t="s">
        <v>63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3" t="str">
        <f t="shared" si="11"/>
        <v>2017Plan</v>
      </c>
      <c r="V727" s="2">
        <f>DATE(A727,INDEX(Map!$H$1:$H$12,MATCH(B727,Map!$G$1:$G$12,0),0),1)</f>
        <v>42614</v>
      </c>
      <c r="W727" t="str">
        <f>IF(AND(V727&gt;=Map!$K$2,V727&lt;=Map!$L$2),"Base",IF(AND(V727&gt;=Map!$K$3,V727&lt;=Map!$L$3),"Fcst","N/A"))</f>
        <v>Base</v>
      </c>
      <c r="X727" t="str">
        <f>INDEX(Map!$B$2:$B$86,MATCH(D727,Map!$A$2:$A$86,0),0)</f>
        <v>N/A</v>
      </c>
      <c r="Y727" s="7" t="str">
        <f>IF(INDEX(Map!$C$2:$C$86,MATCH(D727,Map!$A$2:$A$86,0),0)="","N/A",E727*INDEX(Map!$C$2:$C$86,MATCH(D727,Map!$A$2:$A$86,0),0))</f>
        <v>N/A</v>
      </c>
      <c r="Z727" s="7" t="str">
        <f>IF(INDEX(Map!$D$2:$D$86,MATCH(D727,Map!$A$2:$A$86,0),0)="","N/A",E727*INDEX(Map!$D$2:$D$86,MATCH(D727,Map!$A$2:$A$86,0),0))</f>
        <v>N/A</v>
      </c>
      <c r="AA727" t="str">
        <f>INDEX(Map!$E$2:$E$86,MATCH(D727,Map!$A$2:$A$86,0),0)</f>
        <v>Purchases</v>
      </c>
    </row>
    <row r="728" spans="1:27" x14ac:dyDescent="0.25">
      <c r="A728" s="1" t="s">
        <v>21</v>
      </c>
      <c r="B728" s="1" t="s">
        <v>115</v>
      </c>
      <c r="C728" s="1">
        <v>55</v>
      </c>
      <c r="D728" s="1" t="s">
        <v>78</v>
      </c>
      <c r="E728" s="1">
        <v>0</v>
      </c>
      <c r="F728" s="1">
        <v>0</v>
      </c>
      <c r="G728" s="1">
        <v>0</v>
      </c>
      <c r="H728" s="1">
        <v>0</v>
      </c>
      <c r="I728" s="1" t="s">
        <v>63</v>
      </c>
      <c r="J728" s="1" t="s">
        <v>63</v>
      </c>
      <c r="K728" s="1">
        <v>0</v>
      </c>
      <c r="L728" s="1">
        <v>0</v>
      </c>
      <c r="M728" s="1">
        <v>0</v>
      </c>
      <c r="N728" s="1" t="s">
        <v>63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3" t="str">
        <f t="shared" si="11"/>
        <v>2017Plan</v>
      </c>
      <c r="V728" s="2">
        <f>DATE(A728,INDEX(Map!$H$1:$H$12,MATCH(B728,Map!$G$1:$G$12,0),0),1)</f>
        <v>42614</v>
      </c>
      <c r="W728" t="str">
        <f>IF(AND(V728&gt;=Map!$K$2,V728&lt;=Map!$L$2),"Base",IF(AND(V728&gt;=Map!$K$3,V728&lt;=Map!$L$3),"Fcst","N/A"))</f>
        <v>Base</v>
      </c>
      <c r="X728" t="str">
        <f>INDEX(Map!$B$2:$B$86,MATCH(D728,Map!$A$2:$A$86,0),0)</f>
        <v>N/A</v>
      </c>
      <c r="Y728" s="7" t="str">
        <f>IF(INDEX(Map!$C$2:$C$86,MATCH(D728,Map!$A$2:$A$86,0),0)="","N/A",E728*INDEX(Map!$C$2:$C$86,MATCH(D728,Map!$A$2:$A$86,0),0))</f>
        <v>N/A</v>
      </c>
      <c r="Z728" s="7" t="str">
        <f>IF(INDEX(Map!$D$2:$D$86,MATCH(D728,Map!$A$2:$A$86,0),0)="","N/A",E728*INDEX(Map!$D$2:$D$86,MATCH(D728,Map!$A$2:$A$86,0),0))</f>
        <v>N/A</v>
      </c>
      <c r="AA728" t="str">
        <f>INDEX(Map!$E$2:$E$86,MATCH(D728,Map!$A$2:$A$86,0),0)</f>
        <v>Purchases</v>
      </c>
    </row>
    <row r="729" spans="1:27" x14ac:dyDescent="0.25">
      <c r="A729" s="1" t="s">
        <v>21</v>
      </c>
      <c r="B729" s="1" t="s">
        <v>115</v>
      </c>
      <c r="C729" s="1">
        <v>56</v>
      </c>
      <c r="D729" s="1" t="s">
        <v>79</v>
      </c>
      <c r="E729" s="1">
        <v>0.1</v>
      </c>
      <c r="F729" s="1">
        <v>0</v>
      </c>
      <c r="G729" s="1">
        <v>0.4</v>
      </c>
      <c r="H729" s="1">
        <v>1</v>
      </c>
      <c r="I729" s="1" t="s">
        <v>63</v>
      </c>
      <c r="J729" s="1" t="s">
        <v>63</v>
      </c>
      <c r="K729" s="1">
        <v>1</v>
      </c>
      <c r="L729" s="1">
        <v>17.100000000000001</v>
      </c>
      <c r="M729" s="1">
        <v>1</v>
      </c>
      <c r="N729" s="1" t="s">
        <v>63</v>
      </c>
      <c r="O729" s="1">
        <v>0</v>
      </c>
      <c r="P729" s="1">
        <v>0</v>
      </c>
      <c r="Q729" s="1">
        <v>0</v>
      </c>
      <c r="R729" s="1">
        <v>23.46</v>
      </c>
      <c r="S729" s="1">
        <v>23.46</v>
      </c>
      <c r="T729" s="1">
        <v>1</v>
      </c>
      <c r="U729" s="3" t="str">
        <f t="shared" si="11"/>
        <v>2017Plan</v>
      </c>
      <c r="V729" s="2">
        <f>DATE(A729,INDEX(Map!$H$1:$H$12,MATCH(B729,Map!$G$1:$G$12,0),0),1)</f>
        <v>42614</v>
      </c>
      <c r="W729" t="str">
        <f>IF(AND(V729&gt;=Map!$K$2,V729&lt;=Map!$L$2),"Base",IF(AND(V729&gt;=Map!$K$3,V729&lt;=Map!$L$3),"Fcst","N/A"))</f>
        <v>Base</v>
      </c>
      <c r="X729" t="str">
        <f>INDEX(Map!$B$2:$B$86,MATCH(D729,Map!$A$2:$A$86,0),0)</f>
        <v>N/A</v>
      </c>
      <c r="Y729" s="7" t="str">
        <f>IF(INDEX(Map!$C$2:$C$86,MATCH(D729,Map!$A$2:$A$86,0),0)="","N/A",E729*INDEX(Map!$C$2:$C$86,MATCH(D729,Map!$A$2:$A$86,0),0))</f>
        <v>N/A</v>
      </c>
      <c r="Z729" s="7" t="str">
        <f>IF(INDEX(Map!$D$2:$D$86,MATCH(D729,Map!$A$2:$A$86,0),0)="","N/A",E729*INDEX(Map!$D$2:$D$86,MATCH(D729,Map!$A$2:$A$86,0),0))</f>
        <v>N/A</v>
      </c>
      <c r="AA729" t="str">
        <f>INDEX(Map!$E$2:$E$86,MATCH(D729,Map!$A$2:$A$86,0),0)</f>
        <v>Purchases</v>
      </c>
    </row>
    <row r="730" spans="1:27" x14ac:dyDescent="0.25">
      <c r="A730" s="1" t="s">
        <v>21</v>
      </c>
      <c r="B730" s="1" t="s">
        <v>115</v>
      </c>
      <c r="C730" s="1">
        <v>57</v>
      </c>
      <c r="D730" s="1" t="s">
        <v>80</v>
      </c>
      <c r="E730" s="1">
        <v>0.1</v>
      </c>
      <c r="F730" s="1">
        <v>0</v>
      </c>
      <c r="G730" s="1">
        <v>0.4</v>
      </c>
      <c r="H730" s="1">
        <v>1</v>
      </c>
      <c r="I730" s="1" t="s">
        <v>63</v>
      </c>
      <c r="J730" s="1" t="s">
        <v>63</v>
      </c>
      <c r="K730" s="1">
        <v>1</v>
      </c>
      <c r="L730" s="1">
        <v>17.100000000000001</v>
      </c>
      <c r="M730" s="1">
        <v>1</v>
      </c>
      <c r="N730" s="1" t="s">
        <v>63</v>
      </c>
      <c r="O730" s="1">
        <v>0</v>
      </c>
      <c r="P730" s="1">
        <v>0</v>
      </c>
      <c r="Q730" s="1">
        <v>0</v>
      </c>
      <c r="R730" s="1">
        <v>23.46</v>
      </c>
      <c r="S730" s="1">
        <v>23.46</v>
      </c>
      <c r="T730" s="1">
        <v>1</v>
      </c>
      <c r="U730" s="3" t="str">
        <f t="shared" si="11"/>
        <v>2017Plan</v>
      </c>
      <c r="V730" s="2">
        <f>DATE(A730,INDEX(Map!$H$1:$H$12,MATCH(B730,Map!$G$1:$G$12,0),0),1)</f>
        <v>42614</v>
      </c>
      <c r="W730" t="str">
        <f>IF(AND(V730&gt;=Map!$K$2,V730&lt;=Map!$L$2),"Base",IF(AND(V730&gt;=Map!$K$3,V730&lt;=Map!$L$3),"Fcst","N/A"))</f>
        <v>Base</v>
      </c>
      <c r="X730" t="str">
        <f>INDEX(Map!$B$2:$B$86,MATCH(D730,Map!$A$2:$A$86,0),0)</f>
        <v>N/A</v>
      </c>
      <c r="Y730" s="7" t="str">
        <f>IF(INDEX(Map!$C$2:$C$86,MATCH(D730,Map!$A$2:$A$86,0),0)="","N/A",E730*INDEX(Map!$C$2:$C$86,MATCH(D730,Map!$A$2:$A$86,0),0))</f>
        <v>N/A</v>
      </c>
      <c r="Z730" s="7" t="str">
        <f>IF(INDEX(Map!$D$2:$D$86,MATCH(D730,Map!$A$2:$A$86,0),0)="","N/A",E730*INDEX(Map!$D$2:$D$86,MATCH(D730,Map!$A$2:$A$86,0),0))</f>
        <v>N/A</v>
      </c>
      <c r="AA730" t="str">
        <f>INDEX(Map!$E$2:$E$86,MATCH(D730,Map!$A$2:$A$86,0),0)</f>
        <v>Purchases</v>
      </c>
    </row>
    <row r="731" spans="1:27" x14ac:dyDescent="0.25">
      <c r="A731" s="1" t="s">
        <v>21</v>
      </c>
      <c r="B731" s="1" t="s">
        <v>115</v>
      </c>
      <c r="C731" s="1">
        <v>58</v>
      </c>
      <c r="D731" s="1" t="s">
        <v>81</v>
      </c>
      <c r="E731" s="1">
        <v>0.1</v>
      </c>
      <c r="F731" s="1">
        <v>0</v>
      </c>
      <c r="G731" s="1">
        <v>0.4</v>
      </c>
      <c r="H731" s="1">
        <v>1</v>
      </c>
      <c r="I731" s="1" t="s">
        <v>63</v>
      </c>
      <c r="J731" s="1" t="s">
        <v>63</v>
      </c>
      <c r="K731" s="1">
        <v>1</v>
      </c>
      <c r="L731" s="1">
        <v>17.100000000000001</v>
      </c>
      <c r="M731" s="1">
        <v>1</v>
      </c>
      <c r="N731" s="1" t="s">
        <v>63</v>
      </c>
      <c r="O731" s="1">
        <v>0</v>
      </c>
      <c r="P731" s="1">
        <v>0</v>
      </c>
      <c r="Q731" s="1">
        <v>0</v>
      </c>
      <c r="R731" s="1">
        <v>23.46</v>
      </c>
      <c r="S731" s="1">
        <v>23.46</v>
      </c>
      <c r="T731" s="1">
        <v>1</v>
      </c>
      <c r="U731" s="3" t="str">
        <f t="shared" si="11"/>
        <v>2017Plan</v>
      </c>
      <c r="V731" s="2">
        <f>DATE(A731,INDEX(Map!$H$1:$H$12,MATCH(B731,Map!$G$1:$G$12,0),0),1)</f>
        <v>42614</v>
      </c>
      <c r="W731" t="str">
        <f>IF(AND(V731&gt;=Map!$K$2,V731&lt;=Map!$L$2),"Base",IF(AND(V731&gt;=Map!$K$3,V731&lt;=Map!$L$3),"Fcst","N/A"))</f>
        <v>Base</v>
      </c>
      <c r="X731" t="str">
        <f>INDEX(Map!$B$2:$B$86,MATCH(D731,Map!$A$2:$A$86,0),0)</f>
        <v>N/A</v>
      </c>
      <c r="Y731" s="7" t="str">
        <f>IF(INDEX(Map!$C$2:$C$86,MATCH(D731,Map!$A$2:$A$86,0),0)="","N/A",E731*INDEX(Map!$C$2:$C$86,MATCH(D731,Map!$A$2:$A$86,0),0))</f>
        <v>N/A</v>
      </c>
      <c r="Z731" s="7" t="str">
        <f>IF(INDEX(Map!$D$2:$D$86,MATCH(D731,Map!$A$2:$A$86,0),0)="","N/A",E731*INDEX(Map!$D$2:$D$86,MATCH(D731,Map!$A$2:$A$86,0),0))</f>
        <v>N/A</v>
      </c>
      <c r="AA731" t="str">
        <f>INDEX(Map!$E$2:$E$86,MATCH(D731,Map!$A$2:$A$86,0),0)</f>
        <v>Purchases</v>
      </c>
    </row>
    <row r="732" spans="1:27" x14ac:dyDescent="0.25">
      <c r="A732" s="1" t="s">
        <v>21</v>
      </c>
      <c r="B732" s="1" t="s">
        <v>115</v>
      </c>
      <c r="C732" s="1">
        <v>59</v>
      </c>
      <c r="D732" s="1" t="s">
        <v>82</v>
      </c>
      <c r="E732" s="1">
        <v>0</v>
      </c>
      <c r="F732" s="1">
        <v>0</v>
      </c>
      <c r="G732" s="1">
        <v>0</v>
      </c>
      <c r="H732" s="1">
        <v>0</v>
      </c>
      <c r="I732" s="1" t="s">
        <v>63</v>
      </c>
      <c r="J732" s="1" t="s">
        <v>63</v>
      </c>
      <c r="K732" s="1">
        <v>0</v>
      </c>
      <c r="L732" s="1">
        <v>0</v>
      </c>
      <c r="M732" s="1">
        <v>0</v>
      </c>
      <c r="N732" s="1" t="s">
        <v>63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3" t="str">
        <f t="shared" si="11"/>
        <v>2017Plan</v>
      </c>
      <c r="V732" s="2">
        <f>DATE(A732,INDEX(Map!$H$1:$H$12,MATCH(B732,Map!$G$1:$G$12,0),0),1)</f>
        <v>42614</v>
      </c>
      <c r="W732" t="str">
        <f>IF(AND(V732&gt;=Map!$K$2,V732&lt;=Map!$L$2),"Base",IF(AND(V732&gt;=Map!$K$3,V732&lt;=Map!$L$3),"Fcst","N/A"))</f>
        <v>Base</v>
      </c>
      <c r="X732" t="str">
        <f>INDEX(Map!$B$2:$B$86,MATCH(D732,Map!$A$2:$A$86,0),0)</f>
        <v>N/A</v>
      </c>
      <c r="Y732" s="7" t="str">
        <f>IF(INDEX(Map!$C$2:$C$86,MATCH(D732,Map!$A$2:$A$86,0),0)="","N/A",E732*INDEX(Map!$C$2:$C$86,MATCH(D732,Map!$A$2:$A$86,0),0))</f>
        <v>N/A</v>
      </c>
      <c r="Z732" s="7" t="str">
        <f>IF(INDEX(Map!$D$2:$D$86,MATCH(D732,Map!$A$2:$A$86,0),0)="","N/A",E732*INDEX(Map!$D$2:$D$86,MATCH(D732,Map!$A$2:$A$86,0),0))</f>
        <v>N/A</v>
      </c>
      <c r="AA732" t="str">
        <f>INDEX(Map!$E$2:$E$86,MATCH(D732,Map!$A$2:$A$86,0),0)</f>
        <v>Purchases</v>
      </c>
    </row>
    <row r="733" spans="1:27" x14ac:dyDescent="0.25">
      <c r="A733" s="1" t="s">
        <v>21</v>
      </c>
      <c r="B733" s="1" t="s">
        <v>115</v>
      </c>
      <c r="C733" s="1">
        <v>60</v>
      </c>
      <c r="D733" s="1" t="s">
        <v>83</v>
      </c>
      <c r="E733" s="1">
        <v>-25.6</v>
      </c>
      <c r="F733" s="1">
        <v>0</v>
      </c>
      <c r="G733" s="1">
        <v>18.2</v>
      </c>
      <c r="H733" s="1">
        <v>30</v>
      </c>
      <c r="I733" s="1" t="s">
        <v>63</v>
      </c>
      <c r="J733" s="1" t="s">
        <v>63</v>
      </c>
      <c r="K733" s="1">
        <v>299</v>
      </c>
      <c r="L733" s="1">
        <v>37.1</v>
      </c>
      <c r="M733" s="1">
        <v>-948</v>
      </c>
      <c r="N733" s="1" t="s">
        <v>63</v>
      </c>
      <c r="O733" s="1">
        <v>0</v>
      </c>
      <c r="P733" s="1">
        <v>0</v>
      </c>
      <c r="Q733" s="1">
        <v>218</v>
      </c>
      <c r="R733" s="1">
        <v>28.55</v>
      </c>
      <c r="S733" s="1">
        <v>28.55</v>
      </c>
      <c r="T733" s="1">
        <v>-730</v>
      </c>
      <c r="U733" s="3" t="str">
        <f t="shared" si="11"/>
        <v>2017Plan</v>
      </c>
      <c r="V733" s="2">
        <f>DATE(A733,INDEX(Map!$H$1:$H$12,MATCH(B733,Map!$G$1:$G$12,0),0),1)</f>
        <v>42614</v>
      </c>
      <c r="W733" t="str">
        <f>IF(AND(V733&gt;=Map!$K$2,V733&lt;=Map!$L$2),"Base",IF(AND(V733&gt;=Map!$K$3,V733&lt;=Map!$L$3),"Fcst","N/A"))</f>
        <v>Base</v>
      </c>
      <c r="X733" t="str">
        <f>INDEX(Map!$B$2:$B$86,MATCH(D733,Map!$A$2:$A$86,0),0)</f>
        <v>N/A</v>
      </c>
      <c r="Y733" s="7" t="str">
        <f>IF(INDEX(Map!$C$2:$C$86,MATCH(D733,Map!$A$2:$A$86,0),0)="","N/A",E733*INDEX(Map!$C$2:$C$86,MATCH(D733,Map!$A$2:$A$86,0),0))</f>
        <v>N/A</v>
      </c>
      <c r="Z733" s="7" t="str">
        <f>IF(INDEX(Map!$D$2:$D$86,MATCH(D733,Map!$A$2:$A$86,0),0)="","N/A",E733*INDEX(Map!$D$2:$D$86,MATCH(D733,Map!$A$2:$A$86,0),0))</f>
        <v>N/A</v>
      </c>
      <c r="AA733" t="str">
        <f>INDEX(Map!$E$2:$E$86,MATCH(D733,Map!$A$2:$A$86,0),0)</f>
        <v>Sales</v>
      </c>
    </row>
    <row r="734" spans="1:27" x14ac:dyDescent="0.25">
      <c r="A734" s="1" t="s">
        <v>21</v>
      </c>
      <c r="B734" s="1" t="s">
        <v>115</v>
      </c>
      <c r="C734" s="1">
        <v>61</v>
      </c>
      <c r="D734" s="1" t="s">
        <v>84</v>
      </c>
      <c r="E734" s="1">
        <v>-1.6</v>
      </c>
      <c r="F734" s="1">
        <v>0</v>
      </c>
      <c r="G734" s="1">
        <v>6.6</v>
      </c>
      <c r="H734" s="1">
        <v>30</v>
      </c>
      <c r="I734" s="1" t="s">
        <v>63</v>
      </c>
      <c r="J734" s="1" t="s">
        <v>63</v>
      </c>
      <c r="K734" s="1">
        <v>240</v>
      </c>
      <c r="L734" s="1">
        <v>16.7</v>
      </c>
      <c r="M734" s="1">
        <v>-26</v>
      </c>
      <c r="N734" s="1" t="s">
        <v>63</v>
      </c>
      <c r="O734" s="1">
        <v>0</v>
      </c>
      <c r="P734" s="1">
        <v>0</v>
      </c>
      <c r="Q734" s="1">
        <v>10</v>
      </c>
      <c r="R734" s="1">
        <v>10.53</v>
      </c>
      <c r="S734" s="1">
        <v>10.53</v>
      </c>
      <c r="T734" s="1">
        <v>-17</v>
      </c>
      <c r="U734" s="3" t="str">
        <f t="shared" si="11"/>
        <v>2017Plan</v>
      </c>
      <c r="V734" s="2">
        <f>DATE(A734,INDEX(Map!$H$1:$H$12,MATCH(B734,Map!$G$1:$G$12,0),0),1)</f>
        <v>42614</v>
      </c>
      <c r="W734" t="str">
        <f>IF(AND(V734&gt;=Map!$K$2,V734&lt;=Map!$L$2),"Base",IF(AND(V734&gt;=Map!$K$3,V734&lt;=Map!$L$3),"Fcst","N/A"))</f>
        <v>Base</v>
      </c>
      <c r="X734" t="str">
        <f>INDEX(Map!$B$2:$B$86,MATCH(D734,Map!$A$2:$A$86,0),0)</f>
        <v>N/A</v>
      </c>
      <c r="Y734" s="7" t="str">
        <f>IF(INDEX(Map!$C$2:$C$86,MATCH(D734,Map!$A$2:$A$86,0),0)="","N/A",E734*INDEX(Map!$C$2:$C$86,MATCH(D734,Map!$A$2:$A$86,0),0))</f>
        <v>N/A</v>
      </c>
      <c r="Z734" s="7" t="str">
        <f>IF(INDEX(Map!$D$2:$D$86,MATCH(D734,Map!$A$2:$A$86,0),0)="","N/A",E734*INDEX(Map!$D$2:$D$86,MATCH(D734,Map!$A$2:$A$86,0),0))</f>
        <v>N/A</v>
      </c>
      <c r="AA734" t="str">
        <f>INDEX(Map!$E$2:$E$86,MATCH(D734,Map!$A$2:$A$86,0),0)</f>
        <v>Sales</v>
      </c>
    </row>
    <row r="735" spans="1:27" x14ac:dyDescent="0.25">
      <c r="A735" s="1" t="s">
        <v>21</v>
      </c>
      <c r="B735" s="1" t="s">
        <v>115</v>
      </c>
      <c r="C735" s="1">
        <v>62</v>
      </c>
      <c r="D735" s="1" t="s">
        <v>85</v>
      </c>
      <c r="E735" s="1">
        <v>-2.1</v>
      </c>
      <c r="F735" s="1">
        <v>0</v>
      </c>
      <c r="G735" s="1">
        <v>9.4</v>
      </c>
      <c r="H735" s="1">
        <v>5</v>
      </c>
      <c r="I735" s="1" t="s">
        <v>63</v>
      </c>
      <c r="J735" s="1" t="s">
        <v>63</v>
      </c>
      <c r="K735" s="1">
        <v>60</v>
      </c>
      <c r="L735" s="1">
        <v>42.9</v>
      </c>
      <c r="M735" s="1">
        <v>-90</v>
      </c>
      <c r="N735" s="1" t="s">
        <v>63</v>
      </c>
      <c r="O735" s="1">
        <v>0</v>
      </c>
      <c r="P735" s="1">
        <v>0</v>
      </c>
      <c r="Q735" s="1">
        <v>18</v>
      </c>
      <c r="R735" s="1">
        <v>34.51</v>
      </c>
      <c r="S735" s="1">
        <v>34.51</v>
      </c>
      <c r="T735" s="1">
        <v>-73</v>
      </c>
      <c r="U735" s="3" t="str">
        <f t="shared" si="11"/>
        <v>2017Plan</v>
      </c>
      <c r="V735" s="2">
        <f>DATE(A735,INDEX(Map!$H$1:$H$12,MATCH(B735,Map!$G$1:$G$12,0),0),1)</f>
        <v>42614</v>
      </c>
      <c r="W735" t="str">
        <f>IF(AND(V735&gt;=Map!$K$2,V735&lt;=Map!$L$2),"Base",IF(AND(V735&gt;=Map!$K$3,V735&lt;=Map!$L$3),"Fcst","N/A"))</f>
        <v>Base</v>
      </c>
      <c r="X735" t="str">
        <f>INDEX(Map!$B$2:$B$86,MATCH(D735,Map!$A$2:$A$86,0),0)</f>
        <v>N/A</v>
      </c>
      <c r="Y735" s="7" t="str">
        <f>IF(INDEX(Map!$C$2:$C$86,MATCH(D735,Map!$A$2:$A$86,0),0)="","N/A",E735*INDEX(Map!$C$2:$C$86,MATCH(D735,Map!$A$2:$A$86,0),0))</f>
        <v>N/A</v>
      </c>
      <c r="Z735" s="7" t="str">
        <f>IF(INDEX(Map!$D$2:$D$86,MATCH(D735,Map!$A$2:$A$86,0),0)="","N/A",E735*INDEX(Map!$D$2:$D$86,MATCH(D735,Map!$A$2:$A$86,0),0))</f>
        <v>N/A</v>
      </c>
      <c r="AA735" t="str">
        <f>INDEX(Map!$E$2:$E$86,MATCH(D735,Map!$A$2:$A$86,0),0)</f>
        <v>Sales</v>
      </c>
    </row>
    <row r="736" spans="1:27" x14ac:dyDescent="0.25">
      <c r="A736" s="1" t="s">
        <v>21</v>
      </c>
      <c r="B736" s="1" t="s">
        <v>115</v>
      </c>
      <c r="C736" s="1">
        <v>63</v>
      </c>
      <c r="D736" s="1" t="s">
        <v>86</v>
      </c>
      <c r="E736" s="1">
        <v>-3.5</v>
      </c>
      <c r="F736" s="1">
        <v>0</v>
      </c>
      <c r="G736" s="1">
        <v>15.7</v>
      </c>
      <c r="H736" s="1">
        <v>5</v>
      </c>
      <c r="I736" s="1" t="s">
        <v>63</v>
      </c>
      <c r="J736" s="1" t="s">
        <v>63</v>
      </c>
      <c r="K736" s="1">
        <v>63</v>
      </c>
      <c r="L736" s="1">
        <v>37.299999999999997</v>
      </c>
      <c r="M736" s="1">
        <v>-131</v>
      </c>
      <c r="N736" s="1" t="s">
        <v>63</v>
      </c>
      <c r="O736" s="1">
        <v>0</v>
      </c>
      <c r="P736" s="1">
        <v>0</v>
      </c>
      <c r="Q736" s="1">
        <v>28</v>
      </c>
      <c r="R736" s="1">
        <v>29.35</v>
      </c>
      <c r="S736" s="1">
        <v>29.35</v>
      </c>
      <c r="T736" s="1">
        <v>-103</v>
      </c>
      <c r="U736" s="3" t="str">
        <f t="shared" si="11"/>
        <v>2017Plan</v>
      </c>
      <c r="V736" s="2">
        <f>DATE(A736,INDEX(Map!$H$1:$H$12,MATCH(B736,Map!$G$1:$G$12,0),0),1)</f>
        <v>42614</v>
      </c>
      <c r="W736" t="str">
        <f>IF(AND(V736&gt;=Map!$K$2,V736&lt;=Map!$L$2),"Base",IF(AND(V736&gt;=Map!$K$3,V736&lt;=Map!$L$3),"Fcst","N/A"))</f>
        <v>Base</v>
      </c>
      <c r="X736" t="str">
        <f>INDEX(Map!$B$2:$B$86,MATCH(D736,Map!$A$2:$A$86,0),0)</f>
        <v>N/A</v>
      </c>
      <c r="Y736" s="7" t="str">
        <f>IF(INDEX(Map!$C$2:$C$86,MATCH(D736,Map!$A$2:$A$86,0),0)="","N/A",E736*INDEX(Map!$C$2:$C$86,MATCH(D736,Map!$A$2:$A$86,0),0))</f>
        <v>N/A</v>
      </c>
      <c r="Z736" s="7" t="str">
        <f>IF(INDEX(Map!$D$2:$D$86,MATCH(D736,Map!$A$2:$A$86,0),0)="","N/A",E736*INDEX(Map!$D$2:$D$86,MATCH(D736,Map!$A$2:$A$86,0),0))</f>
        <v>N/A</v>
      </c>
      <c r="AA736" t="str">
        <f>INDEX(Map!$E$2:$E$86,MATCH(D736,Map!$A$2:$A$86,0),0)</f>
        <v>Sales</v>
      </c>
    </row>
    <row r="737" spans="1:27" x14ac:dyDescent="0.25">
      <c r="A737" s="1" t="s">
        <v>21</v>
      </c>
      <c r="B737" s="1" t="s">
        <v>115</v>
      </c>
      <c r="C737" s="1">
        <v>64</v>
      </c>
      <c r="D737" s="1" t="s">
        <v>87</v>
      </c>
      <c r="E737" s="1">
        <v>0</v>
      </c>
      <c r="F737" s="1">
        <v>0</v>
      </c>
      <c r="G737" s="1">
        <v>0</v>
      </c>
      <c r="H737" s="1">
        <v>0</v>
      </c>
      <c r="I737" s="1" t="s">
        <v>63</v>
      </c>
      <c r="J737" s="1" t="s">
        <v>63</v>
      </c>
      <c r="K737" s="1">
        <v>0</v>
      </c>
      <c r="L737" s="1">
        <v>0</v>
      </c>
      <c r="M737" s="1">
        <v>0</v>
      </c>
      <c r="N737" s="1" t="s">
        <v>63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3" t="str">
        <f t="shared" si="11"/>
        <v>2017Plan</v>
      </c>
      <c r="V737" s="2">
        <f>DATE(A737,INDEX(Map!$H$1:$H$12,MATCH(B737,Map!$G$1:$G$12,0),0),1)</f>
        <v>42614</v>
      </c>
      <c r="W737" t="str">
        <f>IF(AND(V737&gt;=Map!$K$2,V737&lt;=Map!$L$2),"Base",IF(AND(V737&gt;=Map!$K$3,V737&lt;=Map!$L$3),"Fcst","N/A"))</f>
        <v>Base</v>
      </c>
      <c r="X737" t="str">
        <f>INDEX(Map!$B$2:$B$86,MATCH(D737,Map!$A$2:$A$86,0),0)</f>
        <v>N/A</v>
      </c>
      <c r="Y737" s="7" t="str">
        <f>IF(INDEX(Map!$C$2:$C$86,MATCH(D737,Map!$A$2:$A$86,0),0)="","N/A",E737*INDEX(Map!$C$2:$C$86,MATCH(D737,Map!$A$2:$A$86,0),0))</f>
        <v>N/A</v>
      </c>
      <c r="Z737" s="7" t="str">
        <f>IF(INDEX(Map!$D$2:$D$86,MATCH(D737,Map!$A$2:$A$86,0),0)="","N/A",E737*INDEX(Map!$D$2:$D$86,MATCH(D737,Map!$A$2:$A$86,0),0))</f>
        <v>N/A</v>
      </c>
      <c r="AA737" t="str">
        <f>INDEX(Map!$E$2:$E$86,MATCH(D737,Map!$A$2:$A$86,0),0)</f>
        <v>Sales</v>
      </c>
    </row>
    <row r="738" spans="1:27" x14ac:dyDescent="0.25">
      <c r="A738" s="1" t="s">
        <v>21</v>
      </c>
      <c r="B738" s="1" t="s">
        <v>115</v>
      </c>
      <c r="C738" s="1">
        <v>65</v>
      </c>
      <c r="D738" s="1" t="s">
        <v>88</v>
      </c>
      <c r="E738" s="1">
        <v>0</v>
      </c>
      <c r="F738" s="1">
        <v>0</v>
      </c>
      <c r="G738" s="1">
        <v>0</v>
      </c>
      <c r="H738" s="1">
        <v>0</v>
      </c>
      <c r="I738" s="1" t="s">
        <v>63</v>
      </c>
      <c r="J738" s="1" t="s">
        <v>63</v>
      </c>
      <c r="K738" s="1">
        <v>0</v>
      </c>
      <c r="L738" s="1">
        <v>0</v>
      </c>
      <c r="M738" s="1">
        <v>0</v>
      </c>
      <c r="N738" s="1" t="s">
        <v>63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3" t="str">
        <f t="shared" si="11"/>
        <v>2017Plan</v>
      </c>
      <c r="V738" s="2">
        <f>DATE(A738,INDEX(Map!$H$1:$H$12,MATCH(B738,Map!$G$1:$G$12,0),0),1)</f>
        <v>42614</v>
      </c>
      <c r="W738" t="str">
        <f>IF(AND(V738&gt;=Map!$K$2,V738&lt;=Map!$L$2),"Base",IF(AND(V738&gt;=Map!$K$3,V738&lt;=Map!$L$3),"Fcst","N/A"))</f>
        <v>Base</v>
      </c>
      <c r="X738" t="str">
        <f>INDEX(Map!$B$2:$B$86,MATCH(D738,Map!$A$2:$A$86,0),0)</f>
        <v>N/A</v>
      </c>
      <c r="Y738" s="7" t="str">
        <f>IF(INDEX(Map!$C$2:$C$86,MATCH(D738,Map!$A$2:$A$86,0),0)="","N/A",E738*INDEX(Map!$C$2:$C$86,MATCH(D738,Map!$A$2:$A$86,0),0))</f>
        <v>N/A</v>
      </c>
      <c r="Z738" s="7" t="str">
        <f>IF(INDEX(Map!$D$2:$D$86,MATCH(D738,Map!$A$2:$A$86,0),0)="","N/A",E738*INDEX(Map!$D$2:$D$86,MATCH(D738,Map!$A$2:$A$86,0),0))</f>
        <v>N/A</v>
      </c>
      <c r="AA738" t="str">
        <f>INDEX(Map!$E$2:$E$86,MATCH(D738,Map!$A$2:$A$86,0),0)</f>
        <v>Sales</v>
      </c>
    </row>
    <row r="739" spans="1:27" x14ac:dyDescent="0.25">
      <c r="A739" s="1" t="s">
        <v>21</v>
      </c>
      <c r="B739" s="1" t="s">
        <v>115</v>
      </c>
      <c r="C739" s="1">
        <v>66</v>
      </c>
      <c r="D739" s="1" t="s">
        <v>89</v>
      </c>
      <c r="E739" s="1">
        <v>0</v>
      </c>
      <c r="F739" s="1">
        <v>0</v>
      </c>
      <c r="G739" s="1">
        <v>0</v>
      </c>
      <c r="H739" s="1">
        <v>0</v>
      </c>
      <c r="I739" s="1" t="s">
        <v>63</v>
      </c>
      <c r="J739" s="1" t="s">
        <v>63</v>
      </c>
      <c r="K739" s="1">
        <v>0</v>
      </c>
      <c r="L739" s="1">
        <v>0</v>
      </c>
      <c r="M739" s="1">
        <v>0</v>
      </c>
      <c r="N739" s="1" t="s">
        <v>63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3" t="str">
        <f t="shared" si="11"/>
        <v>2017Plan</v>
      </c>
      <c r="V739" s="2">
        <f>DATE(A739,INDEX(Map!$H$1:$H$12,MATCH(B739,Map!$G$1:$G$12,0),0),1)</f>
        <v>42614</v>
      </c>
      <c r="W739" t="str">
        <f>IF(AND(V739&gt;=Map!$K$2,V739&lt;=Map!$L$2),"Base",IF(AND(V739&gt;=Map!$K$3,V739&lt;=Map!$L$3),"Fcst","N/A"))</f>
        <v>Base</v>
      </c>
      <c r="X739" t="str">
        <f>INDEX(Map!$B$2:$B$86,MATCH(D739,Map!$A$2:$A$86,0),0)</f>
        <v>N/A</v>
      </c>
      <c r="Y739" s="7" t="str">
        <f>IF(INDEX(Map!$C$2:$C$86,MATCH(D739,Map!$A$2:$A$86,0),0)="","N/A",E739*INDEX(Map!$C$2:$C$86,MATCH(D739,Map!$A$2:$A$86,0),0))</f>
        <v>N/A</v>
      </c>
      <c r="Z739" s="7" t="str">
        <f>IF(INDEX(Map!$D$2:$D$86,MATCH(D739,Map!$A$2:$A$86,0),0)="","N/A",E739*INDEX(Map!$D$2:$D$86,MATCH(D739,Map!$A$2:$A$86,0),0))</f>
        <v>N/A</v>
      </c>
      <c r="AA739" t="str">
        <f>INDEX(Map!$E$2:$E$86,MATCH(D739,Map!$A$2:$A$86,0),0)</f>
        <v>Sales</v>
      </c>
    </row>
    <row r="740" spans="1:27" x14ac:dyDescent="0.25">
      <c r="A740" s="1" t="s">
        <v>21</v>
      </c>
      <c r="B740" s="1" t="s">
        <v>115</v>
      </c>
      <c r="C740" s="1">
        <v>67</v>
      </c>
      <c r="D740" s="1" t="s">
        <v>90</v>
      </c>
      <c r="E740" s="1">
        <v>0</v>
      </c>
      <c r="F740" s="1">
        <v>0</v>
      </c>
      <c r="G740" s="1">
        <v>0</v>
      </c>
      <c r="H740" s="1">
        <v>0</v>
      </c>
      <c r="I740" s="1" t="s">
        <v>63</v>
      </c>
      <c r="J740" s="1" t="s">
        <v>63</v>
      </c>
      <c r="K740" s="1">
        <v>0</v>
      </c>
      <c r="L740" s="1">
        <v>0</v>
      </c>
      <c r="M740" s="1">
        <v>0</v>
      </c>
      <c r="N740" s="1" t="s">
        <v>63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3" t="str">
        <f t="shared" si="11"/>
        <v>2017Plan</v>
      </c>
      <c r="V740" s="2">
        <f>DATE(A740,INDEX(Map!$H$1:$H$12,MATCH(B740,Map!$G$1:$G$12,0),0),1)</f>
        <v>42614</v>
      </c>
      <c r="W740" t="str">
        <f>IF(AND(V740&gt;=Map!$K$2,V740&lt;=Map!$L$2),"Base",IF(AND(V740&gt;=Map!$K$3,V740&lt;=Map!$L$3),"Fcst","N/A"))</f>
        <v>Base</v>
      </c>
      <c r="X740" t="str">
        <f>INDEX(Map!$B$2:$B$86,MATCH(D740,Map!$A$2:$A$86,0),0)</f>
        <v>N/A</v>
      </c>
      <c r="Y740" s="7" t="str">
        <f>IF(INDEX(Map!$C$2:$C$86,MATCH(D740,Map!$A$2:$A$86,0),0)="","N/A",E740*INDEX(Map!$C$2:$C$86,MATCH(D740,Map!$A$2:$A$86,0),0))</f>
        <v>N/A</v>
      </c>
      <c r="Z740" s="7" t="str">
        <f>IF(INDEX(Map!$D$2:$D$86,MATCH(D740,Map!$A$2:$A$86,0),0)="","N/A",E740*INDEX(Map!$D$2:$D$86,MATCH(D740,Map!$A$2:$A$86,0),0))</f>
        <v>N/A</v>
      </c>
      <c r="AA740" t="str">
        <f>INDEX(Map!$E$2:$E$86,MATCH(D740,Map!$A$2:$A$86,0),0)</f>
        <v>Sales</v>
      </c>
    </row>
    <row r="741" spans="1:27" x14ac:dyDescent="0.25">
      <c r="A741" s="1" t="s">
        <v>21</v>
      </c>
      <c r="B741" s="1" t="s">
        <v>115</v>
      </c>
      <c r="C741" s="1">
        <v>68</v>
      </c>
      <c r="D741" s="1" t="s">
        <v>91</v>
      </c>
      <c r="E741" s="1">
        <v>0</v>
      </c>
      <c r="F741" s="1">
        <v>0</v>
      </c>
      <c r="G741" s="1">
        <v>0</v>
      </c>
      <c r="H741" s="1">
        <v>0</v>
      </c>
      <c r="I741" s="1" t="s">
        <v>63</v>
      </c>
      <c r="J741" s="1" t="s">
        <v>63</v>
      </c>
      <c r="K741" s="1">
        <v>0</v>
      </c>
      <c r="L741" s="1">
        <v>0</v>
      </c>
      <c r="M741" s="1">
        <v>0</v>
      </c>
      <c r="N741" s="1" t="s">
        <v>63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3" t="str">
        <f t="shared" si="11"/>
        <v>2017Plan</v>
      </c>
      <c r="V741" s="2">
        <f>DATE(A741,INDEX(Map!$H$1:$H$12,MATCH(B741,Map!$G$1:$G$12,0),0),1)</f>
        <v>42614</v>
      </c>
      <c r="W741" t="str">
        <f>IF(AND(V741&gt;=Map!$K$2,V741&lt;=Map!$L$2),"Base",IF(AND(V741&gt;=Map!$K$3,V741&lt;=Map!$L$3),"Fcst","N/A"))</f>
        <v>Base</v>
      </c>
      <c r="X741" t="str">
        <f>INDEX(Map!$B$2:$B$86,MATCH(D741,Map!$A$2:$A$86,0),0)</f>
        <v>N/A</v>
      </c>
      <c r="Y741" s="7" t="str">
        <f>IF(INDEX(Map!$C$2:$C$86,MATCH(D741,Map!$A$2:$A$86,0),0)="","N/A",E741*INDEX(Map!$C$2:$C$86,MATCH(D741,Map!$A$2:$A$86,0),0))</f>
        <v>N/A</v>
      </c>
      <c r="Z741" s="7" t="str">
        <f>IF(INDEX(Map!$D$2:$D$86,MATCH(D741,Map!$A$2:$A$86,0),0)="","N/A",E741*INDEX(Map!$D$2:$D$86,MATCH(D741,Map!$A$2:$A$86,0),0))</f>
        <v>N/A</v>
      </c>
      <c r="AA741" t="str">
        <f>INDEX(Map!$E$2:$E$86,MATCH(D741,Map!$A$2:$A$86,0),0)</f>
        <v>CSR</v>
      </c>
    </row>
    <row r="742" spans="1:27" x14ac:dyDescent="0.25">
      <c r="A742" s="1" t="s">
        <v>21</v>
      </c>
      <c r="B742" s="1" t="s">
        <v>115</v>
      </c>
      <c r="C742" s="1">
        <v>69</v>
      </c>
      <c r="D742" s="1" t="s">
        <v>92</v>
      </c>
      <c r="E742" s="1">
        <v>0</v>
      </c>
      <c r="F742" s="1">
        <v>0</v>
      </c>
      <c r="G742" s="1">
        <v>0</v>
      </c>
      <c r="H742" s="1">
        <v>0</v>
      </c>
      <c r="I742" s="1" t="s">
        <v>63</v>
      </c>
      <c r="J742" s="1" t="s">
        <v>63</v>
      </c>
      <c r="K742" s="1">
        <v>0</v>
      </c>
      <c r="L742" s="1">
        <v>0</v>
      </c>
      <c r="M742" s="1">
        <v>0</v>
      </c>
      <c r="N742" s="1" t="s">
        <v>63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3" t="str">
        <f t="shared" si="11"/>
        <v>2017Plan</v>
      </c>
      <c r="V742" s="2">
        <f>DATE(A742,INDEX(Map!$H$1:$H$12,MATCH(B742,Map!$G$1:$G$12,0),0),1)</f>
        <v>42614</v>
      </c>
      <c r="W742" t="str">
        <f>IF(AND(V742&gt;=Map!$K$2,V742&lt;=Map!$L$2),"Base",IF(AND(V742&gt;=Map!$K$3,V742&lt;=Map!$L$3),"Fcst","N/A"))</f>
        <v>Base</v>
      </c>
      <c r="X742" t="str">
        <f>INDEX(Map!$B$2:$B$86,MATCH(D742,Map!$A$2:$A$86,0),0)</f>
        <v>N/A</v>
      </c>
      <c r="Y742" s="7" t="str">
        <f>IF(INDEX(Map!$C$2:$C$86,MATCH(D742,Map!$A$2:$A$86,0),0)="","N/A",E742*INDEX(Map!$C$2:$C$86,MATCH(D742,Map!$A$2:$A$86,0),0))</f>
        <v>N/A</v>
      </c>
      <c r="Z742" s="7" t="str">
        <f>IF(INDEX(Map!$D$2:$D$86,MATCH(D742,Map!$A$2:$A$86,0),0)="","N/A",E742*INDEX(Map!$D$2:$D$86,MATCH(D742,Map!$A$2:$A$86,0),0))</f>
        <v>N/A</v>
      </c>
      <c r="AA742" t="str">
        <f>INDEX(Map!$E$2:$E$86,MATCH(D742,Map!$A$2:$A$86,0),0)</f>
        <v>CSR</v>
      </c>
    </row>
    <row r="743" spans="1:27" x14ac:dyDescent="0.25">
      <c r="A743" s="1" t="s">
        <v>21</v>
      </c>
      <c r="B743" s="1" t="s">
        <v>115</v>
      </c>
      <c r="C743" s="1">
        <v>70</v>
      </c>
      <c r="D743" s="1" t="s">
        <v>93</v>
      </c>
      <c r="E743" s="1">
        <v>0</v>
      </c>
      <c r="F743" s="1">
        <v>0</v>
      </c>
      <c r="G743" s="1">
        <v>0</v>
      </c>
      <c r="H743" s="1">
        <v>0</v>
      </c>
      <c r="I743" s="1" t="s">
        <v>63</v>
      </c>
      <c r="J743" s="1" t="s">
        <v>63</v>
      </c>
      <c r="K743" s="1">
        <v>0</v>
      </c>
      <c r="L743" s="1">
        <v>0</v>
      </c>
      <c r="M743" s="1">
        <v>0</v>
      </c>
      <c r="N743" s="1" t="s">
        <v>63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3" t="str">
        <f t="shared" si="11"/>
        <v>2017Plan</v>
      </c>
      <c r="V743" s="2">
        <f>DATE(A743,INDEX(Map!$H$1:$H$12,MATCH(B743,Map!$G$1:$G$12,0),0),1)</f>
        <v>42614</v>
      </c>
      <c r="W743" t="str">
        <f>IF(AND(V743&gt;=Map!$K$2,V743&lt;=Map!$L$2),"Base",IF(AND(V743&gt;=Map!$K$3,V743&lt;=Map!$L$3),"Fcst","N/A"))</f>
        <v>Base</v>
      </c>
      <c r="X743" t="str">
        <f>INDEX(Map!$B$2:$B$86,MATCH(D743,Map!$A$2:$A$86,0),0)</f>
        <v>N/A</v>
      </c>
      <c r="Y743" s="7" t="str">
        <f>IF(INDEX(Map!$C$2:$C$86,MATCH(D743,Map!$A$2:$A$86,0),0)="","N/A",E743*INDEX(Map!$C$2:$C$86,MATCH(D743,Map!$A$2:$A$86,0),0))</f>
        <v>N/A</v>
      </c>
      <c r="Z743" s="7" t="str">
        <f>IF(INDEX(Map!$D$2:$D$86,MATCH(D743,Map!$A$2:$A$86,0),0)="","N/A",E743*INDEX(Map!$D$2:$D$86,MATCH(D743,Map!$A$2:$A$86,0),0))</f>
        <v>N/A</v>
      </c>
      <c r="AA743" t="str">
        <f>INDEX(Map!$E$2:$E$86,MATCH(D743,Map!$A$2:$A$86,0),0)</f>
        <v>CSR</v>
      </c>
    </row>
    <row r="744" spans="1:27" x14ac:dyDescent="0.25">
      <c r="A744" s="1" t="s">
        <v>21</v>
      </c>
      <c r="B744" s="1" t="s">
        <v>115</v>
      </c>
      <c r="C744" s="1">
        <v>71</v>
      </c>
      <c r="D744" s="1" t="s">
        <v>94</v>
      </c>
      <c r="E744" s="1">
        <v>0</v>
      </c>
      <c r="F744" s="1">
        <v>0</v>
      </c>
      <c r="G744" s="1">
        <v>0</v>
      </c>
      <c r="H744" s="1">
        <v>0</v>
      </c>
      <c r="I744" s="1" t="s">
        <v>63</v>
      </c>
      <c r="J744" s="1" t="s">
        <v>63</v>
      </c>
      <c r="K744" s="1">
        <v>0</v>
      </c>
      <c r="L744" s="1">
        <v>0</v>
      </c>
      <c r="M744" s="1">
        <v>0</v>
      </c>
      <c r="N744" s="1" t="s">
        <v>63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3" t="str">
        <f t="shared" si="11"/>
        <v>2017Plan</v>
      </c>
      <c r="V744" s="2">
        <f>DATE(A744,INDEX(Map!$H$1:$H$12,MATCH(B744,Map!$G$1:$G$12,0),0),1)</f>
        <v>42614</v>
      </c>
      <c r="W744" t="str">
        <f>IF(AND(V744&gt;=Map!$K$2,V744&lt;=Map!$L$2),"Base",IF(AND(V744&gt;=Map!$K$3,V744&lt;=Map!$L$3),"Fcst","N/A"))</f>
        <v>Base</v>
      </c>
      <c r="X744" t="str">
        <f>INDEX(Map!$B$2:$B$86,MATCH(D744,Map!$A$2:$A$86,0),0)</f>
        <v>N/A</v>
      </c>
      <c r="Y744" s="7" t="str">
        <f>IF(INDEX(Map!$C$2:$C$86,MATCH(D744,Map!$A$2:$A$86,0),0)="","N/A",E744*INDEX(Map!$C$2:$C$86,MATCH(D744,Map!$A$2:$A$86,0),0))</f>
        <v>N/A</v>
      </c>
      <c r="Z744" s="7" t="str">
        <f>IF(INDEX(Map!$D$2:$D$86,MATCH(D744,Map!$A$2:$A$86,0),0)="","N/A",E744*INDEX(Map!$D$2:$D$86,MATCH(D744,Map!$A$2:$A$86,0),0))</f>
        <v>N/A</v>
      </c>
      <c r="AA744" t="str">
        <f>INDEX(Map!$E$2:$E$86,MATCH(D744,Map!$A$2:$A$86,0),0)</f>
        <v>CSR</v>
      </c>
    </row>
    <row r="745" spans="1:27" x14ac:dyDescent="0.25">
      <c r="A745" s="1" t="s">
        <v>21</v>
      </c>
      <c r="B745" s="1" t="s">
        <v>115</v>
      </c>
      <c r="C745" s="1">
        <v>72</v>
      </c>
      <c r="D745" s="1" t="s">
        <v>95</v>
      </c>
      <c r="E745" s="1">
        <v>0</v>
      </c>
      <c r="F745" s="1">
        <v>0</v>
      </c>
      <c r="G745" s="1">
        <v>0</v>
      </c>
      <c r="H745" s="1">
        <v>0</v>
      </c>
      <c r="I745" s="1" t="s">
        <v>63</v>
      </c>
      <c r="J745" s="1" t="s">
        <v>63</v>
      </c>
      <c r="K745" s="1">
        <v>0</v>
      </c>
      <c r="L745" s="1">
        <v>0</v>
      </c>
      <c r="M745" s="1">
        <v>0</v>
      </c>
      <c r="N745" s="1" t="s">
        <v>63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3" t="str">
        <f t="shared" si="11"/>
        <v>2017Plan</v>
      </c>
      <c r="V745" s="2">
        <f>DATE(A745,INDEX(Map!$H$1:$H$12,MATCH(B745,Map!$G$1:$G$12,0),0),1)</f>
        <v>42614</v>
      </c>
      <c r="W745" t="str">
        <f>IF(AND(V745&gt;=Map!$K$2,V745&lt;=Map!$L$2),"Base",IF(AND(V745&gt;=Map!$K$3,V745&lt;=Map!$L$3),"Fcst","N/A"))</f>
        <v>Base</v>
      </c>
      <c r="X745" t="str">
        <f>INDEX(Map!$B$2:$B$86,MATCH(D745,Map!$A$2:$A$86,0),0)</f>
        <v>N/A</v>
      </c>
      <c r="Y745" s="7" t="str">
        <f>IF(INDEX(Map!$C$2:$C$86,MATCH(D745,Map!$A$2:$A$86,0),0)="","N/A",E745*INDEX(Map!$C$2:$C$86,MATCH(D745,Map!$A$2:$A$86,0),0))</f>
        <v>N/A</v>
      </c>
      <c r="Z745" s="7" t="str">
        <f>IF(INDEX(Map!$D$2:$D$86,MATCH(D745,Map!$A$2:$A$86,0),0)="","N/A",E745*INDEX(Map!$D$2:$D$86,MATCH(D745,Map!$A$2:$A$86,0),0))</f>
        <v>N/A</v>
      </c>
      <c r="AA745" t="str">
        <f>INDEX(Map!$E$2:$E$86,MATCH(D745,Map!$A$2:$A$86,0),0)</f>
        <v>CSR</v>
      </c>
    </row>
    <row r="746" spans="1:27" x14ac:dyDescent="0.25">
      <c r="A746" s="1" t="s">
        <v>21</v>
      </c>
      <c r="B746" s="1" t="s">
        <v>115</v>
      </c>
      <c r="C746" s="1">
        <v>73</v>
      </c>
      <c r="D746" s="1" t="s">
        <v>96</v>
      </c>
      <c r="E746" s="1">
        <v>0</v>
      </c>
      <c r="F746" s="1">
        <v>0</v>
      </c>
      <c r="G746" s="1">
        <v>0</v>
      </c>
      <c r="H746" s="1">
        <v>0</v>
      </c>
      <c r="I746" s="1" t="s">
        <v>63</v>
      </c>
      <c r="J746" s="1" t="s">
        <v>63</v>
      </c>
      <c r="K746" s="1">
        <v>0</v>
      </c>
      <c r="L746" s="1">
        <v>0</v>
      </c>
      <c r="M746" s="1">
        <v>0</v>
      </c>
      <c r="N746" s="1" t="s">
        <v>63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3" t="str">
        <f t="shared" si="11"/>
        <v>2017Plan</v>
      </c>
      <c r="V746" s="2">
        <f>DATE(A746,INDEX(Map!$H$1:$H$12,MATCH(B746,Map!$G$1:$G$12,0),0),1)</f>
        <v>42614</v>
      </c>
      <c r="W746" t="str">
        <f>IF(AND(V746&gt;=Map!$K$2,V746&lt;=Map!$L$2),"Base",IF(AND(V746&gt;=Map!$K$3,V746&lt;=Map!$L$3),"Fcst","N/A"))</f>
        <v>Base</v>
      </c>
      <c r="X746" t="str">
        <f>INDEX(Map!$B$2:$B$86,MATCH(D746,Map!$A$2:$A$86,0),0)</f>
        <v>N/A</v>
      </c>
      <c r="Y746" s="7" t="str">
        <f>IF(INDEX(Map!$C$2:$C$86,MATCH(D746,Map!$A$2:$A$86,0),0)="","N/A",E746*INDEX(Map!$C$2:$C$86,MATCH(D746,Map!$A$2:$A$86,0),0))</f>
        <v>N/A</v>
      </c>
      <c r="Z746" s="7" t="str">
        <f>IF(INDEX(Map!$D$2:$D$86,MATCH(D746,Map!$A$2:$A$86,0),0)="","N/A",E746*INDEX(Map!$D$2:$D$86,MATCH(D746,Map!$A$2:$A$86,0),0))</f>
        <v>N/A</v>
      </c>
      <c r="AA746" t="str">
        <f>INDEX(Map!$E$2:$E$86,MATCH(D746,Map!$A$2:$A$86,0),0)</f>
        <v>CSR</v>
      </c>
    </row>
    <row r="747" spans="1:27" x14ac:dyDescent="0.25">
      <c r="A747" s="1" t="s">
        <v>21</v>
      </c>
      <c r="B747" s="1" t="s">
        <v>115</v>
      </c>
      <c r="C747" s="1">
        <v>74</v>
      </c>
      <c r="D747" s="1" t="s">
        <v>97</v>
      </c>
      <c r="E747" s="1">
        <v>0</v>
      </c>
      <c r="F747" s="1">
        <v>0</v>
      </c>
      <c r="G747" s="1">
        <v>0</v>
      </c>
      <c r="H747" s="1">
        <v>0</v>
      </c>
      <c r="I747" s="1" t="s">
        <v>63</v>
      </c>
      <c r="J747" s="1" t="s">
        <v>63</v>
      </c>
      <c r="K747" s="1">
        <v>0</v>
      </c>
      <c r="L747" s="1">
        <v>0</v>
      </c>
      <c r="M747" s="1">
        <v>0</v>
      </c>
      <c r="N747" s="1" t="s">
        <v>63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3" t="str">
        <f t="shared" si="11"/>
        <v>2017Plan</v>
      </c>
      <c r="V747" s="2">
        <f>DATE(A747,INDEX(Map!$H$1:$H$12,MATCH(B747,Map!$G$1:$G$12,0),0),1)</f>
        <v>42614</v>
      </c>
      <c r="W747" t="str">
        <f>IF(AND(V747&gt;=Map!$K$2,V747&lt;=Map!$L$2),"Base",IF(AND(V747&gt;=Map!$K$3,V747&lt;=Map!$L$3),"Fcst","N/A"))</f>
        <v>Base</v>
      </c>
      <c r="X747" t="str">
        <f>INDEX(Map!$B$2:$B$86,MATCH(D747,Map!$A$2:$A$86,0),0)</f>
        <v>N/A</v>
      </c>
      <c r="Y747" s="7" t="str">
        <f>IF(INDEX(Map!$C$2:$C$86,MATCH(D747,Map!$A$2:$A$86,0),0)="","N/A",E747*INDEX(Map!$C$2:$C$86,MATCH(D747,Map!$A$2:$A$86,0),0))</f>
        <v>N/A</v>
      </c>
      <c r="Z747" s="7" t="str">
        <f>IF(INDEX(Map!$D$2:$D$86,MATCH(D747,Map!$A$2:$A$86,0),0)="","N/A",E747*INDEX(Map!$D$2:$D$86,MATCH(D747,Map!$A$2:$A$86,0),0))</f>
        <v>N/A</v>
      </c>
      <c r="AA747" t="str">
        <f>INDEX(Map!$E$2:$E$86,MATCH(D747,Map!$A$2:$A$86,0),0)</f>
        <v>CSR</v>
      </c>
    </row>
    <row r="748" spans="1:27" x14ac:dyDescent="0.25">
      <c r="A748" s="1" t="s">
        <v>21</v>
      </c>
      <c r="B748" s="1" t="s">
        <v>115</v>
      </c>
      <c r="C748" s="1">
        <v>75</v>
      </c>
      <c r="D748" s="1" t="s">
        <v>98</v>
      </c>
      <c r="E748" s="1">
        <v>0</v>
      </c>
      <c r="F748" s="1">
        <v>0</v>
      </c>
      <c r="G748" s="1">
        <v>0</v>
      </c>
      <c r="H748" s="1">
        <v>0</v>
      </c>
      <c r="I748" s="1" t="s">
        <v>63</v>
      </c>
      <c r="J748" s="1" t="s">
        <v>63</v>
      </c>
      <c r="K748" s="1">
        <v>0</v>
      </c>
      <c r="L748" s="1">
        <v>0</v>
      </c>
      <c r="M748" s="1">
        <v>0</v>
      </c>
      <c r="N748" s="1" t="s">
        <v>63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3" t="str">
        <f t="shared" si="11"/>
        <v>2017Plan</v>
      </c>
      <c r="V748" s="2">
        <f>DATE(A748,INDEX(Map!$H$1:$H$12,MATCH(B748,Map!$G$1:$G$12,0),0),1)</f>
        <v>42614</v>
      </c>
      <c r="W748" t="str">
        <f>IF(AND(V748&gt;=Map!$K$2,V748&lt;=Map!$L$2),"Base",IF(AND(V748&gt;=Map!$K$3,V748&lt;=Map!$L$3),"Fcst","N/A"))</f>
        <v>Base</v>
      </c>
      <c r="X748" t="str">
        <f>INDEX(Map!$B$2:$B$86,MATCH(D748,Map!$A$2:$A$86,0),0)</f>
        <v>N/A</v>
      </c>
      <c r="Y748" s="7" t="str">
        <f>IF(INDEX(Map!$C$2:$C$86,MATCH(D748,Map!$A$2:$A$86,0),0)="","N/A",E748*INDEX(Map!$C$2:$C$86,MATCH(D748,Map!$A$2:$A$86,0),0))</f>
        <v>N/A</v>
      </c>
      <c r="Z748" s="7" t="str">
        <f>IF(INDEX(Map!$D$2:$D$86,MATCH(D748,Map!$A$2:$A$86,0),0)="","N/A",E748*INDEX(Map!$D$2:$D$86,MATCH(D748,Map!$A$2:$A$86,0),0))</f>
        <v>N/A</v>
      </c>
      <c r="AA748" t="str">
        <f>INDEX(Map!$E$2:$E$86,MATCH(D748,Map!$A$2:$A$86,0),0)</f>
        <v>CSR</v>
      </c>
    </row>
    <row r="749" spans="1:27" x14ac:dyDescent="0.25">
      <c r="A749" s="1" t="s">
        <v>21</v>
      </c>
      <c r="B749" s="1" t="s">
        <v>115</v>
      </c>
      <c r="C749" s="1">
        <v>76</v>
      </c>
      <c r="D749" s="1" t="s">
        <v>99</v>
      </c>
      <c r="E749" s="1">
        <v>0</v>
      </c>
      <c r="F749" s="1">
        <v>0</v>
      </c>
      <c r="G749" s="1">
        <v>0</v>
      </c>
      <c r="H749" s="1">
        <v>0</v>
      </c>
      <c r="I749" s="1" t="s">
        <v>63</v>
      </c>
      <c r="J749" s="1" t="s">
        <v>63</v>
      </c>
      <c r="K749" s="1">
        <v>0</v>
      </c>
      <c r="L749" s="1">
        <v>0</v>
      </c>
      <c r="M749" s="1">
        <v>0</v>
      </c>
      <c r="N749" s="1" t="s">
        <v>63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3" t="str">
        <f t="shared" si="11"/>
        <v>2017Plan</v>
      </c>
      <c r="V749" s="2">
        <f>DATE(A749,INDEX(Map!$H$1:$H$12,MATCH(B749,Map!$G$1:$G$12,0),0),1)</f>
        <v>42614</v>
      </c>
      <c r="W749" t="str">
        <f>IF(AND(V749&gt;=Map!$K$2,V749&lt;=Map!$L$2),"Base",IF(AND(V749&gt;=Map!$K$3,V749&lt;=Map!$L$3),"Fcst","N/A"))</f>
        <v>Base</v>
      </c>
      <c r="X749" t="str">
        <f>INDEX(Map!$B$2:$B$86,MATCH(D749,Map!$A$2:$A$86,0),0)</f>
        <v>N/A</v>
      </c>
      <c r="Y749" s="7" t="str">
        <f>IF(INDEX(Map!$C$2:$C$86,MATCH(D749,Map!$A$2:$A$86,0),0)="","N/A",E749*INDEX(Map!$C$2:$C$86,MATCH(D749,Map!$A$2:$A$86,0),0))</f>
        <v>N/A</v>
      </c>
      <c r="Z749" s="7" t="str">
        <f>IF(INDEX(Map!$D$2:$D$86,MATCH(D749,Map!$A$2:$A$86,0),0)="","N/A",E749*INDEX(Map!$D$2:$D$86,MATCH(D749,Map!$A$2:$A$86,0),0))</f>
        <v>N/A</v>
      </c>
      <c r="AA749" t="str">
        <f>INDEX(Map!$E$2:$E$86,MATCH(D749,Map!$A$2:$A$86,0),0)</f>
        <v>CSR</v>
      </c>
    </row>
    <row r="750" spans="1:27" x14ac:dyDescent="0.25">
      <c r="A750" s="1" t="s">
        <v>21</v>
      </c>
      <c r="B750" s="1" t="s">
        <v>115</v>
      </c>
      <c r="C750" s="1">
        <v>77</v>
      </c>
      <c r="D750" s="1" t="s">
        <v>100</v>
      </c>
      <c r="E750" s="1">
        <v>0</v>
      </c>
      <c r="F750" s="1">
        <v>0</v>
      </c>
      <c r="G750" s="1">
        <v>0</v>
      </c>
      <c r="H750" s="1">
        <v>0</v>
      </c>
      <c r="I750" s="1" t="s">
        <v>63</v>
      </c>
      <c r="J750" s="1" t="s">
        <v>63</v>
      </c>
      <c r="K750" s="1">
        <v>0</v>
      </c>
      <c r="L750" s="1">
        <v>0</v>
      </c>
      <c r="M750" s="1">
        <v>0</v>
      </c>
      <c r="N750" s="1" t="s">
        <v>63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3" t="str">
        <f t="shared" si="11"/>
        <v>2017Plan</v>
      </c>
      <c r="V750" s="2">
        <f>DATE(A750,INDEX(Map!$H$1:$H$12,MATCH(B750,Map!$G$1:$G$12,0),0),1)</f>
        <v>42614</v>
      </c>
      <c r="W750" t="str">
        <f>IF(AND(V750&gt;=Map!$K$2,V750&lt;=Map!$L$2),"Base",IF(AND(V750&gt;=Map!$K$3,V750&lt;=Map!$L$3),"Fcst","N/A"))</f>
        <v>Base</v>
      </c>
      <c r="X750" t="str">
        <f>INDEX(Map!$B$2:$B$86,MATCH(D750,Map!$A$2:$A$86,0),0)</f>
        <v>N/A</v>
      </c>
      <c r="Y750" s="7" t="str">
        <f>IF(INDEX(Map!$C$2:$C$86,MATCH(D750,Map!$A$2:$A$86,0),0)="","N/A",E750*INDEX(Map!$C$2:$C$86,MATCH(D750,Map!$A$2:$A$86,0),0))</f>
        <v>N/A</v>
      </c>
      <c r="Z750" s="7" t="str">
        <f>IF(INDEX(Map!$D$2:$D$86,MATCH(D750,Map!$A$2:$A$86,0),0)="","N/A",E750*INDEX(Map!$D$2:$D$86,MATCH(D750,Map!$A$2:$A$86,0),0))</f>
        <v>N/A</v>
      </c>
      <c r="AA750" t="str">
        <f>INDEX(Map!$E$2:$E$86,MATCH(D750,Map!$A$2:$A$86,0),0)</f>
        <v>CSR</v>
      </c>
    </row>
    <row r="751" spans="1:27" x14ac:dyDescent="0.25">
      <c r="A751" s="1" t="s">
        <v>21</v>
      </c>
      <c r="B751" s="1" t="s">
        <v>115</v>
      </c>
      <c r="C751" s="1">
        <v>78</v>
      </c>
      <c r="D751" s="1" t="s">
        <v>101</v>
      </c>
      <c r="E751" s="1">
        <v>0</v>
      </c>
      <c r="F751" s="1">
        <v>0</v>
      </c>
      <c r="G751" s="1">
        <v>0</v>
      </c>
      <c r="H751" s="1">
        <v>0</v>
      </c>
      <c r="I751" s="1" t="s">
        <v>63</v>
      </c>
      <c r="J751" s="1" t="s">
        <v>63</v>
      </c>
      <c r="K751" s="1">
        <v>0</v>
      </c>
      <c r="L751" s="1">
        <v>0</v>
      </c>
      <c r="M751" s="1">
        <v>0</v>
      </c>
      <c r="N751" s="1" t="s">
        <v>63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3" t="str">
        <f t="shared" si="11"/>
        <v>2017Plan</v>
      </c>
      <c r="V751" s="2">
        <f>DATE(A751,INDEX(Map!$H$1:$H$12,MATCH(B751,Map!$G$1:$G$12,0),0),1)</f>
        <v>42614</v>
      </c>
      <c r="W751" t="str">
        <f>IF(AND(V751&gt;=Map!$K$2,V751&lt;=Map!$L$2),"Base",IF(AND(V751&gt;=Map!$K$3,V751&lt;=Map!$L$3),"Fcst","N/A"))</f>
        <v>Base</v>
      </c>
      <c r="X751" t="str">
        <f>INDEX(Map!$B$2:$B$86,MATCH(D751,Map!$A$2:$A$86,0),0)</f>
        <v>N/A</v>
      </c>
      <c r="Y751" s="7" t="str">
        <f>IF(INDEX(Map!$C$2:$C$86,MATCH(D751,Map!$A$2:$A$86,0),0)="","N/A",E751*INDEX(Map!$C$2:$C$86,MATCH(D751,Map!$A$2:$A$86,0),0))</f>
        <v>N/A</v>
      </c>
      <c r="Z751" s="7" t="str">
        <f>IF(INDEX(Map!$D$2:$D$86,MATCH(D751,Map!$A$2:$A$86,0),0)="","N/A",E751*INDEX(Map!$D$2:$D$86,MATCH(D751,Map!$A$2:$A$86,0),0))</f>
        <v>N/A</v>
      </c>
      <c r="AA751" t="str">
        <f>INDEX(Map!$E$2:$E$86,MATCH(D751,Map!$A$2:$A$86,0),0)</f>
        <v>CSR</v>
      </c>
    </row>
    <row r="752" spans="1:27" x14ac:dyDescent="0.25">
      <c r="A752" s="1" t="s">
        <v>21</v>
      </c>
      <c r="B752" s="1" t="s">
        <v>115</v>
      </c>
      <c r="C752" s="1">
        <v>79</v>
      </c>
      <c r="D752" s="1" t="s">
        <v>102</v>
      </c>
      <c r="E752" s="1">
        <v>0</v>
      </c>
      <c r="F752" s="1">
        <v>0</v>
      </c>
      <c r="G752" s="1">
        <v>0</v>
      </c>
      <c r="H752" s="1">
        <v>0</v>
      </c>
      <c r="I752" s="1" t="s">
        <v>63</v>
      </c>
      <c r="J752" s="1" t="s">
        <v>63</v>
      </c>
      <c r="K752" s="1">
        <v>0</v>
      </c>
      <c r="L752" s="1">
        <v>0</v>
      </c>
      <c r="M752" s="1">
        <v>0</v>
      </c>
      <c r="N752" s="1" t="s">
        <v>63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3" t="str">
        <f t="shared" si="11"/>
        <v>2017Plan</v>
      </c>
      <c r="V752" s="2">
        <f>DATE(A752,INDEX(Map!$H$1:$H$12,MATCH(B752,Map!$G$1:$G$12,0),0),1)</f>
        <v>42614</v>
      </c>
      <c r="W752" t="str">
        <f>IF(AND(V752&gt;=Map!$K$2,V752&lt;=Map!$L$2),"Base",IF(AND(V752&gt;=Map!$K$3,V752&lt;=Map!$L$3),"Fcst","N/A"))</f>
        <v>Base</v>
      </c>
      <c r="X752" t="str">
        <f>INDEX(Map!$B$2:$B$86,MATCH(D752,Map!$A$2:$A$86,0),0)</f>
        <v>N/A</v>
      </c>
      <c r="Y752" s="7" t="str">
        <f>IF(INDEX(Map!$C$2:$C$86,MATCH(D752,Map!$A$2:$A$86,0),0)="","N/A",E752*INDEX(Map!$C$2:$C$86,MATCH(D752,Map!$A$2:$A$86,0),0))</f>
        <v>N/A</v>
      </c>
      <c r="Z752" s="7" t="str">
        <f>IF(INDEX(Map!$D$2:$D$86,MATCH(D752,Map!$A$2:$A$86,0),0)="","N/A",E752*INDEX(Map!$D$2:$D$86,MATCH(D752,Map!$A$2:$A$86,0),0))</f>
        <v>N/A</v>
      </c>
      <c r="AA752" t="str">
        <f>INDEX(Map!$E$2:$E$86,MATCH(D752,Map!$A$2:$A$86,0),0)</f>
        <v>CSR</v>
      </c>
    </row>
    <row r="753" spans="1:27" x14ac:dyDescent="0.25">
      <c r="A753" s="1" t="s">
        <v>21</v>
      </c>
      <c r="B753" s="1" t="s">
        <v>115</v>
      </c>
      <c r="C753" s="1">
        <v>80</v>
      </c>
      <c r="D753" s="1" t="s">
        <v>103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3" t="str">
        <f t="shared" si="11"/>
        <v>2017Plan</v>
      </c>
      <c r="V753" s="2">
        <f>DATE(A753,INDEX(Map!$H$1:$H$12,MATCH(B753,Map!$G$1:$G$12,0),0),1)</f>
        <v>42614</v>
      </c>
      <c r="W753" t="str">
        <f>IF(AND(V753&gt;=Map!$K$2,V753&lt;=Map!$L$2),"Base",IF(AND(V753&gt;=Map!$K$3,V753&lt;=Map!$L$3),"Fcst","N/A"))</f>
        <v>Base</v>
      </c>
      <c r="X753" t="str">
        <f>INDEX(Map!$B$2:$B$86,MATCH(D753,Map!$A$2:$A$86,0),0)</f>
        <v>N/A</v>
      </c>
      <c r="Y753" s="7" t="str">
        <f>IF(INDEX(Map!$C$2:$C$86,MATCH(D753,Map!$A$2:$A$86,0),0)="","N/A",E753*INDEX(Map!$C$2:$C$86,MATCH(D753,Map!$A$2:$A$86,0),0))</f>
        <v>N/A</v>
      </c>
      <c r="Z753" s="7" t="str">
        <f>IF(INDEX(Map!$D$2:$D$86,MATCH(D753,Map!$A$2:$A$86,0),0)="","N/A",E753*INDEX(Map!$D$2:$D$86,MATCH(D753,Map!$A$2:$A$86,0),0))</f>
        <v>N/A</v>
      </c>
      <c r="AA753" t="str">
        <f>INDEX(Map!$E$2:$E$86,MATCH(D753,Map!$A$2:$A$86,0),0)</f>
        <v>NGCC</v>
      </c>
    </row>
    <row r="754" spans="1:27" x14ac:dyDescent="0.25">
      <c r="A754" s="1" t="s">
        <v>21</v>
      </c>
      <c r="B754" s="1" t="s">
        <v>115</v>
      </c>
      <c r="C754" s="1">
        <v>81</v>
      </c>
      <c r="D754" s="1" t="s">
        <v>104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3" t="str">
        <f t="shared" si="11"/>
        <v>2017Plan</v>
      </c>
      <c r="V754" s="2">
        <f>DATE(A754,INDEX(Map!$H$1:$H$12,MATCH(B754,Map!$G$1:$G$12,0),0),1)</f>
        <v>42614</v>
      </c>
      <c r="W754" t="str">
        <f>IF(AND(V754&gt;=Map!$K$2,V754&lt;=Map!$L$2),"Base",IF(AND(V754&gt;=Map!$K$3,V754&lt;=Map!$L$3),"Fcst","N/A"))</f>
        <v>Base</v>
      </c>
      <c r="X754" t="str">
        <f>INDEX(Map!$B$2:$B$86,MATCH(D754,Map!$A$2:$A$86,0),0)</f>
        <v>N/A</v>
      </c>
      <c r="Y754" s="7" t="str">
        <f>IF(INDEX(Map!$C$2:$C$86,MATCH(D754,Map!$A$2:$A$86,0),0)="","N/A",E754*INDEX(Map!$C$2:$C$86,MATCH(D754,Map!$A$2:$A$86,0),0))</f>
        <v>N/A</v>
      </c>
      <c r="Z754" s="7" t="str">
        <f>IF(INDEX(Map!$D$2:$D$86,MATCH(D754,Map!$A$2:$A$86,0),0)="","N/A",E754*INDEX(Map!$D$2:$D$86,MATCH(D754,Map!$A$2:$A$86,0),0))</f>
        <v>N/A</v>
      </c>
      <c r="AA754" t="str">
        <f>INDEX(Map!$E$2:$E$86,MATCH(D754,Map!$A$2:$A$86,0),0)</f>
        <v>NGCC</v>
      </c>
    </row>
    <row r="755" spans="1:27" x14ac:dyDescent="0.25">
      <c r="A755" s="1" t="s">
        <v>21</v>
      </c>
      <c r="B755" s="1" t="s">
        <v>115</v>
      </c>
      <c r="C755" s="1">
        <v>82</v>
      </c>
      <c r="D755" s="1" t="s">
        <v>105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3" t="str">
        <f t="shared" si="11"/>
        <v>2017Plan</v>
      </c>
      <c r="V755" s="2">
        <f>DATE(A755,INDEX(Map!$H$1:$H$12,MATCH(B755,Map!$G$1:$G$12,0),0),1)</f>
        <v>42614</v>
      </c>
      <c r="W755" t="str">
        <f>IF(AND(V755&gt;=Map!$K$2,V755&lt;=Map!$L$2),"Base",IF(AND(V755&gt;=Map!$K$3,V755&lt;=Map!$L$3),"Fcst","N/A"))</f>
        <v>Base</v>
      </c>
      <c r="X755" t="str">
        <f>INDEX(Map!$B$2:$B$86,MATCH(D755,Map!$A$2:$A$86,0),0)</f>
        <v>N/A</v>
      </c>
      <c r="Y755" s="7" t="str">
        <f>IF(INDEX(Map!$C$2:$C$86,MATCH(D755,Map!$A$2:$A$86,0),0)="","N/A",E755*INDEX(Map!$C$2:$C$86,MATCH(D755,Map!$A$2:$A$86,0),0))</f>
        <v>N/A</v>
      </c>
      <c r="Z755" s="7" t="str">
        <f>IF(INDEX(Map!$D$2:$D$86,MATCH(D755,Map!$A$2:$A$86,0),0)="","N/A",E755*INDEX(Map!$D$2:$D$86,MATCH(D755,Map!$A$2:$A$86,0),0))</f>
        <v>N/A</v>
      </c>
      <c r="AA755" t="str">
        <f>INDEX(Map!$E$2:$E$86,MATCH(D755,Map!$A$2:$A$86,0),0)</f>
        <v>NGCC</v>
      </c>
    </row>
    <row r="756" spans="1:27" x14ac:dyDescent="0.25">
      <c r="A756" s="1" t="s">
        <v>21</v>
      </c>
      <c r="B756" s="1" t="s">
        <v>115</v>
      </c>
      <c r="C756" s="1">
        <v>83</v>
      </c>
      <c r="D756" s="1" t="s">
        <v>106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3" t="str">
        <f t="shared" si="11"/>
        <v>2017Plan</v>
      </c>
      <c r="V756" s="2">
        <f>DATE(A756,INDEX(Map!$H$1:$H$12,MATCH(B756,Map!$G$1:$G$12,0),0),1)</f>
        <v>42614</v>
      </c>
      <c r="W756" t="str">
        <f>IF(AND(V756&gt;=Map!$K$2,V756&lt;=Map!$L$2),"Base",IF(AND(V756&gt;=Map!$K$3,V756&lt;=Map!$L$3),"Fcst","N/A"))</f>
        <v>Base</v>
      </c>
      <c r="X756" t="str">
        <f>INDEX(Map!$B$2:$B$86,MATCH(D756,Map!$A$2:$A$86,0),0)</f>
        <v>N/A</v>
      </c>
      <c r="Y756" s="7" t="str">
        <f>IF(INDEX(Map!$C$2:$C$86,MATCH(D756,Map!$A$2:$A$86,0),0)="","N/A",E756*INDEX(Map!$C$2:$C$86,MATCH(D756,Map!$A$2:$A$86,0),0))</f>
        <v>N/A</v>
      </c>
      <c r="Z756" s="7" t="str">
        <f>IF(INDEX(Map!$D$2:$D$86,MATCH(D756,Map!$A$2:$A$86,0),0)="","N/A",E756*INDEX(Map!$D$2:$D$86,MATCH(D756,Map!$A$2:$A$86,0),0))</f>
        <v>N/A</v>
      </c>
      <c r="AA756" t="str">
        <f>INDEX(Map!$E$2:$E$86,MATCH(D756,Map!$A$2:$A$86,0),0)</f>
        <v>NGCC</v>
      </c>
    </row>
    <row r="757" spans="1:27" x14ac:dyDescent="0.25">
      <c r="A757" s="1" t="s">
        <v>21</v>
      </c>
      <c r="B757" s="1" t="s">
        <v>115</v>
      </c>
      <c r="C757" s="1">
        <v>84</v>
      </c>
      <c r="D757" s="1" t="s">
        <v>107</v>
      </c>
      <c r="E757" s="1">
        <v>1.9</v>
      </c>
      <c r="F757" s="1">
        <v>0</v>
      </c>
      <c r="G757" s="1">
        <v>1.6</v>
      </c>
      <c r="H757" s="1">
        <v>3</v>
      </c>
      <c r="I757" s="1">
        <v>20.6</v>
      </c>
      <c r="J757" s="1">
        <v>10900</v>
      </c>
      <c r="K757" s="1">
        <v>12</v>
      </c>
      <c r="L757" s="1">
        <v>280.89999999999998</v>
      </c>
      <c r="M757" s="1">
        <v>58</v>
      </c>
      <c r="N757" s="1">
        <v>0</v>
      </c>
      <c r="O757" s="1">
        <v>26</v>
      </c>
      <c r="P757" s="1">
        <v>0</v>
      </c>
      <c r="Q757" s="1">
        <v>1</v>
      </c>
      <c r="R757" s="1">
        <v>31.18</v>
      </c>
      <c r="S757" s="1">
        <v>44.98</v>
      </c>
      <c r="T757" s="1">
        <v>85</v>
      </c>
      <c r="U757" s="3" t="str">
        <f t="shared" si="11"/>
        <v>2017Plan</v>
      </c>
      <c r="V757" s="2">
        <f>DATE(A757,INDEX(Map!$H$1:$H$12,MATCH(B757,Map!$G$1:$G$12,0),0),1)</f>
        <v>42614</v>
      </c>
      <c r="W757" t="str">
        <f>IF(AND(V757&gt;=Map!$K$2,V757&lt;=Map!$L$2),"Base",IF(AND(V757&gt;=Map!$K$3,V757&lt;=Map!$L$3),"Fcst","N/A"))</f>
        <v>Base</v>
      </c>
      <c r="X757" t="str">
        <f>INDEX(Map!$B$2:$B$86,MATCH(D757,Map!$A$2:$A$86,0),0)</f>
        <v>Bluegrass/EKPC</v>
      </c>
      <c r="Y757" s="7" t="str">
        <f>IF(INDEX(Map!$C$2:$C$86,MATCH(D757,Map!$A$2:$A$86,0),0)="","N/A",E757*INDEX(Map!$C$2:$C$86,MATCH(D757,Map!$A$2:$A$86,0),0))</f>
        <v>N/A</v>
      </c>
      <c r="Z757" s="7">
        <f>IF(INDEX(Map!$D$2:$D$86,MATCH(D757,Map!$A$2:$A$86,0),0)="","N/A",E757*INDEX(Map!$D$2:$D$86,MATCH(D757,Map!$A$2:$A$86,0),0))</f>
        <v>1.9</v>
      </c>
      <c r="AA757" t="str">
        <f>INDEX(Map!$E$2:$E$86,MATCH(D757,Map!$A$2:$A$86,0),0)</f>
        <v>SCCT</v>
      </c>
    </row>
    <row r="758" spans="1:27" x14ac:dyDescent="0.25">
      <c r="A758" s="1" t="s">
        <v>21</v>
      </c>
      <c r="B758" s="1" t="s">
        <v>116</v>
      </c>
      <c r="C758" s="1">
        <v>1</v>
      </c>
      <c r="D758" s="1" t="s">
        <v>23</v>
      </c>
      <c r="E758" s="1">
        <v>16.600000000000001</v>
      </c>
      <c r="F758" s="1">
        <v>0</v>
      </c>
      <c r="G758" s="1">
        <v>20.8</v>
      </c>
      <c r="H758" s="1">
        <v>4</v>
      </c>
      <c r="I758" s="1">
        <v>193.8</v>
      </c>
      <c r="J758" s="1">
        <v>11679</v>
      </c>
      <c r="K758" s="1">
        <v>407</v>
      </c>
      <c r="L758" s="1">
        <v>269.5</v>
      </c>
      <c r="M758" s="1">
        <v>522</v>
      </c>
      <c r="N758" s="1">
        <v>3</v>
      </c>
      <c r="O758" s="1">
        <v>38</v>
      </c>
      <c r="P758" s="1">
        <v>0</v>
      </c>
      <c r="Q758" s="1">
        <v>35</v>
      </c>
      <c r="R758" s="1">
        <v>33.57</v>
      </c>
      <c r="S758" s="1">
        <v>35.86</v>
      </c>
      <c r="T758" s="1">
        <v>595</v>
      </c>
      <c r="U758" s="3" t="str">
        <f t="shared" si="11"/>
        <v>2017Plan</v>
      </c>
      <c r="V758" s="2">
        <f>DATE(A758,INDEX(Map!$H$1:$H$12,MATCH(B758,Map!$G$1:$G$12,0),0),1)</f>
        <v>42644</v>
      </c>
      <c r="W758" t="str">
        <f>IF(AND(V758&gt;=Map!$K$2,V758&lt;=Map!$L$2),"Base",IF(AND(V758&gt;=Map!$K$3,V758&lt;=Map!$L$3),"Fcst","N/A"))</f>
        <v>Base</v>
      </c>
      <c r="X758" t="str">
        <f>INDEX(Map!$B$2:$B$86,MATCH(D758,Map!$A$2:$A$86,0),0)</f>
        <v>Brown 1</v>
      </c>
      <c r="Y758" s="7">
        <f>IF(INDEX(Map!$C$2:$C$86,MATCH(D758,Map!$A$2:$A$86,0),0)="","N/A",E758*INDEX(Map!$C$2:$C$86,MATCH(D758,Map!$A$2:$A$86,0),0))</f>
        <v>16.600000000000001</v>
      </c>
      <c r="Z758" s="7" t="str">
        <f>IF(INDEX(Map!$D$2:$D$86,MATCH(D758,Map!$A$2:$A$86,0),0)="","N/A",E758*INDEX(Map!$D$2:$D$86,MATCH(D758,Map!$A$2:$A$86,0),0))</f>
        <v>N/A</v>
      </c>
      <c r="AA758" t="str">
        <f>INDEX(Map!$E$2:$E$86,MATCH(D758,Map!$A$2:$A$86,0),0)</f>
        <v>Coal</v>
      </c>
    </row>
    <row r="759" spans="1:27" x14ac:dyDescent="0.25">
      <c r="A759" s="1" t="s">
        <v>21</v>
      </c>
      <c r="B759" s="1" t="s">
        <v>116</v>
      </c>
      <c r="C759" s="1">
        <v>2</v>
      </c>
      <c r="D759" s="1" t="s">
        <v>24</v>
      </c>
      <c r="E759" s="1">
        <v>30.6</v>
      </c>
      <c r="F759" s="1">
        <v>0</v>
      </c>
      <c r="G759" s="1">
        <v>24.6</v>
      </c>
      <c r="H759" s="1">
        <v>3</v>
      </c>
      <c r="I759" s="1">
        <v>332.7</v>
      </c>
      <c r="J759" s="1">
        <v>10882</v>
      </c>
      <c r="K759" s="1">
        <v>461</v>
      </c>
      <c r="L759" s="1">
        <v>269.5</v>
      </c>
      <c r="M759" s="1">
        <v>897</v>
      </c>
      <c r="N759" s="1">
        <v>2</v>
      </c>
      <c r="O759" s="1">
        <v>28</v>
      </c>
      <c r="P759" s="1">
        <v>0</v>
      </c>
      <c r="Q759" s="1">
        <v>72</v>
      </c>
      <c r="R759" s="1">
        <v>31.7</v>
      </c>
      <c r="S759" s="1">
        <v>32.61</v>
      </c>
      <c r="T759" s="1">
        <v>997</v>
      </c>
      <c r="U759" s="3" t="str">
        <f t="shared" si="11"/>
        <v>2017Plan</v>
      </c>
      <c r="V759" s="2">
        <f>DATE(A759,INDEX(Map!$H$1:$H$12,MATCH(B759,Map!$G$1:$G$12,0),0),1)</f>
        <v>42644</v>
      </c>
      <c r="W759" t="str">
        <f>IF(AND(V759&gt;=Map!$K$2,V759&lt;=Map!$L$2),"Base",IF(AND(V759&gt;=Map!$K$3,V759&lt;=Map!$L$3),"Fcst","N/A"))</f>
        <v>Base</v>
      </c>
      <c r="X759" t="str">
        <f>INDEX(Map!$B$2:$B$86,MATCH(D759,Map!$A$2:$A$86,0),0)</f>
        <v>Brown 2</v>
      </c>
      <c r="Y759" s="7">
        <f>IF(INDEX(Map!$C$2:$C$86,MATCH(D759,Map!$A$2:$A$86,0),0)="","N/A",E759*INDEX(Map!$C$2:$C$86,MATCH(D759,Map!$A$2:$A$86,0),0))</f>
        <v>30.6</v>
      </c>
      <c r="Z759" s="7" t="str">
        <f>IF(INDEX(Map!$D$2:$D$86,MATCH(D759,Map!$A$2:$A$86,0),0)="","N/A",E759*INDEX(Map!$D$2:$D$86,MATCH(D759,Map!$A$2:$A$86,0),0))</f>
        <v>N/A</v>
      </c>
      <c r="AA759" t="str">
        <f>INDEX(Map!$E$2:$E$86,MATCH(D759,Map!$A$2:$A$86,0),0)</f>
        <v>Coal</v>
      </c>
    </row>
    <row r="760" spans="1:27" x14ac:dyDescent="0.25">
      <c r="A760" s="1" t="s">
        <v>21</v>
      </c>
      <c r="B760" s="1" t="s">
        <v>116</v>
      </c>
      <c r="C760" s="1">
        <v>3</v>
      </c>
      <c r="D760" s="1" t="s">
        <v>25</v>
      </c>
      <c r="E760" s="1">
        <v>73.7</v>
      </c>
      <c r="F760" s="1">
        <v>0</v>
      </c>
      <c r="G760" s="1">
        <v>24.1</v>
      </c>
      <c r="H760" s="1">
        <v>6</v>
      </c>
      <c r="I760" s="1">
        <v>899.8</v>
      </c>
      <c r="J760" s="1">
        <v>12214</v>
      </c>
      <c r="K760" s="1">
        <v>479</v>
      </c>
      <c r="L760" s="1">
        <v>269.5</v>
      </c>
      <c r="M760" s="1">
        <v>2425</v>
      </c>
      <c r="N760" s="1">
        <v>6</v>
      </c>
      <c r="O760" s="1">
        <v>74</v>
      </c>
      <c r="P760" s="1">
        <v>0</v>
      </c>
      <c r="Q760" s="1">
        <v>224</v>
      </c>
      <c r="R760" s="1">
        <v>35.96</v>
      </c>
      <c r="S760" s="1">
        <v>36.96</v>
      </c>
      <c r="T760" s="1">
        <v>2723</v>
      </c>
      <c r="U760" s="3" t="str">
        <f t="shared" si="11"/>
        <v>2017Plan</v>
      </c>
      <c r="V760" s="2">
        <f>DATE(A760,INDEX(Map!$H$1:$H$12,MATCH(B760,Map!$G$1:$G$12,0),0),1)</f>
        <v>42644</v>
      </c>
      <c r="W760" t="str">
        <f>IF(AND(V760&gt;=Map!$K$2,V760&lt;=Map!$L$2),"Base",IF(AND(V760&gt;=Map!$K$3,V760&lt;=Map!$L$3),"Fcst","N/A"))</f>
        <v>Base</v>
      </c>
      <c r="X760" t="str">
        <f>INDEX(Map!$B$2:$B$86,MATCH(D760,Map!$A$2:$A$86,0),0)</f>
        <v>Brown 3</v>
      </c>
      <c r="Y760" s="7">
        <f>IF(INDEX(Map!$C$2:$C$86,MATCH(D760,Map!$A$2:$A$86,0),0)="","N/A",E760*INDEX(Map!$C$2:$C$86,MATCH(D760,Map!$A$2:$A$86,0),0))</f>
        <v>73.7</v>
      </c>
      <c r="Z760" s="7" t="str">
        <f>IF(INDEX(Map!$D$2:$D$86,MATCH(D760,Map!$A$2:$A$86,0),0)="","N/A",E760*INDEX(Map!$D$2:$D$86,MATCH(D760,Map!$A$2:$A$86,0),0))</f>
        <v>N/A</v>
      </c>
      <c r="AA760" t="str">
        <f>INDEX(Map!$E$2:$E$86,MATCH(D760,Map!$A$2:$A$86,0),0)</f>
        <v>Coal</v>
      </c>
    </row>
    <row r="761" spans="1:27" x14ac:dyDescent="0.25">
      <c r="A761" s="1" t="s">
        <v>21</v>
      </c>
      <c r="B761" s="1" t="s">
        <v>116</v>
      </c>
      <c r="C761" s="1">
        <v>4</v>
      </c>
      <c r="D761" s="1" t="s">
        <v>26</v>
      </c>
      <c r="E761" s="1">
        <v>281.89999999999998</v>
      </c>
      <c r="F761" s="1">
        <v>0</v>
      </c>
      <c r="G761" s="1">
        <v>79.8</v>
      </c>
      <c r="H761" s="1">
        <v>3</v>
      </c>
      <c r="I761" s="1">
        <v>2958.4</v>
      </c>
      <c r="J761" s="1">
        <v>10496</v>
      </c>
      <c r="K761" s="1">
        <v>695</v>
      </c>
      <c r="L761" s="1">
        <v>206.3</v>
      </c>
      <c r="M761" s="1">
        <v>6102</v>
      </c>
      <c r="N761" s="1">
        <v>3</v>
      </c>
      <c r="O761" s="1">
        <v>36</v>
      </c>
      <c r="P761" s="1">
        <v>0</v>
      </c>
      <c r="Q761" s="1">
        <v>622</v>
      </c>
      <c r="R761" s="1">
        <v>23.86</v>
      </c>
      <c r="S761" s="1">
        <v>23.99</v>
      </c>
      <c r="T761" s="1">
        <v>6761</v>
      </c>
      <c r="U761" s="3" t="str">
        <f t="shared" si="11"/>
        <v>2017Plan</v>
      </c>
      <c r="V761" s="2">
        <f>DATE(A761,INDEX(Map!$H$1:$H$12,MATCH(B761,Map!$G$1:$G$12,0),0),1)</f>
        <v>42644</v>
      </c>
      <c r="W761" t="str">
        <f>IF(AND(V761&gt;=Map!$K$2,V761&lt;=Map!$L$2),"Base",IF(AND(V761&gt;=Map!$K$3,V761&lt;=Map!$L$3),"Fcst","N/A"))</f>
        <v>Base</v>
      </c>
      <c r="X761" t="str">
        <f>INDEX(Map!$B$2:$B$86,MATCH(D761,Map!$A$2:$A$86,0),0)</f>
        <v>Ghent 1</v>
      </c>
      <c r="Y761" s="7">
        <f>IF(INDEX(Map!$C$2:$C$86,MATCH(D761,Map!$A$2:$A$86,0),0)="","N/A",E761*INDEX(Map!$C$2:$C$86,MATCH(D761,Map!$A$2:$A$86,0),0))</f>
        <v>281.89999999999998</v>
      </c>
      <c r="Z761" s="7" t="str">
        <f>IF(INDEX(Map!$D$2:$D$86,MATCH(D761,Map!$A$2:$A$86,0),0)="","N/A",E761*INDEX(Map!$D$2:$D$86,MATCH(D761,Map!$A$2:$A$86,0),0))</f>
        <v>N/A</v>
      </c>
      <c r="AA761" t="str">
        <f>INDEX(Map!$E$2:$E$86,MATCH(D761,Map!$A$2:$A$86,0),0)</f>
        <v>Coal</v>
      </c>
    </row>
    <row r="762" spans="1:27" x14ac:dyDescent="0.25">
      <c r="A762" s="1" t="s">
        <v>21</v>
      </c>
      <c r="B762" s="1" t="s">
        <v>116</v>
      </c>
      <c r="C762" s="1">
        <v>5</v>
      </c>
      <c r="D762" s="1" t="s">
        <v>27</v>
      </c>
      <c r="E762" s="1">
        <v>241.2</v>
      </c>
      <c r="F762" s="1">
        <v>0</v>
      </c>
      <c r="G762" s="1">
        <v>67</v>
      </c>
      <c r="H762" s="1">
        <v>2</v>
      </c>
      <c r="I762" s="1">
        <v>2508.8000000000002</v>
      </c>
      <c r="J762" s="1">
        <v>10402</v>
      </c>
      <c r="K762" s="1">
        <v>631</v>
      </c>
      <c r="L762" s="1">
        <v>206.3</v>
      </c>
      <c r="M762" s="1">
        <v>5175</v>
      </c>
      <c r="N762" s="1">
        <v>2</v>
      </c>
      <c r="O762" s="1">
        <v>21</v>
      </c>
      <c r="P762" s="1">
        <v>0</v>
      </c>
      <c r="Q762" s="1">
        <v>460</v>
      </c>
      <c r="R762" s="1">
        <v>23.37</v>
      </c>
      <c r="S762" s="1">
        <v>23.45</v>
      </c>
      <c r="T762" s="1">
        <v>5657</v>
      </c>
      <c r="U762" s="3" t="str">
        <f t="shared" si="11"/>
        <v>2017Plan</v>
      </c>
      <c r="V762" s="2">
        <f>DATE(A762,INDEX(Map!$H$1:$H$12,MATCH(B762,Map!$G$1:$G$12,0),0),1)</f>
        <v>42644</v>
      </c>
      <c r="W762" t="str">
        <f>IF(AND(V762&gt;=Map!$K$2,V762&lt;=Map!$L$2),"Base",IF(AND(V762&gt;=Map!$K$3,V762&lt;=Map!$L$3),"Fcst","N/A"))</f>
        <v>Base</v>
      </c>
      <c r="X762" t="str">
        <f>INDEX(Map!$B$2:$B$86,MATCH(D762,Map!$A$2:$A$86,0),0)</f>
        <v>Ghent 2</v>
      </c>
      <c r="Y762" s="7">
        <f>IF(INDEX(Map!$C$2:$C$86,MATCH(D762,Map!$A$2:$A$86,0),0)="","N/A",E762*INDEX(Map!$C$2:$C$86,MATCH(D762,Map!$A$2:$A$86,0),0))</f>
        <v>241.2</v>
      </c>
      <c r="Z762" s="7" t="str">
        <f>IF(INDEX(Map!$D$2:$D$86,MATCH(D762,Map!$A$2:$A$86,0),0)="","N/A",E762*INDEX(Map!$D$2:$D$86,MATCH(D762,Map!$A$2:$A$86,0),0))</f>
        <v>N/A</v>
      </c>
      <c r="AA762" t="str">
        <f>INDEX(Map!$E$2:$E$86,MATCH(D762,Map!$A$2:$A$86,0),0)</f>
        <v>Coal</v>
      </c>
    </row>
    <row r="763" spans="1:27" x14ac:dyDescent="0.25">
      <c r="A763" s="1" t="s">
        <v>21</v>
      </c>
      <c r="B763" s="1" t="s">
        <v>116</v>
      </c>
      <c r="C763" s="1">
        <v>6</v>
      </c>
      <c r="D763" s="1" t="s">
        <v>28</v>
      </c>
      <c r="E763" s="1">
        <v>2.9</v>
      </c>
      <c r="F763" s="1">
        <v>0</v>
      </c>
      <c r="G763" s="1">
        <v>0.8</v>
      </c>
      <c r="H763" s="1">
        <v>2</v>
      </c>
      <c r="I763" s="1">
        <v>33</v>
      </c>
      <c r="J763" s="1">
        <v>11522</v>
      </c>
      <c r="K763" s="1">
        <v>12</v>
      </c>
      <c r="L763" s="1">
        <v>206.3</v>
      </c>
      <c r="M763" s="1">
        <v>68</v>
      </c>
      <c r="N763" s="1">
        <v>3</v>
      </c>
      <c r="O763" s="1">
        <v>38</v>
      </c>
      <c r="P763" s="1">
        <v>0</v>
      </c>
      <c r="Q763" s="1">
        <v>6</v>
      </c>
      <c r="R763" s="1">
        <v>25.93</v>
      </c>
      <c r="S763" s="1">
        <v>39.340000000000003</v>
      </c>
      <c r="T763" s="1">
        <v>113</v>
      </c>
      <c r="U763" s="3" t="str">
        <f t="shared" si="11"/>
        <v>2017Plan</v>
      </c>
      <c r="V763" s="2">
        <f>DATE(A763,INDEX(Map!$H$1:$H$12,MATCH(B763,Map!$G$1:$G$12,0),0),1)</f>
        <v>42644</v>
      </c>
      <c r="W763" t="str">
        <f>IF(AND(V763&gt;=Map!$K$2,V763&lt;=Map!$L$2),"Base",IF(AND(V763&gt;=Map!$K$3,V763&lt;=Map!$L$3),"Fcst","N/A"))</f>
        <v>Base</v>
      </c>
      <c r="X763" t="str">
        <f>INDEX(Map!$B$2:$B$86,MATCH(D763,Map!$A$2:$A$86,0),0)</f>
        <v>Ghent 3</v>
      </c>
      <c r="Y763" s="7">
        <f>IF(INDEX(Map!$C$2:$C$86,MATCH(D763,Map!$A$2:$A$86,0),0)="","N/A",E763*INDEX(Map!$C$2:$C$86,MATCH(D763,Map!$A$2:$A$86,0),0))</f>
        <v>2.9</v>
      </c>
      <c r="Z763" s="7" t="str">
        <f>IF(INDEX(Map!$D$2:$D$86,MATCH(D763,Map!$A$2:$A$86,0),0)="","N/A",E763*INDEX(Map!$D$2:$D$86,MATCH(D763,Map!$A$2:$A$86,0),0))</f>
        <v>N/A</v>
      </c>
      <c r="AA763" t="str">
        <f>INDEX(Map!$E$2:$E$86,MATCH(D763,Map!$A$2:$A$86,0),0)</f>
        <v>Coal</v>
      </c>
    </row>
    <row r="764" spans="1:27" x14ac:dyDescent="0.25">
      <c r="A764" s="1" t="s">
        <v>21</v>
      </c>
      <c r="B764" s="1" t="s">
        <v>116</v>
      </c>
      <c r="C764" s="1">
        <v>7</v>
      </c>
      <c r="D764" s="1" t="s">
        <v>29</v>
      </c>
      <c r="E764" s="1">
        <v>279.5</v>
      </c>
      <c r="F764" s="1">
        <v>0</v>
      </c>
      <c r="G764" s="1">
        <v>78.900000000000006</v>
      </c>
      <c r="H764" s="1">
        <v>2</v>
      </c>
      <c r="I764" s="1">
        <v>3056.8</v>
      </c>
      <c r="J764" s="1">
        <v>10938</v>
      </c>
      <c r="K764" s="1">
        <v>685</v>
      </c>
      <c r="L764" s="1">
        <v>206.3</v>
      </c>
      <c r="M764" s="1">
        <v>6306</v>
      </c>
      <c r="N764" s="1">
        <v>4</v>
      </c>
      <c r="O764" s="1">
        <v>42</v>
      </c>
      <c r="P764" s="1">
        <v>0</v>
      </c>
      <c r="Q764" s="1">
        <v>667</v>
      </c>
      <c r="R764" s="1">
        <v>24.95</v>
      </c>
      <c r="S764" s="1">
        <v>25.1</v>
      </c>
      <c r="T764" s="1">
        <v>7014</v>
      </c>
      <c r="U764" s="3" t="str">
        <f t="shared" si="11"/>
        <v>2017Plan</v>
      </c>
      <c r="V764" s="2">
        <f>DATE(A764,INDEX(Map!$H$1:$H$12,MATCH(B764,Map!$G$1:$G$12,0),0),1)</f>
        <v>42644</v>
      </c>
      <c r="W764" t="str">
        <f>IF(AND(V764&gt;=Map!$K$2,V764&lt;=Map!$L$2),"Base",IF(AND(V764&gt;=Map!$K$3,V764&lt;=Map!$L$3),"Fcst","N/A"))</f>
        <v>Base</v>
      </c>
      <c r="X764" t="str">
        <f>INDEX(Map!$B$2:$B$86,MATCH(D764,Map!$A$2:$A$86,0),0)</f>
        <v>Ghent 4</v>
      </c>
      <c r="Y764" s="7">
        <f>IF(INDEX(Map!$C$2:$C$86,MATCH(D764,Map!$A$2:$A$86,0),0)="","N/A",E764*INDEX(Map!$C$2:$C$86,MATCH(D764,Map!$A$2:$A$86,0),0))</f>
        <v>279.5</v>
      </c>
      <c r="Z764" s="7" t="str">
        <f>IF(INDEX(Map!$D$2:$D$86,MATCH(D764,Map!$A$2:$A$86,0),0)="","N/A",E764*INDEX(Map!$D$2:$D$86,MATCH(D764,Map!$A$2:$A$86,0),0))</f>
        <v>N/A</v>
      </c>
      <c r="AA764" t="str">
        <f>INDEX(Map!$E$2:$E$86,MATCH(D764,Map!$A$2:$A$86,0),0)</f>
        <v>Coal</v>
      </c>
    </row>
    <row r="765" spans="1:27" x14ac:dyDescent="0.25">
      <c r="A765" s="1" t="s">
        <v>21</v>
      </c>
      <c r="B765" s="1" t="s">
        <v>116</v>
      </c>
      <c r="C765" s="1">
        <v>8</v>
      </c>
      <c r="D765" s="1" t="s">
        <v>30</v>
      </c>
      <c r="E765" s="1">
        <v>155.4</v>
      </c>
      <c r="F765" s="1">
        <v>0</v>
      </c>
      <c r="G765" s="1">
        <v>69.599999999999994</v>
      </c>
      <c r="H765" s="1">
        <v>2</v>
      </c>
      <c r="I765" s="1">
        <v>1627.2</v>
      </c>
      <c r="J765" s="1">
        <v>10469</v>
      </c>
      <c r="K765" s="1">
        <v>682</v>
      </c>
      <c r="L765" s="1">
        <v>215.2</v>
      </c>
      <c r="M765" s="1">
        <v>3502</v>
      </c>
      <c r="N765" s="1">
        <v>4</v>
      </c>
      <c r="O765" s="1">
        <v>15</v>
      </c>
      <c r="P765" s="1">
        <v>0</v>
      </c>
      <c r="Q765" s="1">
        <v>220</v>
      </c>
      <c r="R765" s="1">
        <v>23.95</v>
      </c>
      <c r="S765" s="1">
        <v>24.05</v>
      </c>
      <c r="T765" s="1">
        <v>3737</v>
      </c>
      <c r="U765" s="3" t="str">
        <f t="shared" si="11"/>
        <v>2017Plan</v>
      </c>
      <c r="V765" s="2">
        <f>DATE(A765,INDEX(Map!$H$1:$H$12,MATCH(B765,Map!$G$1:$G$12,0),0),1)</f>
        <v>42644</v>
      </c>
      <c r="W765" t="str">
        <f>IF(AND(V765&gt;=Map!$K$2,V765&lt;=Map!$L$2),"Base",IF(AND(V765&gt;=Map!$K$3,V765&lt;=Map!$L$3),"Fcst","N/A"))</f>
        <v>Base</v>
      </c>
      <c r="X765" t="str">
        <f>INDEX(Map!$B$2:$B$86,MATCH(D765,Map!$A$2:$A$86,0),0)</f>
        <v>Mill Creek 1</v>
      </c>
      <c r="Y765" s="7" t="str">
        <f>IF(INDEX(Map!$C$2:$C$86,MATCH(D765,Map!$A$2:$A$86,0),0)="","N/A",E765*INDEX(Map!$C$2:$C$86,MATCH(D765,Map!$A$2:$A$86,0),0))</f>
        <v>N/A</v>
      </c>
      <c r="Z765" s="7">
        <f>IF(INDEX(Map!$D$2:$D$86,MATCH(D765,Map!$A$2:$A$86,0),0)="","N/A",E765*INDEX(Map!$D$2:$D$86,MATCH(D765,Map!$A$2:$A$86,0),0))</f>
        <v>155.4</v>
      </c>
      <c r="AA765" t="str">
        <f>INDEX(Map!$E$2:$E$86,MATCH(D765,Map!$A$2:$A$86,0),0)</f>
        <v>Coal</v>
      </c>
    </row>
    <row r="766" spans="1:27" x14ac:dyDescent="0.25">
      <c r="A766" s="1" t="s">
        <v>21</v>
      </c>
      <c r="B766" s="1" t="s">
        <v>116</v>
      </c>
      <c r="C766" s="1">
        <v>9</v>
      </c>
      <c r="D766" s="1" t="s">
        <v>31</v>
      </c>
      <c r="E766" s="1">
        <v>135.80000000000001</v>
      </c>
      <c r="F766" s="1">
        <v>0</v>
      </c>
      <c r="G766" s="1">
        <v>61.7</v>
      </c>
      <c r="H766" s="1">
        <v>2</v>
      </c>
      <c r="I766" s="1">
        <v>1457.1</v>
      </c>
      <c r="J766" s="1">
        <v>10732</v>
      </c>
      <c r="K766" s="1">
        <v>617</v>
      </c>
      <c r="L766" s="1">
        <v>215.2</v>
      </c>
      <c r="M766" s="1">
        <v>3136</v>
      </c>
      <c r="N766" s="1">
        <v>4</v>
      </c>
      <c r="O766" s="1">
        <v>15</v>
      </c>
      <c r="P766" s="1">
        <v>0</v>
      </c>
      <c r="Q766" s="1">
        <v>195</v>
      </c>
      <c r="R766" s="1">
        <v>24.53</v>
      </c>
      <c r="S766" s="1">
        <v>24.64</v>
      </c>
      <c r="T766" s="1">
        <v>3346</v>
      </c>
      <c r="U766" s="3" t="str">
        <f t="shared" si="11"/>
        <v>2017Plan</v>
      </c>
      <c r="V766" s="2">
        <f>DATE(A766,INDEX(Map!$H$1:$H$12,MATCH(B766,Map!$G$1:$G$12,0),0),1)</f>
        <v>42644</v>
      </c>
      <c r="W766" t="str">
        <f>IF(AND(V766&gt;=Map!$K$2,V766&lt;=Map!$L$2),"Base",IF(AND(V766&gt;=Map!$K$3,V766&lt;=Map!$L$3),"Fcst","N/A"))</f>
        <v>Base</v>
      </c>
      <c r="X766" t="str">
        <f>INDEX(Map!$B$2:$B$86,MATCH(D766,Map!$A$2:$A$86,0),0)</f>
        <v>Mill Creek 2</v>
      </c>
      <c r="Y766" s="7" t="str">
        <f>IF(INDEX(Map!$C$2:$C$86,MATCH(D766,Map!$A$2:$A$86,0),0)="","N/A",E766*INDEX(Map!$C$2:$C$86,MATCH(D766,Map!$A$2:$A$86,0),0))</f>
        <v>N/A</v>
      </c>
      <c r="Z766" s="7">
        <f>IF(INDEX(Map!$D$2:$D$86,MATCH(D766,Map!$A$2:$A$86,0),0)="","N/A",E766*INDEX(Map!$D$2:$D$86,MATCH(D766,Map!$A$2:$A$86,0),0))</f>
        <v>135.80000000000001</v>
      </c>
      <c r="AA766" t="str">
        <f>INDEX(Map!$E$2:$E$86,MATCH(D766,Map!$A$2:$A$86,0),0)</f>
        <v>Coal</v>
      </c>
    </row>
    <row r="767" spans="1:27" x14ac:dyDescent="0.25">
      <c r="A767" s="1" t="s">
        <v>21</v>
      </c>
      <c r="B767" s="1" t="s">
        <v>116</v>
      </c>
      <c r="C767" s="1">
        <v>10</v>
      </c>
      <c r="D767" s="1" t="s">
        <v>32</v>
      </c>
      <c r="E767" s="1">
        <v>133.4</v>
      </c>
      <c r="F767" s="1">
        <v>0</v>
      </c>
      <c r="G767" s="1">
        <v>46.3</v>
      </c>
      <c r="H767" s="1">
        <v>3</v>
      </c>
      <c r="I767" s="1">
        <v>1423.7</v>
      </c>
      <c r="J767" s="1">
        <v>10671</v>
      </c>
      <c r="K767" s="1">
        <v>469</v>
      </c>
      <c r="L767" s="1">
        <v>215.2</v>
      </c>
      <c r="M767" s="1">
        <v>3064</v>
      </c>
      <c r="N767" s="1">
        <v>18</v>
      </c>
      <c r="O767" s="1">
        <v>62</v>
      </c>
      <c r="P767" s="1">
        <v>0</v>
      </c>
      <c r="Q767" s="1">
        <v>273</v>
      </c>
      <c r="R767" s="1">
        <v>25.02</v>
      </c>
      <c r="S767" s="1">
        <v>25.48</v>
      </c>
      <c r="T767" s="1">
        <v>3400</v>
      </c>
      <c r="U767" s="3" t="str">
        <f t="shared" si="11"/>
        <v>2017Plan</v>
      </c>
      <c r="V767" s="2">
        <f>DATE(A767,INDEX(Map!$H$1:$H$12,MATCH(B767,Map!$G$1:$G$12,0),0),1)</f>
        <v>42644</v>
      </c>
      <c r="W767" t="str">
        <f>IF(AND(V767&gt;=Map!$K$2,V767&lt;=Map!$L$2),"Base",IF(AND(V767&gt;=Map!$K$3,V767&lt;=Map!$L$3),"Fcst","N/A"))</f>
        <v>Base</v>
      </c>
      <c r="X767" t="str">
        <f>INDEX(Map!$B$2:$B$86,MATCH(D767,Map!$A$2:$A$86,0),0)</f>
        <v>Mill Creek 3</v>
      </c>
      <c r="Y767" s="7" t="str">
        <f>IF(INDEX(Map!$C$2:$C$86,MATCH(D767,Map!$A$2:$A$86,0),0)="","N/A",E767*INDEX(Map!$C$2:$C$86,MATCH(D767,Map!$A$2:$A$86,0),0))</f>
        <v>N/A</v>
      </c>
      <c r="Z767" s="7">
        <f>IF(INDEX(Map!$D$2:$D$86,MATCH(D767,Map!$A$2:$A$86,0),0)="","N/A",E767*INDEX(Map!$D$2:$D$86,MATCH(D767,Map!$A$2:$A$86,0),0))</f>
        <v>133.4</v>
      </c>
      <c r="AA767" t="str">
        <f>INDEX(Map!$E$2:$E$86,MATCH(D767,Map!$A$2:$A$86,0),0)</f>
        <v>Coal</v>
      </c>
    </row>
    <row r="768" spans="1:27" x14ac:dyDescent="0.25">
      <c r="A768" s="1" t="s">
        <v>21</v>
      </c>
      <c r="B768" s="1" t="s">
        <v>116</v>
      </c>
      <c r="C768" s="1">
        <v>11</v>
      </c>
      <c r="D768" s="1" t="s">
        <v>33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3" t="str">
        <f t="shared" si="11"/>
        <v>2017Plan</v>
      </c>
      <c r="V768" s="2">
        <f>DATE(A768,INDEX(Map!$H$1:$H$12,MATCH(B768,Map!$G$1:$G$12,0),0),1)</f>
        <v>42644</v>
      </c>
      <c r="W768" t="str">
        <f>IF(AND(V768&gt;=Map!$K$2,V768&lt;=Map!$L$2),"Base",IF(AND(V768&gt;=Map!$K$3,V768&lt;=Map!$L$3),"Fcst","N/A"))</f>
        <v>Base</v>
      </c>
      <c r="X768" t="str">
        <f>INDEX(Map!$B$2:$B$86,MATCH(D768,Map!$A$2:$A$86,0),0)</f>
        <v>Mill Creek 4</v>
      </c>
      <c r="Y768" s="7" t="str">
        <f>IF(INDEX(Map!$C$2:$C$86,MATCH(D768,Map!$A$2:$A$86,0),0)="","N/A",E768*INDEX(Map!$C$2:$C$86,MATCH(D768,Map!$A$2:$A$86,0),0))</f>
        <v>N/A</v>
      </c>
      <c r="Z768" s="7">
        <f>IF(INDEX(Map!$D$2:$D$86,MATCH(D768,Map!$A$2:$A$86,0),0)="","N/A",E768*INDEX(Map!$D$2:$D$86,MATCH(D768,Map!$A$2:$A$86,0),0))</f>
        <v>0</v>
      </c>
      <c r="AA768" t="str">
        <f>INDEX(Map!$E$2:$E$86,MATCH(D768,Map!$A$2:$A$86,0),0)</f>
        <v>Coal</v>
      </c>
    </row>
    <row r="769" spans="1:27" x14ac:dyDescent="0.25">
      <c r="A769" s="1" t="s">
        <v>21</v>
      </c>
      <c r="B769" s="1" t="s">
        <v>116</v>
      </c>
      <c r="C769" s="1">
        <v>12</v>
      </c>
      <c r="D769" s="1" t="s">
        <v>34</v>
      </c>
      <c r="E769" s="1">
        <v>215.3</v>
      </c>
      <c r="F769" s="1">
        <v>0</v>
      </c>
      <c r="G769" s="1">
        <v>78.2</v>
      </c>
      <c r="H769" s="1">
        <v>2</v>
      </c>
      <c r="I769" s="1">
        <v>2294.9</v>
      </c>
      <c r="J769" s="1">
        <v>10660</v>
      </c>
      <c r="K769" s="1">
        <v>682</v>
      </c>
      <c r="L769" s="1">
        <v>209.7</v>
      </c>
      <c r="M769" s="1">
        <v>4813</v>
      </c>
      <c r="N769" s="1">
        <v>7</v>
      </c>
      <c r="O769" s="1">
        <v>76</v>
      </c>
      <c r="P769" s="1">
        <v>0</v>
      </c>
      <c r="Q769" s="1">
        <v>416</v>
      </c>
      <c r="R769" s="1">
        <v>24.29</v>
      </c>
      <c r="S769" s="1">
        <v>24.64</v>
      </c>
      <c r="T769" s="1">
        <v>5305</v>
      </c>
      <c r="U769" s="3" t="str">
        <f t="shared" si="11"/>
        <v>2017Plan</v>
      </c>
      <c r="V769" s="2">
        <f>DATE(A769,INDEX(Map!$H$1:$H$12,MATCH(B769,Map!$G$1:$G$12,0),0),1)</f>
        <v>42644</v>
      </c>
      <c r="W769" t="str">
        <f>IF(AND(V769&gt;=Map!$K$2,V769&lt;=Map!$L$2),"Base",IF(AND(V769&gt;=Map!$K$3,V769&lt;=Map!$L$3),"Fcst","N/A"))</f>
        <v>Base</v>
      </c>
      <c r="X769" t="str">
        <f>INDEX(Map!$B$2:$B$86,MATCH(D769,Map!$A$2:$A$86,0),0)</f>
        <v>Trimble County 1</v>
      </c>
      <c r="Y769" s="7" t="str">
        <f>IF(INDEX(Map!$C$2:$C$86,MATCH(D769,Map!$A$2:$A$86,0),0)="","N/A",E769*INDEX(Map!$C$2:$C$86,MATCH(D769,Map!$A$2:$A$86,0),0))</f>
        <v>N/A</v>
      </c>
      <c r="Z769" s="7">
        <f>IF(INDEX(Map!$D$2:$D$86,MATCH(D769,Map!$A$2:$A$86,0),0)="","N/A",E769*INDEX(Map!$D$2:$D$86,MATCH(D769,Map!$A$2:$A$86,0),0))</f>
        <v>215.3</v>
      </c>
      <c r="AA769" t="str">
        <f>INDEX(Map!$E$2:$E$86,MATCH(D769,Map!$A$2:$A$86,0),0)</f>
        <v>Coal</v>
      </c>
    </row>
    <row r="770" spans="1:27" x14ac:dyDescent="0.25">
      <c r="A770" s="1" t="s">
        <v>21</v>
      </c>
      <c r="B770" s="1" t="s">
        <v>116</v>
      </c>
      <c r="C770" s="1">
        <v>13</v>
      </c>
      <c r="D770" s="1" t="s">
        <v>35</v>
      </c>
      <c r="E770" s="1">
        <v>242.3</v>
      </c>
      <c r="F770" s="1">
        <v>0</v>
      </c>
      <c r="G770" s="1">
        <v>58.2</v>
      </c>
      <c r="H770" s="1">
        <v>2</v>
      </c>
      <c r="I770" s="1">
        <v>2228</v>
      </c>
      <c r="J770" s="1">
        <v>9195</v>
      </c>
      <c r="K770" s="1">
        <v>474</v>
      </c>
      <c r="L770" s="1">
        <v>212.7</v>
      </c>
      <c r="M770" s="1">
        <v>4739</v>
      </c>
      <c r="N770" s="1">
        <v>21</v>
      </c>
      <c r="O770" s="1">
        <v>237</v>
      </c>
      <c r="P770" s="1">
        <v>0</v>
      </c>
      <c r="Q770" s="1">
        <v>413</v>
      </c>
      <c r="R770" s="1">
        <v>21.26</v>
      </c>
      <c r="S770" s="1">
        <v>22.24</v>
      </c>
      <c r="T770" s="1">
        <v>5389</v>
      </c>
      <c r="U770" s="3" t="str">
        <f t="shared" si="11"/>
        <v>2017Plan</v>
      </c>
      <c r="V770" s="2">
        <f>DATE(A770,INDEX(Map!$H$1:$H$12,MATCH(B770,Map!$G$1:$G$12,0),0),1)</f>
        <v>42644</v>
      </c>
      <c r="W770" t="str">
        <f>IF(AND(V770&gt;=Map!$K$2,V770&lt;=Map!$L$2),"Base",IF(AND(V770&gt;=Map!$K$3,V770&lt;=Map!$L$3),"Fcst","N/A"))</f>
        <v>Base</v>
      </c>
      <c r="X770" t="str">
        <f>INDEX(Map!$B$2:$B$86,MATCH(D770,Map!$A$2:$A$86,0),0)</f>
        <v>Trimble County 2</v>
      </c>
      <c r="Y770" s="7">
        <f>IF(INDEX(Map!$C$2:$C$86,MATCH(D770,Map!$A$2:$A$86,0),0)="","N/A",E770*INDEX(Map!$C$2:$C$86,MATCH(D770,Map!$A$2:$A$86,0),0))</f>
        <v>196.26300000000003</v>
      </c>
      <c r="Z770" s="7">
        <f>IF(INDEX(Map!$D$2:$D$86,MATCH(D770,Map!$A$2:$A$86,0),0)="","N/A",E770*INDEX(Map!$D$2:$D$86,MATCH(D770,Map!$A$2:$A$86,0),0))</f>
        <v>46.037000000000006</v>
      </c>
      <c r="AA770" t="str">
        <f>INDEX(Map!$E$2:$E$86,MATCH(D770,Map!$A$2:$A$86,0),0)</f>
        <v>Coal</v>
      </c>
    </row>
    <row r="771" spans="1:27" x14ac:dyDescent="0.25">
      <c r="A771" s="1" t="s">
        <v>21</v>
      </c>
      <c r="B771" s="1" t="s">
        <v>116</v>
      </c>
      <c r="C771" s="1">
        <v>14</v>
      </c>
      <c r="D771" s="1" t="s">
        <v>36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3" t="str">
        <f t="shared" si="11"/>
        <v>2017Plan</v>
      </c>
      <c r="V771" s="2">
        <f>DATE(A771,INDEX(Map!$H$1:$H$12,MATCH(B771,Map!$G$1:$G$12,0),0),1)</f>
        <v>42644</v>
      </c>
      <c r="W771" t="str">
        <f>IF(AND(V771&gt;=Map!$K$2,V771&lt;=Map!$L$2),"Base",IF(AND(V771&gt;=Map!$K$3,V771&lt;=Map!$L$3),"Fcst","N/A"))</f>
        <v>Base</v>
      </c>
      <c r="X771" t="str">
        <f>INDEX(Map!$B$2:$B$86,MATCH(D771,Map!$A$2:$A$86,0),0)</f>
        <v>Cane Run 7</v>
      </c>
      <c r="Y771" s="7">
        <f>IF(INDEX(Map!$C$2:$C$86,MATCH(D771,Map!$A$2:$A$86,0),0)="","N/A",E771*INDEX(Map!$C$2:$C$86,MATCH(D771,Map!$A$2:$A$86,0),0))</f>
        <v>0</v>
      </c>
      <c r="Z771" s="7">
        <f>IF(INDEX(Map!$D$2:$D$86,MATCH(D771,Map!$A$2:$A$86,0),0)="","N/A",E771*INDEX(Map!$D$2:$D$86,MATCH(D771,Map!$A$2:$A$86,0),0))</f>
        <v>0</v>
      </c>
      <c r="AA771" t="str">
        <f>INDEX(Map!$E$2:$E$86,MATCH(D771,Map!$A$2:$A$86,0),0)</f>
        <v>NGCC</v>
      </c>
    </row>
    <row r="772" spans="1:27" x14ac:dyDescent="0.25">
      <c r="A772" s="1" t="s">
        <v>21</v>
      </c>
      <c r="B772" s="1" t="s">
        <v>116</v>
      </c>
      <c r="C772" s="1">
        <v>15</v>
      </c>
      <c r="D772" s="1" t="s">
        <v>37</v>
      </c>
      <c r="E772" s="1">
        <v>421.7</v>
      </c>
      <c r="F772" s="1">
        <v>0</v>
      </c>
      <c r="G772" s="1">
        <v>82</v>
      </c>
      <c r="H772" s="1">
        <v>3</v>
      </c>
      <c r="I772" s="1">
        <v>2859.3</v>
      </c>
      <c r="J772" s="1">
        <v>6781</v>
      </c>
      <c r="K772" s="1">
        <v>613</v>
      </c>
      <c r="L772" s="1">
        <v>283.8</v>
      </c>
      <c r="M772" s="1">
        <v>8115</v>
      </c>
      <c r="N772" s="1">
        <v>8</v>
      </c>
      <c r="O772" s="1">
        <v>24</v>
      </c>
      <c r="P772" s="1">
        <v>0</v>
      </c>
      <c r="Q772" s="1">
        <v>484</v>
      </c>
      <c r="R772" s="1">
        <v>20.39</v>
      </c>
      <c r="S772" s="1">
        <v>20.45</v>
      </c>
      <c r="T772" s="1">
        <v>8622</v>
      </c>
      <c r="U772" s="3" t="str">
        <f t="shared" ref="U772:U835" si="12">U771</f>
        <v>2017Plan</v>
      </c>
      <c r="V772" s="2">
        <f>DATE(A772,INDEX(Map!$H$1:$H$12,MATCH(B772,Map!$G$1:$G$12,0),0),1)</f>
        <v>42644</v>
      </c>
      <c r="W772" t="str">
        <f>IF(AND(V772&gt;=Map!$K$2,V772&lt;=Map!$L$2),"Base",IF(AND(V772&gt;=Map!$K$3,V772&lt;=Map!$L$3),"Fcst","N/A"))</f>
        <v>Base</v>
      </c>
      <c r="X772" t="str">
        <f>INDEX(Map!$B$2:$B$86,MATCH(D772,Map!$A$2:$A$86,0),0)</f>
        <v>Cane Run 7</v>
      </c>
      <c r="Y772" s="7">
        <f>IF(INDEX(Map!$C$2:$C$86,MATCH(D772,Map!$A$2:$A$86,0),0)="","N/A",E772*INDEX(Map!$C$2:$C$86,MATCH(D772,Map!$A$2:$A$86,0),0))</f>
        <v>328.92599999999999</v>
      </c>
      <c r="Z772" s="7">
        <f>IF(INDEX(Map!$D$2:$D$86,MATCH(D772,Map!$A$2:$A$86,0),0)="","N/A",E772*INDEX(Map!$D$2:$D$86,MATCH(D772,Map!$A$2:$A$86,0),0))</f>
        <v>92.774000000000001</v>
      </c>
      <c r="AA772" t="str">
        <f>INDEX(Map!$E$2:$E$86,MATCH(D772,Map!$A$2:$A$86,0),0)</f>
        <v>NGCC</v>
      </c>
    </row>
    <row r="773" spans="1:27" x14ac:dyDescent="0.25">
      <c r="A773" s="1" t="s">
        <v>21</v>
      </c>
      <c r="B773" s="1" t="s">
        <v>116</v>
      </c>
      <c r="C773" s="1">
        <v>16</v>
      </c>
      <c r="D773" s="1" t="s">
        <v>38</v>
      </c>
      <c r="E773" s="1">
        <v>6.9</v>
      </c>
      <c r="F773" s="1">
        <v>0</v>
      </c>
      <c r="G773" s="1">
        <v>7.7</v>
      </c>
      <c r="H773" s="1">
        <v>1</v>
      </c>
      <c r="I773" s="1">
        <v>87.7</v>
      </c>
      <c r="J773" s="1">
        <v>12723</v>
      </c>
      <c r="K773" s="1">
        <v>72</v>
      </c>
      <c r="L773" s="1">
        <v>285.39999999999998</v>
      </c>
      <c r="M773" s="1">
        <v>250</v>
      </c>
      <c r="N773" s="1">
        <v>0</v>
      </c>
      <c r="O773" s="1">
        <v>0</v>
      </c>
      <c r="P773" s="1">
        <v>0</v>
      </c>
      <c r="Q773" s="1">
        <v>0</v>
      </c>
      <c r="R773" s="1">
        <v>36.31</v>
      </c>
      <c r="S773" s="1">
        <v>36.340000000000003</v>
      </c>
      <c r="T773" s="1">
        <v>250</v>
      </c>
      <c r="U773" s="3" t="str">
        <f t="shared" si="12"/>
        <v>2017Plan</v>
      </c>
      <c r="V773" s="2">
        <f>DATE(A773,INDEX(Map!$H$1:$H$12,MATCH(B773,Map!$G$1:$G$12,0),0),1)</f>
        <v>42644</v>
      </c>
      <c r="W773" t="str">
        <f>IF(AND(V773&gt;=Map!$K$2,V773&lt;=Map!$L$2),"Base",IF(AND(V773&gt;=Map!$K$3,V773&lt;=Map!$L$3),"Fcst","N/A"))</f>
        <v>Base</v>
      </c>
      <c r="X773" t="str">
        <f>INDEX(Map!$B$2:$B$86,MATCH(D773,Map!$A$2:$A$86,0),0)</f>
        <v>Brown 5</v>
      </c>
      <c r="Y773" s="7">
        <f>IF(INDEX(Map!$C$2:$C$86,MATCH(D773,Map!$A$2:$A$86,0),0)="","N/A",E773*INDEX(Map!$C$2:$C$86,MATCH(D773,Map!$A$2:$A$86,0),0))</f>
        <v>3.2429999999999999</v>
      </c>
      <c r="Z773" s="7">
        <f>IF(INDEX(Map!$D$2:$D$86,MATCH(D773,Map!$A$2:$A$86,0),0)="","N/A",E773*INDEX(Map!$D$2:$D$86,MATCH(D773,Map!$A$2:$A$86,0),0))</f>
        <v>3.6570000000000005</v>
      </c>
      <c r="AA773" t="str">
        <f>INDEX(Map!$E$2:$E$86,MATCH(D773,Map!$A$2:$A$86,0),0)</f>
        <v>SCCT</v>
      </c>
    </row>
    <row r="774" spans="1:27" x14ac:dyDescent="0.25">
      <c r="A774" s="1" t="s">
        <v>21</v>
      </c>
      <c r="B774" s="1" t="s">
        <v>116</v>
      </c>
      <c r="C774" s="1">
        <v>17</v>
      </c>
      <c r="D774" s="1" t="s">
        <v>39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3" t="str">
        <f t="shared" si="12"/>
        <v>2017Plan</v>
      </c>
      <c r="V774" s="2">
        <f>DATE(A774,INDEX(Map!$H$1:$H$12,MATCH(B774,Map!$G$1:$G$12,0),0),1)</f>
        <v>42644</v>
      </c>
      <c r="W774" t="str">
        <f>IF(AND(V774&gt;=Map!$K$2,V774&lt;=Map!$L$2),"Base",IF(AND(V774&gt;=Map!$K$3,V774&lt;=Map!$L$3),"Fcst","N/A"))</f>
        <v>Base</v>
      </c>
      <c r="X774" t="str">
        <f>INDEX(Map!$B$2:$B$86,MATCH(D774,Map!$A$2:$A$86,0),0)</f>
        <v>Brown 5</v>
      </c>
      <c r="Y774" s="7">
        <f>IF(INDEX(Map!$C$2:$C$86,MATCH(D774,Map!$A$2:$A$86,0),0)="","N/A",E774*INDEX(Map!$C$2:$C$86,MATCH(D774,Map!$A$2:$A$86,0),0))</f>
        <v>0</v>
      </c>
      <c r="Z774" s="7">
        <f>IF(INDEX(Map!$D$2:$D$86,MATCH(D774,Map!$A$2:$A$86,0),0)="","N/A",E774*INDEX(Map!$D$2:$D$86,MATCH(D774,Map!$A$2:$A$86,0),0))</f>
        <v>0</v>
      </c>
      <c r="AA774" t="str">
        <f>INDEX(Map!$E$2:$E$86,MATCH(D774,Map!$A$2:$A$86,0),0)</f>
        <v>SCCT</v>
      </c>
    </row>
    <row r="775" spans="1:27" x14ac:dyDescent="0.25">
      <c r="A775" s="1" t="s">
        <v>21</v>
      </c>
      <c r="B775" s="1" t="s">
        <v>116</v>
      </c>
      <c r="C775" s="1">
        <v>18</v>
      </c>
      <c r="D775" s="1" t="s">
        <v>40</v>
      </c>
      <c r="E775" s="1">
        <v>1.9</v>
      </c>
      <c r="F775" s="1">
        <v>0</v>
      </c>
      <c r="G775" s="1">
        <v>1.6</v>
      </c>
      <c r="H775" s="1">
        <v>2</v>
      </c>
      <c r="I775" s="1">
        <v>20.100000000000001</v>
      </c>
      <c r="J775" s="1">
        <v>10689</v>
      </c>
      <c r="K775" s="1">
        <v>12</v>
      </c>
      <c r="L775" s="1">
        <v>285.39999999999998</v>
      </c>
      <c r="M775" s="1">
        <v>57</v>
      </c>
      <c r="N775" s="1">
        <v>0</v>
      </c>
      <c r="O775" s="1">
        <v>1</v>
      </c>
      <c r="P775" s="1">
        <v>0</v>
      </c>
      <c r="Q775" s="1">
        <v>0</v>
      </c>
      <c r="R775" s="1">
        <v>30.5</v>
      </c>
      <c r="S775" s="1">
        <v>31.25</v>
      </c>
      <c r="T775" s="1">
        <v>59</v>
      </c>
      <c r="U775" s="3" t="str">
        <f t="shared" si="12"/>
        <v>2017Plan</v>
      </c>
      <c r="V775" s="2">
        <f>DATE(A775,INDEX(Map!$H$1:$H$12,MATCH(B775,Map!$G$1:$G$12,0),0),1)</f>
        <v>42644</v>
      </c>
      <c r="W775" t="str">
        <f>IF(AND(V775&gt;=Map!$K$2,V775&lt;=Map!$L$2),"Base",IF(AND(V775&gt;=Map!$K$3,V775&lt;=Map!$L$3),"Fcst","N/A"))</f>
        <v>Base</v>
      </c>
      <c r="X775" t="str">
        <f>INDEX(Map!$B$2:$B$86,MATCH(D775,Map!$A$2:$A$86,0),0)</f>
        <v>Brown 6</v>
      </c>
      <c r="Y775" s="7">
        <f>IF(INDEX(Map!$C$2:$C$86,MATCH(D775,Map!$A$2:$A$86,0),0)="","N/A",E775*INDEX(Map!$C$2:$C$86,MATCH(D775,Map!$A$2:$A$86,0),0))</f>
        <v>1.1779999999999999</v>
      </c>
      <c r="Z775" s="7">
        <f>IF(INDEX(Map!$D$2:$D$86,MATCH(D775,Map!$A$2:$A$86,0),0)="","N/A",E775*INDEX(Map!$D$2:$D$86,MATCH(D775,Map!$A$2:$A$86,0),0))</f>
        <v>0.72199999999999998</v>
      </c>
      <c r="AA775" t="str">
        <f>INDEX(Map!$E$2:$E$86,MATCH(D775,Map!$A$2:$A$86,0),0)</f>
        <v>SCCT</v>
      </c>
    </row>
    <row r="776" spans="1:27" x14ac:dyDescent="0.25">
      <c r="A776" s="1" t="s">
        <v>21</v>
      </c>
      <c r="B776" s="1" t="s">
        <v>116</v>
      </c>
      <c r="C776" s="1">
        <v>19</v>
      </c>
      <c r="D776" s="1" t="s">
        <v>41</v>
      </c>
      <c r="E776" s="1">
        <v>3.7</v>
      </c>
      <c r="F776" s="1">
        <v>0</v>
      </c>
      <c r="G776" s="1">
        <v>3.2</v>
      </c>
      <c r="H776" s="1">
        <v>8</v>
      </c>
      <c r="I776" s="1">
        <v>39.9</v>
      </c>
      <c r="J776" s="1">
        <v>10827</v>
      </c>
      <c r="K776" s="1">
        <v>25</v>
      </c>
      <c r="L776" s="1">
        <v>285.39999999999998</v>
      </c>
      <c r="M776" s="1">
        <v>114</v>
      </c>
      <c r="N776" s="1">
        <v>2</v>
      </c>
      <c r="O776" s="1">
        <v>5</v>
      </c>
      <c r="P776" s="1">
        <v>0</v>
      </c>
      <c r="Q776" s="1">
        <v>0</v>
      </c>
      <c r="R776" s="1">
        <v>30.9</v>
      </c>
      <c r="S776" s="1">
        <v>32.33</v>
      </c>
      <c r="T776" s="1">
        <v>119</v>
      </c>
      <c r="U776" s="3" t="str">
        <f t="shared" si="12"/>
        <v>2017Plan</v>
      </c>
      <c r="V776" s="2">
        <f>DATE(A776,INDEX(Map!$H$1:$H$12,MATCH(B776,Map!$G$1:$G$12,0),0),1)</f>
        <v>42644</v>
      </c>
      <c r="W776" t="str">
        <f>IF(AND(V776&gt;=Map!$K$2,V776&lt;=Map!$L$2),"Base",IF(AND(V776&gt;=Map!$K$3,V776&lt;=Map!$L$3),"Fcst","N/A"))</f>
        <v>Base</v>
      </c>
      <c r="X776" t="str">
        <f>INDEX(Map!$B$2:$B$86,MATCH(D776,Map!$A$2:$A$86,0),0)</f>
        <v>Brown 7</v>
      </c>
      <c r="Y776" s="7">
        <f>IF(INDEX(Map!$C$2:$C$86,MATCH(D776,Map!$A$2:$A$86,0),0)="","N/A",E776*INDEX(Map!$C$2:$C$86,MATCH(D776,Map!$A$2:$A$86,0),0))</f>
        <v>2.294</v>
      </c>
      <c r="Z776" s="7">
        <f>IF(INDEX(Map!$D$2:$D$86,MATCH(D776,Map!$A$2:$A$86,0),0)="","N/A",E776*INDEX(Map!$D$2:$D$86,MATCH(D776,Map!$A$2:$A$86,0),0))</f>
        <v>1.4060000000000001</v>
      </c>
      <c r="AA776" t="str">
        <f>INDEX(Map!$E$2:$E$86,MATCH(D776,Map!$A$2:$A$86,0),0)</f>
        <v>SCCT</v>
      </c>
    </row>
    <row r="777" spans="1:27" x14ac:dyDescent="0.25">
      <c r="A777" s="1" t="s">
        <v>21</v>
      </c>
      <c r="B777" s="1" t="s">
        <v>116</v>
      </c>
      <c r="C777" s="1">
        <v>20</v>
      </c>
      <c r="D777" s="1" t="s">
        <v>42</v>
      </c>
      <c r="E777" s="1">
        <v>7.1</v>
      </c>
      <c r="F777" s="1">
        <v>0</v>
      </c>
      <c r="G777" s="1">
        <v>8.1</v>
      </c>
      <c r="H777" s="1">
        <v>4</v>
      </c>
      <c r="I777" s="1">
        <v>93.6</v>
      </c>
      <c r="J777" s="1">
        <v>13137</v>
      </c>
      <c r="K777" s="1">
        <v>76</v>
      </c>
      <c r="L777" s="1">
        <v>285.39999999999998</v>
      </c>
      <c r="M777" s="1">
        <v>267</v>
      </c>
      <c r="N777" s="1">
        <v>0</v>
      </c>
      <c r="O777" s="1">
        <v>1</v>
      </c>
      <c r="P777" s="1">
        <v>0</v>
      </c>
      <c r="Q777" s="1">
        <v>0</v>
      </c>
      <c r="R777" s="1">
        <v>37.49</v>
      </c>
      <c r="S777" s="1">
        <v>37.61</v>
      </c>
      <c r="T777" s="1">
        <v>268</v>
      </c>
      <c r="U777" s="3" t="str">
        <f t="shared" si="12"/>
        <v>2017Plan</v>
      </c>
      <c r="V777" s="2">
        <f>DATE(A777,INDEX(Map!$H$1:$H$12,MATCH(B777,Map!$G$1:$G$12,0),0),1)</f>
        <v>42644</v>
      </c>
      <c r="W777" t="str">
        <f>IF(AND(V777&gt;=Map!$K$2,V777&lt;=Map!$L$2),"Base",IF(AND(V777&gt;=Map!$K$3,V777&lt;=Map!$L$3),"Fcst","N/A"))</f>
        <v>Base</v>
      </c>
      <c r="X777" t="str">
        <f>INDEX(Map!$B$2:$B$86,MATCH(D777,Map!$A$2:$A$86,0),0)</f>
        <v>Brown 8</v>
      </c>
      <c r="Y777" s="7">
        <f>IF(INDEX(Map!$C$2:$C$86,MATCH(D777,Map!$A$2:$A$86,0),0)="","N/A",E777*INDEX(Map!$C$2:$C$86,MATCH(D777,Map!$A$2:$A$86,0),0))</f>
        <v>7.1</v>
      </c>
      <c r="Z777" s="7" t="str">
        <f>IF(INDEX(Map!$D$2:$D$86,MATCH(D777,Map!$A$2:$A$86,0),0)="","N/A",E777*INDEX(Map!$D$2:$D$86,MATCH(D777,Map!$A$2:$A$86,0),0))</f>
        <v>N/A</v>
      </c>
      <c r="AA777" t="str">
        <f>INDEX(Map!$E$2:$E$86,MATCH(D777,Map!$A$2:$A$86,0),0)</f>
        <v>SCCT</v>
      </c>
    </row>
    <row r="778" spans="1:27" x14ac:dyDescent="0.25">
      <c r="A778" s="1" t="s">
        <v>21</v>
      </c>
      <c r="B778" s="1" t="s">
        <v>116</v>
      </c>
      <c r="C778" s="1">
        <v>21</v>
      </c>
      <c r="D778" s="1" t="s">
        <v>43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3" t="str">
        <f t="shared" si="12"/>
        <v>2017Plan</v>
      </c>
      <c r="V778" s="2">
        <f>DATE(A778,INDEX(Map!$H$1:$H$12,MATCH(B778,Map!$G$1:$G$12,0),0),1)</f>
        <v>42644</v>
      </c>
      <c r="W778" t="str">
        <f>IF(AND(V778&gt;=Map!$K$2,V778&lt;=Map!$L$2),"Base",IF(AND(V778&gt;=Map!$K$3,V778&lt;=Map!$L$3),"Fcst","N/A"))</f>
        <v>Base</v>
      </c>
      <c r="X778" t="str">
        <f>INDEX(Map!$B$2:$B$86,MATCH(D778,Map!$A$2:$A$86,0),0)</f>
        <v>Brown 8</v>
      </c>
      <c r="Y778" s="7">
        <f>IF(INDEX(Map!$C$2:$C$86,MATCH(D778,Map!$A$2:$A$86,0),0)="","N/A",E778*INDEX(Map!$C$2:$C$86,MATCH(D778,Map!$A$2:$A$86,0),0))</f>
        <v>0</v>
      </c>
      <c r="Z778" s="7" t="str">
        <f>IF(INDEX(Map!$D$2:$D$86,MATCH(D778,Map!$A$2:$A$86,0),0)="","N/A",E778*INDEX(Map!$D$2:$D$86,MATCH(D778,Map!$A$2:$A$86,0),0))</f>
        <v>N/A</v>
      </c>
      <c r="AA778" t="str">
        <f>INDEX(Map!$E$2:$E$86,MATCH(D778,Map!$A$2:$A$86,0),0)</f>
        <v>SCCT</v>
      </c>
    </row>
    <row r="779" spans="1:27" x14ac:dyDescent="0.25">
      <c r="A779" s="1" t="s">
        <v>21</v>
      </c>
      <c r="B779" s="1" t="s">
        <v>116</v>
      </c>
      <c r="C779" s="1">
        <v>22</v>
      </c>
      <c r="D779" s="1" t="s">
        <v>44</v>
      </c>
      <c r="E779" s="1">
        <v>5.2</v>
      </c>
      <c r="F779" s="1">
        <v>0</v>
      </c>
      <c r="G779" s="1">
        <v>5.9</v>
      </c>
      <c r="H779" s="1">
        <v>3</v>
      </c>
      <c r="I779" s="1">
        <v>67.400000000000006</v>
      </c>
      <c r="J779" s="1">
        <v>13076</v>
      </c>
      <c r="K779" s="1">
        <v>54</v>
      </c>
      <c r="L779" s="1">
        <v>285.39999999999998</v>
      </c>
      <c r="M779" s="1">
        <v>192</v>
      </c>
      <c r="N779" s="1">
        <v>0</v>
      </c>
      <c r="O779" s="1">
        <v>1</v>
      </c>
      <c r="P779" s="1">
        <v>0</v>
      </c>
      <c r="Q779" s="1">
        <v>0</v>
      </c>
      <c r="R779" s="1">
        <v>37.32</v>
      </c>
      <c r="S779" s="1">
        <v>37.44</v>
      </c>
      <c r="T779" s="1">
        <v>193</v>
      </c>
      <c r="U779" s="3" t="str">
        <f t="shared" si="12"/>
        <v>2017Plan</v>
      </c>
      <c r="V779" s="2">
        <f>DATE(A779,INDEX(Map!$H$1:$H$12,MATCH(B779,Map!$G$1:$G$12,0),0),1)</f>
        <v>42644</v>
      </c>
      <c r="W779" t="str">
        <f>IF(AND(V779&gt;=Map!$K$2,V779&lt;=Map!$L$2),"Base",IF(AND(V779&gt;=Map!$K$3,V779&lt;=Map!$L$3),"Fcst","N/A"))</f>
        <v>Base</v>
      </c>
      <c r="X779" t="str">
        <f>INDEX(Map!$B$2:$B$86,MATCH(D779,Map!$A$2:$A$86,0),0)</f>
        <v>Brown 9</v>
      </c>
      <c r="Y779" s="7">
        <f>IF(INDEX(Map!$C$2:$C$86,MATCH(D779,Map!$A$2:$A$86,0),0)="","N/A",E779*INDEX(Map!$C$2:$C$86,MATCH(D779,Map!$A$2:$A$86,0),0))</f>
        <v>5.2</v>
      </c>
      <c r="Z779" s="7" t="str">
        <f>IF(INDEX(Map!$D$2:$D$86,MATCH(D779,Map!$A$2:$A$86,0),0)="","N/A",E779*INDEX(Map!$D$2:$D$86,MATCH(D779,Map!$A$2:$A$86,0),0))</f>
        <v>N/A</v>
      </c>
      <c r="AA779" t="str">
        <f>INDEX(Map!$E$2:$E$86,MATCH(D779,Map!$A$2:$A$86,0),0)</f>
        <v>SCCT</v>
      </c>
    </row>
    <row r="780" spans="1:27" x14ac:dyDescent="0.25">
      <c r="A780" s="1" t="s">
        <v>21</v>
      </c>
      <c r="B780" s="1" t="s">
        <v>116</v>
      </c>
      <c r="C780" s="1">
        <v>23</v>
      </c>
      <c r="D780" s="1" t="s">
        <v>45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3" t="str">
        <f t="shared" si="12"/>
        <v>2017Plan</v>
      </c>
      <c r="V780" s="2">
        <f>DATE(A780,INDEX(Map!$H$1:$H$12,MATCH(B780,Map!$G$1:$G$12,0),0),1)</f>
        <v>42644</v>
      </c>
      <c r="W780" t="str">
        <f>IF(AND(V780&gt;=Map!$K$2,V780&lt;=Map!$L$2),"Base",IF(AND(V780&gt;=Map!$K$3,V780&lt;=Map!$L$3),"Fcst","N/A"))</f>
        <v>Base</v>
      </c>
      <c r="X780" t="str">
        <f>INDEX(Map!$B$2:$B$86,MATCH(D780,Map!$A$2:$A$86,0),0)</f>
        <v>Brown 9</v>
      </c>
      <c r="Y780" s="7">
        <f>IF(INDEX(Map!$C$2:$C$86,MATCH(D780,Map!$A$2:$A$86,0),0)="","N/A",E780*INDEX(Map!$C$2:$C$86,MATCH(D780,Map!$A$2:$A$86,0),0))</f>
        <v>0</v>
      </c>
      <c r="Z780" s="7" t="str">
        <f>IF(INDEX(Map!$D$2:$D$86,MATCH(D780,Map!$A$2:$A$86,0),0)="","N/A",E780*INDEX(Map!$D$2:$D$86,MATCH(D780,Map!$A$2:$A$86,0),0))</f>
        <v>N/A</v>
      </c>
      <c r="AA780" t="str">
        <f>INDEX(Map!$E$2:$E$86,MATCH(D780,Map!$A$2:$A$86,0),0)</f>
        <v>SCCT</v>
      </c>
    </row>
    <row r="781" spans="1:27" x14ac:dyDescent="0.25">
      <c r="A781" s="1" t="s">
        <v>21</v>
      </c>
      <c r="B781" s="1" t="s">
        <v>116</v>
      </c>
      <c r="C781" s="1">
        <v>24</v>
      </c>
      <c r="D781" s="1" t="s">
        <v>46</v>
      </c>
      <c r="E781" s="1">
        <v>2</v>
      </c>
      <c r="F781" s="1">
        <v>0</v>
      </c>
      <c r="G781" s="1">
        <v>2.2000000000000002</v>
      </c>
      <c r="H781" s="1">
        <v>2</v>
      </c>
      <c r="I781" s="1">
        <v>24.3</v>
      </c>
      <c r="J781" s="1">
        <v>12452</v>
      </c>
      <c r="K781" s="1">
        <v>17</v>
      </c>
      <c r="L781" s="1">
        <v>285.39999999999998</v>
      </c>
      <c r="M781" s="1">
        <v>69</v>
      </c>
      <c r="N781" s="1">
        <v>0</v>
      </c>
      <c r="O781" s="1">
        <v>1</v>
      </c>
      <c r="P781" s="1">
        <v>0</v>
      </c>
      <c r="Q781" s="1">
        <v>0</v>
      </c>
      <c r="R781" s="1">
        <v>35.53</v>
      </c>
      <c r="S781" s="1">
        <v>35.82</v>
      </c>
      <c r="T781" s="1">
        <v>70</v>
      </c>
      <c r="U781" s="3" t="str">
        <f t="shared" si="12"/>
        <v>2017Plan</v>
      </c>
      <c r="V781" s="2">
        <f>DATE(A781,INDEX(Map!$H$1:$H$12,MATCH(B781,Map!$G$1:$G$12,0),0),1)</f>
        <v>42644</v>
      </c>
      <c r="W781" t="str">
        <f>IF(AND(V781&gt;=Map!$K$2,V781&lt;=Map!$L$2),"Base",IF(AND(V781&gt;=Map!$K$3,V781&lt;=Map!$L$3),"Fcst","N/A"))</f>
        <v>Base</v>
      </c>
      <c r="X781" t="str">
        <f>INDEX(Map!$B$2:$B$86,MATCH(D781,Map!$A$2:$A$86,0),0)</f>
        <v>Brown 10</v>
      </c>
      <c r="Y781" s="7">
        <f>IF(INDEX(Map!$C$2:$C$86,MATCH(D781,Map!$A$2:$A$86,0),0)="","N/A",E781*INDEX(Map!$C$2:$C$86,MATCH(D781,Map!$A$2:$A$86,0),0))</f>
        <v>2</v>
      </c>
      <c r="Z781" s="7" t="str">
        <f>IF(INDEX(Map!$D$2:$D$86,MATCH(D781,Map!$A$2:$A$86,0),0)="","N/A",E781*INDEX(Map!$D$2:$D$86,MATCH(D781,Map!$A$2:$A$86,0),0))</f>
        <v>N/A</v>
      </c>
      <c r="AA781" t="str">
        <f>INDEX(Map!$E$2:$E$86,MATCH(D781,Map!$A$2:$A$86,0),0)</f>
        <v>SCCT</v>
      </c>
    </row>
    <row r="782" spans="1:27" x14ac:dyDescent="0.25">
      <c r="A782" s="1" t="s">
        <v>21</v>
      </c>
      <c r="B782" s="1" t="s">
        <v>116</v>
      </c>
      <c r="C782" s="1">
        <v>25</v>
      </c>
      <c r="D782" s="1" t="s">
        <v>47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3" t="str">
        <f t="shared" si="12"/>
        <v>2017Plan</v>
      </c>
      <c r="V782" s="2">
        <f>DATE(A782,INDEX(Map!$H$1:$H$12,MATCH(B782,Map!$G$1:$G$12,0),0),1)</f>
        <v>42644</v>
      </c>
      <c r="W782" t="str">
        <f>IF(AND(V782&gt;=Map!$K$2,V782&lt;=Map!$L$2),"Base",IF(AND(V782&gt;=Map!$K$3,V782&lt;=Map!$L$3),"Fcst","N/A"))</f>
        <v>Base</v>
      </c>
      <c r="X782" t="str">
        <f>INDEX(Map!$B$2:$B$86,MATCH(D782,Map!$A$2:$A$86,0),0)</f>
        <v>Brown 10</v>
      </c>
      <c r="Y782" s="7">
        <f>IF(INDEX(Map!$C$2:$C$86,MATCH(D782,Map!$A$2:$A$86,0),0)="","N/A",E782*INDEX(Map!$C$2:$C$86,MATCH(D782,Map!$A$2:$A$86,0),0))</f>
        <v>0</v>
      </c>
      <c r="Z782" s="7" t="str">
        <f>IF(INDEX(Map!$D$2:$D$86,MATCH(D782,Map!$A$2:$A$86,0),0)="","N/A",E782*INDEX(Map!$D$2:$D$86,MATCH(D782,Map!$A$2:$A$86,0),0))</f>
        <v>N/A</v>
      </c>
      <c r="AA782" t="str">
        <f>INDEX(Map!$E$2:$E$86,MATCH(D782,Map!$A$2:$A$86,0),0)</f>
        <v>SCCT</v>
      </c>
    </row>
    <row r="783" spans="1:27" x14ac:dyDescent="0.25">
      <c r="A783" s="1" t="s">
        <v>21</v>
      </c>
      <c r="B783" s="1" t="s">
        <v>116</v>
      </c>
      <c r="C783" s="1">
        <v>26</v>
      </c>
      <c r="D783" s="1" t="s">
        <v>48</v>
      </c>
      <c r="E783" s="1">
        <v>6.7</v>
      </c>
      <c r="F783" s="1">
        <v>0</v>
      </c>
      <c r="G783" s="1">
        <v>7.6</v>
      </c>
      <c r="H783" s="1">
        <v>4</v>
      </c>
      <c r="I783" s="1">
        <v>88.6</v>
      </c>
      <c r="J783" s="1">
        <v>13299</v>
      </c>
      <c r="K783" s="1">
        <v>74</v>
      </c>
      <c r="L783" s="1">
        <v>285.39999999999998</v>
      </c>
      <c r="M783" s="1">
        <v>253</v>
      </c>
      <c r="N783" s="1">
        <v>0</v>
      </c>
      <c r="O783" s="1">
        <v>1</v>
      </c>
      <c r="P783" s="1">
        <v>0</v>
      </c>
      <c r="Q783" s="1">
        <v>0</v>
      </c>
      <c r="R783" s="1">
        <v>37.950000000000003</v>
      </c>
      <c r="S783" s="1">
        <v>38.11</v>
      </c>
      <c r="T783" s="1">
        <v>254</v>
      </c>
      <c r="U783" s="3" t="str">
        <f t="shared" si="12"/>
        <v>2017Plan</v>
      </c>
      <c r="V783" s="2">
        <f>DATE(A783,INDEX(Map!$H$1:$H$12,MATCH(B783,Map!$G$1:$G$12,0),0),1)</f>
        <v>42644</v>
      </c>
      <c r="W783" t="str">
        <f>IF(AND(V783&gt;=Map!$K$2,V783&lt;=Map!$L$2),"Base",IF(AND(V783&gt;=Map!$K$3,V783&lt;=Map!$L$3),"Fcst","N/A"))</f>
        <v>Base</v>
      </c>
      <c r="X783" t="str">
        <f>INDEX(Map!$B$2:$B$86,MATCH(D783,Map!$A$2:$A$86,0),0)</f>
        <v>Brown 11</v>
      </c>
      <c r="Y783" s="7">
        <f>IF(INDEX(Map!$C$2:$C$86,MATCH(D783,Map!$A$2:$A$86,0),0)="","N/A",E783*INDEX(Map!$C$2:$C$86,MATCH(D783,Map!$A$2:$A$86,0),0))</f>
        <v>6.7</v>
      </c>
      <c r="Z783" s="7" t="str">
        <f>IF(INDEX(Map!$D$2:$D$86,MATCH(D783,Map!$A$2:$A$86,0),0)="","N/A",E783*INDEX(Map!$D$2:$D$86,MATCH(D783,Map!$A$2:$A$86,0),0))</f>
        <v>N/A</v>
      </c>
      <c r="AA783" t="str">
        <f>INDEX(Map!$E$2:$E$86,MATCH(D783,Map!$A$2:$A$86,0),0)</f>
        <v>SCCT</v>
      </c>
    </row>
    <row r="784" spans="1:27" x14ac:dyDescent="0.25">
      <c r="A784" s="1" t="s">
        <v>21</v>
      </c>
      <c r="B784" s="1" t="s">
        <v>116</v>
      </c>
      <c r="C784" s="1">
        <v>27</v>
      </c>
      <c r="D784" s="1" t="s">
        <v>49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3" t="str">
        <f t="shared" si="12"/>
        <v>2017Plan</v>
      </c>
      <c r="V784" s="2">
        <f>DATE(A784,INDEX(Map!$H$1:$H$12,MATCH(B784,Map!$G$1:$G$12,0),0),1)</f>
        <v>42644</v>
      </c>
      <c r="W784" t="str">
        <f>IF(AND(V784&gt;=Map!$K$2,V784&lt;=Map!$L$2),"Base",IF(AND(V784&gt;=Map!$K$3,V784&lt;=Map!$L$3),"Fcst","N/A"))</f>
        <v>Base</v>
      </c>
      <c r="X784" t="str">
        <f>INDEX(Map!$B$2:$B$86,MATCH(D784,Map!$A$2:$A$86,0),0)</f>
        <v>Brown 11</v>
      </c>
      <c r="Y784" s="7">
        <f>IF(INDEX(Map!$C$2:$C$86,MATCH(D784,Map!$A$2:$A$86,0),0)="","N/A",E784*INDEX(Map!$C$2:$C$86,MATCH(D784,Map!$A$2:$A$86,0),0))</f>
        <v>0</v>
      </c>
      <c r="Z784" s="7" t="str">
        <f>IF(INDEX(Map!$D$2:$D$86,MATCH(D784,Map!$A$2:$A$86,0),0)="","N/A",E784*INDEX(Map!$D$2:$D$86,MATCH(D784,Map!$A$2:$A$86,0),0))</f>
        <v>N/A</v>
      </c>
      <c r="AA784" t="str">
        <f>INDEX(Map!$E$2:$E$86,MATCH(D784,Map!$A$2:$A$86,0),0)</f>
        <v>SCCT</v>
      </c>
    </row>
    <row r="785" spans="1:27" x14ac:dyDescent="0.25">
      <c r="A785" s="1" t="s">
        <v>21</v>
      </c>
      <c r="B785" s="1" t="s">
        <v>116</v>
      </c>
      <c r="C785" s="1">
        <v>28</v>
      </c>
      <c r="D785" s="1" t="s">
        <v>50</v>
      </c>
      <c r="E785" s="1">
        <v>19.100000000000001</v>
      </c>
      <c r="F785" s="1">
        <v>0</v>
      </c>
      <c r="G785" s="1">
        <v>16</v>
      </c>
      <c r="H785" s="1">
        <v>22</v>
      </c>
      <c r="I785" s="1">
        <v>203.7</v>
      </c>
      <c r="J785" s="1">
        <v>10652</v>
      </c>
      <c r="K785" s="1">
        <v>128</v>
      </c>
      <c r="L785" s="1">
        <v>285.39999999999998</v>
      </c>
      <c r="M785" s="1">
        <v>581</v>
      </c>
      <c r="N785" s="1">
        <v>1</v>
      </c>
      <c r="O785" s="1">
        <v>3</v>
      </c>
      <c r="P785" s="1">
        <v>0</v>
      </c>
      <c r="Q785" s="1">
        <v>0</v>
      </c>
      <c r="R785" s="1">
        <v>30.4</v>
      </c>
      <c r="S785" s="1">
        <v>30.55</v>
      </c>
      <c r="T785" s="1">
        <v>584</v>
      </c>
      <c r="U785" s="3" t="str">
        <f t="shared" si="12"/>
        <v>2017Plan</v>
      </c>
      <c r="V785" s="2">
        <f>DATE(A785,INDEX(Map!$H$1:$H$12,MATCH(B785,Map!$G$1:$G$12,0),0),1)</f>
        <v>42644</v>
      </c>
      <c r="W785" t="str">
        <f>IF(AND(V785&gt;=Map!$K$2,V785&lt;=Map!$L$2),"Base",IF(AND(V785&gt;=Map!$K$3,V785&lt;=Map!$L$3),"Fcst","N/A"))</f>
        <v>Base</v>
      </c>
      <c r="X785" t="str">
        <f>INDEX(Map!$B$2:$B$86,MATCH(D785,Map!$A$2:$A$86,0),0)</f>
        <v>Paddys Run 13</v>
      </c>
      <c r="Y785" s="7">
        <f>IF(INDEX(Map!$C$2:$C$86,MATCH(D785,Map!$A$2:$A$86,0),0)="","N/A",E785*INDEX(Map!$C$2:$C$86,MATCH(D785,Map!$A$2:$A$86,0),0))</f>
        <v>8.9770000000000003</v>
      </c>
      <c r="Z785" s="7">
        <f>IF(INDEX(Map!$D$2:$D$86,MATCH(D785,Map!$A$2:$A$86,0),0)="","N/A",E785*INDEX(Map!$D$2:$D$86,MATCH(D785,Map!$A$2:$A$86,0),0))</f>
        <v>10.123000000000001</v>
      </c>
      <c r="AA785" t="str">
        <f>INDEX(Map!$E$2:$E$86,MATCH(D785,Map!$A$2:$A$86,0),0)</f>
        <v>SCCT</v>
      </c>
    </row>
    <row r="786" spans="1:27" x14ac:dyDescent="0.25">
      <c r="A786" s="1" t="s">
        <v>21</v>
      </c>
      <c r="B786" s="1" t="s">
        <v>116</v>
      </c>
      <c r="C786" s="1">
        <v>29</v>
      </c>
      <c r="D786" s="1" t="s">
        <v>51</v>
      </c>
      <c r="E786" s="1">
        <v>42.2</v>
      </c>
      <c r="F786" s="1">
        <v>0</v>
      </c>
      <c r="G786" s="1">
        <v>33.6</v>
      </c>
      <c r="H786" s="1">
        <v>8</v>
      </c>
      <c r="I786" s="1">
        <v>450.1</v>
      </c>
      <c r="J786" s="1">
        <v>10664</v>
      </c>
      <c r="K786" s="1">
        <v>259</v>
      </c>
      <c r="L786" s="1">
        <v>285.39999999999998</v>
      </c>
      <c r="M786" s="1">
        <v>1284</v>
      </c>
      <c r="N786" s="1">
        <v>0</v>
      </c>
      <c r="O786" s="1">
        <v>1</v>
      </c>
      <c r="P786" s="1">
        <v>0</v>
      </c>
      <c r="Q786" s="1">
        <v>0</v>
      </c>
      <c r="R786" s="1">
        <v>30.43</v>
      </c>
      <c r="S786" s="1">
        <v>30.46</v>
      </c>
      <c r="T786" s="1">
        <v>1285</v>
      </c>
      <c r="U786" s="3" t="str">
        <f t="shared" si="12"/>
        <v>2017Plan</v>
      </c>
      <c r="V786" s="2">
        <f>DATE(A786,INDEX(Map!$H$1:$H$12,MATCH(B786,Map!$G$1:$G$12,0),0),1)</f>
        <v>42644</v>
      </c>
      <c r="W786" t="str">
        <f>IF(AND(V786&gt;=Map!$K$2,V786&lt;=Map!$L$2),"Base",IF(AND(V786&gt;=Map!$K$3,V786&lt;=Map!$L$3),"Fcst","N/A"))</f>
        <v>Base</v>
      </c>
      <c r="X786" t="str">
        <f>INDEX(Map!$B$2:$B$86,MATCH(D786,Map!$A$2:$A$86,0),0)</f>
        <v>Trimble Co 05</v>
      </c>
      <c r="Y786" s="7">
        <f>IF(INDEX(Map!$C$2:$C$86,MATCH(D786,Map!$A$2:$A$86,0),0)="","N/A",E786*INDEX(Map!$C$2:$C$86,MATCH(D786,Map!$A$2:$A$86,0),0))</f>
        <v>29.962</v>
      </c>
      <c r="Z786" s="7">
        <f>IF(INDEX(Map!$D$2:$D$86,MATCH(D786,Map!$A$2:$A$86,0),0)="","N/A",E786*INDEX(Map!$D$2:$D$86,MATCH(D786,Map!$A$2:$A$86,0),0))</f>
        <v>12.238</v>
      </c>
      <c r="AA786" t="str">
        <f>INDEX(Map!$E$2:$E$86,MATCH(D786,Map!$A$2:$A$86,0),0)</f>
        <v>SCCT</v>
      </c>
    </row>
    <row r="787" spans="1:27" x14ac:dyDescent="0.25">
      <c r="A787" s="1" t="s">
        <v>21</v>
      </c>
      <c r="B787" s="1" t="s">
        <v>116</v>
      </c>
      <c r="C787" s="1">
        <v>30</v>
      </c>
      <c r="D787" s="1" t="s">
        <v>52</v>
      </c>
      <c r="E787" s="1">
        <v>41</v>
      </c>
      <c r="F787" s="1">
        <v>0</v>
      </c>
      <c r="G787" s="1">
        <v>32.6</v>
      </c>
      <c r="H787" s="1">
        <v>8</v>
      </c>
      <c r="I787" s="1">
        <v>436.7</v>
      </c>
      <c r="J787" s="1">
        <v>10660</v>
      </c>
      <c r="K787" s="1">
        <v>251</v>
      </c>
      <c r="L787" s="1">
        <v>285.39999999999998</v>
      </c>
      <c r="M787" s="1">
        <v>1246</v>
      </c>
      <c r="N787" s="1">
        <v>0</v>
      </c>
      <c r="O787" s="1">
        <v>1</v>
      </c>
      <c r="P787" s="1">
        <v>0</v>
      </c>
      <c r="Q787" s="1">
        <v>0</v>
      </c>
      <c r="R787" s="1">
        <v>30.42</v>
      </c>
      <c r="S787" s="1">
        <v>30.45</v>
      </c>
      <c r="T787" s="1">
        <v>1247</v>
      </c>
      <c r="U787" s="3" t="str">
        <f t="shared" si="12"/>
        <v>2017Plan</v>
      </c>
      <c r="V787" s="2">
        <f>DATE(A787,INDEX(Map!$H$1:$H$12,MATCH(B787,Map!$G$1:$G$12,0),0),1)</f>
        <v>42644</v>
      </c>
      <c r="W787" t="str">
        <f>IF(AND(V787&gt;=Map!$K$2,V787&lt;=Map!$L$2),"Base",IF(AND(V787&gt;=Map!$K$3,V787&lt;=Map!$L$3),"Fcst","N/A"))</f>
        <v>Base</v>
      </c>
      <c r="X787" t="str">
        <f>INDEX(Map!$B$2:$B$86,MATCH(D787,Map!$A$2:$A$86,0),0)</f>
        <v>Trimble Co 06</v>
      </c>
      <c r="Y787" s="7">
        <f>IF(INDEX(Map!$C$2:$C$86,MATCH(D787,Map!$A$2:$A$86,0),0)="","N/A",E787*INDEX(Map!$C$2:$C$86,MATCH(D787,Map!$A$2:$A$86,0),0))</f>
        <v>29.11</v>
      </c>
      <c r="Z787" s="7">
        <f>IF(INDEX(Map!$D$2:$D$86,MATCH(D787,Map!$A$2:$A$86,0),0)="","N/A",E787*INDEX(Map!$D$2:$D$86,MATCH(D787,Map!$A$2:$A$86,0),0))</f>
        <v>11.889999999999999</v>
      </c>
      <c r="AA787" t="str">
        <f>INDEX(Map!$E$2:$E$86,MATCH(D787,Map!$A$2:$A$86,0),0)</f>
        <v>SCCT</v>
      </c>
    </row>
    <row r="788" spans="1:27" x14ac:dyDescent="0.25">
      <c r="A788" s="1" t="s">
        <v>21</v>
      </c>
      <c r="B788" s="1" t="s">
        <v>116</v>
      </c>
      <c r="C788" s="1">
        <v>31</v>
      </c>
      <c r="D788" s="1" t="s">
        <v>53</v>
      </c>
      <c r="E788" s="1">
        <v>47</v>
      </c>
      <c r="F788" s="1">
        <v>0</v>
      </c>
      <c r="G788" s="1">
        <v>37.4</v>
      </c>
      <c r="H788" s="1">
        <v>21</v>
      </c>
      <c r="I788" s="1">
        <v>500.9</v>
      </c>
      <c r="J788" s="1">
        <v>10659</v>
      </c>
      <c r="K788" s="1">
        <v>288</v>
      </c>
      <c r="L788" s="1">
        <v>285.39999999999998</v>
      </c>
      <c r="M788" s="1">
        <v>1430</v>
      </c>
      <c r="N788" s="1">
        <v>1</v>
      </c>
      <c r="O788" s="1">
        <v>3</v>
      </c>
      <c r="P788" s="1">
        <v>0</v>
      </c>
      <c r="Q788" s="1">
        <v>0</v>
      </c>
      <c r="R788" s="1">
        <v>30.42</v>
      </c>
      <c r="S788" s="1">
        <v>30.48</v>
      </c>
      <c r="T788" s="1">
        <v>1432</v>
      </c>
      <c r="U788" s="3" t="str">
        <f t="shared" si="12"/>
        <v>2017Plan</v>
      </c>
      <c r="V788" s="2">
        <f>DATE(A788,INDEX(Map!$H$1:$H$12,MATCH(B788,Map!$G$1:$G$12,0),0),1)</f>
        <v>42644</v>
      </c>
      <c r="W788" t="str">
        <f>IF(AND(V788&gt;=Map!$K$2,V788&lt;=Map!$L$2),"Base",IF(AND(V788&gt;=Map!$K$3,V788&lt;=Map!$L$3),"Fcst","N/A"))</f>
        <v>Base</v>
      </c>
      <c r="X788" t="str">
        <f>INDEX(Map!$B$2:$B$86,MATCH(D788,Map!$A$2:$A$86,0),0)</f>
        <v>Trimble Co 07</v>
      </c>
      <c r="Y788" s="7">
        <f>IF(INDEX(Map!$C$2:$C$86,MATCH(D788,Map!$A$2:$A$86,0),0)="","N/A",E788*INDEX(Map!$C$2:$C$86,MATCH(D788,Map!$A$2:$A$86,0),0))</f>
        <v>29.61</v>
      </c>
      <c r="Z788" s="7">
        <f>IF(INDEX(Map!$D$2:$D$86,MATCH(D788,Map!$A$2:$A$86,0),0)="","N/A",E788*INDEX(Map!$D$2:$D$86,MATCH(D788,Map!$A$2:$A$86,0),0))</f>
        <v>17.39</v>
      </c>
      <c r="AA788" t="str">
        <f>INDEX(Map!$E$2:$E$86,MATCH(D788,Map!$A$2:$A$86,0),0)</f>
        <v>SCCT</v>
      </c>
    </row>
    <row r="789" spans="1:27" x14ac:dyDescent="0.25">
      <c r="A789" s="1" t="s">
        <v>21</v>
      </c>
      <c r="B789" s="1" t="s">
        <v>116</v>
      </c>
      <c r="C789" s="1">
        <v>32</v>
      </c>
      <c r="D789" s="1" t="s">
        <v>54</v>
      </c>
      <c r="E789" s="1">
        <v>12.2</v>
      </c>
      <c r="F789" s="1">
        <v>0</v>
      </c>
      <c r="G789" s="1">
        <v>9.6999999999999993</v>
      </c>
      <c r="H789" s="1">
        <v>20</v>
      </c>
      <c r="I789" s="1">
        <v>129.80000000000001</v>
      </c>
      <c r="J789" s="1">
        <v>10636</v>
      </c>
      <c r="K789" s="1">
        <v>74</v>
      </c>
      <c r="L789" s="1">
        <v>285.39999999999998</v>
      </c>
      <c r="M789" s="1">
        <v>370</v>
      </c>
      <c r="N789" s="1">
        <v>1</v>
      </c>
      <c r="O789" s="1">
        <v>3</v>
      </c>
      <c r="P789" s="1">
        <v>0</v>
      </c>
      <c r="Q789" s="1">
        <v>0</v>
      </c>
      <c r="R789" s="1">
        <v>30.35</v>
      </c>
      <c r="S789" s="1">
        <v>30.56</v>
      </c>
      <c r="T789" s="1">
        <v>373</v>
      </c>
      <c r="U789" s="3" t="str">
        <f t="shared" si="12"/>
        <v>2017Plan</v>
      </c>
      <c r="V789" s="2">
        <f>DATE(A789,INDEX(Map!$H$1:$H$12,MATCH(B789,Map!$G$1:$G$12,0),0),1)</f>
        <v>42644</v>
      </c>
      <c r="W789" t="str">
        <f>IF(AND(V789&gt;=Map!$K$2,V789&lt;=Map!$L$2),"Base",IF(AND(V789&gt;=Map!$K$3,V789&lt;=Map!$L$3),"Fcst","N/A"))</f>
        <v>Base</v>
      </c>
      <c r="X789" t="str">
        <f>INDEX(Map!$B$2:$B$86,MATCH(D789,Map!$A$2:$A$86,0),0)</f>
        <v>Trimble Co 08</v>
      </c>
      <c r="Y789" s="7">
        <f>IF(INDEX(Map!$C$2:$C$86,MATCH(D789,Map!$A$2:$A$86,0),0)="","N/A",E789*INDEX(Map!$C$2:$C$86,MATCH(D789,Map!$A$2:$A$86,0),0))</f>
        <v>7.6859999999999999</v>
      </c>
      <c r="Z789" s="7">
        <f>IF(INDEX(Map!$D$2:$D$86,MATCH(D789,Map!$A$2:$A$86,0),0)="","N/A",E789*INDEX(Map!$D$2:$D$86,MATCH(D789,Map!$A$2:$A$86,0),0))</f>
        <v>4.5139999999999993</v>
      </c>
      <c r="AA789" t="str">
        <f>INDEX(Map!$E$2:$E$86,MATCH(D789,Map!$A$2:$A$86,0),0)</f>
        <v>SCCT</v>
      </c>
    </row>
    <row r="790" spans="1:27" x14ac:dyDescent="0.25">
      <c r="A790" s="1" t="s">
        <v>21</v>
      </c>
      <c r="B790" s="1" t="s">
        <v>116</v>
      </c>
      <c r="C790" s="1">
        <v>33</v>
      </c>
      <c r="D790" s="1" t="s">
        <v>55</v>
      </c>
      <c r="E790" s="1">
        <v>20.5</v>
      </c>
      <c r="F790" s="1">
        <v>0</v>
      </c>
      <c r="G790" s="1">
        <v>16.3</v>
      </c>
      <c r="H790" s="1">
        <v>12</v>
      </c>
      <c r="I790" s="1">
        <v>218.9</v>
      </c>
      <c r="J790" s="1">
        <v>10663</v>
      </c>
      <c r="K790" s="1">
        <v>126</v>
      </c>
      <c r="L790" s="1">
        <v>285.39999999999998</v>
      </c>
      <c r="M790" s="1">
        <v>625</v>
      </c>
      <c r="N790" s="1">
        <v>1</v>
      </c>
      <c r="O790" s="1">
        <v>2</v>
      </c>
      <c r="P790" s="1">
        <v>0</v>
      </c>
      <c r="Q790" s="1">
        <v>0</v>
      </c>
      <c r="R790" s="1">
        <v>30.43</v>
      </c>
      <c r="S790" s="1">
        <v>30.5</v>
      </c>
      <c r="T790" s="1">
        <v>626</v>
      </c>
      <c r="U790" s="3" t="str">
        <f t="shared" si="12"/>
        <v>2017Plan</v>
      </c>
      <c r="V790" s="2">
        <f>DATE(A790,INDEX(Map!$H$1:$H$12,MATCH(B790,Map!$G$1:$G$12,0),0),1)</f>
        <v>42644</v>
      </c>
      <c r="W790" t="str">
        <f>IF(AND(V790&gt;=Map!$K$2,V790&lt;=Map!$L$2),"Base",IF(AND(V790&gt;=Map!$K$3,V790&lt;=Map!$L$3),"Fcst","N/A"))</f>
        <v>Base</v>
      </c>
      <c r="X790" t="str">
        <f>INDEX(Map!$B$2:$B$86,MATCH(D790,Map!$A$2:$A$86,0),0)</f>
        <v>Trimble Co 09</v>
      </c>
      <c r="Y790" s="7">
        <f>IF(INDEX(Map!$C$2:$C$86,MATCH(D790,Map!$A$2:$A$86,0),0)="","N/A",E790*INDEX(Map!$C$2:$C$86,MATCH(D790,Map!$A$2:$A$86,0),0))</f>
        <v>12.915000000000001</v>
      </c>
      <c r="Z790" s="7">
        <f>IF(INDEX(Map!$D$2:$D$86,MATCH(D790,Map!$A$2:$A$86,0),0)="","N/A",E790*INDEX(Map!$D$2:$D$86,MATCH(D790,Map!$A$2:$A$86,0),0))</f>
        <v>7.585</v>
      </c>
      <c r="AA790" t="str">
        <f>INDEX(Map!$E$2:$E$86,MATCH(D790,Map!$A$2:$A$86,0),0)</f>
        <v>SCCT</v>
      </c>
    </row>
    <row r="791" spans="1:27" x14ac:dyDescent="0.25">
      <c r="A791" s="1" t="s">
        <v>21</v>
      </c>
      <c r="B791" s="1" t="s">
        <v>116</v>
      </c>
      <c r="C791" s="1">
        <v>34</v>
      </c>
      <c r="D791" s="1" t="s">
        <v>56</v>
      </c>
      <c r="E791" s="1">
        <v>3.8</v>
      </c>
      <c r="F791" s="1">
        <v>0</v>
      </c>
      <c r="G791" s="1">
        <v>3</v>
      </c>
      <c r="H791" s="1">
        <v>7</v>
      </c>
      <c r="I791" s="1">
        <v>40.200000000000003</v>
      </c>
      <c r="J791" s="1">
        <v>10641</v>
      </c>
      <c r="K791" s="1">
        <v>23</v>
      </c>
      <c r="L791" s="1">
        <v>285.39999999999998</v>
      </c>
      <c r="M791" s="1">
        <v>115</v>
      </c>
      <c r="N791" s="1">
        <v>0</v>
      </c>
      <c r="O791" s="1">
        <v>1</v>
      </c>
      <c r="P791" s="1">
        <v>0</v>
      </c>
      <c r="Q791" s="1">
        <v>0</v>
      </c>
      <c r="R791" s="1">
        <v>30.37</v>
      </c>
      <c r="S791" s="1">
        <v>30.6</v>
      </c>
      <c r="T791" s="1">
        <v>116</v>
      </c>
      <c r="U791" s="3" t="str">
        <f t="shared" si="12"/>
        <v>2017Plan</v>
      </c>
      <c r="V791" s="2">
        <f>DATE(A791,INDEX(Map!$H$1:$H$12,MATCH(B791,Map!$G$1:$G$12,0),0),1)</f>
        <v>42644</v>
      </c>
      <c r="W791" t="str">
        <f>IF(AND(V791&gt;=Map!$K$2,V791&lt;=Map!$L$2),"Base",IF(AND(V791&gt;=Map!$K$3,V791&lt;=Map!$L$3),"Fcst","N/A"))</f>
        <v>Base</v>
      </c>
      <c r="X791" t="str">
        <f>INDEX(Map!$B$2:$B$86,MATCH(D791,Map!$A$2:$A$86,0),0)</f>
        <v>Trimble Co 10</v>
      </c>
      <c r="Y791" s="7">
        <f>IF(INDEX(Map!$C$2:$C$86,MATCH(D791,Map!$A$2:$A$86,0),0)="","N/A",E791*INDEX(Map!$C$2:$C$86,MATCH(D791,Map!$A$2:$A$86,0),0))</f>
        <v>2.3939999999999997</v>
      </c>
      <c r="Z791" s="7">
        <f>IF(INDEX(Map!$D$2:$D$86,MATCH(D791,Map!$A$2:$A$86,0),0)="","N/A",E791*INDEX(Map!$D$2:$D$86,MATCH(D791,Map!$A$2:$A$86,0),0))</f>
        <v>1.4059999999999999</v>
      </c>
      <c r="AA791" t="str">
        <f>INDEX(Map!$E$2:$E$86,MATCH(D791,Map!$A$2:$A$86,0),0)</f>
        <v>SCCT</v>
      </c>
    </row>
    <row r="792" spans="1:27" x14ac:dyDescent="0.25">
      <c r="A792" s="1" t="s">
        <v>21</v>
      </c>
      <c r="B792" s="1" t="s">
        <v>116</v>
      </c>
      <c r="C792" s="1">
        <v>35</v>
      </c>
      <c r="D792" s="1" t="s">
        <v>57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3" t="str">
        <f t="shared" si="12"/>
        <v>2017Plan</v>
      </c>
      <c r="V792" s="2">
        <f>DATE(A792,INDEX(Map!$H$1:$H$12,MATCH(B792,Map!$G$1:$G$12,0),0),1)</f>
        <v>42644</v>
      </c>
      <c r="W792" t="str">
        <f>IF(AND(V792&gt;=Map!$K$2,V792&lt;=Map!$L$2),"Base",IF(AND(V792&gt;=Map!$K$3,V792&lt;=Map!$L$3),"Fcst","N/A"))</f>
        <v>Base</v>
      </c>
      <c r="X792" t="str">
        <f>INDEX(Map!$B$2:$B$86,MATCH(D792,Map!$A$2:$A$86,0),0)</f>
        <v>Cane Run 11</v>
      </c>
      <c r="Y792" s="7" t="str">
        <f>IF(INDEX(Map!$C$2:$C$86,MATCH(D792,Map!$A$2:$A$86,0),0)="","N/A",E792*INDEX(Map!$C$2:$C$86,MATCH(D792,Map!$A$2:$A$86,0),0))</f>
        <v>N/A</v>
      </c>
      <c r="Z792" s="7">
        <f>IF(INDEX(Map!$D$2:$D$86,MATCH(D792,Map!$A$2:$A$86,0),0)="","N/A",E792*INDEX(Map!$D$2:$D$86,MATCH(D792,Map!$A$2:$A$86,0),0))</f>
        <v>0</v>
      </c>
      <c r="AA792" t="str">
        <f>INDEX(Map!$E$2:$E$86,MATCH(D792,Map!$A$2:$A$86,0),0)</f>
        <v>SCCT</v>
      </c>
    </row>
    <row r="793" spans="1:27" x14ac:dyDescent="0.25">
      <c r="A793" s="1" t="s">
        <v>21</v>
      </c>
      <c r="B793" s="1" t="s">
        <v>116</v>
      </c>
      <c r="C793" s="1">
        <v>36</v>
      </c>
      <c r="D793" s="1" t="s">
        <v>58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3" t="str">
        <f t="shared" si="12"/>
        <v>2017Plan</v>
      </c>
      <c r="V793" s="2">
        <f>DATE(A793,INDEX(Map!$H$1:$H$12,MATCH(B793,Map!$G$1:$G$12,0),0),1)</f>
        <v>42644</v>
      </c>
      <c r="W793" t="str">
        <f>IF(AND(V793&gt;=Map!$K$2,V793&lt;=Map!$L$2),"Base",IF(AND(V793&gt;=Map!$K$3,V793&lt;=Map!$L$3),"Fcst","N/A"))</f>
        <v>Base</v>
      </c>
      <c r="X793" t="str">
        <f>INDEX(Map!$B$2:$B$86,MATCH(D793,Map!$A$2:$A$86,0),0)</f>
        <v>Haefling</v>
      </c>
      <c r="Y793" s="7">
        <f>IF(INDEX(Map!$C$2:$C$86,MATCH(D793,Map!$A$2:$A$86,0),0)="","N/A",E793*INDEX(Map!$C$2:$C$86,MATCH(D793,Map!$A$2:$A$86,0),0))</f>
        <v>0</v>
      </c>
      <c r="Z793" s="7" t="str">
        <f>IF(INDEX(Map!$D$2:$D$86,MATCH(D793,Map!$A$2:$A$86,0),0)="","N/A",E793*INDEX(Map!$D$2:$D$86,MATCH(D793,Map!$A$2:$A$86,0),0))</f>
        <v>N/A</v>
      </c>
      <c r="AA793" t="str">
        <f>INDEX(Map!$E$2:$E$86,MATCH(D793,Map!$A$2:$A$86,0),0)</f>
        <v>SCCT</v>
      </c>
    </row>
    <row r="794" spans="1:27" x14ac:dyDescent="0.25">
      <c r="A794" s="1" t="s">
        <v>21</v>
      </c>
      <c r="B794" s="1" t="s">
        <v>116</v>
      </c>
      <c r="C794" s="1">
        <v>37</v>
      </c>
      <c r="D794" s="1" t="s">
        <v>59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3" t="str">
        <f t="shared" si="12"/>
        <v>2017Plan</v>
      </c>
      <c r="V794" s="2">
        <f>DATE(A794,INDEX(Map!$H$1:$H$12,MATCH(B794,Map!$G$1:$G$12,0),0),1)</f>
        <v>42644</v>
      </c>
      <c r="W794" t="str">
        <f>IF(AND(V794&gt;=Map!$K$2,V794&lt;=Map!$L$2),"Base",IF(AND(V794&gt;=Map!$K$3,V794&lt;=Map!$L$3),"Fcst","N/A"))</f>
        <v>Base</v>
      </c>
      <c r="X794" t="str">
        <f>INDEX(Map!$B$2:$B$86,MATCH(D794,Map!$A$2:$A$86,0),0)</f>
        <v>Paddys Run 11</v>
      </c>
      <c r="Y794" s="7" t="str">
        <f>IF(INDEX(Map!$C$2:$C$86,MATCH(D794,Map!$A$2:$A$86,0),0)="","N/A",E794*INDEX(Map!$C$2:$C$86,MATCH(D794,Map!$A$2:$A$86,0),0))</f>
        <v>N/A</v>
      </c>
      <c r="Z794" s="7">
        <f>IF(INDEX(Map!$D$2:$D$86,MATCH(D794,Map!$A$2:$A$86,0),0)="","N/A",E794*INDEX(Map!$D$2:$D$86,MATCH(D794,Map!$A$2:$A$86,0),0))</f>
        <v>0</v>
      </c>
      <c r="AA794" t="str">
        <f>INDEX(Map!$E$2:$E$86,MATCH(D794,Map!$A$2:$A$86,0),0)</f>
        <v>SCCT</v>
      </c>
    </row>
    <row r="795" spans="1:27" x14ac:dyDescent="0.25">
      <c r="A795" s="1" t="s">
        <v>21</v>
      </c>
      <c r="B795" s="1" t="s">
        <v>116</v>
      </c>
      <c r="C795" s="1">
        <v>38</v>
      </c>
      <c r="D795" s="1" t="s">
        <v>60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3" t="str">
        <f t="shared" si="12"/>
        <v>2017Plan</v>
      </c>
      <c r="V795" s="2">
        <f>DATE(A795,INDEX(Map!$H$1:$H$12,MATCH(B795,Map!$G$1:$G$12,0),0),1)</f>
        <v>42644</v>
      </c>
      <c r="W795" t="str">
        <f>IF(AND(V795&gt;=Map!$K$2,V795&lt;=Map!$L$2),"Base",IF(AND(V795&gt;=Map!$K$3,V795&lt;=Map!$L$3),"Fcst","N/A"))</f>
        <v>Base</v>
      </c>
      <c r="X795" t="str">
        <f>INDEX(Map!$B$2:$B$86,MATCH(D795,Map!$A$2:$A$86,0),0)</f>
        <v>Paddys Run 12</v>
      </c>
      <c r="Y795" s="7" t="str">
        <f>IF(INDEX(Map!$C$2:$C$86,MATCH(D795,Map!$A$2:$A$86,0),0)="","N/A",E795*INDEX(Map!$C$2:$C$86,MATCH(D795,Map!$A$2:$A$86,0),0))</f>
        <v>N/A</v>
      </c>
      <c r="Z795" s="7">
        <f>IF(INDEX(Map!$D$2:$D$86,MATCH(D795,Map!$A$2:$A$86,0),0)="","N/A",E795*INDEX(Map!$D$2:$D$86,MATCH(D795,Map!$A$2:$A$86,0),0))</f>
        <v>0</v>
      </c>
      <c r="AA795" t="str">
        <f>INDEX(Map!$E$2:$E$86,MATCH(D795,Map!$A$2:$A$86,0),0)</f>
        <v>SCCT</v>
      </c>
    </row>
    <row r="796" spans="1:27" x14ac:dyDescent="0.25">
      <c r="A796" s="1" t="s">
        <v>21</v>
      </c>
      <c r="B796" s="1" t="s">
        <v>116</v>
      </c>
      <c r="C796" s="1">
        <v>39</v>
      </c>
      <c r="D796" s="1" t="s">
        <v>61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3" t="str">
        <f t="shared" si="12"/>
        <v>2017Plan</v>
      </c>
      <c r="V796" s="2">
        <f>DATE(A796,INDEX(Map!$H$1:$H$12,MATCH(B796,Map!$G$1:$G$12,0),0),1)</f>
        <v>42644</v>
      </c>
      <c r="W796" t="str">
        <f>IF(AND(V796&gt;=Map!$K$2,V796&lt;=Map!$L$2),"Base",IF(AND(V796&gt;=Map!$K$3,V796&lt;=Map!$L$3),"Fcst","N/A"))</f>
        <v>Base</v>
      </c>
      <c r="X796" t="str">
        <f>INDEX(Map!$B$2:$B$86,MATCH(D796,Map!$A$2:$A$86,0),0)</f>
        <v>Zorn 1</v>
      </c>
      <c r="Y796" s="7" t="str">
        <f>IF(INDEX(Map!$C$2:$C$86,MATCH(D796,Map!$A$2:$A$86,0),0)="","N/A",E796*INDEX(Map!$C$2:$C$86,MATCH(D796,Map!$A$2:$A$86,0),0))</f>
        <v>N/A</v>
      </c>
      <c r="Z796" s="7">
        <f>IF(INDEX(Map!$D$2:$D$86,MATCH(D796,Map!$A$2:$A$86,0),0)="","N/A",E796*INDEX(Map!$D$2:$D$86,MATCH(D796,Map!$A$2:$A$86,0),0))</f>
        <v>0</v>
      </c>
      <c r="AA796" t="str">
        <f>INDEX(Map!$E$2:$E$86,MATCH(D796,Map!$A$2:$A$86,0),0)</f>
        <v>SCCT</v>
      </c>
    </row>
    <row r="797" spans="1:27" x14ac:dyDescent="0.25">
      <c r="A797" s="1" t="s">
        <v>21</v>
      </c>
      <c r="B797" s="1" t="s">
        <v>116</v>
      </c>
      <c r="C797" s="1">
        <v>40</v>
      </c>
      <c r="D797" s="1" t="s">
        <v>62</v>
      </c>
      <c r="E797" s="1">
        <v>6.3</v>
      </c>
      <c r="F797" s="1">
        <v>0</v>
      </c>
      <c r="G797" s="1">
        <v>27</v>
      </c>
      <c r="H797" s="1">
        <v>34</v>
      </c>
      <c r="I797" s="1" t="s">
        <v>63</v>
      </c>
      <c r="J797" s="1" t="s">
        <v>63</v>
      </c>
      <c r="K797" s="1">
        <v>214</v>
      </c>
      <c r="L797" s="1">
        <v>0</v>
      </c>
      <c r="M797" s="1">
        <v>0</v>
      </c>
      <c r="N797" s="1" t="s">
        <v>63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3" t="str">
        <f t="shared" si="12"/>
        <v>2017Plan</v>
      </c>
      <c r="V797" s="2">
        <f>DATE(A797,INDEX(Map!$H$1:$H$12,MATCH(B797,Map!$G$1:$G$12,0),0),1)</f>
        <v>42644</v>
      </c>
      <c r="W797" t="str">
        <f>IF(AND(V797&gt;=Map!$K$2,V797&lt;=Map!$L$2),"Base",IF(AND(V797&gt;=Map!$K$3,V797&lt;=Map!$L$3),"Fcst","N/A"))</f>
        <v>Base</v>
      </c>
      <c r="X797" t="str">
        <f>INDEX(Map!$B$2:$B$86,MATCH(D797,Map!$A$2:$A$86,0),0)</f>
        <v>Dix Dam</v>
      </c>
      <c r="Y797" s="7">
        <f>IF(INDEX(Map!$C$2:$C$86,MATCH(D797,Map!$A$2:$A$86,0),0)="","N/A",E797*INDEX(Map!$C$2:$C$86,MATCH(D797,Map!$A$2:$A$86,0),0))</f>
        <v>6.3</v>
      </c>
      <c r="Z797" s="7" t="str">
        <f>IF(INDEX(Map!$D$2:$D$86,MATCH(D797,Map!$A$2:$A$86,0),0)="","N/A",E797*INDEX(Map!$D$2:$D$86,MATCH(D797,Map!$A$2:$A$86,0),0))</f>
        <v>N/A</v>
      </c>
      <c r="AA797" t="str">
        <f>INDEX(Map!$E$2:$E$86,MATCH(D797,Map!$A$2:$A$86,0),0)</f>
        <v>Hydro</v>
      </c>
    </row>
    <row r="798" spans="1:27" x14ac:dyDescent="0.25">
      <c r="A798" s="1" t="s">
        <v>21</v>
      </c>
      <c r="B798" s="1" t="s">
        <v>116</v>
      </c>
      <c r="C798" s="1">
        <v>41</v>
      </c>
      <c r="D798" s="1" t="s">
        <v>64</v>
      </c>
      <c r="E798" s="1">
        <v>24</v>
      </c>
      <c r="F798" s="1">
        <v>0</v>
      </c>
      <c r="G798" s="1">
        <v>100</v>
      </c>
      <c r="H798" s="1">
        <v>0</v>
      </c>
      <c r="I798" s="1" t="s">
        <v>63</v>
      </c>
      <c r="J798" s="1" t="s">
        <v>63</v>
      </c>
      <c r="K798" s="1">
        <v>744</v>
      </c>
      <c r="L798" s="1">
        <v>0</v>
      </c>
      <c r="M798" s="1">
        <v>0</v>
      </c>
      <c r="N798" s="1" t="s">
        <v>63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3" t="str">
        <f t="shared" si="12"/>
        <v>2017Plan</v>
      </c>
      <c r="V798" s="2">
        <f>DATE(A798,INDEX(Map!$H$1:$H$12,MATCH(B798,Map!$G$1:$G$12,0),0),1)</f>
        <v>42644</v>
      </c>
      <c r="W798" t="str">
        <f>IF(AND(V798&gt;=Map!$K$2,V798&lt;=Map!$L$2),"Base",IF(AND(V798&gt;=Map!$K$3,V798&lt;=Map!$L$3),"Fcst","N/A"))</f>
        <v>Base</v>
      </c>
      <c r="X798" t="str">
        <f>INDEX(Map!$B$2:$B$86,MATCH(D798,Map!$A$2:$A$86,0),0)</f>
        <v>Ohio Falls</v>
      </c>
      <c r="Y798" s="7" t="str">
        <f>IF(INDEX(Map!$C$2:$C$86,MATCH(D798,Map!$A$2:$A$86,0),0)="","N/A",E798*INDEX(Map!$C$2:$C$86,MATCH(D798,Map!$A$2:$A$86,0),0))</f>
        <v>N/A</v>
      </c>
      <c r="Z798" s="7">
        <f>IF(INDEX(Map!$D$2:$D$86,MATCH(D798,Map!$A$2:$A$86,0),0)="","N/A",E798*INDEX(Map!$D$2:$D$86,MATCH(D798,Map!$A$2:$A$86,0),0))</f>
        <v>24</v>
      </c>
      <c r="AA798" t="str">
        <f>INDEX(Map!$E$2:$E$86,MATCH(D798,Map!$A$2:$A$86,0),0)</f>
        <v>Hydro</v>
      </c>
    </row>
    <row r="799" spans="1:27" x14ac:dyDescent="0.25">
      <c r="A799" s="1" t="s">
        <v>21</v>
      </c>
      <c r="B799" s="1" t="s">
        <v>116</v>
      </c>
      <c r="C799" s="1">
        <v>42</v>
      </c>
      <c r="D799" s="1" t="s">
        <v>65</v>
      </c>
      <c r="E799" s="1">
        <v>1.6</v>
      </c>
      <c r="F799" s="1">
        <v>0</v>
      </c>
      <c r="G799" s="1">
        <v>100</v>
      </c>
      <c r="H799" s="1">
        <v>0</v>
      </c>
      <c r="I799" s="1" t="s">
        <v>63</v>
      </c>
      <c r="J799" s="1" t="s">
        <v>63</v>
      </c>
      <c r="K799" s="1">
        <v>744</v>
      </c>
      <c r="L799" s="1">
        <v>0</v>
      </c>
      <c r="M799" s="1">
        <v>0</v>
      </c>
      <c r="N799" s="1" t="s">
        <v>63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3" t="str">
        <f t="shared" si="12"/>
        <v>2017Plan</v>
      </c>
      <c r="V799" s="2">
        <f>DATE(A799,INDEX(Map!$H$1:$H$12,MATCH(B799,Map!$G$1:$G$12,0),0),1)</f>
        <v>42644</v>
      </c>
      <c r="W799" t="str">
        <f>IF(AND(V799&gt;=Map!$K$2,V799&lt;=Map!$L$2),"Base",IF(AND(V799&gt;=Map!$K$3,V799&lt;=Map!$L$3),"Fcst","N/A"))</f>
        <v>Base</v>
      </c>
      <c r="X799" t="str">
        <f>INDEX(Map!$B$2:$B$86,MATCH(D799,Map!$A$2:$A$86,0),0)</f>
        <v>Brown Solar</v>
      </c>
      <c r="Y799" s="7">
        <f>IF(INDEX(Map!$C$2:$C$86,MATCH(D799,Map!$A$2:$A$86,0),0)="","N/A",E799*INDEX(Map!$C$2:$C$86,MATCH(D799,Map!$A$2:$A$86,0),0))</f>
        <v>0.97599999999999998</v>
      </c>
      <c r="Z799" s="7">
        <f>IF(INDEX(Map!$D$2:$D$86,MATCH(D799,Map!$A$2:$A$86,0),0)="","N/A",E799*INDEX(Map!$D$2:$D$86,MATCH(D799,Map!$A$2:$A$86,0),0))</f>
        <v>0.62400000000000011</v>
      </c>
      <c r="AA799" t="str">
        <f>INDEX(Map!$E$2:$E$86,MATCH(D799,Map!$A$2:$A$86,0),0)</f>
        <v>Solar</v>
      </c>
    </row>
    <row r="800" spans="1:27" x14ac:dyDescent="0.25">
      <c r="A800" s="1" t="s">
        <v>21</v>
      </c>
      <c r="B800" s="1" t="s">
        <v>116</v>
      </c>
      <c r="C800" s="1">
        <v>43</v>
      </c>
      <c r="D800" s="1" t="s">
        <v>66</v>
      </c>
      <c r="E800" s="1">
        <v>11.5</v>
      </c>
      <c r="F800" s="1">
        <v>0</v>
      </c>
      <c r="G800" s="1">
        <v>100</v>
      </c>
      <c r="H800" s="1">
        <v>0</v>
      </c>
      <c r="I800" s="1">
        <v>1153.2</v>
      </c>
      <c r="J800" s="1">
        <v>100000</v>
      </c>
      <c r="K800" s="1">
        <v>744</v>
      </c>
      <c r="L800" s="1">
        <v>27.1</v>
      </c>
      <c r="M800" s="1">
        <v>313</v>
      </c>
      <c r="N800" s="1">
        <v>0</v>
      </c>
      <c r="O800" s="1">
        <v>0</v>
      </c>
      <c r="P800" s="1">
        <v>0</v>
      </c>
      <c r="Q800" s="1">
        <v>0</v>
      </c>
      <c r="R800" s="1">
        <v>27.15</v>
      </c>
      <c r="S800" s="1">
        <v>27.15</v>
      </c>
      <c r="T800" s="1">
        <v>313</v>
      </c>
      <c r="U800" s="3" t="str">
        <f t="shared" si="12"/>
        <v>2017Plan</v>
      </c>
      <c r="V800" s="2">
        <f>DATE(A800,INDEX(Map!$H$1:$H$12,MATCH(B800,Map!$G$1:$G$12,0),0),1)</f>
        <v>42644</v>
      </c>
      <c r="W800" t="str">
        <f>IF(AND(V800&gt;=Map!$K$2,V800&lt;=Map!$L$2),"Base",IF(AND(V800&gt;=Map!$K$3,V800&lt;=Map!$L$3),"Fcst","N/A"))</f>
        <v>Base</v>
      </c>
      <c r="X800" t="str">
        <f>INDEX(Map!$B$2:$B$86,MATCH(D800,Map!$A$2:$A$86,0),0)</f>
        <v>OVEC</v>
      </c>
      <c r="Y800" s="7">
        <f>IF(INDEX(Map!$C$2:$C$86,MATCH(D800,Map!$A$2:$A$86,0),0)="","N/A",E800*INDEX(Map!$C$2:$C$86,MATCH(D800,Map!$A$2:$A$86,0),0))</f>
        <v>11.5</v>
      </c>
      <c r="Z800" s="7" t="str">
        <f>IF(INDEX(Map!$D$2:$D$86,MATCH(D800,Map!$A$2:$A$86,0),0)="","N/A",E800*INDEX(Map!$D$2:$D$86,MATCH(D800,Map!$A$2:$A$86,0),0))</f>
        <v>N/A</v>
      </c>
      <c r="AA800" t="str">
        <f>INDEX(Map!$E$2:$E$86,MATCH(D800,Map!$A$2:$A$86,0),0)</f>
        <v>Coal</v>
      </c>
    </row>
    <row r="801" spans="1:27" x14ac:dyDescent="0.25">
      <c r="A801" s="1" t="s">
        <v>21</v>
      </c>
      <c r="B801" s="1" t="s">
        <v>116</v>
      </c>
      <c r="C801" s="1">
        <v>44</v>
      </c>
      <c r="D801" s="1" t="s">
        <v>67</v>
      </c>
      <c r="E801" s="1">
        <v>3.9</v>
      </c>
      <c r="F801" s="1">
        <v>0</v>
      </c>
      <c r="G801" s="1">
        <v>34.299999999999997</v>
      </c>
      <c r="H801" s="1">
        <v>71</v>
      </c>
      <c r="I801" s="1">
        <v>391.3</v>
      </c>
      <c r="J801" s="1">
        <v>100000</v>
      </c>
      <c r="K801" s="1">
        <v>285</v>
      </c>
      <c r="L801" s="1">
        <v>27.1</v>
      </c>
      <c r="M801" s="1">
        <v>106</v>
      </c>
      <c r="N801" s="1">
        <v>0</v>
      </c>
      <c r="O801" s="1">
        <v>0</v>
      </c>
      <c r="P801" s="1">
        <v>0</v>
      </c>
      <c r="Q801" s="1">
        <v>0</v>
      </c>
      <c r="R801" s="1">
        <v>27.15</v>
      </c>
      <c r="S801" s="1">
        <v>27.15</v>
      </c>
      <c r="T801" s="1">
        <v>106</v>
      </c>
      <c r="U801" s="3" t="str">
        <f t="shared" si="12"/>
        <v>2017Plan</v>
      </c>
      <c r="V801" s="2">
        <f>DATE(A801,INDEX(Map!$H$1:$H$12,MATCH(B801,Map!$G$1:$G$12,0),0),1)</f>
        <v>42644</v>
      </c>
      <c r="W801" t="str">
        <f>IF(AND(V801&gt;=Map!$K$2,V801&lt;=Map!$L$2),"Base",IF(AND(V801&gt;=Map!$K$3,V801&lt;=Map!$L$3),"Fcst","N/A"))</f>
        <v>Base</v>
      </c>
      <c r="X801" t="str">
        <f>INDEX(Map!$B$2:$B$86,MATCH(D801,Map!$A$2:$A$86,0),0)</f>
        <v>OVEC</v>
      </c>
      <c r="Y801" s="7">
        <f>IF(INDEX(Map!$C$2:$C$86,MATCH(D801,Map!$A$2:$A$86,0),0)="","N/A",E801*INDEX(Map!$C$2:$C$86,MATCH(D801,Map!$A$2:$A$86,0),0))</f>
        <v>3.9</v>
      </c>
      <c r="Z801" s="7" t="str">
        <f>IF(INDEX(Map!$D$2:$D$86,MATCH(D801,Map!$A$2:$A$86,0),0)="","N/A",E801*INDEX(Map!$D$2:$D$86,MATCH(D801,Map!$A$2:$A$86,0),0))</f>
        <v>N/A</v>
      </c>
      <c r="AA801" t="str">
        <f>INDEX(Map!$E$2:$E$86,MATCH(D801,Map!$A$2:$A$86,0),0)</f>
        <v>Coal</v>
      </c>
    </row>
    <row r="802" spans="1:27" x14ac:dyDescent="0.25">
      <c r="A802" s="1" t="s">
        <v>21</v>
      </c>
      <c r="B802" s="1" t="s">
        <v>116</v>
      </c>
      <c r="C802" s="1">
        <v>45</v>
      </c>
      <c r="D802" s="1" t="s">
        <v>68</v>
      </c>
      <c r="E802" s="1">
        <v>25.7</v>
      </c>
      <c r="F802" s="1">
        <v>0</v>
      </c>
      <c r="G802" s="1">
        <v>100</v>
      </c>
      <c r="H802" s="1">
        <v>0</v>
      </c>
      <c r="I802" s="1">
        <v>2566.8000000000002</v>
      </c>
      <c r="J802" s="1">
        <v>100000</v>
      </c>
      <c r="K802" s="1">
        <v>744</v>
      </c>
      <c r="L802" s="1">
        <v>27.1</v>
      </c>
      <c r="M802" s="1">
        <v>697</v>
      </c>
      <c r="N802" s="1">
        <v>0</v>
      </c>
      <c r="O802" s="1">
        <v>0</v>
      </c>
      <c r="P802" s="1">
        <v>0</v>
      </c>
      <c r="Q802" s="1">
        <v>0</v>
      </c>
      <c r="R802" s="1">
        <v>27.15</v>
      </c>
      <c r="S802" s="1">
        <v>27.15</v>
      </c>
      <c r="T802" s="1">
        <v>697</v>
      </c>
      <c r="U802" s="3" t="str">
        <f t="shared" si="12"/>
        <v>2017Plan</v>
      </c>
      <c r="V802" s="2">
        <f>DATE(A802,INDEX(Map!$H$1:$H$12,MATCH(B802,Map!$G$1:$G$12,0),0),1)</f>
        <v>42644</v>
      </c>
      <c r="W802" t="str">
        <f>IF(AND(V802&gt;=Map!$K$2,V802&lt;=Map!$L$2),"Base",IF(AND(V802&gt;=Map!$K$3,V802&lt;=Map!$L$3),"Fcst","N/A"))</f>
        <v>Base</v>
      </c>
      <c r="X802" t="str">
        <f>INDEX(Map!$B$2:$B$86,MATCH(D802,Map!$A$2:$A$86,0),0)</f>
        <v>OVEC</v>
      </c>
      <c r="Y802" s="7" t="str">
        <f>IF(INDEX(Map!$C$2:$C$86,MATCH(D802,Map!$A$2:$A$86,0),0)="","N/A",E802*INDEX(Map!$C$2:$C$86,MATCH(D802,Map!$A$2:$A$86,0),0))</f>
        <v>N/A</v>
      </c>
      <c r="Z802" s="7">
        <f>IF(INDEX(Map!$D$2:$D$86,MATCH(D802,Map!$A$2:$A$86,0),0)="","N/A",E802*INDEX(Map!$D$2:$D$86,MATCH(D802,Map!$A$2:$A$86,0),0))</f>
        <v>25.7</v>
      </c>
      <c r="AA802" t="str">
        <f>INDEX(Map!$E$2:$E$86,MATCH(D802,Map!$A$2:$A$86,0),0)</f>
        <v>Coal</v>
      </c>
    </row>
    <row r="803" spans="1:27" x14ac:dyDescent="0.25">
      <c r="A803" s="1" t="s">
        <v>21</v>
      </c>
      <c r="B803" s="1" t="s">
        <v>116</v>
      </c>
      <c r="C803" s="1">
        <v>46</v>
      </c>
      <c r="D803" s="1" t="s">
        <v>69</v>
      </c>
      <c r="E803" s="1">
        <v>9.6999999999999993</v>
      </c>
      <c r="F803" s="1">
        <v>0</v>
      </c>
      <c r="G803" s="1">
        <v>36.6</v>
      </c>
      <c r="H803" s="1">
        <v>65</v>
      </c>
      <c r="I803" s="1">
        <v>965.2</v>
      </c>
      <c r="J803" s="1">
        <v>100000</v>
      </c>
      <c r="K803" s="1">
        <v>297</v>
      </c>
      <c r="L803" s="1">
        <v>27.1</v>
      </c>
      <c r="M803" s="1">
        <v>262</v>
      </c>
      <c r="N803" s="1">
        <v>0</v>
      </c>
      <c r="O803" s="1">
        <v>0</v>
      </c>
      <c r="P803" s="1">
        <v>0</v>
      </c>
      <c r="Q803" s="1">
        <v>0</v>
      </c>
      <c r="R803" s="1">
        <v>27.15</v>
      </c>
      <c r="S803" s="1">
        <v>27.15</v>
      </c>
      <c r="T803" s="1">
        <v>262</v>
      </c>
      <c r="U803" s="3" t="str">
        <f t="shared" si="12"/>
        <v>2017Plan</v>
      </c>
      <c r="V803" s="2">
        <f>DATE(A803,INDEX(Map!$H$1:$H$12,MATCH(B803,Map!$G$1:$G$12,0),0),1)</f>
        <v>42644</v>
      </c>
      <c r="W803" t="str">
        <f>IF(AND(V803&gt;=Map!$K$2,V803&lt;=Map!$L$2),"Base",IF(AND(V803&gt;=Map!$K$3,V803&lt;=Map!$L$3),"Fcst","N/A"))</f>
        <v>Base</v>
      </c>
      <c r="X803" t="str">
        <f>INDEX(Map!$B$2:$B$86,MATCH(D803,Map!$A$2:$A$86,0),0)</f>
        <v>OVEC</v>
      </c>
      <c r="Y803" s="7" t="str">
        <f>IF(INDEX(Map!$C$2:$C$86,MATCH(D803,Map!$A$2:$A$86,0),0)="","N/A",E803*INDEX(Map!$C$2:$C$86,MATCH(D803,Map!$A$2:$A$86,0),0))</f>
        <v>N/A</v>
      </c>
      <c r="Z803" s="7">
        <f>IF(INDEX(Map!$D$2:$D$86,MATCH(D803,Map!$A$2:$A$86,0),0)="","N/A",E803*INDEX(Map!$D$2:$D$86,MATCH(D803,Map!$A$2:$A$86,0),0))</f>
        <v>9.6999999999999993</v>
      </c>
      <c r="AA803" t="str">
        <f>INDEX(Map!$E$2:$E$86,MATCH(D803,Map!$A$2:$A$86,0),0)</f>
        <v>Coal</v>
      </c>
    </row>
    <row r="804" spans="1:27" x14ac:dyDescent="0.25">
      <c r="A804" s="1" t="s">
        <v>21</v>
      </c>
      <c r="B804" s="1" t="s">
        <v>116</v>
      </c>
      <c r="C804" s="1">
        <v>47</v>
      </c>
      <c r="D804" s="1" t="s">
        <v>70</v>
      </c>
      <c r="E804" s="1">
        <v>0</v>
      </c>
      <c r="F804" s="1">
        <v>0</v>
      </c>
      <c r="G804" s="1">
        <v>0</v>
      </c>
      <c r="H804" s="1">
        <v>0</v>
      </c>
      <c r="I804" s="1" t="s">
        <v>63</v>
      </c>
      <c r="J804" s="1" t="s">
        <v>63</v>
      </c>
      <c r="K804" s="1">
        <v>0</v>
      </c>
      <c r="L804" s="1">
        <v>0</v>
      </c>
      <c r="M804" s="1">
        <v>0</v>
      </c>
      <c r="N804" s="1" t="s">
        <v>63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3" t="str">
        <f t="shared" si="12"/>
        <v>2017Plan</v>
      </c>
      <c r="V804" s="2">
        <f>DATE(A804,INDEX(Map!$H$1:$H$12,MATCH(B804,Map!$G$1:$G$12,0),0),1)</f>
        <v>42644</v>
      </c>
      <c r="W804" t="str">
        <f>IF(AND(V804&gt;=Map!$K$2,V804&lt;=Map!$L$2),"Base",IF(AND(V804&gt;=Map!$K$3,V804&lt;=Map!$L$3),"Fcst","N/A"))</f>
        <v>Base</v>
      </c>
      <c r="X804" t="str">
        <f>INDEX(Map!$B$2:$B$86,MATCH(D804,Map!$A$2:$A$86,0),0)</f>
        <v>N/A</v>
      </c>
      <c r="Y804" s="7" t="str">
        <f>IF(INDEX(Map!$C$2:$C$86,MATCH(D804,Map!$A$2:$A$86,0),0)="","N/A",E804*INDEX(Map!$C$2:$C$86,MATCH(D804,Map!$A$2:$A$86,0),0))</f>
        <v>N/A</v>
      </c>
      <c r="Z804" s="7" t="str">
        <f>IF(INDEX(Map!$D$2:$D$86,MATCH(D804,Map!$A$2:$A$86,0),0)="","N/A",E804*INDEX(Map!$D$2:$D$86,MATCH(D804,Map!$A$2:$A$86,0),0))</f>
        <v>N/A</v>
      </c>
      <c r="AA804" t="str">
        <f>INDEX(Map!$E$2:$E$86,MATCH(D804,Map!$A$2:$A$86,0),0)</f>
        <v>Purchases</v>
      </c>
    </row>
    <row r="805" spans="1:27" x14ac:dyDescent="0.25">
      <c r="A805" s="1" t="s">
        <v>21</v>
      </c>
      <c r="B805" s="1" t="s">
        <v>116</v>
      </c>
      <c r="C805" s="1">
        <v>48</v>
      </c>
      <c r="D805" s="1" t="s">
        <v>71</v>
      </c>
      <c r="E805" s="1">
        <v>0</v>
      </c>
      <c r="F805" s="1">
        <v>0</v>
      </c>
      <c r="G805" s="1">
        <v>0</v>
      </c>
      <c r="H805" s="1">
        <v>0</v>
      </c>
      <c r="I805" s="1" t="s">
        <v>63</v>
      </c>
      <c r="J805" s="1" t="s">
        <v>63</v>
      </c>
      <c r="K805" s="1">
        <v>0</v>
      </c>
      <c r="L805" s="1">
        <v>0</v>
      </c>
      <c r="M805" s="1">
        <v>0</v>
      </c>
      <c r="N805" s="1" t="s">
        <v>63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3" t="str">
        <f t="shared" si="12"/>
        <v>2017Plan</v>
      </c>
      <c r="V805" s="2">
        <f>DATE(A805,INDEX(Map!$H$1:$H$12,MATCH(B805,Map!$G$1:$G$12,0),0),1)</f>
        <v>42644</v>
      </c>
      <c r="W805" t="str">
        <f>IF(AND(V805&gt;=Map!$K$2,V805&lt;=Map!$L$2),"Base",IF(AND(V805&gt;=Map!$K$3,V805&lt;=Map!$L$3),"Fcst","N/A"))</f>
        <v>Base</v>
      </c>
      <c r="X805" t="str">
        <f>INDEX(Map!$B$2:$B$86,MATCH(D805,Map!$A$2:$A$86,0),0)</f>
        <v>N/A</v>
      </c>
      <c r="Y805" s="7" t="str">
        <f>IF(INDEX(Map!$C$2:$C$86,MATCH(D805,Map!$A$2:$A$86,0),0)="","N/A",E805*INDEX(Map!$C$2:$C$86,MATCH(D805,Map!$A$2:$A$86,0),0))</f>
        <v>N/A</v>
      </c>
      <c r="Z805" s="7" t="str">
        <f>IF(INDEX(Map!$D$2:$D$86,MATCH(D805,Map!$A$2:$A$86,0),0)="","N/A",E805*INDEX(Map!$D$2:$D$86,MATCH(D805,Map!$A$2:$A$86,0),0))</f>
        <v>N/A</v>
      </c>
      <c r="AA805" t="str">
        <f>INDEX(Map!$E$2:$E$86,MATCH(D805,Map!$A$2:$A$86,0),0)</f>
        <v>Purchases</v>
      </c>
    </row>
    <row r="806" spans="1:27" x14ac:dyDescent="0.25">
      <c r="A806" s="1" t="s">
        <v>21</v>
      </c>
      <c r="B806" s="1" t="s">
        <v>116</v>
      </c>
      <c r="C806" s="1">
        <v>49</v>
      </c>
      <c r="D806" s="1" t="s">
        <v>72</v>
      </c>
      <c r="E806" s="1">
        <v>0</v>
      </c>
      <c r="F806" s="1">
        <v>0</v>
      </c>
      <c r="G806" s="1">
        <v>0</v>
      </c>
      <c r="H806" s="1">
        <v>0</v>
      </c>
      <c r="I806" s="1" t="s">
        <v>63</v>
      </c>
      <c r="J806" s="1" t="s">
        <v>63</v>
      </c>
      <c r="K806" s="1">
        <v>0</v>
      </c>
      <c r="L806" s="1">
        <v>0</v>
      </c>
      <c r="M806" s="1">
        <v>0</v>
      </c>
      <c r="N806" s="1" t="s">
        <v>63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3" t="str">
        <f t="shared" si="12"/>
        <v>2017Plan</v>
      </c>
      <c r="V806" s="2">
        <f>DATE(A806,INDEX(Map!$H$1:$H$12,MATCH(B806,Map!$G$1:$G$12,0),0),1)</f>
        <v>42644</v>
      </c>
      <c r="W806" t="str">
        <f>IF(AND(V806&gt;=Map!$K$2,V806&lt;=Map!$L$2),"Base",IF(AND(V806&gt;=Map!$K$3,V806&lt;=Map!$L$3),"Fcst","N/A"))</f>
        <v>Base</v>
      </c>
      <c r="X806" t="str">
        <f>INDEX(Map!$B$2:$B$86,MATCH(D806,Map!$A$2:$A$86,0),0)</f>
        <v>N/A</v>
      </c>
      <c r="Y806" s="7" t="str">
        <f>IF(INDEX(Map!$C$2:$C$86,MATCH(D806,Map!$A$2:$A$86,0),0)="","N/A",E806*INDEX(Map!$C$2:$C$86,MATCH(D806,Map!$A$2:$A$86,0),0))</f>
        <v>N/A</v>
      </c>
      <c r="Z806" s="7" t="str">
        <f>IF(INDEX(Map!$D$2:$D$86,MATCH(D806,Map!$A$2:$A$86,0),0)="","N/A",E806*INDEX(Map!$D$2:$D$86,MATCH(D806,Map!$A$2:$A$86,0),0))</f>
        <v>N/A</v>
      </c>
      <c r="AA806" t="str">
        <f>INDEX(Map!$E$2:$E$86,MATCH(D806,Map!$A$2:$A$86,0),0)</f>
        <v>Purchases</v>
      </c>
    </row>
    <row r="807" spans="1:27" x14ac:dyDescent="0.25">
      <c r="A807" s="1" t="s">
        <v>21</v>
      </c>
      <c r="B807" s="1" t="s">
        <v>116</v>
      </c>
      <c r="C807" s="1">
        <v>50</v>
      </c>
      <c r="D807" s="1" t="s">
        <v>73</v>
      </c>
      <c r="E807" s="1">
        <v>0</v>
      </c>
      <c r="F807" s="1">
        <v>0</v>
      </c>
      <c r="G807" s="1">
        <v>0</v>
      </c>
      <c r="H807" s="1">
        <v>0</v>
      </c>
      <c r="I807" s="1" t="s">
        <v>63</v>
      </c>
      <c r="J807" s="1" t="s">
        <v>63</v>
      </c>
      <c r="K807" s="1">
        <v>0</v>
      </c>
      <c r="L807" s="1">
        <v>0</v>
      </c>
      <c r="M807" s="1">
        <v>0</v>
      </c>
      <c r="N807" s="1" t="s">
        <v>63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3" t="str">
        <f t="shared" si="12"/>
        <v>2017Plan</v>
      </c>
      <c r="V807" s="2">
        <f>DATE(A807,INDEX(Map!$H$1:$H$12,MATCH(B807,Map!$G$1:$G$12,0),0),1)</f>
        <v>42644</v>
      </c>
      <c r="W807" t="str">
        <f>IF(AND(V807&gt;=Map!$K$2,V807&lt;=Map!$L$2),"Base",IF(AND(V807&gt;=Map!$K$3,V807&lt;=Map!$L$3),"Fcst","N/A"))</f>
        <v>Base</v>
      </c>
      <c r="X807" t="str">
        <f>INDEX(Map!$B$2:$B$86,MATCH(D807,Map!$A$2:$A$86,0),0)</f>
        <v>N/A</v>
      </c>
      <c r="Y807" s="7" t="str">
        <f>IF(INDEX(Map!$C$2:$C$86,MATCH(D807,Map!$A$2:$A$86,0),0)="","N/A",E807*INDEX(Map!$C$2:$C$86,MATCH(D807,Map!$A$2:$A$86,0),0))</f>
        <v>N/A</v>
      </c>
      <c r="Z807" s="7" t="str">
        <f>IF(INDEX(Map!$D$2:$D$86,MATCH(D807,Map!$A$2:$A$86,0),0)="","N/A",E807*INDEX(Map!$D$2:$D$86,MATCH(D807,Map!$A$2:$A$86,0),0))</f>
        <v>N/A</v>
      </c>
      <c r="AA807" t="str">
        <f>INDEX(Map!$E$2:$E$86,MATCH(D807,Map!$A$2:$A$86,0),0)</f>
        <v>Purchases</v>
      </c>
    </row>
    <row r="808" spans="1:27" x14ac:dyDescent="0.25">
      <c r="A808" s="1" t="s">
        <v>21</v>
      </c>
      <c r="B808" s="1" t="s">
        <v>116</v>
      </c>
      <c r="C808" s="1">
        <v>51</v>
      </c>
      <c r="D808" s="1" t="s">
        <v>74</v>
      </c>
      <c r="E808" s="1">
        <v>0</v>
      </c>
      <c r="F808" s="1">
        <v>0</v>
      </c>
      <c r="G808" s="1">
        <v>0</v>
      </c>
      <c r="H808" s="1">
        <v>0</v>
      </c>
      <c r="I808" s="1" t="s">
        <v>63</v>
      </c>
      <c r="J808" s="1" t="s">
        <v>63</v>
      </c>
      <c r="K808" s="1">
        <v>0</v>
      </c>
      <c r="L808" s="1">
        <v>0</v>
      </c>
      <c r="M808" s="1">
        <v>0</v>
      </c>
      <c r="N808" s="1" t="s">
        <v>63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3" t="str">
        <f t="shared" si="12"/>
        <v>2017Plan</v>
      </c>
      <c r="V808" s="2">
        <f>DATE(A808,INDEX(Map!$H$1:$H$12,MATCH(B808,Map!$G$1:$G$12,0),0),1)</f>
        <v>42644</v>
      </c>
      <c r="W808" t="str">
        <f>IF(AND(V808&gt;=Map!$K$2,V808&lt;=Map!$L$2),"Base",IF(AND(V808&gt;=Map!$K$3,V808&lt;=Map!$L$3),"Fcst","N/A"))</f>
        <v>Base</v>
      </c>
      <c r="X808" t="str">
        <f>INDEX(Map!$B$2:$B$86,MATCH(D808,Map!$A$2:$A$86,0),0)</f>
        <v>N/A</v>
      </c>
      <c r="Y808" s="7" t="str">
        <f>IF(INDEX(Map!$C$2:$C$86,MATCH(D808,Map!$A$2:$A$86,0),0)="","N/A",E808*INDEX(Map!$C$2:$C$86,MATCH(D808,Map!$A$2:$A$86,0),0))</f>
        <v>N/A</v>
      </c>
      <c r="Z808" s="7" t="str">
        <f>IF(INDEX(Map!$D$2:$D$86,MATCH(D808,Map!$A$2:$A$86,0),0)="","N/A",E808*INDEX(Map!$D$2:$D$86,MATCH(D808,Map!$A$2:$A$86,0),0))</f>
        <v>N/A</v>
      </c>
      <c r="AA808" t="str">
        <f>INDEX(Map!$E$2:$E$86,MATCH(D808,Map!$A$2:$A$86,0),0)</f>
        <v>Purchases</v>
      </c>
    </row>
    <row r="809" spans="1:27" x14ac:dyDescent="0.25">
      <c r="A809" s="1" t="s">
        <v>21</v>
      </c>
      <c r="B809" s="1" t="s">
        <v>116</v>
      </c>
      <c r="C809" s="1">
        <v>52</v>
      </c>
      <c r="D809" s="1" t="s">
        <v>75</v>
      </c>
      <c r="E809" s="1">
        <v>0.2</v>
      </c>
      <c r="F809" s="1">
        <v>0</v>
      </c>
      <c r="G809" s="1">
        <v>1.9</v>
      </c>
      <c r="H809" s="1">
        <v>1</v>
      </c>
      <c r="I809" s="1" t="s">
        <v>63</v>
      </c>
      <c r="J809" s="1" t="s">
        <v>63</v>
      </c>
      <c r="K809" s="1">
        <v>3</v>
      </c>
      <c r="L809" s="1">
        <v>26.1</v>
      </c>
      <c r="M809" s="1">
        <v>4</v>
      </c>
      <c r="N809" s="1" t="s">
        <v>63</v>
      </c>
      <c r="O809" s="1">
        <v>0</v>
      </c>
      <c r="P809" s="1">
        <v>0</v>
      </c>
      <c r="Q809" s="1">
        <v>1</v>
      </c>
      <c r="R809" s="1">
        <v>32.159999999999997</v>
      </c>
      <c r="S809" s="1">
        <v>32.159999999999997</v>
      </c>
      <c r="T809" s="1">
        <v>5</v>
      </c>
      <c r="U809" s="3" t="str">
        <f t="shared" si="12"/>
        <v>2017Plan</v>
      </c>
      <c r="V809" s="2">
        <f>DATE(A809,INDEX(Map!$H$1:$H$12,MATCH(B809,Map!$G$1:$G$12,0),0),1)</f>
        <v>42644</v>
      </c>
      <c r="W809" t="str">
        <f>IF(AND(V809&gt;=Map!$K$2,V809&lt;=Map!$L$2),"Base",IF(AND(V809&gt;=Map!$K$3,V809&lt;=Map!$L$3),"Fcst","N/A"))</f>
        <v>Base</v>
      </c>
      <c r="X809" t="str">
        <f>INDEX(Map!$B$2:$B$86,MATCH(D809,Map!$A$2:$A$86,0),0)</f>
        <v>N/A</v>
      </c>
      <c r="Y809" s="7" t="str">
        <f>IF(INDEX(Map!$C$2:$C$86,MATCH(D809,Map!$A$2:$A$86,0),0)="","N/A",E809*INDEX(Map!$C$2:$C$86,MATCH(D809,Map!$A$2:$A$86,0),0))</f>
        <v>N/A</v>
      </c>
      <c r="Z809" s="7" t="str">
        <f>IF(INDEX(Map!$D$2:$D$86,MATCH(D809,Map!$A$2:$A$86,0),0)="","N/A",E809*INDEX(Map!$D$2:$D$86,MATCH(D809,Map!$A$2:$A$86,0),0))</f>
        <v>N/A</v>
      </c>
      <c r="AA809" t="str">
        <f>INDEX(Map!$E$2:$E$86,MATCH(D809,Map!$A$2:$A$86,0),0)</f>
        <v>Purchases</v>
      </c>
    </row>
    <row r="810" spans="1:27" x14ac:dyDescent="0.25">
      <c r="A810" s="1" t="s">
        <v>21</v>
      </c>
      <c r="B810" s="1" t="s">
        <v>116</v>
      </c>
      <c r="C810" s="1">
        <v>53</v>
      </c>
      <c r="D810" s="1" t="s">
        <v>76</v>
      </c>
      <c r="E810" s="1">
        <v>0.2</v>
      </c>
      <c r="F810" s="1">
        <v>0</v>
      </c>
      <c r="G810" s="1">
        <v>1.9</v>
      </c>
      <c r="H810" s="1">
        <v>1</v>
      </c>
      <c r="I810" s="1" t="s">
        <v>63</v>
      </c>
      <c r="J810" s="1" t="s">
        <v>63</v>
      </c>
      <c r="K810" s="1">
        <v>3</v>
      </c>
      <c r="L810" s="1">
        <v>26.1</v>
      </c>
      <c r="M810" s="1">
        <v>4</v>
      </c>
      <c r="N810" s="1" t="s">
        <v>63</v>
      </c>
      <c r="O810" s="1">
        <v>0</v>
      </c>
      <c r="P810" s="1">
        <v>0</v>
      </c>
      <c r="Q810" s="1">
        <v>1</v>
      </c>
      <c r="R810" s="1">
        <v>32.159999999999997</v>
      </c>
      <c r="S810" s="1">
        <v>32.159999999999997</v>
      </c>
      <c r="T810" s="1">
        <v>5</v>
      </c>
      <c r="U810" s="3" t="str">
        <f t="shared" si="12"/>
        <v>2017Plan</v>
      </c>
      <c r="V810" s="2">
        <f>DATE(A810,INDEX(Map!$H$1:$H$12,MATCH(B810,Map!$G$1:$G$12,0),0),1)</f>
        <v>42644</v>
      </c>
      <c r="W810" t="str">
        <f>IF(AND(V810&gt;=Map!$K$2,V810&lt;=Map!$L$2),"Base",IF(AND(V810&gt;=Map!$K$3,V810&lt;=Map!$L$3),"Fcst","N/A"))</f>
        <v>Base</v>
      </c>
      <c r="X810" t="str">
        <f>INDEX(Map!$B$2:$B$86,MATCH(D810,Map!$A$2:$A$86,0),0)</f>
        <v>N/A</v>
      </c>
      <c r="Y810" s="7" t="str">
        <f>IF(INDEX(Map!$C$2:$C$86,MATCH(D810,Map!$A$2:$A$86,0),0)="","N/A",E810*INDEX(Map!$C$2:$C$86,MATCH(D810,Map!$A$2:$A$86,0),0))</f>
        <v>N/A</v>
      </c>
      <c r="Z810" s="7" t="str">
        <f>IF(INDEX(Map!$D$2:$D$86,MATCH(D810,Map!$A$2:$A$86,0),0)="","N/A",E810*INDEX(Map!$D$2:$D$86,MATCH(D810,Map!$A$2:$A$86,0),0))</f>
        <v>N/A</v>
      </c>
      <c r="AA810" t="str">
        <f>INDEX(Map!$E$2:$E$86,MATCH(D810,Map!$A$2:$A$86,0),0)</f>
        <v>Purchases</v>
      </c>
    </row>
    <row r="811" spans="1:27" x14ac:dyDescent="0.25">
      <c r="A811" s="1" t="s">
        <v>21</v>
      </c>
      <c r="B811" s="1" t="s">
        <v>116</v>
      </c>
      <c r="C811" s="1">
        <v>54</v>
      </c>
      <c r="D811" s="1" t="s">
        <v>77</v>
      </c>
      <c r="E811" s="1">
        <v>0.2</v>
      </c>
      <c r="F811" s="1">
        <v>0</v>
      </c>
      <c r="G811" s="1">
        <v>1.9</v>
      </c>
      <c r="H811" s="1">
        <v>1</v>
      </c>
      <c r="I811" s="1" t="s">
        <v>63</v>
      </c>
      <c r="J811" s="1" t="s">
        <v>63</v>
      </c>
      <c r="K811" s="1">
        <v>3</v>
      </c>
      <c r="L811" s="1">
        <v>26.1</v>
      </c>
      <c r="M811" s="1">
        <v>4</v>
      </c>
      <c r="N811" s="1" t="s">
        <v>63</v>
      </c>
      <c r="O811" s="1">
        <v>0</v>
      </c>
      <c r="P811" s="1">
        <v>0</v>
      </c>
      <c r="Q811" s="1">
        <v>1</v>
      </c>
      <c r="R811" s="1">
        <v>32.159999999999997</v>
      </c>
      <c r="S811" s="1">
        <v>32.159999999999997</v>
      </c>
      <c r="T811" s="1">
        <v>5</v>
      </c>
      <c r="U811" s="3" t="str">
        <f t="shared" si="12"/>
        <v>2017Plan</v>
      </c>
      <c r="V811" s="2">
        <f>DATE(A811,INDEX(Map!$H$1:$H$12,MATCH(B811,Map!$G$1:$G$12,0),0),1)</f>
        <v>42644</v>
      </c>
      <c r="W811" t="str">
        <f>IF(AND(V811&gt;=Map!$K$2,V811&lt;=Map!$L$2),"Base",IF(AND(V811&gt;=Map!$K$3,V811&lt;=Map!$L$3),"Fcst","N/A"))</f>
        <v>Base</v>
      </c>
      <c r="X811" t="str">
        <f>INDEX(Map!$B$2:$B$86,MATCH(D811,Map!$A$2:$A$86,0),0)</f>
        <v>N/A</v>
      </c>
      <c r="Y811" s="7" t="str">
        <f>IF(INDEX(Map!$C$2:$C$86,MATCH(D811,Map!$A$2:$A$86,0),0)="","N/A",E811*INDEX(Map!$C$2:$C$86,MATCH(D811,Map!$A$2:$A$86,0),0))</f>
        <v>N/A</v>
      </c>
      <c r="Z811" s="7" t="str">
        <f>IF(INDEX(Map!$D$2:$D$86,MATCH(D811,Map!$A$2:$A$86,0),0)="","N/A",E811*INDEX(Map!$D$2:$D$86,MATCH(D811,Map!$A$2:$A$86,0),0))</f>
        <v>N/A</v>
      </c>
      <c r="AA811" t="str">
        <f>INDEX(Map!$E$2:$E$86,MATCH(D811,Map!$A$2:$A$86,0),0)</f>
        <v>Purchases</v>
      </c>
    </row>
    <row r="812" spans="1:27" x14ac:dyDescent="0.25">
      <c r="A812" s="1" t="s">
        <v>21</v>
      </c>
      <c r="B812" s="1" t="s">
        <v>116</v>
      </c>
      <c r="C812" s="1">
        <v>55</v>
      </c>
      <c r="D812" s="1" t="s">
        <v>78</v>
      </c>
      <c r="E812" s="1">
        <v>0</v>
      </c>
      <c r="F812" s="1">
        <v>0</v>
      </c>
      <c r="G812" s="1">
        <v>0</v>
      </c>
      <c r="H812" s="1">
        <v>0</v>
      </c>
      <c r="I812" s="1" t="s">
        <v>63</v>
      </c>
      <c r="J812" s="1" t="s">
        <v>63</v>
      </c>
      <c r="K812" s="1">
        <v>0</v>
      </c>
      <c r="L812" s="1">
        <v>0</v>
      </c>
      <c r="M812" s="1">
        <v>0</v>
      </c>
      <c r="N812" s="1" t="s">
        <v>63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3" t="str">
        <f t="shared" si="12"/>
        <v>2017Plan</v>
      </c>
      <c r="V812" s="2">
        <f>DATE(A812,INDEX(Map!$H$1:$H$12,MATCH(B812,Map!$G$1:$G$12,0),0),1)</f>
        <v>42644</v>
      </c>
      <c r="W812" t="str">
        <f>IF(AND(V812&gt;=Map!$K$2,V812&lt;=Map!$L$2),"Base",IF(AND(V812&gt;=Map!$K$3,V812&lt;=Map!$L$3),"Fcst","N/A"))</f>
        <v>Base</v>
      </c>
      <c r="X812" t="str">
        <f>INDEX(Map!$B$2:$B$86,MATCH(D812,Map!$A$2:$A$86,0),0)</f>
        <v>N/A</v>
      </c>
      <c r="Y812" s="7" t="str">
        <f>IF(INDEX(Map!$C$2:$C$86,MATCH(D812,Map!$A$2:$A$86,0),0)="","N/A",E812*INDEX(Map!$C$2:$C$86,MATCH(D812,Map!$A$2:$A$86,0),0))</f>
        <v>N/A</v>
      </c>
      <c r="Z812" s="7" t="str">
        <f>IF(INDEX(Map!$D$2:$D$86,MATCH(D812,Map!$A$2:$A$86,0),0)="","N/A",E812*INDEX(Map!$D$2:$D$86,MATCH(D812,Map!$A$2:$A$86,0),0))</f>
        <v>N/A</v>
      </c>
      <c r="AA812" t="str">
        <f>INDEX(Map!$E$2:$E$86,MATCH(D812,Map!$A$2:$A$86,0),0)</f>
        <v>Purchases</v>
      </c>
    </row>
    <row r="813" spans="1:27" x14ac:dyDescent="0.25">
      <c r="A813" s="1" t="s">
        <v>21</v>
      </c>
      <c r="B813" s="1" t="s">
        <v>116</v>
      </c>
      <c r="C813" s="1">
        <v>56</v>
      </c>
      <c r="D813" s="1" t="s">
        <v>79</v>
      </c>
      <c r="E813" s="1">
        <v>0.4</v>
      </c>
      <c r="F813" s="1">
        <v>0</v>
      </c>
      <c r="G813" s="1">
        <v>3.2</v>
      </c>
      <c r="H813" s="1">
        <v>4</v>
      </c>
      <c r="I813" s="1" t="s">
        <v>63</v>
      </c>
      <c r="J813" s="1" t="s">
        <v>63</v>
      </c>
      <c r="K813" s="1">
        <v>8</v>
      </c>
      <c r="L813" s="1">
        <v>22.9</v>
      </c>
      <c r="M813" s="1">
        <v>9</v>
      </c>
      <c r="N813" s="1" t="s">
        <v>63</v>
      </c>
      <c r="O813" s="1">
        <v>0</v>
      </c>
      <c r="P813" s="1">
        <v>0</v>
      </c>
      <c r="Q813" s="1">
        <v>2</v>
      </c>
      <c r="R813" s="1">
        <v>28.96</v>
      </c>
      <c r="S813" s="1">
        <v>28.96</v>
      </c>
      <c r="T813" s="1">
        <v>12</v>
      </c>
      <c r="U813" s="3" t="str">
        <f t="shared" si="12"/>
        <v>2017Plan</v>
      </c>
      <c r="V813" s="2">
        <f>DATE(A813,INDEX(Map!$H$1:$H$12,MATCH(B813,Map!$G$1:$G$12,0),0),1)</f>
        <v>42644</v>
      </c>
      <c r="W813" t="str">
        <f>IF(AND(V813&gt;=Map!$K$2,V813&lt;=Map!$L$2),"Base",IF(AND(V813&gt;=Map!$K$3,V813&lt;=Map!$L$3),"Fcst","N/A"))</f>
        <v>Base</v>
      </c>
      <c r="X813" t="str">
        <f>INDEX(Map!$B$2:$B$86,MATCH(D813,Map!$A$2:$A$86,0),0)</f>
        <v>N/A</v>
      </c>
      <c r="Y813" s="7" t="str">
        <f>IF(INDEX(Map!$C$2:$C$86,MATCH(D813,Map!$A$2:$A$86,0),0)="","N/A",E813*INDEX(Map!$C$2:$C$86,MATCH(D813,Map!$A$2:$A$86,0),0))</f>
        <v>N/A</v>
      </c>
      <c r="Z813" s="7" t="str">
        <f>IF(INDEX(Map!$D$2:$D$86,MATCH(D813,Map!$A$2:$A$86,0),0)="","N/A",E813*INDEX(Map!$D$2:$D$86,MATCH(D813,Map!$A$2:$A$86,0),0))</f>
        <v>N/A</v>
      </c>
      <c r="AA813" t="str">
        <f>INDEX(Map!$E$2:$E$86,MATCH(D813,Map!$A$2:$A$86,0),0)</f>
        <v>Purchases</v>
      </c>
    </row>
    <row r="814" spans="1:27" x14ac:dyDescent="0.25">
      <c r="A814" s="1" t="s">
        <v>21</v>
      </c>
      <c r="B814" s="1" t="s">
        <v>116</v>
      </c>
      <c r="C814" s="1">
        <v>57</v>
      </c>
      <c r="D814" s="1" t="s">
        <v>80</v>
      </c>
      <c r="E814" s="1">
        <v>0.4</v>
      </c>
      <c r="F814" s="1">
        <v>0</v>
      </c>
      <c r="G814" s="1">
        <v>2.8</v>
      </c>
      <c r="H814" s="1">
        <v>4</v>
      </c>
      <c r="I814" s="1" t="s">
        <v>63</v>
      </c>
      <c r="J814" s="1" t="s">
        <v>63</v>
      </c>
      <c r="K814" s="1">
        <v>7</v>
      </c>
      <c r="L814" s="1">
        <v>22.7</v>
      </c>
      <c r="M814" s="1">
        <v>8</v>
      </c>
      <c r="N814" s="1" t="s">
        <v>63</v>
      </c>
      <c r="O814" s="1">
        <v>0</v>
      </c>
      <c r="P814" s="1">
        <v>0</v>
      </c>
      <c r="Q814" s="1">
        <v>2</v>
      </c>
      <c r="R814" s="1">
        <v>28.74</v>
      </c>
      <c r="S814" s="1">
        <v>28.74</v>
      </c>
      <c r="T814" s="1">
        <v>10</v>
      </c>
      <c r="U814" s="3" t="str">
        <f t="shared" si="12"/>
        <v>2017Plan</v>
      </c>
      <c r="V814" s="2">
        <f>DATE(A814,INDEX(Map!$H$1:$H$12,MATCH(B814,Map!$G$1:$G$12,0),0),1)</f>
        <v>42644</v>
      </c>
      <c r="W814" t="str">
        <f>IF(AND(V814&gt;=Map!$K$2,V814&lt;=Map!$L$2),"Base",IF(AND(V814&gt;=Map!$K$3,V814&lt;=Map!$L$3),"Fcst","N/A"))</f>
        <v>Base</v>
      </c>
      <c r="X814" t="str">
        <f>INDEX(Map!$B$2:$B$86,MATCH(D814,Map!$A$2:$A$86,0),0)</f>
        <v>N/A</v>
      </c>
      <c r="Y814" s="7" t="str">
        <f>IF(INDEX(Map!$C$2:$C$86,MATCH(D814,Map!$A$2:$A$86,0),0)="","N/A",E814*INDEX(Map!$C$2:$C$86,MATCH(D814,Map!$A$2:$A$86,0),0))</f>
        <v>N/A</v>
      </c>
      <c r="Z814" s="7" t="str">
        <f>IF(INDEX(Map!$D$2:$D$86,MATCH(D814,Map!$A$2:$A$86,0),0)="","N/A",E814*INDEX(Map!$D$2:$D$86,MATCH(D814,Map!$A$2:$A$86,0),0))</f>
        <v>N/A</v>
      </c>
      <c r="AA814" t="str">
        <f>INDEX(Map!$E$2:$E$86,MATCH(D814,Map!$A$2:$A$86,0),0)</f>
        <v>Purchases</v>
      </c>
    </row>
    <row r="815" spans="1:27" x14ac:dyDescent="0.25">
      <c r="A815" s="1" t="s">
        <v>21</v>
      </c>
      <c r="B815" s="1" t="s">
        <v>116</v>
      </c>
      <c r="C815" s="1">
        <v>58</v>
      </c>
      <c r="D815" s="1" t="s">
        <v>81</v>
      </c>
      <c r="E815" s="1">
        <v>0.2</v>
      </c>
      <c r="F815" s="1">
        <v>0</v>
      </c>
      <c r="G815" s="1">
        <v>1.6</v>
      </c>
      <c r="H815" s="1">
        <v>3</v>
      </c>
      <c r="I815" s="1" t="s">
        <v>63</v>
      </c>
      <c r="J815" s="1" t="s">
        <v>63</v>
      </c>
      <c r="K815" s="1">
        <v>4</v>
      </c>
      <c r="L815" s="1">
        <v>22.3</v>
      </c>
      <c r="M815" s="1">
        <v>4</v>
      </c>
      <c r="N815" s="1" t="s">
        <v>63</v>
      </c>
      <c r="O815" s="1">
        <v>0</v>
      </c>
      <c r="P815" s="1">
        <v>0</v>
      </c>
      <c r="Q815" s="1">
        <v>1</v>
      </c>
      <c r="R815" s="1">
        <v>28.34</v>
      </c>
      <c r="S815" s="1">
        <v>28.34</v>
      </c>
      <c r="T815" s="1">
        <v>6</v>
      </c>
      <c r="U815" s="3" t="str">
        <f t="shared" si="12"/>
        <v>2017Plan</v>
      </c>
      <c r="V815" s="2">
        <f>DATE(A815,INDEX(Map!$H$1:$H$12,MATCH(B815,Map!$G$1:$G$12,0),0),1)</f>
        <v>42644</v>
      </c>
      <c r="W815" t="str">
        <f>IF(AND(V815&gt;=Map!$K$2,V815&lt;=Map!$L$2),"Base",IF(AND(V815&gt;=Map!$K$3,V815&lt;=Map!$L$3),"Fcst","N/A"))</f>
        <v>Base</v>
      </c>
      <c r="X815" t="str">
        <f>INDEX(Map!$B$2:$B$86,MATCH(D815,Map!$A$2:$A$86,0),0)</f>
        <v>N/A</v>
      </c>
      <c r="Y815" s="7" t="str">
        <f>IF(INDEX(Map!$C$2:$C$86,MATCH(D815,Map!$A$2:$A$86,0),0)="","N/A",E815*INDEX(Map!$C$2:$C$86,MATCH(D815,Map!$A$2:$A$86,0),0))</f>
        <v>N/A</v>
      </c>
      <c r="Z815" s="7" t="str">
        <f>IF(INDEX(Map!$D$2:$D$86,MATCH(D815,Map!$A$2:$A$86,0),0)="","N/A",E815*INDEX(Map!$D$2:$D$86,MATCH(D815,Map!$A$2:$A$86,0),0))</f>
        <v>N/A</v>
      </c>
      <c r="AA815" t="str">
        <f>INDEX(Map!$E$2:$E$86,MATCH(D815,Map!$A$2:$A$86,0),0)</f>
        <v>Purchases</v>
      </c>
    </row>
    <row r="816" spans="1:27" x14ac:dyDescent="0.25">
      <c r="A816" s="1" t="s">
        <v>21</v>
      </c>
      <c r="B816" s="1" t="s">
        <v>116</v>
      </c>
      <c r="C816" s="1">
        <v>59</v>
      </c>
      <c r="D816" s="1" t="s">
        <v>82</v>
      </c>
      <c r="E816" s="1">
        <v>0.1</v>
      </c>
      <c r="F816" s="1">
        <v>0</v>
      </c>
      <c r="G816" s="1">
        <v>0.8</v>
      </c>
      <c r="H816" s="1">
        <v>1</v>
      </c>
      <c r="I816" s="1" t="s">
        <v>63</v>
      </c>
      <c r="J816" s="1" t="s">
        <v>63</v>
      </c>
      <c r="K816" s="1">
        <v>2</v>
      </c>
      <c r="L816" s="1">
        <v>19.5</v>
      </c>
      <c r="M816" s="1">
        <v>2</v>
      </c>
      <c r="N816" s="1" t="s">
        <v>63</v>
      </c>
      <c r="O816" s="1">
        <v>0</v>
      </c>
      <c r="P816" s="1">
        <v>0</v>
      </c>
      <c r="Q816" s="1">
        <v>1</v>
      </c>
      <c r="R816" s="1">
        <v>25.48</v>
      </c>
      <c r="S816" s="1">
        <v>25.48</v>
      </c>
      <c r="T816" s="1">
        <v>3</v>
      </c>
      <c r="U816" s="3" t="str">
        <f t="shared" si="12"/>
        <v>2017Plan</v>
      </c>
      <c r="V816" s="2">
        <f>DATE(A816,INDEX(Map!$H$1:$H$12,MATCH(B816,Map!$G$1:$G$12,0),0),1)</f>
        <v>42644</v>
      </c>
      <c r="W816" t="str">
        <f>IF(AND(V816&gt;=Map!$K$2,V816&lt;=Map!$L$2),"Base",IF(AND(V816&gt;=Map!$K$3,V816&lt;=Map!$L$3),"Fcst","N/A"))</f>
        <v>Base</v>
      </c>
      <c r="X816" t="str">
        <f>INDEX(Map!$B$2:$B$86,MATCH(D816,Map!$A$2:$A$86,0),0)</f>
        <v>N/A</v>
      </c>
      <c r="Y816" s="7" t="str">
        <f>IF(INDEX(Map!$C$2:$C$86,MATCH(D816,Map!$A$2:$A$86,0),0)="","N/A",E816*INDEX(Map!$C$2:$C$86,MATCH(D816,Map!$A$2:$A$86,0),0))</f>
        <v>N/A</v>
      </c>
      <c r="Z816" s="7" t="str">
        <f>IF(INDEX(Map!$D$2:$D$86,MATCH(D816,Map!$A$2:$A$86,0),0)="","N/A",E816*INDEX(Map!$D$2:$D$86,MATCH(D816,Map!$A$2:$A$86,0),0))</f>
        <v>N/A</v>
      </c>
      <c r="AA816" t="str">
        <f>INDEX(Map!$E$2:$E$86,MATCH(D816,Map!$A$2:$A$86,0),0)</f>
        <v>Purchases</v>
      </c>
    </row>
    <row r="817" spans="1:27" x14ac:dyDescent="0.25">
      <c r="A817" s="1" t="s">
        <v>21</v>
      </c>
      <c r="B817" s="1" t="s">
        <v>116</v>
      </c>
      <c r="C817" s="1">
        <v>60</v>
      </c>
      <c r="D817" s="1" t="s">
        <v>83</v>
      </c>
      <c r="E817" s="1">
        <v>-7</v>
      </c>
      <c r="F817" s="1">
        <v>0</v>
      </c>
      <c r="G817" s="1">
        <v>5.2</v>
      </c>
      <c r="H817" s="1">
        <v>38</v>
      </c>
      <c r="I817" s="1" t="s">
        <v>63</v>
      </c>
      <c r="J817" s="1" t="s">
        <v>63</v>
      </c>
      <c r="K817" s="1">
        <v>187</v>
      </c>
      <c r="L817" s="1">
        <v>38.799999999999997</v>
      </c>
      <c r="M817" s="1">
        <v>-271</v>
      </c>
      <c r="N817" s="1" t="s">
        <v>63</v>
      </c>
      <c r="O817" s="1">
        <v>0</v>
      </c>
      <c r="P817" s="1">
        <v>0</v>
      </c>
      <c r="Q817" s="1">
        <v>66</v>
      </c>
      <c r="R817" s="1">
        <v>29.38</v>
      </c>
      <c r="S817" s="1">
        <v>29.38</v>
      </c>
      <c r="T817" s="1">
        <v>-205</v>
      </c>
      <c r="U817" s="3" t="str">
        <f t="shared" si="12"/>
        <v>2017Plan</v>
      </c>
      <c r="V817" s="2">
        <f>DATE(A817,INDEX(Map!$H$1:$H$12,MATCH(B817,Map!$G$1:$G$12,0),0),1)</f>
        <v>42644</v>
      </c>
      <c r="W817" t="str">
        <f>IF(AND(V817&gt;=Map!$K$2,V817&lt;=Map!$L$2),"Base",IF(AND(V817&gt;=Map!$K$3,V817&lt;=Map!$L$3),"Fcst","N/A"))</f>
        <v>Base</v>
      </c>
      <c r="X817" t="str">
        <f>INDEX(Map!$B$2:$B$86,MATCH(D817,Map!$A$2:$A$86,0),0)</f>
        <v>N/A</v>
      </c>
      <c r="Y817" s="7" t="str">
        <f>IF(INDEX(Map!$C$2:$C$86,MATCH(D817,Map!$A$2:$A$86,0),0)="","N/A",E817*INDEX(Map!$C$2:$C$86,MATCH(D817,Map!$A$2:$A$86,0),0))</f>
        <v>N/A</v>
      </c>
      <c r="Z817" s="7" t="str">
        <f>IF(INDEX(Map!$D$2:$D$86,MATCH(D817,Map!$A$2:$A$86,0),0)="","N/A",E817*INDEX(Map!$D$2:$D$86,MATCH(D817,Map!$A$2:$A$86,0),0))</f>
        <v>N/A</v>
      </c>
      <c r="AA817" t="str">
        <f>INDEX(Map!$E$2:$E$86,MATCH(D817,Map!$A$2:$A$86,0),0)</f>
        <v>Sales</v>
      </c>
    </row>
    <row r="818" spans="1:27" x14ac:dyDescent="0.25">
      <c r="A818" s="1" t="s">
        <v>21</v>
      </c>
      <c r="B818" s="1" t="s">
        <v>116</v>
      </c>
      <c r="C818" s="1">
        <v>61</v>
      </c>
      <c r="D818" s="1" t="s">
        <v>84</v>
      </c>
      <c r="E818" s="1">
        <v>0</v>
      </c>
      <c r="F818" s="1">
        <v>0</v>
      </c>
      <c r="G818" s="1">
        <v>0</v>
      </c>
      <c r="H818" s="1">
        <v>28</v>
      </c>
      <c r="I818" s="1" t="s">
        <v>63</v>
      </c>
      <c r="J818" s="1" t="s">
        <v>63</v>
      </c>
      <c r="K818" s="1">
        <v>222</v>
      </c>
      <c r="L818" s="1">
        <v>0</v>
      </c>
      <c r="M818" s="1">
        <v>0</v>
      </c>
      <c r="N818" s="1" t="s">
        <v>63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3" t="str">
        <f t="shared" si="12"/>
        <v>2017Plan</v>
      </c>
      <c r="V818" s="2">
        <f>DATE(A818,INDEX(Map!$H$1:$H$12,MATCH(B818,Map!$G$1:$G$12,0),0),1)</f>
        <v>42644</v>
      </c>
      <c r="W818" t="str">
        <f>IF(AND(V818&gt;=Map!$K$2,V818&lt;=Map!$L$2),"Base",IF(AND(V818&gt;=Map!$K$3,V818&lt;=Map!$L$3),"Fcst","N/A"))</f>
        <v>Base</v>
      </c>
      <c r="X818" t="str">
        <f>INDEX(Map!$B$2:$B$86,MATCH(D818,Map!$A$2:$A$86,0),0)</f>
        <v>N/A</v>
      </c>
      <c r="Y818" s="7" t="str">
        <f>IF(INDEX(Map!$C$2:$C$86,MATCH(D818,Map!$A$2:$A$86,0),0)="","N/A",E818*INDEX(Map!$C$2:$C$86,MATCH(D818,Map!$A$2:$A$86,0),0))</f>
        <v>N/A</v>
      </c>
      <c r="Z818" s="7" t="str">
        <f>IF(INDEX(Map!$D$2:$D$86,MATCH(D818,Map!$A$2:$A$86,0),0)="","N/A",E818*INDEX(Map!$D$2:$D$86,MATCH(D818,Map!$A$2:$A$86,0),0))</f>
        <v>N/A</v>
      </c>
      <c r="AA818" t="str">
        <f>INDEX(Map!$E$2:$E$86,MATCH(D818,Map!$A$2:$A$86,0),0)</f>
        <v>Sales</v>
      </c>
    </row>
    <row r="819" spans="1:27" x14ac:dyDescent="0.25">
      <c r="A819" s="1" t="s">
        <v>21</v>
      </c>
      <c r="B819" s="1" t="s">
        <v>116</v>
      </c>
      <c r="C819" s="1">
        <v>62</v>
      </c>
      <c r="D819" s="1" t="s">
        <v>85</v>
      </c>
      <c r="E819" s="1">
        <v>-0.6</v>
      </c>
      <c r="F819" s="1">
        <v>0</v>
      </c>
      <c r="G819" s="1">
        <v>2.1</v>
      </c>
      <c r="H819" s="1">
        <v>5</v>
      </c>
      <c r="I819" s="1" t="s">
        <v>63</v>
      </c>
      <c r="J819" s="1" t="s">
        <v>63</v>
      </c>
      <c r="K819" s="1">
        <v>50</v>
      </c>
      <c r="L819" s="1">
        <v>36.200000000000003</v>
      </c>
      <c r="M819" s="1">
        <v>-21</v>
      </c>
      <c r="N819" s="1" t="s">
        <v>63</v>
      </c>
      <c r="O819" s="1">
        <v>0</v>
      </c>
      <c r="P819" s="1">
        <v>0</v>
      </c>
      <c r="Q819" s="1">
        <v>5</v>
      </c>
      <c r="R819" s="1">
        <v>28.18</v>
      </c>
      <c r="S819" s="1">
        <v>28.18</v>
      </c>
      <c r="T819" s="1">
        <v>-16</v>
      </c>
      <c r="U819" s="3" t="str">
        <f t="shared" si="12"/>
        <v>2017Plan</v>
      </c>
      <c r="V819" s="2">
        <f>DATE(A819,INDEX(Map!$H$1:$H$12,MATCH(B819,Map!$G$1:$G$12,0),0),1)</f>
        <v>42644</v>
      </c>
      <c r="W819" t="str">
        <f>IF(AND(V819&gt;=Map!$K$2,V819&lt;=Map!$L$2),"Base",IF(AND(V819&gt;=Map!$K$3,V819&lt;=Map!$L$3),"Fcst","N/A"))</f>
        <v>Base</v>
      </c>
      <c r="X819" t="str">
        <f>INDEX(Map!$B$2:$B$86,MATCH(D819,Map!$A$2:$A$86,0),0)</f>
        <v>N/A</v>
      </c>
      <c r="Y819" s="7" t="str">
        <f>IF(INDEX(Map!$C$2:$C$86,MATCH(D819,Map!$A$2:$A$86,0),0)="","N/A",E819*INDEX(Map!$C$2:$C$86,MATCH(D819,Map!$A$2:$A$86,0),0))</f>
        <v>N/A</v>
      </c>
      <c r="Z819" s="7" t="str">
        <f>IF(INDEX(Map!$D$2:$D$86,MATCH(D819,Map!$A$2:$A$86,0),0)="","N/A",E819*INDEX(Map!$D$2:$D$86,MATCH(D819,Map!$A$2:$A$86,0),0))</f>
        <v>N/A</v>
      </c>
      <c r="AA819" t="str">
        <f>INDEX(Map!$E$2:$E$86,MATCH(D819,Map!$A$2:$A$86,0),0)</f>
        <v>Sales</v>
      </c>
    </row>
    <row r="820" spans="1:27" x14ac:dyDescent="0.25">
      <c r="A820" s="1" t="s">
        <v>21</v>
      </c>
      <c r="B820" s="1" t="s">
        <v>116</v>
      </c>
      <c r="C820" s="1">
        <v>63</v>
      </c>
      <c r="D820" s="1" t="s">
        <v>86</v>
      </c>
      <c r="E820" s="1">
        <v>-0.3</v>
      </c>
      <c r="F820" s="1">
        <v>0</v>
      </c>
      <c r="G820" s="1">
        <v>1</v>
      </c>
      <c r="H820" s="1">
        <v>4</v>
      </c>
      <c r="I820" s="1" t="s">
        <v>63</v>
      </c>
      <c r="J820" s="1" t="s">
        <v>63</v>
      </c>
      <c r="K820" s="1">
        <v>62</v>
      </c>
      <c r="L820" s="1">
        <v>33.4</v>
      </c>
      <c r="M820" s="1">
        <v>-10</v>
      </c>
      <c r="N820" s="1" t="s">
        <v>63</v>
      </c>
      <c r="O820" s="1">
        <v>0</v>
      </c>
      <c r="P820" s="1">
        <v>0</v>
      </c>
      <c r="Q820" s="1">
        <v>2</v>
      </c>
      <c r="R820" s="1">
        <v>25.62</v>
      </c>
      <c r="S820" s="1">
        <v>25.62</v>
      </c>
      <c r="T820" s="1">
        <v>-8</v>
      </c>
      <c r="U820" s="3" t="str">
        <f t="shared" si="12"/>
        <v>2017Plan</v>
      </c>
      <c r="V820" s="2">
        <f>DATE(A820,INDEX(Map!$H$1:$H$12,MATCH(B820,Map!$G$1:$G$12,0),0),1)</f>
        <v>42644</v>
      </c>
      <c r="W820" t="str">
        <f>IF(AND(V820&gt;=Map!$K$2,V820&lt;=Map!$L$2),"Base",IF(AND(V820&gt;=Map!$K$3,V820&lt;=Map!$L$3),"Fcst","N/A"))</f>
        <v>Base</v>
      </c>
      <c r="X820" t="str">
        <f>INDEX(Map!$B$2:$B$86,MATCH(D820,Map!$A$2:$A$86,0),0)</f>
        <v>N/A</v>
      </c>
      <c r="Y820" s="7" t="str">
        <f>IF(INDEX(Map!$C$2:$C$86,MATCH(D820,Map!$A$2:$A$86,0),0)="","N/A",E820*INDEX(Map!$C$2:$C$86,MATCH(D820,Map!$A$2:$A$86,0),0))</f>
        <v>N/A</v>
      </c>
      <c r="Z820" s="7" t="str">
        <f>IF(INDEX(Map!$D$2:$D$86,MATCH(D820,Map!$A$2:$A$86,0),0)="","N/A",E820*INDEX(Map!$D$2:$D$86,MATCH(D820,Map!$A$2:$A$86,0),0))</f>
        <v>N/A</v>
      </c>
      <c r="AA820" t="str">
        <f>INDEX(Map!$E$2:$E$86,MATCH(D820,Map!$A$2:$A$86,0),0)</f>
        <v>Sales</v>
      </c>
    </row>
    <row r="821" spans="1:27" x14ac:dyDescent="0.25">
      <c r="A821" s="1" t="s">
        <v>21</v>
      </c>
      <c r="B821" s="1" t="s">
        <v>116</v>
      </c>
      <c r="C821" s="1">
        <v>64</v>
      </c>
      <c r="D821" s="1" t="s">
        <v>87</v>
      </c>
      <c r="E821" s="1">
        <v>0</v>
      </c>
      <c r="F821" s="1">
        <v>0</v>
      </c>
      <c r="G821" s="1">
        <v>0</v>
      </c>
      <c r="H821" s="1">
        <v>0</v>
      </c>
      <c r="I821" s="1" t="s">
        <v>63</v>
      </c>
      <c r="J821" s="1" t="s">
        <v>63</v>
      </c>
      <c r="K821" s="1">
        <v>0</v>
      </c>
      <c r="L821" s="1">
        <v>0</v>
      </c>
      <c r="M821" s="1">
        <v>0</v>
      </c>
      <c r="N821" s="1" t="s">
        <v>63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3" t="str">
        <f t="shared" si="12"/>
        <v>2017Plan</v>
      </c>
      <c r="V821" s="2">
        <f>DATE(A821,INDEX(Map!$H$1:$H$12,MATCH(B821,Map!$G$1:$G$12,0),0),1)</f>
        <v>42644</v>
      </c>
      <c r="W821" t="str">
        <f>IF(AND(V821&gt;=Map!$K$2,V821&lt;=Map!$L$2),"Base",IF(AND(V821&gt;=Map!$K$3,V821&lt;=Map!$L$3),"Fcst","N/A"))</f>
        <v>Base</v>
      </c>
      <c r="X821" t="str">
        <f>INDEX(Map!$B$2:$B$86,MATCH(D821,Map!$A$2:$A$86,0),0)</f>
        <v>N/A</v>
      </c>
      <c r="Y821" s="7" t="str">
        <f>IF(INDEX(Map!$C$2:$C$86,MATCH(D821,Map!$A$2:$A$86,0),0)="","N/A",E821*INDEX(Map!$C$2:$C$86,MATCH(D821,Map!$A$2:$A$86,0),0))</f>
        <v>N/A</v>
      </c>
      <c r="Z821" s="7" t="str">
        <f>IF(INDEX(Map!$D$2:$D$86,MATCH(D821,Map!$A$2:$A$86,0),0)="","N/A",E821*INDEX(Map!$D$2:$D$86,MATCH(D821,Map!$A$2:$A$86,0),0))</f>
        <v>N/A</v>
      </c>
      <c r="AA821" t="str">
        <f>INDEX(Map!$E$2:$E$86,MATCH(D821,Map!$A$2:$A$86,0),0)</f>
        <v>Sales</v>
      </c>
    </row>
    <row r="822" spans="1:27" x14ac:dyDescent="0.25">
      <c r="A822" s="1" t="s">
        <v>21</v>
      </c>
      <c r="B822" s="1" t="s">
        <v>116</v>
      </c>
      <c r="C822" s="1">
        <v>65</v>
      </c>
      <c r="D822" s="1" t="s">
        <v>88</v>
      </c>
      <c r="E822" s="1">
        <v>0</v>
      </c>
      <c r="F822" s="1">
        <v>0</v>
      </c>
      <c r="G822" s="1">
        <v>0</v>
      </c>
      <c r="H822" s="1">
        <v>0</v>
      </c>
      <c r="I822" s="1" t="s">
        <v>63</v>
      </c>
      <c r="J822" s="1" t="s">
        <v>63</v>
      </c>
      <c r="K822" s="1">
        <v>0</v>
      </c>
      <c r="L822" s="1">
        <v>0</v>
      </c>
      <c r="M822" s="1">
        <v>0</v>
      </c>
      <c r="N822" s="1" t="s">
        <v>63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3" t="str">
        <f t="shared" si="12"/>
        <v>2017Plan</v>
      </c>
      <c r="V822" s="2">
        <f>DATE(A822,INDEX(Map!$H$1:$H$12,MATCH(B822,Map!$G$1:$G$12,0),0),1)</f>
        <v>42644</v>
      </c>
      <c r="W822" t="str">
        <f>IF(AND(V822&gt;=Map!$K$2,V822&lt;=Map!$L$2),"Base",IF(AND(V822&gt;=Map!$K$3,V822&lt;=Map!$L$3),"Fcst","N/A"))</f>
        <v>Base</v>
      </c>
      <c r="X822" t="str">
        <f>INDEX(Map!$B$2:$B$86,MATCH(D822,Map!$A$2:$A$86,0),0)</f>
        <v>N/A</v>
      </c>
      <c r="Y822" s="7" t="str">
        <f>IF(INDEX(Map!$C$2:$C$86,MATCH(D822,Map!$A$2:$A$86,0),0)="","N/A",E822*INDEX(Map!$C$2:$C$86,MATCH(D822,Map!$A$2:$A$86,0),0))</f>
        <v>N/A</v>
      </c>
      <c r="Z822" s="7" t="str">
        <f>IF(INDEX(Map!$D$2:$D$86,MATCH(D822,Map!$A$2:$A$86,0),0)="","N/A",E822*INDEX(Map!$D$2:$D$86,MATCH(D822,Map!$A$2:$A$86,0),0))</f>
        <v>N/A</v>
      </c>
      <c r="AA822" t="str">
        <f>INDEX(Map!$E$2:$E$86,MATCH(D822,Map!$A$2:$A$86,0),0)</f>
        <v>Sales</v>
      </c>
    </row>
    <row r="823" spans="1:27" x14ac:dyDescent="0.25">
      <c r="A823" s="1" t="s">
        <v>21</v>
      </c>
      <c r="B823" s="1" t="s">
        <v>116</v>
      </c>
      <c r="C823" s="1">
        <v>66</v>
      </c>
      <c r="D823" s="1" t="s">
        <v>89</v>
      </c>
      <c r="E823" s="1">
        <v>0</v>
      </c>
      <c r="F823" s="1">
        <v>0</v>
      </c>
      <c r="G823" s="1">
        <v>0</v>
      </c>
      <c r="H823" s="1">
        <v>0</v>
      </c>
      <c r="I823" s="1" t="s">
        <v>63</v>
      </c>
      <c r="J823" s="1" t="s">
        <v>63</v>
      </c>
      <c r="K823" s="1">
        <v>0</v>
      </c>
      <c r="L823" s="1">
        <v>0</v>
      </c>
      <c r="M823" s="1">
        <v>0</v>
      </c>
      <c r="N823" s="1" t="s">
        <v>63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3" t="str">
        <f t="shared" si="12"/>
        <v>2017Plan</v>
      </c>
      <c r="V823" s="2">
        <f>DATE(A823,INDEX(Map!$H$1:$H$12,MATCH(B823,Map!$G$1:$G$12,0),0),1)</f>
        <v>42644</v>
      </c>
      <c r="W823" t="str">
        <f>IF(AND(V823&gt;=Map!$K$2,V823&lt;=Map!$L$2),"Base",IF(AND(V823&gt;=Map!$K$3,V823&lt;=Map!$L$3),"Fcst","N/A"))</f>
        <v>Base</v>
      </c>
      <c r="X823" t="str">
        <f>INDEX(Map!$B$2:$B$86,MATCH(D823,Map!$A$2:$A$86,0),0)</f>
        <v>N/A</v>
      </c>
      <c r="Y823" s="7" t="str">
        <f>IF(INDEX(Map!$C$2:$C$86,MATCH(D823,Map!$A$2:$A$86,0),0)="","N/A",E823*INDEX(Map!$C$2:$C$86,MATCH(D823,Map!$A$2:$A$86,0),0))</f>
        <v>N/A</v>
      </c>
      <c r="Z823" s="7" t="str">
        <f>IF(INDEX(Map!$D$2:$D$86,MATCH(D823,Map!$A$2:$A$86,0),0)="","N/A",E823*INDEX(Map!$D$2:$D$86,MATCH(D823,Map!$A$2:$A$86,0),0))</f>
        <v>N/A</v>
      </c>
      <c r="AA823" t="str">
        <f>INDEX(Map!$E$2:$E$86,MATCH(D823,Map!$A$2:$A$86,0),0)</f>
        <v>Sales</v>
      </c>
    </row>
    <row r="824" spans="1:27" x14ac:dyDescent="0.25">
      <c r="A824" s="1" t="s">
        <v>21</v>
      </c>
      <c r="B824" s="1" t="s">
        <v>116</v>
      </c>
      <c r="C824" s="1">
        <v>67</v>
      </c>
      <c r="D824" s="1" t="s">
        <v>90</v>
      </c>
      <c r="E824" s="1">
        <v>0</v>
      </c>
      <c r="F824" s="1">
        <v>0</v>
      </c>
      <c r="G824" s="1">
        <v>0</v>
      </c>
      <c r="H824" s="1">
        <v>0</v>
      </c>
      <c r="I824" s="1" t="s">
        <v>63</v>
      </c>
      <c r="J824" s="1" t="s">
        <v>63</v>
      </c>
      <c r="K824" s="1">
        <v>0</v>
      </c>
      <c r="L824" s="1">
        <v>0</v>
      </c>
      <c r="M824" s="1">
        <v>0</v>
      </c>
      <c r="N824" s="1" t="s">
        <v>63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3" t="str">
        <f t="shared" si="12"/>
        <v>2017Plan</v>
      </c>
      <c r="V824" s="2">
        <f>DATE(A824,INDEX(Map!$H$1:$H$12,MATCH(B824,Map!$G$1:$G$12,0),0),1)</f>
        <v>42644</v>
      </c>
      <c r="W824" t="str">
        <f>IF(AND(V824&gt;=Map!$K$2,V824&lt;=Map!$L$2),"Base",IF(AND(V824&gt;=Map!$K$3,V824&lt;=Map!$L$3),"Fcst","N/A"))</f>
        <v>Base</v>
      </c>
      <c r="X824" t="str">
        <f>INDEX(Map!$B$2:$B$86,MATCH(D824,Map!$A$2:$A$86,0),0)</f>
        <v>N/A</v>
      </c>
      <c r="Y824" s="7" t="str">
        <f>IF(INDEX(Map!$C$2:$C$86,MATCH(D824,Map!$A$2:$A$86,0),0)="","N/A",E824*INDEX(Map!$C$2:$C$86,MATCH(D824,Map!$A$2:$A$86,0),0))</f>
        <v>N/A</v>
      </c>
      <c r="Z824" s="7" t="str">
        <f>IF(INDEX(Map!$D$2:$D$86,MATCH(D824,Map!$A$2:$A$86,0),0)="","N/A",E824*INDEX(Map!$D$2:$D$86,MATCH(D824,Map!$A$2:$A$86,0),0))</f>
        <v>N/A</v>
      </c>
      <c r="AA824" t="str">
        <f>INDEX(Map!$E$2:$E$86,MATCH(D824,Map!$A$2:$A$86,0),0)</f>
        <v>Sales</v>
      </c>
    </row>
    <row r="825" spans="1:27" x14ac:dyDescent="0.25">
      <c r="A825" s="1" t="s">
        <v>21</v>
      </c>
      <c r="B825" s="1" t="s">
        <v>116</v>
      </c>
      <c r="C825" s="1">
        <v>68</v>
      </c>
      <c r="D825" s="1" t="s">
        <v>91</v>
      </c>
      <c r="E825" s="1">
        <v>0</v>
      </c>
      <c r="F825" s="1">
        <v>0</v>
      </c>
      <c r="G825" s="1">
        <v>0.3</v>
      </c>
      <c r="H825" s="1">
        <v>2</v>
      </c>
      <c r="I825" s="1" t="s">
        <v>63</v>
      </c>
      <c r="J825" s="1" t="s">
        <v>63</v>
      </c>
      <c r="K825" s="1">
        <v>2</v>
      </c>
      <c r="L825" s="1">
        <v>0</v>
      </c>
      <c r="M825" s="1">
        <v>0</v>
      </c>
      <c r="N825" s="1" t="s">
        <v>63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3" t="str">
        <f t="shared" si="12"/>
        <v>2017Plan</v>
      </c>
      <c r="V825" s="2">
        <f>DATE(A825,INDEX(Map!$H$1:$H$12,MATCH(B825,Map!$G$1:$G$12,0),0),1)</f>
        <v>42644</v>
      </c>
      <c r="W825" t="str">
        <f>IF(AND(V825&gt;=Map!$K$2,V825&lt;=Map!$L$2),"Base",IF(AND(V825&gt;=Map!$K$3,V825&lt;=Map!$L$3),"Fcst","N/A"))</f>
        <v>Base</v>
      </c>
      <c r="X825" t="str">
        <f>INDEX(Map!$B$2:$B$86,MATCH(D825,Map!$A$2:$A$86,0),0)</f>
        <v>N/A</v>
      </c>
      <c r="Y825" s="7" t="str">
        <f>IF(INDEX(Map!$C$2:$C$86,MATCH(D825,Map!$A$2:$A$86,0),0)="","N/A",E825*INDEX(Map!$C$2:$C$86,MATCH(D825,Map!$A$2:$A$86,0),0))</f>
        <v>N/A</v>
      </c>
      <c r="Z825" s="7" t="str">
        <f>IF(INDEX(Map!$D$2:$D$86,MATCH(D825,Map!$A$2:$A$86,0),0)="","N/A",E825*INDEX(Map!$D$2:$D$86,MATCH(D825,Map!$A$2:$A$86,0),0))</f>
        <v>N/A</v>
      </c>
      <c r="AA825" t="str">
        <f>INDEX(Map!$E$2:$E$86,MATCH(D825,Map!$A$2:$A$86,0),0)</f>
        <v>CSR</v>
      </c>
    </row>
    <row r="826" spans="1:27" x14ac:dyDescent="0.25">
      <c r="A826" s="1" t="s">
        <v>21</v>
      </c>
      <c r="B826" s="1" t="s">
        <v>116</v>
      </c>
      <c r="C826" s="1">
        <v>69</v>
      </c>
      <c r="D826" s="1" t="s">
        <v>92</v>
      </c>
      <c r="E826" s="1">
        <v>0</v>
      </c>
      <c r="F826" s="1">
        <v>0</v>
      </c>
      <c r="G826" s="1">
        <v>0.3</v>
      </c>
      <c r="H826" s="1">
        <v>2</v>
      </c>
      <c r="I826" s="1" t="s">
        <v>63</v>
      </c>
      <c r="J826" s="1" t="s">
        <v>63</v>
      </c>
      <c r="K826" s="1">
        <v>2</v>
      </c>
      <c r="L826" s="1">
        <v>0</v>
      </c>
      <c r="M826" s="1">
        <v>0</v>
      </c>
      <c r="N826" s="1" t="s">
        <v>63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3" t="str">
        <f t="shared" si="12"/>
        <v>2017Plan</v>
      </c>
      <c r="V826" s="2">
        <f>DATE(A826,INDEX(Map!$H$1:$H$12,MATCH(B826,Map!$G$1:$G$12,0),0),1)</f>
        <v>42644</v>
      </c>
      <c r="W826" t="str">
        <f>IF(AND(V826&gt;=Map!$K$2,V826&lt;=Map!$L$2),"Base",IF(AND(V826&gt;=Map!$K$3,V826&lt;=Map!$L$3),"Fcst","N/A"))</f>
        <v>Base</v>
      </c>
      <c r="X826" t="str">
        <f>INDEX(Map!$B$2:$B$86,MATCH(D826,Map!$A$2:$A$86,0),0)</f>
        <v>N/A</v>
      </c>
      <c r="Y826" s="7" t="str">
        <f>IF(INDEX(Map!$C$2:$C$86,MATCH(D826,Map!$A$2:$A$86,0),0)="","N/A",E826*INDEX(Map!$C$2:$C$86,MATCH(D826,Map!$A$2:$A$86,0),0))</f>
        <v>N/A</v>
      </c>
      <c r="Z826" s="7" t="str">
        <f>IF(INDEX(Map!$D$2:$D$86,MATCH(D826,Map!$A$2:$A$86,0),0)="","N/A",E826*INDEX(Map!$D$2:$D$86,MATCH(D826,Map!$A$2:$A$86,0),0))</f>
        <v>N/A</v>
      </c>
      <c r="AA826" t="str">
        <f>INDEX(Map!$E$2:$E$86,MATCH(D826,Map!$A$2:$A$86,0),0)</f>
        <v>CSR</v>
      </c>
    </row>
    <row r="827" spans="1:27" x14ac:dyDescent="0.25">
      <c r="A827" s="1" t="s">
        <v>21</v>
      </c>
      <c r="B827" s="1" t="s">
        <v>116</v>
      </c>
      <c r="C827" s="1">
        <v>70</v>
      </c>
      <c r="D827" s="1" t="s">
        <v>93</v>
      </c>
      <c r="E827" s="1">
        <v>0</v>
      </c>
      <c r="F827" s="1">
        <v>0</v>
      </c>
      <c r="G827" s="1">
        <v>0</v>
      </c>
      <c r="H827" s="1">
        <v>0</v>
      </c>
      <c r="I827" s="1" t="s">
        <v>63</v>
      </c>
      <c r="J827" s="1" t="s">
        <v>63</v>
      </c>
      <c r="K827" s="1">
        <v>0</v>
      </c>
      <c r="L827" s="1">
        <v>0</v>
      </c>
      <c r="M827" s="1">
        <v>0</v>
      </c>
      <c r="N827" s="1" t="s">
        <v>63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3" t="str">
        <f t="shared" si="12"/>
        <v>2017Plan</v>
      </c>
      <c r="V827" s="2">
        <f>DATE(A827,INDEX(Map!$H$1:$H$12,MATCH(B827,Map!$G$1:$G$12,0),0),1)</f>
        <v>42644</v>
      </c>
      <c r="W827" t="str">
        <f>IF(AND(V827&gt;=Map!$K$2,V827&lt;=Map!$L$2),"Base",IF(AND(V827&gt;=Map!$K$3,V827&lt;=Map!$L$3),"Fcst","N/A"))</f>
        <v>Base</v>
      </c>
      <c r="X827" t="str">
        <f>INDEX(Map!$B$2:$B$86,MATCH(D827,Map!$A$2:$A$86,0),0)</f>
        <v>N/A</v>
      </c>
      <c r="Y827" s="7" t="str">
        <f>IF(INDEX(Map!$C$2:$C$86,MATCH(D827,Map!$A$2:$A$86,0),0)="","N/A",E827*INDEX(Map!$C$2:$C$86,MATCH(D827,Map!$A$2:$A$86,0),0))</f>
        <v>N/A</v>
      </c>
      <c r="Z827" s="7" t="str">
        <f>IF(INDEX(Map!$D$2:$D$86,MATCH(D827,Map!$A$2:$A$86,0),0)="","N/A",E827*INDEX(Map!$D$2:$D$86,MATCH(D827,Map!$A$2:$A$86,0),0))</f>
        <v>N/A</v>
      </c>
      <c r="AA827" t="str">
        <f>INDEX(Map!$E$2:$E$86,MATCH(D827,Map!$A$2:$A$86,0),0)</f>
        <v>CSR</v>
      </c>
    </row>
    <row r="828" spans="1:27" x14ac:dyDescent="0.25">
      <c r="A828" s="1" t="s">
        <v>21</v>
      </c>
      <c r="B828" s="1" t="s">
        <v>116</v>
      </c>
      <c r="C828" s="1">
        <v>71</v>
      </c>
      <c r="D828" s="1" t="s">
        <v>94</v>
      </c>
      <c r="E828" s="1">
        <v>0</v>
      </c>
      <c r="F828" s="1">
        <v>0</v>
      </c>
      <c r="G828" s="1">
        <v>0</v>
      </c>
      <c r="H828" s="1">
        <v>0</v>
      </c>
      <c r="I828" s="1" t="s">
        <v>63</v>
      </c>
      <c r="J828" s="1" t="s">
        <v>63</v>
      </c>
      <c r="K828" s="1">
        <v>0</v>
      </c>
      <c r="L828" s="1">
        <v>0</v>
      </c>
      <c r="M828" s="1">
        <v>0</v>
      </c>
      <c r="N828" s="1" t="s">
        <v>63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3" t="str">
        <f t="shared" si="12"/>
        <v>2017Plan</v>
      </c>
      <c r="V828" s="2">
        <f>DATE(A828,INDEX(Map!$H$1:$H$12,MATCH(B828,Map!$G$1:$G$12,0),0),1)</f>
        <v>42644</v>
      </c>
      <c r="W828" t="str">
        <f>IF(AND(V828&gt;=Map!$K$2,V828&lt;=Map!$L$2),"Base",IF(AND(V828&gt;=Map!$K$3,V828&lt;=Map!$L$3),"Fcst","N/A"))</f>
        <v>Base</v>
      </c>
      <c r="X828" t="str">
        <f>INDEX(Map!$B$2:$B$86,MATCH(D828,Map!$A$2:$A$86,0),0)</f>
        <v>N/A</v>
      </c>
      <c r="Y828" s="7" t="str">
        <f>IF(INDEX(Map!$C$2:$C$86,MATCH(D828,Map!$A$2:$A$86,0),0)="","N/A",E828*INDEX(Map!$C$2:$C$86,MATCH(D828,Map!$A$2:$A$86,0),0))</f>
        <v>N/A</v>
      </c>
      <c r="Z828" s="7" t="str">
        <f>IF(INDEX(Map!$D$2:$D$86,MATCH(D828,Map!$A$2:$A$86,0),0)="","N/A",E828*INDEX(Map!$D$2:$D$86,MATCH(D828,Map!$A$2:$A$86,0),0))</f>
        <v>N/A</v>
      </c>
      <c r="AA828" t="str">
        <f>INDEX(Map!$E$2:$E$86,MATCH(D828,Map!$A$2:$A$86,0),0)</f>
        <v>CSR</v>
      </c>
    </row>
    <row r="829" spans="1:27" x14ac:dyDescent="0.25">
      <c r="A829" s="1" t="s">
        <v>21</v>
      </c>
      <c r="B829" s="1" t="s">
        <v>116</v>
      </c>
      <c r="C829" s="1">
        <v>72</v>
      </c>
      <c r="D829" s="1" t="s">
        <v>95</v>
      </c>
      <c r="E829" s="1">
        <v>0</v>
      </c>
      <c r="F829" s="1">
        <v>0</v>
      </c>
      <c r="G829" s="1">
        <v>0</v>
      </c>
      <c r="H829" s="1">
        <v>0</v>
      </c>
      <c r="I829" s="1" t="s">
        <v>63</v>
      </c>
      <c r="J829" s="1" t="s">
        <v>63</v>
      </c>
      <c r="K829" s="1">
        <v>0</v>
      </c>
      <c r="L829" s="1">
        <v>0</v>
      </c>
      <c r="M829" s="1">
        <v>0</v>
      </c>
      <c r="N829" s="1" t="s">
        <v>63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3" t="str">
        <f t="shared" si="12"/>
        <v>2017Plan</v>
      </c>
      <c r="V829" s="2">
        <f>DATE(A829,INDEX(Map!$H$1:$H$12,MATCH(B829,Map!$G$1:$G$12,0),0),1)</f>
        <v>42644</v>
      </c>
      <c r="W829" t="str">
        <f>IF(AND(V829&gt;=Map!$K$2,V829&lt;=Map!$L$2),"Base",IF(AND(V829&gt;=Map!$K$3,V829&lt;=Map!$L$3),"Fcst","N/A"))</f>
        <v>Base</v>
      </c>
      <c r="X829" t="str">
        <f>INDEX(Map!$B$2:$B$86,MATCH(D829,Map!$A$2:$A$86,0),0)</f>
        <v>N/A</v>
      </c>
      <c r="Y829" s="7" t="str">
        <f>IF(INDEX(Map!$C$2:$C$86,MATCH(D829,Map!$A$2:$A$86,0),0)="","N/A",E829*INDEX(Map!$C$2:$C$86,MATCH(D829,Map!$A$2:$A$86,0),0))</f>
        <v>N/A</v>
      </c>
      <c r="Z829" s="7" t="str">
        <f>IF(INDEX(Map!$D$2:$D$86,MATCH(D829,Map!$A$2:$A$86,0),0)="","N/A",E829*INDEX(Map!$D$2:$D$86,MATCH(D829,Map!$A$2:$A$86,0),0))</f>
        <v>N/A</v>
      </c>
      <c r="AA829" t="str">
        <f>INDEX(Map!$E$2:$E$86,MATCH(D829,Map!$A$2:$A$86,0),0)</f>
        <v>CSR</v>
      </c>
    </row>
    <row r="830" spans="1:27" x14ac:dyDescent="0.25">
      <c r="A830" s="1" t="s">
        <v>21</v>
      </c>
      <c r="B830" s="1" t="s">
        <v>116</v>
      </c>
      <c r="C830" s="1">
        <v>73</v>
      </c>
      <c r="D830" s="1" t="s">
        <v>96</v>
      </c>
      <c r="E830" s="1">
        <v>0</v>
      </c>
      <c r="F830" s="1">
        <v>0</v>
      </c>
      <c r="G830" s="1">
        <v>0</v>
      </c>
      <c r="H830" s="1">
        <v>0</v>
      </c>
      <c r="I830" s="1" t="s">
        <v>63</v>
      </c>
      <c r="J830" s="1" t="s">
        <v>63</v>
      </c>
      <c r="K830" s="1">
        <v>0</v>
      </c>
      <c r="L830" s="1">
        <v>0</v>
      </c>
      <c r="M830" s="1">
        <v>0</v>
      </c>
      <c r="N830" s="1" t="s">
        <v>63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3" t="str">
        <f t="shared" si="12"/>
        <v>2017Plan</v>
      </c>
      <c r="V830" s="2">
        <f>DATE(A830,INDEX(Map!$H$1:$H$12,MATCH(B830,Map!$G$1:$G$12,0),0),1)</f>
        <v>42644</v>
      </c>
      <c r="W830" t="str">
        <f>IF(AND(V830&gt;=Map!$K$2,V830&lt;=Map!$L$2),"Base",IF(AND(V830&gt;=Map!$K$3,V830&lt;=Map!$L$3),"Fcst","N/A"))</f>
        <v>Base</v>
      </c>
      <c r="X830" t="str">
        <f>INDEX(Map!$B$2:$B$86,MATCH(D830,Map!$A$2:$A$86,0),0)</f>
        <v>N/A</v>
      </c>
      <c r="Y830" s="7" t="str">
        <f>IF(INDEX(Map!$C$2:$C$86,MATCH(D830,Map!$A$2:$A$86,0),0)="","N/A",E830*INDEX(Map!$C$2:$C$86,MATCH(D830,Map!$A$2:$A$86,0),0))</f>
        <v>N/A</v>
      </c>
      <c r="Z830" s="7" t="str">
        <f>IF(INDEX(Map!$D$2:$D$86,MATCH(D830,Map!$A$2:$A$86,0),0)="","N/A",E830*INDEX(Map!$D$2:$D$86,MATCH(D830,Map!$A$2:$A$86,0),0))</f>
        <v>N/A</v>
      </c>
      <c r="AA830" t="str">
        <f>INDEX(Map!$E$2:$E$86,MATCH(D830,Map!$A$2:$A$86,0),0)</f>
        <v>CSR</v>
      </c>
    </row>
    <row r="831" spans="1:27" x14ac:dyDescent="0.25">
      <c r="A831" s="1" t="s">
        <v>21</v>
      </c>
      <c r="B831" s="1" t="s">
        <v>116</v>
      </c>
      <c r="C831" s="1">
        <v>74</v>
      </c>
      <c r="D831" s="1" t="s">
        <v>97</v>
      </c>
      <c r="E831" s="1">
        <v>0</v>
      </c>
      <c r="F831" s="1">
        <v>0</v>
      </c>
      <c r="G831" s="1">
        <v>0</v>
      </c>
      <c r="H831" s="1">
        <v>0</v>
      </c>
      <c r="I831" s="1" t="s">
        <v>63</v>
      </c>
      <c r="J831" s="1" t="s">
        <v>63</v>
      </c>
      <c r="K831" s="1">
        <v>0</v>
      </c>
      <c r="L831" s="1">
        <v>0</v>
      </c>
      <c r="M831" s="1">
        <v>0</v>
      </c>
      <c r="N831" s="1" t="s">
        <v>63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3" t="str">
        <f t="shared" si="12"/>
        <v>2017Plan</v>
      </c>
      <c r="V831" s="2">
        <f>DATE(A831,INDEX(Map!$H$1:$H$12,MATCH(B831,Map!$G$1:$G$12,0),0),1)</f>
        <v>42644</v>
      </c>
      <c r="W831" t="str">
        <f>IF(AND(V831&gt;=Map!$K$2,V831&lt;=Map!$L$2),"Base",IF(AND(V831&gt;=Map!$K$3,V831&lt;=Map!$L$3),"Fcst","N/A"))</f>
        <v>Base</v>
      </c>
      <c r="X831" t="str">
        <f>INDEX(Map!$B$2:$B$86,MATCH(D831,Map!$A$2:$A$86,0),0)</f>
        <v>N/A</v>
      </c>
      <c r="Y831" s="7" t="str">
        <f>IF(INDEX(Map!$C$2:$C$86,MATCH(D831,Map!$A$2:$A$86,0),0)="","N/A",E831*INDEX(Map!$C$2:$C$86,MATCH(D831,Map!$A$2:$A$86,0),0))</f>
        <v>N/A</v>
      </c>
      <c r="Z831" s="7" t="str">
        <f>IF(INDEX(Map!$D$2:$D$86,MATCH(D831,Map!$A$2:$A$86,0),0)="","N/A",E831*INDEX(Map!$D$2:$D$86,MATCH(D831,Map!$A$2:$A$86,0),0))</f>
        <v>N/A</v>
      </c>
      <c r="AA831" t="str">
        <f>INDEX(Map!$E$2:$E$86,MATCH(D831,Map!$A$2:$A$86,0),0)</f>
        <v>CSR</v>
      </c>
    </row>
    <row r="832" spans="1:27" x14ac:dyDescent="0.25">
      <c r="A832" s="1" t="s">
        <v>21</v>
      </c>
      <c r="B832" s="1" t="s">
        <v>116</v>
      </c>
      <c r="C832" s="1">
        <v>75</v>
      </c>
      <c r="D832" s="1" t="s">
        <v>98</v>
      </c>
      <c r="E832" s="1">
        <v>0</v>
      </c>
      <c r="F832" s="1">
        <v>0</v>
      </c>
      <c r="G832" s="1">
        <v>0</v>
      </c>
      <c r="H832" s="1">
        <v>0</v>
      </c>
      <c r="I832" s="1" t="s">
        <v>63</v>
      </c>
      <c r="J832" s="1" t="s">
        <v>63</v>
      </c>
      <c r="K832" s="1">
        <v>0</v>
      </c>
      <c r="L832" s="1">
        <v>0</v>
      </c>
      <c r="M832" s="1">
        <v>0</v>
      </c>
      <c r="N832" s="1" t="s">
        <v>63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3" t="str">
        <f t="shared" si="12"/>
        <v>2017Plan</v>
      </c>
      <c r="V832" s="2">
        <f>DATE(A832,INDEX(Map!$H$1:$H$12,MATCH(B832,Map!$G$1:$G$12,0),0),1)</f>
        <v>42644</v>
      </c>
      <c r="W832" t="str">
        <f>IF(AND(V832&gt;=Map!$K$2,V832&lt;=Map!$L$2),"Base",IF(AND(V832&gt;=Map!$K$3,V832&lt;=Map!$L$3),"Fcst","N/A"))</f>
        <v>Base</v>
      </c>
      <c r="X832" t="str">
        <f>INDEX(Map!$B$2:$B$86,MATCH(D832,Map!$A$2:$A$86,0),0)</f>
        <v>N/A</v>
      </c>
      <c r="Y832" s="7" t="str">
        <f>IF(INDEX(Map!$C$2:$C$86,MATCH(D832,Map!$A$2:$A$86,0),0)="","N/A",E832*INDEX(Map!$C$2:$C$86,MATCH(D832,Map!$A$2:$A$86,0),0))</f>
        <v>N/A</v>
      </c>
      <c r="Z832" s="7" t="str">
        <f>IF(INDEX(Map!$D$2:$D$86,MATCH(D832,Map!$A$2:$A$86,0),0)="","N/A",E832*INDEX(Map!$D$2:$D$86,MATCH(D832,Map!$A$2:$A$86,0),0))</f>
        <v>N/A</v>
      </c>
      <c r="AA832" t="str">
        <f>INDEX(Map!$E$2:$E$86,MATCH(D832,Map!$A$2:$A$86,0),0)</f>
        <v>CSR</v>
      </c>
    </row>
    <row r="833" spans="1:27" x14ac:dyDescent="0.25">
      <c r="A833" s="1" t="s">
        <v>21</v>
      </c>
      <c r="B833" s="1" t="s">
        <v>116</v>
      </c>
      <c r="C833" s="1">
        <v>76</v>
      </c>
      <c r="D833" s="1" t="s">
        <v>99</v>
      </c>
      <c r="E833" s="1">
        <v>0</v>
      </c>
      <c r="F833" s="1">
        <v>0</v>
      </c>
      <c r="G833" s="1">
        <v>0</v>
      </c>
      <c r="H833" s="1">
        <v>0</v>
      </c>
      <c r="I833" s="1" t="s">
        <v>63</v>
      </c>
      <c r="J833" s="1" t="s">
        <v>63</v>
      </c>
      <c r="K833" s="1">
        <v>0</v>
      </c>
      <c r="L833" s="1">
        <v>0</v>
      </c>
      <c r="M833" s="1">
        <v>0</v>
      </c>
      <c r="N833" s="1" t="s">
        <v>63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3" t="str">
        <f t="shared" si="12"/>
        <v>2017Plan</v>
      </c>
      <c r="V833" s="2">
        <f>DATE(A833,INDEX(Map!$H$1:$H$12,MATCH(B833,Map!$G$1:$G$12,0),0),1)</f>
        <v>42644</v>
      </c>
      <c r="W833" t="str">
        <f>IF(AND(V833&gt;=Map!$K$2,V833&lt;=Map!$L$2),"Base",IF(AND(V833&gt;=Map!$K$3,V833&lt;=Map!$L$3),"Fcst","N/A"))</f>
        <v>Base</v>
      </c>
      <c r="X833" t="str">
        <f>INDEX(Map!$B$2:$B$86,MATCH(D833,Map!$A$2:$A$86,0),0)</f>
        <v>N/A</v>
      </c>
      <c r="Y833" s="7" t="str">
        <f>IF(INDEX(Map!$C$2:$C$86,MATCH(D833,Map!$A$2:$A$86,0),0)="","N/A",E833*INDEX(Map!$C$2:$C$86,MATCH(D833,Map!$A$2:$A$86,0),0))</f>
        <v>N/A</v>
      </c>
      <c r="Z833" s="7" t="str">
        <f>IF(INDEX(Map!$D$2:$D$86,MATCH(D833,Map!$A$2:$A$86,0),0)="","N/A",E833*INDEX(Map!$D$2:$D$86,MATCH(D833,Map!$A$2:$A$86,0),0))</f>
        <v>N/A</v>
      </c>
      <c r="AA833" t="str">
        <f>INDEX(Map!$E$2:$E$86,MATCH(D833,Map!$A$2:$A$86,0),0)</f>
        <v>CSR</v>
      </c>
    </row>
    <row r="834" spans="1:27" x14ac:dyDescent="0.25">
      <c r="A834" s="1" t="s">
        <v>21</v>
      </c>
      <c r="B834" s="1" t="s">
        <v>116</v>
      </c>
      <c r="C834" s="1">
        <v>77</v>
      </c>
      <c r="D834" s="1" t="s">
        <v>100</v>
      </c>
      <c r="E834" s="1">
        <v>0</v>
      </c>
      <c r="F834" s="1">
        <v>0</v>
      </c>
      <c r="G834" s="1">
        <v>0</v>
      </c>
      <c r="H834" s="1">
        <v>0</v>
      </c>
      <c r="I834" s="1" t="s">
        <v>63</v>
      </c>
      <c r="J834" s="1" t="s">
        <v>63</v>
      </c>
      <c r="K834" s="1">
        <v>0</v>
      </c>
      <c r="L834" s="1">
        <v>0</v>
      </c>
      <c r="M834" s="1">
        <v>0</v>
      </c>
      <c r="N834" s="1" t="s">
        <v>63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3" t="str">
        <f t="shared" si="12"/>
        <v>2017Plan</v>
      </c>
      <c r="V834" s="2">
        <f>DATE(A834,INDEX(Map!$H$1:$H$12,MATCH(B834,Map!$G$1:$G$12,0),0),1)</f>
        <v>42644</v>
      </c>
      <c r="W834" t="str">
        <f>IF(AND(V834&gt;=Map!$K$2,V834&lt;=Map!$L$2),"Base",IF(AND(V834&gt;=Map!$K$3,V834&lt;=Map!$L$3),"Fcst","N/A"))</f>
        <v>Base</v>
      </c>
      <c r="X834" t="str">
        <f>INDEX(Map!$B$2:$B$86,MATCH(D834,Map!$A$2:$A$86,0),0)</f>
        <v>N/A</v>
      </c>
      <c r="Y834" s="7" t="str">
        <f>IF(INDEX(Map!$C$2:$C$86,MATCH(D834,Map!$A$2:$A$86,0),0)="","N/A",E834*INDEX(Map!$C$2:$C$86,MATCH(D834,Map!$A$2:$A$86,0),0))</f>
        <v>N/A</v>
      </c>
      <c r="Z834" s="7" t="str">
        <f>IF(INDEX(Map!$D$2:$D$86,MATCH(D834,Map!$A$2:$A$86,0),0)="","N/A",E834*INDEX(Map!$D$2:$D$86,MATCH(D834,Map!$A$2:$A$86,0),0))</f>
        <v>N/A</v>
      </c>
      <c r="AA834" t="str">
        <f>INDEX(Map!$E$2:$E$86,MATCH(D834,Map!$A$2:$A$86,0),0)</f>
        <v>CSR</v>
      </c>
    </row>
    <row r="835" spans="1:27" x14ac:dyDescent="0.25">
      <c r="A835" s="1" t="s">
        <v>21</v>
      </c>
      <c r="B835" s="1" t="s">
        <v>116</v>
      </c>
      <c r="C835" s="1">
        <v>78</v>
      </c>
      <c r="D835" s="1" t="s">
        <v>101</v>
      </c>
      <c r="E835" s="1">
        <v>0</v>
      </c>
      <c r="F835" s="1">
        <v>0</v>
      </c>
      <c r="G835" s="1">
        <v>0</v>
      </c>
      <c r="H835" s="1">
        <v>0</v>
      </c>
      <c r="I835" s="1" t="s">
        <v>63</v>
      </c>
      <c r="J835" s="1" t="s">
        <v>63</v>
      </c>
      <c r="K835" s="1">
        <v>0</v>
      </c>
      <c r="L835" s="1">
        <v>0</v>
      </c>
      <c r="M835" s="1">
        <v>0</v>
      </c>
      <c r="N835" s="1" t="s">
        <v>63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3" t="str">
        <f t="shared" si="12"/>
        <v>2017Plan</v>
      </c>
      <c r="V835" s="2">
        <f>DATE(A835,INDEX(Map!$H$1:$H$12,MATCH(B835,Map!$G$1:$G$12,0),0),1)</f>
        <v>42644</v>
      </c>
      <c r="W835" t="str">
        <f>IF(AND(V835&gt;=Map!$K$2,V835&lt;=Map!$L$2),"Base",IF(AND(V835&gt;=Map!$K$3,V835&lt;=Map!$L$3),"Fcst","N/A"))</f>
        <v>Base</v>
      </c>
      <c r="X835" t="str">
        <f>INDEX(Map!$B$2:$B$86,MATCH(D835,Map!$A$2:$A$86,0),0)</f>
        <v>N/A</v>
      </c>
      <c r="Y835" s="7" t="str">
        <f>IF(INDEX(Map!$C$2:$C$86,MATCH(D835,Map!$A$2:$A$86,0),0)="","N/A",E835*INDEX(Map!$C$2:$C$86,MATCH(D835,Map!$A$2:$A$86,0),0))</f>
        <v>N/A</v>
      </c>
      <c r="Z835" s="7" t="str">
        <f>IF(INDEX(Map!$D$2:$D$86,MATCH(D835,Map!$A$2:$A$86,0),0)="","N/A",E835*INDEX(Map!$D$2:$D$86,MATCH(D835,Map!$A$2:$A$86,0),0))</f>
        <v>N/A</v>
      </c>
      <c r="AA835" t="str">
        <f>INDEX(Map!$E$2:$E$86,MATCH(D835,Map!$A$2:$A$86,0),0)</f>
        <v>CSR</v>
      </c>
    </row>
    <row r="836" spans="1:27" x14ac:dyDescent="0.25">
      <c r="A836" s="1" t="s">
        <v>21</v>
      </c>
      <c r="B836" s="1" t="s">
        <v>116</v>
      </c>
      <c r="C836" s="1">
        <v>79</v>
      </c>
      <c r="D836" s="1" t="s">
        <v>102</v>
      </c>
      <c r="E836" s="1">
        <v>0</v>
      </c>
      <c r="F836" s="1">
        <v>0</v>
      </c>
      <c r="G836" s="1">
        <v>0</v>
      </c>
      <c r="H836" s="1">
        <v>0</v>
      </c>
      <c r="I836" s="1" t="s">
        <v>63</v>
      </c>
      <c r="J836" s="1" t="s">
        <v>63</v>
      </c>
      <c r="K836" s="1">
        <v>0</v>
      </c>
      <c r="L836" s="1">
        <v>0</v>
      </c>
      <c r="M836" s="1">
        <v>0</v>
      </c>
      <c r="N836" s="1" t="s">
        <v>63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3" t="str">
        <f t="shared" ref="U836:U899" si="13">U835</f>
        <v>2017Plan</v>
      </c>
      <c r="V836" s="2">
        <f>DATE(A836,INDEX(Map!$H$1:$H$12,MATCH(B836,Map!$G$1:$G$12,0),0),1)</f>
        <v>42644</v>
      </c>
      <c r="W836" t="str">
        <f>IF(AND(V836&gt;=Map!$K$2,V836&lt;=Map!$L$2),"Base",IF(AND(V836&gt;=Map!$K$3,V836&lt;=Map!$L$3),"Fcst","N/A"))</f>
        <v>Base</v>
      </c>
      <c r="X836" t="str">
        <f>INDEX(Map!$B$2:$B$86,MATCH(D836,Map!$A$2:$A$86,0),0)</f>
        <v>N/A</v>
      </c>
      <c r="Y836" s="7" t="str">
        <f>IF(INDEX(Map!$C$2:$C$86,MATCH(D836,Map!$A$2:$A$86,0),0)="","N/A",E836*INDEX(Map!$C$2:$C$86,MATCH(D836,Map!$A$2:$A$86,0),0))</f>
        <v>N/A</v>
      </c>
      <c r="Z836" s="7" t="str">
        <f>IF(INDEX(Map!$D$2:$D$86,MATCH(D836,Map!$A$2:$A$86,0),0)="","N/A",E836*INDEX(Map!$D$2:$D$86,MATCH(D836,Map!$A$2:$A$86,0),0))</f>
        <v>N/A</v>
      </c>
      <c r="AA836" t="str">
        <f>INDEX(Map!$E$2:$E$86,MATCH(D836,Map!$A$2:$A$86,0),0)</f>
        <v>CSR</v>
      </c>
    </row>
    <row r="837" spans="1:27" x14ac:dyDescent="0.25">
      <c r="A837" s="1" t="s">
        <v>21</v>
      </c>
      <c r="B837" s="1" t="s">
        <v>116</v>
      </c>
      <c r="C837" s="1">
        <v>80</v>
      </c>
      <c r="D837" s="1" t="s">
        <v>103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3" t="str">
        <f t="shared" si="13"/>
        <v>2017Plan</v>
      </c>
      <c r="V837" s="2">
        <f>DATE(A837,INDEX(Map!$H$1:$H$12,MATCH(B837,Map!$G$1:$G$12,0),0),1)</f>
        <v>42644</v>
      </c>
      <c r="W837" t="str">
        <f>IF(AND(V837&gt;=Map!$K$2,V837&lt;=Map!$L$2),"Base",IF(AND(V837&gt;=Map!$K$3,V837&lt;=Map!$L$3),"Fcst","N/A"))</f>
        <v>Base</v>
      </c>
      <c r="X837" t="str">
        <f>INDEX(Map!$B$2:$B$86,MATCH(D837,Map!$A$2:$A$86,0),0)</f>
        <v>N/A</v>
      </c>
      <c r="Y837" s="7" t="str">
        <f>IF(INDEX(Map!$C$2:$C$86,MATCH(D837,Map!$A$2:$A$86,0),0)="","N/A",E837*INDEX(Map!$C$2:$C$86,MATCH(D837,Map!$A$2:$A$86,0),0))</f>
        <v>N/A</v>
      </c>
      <c r="Z837" s="7" t="str">
        <f>IF(INDEX(Map!$D$2:$D$86,MATCH(D837,Map!$A$2:$A$86,0),0)="","N/A",E837*INDEX(Map!$D$2:$D$86,MATCH(D837,Map!$A$2:$A$86,0),0))</f>
        <v>N/A</v>
      </c>
      <c r="AA837" t="str">
        <f>INDEX(Map!$E$2:$E$86,MATCH(D837,Map!$A$2:$A$86,0),0)</f>
        <v>NGCC</v>
      </c>
    </row>
    <row r="838" spans="1:27" x14ac:dyDescent="0.25">
      <c r="A838" s="1" t="s">
        <v>21</v>
      </c>
      <c r="B838" s="1" t="s">
        <v>116</v>
      </c>
      <c r="C838" s="1">
        <v>81</v>
      </c>
      <c r="D838" s="1" t="s">
        <v>104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3" t="str">
        <f t="shared" si="13"/>
        <v>2017Plan</v>
      </c>
      <c r="V838" s="2">
        <f>DATE(A838,INDEX(Map!$H$1:$H$12,MATCH(B838,Map!$G$1:$G$12,0),0),1)</f>
        <v>42644</v>
      </c>
      <c r="W838" t="str">
        <f>IF(AND(V838&gt;=Map!$K$2,V838&lt;=Map!$L$2),"Base",IF(AND(V838&gt;=Map!$K$3,V838&lt;=Map!$L$3),"Fcst","N/A"))</f>
        <v>Base</v>
      </c>
      <c r="X838" t="str">
        <f>INDEX(Map!$B$2:$B$86,MATCH(D838,Map!$A$2:$A$86,0),0)</f>
        <v>N/A</v>
      </c>
      <c r="Y838" s="7" t="str">
        <f>IF(INDEX(Map!$C$2:$C$86,MATCH(D838,Map!$A$2:$A$86,0),0)="","N/A",E838*INDEX(Map!$C$2:$C$86,MATCH(D838,Map!$A$2:$A$86,0),0))</f>
        <v>N/A</v>
      </c>
      <c r="Z838" s="7" t="str">
        <f>IF(INDEX(Map!$D$2:$D$86,MATCH(D838,Map!$A$2:$A$86,0),0)="","N/A",E838*INDEX(Map!$D$2:$D$86,MATCH(D838,Map!$A$2:$A$86,0),0))</f>
        <v>N/A</v>
      </c>
      <c r="AA838" t="str">
        <f>INDEX(Map!$E$2:$E$86,MATCH(D838,Map!$A$2:$A$86,0),0)</f>
        <v>NGCC</v>
      </c>
    </row>
    <row r="839" spans="1:27" x14ac:dyDescent="0.25">
      <c r="A839" s="1" t="s">
        <v>21</v>
      </c>
      <c r="B839" s="1" t="s">
        <v>116</v>
      </c>
      <c r="C839" s="1">
        <v>82</v>
      </c>
      <c r="D839" s="1" t="s">
        <v>105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3" t="str">
        <f t="shared" si="13"/>
        <v>2017Plan</v>
      </c>
      <c r="V839" s="2">
        <f>DATE(A839,INDEX(Map!$H$1:$H$12,MATCH(B839,Map!$G$1:$G$12,0),0),1)</f>
        <v>42644</v>
      </c>
      <c r="W839" t="str">
        <f>IF(AND(V839&gt;=Map!$K$2,V839&lt;=Map!$L$2),"Base",IF(AND(V839&gt;=Map!$K$3,V839&lt;=Map!$L$3),"Fcst","N/A"))</f>
        <v>Base</v>
      </c>
      <c r="X839" t="str">
        <f>INDEX(Map!$B$2:$B$86,MATCH(D839,Map!$A$2:$A$86,0),0)</f>
        <v>N/A</v>
      </c>
      <c r="Y839" s="7" t="str">
        <f>IF(INDEX(Map!$C$2:$C$86,MATCH(D839,Map!$A$2:$A$86,0),0)="","N/A",E839*INDEX(Map!$C$2:$C$86,MATCH(D839,Map!$A$2:$A$86,0),0))</f>
        <v>N/A</v>
      </c>
      <c r="Z839" s="7" t="str">
        <f>IF(INDEX(Map!$D$2:$D$86,MATCH(D839,Map!$A$2:$A$86,0),0)="","N/A",E839*INDEX(Map!$D$2:$D$86,MATCH(D839,Map!$A$2:$A$86,0),0))</f>
        <v>N/A</v>
      </c>
      <c r="AA839" t="str">
        <f>INDEX(Map!$E$2:$E$86,MATCH(D839,Map!$A$2:$A$86,0),0)</f>
        <v>NGCC</v>
      </c>
    </row>
    <row r="840" spans="1:27" x14ac:dyDescent="0.25">
      <c r="A840" s="1" t="s">
        <v>21</v>
      </c>
      <c r="B840" s="1" t="s">
        <v>116</v>
      </c>
      <c r="C840" s="1">
        <v>83</v>
      </c>
      <c r="D840" s="1" t="s">
        <v>106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3" t="str">
        <f t="shared" si="13"/>
        <v>2017Plan</v>
      </c>
      <c r="V840" s="2">
        <f>DATE(A840,INDEX(Map!$H$1:$H$12,MATCH(B840,Map!$G$1:$G$12,0),0),1)</f>
        <v>42644</v>
      </c>
      <c r="W840" t="str">
        <f>IF(AND(V840&gt;=Map!$K$2,V840&lt;=Map!$L$2),"Base",IF(AND(V840&gt;=Map!$K$3,V840&lt;=Map!$L$3),"Fcst","N/A"))</f>
        <v>Base</v>
      </c>
      <c r="X840" t="str">
        <f>INDEX(Map!$B$2:$B$86,MATCH(D840,Map!$A$2:$A$86,0),0)</f>
        <v>N/A</v>
      </c>
      <c r="Y840" s="7" t="str">
        <f>IF(INDEX(Map!$C$2:$C$86,MATCH(D840,Map!$A$2:$A$86,0),0)="","N/A",E840*INDEX(Map!$C$2:$C$86,MATCH(D840,Map!$A$2:$A$86,0),0))</f>
        <v>N/A</v>
      </c>
      <c r="Z840" s="7" t="str">
        <f>IF(INDEX(Map!$D$2:$D$86,MATCH(D840,Map!$A$2:$A$86,0),0)="","N/A",E840*INDEX(Map!$D$2:$D$86,MATCH(D840,Map!$A$2:$A$86,0),0))</f>
        <v>N/A</v>
      </c>
      <c r="AA840" t="str">
        <f>INDEX(Map!$E$2:$E$86,MATCH(D840,Map!$A$2:$A$86,0),0)</f>
        <v>NGCC</v>
      </c>
    </row>
    <row r="841" spans="1:27" x14ac:dyDescent="0.25">
      <c r="A841" s="1" t="s">
        <v>21</v>
      </c>
      <c r="B841" s="1" t="s">
        <v>116</v>
      </c>
      <c r="C841" s="1">
        <v>84</v>
      </c>
      <c r="D841" s="1" t="s">
        <v>107</v>
      </c>
      <c r="E841" s="1">
        <v>5.7</v>
      </c>
      <c r="F841" s="1">
        <v>0</v>
      </c>
      <c r="G841" s="1">
        <v>4.5999999999999996</v>
      </c>
      <c r="H841" s="1">
        <v>7</v>
      </c>
      <c r="I841" s="1">
        <v>61.9</v>
      </c>
      <c r="J841" s="1">
        <v>10900</v>
      </c>
      <c r="K841" s="1">
        <v>36</v>
      </c>
      <c r="L841" s="1">
        <v>287.10000000000002</v>
      </c>
      <c r="M841" s="1">
        <v>178</v>
      </c>
      <c r="N841" s="1">
        <v>0</v>
      </c>
      <c r="O841" s="1">
        <v>62</v>
      </c>
      <c r="P841" s="1">
        <v>0</v>
      </c>
      <c r="Q841" s="1">
        <v>3</v>
      </c>
      <c r="R841" s="1">
        <v>31.86</v>
      </c>
      <c r="S841" s="1">
        <v>42.85</v>
      </c>
      <c r="T841" s="1">
        <v>243</v>
      </c>
      <c r="U841" s="3" t="str">
        <f t="shared" si="13"/>
        <v>2017Plan</v>
      </c>
      <c r="V841" s="2">
        <f>DATE(A841,INDEX(Map!$H$1:$H$12,MATCH(B841,Map!$G$1:$G$12,0),0),1)</f>
        <v>42644</v>
      </c>
      <c r="W841" t="str">
        <f>IF(AND(V841&gt;=Map!$K$2,V841&lt;=Map!$L$2),"Base",IF(AND(V841&gt;=Map!$K$3,V841&lt;=Map!$L$3),"Fcst","N/A"))</f>
        <v>Base</v>
      </c>
      <c r="X841" t="str">
        <f>INDEX(Map!$B$2:$B$86,MATCH(D841,Map!$A$2:$A$86,0),0)</f>
        <v>Bluegrass/EKPC</v>
      </c>
      <c r="Y841" s="7" t="str">
        <f>IF(INDEX(Map!$C$2:$C$86,MATCH(D841,Map!$A$2:$A$86,0),0)="","N/A",E841*INDEX(Map!$C$2:$C$86,MATCH(D841,Map!$A$2:$A$86,0),0))</f>
        <v>N/A</v>
      </c>
      <c r="Z841" s="7">
        <f>IF(INDEX(Map!$D$2:$D$86,MATCH(D841,Map!$A$2:$A$86,0),0)="","N/A",E841*INDEX(Map!$D$2:$D$86,MATCH(D841,Map!$A$2:$A$86,0),0))</f>
        <v>5.7</v>
      </c>
      <c r="AA841" t="str">
        <f>INDEX(Map!$E$2:$E$86,MATCH(D841,Map!$A$2:$A$86,0),0)</f>
        <v>SCCT</v>
      </c>
    </row>
    <row r="842" spans="1:27" x14ac:dyDescent="0.25">
      <c r="A842" s="1" t="s">
        <v>21</v>
      </c>
      <c r="B842" s="1" t="s">
        <v>117</v>
      </c>
      <c r="C842" s="1">
        <v>1</v>
      </c>
      <c r="D842" s="1" t="s">
        <v>23</v>
      </c>
      <c r="E842" s="1">
        <v>21.7</v>
      </c>
      <c r="F842" s="1">
        <v>0</v>
      </c>
      <c r="G842" s="1">
        <v>28.2</v>
      </c>
      <c r="H842" s="1">
        <v>1</v>
      </c>
      <c r="I842" s="1">
        <v>246.1</v>
      </c>
      <c r="J842" s="1">
        <v>11344</v>
      </c>
      <c r="K842" s="1">
        <v>447</v>
      </c>
      <c r="L842" s="1">
        <v>269.7</v>
      </c>
      <c r="M842" s="1">
        <v>664</v>
      </c>
      <c r="N842" s="1">
        <v>1</v>
      </c>
      <c r="O842" s="1">
        <v>7</v>
      </c>
      <c r="P842" s="1">
        <v>0</v>
      </c>
      <c r="Q842" s="1">
        <v>45</v>
      </c>
      <c r="R842" s="1">
        <v>32.69</v>
      </c>
      <c r="S842" s="1">
        <v>33.020000000000003</v>
      </c>
      <c r="T842" s="1">
        <v>717</v>
      </c>
      <c r="U842" s="3" t="str">
        <f t="shared" si="13"/>
        <v>2017Plan</v>
      </c>
      <c r="V842" s="2">
        <f>DATE(A842,INDEX(Map!$H$1:$H$12,MATCH(B842,Map!$G$1:$G$12,0),0),1)</f>
        <v>42675</v>
      </c>
      <c r="W842" t="str">
        <f>IF(AND(V842&gt;=Map!$K$2,V842&lt;=Map!$L$2),"Base",IF(AND(V842&gt;=Map!$K$3,V842&lt;=Map!$L$3),"Fcst","N/A"))</f>
        <v>Base</v>
      </c>
      <c r="X842" t="str">
        <f>INDEX(Map!$B$2:$B$86,MATCH(D842,Map!$A$2:$A$86,0),0)</f>
        <v>Brown 1</v>
      </c>
      <c r="Y842" s="7">
        <f>IF(INDEX(Map!$C$2:$C$86,MATCH(D842,Map!$A$2:$A$86,0),0)="","N/A",E842*INDEX(Map!$C$2:$C$86,MATCH(D842,Map!$A$2:$A$86,0),0))</f>
        <v>21.7</v>
      </c>
      <c r="Z842" s="7" t="str">
        <f>IF(INDEX(Map!$D$2:$D$86,MATCH(D842,Map!$A$2:$A$86,0),0)="","N/A",E842*INDEX(Map!$D$2:$D$86,MATCH(D842,Map!$A$2:$A$86,0),0))</f>
        <v>N/A</v>
      </c>
      <c r="AA842" t="str">
        <f>INDEX(Map!$E$2:$E$86,MATCH(D842,Map!$A$2:$A$86,0),0)</f>
        <v>Coal</v>
      </c>
    </row>
    <row r="843" spans="1:27" x14ac:dyDescent="0.25">
      <c r="A843" s="1" t="s">
        <v>21</v>
      </c>
      <c r="B843" s="1" t="s">
        <v>117</v>
      </c>
      <c r="C843" s="1">
        <v>2</v>
      </c>
      <c r="D843" s="1" t="s">
        <v>24</v>
      </c>
      <c r="E843" s="1">
        <v>40.5</v>
      </c>
      <c r="F843" s="1">
        <v>0</v>
      </c>
      <c r="G843" s="1">
        <v>33.700000000000003</v>
      </c>
      <c r="H843" s="1">
        <v>1</v>
      </c>
      <c r="I843" s="1">
        <v>437.8</v>
      </c>
      <c r="J843" s="1">
        <v>10817</v>
      </c>
      <c r="K843" s="1">
        <v>577</v>
      </c>
      <c r="L843" s="1">
        <v>269.7</v>
      </c>
      <c r="M843" s="1">
        <v>1181</v>
      </c>
      <c r="N843" s="1">
        <v>1</v>
      </c>
      <c r="O843" s="1">
        <v>12</v>
      </c>
      <c r="P843" s="1">
        <v>0</v>
      </c>
      <c r="Q843" s="1">
        <v>96</v>
      </c>
      <c r="R843" s="1">
        <v>31.54</v>
      </c>
      <c r="S843" s="1">
        <v>31.83</v>
      </c>
      <c r="T843" s="1">
        <v>1288</v>
      </c>
      <c r="U843" s="3" t="str">
        <f t="shared" si="13"/>
        <v>2017Plan</v>
      </c>
      <c r="V843" s="2">
        <f>DATE(A843,INDEX(Map!$H$1:$H$12,MATCH(B843,Map!$G$1:$G$12,0),0),1)</f>
        <v>42675</v>
      </c>
      <c r="W843" t="str">
        <f>IF(AND(V843&gt;=Map!$K$2,V843&lt;=Map!$L$2),"Base",IF(AND(V843&gt;=Map!$K$3,V843&lt;=Map!$L$3),"Fcst","N/A"))</f>
        <v>Base</v>
      </c>
      <c r="X843" t="str">
        <f>INDEX(Map!$B$2:$B$86,MATCH(D843,Map!$A$2:$A$86,0),0)</f>
        <v>Brown 2</v>
      </c>
      <c r="Y843" s="7">
        <f>IF(INDEX(Map!$C$2:$C$86,MATCH(D843,Map!$A$2:$A$86,0),0)="","N/A",E843*INDEX(Map!$C$2:$C$86,MATCH(D843,Map!$A$2:$A$86,0),0))</f>
        <v>40.5</v>
      </c>
      <c r="Z843" s="7" t="str">
        <f>IF(INDEX(Map!$D$2:$D$86,MATCH(D843,Map!$A$2:$A$86,0),0)="","N/A",E843*INDEX(Map!$D$2:$D$86,MATCH(D843,Map!$A$2:$A$86,0),0))</f>
        <v>N/A</v>
      </c>
      <c r="AA843" t="str">
        <f>INDEX(Map!$E$2:$E$86,MATCH(D843,Map!$A$2:$A$86,0),0)</f>
        <v>Coal</v>
      </c>
    </row>
    <row r="844" spans="1:27" x14ac:dyDescent="0.25">
      <c r="A844" s="1" t="s">
        <v>21</v>
      </c>
      <c r="B844" s="1" t="s">
        <v>117</v>
      </c>
      <c r="C844" s="1">
        <v>3</v>
      </c>
      <c r="D844" s="1" t="s">
        <v>25</v>
      </c>
      <c r="E844" s="1">
        <v>82.2</v>
      </c>
      <c r="F844" s="1">
        <v>0</v>
      </c>
      <c r="G844" s="1">
        <v>27.8</v>
      </c>
      <c r="H844" s="1">
        <v>3</v>
      </c>
      <c r="I844" s="1">
        <v>1003.1</v>
      </c>
      <c r="J844" s="1">
        <v>12205</v>
      </c>
      <c r="K844" s="1">
        <v>530</v>
      </c>
      <c r="L844" s="1">
        <v>269.7</v>
      </c>
      <c r="M844" s="1">
        <v>2706</v>
      </c>
      <c r="N844" s="1">
        <v>3</v>
      </c>
      <c r="O844" s="1">
        <v>36</v>
      </c>
      <c r="P844" s="1">
        <v>0</v>
      </c>
      <c r="Q844" s="1">
        <v>250</v>
      </c>
      <c r="R844" s="1">
        <v>35.96</v>
      </c>
      <c r="S844" s="1">
        <v>36.39</v>
      </c>
      <c r="T844" s="1">
        <v>2991</v>
      </c>
      <c r="U844" s="3" t="str">
        <f t="shared" si="13"/>
        <v>2017Plan</v>
      </c>
      <c r="V844" s="2">
        <f>DATE(A844,INDEX(Map!$H$1:$H$12,MATCH(B844,Map!$G$1:$G$12,0),0),1)</f>
        <v>42675</v>
      </c>
      <c r="W844" t="str">
        <f>IF(AND(V844&gt;=Map!$K$2,V844&lt;=Map!$L$2),"Base",IF(AND(V844&gt;=Map!$K$3,V844&lt;=Map!$L$3),"Fcst","N/A"))</f>
        <v>Base</v>
      </c>
      <c r="X844" t="str">
        <f>INDEX(Map!$B$2:$B$86,MATCH(D844,Map!$A$2:$A$86,0),0)</f>
        <v>Brown 3</v>
      </c>
      <c r="Y844" s="7">
        <f>IF(INDEX(Map!$C$2:$C$86,MATCH(D844,Map!$A$2:$A$86,0),0)="","N/A",E844*INDEX(Map!$C$2:$C$86,MATCH(D844,Map!$A$2:$A$86,0),0))</f>
        <v>82.2</v>
      </c>
      <c r="Z844" s="7" t="str">
        <f>IF(INDEX(Map!$D$2:$D$86,MATCH(D844,Map!$A$2:$A$86,0),0)="","N/A",E844*INDEX(Map!$D$2:$D$86,MATCH(D844,Map!$A$2:$A$86,0),0))</f>
        <v>N/A</v>
      </c>
      <c r="AA844" t="str">
        <f>INDEX(Map!$E$2:$E$86,MATCH(D844,Map!$A$2:$A$86,0),0)</f>
        <v>Coal</v>
      </c>
    </row>
    <row r="845" spans="1:27" x14ac:dyDescent="0.25">
      <c r="A845" s="1" t="s">
        <v>21</v>
      </c>
      <c r="B845" s="1" t="s">
        <v>117</v>
      </c>
      <c r="C845" s="1">
        <v>4</v>
      </c>
      <c r="D845" s="1" t="s">
        <v>26</v>
      </c>
      <c r="E845" s="1">
        <v>289.3</v>
      </c>
      <c r="F845" s="1">
        <v>0</v>
      </c>
      <c r="G845" s="1">
        <v>84.6</v>
      </c>
      <c r="H845" s="1">
        <v>2</v>
      </c>
      <c r="I845" s="1">
        <v>3031.8</v>
      </c>
      <c r="J845" s="1">
        <v>10481</v>
      </c>
      <c r="K845" s="1">
        <v>681</v>
      </c>
      <c r="L845" s="1">
        <v>206.8</v>
      </c>
      <c r="M845" s="1">
        <v>6271</v>
      </c>
      <c r="N845" s="1">
        <v>2</v>
      </c>
      <c r="O845" s="1">
        <v>24</v>
      </c>
      <c r="P845" s="1">
        <v>0</v>
      </c>
      <c r="Q845" s="1">
        <v>639</v>
      </c>
      <c r="R845" s="1">
        <v>23.89</v>
      </c>
      <c r="S845" s="1">
        <v>23.97</v>
      </c>
      <c r="T845" s="1">
        <v>6934</v>
      </c>
      <c r="U845" s="3" t="str">
        <f t="shared" si="13"/>
        <v>2017Plan</v>
      </c>
      <c r="V845" s="2">
        <f>DATE(A845,INDEX(Map!$H$1:$H$12,MATCH(B845,Map!$G$1:$G$12,0),0),1)</f>
        <v>42675</v>
      </c>
      <c r="W845" t="str">
        <f>IF(AND(V845&gt;=Map!$K$2,V845&lt;=Map!$L$2),"Base",IF(AND(V845&gt;=Map!$K$3,V845&lt;=Map!$L$3),"Fcst","N/A"))</f>
        <v>Base</v>
      </c>
      <c r="X845" t="str">
        <f>INDEX(Map!$B$2:$B$86,MATCH(D845,Map!$A$2:$A$86,0),0)</f>
        <v>Ghent 1</v>
      </c>
      <c r="Y845" s="7">
        <f>IF(INDEX(Map!$C$2:$C$86,MATCH(D845,Map!$A$2:$A$86,0),0)="","N/A",E845*INDEX(Map!$C$2:$C$86,MATCH(D845,Map!$A$2:$A$86,0),0))</f>
        <v>289.3</v>
      </c>
      <c r="Z845" s="7" t="str">
        <f>IF(INDEX(Map!$D$2:$D$86,MATCH(D845,Map!$A$2:$A$86,0),0)="","N/A",E845*INDEX(Map!$D$2:$D$86,MATCH(D845,Map!$A$2:$A$86,0),0))</f>
        <v>N/A</v>
      </c>
      <c r="AA845" t="str">
        <f>INDEX(Map!$E$2:$E$86,MATCH(D845,Map!$A$2:$A$86,0),0)</f>
        <v>Coal</v>
      </c>
    </row>
    <row r="846" spans="1:27" x14ac:dyDescent="0.25">
      <c r="A846" s="1" t="s">
        <v>21</v>
      </c>
      <c r="B846" s="1" t="s">
        <v>117</v>
      </c>
      <c r="C846" s="1">
        <v>5</v>
      </c>
      <c r="D846" s="1" t="s">
        <v>27</v>
      </c>
      <c r="E846" s="1">
        <v>76.599999999999994</v>
      </c>
      <c r="F846" s="1">
        <v>0</v>
      </c>
      <c r="G846" s="1">
        <v>22</v>
      </c>
      <c r="H846" s="1">
        <v>2</v>
      </c>
      <c r="I846" s="1">
        <v>799.9</v>
      </c>
      <c r="J846" s="1">
        <v>10445</v>
      </c>
      <c r="K846" s="1">
        <v>220</v>
      </c>
      <c r="L846" s="1">
        <v>206.8</v>
      </c>
      <c r="M846" s="1">
        <v>1654</v>
      </c>
      <c r="N846" s="1">
        <v>2</v>
      </c>
      <c r="O846" s="1">
        <v>24</v>
      </c>
      <c r="P846" s="1">
        <v>0</v>
      </c>
      <c r="Q846" s="1">
        <v>146</v>
      </c>
      <c r="R846" s="1">
        <v>23.51</v>
      </c>
      <c r="S846" s="1">
        <v>23.82</v>
      </c>
      <c r="T846" s="1">
        <v>1824</v>
      </c>
      <c r="U846" s="3" t="str">
        <f t="shared" si="13"/>
        <v>2017Plan</v>
      </c>
      <c r="V846" s="2">
        <f>DATE(A846,INDEX(Map!$H$1:$H$12,MATCH(B846,Map!$G$1:$G$12,0),0),1)</f>
        <v>42675</v>
      </c>
      <c r="W846" t="str">
        <f>IF(AND(V846&gt;=Map!$K$2,V846&lt;=Map!$L$2),"Base",IF(AND(V846&gt;=Map!$K$3,V846&lt;=Map!$L$3),"Fcst","N/A"))</f>
        <v>Base</v>
      </c>
      <c r="X846" t="str">
        <f>INDEX(Map!$B$2:$B$86,MATCH(D846,Map!$A$2:$A$86,0),0)</f>
        <v>Ghent 2</v>
      </c>
      <c r="Y846" s="7">
        <f>IF(INDEX(Map!$C$2:$C$86,MATCH(D846,Map!$A$2:$A$86,0),0)="","N/A",E846*INDEX(Map!$C$2:$C$86,MATCH(D846,Map!$A$2:$A$86,0),0))</f>
        <v>76.599999999999994</v>
      </c>
      <c r="Z846" s="7" t="str">
        <f>IF(INDEX(Map!$D$2:$D$86,MATCH(D846,Map!$A$2:$A$86,0),0)="","N/A",E846*INDEX(Map!$D$2:$D$86,MATCH(D846,Map!$A$2:$A$86,0),0))</f>
        <v>N/A</v>
      </c>
      <c r="AA846" t="str">
        <f>INDEX(Map!$E$2:$E$86,MATCH(D846,Map!$A$2:$A$86,0),0)</f>
        <v>Coal</v>
      </c>
    </row>
    <row r="847" spans="1:27" x14ac:dyDescent="0.25">
      <c r="A847" s="1" t="s">
        <v>21</v>
      </c>
      <c r="B847" s="1" t="s">
        <v>117</v>
      </c>
      <c r="C847" s="1">
        <v>6</v>
      </c>
      <c r="D847" s="1" t="s">
        <v>28</v>
      </c>
      <c r="E847" s="1">
        <v>254.3</v>
      </c>
      <c r="F847" s="1">
        <v>0</v>
      </c>
      <c r="G847" s="1">
        <v>73.3</v>
      </c>
      <c r="H847" s="1">
        <v>3</v>
      </c>
      <c r="I847" s="1">
        <v>2821.6</v>
      </c>
      <c r="J847" s="1">
        <v>11097</v>
      </c>
      <c r="K847" s="1">
        <v>586</v>
      </c>
      <c r="L847" s="1">
        <v>206.8</v>
      </c>
      <c r="M847" s="1">
        <v>5836</v>
      </c>
      <c r="N847" s="1">
        <v>5</v>
      </c>
      <c r="O847" s="1">
        <v>56</v>
      </c>
      <c r="P847" s="1">
        <v>0</v>
      </c>
      <c r="Q847" s="1">
        <v>549</v>
      </c>
      <c r="R847" s="1">
        <v>25.11</v>
      </c>
      <c r="S847" s="1">
        <v>25.33</v>
      </c>
      <c r="T847" s="1">
        <v>6441</v>
      </c>
      <c r="U847" s="3" t="str">
        <f t="shared" si="13"/>
        <v>2017Plan</v>
      </c>
      <c r="V847" s="2">
        <f>DATE(A847,INDEX(Map!$H$1:$H$12,MATCH(B847,Map!$G$1:$G$12,0),0),1)</f>
        <v>42675</v>
      </c>
      <c r="W847" t="str">
        <f>IF(AND(V847&gt;=Map!$K$2,V847&lt;=Map!$L$2),"Base",IF(AND(V847&gt;=Map!$K$3,V847&lt;=Map!$L$3),"Fcst","N/A"))</f>
        <v>Base</v>
      </c>
      <c r="X847" t="str">
        <f>INDEX(Map!$B$2:$B$86,MATCH(D847,Map!$A$2:$A$86,0),0)</f>
        <v>Ghent 3</v>
      </c>
      <c r="Y847" s="7">
        <f>IF(INDEX(Map!$C$2:$C$86,MATCH(D847,Map!$A$2:$A$86,0),0)="","N/A",E847*INDEX(Map!$C$2:$C$86,MATCH(D847,Map!$A$2:$A$86,0),0))</f>
        <v>254.3</v>
      </c>
      <c r="Z847" s="7" t="str">
        <f>IF(INDEX(Map!$D$2:$D$86,MATCH(D847,Map!$A$2:$A$86,0),0)="","N/A",E847*INDEX(Map!$D$2:$D$86,MATCH(D847,Map!$A$2:$A$86,0),0))</f>
        <v>N/A</v>
      </c>
      <c r="AA847" t="str">
        <f>INDEX(Map!$E$2:$E$86,MATCH(D847,Map!$A$2:$A$86,0),0)</f>
        <v>Coal</v>
      </c>
    </row>
    <row r="848" spans="1:27" x14ac:dyDescent="0.25">
      <c r="A848" s="1" t="s">
        <v>21</v>
      </c>
      <c r="B848" s="1" t="s">
        <v>117</v>
      </c>
      <c r="C848" s="1">
        <v>7</v>
      </c>
      <c r="D848" s="1" t="s">
        <v>29</v>
      </c>
      <c r="E848" s="1">
        <v>293.7</v>
      </c>
      <c r="F848" s="1">
        <v>0</v>
      </c>
      <c r="G848" s="1">
        <v>85.7</v>
      </c>
      <c r="H848" s="1">
        <v>2</v>
      </c>
      <c r="I848" s="1">
        <v>3192</v>
      </c>
      <c r="J848" s="1">
        <v>10869</v>
      </c>
      <c r="K848" s="1">
        <v>676</v>
      </c>
      <c r="L848" s="1">
        <v>206.8</v>
      </c>
      <c r="M848" s="1">
        <v>6602</v>
      </c>
      <c r="N848" s="1">
        <v>4</v>
      </c>
      <c r="O848" s="1">
        <v>42</v>
      </c>
      <c r="P848" s="1">
        <v>0</v>
      </c>
      <c r="Q848" s="1">
        <v>701</v>
      </c>
      <c r="R848" s="1">
        <v>24.87</v>
      </c>
      <c r="S848" s="1">
        <v>25.01</v>
      </c>
      <c r="T848" s="1">
        <v>7345</v>
      </c>
      <c r="U848" s="3" t="str">
        <f t="shared" si="13"/>
        <v>2017Plan</v>
      </c>
      <c r="V848" s="2">
        <f>DATE(A848,INDEX(Map!$H$1:$H$12,MATCH(B848,Map!$G$1:$G$12,0),0),1)</f>
        <v>42675</v>
      </c>
      <c r="W848" t="str">
        <f>IF(AND(V848&gt;=Map!$K$2,V848&lt;=Map!$L$2),"Base",IF(AND(V848&gt;=Map!$K$3,V848&lt;=Map!$L$3),"Fcst","N/A"))</f>
        <v>Base</v>
      </c>
      <c r="X848" t="str">
        <f>INDEX(Map!$B$2:$B$86,MATCH(D848,Map!$A$2:$A$86,0),0)</f>
        <v>Ghent 4</v>
      </c>
      <c r="Y848" s="7">
        <f>IF(INDEX(Map!$C$2:$C$86,MATCH(D848,Map!$A$2:$A$86,0),0)="","N/A",E848*INDEX(Map!$C$2:$C$86,MATCH(D848,Map!$A$2:$A$86,0),0))</f>
        <v>293.7</v>
      </c>
      <c r="Z848" s="7" t="str">
        <f>IF(INDEX(Map!$D$2:$D$86,MATCH(D848,Map!$A$2:$A$86,0),0)="","N/A",E848*INDEX(Map!$D$2:$D$86,MATCH(D848,Map!$A$2:$A$86,0),0))</f>
        <v>N/A</v>
      </c>
      <c r="AA848" t="str">
        <f>INDEX(Map!$E$2:$E$86,MATCH(D848,Map!$A$2:$A$86,0),0)</f>
        <v>Coal</v>
      </c>
    </row>
    <row r="849" spans="1:27" x14ac:dyDescent="0.25">
      <c r="A849" s="1" t="s">
        <v>21</v>
      </c>
      <c r="B849" s="1" t="s">
        <v>117</v>
      </c>
      <c r="C849" s="1">
        <v>8</v>
      </c>
      <c r="D849" s="1" t="s">
        <v>30</v>
      </c>
      <c r="E849" s="1">
        <v>163.6</v>
      </c>
      <c r="F849" s="1">
        <v>0</v>
      </c>
      <c r="G849" s="1">
        <v>75.8</v>
      </c>
      <c r="H849" s="1">
        <v>2</v>
      </c>
      <c r="I849" s="1">
        <v>1713.9</v>
      </c>
      <c r="J849" s="1">
        <v>10475</v>
      </c>
      <c r="K849" s="1">
        <v>672</v>
      </c>
      <c r="L849" s="1">
        <v>215.3</v>
      </c>
      <c r="M849" s="1">
        <v>3690</v>
      </c>
      <c r="N849" s="1">
        <v>4</v>
      </c>
      <c r="O849" s="1">
        <v>16</v>
      </c>
      <c r="P849" s="1">
        <v>0</v>
      </c>
      <c r="Q849" s="1">
        <v>232</v>
      </c>
      <c r="R849" s="1">
        <v>23.97</v>
      </c>
      <c r="S849" s="1">
        <v>24.06</v>
      </c>
      <c r="T849" s="1">
        <v>3938</v>
      </c>
      <c r="U849" s="3" t="str">
        <f t="shared" si="13"/>
        <v>2017Plan</v>
      </c>
      <c r="V849" s="2">
        <f>DATE(A849,INDEX(Map!$H$1:$H$12,MATCH(B849,Map!$G$1:$G$12,0),0),1)</f>
        <v>42675</v>
      </c>
      <c r="W849" t="str">
        <f>IF(AND(V849&gt;=Map!$K$2,V849&lt;=Map!$L$2),"Base",IF(AND(V849&gt;=Map!$K$3,V849&lt;=Map!$L$3),"Fcst","N/A"))</f>
        <v>Base</v>
      </c>
      <c r="X849" t="str">
        <f>INDEX(Map!$B$2:$B$86,MATCH(D849,Map!$A$2:$A$86,0),0)</f>
        <v>Mill Creek 1</v>
      </c>
      <c r="Y849" s="7" t="str">
        <f>IF(INDEX(Map!$C$2:$C$86,MATCH(D849,Map!$A$2:$A$86,0),0)="","N/A",E849*INDEX(Map!$C$2:$C$86,MATCH(D849,Map!$A$2:$A$86,0),0))</f>
        <v>N/A</v>
      </c>
      <c r="Z849" s="7">
        <f>IF(INDEX(Map!$D$2:$D$86,MATCH(D849,Map!$A$2:$A$86,0),0)="","N/A",E849*INDEX(Map!$D$2:$D$86,MATCH(D849,Map!$A$2:$A$86,0),0))</f>
        <v>163.6</v>
      </c>
      <c r="AA849" t="str">
        <f>INDEX(Map!$E$2:$E$86,MATCH(D849,Map!$A$2:$A$86,0),0)</f>
        <v>Coal</v>
      </c>
    </row>
    <row r="850" spans="1:27" x14ac:dyDescent="0.25">
      <c r="A850" s="1" t="s">
        <v>21</v>
      </c>
      <c r="B850" s="1" t="s">
        <v>117</v>
      </c>
      <c r="C850" s="1">
        <v>9</v>
      </c>
      <c r="D850" s="1" t="s">
        <v>31</v>
      </c>
      <c r="E850" s="1">
        <v>8.6999999999999993</v>
      </c>
      <c r="F850" s="1">
        <v>0</v>
      </c>
      <c r="G850" s="1">
        <v>4.0999999999999996</v>
      </c>
      <c r="H850" s="1">
        <v>2</v>
      </c>
      <c r="I850" s="1">
        <v>93.2</v>
      </c>
      <c r="J850" s="1">
        <v>10738</v>
      </c>
      <c r="K850" s="1">
        <v>41</v>
      </c>
      <c r="L850" s="1">
        <v>215.3</v>
      </c>
      <c r="M850" s="1">
        <v>201</v>
      </c>
      <c r="N850" s="1">
        <v>4</v>
      </c>
      <c r="O850" s="1">
        <v>16</v>
      </c>
      <c r="P850" s="1">
        <v>0</v>
      </c>
      <c r="Q850" s="1">
        <v>12</v>
      </c>
      <c r="R850" s="1">
        <v>24.55</v>
      </c>
      <c r="S850" s="1">
        <v>26.38</v>
      </c>
      <c r="T850" s="1">
        <v>229</v>
      </c>
      <c r="U850" s="3" t="str">
        <f t="shared" si="13"/>
        <v>2017Plan</v>
      </c>
      <c r="V850" s="2">
        <f>DATE(A850,INDEX(Map!$H$1:$H$12,MATCH(B850,Map!$G$1:$G$12,0),0),1)</f>
        <v>42675</v>
      </c>
      <c r="W850" t="str">
        <f>IF(AND(V850&gt;=Map!$K$2,V850&lt;=Map!$L$2),"Base",IF(AND(V850&gt;=Map!$K$3,V850&lt;=Map!$L$3),"Fcst","N/A"))</f>
        <v>Base</v>
      </c>
      <c r="X850" t="str">
        <f>INDEX(Map!$B$2:$B$86,MATCH(D850,Map!$A$2:$A$86,0),0)</f>
        <v>Mill Creek 2</v>
      </c>
      <c r="Y850" s="7" t="str">
        <f>IF(INDEX(Map!$C$2:$C$86,MATCH(D850,Map!$A$2:$A$86,0),0)="","N/A",E850*INDEX(Map!$C$2:$C$86,MATCH(D850,Map!$A$2:$A$86,0),0))</f>
        <v>N/A</v>
      </c>
      <c r="Z850" s="7">
        <f>IF(INDEX(Map!$D$2:$D$86,MATCH(D850,Map!$A$2:$A$86,0),0)="","N/A",E850*INDEX(Map!$D$2:$D$86,MATCH(D850,Map!$A$2:$A$86,0),0))</f>
        <v>8.6999999999999993</v>
      </c>
      <c r="AA850" t="str">
        <f>INDEX(Map!$E$2:$E$86,MATCH(D850,Map!$A$2:$A$86,0),0)</f>
        <v>Coal</v>
      </c>
    </row>
    <row r="851" spans="1:27" x14ac:dyDescent="0.25">
      <c r="A851" s="1" t="s">
        <v>21</v>
      </c>
      <c r="B851" s="1" t="s">
        <v>117</v>
      </c>
      <c r="C851" s="1">
        <v>10</v>
      </c>
      <c r="D851" s="1" t="s">
        <v>32</v>
      </c>
      <c r="E851" s="1">
        <v>205.9</v>
      </c>
      <c r="F851" s="1">
        <v>0</v>
      </c>
      <c r="G851" s="1">
        <v>73.900000000000006</v>
      </c>
      <c r="H851" s="1">
        <v>3</v>
      </c>
      <c r="I851" s="1">
        <v>2195.4</v>
      </c>
      <c r="J851" s="1">
        <v>10661</v>
      </c>
      <c r="K851" s="1">
        <v>657</v>
      </c>
      <c r="L851" s="1">
        <v>215.3</v>
      </c>
      <c r="M851" s="1">
        <v>4726</v>
      </c>
      <c r="N851" s="1">
        <v>18</v>
      </c>
      <c r="O851" s="1">
        <v>66</v>
      </c>
      <c r="P851" s="1">
        <v>0</v>
      </c>
      <c r="Q851" s="1">
        <v>422</v>
      </c>
      <c r="R851" s="1">
        <v>25</v>
      </c>
      <c r="S851" s="1">
        <v>25.32</v>
      </c>
      <c r="T851" s="1">
        <v>5215</v>
      </c>
      <c r="U851" s="3" t="str">
        <f t="shared" si="13"/>
        <v>2017Plan</v>
      </c>
      <c r="V851" s="2">
        <f>DATE(A851,INDEX(Map!$H$1:$H$12,MATCH(B851,Map!$G$1:$G$12,0),0),1)</f>
        <v>42675</v>
      </c>
      <c r="W851" t="str">
        <f>IF(AND(V851&gt;=Map!$K$2,V851&lt;=Map!$L$2),"Base",IF(AND(V851&gt;=Map!$K$3,V851&lt;=Map!$L$3),"Fcst","N/A"))</f>
        <v>Base</v>
      </c>
      <c r="X851" t="str">
        <f>INDEX(Map!$B$2:$B$86,MATCH(D851,Map!$A$2:$A$86,0),0)</f>
        <v>Mill Creek 3</v>
      </c>
      <c r="Y851" s="7" t="str">
        <f>IF(INDEX(Map!$C$2:$C$86,MATCH(D851,Map!$A$2:$A$86,0),0)="","N/A",E851*INDEX(Map!$C$2:$C$86,MATCH(D851,Map!$A$2:$A$86,0),0))</f>
        <v>N/A</v>
      </c>
      <c r="Z851" s="7">
        <f>IF(INDEX(Map!$D$2:$D$86,MATCH(D851,Map!$A$2:$A$86,0),0)="","N/A",E851*INDEX(Map!$D$2:$D$86,MATCH(D851,Map!$A$2:$A$86,0),0))</f>
        <v>205.9</v>
      </c>
      <c r="AA851" t="str">
        <f>INDEX(Map!$E$2:$E$86,MATCH(D851,Map!$A$2:$A$86,0),0)</f>
        <v>Coal</v>
      </c>
    </row>
    <row r="852" spans="1:27" x14ac:dyDescent="0.25">
      <c r="A852" s="1" t="s">
        <v>21</v>
      </c>
      <c r="B852" s="1" t="s">
        <v>117</v>
      </c>
      <c r="C852" s="1">
        <v>11</v>
      </c>
      <c r="D852" s="1" t="s">
        <v>33</v>
      </c>
      <c r="E852" s="1">
        <v>212.7</v>
      </c>
      <c r="F852" s="1">
        <v>0</v>
      </c>
      <c r="G852" s="1">
        <v>61.3</v>
      </c>
      <c r="H852" s="1">
        <v>3</v>
      </c>
      <c r="I852" s="1">
        <v>2220.1</v>
      </c>
      <c r="J852" s="1">
        <v>10438</v>
      </c>
      <c r="K852" s="1">
        <v>536</v>
      </c>
      <c r="L852" s="1">
        <v>215.3</v>
      </c>
      <c r="M852" s="1">
        <v>4779</v>
      </c>
      <c r="N852" s="1">
        <v>28</v>
      </c>
      <c r="O852" s="1">
        <v>105</v>
      </c>
      <c r="P852" s="1">
        <v>0</v>
      </c>
      <c r="Q852" s="1">
        <v>385</v>
      </c>
      <c r="R852" s="1">
        <v>24.28</v>
      </c>
      <c r="S852" s="1">
        <v>24.78</v>
      </c>
      <c r="T852" s="1">
        <v>5270</v>
      </c>
      <c r="U852" s="3" t="str">
        <f t="shared" si="13"/>
        <v>2017Plan</v>
      </c>
      <c r="V852" s="2">
        <f>DATE(A852,INDEX(Map!$H$1:$H$12,MATCH(B852,Map!$G$1:$G$12,0),0),1)</f>
        <v>42675</v>
      </c>
      <c r="W852" t="str">
        <f>IF(AND(V852&gt;=Map!$K$2,V852&lt;=Map!$L$2),"Base",IF(AND(V852&gt;=Map!$K$3,V852&lt;=Map!$L$3),"Fcst","N/A"))</f>
        <v>Base</v>
      </c>
      <c r="X852" t="str">
        <f>INDEX(Map!$B$2:$B$86,MATCH(D852,Map!$A$2:$A$86,0),0)</f>
        <v>Mill Creek 4</v>
      </c>
      <c r="Y852" s="7" t="str">
        <f>IF(INDEX(Map!$C$2:$C$86,MATCH(D852,Map!$A$2:$A$86,0),0)="","N/A",E852*INDEX(Map!$C$2:$C$86,MATCH(D852,Map!$A$2:$A$86,0),0))</f>
        <v>N/A</v>
      </c>
      <c r="Z852" s="7">
        <f>IF(INDEX(Map!$D$2:$D$86,MATCH(D852,Map!$A$2:$A$86,0),0)="","N/A",E852*INDEX(Map!$D$2:$D$86,MATCH(D852,Map!$A$2:$A$86,0),0))</f>
        <v>212.7</v>
      </c>
      <c r="AA852" t="str">
        <f>INDEX(Map!$E$2:$E$86,MATCH(D852,Map!$A$2:$A$86,0),0)</f>
        <v>Coal</v>
      </c>
    </row>
    <row r="853" spans="1:27" x14ac:dyDescent="0.25">
      <c r="A853" s="1" t="s">
        <v>21</v>
      </c>
      <c r="B853" s="1" t="s">
        <v>117</v>
      </c>
      <c r="C853" s="1">
        <v>12</v>
      </c>
      <c r="D853" s="1" t="s">
        <v>34</v>
      </c>
      <c r="E853" s="1">
        <v>152.4</v>
      </c>
      <c r="F853" s="1">
        <v>0</v>
      </c>
      <c r="G853" s="1">
        <v>57.2</v>
      </c>
      <c r="H853" s="1">
        <v>3</v>
      </c>
      <c r="I853" s="1">
        <v>1629.6</v>
      </c>
      <c r="J853" s="1">
        <v>10690</v>
      </c>
      <c r="K853" s="1">
        <v>473</v>
      </c>
      <c r="L853" s="1">
        <v>209.7</v>
      </c>
      <c r="M853" s="1">
        <v>3417</v>
      </c>
      <c r="N853" s="1">
        <v>11</v>
      </c>
      <c r="O853" s="1">
        <v>122</v>
      </c>
      <c r="P853" s="1">
        <v>0</v>
      </c>
      <c r="Q853" s="1">
        <v>295</v>
      </c>
      <c r="R853" s="1">
        <v>24.34</v>
      </c>
      <c r="S853" s="1">
        <v>25.15</v>
      </c>
      <c r="T853" s="1">
        <v>3833</v>
      </c>
      <c r="U853" s="3" t="str">
        <f t="shared" si="13"/>
        <v>2017Plan</v>
      </c>
      <c r="V853" s="2">
        <f>DATE(A853,INDEX(Map!$H$1:$H$12,MATCH(B853,Map!$G$1:$G$12,0),0),1)</f>
        <v>42675</v>
      </c>
      <c r="W853" t="str">
        <f>IF(AND(V853&gt;=Map!$K$2,V853&lt;=Map!$L$2),"Base",IF(AND(V853&gt;=Map!$K$3,V853&lt;=Map!$L$3),"Fcst","N/A"))</f>
        <v>Base</v>
      </c>
      <c r="X853" t="str">
        <f>INDEX(Map!$B$2:$B$86,MATCH(D853,Map!$A$2:$A$86,0),0)</f>
        <v>Trimble County 1</v>
      </c>
      <c r="Y853" s="7" t="str">
        <f>IF(INDEX(Map!$C$2:$C$86,MATCH(D853,Map!$A$2:$A$86,0),0)="","N/A",E853*INDEX(Map!$C$2:$C$86,MATCH(D853,Map!$A$2:$A$86,0),0))</f>
        <v>N/A</v>
      </c>
      <c r="Z853" s="7">
        <f>IF(INDEX(Map!$D$2:$D$86,MATCH(D853,Map!$A$2:$A$86,0),0)="","N/A",E853*INDEX(Map!$D$2:$D$86,MATCH(D853,Map!$A$2:$A$86,0),0))</f>
        <v>152.4</v>
      </c>
      <c r="AA853" t="str">
        <f>INDEX(Map!$E$2:$E$86,MATCH(D853,Map!$A$2:$A$86,0),0)</f>
        <v>Coal</v>
      </c>
    </row>
    <row r="854" spans="1:27" x14ac:dyDescent="0.25">
      <c r="A854" s="1" t="s">
        <v>21</v>
      </c>
      <c r="B854" s="1" t="s">
        <v>117</v>
      </c>
      <c r="C854" s="1">
        <v>13</v>
      </c>
      <c r="D854" s="1" t="s">
        <v>35</v>
      </c>
      <c r="E854" s="1">
        <v>348.9</v>
      </c>
      <c r="F854" s="1">
        <v>0</v>
      </c>
      <c r="G854" s="1">
        <v>86.5</v>
      </c>
      <c r="H854" s="1">
        <v>1</v>
      </c>
      <c r="I854" s="1">
        <v>3204.7</v>
      </c>
      <c r="J854" s="1">
        <v>9186</v>
      </c>
      <c r="K854" s="1">
        <v>658</v>
      </c>
      <c r="L854" s="1">
        <v>212.7</v>
      </c>
      <c r="M854" s="1">
        <v>6816</v>
      </c>
      <c r="N854" s="1">
        <v>14</v>
      </c>
      <c r="O854" s="1">
        <v>160</v>
      </c>
      <c r="P854" s="1">
        <v>0</v>
      </c>
      <c r="Q854" s="1">
        <v>595</v>
      </c>
      <c r="R854" s="1">
        <v>21.24</v>
      </c>
      <c r="S854" s="1">
        <v>21.7</v>
      </c>
      <c r="T854" s="1">
        <v>7571</v>
      </c>
      <c r="U854" s="3" t="str">
        <f t="shared" si="13"/>
        <v>2017Plan</v>
      </c>
      <c r="V854" s="2">
        <f>DATE(A854,INDEX(Map!$H$1:$H$12,MATCH(B854,Map!$G$1:$G$12,0),0),1)</f>
        <v>42675</v>
      </c>
      <c r="W854" t="str">
        <f>IF(AND(V854&gt;=Map!$K$2,V854&lt;=Map!$L$2),"Base",IF(AND(V854&gt;=Map!$K$3,V854&lt;=Map!$L$3),"Fcst","N/A"))</f>
        <v>Base</v>
      </c>
      <c r="X854" t="str">
        <f>INDEX(Map!$B$2:$B$86,MATCH(D854,Map!$A$2:$A$86,0),0)</f>
        <v>Trimble County 2</v>
      </c>
      <c r="Y854" s="7">
        <f>IF(INDEX(Map!$C$2:$C$86,MATCH(D854,Map!$A$2:$A$86,0),0)="","N/A",E854*INDEX(Map!$C$2:$C$86,MATCH(D854,Map!$A$2:$A$86,0),0))</f>
        <v>282.60899999999998</v>
      </c>
      <c r="Z854" s="7">
        <f>IF(INDEX(Map!$D$2:$D$86,MATCH(D854,Map!$A$2:$A$86,0),0)="","N/A",E854*INDEX(Map!$D$2:$D$86,MATCH(D854,Map!$A$2:$A$86,0),0))</f>
        <v>66.290999999999997</v>
      </c>
      <c r="AA854" t="str">
        <f>INDEX(Map!$E$2:$E$86,MATCH(D854,Map!$A$2:$A$86,0),0)</f>
        <v>Coal</v>
      </c>
    </row>
    <row r="855" spans="1:27" x14ac:dyDescent="0.25">
      <c r="A855" s="1" t="s">
        <v>21</v>
      </c>
      <c r="B855" s="1" t="s">
        <v>117</v>
      </c>
      <c r="C855" s="1">
        <v>14</v>
      </c>
      <c r="D855" s="1" t="s">
        <v>36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3" t="str">
        <f t="shared" si="13"/>
        <v>2017Plan</v>
      </c>
      <c r="V855" s="2">
        <f>DATE(A855,INDEX(Map!$H$1:$H$12,MATCH(B855,Map!$G$1:$G$12,0),0),1)</f>
        <v>42675</v>
      </c>
      <c r="W855" t="str">
        <f>IF(AND(V855&gt;=Map!$K$2,V855&lt;=Map!$L$2),"Base",IF(AND(V855&gt;=Map!$K$3,V855&lt;=Map!$L$3),"Fcst","N/A"))</f>
        <v>Base</v>
      </c>
      <c r="X855" t="str">
        <f>INDEX(Map!$B$2:$B$86,MATCH(D855,Map!$A$2:$A$86,0),0)</f>
        <v>Cane Run 7</v>
      </c>
      <c r="Y855" s="7">
        <f>IF(INDEX(Map!$C$2:$C$86,MATCH(D855,Map!$A$2:$A$86,0),0)="","N/A",E855*INDEX(Map!$C$2:$C$86,MATCH(D855,Map!$A$2:$A$86,0),0))</f>
        <v>0</v>
      </c>
      <c r="Z855" s="7">
        <f>IF(INDEX(Map!$D$2:$D$86,MATCH(D855,Map!$A$2:$A$86,0),0)="","N/A",E855*INDEX(Map!$D$2:$D$86,MATCH(D855,Map!$A$2:$A$86,0),0))</f>
        <v>0</v>
      </c>
      <c r="AA855" t="str">
        <f>INDEX(Map!$E$2:$E$86,MATCH(D855,Map!$A$2:$A$86,0),0)</f>
        <v>NGCC</v>
      </c>
    </row>
    <row r="856" spans="1:27" x14ac:dyDescent="0.25">
      <c r="A856" s="1" t="s">
        <v>21</v>
      </c>
      <c r="B856" s="1" t="s">
        <v>117</v>
      </c>
      <c r="C856" s="1">
        <v>15</v>
      </c>
      <c r="D856" s="1" t="s">
        <v>37</v>
      </c>
      <c r="E856" s="1">
        <v>150.30000000000001</v>
      </c>
      <c r="F856" s="1">
        <v>0</v>
      </c>
      <c r="G856" s="1">
        <v>30.2</v>
      </c>
      <c r="H856" s="1">
        <v>2</v>
      </c>
      <c r="I856" s="1">
        <v>1019</v>
      </c>
      <c r="J856" s="1">
        <v>6782</v>
      </c>
      <c r="K856" s="1">
        <v>219</v>
      </c>
      <c r="L856" s="1">
        <v>299.3</v>
      </c>
      <c r="M856" s="1">
        <v>3050</v>
      </c>
      <c r="N856" s="1">
        <v>6</v>
      </c>
      <c r="O856" s="1">
        <v>17</v>
      </c>
      <c r="P856" s="1">
        <v>0</v>
      </c>
      <c r="Q856" s="1">
        <v>173</v>
      </c>
      <c r="R856" s="1">
        <v>21.45</v>
      </c>
      <c r="S856" s="1">
        <v>21.56</v>
      </c>
      <c r="T856" s="1">
        <v>3240</v>
      </c>
      <c r="U856" s="3" t="str">
        <f t="shared" si="13"/>
        <v>2017Plan</v>
      </c>
      <c r="V856" s="2">
        <f>DATE(A856,INDEX(Map!$H$1:$H$12,MATCH(B856,Map!$G$1:$G$12,0),0),1)</f>
        <v>42675</v>
      </c>
      <c r="W856" t="str">
        <f>IF(AND(V856&gt;=Map!$K$2,V856&lt;=Map!$L$2),"Base",IF(AND(V856&gt;=Map!$K$3,V856&lt;=Map!$L$3),"Fcst","N/A"))</f>
        <v>Base</v>
      </c>
      <c r="X856" t="str">
        <f>INDEX(Map!$B$2:$B$86,MATCH(D856,Map!$A$2:$A$86,0),0)</f>
        <v>Cane Run 7</v>
      </c>
      <c r="Y856" s="7">
        <f>IF(INDEX(Map!$C$2:$C$86,MATCH(D856,Map!$A$2:$A$86,0),0)="","N/A",E856*INDEX(Map!$C$2:$C$86,MATCH(D856,Map!$A$2:$A$86,0),0))</f>
        <v>117.23400000000001</v>
      </c>
      <c r="Z856" s="7">
        <f>IF(INDEX(Map!$D$2:$D$86,MATCH(D856,Map!$A$2:$A$86,0),0)="","N/A",E856*INDEX(Map!$D$2:$D$86,MATCH(D856,Map!$A$2:$A$86,0),0))</f>
        <v>33.066000000000003</v>
      </c>
      <c r="AA856" t="str">
        <f>INDEX(Map!$E$2:$E$86,MATCH(D856,Map!$A$2:$A$86,0),0)</f>
        <v>NGCC</v>
      </c>
    </row>
    <row r="857" spans="1:27" x14ac:dyDescent="0.25">
      <c r="A857" s="1" t="s">
        <v>21</v>
      </c>
      <c r="B857" s="1" t="s">
        <v>117</v>
      </c>
      <c r="C857" s="1">
        <v>16</v>
      </c>
      <c r="D857" s="1" t="s">
        <v>38</v>
      </c>
      <c r="E857" s="1">
        <v>15.2</v>
      </c>
      <c r="F857" s="1">
        <v>0</v>
      </c>
      <c r="G857" s="1">
        <v>17.600000000000001</v>
      </c>
      <c r="H857" s="1">
        <v>4</v>
      </c>
      <c r="I857" s="1">
        <v>200.8</v>
      </c>
      <c r="J857" s="1">
        <v>13209</v>
      </c>
      <c r="K857" s="1">
        <v>180</v>
      </c>
      <c r="L857" s="1">
        <v>301</v>
      </c>
      <c r="M857" s="1">
        <v>604</v>
      </c>
      <c r="N857" s="1">
        <v>0</v>
      </c>
      <c r="O857" s="1">
        <v>1</v>
      </c>
      <c r="P857" s="1">
        <v>0</v>
      </c>
      <c r="Q857" s="1">
        <v>0</v>
      </c>
      <c r="R857" s="1">
        <v>39.76</v>
      </c>
      <c r="S857" s="1">
        <v>39.82</v>
      </c>
      <c r="T857" s="1">
        <v>605</v>
      </c>
      <c r="U857" s="3" t="str">
        <f t="shared" si="13"/>
        <v>2017Plan</v>
      </c>
      <c r="V857" s="2">
        <f>DATE(A857,INDEX(Map!$H$1:$H$12,MATCH(B857,Map!$G$1:$G$12,0),0),1)</f>
        <v>42675</v>
      </c>
      <c r="W857" t="str">
        <f>IF(AND(V857&gt;=Map!$K$2,V857&lt;=Map!$L$2),"Base",IF(AND(V857&gt;=Map!$K$3,V857&lt;=Map!$L$3),"Fcst","N/A"))</f>
        <v>Base</v>
      </c>
      <c r="X857" t="str">
        <f>INDEX(Map!$B$2:$B$86,MATCH(D857,Map!$A$2:$A$86,0),0)</f>
        <v>Brown 5</v>
      </c>
      <c r="Y857" s="7">
        <f>IF(INDEX(Map!$C$2:$C$86,MATCH(D857,Map!$A$2:$A$86,0),0)="","N/A",E857*INDEX(Map!$C$2:$C$86,MATCH(D857,Map!$A$2:$A$86,0),0))</f>
        <v>7.1439999999999992</v>
      </c>
      <c r="Z857" s="7">
        <f>IF(INDEX(Map!$D$2:$D$86,MATCH(D857,Map!$A$2:$A$86,0),0)="","N/A",E857*INDEX(Map!$D$2:$D$86,MATCH(D857,Map!$A$2:$A$86,0),0))</f>
        <v>8.0559999999999992</v>
      </c>
      <c r="AA857" t="str">
        <f>INDEX(Map!$E$2:$E$86,MATCH(D857,Map!$A$2:$A$86,0),0)</f>
        <v>SCCT</v>
      </c>
    </row>
    <row r="858" spans="1:27" x14ac:dyDescent="0.25">
      <c r="A858" s="1" t="s">
        <v>21</v>
      </c>
      <c r="B858" s="1" t="s">
        <v>117</v>
      </c>
      <c r="C858" s="1">
        <v>17</v>
      </c>
      <c r="D858" s="1" t="s">
        <v>39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3" t="str">
        <f t="shared" si="13"/>
        <v>2017Plan</v>
      </c>
      <c r="V858" s="2">
        <f>DATE(A858,INDEX(Map!$H$1:$H$12,MATCH(B858,Map!$G$1:$G$12,0),0),1)</f>
        <v>42675</v>
      </c>
      <c r="W858" t="str">
        <f>IF(AND(V858&gt;=Map!$K$2,V858&lt;=Map!$L$2),"Base",IF(AND(V858&gt;=Map!$K$3,V858&lt;=Map!$L$3),"Fcst","N/A"))</f>
        <v>Base</v>
      </c>
      <c r="X858" t="str">
        <f>INDEX(Map!$B$2:$B$86,MATCH(D858,Map!$A$2:$A$86,0),0)</f>
        <v>Brown 5</v>
      </c>
      <c r="Y858" s="7">
        <f>IF(INDEX(Map!$C$2:$C$86,MATCH(D858,Map!$A$2:$A$86,0),0)="","N/A",E858*INDEX(Map!$C$2:$C$86,MATCH(D858,Map!$A$2:$A$86,0),0))</f>
        <v>0</v>
      </c>
      <c r="Z858" s="7">
        <f>IF(INDEX(Map!$D$2:$D$86,MATCH(D858,Map!$A$2:$A$86,0),0)="","N/A",E858*INDEX(Map!$D$2:$D$86,MATCH(D858,Map!$A$2:$A$86,0),0))</f>
        <v>0</v>
      </c>
      <c r="AA858" t="str">
        <f>INDEX(Map!$E$2:$E$86,MATCH(D858,Map!$A$2:$A$86,0),0)</f>
        <v>SCCT</v>
      </c>
    </row>
    <row r="859" spans="1:27" x14ac:dyDescent="0.25">
      <c r="A859" s="1" t="s">
        <v>21</v>
      </c>
      <c r="B859" s="1" t="s">
        <v>117</v>
      </c>
      <c r="C859" s="1">
        <v>18</v>
      </c>
      <c r="D859" s="1" t="s">
        <v>40</v>
      </c>
      <c r="E859" s="1">
        <v>3.1</v>
      </c>
      <c r="F859" s="1">
        <v>0</v>
      </c>
      <c r="G859" s="1">
        <v>2.8</v>
      </c>
      <c r="H859" s="1">
        <v>2</v>
      </c>
      <c r="I859" s="1">
        <v>33.5</v>
      </c>
      <c r="J859" s="1">
        <v>10695</v>
      </c>
      <c r="K859" s="1">
        <v>20</v>
      </c>
      <c r="L859" s="1">
        <v>301</v>
      </c>
      <c r="M859" s="1">
        <v>101</v>
      </c>
      <c r="N859" s="1">
        <v>0</v>
      </c>
      <c r="O859" s="1">
        <v>1</v>
      </c>
      <c r="P859" s="1">
        <v>0</v>
      </c>
      <c r="Q859" s="1">
        <v>0</v>
      </c>
      <c r="R859" s="1">
        <v>32.19</v>
      </c>
      <c r="S859" s="1">
        <v>32.659999999999997</v>
      </c>
      <c r="T859" s="1">
        <v>102</v>
      </c>
      <c r="U859" s="3" t="str">
        <f t="shared" si="13"/>
        <v>2017Plan</v>
      </c>
      <c r="V859" s="2">
        <f>DATE(A859,INDEX(Map!$H$1:$H$12,MATCH(B859,Map!$G$1:$G$12,0),0),1)</f>
        <v>42675</v>
      </c>
      <c r="W859" t="str">
        <f>IF(AND(V859&gt;=Map!$K$2,V859&lt;=Map!$L$2),"Base",IF(AND(V859&gt;=Map!$K$3,V859&lt;=Map!$L$3),"Fcst","N/A"))</f>
        <v>Base</v>
      </c>
      <c r="X859" t="str">
        <f>INDEX(Map!$B$2:$B$86,MATCH(D859,Map!$A$2:$A$86,0),0)</f>
        <v>Brown 6</v>
      </c>
      <c r="Y859" s="7">
        <f>IF(INDEX(Map!$C$2:$C$86,MATCH(D859,Map!$A$2:$A$86,0),0)="","N/A",E859*INDEX(Map!$C$2:$C$86,MATCH(D859,Map!$A$2:$A$86,0),0))</f>
        <v>1.9219999999999999</v>
      </c>
      <c r="Z859" s="7">
        <f>IF(INDEX(Map!$D$2:$D$86,MATCH(D859,Map!$A$2:$A$86,0),0)="","N/A",E859*INDEX(Map!$D$2:$D$86,MATCH(D859,Map!$A$2:$A$86,0),0))</f>
        <v>1.1780000000000002</v>
      </c>
      <c r="AA859" t="str">
        <f>INDEX(Map!$E$2:$E$86,MATCH(D859,Map!$A$2:$A$86,0),0)</f>
        <v>SCCT</v>
      </c>
    </row>
    <row r="860" spans="1:27" x14ac:dyDescent="0.25">
      <c r="A860" s="1" t="s">
        <v>21</v>
      </c>
      <c r="B860" s="1" t="s">
        <v>117</v>
      </c>
      <c r="C860" s="1">
        <v>19</v>
      </c>
      <c r="D860" s="1" t="s">
        <v>41</v>
      </c>
      <c r="E860" s="1">
        <v>2</v>
      </c>
      <c r="F860" s="1">
        <v>0</v>
      </c>
      <c r="G860" s="1">
        <v>1.8</v>
      </c>
      <c r="H860" s="1">
        <v>6</v>
      </c>
      <c r="I860" s="1">
        <v>21.6</v>
      </c>
      <c r="J860" s="1">
        <v>10712</v>
      </c>
      <c r="K860" s="1">
        <v>13</v>
      </c>
      <c r="L860" s="1">
        <v>301</v>
      </c>
      <c r="M860" s="1">
        <v>65</v>
      </c>
      <c r="N860" s="1">
        <v>1</v>
      </c>
      <c r="O860" s="1">
        <v>4</v>
      </c>
      <c r="P860" s="1">
        <v>0</v>
      </c>
      <c r="Q860" s="1">
        <v>0</v>
      </c>
      <c r="R860" s="1">
        <v>32.24</v>
      </c>
      <c r="S860" s="1">
        <v>34.36</v>
      </c>
      <c r="T860" s="1">
        <v>69</v>
      </c>
      <c r="U860" s="3" t="str">
        <f t="shared" si="13"/>
        <v>2017Plan</v>
      </c>
      <c r="V860" s="2">
        <f>DATE(A860,INDEX(Map!$H$1:$H$12,MATCH(B860,Map!$G$1:$G$12,0),0),1)</f>
        <v>42675</v>
      </c>
      <c r="W860" t="str">
        <f>IF(AND(V860&gt;=Map!$K$2,V860&lt;=Map!$L$2),"Base",IF(AND(V860&gt;=Map!$K$3,V860&lt;=Map!$L$3),"Fcst","N/A"))</f>
        <v>Base</v>
      </c>
      <c r="X860" t="str">
        <f>INDEX(Map!$B$2:$B$86,MATCH(D860,Map!$A$2:$A$86,0),0)</f>
        <v>Brown 7</v>
      </c>
      <c r="Y860" s="7">
        <f>IF(INDEX(Map!$C$2:$C$86,MATCH(D860,Map!$A$2:$A$86,0),0)="","N/A",E860*INDEX(Map!$C$2:$C$86,MATCH(D860,Map!$A$2:$A$86,0),0))</f>
        <v>1.24</v>
      </c>
      <c r="Z860" s="7">
        <f>IF(INDEX(Map!$D$2:$D$86,MATCH(D860,Map!$A$2:$A$86,0),0)="","N/A",E860*INDEX(Map!$D$2:$D$86,MATCH(D860,Map!$A$2:$A$86,0),0))</f>
        <v>0.76</v>
      </c>
      <c r="AA860" t="str">
        <f>INDEX(Map!$E$2:$E$86,MATCH(D860,Map!$A$2:$A$86,0),0)</f>
        <v>SCCT</v>
      </c>
    </row>
    <row r="861" spans="1:27" x14ac:dyDescent="0.25">
      <c r="A861" s="1" t="s">
        <v>21</v>
      </c>
      <c r="B861" s="1" t="s">
        <v>117</v>
      </c>
      <c r="C861" s="1">
        <v>20</v>
      </c>
      <c r="D861" s="1" t="s">
        <v>42</v>
      </c>
      <c r="E861" s="1">
        <v>6.4</v>
      </c>
      <c r="F861" s="1">
        <v>0</v>
      </c>
      <c r="G861" s="1">
        <v>7.6</v>
      </c>
      <c r="H861" s="1">
        <v>3</v>
      </c>
      <c r="I861" s="1">
        <v>88.1</v>
      </c>
      <c r="J861" s="1">
        <v>13680</v>
      </c>
      <c r="K861" s="1">
        <v>79</v>
      </c>
      <c r="L861" s="1">
        <v>301</v>
      </c>
      <c r="M861" s="1">
        <v>265</v>
      </c>
      <c r="N861" s="1">
        <v>0</v>
      </c>
      <c r="O861" s="1">
        <v>1</v>
      </c>
      <c r="P861" s="1">
        <v>0</v>
      </c>
      <c r="Q861" s="1">
        <v>0</v>
      </c>
      <c r="R861" s="1">
        <v>41.17</v>
      </c>
      <c r="S861" s="1">
        <v>41.28</v>
      </c>
      <c r="T861" s="1">
        <v>266</v>
      </c>
      <c r="U861" s="3" t="str">
        <f t="shared" si="13"/>
        <v>2017Plan</v>
      </c>
      <c r="V861" s="2">
        <f>DATE(A861,INDEX(Map!$H$1:$H$12,MATCH(B861,Map!$G$1:$G$12,0),0),1)</f>
        <v>42675</v>
      </c>
      <c r="W861" t="str">
        <f>IF(AND(V861&gt;=Map!$K$2,V861&lt;=Map!$L$2),"Base",IF(AND(V861&gt;=Map!$K$3,V861&lt;=Map!$L$3),"Fcst","N/A"))</f>
        <v>Base</v>
      </c>
      <c r="X861" t="str">
        <f>INDEX(Map!$B$2:$B$86,MATCH(D861,Map!$A$2:$A$86,0),0)</f>
        <v>Brown 8</v>
      </c>
      <c r="Y861" s="7">
        <f>IF(INDEX(Map!$C$2:$C$86,MATCH(D861,Map!$A$2:$A$86,0),0)="","N/A",E861*INDEX(Map!$C$2:$C$86,MATCH(D861,Map!$A$2:$A$86,0),0))</f>
        <v>6.4</v>
      </c>
      <c r="Z861" s="7" t="str">
        <f>IF(INDEX(Map!$D$2:$D$86,MATCH(D861,Map!$A$2:$A$86,0),0)="","N/A",E861*INDEX(Map!$D$2:$D$86,MATCH(D861,Map!$A$2:$A$86,0),0))</f>
        <v>N/A</v>
      </c>
      <c r="AA861" t="str">
        <f>INDEX(Map!$E$2:$E$86,MATCH(D861,Map!$A$2:$A$86,0),0)</f>
        <v>SCCT</v>
      </c>
    </row>
    <row r="862" spans="1:27" x14ac:dyDescent="0.25">
      <c r="A862" s="1" t="s">
        <v>21</v>
      </c>
      <c r="B862" s="1" t="s">
        <v>117</v>
      </c>
      <c r="C862" s="1">
        <v>21</v>
      </c>
      <c r="D862" s="1" t="s">
        <v>43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3" t="str">
        <f t="shared" si="13"/>
        <v>2017Plan</v>
      </c>
      <c r="V862" s="2">
        <f>DATE(A862,INDEX(Map!$H$1:$H$12,MATCH(B862,Map!$G$1:$G$12,0),0),1)</f>
        <v>42675</v>
      </c>
      <c r="W862" t="str">
        <f>IF(AND(V862&gt;=Map!$K$2,V862&lt;=Map!$L$2),"Base",IF(AND(V862&gt;=Map!$K$3,V862&lt;=Map!$L$3),"Fcst","N/A"))</f>
        <v>Base</v>
      </c>
      <c r="X862" t="str">
        <f>INDEX(Map!$B$2:$B$86,MATCH(D862,Map!$A$2:$A$86,0),0)</f>
        <v>Brown 8</v>
      </c>
      <c r="Y862" s="7">
        <f>IF(INDEX(Map!$C$2:$C$86,MATCH(D862,Map!$A$2:$A$86,0),0)="","N/A",E862*INDEX(Map!$C$2:$C$86,MATCH(D862,Map!$A$2:$A$86,0),0))</f>
        <v>0</v>
      </c>
      <c r="Z862" s="7" t="str">
        <f>IF(INDEX(Map!$D$2:$D$86,MATCH(D862,Map!$A$2:$A$86,0),0)="","N/A",E862*INDEX(Map!$D$2:$D$86,MATCH(D862,Map!$A$2:$A$86,0),0))</f>
        <v>N/A</v>
      </c>
      <c r="AA862" t="str">
        <f>INDEX(Map!$E$2:$E$86,MATCH(D862,Map!$A$2:$A$86,0),0)</f>
        <v>SCCT</v>
      </c>
    </row>
    <row r="863" spans="1:27" x14ac:dyDescent="0.25">
      <c r="A863" s="1" t="s">
        <v>21</v>
      </c>
      <c r="B863" s="1" t="s">
        <v>117</v>
      </c>
      <c r="C863" s="1">
        <v>22</v>
      </c>
      <c r="D863" s="1" t="s">
        <v>44</v>
      </c>
      <c r="E863" s="1">
        <v>5.2</v>
      </c>
      <c r="F863" s="1">
        <v>0</v>
      </c>
      <c r="G863" s="1">
        <v>6.1</v>
      </c>
      <c r="H863" s="1">
        <v>2</v>
      </c>
      <c r="I863" s="1">
        <v>68.2</v>
      </c>
      <c r="J863" s="1">
        <v>13161</v>
      </c>
      <c r="K863" s="1">
        <v>56</v>
      </c>
      <c r="L863" s="1">
        <v>301</v>
      </c>
      <c r="M863" s="1">
        <v>205</v>
      </c>
      <c r="N863" s="1">
        <v>0</v>
      </c>
      <c r="O863" s="1">
        <v>0</v>
      </c>
      <c r="P863" s="1">
        <v>0</v>
      </c>
      <c r="Q863" s="1">
        <v>0</v>
      </c>
      <c r="R863" s="1">
        <v>39.61</v>
      </c>
      <c r="S863" s="1">
        <v>39.700000000000003</v>
      </c>
      <c r="T863" s="1">
        <v>206</v>
      </c>
      <c r="U863" s="3" t="str">
        <f t="shared" si="13"/>
        <v>2017Plan</v>
      </c>
      <c r="V863" s="2">
        <f>DATE(A863,INDEX(Map!$H$1:$H$12,MATCH(B863,Map!$G$1:$G$12,0),0),1)</f>
        <v>42675</v>
      </c>
      <c r="W863" t="str">
        <f>IF(AND(V863&gt;=Map!$K$2,V863&lt;=Map!$L$2),"Base",IF(AND(V863&gt;=Map!$K$3,V863&lt;=Map!$L$3),"Fcst","N/A"))</f>
        <v>Base</v>
      </c>
      <c r="X863" t="str">
        <f>INDEX(Map!$B$2:$B$86,MATCH(D863,Map!$A$2:$A$86,0),0)</f>
        <v>Brown 9</v>
      </c>
      <c r="Y863" s="7">
        <f>IF(INDEX(Map!$C$2:$C$86,MATCH(D863,Map!$A$2:$A$86,0),0)="","N/A",E863*INDEX(Map!$C$2:$C$86,MATCH(D863,Map!$A$2:$A$86,0),0))</f>
        <v>5.2</v>
      </c>
      <c r="Z863" s="7" t="str">
        <f>IF(INDEX(Map!$D$2:$D$86,MATCH(D863,Map!$A$2:$A$86,0),0)="","N/A",E863*INDEX(Map!$D$2:$D$86,MATCH(D863,Map!$A$2:$A$86,0),0))</f>
        <v>N/A</v>
      </c>
      <c r="AA863" t="str">
        <f>INDEX(Map!$E$2:$E$86,MATCH(D863,Map!$A$2:$A$86,0),0)</f>
        <v>SCCT</v>
      </c>
    </row>
    <row r="864" spans="1:27" x14ac:dyDescent="0.25">
      <c r="A864" s="1" t="s">
        <v>21</v>
      </c>
      <c r="B864" s="1" t="s">
        <v>117</v>
      </c>
      <c r="C864" s="1">
        <v>23</v>
      </c>
      <c r="D864" s="1" t="s">
        <v>45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3" t="str">
        <f t="shared" si="13"/>
        <v>2017Plan</v>
      </c>
      <c r="V864" s="2">
        <f>DATE(A864,INDEX(Map!$H$1:$H$12,MATCH(B864,Map!$G$1:$G$12,0),0),1)</f>
        <v>42675</v>
      </c>
      <c r="W864" t="str">
        <f>IF(AND(V864&gt;=Map!$K$2,V864&lt;=Map!$L$2),"Base",IF(AND(V864&gt;=Map!$K$3,V864&lt;=Map!$L$3),"Fcst","N/A"))</f>
        <v>Base</v>
      </c>
      <c r="X864" t="str">
        <f>INDEX(Map!$B$2:$B$86,MATCH(D864,Map!$A$2:$A$86,0),0)</f>
        <v>Brown 9</v>
      </c>
      <c r="Y864" s="7">
        <f>IF(INDEX(Map!$C$2:$C$86,MATCH(D864,Map!$A$2:$A$86,0),0)="","N/A",E864*INDEX(Map!$C$2:$C$86,MATCH(D864,Map!$A$2:$A$86,0),0))</f>
        <v>0</v>
      </c>
      <c r="Z864" s="7" t="str">
        <f>IF(INDEX(Map!$D$2:$D$86,MATCH(D864,Map!$A$2:$A$86,0),0)="","N/A",E864*INDEX(Map!$D$2:$D$86,MATCH(D864,Map!$A$2:$A$86,0),0))</f>
        <v>N/A</v>
      </c>
      <c r="AA864" t="str">
        <f>INDEX(Map!$E$2:$E$86,MATCH(D864,Map!$A$2:$A$86,0),0)</f>
        <v>SCCT</v>
      </c>
    </row>
    <row r="865" spans="1:27" x14ac:dyDescent="0.25">
      <c r="A865" s="1" t="s">
        <v>21</v>
      </c>
      <c r="B865" s="1" t="s">
        <v>117</v>
      </c>
      <c r="C865" s="1">
        <v>24</v>
      </c>
      <c r="D865" s="1" t="s">
        <v>46</v>
      </c>
      <c r="E865" s="1">
        <v>4.5</v>
      </c>
      <c r="F865" s="1">
        <v>0</v>
      </c>
      <c r="G865" s="1">
        <v>5.3</v>
      </c>
      <c r="H865" s="1">
        <v>3</v>
      </c>
      <c r="I865" s="1">
        <v>60.2</v>
      </c>
      <c r="J865" s="1">
        <v>13448</v>
      </c>
      <c r="K865" s="1">
        <v>52</v>
      </c>
      <c r="L865" s="1">
        <v>301</v>
      </c>
      <c r="M865" s="1">
        <v>181</v>
      </c>
      <c r="N865" s="1">
        <v>0</v>
      </c>
      <c r="O865" s="1">
        <v>1</v>
      </c>
      <c r="P865" s="1">
        <v>0</v>
      </c>
      <c r="Q865" s="1">
        <v>0</v>
      </c>
      <c r="R865" s="1">
        <v>40.479999999999997</v>
      </c>
      <c r="S865" s="1">
        <v>40.630000000000003</v>
      </c>
      <c r="T865" s="1">
        <v>182</v>
      </c>
      <c r="U865" s="3" t="str">
        <f t="shared" si="13"/>
        <v>2017Plan</v>
      </c>
      <c r="V865" s="2">
        <f>DATE(A865,INDEX(Map!$H$1:$H$12,MATCH(B865,Map!$G$1:$G$12,0),0),1)</f>
        <v>42675</v>
      </c>
      <c r="W865" t="str">
        <f>IF(AND(V865&gt;=Map!$K$2,V865&lt;=Map!$L$2),"Base",IF(AND(V865&gt;=Map!$K$3,V865&lt;=Map!$L$3),"Fcst","N/A"))</f>
        <v>Base</v>
      </c>
      <c r="X865" t="str">
        <f>INDEX(Map!$B$2:$B$86,MATCH(D865,Map!$A$2:$A$86,0),0)</f>
        <v>Brown 10</v>
      </c>
      <c r="Y865" s="7">
        <f>IF(INDEX(Map!$C$2:$C$86,MATCH(D865,Map!$A$2:$A$86,0),0)="","N/A",E865*INDEX(Map!$C$2:$C$86,MATCH(D865,Map!$A$2:$A$86,0),0))</f>
        <v>4.5</v>
      </c>
      <c r="Z865" s="7" t="str">
        <f>IF(INDEX(Map!$D$2:$D$86,MATCH(D865,Map!$A$2:$A$86,0),0)="","N/A",E865*INDEX(Map!$D$2:$D$86,MATCH(D865,Map!$A$2:$A$86,0),0))</f>
        <v>N/A</v>
      </c>
      <c r="AA865" t="str">
        <f>INDEX(Map!$E$2:$E$86,MATCH(D865,Map!$A$2:$A$86,0),0)</f>
        <v>SCCT</v>
      </c>
    </row>
    <row r="866" spans="1:27" x14ac:dyDescent="0.25">
      <c r="A866" s="1" t="s">
        <v>21</v>
      </c>
      <c r="B866" s="1" t="s">
        <v>117</v>
      </c>
      <c r="C866" s="1">
        <v>25</v>
      </c>
      <c r="D866" s="1" t="s">
        <v>47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3" t="str">
        <f t="shared" si="13"/>
        <v>2017Plan</v>
      </c>
      <c r="V866" s="2">
        <f>DATE(A866,INDEX(Map!$H$1:$H$12,MATCH(B866,Map!$G$1:$G$12,0),0),1)</f>
        <v>42675</v>
      </c>
      <c r="W866" t="str">
        <f>IF(AND(V866&gt;=Map!$K$2,V866&lt;=Map!$L$2),"Base",IF(AND(V866&gt;=Map!$K$3,V866&lt;=Map!$L$3),"Fcst","N/A"))</f>
        <v>Base</v>
      </c>
      <c r="X866" t="str">
        <f>INDEX(Map!$B$2:$B$86,MATCH(D866,Map!$A$2:$A$86,0),0)</f>
        <v>Brown 10</v>
      </c>
      <c r="Y866" s="7">
        <f>IF(INDEX(Map!$C$2:$C$86,MATCH(D866,Map!$A$2:$A$86,0),0)="","N/A",E866*INDEX(Map!$C$2:$C$86,MATCH(D866,Map!$A$2:$A$86,0),0))</f>
        <v>0</v>
      </c>
      <c r="Z866" s="7" t="str">
        <f>IF(INDEX(Map!$D$2:$D$86,MATCH(D866,Map!$A$2:$A$86,0),0)="","N/A",E866*INDEX(Map!$D$2:$D$86,MATCH(D866,Map!$A$2:$A$86,0),0))</f>
        <v>N/A</v>
      </c>
      <c r="AA866" t="str">
        <f>INDEX(Map!$E$2:$E$86,MATCH(D866,Map!$A$2:$A$86,0),0)</f>
        <v>SCCT</v>
      </c>
    </row>
    <row r="867" spans="1:27" x14ac:dyDescent="0.25">
      <c r="A867" s="1" t="s">
        <v>21</v>
      </c>
      <c r="B867" s="1" t="s">
        <v>117</v>
      </c>
      <c r="C867" s="1">
        <v>26</v>
      </c>
      <c r="D867" s="1" t="s">
        <v>48</v>
      </c>
      <c r="E867" s="1">
        <v>7.8</v>
      </c>
      <c r="F867" s="1">
        <v>0</v>
      </c>
      <c r="G867" s="1">
        <v>9.1999999999999993</v>
      </c>
      <c r="H867" s="1">
        <v>3</v>
      </c>
      <c r="I867" s="1">
        <v>105.3</v>
      </c>
      <c r="J867" s="1">
        <v>13509</v>
      </c>
      <c r="K867" s="1">
        <v>92</v>
      </c>
      <c r="L867" s="1">
        <v>301</v>
      </c>
      <c r="M867" s="1">
        <v>317</v>
      </c>
      <c r="N867" s="1">
        <v>0</v>
      </c>
      <c r="O867" s="1">
        <v>1</v>
      </c>
      <c r="P867" s="1">
        <v>0</v>
      </c>
      <c r="Q867" s="1">
        <v>0</v>
      </c>
      <c r="R867" s="1">
        <v>40.659999999999997</v>
      </c>
      <c r="S867" s="1">
        <v>40.75</v>
      </c>
      <c r="T867" s="1">
        <v>318</v>
      </c>
      <c r="U867" s="3" t="str">
        <f t="shared" si="13"/>
        <v>2017Plan</v>
      </c>
      <c r="V867" s="2">
        <f>DATE(A867,INDEX(Map!$H$1:$H$12,MATCH(B867,Map!$G$1:$G$12,0),0),1)</f>
        <v>42675</v>
      </c>
      <c r="W867" t="str">
        <f>IF(AND(V867&gt;=Map!$K$2,V867&lt;=Map!$L$2),"Base",IF(AND(V867&gt;=Map!$K$3,V867&lt;=Map!$L$3),"Fcst","N/A"))</f>
        <v>Base</v>
      </c>
      <c r="X867" t="str">
        <f>INDEX(Map!$B$2:$B$86,MATCH(D867,Map!$A$2:$A$86,0),0)</f>
        <v>Brown 11</v>
      </c>
      <c r="Y867" s="7">
        <f>IF(INDEX(Map!$C$2:$C$86,MATCH(D867,Map!$A$2:$A$86,0),0)="","N/A",E867*INDEX(Map!$C$2:$C$86,MATCH(D867,Map!$A$2:$A$86,0),0))</f>
        <v>7.8</v>
      </c>
      <c r="Z867" s="7" t="str">
        <f>IF(INDEX(Map!$D$2:$D$86,MATCH(D867,Map!$A$2:$A$86,0),0)="","N/A",E867*INDEX(Map!$D$2:$D$86,MATCH(D867,Map!$A$2:$A$86,0),0))</f>
        <v>N/A</v>
      </c>
      <c r="AA867" t="str">
        <f>INDEX(Map!$E$2:$E$86,MATCH(D867,Map!$A$2:$A$86,0),0)</f>
        <v>SCCT</v>
      </c>
    </row>
    <row r="868" spans="1:27" x14ac:dyDescent="0.25">
      <c r="A868" s="1" t="s">
        <v>21</v>
      </c>
      <c r="B868" s="1" t="s">
        <v>117</v>
      </c>
      <c r="C868" s="1">
        <v>27</v>
      </c>
      <c r="D868" s="1" t="s">
        <v>49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3" t="str">
        <f t="shared" si="13"/>
        <v>2017Plan</v>
      </c>
      <c r="V868" s="2">
        <f>DATE(A868,INDEX(Map!$H$1:$H$12,MATCH(B868,Map!$G$1:$G$12,0),0),1)</f>
        <v>42675</v>
      </c>
      <c r="W868" t="str">
        <f>IF(AND(V868&gt;=Map!$K$2,V868&lt;=Map!$L$2),"Base",IF(AND(V868&gt;=Map!$K$3,V868&lt;=Map!$L$3),"Fcst","N/A"))</f>
        <v>Base</v>
      </c>
      <c r="X868" t="str">
        <f>INDEX(Map!$B$2:$B$86,MATCH(D868,Map!$A$2:$A$86,0),0)</f>
        <v>Brown 11</v>
      </c>
      <c r="Y868" s="7">
        <f>IF(INDEX(Map!$C$2:$C$86,MATCH(D868,Map!$A$2:$A$86,0),0)="","N/A",E868*INDEX(Map!$C$2:$C$86,MATCH(D868,Map!$A$2:$A$86,0),0))</f>
        <v>0</v>
      </c>
      <c r="Z868" s="7" t="str">
        <f>IF(INDEX(Map!$D$2:$D$86,MATCH(D868,Map!$A$2:$A$86,0),0)="","N/A",E868*INDEX(Map!$D$2:$D$86,MATCH(D868,Map!$A$2:$A$86,0),0))</f>
        <v>N/A</v>
      </c>
      <c r="AA868" t="str">
        <f>INDEX(Map!$E$2:$E$86,MATCH(D868,Map!$A$2:$A$86,0),0)</f>
        <v>SCCT</v>
      </c>
    </row>
    <row r="869" spans="1:27" x14ac:dyDescent="0.25">
      <c r="A869" s="1" t="s">
        <v>21</v>
      </c>
      <c r="B869" s="1" t="s">
        <v>117</v>
      </c>
      <c r="C869" s="1">
        <v>28</v>
      </c>
      <c r="D869" s="1" t="s">
        <v>50</v>
      </c>
      <c r="E869" s="1">
        <v>6.8</v>
      </c>
      <c r="F869" s="1">
        <v>0</v>
      </c>
      <c r="G869" s="1">
        <v>5.9</v>
      </c>
      <c r="H869" s="1">
        <v>6</v>
      </c>
      <c r="I869" s="1">
        <v>72.099999999999994</v>
      </c>
      <c r="J869" s="1">
        <v>10530</v>
      </c>
      <c r="K869" s="1">
        <v>44</v>
      </c>
      <c r="L869" s="1">
        <v>301</v>
      </c>
      <c r="M869" s="1">
        <v>217</v>
      </c>
      <c r="N869" s="1">
        <v>0</v>
      </c>
      <c r="O869" s="1">
        <v>1</v>
      </c>
      <c r="P869" s="1">
        <v>0</v>
      </c>
      <c r="Q869" s="1">
        <v>0</v>
      </c>
      <c r="R869" s="1">
        <v>31.69</v>
      </c>
      <c r="S869" s="1">
        <v>31.81</v>
      </c>
      <c r="T869" s="1">
        <v>218</v>
      </c>
      <c r="U869" s="3" t="str">
        <f t="shared" si="13"/>
        <v>2017Plan</v>
      </c>
      <c r="V869" s="2">
        <f>DATE(A869,INDEX(Map!$H$1:$H$12,MATCH(B869,Map!$G$1:$G$12,0),0),1)</f>
        <v>42675</v>
      </c>
      <c r="W869" t="str">
        <f>IF(AND(V869&gt;=Map!$K$2,V869&lt;=Map!$L$2),"Base",IF(AND(V869&gt;=Map!$K$3,V869&lt;=Map!$L$3),"Fcst","N/A"))</f>
        <v>Base</v>
      </c>
      <c r="X869" t="str">
        <f>INDEX(Map!$B$2:$B$86,MATCH(D869,Map!$A$2:$A$86,0),0)</f>
        <v>Paddys Run 13</v>
      </c>
      <c r="Y869" s="7">
        <f>IF(INDEX(Map!$C$2:$C$86,MATCH(D869,Map!$A$2:$A$86,0),0)="","N/A",E869*INDEX(Map!$C$2:$C$86,MATCH(D869,Map!$A$2:$A$86,0),0))</f>
        <v>3.1959999999999997</v>
      </c>
      <c r="Z869" s="7">
        <f>IF(INDEX(Map!$D$2:$D$86,MATCH(D869,Map!$A$2:$A$86,0),0)="","N/A",E869*INDEX(Map!$D$2:$D$86,MATCH(D869,Map!$A$2:$A$86,0),0))</f>
        <v>3.6040000000000001</v>
      </c>
      <c r="AA869" t="str">
        <f>INDEX(Map!$E$2:$E$86,MATCH(D869,Map!$A$2:$A$86,0),0)</f>
        <v>SCCT</v>
      </c>
    </row>
    <row r="870" spans="1:27" x14ac:dyDescent="0.25">
      <c r="A870" s="1" t="s">
        <v>21</v>
      </c>
      <c r="B870" s="1" t="s">
        <v>117</v>
      </c>
      <c r="C870" s="1">
        <v>29</v>
      </c>
      <c r="D870" s="1" t="s">
        <v>51</v>
      </c>
      <c r="E870" s="1">
        <v>57.4</v>
      </c>
      <c r="F870" s="1">
        <v>0</v>
      </c>
      <c r="G870" s="1">
        <v>47.2</v>
      </c>
      <c r="H870" s="1">
        <v>12</v>
      </c>
      <c r="I870" s="1">
        <v>612.5</v>
      </c>
      <c r="J870" s="1">
        <v>10671</v>
      </c>
      <c r="K870" s="1">
        <v>354</v>
      </c>
      <c r="L870" s="1">
        <v>301</v>
      </c>
      <c r="M870" s="1">
        <v>1843</v>
      </c>
      <c r="N870" s="1">
        <v>1</v>
      </c>
      <c r="O870" s="1">
        <v>2</v>
      </c>
      <c r="P870" s="1">
        <v>0</v>
      </c>
      <c r="Q870" s="1">
        <v>0</v>
      </c>
      <c r="R870" s="1">
        <v>32.119999999999997</v>
      </c>
      <c r="S870" s="1">
        <v>32.14</v>
      </c>
      <c r="T870" s="1">
        <v>1845</v>
      </c>
      <c r="U870" s="3" t="str">
        <f t="shared" si="13"/>
        <v>2017Plan</v>
      </c>
      <c r="V870" s="2">
        <f>DATE(A870,INDEX(Map!$H$1:$H$12,MATCH(B870,Map!$G$1:$G$12,0),0),1)</f>
        <v>42675</v>
      </c>
      <c r="W870" t="str">
        <f>IF(AND(V870&gt;=Map!$K$2,V870&lt;=Map!$L$2),"Base",IF(AND(V870&gt;=Map!$K$3,V870&lt;=Map!$L$3),"Fcst","N/A"))</f>
        <v>Base</v>
      </c>
      <c r="X870" t="str">
        <f>INDEX(Map!$B$2:$B$86,MATCH(D870,Map!$A$2:$A$86,0),0)</f>
        <v>Trimble Co 05</v>
      </c>
      <c r="Y870" s="7">
        <f>IF(INDEX(Map!$C$2:$C$86,MATCH(D870,Map!$A$2:$A$86,0),0)="","N/A",E870*INDEX(Map!$C$2:$C$86,MATCH(D870,Map!$A$2:$A$86,0),0))</f>
        <v>40.753999999999998</v>
      </c>
      <c r="Z870" s="7">
        <f>IF(INDEX(Map!$D$2:$D$86,MATCH(D870,Map!$A$2:$A$86,0),0)="","N/A",E870*INDEX(Map!$D$2:$D$86,MATCH(D870,Map!$A$2:$A$86,0),0))</f>
        <v>16.645999999999997</v>
      </c>
      <c r="AA870" t="str">
        <f>INDEX(Map!$E$2:$E$86,MATCH(D870,Map!$A$2:$A$86,0),0)</f>
        <v>SCCT</v>
      </c>
    </row>
    <row r="871" spans="1:27" x14ac:dyDescent="0.25">
      <c r="A871" s="1" t="s">
        <v>21</v>
      </c>
      <c r="B871" s="1" t="s">
        <v>117</v>
      </c>
      <c r="C871" s="1">
        <v>30</v>
      </c>
      <c r="D871" s="1" t="s">
        <v>52</v>
      </c>
      <c r="E871" s="1">
        <v>56.8</v>
      </c>
      <c r="F871" s="1">
        <v>0</v>
      </c>
      <c r="G871" s="1">
        <v>46.6</v>
      </c>
      <c r="H871" s="1">
        <v>11</v>
      </c>
      <c r="I871" s="1">
        <v>606</v>
      </c>
      <c r="J871" s="1">
        <v>10676</v>
      </c>
      <c r="K871" s="1">
        <v>351</v>
      </c>
      <c r="L871" s="1">
        <v>301</v>
      </c>
      <c r="M871" s="1">
        <v>1824</v>
      </c>
      <c r="N871" s="1">
        <v>0</v>
      </c>
      <c r="O871" s="1">
        <v>1</v>
      </c>
      <c r="P871" s="1">
        <v>0</v>
      </c>
      <c r="Q871" s="1">
        <v>0</v>
      </c>
      <c r="R871" s="1">
        <v>32.130000000000003</v>
      </c>
      <c r="S871" s="1">
        <v>32.159999999999997</v>
      </c>
      <c r="T871" s="1">
        <v>1825</v>
      </c>
      <c r="U871" s="3" t="str">
        <f t="shared" si="13"/>
        <v>2017Plan</v>
      </c>
      <c r="V871" s="2">
        <f>DATE(A871,INDEX(Map!$H$1:$H$12,MATCH(B871,Map!$G$1:$G$12,0),0),1)</f>
        <v>42675</v>
      </c>
      <c r="W871" t="str">
        <f>IF(AND(V871&gt;=Map!$K$2,V871&lt;=Map!$L$2),"Base",IF(AND(V871&gt;=Map!$K$3,V871&lt;=Map!$L$3),"Fcst","N/A"))</f>
        <v>Base</v>
      </c>
      <c r="X871" t="str">
        <f>INDEX(Map!$B$2:$B$86,MATCH(D871,Map!$A$2:$A$86,0),0)</f>
        <v>Trimble Co 06</v>
      </c>
      <c r="Y871" s="7">
        <f>IF(INDEX(Map!$C$2:$C$86,MATCH(D871,Map!$A$2:$A$86,0),0)="","N/A",E871*INDEX(Map!$C$2:$C$86,MATCH(D871,Map!$A$2:$A$86,0),0))</f>
        <v>40.327999999999996</v>
      </c>
      <c r="Z871" s="7">
        <f>IF(INDEX(Map!$D$2:$D$86,MATCH(D871,Map!$A$2:$A$86,0),0)="","N/A",E871*INDEX(Map!$D$2:$D$86,MATCH(D871,Map!$A$2:$A$86,0),0))</f>
        <v>16.471999999999998</v>
      </c>
      <c r="AA871" t="str">
        <f>INDEX(Map!$E$2:$E$86,MATCH(D871,Map!$A$2:$A$86,0),0)</f>
        <v>SCCT</v>
      </c>
    </row>
    <row r="872" spans="1:27" x14ac:dyDescent="0.25">
      <c r="A872" s="1" t="s">
        <v>21</v>
      </c>
      <c r="B872" s="1" t="s">
        <v>117</v>
      </c>
      <c r="C872" s="1">
        <v>31</v>
      </c>
      <c r="D872" s="1" t="s">
        <v>53</v>
      </c>
      <c r="E872" s="1">
        <v>50.1</v>
      </c>
      <c r="F872" s="1">
        <v>0</v>
      </c>
      <c r="G872" s="1">
        <v>41.2</v>
      </c>
      <c r="H872" s="1">
        <v>13</v>
      </c>
      <c r="I872" s="1">
        <v>535</v>
      </c>
      <c r="J872" s="1">
        <v>10669</v>
      </c>
      <c r="K872" s="1">
        <v>309</v>
      </c>
      <c r="L872" s="1">
        <v>301</v>
      </c>
      <c r="M872" s="1">
        <v>1610</v>
      </c>
      <c r="N872" s="1">
        <v>1</v>
      </c>
      <c r="O872" s="1">
        <v>2</v>
      </c>
      <c r="P872" s="1">
        <v>0</v>
      </c>
      <c r="Q872" s="1">
        <v>0</v>
      </c>
      <c r="R872" s="1">
        <v>32.11</v>
      </c>
      <c r="S872" s="1">
        <v>32.15</v>
      </c>
      <c r="T872" s="1">
        <v>1612</v>
      </c>
      <c r="U872" s="3" t="str">
        <f t="shared" si="13"/>
        <v>2017Plan</v>
      </c>
      <c r="V872" s="2">
        <f>DATE(A872,INDEX(Map!$H$1:$H$12,MATCH(B872,Map!$G$1:$G$12,0),0),1)</f>
        <v>42675</v>
      </c>
      <c r="W872" t="str">
        <f>IF(AND(V872&gt;=Map!$K$2,V872&lt;=Map!$L$2),"Base",IF(AND(V872&gt;=Map!$K$3,V872&lt;=Map!$L$3),"Fcst","N/A"))</f>
        <v>Base</v>
      </c>
      <c r="X872" t="str">
        <f>INDEX(Map!$B$2:$B$86,MATCH(D872,Map!$A$2:$A$86,0),0)</f>
        <v>Trimble Co 07</v>
      </c>
      <c r="Y872" s="7">
        <f>IF(INDEX(Map!$C$2:$C$86,MATCH(D872,Map!$A$2:$A$86,0),0)="","N/A",E872*INDEX(Map!$C$2:$C$86,MATCH(D872,Map!$A$2:$A$86,0),0))</f>
        <v>31.563000000000002</v>
      </c>
      <c r="Z872" s="7">
        <f>IF(INDEX(Map!$D$2:$D$86,MATCH(D872,Map!$A$2:$A$86,0),0)="","N/A",E872*INDEX(Map!$D$2:$D$86,MATCH(D872,Map!$A$2:$A$86,0),0))</f>
        <v>18.536999999999999</v>
      </c>
      <c r="AA872" t="str">
        <f>INDEX(Map!$E$2:$E$86,MATCH(D872,Map!$A$2:$A$86,0),0)</f>
        <v>SCCT</v>
      </c>
    </row>
    <row r="873" spans="1:27" x14ac:dyDescent="0.25">
      <c r="A873" s="1" t="s">
        <v>21</v>
      </c>
      <c r="B873" s="1" t="s">
        <v>117</v>
      </c>
      <c r="C873" s="1">
        <v>32</v>
      </c>
      <c r="D873" s="1" t="s">
        <v>54</v>
      </c>
      <c r="E873" s="1">
        <v>14.5</v>
      </c>
      <c r="F873" s="1">
        <v>0</v>
      </c>
      <c r="G873" s="1">
        <v>11.9</v>
      </c>
      <c r="H873" s="1">
        <v>21</v>
      </c>
      <c r="I873" s="1">
        <v>153.80000000000001</v>
      </c>
      <c r="J873" s="1">
        <v>10645</v>
      </c>
      <c r="K873" s="1">
        <v>88</v>
      </c>
      <c r="L873" s="1">
        <v>301</v>
      </c>
      <c r="M873" s="1">
        <v>463</v>
      </c>
      <c r="N873" s="1">
        <v>1</v>
      </c>
      <c r="O873" s="1">
        <v>3</v>
      </c>
      <c r="P873" s="1">
        <v>0</v>
      </c>
      <c r="Q873" s="1">
        <v>0</v>
      </c>
      <c r="R873" s="1">
        <v>32.04</v>
      </c>
      <c r="S873" s="1">
        <v>32.229999999999997</v>
      </c>
      <c r="T873" s="1">
        <v>466</v>
      </c>
      <c r="U873" s="3" t="str">
        <f t="shared" si="13"/>
        <v>2017Plan</v>
      </c>
      <c r="V873" s="2">
        <f>DATE(A873,INDEX(Map!$H$1:$H$12,MATCH(B873,Map!$G$1:$G$12,0),0),1)</f>
        <v>42675</v>
      </c>
      <c r="W873" t="str">
        <f>IF(AND(V873&gt;=Map!$K$2,V873&lt;=Map!$L$2),"Base",IF(AND(V873&gt;=Map!$K$3,V873&lt;=Map!$L$3),"Fcst","N/A"))</f>
        <v>Base</v>
      </c>
      <c r="X873" t="str">
        <f>INDEX(Map!$B$2:$B$86,MATCH(D873,Map!$A$2:$A$86,0),0)</f>
        <v>Trimble Co 08</v>
      </c>
      <c r="Y873" s="7">
        <f>IF(INDEX(Map!$C$2:$C$86,MATCH(D873,Map!$A$2:$A$86,0),0)="","N/A",E873*INDEX(Map!$C$2:$C$86,MATCH(D873,Map!$A$2:$A$86,0),0))</f>
        <v>9.1349999999999998</v>
      </c>
      <c r="Z873" s="7">
        <f>IF(INDEX(Map!$D$2:$D$86,MATCH(D873,Map!$A$2:$A$86,0),0)="","N/A",E873*INDEX(Map!$D$2:$D$86,MATCH(D873,Map!$A$2:$A$86,0),0))</f>
        <v>5.3650000000000002</v>
      </c>
      <c r="AA873" t="str">
        <f>INDEX(Map!$E$2:$E$86,MATCH(D873,Map!$A$2:$A$86,0),0)</f>
        <v>SCCT</v>
      </c>
    </row>
    <row r="874" spans="1:27" x14ac:dyDescent="0.25">
      <c r="A874" s="1" t="s">
        <v>21</v>
      </c>
      <c r="B874" s="1" t="s">
        <v>117</v>
      </c>
      <c r="C874" s="1">
        <v>33</v>
      </c>
      <c r="D874" s="1" t="s">
        <v>55</v>
      </c>
      <c r="E874" s="1">
        <v>42.9</v>
      </c>
      <c r="F874" s="1">
        <v>0</v>
      </c>
      <c r="G874" s="1">
        <v>35.299999999999997</v>
      </c>
      <c r="H874" s="1">
        <v>14</v>
      </c>
      <c r="I874" s="1">
        <v>457.9</v>
      </c>
      <c r="J874" s="1">
        <v>10663</v>
      </c>
      <c r="K874" s="1">
        <v>264</v>
      </c>
      <c r="L874" s="1">
        <v>301</v>
      </c>
      <c r="M874" s="1">
        <v>1378</v>
      </c>
      <c r="N874" s="1">
        <v>1</v>
      </c>
      <c r="O874" s="1">
        <v>2</v>
      </c>
      <c r="P874" s="1">
        <v>0</v>
      </c>
      <c r="Q874" s="1">
        <v>0</v>
      </c>
      <c r="R874" s="1">
        <v>32.1</v>
      </c>
      <c r="S874" s="1">
        <v>32.14</v>
      </c>
      <c r="T874" s="1">
        <v>1380</v>
      </c>
      <c r="U874" s="3" t="str">
        <f t="shared" si="13"/>
        <v>2017Plan</v>
      </c>
      <c r="V874" s="2">
        <f>DATE(A874,INDEX(Map!$H$1:$H$12,MATCH(B874,Map!$G$1:$G$12,0),0),1)</f>
        <v>42675</v>
      </c>
      <c r="W874" t="str">
        <f>IF(AND(V874&gt;=Map!$K$2,V874&lt;=Map!$L$2),"Base",IF(AND(V874&gt;=Map!$K$3,V874&lt;=Map!$L$3),"Fcst","N/A"))</f>
        <v>Base</v>
      </c>
      <c r="X874" t="str">
        <f>INDEX(Map!$B$2:$B$86,MATCH(D874,Map!$A$2:$A$86,0),0)</f>
        <v>Trimble Co 09</v>
      </c>
      <c r="Y874" s="7">
        <f>IF(INDEX(Map!$C$2:$C$86,MATCH(D874,Map!$A$2:$A$86,0),0)="","N/A",E874*INDEX(Map!$C$2:$C$86,MATCH(D874,Map!$A$2:$A$86,0),0))</f>
        <v>27.027000000000001</v>
      </c>
      <c r="Z874" s="7">
        <f>IF(INDEX(Map!$D$2:$D$86,MATCH(D874,Map!$A$2:$A$86,0),0)="","N/A",E874*INDEX(Map!$D$2:$D$86,MATCH(D874,Map!$A$2:$A$86,0),0))</f>
        <v>15.872999999999999</v>
      </c>
      <c r="AA874" t="str">
        <f>INDEX(Map!$E$2:$E$86,MATCH(D874,Map!$A$2:$A$86,0),0)</f>
        <v>SCCT</v>
      </c>
    </row>
    <row r="875" spans="1:27" x14ac:dyDescent="0.25">
      <c r="A875" s="1" t="s">
        <v>21</v>
      </c>
      <c r="B875" s="1" t="s">
        <v>117</v>
      </c>
      <c r="C875" s="1">
        <v>34</v>
      </c>
      <c r="D875" s="1" t="s">
        <v>56</v>
      </c>
      <c r="E875" s="1">
        <v>5.9</v>
      </c>
      <c r="F875" s="1">
        <v>0</v>
      </c>
      <c r="G875" s="1">
        <v>4.8</v>
      </c>
      <c r="H875" s="1">
        <v>14</v>
      </c>
      <c r="I875" s="1">
        <v>62.6</v>
      </c>
      <c r="J875" s="1">
        <v>10656</v>
      </c>
      <c r="K875" s="1">
        <v>36</v>
      </c>
      <c r="L875" s="1">
        <v>301</v>
      </c>
      <c r="M875" s="1">
        <v>188</v>
      </c>
      <c r="N875" s="1">
        <v>1</v>
      </c>
      <c r="O875" s="1">
        <v>2</v>
      </c>
      <c r="P875" s="1">
        <v>0</v>
      </c>
      <c r="Q875" s="1">
        <v>0</v>
      </c>
      <c r="R875" s="1">
        <v>32.07</v>
      </c>
      <c r="S875" s="1">
        <v>32.4</v>
      </c>
      <c r="T875" s="1">
        <v>190</v>
      </c>
      <c r="U875" s="3" t="str">
        <f t="shared" si="13"/>
        <v>2017Plan</v>
      </c>
      <c r="V875" s="2">
        <f>DATE(A875,INDEX(Map!$H$1:$H$12,MATCH(B875,Map!$G$1:$G$12,0),0),1)</f>
        <v>42675</v>
      </c>
      <c r="W875" t="str">
        <f>IF(AND(V875&gt;=Map!$K$2,V875&lt;=Map!$L$2),"Base",IF(AND(V875&gt;=Map!$K$3,V875&lt;=Map!$L$3),"Fcst","N/A"))</f>
        <v>Base</v>
      </c>
      <c r="X875" t="str">
        <f>INDEX(Map!$B$2:$B$86,MATCH(D875,Map!$A$2:$A$86,0),0)</f>
        <v>Trimble Co 10</v>
      </c>
      <c r="Y875" s="7">
        <f>IF(INDEX(Map!$C$2:$C$86,MATCH(D875,Map!$A$2:$A$86,0),0)="","N/A",E875*INDEX(Map!$C$2:$C$86,MATCH(D875,Map!$A$2:$A$86,0),0))</f>
        <v>3.7170000000000001</v>
      </c>
      <c r="Z875" s="7">
        <f>IF(INDEX(Map!$D$2:$D$86,MATCH(D875,Map!$A$2:$A$86,0),0)="","N/A",E875*INDEX(Map!$D$2:$D$86,MATCH(D875,Map!$A$2:$A$86,0),0))</f>
        <v>2.1830000000000003</v>
      </c>
      <c r="AA875" t="str">
        <f>INDEX(Map!$E$2:$E$86,MATCH(D875,Map!$A$2:$A$86,0),0)</f>
        <v>SCCT</v>
      </c>
    </row>
    <row r="876" spans="1:27" x14ac:dyDescent="0.25">
      <c r="A876" s="1" t="s">
        <v>21</v>
      </c>
      <c r="B876" s="1" t="s">
        <v>117</v>
      </c>
      <c r="C876" s="1">
        <v>35</v>
      </c>
      <c r="D876" s="1" t="s">
        <v>57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3" t="str">
        <f t="shared" si="13"/>
        <v>2017Plan</v>
      </c>
      <c r="V876" s="2">
        <f>DATE(A876,INDEX(Map!$H$1:$H$12,MATCH(B876,Map!$G$1:$G$12,0),0),1)</f>
        <v>42675</v>
      </c>
      <c r="W876" t="str">
        <f>IF(AND(V876&gt;=Map!$K$2,V876&lt;=Map!$L$2),"Base",IF(AND(V876&gt;=Map!$K$3,V876&lt;=Map!$L$3),"Fcst","N/A"))</f>
        <v>Base</v>
      </c>
      <c r="X876" t="str">
        <f>INDEX(Map!$B$2:$B$86,MATCH(D876,Map!$A$2:$A$86,0),0)</f>
        <v>Cane Run 11</v>
      </c>
      <c r="Y876" s="7" t="str">
        <f>IF(INDEX(Map!$C$2:$C$86,MATCH(D876,Map!$A$2:$A$86,0),0)="","N/A",E876*INDEX(Map!$C$2:$C$86,MATCH(D876,Map!$A$2:$A$86,0),0))</f>
        <v>N/A</v>
      </c>
      <c r="Z876" s="7">
        <f>IF(INDEX(Map!$D$2:$D$86,MATCH(D876,Map!$A$2:$A$86,0),0)="","N/A",E876*INDEX(Map!$D$2:$D$86,MATCH(D876,Map!$A$2:$A$86,0),0))</f>
        <v>0</v>
      </c>
      <c r="AA876" t="str">
        <f>INDEX(Map!$E$2:$E$86,MATCH(D876,Map!$A$2:$A$86,0),0)</f>
        <v>SCCT</v>
      </c>
    </row>
    <row r="877" spans="1:27" x14ac:dyDescent="0.25">
      <c r="A877" s="1" t="s">
        <v>21</v>
      </c>
      <c r="B877" s="1" t="s">
        <v>117</v>
      </c>
      <c r="C877" s="1">
        <v>36</v>
      </c>
      <c r="D877" s="1" t="s">
        <v>58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3" t="str">
        <f t="shared" si="13"/>
        <v>2017Plan</v>
      </c>
      <c r="V877" s="2">
        <f>DATE(A877,INDEX(Map!$H$1:$H$12,MATCH(B877,Map!$G$1:$G$12,0),0),1)</f>
        <v>42675</v>
      </c>
      <c r="W877" t="str">
        <f>IF(AND(V877&gt;=Map!$K$2,V877&lt;=Map!$L$2),"Base",IF(AND(V877&gt;=Map!$K$3,V877&lt;=Map!$L$3),"Fcst","N/A"))</f>
        <v>Base</v>
      </c>
      <c r="X877" t="str">
        <f>INDEX(Map!$B$2:$B$86,MATCH(D877,Map!$A$2:$A$86,0),0)</f>
        <v>Haefling</v>
      </c>
      <c r="Y877" s="7">
        <f>IF(INDEX(Map!$C$2:$C$86,MATCH(D877,Map!$A$2:$A$86,0),0)="","N/A",E877*INDEX(Map!$C$2:$C$86,MATCH(D877,Map!$A$2:$A$86,0),0))</f>
        <v>0</v>
      </c>
      <c r="Z877" s="7" t="str">
        <f>IF(INDEX(Map!$D$2:$D$86,MATCH(D877,Map!$A$2:$A$86,0),0)="","N/A",E877*INDEX(Map!$D$2:$D$86,MATCH(D877,Map!$A$2:$A$86,0),0))</f>
        <v>N/A</v>
      </c>
      <c r="AA877" t="str">
        <f>INDEX(Map!$E$2:$E$86,MATCH(D877,Map!$A$2:$A$86,0),0)</f>
        <v>SCCT</v>
      </c>
    </row>
    <row r="878" spans="1:27" x14ac:dyDescent="0.25">
      <c r="A878" s="1" t="s">
        <v>21</v>
      </c>
      <c r="B878" s="1" t="s">
        <v>117</v>
      </c>
      <c r="C878" s="1">
        <v>37</v>
      </c>
      <c r="D878" s="1" t="s">
        <v>59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3" t="str">
        <f t="shared" si="13"/>
        <v>2017Plan</v>
      </c>
      <c r="V878" s="2">
        <f>DATE(A878,INDEX(Map!$H$1:$H$12,MATCH(B878,Map!$G$1:$G$12,0),0),1)</f>
        <v>42675</v>
      </c>
      <c r="W878" t="str">
        <f>IF(AND(V878&gt;=Map!$K$2,V878&lt;=Map!$L$2),"Base",IF(AND(V878&gt;=Map!$K$3,V878&lt;=Map!$L$3),"Fcst","N/A"))</f>
        <v>Base</v>
      </c>
      <c r="X878" t="str">
        <f>INDEX(Map!$B$2:$B$86,MATCH(D878,Map!$A$2:$A$86,0),0)</f>
        <v>Paddys Run 11</v>
      </c>
      <c r="Y878" s="7" t="str">
        <f>IF(INDEX(Map!$C$2:$C$86,MATCH(D878,Map!$A$2:$A$86,0),0)="","N/A",E878*INDEX(Map!$C$2:$C$86,MATCH(D878,Map!$A$2:$A$86,0),0))</f>
        <v>N/A</v>
      </c>
      <c r="Z878" s="7">
        <f>IF(INDEX(Map!$D$2:$D$86,MATCH(D878,Map!$A$2:$A$86,0),0)="","N/A",E878*INDEX(Map!$D$2:$D$86,MATCH(D878,Map!$A$2:$A$86,0),0))</f>
        <v>0</v>
      </c>
      <c r="AA878" t="str">
        <f>INDEX(Map!$E$2:$E$86,MATCH(D878,Map!$A$2:$A$86,0),0)</f>
        <v>SCCT</v>
      </c>
    </row>
    <row r="879" spans="1:27" x14ac:dyDescent="0.25">
      <c r="A879" s="1" t="s">
        <v>21</v>
      </c>
      <c r="B879" s="1" t="s">
        <v>117</v>
      </c>
      <c r="C879" s="1">
        <v>38</v>
      </c>
      <c r="D879" s="1" t="s">
        <v>60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3" t="str">
        <f t="shared" si="13"/>
        <v>2017Plan</v>
      </c>
      <c r="V879" s="2">
        <f>DATE(A879,INDEX(Map!$H$1:$H$12,MATCH(B879,Map!$G$1:$G$12,0),0),1)</f>
        <v>42675</v>
      </c>
      <c r="W879" t="str">
        <f>IF(AND(V879&gt;=Map!$K$2,V879&lt;=Map!$L$2),"Base",IF(AND(V879&gt;=Map!$K$3,V879&lt;=Map!$L$3),"Fcst","N/A"))</f>
        <v>Base</v>
      </c>
      <c r="X879" t="str">
        <f>INDEX(Map!$B$2:$B$86,MATCH(D879,Map!$A$2:$A$86,0),0)</f>
        <v>Paddys Run 12</v>
      </c>
      <c r="Y879" s="7" t="str">
        <f>IF(INDEX(Map!$C$2:$C$86,MATCH(D879,Map!$A$2:$A$86,0),0)="","N/A",E879*INDEX(Map!$C$2:$C$86,MATCH(D879,Map!$A$2:$A$86,0),0))</f>
        <v>N/A</v>
      </c>
      <c r="Z879" s="7">
        <f>IF(INDEX(Map!$D$2:$D$86,MATCH(D879,Map!$A$2:$A$86,0),0)="","N/A",E879*INDEX(Map!$D$2:$D$86,MATCH(D879,Map!$A$2:$A$86,0),0))</f>
        <v>0</v>
      </c>
      <c r="AA879" t="str">
        <f>INDEX(Map!$E$2:$E$86,MATCH(D879,Map!$A$2:$A$86,0),0)</f>
        <v>SCCT</v>
      </c>
    </row>
    <row r="880" spans="1:27" x14ac:dyDescent="0.25">
      <c r="A880" s="1" t="s">
        <v>21</v>
      </c>
      <c r="B880" s="1" t="s">
        <v>117</v>
      </c>
      <c r="C880" s="1">
        <v>39</v>
      </c>
      <c r="D880" s="1" t="s">
        <v>61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3" t="str">
        <f t="shared" si="13"/>
        <v>2017Plan</v>
      </c>
      <c r="V880" s="2">
        <f>DATE(A880,INDEX(Map!$H$1:$H$12,MATCH(B880,Map!$G$1:$G$12,0),0),1)</f>
        <v>42675</v>
      </c>
      <c r="W880" t="str">
        <f>IF(AND(V880&gt;=Map!$K$2,V880&lt;=Map!$L$2),"Base",IF(AND(V880&gt;=Map!$K$3,V880&lt;=Map!$L$3),"Fcst","N/A"))</f>
        <v>Base</v>
      </c>
      <c r="X880" t="str">
        <f>INDEX(Map!$B$2:$B$86,MATCH(D880,Map!$A$2:$A$86,0),0)</f>
        <v>Zorn 1</v>
      </c>
      <c r="Y880" s="7" t="str">
        <f>IF(INDEX(Map!$C$2:$C$86,MATCH(D880,Map!$A$2:$A$86,0),0)="","N/A",E880*INDEX(Map!$C$2:$C$86,MATCH(D880,Map!$A$2:$A$86,0),0))</f>
        <v>N/A</v>
      </c>
      <c r="Z880" s="7">
        <f>IF(INDEX(Map!$D$2:$D$86,MATCH(D880,Map!$A$2:$A$86,0),0)="","N/A",E880*INDEX(Map!$D$2:$D$86,MATCH(D880,Map!$A$2:$A$86,0),0))</f>
        <v>0</v>
      </c>
      <c r="AA880" t="str">
        <f>INDEX(Map!$E$2:$E$86,MATCH(D880,Map!$A$2:$A$86,0),0)</f>
        <v>SCCT</v>
      </c>
    </row>
    <row r="881" spans="1:27" x14ac:dyDescent="0.25">
      <c r="A881" s="1" t="s">
        <v>21</v>
      </c>
      <c r="B881" s="1" t="s">
        <v>117</v>
      </c>
      <c r="C881" s="1">
        <v>40</v>
      </c>
      <c r="D881" s="1" t="s">
        <v>62</v>
      </c>
      <c r="E881" s="1">
        <v>5</v>
      </c>
      <c r="F881" s="1">
        <v>0</v>
      </c>
      <c r="G881" s="1">
        <v>22.1</v>
      </c>
      <c r="H881" s="1">
        <v>33</v>
      </c>
      <c r="I881" s="1" t="s">
        <v>63</v>
      </c>
      <c r="J881" s="1" t="s">
        <v>63</v>
      </c>
      <c r="K881" s="1">
        <v>169</v>
      </c>
      <c r="L881" s="1">
        <v>0</v>
      </c>
      <c r="M881" s="1">
        <v>0</v>
      </c>
      <c r="N881" s="1" t="s">
        <v>63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3" t="str">
        <f t="shared" si="13"/>
        <v>2017Plan</v>
      </c>
      <c r="V881" s="2">
        <f>DATE(A881,INDEX(Map!$H$1:$H$12,MATCH(B881,Map!$G$1:$G$12,0),0),1)</f>
        <v>42675</v>
      </c>
      <c r="W881" t="str">
        <f>IF(AND(V881&gt;=Map!$K$2,V881&lt;=Map!$L$2),"Base",IF(AND(V881&gt;=Map!$K$3,V881&lt;=Map!$L$3),"Fcst","N/A"))</f>
        <v>Base</v>
      </c>
      <c r="X881" t="str">
        <f>INDEX(Map!$B$2:$B$86,MATCH(D881,Map!$A$2:$A$86,0),0)</f>
        <v>Dix Dam</v>
      </c>
      <c r="Y881" s="7">
        <f>IF(INDEX(Map!$C$2:$C$86,MATCH(D881,Map!$A$2:$A$86,0),0)="","N/A",E881*INDEX(Map!$C$2:$C$86,MATCH(D881,Map!$A$2:$A$86,0),0))</f>
        <v>5</v>
      </c>
      <c r="Z881" s="7" t="str">
        <f>IF(INDEX(Map!$D$2:$D$86,MATCH(D881,Map!$A$2:$A$86,0),0)="","N/A",E881*INDEX(Map!$D$2:$D$86,MATCH(D881,Map!$A$2:$A$86,0),0))</f>
        <v>N/A</v>
      </c>
      <c r="AA881" t="str">
        <f>INDEX(Map!$E$2:$E$86,MATCH(D881,Map!$A$2:$A$86,0),0)</f>
        <v>Hydro</v>
      </c>
    </row>
    <row r="882" spans="1:27" x14ac:dyDescent="0.25">
      <c r="A882" s="1" t="s">
        <v>21</v>
      </c>
      <c r="B882" s="1" t="s">
        <v>117</v>
      </c>
      <c r="C882" s="1">
        <v>41</v>
      </c>
      <c r="D882" s="1" t="s">
        <v>64</v>
      </c>
      <c r="E882" s="1">
        <v>19.2</v>
      </c>
      <c r="F882" s="1">
        <v>0</v>
      </c>
      <c r="G882" s="1">
        <v>100</v>
      </c>
      <c r="H882" s="1">
        <v>0</v>
      </c>
      <c r="I882" s="1" t="s">
        <v>63</v>
      </c>
      <c r="J882" s="1" t="s">
        <v>63</v>
      </c>
      <c r="K882" s="1">
        <v>720</v>
      </c>
      <c r="L882" s="1">
        <v>0</v>
      </c>
      <c r="M882" s="1">
        <v>0</v>
      </c>
      <c r="N882" s="1" t="s">
        <v>63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3" t="str">
        <f t="shared" si="13"/>
        <v>2017Plan</v>
      </c>
      <c r="V882" s="2">
        <f>DATE(A882,INDEX(Map!$H$1:$H$12,MATCH(B882,Map!$G$1:$G$12,0),0),1)</f>
        <v>42675</v>
      </c>
      <c r="W882" t="str">
        <f>IF(AND(V882&gt;=Map!$K$2,V882&lt;=Map!$L$2),"Base",IF(AND(V882&gt;=Map!$K$3,V882&lt;=Map!$L$3),"Fcst","N/A"))</f>
        <v>Base</v>
      </c>
      <c r="X882" t="str">
        <f>INDEX(Map!$B$2:$B$86,MATCH(D882,Map!$A$2:$A$86,0),0)</f>
        <v>Ohio Falls</v>
      </c>
      <c r="Y882" s="7" t="str">
        <f>IF(INDEX(Map!$C$2:$C$86,MATCH(D882,Map!$A$2:$A$86,0),0)="","N/A",E882*INDEX(Map!$C$2:$C$86,MATCH(D882,Map!$A$2:$A$86,0),0))</f>
        <v>N/A</v>
      </c>
      <c r="Z882" s="7">
        <f>IF(INDEX(Map!$D$2:$D$86,MATCH(D882,Map!$A$2:$A$86,0),0)="","N/A",E882*INDEX(Map!$D$2:$D$86,MATCH(D882,Map!$A$2:$A$86,0),0))</f>
        <v>19.2</v>
      </c>
      <c r="AA882" t="str">
        <f>INDEX(Map!$E$2:$E$86,MATCH(D882,Map!$A$2:$A$86,0),0)</f>
        <v>Hydro</v>
      </c>
    </row>
    <row r="883" spans="1:27" x14ac:dyDescent="0.25">
      <c r="A883" s="1" t="s">
        <v>21</v>
      </c>
      <c r="B883" s="1" t="s">
        <v>117</v>
      </c>
      <c r="C883" s="1">
        <v>42</v>
      </c>
      <c r="D883" s="1" t="s">
        <v>65</v>
      </c>
      <c r="E883" s="1">
        <v>1.2</v>
      </c>
      <c r="F883" s="1">
        <v>0</v>
      </c>
      <c r="G883" s="1">
        <v>100</v>
      </c>
      <c r="H883" s="1">
        <v>0</v>
      </c>
      <c r="I883" s="1" t="s">
        <v>63</v>
      </c>
      <c r="J883" s="1" t="s">
        <v>63</v>
      </c>
      <c r="K883" s="1">
        <v>720</v>
      </c>
      <c r="L883" s="1">
        <v>0</v>
      </c>
      <c r="M883" s="1">
        <v>0</v>
      </c>
      <c r="N883" s="1" t="s">
        <v>63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3" t="str">
        <f t="shared" si="13"/>
        <v>2017Plan</v>
      </c>
      <c r="V883" s="2">
        <f>DATE(A883,INDEX(Map!$H$1:$H$12,MATCH(B883,Map!$G$1:$G$12,0),0),1)</f>
        <v>42675</v>
      </c>
      <c r="W883" t="str">
        <f>IF(AND(V883&gt;=Map!$K$2,V883&lt;=Map!$L$2),"Base",IF(AND(V883&gt;=Map!$K$3,V883&lt;=Map!$L$3),"Fcst","N/A"))</f>
        <v>Base</v>
      </c>
      <c r="X883" t="str">
        <f>INDEX(Map!$B$2:$B$86,MATCH(D883,Map!$A$2:$A$86,0),0)</f>
        <v>Brown Solar</v>
      </c>
      <c r="Y883" s="7">
        <f>IF(INDEX(Map!$C$2:$C$86,MATCH(D883,Map!$A$2:$A$86,0),0)="","N/A",E883*INDEX(Map!$C$2:$C$86,MATCH(D883,Map!$A$2:$A$86,0),0))</f>
        <v>0.73199999999999998</v>
      </c>
      <c r="Z883" s="7">
        <f>IF(INDEX(Map!$D$2:$D$86,MATCH(D883,Map!$A$2:$A$86,0),0)="","N/A",E883*INDEX(Map!$D$2:$D$86,MATCH(D883,Map!$A$2:$A$86,0),0))</f>
        <v>0.46799999999999997</v>
      </c>
      <c r="AA883" t="str">
        <f>INDEX(Map!$E$2:$E$86,MATCH(D883,Map!$A$2:$A$86,0),0)</f>
        <v>Solar</v>
      </c>
    </row>
    <row r="884" spans="1:27" x14ac:dyDescent="0.25">
      <c r="A884" s="1" t="s">
        <v>21</v>
      </c>
      <c r="B884" s="1" t="s">
        <v>117</v>
      </c>
      <c r="C884" s="1">
        <v>43</v>
      </c>
      <c r="D884" s="1" t="s">
        <v>66</v>
      </c>
      <c r="E884" s="1">
        <v>11.2</v>
      </c>
      <c r="F884" s="1">
        <v>0</v>
      </c>
      <c r="G884" s="1">
        <v>100</v>
      </c>
      <c r="H884" s="1">
        <v>0</v>
      </c>
      <c r="I884" s="1">
        <v>1116</v>
      </c>
      <c r="J884" s="1">
        <v>100000</v>
      </c>
      <c r="K884" s="1">
        <v>720</v>
      </c>
      <c r="L884" s="1">
        <v>27.1</v>
      </c>
      <c r="M884" s="1">
        <v>303</v>
      </c>
      <c r="N884" s="1">
        <v>0</v>
      </c>
      <c r="O884" s="1">
        <v>0</v>
      </c>
      <c r="P884" s="1">
        <v>0</v>
      </c>
      <c r="Q884" s="1">
        <v>0</v>
      </c>
      <c r="R884" s="1">
        <v>27.15</v>
      </c>
      <c r="S884" s="1">
        <v>27.15</v>
      </c>
      <c r="T884" s="1">
        <v>303</v>
      </c>
      <c r="U884" s="3" t="str">
        <f t="shared" si="13"/>
        <v>2017Plan</v>
      </c>
      <c r="V884" s="2">
        <f>DATE(A884,INDEX(Map!$H$1:$H$12,MATCH(B884,Map!$G$1:$G$12,0),0),1)</f>
        <v>42675</v>
      </c>
      <c r="W884" t="str">
        <f>IF(AND(V884&gt;=Map!$K$2,V884&lt;=Map!$L$2),"Base",IF(AND(V884&gt;=Map!$K$3,V884&lt;=Map!$L$3),"Fcst","N/A"))</f>
        <v>Base</v>
      </c>
      <c r="X884" t="str">
        <f>INDEX(Map!$B$2:$B$86,MATCH(D884,Map!$A$2:$A$86,0),0)</f>
        <v>OVEC</v>
      </c>
      <c r="Y884" s="7">
        <f>IF(INDEX(Map!$C$2:$C$86,MATCH(D884,Map!$A$2:$A$86,0),0)="","N/A",E884*INDEX(Map!$C$2:$C$86,MATCH(D884,Map!$A$2:$A$86,0),0))</f>
        <v>11.2</v>
      </c>
      <c r="Z884" s="7" t="str">
        <f>IF(INDEX(Map!$D$2:$D$86,MATCH(D884,Map!$A$2:$A$86,0),0)="","N/A",E884*INDEX(Map!$D$2:$D$86,MATCH(D884,Map!$A$2:$A$86,0),0))</f>
        <v>N/A</v>
      </c>
      <c r="AA884" t="str">
        <f>INDEX(Map!$E$2:$E$86,MATCH(D884,Map!$A$2:$A$86,0),0)</f>
        <v>Coal</v>
      </c>
    </row>
    <row r="885" spans="1:27" x14ac:dyDescent="0.25">
      <c r="A885" s="1" t="s">
        <v>21</v>
      </c>
      <c r="B885" s="1" t="s">
        <v>117</v>
      </c>
      <c r="C885" s="1">
        <v>44</v>
      </c>
      <c r="D885" s="1" t="s">
        <v>67</v>
      </c>
      <c r="E885" s="1">
        <v>8.8000000000000007</v>
      </c>
      <c r="F885" s="1">
        <v>0</v>
      </c>
      <c r="G885" s="1">
        <v>50</v>
      </c>
      <c r="H885" s="1">
        <v>59</v>
      </c>
      <c r="I885" s="1">
        <v>882.7</v>
      </c>
      <c r="J885" s="1">
        <v>100000</v>
      </c>
      <c r="K885" s="1">
        <v>385</v>
      </c>
      <c r="L885" s="1">
        <v>27.1</v>
      </c>
      <c r="M885" s="1">
        <v>240</v>
      </c>
      <c r="N885" s="1">
        <v>0</v>
      </c>
      <c r="O885" s="1">
        <v>0</v>
      </c>
      <c r="P885" s="1">
        <v>0</v>
      </c>
      <c r="Q885" s="1">
        <v>0</v>
      </c>
      <c r="R885" s="1">
        <v>27.15</v>
      </c>
      <c r="S885" s="1">
        <v>27.15</v>
      </c>
      <c r="T885" s="1">
        <v>240</v>
      </c>
      <c r="U885" s="3" t="str">
        <f t="shared" si="13"/>
        <v>2017Plan</v>
      </c>
      <c r="V885" s="2">
        <f>DATE(A885,INDEX(Map!$H$1:$H$12,MATCH(B885,Map!$G$1:$G$12,0),0),1)</f>
        <v>42675</v>
      </c>
      <c r="W885" t="str">
        <f>IF(AND(V885&gt;=Map!$K$2,V885&lt;=Map!$L$2),"Base",IF(AND(V885&gt;=Map!$K$3,V885&lt;=Map!$L$3),"Fcst","N/A"))</f>
        <v>Base</v>
      </c>
      <c r="X885" t="str">
        <f>INDEX(Map!$B$2:$B$86,MATCH(D885,Map!$A$2:$A$86,0),0)</f>
        <v>OVEC</v>
      </c>
      <c r="Y885" s="7">
        <f>IF(INDEX(Map!$C$2:$C$86,MATCH(D885,Map!$A$2:$A$86,0),0)="","N/A",E885*INDEX(Map!$C$2:$C$86,MATCH(D885,Map!$A$2:$A$86,0),0))</f>
        <v>8.8000000000000007</v>
      </c>
      <c r="Z885" s="7" t="str">
        <f>IF(INDEX(Map!$D$2:$D$86,MATCH(D885,Map!$A$2:$A$86,0),0)="","N/A",E885*INDEX(Map!$D$2:$D$86,MATCH(D885,Map!$A$2:$A$86,0),0))</f>
        <v>N/A</v>
      </c>
      <c r="AA885" t="str">
        <f>INDEX(Map!$E$2:$E$86,MATCH(D885,Map!$A$2:$A$86,0),0)</f>
        <v>Coal</v>
      </c>
    </row>
    <row r="886" spans="1:27" x14ac:dyDescent="0.25">
      <c r="A886" s="1" t="s">
        <v>21</v>
      </c>
      <c r="B886" s="1" t="s">
        <v>117</v>
      </c>
      <c r="C886" s="1">
        <v>45</v>
      </c>
      <c r="D886" s="1" t="s">
        <v>68</v>
      </c>
      <c r="E886" s="1">
        <v>24.8</v>
      </c>
      <c r="F886" s="1">
        <v>0</v>
      </c>
      <c r="G886" s="1">
        <v>100</v>
      </c>
      <c r="H886" s="1">
        <v>0</v>
      </c>
      <c r="I886" s="1">
        <v>2484</v>
      </c>
      <c r="J886" s="1">
        <v>100000</v>
      </c>
      <c r="K886" s="1">
        <v>720</v>
      </c>
      <c r="L886" s="1">
        <v>27.1</v>
      </c>
      <c r="M886" s="1">
        <v>674</v>
      </c>
      <c r="N886" s="1">
        <v>0</v>
      </c>
      <c r="O886" s="1">
        <v>0</v>
      </c>
      <c r="P886" s="1">
        <v>0</v>
      </c>
      <c r="Q886" s="1">
        <v>0</v>
      </c>
      <c r="R886" s="1">
        <v>27.15</v>
      </c>
      <c r="S886" s="1">
        <v>27.15</v>
      </c>
      <c r="T886" s="1">
        <v>674</v>
      </c>
      <c r="U886" s="3" t="str">
        <f t="shared" si="13"/>
        <v>2017Plan</v>
      </c>
      <c r="V886" s="2">
        <f>DATE(A886,INDEX(Map!$H$1:$H$12,MATCH(B886,Map!$G$1:$G$12,0),0),1)</f>
        <v>42675</v>
      </c>
      <c r="W886" t="str">
        <f>IF(AND(V886&gt;=Map!$K$2,V886&lt;=Map!$L$2),"Base",IF(AND(V886&gt;=Map!$K$3,V886&lt;=Map!$L$3),"Fcst","N/A"))</f>
        <v>Base</v>
      </c>
      <c r="X886" t="str">
        <f>INDEX(Map!$B$2:$B$86,MATCH(D886,Map!$A$2:$A$86,0),0)</f>
        <v>OVEC</v>
      </c>
      <c r="Y886" s="7" t="str">
        <f>IF(INDEX(Map!$C$2:$C$86,MATCH(D886,Map!$A$2:$A$86,0),0)="","N/A",E886*INDEX(Map!$C$2:$C$86,MATCH(D886,Map!$A$2:$A$86,0),0))</f>
        <v>N/A</v>
      </c>
      <c r="Z886" s="7">
        <f>IF(INDEX(Map!$D$2:$D$86,MATCH(D886,Map!$A$2:$A$86,0),0)="","N/A",E886*INDEX(Map!$D$2:$D$86,MATCH(D886,Map!$A$2:$A$86,0),0))</f>
        <v>24.8</v>
      </c>
      <c r="AA886" t="str">
        <f>INDEX(Map!$E$2:$E$86,MATCH(D886,Map!$A$2:$A$86,0),0)</f>
        <v>Coal</v>
      </c>
    </row>
    <row r="887" spans="1:27" x14ac:dyDescent="0.25">
      <c r="A887" s="1" t="s">
        <v>21</v>
      </c>
      <c r="B887" s="1" t="s">
        <v>117</v>
      </c>
      <c r="C887" s="1">
        <v>46</v>
      </c>
      <c r="D887" s="1" t="s">
        <v>69</v>
      </c>
      <c r="E887" s="1">
        <v>21</v>
      </c>
      <c r="F887" s="1">
        <v>0</v>
      </c>
      <c r="G887" s="1">
        <v>52.4</v>
      </c>
      <c r="H887" s="1">
        <v>52</v>
      </c>
      <c r="I887" s="1">
        <v>2104</v>
      </c>
      <c r="J887" s="1">
        <v>100000</v>
      </c>
      <c r="K887" s="1">
        <v>406</v>
      </c>
      <c r="L887" s="1">
        <v>27.1</v>
      </c>
      <c r="M887" s="1">
        <v>571</v>
      </c>
      <c r="N887" s="1">
        <v>0</v>
      </c>
      <c r="O887" s="1">
        <v>0</v>
      </c>
      <c r="P887" s="1">
        <v>0</v>
      </c>
      <c r="Q887" s="1">
        <v>0</v>
      </c>
      <c r="R887" s="1">
        <v>27.15</v>
      </c>
      <c r="S887" s="1">
        <v>27.15</v>
      </c>
      <c r="T887" s="1">
        <v>571</v>
      </c>
      <c r="U887" s="3" t="str">
        <f t="shared" si="13"/>
        <v>2017Plan</v>
      </c>
      <c r="V887" s="2">
        <f>DATE(A887,INDEX(Map!$H$1:$H$12,MATCH(B887,Map!$G$1:$G$12,0),0),1)</f>
        <v>42675</v>
      </c>
      <c r="W887" t="str">
        <f>IF(AND(V887&gt;=Map!$K$2,V887&lt;=Map!$L$2),"Base",IF(AND(V887&gt;=Map!$K$3,V887&lt;=Map!$L$3),"Fcst","N/A"))</f>
        <v>Base</v>
      </c>
      <c r="X887" t="str">
        <f>INDEX(Map!$B$2:$B$86,MATCH(D887,Map!$A$2:$A$86,0),0)</f>
        <v>OVEC</v>
      </c>
      <c r="Y887" s="7" t="str">
        <f>IF(INDEX(Map!$C$2:$C$86,MATCH(D887,Map!$A$2:$A$86,0),0)="","N/A",E887*INDEX(Map!$C$2:$C$86,MATCH(D887,Map!$A$2:$A$86,0),0))</f>
        <v>N/A</v>
      </c>
      <c r="Z887" s="7">
        <f>IF(INDEX(Map!$D$2:$D$86,MATCH(D887,Map!$A$2:$A$86,0),0)="","N/A",E887*INDEX(Map!$D$2:$D$86,MATCH(D887,Map!$A$2:$A$86,0),0))</f>
        <v>21</v>
      </c>
      <c r="AA887" t="str">
        <f>INDEX(Map!$E$2:$E$86,MATCH(D887,Map!$A$2:$A$86,0),0)</f>
        <v>Coal</v>
      </c>
    </row>
    <row r="888" spans="1:27" x14ac:dyDescent="0.25">
      <c r="A888" s="1" t="s">
        <v>21</v>
      </c>
      <c r="B888" s="1" t="s">
        <v>117</v>
      </c>
      <c r="C888" s="1">
        <v>47</v>
      </c>
      <c r="D888" s="1" t="s">
        <v>70</v>
      </c>
      <c r="E888" s="1">
        <v>0.3</v>
      </c>
      <c r="F888" s="1">
        <v>0</v>
      </c>
      <c r="G888" s="1">
        <v>1.7</v>
      </c>
      <c r="H888" s="1">
        <v>2</v>
      </c>
      <c r="I888" s="1" t="s">
        <v>63</v>
      </c>
      <c r="J888" s="1" t="s">
        <v>63</v>
      </c>
      <c r="K888" s="1">
        <v>6</v>
      </c>
      <c r="L888" s="1">
        <v>32.299999999999997</v>
      </c>
      <c r="M888" s="1">
        <v>10</v>
      </c>
      <c r="N888" s="1" t="s">
        <v>63</v>
      </c>
      <c r="O888" s="1">
        <v>0</v>
      </c>
      <c r="P888" s="1">
        <v>0</v>
      </c>
      <c r="Q888" s="1">
        <v>2</v>
      </c>
      <c r="R888" s="1">
        <v>39.33</v>
      </c>
      <c r="S888" s="1">
        <v>39.33</v>
      </c>
      <c r="T888" s="1">
        <v>12</v>
      </c>
      <c r="U888" s="3" t="str">
        <f t="shared" si="13"/>
        <v>2017Plan</v>
      </c>
      <c r="V888" s="2">
        <f>DATE(A888,INDEX(Map!$H$1:$H$12,MATCH(B888,Map!$G$1:$G$12,0),0),1)</f>
        <v>42675</v>
      </c>
      <c r="W888" t="str">
        <f>IF(AND(V888&gt;=Map!$K$2,V888&lt;=Map!$L$2),"Base",IF(AND(V888&gt;=Map!$K$3,V888&lt;=Map!$L$3),"Fcst","N/A"))</f>
        <v>Base</v>
      </c>
      <c r="X888" t="str">
        <f>INDEX(Map!$B$2:$B$86,MATCH(D888,Map!$A$2:$A$86,0),0)</f>
        <v>N/A</v>
      </c>
      <c r="Y888" s="7" t="str">
        <f>IF(INDEX(Map!$C$2:$C$86,MATCH(D888,Map!$A$2:$A$86,0),0)="","N/A",E888*INDEX(Map!$C$2:$C$86,MATCH(D888,Map!$A$2:$A$86,0),0))</f>
        <v>N/A</v>
      </c>
      <c r="Z888" s="7" t="str">
        <f>IF(INDEX(Map!$D$2:$D$86,MATCH(D888,Map!$A$2:$A$86,0),0)="","N/A",E888*INDEX(Map!$D$2:$D$86,MATCH(D888,Map!$A$2:$A$86,0),0))</f>
        <v>N/A</v>
      </c>
      <c r="AA888" t="str">
        <f>INDEX(Map!$E$2:$E$86,MATCH(D888,Map!$A$2:$A$86,0),0)</f>
        <v>Purchases</v>
      </c>
    </row>
    <row r="889" spans="1:27" x14ac:dyDescent="0.25">
      <c r="A889" s="1" t="s">
        <v>21</v>
      </c>
      <c r="B889" s="1" t="s">
        <v>117</v>
      </c>
      <c r="C889" s="1">
        <v>48</v>
      </c>
      <c r="D889" s="1" t="s">
        <v>71</v>
      </c>
      <c r="E889" s="1">
        <v>0.2</v>
      </c>
      <c r="F889" s="1">
        <v>0</v>
      </c>
      <c r="G889" s="1">
        <v>1.1000000000000001</v>
      </c>
      <c r="H889" s="1">
        <v>2</v>
      </c>
      <c r="I889" s="1" t="s">
        <v>63</v>
      </c>
      <c r="J889" s="1" t="s">
        <v>63</v>
      </c>
      <c r="K889" s="1">
        <v>4</v>
      </c>
      <c r="L889" s="1">
        <v>33.6</v>
      </c>
      <c r="M889" s="1">
        <v>7</v>
      </c>
      <c r="N889" s="1" t="s">
        <v>63</v>
      </c>
      <c r="O889" s="1">
        <v>0</v>
      </c>
      <c r="P889" s="1">
        <v>0</v>
      </c>
      <c r="Q889" s="1">
        <v>1</v>
      </c>
      <c r="R889" s="1">
        <v>40.369999999999997</v>
      </c>
      <c r="S889" s="1">
        <v>40.369999999999997</v>
      </c>
      <c r="T889" s="1">
        <v>8</v>
      </c>
      <c r="U889" s="3" t="str">
        <f t="shared" si="13"/>
        <v>2017Plan</v>
      </c>
      <c r="V889" s="2">
        <f>DATE(A889,INDEX(Map!$H$1:$H$12,MATCH(B889,Map!$G$1:$G$12,0),0),1)</f>
        <v>42675</v>
      </c>
      <c r="W889" t="str">
        <f>IF(AND(V889&gt;=Map!$K$2,V889&lt;=Map!$L$2),"Base",IF(AND(V889&gt;=Map!$K$3,V889&lt;=Map!$L$3),"Fcst","N/A"))</f>
        <v>Base</v>
      </c>
      <c r="X889" t="str">
        <f>INDEX(Map!$B$2:$B$86,MATCH(D889,Map!$A$2:$A$86,0),0)</f>
        <v>N/A</v>
      </c>
      <c r="Y889" s="7" t="str">
        <f>IF(INDEX(Map!$C$2:$C$86,MATCH(D889,Map!$A$2:$A$86,0),0)="","N/A",E889*INDEX(Map!$C$2:$C$86,MATCH(D889,Map!$A$2:$A$86,0),0))</f>
        <v>N/A</v>
      </c>
      <c r="Z889" s="7" t="str">
        <f>IF(INDEX(Map!$D$2:$D$86,MATCH(D889,Map!$A$2:$A$86,0),0)="","N/A",E889*INDEX(Map!$D$2:$D$86,MATCH(D889,Map!$A$2:$A$86,0),0))</f>
        <v>N/A</v>
      </c>
      <c r="AA889" t="str">
        <f>INDEX(Map!$E$2:$E$86,MATCH(D889,Map!$A$2:$A$86,0),0)</f>
        <v>Purchases</v>
      </c>
    </row>
    <row r="890" spans="1:27" x14ac:dyDescent="0.25">
      <c r="A890" s="1" t="s">
        <v>21</v>
      </c>
      <c r="B890" s="1" t="s">
        <v>117</v>
      </c>
      <c r="C890" s="1">
        <v>49</v>
      </c>
      <c r="D890" s="1" t="s">
        <v>72</v>
      </c>
      <c r="E890" s="1">
        <v>0.2</v>
      </c>
      <c r="F890" s="1">
        <v>0</v>
      </c>
      <c r="G890" s="1">
        <v>1.1000000000000001</v>
      </c>
      <c r="H890" s="1">
        <v>2</v>
      </c>
      <c r="I890" s="1" t="s">
        <v>63</v>
      </c>
      <c r="J890" s="1" t="s">
        <v>63</v>
      </c>
      <c r="K890" s="1">
        <v>4</v>
      </c>
      <c r="L890" s="1">
        <v>33.6</v>
      </c>
      <c r="M890" s="1">
        <v>7</v>
      </c>
      <c r="N890" s="1" t="s">
        <v>63</v>
      </c>
      <c r="O890" s="1">
        <v>0</v>
      </c>
      <c r="P890" s="1">
        <v>0</v>
      </c>
      <c r="Q890" s="1">
        <v>1</v>
      </c>
      <c r="R890" s="1">
        <v>40.369999999999997</v>
      </c>
      <c r="S890" s="1">
        <v>40.369999999999997</v>
      </c>
      <c r="T890" s="1">
        <v>8</v>
      </c>
      <c r="U890" s="3" t="str">
        <f t="shared" si="13"/>
        <v>2017Plan</v>
      </c>
      <c r="V890" s="2">
        <f>DATE(A890,INDEX(Map!$H$1:$H$12,MATCH(B890,Map!$G$1:$G$12,0),0),1)</f>
        <v>42675</v>
      </c>
      <c r="W890" t="str">
        <f>IF(AND(V890&gt;=Map!$K$2,V890&lt;=Map!$L$2),"Base",IF(AND(V890&gt;=Map!$K$3,V890&lt;=Map!$L$3),"Fcst","N/A"))</f>
        <v>Base</v>
      </c>
      <c r="X890" t="str">
        <f>INDEX(Map!$B$2:$B$86,MATCH(D890,Map!$A$2:$A$86,0),0)</f>
        <v>N/A</v>
      </c>
      <c r="Y890" s="7" t="str">
        <f>IF(INDEX(Map!$C$2:$C$86,MATCH(D890,Map!$A$2:$A$86,0),0)="","N/A",E890*INDEX(Map!$C$2:$C$86,MATCH(D890,Map!$A$2:$A$86,0),0))</f>
        <v>N/A</v>
      </c>
      <c r="Z890" s="7" t="str">
        <f>IF(INDEX(Map!$D$2:$D$86,MATCH(D890,Map!$A$2:$A$86,0),0)="","N/A",E890*INDEX(Map!$D$2:$D$86,MATCH(D890,Map!$A$2:$A$86,0),0))</f>
        <v>N/A</v>
      </c>
      <c r="AA890" t="str">
        <f>INDEX(Map!$E$2:$E$86,MATCH(D890,Map!$A$2:$A$86,0),0)</f>
        <v>Purchases</v>
      </c>
    </row>
    <row r="891" spans="1:27" x14ac:dyDescent="0.25">
      <c r="A891" s="1" t="s">
        <v>21</v>
      </c>
      <c r="B891" s="1" t="s">
        <v>117</v>
      </c>
      <c r="C891" s="1">
        <v>50</v>
      </c>
      <c r="D891" s="1" t="s">
        <v>73</v>
      </c>
      <c r="E891" s="1">
        <v>0</v>
      </c>
      <c r="F891" s="1">
        <v>0</v>
      </c>
      <c r="G891" s="1">
        <v>0</v>
      </c>
      <c r="H891" s="1">
        <v>0</v>
      </c>
      <c r="I891" s="1" t="s">
        <v>63</v>
      </c>
      <c r="J891" s="1" t="s">
        <v>63</v>
      </c>
      <c r="K891" s="1">
        <v>0</v>
      </c>
      <c r="L891" s="1">
        <v>0</v>
      </c>
      <c r="M891" s="1">
        <v>0</v>
      </c>
      <c r="N891" s="1" t="s">
        <v>63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3" t="str">
        <f t="shared" si="13"/>
        <v>2017Plan</v>
      </c>
      <c r="V891" s="2">
        <f>DATE(A891,INDEX(Map!$H$1:$H$12,MATCH(B891,Map!$G$1:$G$12,0),0),1)</f>
        <v>42675</v>
      </c>
      <c r="W891" t="str">
        <f>IF(AND(V891&gt;=Map!$K$2,V891&lt;=Map!$L$2),"Base",IF(AND(V891&gt;=Map!$K$3,V891&lt;=Map!$L$3),"Fcst","N/A"))</f>
        <v>Base</v>
      </c>
      <c r="X891" t="str">
        <f>INDEX(Map!$B$2:$B$86,MATCH(D891,Map!$A$2:$A$86,0),0)</f>
        <v>N/A</v>
      </c>
      <c r="Y891" s="7" t="str">
        <f>IF(INDEX(Map!$C$2:$C$86,MATCH(D891,Map!$A$2:$A$86,0),0)="","N/A",E891*INDEX(Map!$C$2:$C$86,MATCH(D891,Map!$A$2:$A$86,0),0))</f>
        <v>N/A</v>
      </c>
      <c r="Z891" s="7" t="str">
        <f>IF(INDEX(Map!$D$2:$D$86,MATCH(D891,Map!$A$2:$A$86,0),0)="","N/A",E891*INDEX(Map!$D$2:$D$86,MATCH(D891,Map!$A$2:$A$86,0),0))</f>
        <v>N/A</v>
      </c>
      <c r="AA891" t="str">
        <f>INDEX(Map!$E$2:$E$86,MATCH(D891,Map!$A$2:$A$86,0),0)</f>
        <v>Purchases</v>
      </c>
    </row>
    <row r="892" spans="1:27" x14ac:dyDescent="0.25">
      <c r="A892" s="1" t="s">
        <v>21</v>
      </c>
      <c r="B892" s="1" t="s">
        <v>117</v>
      </c>
      <c r="C892" s="1">
        <v>51</v>
      </c>
      <c r="D892" s="1" t="s">
        <v>74</v>
      </c>
      <c r="E892" s="1">
        <v>0</v>
      </c>
      <c r="F892" s="1">
        <v>0</v>
      </c>
      <c r="G892" s="1">
        <v>0</v>
      </c>
      <c r="H892" s="1">
        <v>0</v>
      </c>
      <c r="I892" s="1" t="s">
        <v>63</v>
      </c>
      <c r="J892" s="1" t="s">
        <v>63</v>
      </c>
      <c r="K892" s="1">
        <v>0</v>
      </c>
      <c r="L892" s="1">
        <v>0</v>
      </c>
      <c r="M892" s="1">
        <v>0</v>
      </c>
      <c r="N892" s="1" t="s">
        <v>63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3" t="str">
        <f t="shared" si="13"/>
        <v>2017Plan</v>
      </c>
      <c r="V892" s="2">
        <f>DATE(A892,INDEX(Map!$H$1:$H$12,MATCH(B892,Map!$G$1:$G$12,0),0),1)</f>
        <v>42675</v>
      </c>
      <c r="W892" t="str">
        <f>IF(AND(V892&gt;=Map!$K$2,V892&lt;=Map!$L$2),"Base",IF(AND(V892&gt;=Map!$K$3,V892&lt;=Map!$L$3),"Fcst","N/A"))</f>
        <v>Base</v>
      </c>
      <c r="X892" t="str">
        <f>INDEX(Map!$B$2:$B$86,MATCH(D892,Map!$A$2:$A$86,0),0)</f>
        <v>N/A</v>
      </c>
      <c r="Y892" s="7" t="str">
        <f>IF(INDEX(Map!$C$2:$C$86,MATCH(D892,Map!$A$2:$A$86,0),0)="","N/A",E892*INDEX(Map!$C$2:$C$86,MATCH(D892,Map!$A$2:$A$86,0),0))</f>
        <v>N/A</v>
      </c>
      <c r="Z892" s="7" t="str">
        <f>IF(INDEX(Map!$D$2:$D$86,MATCH(D892,Map!$A$2:$A$86,0),0)="","N/A",E892*INDEX(Map!$D$2:$D$86,MATCH(D892,Map!$A$2:$A$86,0),0))</f>
        <v>N/A</v>
      </c>
      <c r="AA892" t="str">
        <f>INDEX(Map!$E$2:$E$86,MATCH(D892,Map!$A$2:$A$86,0),0)</f>
        <v>Purchases</v>
      </c>
    </row>
    <row r="893" spans="1:27" x14ac:dyDescent="0.25">
      <c r="A893" s="1" t="s">
        <v>21</v>
      </c>
      <c r="B893" s="1" t="s">
        <v>117</v>
      </c>
      <c r="C893" s="1">
        <v>52</v>
      </c>
      <c r="D893" s="1" t="s">
        <v>75</v>
      </c>
      <c r="E893" s="1">
        <v>0</v>
      </c>
      <c r="F893" s="1">
        <v>0</v>
      </c>
      <c r="G893" s="1">
        <v>0</v>
      </c>
      <c r="H893" s="1">
        <v>0</v>
      </c>
      <c r="I893" s="1" t="s">
        <v>63</v>
      </c>
      <c r="J893" s="1" t="s">
        <v>63</v>
      </c>
      <c r="K893" s="1">
        <v>0</v>
      </c>
      <c r="L893" s="1">
        <v>0</v>
      </c>
      <c r="M893" s="1">
        <v>0</v>
      </c>
      <c r="N893" s="1" t="s">
        <v>63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3" t="str">
        <f t="shared" si="13"/>
        <v>2017Plan</v>
      </c>
      <c r="V893" s="2">
        <f>DATE(A893,INDEX(Map!$H$1:$H$12,MATCH(B893,Map!$G$1:$G$12,0),0),1)</f>
        <v>42675</v>
      </c>
      <c r="W893" t="str">
        <f>IF(AND(V893&gt;=Map!$K$2,V893&lt;=Map!$L$2),"Base",IF(AND(V893&gt;=Map!$K$3,V893&lt;=Map!$L$3),"Fcst","N/A"))</f>
        <v>Base</v>
      </c>
      <c r="X893" t="str">
        <f>INDEX(Map!$B$2:$B$86,MATCH(D893,Map!$A$2:$A$86,0),0)</f>
        <v>N/A</v>
      </c>
      <c r="Y893" s="7" t="str">
        <f>IF(INDEX(Map!$C$2:$C$86,MATCH(D893,Map!$A$2:$A$86,0),0)="","N/A",E893*INDEX(Map!$C$2:$C$86,MATCH(D893,Map!$A$2:$A$86,0),0))</f>
        <v>N/A</v>
      </c>
      <c r="Z893" s="7" t="str">
        <f>IF(INDEX(Map!$D$2:$D$86,MATCH(D893,Map!$A$2:$A$86,0),0)="","N/A",E893*INDEX(Map!$D$2:$D$86,MATCH(D893,Map!$A$2:$A$86,0),0))</f>
        <v>N/A</v>
      </c>
      <c r="AA893" t="str">
        <f>INDEX(Map!$E$2:$E$86,MATCH(D893,Map!$A$2:$A$86,0),0)</f>
        <v>Purchases</v>
      </c>
    </row>
    <row r="894" spans="1:27" x14ac:dyDescent="0.25">
      <c r="A894" s="1" t="s">
        <v>21</v>
      </c>
      <c r="B894" s="1" t="s">
        <v>117</v>
      </c>
      <c r="C894" s="1">
        <v>53</v>
      </c>
      <c r="D894" s="1" t="s">
        <v>76</v>
      </c>
      <c r="E894" s="1">
        <v>0</v>
      </c>
      <c r="F894" s="1">
        <v>0</v>
      </c>
      <c r="G894" s="1">
        <v>0</v>
      </c>
      <c r="H894" s="1">
        <v>0</v>
      </c>
      <c r="I894" s="1" t="s">
        <v>63</v>
      </c>
      <c r="J894" s="1" t="s">
        <v>63</v>
      </c>
      <c r="K894" s="1">
        <v>0</v>
      </c>
      <c r="L894" s="1">
        <v>0</v>
      </c>
      <c r="M894" s="1">
        <v>0</v>
      </c>
      <c r="N894" s="1" t="s">
        <v>63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3" t="str">
        <f t="shared" si="13"/>
        <v>2017Plan</v>
      </c>
      <c r="V894" s="2">
        <f>DATE(A894,INDEX(Map!$H$1:$H$12,MATCH(B894,Map!$G$1:$G$12,0),0),1)</f>
        <v>42675</v>
      </c>
      <c r="W894" t="str">
        <f>IF(AND(V894&gt;=Map!$K$2,V894&lt;=Map!$L$2),"Base",IF(AND(V894&gt;=Map!$K$3,V894&lt;=Map!$L$3),"Fcst","N/A"))</f>
        <v>Base</v>
      </c>
      <c r="X894" t="str">
        <f>INDEX(Map!$B$2:$B$86,MATCH(D894,Map!$A$2:$A$86,0),0)</f>
        <v>N/A</v>
      </c>
      <c r="Y894" s="7" t="str">
        <f>IF(INDEX(Map!$C$2:$C$86,MATCH(D894,Map!$A$2:$A$86,0),0)="","N/A",E894*INDEX(Map!$C$2:$C$86,MATCH(D894,Map!$A$2:$A$86,0),0))</f>
        <v>N/A</v>
      </c>
      <c r="Z894" s="7" t="str">
        <f>IF(INDEX(Map!$D$2:$D$86,MATCH(D894,Map!$A$2:$A$86,0),0)="","N/A",E894*INDEX(Map!$D$2:$D$86,MATCH(D894,Map!$A$2:$A$86,0),0))</f>
        <v>N/A</v>
      </c>
      <c r="AA894" t="str">
        <f>INDEX(Map!$E$2:$E$86,MATCH(D894,Map!$A$2:$A$86,0),0)</f>
        <v>Purchases</v>
      </c>
    </row>
    <row r="895" spans="1:27" x14ac:dyDescent="0.25">
      <c r="A895" s="1" t="s">
        <v>21</v>
      </c>
      <c r="B895" s="1" t="s">
        <v>117</v>
      </c>
      <c r="C895" s="1">
        <v>54</v>
      </c>
      <c r="D895" s="1" t="s">
        <v>77</v>
      </c>
      <c r="E895" s="1">
        <v>0</v>
      </c>
      <c r="F895" s="1">
        <v>0</v>
      </c>
      <c r="G895" s="1">
        <v>0</v>
      </c>
      <c r="H895" s="1">
        <v>0</v>
      </c>
      <c r="I895" s="1" t="s">
        <v>63</v>
      </c>
      <c r="J895" s="1" t="s">
        <v>63</v>
      </c>
      <c r="K895" s="1">
        <v>0</v>
      </c>
      <c r="L895" s="1">
        <v>0</v>
      </c>
      <c r="M895" s="1">
        <v>0</v>
      </c>
      <c r="N895" s="1" t="s">
        <v>63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3" t="str">
        <f t="shared" si="13"/>
        <v>2017Plan</v>
      </c>
      <c r="V895" s="2">
        <f>DATE(A895,INDEX(Map!$H$1:$H$12,MATCH(B895,Map!$G$1:$G$12,0),0),1)</f>
        <v>42675</v>
      </c>
      <c r="W895" t="str">
        <f>IF(AND(V895&gt;=Map!$K$2,V895&lt;=Map!$L$2),"Base",IF(AND(V895&gt;=Map!$K$3,V895&lt;=Map!$L$3),"Fcst","N/A"))</f>
        <v>Base</v>
      </c>
      <c r="X895" t="str">
        <f>INDEX(Map!$B$2:$B$86,MATCH(D895,Map!$A$2:$A$86,0),0)</f>
        <v>N/A</v>
      </c>
      <c r="Y895" s="7" t="str">
        <f>IF(INDEX(Map!$C$2:$C$86,MATCH(D895,Map!$A$2:$A$86,0),0)="","N/A",E895*INDEX(Map!$C$2:$C$86,MATCH(D895,Map!$A$2:$A$86,0),0))</f>
        <v>N/A</v>
      </c>
      <c r="Z895" s="7" t="str">
        <f>IF(INDEX(Map!$D$2:$D$86,MATCH(D895,Map!$A$2:$A$86,0),0)="","N/A",E895*INDEX(Map!$D$2:$D$86,MATCH(D895,Map!$A$2:$A$86,0),0))</f>
        <v>N/A</v>
      </c>
      <c r="AA895" t="str">
        <f>INDEX(Map!$E$2:$E$86,MATCH(D895,Map!$A$2:$A$86,0),0)</f>
        <v>Purchases</v>
      </c>
    </row>
    <row r="896" spans="1:27" x14ac:dyDescent="0.25">
      <c r="A896" s="1" t="s">
        <v>21</v>
      </c>
      <c r="B896" s="1" t="s">
        <v>117</v>
      </c>
      <c r="C896" s="1">
        <v>55</v>
      </c>
      <c r="D896" s="1" t="s">
        <v>78</v>
      </c>
      <c r="E896" s="1">
        <v>0</v>
      </c>
      <c r="F896" s="1">
        <v>0</v>
      </c>
      <c r="G896" s="1">
        <v>0</v>
      </c>
      <c r="H896" s="1">
        <v>0</v>
      </c>
      <c r="I896" s="1" t="s">
        <v>63</v>
      </c>
      <c r="J896" s="1" t="s">
        <v>63</v>
      </c>
      <c r="K896" s="1">
        <v>0</v>
      </c>
      <c r="L896" s="1">
        <v>0</v>
      </c>
      <c r="M896" s="1">
        <v>0</v>
      </c>
      <c r="N896" s="1" t="s">
        <v>63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3" t="str">
        <f t="shared" si="13"/>
        <v>2017Plan</v>
      </c>
      <c r="V896" s="2">
        <f>DATE(A896,INDEX(Map!$H$1:$H$12,MATCH(B896,Map!$G$1:$G$12,0),0),1)</f>
        <v>42675</v>
      </c>
      <c r="W896" t="str">
        <f>IF(AND(V896&gt;=Map!$K$2,V896&lt;=Map!$L$2),"Base",IF(AND(V896&gt;=Map!$K$3,V896&lt;=Map!$L$3),"Fcst","N/A"))</f>
        <v>Base</v>
      </c>
      <c r="X896" t="str">
        <f>INDEX(Map!$B$2:$B$86,MATCH(D896,Map!$A$2:$A$86,0),0)</f>
        <v>N/A</v>
      </c>
      <c r="Y896" s="7" t="str">
        <f>IF(INDEX(Map!$C$2:$C$86,MATCH(D896,Map!$A$2:$A$86,0),0)="","N/A",E896*INDEX(Map!$C$2:$C$86,MATCH(D896,Map!$A$2:$A$86,0),0))</f>
        <v>N/A</v>
      </c>
      <c r="Z896" s="7" t="str">
        <f>IF(INDEX(Map!$D$2:$D$86,MATCH(D896,Map!$A$2:$A$86,0),0)="","N/A",E896*INDEX(Map!$D$2:$D$86,MATCH(D896,Map!$A$2:$A$86,0),0))</f>
        <v>N/A</v>
      </c>
      <c r="AA896" t="str">
        <f>INDEX(Map!$E$2:$E$86,MATCH(D896,Map!$A$2:$A$86,0),0)</f>
        <v>Purchases</v>
      </c>
    </row>
    <row r="897" spans="1:27" x14ac:dyDescent="0.25">
      <c r="A897" s="1" t="s">
        <v>21</v>
      </c>
      <c r="B897" s="1" t="s">
        <v>117</v>
      </c>
      <c r="C897" s="1">
        <v>56</v>
      </c>
      <c r="D897" s="1" t="s">
        <v>79</v>
      </c>
      <c r="E897" s="1">
        <v>1.7</v>
      </c>
      <c r="F897" s="1">
        <v>0</v>
      </c>
      <c r="G897" s="1">
        <v>13.8</v>
      </c>
      <c r="H897" s="1">
        <v>12</v>
      </c>
      <c r="I897" s="1" t="s">
        <v>63</v>
      </c>
      <c r="J897" s="1" t="s">
        <v>63</v>
      </c>
      <c r="K897" s="1">
        <v>33</v>
      </c>
      <c r="L897" s="1">
        <v>23.9</v>
      </c>
      <c r="M897" s="1">
        <v>39</v>
      </c>
      <c r="N897" s="1" t="s">
        <v>63</v>
      </c>
      <c r="O897" s="1">
        <v>0</v>
      </c>
      <c r="P897" s="1">
        <v>0</v>
      </c>
      <c r="Q897" s="1">
        <v>11</v>
      </c>
      <c r="R897" s="1">
        <v>30.24</v>
      </c>
      <c r="S897" s="1">
        <v>30.24</v>
      </c>
      <c r="T897" s="1">
        <v>50</v>
      </c>
      <c r="U897" s="3" t="str">
        <f t="shared" si="13"/>
        <v>2017Plan</v>
      </c>
      <c r="V897" s="2">
        <f>DATE(A897,INDEX(Map!$H$1:$H$12,MATCH(B897,Map!$G$1:$G$12,0),0),1)</f>
        <v>42675</v>
      </c>
      <c r="W897" t="str">
        <f>IF(AND(V897&gt;=Map!$K$2,V897&lt;=Map!$L$2),"Base",IF(AND(V897&gt;=Map!$K$3,V897&lt;=Map!$L$3),"Fcst","N/A"))</f>
        <v>Base</v>
      </c>
      <c r="X897" t="str">
        <f>INDEX(Map!$B$2:$B$86,MATCH(D897,Map!$A$2:$A$86,0),0)</f>
        <v>N/A</v>
      </c>
      <c r="Y897" s="7" t="str">
        <f>IF(INDEX(Map!$C$2:$C$86,MATCH(D897,Map!$A$2:$A$86,0),0)="","N/A",E897*INDEX(Map!$C$2:$C$86,MATCH(D897,Map!$A$2:$A$86,0),0))</f>
        <v>N/A</v>
      </c>
      <c r="Z897" s="7" t="str">
        <f>IF(INDEX(Map!$D$2:$D$86,MATCH(D897,Map!$A$2:$A$86,0),0)="","N/A",E897*INDEX(Map!$D$2:$D$86,MATCH(D897,Map!$A$2:$A$86,0),0))</f>
        <v>N/A</v>
      </c>
      <c r="AA897" t="str">
        <f>INDEX(Map!$E$2:$E$86,MATCH(D897,Map!$A$2:$A$86,0),0)</f>
        <v>Purchases</v>
      </c>
    </row>
    <row r="898" spans="1:27" x14ac:dyDescent="0.25">
      <c r="A898" s="1" t="s">
        <v>21</v>
      </c>
      <c r="B898" s="1" t="s">
        <v>117</v>
      </c>
      <c r="C898" s="1">
        <v>57</v>
      </c>
      <c r="D898" s="1" t="s">
        <v>80</v>
      </c>
      <c r="E898" s="1">
        <v>1.2</v>
      </c>
      <c r="F898" s="1">
        <v>0</v>
      </c>
      <c r="G898" s="1">
        <v>9.6</v>
      </c>
      <c r="H898" s="1">
        <v>14</v>
      </c>
      <c r="I898" s="1" t="s">
        <v>63</v>
      </c>
      <c r="J898" s="1" t="s">
        <v>63</v>
      </c>
      <c r="K898" s="1">
        <v>23</v>
      </c>
      <c r="L898" s="1">
        <v>23.8</v>
      </c>
      <c r="M898" s="1">
        <v>27</v>
      </c>
      <c r="N898" s="1" t="s">
        <v>63</v>
      </c>
      <c r="O898" s="1">
        <v>0</v>
      </c>
      <c r="P898" s="1">
        <v>0</v>
      </c>
      <c r="Q898" s="1">
        <v>7</v>
      </c>
      <c r="R898" s="1">
        <v>30.29</v>
      </c>
      <c r="S898" s="1">
        <v>30.29</v>
      </c>
      <c r="T898" s="1">
        <v>35</v>
      </c>
      <c r="U898" s="3" t="str">
        <f t="shared" si="13"/>
        <v>2017Plan</v>
      </c>
      <c r="V898" s="2">
        <f>DATE(A898,INDEX(Map!$H$1:$H$12,MATCH(B898,Map!$G$1:$G$12,0),0),1)</f>
        <v>42675</v>
      </c>
      <c r="W898" t="str">
        <f>IF(AND(V898&gt;=Map!$K$2,V898&lt;=Map!$L$2),"Base",IF(AND(V898&gt;=Map!$K$3,V898&lt;=Map!$L$3),"Fcst","N/A"))</f>
        <v>Base</v>
      </c>
      <c r="X898" t="str">
        <f>INDEX(Map!$B$2:$B$86,MATCH(D898,Map!$A$2:$A$86,0),0)</f>
        <v>N/A</v>
      </c>
      <c r="Y898" s="7" t="str">
        <f>IF(INDEX(Map!$C$2:$C$86,MATCH(D898,Map!$A$2:$A$86,0),0)="","N/A",E898*INDEX(Map!$C$2:$C$86,MATCH(D898,Map!$A$2:$A$86,0),0))</f>
        <v>N/A</v>
      </c>
      <c r="Z898" s="7" t="str">
        <f>IF(INDEX(Map!$D$2:$D$86,MATCH(D898,Map!$A$2:$A$86,0),0)="","N/A",E898*INDEX(Map!$D$2:$D$86,MATCH(D898,Map!$A$2:$A$86,0),0))</f>
        <v>N/A</v>
      </c>
      <c r="AA898" t="str">
        <f>INDEX(Map!$E$2:$E$86,MATCH(D898,Map!$A$2:$A$86,0),0)</f>
        <v>Purchases</v>
      </c>
    </row>
    <row r="899" spans="1:27" x14ac:dyDescent="0.25">
      <c r="A899" s="1" t="s">
        <v>21</v>
      </c>
      <c r="B899" s="1" t="s">
        <v>117</v>
      </c>
      <c r="C899" s="1">
        <v>58</v>
      </c>
      <c r="D899" s="1" t="s">
        <v>81</v>
      </c>
      <c r="E899" s="1">
        <v>0.7</v>
      </c>
      <c r="F899" s="1">
        <v>0</v>
      </c>
      <c r="G899" s="1">
        <v>5.8</v>
      </c>
      <c r="H899" s="1">
        <v>10</v>
      </c>
      <c r="I899" s="1" t="s">
        <v>63</v>
      </c>
      <c r="J899" s="1" t="s">
        <v>63</v>
      </c>
      <c r="K899" s="1">
        <v>14</v>
      </c>
      <c r="L899" s="1">
        <v>23</v>
      </c>
      <c r="M899" s="1">
        <v>16</v>
      </c>
      <c r="N899" s="1" t="s">
        <v>63</v>
      </c>
      <c r="O899" s="1">
        <v>0</v>
      </c>
      <c r="P899" s="1">
        <v>0</v>
      </c>
      <c r="Q899" s="1">
        <v>4</v>
      </c>
      <c r="R899" s="1">
        <v>29.35</v>
      </c>
      <c r="S899" s="1">
        <v>29.35</v>
      </c>
      <c r="T899" s="1">
        <v>21</v>
      </c>
      <c r="U899" s="3" t="str">
        <f t="shared" si="13"/>
        <v>2017Plan</v>
      </c>
      <c r="V899" s="2">
        <f>DATE(A899,INDEX(Map!$H$1:$H$12,MATCH(B899,Map!$G$1:$G$12,0),0),1)</f>
        <v>42675</v>
      </c>
      <c r="W899" t="str">
        <f>IF(AND(V899&gt;=Map!$K$2,V899&lt;=Map!$L$2),"Base",IF(AND(V899&gt;=Map!$K$3,V899&lt;=Map!$L$3),"Fcst","N/A"))</f>
        <v>Base</v>
      </c>
      <c r="X899" t="str">
        <f>INDEX(Map!$B$2:$B$86,MATCH(D899,Map!$A$2:$A$86,0),0)</f>
        <v>N/A</v>
      </c>
      <c r="Y899" s="7" t="str">
        <f>IF(INDEX(Map!$C$2:$C$86,MATCH(D899,Map!$A$2:$A$86,0),0)="","N/A",E899*INDEX(Map!$C$2:$C$86,MATCH(D899,Map!$A$2:$A$86,0),0))</f>
        <v>N/A</v>
      </c>
      <c r="Z899" s="7" t="str">
        <f>IF(INDEX(Map!$D$2:$D$86,MATCH(D899,Map!$A$2:$A$86,0),0)="","N/A",E899*INDEX(Map!$D$2:$D$86,MATCH(D899,Map!$A$2:$A$86,0),0))</f>
        <v>N/A</v>
      </c>
      <c r="AA899" t="str">
        <f>INDEX(Map!$E$2:$E$86,MATCH(D899,Map!$A$2:$A$86,0),0)</f>
        <v>Purchases</v>
      </c>
    </row>
    <row r="900" spans="1:27" x14ac:dyDescent="0.25">
      <c r="A900" s="1" t="s">
        <v>21</v>
      </c>
      <c r="B900" s="1" t="s">
        <v>117</v>
      </c>
      <c r="C900" s="1">
        <v>59</v>
      </c>
      <c r="D900" s="1" t="s">
        <v>82</v>
      </c>
      <c r="E900" s="1">
        <v>0.3</v>
      </c>
      <c r="F900" s="1">
        <v>0</v>
      </c>
      <c r="G900" s="1">
        <v>2.5</v>
      </c>
      <c r="H900" s="1">
        <v>5</v>
      </c>
      <c r="I900" s="1" t="s">
        <v>63</v>
      </c>
      <c r="J900" s="1" t="s">
        <v>63</v>
      </c>
      <c r="K900" s="1">
        <v>6</v>
      </c>
      <c r="L900" s="1">
        <v>20.2</v>
      </c>
      <c r="M900" s="1">
        <v>6</v>
      </c>
      <c r="N900" s="1" t="s">
        <v>63</v>
      </c>
      <c r="O900" s="1">
        <v>0</v>
      </c>
      <c r="P900" s="1">
        <v>0</v>
      </c>
      <c r="Q900" s="1">
        <v>2</v>
      </c>
      <c r="R900" s="1">
        <v>26.74</v>
      </c>
      <c r="S900" s="1">
        <v>26.74</v>
      </c>
      <c r="T900" s="1">
        <v>8</v>
      </c>
      <c r="U900" s="3" t="str">
        <f t="shared" ref="U900:U963" si="14">U899</f>
        <v>2017Plan</v>
      </c>
      <c r="V900" s="2">
        <f>DATE(A900,INDEX(Map!$H$1:$H$12,MATCH(B900,Map!$G$1:$G$12,0),0),1)</f>
        <v>42675</v>
      </c>
      <c r="W900" t="str">
        <f>IF(AND(V900&gt;=Map!$K$2,V900&lt;=Map!$L$2),"Base",IF(AND(V900&gt;=Map!$K$3,V900&lt;=Map!$L$3),"Fcst","N/A"))</f>
        <v>Base</v>
      </c>
      <c r="X900" t="str">
        <f>INDEX(Map!$B$2:$B$86,MATCH(D900,Map!$A$2:$A$86,0),0)</f>
        <v>N/A</v>
      </c>
      <c r="Y900" s="7" t="str">
        <f>IF(INDEX(Map!$C$2:$C$86,MATCH(D900,Map!$A$2:$A$86,0),0)="","N/A",E900*INDEX(Map!$C$2:$C$86,MATCH(D900,Map!$A$2:$A$86,0),0))</f>
        <v>N/A</v>
      </c>
      <c r="Z900" s="7" t="str">
        <f>IF(INDEX(Map!$D$2:$D$86,MATCH(D900,Map!$A$2:$A$86,0),0)="","N/A",E900*INDEX(Map!$D$2:$D$86,MATCH(D900,Map!$A$2:$A$86,0),0))</f>
        <v>N/A</v>
      </c>
      <c r="AA900" t="str">
        <f>INDEX(Map!$E$2:$E$86,MATCH(D900,Map!$A$2:$A$86,0),0)</f>
        <v>Purchases</v>
      </c>
    </row>
    <row r="901" spans="1:27" x14ac:dyDescent="0.25">
      <c r="A901" s="1" t="s">
        <v>21</v>
      </c>
      <c r="B901" s="1" t="s">
        <v>117</v>
      </c>
      <c r="C901" s="1">
        <v>60</v>
      </c>
      <c r="D901" s="1" t="s">
        <v>83</v>
      </c>
      <c r="E901" s="1">
        <v>-8.6999999999999993</v>
      </c>
      <c r="F901" s="1">
        <v>0</v>
      </c>
      <c r="G901" s="1">
        <v>6.2</v>
      </c>
      <c r="H901" s="1">
        <v>19</v>
      </c>
      <c r="I901" s="1" t="s">
        <v>63</v>
      </c>
      <c r="J901" s="1" t="s">
        <v>63</v>
      </c>
      <c r="K901" s="1">
        <v>205</v>
      </c>
      <c r="L901" s="1">
        <v>39</v>
      </c>
      <c r="M901" s="1">
        <v>-341</v>
      </c>
      <c r="N901" s="1" t="s">
        <v>63</v>
      </c>
      <c r="O901" s="1">
        <v>0</v>
      </c>
      <c r="P901" s="1">
        <v>0</v>
      </c>
      <c r="Q901" s="1">
        <v>81</v>
      </c>
      <c r="R901" s="1">
        <v>29.74</v>
      </c>
      <c r="S901" s="1">
        <v>29.74</v>
      </c>
      <c r="T901" s="1">
        <v>-260</v>
      </c>
      <c r="U901" s="3" t="str">
        <f t="shared" si="14"/>
        <v>2017Plan</v>
      </c>
      <c r="V901" s="2">
        <f>DATE(A901,INDEX(Map!$H$1:$H$12,MATCH(B901,Map!$G$1:$G$12,0),0),1)</f>
        <v>42675</v>
      </c>
      <c r="W901" t="str">
        <f>IF(AND(V901&gt;=Map!$K$2,V901&lt;=Map!$L$2),"Base",IF(AND(V901&gt;=Map!$K$3,V901&lt;=Map!$L$3),"Fcst","N/A"))</f>
        <v>Base</v>
      </c>
      <c r="X901" t="str">
        <f>INDEX(Map!$B$2:$B$86,MATCH(D901,Map!$A$2:$A$86,0),0)</f>
        <v>N/A</v>
      </c>
      <c r="Y901" s="7" t="str">
        <f>IF(INDEX(Map!$C$2:$C$86,MATCH(D901,Map!$A$2:$A$86,0),0)="","N/A",E901*INDEX(Map!$C$2:$C$86,MATCH(D901,Map!$A$2:$A$86,0),0))</f>
        <v>N/A</v>
      </c>
      <c r="Z901" s="7" t="str">
        <f>IF(INDEX(Map!$D$2:$D$86,MATCH(D901,Map!$A$2:$A$86,0),0)="","N/A",E901*INDEX(Map!$D$2:$D$86,MATCH(D901,Map!$A$2:$A$86,0),0))</f>
        <v>N/A</v>
      </c>
      <c r="AA901" t="str">
        <f>INDEX(Map!$E$2:$E$86,MATCH(D901,Map!$A$2:$A$86,0),0)</f>
        <v>Sales</v>
      </c>
    </row>
    <row r="902" spans="1:27" x14ac:dyDescent="0.25">
      <c r="A902" s="1" t="s">
        <v>21</v>
      </c>
      <c r="B902" s="1" t="s">
        <v>117</v>
      </c>
      <c r="C902" s="1">
        <v>61</v>
      </c>
      <c r="D902" s="1" t="s">
        <v>84</v>
      </c>
      <c r="E902" s="1">
        <v>-0.5</v>
      </c>
      <c r="F902" s="1">
        <v>0</v>
      </c>
      <c r="G902" s="1">
        <v>2.2000000000000002</v>
      </c>
      <c r="H902" s="1">
        <v>25</v>
      </c>
      <c r="I902" s="1" t="s">
        <v>63</v>
      </c>
      <c r="J902" s="1" t="s">
        <v>63</v>
      </c>
      <c r="K902" s="1">
        <v>185</v>
      </c>
      <c r="L902" s="1">
        <v>33</v>
      </c>
      <c r="M902" s="1">
        <v>-18</v>
      </c>
      <c r="N902" s="1" t="s">
        <v>63</v>
      </c>
      <c r="O902" s="1">
        <v>0</v>
      </c>
      <c r="P902" s="1">
        <v>0</v>
      </c>
      <c r="Q902" s="1">
        <v>4</v>
      </c>
      <c r="R902" s="1">
        <v>25.23</v>
      </c>
      <c r="S902" s="1">
        <v>25.23</v>
      </c>
      <c r="T902" s="1">
        <v>-13</v>
      </c>
      <c r="U902" s="3" t="str">
        <f t="shared" si="14"/>
        <v>2017Plan</v>
      </c>
      <c r="V902" s="2">
        <f>DATE(A902,INDEX(Map!$H$1:$H$12,MATCH(B902,Map!$G$1:$G$12,0),0),1)</f>
        <v>42675</v>
      </c>
      <c r="W902" t="str">
        <f>IF(AND(V902&gt;=Map!$K$2,V902&lt;=Map!$L$2),"Base",IF(AND(V902&gt;=Map!$K$3,V902&lt;=Map!$L$3),"Fcst","N/A"))</f>
        <v>Base</v>
      </c>
      <c r="X902" t="str">
        <f>INDEX(Map!$B$2:$B$86,MATCH(D902,Map!$A$2:$A$86,0),0)</f>
        <v>N/A</v>
      </c>
      <c r="Y902" s="7" t="str">
        <f>IF(INDEX(Map!$C$2:$C$86,MATCH(D902,Map!$A$2:$A$86,0),0)="","N/A",E902*INDEX(Map!$C$2:$C$86,MATCH(D902,Map!$A$2:$A$86,0),0))</f>
        <v>N/A</v>
      </c>
      <c r="Z902" s="7" t="str">
        <f>IF(INDEX(Map!$D$2:$D$86,MATCH(D902,Map!$A$2:$A$86,0),0)="","N/A",E902*INDEX(Map!$D$2:$D$86,MATCH(D902,Map!$A$2:$A$86,0),0))</f>
        <v>N/A</v>
      </c>
      <c r="AA902" t="str">
        <f>INDEX(Map!$E$2:$E$86,MATCH(D902,Map!$A$2:$A$86,0),0)</f>
        <v>Sales</v>
      </c>
    </row>
    <row r="903" spans="1:27" x14ac:dyDescent="0.25">
      <c r="A903" s="1" t="s">
        <v>21</v>
      </c>
      <c r="B903" s="1" t="s">
        <v>117</v>
      </c>
      <c r="C903" s="1">
        <v>62</v>
      </c>
      <c r="D903" s="1" t="s">
        <v>85</v>
      </c>
      <c r="E903" s="1">
        <v>-0.3</v>
      </c>
      <c r="F903" s="1">
        <v>0</v>
      </c>
      <c r="G903" s="1">
        <v>1.4</v>
      </c>
      <c r="H903" s="1">
        <v>4</v>
      </c>
      <c r="I903" s="1" t="s">
        <v>63</v>
      </c>
      <c r="J903" s="1" t="s">
        <v>63</v>
      </c>
      <c r="K903" s="1">
        <v>57</v>
      </c>
      <c r="L903" s="1">
        <v>36.700000000000003</v>
      </c>
      <c r="M903" s="1">
        <v>-12</v>
      </c>
      <c r="N903" s="1" t="s">
        <v>63</v>
      </c>
      <c r="O903" s="1">
        <v>0</v>
      </c>
      <c r="P903" s="1">
        <v>0</v>
      </c>
      <c r="Q903" s="1">
        <v>3</v>
      </c>
      <c r="R903" s="1">
        <v>28.61</v>
      </c>
      <c r="S903" s="1">
        <v>28.61</v>
      </c>
      <c r="T903" s="1">
        <v>-9</v>
      </c>
      <c r="U903" s="3" t="str">
        <f t="shared" si="14"/>
        <v>2017Plan</v>
      </c>
      <c r="V903" s="2">
        <f>DATE(A903,INDEX(Map!$H$1:$H$12,MATCH(B903,Map!$G$1:$G$12,0),0),1)</f>
        <v>42675</v>
      </c>
      <c r="W903" t="str">
        <f>IF(AND(V903&gt;=Map!$K$2,V903&lt;=Map!$L$2),"Base",IF(AND(V903&gt;=Map!$K$3,V903&lt;=Map!$L$3),"Fcst","N/A"))</f>
        <v>Base</v>
      </c>
      <c r="X903" t="str">
        <f>INDEX(Map!$B$2:$B$86,MATCH(D903,Map!$A$2:$A$86,0),0)</f>
        <v>N/A</v>
      </c>
      <c r="Y903" s="7" t="str">
        <f>IF(INDEX(Map!$C$2:$C$86,MATCH(D903,Map!$A$2:$A$86,0),0)="","N/A",E903*INDEX(Map!$C$2:$C$86,MATCH(D903,Map!$A$2:$A$86,0),0))</f>
        <v>N/A</v>
      </c>
      <c r="Z903" s="7" t="str">
        <f>IF(INDEX(Map!$D$2:$D$86,MATCH(D903,Map!$A$2:$A$86,0),0)="","N/A",E903*INDEX(Map!$D$2:$D$86,MATCH(D903,Map!$A$2:$A$86,0),0))</f>
        <v>N/A</v>
      </c>
      <c r="AA903" t="str">
        <f>INDEX(Map!$E$2:$E$86,MATCH(D903,Map!$A$2:$A$86,0),0)</f>
        <v>Sales</v>
      </c>
    </row>
    <row r="904" spans="1:27" x14ac:dyDescent="0.25">
      <c r="A904" s="1" t="s">
        <v>21</v>
      </c>
      <c r="B904" s="1" t="s">
        <v>117</v>
      </c>
      <c r="C904" s="1">
        <v>63</v>
      </c>
      <c r="D904" s="1" t="s">
        <v>86</v>
      </c>
      <c r="E904" s="1">
        <v>-0.5</v>
      </c>
      <c r="F904" s="1">
        <v>0</v>
      </c>
      <c r="G904" s="1">
        <v>2.4</v>
      </c>
      <c r="H904" s="1">
        <v>4</v>
      </c>
      <c r="I904" s="1" t="s">
        <v>63</v>
      </c>
      <c r="J904" s="1" t="s">
        <v>63</v>
      </c>
      <c r="K904" s="1">
        <v>64</v>
      </c>
      <c r="L904" s="1">
        <v>35.9</v>
      </c>
      <c r="M904" s="1">
        <v>-19</v>
      </c>
      <c r="N904" s="1" t="s">
        <v>63</v>
      </c>
      <c r="O904" s="1">
        <v>0</v>
      </c>
      <c r="P904" s="1">
        <v>0</v>
      </c>
      <c r="Q904" s="1">
        <v>4</v>
      </c>
      <c r="R904" s="1">
        <v>27.93</v>
      </c>
      <c r="S904" s="1">
        <v>27.93</v>
      </c>
      <c r="T904" s="1">
        <v>-15</v>
      </c>
      <c r="U904" s="3" t="str">
        <f t="shared" si="14"/>
        <v>2017Plan</v>
      </c>
      <c r="V904" s="2">
        <f>DATE(A904,INDEX(Map!$H$1:$H$12,MATCH(B904,Map!$G$1:$G$12,0),0),1)</f>
        <v>42675</v>
      </c>
      <c r="W904" t="str">
        <f>IF(AND(V904&gt;=Map!$K$2,V904&lt;=Map!$L$2),"Base",IF(AND(V904&gt;=Map!$K$3,V904&lt;=Map!$L$3),"Fcst","N/A"))</f>
        <v>Base</v>
      </c>
      <c r="X904" t="str">
        <f>INDEX(Map!$B$2:$B$86,MATCH(D904,Map!$A$2:$A$86,0),0)</f>
        <v>N/A</v>
      </c>
      <c r="Y904" s="7" t="str">
        <f>IF(INDEX(Map!$C$2:$C$86,MATCH(D904,Map!$A$2:$A$86,0),0)="","N/A",E904*INDEX(Map!$C$2:$C$86,MATCH(D904,Map!$A$2:$A$86,0),0))</f>
        <v>N/A</v>
      </c>
      <c r="Z904" s="7" t="str">
        <f>IF(INDEX(Map!$D$2:$D$86,MATCH(D904,Map!$A$2:$A$86,0),0)="","N/A",E904*INDEX(Map!$D$2:$D$86,MATCH(D904,Map!$A$2:$A$86,0),0))</f>
        <v>N/A</v>
      </c>
      <c r="AA904" t="str">
        <f>INDEX(Map!$E$2:$E$86,MATCH(D904,Map!$A$2:$A$86,0),0)</f>
        <v>Sales</v>
      </c>
    </row>
    <row r="905" spans="1:27" x14ac:dyDescent="0.25">
      <c r="A905" s="1" t="s">
        <v>21</v>
      </c>
      <c r="B905" s="1" t="s">
        <v>117</v>
      </c>
      <c r="C905" s="1">
        <v>64</v>
      </c>
      <c r="D905" s="1" t="s">
        <v>87</v>
      </c>
      <c r="E905" s="1">
        <v>0</v>
      </c>
      <c r="F905" s="1">
        <v>0</v>
      </c>
      <c r="G905" s="1">
        <v>0</v>
      </c>
      <c r="H905" s="1">
        <v>0</v>
      </c>
      <c r="I905" s="1" t="s">
        <v>63</v>
      </c>
      <c r="J905" s="1" t="s">
        <v>63</v>
      </c>
      <c r="K905" s="1">
        <v>0</v>
      </c>
      <c r="L905" s="1">
        <v>0</v>
      </c>
      <c r="M905" s="1">
        <v>0</v>
      </c>
      <c r="N905" s="1" t="s">
        <v>63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3" t="str">
        <f t="shared" si="14"/>
        <v>2017Plan</v>
      </c>
      <c r="V905" s="2">
        <f>DATE(A905,INDEX(Map!$H$1:$H$12,MATCH(B905,Map!$G$1:$G$12,0),0),1)</f>
        <v>42675</v>
      </c>
      <c r="W905" t="str">
        <f>IF(AND(V905&gt;=Map!$K$2,V905&lt;=Map!$L$2),"Base",IF(AND(V905&gt;=Map!$K$3,V905&lt;=Map!$L$3),"Fcst","N/A"))</f>
        <v>Base</v>
      </c>
      <c r="X905" t="str">
        <f>INDEX(Map!$B$2:$B$86,MATCH(D905,Map!$A$2:$A$86,0),0)</f>
        <v>N/A</v>
      </c>
      <c r="Y905" s="7" t="str">
        <f>IF(INDEX(Map!$C$2:$C$86,MATCH(D905,Map!$A$2:$A$86,0),0)="","N/A",E905*INDEX(Map!$C$2:$C$86,MATCH(D905,Map!$A$2:$A$86,0),0))</f>
        <v>N/A</v>
      </c>
      <c r="Z905" s="7" t="str">
        <f>IF(INDEX(Map!$D$2:$D$86,MATCH(D905,Map!$A$2:$A$86,0),0)="","N/A",E905*INDEX(Map!$D$2:$D$86,MATCH(D905,Map!$A$2:$A$86,0),0))</f>
        <v>N/A</v>
      </c>
      <c r="AA905" t="str">
        <f>INDEX(Map!$E$2:$E$86,MATCH(D905,Map!$A$2:$A$86,0),0)</f>
        <v>Sales</v>
      </c>
    </row>
    <row r="906" spans="1:27" x14ac:dyDescent="0.25">
      <c r="A906" s="1" t="s">
        <v>21</v>
      </c>
      <c r="B906" s="1" t="s">
        <v>117</v>
      </c>
      <c r="C906" s="1">
        <v>65</v>
      </c>
      <c r="D906" s="1" t="s">
        <v>88</v>
      </c>
      <c r="E906" s="1">
        <v>0</v>
      </c>
      <c r="F906" s="1">
        <v>0</v>
      </c>
      <c r="G906" s="1">
        <v>0</v>
      </c>
      <c r="H906" s="1">
        <v>0</v>
      </c>
      <c r="I906" s="1" t="s">
        <v>63</v>
      </c>
      <c r="J906" s="1" t="s">
        <v>63</v>
      </c>
      <c r="K906" s="1">
        <v>0</v>
      </c>
      <c r="L906" s="1">
        <v>0</v>
      </c>
      <c r="M906" s="1">
        <v>0</v>
      </c>
      <c r="N906" s="1" t="s">
        <v>63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3" t="str">
        <f t="shared" si="14"/>
        <v>2017Plan</v>
      </c>
      <c r="V906" s="2">
        <f>DATE(A906,INDEX(Map!$H$1:$H$12,MATCH(B906,Map!$G$1:$G$12,0),0),1)</f>
        <v>42675</v>
      </c>
      <c r="W906" t="str">
        <f>IF(AND(V906&gt;=Map!$K$2,V906&lt;=Map!$L$2),"Base",IF(AND(V906&gt;=Map!$K$3,V906&lt;=Map!$L$3),"Fcst","N/A"))</f>
        <v>Base</v>
      </c>
      <c r="X906" t="str">
        <f>INDEX(Map!$B$2:$B$86,MATCH(D906,Map!$A$2:$A$86,0),0)</f>
        <v>N/A</v>
      </c>
      <c r="Y906" s="7" t="str">
        <f>IF(INDEX(Map!$C$2:$C$86,MATCH(D906,Map!$A$2:$A$86,0),0)="","N/A",E906*INDEX(Map!$C$2:$C$86,MATCH(D906,Map!$A$2:$A$86,0),0))</f>
        <v>N/A</v>
      </c>
      <c r="Z906" s="7" t="str">
        <f>IF(INDEX(Map!$D$2:$D$86,MATCH(D906,Map!$A$2:$A$86,0),0)="","N/A",E906*INDEX(Map!$D$2:$D$86,MATCH(D906,Map!$A$2:$A$86,0),0))</f>
        <v>N/A</v>
      </c>
      <c r="AA906" t="str">
        <f>INDEX(Map!$E$2:$E$86,MATCH(D906,Map!$A$2:$A$86,0),0)</f>
        <v>Sales</v>
      </c>
    </row>
    <row r="907" spans="1:27" x14ac:dyDescent="0.25">
      <c r="A907" s="1" t="s">
        <v>21</v>
      </c>
      <c r="B907" s="1" t="s">
        <v>117</v>
      </c>
      <c r="C907" s="1">
        <v>66</v>
      </c>
      <c r="D907" s="1" t="s">
        <v>89</v>
      </c>
      <c r="E907" s="1">
        <v>0</v>
      </c>
      <c r="F907" s="1">
        <v>0</v>
      </c>
      <c r="G907" s="1">
        <v>0</v>
      </c>
      <c r="H907" s="1">
        <v>0</v>
      </c>
      <c r="I907" s="1" t="s">
        <v>63</v>
      </c>
      <c r="J907" s="1" t="s">
        <v>63</v>
      </c>
      <c r="K907" s="1">
        <v>0</v>
      </c>
      <c r="L907" s="1">
        <v>0</v>
      </c>
      <c r="M907" s="1">
        <v>0</v>
      </c>
      <c r="N907" s="1" t="s">
        <v>63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3" t="str">
        <f t="shared" si="14"/>
        <v>2017Plan</v>
      </c>
      <c r="V907" s="2">
        <f>DATE(A907,INDEX(Map!$H$1:$H$12,MATCH(B907,Map!$G$1:$G$12,0),0),1)</f>
        <v>42675</v>
      </c>
      <c r="W907" t="str">
        <f>IF(AND(V907&gt;=Map!$K$2,V907&lt;=Map!$L$2),"Base",IF(AND(V907&gt;=Map!$K$3,V907&lt;=Map!$L$3),"Fcst","N/A"))</f>
        <v>Base</v>
      </c>
      <c r="X907" t="str">
        <f>INDEX(Map!$B$2:$B$86,MATCH(D907,Map!$A$2:$A$86,0),0)</f>
        <v>N/A</v>
      </c>
      <c r="Y907" s="7" t="str">
        <f>IF(INDEX(Map!$C$2:$C$86,MATCH(D907,Map!$A$2:$A$86,0),0)="","N/A",E907*INDEX(Map!$C$2:$C$86,MATCH(D907,Map!$A$2:$A$86,0),0))</f>
        <v>N/A</v>
      </c>
      <c r="Z907" s="7" t="str">
        <f>IF(INDEX(Map!$D$2:$D$86,MATCH(D907,Map!$A$2:$A$86,0),0)="","N/A",E907*INDEX(Map!$D$2:$D$86,MATCH(D907,Map!$A$2:$A$86,0),0))</f>
        <v>N/A</v>
      </c>
      <c r="AA907" t="str">
        <f>INDEX(Map!$E$2:$E$86,MATCH(D907,Map!$A$2:$A$86,0),0)</f>
        <v>Sales</v>
      </c>
    </row>
    <row r="908" spans="1:27" x14ac:dyDescent="0.25">
      <c r="A908" s="1" t="s">
        <v>21</v>
      </c>
      <c r="B908" s="1" t="s">
        <v>117</v>
      </c>
      <c r="C908" s="1">
        <v>67</v>
      </c>
      <c r="D908" s="1" t="s">
        <v>90</v>
      </c>
      <c r="E908" s="1">
        <v>0</v>
      </c>
      <c r="F908" s="1">
        <v>0</v>
      </c>
      <c r="G908" s="1">
        <v>0</v>
      </c>
      <c r="H908" s="1">
        <v>0</v>
      </c>
      <c r="I908" s="1" t="s">
        <v>63</v>
      </c>
      <c r="J908" s="1" t="s">
        <v>63</v>
      </c>
      <c r="K908" s="1">
        <v>0</v>
      </c>
      <c r="L908" s="1">
        <v>0</v>
      </c>
      <c r="M908" s="1">
        <v>0</v>
      </c>
      <c r="N908" s="1" t="s">
        <v>63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3" t="str">
        <f t="shared" si="14"/>
        <v>2017Plan</v>
      </c>
      <c r="V908" s="2">
        <f>DATE(A908,INDEX(Map!$H$1:$H$12,MATCH(B908,Map!$G$1:$G$12,0),0),1)</f>
        <v>42675</v>
      </c>
      <c r="W908" t="str">
        <f>IF(AND(V908&gt;=Map!$K$2,V908&lt;=Map!$L$2),"Base",IF(AND(V908&gt;=Map!$K$3,V908&lt;=Map!$L$3),"Fcst","N/A"))</f>
        <v>Base</v>
      </c>
      <c r="X908" t="str">
        <f>INDEX(Map!$B$2:$B$86,MATCH(D908,Map!$A$2:$A$86,0),0)</f>
        <v>N/A</v>
      </c>
      <c r="Y908" s="7" t="str">
        <f>IF(INDEX(Map!$C$2:$C$86,MATCH(D908,Map!$A$2:$A$86,0),0)="","N/A",E908*INDEX(Map!$C$2:$C$86,MATCH(D908,Map!$A$2:$A$86,0),0))</f>
        <v>N/A</v>
      </c>
      <c r="Z908" s="7" t="str">
        <f>IF(INDEX(Map!$D$2:$D$86,MATCH(D908,Map!$A$2:$A$86,0),0)="","N/A",E908*INDEX(Map!$D$2:$D$86,MATCH(D908,Map!$A$2:$A$86,0),0))</f>
        <v>N/A</v>
      </c>
      <c r="AA908" t="str">
        <f>INDEX(Map!$E$2:$E$86,MATCH(D908,Map!$A$2:$A$86,0),0)</f>
        <v>Sales</v>
      </c>
    </row>
    <row r="909" spans="1:27" x14ac:dyDescent="0.25">
      <c r="A909" s="1" t="s">
        <v>21</v>
      </c>
      <c r="B909" s="1" t="s">
        <v>117</v>
      </c>
      <c r="C909" s="1">
        <v>68</v>
      </c>
      <c r="D909" s="1" t="s">
        <v>91</v>
      </c>
      <c r="E909" s="1">
        <v>0</v>
      </c>
      <c r="F909" s="1">
        <v>0</v>
      </c>
      <c r="G909" s="1">
        <v>0</v>
      </c>
      <c r="H909" s="1">
        <v>0</v>
      </c>
      <c r="I909" s="1" t="s">
        <v>63</v>
      </c>
      <c r="J909" s="1" t="s">
        <v>63</v>
      </c>
      <c r="K909" s="1">
        <v>0</v>
      </c>
      <c r="L909" s="1">
        <v>0</v>
      </c>
      <c r="M909" s="1">
        <v>0</v>
      </c>
      <c r="N909" s="1" t="s">
        <v>63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3" t="str">
        <f t="shared" si="14"/>
        <v>2017Plan</v>
      </c>
      <c r="V909" s="2">
        <f>DATE(A909,INDEX(Map!$H$1:$H$12,MATCH(B909,Map!$G$1:$G$12,0),0),1)</f>
        <v>42675</v>
      </c>
      <c r="W909" t="str">
        <f>IF(AND(V909&gt;=Map!$K$2,V909&lt;=Map!$L$2),"Base",IF(AND(V909&gt;=Map!$K$3,V909&lt;=Map!$L$3),"Fcst","N/A"))</f>
        <v>Base</v>
      </c>
      <c r="X909" t="str">
        <f>INDEX(Map!$B$2:$B$86,MATCH(D909,Map!$A$2:$A$86,0),0)</f>
        <v>N/A</v>
      </c>
      <c r="Y909" s="7" t="str">
        <f>IF(INDEX(Map!$C$2:$C$86,MATCH(D909,Map!$A$2:$A$86,0),0)="","N/A",E909*INDEX(Map!$C$2:$C$86,MATCH(D909,Map!$A$2:$A$86,0),0))</f>
        <v>N/A</v>
      </c>
      <c r="Z909" s="7" t="str">
        <f>IF(INDEX(Map!$D$2:$D$86,MATCH(D909,Map!$A$2:$A$86,0),0)="","N/A",E909*INDEX(Map!$D$2:$D$86,MATCH(D909,Map!$A$2:$A$86,0),0))</f>
        <v>N/A</v>
      </c>
      <c r="AA909" t="str">
        <f>INDEX(Map!$E$2:$E$86,MATCH(D909,Map!$A$2:$A$86,0),0)</f>
        <v>CSR</v>
      </c>
    </row>
    <row r="910" spans="1:27" x14ac:dyDescent="0.25">
      <c r="A910" s="1" t="s">
        <v>21</v>
      </c>
      <c r="B910" s="1" t="s">
        <v>117</v>
      </c>
      <c r="C910" s="1">
        <v>69</v>
      </c>
      <c r="D910" s="1" t="s">
        <v>92</v>
      </c>
      <c r="E910" s="1">
        <v>0</v>
      </c>
      <c r="F910" s="1">
        <v>0</v>
      </c>
      <c r="G910" s="1">
        <v>0</v>
      </c>
      <c r="H910" s="1">
        <v>0</v>
      </c>
      <c r="I910" s="1" t="s">
        <v>63</v>
      </c>
      <c r="J910" s="1" t="s">
        <v>63</v>
      </c>
      <c r="K910" s="1">
        <v>0</v>
      </c>
      <c r="L910" s="1">
        <v>0</v>
      </c>
      <c r="M910" s="1">
        <v>0</v>
      </c>
      <c r="N910" s="1" t="s">
        <v>63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3" t="str">
        <f t="shared" si="14"/>
        <v>2017Plan</v>
      </c>
      <c r="V910" s="2">
        <f>DATE(A910,INDEX(Map!$H$1:$H$12,MATCH(B910,Map!$G$1:$G$12,0),0),1)</f>
        <v>42675</v>
      </c>
      <c r="W910" t="str">
        <f>IF(AND(V910&gt;=Map!$K$2,V910&lt;=Map!$L$2),"Base",IF(AND(V910&gt;=Map!$K$3,V910&lt;=Map!$L$3),"Fcst","N/A"))</f>
        <v>Base</v>
      </c>
      <c r="X910" t="str">
        <f>INDEX(Map!$B$2:$B$86,MATCH(D910,Map!$A$2:$A$86,0),0)</f>
        <v>N/A</v>
      </c>
      <c r="Y910" s="7" t="str">
        <f>IF(INDEX(Map!$C$2:$C$86,MATCH(D910,Map!$A$2:$A$86,0),0)="","N/A",E910*INDEX(Map!$C$2:$C$86,MATCH(D910,Map!$A$2:$A$86,0),0))</f>
        <v>N/A</v>
      </c>
      <c r="Z910" s="7" t="str">
        <f>IF(INDEX(Map!$D$2:$D$86,MATCH(D910,Map!$A$2:$A$86,0),0)="","N/A",E910*INDEX(Map!$D$2:$D$86,MATCH(D910,Map!$A$2:$A$86,0),0))</f>
        <v>N/A</v>
      </c>
      <c r="AA910" t="str">
        <f>INDEX(Map!$E$2:$E$86,MATCH(D910,Map!$A$2:$A$86,0),0)</f>
        <v>CSR</v>
      </c>
    </row>
    <row r="911" spans="1:27" x14ac:dyDescent="0.25">
      <c r="A911" s="1" t="s">
        <v>21</v>
      </c>
      <c r="B911" s="1" t="s">
        <v>117</v>
      </c>
      <c r="C911" s="1">
        <v>70</v>
      </c>
      <c r="D911" s="1" t="s">
        <v>93</v>
      </c>
      <c r="E911" s="1">
        <v>0</v>
      </c>
      <c r="F911" s="1">
        <v>0</v>
      </c>
      <c r="G911" s="1">
        <v>0</v>
      </c>
      <c r="H911" s="1">
        <v>0</v>
      </c>
      <c r="I911" s="1" t="s">
        <v>63</v>
      </c>
      <c r="J911" s="1" t="s">
        <v>63</v>
      </c>
      <c r="K911" s="1">
        <v>0</v>
      </c>
      <c r="L911" s="1">
        <v>0</v>
      </c>
      <c r="M911" s="1">
        <v>0</v>
      </c>
      <c r="N911" s="1" t="s">
        <v>63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3" t="str">
        <f t="shared" si="14"/>
        <v>2017Plan</v>
      </c>
      <c r="V911" s="2">
        <f>DATE(A911,INDEX(Map!$H$1:$H$12,MATCH(B911,Map!$G$1:$G$12,0),0),1)</f>
        <v>42675</v>
      </c>
      <c r="W911" t="str">
        <f>IF(AND(V911&gt;=Map!$K$2,V911&lt;=Map!$L$2),"Base",IF(AND(V911&gt;=Map!$K$3,V911&lt;=Map!$L$3),"Fcst","N/A"))</f>
        <v>Base</v>
      </c>
      <c r="X911" t="str">
        <f>INDEX(Map!$B$2:$B$86,MATCH(D911,Map!$A$2:$A$86,0),0)</f>
        <v>N/A</v>
      </c>
      <c r="Y911" s="7" t="str">
        <f>IF(INDEX(Map!$C$2:$C$86,MATCH(D911,Map!$A$2:$A$86,0),0)="","N/A",E911*INDEX(Map!$C$2:$C$86,MATCH(D911,Map!$A$2:$A$86,0),0))</f>
        <v>N/A</v>
      </c>
      <c r="Z911" s="7" t="str">
        <f>IF(INDEX(Map!$D$2:$D$86,MATCH(D911,Map!$A$2:$A$86,0),0)="","N/A",E911*INDEX(Map!$D$2:$D$86,MATCH(D911,Map!$A$2:$A$86,0),0))</f>
        <v>N/A</v>
      </c>
      <c r="AA911" t="str">
        <f>INDEX(Map!$E$2:$E$86,MATCH(D911,Map!$A$2:$A$86,0),0)</f>
        <v>CSR</v>
      </c>
    </row>
    <row r="912" spans="1:27" x14ac:dyDescent="0.25">
      <c r="A912" s="1" t="s">
        <v>21</v>
      </c>
      <c r="B912" s="1" t="s">
        <v>117</v>
      </c>
      <c r="C912" s="1">
        <v>71</v>
      </c>
      <c r="D912" s="1" t="s">
        <v>94</v>
      </c>
      <c r="E912" s="1">
        <v>0</v>
      </c>
      <c r="F912" s="1">
        <v>0</v>
      </c>
      <c r="G912" s="1">
        <v>0</v>
      </c>
      <c r="H912" s="1">
        <v>0</v>
      </c>
      <c r="I912" s="1" t="s">
        <v>63</v>
      </c>
      <c r="J912" s="1" t="s">
        <v>63</v>
      </c>
      <c r="K912" s="1">
        <v>0</v>
      </c>
      <c r="L912" s="1">
        <v>0</v>
      </c>
      <c r="M912" s="1">
        <v>0</v>
      </c>
      <c r="N912" s="1" t="s">
        <v>63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3" t="str">
        <f t="shared" si="14"/>
        <v>2017Plan</v>
      </c>
      <c r="V912" s="2">
        <f>DATE(A912,INDEX(Map!$H$1:$H$12,MATCH(B912,Map!$G$1:$G$12,0),0),1)</f>
        <v>42675</v>
      </c>
      <c r="W912" t="str">
        <f>IF(AND(V912&gt;=Map!$K$2,V912&lt;=Map!$L$2),"Base",IF(AND(V912&gt;=Map!$K$3,V912&lt;=Map!$L$3),"Fcst","N/A"))</f>
        <v>Base</v>
      </c>
      <c r="X912" t="str">
        <f>INDEX(Map!$B$2:$B$86,MATCH(D912,Map!$A$2:$A$86,0),0)</f>
        <v>N/A</v>
      </c>
      <c r="Y912" s="7" t="str">
        <f>IF(INDEX(Map!$C$2:$C$86,MATCH(D912,Map!$A$2:$A$86,0),0)="","N/A",E912*INDEX(Map!$C$2:$C$86,MATCH(D912,Map!$A$2:$A$86,0),0))</f>
        <v>N/A</v>
      </c>
      <c r="Z912" s="7" t="str">
        <f>IF(INDEX(Map!$D$2:$D$86,MATCH(D912,Map!$A$2:$A$86,0),0)="","N/A",E912*INDEX(Map!$D$2:$D$86,MATCH(D912,Map!$A$2:$A$86,0),0))</f>
        <v>N/A</v>
      </c>
      <c r="AA912" t="str">
        <f>INDEX(Map!$E$2:$E$86,MATCH(D912,Map!$A$2:$A$86,0),0)</f>
        <v>CSR</v>
      </c>
    </row>
    <row r="913" spans="1:27" x14ac:dyDescent="0.25">
      <c r="A913" s="1" t="s">
        <v>21</v>
      </c>
      <c r="B913" s="1" t="s">
        <v>117</v>
      </c>
      <c r="C913" s="1">
        <v>72</v>
      </c>
      <c r="D913" s="1" t="s">
        <v>95</v>
      </c>
      <c r="E913" s="1">
        <v>0</v>
      </c>
      <c r="F913" s="1">
        <v>0</v>
      </c>
      <c r="G913" s="1">
        <v>0</v>
      </c>
      <c r="H913" s="1">
        <v>0</v>
      </c>
      <c r="I913" s="1" t="s">
        <v>63</v>
      </c>
      <c r="J913" s="1" t="s">
        <v>63</v>
      </c>
      <c r="K913" s="1">
        <v>0</v>
      </c>
      <c r="L913" s="1">
        <v>0</v>
      </c>
      <c r="M913" s="1">
        <v>0</v>
      </c>
      <c r="N913" s="1" t="s">
        <v>63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3" t="str">
        <f t="shared" si="14"/>
        <v>2017Plan</v>
      </c>
      <c r="V913" s="2">
        <f>DATE(A913,INDEX(Map!$H$1:$H$12,MATCH(B913,Map!$G$1:$G$12,0),0),1)</f>
        <v>42675</v>
      </c>
      <c r="W913" t="str">
        <f>IF(AND(V913&gt;=Map!$K$2,V913&lt;=Map!$L$2),"Base",IF(AND(V913&gt;=Map!$K$3,V913&lt;=Map!$L$3),"Fcst","N/A"))</f>
        <v>Base</v>
      </c>
      <c r="X913" t="str">
        <f>INDEX(Map!$B$2:$B$86,MATCH(D913,Map!$A$2:$A$86,0),0)</f>
        <v>N/A</v>
      </c>
      <c r="Y913" s="7" t="str">
        <f>IF(INDEX(Map!$C$2:$C$86,MATCH(D913,Map!$A$2:$A$86,0),0)="","N/A",E913*INDEX(Map!$C$2:$C$86,MATCH(D913,Map!$A$2:$A$86,0),0))</f>
        <v>N/A</v>
      </c>
      <c r="Z913" s="7" t="str">
        <f>IF(INDEX(Map!$D$2:$D$86,MATCH(D913,Map!$A$2:$A$86,0),0)="","N/A",E913*INDEX(Map!$D$2:$D$86,MATCH(D913,Map!$A$2:$A$86,0),0))</f>
        <v>N/A</v>
      </c>
      <c r="AA913" t="str">
        <f>INDEX(Map!$E$2:$E$86,MATCH(D913,Map!$A$2:$A$86,0),0)</f>
        <v>CSR</v>
      </c>
    </row>
    <row r="914" spans="1:27" x14ac:dyDescent="0.25">
      <c r="A914" s="1" t="s">
        <v>21</v>
      </c>
      <c r="B914" s="1" t="s">
        <v>117</v>
      </c>
      <c r="C914" s="1">
        <v>73</v>
      </c>
      <c r="D914" s="1" t="s">
        <v>96</v>
      </c>
      <c r="E914" s="1">
        <v>0</v>
      </c>
      <c r="F914" s="1">
        <v>0</v>
      </c>
      <c r="G914" s="1">
        <v>0</v>
      </c>
      <c r="H914" s="1">
        <v>0</v>
      </c>
      <c r="I914" s="1" t="s">
        <v>63</v>
      </c>
      <c r="J914" s="1" t="s">
        <v>63</v>
      </c>
      <c r="K914" s="1">
        <v>0</v>
      </c>
      <c r="L914" s="1">
        <v>0</v>
      </c>
      <c r="M914" s="1">
        <v>0</v>
      </c>
      <c r="N914" s="1" t="s">
        <v>63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3" t="str">
        <f t="shared" si="14"/>
        <v>2017Plan</v>
      </c>
      <c r="V914" s="2">
        <f>DATE(A914,INDEX(Map!$H$1:$H$12,MATCH(B914,Map!$G$1:$G$12,0),0),1)</f>
        <v>42675</v>
      </c>
      <c r="W914" t="str">
        <f>IF(AND(V914&gt;=Map!$K$2,V914&lt;=Map!$L$2),"Base",IF(AND(V914&gt;=Map!$K$3,V914&lt;=Map!$L$3),"Fcst","N/A"))</f>
        <v>Base</v>
      </c>
      <c r="X914" t="str">
        <f>INDEX(Map!$B$2:$B$86,MATCH(D914,Map!$A$2:$A$86,0),0)</f>
        <v>N/A</v>
      </c>
      <c r="Y914" s="7" t="str">
        <f>IF(INDEX(Map!$C$2:$C$86,MATCH(D914,Map!$A$2:$A$86,0),0)="","N/A",E914*INDEX(Map!$C$2:$C$86,MATCH(D914,Map!$A$2:$A$86,0),0))</f>
        <v>N/A</v>
      </c>
      <c r="Z914" s="7" t="str">
        <f>IF(INDEX(Map!$D$2:$D$86,MATCH(D914,Map!$A$2:$A$86,0),0)="","N/A",E914*INDEX(Map!$D$2:$D$86,MATCH(D914,Map!$A$2:$A$86,0),0))</f>
        <v>N/A</v>
      </c>
      <c r="AA914" t="str">
        <f>INDEX(Map!$E$2:$E$86,MATCH(D914,Map!$A$2:$A$86,0),0)</f>
        <v>CSR</v>
      </c>
    </row>
    <row r="915" spans="1:27" x14ac:dyDescent="0.25">
      <c r="A915" s="1" t="s">
        <v>21</v>
      </c>
      <c r="B915" s="1" t="s">
        <v>117</v>
      </c>
      <c r="C915" s="1">
        <v>74</v>
      </c>
      <c r="D915" s="1" t="s">
        <v>97</v>
      </c>
      <c r="E915" s="1">
        <v>0</v>
      </c>
      <c r="F915" s="1">
        <v>0</v>
      </c>
      <c r="G915" s="1">
        <v>0</v>
      </c>
      <c r="H915" s="1">
        <v>0</v>
      </c>
      <c r="I915" s="1" t="s">
        <v>63</v>
      </c>
      <c r="J915" s="1" t="s">
        <v>63</v>
      </c>
      <c r="K915" s="1">
        <v>0</v>
      </c>
      <c r="L915" s="1">
        <v>0</v>
      </c>
      <c r="M915" s="1">
        <v>0</v>
      </c>
      <c r="N915" s="1" t="s">
        <v>63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3" t="str">
        <f t="shared" si="14"/>
        <v>2017Plan</v>
      </c>
      <c r="V915" s="2">
        <f>DATE(A915,INDEX(Map!$H$1:$H$12,MATCH(B915,Map!$G$1:$G$12,0),0),1)</f>
        <v>42675</v>
      </c>
      <c r="W915" t="str">
        <f>IF(AND(V915&gt;=Map!$K$2,V915&lt;=Map!$L$2),"Base",IF(AND(V915&gt;=Map!$K$3,V915&lt;=Map!$L$3),"Fcst","N/A"))</f>
        <v>Base</v>
      </c>
      <c r="X915" t="str">
        <f>INDEX(Map!$B$2:$B$86,MATCH(D915,Map!$A$2:$A$86,0),0)</f>
        <v>N/A</v>
      </c>
      <c r="Y915" s="7" t="str">
        <f>IF(INDEX(Map!$C$2:$C$86,MATCH(D915,Map!$A$2:$A$86,0),0)="","N/A",E915*INDEX(Map!$C$2:$C$86,MATCH(D915,Map!$A$2:$A$86,0),0))</f>
        <v>N/A</v>
      </c>
      <c r="Z915" s="7" t="str">
        <f>IF(INDEX(Map!$D$2:$D$86,MATCH(D915,Map!$A$2:$A$86,0),0)="","N/A",E915*INDEX(Map!$D$2:$D$86,MATCH(D915,Map!$A$2:$A$86,0),0))</f>
        <v>N/A</v>
      </c>
      <c r="AA915" t="str">
        <f>INDEX(Map!$E$2:$E$86,MATCH(D915,Map!$A$2:$A$86,0),0)</f>
        <v>CSR</v>
      </c>
    </row>
    <row r="916" spans="1:27" x14ac:dyDescent="0.25">
      <c r="A916" s="1" t="s">
        <v>21</v>
      </c>
      <c r="B916" s="1" t="s">
        <v>117</v>
      </c>
      <c r="C916" s="1">
        <v>75</v>
      </c>
      <c r="D916" s="1" t="s">
        <v>98</v>
      </c>
      <c r="E916" s="1">
        <v>0</v>
      </c>
      <c r="F916" s="1">
        <v>0</v>
      </c>
      <c r="G916" s="1">
        <v>0</v>
      </c>
      <c r="H916" s="1">
        <v>0</v>
      </c>
      <c r="I916" s="1" t="s">
        <v>63</v>
      </c>
      <c r="J916" s="1" t="s">
        <v>63</v>
      </c>
      <c r="K916" s="1">
        <v>0</v>
      </c>
      <c r="L916" s="1">
        <v>0</v>
      </c>
      <c r="M916" s="1">
        <v>0</v>
      </c>
      <c r="N916" s="1" t="s">
        <v>63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3" t="str">
        <f t="shared" si="14"/>
        <v>2017Plan</v>
      </c>
      <c r="V916" s="2">
        <f>DATE(A916,INDEX(Map!$H$1:$H$12,MATCH(B916,Map!$G$1:$G$12,0),0),1)</f>
        <v>42675</v>
      </c>
      <c r="W916" t="str">
        <f>IF(AND(V916&gt;=Map!$K$2,V916&lt;=Map!$L$2),"Base",IF(AND(V916&gt;=Map!$K$3,V916&lt;=Map!$L$3),"Fcst","N/A"))</f>
        <v>Base</v>
      </c>
      <c r="X916" t="str">
        <f>INDEX(Map!$B$2:$B$86,MATCH(D916,Map!$A$2:$A$86,0),0)</f>
        <v>N/A</v>
      </c>
      <c r="Y916" s="7" t="str">
        <f>IF(INDEX(Map!$C$2:$C$86,MATCH(D916,Map!$A$2:$A$86,0),0)="","N/A",E916*INDEX(Map!$C$2:$C$86,MATCH(D916,Map!$A$2:$A$86,0),0))</f>
        <v>N/A</v>
      </c>
      <c r="Z916" s="7" t="str">
        <f>IF(INDEX(Map!$D$2:$D$86,MATCH(D916,Map!$A$2:$A$86,0),0)="","N/A",E916*INDEX(Map!$D$2:$D$86,MATCH(D916,Map!$A$2:$A$86,0),0))</f>
        <v>N/A</v>
      </c>
      <c r="AA916" t="str">
        <f>INDEX(Map!$E$2:$E$86,MATCH(D916,Map!$A$2:$A$86,0),0)</f>
        <v>CSR</v>
      </c>
    </row>
    <row r="917" spans="1:27" x14ac:dyDescent="0.25">
      <c r="A917" s="1" t="s">
        <v>21</v>
      </c>
      <c r="B917" s="1" t="s">
        <v>117</v>
      </c>
      <c r="C917" s="1">
        <v>76</v>
      </c>
      <c r="D917" s="1" t="s">
        <v>99</v>
      </c>
      <c r="E917" s="1">
        <v>0</v>
      </c>
      <c r="F917" s="1">
        <v>0</v>
      </c>
      <c r="G917" s="1">
        <v>0</v>
      </c>
      <c r="H917" s="1">
        <v>0</v>
      </c>
      <c r="I917" s="1" t="s">
        <v>63</v>
      </c>
      <c r="J917" s="1" t="s">
        <v>63</v>
      </c>
      <c r="K917" s="1">
        <v>0</v>
      </c>
      <c r="L917" s="1">
        <v>0</v>
      </c>
      <c r="M917" s="1">
        <v>0</v>
      </c>
      <c r="N917" s="1" t="s">
        <v>63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3" t="str">
        <f t="shared" si="14"/>
        <v>2017Plan</v>
      </c>
      <c r="V917" s="2">
        <f>DATE(A917,INDEX(Map!$H$1:$H$12,MATCH(B917,Map!$G$1:$G$12,0),0),1)</f>
        <v>42675</v>
      </c>
      <c r="W917" t="str">
        <f>IF(AND(V917&gt;=Map!$K$2,V917&lt;=Map!$L$2),"Base",IF(AND(V917&gt;=Map!$K$3,V917&lt;=Map!$L$3),"Fcst","N/A"))</f>
        <v>Base</v>
      </c>
      <c r="X917" t="str">
        <f>INDEX(Map!$B$2:$B$86,MATCH(D917,Map!$A$2:$A$86,0),0)</f>
        <v>N/A</v>
      </c>
      <c r="Y917" s="7" t="str">
        <f>IF(INDEX(Map!$C$2:$C$86,MATCH(D917,Map!$A$2:$A$86,0),0)="","N/A",E917*INDEX(Map!$C$2:$C$86,MATCH(D917,Map!$A$2:$A$86,0),0))</f>
        <v>N/A</v>
      </c>
      <c r="Z917" s="7" t="str">
        <f>IF(INDEX(Map!$D$2:$D$86,MATCH(D917,Map!$A$2:$A$86,0),0)="","N/A",E917*INDEX(Map!$D$2:$D$86,MATCH(D917,Map!$A$2:$A$86,0),0))</f>
        <v>N/A</v>
      </c>
      <c r="AA917" t="str">
        <f>INDEX(Map!$E$2:$E$86,MATCH(D917,Map!$A$2:$A$86,0),0)</f>
        <v>CSR</v>
      </c>
    </row>
    <row r="918" spans="1:27" x14ac:dyDescent="0.25">
      <c r="A918" s="1" t="s">
        <v>21</v>
      </c>
      <c r="B918" s="1" t="s">
        <v>117</v>
      </c>
      <c r="C918" s="1">
        <v>77</v>
      </c>
      <c r="D918" s="1" t="s">
        <v>100</v>
      </c>
      <c r="E918" s="1">
        <v>0</v>
      </c>
      <c r="F918" s="1">
        <v>0</v>
      </c>
      <c r="G918" s="1">
        <v>0</v>
      </c>
      <c r="H918" s="1">
        <v>0</v>
      </c>
      <c r="I918" s="1" t="s">
        <v>63</v>
      </c>
      <c r="J918" s="1" t="s">
        <v>63</v>
      </c>
      <c r="K918" s="1">
        <v>0</v>
      </c>
      <c r="L918" s="1">
        <v>0</v>
      </c>
      <c r="M918" s="1">
        <v>0</v>
      </c>
      <c r="N918" s="1" t="s">
        <v>63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3" t="str">
        <f t="shared" si="14"/>
        <v>2017Plan</v>
      </c>
      <c r="V918" s="2">
        <f>DATE(A918,INDEX(Map!$H$1:$H$12,MATCH(B918,Map!$G$1:$G$12,0),0),1)</f>
        <v>42675</v>
      </c>
      <c r="W918" t="str">
        <f>IF(AND(V918&gt;=Map!$K$2,V918&lt;=Map!$L$2),"Base",IF(AND(V918&gt;=Map!$K$3,V918&lt;=Map!$L$3),"Fcst","N/A"))</f>
        <v>Base</v>
      </c>
      <c r="X918" t="str">
        <f>INDEX(Map!$B$2:$B$86,MATCH(D918,Map!$A$2:$A$86,0),0)</f>
        <v>N/A</v>
      </c>
      <c r="Y918" s="7" t="str">
        <f>IF(INDEX(Map!$C$2:$C$86,MATCH(D918,Map!$A$2:$A$86,0),0)="","N/A",E918*INDEX(Map!$C$2:$C$86,MATCH(D918,Map!$A$2:$A$86,0),0))</f>
        <v>N/A</v>
      </c>
      <c r="Z918" s="7" t="str">
        <f>IF(INDEX(Map!$D$2:$D$86,MATCH(D918,Map!$A$2:$A$86,0),0)="","N/A",E918*INDEX(Map!$D$2:$D$86,MATCH(D918,Map!$A$2:$A$86,0),0))</f>
        <v>N/A</v>
      </c>
      <c r="AA918" t="str">
        <f>INDEX(Map!$E$2:$E$86,MATCH(D918,Map!$A$2:$A$86,0),0)</f>
        <v>CSR</v>
      </c>
    </row>
    <row r="919" spans="1:27" x14ac:dyDescent="0.25">
      <c r="A919" s="1" t="s">
        <v>21</v>
      </c>
      <c r="B919" s="1" t="s">
        <v>117</v>
      </c>
      <c r="C919" s="1">
        <v>78</v>
      </c>
      <c r="D919" s="1" t="s">
        <v>101</v>
      </c>
      <c r="E919" s="1">
        <v>0</v>
      </c>
      <c r="F919" s="1">
        <v>0</v>
      </c>
      <c r="G919" s="1">
        <v>0</v>
      </c>
      <c r="H919" s="1">
        <v>0</v>
      </c>
      <c r="I919" s="1" t="s">
        <v>63</v>
      </c>
      <c r="J919" s="1" t="s">
        <v>63</v>
      </c>
      <c r="K919" s="1">
        <v>0</v>
      </c>
      <c r="L919" s="1">
        <v>0</v>
      </c>
      <c r="M919" s="1">
        <v>0</v>
      </c>
      <c r="N919" s="1" t="s">
        <v>63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3" t="str">
        <f t="shared" si="14"/>
        <v>2017Plan</v>
      </c>
      <c r="V919" s="2">
        <f>DATE(A919,INDEX(Map!$H$1:$H$12,MATCH(B919,Map!$G$1:$G$12,0),0),1)</f>
        <v>42675</v>
      </c>
      <c r="W919" t="str">
        <f>IF(AND(V919&gt;=Map!$K$2,V919&lt;=Map!$L$2),"Base",IF(AND(V919&gt;=Map!$K$3,V919&lt;=Map!$L$3),"Fcst","N/A"))</f>
        <v>Base</v>
      </c>
      <c r="X919" t="str">
        <f>INDEX(Map!$B$2:$B$86,MATCH(D919,Map!$A$2:$A$86,0),0)</f>
        <v>N/A</v>
      </c>
      <c r="Y919" s="7" t="str">
        <f>IF(INDEX(Map!$C$2:$C$86,MATCH(D919,Map!$A$2:$A$86,0),0)="","N/A",E919*INDEX(Map!$C$2:$C$86,MATCH(D919,Map!$A$2:$A$86,0),0))</f>
        <v>N/A</v>
      </c>
      <c r="Z919" s="7" t="str">
        <f>IF(INDEX(Map!$D$2:$D$86,MATCH(D919,Map!$A$2:$A$86,0),0)="","N/A",E919*INDEX(Map!$D$2:$D$86,MATCH(D919,Map!$A$2:$A$86,0),0))</f>
        <v>N/A</v>
      </c>
      <c r="AA919" t="str">
        <f>INDEX(Map!$E$2:$E$86,MATCH(D919,Map!$A$2:$A$86,0),0)</f>
        <v>CSR</v>
      </c>
    </row>
    <row r="920" spans="1:27" x14ac:dyDescent="0.25">
      <c r="A920" s="1" t="s">
        <v>21</v>
      </c>
      <c r="B920" s="1" t="s">
        <v>117</v>
      </c>
      <c r="C920" s="1">
        <v>79</v>
      </c>
      <c r="D920" s="1" t="s">
        <v>102</v>
      </c>
      <c r="E920" s="1">
        <v>0</v>
      </c>
      <c r="F920" s="1">
        <v>0</v>
      </c>
      <c r="G920" s="1">
        <v>0</v>
      </c>
      <c r="H920" s="1">
        <v>0</v>
      </c>
      <c r="I920" s="1" t="s">
        <v>63</v>
      </c>
      <c r="J920" s="1" t="s">
        <v>63</v>
      </c>
      <c r="K920" s="1">
        <v>0</v>
      </c>
      <c r="L920" s="1">
        <v>0</v>
      </c>
      <c r="M920" s="1">
        <v>0</v>
      </c>
      <c r="N920" s="1" t="s">
        <v>63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3" t="str">
        <f t="shared" si="14"/>
        <v>2017Plan</v>
      </c>
      <c r="V920" s="2">
        <f>DATE(A920,INDEX(Map!$H$1:$H$12,MATCH(B920,Map!$G$1:$G$12,0),0),1)</f>
        <v>42675</v>
      </c>
      <c r="W920" t="str">
        <f>IF(AND(V920&gt;=Map!$K$2,V920&lt;=Map!$L$2),"Base",IF(AND(V920&gt;=Map!$K$3,V920&lt;=Map!$L$3),"Fcst","N/A"))</f>
        <v>Base</v>
      </c>
      <c r="X920" t="str">
        <f>INDEX(Map!$B$2:$B$86,MATCH(D920,Map!$A$2:$A$86,0),0)</f>
        <v>N/A</v>
      </c>
      <c r="Y920" s="7" t="str">
        <f>IF(INDEX(Map!$C$2:$C$86,MATCH(D920,Map!$A$2:$A$86,0),0)="","N/A",E920*INDEX(Map!$C$2:$C$86,MATCH(D920,Map!$A$2:$A$86,0),0))</f>
        <v>N/A</v>
      </c>
      <c r="Z920" s="7" t="str">
        <f>IF(INDEX(Map!$D$2:$D$86,MATCH(D920,Map!$A$2:$A$86,0),0)="","N/A",E920*INDEX(Map!$D$2:$D$86,MATCH(D920,Map!$A$2:$A$86,0),0))</f>
        <v>N/A</v>
      </c>
      <c r="AA920" t="str">
        <f>INDEX(Map!$E$2:$E$86,MATCH(D920,Map!$A$2:$A$86,0),0)</f>
        <v>CSR</v>
      </c>
    </row>
    <row r="921" spans="1:27" x14ac:dyDescent="0.25">
      <c r="A921" s="1" t="s">
        <v>21</v>
      </c>
      <c r="B921" s="1" t="s">
        <v>117</v>
      </c>
      <c r="C921" s="1">
        <v>80</v>
      </c>
      <c r="D921" s="1" t="s">
        <v>103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3" t="str">
        <f t="shared" si="14"/>
        <v>2017Plan</v>
      </c>
      <c r="V921" s="2">
        <f>DATE(A921,INDEX(Map!$H$1:$H$12,MATCH(B921,Map!$G$1:$G$12,0),0),1)</f>
        <v>42675</v>
      </c>
      <c r="W921" t="str">
        <f>IF(AND(V921&gt;=Map!$K$2,V921&lt;=Map!$L$2),"Base",IF(AND(V921&gt;=Map!$K$3,V921&lt;=Map!$L$3),"Fcst","N/A"))</f>
        <v>Base</v>
      </c>
      <c r="X921" t="str">
        <f>INDEX(Map!$B$2:$B$86,MATCH(D921,Map!$A$2:$A$86,0),0)</f>
        <v>N/A</v>
      </c>
      <c r="Y921" s="7" t="str">
        <f>IF(INDEX(Map!$C$2:$C$86,MATCH(D921,Map!$A$2:$A$86,0),0)="","N/A",E921*INDEX(Map!$C$2:$C$86,MATCH(D921,Map!$A$2:$A$86,0),0))</f>
        <v>N/A</v>
      </c>
      <c r="Z921" s="7" t="str">
        <f>IF(INDEX(Map!$D$2:$D$86,MATCH(D921,Map!$A$2:$A$86,0),0)="","N/A",E921*INDEX(Map!$D$2:$D$86,MATCH(D921,Map!$A$2:$A$86,0),0))</f>
        <v>N/A</v>
      </c>
      <c r="AA921" t="str">
        <f>INDEX(Map!$E$2:$E$86,MATCH(D921,Map!$A$2:$A$86,0),0)</f>
        <v>NGCC</v>
      </c>
    </row>
    <row r="922" spans="1:27" x14ac:dyDescent="0.25">
      <c r="A922" s="1" t="s">
        <v>21</v>
      </c>
      <c r="B922" s="1" t="s">
        <v>117</v>
      </c>
      <c r="C922" s="1">
        <v>81</v>
      </c>
      <c r="D922" s="1" t="s">
        <v>104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3" t="str">
        <f t="shared" si="14"/>
        <v>2017Plan</v>
      </c>
      <c r="V922" s="2">
        <f>DATE(A922,INDEX(Map!$H$1:$H$12,MATCH(B922,Map!$G$1:$G$12,0),0),1)</f>
        <v>42675</v>
      </c>
      <c r="W922" t="str">
        <f>IF(AND(V922&gt;=Map!$K$2,V922&lt;=Map!$L$2),"Base",IF(AND(V922&gt;=Map!$K$3,V922&lt;=Map!$L$3),"Fcst","N/A"))</f>
        <v>Base</v>
      </c>
      <c r="X922" t="str">
        <f>INDEX(Map!$B$2:$B$86,MATCH(D922,Map!$A$2:$A$86,0),0)</f>
        <v>N/A</v>
      </c>
      <c r="Y922" s="7" t="str">
        <f>IF(INDEX(Map!$C$2:$C$86,MATCH(D922,Map!$A$2:$A$86,0),0)="","N/A",E922*INDEX(Map!$C$2:$C$86,MATCH(D922,Map!$A$2:$A$86,0),0))</f>
        <v>N/A</v>
      </c>
      <c r="Z922" s="7" t="str">
        <f>IF(INDEX(Map!$D$2:$D$86,MATCH(D922,Map!$A$2:$A$86,0),0)="","N/A",E922*INDEX(Map!$D$2:$D$86,MATCH(D922,Map!$A$2:$A$86,0),0))</f>
        <v>N/A</v>
      </c>
      <c r="AA922" t="str">
        <f>INDEX(Map!$E$2:$E$86,MATCH(D922,Map!$A$2:$A$86,0),0)</f>
        <v>NGCC</v>
      </c>
    </row>
    <row r="923" spans="1:27" x14ac:dyDescent="0.25">
      <c r="A923" s="1" t="s">
        <v>21</v>
      </c>
      <c r="B923" s="1" t="s">
        <v>117</v>
      </c>
      <c r="C923" s="1">
        <v>82</v>
      </c>
      <c r="D923" s="1" t="s">
        <v>105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3" t="str">
        <f t="shared" si="14"/>
        <v>2017Plan</v>
      </c>
      <c r="V923" s="2">
        <f>DATE(A923,INDEX(Map!$H$1:$H$12,MATCH(B923,Map!$G$1:$G$12,0),0),1)</f>
        <v>42675</v>
      </c>
      <c r="W923" t="str">
        <f>IF(AND(V923&gt;=Map!$K$2,V923&lt;=Map!$L$2),"Base",IF(AND(V923&gt;=Map!$K$3,V923&lt;=Map!$L$3),"Fcst","N/A"))</f>
        <v>Base</v>
      </c>
      <c r="X923" t="str">
        <f>INDEX(Map!$B$2:$B$86,MATCH(D923,Map!$A$2:$A$86,0),0)</f>
        <v>N/A</v>
      </c>
      <c r="Y923" s="7" t="str">
        <f>IF(INDEX(Map!$C$2:$C$86,MATCH(D923,Map!$A$2:$A$86,0),0)="","N/A",E923*INDEX(Map!$C$2:$C$86,MATCH(D923,Map!$A$2:$A$86,0),0))</f>
        <v>N/A</v>
      </c>
      <c r="Z923" s="7" t="str">
        <f>IF(INDEX(Map!$D$2:$D$86,MATCH(D923,Map!$A$2:$A$86,0),0)="","N/A",E923*INDEX(Map!$D$2:$D$86,MATCH(D923,Map!$A$2:$A$86,0),0))</f>
        <v>N/A</v>
      </c>
      <c r="AA923" t="str">
        <f>INDEX(Map!$E$2:$E$86,MATCH(D923,Map!$A$2:$A$86,0),0)</f>
        <v>NGCC</v>
      </c>
    </row>
    <row r="924" spans="1:27" x14ac:dyDescent="0.25">
      <c r="A924" s="1" t="s">
        <v>21</v>
      </c>
      <c r="B924" s="1" t="s">
        <v>117</v>
      </c>
      <c r="C924" s="1">
        <v>83</v>
      </c>
      <c r="D924" s="1" t="s">
        <v>106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3" t="str">
        <f t="shared" si="14"/>
        <v>2017Plan</v>
      </c>
      <c r="V924" s="2">
        <f>DATE(A924,INDEX(Map!$H$1:$H$12,MATCH(B924,Map!$G$1:$G$12,0),0),1)</f>
        <v>42675</v>
      </c>
      <c r="W924" t="str">
        <f>IF(AND(V924&gt;=Map!$K$2,V924&lt;=Map!$L$2),"Base",IF(AND(V924&gt;=Map!$K$3,V924&lt;=Map!$L$3),"Fcst","N/A"))</f>
        <v>Base</v>
      </c>
      <c r="X924" t="str">
        <f>INDEX(Map!$B$2:$B$86,MATCH(D924,Map!$A$2:$A$86,0),0)</f>
        <v>N/A</v>
      </c>
      <c r="Y924" s="7" t="str">
        <f>IF(INDEX(Map!$C$2:$C$86,MATCH(D924,Map!$A$2:$A$86,0),0)="","N/A",E924*INDEX(Map!$C$2:$C$86,MATCH(D924,Map!$A$2:$A$86,0),0))</f>
        <v>N/A</v>
      </c>
      <c r="Z924" s="7" t="str">
        <f>IF(INDEX(Map!$D$2:$D$86,MATCH(D924,Map!$A$2:$A$86,0),0)="","N/A",E924*INDEX(Map!$D$2:$D$86,MATCH(D924,Map!$A$2:$A$86,0),0))</f>
        <v>N/A</v>
      </c>
      <c r="AA924" t="str">
        <f>INDEX(Map!$E$2:$E$86,MATCH(D924,Map!$A$2:$A$86,0),0)</f>
        <v>NGCC</v>
      </c>
    </row>
    <row r="925" spans="1:27" x14ac:dyDescent="0.25">
      <c r="A925" s="1" t="s">
        <v>21</v>
      </c>
      <c r="B925" s="1" t="s">
        <v>117</v>
      </c>
      <c r="C925" s="1">
        <v>84</v>
      </c>
      <c r="D925" s="1" t="s">
        <v>107</v>
      </c>
      <c r="E925" s="1">
        <v>5.7</v>
      </c>
      <c r="F925" s="1">
        <v>0</v>
      </c>
      <c r="G925" s="1">
        <v>4.8</v>
      </c>
      <c r="H925" s="1">
        <v>10</v>
      </c>
      <c r="I925" s="1">
        <v>61.9</v>
      </c>
      <c r="J925" s="1">
        <v>10900</v>
      </c>
      <c r="K925" s="1">
        <v>36</v>
      </c>
      <c r="L925" s="1">
        <v>302.7</v>
      </c>
      <c r="M925" s="1">
        <v>187</v>
      </c>
      <c r="N925" s="1">
        <v>0</v>
      </c>
      <c r="O925" s="1">
        <v>89</v>
      </c>
      <c r="P925" s="1">
        <v>0</v>
      </c>
      <c r="Q925" s="1">
        <v>3</v>
      </c>
      <c r="R925" s="1">
        <v>33.56</v>
      </c>
      <c r="S925" s="1">
        <v>49.15</v>
      </c>
      <c r="T925" s="1">
        <v>279</v>
      </c>
      <c r="U925" s="3" t="str">
        <f t="shared" si="14"/>
        <v>2017Plan</v>
      </c>
      <c r="V925" s="2">
        <f>DATE(A925,INDEX(Map!$H$1:$H$12,MATCH(B925,Map!$G$1:$G$12,0),0),1)</f>
        <v>42675</v>
      </c>
      <c r="W925" t="str">
        <f>IF(AND(V925&gt;=Map!$K$2,V925&lt;=Map!$L$2),"Base",IF(AND(V925&gt;=Map!$K$3,V925&lt;=Map!$L$3),"Fcst","N/A"))</f>
        <v>Base</v>
      </c>
      <c r="X925" t="str">
        <f>INDEX(Map!$B$2:$B$86,MATCH(D925,Map!$A$2:$A$86,0),0)</f>
        <v>Bluegrass/EKPC</v>
      </c>
      <c r="Y925" s="7" t="str">
        <f>IF(INDEX(Map!$C$2:$C$86,MATCH(D925,Map!$A$2:$A$86,0),0)="","N/A",E925*INDEX(Map!$C$2:$C$86,MATCH(D925,Map!$A$2:$A$86,0),0))</f>
        <v>N/A</v>
      </c>
      <c r="Z925" s="7">
        <f>IF(INDEX(Map!$D$2:$D$86,MATCH(D925,Map!$A$2:$A$86,0),0)="","N/A",E925*INDEX(Map!$D$2:$D$86,MATCH(D925,Map!$A$2:$A$86,0),0))</f>
        <v>5.7</v>
      </c>
      <c r="AA925" t="str">
        <f>INDEX(Map!$E$2:$E$86,MATCH(D925,Map!$A$2:$A$86,0),0)</f>
        <v>SCCT</v>
      </c>
    </row>
    <row r="926" spans="1:27" x14ac:dyDescent="0.25">
      <c r="A926" s="1" t="s">
        <v>21</v>
      </c>
      <c r="B926" s="1" t="s">
        <v>118</v>
      </c>
      <c r="C926" s="1">
        <v>1</v>
      </c>
      <c r="D926" s="1" t="s">
        <v>23</v>
      </c>
      <c r="E926" s="1">
        <v>11.8</v>
      </c>
      <c r="F926" s="1">
        <v>0</v>
      </c>
      <c r="G926" s="1">
        <v>14.8</v>
      </c>
      <c r="H926" s="1">
        <v>2</v>
      </c>
      <c r="I926" s="1">
        <v>137.30000000000001</v>
      </c>
      <c r="J926" s="1">
        <v>11646</v>
      </c>
      <c r="K926" s="1">
        <v>281</v>
      </c>
      <c r="L926" s="1">
        <v>269.3</v>
      </c>
      <c r="M926" s="1">
        <v>370</v>
      </c>
      <c r="N926" s="1">
        <v>2</v>
      </c>
      <c r="O926" s="1">
        <v>21</v>
      </c>
      <c r="P926" s="1">
        <v>0</v>
      </c>
      <c r="Q926" s="1">
        <v>25</v>
      </c>
      <c r="R926" s="1">
        <v>33.46</v>
      </c>
      <c r="S926" s="1">
        <v>35.229999999999997</v>
      </c>
      <c r="T926" s="1">
        <v>415</v>
      </c>
      <c r="U926" s="3" t="str">
        <f t="shared" si="14"/>
        <v>2017Plan</v>
      </c>
      <c r="V926" s="2">
        <f>DATE(A926,INDEX(Map!$H$1:$H$12,MATCH(B926,Map!$G$1:$G$12,0),0),1)</f>
        <v>42705</v>
      </c>
      <c r="W926" t="str">
        <f>IF(AND(V926&gt;=Map!$K$2,V926&lt;=Map!$L$2),"Base",IF(AND(V926&gt;=Map!$K$3,V926&lt;=Map!$L$3),"Fcst","N/A"))</f>
        <v>Base</v>
      </c>
      <c r="X926" t="str">
        <f>INDEX(Map!$B$2:$B$86,MATCH(D926,Map!$A$2:$A$86,0),0)</f>
        <v>Brown 1</v>
      </c>
      <c r="Y926" s="7">
        <f>IF(INDEX(Map!$C$2:$C$86,MATCH(D926,Map!$A$2:$A$86,0),0)="","N/A",E926*INDEX(Map!$C$2:$C$86,MATCH(D926,Map!$A$2:$A$86,0),0))</f>
        <v>11.8</v>
      </c>
      <c r="Z926" s="7" t="str">
        <f>IF(INDEX(Map!$D$2:$D$86,MATCH(D926,Map!$A$2:$A$86,0),0)="","N/A",E926*INDEX(Map!$D$2:$D$86,MATCH(D926,Map!$A$2:$A$86,0),0))</f>
        <v>N/A</v>
      </c>
      <c r="AA926" t="str">
        <f>INDEX(Map!$E$2:$E$86,MATCH(D926,Map!$A$2:$A$86,0),0)</f>
        <v>Coal</v>
      </c>
    </row>
    <row r="927" spans="1:27" x14ac:dyDescent="0.25">
      <c r="A927" s="1" t="s">
        <v>21</v>
      </c>
      <c r="B927" s="1" t="s">
        <v>118</v>
      </c>
      <c r="C927" s="1">
        <v>2</v>
      </c>
      <c r="D927" s="1" t="s">
        <v>24</v>
      </c>
      <c r="E927" s="1">
        <v>21.9</v>
      </c>
      <c r="F927" s="1">
        <v>0</v>
      </c>
      <c r="G927" s="1">
        <v>17.5</v>
      </c>
      <c r="H927" s="1">
        <v>2</v>
      </c>
      <c r="I927" s="1">
        <v>239.9</v>
      </c>
      <c r="J927" s="1">
        <v>10961</v>
      </c>
      <c r="K927" s="1">
        <v>326</v>
      </c>
      <c r="L927" s="1">
        <v>269.3</v>
      </c>
      <c r="M927" s="1">
        <v>646</v>
      </c>
      <c r="N927" s="1">
        <v>1</v>
      </c>
      <c r="O927" s="1">
        <v>14</v>
      </c>
      <c r="P927" s="1">
        <v>0</v>
      </c>
      <c r="Q927" s="1">
        <v>52</v>
      </c>
      <c r="R927" s="1">
        <v>31.88</v>
      </c>
      <c r="S927" s="1">
        <v>32.53</v>
      </c>
      <c r="T927" s="1">
        <v>712</v>
      </c>
      <c r="U927" s="3" t="str">
        <f t="shared" si="14"/>
        <v>2017Plan</v>
      </c>
      <c r="V927" s="2">
        <f>DATE(A927,INDEX(Map!$H$1:$H$12,MATCH(B927,Map!$G$1:$G$12,0),0),1)</f>
        <v>42705</v>
      </c>
      <c r="W927" t="str">
        <f>IF(AND(V927&gt;=Map!$K$2,V927&lt;=Map!$L$2),"Base",IF(AND(V927&gt;=Map!$K$3,V927&lt;=Map!$L$3),"Fcst","N/A"))</f>
        <v>Base</v>
      </c>
      <c r="X927" t="str">
        <f>INDEX(Map!$B$2:$B$86,MATCH(D927,Map!$A$2:$A$86,0),0)</f>
        <v>Brown 2</v>
      </c>
      <c r="Y927" s="7">
        <f>IF(INDEX(Map!$C$2:$C$86,MATCH(D927,Map!$A$2:$A$86,0),0)="","N/A",E927*INDEX(Map!$C$2:$C$86,MATCH(D927,Map!$A$2:$A$86,0),0))</f>
        <v>21.9</v>
      </c>
      <c r="Z927" s="7" t="str">
        <f>IF(INDEX(Map!$D$2:$D$86,MATCH(D927,Map!$A$2:$A$86,0),0)="","N/A",E927*INDEX(Map!$D$2:$D$86,MATCH(D927,Map!$A$2:$A$86,0),0))</f>
        <v>N/A</v>
      </c>
      <c r="AA927" t="str">
        <f>INDEX(Map!$E$2:$E$86,MATCH(D927,Map!$A$2:$A$86,0),0)</f>
        <v>Coal</v>
      </c>
    </row>
    <row r="928" spans="1:27" x14ac:dyDescent="0.25">
      <c r="A928" s="1" t="s">
        <v>21</v>
      </c>
      <c r="B928" s="1" t="s">
        <v>118</v>
      </c>
      <c r="C928" s="1">
        <v>3</v>
      </c>
      <c r="D928" s="1" t="s">
        <v>25</v>
      </c>
      <c r="E928" s="1">
        <v>76</v>
      </c>
      <c r="F928" s="1">
        <v>0</v>
      </c>
      <c r="G928" s="1">
        <v>24.7</v>
      </c>
      <c r="H928" s="1">
        <v>3</v>
      </c>
      <c r="I928" s="1">
        <v>925.8</v>
      </c>
      <c r="J928" s="1">
        <v>12184</v>
      </c>
      <c r="K928" s="1">
        <v>492</v>
      </c>
      <c r="L928" s="1">
        <v>269.3</v>
      </c>
      <c r="M928" s="1">
        <v>2493</v>
      </c>
      <c r="N928" s="1">
        <v>3</v>
      </c>
      <c r="O928" s="1">
        <v>36</v>
      </c>
      <c r="P928" s="1">
        <v>0</v>
      </c>
      <c r="Q928" s="1">
        <v>231</v>
      </c>
      <c r="R928" s="1">
        <v>35.85</v>
      </c>
      <c r="S928" s="1">
        <v>36.33</v>
      </c>
      <c r="T928" s="1">
        <v>2760</v>
      </c>
      <c r="U928" s="3" t="str">
        <f t="shared" si="14"/>
        <v>2017Plan</v>
      </c>
      <c r="V928" s="2">
        <f>DATE(A928,INDEX(Map!$H$1:$H$12,MATCH(B928,Map!$G$1:$G$12,0),0),1)</f>
        <v>42705</v>
      </c>
      <c r="W928" t="str">
        <f>IF(AND(V928&gt;=Map!$K$2,V928&lt;=Map!$L$2),"Base",IF(AND(V928&gt;=Map!$K$3,V928&lt;=Map!$L$3),"Fcst","N/A"))</f>
        <v>Base</v>
      </c>
      <c r="X928" t="str">
        <f>INDEX(Map!$B$2:$B$86,MATCH(D928,Map!$A$2:$A$86,0),0)</f>
        <v>Brown 3</v>
      </c>
      <c r="Y928" s="7">
        <f>IF(INDEX(Map!$C$2:$C$86,MATCH(D928,Map!$A$2:$A$86,0),0)="","N/A",E928*INDEX(Map!$C$2:$C$86,MATCH(D928,Map!$A$2:$A$86,0),0))</f>
        <v>76</v>
      </c>
      <c r="Z928" s="7" t="str">
        <f>IF(INDEX(Map!$D$2:$D$86,MATCH(D928,Map!$A$2:$A$86,0),0)="","N/A",E928*INDEX(Map!$D$2:$D$86,MATCH(D928,Map!$A$2:$A$86,0),0))</f>
        <v>N/A</v>
      </c>
      <c r="AA928" t="str">
        <f>INDEX(Map!$E$2:$E$86,MATCH(D928,Map!$A$2:$A$86,0),0)</f>
        <v>Coal</v>
      </c>
    </row>
    <row r="929" spans="1:27" x14ac:dyDescent="0.25">
      <c r="A929" s="1" t="s">
        <v>21</v>
      </c>
      <c r="B929" s="1" t="s">
        <v>118</v>
      </c>
      <c r="C929" s="1">
        <v>4</v>
      </c>
      <c r="D929" s="1" t="s">
        <v>26</v>
      </c>
      <c r="E929" s="1">
        <v>285.39999999999998</v>
      </c>
      <c r="F929" s="1">
        <v>0</v>
      </c>
      <c r="G929" s="1">
        <v>80.599999999999994</v>
      </c>
      <c r="H929" s="1">
        <v>2</v>
      </c>
      <c r="I929" s="1">
        <v>2962</v>
      </c>
      <c r="J929" s="1">
        <v>10377</v>
      </c>
      <c r="K929" s="1">
        <v>681</v>
      </c>
      <c r="L929" s="1">
        <v>206.9</v>
      </c>
      <c r="M929" s="1">
        <v>6127</v>
      </c>
      <c r="N929" s="1">
        <v>2</v>
      </c>
      <c r="O929" s="1">
        <v>27</v>
      </c>
      <c r="P929" s="1">
        <v>0</v>
      </c>
      <c r="Q929" s="1">
        <v>630</v>
      </c>
      <c r="R929" s="1">
        <v>23.67</v>
      </c>
      <c r="S929" s="1">
        <v>23.77</v>
      </c>
      <c r="T929" s="1">
        <v>6785</v>
      </c>
      <c r="U929" s="3" t="str">
        <f t="shared" si="14"/>
        <v>2017Plan</v>
      </c>
      <c r="V929" s="2">
        <f>DATE(A929,INDEX(Map!$H$1:$H$12,MATCH(B929,Map!$G$1:$G$12,0),0),1)</f>
        <v>42705</v>
      </c>
      <c r="W929" t="str">
        <f>IF(AND(V929&gt;=Map!$K$2,V929&lt;=Map!$L$2),"Base",IF(AND(V929&gt;=Map!$K$3,V929&lt;=Map!$L$3),"Fcst","N/A"))</f>
        <v>Base</v>
      </c>
      <c r="X929" t="str">
        <f>INDEX(Map!$B$2:$B$86,MATCH(D929,Map!$A$2:$A$86,0),0)</f>
        <v>Ghent 1</v>
      </c>
      <c r="Y929" s="7">
        <f>IF(INDEX(Map!$C$2:$C$86,MATCH(D929,Map!$A$2:$A$86,0),0)="","N/A",E929*INDEX(Map!$C$2:$C$86,MATCH(D929,Map!$A$2:$A$86,0),0))</f>
        <v>285.39999999999998</v>
      </c>
      <c r="Z929" s="7" t="str">
        <f>IF(INDEX(Map!$D$2:$D$86,MATCH(D929,Map!$A$2:$A$86,0),0)="","N/A",E929*INDEX(Map!$D$2:$D$86,MATCH(D929,Map!$A$2:$A$86,0),0))</f>
        <v>N/A</v>
      </c>
      <c r="AA929" t="str">
        <f>INDEX(Map!$E$2:$E$86,MATCH(D929,Map!$A$2:$A$86,0),0)</f>
        <v>Coal</v>
      </c>
    </row>
    <row r="930" spans="1:27" x14ac:dyDescent="0.25">
      <c r="A930" s="1" t="s">
        <v>21</v>
      </c>
      <c r="B930" s="1" t="s">
        <v>118</v>
      </c>
      <c r="C930" s="1">
        <v>5</v>
      </c>
      <c r="D930" s="1" t="s">
        <v>27</v>
      </c>
      <c r="E930" s="1">
        <v>268</v>
      </c>
      <c r="F930" s="1">
        <v>0</v>
      </c>
      <c r="G930" s="1">
        <v>75.8</v>
      </c>
      <c r="H930" s="1">
        <v>2</v>
      </c>
      <c r="I930" s="1">
        <v>2773.7</v>
      </c>
      <c r="J930" s="1">
        <v>10349</v>
      </c>
      <c r="K930" s="1">
        <v>696</v>
      </c>
      <c r="L930" s="1">
        <v>206.9</v>
      </c>
      <c r="M930" s="1">
        <v>5738</v>
      </c>
      <c r="N930" s="1">
        <v>2</v>
      </c>
      <c r="O930" s="1">
        <v>22</v>
      </c>
      <c r="P930" s="1">
        <v>0</v>
      </c>
      <c r="Q930" s="1">
        <v>512</v>
      </c>
      <c r="R930" s="1">
        <v>23.32</v>
      </c>
      <c r="S930" s="1">
        <v>23.4</v>
      </c>
      <c r="T930" s="1">
        <v>6271</v>
      </c>
      <c r="U930" s="3" t="str">
        <f t="shared" si="14"/>
        <v>2017Plan</v>
      </c>
      <c r="V930" s="2">
        <f>DATE(A930,INDEX(Map!$H$1:$H$12,MATCH(B930,Map!$G$1:$G$12,0),0),1)</f>
        <v>42705</v>
      </c>
      <c r="W930" t="str">
        <f>IF(AND(V930&gt;=Map!$K$2,V930&lt;=Map!$L$2),"Base",IF(AND(V930&gt;=Map!$K$3,V930&lt;=Map!$L$3),"Fcst","N/A"))</f>
        <v>Base</v>
      </c>
      <c r="X930" t="str">
        <f>INDEX(Map!$B$2:$B$86,MATCH(D930,Map!$A$2:$A$86,0),0)</f>
        <v>Ghent 2</v>
      </c>
      <c r="Y930" s="7">
        <f>IF(INDEX(Map!$C$2:$C$86,MATCH(D930,Map!$A$2:$A$86,0),0)="","N/A",E930*INDEX(Map!$C$2:$C$86,MATCH(D930,Map!$A$2:$A$86,0),0))</f>
        <v>268</v>
      </c>
      <c r="Z930" s="7" t="str">
        <f>IF(INDEX(Map!$D$2:$D$86,MATCH(D930,Map!$A$2:$A$86,0),0)="","N/A",E930*INDEX(Map!$D$2:$D$86,MATCH(D930,Map!$A$2:$A$86,0),0))</f>
        <v>N/A</v>
      </c>
      <c r="AA930" t="str">
        <f>INDEX(Map!$E$2:$E$86,MATCH(D930,Map!$A$2:$A$86,0),0)</f>
        <v>Coal</v>
      </c>
    </row>
    <row r="931" spans="1:27" x14ac:dyDescent="0.25">
      <c r="A931" s="1" t="s">
        <v>21</v>
      </c>
      <c r="B931" s="1" t="s">
        <v>118</v>
      </c>
      <c r="C931" s="1">
        <v>6</v>
      </c>
      <c r="D931" s="1" t="s">
        <v>28</v>
      </c>
      <c r="E931" s="1">
        <v>249</v>
      </c>
      <c r="F931" s="1">
        <v>0</v>
      </c>
      <c r="G931" s="1">
        <v>70</v>
      </c>
      <c r="H931" s="1">
        <v>2</v>
      </c>
      <c r="I931" s="1">
        <v>2777.5</v>
      </c>
      <c r="J931" s="1">
        <v>11155</v>
      </c>
      <c r="K931" s="1">
        <v>626</v>
      </c>
      <c r="L931" s="1">
        <v>206.9</v>
      </c>
      <c r="M931" s="1">
        <v>5746</v>
      </c>
      <c r="N931" s="1">
        <v>3</v>
      </c>
      <c r="O931" s="1">
        <v>39</v>
      </c>
      <c r="P931" s="1">
        <v>0</v>
      </c>
      <c r="Q931" s="1">
        <v>537</v>
      </c>
      <c r="R931" s="1">
        <v>25.24</v>
      </c>
      <c r="S931" s="1">
        <v>25.39</v>
      </c>
      <c r="T931" s="1">
        <v>6322</v>
      </c>
      <c r="U931" s="3" t="str">
        <f t="shared" si="14"/>
        <v>2017Plan</v>
      </c>
      <c r="V931" s="2">
        <f>DATE(A931,INDEX(Map!$H$1:$H$12,MATCH(B931,Map!$G$1:$G$12,0),0),1)</f>
        <v>42705</v>
      </c>
      <c r="W931" t="str">
        <f>IF(AND(V931&gt;=Map!$K$2,V931&lt;=Map!$L$2),"Base",IF(AND(V931&gt;=Map!$K$3,V931&lt;=Map!$L$3),"Fcst","N/A"))</f>
        <v>Base</v>
      </c>
      <c r="X931" t="str">
        <f>INDEX(Map!$B$2:$B$86,MATCH(D931,Map!$A$2:$A$86,0),0)</f>
        <v>Ghent 3</v>
      </c>
      <c r="Y931" s="7">
        <f>IF(INDEX(Map!$C$2:$C$86,MATCH(D931,Map!$A$2:$A$86,0),0)="","N/A",E931*INDEX(Map!$C$2:$C$86,MATCH(D931,Map!$A$2:$A$86,0),0))</f>
        <v>249</v>
      </c>
      <c r="Z931" s="7" t="str">
        <f>IF(INDEX(Map!$D$2:$D$86,MATCH(D931,Map!$A$2:$A$86,0),0)="","N/A",E931*INDEX(Map!$D$2:$D$86,MATCH(D931,Map!$A$2:$A$86,0),0))</f>
        <v>N/A</v>
      </c>
      <c r="AA931" t="str">
        <f>INDEX(Map!$E$2:$E$86,MATCH(D931,Map!$A$2:$A$86,0),0)</f>
        <v>Coal</v>
      </c>
    </row>
    <row r="932" spans="1:27" x14ac:dyDescent="0.25">
      <c r="A932" s="1" t="s">
        <v>21</v>
      </c>
      <c r="B932" s="1" t="s">
        <v>118</v>
      </c>
      <c r="C932" s="1">
        <v>7</v>
      </c>
      <c r="D932" s="1" t="s">
        <v>29</v>
      </c>
      <c r="E932" s="1">
        <v>277.2</v>
      </c>
      <c r="F932" s="1">
        <v>0</v>
      </c>
      <c r="G932" s="1">
        <v>76.5</v>
      </c>
      <c r="H932" s="1">
        <v>1</v>
      </c>
      <c r="I932" s="1">
        <v>3022.2</v>
      </c>
      <c r="J932" s="1">
        <v>10901</v>
      </c>
      <c r="K932" s="1">
        <v>663</v>
      </c>
      <c r="L932" s="1">
        <v>206.9</v>
      </c>
      <c r="M932" s="1">
        <v>6252</v>
      </c>
      <c r="N932" s="1">
        <v>2</v>
      </c>
      <c r="O932" s="1">
        <v>21</v>
      </c>
      <c r="P932" s="1">
        <v>0</v>
      </c>
      <c r="Q932" s="1">
        <v>661</v>
      </c>
      <c r="R932" s="1">
        <v>24.94</v>
      </c>
      <c r="S932" s="1">
        <v>25.01</v>
      </c>
      <c r="T932" s="1">
        <v>6935</v>
      </c>
      <c r="U932" s="3" t="str">
        <f t="shared" si="14"/>
        <v>2017Plan</v>
      </c>
      <c r="V932" s="2">
        <f>DATE(A932,INDEX(Map!$H$1:$H$12,MATCH(B932,Map!$G$1:$G$12,0),0),1)</f>
        <v>42705</v>
      </c>
      <c r="W932" t="str">
        <f>IF(AND(V932&gt;=Map!$K$2,V932&lt;=Map!$L$2),"Base",IF(AND(V932&gt;=Map!$K$3,V932&lt;=Map!$L$3),"Fcst","N/A"))</f>
        <v>Base</v>
      </c>
      <c r="X932" t="str">
        <f>INDEX(Map!$B$2:$B$86,MATCH(D932,Map!$A$2:$A$86,0),0)</f>
        <v>Ghent 4</v>
      </c>
      <c r="Y932" s="7">
        <f>IF(INDEX(Map!$C$2:$C$86,MATCH(D932,Map!$A$2:$A$86,0),0)="","N/A",E932*INDEX(Map!$C$2:$C$86,MATCH(D932,Map!$A$2:$A$86,0),0))</f>
        <v>277.2</v>
      </c>
      <c r="Z932" s="7" t="str">
        <f>IF(INDEX(Map!$D$2:$D$86,MATCH(D932,Map!$A$2:$A$86,0),0)="","N/A",E932*INDEX(Map!$D$2:$D$86,MATCH(D932,Map!$A$2:$A$86,0),0))</f>
        <v>N/A</v>
      </c>
      <c r="AA932" t="str">
        <f>INDEX(Map!$E$2:$E$86,MATCH(D932,Map!$A$2:$A$86,0),0)</f>
        <v>Coal</v>
      </c>
    </row>
    <row r="933" spans="1:27" x14ac:dyDescent="0.25">
      <c r="A933" s="1" t="s">
        <v>21</v>
      </c>
      <c r="B933" s="1" t="s">
        <v>118</v>
      </c>
      <c r="C933" s="1">
        <v>8</v>
      </c>
      <c r="D933" s="1" t="s">
        <v>30</v>
      </c>
      <c r="E933" s="1">
        <v>148.4</v>
      </c>
      <c r="F933" s="1">
        <v>0</v>
      </c>
      <c r="G933" s="1">
        <v>66.5</v>
      </c>
      <c r="H933" s="1">
        <v>2</v>
      </c>
      <c r="I933" s="1">
        <v>1565.5</v>
      </c>
      <c r="J933" s="1">
        <v>10550</v>
      </c>
      <c r="K933" s="1">
        <v>695</v>
      </c>
      <c r="L933" s="1">
        <v>215.3</v>
      </c>
      <c r="M933" s="1">
        <v>3371</v>
      </c>
      <c r="N933" s="1">
        <v>4</v>
      </c>
      <c r="O933" s="1">
        <v>16</v>
      </c>
      <c r="P933" s="1">
        <v>0</v>
      </c>
      <c r="Q933" s="1">
        <v>210</v>
      </c>
      <c r="R933" s="1">
        <v>24.14</v>
      </c>
      <c r="S933" s="1">
        <v>24.24</v>
      </c>
      <c r="T933" s="1">
        <v>3597</v>
      </c>
      <c r="U933" s="3" t="str">
        <f t="shared" si="14"/>
        <v>2017Plan</v>
      </c>
      <c r="V933" s="2">
        <f>DATE(A933,INDEX(Map!$H$1:$H$12,MATCH(B933,Map!$G$1:$G$12,0),0),1)</f>
        <v>42705</v>
      </c>
      <c r="W933" t="str">
        <f>IF(AND(V933&gt;=Map!$K$2,V933&lt;=Map!$L$2),"Base",IF(AND(V933&gt;=Map!$K$3,V933&lt;=Map!$L$3),"Fcst","N/A"))</f>
        <v>Base</v>
      </c>
      <c r="X933" t="str">
        <f>INDEX(Map!$B$2:$B$86,MATCH(D933,Map!$A$2:$A$86,0),0)</f>
        <v>Mill Creek 1</v>
      </c>
      <c r="Y933" s="7" t="str">
        <f>IF(INDEX(Map!$C$2:$C$86,MATCH(D933,Map!$A$2:$A$86,0),0)="","N/A",E933*INDEX(Map!$C$2:$C$86,MATCH(D933,Map!$A$2:$A$86,0),0))</f>
        <v>N/A</v>
      </c>
      <c r="Z933" s="7">
        <f>IF(INDEX(Map!$D$2:$D$86,MATCH(D933,Map!$A$2:$A$86,0),0)="","N/A",E933*INDEX(Map!$D$2:$D$86,MATCH(D933,Map!$A$2:$A$86,0),0))</f>
        <v>148.4</v>
      </c>
      <c r="AA933" t="str">
        <f>INDEX(Map!$E$2:$E$86,MATCH(D933,Map!$A$2:$A$86,0),0)</f>
        <v>Coal</v>
      </c>
    </row>
    <row r="934" spans="1:27" x14ac:dyDescent="0.25">
      <c r="A934" s="1" t="s">
        <v>21</v>
      </c>
      <c r="B934" s="1" t="s">
        <v>118</v>
      </c>
      <c r="C934" s="1">
        <v>9</v>
      </c>
      <c r="D934" s="1" t="s">
        <v>31</v>
      </c>
      <c r="E934" s="1">
        <v>152.9</v>
      </c>
      <c r="F934" s="1">
        <v>0</v>
      </c>
      <c r="G934" s="1">
        <v>69.7</v>
      </c>
      <c r="H934" s="1">
        <v>2</v>
      </c>
      <c r="I934" s="1">
        <v>1636.8</v>
      </c>
      <c r="J934" s="1">
        <v>10702</v>
      </c>
      <c r="K934" s="1">
        <v>690</v>
      </c>
      <c r="L934" s="1">
        <v>215.3</v>
      </c>
      <c r="M934" s="1">
        <v>3525</v>
      </c>
      <c r="N934" s="1">
        <v>4</v>
      </c>
      <c r="O934" s="1">
        <v>16</v>
      </c>
      <c r="P934" s="1">
        <v>0</v>
      </c>
      <c r="Q934" s="1">
        <v>219</v>
      </c>
      <c r="R934" s="1">
        <v>24.48</v>
      </c>
      <c r="S934" s="1">
        <v>24.58</v>
      </c>
      <c r="T934" s="1">
        <v>3760</v>
      </c>
      <c r="U934" s="3" t="str">
        <f t="shared" si="14"/>
        <v>2017Plan</v>
      </c>
      <c r="V934" s="2">
        <f>DATE(A934,INDEX(Map!$H$1:$H$12,MATCH(B934,Map!$G$1:$G$12,0),0),1)</f>
        <v>42705</v>
      </c>
      <c r="W934" t="str">
        <f>IF(AND(V934&gt;=Map!$K$2,V934&lt;=Map!$L$2),"Base",IF(AND(V934&gt;=Map!$K$3,V934&lt;=Map!$L$3),"Fcst","N/A"))</f>
        <v>Base</v>
      </c>
      <c r="X934" t="str">
        <f>INDEX(Map!$B$2:$B$86,MATCH(D934,Map!$A$2:$A$86,0),0)</f>
        <v>Mill Creek 2</v>
      </c>
      <c r="Y934" s="7" t="str">
        <f>IF(INDEX(Map!$C$2:$C$86,MATCH(D934,Map!$A$2:$A$86,0),0)="","N/A",E934*INDEX(Map!$C$2:$C$86,MATCH(D934,Map!$A$2:$A$86,0),0))</f>
        <v>N/A</v>
      </c>
      <c r="Z934" s="7">
        <f>IF(INDEX(Map!$D$2:$D$86,MATCH(D934,Map!$A$2:$A$86,0),0)="","N/A",E934*INDEX(Map!$D$2:$D$86,MATCH(D934,Map!$A$2:$A$86,0),0))</f>
        <v>152.9</v>
      </c>
      <c r="AA934" t="str">
        <f>INDEX(Map!$E$2:$E$86,MATCH(D934,Map!$A$2:$A$86,0),0)</f>
        <v>Coal</v>
      </c>
    </row>
    <row r="935" spans="1:27" x14ac:dyDescent="0.25">
      <c r="A935" s="1" t="s">
        <v>21</v>
      </c>
      <c r="B935" s="1" t="s">
        <v>118</v>
      </c>
      <c r="C935" s="1">
        <v>10</v>
      </c>
      <c r="D935" s="1" t="s">
        <v>32</v>
      </c>
      <c r="E935" s="1">
        <v>193.8</v>
      </c>
      <c r="F935" s="1">
        <v>0</v>
      </c>
      <c r="G935" s="1">
        <v>67.099999999999994</v>
      </c>
      <c r="H935" s="1">
        <v>2</v>
      </c>
      <c r="I935" s="1">
        <v>2061.5</v>
      </c>
      <c r="J935" s="1">
        <v>10637</v>
      </c>
      <c r="K935" s="1">
        <v>660</v>
      </c>
      <c r="L935" s="1">
        <v>215.3</v>
      </c>
      <c r="M935" s="1">
        <v>4439</v>
      </c>
      <c r="N935" s="1">
        <v>12</v>
      </c>
      <c r="O935" s="1">
        <v>44</v>
      </c>
      <c r="P935" s="1">
        <v>0</v>
      </c>
      <c r="Q935" s="1">
        <v>397</v>
      </c>
      <c r="R935" s="1">
        <v>24.96</v>
      </c>
      <c r="S935" s="1">
        <v>25.18</v>
      </c>
      <c r="T935" s="1">
        <v>4881</v>
      </c>
      <c r="U935" s="3" t="str">
        <f t="shared" si="14"/>
        <v>2017Plan</v>
      </c>
      <c r="V935" s="2">
        <f>DATE(A935,INDEX(Map!$H$1:$H$12,MATCH(B935,Map!$G$1:$G$12,0),0),1)</f>
        <v>42705</v>
      </c>
      <c r="W935" t="str">
        <f>IF(AND(V935&gt;=Map!$K$2,V935&lt;=Map!$L$2),"Base",IF(AND(V935&gt;=Map!$K$3,V935&lt;=Map!$L$3),"Fcst","N/A"))</f>
        <v>Base</v>
      </c>
      <c r="X935" t="str">
        <f>INDEX(Map!$B$2:$B$86,MATCH(D935,Map!$A$2:$A$86,0),0)</f>
        <v>Mill Creek 3</v>
      </c>
      <c r="Y935" s="7" t="str">
        <f>IF(INDEX(Map!$C$2:$C$86,MATCH(D935,Map!$A$2:$A$86,0),0)="","N/A",E935*INDEX(Map!$C$2:$C$86,MATCH(D935,Map!$A$2:$A$86,0),0))</f>
        <v>N/A</v>
      </c>
      <c r="Z935" s="7">
        <f>IF(INDEX(Map!$D$2:$D$86,MATCH(D935,Map!$A$2:$A$86,0),0)="","N/A",E935*INDEX(Map!$D$2:$D$86,MATCH(D935,Map!$A$2:$A$86,0),0))</f>
        <v>193.8</v>
      </c>
      <c r="AA935" t="str">
        <f>INDEX(Map!$E$2:$E$86,MATCH(D935,Map!$A$2:$A$86,0),0)</f>
        <v>Coal</v>
      </c>
    </row>
    <row r="936" spans="1:27" x14ac:dyDescent="0.25">
      <c r="A936" s="1" t="s">
        <v>21</v>
      </c>
      <c r="B936" s="1" t="s">
        <v>118</v>
      </c>
      <c r="C936" s="1">
        <v>11</v>
      </c>
      <c r="D936" s="1" t="s">
        <v>33</v>
      </c>
      <c r="E936" s="1">
        <v>265.89999999999998</v>
      </c>
      <c r="F936" s="1">
        <v>0</v>
      </c>
      <c r="G936" s="1">
        <v>73.5</v>
      </c>
      <c r="H936" s="1">
        <v>2</v>
      </c>
      <c r="I936" s="1">
        <v>2767.8</v>
      </c>
      <c r="J936" s="1">
        <v>10410</v>
      </c>
      <c r="K936" s="1">
        <v>689</v>
      </c>
      <c r="L936" s="1">
        <v>215.3</v>
      </c>
      <c r="M936" s="1">
        <v>5960</v>
      </c>
      <c r="N936" s="1">
        <v>19</v>
      </c>
      <c r="O936" s="1">
        <v>70</v>
      </c>
      <c r="P936" s="1">
        <v>0</v>
      </c>
      <c r="Q936" s="1">
        <v>482</v>
      </c>
      <c r="R936" s="1">
        <v>24.23</v>
      </c>
      <c r="S936" s="1">
        <v>24.49</v>
      </c>
      <c r="T936" s="1">
        <v>6512</v>
      </c>
      <c r="U936" s="3" t="str">
        <f t="shared" si="14"/>
        <v>2017Plan</v>
      </c>
      <c r="V936" s="2">
        <f>DATE(A936,INDEX(Map!$H$1:$H$12,MATCH(B936,Map!$G$1:$G$12,0),0),1)</f>
        <v>42705</v>
      </c>
      <c r="W936" t="str">
        <f>IF(AND(V936&gt;=Map!$K$2,V936&lt;=Map!$L$2),"Base",IF(AND(V936&gt;=Map!$K$3,V936&lt;=Map!$L$3),"Fcst","N/A"))</f>
        <v>Base</v>
      </c>
      <c r="X936" t="str">
        <f>INDEX(Map!$B$2:$B$86,MATCH(D936,Map!$A$2:$A$86,0),0)</f>
        <v>Mill Creek 4</v>
      </c>
      <c r="Y936" s="7" t="str">
        <f>IF(INDEX(Map!$C$2:$C$86,MATCH(D936,Map!$A$2:$A$86,0),0)="","N/A",E936*INDEX(Map!$C$2:$C$86,MATCH(D936,Map!$A$2:$A$86,0),0))</f>
        <v>N/A</v>
      </c>
      <c r="Z936" s="7">
        <f>IF(INDEX(Map!$D$2:$D$86,MATCH(D936,Map!$A$2:$A$86,0),0)="","N/A",E936*INDEX(Map!$D$2:$D$86,MATCH(D936,Map!$A$2:$A$86,0),0))</f>
        <v>265.89999999999998</v>
      </c>
      <c r="AA936" t="str">
        <f>INDEX(Map!$E$2:$E$86,MATCH(D936,Map!$A$2:$A$86,0),0)</f>
        <v>Coal</v>
      </c>
    </row>
    <row r="937" spans="1:27" x14ac:dyDescent="0.25">
      <c r="A937" s="1" t="s">
        <v>21</v>
      </c>
      <c r="B937" s="1" t="s">
        <v>118</v>
      </c>
      <c r="C937" s="1">
        <v>12</v>
      </c>
      <c r="D937" s="1" t="s">
        <v>34</v>
      </c>
      <c r="E937" s="1">
        <v>215.8</v>
      </c>
      <c r="F937" s="1">
        <v>0</v>
      </c>
      <c r="G937" s="1">
        <v>78.400000000000006</v>
      </c>
      <c r="H937" s="1">
        <v>2</v>
      </c>
      <c r="I937" s="1">
        <v>2295.6999999999998</v>
      </c>
      <c r="J937" s="1">
        <v>10640</v>
      </c>
      <c r="K937" s="1">
        <v>685</v>
      </c>
      <c r="L937" s="1">
        <v>209.8</v>
      </c>
      <c r="M937" s="1">
        <v>4816</v>
      </c>
      <c r="N937" s="1">
        <v>7</v>
      </c>
      <c r="O937" s="1">
        <v>78</v>
      </c>
      <c r="P937" s="1">
        <v>0</v>
      </c>
      <c r="Q937" s="1">
        <v>417</v>
      </c>
      <c r="R937" s="1">
        <v>24.25</v>
      </c>
      <c r="S937" s="1">
        <v>24.61</v>
      </c>
      <c r="T937" s="1">
        <v>5310</v>
      </c>
      <c r="U937" s="3" t="str">
        <f t="shared" si="14"/>
        <v>2017Plan</v>
      </c>
      <c r="V937" s="2">
        <f>DATE(A937,INDEX(Map!$H$1:$H$12,MATCH(B937,Map!$G$1:$G$12,0),0),1)</f>
        <v>42705</v>
      </c>
      <c r="W937" t="str">
        <f>IF(AND(V937&gt;=Map!$K$2,V937&lt;=Map!$L$2),"Base",IF(AND(V937&gt;=Map!$K$3,V937&lt;=Map!$L$3),"Fcst","N/A"))</f>
        <v>Base</v>
      </c>
      <c r="X937" t="str">
        <f>INDEX(Map!$B$2:$B$86,MATCH(D937,Map!$A$2:$A$86,0),0)</f>
        <v>Trimble County 1</v>
      </c>
      <c r="Y937" s="7" t="str">
        <f>IF(INDEX(Map!$C$2:$C$86,MATCH(D937,Map!$A$2:$A$86,0),0)="","N/A",E937*INDEX(Map!$C$2:$C$86,MATCH(D937,Map!$A$2:$A$86,0),0))</f>
        <v>N/A</v>
      </c>
      <c r="Z937" s="7">
        <f>IF(INDEX(Map!$D$2:$D$86,MATCH(D937,Map!$A$2:$A$86,0),0)="","N/A",E937*INDEX(Map!$D$2:$D$86,MATCH(D937,Map!$A$2:$A$86,0),0))</f>
        <v>215.8</v>
      </c>
      <c r="AA937" t="str">
        <f>INDEX(Map!$E$2:$E$86,MATCH(D937,Map!$A$2:$A$86,0),0)</f>
        <v>Coal</v>
      </c>
    </row>
    <row r="938" spans="1:27" x14ac:dyDescent="0.25">
      <c r="A938" s="1" t="s">
        <v>21</v>
      </c>
      <c r="B938" s="1" t="s">
        <v>118</v>
      </c>
      <c r="C938" s="1">
        <v>13</v>
      </c>
      <c r="D938" s="1" t="s">
        <v>35</v>
      </c>
      <c r="E938" s="1">
        <v>361.4</v>
      </c>
      <c r="F938" s="1">
        <v>0</v>
      </c>
      <c r="G938" s="1">
        <v>85.2</v>
      </c>
      <c r="H938" s="1">
        <v>1</v>
      </c>
      <c r="I938" s="1">
        <v>3298.8</v>
      </c>
      <c r="J938" s="1">
        <v>9129</v>
      </c>
      <c r="K938" s="1">
        <v>672</v>
      </c>
      <c r="L938" s="1">
        <v>212.8</v>
      </c>
      <c r="M938" s="1">
        <v>7021</v>
      </c>
      <c r="N938" s="1">
        <v>14</v>
      </c>
      <c r="O938" s="1">
        <v>161</v>
      </c>
      <c r="P938" s="1">
        <v>0</v>
      </c>
      <c r="Q938" s="1">
        <v>617</v>
      </c>
      <c r="R938" s="1">
        <v>21.13</v>
      </c>
      <c r="S938" s="1">
        <v>21.58</v>
      </c>
      <c r="T938" s="1">
        <v>7799</v>
      </c>
      <c r="U938" s="3" t="str">
        <f t="shared" si="14"/>
        <v>2017Plan</v>
      </c>
      <c r="V938" s="2">
        <f>DATE(A938,INDEX(Map!$H$1:$H$12,MATCH(B938,Map!$G$1:$G$12,0),0),1)</f>
        <v>42705</v>
      </c>
      <c r="W938" t="str">
        <f>IF(AND(V938&gt;=Map!$K$2,V938&lt;=Map!$L$2),"Base",IF(AND(V938&gt;=Map!$K$3,V938&lt;=Map!$L$3),"Fcst","N/A"))</f>
        <v>Base</v>
      </c>
      <c r="X938" t="str">
        <f>INDEX(Map!$B$2:$B$86,MATCH(D938,Map!$A$2:$A$86,0),0)</f>
        <v>Trimble County 2</v>
      </c>
      <c r="Y938" s="7">
        <f>IF(INDEX(Map!$C$2:$C$86,MATCH(D938,Map!$A$2:$A$86,0),0)="","N/A",E938*INDEX(Map!$C$2:$C$86,MATCH(D938,Map!$A$2:$A$86,0),0))</f>
        <v>292.73399999999998</v>
      </c>
      <c r="Z938" s="7">
        <f>IF(INDEX(Map!$D$2:$D$86,MATCH(D938,Map!$A$2:$A$86,0),0)="","N/A",E938*INDEX(Map!$D$2:$D$86,MATCH(D938,Map!$A$2:$A$86,0),0))</f>
        <v>68.665999999999997</v>
      </c>
      <c r="AA938" t="str">
        <f>INDEX(Map!$E$2:$E$86,MATCH(D938,Map!$A$2:$A$86,0),0)</f>
        <v>Coal</v>
      </c>
    </row>
    <row r="939" spans="1:27" x14ac:dyDescent="0.25">
      <c r="A939" s="1" t="s">
        <v>21</v>
      </c>
      <c r="B939" s="1" t="s">
        <v>118</v>
      </c>
      <c r="C939" s="1">
        <v>14</v>
      </c>
      <c r="D939" s="1" t="s">
        <v>36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3" t="str">
        <f t="shared" si="14"/>
        <v>2017Plan</v>
      </c>
      <c r="V939" s="2">
        <f>DATE(A939,INDEX(Map!$H$1:$H$12,MATCH(B939,Map!$G$1:$G$12,0),0),1)</f>
        <v>42705</v>
      </c>
      <c r="W939" t="str">
        <f>IF(AND(V939&gt;=Map!$K$2,V939&lt;=Map!$L$2),"Base",IF(AND(V939&gt;=Map!$K$3,V939&lt;=Map!$L$3),"Fcst","N/A"))</f>
        <v>Base</v>
      </c>
      <c r="X939" t="str">
        <f>INDEX(Map!$B$2:$B$86,MATCH(D939,Map!$A$2:$A$86,0),0)</f>
        <v>Cane Run 7</v>
      </c>
      <c r="Y939" s="7">
        <f>IF(INDEX(Map!$C$2:$C$86,MATCH(D939,Map!$A$2:$A$86,0),0)="","N/A",E939*INDEX(Map!$C$2:$C$86,MATCH(D939,Map!$A$2:$A$86,0),0))</f>
        <v>0</v>
      </c>
      <c r="Z939" s="7">
        <f>IF(INDEX(Map!$D$2:$D$86,MATCH(D939,Map!$A$2:$A$86,0),0)="","N/A",E939*INDEX(Map!$D$2:$D$86,MATCH(D939,Map!$A$2:$A$86,0),0))</f>
        <v>0</v>
      </c>
      <c r="AA939" t="str">
        <f>INDEX(Map!$E$2:$E$86,MATCH(D939,Map!$A$2:$A$86,0),0)</f>
        <v>NGCC</v>
      </c>
    </row>
    <row r="940" spans="1:27" x14ac:dyDescent="0.25">
      <c r="A940" s="1" t="s">
        <v>21</v>
      </c>
      <c r="B940" s="1" t="s">
        <v>118</v>
      </c>
      <c r="C940" s="1">
        <v>15</v>
      </c>
      <c r="D940" s="1" t="s">
        <v>37</v>
      </c>
      <c r="E940" s="1">
        <v>461</v>
      </c>
      <c r="F940" s="1">
        <v>0</v>
      </c>
      <c r="G940" s="1">
        <v>90.7</v>
      </c>
      <c r="H940" s="1">
        <v>3</v>
      </c>
      <c r="I940" s="1">
        <v>3117.2</v>
      </c>
      <c r="J940" s="1">
        <v>6761</v>
      </c>
      <c r="K940" s="1">
        <v>678</v>
      </c>
      <c r="L940" s="1">
        <v>324.2</v>
      </c>
      <c r="M940" s="1">
        <v>10106</v>
      </c>
      <c r="N940" s="1">
        <v>8</v>
      </c>
      <c r="O940" s="1">
        <v>27</v>
      </c>
      <c r="P940" s="1">
        <v>0</v>
      </c>
      <c r="Q940" s="1">
        <v>535</v>
      </c>
      <c r="R940" s="1">
        <v>23.08</v>
      </c>
      <c r="S940" s="1">
        <v>23.14</v>
      </c>
      <c r="T940" s="1">
        <v>10667</v>
      </c>
      <c r="U940" s="3" t="str">
        <f t="shared" si="14"/>
        <v>2017Plan</v>
      </c>
      <c r="V940" s="2">
        <f>DATE(A940,INDEX(Map!$H$1:$H$12,MATCH(B940,Map!$G$1:$G$12,0),0),1)</f>
        <v>42705</v>
      </c>
      <c r="W940" t="str">
        <f>IF(AND(V940&gt;=Map!$K$2,V940&lt;=Map!$L$2),"Base",IF(AND(V940&gt;=Map!$K$3,V940&lt;=Map!$L$3),"Fcst","N/A"))</f>
        <v>Base</v>
      </c>
      <c r="X940" t="str">
        <f>INDEX(Map!$B$2:$B$86,MATCH(D940,Map!$A$2:$A$86,0),0)</f>
        <v>Cane Run 7</v>
      </c>
      <c r="Y940" s="7">
        <f>IF(INDEX(Map!$C$2:$C$86,MATCH(D940,Map!$A$2:$A$86,0),0)="","N/A",E940*INDEX(Map!$C$2:$C$86,MATCH(D940,Map!$A$2:$A$86,0),0))</f>
        <v>359.58</v>
      </c>
      <c r="Z940" s="7">
        <f>IF(INDEX(Map!$D$2:$D$86,MATCH(D940,Map!$A$2:$A$86,0),0)="","N/A",E940*INDEX(Map!$D$2:$D$86,MATCH(D940,Map!$A$2:$A$86,0),0))</f>
        <v>101.42</v>
      </c>
      <c r="AA940" t="str">
        <f>INDEX(Map!$E$2:$E$86,MATCH(D940,Map!$A$2:$A$86,0),0)</f>
        <v>NGCC</v>
      </c>
    </row>
    <row r="941" spans="1:27" x14ac:dyDescent="0.25">
      <c r="A941" s="1" t="s">
        <v>21</v>
      </c>
      <c r="B941" s="1" t="s">
        <v>118</v>
      </c>
      <c r="C941" s="1">
        <v>16</v>
      </c>
      <c r="D941" s="1" t="s">
        <v>38</v>
      </c>
      <c r="E941" s="1">
        <v>0.4</v>
      </c>
      <c r="F941" s="1">
        <v>0</v>
      </c>
      <c r="G941" s="1">
        <v>0.4</v>
      </c>
      <c r="H941" s="1">
        <v>1</v>
      </c>
      <c r="I941" s="1">
        <v>4.5999999999999996</v>
      </c>
      <c r="J941" s="1">
        <v>13134</v>
      </c>
      <c r="K941" s="1">
        <v>4</v>
      </c>
      <c r="L941" s="1">
        <v>326</v>
      </c>
      <c r="M941" s="1">
        <v>15</v>
      </c>
      <c r="N941" s="1">
        <v>0</v>
      </c>
      <c r="O941" s="1">
        <v>0</v>
      </c>
      <c r="P941" s="1">
        <v>0</v>
      </c>
      <c r="Q941" s="1">
        <v>0</v>
      </c>
      <c r="R941" s="1">
        <v>42.81</v>
      </c>
      <c r="S941" s="1">
        <v>43.59</v>
      </c>
      <c r="T941" s="1">
        <v>15</v>
      </c>
      <c r="U941" s="3" t="str">
        <f t="shared" si="14"/>
        <v>2017Plan</v>
      </c>
      <c r="V941" s="2">
        <f>DATE(A941,INDEX(Map!$H$1:$H$12,MATCH(B941,Map!$G$1:$G$12,0),0),1)</f>
        <v>42705</v>
      </c>
      <c r="W941" t="str">
        <f>IF(AND(V941&gt;=Map!$K$2,V941&lt;=Map!$L$2),"Base",IF(AND(V941&gt;=Map!$K$3,V941&lt;=Map!$L$3),"Fcst","N/A"))</f>
        <v>Base</v>
      </c>
      <c r="X941" t="str">
        <f>INDEX(Map!$B$2:$B$86,MATCH(D941,Map!$A$2:$A$86,0),0)</f>
        <v>Brown 5</v>
      </c>
      <c r="Y941" s="7">
        <f>IF(INDEX(Map!$C$2:$C$86,MATCH(D941,Map!$A$2:$A$86,0),0)="","N/A",E941*INDEX(Map!$C$2:$C$86,MATCH(D941,Map!$A$2:$A$86,0),0))</f>
        <v>0.188</v>
      </c>
      <c r="Z941" s="7">
        <f>IF(INDEX(Map!$D$2:$D$86,MATCH(D941,Map!$A$2:$A$86,0),0)="","N/A",E941*INDEX(Map!$D$2:$D$86,MATCH(D941,Map!$A$2:$A$86,0),0))</f>
        <v>0.21200000000000002</v>
      </c>
      <c r="AA941" t="str">
        <f>INDEX(Map!$E$2:$E$86,MATCH(D941,Map!$A$2:$A$86,0),0)</f>
        <v>SCCT</v>
      </c>
    </row>
    <row r="942" spans="1:27" x14ac:dyDescent="0.25">
      <c r="A942" s="1" t="s">
        <v>21</v>
      </c>
      <c r="B942" s="1" t="s">
        <v>118</v>
      </c>
      <c r="C942" s="1">
        <v>17</v>
      </c>
      <c r="D942" s="1" t="s">
        <v>39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3" t="str">
        <f t="shared" si="14"/>
        <v>2017Plan</v>
      </c>
      <c r="V942" s="2">
        <f>DATE(A942,INDEX(Map!$H$1:$H$12,MATCH(B942,Map!$G$1:$G$12,0),0),1)</f>
        <v>42705</v>
      </c>
      <c r="W942" t="str">
        <f>IF(AND(V942&gt;=Map!$K$2,V942&lt;=Map!$L$2),"Base",IF(AND(V942&gt;=Map!$K$3,V942&lt;=Map!$L$3),"Fcst","N/A"))</f>
        <v>Base</v>
      </c>
      <c r="X942" t="str">
        <f>INDEX(Map!$B$2:$B$86,MATCH(D942,Map!$A$2:$A$86,0),0)</f>
        <v>Brown 5</v>
      </c>
      <c r="Y942" s="7">
        <f>IF(INDEX(Map!$C$2:$C$86,MATCH(D942,Map!$A$2:$A$86,0),0)="","N/A",E942*INDEX(Map!$C$2:$C$86,MATCH(D942,Map!$A$2:$A$86,0),0))</f>
        <v>0</v>
      </c>
      <c r="Z942" s="7">
        <f>IF(INDEX(Map!$D$2:$D$86,MATCH(D942,Map!$A$2:$A$86,0),0)="","N/A",E942*INDEX(Map!$D$2:$D$86,MATCH(D942,Map!$A$2:$A$86,0),0))</f>
        <v>0</v>
      </c>
      <c r="AA942" t="str">
        <f>INDEX(Map!$E$2:$E$86,MATCH(D942,Map!$A$2:$A$86,0),0)</f>
        <v>SCCT</v>
      </c>
    </row>
    <row r="943" spans="1:27" x14ac:dyDescent="0.25">
      <c r="A943" s="1" t="s">
        <v>21</v>
      </c>
      <c r="B943" s="1" t="s">
        <v>118</v>
      </c>
      <c r="C943" s="1">
        <v>18</v>
      </c>
      <c r="D943" s="1" t="s">
        <v>40</v>
      </c>
      <c r="E943" s="1">
        <v>0.5</v>
      </c>
      <c r="F943" s="1">
        <v>0</v>
      </c>
      <c r="G943" s="1">
        <v>0.4</v>
      </c>
      <c r="H943" s="1">
        <v>2</v>
      </c>
      <c r="I943" s="1">
        <v>5.8</v>
      </c>
      <c r="J943" s="1">
        <v>11172</v>
      </c>
      <c r="K943" s="1">
        <v>4</v>
      </c>
      <c r="L943" s="1">
        <v>326</v>
      </c>
      <c r="M943" s="1">
        <v>19</v>
      </c>
      <c r="N943" s="1">
        <v>0</v>
      </c>
      <c r="O943" s="1">
        <v>1</v>
      </c>
      <c r="P943" s="1">
        <v>0</v>
      </c>
      <c r="Q943" s="1">
        <v>0</v>
      </c>
      <c r="R943" s="1">
        <v>36.42</v>
      </c>
      <c r="S943" s="1">
        <v>39.17</v>
      </c>
      <c r="T943" s="1">
        <v>20</v>
      </c>
      <c r="U943" s="3" t="str">
        <f t="shared" si="14"/>
        <v>2017Plan</v>
      </c>
      <c r="V943" s="2">
        <f>DATE(A943,INDEX(Map!$H$1:$H$12,MATCH(B943,Map!$G$1:$G$12,0),0),1)</f>
        <v>42705</v>
      </c>
      <c r="W943" t="str">
        <f>IF(AND(V943&gt;=Map!$K$2,V943&lt;=Map!$L$2),"Base",IF(AND(V943&gt;=Map!$K$3,V943&lt;=Map!$L$3),"Fcst","N/A"))</f>
        <v>Base</v>
      </c>
      <c r="X943" t="str">
        <f>INDEX(Map!$B$2:$B$86,MATCH(D943,Map!$A$2:$A$86,0),0)</f>
        <v>Brown 6</v>
      </c>
      <c r="Y943" s="7">
        <f>IF(INDEX(Map!$C$2:$C$86,MATCH(D943,Map!$A$2:$A$86,0),0)="","N/A",E943*INDEX(Map!$C$2:$C$86,MATCH(D943,Map!$A$2:$A$86,0),0))</f>
        <v>0.31</v>
      </c>
      <c r="Z943" s="7">
        <f>IF(INDEX(Map!$D$2:$D$86,MATCH(D943,Map!$A$2:$A$86,0),0)="","N/A",E943*INDEX(Map!$D$2:$D$86,MATCH(D943,Map!$A$2:$A$86,0),0))</f>
        <v>0.19</v>
      </c>
      <c r="AA943" t="str">
        <f>INDEX(Map!$E$2:$E$86,MATCH(D943,Map!$A$2:$A$86,0),0)</f>
        <v>SCCT</v>
      </c>
    </row>
    <row r="944" spans="1:27" x14ac:dyDescent="0.25">
      <c r="A944" s="1" t="s">
        <v>21</v>
      </c>
      <c r="B944" s="1" t="s">
        <v>118</v>
      </c>
      <c r="C944" s="1">
        <v>19</v>
      </c>
      <c r="D944" s="1" t="s">
        <v>41</v>
      </c>
      <c r="E944" s="1">
        <v>0.5</v>
      </c>
      <c r="F944" s="1">
        <v>0</v>
      </c>
      <c r="G944" s="1">
        <v>0.4</v>
      </c>
      <c r="H944" s="1">
        <v>2</v>
      </c>
      <c r="I944" s="1">
        <v>5.9</v>
      </c>
      <c r="J944" s="1">
        <v>10990</v>
      </c>
      <c r="K944" s="1">
        <v>4</v>
      </c>
      <c r="L944" s="1">
        <v>326</v>
      </c>
      <c r="M944" s="1">
        <v>19</v>
      </c>
      <c r="N944" s="1">
        <v>0</v>
      </c>
      <c r="O944" s="1">
        <v>2</v>
      </c>
      <c r="P944" s="1">
        <v>0</v>
      </c>
      <c r="Q944" s="1">
        <v>0</v>
      </c>
      <c r="R944" s="1">
        <v>35.82</v>
      </c>
      <c r="S944" s="1">
        <v>38.79</v>
      </c>
      <c r="T944" s="1">
        <v>21</v>
      </c>
      <c r="U944" s="3" t="str">
        <f t="shared" si="14"/>
        <v>2017Plan</v>
      </c>
      <c r="V944" s="2">
        <f>DATE(A944,INDEX(Map!$H$1:$H$12,MATCH(B944,Map!$G$1:$G$12,0),0),1)</f>
        <v>42705</v>
      </c>
      <c r="W944" t="str">
        <f>IF(AND(V944&gt;=Map!$K$2,V944&lt;=Map!$L$2),"Base",IF(AND(V944&gt;=Map!$K$3,V944&lt;=Map!$L$3),"Fcst","N/A"))</f>
        <v>Base</v>
      </c>
      <c r="X944" t="str">
        <f>INDEX(Map!$B$2:$B$86,MATCH(D944,Map!$A$2:$A$86,0),0)</f>
        <v>Brown 7</v>
      </c>
      <c r="Y944" s="7">
        <f>IF(INDEX(Map!$C$2:$C$86,MATCH(D944,Map!$A$2:$A$86,0),0)="","N/A",E944*INDEX(Map!$C$2:$C$86,MATCH(D944,Map!$A$2:$A$86,0),0))</f>
        <v>0.31</v>
      </c>
      <c r="Z944" s="7">
        <f>IF(INDEX(Map!$D$2:$D$86,MATCH(D944,Map!$A$2:$A$86,0),0)="","N/A",E944*INDEX(Map!$D$2:$D$86,MATCH(D944,Map!$A$2:$A$86,0),0))</f>
        <v>0.19</v>
      </c>
      <c r="AA944" t="str">
        <f>INDEX(Map!$E$2:$E$86,MATCH(D944,Map!$A$2:$A$86,0),0)</f>
        <v>SCCT</v>
      </c>
    </row>
    <row r="945" spans="1:27" x14ac:dyDescent="0.25">
      <c r="A945" s="1" t="s">
        <v>21</v>
      </c>
      <c r="B945" s="1" t="s">
        <v>118</v>
      </c>
      <c r="C945" s="1">
        <v>20</v>
      </c>
      <c r="D945" s="1" t="s">
        <v>42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3" t="str">
        <f t="shared" si="14"/>
        <v>2017Plan</v>
      </c>
      <c r="V945" s="2">
        <f>DATE(A945,INDEX(Map!$H$1:$H$12,MATCH(B945,Map!$G$1:$G$12,0),0),1)</f>
        <v>42705</v>
      </c>
      <c r="W945" t="str">
        <f>IF(AND(V945&gt;=Map!$K$2,V945&lt;=Map!$L$2),"Base",IF(AND(V945&gt;=Map!$K$3,V945&lt;=Map!$L$3),"Fcst","N/A"))</f>
        <v>Base</v>
      </c>
      <c r="X945" t="str">
        <f>INDEX(Map!$B$2:$B$86,MATCH(D945,Map!$A$2:$A$86,0),0)</f>
        <v>Brown 8</v>
      </c>
      <c r="Y945" s="7">
        <f>IF(INDEX(Map!$C$2:$C$86,MATCH(D945,Map!$A$2:$A$86,0),0)="","N/A",E945*INDEX(Map!$C$2:$C$86,MATCH(D945,Map!$A$2:$A$86,0),0))</f>
        <v>0</v>
      </c>
      <c r="Z945" s="7" t="str">
        <f>IF(INDEX(Map!$D$2:$D$86,MATCH(D945,Map!$A$2:$A$86,0),0)="","N/A",E945*INDEX(Map!$D$2:$D$86,MATCH(D945,Map!$A$2:$A$86,0),0))</f>
        <v>N/A</v>
      </c>
      <c r="AA945" t="str">
        <f>INDEX(Map!$E$2:$E$86,MATCH(D945,Map!$A$2:$A$86,0),0)</f>
        <v>SCCT</v>
      </c>
    </row>
    <row r="946" spans="1:27" x14ac:dyDescent="0.25">
      <c r="A946" s="1" t="s">
        <v>21</v>
      </c>
      <c r="B946" s="1" t="s">
        <v>118</v>
      </c>
      <c r="C946" s="1">
        <v>21</v>
      </c>
      <c r="D946" s="1" t="s">
        <v>43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3" t="str">
        <f t="shared" si="14"/>
        <v>2017Plan</v>
      </c>
      <c r="V946" s="2">
        <f>DATE(A946,INDEX(Map!$H$1:$H$12,MATCH(B946,Map!$G$1:$G$12,0),0),1)</f>
        <v>42705</v>
      </c>
      <c r="W946" t="str">
        <f>IF(AND(V946&gt;=Map!$K$2,V946&lt;=Map!$L$2),"Base",IF(AND(V946&gt;=Map!$K$3,V946&lt;=Map!$L$3),"Fcst","N/A"))</f>
        <v>Base</v>
      </c>
      <c r="X946" t="str">
        <f>INDEX(Map!$B$2:$B$86,MATCH(D946,Map!$A$2:$A$86,0),0)</f>
        <v>Brown 8</v>
      </c>
      <c r="Y946" s="7">
        <f>IF(INDEX(Map!$C$2:$C$86,MATCH(D946,Map!$A$2:$A$86,0),0)="","N/A",E946*INDEX(Map!$C$2:$C$86,MATCH(D946,Map!$A$2:$A$86,0),0))</f>
        <v>0</v>
      </c>
      <c r="Z946" s="7" t="str">
        <f>IF(INDEX(Map!$D$2:$D$86,MATCH(D946,Map!$A$2:$A$86,0),0)="","N/A",E946*INDEX(Map!$D$2:$D$86,MATCH(D946,Map!$A$2:$A$86,0),0))</f>
        <v>N/A</v>
      </c>
      <c r="AA946" t="str">
        <f>INDEX(Map!$E$2:$E$86,MATCH(D946,Map!$A$2:$A$86,0),0)</f>
        <v>SCCT</v>
      </c>
    </row>
    <row r="947" spans="1:27" x14ac:dyDescent="0.25">
      <c r="A947" s="1" t="s">
        <v>21</v>
      </c>
      <c r="B947" s="1" t="s">
        <v>118</v>
      </c>
      <c r="C947" s="1">
        <v>22</v>
      </c>
      <c r="D947" s="1" t="s">
        <v>44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3" t="str">
        <f t="shared" si="14"/>
        <v>2017Plan</v>
      </c>
      <c r="V947" s="2">
        <f>DATE(A947,INDEX(Map!$H$1:$H$12,MATCH(B947,Map!$G$1:$G$12,0),0),1)</f>
        <v>42705</v>
      </c>
      <c r="W947" t="str">
        <f>IF(AND(V947&gt;=Map!$K$2,V947&lt;=Map!$L$2),"Base",IF(AND(V947&gt;=Map!$K$3,V947&lt;=Map!$L$3),"Fcst","N/A"))</f>
        <v>Base</v>
      </c>
      <c r="X947" t="str">
        <f>INDEX(Map!$B$2:$B$86,MATCH(D947,Map!$A$2:$A$86,0),0)</f>
        <v>Brown 9</v>
      </c>
      <c r="Y947" s="7">
        <f>IF(INDEX(Map!$C$2:$C$86,MATCH(D947,Map!$A$2:$A$86,0),0)="","N/A",E947*INDEX(Map!$C$2:$C$86,MATCH(D947,Map!$A$2:$A$86,0),0))</f>
        <v>0</v>
      </c>
      <c r="Z947" s="7" t="str">
        <f>IF(INDEX(Map!$D$2:$D$86,MATCH(D947,Map!$A$2:$A$86,0),0)="","N/A",E947*INDEX(Map!$D$2:$D$86,MATCH(D947,Map!$A$2:$A$86,0),0))</f>
        <v>N/A</v>
      </c>
      <c r="AA947" t="str">
        <f>INDEX(Map!$E$2:$E$86,MATCH(D947,Map!$A$2:$A$86,0),0)</f>
        <v>SCCT</v>
      </c>
    </row>
    <row r="948" spans="1:27" x14ac:dyDescent="0.25">
      <c r="A948" s="1" t="s">
        <v>21</v>
      </c>
      <c r="B948" s="1" t="s">
        <v>118</v>
      </c>
      <c r="C948" s="1">
        <v>23</v>
      </c>
      <c r="D948" s="1" t="s">
        <v>45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3" t="str">
        <f t="shared" si="14"/>
        <v>2017Plan</v>
      </c>
      <c r="V948" s="2">
        <f>DATE(A948,INDEX(Map!$H$1:$H$12,MATCH(B948,Map!$G$1:$G$12,0),0),1)</f>
        <v>42705</v>
      </c>
      <c r="W948" t="str">
        <f>IF(AND(V948&gt;=Map!$K$2,V948&lt;=Map!$L$2),"Base",IF(AND(V948&gt;=Map!$K$3,V948&lt;=Map!$L$3),"Fcst","N/A"))</f>
        <v>Base</v>
      </c>
      <c r="X948" t="str">
        <f>INDEX(Map!$B$2:$B$86,MATCH(D948,Map!$A$2:$A$86,0),0)</f>
        <v>Brown 9</v>
      </c>
      <c r="Y948" s="7">
        <f>IF(INDEX(Map!$C$2:$C$86,MATCH(D948,Map!$A$2:$A$86,0),0)="","N/A",E948*INDEX(Map!$C$2:$C$86,MATCH(D948,Map!$A$2:$A$86,0),0))</f>
        <v>0</v>
      </c>
      <c r="Z948" s="7" t="str">
        <f>IF(INDEX(Map!$D$2:$D$86,MATCH(D948,Map!$A$2:$A$86,0),0)="","N/A",E948*INDEX(Map!$D$2:$D$86,MATCH(D948,Map!$A$2:$A$86,0),0))</f>
        <v>N/A</v>
      </c>
      <c r="AA948" t="str">
        <f>INDEX(Map!$E$2:$E$86,MATCH(D948,Map!$A$2:$A$86,0),0)</f>
        <v>SCCT</v>
      </c>
    </row>
    <row r="949" spans="1:27" x14ac:dyDescent="0.25">
      <c r="A949" s="1" t="s">
        <v>21</v>
      </c>
      <c r="B949" s="1" t="s">
        <v>118</v>
      </c>
      <c r="C949" s="1">
        <v>24</v>
      </c>
      <c r="D949" s="1" t="s">
        <v>46</v>
      </c>
      <c r="E949" s="1">
        <v>0.2</v>
      </c>
      <c r="F949" s="1">
        <v>0</v>
      </c>
      <c r="G949" s="1">
        <v>0.2</v>
      </c>
      <c r="H949" s="1">
        <v>1</v>
      </c>
      <c r="I949" s="1">
        <v>3.7</v>
      </c>
      <c r="J949" s="1">
        <v>15464</v>
      </c>
      <c r="K949" s="1">
        <v>4</v>
      </c>
      <c r="L949" s="1">
        <v>326</v>
      </c>
      <c r="M949" s="1">
        <v>12</v>
      </c>
      <c r="N949" s="1">
        <v>0</v>
      </c>
      <c r="O949" s="1">
        <v>0</v>
      </c>
      <c r="P949" s="1">
        <v>0</v>
      </c>
      <c r="Q949" s="1">
        <v>0</v>
      </c>
      <c r="R949" s="1">
        <v>50.41</v>
      </c>
      <c r="S949" s="1">
        <v>51.28</v>
      </c>
      <c r="T949" s="1">
        <v>12</v>
      </c>
      <c r="U949" s="3" t="str">
        <f t="shared" si="14"/>
        <v>2017Plan</v>
      </c>
      <c r="V949" s="2">
        <f>DATE(A949,INDEX(Map!$H$1:$H$12,MATCH(B949,Map!$G$1:$G$12,0),0),1)</f>
        <v>42705</v>
      </c>
      <c r="W949" t="str">
        <f>IF(AND(V949&gt;=Map!$K$2,V949&lt;=Map!$L$2),"Base",IF(AND(V949&gt;=Map!$K$3,V949&lt;=Map!$L$3),"Fcst","N/A"))</f>
        <v>Base</v>
      </c>
      <c r="X949" t="str">
        <f>INDEX(Map!$B$2:$B$86,MATCH(D949,Map!$A$2:$A$86,0),0)</f>
        <v>Brown 10</v>
      </c>
      <c r="Y949" s="7">
        <f>IF(INDEX(Map!$C$2:$C$86,MATCH(D949,Map!$A$2:$A$86,0),0)="","N/A",E949*INDEX(Map!$C$2:$C$86,MATCH(D949,Map!$A$2:$A$86,0),0))</f>
        <v>0.2</v>
      </c>
      <c r="Z949" s="7" t="str">
        <f>IF(INDEX(Map!$D$2:$D$86,MATCH(D949,Map!$A$2:$A$86,0),0)="","N/A",E949*INDEX(Map!$D$2:$D$86,MATCH(D949,Map!$A$2:$A$86,0),0))</f>
        <v>N/A</v>
      </c>
      <c r="AA949" t="str">
        <f>INDEX(Map!$E$2:$E$86,MATCH(D949,Map!$A$2:$A$86,0),0)</f>
        <v>SCCT</v>
      </c>
    </row>
    <row r="950" spans="1:27" x14ac:dyDescent="0.25">
      <c r="A950" s="1" t="s">
        <v>21</v>
      </c>
      <c r="B950" s="1" t="s">
        <v>118</v>
      </c>
      <c r="C950" s="1">
        <v>25</v>
      </c>
      <c r="D950" s="1" t="s">
        <v>47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3" t="str">
        <f t="shared" si="14"/>
        <v>2017Plan</v>
      </c>
      <c r="V950" s="2">
        <f>DATE(A950,INDEX(Map!$H$1:$H$12,MATCH(B950,Map!$G$1:$G$12,0),0),1)</f>
        <v>42705</v>
      </c>
      <c r="W950" t="str">
        <f>IF(AND(V950&gt;=Map!$K$2,V950&lt;=Map!$L$2),"Base",IF(AND(V950&gt;=Map!$K$3,V950&lt;=Map!$L$3),"Fcst","N/A"))</f>
        <v>Base</v>
      </c>
      <c r="X950" t="str">
        <f>INDEX(Map!$B$2:$B$86,MATCH(D950,Map!$A$2:$A$86,0),0)</f>
        <v>Brown 10</v>
      </c>
      <c r="Y950" s="7">
        <f>IF(INDEX(Map!$C$2:$C$86,MATCH(D950,Map!$A$2:$A$86,0),0)="","N/A",E950*INDEX(Map!$C$2:$C$86,MATCH(D950,Map!$A$2:$A$86,0),0))</f>
        <v>0</v>
      </c>
      <c r="Z950" s="7" t="str">
        <f>IF(INDEX(Map!$D$2:$D$86,MATCH(D950,Map!$A$2:$A$86,0),0)="","N/A",E950*INDEX(Map!$D$2:$D$86,MATCH(D950,Map!$A$2:$A$86,0),0))</f>
        <v>N/A</v>
      </c>
      <c r="AA950" t="str">
        <f>INDEX(Map!$E$2:$E$86,MATCH(D950,Map!$A$2:$A$86,0),0)</f>
        <v>SCCT</v>
      </c>
    </row>
    <row r="951" spans="1:27" x14ac:dyDescent="0.25">
      <c r="A951" s="1" t="s">
        <v>21</v>
      </c>
      <c r="B951" s="1" t="s">
        <v>118</v>
      </c>
      <c r="C951" s="1">
        <v>26</v>
      </c>
      <c r="D951" s="1" t="s">
        <v>48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3" t="str">
        <f t="shared" si="14"/>
        <v>2017Plan</v>
      </c>
      <c r="V951" s="2">
        <f>DATE(A951,INDEX(Map!$H$1:$H$12,MATCH(B951,Map!$G$1:$G$12,0),0),1)</f>
        <v>42705</v>
      </c>
      <c r="W951" t="str">
        <f>IF(AND(V951&gt;=Map!$K$2,V951&lt;=Map!$L$2),"Base",IF(AND(V951&gt;=Map!$K$3,V951&lt;=Map!$L$3),"Fcst","N/A"))</f>
        <v>Base</v>
      </c>
      <c r="X951" t="str">
        <f>INDEX(Map!$B$2:$B$86,MATCH(D951,Map!$A$2:$A$86,0),0)</f>
        <v>Brown 11</v>
      </c>
      <c r="Y951" s="7">
        <f>IF(INDEX(Map!$C$2:$C$86,MATCH(D951,Map!$A$2:$A$86,0),0)="","N/A",E951*INDEX(Map!$C$2:$C$86,MATCH(D951,Map!$A$2:$A$86,0),0))</f>
        <v>0</v>
      </c>
      <c r="Z951" s="7" t="str">
        <f>IF(INDEX(Map!$D$2:$D$86,MATCH(D951,Map!$A$2:$A$86,0),0)="","N/A",E951*INDEX(Map!$D$2:$D$86,MATCH(D951,Map!$A$2:$A$86,0),0))</f>
        <v>N/A</v>
      </c>
      <c r="AA951" t="str">
        <f>INDEX(Map!$E$2:$E$86,MATCH(D951,Map!$A$2:$A$86,0),0)</f>
        <v>SCCT</v>
      </c>
    </row>
    <row r="952" spans="1:27" x14ac:dyDescent="0.25">
      <c r="A952" s="1" t="s">
        <v>21</v>
      </c>
      <c r="B952" s="1" t="s">
        <v>118</v>
      </c>
      <c r="C952" s="1">
        <v>27</v>
      </c>
      <c r="D952" s="1" t="s">
        <v>49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3" t="str">
        <f t="shared" si="14"/>
        <v>2017Plan</v>
      </c>
      <c r="V952" s="2">
        <f>DATE(A952,INDEX(Map!$H$1:$H$12,MATCH(B952,Map!$G$1:$G$12,0),0),1)</f>
        <v>42705</v>
      </c>
      <c r="W952" t="str">
        <f>IF(AND(V952&gt;=Map!$K$2,V952&lt;=Map!$L$2),"Base",IF(AND(V952&gt;=Map!$K$3,V952&lt;=Map!$L$3),"Fcst","N/A"))</f>
        <v>Base</v>
      </c>
      <c r="X952" t="str">
        <f>INDEX(Map!$B$2:$B$86,MATCH(D952,Map!$A$2:$A$86,0),0)</f>
        <v>Brown 11</v>
      </c>
      <c r="Y952" s="7">
        <f>IF(INDEX(Map!$C$2:$C$86,MATCH(D952,Map!$A$2:$A$86,0),0)="","N/A",E952*INDEX(Map!$C$2:$C$86,MATCH(D952,Map!$A$2:$A$86,0),0))</f>
        <v>0</v>
      </c>
      <c r="Z952" s="7" t="str">
        <f>IF(INDEX(Map!$D$2:$D$86,MATCH(D952,Map!$A$2:$A$86,0),0)="","N/A",E952*INDEX(Map!$D$2:$D$86,MATCH(D952,Map!$A$2:$A$86,0),0))</f>
        <v>N/A</v>
      </c>
      <c r="AA952" t="str">
        <f>INDEX(Map!$E$2:$E$86,MATCH(D952,Map!$A$2:$A$86,0),0)</f>
        <v>SCCT</v>
      </c>
    </row>
    <row r="953" spans="1:27" x14ac:dyDescent="0.25">
      <c r="A953" s="1" t="s">
        <v>21</v>
      </c>
      <c r="B953" s="1" t="s">
        <v>118</v>
      </c>
      <c r="C953" s="1">
        <v>28</v>
      </c>
      <c r="D953" s="1" t="s">
        <v>50</v>
      </c>
      <c r="E953" s="1">
        <v>7.2</v>
      </c>
      <c r="F953" s="1">
        <v>0</v>
      </c>
      <c r="G953" s="1">
        <v>5.5</v>
      </c>
      <c r="H953" s="1">
        <v>8</v>
      </c>
      <c r="I953" s="1">
        <v>74.2</v>
      </c>
      <c r="J953" s="1">
        <v>10374</v>
      </c>
      <c r="K953" s="1">
        <v>44</v>
      </c>
      <c r="L953" s="1">
        <v>326</v>
      </c>
      <c r="M953" s="1">
        <v>242</v>
      </c>
      <c r="N953" s="1">
        <v>0</v>
      </c>
      <c r="O953" s="1">
        <v>1</v>
      </c>
      <c r="P953" s="1">
        <v>0</v>
      </c>
      <c r="Q953" s="1">
        <v>0</v>
      </c>
      <c r="R953" s="1">
        <v>33.82</v>
      </c>
      <c r="S953" s="1">
        <v>33.97</v>
      </c>
      <c r="T953" s="1">
        <v>243</v>
      </c>
      <c r="U953" s="3" t="str">
        <f t="shared" si="14"/>
        <v>2017Plan</v>
      </c>
      <c r="V953" s="2">
        <f>DATE(A953,INDEX(Map!$H$1:$H$12,MATCH(B953,Map!$G$1:$G$12,0),0),1)</f>
        <v>42705</v>
      </c>
      <c r="W953" t="str">
        <f>IF(AND(V953&gt;=Map!$K$2,V953&lt;=Map!$L$2),"Base",IF(AND(V953&gt;=Map!$K$3,V953&lt;=Map!$L$3),"Fcst","N/A"))</f>
        <v>Base</v>
      </c>
      <c r="X953" t="str">
        <f>INDEX(Map!$B$2:$B$86,MATCH(D953,Map!$A$2:$A$86,0),0)</f>
        <v>Paddys Run 13</v>
      </c>
      <c r="Y953" s="7">
        <f>IF(INDEX(Map!$C$2:$C$86,MATCH(D953,Map!$A$2:$A$86,0),0)="","N/A",E953*INDEX(Map!$C$2:$C$86,MATCH(D953,Map!$A$2:$A$86,0),0))</f>
        <v>3.3839999999999999</v>
      </c>
      <c r="Z953" s="7">
        <f>IF(INDEX(Map!$D$2:$D$86,MATCH(D953,Map!$A$2:$A$86,0),0)="","N/A",E953*INDEX(Map!$D$2:$D$86,MATCH(D953,Map!$A$2:$A$86,0),0))</f>
        <v>3.8160000000000003</v>
      </c>
      <c r="AA953" t="str">
        <f>INDEX(Map!$E$2:$E$86,MATCH(D953,Map!$A$2:$A$86,0),0)</f>
        <v>SCCT</v>
      </c>
    </row>
    <row r="954" spans="1:27" x14ac:dyDescent="0.25">
      <c r="A954" s="1" t="s">
        <v>21</v>
      </c>
      <c r="B954" s="1" t="s">
        <v>118</v>
      </c>
      <c r="C954" s="1">
        <v>29</v>
      </c>
      <c r="D954" s="1" t="s">
        <v>51</v>
      </c>
      <c r="E954" s="1">
        <v>19.3</v>
      </c>
      <c r="F954" s="1">
        <v>0</v>
      </c>
      <c r="G954" s="1">
        <v>14.5</v>
      </c>
      <c r="H954" s="1">
        <v>19</v>
      </c>
      <c r="I954" s="1">
        <v>202.5</v>
      </c>
      <c r="J954" s="1">
        <v>10465</v>
      </c>
      <c r="K954" s="1">
        <v>114</v>
      </c>
      <c r="L954" s="1">
        <v>326</v>
      </c>
      <c r="M954" s="1">
        <v>660</v>
      </c>
      <c r="N954" s="1">
        <v>1</v>
      </c>
      <c r="O954" s="1">
        <v>3</v>
      </c>
      <c r="P954" s="1">
        <v>0</v>
      </c>
      <c r="Q954" s="1">
        <v>0</v>
      </c>
      <c r="R954" s="1">
        <v>34.11</v>
      </c>
      <c r="S954" s="1">
        <v>34.25</v>
      </c>
      <c r="T954" s="1">
        <v>663</v>
      </c>
      <c r="U954" s="3" t="str">
        <f t="shared" si="14"/>
        <v>2017Plan</v>
      </c>
      <c r="V954" s="2">
        <f>DATE(A954,INDEX(Map!$H$1:$H$12,MATCH(B954,Map!$G$1:$G$12,0),0),1)</f>
        <v>42705</v>
      </c>
      <c r="W954" t="str">
        <f>IF(AND(V954&gt;=Map!$K$2,V954&lt;=Map!$L$2),"Base",IF(AND(V954&gt;=Map!$K$3,V954&lt;=Map!$L$3),"Fcst","N/A"))</f>
        <v>Base</v>
      </c>
      <c r="X954" t="str">
        <f>INDEX(Map!$B$2:$B$86,MATCH(D954,Map!$A$2:$A$86,0),0)</f>
        <v>Trimble Co 05</v>
      </c>
      <c r="Y954" s="7">
        <f>IF(INDEX(Map!$C$2:$C$86,MATCH(D954,Map!$A$2:$A$86,0),0)="","N/A",E954*INDEX(Map!$C$2:$C$86,MATCH(D954,Map!$A$2:$A$86,0),0))</f>
        <v>13.702999999999999</v>
      </c>
      <c r="Z954" s="7">
        <f>IF(INDEX(Map!$D$2:$D$86,MATCH(D954,Map!$A$2:$A$86,0),0)="","N/A",E954*INDEX(Map!$D$2:$D$86,MATCH(D954,Map!$A$2:$A$86,0),0))</f>
        <v>5.5969999999999995</v>
      </c>
      <c r="AA954" t="str">
        <f>INDEX(Map!$E$2:$E$86,MATCH(D954,Map!$A$2:$A$86,0),0)</f>
        <v>SCCT</v>
      </c>
    </row>
    <row r="955" spans="1:27" x14ac:dyDescent="0.25">
      <c r="A955" s="1" t="s">
        <v>21</v>
      </c>
      <c r="B955" s="1" t="s">
        <v>118</v>
      </c>
      <c r="C955" s="1">
        <v>30</v>
      </c>
      <c r="D955" s="1" t="s">
        <v>52</v>
      </c>
      <c r="E955" s="1">
        <v>12.6</v>
      </c>
      <c r="F955" s="1">
        <v>0</v>
      </c>
      <c r="G955" s="1">
        <v>9.4</v>
      </c>
      <c r="H955" s="1">
        <v>13</v>
      </c>
      <c r="I955" s="1">
        <v>131.4</v>
      </c>
      <c r="J955" s="1">
        <v>10463</v>
      </c>
      <c r="K955" s="1">
        <v>74</v>
      </c>
      <c r="L955" s="1">
        <v>326</v>
      </c>
      <c r="M955" s="1">
        <v>428</v>
      </c>
      <c r="N955" s="1">
        <v>1</v>
      </c>
      <c r="O955" s="1">
        <v>2</v>
      </c>
      <c r="P955" s="1">
        <v>0</v>
      </c>
      <c r="Q955" s="1">
        <v>0</v>
      </c>
      <c r="R955" s="1">
        <v>34.11</v>
      </c>
      <c r="S955" s="1">
        <v>34.26</v>
      </c>
      <c r="T955" s="1">
        <v>430</v>
      </c>
      <c r="U955" s="3" t="str">
        <f t="shared" si="14"/>
        <v>2017Plan</v>
      </c>
      <c r="V955" s="2">
        <f>DATE(A955,INDEX(Map!$H$1:$H$12,MATCH(B955,Map!$G$1:$G$12,0),0),1)</f>
        <v>42705</v>
      </c>
      <c r="W955" t="str">
        <f>IF(AND(V955&gt;=Map!$K$2,V955&lt;=Map!$L$2),"Base",IF(AND(V955&gt;=Map!$K$3,V955&lt;=Map!$L$3),"Fcst","N/A"))</f>
        <v>Base</v>
      </c>
      <c r="X955" t="str">
        <f>INDEX(Map!$B$2:$B$86,MATCH(D955,Map!$A$2:$A$86,0),0)</f>
        <v>Trimble Co 06</v>
      </c>
      <c r="Y955" s="7">
        <f>IF(INDEX(Map!$C$2:$C$86,MATCH(D955,Map!$A$2:$A$86,0),0)="","N/A",E955*INDEX(Map!$C$2:$C$86,MATCH(D955,Map!$A$2:$A$86,0),0))</f>
        <v>8.9459999999999997</v>
      </c>
      <c r="Z955" s="7">
        <f>IF(INDEX(Map!$D$2:$D$86,MATCH(D955,Map!$A$2:$A$86,0),0)="","N/A",E955*INDEX(Map!$D$2:$D$86,MATCH(D955,Map!$A$2:$A$86,0),0))</f>
        <v>3.6539999999999995</v>
      </c>
      <c r="AA955" t="str">
        <f>INDEX(Map!$E$2:$E$86,MATCH(D955,Map!$A$2:$A$86,0),0)</f>
        <v>SCCT</v>
      </c>
    </row>
    <row r="956" spans="1:27" x14ac:dyDescent="0.25">
      <c r="A956" s="1" t="s">
        <v>21</v>
      </c>
      <c r="B956" s="1" t="s">
        <v>118</v>
      </c>
      <c r="C956" s="1">
        <v>31</v>
      </c>
      <c r="D956" s="1" t="s">
        <v>53</v>
      </c>
      <c r="E956" s="1">
        <v>7.7</v>
      </c>
      <c r="F956" s="1">
        <v>0</v>
      </c>
      <c r="G956" s="1">
        <v>5.7</v>
      </c>
      <c r="H956" s="1">
        <v>8</v>
      </c>
      <c r="I956" s="1">
        <v>80</v>
      </c>
      <c r="J956" s="1">
        <v>10457</v>
      </c>
      <c r="K956" s="1">
        <v>45</v>
      </c>
      <c r="L956" s="1">
        <v>326</v>
      </c>
      <c r="M956" s="1">
        <v>261</v>
      </c>
      <c r="N956" s="1">
        <v>0</v>
      </c>
      <c r="O956" s="1">
        <v>1</v>
      </c>
      <c r="P956" s="1">
        <v>0</v>
      </c>
      <c r="Q956" s="1">
        <v>0</v>
      </c>
      <c r="R956" s="1">
        <v>34.090000000000003</v>
      </c>
      <c r="S956" s="1">
        <v>34.24</v>
      </c>
      <c r="T956" s="1">
        <v>262</v>
      </c>
      <c r="U956" s="3" t="str">
        <f t="shared" si="14"/>
        <v>2017Plan</v>
      </c>
      <c r="V956" s="2">
        <f>DATE(A956,INDEX(Map!$H$1:$H$12,MATCH(B956,Map!$G$1:$G$12,0),0),1)</f>
        <v>42705</v>
      </c>
      <c r="W956" t="str">
        <f>IF(AND(V956&gt;=Map!$K$2,V956&lt;=Map!$L$2),"Base",IF(AND(V956&gt;=Map!$K$3,V956&lt;=Map!$L$3),"Fcst","N/A"))</f>
        <v>Base</v>
      </c>
      <c r="X956" t="str">
        <f>INDEX(Map!$B$2:$B$86,MATCH(D956,Map!$A$2:$A$86,0),0)</f>
        <v>Trimble Co 07</v>
      </c>
      <c r="Y956" s="7">
        <f>IF(INDEX(Map!$C$2:$C$86,MATCH(D956,Map!$A$2:$A$86,0),0)="","N/A",E956*INDEX(Map!$C$2:$C$86,MATCH(D956,Map!$A$2:$A$86,0),0))</f>
        <v>4.851</v>
      </c>
      <c r="Z956" s="7">
        <f>IF(INDEX(Map!$D$2:$D$86,MATCH(D956,Map!$A$2:$A$86,0),0)="","N/A",E956*INDEX(Map!$D$2:$D$86,MATCH(D956,Map!$A$2:$A$86,0),0))</f>
        <v>2.8490000000000002</v>
      </c>
      <c r="AA956" t="str">
        <f>INDEX(Map!$E$2:$E$86,MATCH(D956,Map!$A$2:$A$86,0),0)</f>
        <v>SCCT</v>
      </c>
    </row>
    <row r="957" spans="1:27" x14ac:dyDescent="0.25">
      <c r="A957" s="1" t="s">
        <v>21</v>
      </c>
      <c r="B957" s="1" t="s">
        <v>118</v>
      </c>
      <c r="C957" s="1">
        <v>32</v>
      </c>
      <c r="D957" s="1" t="s">
        <v>54</v>
      </c>
      <c r="E957" s="1">
        <v>0.7</v>
      </c>
      <c r="F957" s="1">
        <v>0</v>
      </c>
      <c r="G957" s="1">
        <v>0.5</v>
      </c>
      <c r="H957" s="1">
        <v>1</v>
      </c>
      <c r="I957" s="1">
        <v>7.4</v>
      </c>
      <c r="J957" s="1">
        <v>10333</v>
      </c>
      <c r="K957" s="1">
        <v>4</v>
      </c>
      <c r="L957" s="1">
        <v>326</v>
      </c>
      <c r="M957" s="1">
        <v>24</v>
      </c>
      <c r="N957" s="1">
        <v>0</v>
      </c>
      <c r="O957" s="1">
        <v>0</v>
      </c>
      <c r="P957" s="1">
        <v>0</v>
      </c>
      <c r="Q957" s="1">
        <v>0</v>
      </c>
      <c r="R957" s="1">
        <v>33.68</v>
      </c>
      <c r="S957" s="1">
        <v>33.86</v>
      </c>
      <c r="T957" s="1">
        <v>24</v>
      </c>
      <c r="U957" s="3" t="str">
        <f t="shared" si="14"/>
        <v>2017Plan</v>
      </c>
      <c r="V957" s="2">
        <f>DATE(A957,INDEX(Map!$H$1:$H$12,MATCH(B957,Map!$G$1:$G$12,0),0),1)</f>
        <v>42705</v>
      </c>
      <c r="W957" t="str">
        <f>IF(AND(V957&gt;=Map!$K$2,V957&lt;=Map!$L$2),"Base",IF(AND(V957&gt;=Map!$K$3,V957&lt;=Map!$L$3),"Fcst","N/A"))</f>
        <v>Base</v>
      </c>
      <c r="X957" t="str">
        <f>INDEX(Map!$B$2:$B$86,MATCH(D957,Map!$A$2:$A$86,0),0)</f>
        <v>Trimble Co 08</v>
      </c>
      <c r="Y957" s="7">
        <f>IF(INDEX(Map!$C$2:$C$86,MATCH(D957,Map!$A$2:$A$86,0),0)="","N/A",E957*INDEX(Map!$C$2:$C$86,MATCH(D957,Map!$A$2:$A$86,0),0))</f>
        <v>0.44099999999999995</v>
      </c>
      <c r="Z957" s="7">
        <f>IF(INDEX(Map!$D$2:$D$86,MATCH(D957,Map!$A$2:$A$86,0),0)="","N/A",E957*INDEX(Map!$D$2:$D$86,MATCH(D957,Map!$A$2:$A$86,0),0))</f>
        <v>0.25900000000000001</v>
      </c>
      <c r="AA957" t="str">
        <f>INDEX(Map!$E$2:$E$86,MATCH(D957,Map!$A$2:$A$86,0),0)</f>
        <v>SCCT</v>
      </c>
    </row>
    <row r="958" spans="1:27" x14ac:dyDescent="0.25">
      <c r="A958" s="1" t="s">
        <v>21</v>
      </c>
      <c r="B958" s="1" t="s">
        <v>118</v>
      </c>
      <c r="C958" s="1">
        <v>33</v>
      </c>
      <c r="D958" s="1" t="s">
        <v>55</v>
      </c>
      <c r="E958" s="1">
        <v>2.7</v>
      </c>
      <c r="F958" s="1">
        <v>0</v>
      </c>
      <c r="G958" s="1">
        <v>2</v>
      </c>
      <c r="H958" s="1">
        <v>2</v>
      </c>
      <c r="I958" s="1">
        <v>28.2</v>
      </c>
      <c r="J958" s="1">
        <v>10482</v>
      </c>
      <c r="K958" s="1">
        <v>16</v>
      </c>
      <c r="L958" s="1">
        <v>326</v>
      </c>
      <c r="M958" s="1">
        <v>92</v>
      </c>
      <c r="N958" s="1">
        <v>0</v>
      </c>
      <c r="O958" s="1">
        <v>0</v>
      </c>
      <c r="P958" s="1">
        <v>0</v>
      </c>
      <c r="Q958" s="1">
        <v>0</v>
      </c>
      <c r="R958" s="1">
        <v>34.17</v>
      </c>
      <c r="S958" s="1">
        <v>34.270000000000003</v>
      </c>
      <c r="T958" s="1">
        <v>92</v>
      </c>
      <c r="U958" s="3" t="str">
        <f t="shared" si="14"/>
        <v>2017Plan</v>
      </c>
      <c r="V958" s="2">
        <f>DATE(A958,INDEX(Map!$H$1:$H$12,MATCH(B958,Map!$G$1:$G$12,0),0),1)</f>
        <v>42705</v>
      </c>
      <c r="W958" t="str">
        <f>IF(AND(V958&gt;=Map!$K$2,V958&lt;=Map!$L$2),"Base",IF(AND(V958&gt;=Map!$K$3,V958&lt;=Map!$L$3),"Fcst","N/A"))</f>
        <v>Base</v>
      </c>
      <c r="X958" t="str">
        <f>INDEX(Map!$B$2:$B$86,MATCH(D958,Map!$A$2:$A$86,0),0)</f>
        <v>Trimble Co 09</v>
      </c>
      <c r="Y958" s="7">
        <f>IF(INDEX(Map!$C$2:$C$86,MATCH(D958,Map!$A$2:$A$86,0),0)="","N/A",E958*INDEX(Map!$C$2:$C$86,MATCH(D958,Map!$A$2:$A$86,0),0))</f>
        <v>1.7010000000000001</v>
      </c>
      <c r="Z958" s="7">
        <f>IF(INDEX(Map!$D$2:$D$86,MATCH(D958,Map!$A$2:$A$86,0),0)="","N/A",E958*INDEX(Map!$D$2:$D$86,MATCH(D958,Map!$A$2:$A$86,0),0))</f>
        <v>0.999</v>
      </c>
      <c r="AA958" t="str">
        <f>INDEX(Map!$E$2:$E$86,MATCH(D958,Map!$A$2:$A$86,0),0)</f>
        <v>SCCT</v>
      </c>
    </row>
    <row r="959" spans="1:27" x14ac:dyDescent="0.25">
      <c r="A959" s="1" t="s">
        <v>21</v>
      </c>
      <c r="B959" s="1" t="s">
        <v>118</v>
      </c>
      <c r="C959" s="1">
        <v>34</v>
      </c>
      <c r="D959" s="1" t="s">
        <v>56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3" t="str">
        <f t="shared" si="14"/>
        <v>2017Plan</v>
      </c>
      <c r="V959" s="2">
        <f>DATE(A959,INDEX(Map!$H$1:$H$12,MATCH(B959,Map!$G$1:$G$12,0),0),1)</f>
        <v>42705</v>
      </c>
      <c r="W959" t="str">
        <f>IF(AND(V959&gt;=Map!$K$2,V959&lt;=Map!$L$2),"Base",IF(AND(V959&gt;=Map!$K$3,V959&lt;=Map!$L$3),"Fcst","N/A"))</f>
        <v>Base</v>
      </c>
      <c r="X959" t="str">
        <f>INDEX(Map!$B$2:$B$86,MATCH(D959,Map!$A$2:$A$86,0),0)</f>
        <v>Trimble Co 10</v>
      </c>
      <c r="Y959" s="7">
        <f>IF(INDEX(Map!$C$2:$C$86,MATCH(D959,Map!$A$2:$A$86,0),0)="","N/A",E959*INDEX(Map!$C$2:$C$86,MATCH(D959,Map!$A$2:$A$86,0),0))</f>
        <v>0</v>
      </c>
      <c r="Z959" s="7">
        <f>IF(INDEX(Map!$D$2:$D$86,MATCH(D959,Map!$A$2:$A$86,0),0)="","N/A",E959*INDEX(Map!$D$2:$D$86,MATCH(D959,Map!$A$2:$A$86,0),0))</f>
        <v>0</v>
      </c>
      <c r="AA959" t="str">
        <f>INDEX(Map!$E$2:$E$86,MATCH(D959,Map!$A$2:$A$86,0),0)</f>
        <v>SCCT</v>
      </c>
    </row>
    <row r="960" spans="1:27" x14ac:dyDescent="0.25">
      <c r="A960" s="1" t="s">
        <v>21</v>
      </c>
      <c r="B960" s="1" t="s">
        <v>118</v>
      </c>
      <c r="C960" s="1">
        <v>35</v>
      </c>
      <c r="D960" s="1" t="s">
        <v>57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3" t="str">
        <f t="shared" si="14"/>
        <v>2017Plan</v>
      </c>
      <c r="V960" s="2">
        <f>DATE(A960,INDEX(Map!$H$1:$H$12,MATCH(B960,Map!$G$1:$G$12,0),0),1)</f>
        <v>42705</v>
      </c>
      <c r="W960" t="str">
        <f>IF(AND(V960&gt;=Map!$K$2,V960&lt;=Map!$L$2),"Base",IF(AND(V960&gt;=Map!$K$3,V960&lt;=Map!$L$3),"Fcst","N/A"))</f>
        <v>Base</v>
      </c>
      <c r="X960" t="str">
        <f>INDEX(Map!$B$2:$B$86,MATCH(D960,Map!$A$2:$A$86,0),0)</f>
        <v>Cane Run 11</v>
      </c>
      <c r="Y960" s="7" t="str">
        <f>IF(INDEX(Map!$C$2:$C$86,MATCH(D960,Map!$A$2:$A$86,0),0)="","N/A",E960*INDEX(Map!$C$2:$C$86,MATCH(D960,Map!$A$2:$A$86,0),0))</f>
        <v>N/A</v>
      </c>
      <c r="Z960" s="7">
        <f>IF(INDEX(Map!$D$2:$D$86,MATCH(D960,Map!$A$2:$A$86,0),0)="","N/A",E960*INDEX(Map!$D$2:$D$86,MATCH(D960,Map!$A$2:$A$86,0),0))</f>
        <v>0</v>
      </c>
      <c r="AA960" t="str">
        <f>INDEX(Map!$E$2:$E$86,MATCH(D960,Map!$A$2:$A$86,0),0)</f>
        <v>SCCT</v>
      </c>
    </row>
    <row r="961" spans="1:27" x14ac:dyDescent="0.25">
      <c r="A961" s="1" t="s">
        <v>21</v>
      </c>
      <c r="B961" s="1" t="s">
        <v>118</v>
      </c>
      <c r="C961" s="1">
        <v>36</v>
      </c>
      <c r="D961" s="1" t="s">
        <v>58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3" t="str">
        <f t="shared" si="14"/>
        <v>2017Plan</v>
      </c>
      <c r="V961" s="2">
        <f>DATE(A961,INDEX(Map!$H$1:$H$12,MATCH(B961,Map!$G$1:$G$12,0),0),1)</f>
        <v>42705</v>
      </c>
      <c r="W961" t="str">
        <f>IF(AND(V961&gt;=Map!$K$2,V961&lt;=Map!$L$2),"Base",IF(AND(V961&gt;=Map!$K$3,V961&lt;=Map!$L$3),"Fcst","N/A"))</f>
        <v>Base</v>
      </c>
      <c r="X961" t="str">
        <f>INDEX(Map!$B$2:$B$86,MATCH(D961,Map!$A$2:$A$86,0),0)</f>
        <v>Haefling</v>
      </c>
      <c r="Y961" s="7">
        <f>IF(INDEX(Map!$C$2:$C$86,MATCH(D961,Map!$A$2:$A$86,0),0)="","N/A",E961*INDEX(Map!$C$2:$C$86,MATCH(D961,Map!$A$2:$A$86,0),0))</f>
        <v>0</v>
      </c>
      <c r="Z961" s="7" t="str">
        <f>IF(INDEX(Map!$D$2:$D$86,MATCH(D961,Map!$A$2:$A$86,0),0)="","N/A",E961*INDEX(Map!$D$2:$D$86,MATCH(D961,Map!$A$2:$A$86,0),0))</f>
        <v>N/A</v>
      </c>
      <c r="AA961" t="str">
        <f>INDEX(Map!$E$2:$E$86,MATCH(D961,Map!$A$2:$A$86,0),0)</f>
        <v>SCCT</v>
      </c>
    </row>
    <row r="962" spans="1:27" x14ac:dyDescent="0.25">
      <c r="A962" s="1" t="s">
        <v>21</v>
      </c>
      <c r="B962" s="1" t="s">
        <v>118</v>
      </c>
      <c r="C962" s="1">
        <v>37</v>
      </c>
      <c r="D962" s="1" t="s">
        <v>59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3" t="str">
        <f t="shared" si="14"/>
        <v>2017Plan</v>
      </c>
      <c r="V962" s="2">
        <f>DATE(A962,INDEX(Map!$H$1:$H$12,MATCH(B962,Map!$G$1:$G$12,0),0),1)</f>
        <v>42705</v>
      </c>
      <c r="W962" t="str">
        <f>IF(AND(V962&gt;=Map!$K$2,V962&lt;=Map!$L$2),"Base",IF(AND(V962&gt;=Map!$K$3,V962&lt;=Map!$L$3),"Fcst","N/A"))</f>
        <v>Base</v>
      </c>
      <c r="X962" t="str">
        <f>INDEX(Map!$B$2:$B$86,MATCH(D962,Map!$A$2:$A$86,0),0)</f>
        <v>Paddys Run 11</v>
      </c>
      <c r="Y962" s="7" t="str">
        <f>IF(INDEX(Map!$C$2:$C$86,MATCH(D962,Map!$A$2:$A$86,0),0)="","N/A",E962*INDEX(Map!$C$2:$C$86,MATCH(D962,Map!$A$2:$A$86,0),0))</f>
        <v>N/A</v>
      </c>
      <c r="Z962" s="7">
        <f>IF(INDEX(Map!$D$2:$D$86,MATCH(D962,Map!$A$2:$A$86,0),0)="","N/A",E962*INDEX(Map!$D$2:$D$86,MATCH(D962,Map!$A$2:$A$86,0),0))</f>
        <v>0</v>
      </c>
      <c r="AA962" t="str">
        <f>INDEX(Map!$E$2:$E$86,MATCH(D962,Map!$A$2:$A$86,0),0)</f>
        <v>SCCT</v>
      </c>
    </row>
    <row r="963" spans="1:27" x14ac:dyDescent="0.25">
      <c r="A963" s="1" t="s">
        <v>21</v>
      </c>
      <c r="B963" s="1" t="s">
        <v>118</v>
      </c>
      <c r="C963" s="1">
        <v>38</v>
      </c>
      <c r="D963" s="1" t="s">
        <v>60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3" t="str">
        <f t="shared" si="14"/>
        <v>2017Plan</v>
      </c>
      <c r="V963" s="2">
        <f>DATE(A963,INDEX(Map!$H$1:$H$12,MATCH(B963,Map!$G$1:$G$12,0),0),1)</f>
        <v>42705</v>
      </c>
      <c r="W963" t="str">
        <f>IF(AND(V963&gt;=Map!$K$2,V963&lt;=Map!$L$2),"Base",IF(AND(V963&gt;=Map!$K$3,V963&lt;=Map!$L$3),"Fcst","N/A"))</f>
        <v>Base</v>
      </c>
      <c r="X963" t="str">
        <f>INDEX(Map!$B$2:$B$86,MATCH(D963,Map!$A$2:$A$86,0),0)</f>
        <v>Paddys Run 12</v>
      </c>
      <c r="Y963" s="7" t="str">
        <f>IF(INDEX(Map!$C$2:$C$86,MATCH(D963,Map!$A$2:$A$86,0),0)="","N/A",E963*INDEX(Map!$C$2:$C$86,MATCH(D963,Map!$A$2:$A$86,0),0))</f>
        <v>N/A</v>
      </c>
      <c r="Z963" s="7">
        <f>IF(INDEX(Map!$D$2:$D$86,MATCH(D963,Map!$A$2:$A$86,0),0)="","N/A",E963*INDEX(Map!$D$2:$D$86,MATCH(D963,Map!$A$2:$A$86,0),0))</f>
        <v>0</v>
      </c>
      <c r="AA963" t="str">
        <f>INDEX(Map!$E$2:$E$86,MATCH(D963,Map!$A$2:$A$86,0),0)</f>
        <v>SCCT</v>
      </c>
    </row>
    <row r="964" spans="1:27" x14ac:dyDescent="0.25">
      <c r="A964" s="1" t="s">
        <v>21</v>
      </c>
      <c r="B964" s="1" t="s">
        <v>118</v>
      </c>
      <c r="C964" s="1">
        <v>39</v>
      </c>
      <c r="D964" s="1" t="s">
        <v>61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3" t="str">
        <f t="shared" ref="U964:U1027" si="15">U963</f>
        <v>2017Plan</v>
      </c>
      <c r="V964" s="2">
        <f>DATE(A964,INDEX(Map!$H$1:$H$12,MATCH(B964,Map!$G$1:$G$12,0),0),1)</f>
        <v>42705</v>
      </c>
      <c r="W964" t="str">
        <f>IF(AND(V964&gt;=Map!$K$2,V964&lt;=Map!$L$2),"Base",IF(AND(V964&gt;=Map!$K$3,V964&lt;=Map!$L$3),"Fcst","N/A"))</f>
        <v>Base</v>
      </c>
      <c r="X964" t="str">
        <f>INDEX(Map!$B$2:$B$86,MATCH(D964,Map!$A$2:$A$86,0),0)</f>
        <v>Zorn 1</v>
      </c>
      <c r="Y964" s="7" t="str">
        <f>IF(INDEX(Map!$C$2:$C$86,MATCH(D964,Map!$A$2:$A$86,0),0)="","N/A",E964*INDEX(Map!$C$2:$C$86,MATCH(D964,Map!$A$2:$A$86,0),0))</f>
        <v>N/A</v>
      </c>
      <c r="Z964" s="7">
        <f>IF(INDEX(Map!$D$2:$D$86,MATCH(D964,Map!$A$2:$A$86,0),0)="","N/A",E964*INDEX(Map!$D$2:$D$86,MATCH(D964,Map!$A$2:$A$86,0),0))</f>
        <v>0</v>
      </c>
      <c r="AA964" t="str">
        <f>INDEX(Map!$E$2:$E$86,MATCH(D964,Map!$A$2:$A$86,0),0)</f>
        <v>SCCT</v>
      </c>
    </row>
    <row r="965" spans="1:27" x14ac:dyDescent="0.25">
      <c r="A965" s="1" t="s">
        <v>21</v>
      </c>
      <c r="B965" s="1" t="s">
        <v>118</v>
      </c>
      <c r="C965" s="1">
        <v>40</v>
      </c>
      <c r="D965" s="1" t="s">
        <v>62</v>
      </c>
      <c r="E965" s="1">
        <v>9.1999999999999993</v>
      </c>
      <c r="F965" s="1">
        <v>0</v>
      </c>
      <c r="G965" s="1">
        <v>39.299999999999997</v>
      </c>
      <c r="H965" s="1">
        <v>44</v>
      </c>
      <c r="I965" s="1" t="s">
        <v>63</v>
      </c>
      <c r="J965" s="1" t="s">
        <v>63</v>
      </c>
      <c r="K965" s="1">
        <v>302</v>
      </c>
      <c r="L965" s="1">
        <v>0</v>
      </c>
      <c r="M965" s="1">
        <v>0</v>
      </c>
      <c r="N965" s="1" t="s">
        <v>63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3" t="str">
        <f t="shared" si="15"/>
        <v>2017Plan</v>
      </c>
      <c r="V965" s="2">
        <f>DATE(A965,INDEX(Map!$H$1:$H$12,MATCH(B965,Map!$G$1:$G$12,0),0),1)</f>
        <v>42705</v>
      </c>
      <c r="W965" t="str">
        <f>IF(AND(V965&gt;=Map!$K$2,V965&lt;=Map!$L$2),"Base",IF(AND(V965&gt;=Map!$K$3,V965&lt;=Map!$L$3),"Fcst","N/A"))</f>
        <v>Base</v>
      </c>
      <c r="X965" t="str">
        <f>INDEX(Map!$B$2:$B$86,MATCH(D965,Map!$A$2:$A$86,0),0)</f>
        <v>Dix Dam</v>
      </c>
      <c r="Y965" s="7">
        <f>IF(INDEX(Map!$C$2:$C$86,MATCH(D965,Map!$A$2:$A$86,0),0)="","N/A",E965*INDEX(Map!$C$2:$C$86,MATCH(D965,Map!$A$2:$A$86,0),0))</f>
        <v>9.1999999999999993</v>
      </c>
      <c r="Z965" s="7" t="str">
        <f>IF(INDEX(Map!$D$2:$D$86,MATCH(D965,Map!$A$2:$A$86,0),0)="","N/A",E965*INDEX(Map!$D$2:$D$86,MATCH(D965,Map!$A$2:$A$86,0),0))</f>
        <v>N/A</v>
      </c>
      <c r="AA965" t="str">
        <f>INDEX(Map!$E$2:$E$86,MATCH(D965,Map!$A$2:$A$86,0),0)</f>
        <v>Hydro</v>
      </c>
    </row>
    <row r="966" spans="1:27" x14ac:dyDescent="0.25">
      <c r="A966" s="1" t="s">
        <v>21</v>
      </c>
      <c r="B966" s="1" t="s">
        <v>118</v>
      </c>
      <c r="C966" s="1">
        <v>41</v>
      </c>
      <c r="D966" s="1" t="s">
        <v>64</v>
      </c>
      <c r="E966" s="1">
        <v>17.399999999999999</v>
      </c>
      <c r="F966" s="1">
        <v>0</v>
      </c>
      <c r="G966" s="1">
        <v>100</v>
      </c>
      <c r="H966" s="1">
        <v>0</v>
      </c>
      <c r="I966" s="1" t="s">
        <v>63</v>
      </c>
      <c r="J966" s="1" t="s">
        <v>63</v>
      </c>
      <c r="K966" s="1">
        <v>744</v>
      </c>
      <c r="L966" s="1">
        <v>0</v>
      </c>
      <c r="M966" s="1">
        <v>0</v>
      </c>
      <c r="N966" s="1" t="s">
        <v>63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3" t="str">
        <f t="shared" si="15"/>
        <v>2017Plan</v>
      </c>
      <c r="V966" s="2">
        <f>DATE(A966,INDEX(Map!$H$1:$H$12,MATCH(B966,Map!$G$1:$G$12,0),0),1)</f>
        <v>42705</v>
      </c>
      <c r="W966" t="str">
        <f>IF(AND(V966&gt;=Map!$K$2,V966&lt;=Map!$L$2),"Base",IF(AND(V966&gt;=Map!$K$3,V966&lt;=Map!$L$3),"Fcst","N/A"))</f>
        <v>Base</v>
      </c>
      <c r="X966" t="str">
        <f>INDEX(Map!$B$2:$B$86,MATCH(D966,Map!$A$2:$A$86,0),0)</f>
        <v>Ohio Falls</v>
      </c>
      <c r="Y966" s="7" t="str">
        <f>IF(INDEX(Map!$C$2:$C$86,MATCH(D966,Map!$A$2:$A$86,0),0)="","N/A",E966*INDEX(Map!$C$2:$C$86,MATCH(D966,Map!$A$2:$A$86,0),0))</f>
        <v>N/A</v>
      </c>
      <c r="Z966" s="7">
        <f>IF(INDEX(Map!$D$2:$D$86,MATCH(D966,Map!$A$2:$A$86,0),0)="","N/A",E966*INDEX(Map!$D$2:$D$86,MATCH(D966,Map!$A$2:$A$86,0),0))</f>
        <v>17.399999999999999</v>
      </c>
      <c r="AA966" t="str">
        <f>INDEX(Map!$E$2:$E$86,MATCH(D966,Map!$A$2:$A$86,0),0)</f>
        <v>Hydro</v>
      </c>
    </row>
    <row r="967" spans="1:27" x14ac:dyDescent="0.25">
      <c r="A967" s="1" t="s">
        <v>21</v>
      </c>
      <c r="B967" s="1" t="s">
        <v>118</v>
      </c>
      <c r="C967" s="1">
        <v>42</v>
      </c>
      <c r="D967" s="1" t="s">
        <v>65</v>
      </c>
      <c r="E967" s="1">
        <v>0.9</v>
      </c>
      <c r="F967" s="1">
        <v>0</v>
      </c>
      <c r="G967" s="1">
        <v>100</v>
      </c>
      <c r="H967" s="1">
        <v>0</v>
      </c>
      <c r="I967" s="1" t="s">
        <v>63</v>
      </c>
      <c r="J967" s="1" t="s">
        <v>63</v>
      </c>
      <c r="K967" s="1">
        <v>744</v>
      </c>
      <c r="L967" s="1">
        <v>0</v>
      </c>
      <c r="M967" s="1">
        <v>0</v>
      </c>
      <c r="N967" s="1" t="s">
        <v>63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3" t="str">
        <f t="shared" si="15"/>
        <v>2017Plan</v>
      </c>
      <c r="V967" s="2">
        <f>DATE(A967,INDEX(Map!$H$1:$H$12,MATCH(B967,Map!$G$1:$G$12,0),0),1)</f>
        <v>42705</v>
      </c>
      <c r="W967" t="str">
        <f>IF(AND(V967&gt;=Map!$K$2,V967&lt;=Map!$L$2),"Base",IF(AND(V967&gt;=Map!$K$3,V967&lt;=Map!$L$3),"Fcst","N/A"))</f>
        <v>Base</v>
      </c>
      <c r="X967" t="str">
        <f>INDEX(Map!$B$2:$B$86,MATCH(D967,Map!$A$2:$A$86,0),0)</f>
        <v>Brown Solar</v>
      </c>
      <c r="Y967" s="7">
        <f>IF(INDEX(Map!$C$2:$C$86,MATCH(D967,Map!$A$2:$A$86,0),0)="","N/A",E967*INDEX(Map!$C$2:$C$86,MATCH(D967,Map!$A$2:$A$86,0),0))</f>
        <v>0.54900000000000004</v>
      </c>
      <c r="Z967" s="7">
        <f>IF(INDEX(Map!$D$2:$D$86,MATCH(D967,Map!$A$2:$A$86,0),0)="","N/A",E967*INDEX(Map!$D$2:$D$86,MATCH(D967,Map!$A$2:$A$86,0),0))</f>
        <v>0.35100000000000003</v>
      </c>
      <c r="AA967" t="str">
        <f>INDEX(Map!$E$2:$E$86,MATCH(D967,Map!$A$2:$A$86,0),0)</f>
        <v>Solar</v>
      </c>
    </row>
    <row r="968" spans="1:27" x14ac:dyDescent="0.25">
      <c r="A968" s="1" t="s">
        <v>21</v>
      </c>
      <c r="B968" s="1" t="s">
        <v>118</v>
      </c>
      <c r="C968" s="1">
        <v>43</v>
      </c>
      <c r="D968" s="1" t="s">
        <v>66</v>
      </c>
      <c r="E968" s="1">
        <v>11.5</v>
      </c>
      <c r="F968" s="1">
        <v>0</v>
      </c>
      <c r="G968" s="1">
        <v>100</v>
      </c>
      <c r="H968" s="1">
        <v>0</v>
      </c>
      <c r="I968" s="1">
        <v>1153.2</v>
      </c>
      <c r="J968" s="1">
        <v>100000</v>
      </c>
      <c r="K968" s="1">
        <v>744</v>
      </c>
      <c r="L968" s="1">
        <v>27.1</v>
      </c>
      <c r="M968" s="1">
        <v>313</v>
      </c>
      <c r="N968" s="1">
        <v>0</v>
      </c>
      <c r="O968" s="1">
        <v>0</v>
      </c>
      <c r="P968" s="1">
        <v>0</v>
      </c>
      <c r="Q968" s="1">
        <v>0</v>
      </c>
      <c r="R968" s="1">
        <v>27.15</v>
      </c>
      <c r="S968" s="1">
        <v>27.15</v>
      </c>
      <c r="T968" s="1">
        <v>313</v>
      </c>
      <c r="U968" s="3" t="str">
        <f t="shared" si="15"/>
        <v>2017Plan</v>
      </c>
      <c r="V968" s="2">
        <f>DATE(A968,INDEX(Map!$H$1:$H$12,MATCH(B968,Map!$G$1:$G$12,0),0),1)</f>
        <v>42705</v>
      </c>
      <c r="W968" t="str">
        <f>IF(AND(V968&gt;=Map!$K$2,V968&lt;=Map!$L$2),"Base",IF(AND(V968&gt;=Map!$K$3,V968&lt;=Map!$L$3),"Fcst","N/A"))</f>
        <v>Base</v>
      </c>
      <c r="X968" t="str">
        <f>INDEX(Map!$B$2:$B$86,MATCH(D968,Map!$A$2:$A$86,0),0)</f>
        <v>OVEC</v>
      </c>
      <c r="Y968" s="7">
        <f>IF(INDEX(Map!$C$2:$C$86,MATCH(D968,Map!$A$2:$A$86,0),0)="","N/A",E968*INDEX(Map!$C$2:$C$86,MATCH(D968,Map!$A$2:$A$86,0),0))</f>
        <v>11.5</v>
      </c>
      <c r="Z968" s="7" t="str">
        <f>IF(INDEX(Map!$D$2:$D$86,MATCH(D968,Map!$A$2:$A$86,0),0)="","N/A",E968*INDEX(Map!$D$2:$D$86,MATCH(D968,Map!$A$2:$A$86,0),0))</f>
        <v>N/A</v>
      </c>
      <c r="AA968" t="str">
        <f>INDEX(Map!$E$2:$E$86,MATCH(D968,Map!$A$2:$A$86,0),0)</f>
        <v>Coal</v>
      </c>
    </row>
    <row r="969" spans="1:27" x14ac:dyDescent="0.25">
      <c r="A969" s="1" t="s">
        <v>21</v>
      </c>
      <c r="B969" s="1" t="s">
        <v>118</v>
      </c>
      <c r="C969" s="1">
        <v>44</v>
      </c>
      <c r="D969" s="1" t="s">
        <v>67</v>
      </c>
      <c r="E969" s="1">
        <v>8.4</v>
      </c>
      <c r="F969" s="1">
        <v>0</v>
      </c>
      <c r="G969" s="1">
        <v>34.1</v>
      </c>
      <c r="H969" s="1">
        <v>51</v>
      </c>
      <c r="I969" s="1">
        <v>838.2</v>
      </c>
      <c r="J969" s="1">
        <v>100000</v>
      </c>
      <c r="K969" s="1">
        <v>254</v>
      </c>
      <c r="L969" s="1">
        <v>27.1</v>
      </c>
      <c r="M969" s="1">
        <v>228</v>
      </c>
      <c r="N969" s="1">
        <v>0</v>
      </c>
      <c r="O969" s="1">
        <v>0</v>
      </c>
      <c r="P969" s="1">
        <v>0</v>
      </c>
      <c r="Q969" s="1">
        <v>0</v>
      </c>
      <c r="R969" s="1">
        <v>27.15</v>
      </c>
      <c r="S969" s="1">
        <v>27.15</v>
      </c>
      <c r="T969" s="1">
        <v>228</v>
      </c>
      <c r="U969" s="3" t="str">
        <f t="shared" si="15"/>
        <v>2017Plan</v>
      </c>
      <c r="V969" s="2">
        <f>DATE(A969,INDEX(Map!$H$1:$H$12,MATCH(B969,Map!$G$1:$G$12,0),0),1)</f>
        <v>42705</v>
      </c>
      <c r="W969" t="str">
        <f>IF(AND(V969&gt;=Map!$K$2,V969&lt;=Map!$L$2),"Base",IF(AND(V969&gt;=Map!$K$3,V969&lt;=Map!$L$3),"Fcst","N/A"))</f>
        <v>Base</v>
      </c>
      <c r="X969" t="str">
        <f>INDEX(Map!$B$2:$B$86,MATCH(D969,Map!$A$2:$A$86,0),0)</f>
        <v>OVEC</v>
      </c>
      <c r="Y969" s="7">
        <f>IF(INDEX(Map!$C$2:$C$86,MATCH(D969,Map!$A$2:$A$86,0),0)="","N/A",E969*INDEX(Map!$C$2:$C$86,MATCH(D969,Map!$A$2:$A$86,0),0))</f>
        <v>8.4</v>
      </c>
      <c r="Z969" s="7" t="str">
        <f>IF(INDEX(Map!$D$2:$D$86,MATCH(D969,Map!$A$2:$A$86,0),0)="","N/A",E969*INDEX(Map!$D$2:$D$86,MATCH(D969,Map!$A$2:$A$86,0),0))</f>
        <v>N/A</v>
      </c>
      <c r="AA969" t="str">
        <f>INDEX(Map!$E$2:$E$86,MATCH(D969,Map!$A$2:$A$86,0),0)</f>
        <v>Coal</v>
      </c>
    </row>
    <row r="970" spans="1:27" x14ac:dyDescent="0.25">
      <c r="A970" s="1" t="s">
        <v>21</v>
      </c>
      <c r="B970" s="1" t="s">
        <v>118</v>
      </c>
      <c r="C970" s="1">
        <v>45</v>
      </c>
      <c r="D970" s="1" t="s">
        <v>68</v>
      </c>
      <c r="E970" s="1">
        <v>25.7</v>
      </c>
      <c r="F970" s="1">
        <v>0</v>
      </c>
      <c r="G970" s="1">
        <v>100</v>
      </c>
      <c r="H970" s="1">
        <v>0</v>
      </c>
      <c r="I970" s="1">
        <v>2566.8000000000002</v>
      </c>
      <c r="J970" s="1">
        <v>100000</v>
      </c>
      <c r="K970" s="1">
        <v>744</v>
      </c>
      <c r="L970" s="1">
        <v>27.1</v>
      </c>
      <c r="M970" s="1">
        <v>697</v>
      </c>
      <c r="N970" s="1">
        <v>0</v>
      </c>
      <c r="O970" s="1">
        <v>0</v>
      </c>
      <c r="P970" s="1">
        <v>0</v>
      </c>
      <c r="Q970" s="1">
        <v>0</v>
      </c>
      <c r="R970" s="1">
        <v>27.15</v>
      </c>
      <c r="S970" s="1">
        <v>27.15</v>
      </c>
      <c r="T970" s="1">
        <v>697</v>
      </c>
      <c r="U970" s="3" t="str">
        <f t="shared" si="15"/>
        <v>2017Plan</v>
      </c>
      <c r="V970" s="2">
        <f>DATE(A970,INDEX(Map!$H$1:$H$12,MATCH(B970,Map!$G$1:$G$12,0),0),1)</f>
        <v>42705</v>
      </c>
      <c r="W970" t="str">
        <f>IF(AND(V970&gt;=Map!$K$2,V970&lt;=Map!$L$2),"Base",IF(AND(V970&gt;=Map!$K$3,V970&lt;=Map!$L$3),"Fcst","N/A"))</f>
        <v>Base</v>
      </c>
      <c r="X970" t="str">
        <f>INDEX(Map!$B$2:$B$86,MATCH(D970,Map!$A$2:$A$86,0),0)</f>
        <v>OVEC</v>
      </c>
      <c r="Y970" s="7" t="str">
        <f>IF(INDEX(Map!$C$2:$C$86,MATCH(D970,Map!$A$2:$A$86,0),0)="","N/A",E970*INDEX(Map!$C$2:$C$86,MATCH(D970,Map!$A$2:$A$86,0),0))</f>
        <v>N/A</v>
      </c>
      <c r="Z970" s="7">
        <f>IF(INDEX(Map!$D$2:$D$86,MATCH(D970,Map!$A$2:$A$86,0),0)="","N/A",E970*INDEX(Map!$D$2:$D$86,MATCH(D970,Map!$A$2:$A$86,0),0))</f>
        <v>25.7</v>
      </c>
      <c r="AA970" t="str">
        <f>INDEX(Map!$E$2:$E$86,MATCH(D970,Map!$A$2:$A$86,0),0)</f>
        <v>Coal</v>
      </c>
    </row>
    <row r="971" spans="1:27" x14ac:dyDescent="0.25">
      <c r="A971" s="1" t="s">
        <v>21</v>
      </c>
      <c r="B971" s="1" t="s">
        <v>118</v>
      </c>
      <c r="C971" s="1">
        <v>46</v>
      </c>
      <c r="D971" s="1" t="s">
        <v>69</v>
      </c>
      <c r="E971" s="1">
        <v>19.3</v>
      </c>
      <c r="F971" s="1">
        <v>0</v>
      </c>
      <c r="G971" s="1">
        <v>34.700000000000003</v>
      </c>
      <c r="H971" s="1">
        <v>52</v>
      </c>
      <c r="I971" s="1">
        <v>1929</v>
      </c>
      <c r="J971" s="1">
        <v>100000</v>
      </c>
      <c r="K971" s="1">
        <v>258</v>
      </c>
      <c r="L971" s="1">
        <v>27.1</v>
      </c>
      <c r="M971" s="1">
        <v>524</v>
      </c>
      <c r="N971" s="1">
        <v>0</v>
      </c>
      <c r="O971" s="1">
        <v>0</v>
      </c>
      <c r="P971" s="1">
        <v>0</v>
      </c>
      <c r="Q971" s="1">
        <v>0</v>
      </c>
      <c r="R971" s="1">
        <v>27.15</v>
      </c>
      <c r="S971" s="1">
        <v>27.15</v>
      </c>
      <c r="T971" s="1">
        <v>524</v>
      </c>
      <c r="U971" s="3" t="str">
        <f t="shared" si="15"/>
        <v>2017Plan</v>
      </c>
      <c r="V971" s="2">
        <f>DATE(A971,INDEX(Map!$H$1:$H$12,MATCH(B971,Map!$G$1:$G$12,0),0),1)</f>
        <v>42705</v>
      </c>
      <c r="W971" t="str">
        <f>IF(AND(V971&gt;=Map!$K$2,V971&lt;=Map!$L$2),"Base",IF(AND(V971&gt;=Map!$K$3,V971&lt;=Map!$L$3),"Fcst","N/A"))</f>
        <v>Base</v>
      </c>
      <c r="X971" t="str">
        <f>INDEX(Map!$B$2:$B$86,MATCH(D971,Map!$A$2:$A$86,0),0)</f>
        <v>OVEC</v>
      </c>
      <c r="Y971" s="7" t="str">
        <f>IF(INDEX(Map!$C$2:$C$86,MATCH(D971,Map!$A$2:$A$86,0),0)="","N/A",E971*INDEX(Map!$C$2:$C$86,MATCH(D971,Map!$A$2:$A$86,0),0))</f>
        <v>N/A</v>
      </c>
      <c r="Z971" s="7">
        <f>IF(INDEX(Map!$D$2:$D$86,MATCH(D971,Map!$A$2:$A$86,0),0)="","N/A",E971*INDEX(Map!$D$2:$D$86,MATCH(D971,Map!$A$2:$A$86,0),0))</f>
        <v>19.3</v>
      </c>
      <c r="AA971" t="str">
        <f>INDEX(Map!$E$2:$E$86,MATCH(D971,Map!$A$2:$A$86,0),0)</f>
        <v>Coal</v>
      </c>
    </row>
    <row r="972" spans="1:27" x14ac:dyDescent="0.25">
      <c r="A972" s="1" t="s">
        <v>21</v>
      </c>
      <c r="B972" s="1" t="s">
        <v>118</v>
      </c>
      <c r="C972" s="1">
        <v>47</v>
      </c>
      <c r="D972" s="1" t="s">
        <v>70</v>
      </c>
      <c r="E972" s="1">
        <v>0</v>
      </c>
      <c r="F972" s="1">
        <v>0</v>
      </c>
      <c r="G972" s="1">
        <v>0</v>
      </c>
      <c r="H972" s="1">
        <v>0</v>
      </c>
      <c r="I972" s="1" t="s">
        <v>63</v>
      </c>
      <c r="J972" s="1" t="s">
        <v>63</v>
      </c>
      <c r="K972" s="1">
        <v>0</v>
      </c>
      <c r="L972" s="1">
        <v>0</v>
      </c>
      <c r="M972" s="1">
        <v>0</v>
      </c>
      <c r="N972" s="1" t="s">
        <v>63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3" t="str">
        <f t="shared" si="15"/>
        <v>2017Plan</v>
      </c>
      <c r="V972" s="2">
        <f>DATE(A972,INDEX(Map!$H$1:$H$12,MATCH(B972,Map!$G$1:$G$12,0),0),1)</f>
        <v>42705</v>
      </c>
      <c r="W972" t="str">
        <f>IF(AND(V972&gt;=Map!$K$2,V972&lt;=Map!$L$2),"Base",IF(AND(V972&gt;=Map!$K$3,V972&lt;=Map!$L$3),"Fcst","N/A"))</f>
        <v>Base</v>
      </c>
      <c r="X972" t="str">
        <f>INDEX(Map!$B$2:$B$86,MATCH(D972,Map!$A$2:$A$86,0),0)</f>
        <v>N/A</v>
      </c>
      <c r="Y972" s="7" t="str">
        <f>IF(INDEX(Map!$C$2:$C$86,MATCH(D972,Map!$A$2:$A$86,0),0)="","N/A",E972*INDEX(Map!$C$2:$C$86,MATCH(D972,Map!$A$2:$A$86,0),0))</f>
        <v>N/A</v>
      </c>
      <c r="Z972" s="7" t="str">
        <f>IF(INDEX(Map!$D$2:$D$86,MATCH(D972,Map!$A$2:$A$86,0),0)="","N/A",E972*INDEX(Map!$D$2:$D$86,MATCH(D972,Map!$A$2:$A$86,0),0))</f>
        <v>N/A</v>
      </c>
      <c r="AA972" t="str">
        <f>INDEX(Map!$E$2:$E$86,MATCH(D972,Map!$A$2:$A$86,0),0)</f>
        <v>Purchases</v>
      </c>
    </row>
    <row r="973" spans="1:27" x14ac:dyDescent="0.25">
      <c r="A973" s="1" t="s">
        <v>21</v>
      </c>
      <c r="B973" s="1" t="s">
        <v>118</v>
      </c>
      <c r="C973" s="1">
        <v>48</v>
      </c>
      <c r="D973" s="1" t="s">
        <v>71</v>
      </c>
      <c r="E973" s="1">
        <v>0</v>
      </c>
      <c r="F973" s="1">
        <v>0</v>
      </c>
      <c r="G973" s="1">
        <v>0</v>
      </c>
      <c r="H973" s="1">
        <v>0</v>
      </c>
      <c r="I973" s="1" t="s">
        <v>63</v>
      </c>
      <c r="J973" s="1" t="s">
        <v>63</v>
      </c>
      <c r="K973" s="1">
        <v>0</v>
      </c>
      <c r="L973" s="1">
        <v>0</v>
      </c>
      <c r="M973" s="1">
        <v>0</v>
      </c>
      <c r="N973" s="1" t="s">
        <v>63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3" t="str">
        <f t="shared" si="15"/>
        <v>2017Plan</v>
      </c>
      <c r="V973" s="2">
        <f>DATE(A973,INDEX(Map!$H$1:$H$12,MATCH(B973,Map!$G$1:$G$12,0),0),1)</f>
        <v>42705</v>
      </c>
      <c r="W973" t="str">
        <f>IF(AND(V973&gt;=Map!$K$2,V973&lt;=Map!$L$2),"Base",IF(AND(V973&gt;=Map!$K$3,V973&lt;=Map!$L$3),"Fcst","N/A"))</f>
        <v>Base</v>
      </c>
      <c r="X973" t="str">
        <f>INDEX(Map!$B$2:$B$86,MATCH(D973,Map!$A$2:$A$86,0),0)</f>
        <v>N/A</v>
      </c>
      <c r="Y973" s="7" t="str">
        <f>IF(INDEX(Map!$C$2:$C$86,MATCH(D973,Map!$A$2:$A$86,0),0)="","N/A",E973*INDEX(Map!$C$2:$C$86,MATCH(D973,Map!$A$2:$A$86,0),0))</f>
        <v>N/A</v>
      </c>
      <c r="Z973" s="7" t="str">
        <f>IF(INDEX(Map!$D$2:$D$86,MATCH(D973,Map!$A$2:$A$86,0),0)="","N/A",E973*INDEX(Map!$D$2:$D$86,MATCH(D973,Map!$A$2:$A$86,0),0))</f>
        <v>N/A</v>
      </c>
      <c r="AA973" t="str">
        <f>INDEX(Map!$E$2:$E$86,MATCH(D973,Map!$A$2:$A$86,0),0)</f>
        <v>Purchases</v>
      </c>
    </row>
    <row r="974" spans="1:27" x14ac:dyDescent="0.25">
      <c r="A974" s="1" t="s">
        <v>21</v>
      </c>
      <c r="B974" s="1" t="s">
        <v>118</v>
      </c>
      <c r="C974" s="1">
        <v>49</v>
      </c>
      <c r="D974" s="1" t="s">
        <v>72</v>
      </c>
      <c r="E974" s="1">
        <v>0</v>
      </c>
      <c r="F974" s="1">
        <v>0</v>
      </c>
      <c r="G974" s="1">
        <v>0</v>
      </c>
      <c r="H974" s="1">
        <v>0</v>
      </c>
      <c r="I974" s="1" t="s">
        <v>63</v>
      </c>
      <c r="J974" s="1" t="s">
        <v>63</v>
      </c>
      <c r="K974" s="1">
        <v>0</v>
      </c>
      <c r="L974" s="1">
        <v>0</v>
      </c>
      <c r="M974" s="1">
        <v>0</v>
      </c>
      <c r="N974" s="1" t="s">
        <v>63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3" t="str">
        <f t="shared" si="15"/>
        <v>2017Plan</v>
      </c>
      <c r="V974" s="2">
        <f>DATE(A974,INDEX(Map!$H$1:$H$12,MATCH(B974,Map!$G$1:$G$12,0),0),1)</f>
        <v>42705</v>
      </c>
      <c r="W974" t="str">
        <f>IF(AND(V974&gt;=Map!$K$2,V974&lt;=Map!$L$2),"Base",IF(AND(V974&gt;=Map!$K$3,V974&lt;=Map!$L$3),"Fcst","N/A"))</f>
        <v>Base</v>
      </c>
      <c r="X974" t="str">
        <f>INDEX(Map!$B$2:$B$86,MATCH(D974,Map!$A$2:$A$86,0),0)</f>
        <v>N/A</v>
      </c>
      <c r="Y974" s="7" t="str">
        <f>IF(INDEX(Map!$C$2:$C$86,MATCH(D974,Map!$A$2:$A$86,0),0)="","N/A",E974*INDEX(Map!$C$2:$C$86,MATCH(D974,Map!$A$2:$A$86,0),0))</f>
        <v>N/A</v>
      </c>
      <c r="Z974" s="7" t="str">
        <f>IF(INDEX(Map!$D$2:$D$86,MATCH(D974,Map!$A$2:$A$86,0),0)="","N/A",E974*INDEX(Map!$D$2:$D$86,MATCH(D974,Map!$A$2:$A$86,0),0))</f>
        <v>N/A</v>
      </c>
      <c r="AA974" t="str">
        <f>INDEX(Map!$E$2:$E$86,MATCH(D974,Map!$A$2:$A$86,0),0)</f>
        <v>Purchases</v>
      </c>
    </row>
    <row r="975" spans="1:27" x14ac:dyDescent="0.25">
      <c r="A975" s="1" t="s">
        <v>21</v>
      </c>
      <c r="B975" s="1" t="s">
        <v>118</v>
      </c>
      <c r="C975" s="1">
        <v>50</v>
      </c>
      <c r="D975" s="1" t="s">
        <v>73</v>
      </c>
      <c r="E975" s="1">
        <v>0</v>
      </c>
      <c r="F975" s="1">
        <v>0</v>
      </c>
      <c r="G975" s="1">
        <v>0</v>
      </c>
      <c r="H975" s="1">
        <v>0</v>
      </c>
      <c r="I975" s="1" t="s">
        <v>63</v>
      </c>
      <c r="J975" s="1" t="s">
        <v>63</v>
      </c>
      <c r="K975" s="1">
        <v>0</v>
      </c>
      <c r="L975" s="1">
        <v>0</v>
      </c>
      <c r="M975" s="1">
        <v>0</v>
      </c>
      <c r="N975" s="1" t="s">
        <v>63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3" t="str">
        <f t="shared" si="15"/>
        <v>2017Plan</v>
      </c>
      <c r="V975" s="2">
        <f>DATE(A975,INDEX(Map!$H$1:$H$12,MATCH(B975,Map!$G$1:$G$12,0),0),1)</f>
        <v>42705</v>
      </c>
      <c r="W975" t="str">
        <f>IF(AND(V975&gt;=Map!$K$2,V975&lt;=Map!$L$2),"Base",IF(AND(V975&gt;=Map!$K$3,V975&lt;=Map!$L$3),"Fcst","N/A"))</f>
        <v>Base</v>
      </c>
      <c r="X975" t="str">
        <f>INDEX(Map!$B$2:$B$86,MATCH(D975,Map!$A$2:$A$86,0),0)</f>
        <v>N/A</v>
      </c>
      <c r="Y975" s="7" t="str">
        <f>IF(INDEX(Map!$C$2:$C$86,MATCH(D975,Map!$A$2:$A$86,0),0)="","N/A",E975*INDEX(Map!$C$2:$C$86,MATCH(D975,Map!$A$2:$A$86,0),0))</f>
        <v>N/A</v>
      </c>
      <c r="Z975" s="7" t="str">
        <f>IF(INDEX(Map!$D$2:$D$86,MATCH(D975,Map!$A$2:$A$86,0),0)="","N/A",E975*INDEX(Map!$D$2:$D$86,MATCH(D975,Map!$A$2:$A$86,0),0))</f>
        <v>N/A</v>
      </c>
      <c r="AA975" t="str">
        <f>INDEX(Map!$E$2:$E$86,MATCH(D975,Map!$A$2:$A$86,0),0)</f>
        <v>Purchases</v>
      </c>
    </row>
    <row r="976" spans="1:27" x14ac:dyDescent="0.25">
      <c r="A976" s="1" t="s">
        <v>21</v>
      </c>
      <c r="B976" s="1" t="s">
        <v>118</v>
      </c>
      <c r="C976" s="1">
        <v>51</v>
      </c>
      <c r="D976" s="1" t="s">
        <v>74</v>
      </c>
      <c r="E976" s="1">
        <v>0</v>
      </c>
      <c r="F976" s="1">
        <v>0</v>
      </c>
      <c r="G976" s="1">
        <v>0</v>
      </c>
      <c r="H976" s="1">
        <v>0</v>
      </c>
      <c r="I976" s="1" t="s">
        <v>63</v>
      </c>
      <c r="J976" s="1" t="s">
        <v>63</v>
      </c>
      <c r="K976" s="1">
        <v>0</v>
      </c>
      <c r="L976" s="1">
        <v>0</v>
      </c>
      <c r="M976" s="1">
        <v>0</v>
      </c>
      <c r="N976" s="1" t="s">
        <v>63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3" t="str">
        <f t="shared" si="15"/>
        <v>2017Plan</v>
      </c>
      <c r="V976" s="2">
        <f>DATE(A976,INDEX(Map!$H$1:$H$12,MATCH(B976,Map!$G$1:$G$12,0),0),1)</f>
        <v>42705</v>
      </c>
      <c r="W976" t="str">
        <f>IF(AND(V976&gt;=Map!$K$2,V976&lt;=Map!$L$2),"Base",IF(AND(V976&gt;=Map!$K$3,V976&lt;=Map!$L$3),"Fcst","N/A"))</f>
        <v>Base</v>
      </c>
      <c r="X976" t="str">
        <f>INDEX(Map!$B$2:$B$86,MATCH(D976,Map!$A$2:$A$86,0),0)</f>
        <v>N/A</v>
      </c>
      <c r="Y976" s="7" t="str">
        <f>IF(INDEX(Map!$C$2:$C$86,MATCH(D976,Map!$A$2:$A$86,0),0)="","N/A",E976*INDEX(Map!$C$2:$C$86,MATCH(D976,Map!$A$2:$A$86,0),0))</f>
        <v>N/A</v>
      </c>
      <c r="Z976" s="7" t="str">
        <f>IF(INDEX(Map!$D$2:$D$86,MATCH(D976,Map!$A$2:$A$86,0),0)="","N/A",E976*INDEX(Map!$D$2:$D$86,MATCH(D976,Map!$A$2:$A$86,0),0))</f>
        <v>N/A</v>
      </c>
      <c r="AA976" t="str">
        <f>INDEX(Map!$E$2:$E$86,MATCH(D976,Map!$A$2:$A$86,0),0)</f>
        <v>Purchases</v>
      </c>
    </row>
    <row r="977" spans="1:27" x14ac:dyDescent="0.25">
      <c r="A977" s="1" t="s">
        <v>21</v>
      </c>
      <c r="B977" s="1" t="s">
        <v>118</v>
      </c>
      <c r="C977" s="1">
        <v>52</v>
      </c>
      <c r="D977" s="1" t="s">
        <v>75</v>
      </c>
      <c r="E977" s="1">
        <v>0</v>
      </c>
      <c r="F977" s="1">
        <v>0</v>
      </c>
      <c r="G977" s="1">
        <v>0</v>
      </c>
      <c r="H977" s="1">
        <v>0</v>
      </c>
      <c r="I977" s="1" t="s">
        <v>63</v>
      </c>
      <c r="J977" s="1" t="s">
        <v>63</v>
      </c>
      <c r="K977" s="1">
        <v>0</v>
      </c>
      <c r="L977" s="1">
        <v>0</v>
      </c>
      <c r="M977" s="1">
        <v>0</v>
      </c>
      <c r="N977" s="1" t="s">
        <v>63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3" t="str">
        <f t="shared" si="15"/>
        <v>2017Plan</v>
      </c>
      <c r="V977" s="2">
        <f>DATE(A977,INDEX(Map!$H$1:$H$12,MATCH(B977,Map!$G$1:$G$12,0),0),1)</f>
        <v>42705</v>
      </c>
      <c r="W977" t="str">
        <f>IF(AND(V977&gt;=Map!$K$2,V977&lt;=Map!$L$2),"Base",IF(AND(V977&gt;=Map!$K$3,V977&lt;=Map!$L$3),"Fcst","N/A"))</f>
        <v>Base</v>
      </c>
      <c r="X977" t="str">
        <f>INDEX(Map!$B$2:$B$86,MATCH(D977,Map!$A$2:$A$86,0),0)</f>
        <v>N/A</v>
      </c>
      <c r="Y977" s="7" t="str">
        <f>IF(INDEX(Map!$C$2:$C$86,MATCH(D977,Map!$A$2:$A$86,0),0)="","N/A",E977*INDEX(Map!$C$2:$C$86,MATCH(D977,Map!$A$2:$A$86,0),0))</f>
        <v>N/A</v>
      </c>
      <c r="Z977" s="7" t="str">
        <f>IF(INDEX(Map!$D$2:$D$86,MATCH(D977,Map!$A$2:$A$86,0),0)="","N/A",E977*INDEX(Map!$D$2:$D$86,MATCH(D977,Map!$A$2:$A$86,0),0))</f>
        <v>N/A</v>
      </c>
      <c r="AA977" t="str">
        <f>INDEX(Map!$E$2:$E$86,MATCH(D977,Map!$A$2:$A$86,0),0)</f>
        <v>Purchases</v>
      </c>
    </row>
    <row r="978" spans="1:27" x14ac:dyDescent="0.25">
      <c r="A978" s="1" t="s">
        <v>21</v>
      </c>
      <c r="B978" s="1" t="s">
        <v>118</v>
      </c>
      <c r="C978" s="1">
        <v>53</v>
      </c>
      <c r="D978" s="1" t="s">
        <v>76</v>
      </c>
      <c r="E978" s="1">
        <v>0</v>
      </c>
      <c r="F978" s="1">
        <v>0</v>
      </c>
      <c r="G978" s="1">
        <v>0</v>
      </c>
      <c r="H978" s="1">
        <v>0</v>
      </c>
      <c r="I978" s="1" t="s">
        <v>63</v>
      </c>
      <c r="J978" s="1" t="s">
        <v>63</v>
      </c>
      <c r="K978" s="1">
        <v>0</v>
      </c>
      <c r="L978" s="1">
        <v>0</v>
      </c>
      <c r="M978" s="1">
        <v>0</v>
      </c>
      <c r="N978" s="1" t="s">
        <v>63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3" t="str">
        <f t="shared" si="15"/>
        <v>2017Plan</v>
      </c>
      <c r="V978" s="2">
        <f>DATE(A978,INDEX(Map!$H$1:$H$12,MATCH(B978,Map!$G$1:$G$12,0),0),1)</f>
        <v>42705</v>
      </c>
      <c r="W978" t="str">
        <f>IF(AND(V978&gt;=Map!$K$2,V978&lt;=Map!$L$2),"Base",IF(AND(V978&gt;=Map!$K$3,V978&lt;=Map!$L$3),"Fcst","N/A"))</f>
        <v>Base</v>
      </c>
      <c r="X978" t="str">
        <f>INDEX(Map!$B$2:$B$86,MATCH(D978,Map!$A$2:$A$86,0),0)</f>
        <v>N/A</v>
      </c>
      <c r="Y978" s="7" t="str">
        <f>IF(INDEX(Map!$C$2:$C$86,MATCH(D978,Map!$A$2:$A$86,0),0)="","N/A",E978*INDEX(Map!$C$2:$C$86,MATCH(D978,Map!$A$2:$A$86,0),0))</f>
        <v>N/A</v>
      </c>
      <c r="Z978" s="7" t="str">
        <f>IF(INDEX(Map!$D$2:$D$86,MATCH(D978,Map!$A$2:$A$86,0),0)="","N/A",E978*INDEX(Map!$D$2:$D$86,MATCH(D978,Map!$A$2:$A$86,0),0))</f>
        <v>N/A</v>
      </c>
      <c r="AA978" t="str">
        <f>INDEX(Map!$E$2:$E$86,MATCH(D978,Map!$A$2:$A$86,0),0)</f>
        <v>Purchases</v>
      </c>
    </row>
    <row r="979" spans="1:27" x14ac:dyDescent="0.25">
      <c r="A979" s="1" t="s">
        <v>21</v>
      </c>
      <c r="B979" s="1" t="s">
        <v>118</v>
      </c>
      <c r="C979" s="1">
        <v>54</v>
      </c>
      <c r="D979" s="1" t="s">
        <v>77</v>
      </c>
      <c r="E979" s="1">
        <v>0</v>
      </c>
      <c r="F979" s="1">
        <v>0</v>
      </c>
      <c r="G979" s="1">
        <v>0</v>
      </c>
      <c r="H979" s="1">
        <v>0</v>
      </c>
      <c r="I979" s="1" t="s">
        <v>63</v>
      </c>
      <c r="J979" s="1" t="s">
        <v>63</v>
      </c>
      <c r="K979" s="1">
        <v>0</v>
      </c>
      <c r="L979" s="1">
        <v>0</v>
      </c>
      <c r="M979" s="1">
        <v>0</v>
      </c>
      <c r="N979" s="1" t="s">
        <v>63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3" t="str">
        <f t="shared" si="15"/>
        <v>2017Plan</v>
      </c>
      <c r="V979" s="2">
        <f>DATE(A979,INDEX(Map!$H$1:$H$12,MATCH(B979,Map!$G$1:$G$12,0),0),1)</f>
        <v>42705</v>
      </c>
      <c r="W979" t="str">
        <f>IF(AND(V979&gt;=Map!$K$2,V979&lt;=Map!$L$2),"Base",IF(AND(V979&gt;=Map!$K$3,V979&lt;=Map!$L$3),"Fcst","N/A"))</f>
        <v>Base</v>
      </c>
      <c r="X979" t="str">
        <f>INDEX(Map!$B$2:$B$86,MATCH(D979,Map!$A$2:$A$86,0),0)</f>
        <v>N/A</v>
      </c>
      <c r="Y979" s="7" t="str">
        <f>IF(INDEX(Map!$C$2:$C$86,MATCH(D979,Map!$A$2:$A$86,0),0)="","N/A",E979*INDEX(Map!$C$2:$C$86,MATCH(D979,Map!$A$2:$A$86,0),0))</f>
        <v>N/A</v>
      </c>
      <c r="Z979" s="7" t="str">
        <f>IF(INDEX(Map!$D$2:$D$86,MATCH(D979,Map!$A$2:$A$86,0),0)="","N/A",E979*INDEX(Map!$D$2:$D$86,MATCH(D979,Map!$A$2:$A$86,0),0))</f>
        <v>N/A</v>
      </c>
      <c r="AA979" t="str">
        <f>INDEX(Map!$E$2:$E$86,MATCH(D979,Map!$A$2:$A$86,0),0)</f>
        <v>Purchases</v>
      </c>
    </row>
    <row r="980" spans="1:27" x14ac:dyDescent="0.25">
      <c r="A980" s="1" t="s">
        <v>21</v>
      </c>
      <c r="B980" s="1" t="s">
        <v>118</v>
      </c>
      <c r="C980" s="1">
        <v>55</v>
      </c>
      <c r="D980" s="1" t="s">
        <v>78</v>
      </c>
      <c r="E980" s="1">
        <v>0</v>
      </c>
      <c r="F980" s="1">
        <v>0</v>
      </c>
      <c r="G980" s="1">
        <v>0</v>
      </c>
      <c r="H980" s="1">
        <v>0</v>
      </c>
      <c r="I980" s="1" t="s">
        <v>63</v>
      </c>
      <c r="J980" s="1" t="s">
        <v>63</v>
      </c>
      <c r="K980" s="1">
        <v>0</v>
      </c>
      <c r="L980" s="1">
        <v>0</v>
      </c>
      <c r="M980" s="1">
        <v>0</v>
      </c>
      <c r="N980" s="1" t="s">
        <v>63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3" t="str">
        <f t="shared" si="15"/>
        <v>2017Plan</v>
      </c>
      <c r="V980" s="2">
        <f>DATE(A980,INDEX(Map!$H$1:$H$12,MATCH(B980,Map!$G$1:$G$12,0),0),1)</f>
        <v>42705</v>
      </c>
      <c r="W980" t="str">
        <f>IF(AND(V980&gt;=Map!$K$2,V980&lt;=Map!$L$2),"Base",IF(AND(V980&gt;=Map!$K$3,V980&lt;=Map!$L$3),"Fcst","N/A"))</f>
        <v>Base</v>
      </c>
      <c r="X980" t="str">
        <f>INDEX(Map!$B$2:$B$86,MATCH(D980,Map!$A$2:$A$86,0),0)</f>
        <v>N/A</v>
      </c>
      <c r="Y980" s="7" t="str">
        <f>IF(INDEX(Map!$C$2:$C$86,MATCH(D980,Map!$A$2:$A$86,0),0)="","N/A",E980*INDEX(Map!$C$2:$C$86,MATCH(D980,Map!$A$2:$A$86,0),0))</f>
        <v>N/A</v>
      </c>
      <c r="Z980" s="7" t="str">
        <f>IF(INDEX(Map!$D$2:$D$86,MATCH(D980,Map!$A$2:$A$86,0),0)="","N/A",E980*INDEX(Map!$D$2:$D$86,MATCH(D980,Map!$A$2:$A$86,0),0))</f>
        <v>N/A</v>
      </c>
      <c r="AA980" t="str">
        <f>INDEX(Map!$E$2:$E$86,MATCH(D980,Map!$A$2:$A$86,0),0)</f>
        <v>Purchases</v>
      </c>
    </row>
    <row r="981" spans="1:27" x14ac:dyDescent="0.25">
      <c r="A981" s="1" t="s">
        <v>21</v>
      </c>
      <c r="B981" s="1" t="s">
        <v>118</v>
      </c>
      <c r="C981" s="1">
        <v>56</v>
      </c>
      <c r="D981" s="1" t="s">
        <v>79</v>
      </c>
      <c r="E981" s="1">
        <v>0.1</v>
      </c>
      <c r="F981" s="1">
        <v>0</v>
      </c>
      <c r="G981" s="1">
        <v>0.8</v>
      </c>
      <c r="H981" s="1">
        <v>2</v>
      </c>
      <c r="I981" s="1" t="s">
        <v>63</v>
      </c>
      <c r="J981" s="1" t="s">
        <v>63</v>
      </c>
      <c r="K981" s="1">
        <v>2</v>
      </c>
      <c r="L981" s="1">
        <v>15</v>
      </c>
      <c r="M981" s="1">
        <v>2</v>
      </c>
      <c r="N981" s="1" t="s">
        <v>63</v>
      </c>
      <c r="O981" s="1">
        <v>0</v>
      </c>
      <c r="P981" s="1">
        <v>0</v>
      </c>
      <c r="Q981" s="1">
        <v>1</v>
      </c>
      <c r="R981" s="1">
        <v>21.03</v>
      </c>
      <c r="S981" s="1">
        <v>21.03</v>
      </c>
      <c r="T981" s="1">
        <v>2</v>
      </c>
      <c r="U981" s="3" t="str">
        <f t="shared" si="15"/>
        <v>2017Plan</v>
      </c>
      <c r="V981" s="2">
        <f>DATE(A981,INDEX(Map!$H$1:$H$12,MATCH(B981,Map!$G$1:$G$12,0),0),1)</f>
        <v>42705</v>
      </c>
      <c r="W981" t="str">
        <f>IF(AND(V981&gt;=Map!$K$2,V981&lt;=Map!$L$2),"Base",IF(AND(V981&gt;=Map!$K$3,V981&lt;=Map!$L$3),"Fcst","N/A"))</f>
        <v>Base</v>
      </c>
      <c r="X981" t="str">
        <f>INDEX(Map!$B$2:$B$86,MATCH(D981,Map!$A$2:$A$86,0),0)</f>
        <v>N/A</v>
      </c>
      <c r="Y981" s="7" t="str">
        <f>IF(INDEX(Map!$C$2:$C$86,MATCH(D981,Map!$A$2:$A$86,0),0)="","N/A",E981*INDEX(Map!$C$2:$C$86,MATCH(D981,Map!$A$2:$A$86,0),0))</f>
        <v>N/A</v>
      </c>
      <c r="Z981" s="7" t="str">
        <f>IF(INDEX(Map!$D$2:$D$86,MATCH(D981,Map!$A$2:$A$86,0),0)="","N/A",E981*INDEX(Map!$D$2:$D$86,MATCH(D981,Map!$A$2:$A$86,0),0))</f>
        <v>N/A</v>
      </c>
      <c r="AA981" t="str">
        <f>INDEX(Map!$E$2:$E$86,MATCH(D981,Map!$A$2:$A$86,0),0)</f>
        <v>Purchases</v>
      </c>
    </row>
    <row r="982" spans="1:27" x14ac:dyDescent="0.25">
      <c r="A982" s="1" t="s">
        <v>21</v>
      </c>
      <c r="B982" s="1" t="s">
        <v>118</v>
      </c>
      <c r="C982" s="1">
        <v>57</v>
      </c>
      <c r="D982" s="1" t="s">
        <v>80</v>
      </c>
      <c r="E982" s="1">
        <v>0.1</v>
      </c>
      <c r="F982" s="1">
        <v>0</v>
      </c>
      <c r="G982" s="1">
        <v>0.4</v>
      </c>
      <c r="H982" s="1">
        <v>1</v>
      </c>
      <c r="I982" s="1" t="s">
        <v>63</v>
      </c>
      <c r="J982" s="1" t="s">
        <v>63</v>
      </c>
      <c r="K982" s="1">
        <v>1</v>
      </c>
      <c r="L982" s="1">
        <v>15.8</v>
      </c>
      <c r="M982" s="1">
        <v>1</v>
      </c>
      <c r="N982" s="1" t="s">
        <v>63</v>
      </c>
      <c r="O982" s="1">
        <v>0</v>
      </c>
      <c r="P982" s="1">
        <v>0</v>
      </c>
      <c r="Q982" s="1">
        <v>0</v>
      </c>
      <c r="R982" s="1">
        <v>21.74</v>
      </c>
      <c r="S982" s="1">
        <v>21.74</v>
      </c>
      <c r="T982" s="1">
        <v>1</v>
      </c>
      <c r="U982" s="3" t="str">
        <f t="shared" si="15"/>
        <v>2017Plan</v>
      </c>
      <c r="V982" s="2">
        <f>DATE(A982,INDEX(Map!$H$1:$H$12,MATCH(B982,Map!$G$1:$G$12,0),0),1)</f>
        <v>42705</v>
      </c>
      <c r="W982" t="str">
        <f>IF(AND(V982&gt;=Map!$K$2,V982&lt;=Map!$L$2),"Base",IF(AND(V982&gt;=Map!$K$3,V982&lt;=Map!$L$3),"Fcst","N/A"))</f>
        <v>Base</v>
      </c>
      <c r="X982" t="str">
        <f>INDEX(Map!$B$2:$B$86,MATCH(D982,Map!$A$2:$A$86,0),0)</f>
        <v>N/A</v>
      </c>
      <c r="Y982" s="7" t="str">
        <f>IF(INDEX(Map!$C$2:$C$86,MATCH(D982,Map!$A$2:$A$86,0),0)="","N/A",E982*INDEX(Map!$C$2:$C$86,MATCH(D982,Map!$A$2:$A$86,0),0))</f>
        <v>N/A</v>
      </c>
      <c r="Z982" s="7" t="str">
        <f>IF(INDEX(Map!$D$2:$D$86,MATCH(D982,Map!$A$2:$A$86,0),0)="","N/A",E982*INDEX(Map!$D$2:$D$86,MATCH(D982,Map!$A$2:$A$86,0),0))</f>
        <v>N/A</v>
      </c>
      <c r="AA982" t="str">
        <f>INDEX(Map!$E$2:$E$86,MATCH(D982,Map!$A$2:$A$86,0),0)</f>
        <v>Purchases</v>
      </c>
    </row>
    <row r="983" spans="1:27" x14ac:dyDescent="0.25">
      <c r="A983" s="1" t="s">
        <v>21</v>
      </c>
      <c r="B983" s="1" t="s">
        <v>118</v>
      </c>
      <c r="C983" s="1">
        <v>58</v>
      </c>
      <c r="D983" s="1" t="s">
        <v>81</v>
      </c>
      <c r="E983" s="1">
        <v>0.1</v>
      </c>
      <c r="F983" s="1">
        <v>0</v>
      </c>
      <c r="G983" s="1">
        <v>0.4</v>
      </c>
      <c r="H983" s="1">
        <v>1</v>
      </c>
      <c r="I983" s="1" t="s">
        <v>63</v>
      </c>
      <c r="J983" s="1" t="s">
        <v>63</v>
      </c>
      <c r="K983" s="1">
        <v>1</v>
      </c>
      <c r="L983" s="1">
        <v>15.8</v>
      </c>
      <c r="M983" s="1">
        <v>1</v>
      </c>
      <c r="N983" s="1" t="s">
        <v>63</v>
      </c>
      <c r="O983" s="1">
        <v>0</v>
      </c>
      <c r="P983" s="1">
        <v>0</v>
      </c>
      <c r="Q983" s="1">
        <v>0</v>
      </c>
      <c r="R983" s="1">
        <v>21.74</v>
      </c>
      <c r="S983" s="1">
        <v>21.74</v>
      </c>
      <c r="T983" s="1">
        <v>1</v>
      </c>
      <c r="U983" s="3" t="str">
        <f t="shared" si="15"/>
        <v>2017Plan</v>
      </c>
      <c r="V983" s="2">
        <f>DATE(A983,INDEX(Map!$H$1:$H$12,MATCH(B983,Map!$G$1:$G$12,0),0),1)</f>
        <v>42705</v>
      </c>
      <c r="W983" t="str">
        <f>IF(AND(V983&gt;=Map!$K$2,V983&lt;=Map!$L$2),"Base",IF(AND(V983&gt;=Map!$K$3,V983&lt;=Map!$L$3),"Fcst","N/A"))</f>
        <v>Base</v>
      </c>
      <c r="X983" t="str">
        <f>INDEX(Map!$B$2:$B$86,MATCH(D983,Map!$A$2:$A$86,0),0)</f>
        <v>N/A</v>
      </c>
      <c r="Y983" s="7" t="str">
        <f>IF(INDEX(Map!$C$2:$C$86,MATCH(D983,Map!$A$2:$A$86,0),0)="","N/A",E983*INDEX(Map!$C$2:$C$86,MATCH(D983,Map!$A$2:$A$86,0),0))</f>
        <v>N/A</v>
      </c>
      <c r="Z983" s="7" t="str">
        <f>IF(INDEX(Map!$D$2:$D$86,MATCH(D983,Map!$A$2:$A$86,0),0)="","N/A",E983*INDEX(Map!$D$2:$D$86,MATCH(D983,Map!$A$2:$A$86,0),0))</f>
        <v>N/A</v>
      </c>
      <c r="AA983" t="str">
        <f>INDEX(Map!$E$2:$E$86,MATCH(D983,Map!$A$2:$A$86,0),0)</f>
        <v>Purchases</v>
      </c>
    </row>
    <row r="984" spans="1:27" x14ac:dyDescent="0.25">
      <c r="A984" s="1" t="s">
        <v>21</v>
      </c>
      <c r="B984" s="1" t="s">
        <v>118</v>
      </c>
      <c r="C984" s="1">
        <v>59</v>
      </c>
      <c r="D984" s="1" t="s">
        <v>82</v>
      </c>
      <c r="E984" s="1">
        <v>0.1</v>
      </c>
      <c r="F984" s="1">
        <v>0</v>
      </c>
      <c r="G984" s="1">
        <v>0.4</v>
      </c>
      <c r="H984" s="1">
        <v>1</v>
      </c>
      <c r="I984" s="1" t="s">
        <v>63</v>
      </c>
      <c r="J984" s="1" t="s">
        <v>63</v>
      </c>
      <c r="K984" s="1">
        <v>1</v>
      </c>
      <c r="L984" s="1">
        <v>15.8</v>
      </c>
      <c r="M984" s="1">
        <v>1</v>
      </c>
      <c r="N984" s="1" t="s">
        <v>63</v>
      </c>
      <c r="O984" s="1">
        <v>0</v>
      </c>
      <c r="P984" s="1">
        <v>0</v>
      </c>
      <c r="Q984" s="1">
        <v>0</v>
      </c>
      <c r="R984" s="1">
        <v>21.74</v>
      </c>
      <c r="S984" s="1">
        <v>21.74</v>
      </c>
      <c r="T984" s="1">
        <v>1</v>
      </c>
      <c r="U984" s="3" t="str">
        <f t="shared" si="15"/>
        <v>2017Plan</v>
      </c>
      <c r="V984" s="2">
        <f>DATE(A984,INDEX(Map!$H$1:$H$12,MATCH(B984,Map!$G$1:$G$12,0),0),1)</f>
        <v>42705</v>
      </c>
      <c r="W984" t="str">
        <f>IF(AND(V984&gt;=Map!$K$2,V984&lt;=Map!$L$2),"Base",IF(AND(V984&gt;=Map!$K$3,V984&lt;=Map!$L$3),"Fcst","N/A"))</f>
        <v>Base</v>
      </c>
      <c r="X984" t="str">
        <f>INDEX(Map!$B$2:$B$86,MATCH(D984,Map!$A$2:$A$86,0),0)</f>
        <v>N/A</v>
      </c>
      <c r="Y984" s="7" t="str">
        <f>IF(INDEX(Map!$C$2:$C$86,MATCH(D984,Map!$A$2:$A$86,0),0)="","N/A",E984*INDEX(Map!$C$2:$C$86,MATCH(D984,Map!$A$2:$A$86,0),0))</f>
        <v>N/A</v>
      </c>
      <c r="Z984" s="7" t="str">
        <f>IF(INDEX(Map!$D$2:$D$86,MATCH(D984,Map!$A$2:$A$86,0),0)="","N/A",E984*INDEX(Map!$D$2:$D$86,MATCH(D984,Map!$A$2:$A$86,0),0))</f>
        <v>N/A</v>
      </c>
      <c r="AA984" t="str">
        <f>INDEX(Map!$E$2:$E$86,MATCH(D984,Map!$A$2:$A$86,0),0)</f>
        <v>Purchases</v>
      </c>
    </row>
    <row r="985" spans="1:27" x14ac:dyDescent="0.25">
      <c r="A985" s="1" t="s">
        <v>21</v>
      </c>
      <c r="B985" s="1" t="s">
        <v>118</v>
      </c>
      <c r="C985" s="1">
        <v>60</v>
      </c>
      <c r="D985" s="1" t="s">
        <v>83</v>
      </c>
      <c r="E985" s="1">
        <v>-33.4</v>
      </c>
      <c r="F985" s="1">
        <v>0</v>
      </c>
      <c r="G985" s="1">
        <v>23.7</v>
      </c>
      <c r="H985" s="1">
        <v>27</v>
      </c>
      <c r="I985" s="1" t="s">
        <v>63</v>
      </c>
      <c r="J985" s="1" t="s">
        <v>63</v>
      </c>
      <c r="K985" s="1">
        <v>305</v>
      </c>
      <c r="L985" s="1">
        <v>38.9</v>
      </c>
      <c r="M985" s="1">
        <v>-1300</v>
      </c>
      <c r="N985" s="1" t="s">
        <v>63</v>
      </c>
      <c r="O985" s="1">
        <v>0</v>
      </c>
      <c r="P985" s="1">
        <v>0</v>
      </c>
      <c r="Q985" s="1">
        <v>321</v>
      </c>
      <c r="R985" s="1">
        <v>29.27</v>
      </c>
      <c r="S985" s="1">
        <v>29.27</v>
      </c>
      <c r="T985" s="1">
        <v>-979</v>
      </c>
      <c r="U985" s="3" t="str">
        <f t="shared" si="15"/>
        <v>2017Plan</v>
      </c>
      <c r="V985" s="2">
        <f>DATE(A985,INDEX(Map!$H$1:$H$12,MATCH(B985,Map!$G$1:$G$12,0),0),1)</f>
        <v>42705</v>
      </c>
      <c r="W985" t="str">
        <f>IF(AND(V985&gt;=Map!$K$2,V985&lt;=Map!$L$2),"Base",IF(AND(V985&gt;=Map!$K$3,V985&lt;=Map!$L$3),"Fcst","N/A"))</f>
        <v>Base</v>
      </c>
      <c r="X985" t="str">
        <f>INDEX(Map!$B$2:$B$86,MATCH(D985,Map!$A$2:$A$86,0),0)</f>
        <v>N/A</v>
      </c>
      <c r="Y985" s="7" t="str">
        <f>IF(INDEX(Map!$C$2:$C$86,MATCH(D985,Map!$A$2:$A$86,0),0)="","N/A",E985*INDEX(Map!$C$2:$C$86,MATCH(D985,Map!$A$2:$A$86,0),0))</f>
        <v>N/A</v>
      </c>
      <c r="Z985" s="7" t="str">
        <f>IF(INDEX(Map!$D$2:$D$86,MATCH(D985,Map!$A$2:$A$86,0),0)="","N/A",E985*INDEX(Map!$D$2:$D$86,MATCH(D985,Map!$A$2:$A$86,0),0))</f>
        <v>N/A</v>
      </c>
      <c r="AA985" t="str">
        <f>INDEX(Map!$E$2:$E$86,MATCH(D985,Map!$A$2:$A$86,0),0)</f>
        <v>Sales</v>
      </c>
    </row>
    <row r="986" spans="1:27" x14ac:dyDescent="0.25">
      <c r="A986" s="1" t="s">
        <v>21</v>
      </c>
      <c r="B986" s="1" t="s">
        <v>118</v>
      </c>
      <c r="C986" s="1">
        <v>61</v>
      </c>
      <c r="D986" s="1" t="s">
        <v>84</v>
      </c>
      <c r="E986" s="1">
        <v>-4.8</v>
      </c>
      <c r="F986" s="1">
        <v>0</v>
      </c>
      <c r="G986" s="1">
        <v>19.2</v>
      </c>
      <c r="H986" s="1">
        <v>31</v>
      </c>
      <c r="I986" s="1" t="s">
        <v>63</v>
      </c>
      <c r="J986" s="1" t="s">
        <v>63</v>
      </c>
      <c r="K986" s="1">
        <v>245</v>
      </c>
      <c r="L986" s="1">
        <v>35.5</v>
      </c>
      <c r="M986" s="1">
        <v>-169</v>
      </c>
      <c r="N986" s="1" t="s">
        <v>63</v>
      </c>
      <c r="O986" s="1">
        <v>0</v>
      </c>
      <c r="P986" s="1">
        <v>0</v>
      </c>
      <c r="Q986" s="1">
        <v>40</v>
      </c>
      <c r="R986" s="1">
        <v>27.09</v>
      </c>
      <c r="S986" s="1">
        <v>27.09</v>
      </c>
      <c r="T986" s="1">
        <v>-129</v>
      </c>
      <c r="U986" s="3" t="str">
        <f t="shared" si="15"/>
        <v>2017Plan</v>
      </c>
      <c r="V986" s="2">
        <f>DATE(A986,INDEX(Map!$H$1:$H$12,MATCH(B986,Map!$G$1:$G$12,0),0),1)</f>
        <v>42705</v>
      </c>
      <c r="W986" t="str">
        <f>IF(AND(V986&gt;=Map!$K$2,V986&lt;=Map!$L$2),"Base",IF(AND(V986&gt;=Map!$K$3,V986&lt;=Map!$L$3),"Fcst","N/A"))</f>
        <v>Base</v>
      </c>
      <c r="X986" t="str">
        <f>INDEX(Map!$B$2:$B$86,MATCH(D986,Map!$A$2:$A$86,0),0)</f>
        <v>N/A</v>
      </c>
      <c r="Y986" s="7" t="str">
        <f>IF(INDEX(Map!$C$2:$C$86,MATCH(D986,Map!$A$2:$A$86,0),0)="","N/A",E986*INDEX(Map!$C$2:$C$86,MATCH(D986,Map!$A$2:$A$86,0),0))</f>
        <v>N/A</v>
      </c>
      <c r="Z986" s="7" t="str">
        <f>IF(INDEX(Map!$D$2:$D$86,MATCH(D986,Map!$A$2:$A$86,0),0)="","N/A",E986*INDEX(Map!$D$2:$D$86,MATCH(D986,Map!$A$2:$A$86,0),0))</f>
        <v>N/A</v>
      </c>
      <c r="AA986" t="str">
        <f>INDEX(Map!$E$2:$E$86,MATCH(D986,Map!$A$2:$A$86,0),0)</f>
        <v>Sales</v>
      </c>
    </row>
    <row r="987" spans="1:27" x14ac:dyDescent="0.25">
      <c r="A987" s="1" t="s">
        <v>21</v>
      </c>
      <c r="B987" s="1" t="s">
        <v>118</v>
      </c>
      <c r="C987" s="1">
        <v>62</v>
      </c>
      <c r="D987" s="1" t="s">
        <v>85</v>
      </c>
      <c r="E987" s="1">
        <v>-11.8</v>
      </c>
      <c r="F987" s="1">
        <v>0</v>
      </c>
      <c r="G987" s="1">
        <v>42.2</v>
      </c>
      <c r="H987" s="1">
        <v>5</v>
      </c>
      <c r="I987" s="1" t="s">
        <v>63</v>
      </c>
      <c r="J987" s="1" t="s">
        <v>63</v>
      </c>
      <c r="K987" s="1">
        <v>80</v>
      </c>
      <c r="L987" s="1">
        <v>37</v>
      </c>
      <c r="M987" s="1">
        <v>-437</v>
      </c>
      <c r="N987" s="1" t="s">
        <v>63</v>
      </c>
      <c r="O987" s="1">
        <v>0</v>
      </c>
      <c r="P987" s="1">
        <v>0</v>
      </c>
      <c r="Q987" s="1">
        <v>99</v>
      </c>
      <c r="R987" s="1">
        <v>28.64</v>
      </c>
      <c r="S987" s="1">
        <v>28.64</v>
      </c>
      <c r="T987" s="1">
        <v>-338</v>
      </c>
      <c r="U987" s="3" t="str">
        <f t="shared" si="15"/>
        <v>2017Plan</v>
      </c>
      <c r="V987" s="2">
        <f>DATE(A987,INDEX(Map!$H$1:$H$12,MATCH(B987,Map!$G$1:$G$12,0),0),1)</f>
        <v>42705</v>
      </c>
      <c r="W987" t="str">
        <f>IF(AND(V987&gt;=Map!$K$2,V987&lt;=Map!$L$2),"Base",IF(AND(V987&gt;=Map!$K$3,V987&lt;=Map!$L$3),"Fcst","N/A"))</f>
        <v>Base</v>
      </c>
      <c r="X987" t="str">
        <f>INDEX(Map!$B$2:$B$86,MATCH(D987,Map!$A$2:$A$86,0),0)</f>
        <v>N/A</v>
      </c>
      <c r="Y987" s="7" t="str">
        <f>IF(INDEX(Map!$C$2:$C$86,MATCH(D987,Map!$A$2:$A$86,0),0)="","N/A",E987*INDEX(Map!$C$2:$C$86,MATCH(D987,Map!$A$2:$A$86,0),0))</f>
        <v>N/A</v>
      </c>
      <c r="Z987" s="7" t="str">
        <f>IF(INDEX(Map!$D$2:$D$86,MATCH(D987,Map!$A$2:$A$86,0),0)="","N/A",E987*INDEX(Map!$D$2:$D$86,MATCH(D987,Map!$A$2:$A$86,0),0))</f>
        <v>N/A</v>
      </c>
      <c r="AA987" t="str">
        <f>INDEX(Map!$E$2:$E$86,MATCH(D987,Map!$A$2:$A$86,0),0)</f>
        <v>Sales</v>
      </c>
    </row>
    <row r="988" spans="1:27" x14ac:dyDescent="0.25">
      <c r="A988" s="1" t="s">
        <v>21</v>
      </c>
      <c r="B988" s="1" t="s">
        <v>118</v>
      </c>
      <c r="C988" s="1">
        <v>63</v>
      </c>
      <c r="D988" s="1" t="s">
        <v>86</v>
      </c>
      <c r="E988" s="1">
        <v>-8.1</v>
      </c>
      <c r="F988" s="1">
        <v>0</v>
      </c>
      <c r="G988" s="1">
        <v>36.1</v>
      </c>
      <c r="H988" s="1">
        <v>4</v>
      </c>
      <c r="I988" s="1" t="s">
        <v>63</v>
      </c>
      <c r="J988" s="1" t="s">
        <v>63</v>
      </c>
      <c r="K988" s="1">
        <v>64</v>
      </c>
      <c r="L988" s="1">
        <v>36.299999999999997</v>
      </c>
      <c r="M988" s="1">
        <v>-293</v>
      </c>
      <c r="N988" s="1" t="s">
        <v>63</v>
      </c>
      <c r="O988" s="1">
        <v>0</v>
      </c>
      <c r="P988" s="1">
        <v>0</v>
      </c>
      <c r="Q988" s="1">
        <v>67</v>
      </c>
      <c r="R988" s="1">
        <v>28</v>
      </c>
      <c r="S988" s="1">
        <v>28</v>
      </c>
      <c r="T988" s="1">
        <v>-226</v>
      </c>
      <c r="U988" s="3" t="str">
        <f t="shared" si="15"/>
        <v>2017Plan</v>
      </c>
      <c r="V988" s="2">
        <f>DATE(A988,INDEX(Map!$H$1:$H$12,MATCH(B988,Map!$G$1:$G$12,0),0),1)</f>
        <v>42705</v>
      </c>
      <c r="W988" t="str">
        <f>IF(AND(V988&gt;=Map!$K$2,V988&lt;=Map!$L$2),"Base",IF(AND(V988&gt;=Map!$K$3,V988&lt;=Map!$L$3),"Fcst","N/A"))</f>
        <v>Base</v>
      </c>
      <c r="X988" t="str">
        <f>INDEX(Map!$B$2:$B$86,MATCH(D988,Map!$A$2:$A$86,0),0)</f>
        <v>N/A</v>
      </c>
      <c r="Y988" s="7" t="str">
        <f>IF(INDEX(Map!$C$2:$C$86,MATCH(D988,Map!$A$2:$A$86,0),0)="","N/A",E988*INDEX(Map!$C$2:$C$86,MATCH(D988,Map!$A$2:$A$86,0),0))</f>
        <v>N/A</v>
      </c>
      <c r="Z988" s="7" t="str">
        <f>IF(INDEX(Map!$D$2:$D$86,MATCH(D988,Map!$A$2:$A$86,0),0)="","N/A",E988*INDEX(Map!$D$2:$D$86,MATCH(D988,Map!$A$2:$A$86,0),0))</f>
        <v>N/A</v>
      </c>
      <c r="AA988" t="str">
        <f>INDEX(Map!$E$2:$E$86,MATCH(D988,Map!$A$2:$A$86,0),0)</f>
        <v>Sales</v>
      </c>
    </row>
    <row r="989" spans="1:27" x14ac:dyDescent="0.25">
      <c r="A989" s="1" t="s">
        <v>21</v>
      </c>
      <c r="B989" s="1" t="s">
        <v>118</v>
      </c>
      <c r="C989" s="1">
        <v>64</v>
      </c>
      <c r="D989" s="1" t="s">
        <v>87</v>
      </c>
      <c r="E989" s="1">
        <v>0</v>
      </c>
      <c r="F989" s="1">
        <v>0</v>
      </c>
      <c r="G989" s="1">
        <v>0</v>
      </c>
      <c r="H989" s="1">
        <v>0</v>
      </c>
      <c r="I989" s="1" t="s">
        <v>63</v>
      </c>
      <c r="J989" s="1" t="s">
        <v>63</v>
      </c>
      <c r="K989" s="1">
        <v>0</v>
      </c>
      <c r="L989" s="1">
        <v>0</v>
      </c>
      <c r="M989" s="1">
        <v>0</v>
      </c>
      <c r="N989" s="1" t="s">
        <v>63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3" t="str">
        <f t="shared" si="15"/>
        <v>2017Plan</v>
      </c>
      <c r="V989" s="2">
        <f>DATE(A989,INDEX(Map!$H$1:$H$12,MATCH(B989,Map!$G$1:$G$12,0),0),1)</f>
        <v>42705</v>
      </c>
      <c r="W989" t="str">
        <f>IF(AND(V989&gt;=Map!$K$2,V989&lt;=Map!$L$2),"Base",IF(AND(V989&gt;=Map!$K$3,V989&lt;=Map!$L$3),"Fcst","N/A"))</f>
        <v>Base</v>
      </c>
      <c r="X989" t="str">
        <f>INDEX(Map!$B$2:$B$86,MATCH(D989,Map!$A$2:$A$86,0),0)</f>
        <v>N/A</v>
      </c>
      <c r="Y989" s="7" t="str">
        <f>IF(INDEX(Map!$C$2:$C$86,MATCH(D989,Map!$A$2:$A$86,0),0)="","N/A",E989*INDEX(Map!$C$2:$C$86,MATCH(D989,Map!$A$2:$A$86,0),0))</f>
        <v>N/A</v>
      </c>
      <c r="Z989" s="7" t="str">
        <f>IF(INDEX(Map!$D$2:$D$86,MATCH(D989,Map!$A$2:$A$86,0),0)="","N/A",E989*INDEX(Map!$D$2:$D$86,MATCH(D989,Map!$A$2:$A$86,0),0))</f>
        <v>N/A</v>
      </c>
      <c r="AA989" t="str">
        <f>INDEX(Map!$E$2:$E$86,MATCH(D989,Map!$A$2:$A$86,0),0)</f>
        <v>Sales</v>
      </c>
    </row>
    <row r="990" spans="1:27" x14ac:dyDescent="0.25">
      <c r="A990" s="1" t="s">
        <v>21</v>
      </c>
      <c r="B990" s="1" t="s">
        <v>118</v>
      </c>
      <c r="C990" s="1">
        <v>65</v>
      </c>
      <c r="D990" s="1" t="s">
        <v>88</v>
      </c>
      <c r="E990" s="1">
        <v>0</v>
      </c>
      <c r="F990" s="1">
        <v>0</v>
      </c>
      <c r="G990" s="1">
        <v>0</v>
      </c>
      <c r="H990" s="1">
        <v>0</v>
      </c>
      <c r="I990" s="1" t="s">
        <v>63</v>
      </c>
      <c r="J990" s="1" t="s">
        <v>63</v>
      </c>
      <c r="K990" s="1">
        <v>0</v>
      </c>
      <c r="L990" s="1">
        <v>0</v>
      </c>
      <c r="M990" s="1">
        <v>0</v>
      </c>
      <c r="N990" s="1" t="s">
        <v>63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3" t="str">
        <f t="shared" si="15"/>
        <v>2017Plan</v>
      </c>
      <c r="V990" s="2">
        <f>DATE(A990,INDEX(Map!$H$1:$H$12,MATCH(B990,Map!$G$1:$G$12,0),0),1)</f>
        <v>42705</v>
      </c>
      <c r="W990" t="str">
        <f>IF(AND(V990&gt;=Map!$K$2,V990&lt;=Map!$L$2),"Base",IF(AND(V990&gt;=Map!$K$3,V990&lt;=Map!$L$3),"Fcst","N/A"))</f>
        <v>Base</v>
      </c>
      <c r="X990" t="str">
        <f>INDEX(Map!$B$2:$B$86,MATCH(D990,Map!$A$2:$A$86,0),0)</f>
        <v>N/A</v>
      </c>
      <c r="Y990" s="7" t="str">
        <f>IF(INDEX(Map!$C$2:$C$86,MATCH(D990,Map!$A$2:$A$86,0),0)="","N/A",E990*INDEX(Map!$C$2:$C$86,MATCH(D990,Map!$A$2:$A$86,0),0))</f>
        <v>N/A</v>
      </c>
      <c r="Z990" s="7" t="str">
        <f>IF(INDEX(Map!$D$2:$D$86,MATCH(D990,Map!$A$2:$A$86,0),0)="","N/A",E990*INDEX(Map!$D$2:$D$86,MATCH(D990,Map!$A$2:$A$86,0),0))</f>
        <v>N/A</v>
      </c>
      <c r="AA990" t="str">
        <f>INDEX(Map!$E$2:$E$86,MATCH(D990,Map!$A$2:$A$86,0),0)</f>
        <v>Sales</v>
      </c>
    </row>
    <row r="991" spans="1:27" x14ac:dyDescent="0.25">
      <c r="A991" s="1" t="s">
        <v>21</v>
      </c>
      <c r="B991" s="1" t="s">
        <v>118</v>
      </c>
      <c r="C991" s="1">
        <v>66</v>
      </c>
      <c r="D991" s="1" t="s">
        <v>89</v>
      </c>
      <c r="E991" s="1">
        <v>0</v>
      </c>
      <c r="F991" s="1">
        <v>0</v>
      </c>
      <c r="G991" s="1">
        <v>0</v>
      </c>
      <c r="H991" s="1">
        <v>0</v>
      </c>
      <c r="I991" s="1" t="s">
        <v>63</v>
      </c>
      <c r="J991" s="1" t="s">
        <v>63</v>
      </c>
      <c r="K991" s="1">
        <v>0</v>
      </c>
      <c r="L991" s="1">
        <v>0</v>
      </c>
      <c r="M991" s="1">
        <v>0</v>
      </c>
      <c r="N991" s="1" t="s">
        <v>63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3" t="str">
        <f t="shared" si="15"/>
        <v>2017Plan</v>
      </c>
      <c r="V991" s="2">
        <f>DATE(A991,INDEX(Map!$H$1:$H$12,MATCH(B991,Map!$G$1:$G$12,0),0),1)</f>
        <v>42705</v>
      </c>
      <c r="W991" t="str">
        <f>IF(AND(V991&gt;=Map!$K$2,V991&lt;=Map!$L$2),"Base",IF(AND(V991&gt;=Map!$K$3,V991&lt;=Map!$L$3),"Fcst","N/A"))</f>
        <v>Base</v>
      </c>
      <c r="X991" t="str">
        <f>INDEX(Map!$B$2:$B$86,MATCH(D991,Map!$A$2:$A$86,0),0)</f>
        <v>N/A</v>
      </c>
      <c r="Y991" s="7" t="str">
        <f>IF(INDEX(Map!$C$2:$C$86,MATCH(D991,Map!$A$2:$A$86,0),0)="","N/A",E991*INDEX(Map!$C$2:$C$86,MATCH(D991,Map!$A$2:$A$86,0),0))</f>
        <v>N/A</v>
      </c>
      <c r="Z991" s="7" t="str">
        <f>IF(INDEX(Map!$D$2:$D$86,MATCH(D991,Map!$A$2:$A$86,0),0)="","N/A",E991*INDEX(Map!$D$2:$D$86,MATCH(D991,Map!$A$2:$A$86,0),0))</f>
        <v>N/A</v>
      </c>
      <c r="AA991" t="str">
        <f>INDEX(Map!$E$2:$E$86,MATCH(D991,Map!$A$2:$A$86,0),0)</f>
        <v>Sales</v>
      </c>
    </row>
    <row r="992" spans="1:27" x14ac:dyDescent="0.25">
      <c r="A992" s="1" t="s">
        <v>21</v>
      </c>
      <c r="B992" s="1" t="s">
        <v>118</v>
      </c>
      <c r="C992" s="1">
        <v>67</v>
      </c>
      <c r="D992" s="1" t="s">
        <v>90</v>
      </c>
      <c r="E992" s="1">
        <v>0</v>
      </c>
      <c r="F992" s="1">
        <v>0</v>
      </c>
      <c r="G992" s="1">
        <v>0</v>
      </c>
      <c r="H992" s="1">
        <v>0</v>
      </c>
      <c r="I992" s="1" t="s">
        <v>63</v>
      </c>
      <c r="J992" s="1" t="s">
        <v>63</v>
      </c>
      <c r="K992" s="1">
        <v>0</v>
      </c>
      <c r="L992" s="1">
        <v>0</v>
      </c>
      <c r="M992" s="1">
        <v>0</v>
      </c>
      <c r="N992" s="1" t="s">
        <v>63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3" t="str">
        <f t="shared" si="15"/>
        <v>2017Plan</v>
      </c>
      <c r="V992" s="2">
        <f>DATE(A992,INDEX(Map!$H$1:$H$12,MATCH(B992,Map!$G$1:$G$12,0),0),1)</f>
        <v>42705</v>
      </c>
      <c r="W992" t="str">
        <f>IF(AND(V992&gt;=Map!$K$2,V992&lt;=Map!$L$2),"Base",IF(AND(V992&gt;=Map!$K$3,V992&lt;=Map!$L$3),"Fcst","N/A"))</f>
        <v>Base</v>
      </c>
      <c r="X992" t="str">
        <f>INDEX(Map!$B$2:$B$86,MATCH(D992,Map!$A$2:$A$86,0),0)</f>
        <v>N/A</v>
      </c>
      <c r="Y992" s="7" t="str">
        <f>IF(INDEX(Map!$C$2:$C$86,MATCH(D992,Map!$A$2:$A$86,0),0)="","N/A",E992*INDEX(Map!$C$2:$C$86,MATCH(D992,Map!$A$2:$A$86,0),0))</f>
        <v>N/A</v>
      </c>
      <c r="Z992" s="7" t="str">
        <f>IF(INDEX(Map!$D$2:$D$86,MATCH(D992,Map!$A$2:$A$86,0),0)="","N/A",E992*INDEX(Map!$D$2:$D$86,MATCH(D992,Map!$A$2:$A$86,0),0))</f>
        <v>N/A</v>
      </c>
      <c r="AA992" t="str">
        <f>INDEX(Map!$E$2:$E$86,MATCH(D992,Map!$A$2:$A$86,0),0)</f>
        <v>Sales</v>
      </c>
    </row>
    <row r="993" spans="1:27" x14ac:dyDescent="0.25">
      <c r="A993" s="1" t="s">
        <v>21</v>
      </c>
      <c r="B993" s="1" t="s">
        <v>118</v>
      </c>
      <c r="C993" s="1">
        <v>68</v>
      </c>
      <c r="D993" s="1" t="s">
        <v>91</v>
      </c>
      <c r="E993" s="1">
        <v>0</v>
      </c>
      <c r="F993" s="1">
        <v>0</v>
      </c>
      <c r="G993" s="1">
        <v>0</v>
      </c>
      <c r="H993" s="1">
        <v>0</v>
      </c>
      <c r="I993" s="1" t="s">
        <v>63</v>
      </c>
      <c r="J993" s="1" t="s">
        <v>63</v>
      </c>
      <c r="K993" s="1">
        <v>0</v>
      </c>
      <c r="L993" s="1">
        <v>0</v>
      </c>
      <c r="M993" s="1">
        <v>0</v>
      </c>
      <c r="N993" s="1" t="s">
        <v>63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3" t="str">
        <f t="shared" si="15"/>
        <v>2017Plan</v>
      </c>
      <c r="V993" s="2">
        <f>DATE(A993,INDEX(Map!$H$1:$H$12,MATCH(B993,Map!$G$1:$G$12,0),0),1)</f>
        <v>42705</v>
      </c>
      <c r="W993" t="str">
        <f>IF(AND(V993&gt;=Map!$K$2,V993&lt;=Map!$L$2),"Base",IF(AND(V993&gt;=Map!$K$3,V993&lt;=Map!$L$3),"Fcst","N/A"))</f>
        <v>Base</v>
      </c>
      <c r="X993" t="str">
        <f>INDEX(Map!$B$2:$B$86,MATCH(D993,Map!$A$2:$A$86,0),0)</f>
        <v>N/A</v>
      </c>
      <c r="Y993" s="7" t="str">
        <f>IF(INDEX(Map!$C$2:$C$86,MATCH(D993,Map!$A$2:$A$86,0),0)="","N/A",E993*INDEX(Map!$C$2:$C$86,MATCH(D993,Map!$A$2:$A$86,0),0))</f>
        <v>N/A</v>
      </c>
      <c r="Z993" s="7" t="str">
        <f>IF(INDEX(Map!$D$2:$D$86,MATCH(D993,Map!$A$2:$A$86,0),0)="","N/A",E993*INDEX(Map!$D$2:$D$86,MATCH(D993,Map!$A$2:$A$86,0),0))</f>
        <v>N/A</v>
      </c>
      <c r="AA993" t="str">
        <f>INDEX(Map!$E$2:$E$86,MATCH(D993,Map!$A$2:$A$86,0),0)</f>
        <v>CSR</v>
      </c>
    </row>
    <row r="994" spans="1:27" x14ac:dyDescent="0.25">
      <c r="A994" s="1" t="s">
        <v>21</v>
      </c>
      <c r="B994" s="1" t="s">
        <v>118</v>
      </c>
      <c r="C994" s="1">
        <v>69</v>
      </c>
      <c r="D994" s="1" t="s">
        <v>92</v>
      </c>
      <c r="E994" s="1">
        <v>0</v>
      </c>
      <c r="F994" s="1">
        <v>0</v>
      </c>
      <c r="G994" s="1">
        <v>0</v>
      </c>
      <c r="H994" s="1">
        <v>0</v>
      </c>
      <c r="I994" s="1" t="s">
        <v>63</v>
      </c>
      <c r="J994" s="1" t="s">
        <v>63</v>
      </c>
      <c r="K994" s="1">
        <v>0</v>
      </c>
      <c r="L994" s="1">
        <v>0</v>
      </c>
      <c r="M994" s="1">
        <v>0</v>
      </c>
      <c r="N994" s="1" t="s">
        <v>63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3" t="str">
        <f t="shared" si="15"/>
        <v>2017Plan</v>
      </c>
      <c r="V994" s="2">
        <f>DATE(A994,INDEX(Map!$H$1:$H$12,MATCH(B994,Map!$G$1:$G$12,0),0),1)</f>
        <v>42705</v>
      </c>
      <c r="W994" t="str">
        <f>IF(AND(V994&gt;=Map!$K$2,V994&lt;=Map!$L$2),"Base",IF(AND(V994&gt;=Map!$K$3,V994&lt;=Map!$L$3),"Fcst","N/A"))</f>
        <v>Base</v>
      </c>
      <c r="X994" t="str">
        <f>INDEX(Map!$B$2:$B$86,MATCH(D994,Map!$A$2:$A$86,0),0)</f>
        <v>N/A</v>
      </c>
      <c r="Y994" s="7" t="str">
        <f>IF(INDEX(Map!$C$2:$C$86,MATCH(D994,Map!$A$2:$A$86,0),0)="","N/A",E994*INDEX(Map!$C$2:$C$86,MATCH(D994,Map!$A$2:$A$86,0),0))</f>
        <v>N/A</v>
      </c>
      <c r="Z994" s="7" t="str">
        <f>IF(INDEX(Map!$D$2:$D$86,MATCH(D994,Map!$A$2:$A$86,0),0)="","N/A",E994*INDEX(Map!$D$2:$D$86,MATCH(D994,Map!$A$2:$A$86,0),0))</f>
        <v>N/A</v>
      </c>
      <c r="AA994" t="str">
        <f>INDEX(Map!$E$2:$E$86,MATCH(D994,Map!$A$2:$A$86,0),0)</f>
        <v>CSR</v>
      </c>
    </row>
    <row r="995" spans="1:27" x14ac:dyDescent="0.25">
      <c r="A995" s="1" t="s">
        <v>21</v>
      </c>
      <c r="B995" s="1" t="s">
        <v>118</v>
      </c>
      <c r="C995" s="1">
        <v>70</v>
      </c>
      <c r="D995" s="1" t="s">
        <v>93</v>
      </c>
      <c r="E995" s="1">
        <v>0</v>
      </c>
      <c r="F995" s="1">
        <v>0</v>
      </c>
      <c r="G995" s="1">
        <v>0</v>
      </c>
      <c r="H995" s="1">
        <v>0</v>
      </c>
      <c r="I995" s="1" t="s">
        <v>63</v>
      </c>
      <c r="J995" s="1" t="s">
        <v>63</v>
      </c>
      <c r="K995" s="1">
        <v>0</v>
      </c>
      <c r="L995" s="1">
        <v>0</v>
      </c>
      <c r="M995" s="1">
        <v>0</v>
      </c>
      <c r="N995" s="1" t="s">
        <v>63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3" t="str">
        <f t="shared" si="15"/>
        <v>2017Plan</v>
      </c>
      <c r="V995" s="2">
        <f>DATE(A995,INDEX(Map!$H$1:$H$12,MATCH(B995,Map!$G$1:$G$12,0),0),1)</f>
        <v>42705</v>
      </c>
      <c r="W995" t="str">
        <f>IF(AND(V995&gt;=Map!$K$2,V995&lt;=Map!$L$2),"Base",IF(AND(V995&gt;=Map!$K$3,V995&lt;=Map!$L$3),"Fcst","N/A"))</f>
        <v>Base</v>
      </c>
      <c r="X995" t="str">
        <f>INDEX(Map!$B$2:$B$86,MATCH(D995,Map!$A$2:$A$86,0),0)</f>
        <v>N/A</v>
      </c>
      <c r="Y995" s="7" t="str">
        <f>IF(INDEX(Map!$C$2:$C$86,MATCH(D995,Map!$A$2:$A$86,0),0)="","N/A",E995*INDEX(Map!$C$2:$C$86,MATCH(D995,Map!$A$2:$A$86,0),0))</f>
        <v>N/A</v>
      </c>
      <c r="Z995" s="7" t="str">
        <f>IF(INDEX(Map!$D$2:$D$86,MATCH(D995,Map!$A$2:$A$86,0),0)="","N/A",E995*INDEX(Map!$D$2:$D$86,MATCH(D995,Map!$A$2:$A$86,0),0))</f>
        <v>N/A</v>
      </c>
      <c r="AA995" t="str">
        <f>INDEX(Map!$E$2:$E$86,MATCH(D995,Map!$A$2:$A$86,0),0)</f>
        <v>CSR</v>
      </c>
    </row>
    <row r="996" spans="1:27" x14ac:dyDescent="0.25">
      <c r="A996" s="1" t="s">
        <v>21</v>
      </c>
      <c r="B996" s="1" t="s">
        <v>118</v>
      </c>
      <c r="C996" s="1">
        <v>71</v>
      </c>
      <c r="D996" s="1" t="s">
        <v>94</v>
      </c>
      <c r="E996" s="1">
        <v>0</v>
      </c>
      <c r="F996" s="1">
        <v>0</v>
      </c>
      <c r="G996" s="1">
        <v>0</v>
      </c>
      <c r="H996" s="1">
        <v>0</v>
      </c>
      <c r="I996" s="1" t="s">
        <v>63</v>
      </c>
      <c r="J996" s="1" t="s">
        <v>63</v>
      </c>
      <c r="K996" s="1">
        <v>0</v>
      </c>
      <c r="L996" s="1">
        <v>0</v>
      </c>
      <c r="M996" s="1">
        <v>0</v>
      </c>
      <c r="N996" s="1" t="s">
        <v>63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3" t="str">
        <f t="shared" si="15"/>
        <v>2017Plan</v>
      </c>
      <c r="V996" s="2">
        <f>DATE(A996,INDEX(Map!$H$1:$H$12,MATCH(B996,Map!$G$1:$G$12,0),0),1)</f>
        <v>42705</v>
      </c>
      <c r="W996" t="str">
        <f>IF(AND(V996&gt;=Map!$K$2,V996&lt;=Map!$L$2),"Base",IF(AND(V996&gt;=Map!$K$3,V996&lt;=Map!$L$3),"Fcst","N/A"))</f>
        <v>Base</v>
      </c>
      <c r="X996" t="str">
        <f>INDEX(Map!$B$2:$B$86,MATCH(D996,Map!$A$2:$A$86,0),0)</f>
        <v>N/A</v>
      </c>
      <c r="Y996" s="7" t="str">
        <f>IF(INDEX(Map!$C$2:$C$86,MATCH(D996,Map!$A$2:$A$86,0),0)="","N/A",E996*INDEX(Map!$C$2:$C$86,MATCH(D996,Map!$A$2:$A$86,0),0))</f>
        <v>N/A</v>
      </c>
      <c r="Z996" s="7" t="str">
        <f>IF(INDEX(Map!$D$2:$D$86,MATCH(D996,Map!$A$2:$A$86,0),0)="","N/A",E996*INDEX(Map!$D$2:$D$86,MATCH(D996,Map!$A$2:$A$86,0),0))</f>
        <v>N/A</v>
      </c>
      <c r="AA996" t="str">
        <f>INDEX(Map!$E$2:$E$86,MATCH(D996,Map!$A$2:$A$86,0),0)</f>
        <v>CSR</v>
      </c>
    </row>
    <row r="997" spans="1:27" x14ac:dyDescent="0.25">
      <c r="A997" s="1" t="s">
        <v>21</v>
      </c>
      <c r="B997" s="1" t="s">
        <v>118</v>
      </c>
      <c r="C997" s="1">
        <v>72</v>
      </c>
      <c r="D997" s="1" t="s">
        <v>95</v>
      </c>
      <c r="E997" s="1">
        <v>0</v>
      </c>
      <c r="F997" s="1">
        <v>0</v>
      </c>
      <c r="G997" s="1">
        <v>0</v>
      </c>
      <c r="H997" s="1">
        <v>0</v>
      </c>
      <c r="I997" s="1" t="s">
        <v>63</v>
      </c>
      <c r="J997" s="1" t="s">
        <v>63</v>
      </c>
      <c r="K997" s="1">
        <v>0</v>
      </c>
      <c r="L997" s="1">
        <v>0</v>
      </c>
      <c r="M997" s="1">
        <v>0</v>
      </c>
      <c r="N997" s="1" t="s">
        <v>63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3" t="str">
        <f t="shared" si="15"/>
        <v>2017Plan</v>
      </c>
      <c r="V997" s="2">
        <f>DATE(A997,INDEX(Map!$H$1:$H$12,MATCH(B997,Map!$G$1:$G$12,0),0),1)</f>
        <v>42705</v>
      </c>
      <c r="W997" t="str">
        <f>IF(AND(V997&gt;=Map!$K$2,V997&lt;=Map!$L$2),"Base",IF(AND(V997&gt;=Map!$K$3,V997&lt;=Map!$L$3),"Fcst","N/A"))</f>
        <v>Base</v>
      </c>
      <c r="X997" t="str">
        <f>INDEX(Map!$B$2:$B$86,MATCH(D997,Map!$A$2:$A$86,0),0)</f>
        <v>N/A</v>
      </c>
      <c r="Y997" s="7" t="str">
        <f>IF(INDEX(Map!$C$2:$C$86,MATCH(D997,Map!$A$2:$A$86,0),0)="","N/A",E997*INDEX(Map!$C$2:$C$86,MATCH(D997,Map!$A$2:$A$86,0),0))</f>
        <v>N/A</v>
      </c>
      <c r="Z997" s="7" t="str">
        <f>IF(INDEX(Map!$D$2:$D$86,MATCH(D997,Map!$A$2:$A$86,0),0)="","N/A",E997*INDEX(Map!$D$2:$D$86,MATCH(D997,Map!$A$2:$A$86,0),0))</f>
        <v>N/A</v>
      </c>
      <c r="AA997" t="str">
        <f>INDEX(Map!$E$2:$E$86,MATCH(D997,Map!$A$2:$A$86,0),0)</f>
        <v>CSR</v>
      </c>
    </row>
    <row r="998" spans="1:27" x14ac:dyDescent="0.25">
      <c r="A998" s="1" t="s">
        <v>21</v>
      </c>
      <c r="B998" s="1" t="s">
        <v>118</v>
      </c>
      <c r="C998" s="1">
        <v>73</v>
      </c>
      <c r="D998" s="1" t="s">
        <v>96</v>
      </c>
      <c r="E998" s="1">
        <v>0</v>
      </c>
      <c r="F998" s="1">
        <v>0</v>
      </c>
      <c r="G998" s="1">
        <v>0</v>
      </c>
      <c r="H998" s="1">
        <v>0</v>
      </c>
      <c r="I998" s="1" t="s">
        <v>63</v>
      </c>
      <c r="J998" s="1" t="s">
        <v>63</v>
      </c>
      <c r="K998" s="1">
        <v>0</v>
      </c>
      <c r="L998" s="1">
        <v>0</v>
      </c>
      <c r="M998" s="1">
        <v>0</v>
      </c>
      <c r="N998" s="1" t="s">
        <v>63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3" t="str">
        <f t="shared" si="15"/>
        <v>2017Plan</v>
      </c>
      <c r="V998" s="2">
        <f>DATE(A998,INDEX(Map!$H$1:$H$12,MATCH(B998,Map!$G$1:$G$12,0),0),1)</f>
        <v>42705</v>
      </c>
      <c r="W998" t="str">
        <f>IF(AND(V998&gt;=Map!$K$2,V998&lt;=Map!$L$2),"Base",IF(AND(V998&gt;=Map!$K$3,V998&lt;=Map!$L$3),"Fcst","N/A"))</f>
        <v>Base</v>
      </c>
      <c r="X998" t="str">
        <f>INDEX(Map!$B$2:$B$86,MATCH(D998,Map!$A$2:$A$86,0),0)</f>
        <v>N/A</v>
      </c>
      <c r="Y998" s="7" t="str">
        <f>IF(INDEX(Map!$C$2:$C$86,MATCH(D998,Map!$A$2:$A$86,0),0)="","N/A",E998*INDEX(Map!$C$2:$C$86,MATCH(D998,Map!$A$2:$A$86,0),0))</f>
        <v>N/A</v>
      </c>
      <c r="Z998" s="7" t="str">
        <f>IF(INDEX(Map!$D$2:$D$86,MATCH(D998,Map!$A$2:$A$86,0),0)="","N/A",E998*INDEX(Map!$D$2:$D$86,MATCH(D998,Map!$A$2:$A$86,0),0))</f>
        <v>N/A</v>
      </c>
      <c r="AA998" t="str">
        <f>INDEX(Map!$E$2:$E$86,MATCH(D998,Map!$A$2:$A$86,0),0)</f>
        <v>CSR</v>
      </c>
    </row>
    <row r="999" spans="1:27" x14ac:dyDescent="0.25">
      <c r="A999" s="1" t="s">
        <v>21</v>
      </c>
      <c r="B999" s="1" t="s">
        <v>118</v>
      </c>
      <c r="C999" s="1">
        <v>74</v>
      </c>
      <c r="D999" s="1" t="s">
        <v>97</v>
      </c>
      <c r="E999" s="1">
        <v>0</v>
      </c>
      <c r="F999" s="1">
        <v>0</v>
      </c>
      <c r="G999" s="1">
        <v>0</v>
      </c>
      <c r="H999" s="1">
        <v>0</v>
      </c>
      <c r="I999" s="1" t="s">
        <v>63</v>
      </c>
      <c r="J999" s="1" t="s">
        <v>63</v>
      </c>
      <c r="K999" s="1">
        <v>0</v>
      </c>
      <c r="L999" s="1">
        <v>0</v>
      </c>
      <c r="M999" s="1">
        <v>0</v>
      </c>
      <c r="N999" s="1" t="s">
        <v>63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3" t="str">
        <f t="shared" si="15"/>
        <v>2017Plan</v>
      </c>
      <c r="V999" s="2">
        <f>DATE(A999,INDEX(Map!$H$1:$H$12,MATCH(B999,Map!$G$1:$G$12,0),0),1)</f>
        <v>42705</v>
      </c>
      <c r="W999" t="str">
        <f>IF(AND(V999&gt;=Map!$K$2,V999&lt;=Map!$L$2),"Base",IF(AND(V999&gt;=Map!$K$3,V999&lt;=Map!$L$3),"Fcst","N/A"))</f>
        <v>Base</v>
      </c>
      <c r="X999" t="str">
        <f>INDEX(Map!$B$2:$B$86,MATCH(D999,Map!$A$2:$A$86,0),0)</f>
        <v>N/A</v>
      </c>
      <c r="Y999" s="7" t="str">
        <f>IF(INDEX(Map!$C$2:$C$86,MATCH(D999,Map!$A$2:$A$86,0),0)="","N/A",E999*INDEX(Map!$C$2:$C$86,MATCH(D999,Map!$A$2:$A$86,0),0))</f>
        <v>N/A</v>
      </c>
      <c r="Z999" s="7" t="str">
        <f>IF(INDEX(Map!$D$2:$D$86,MATCH(D999,Map!$A$2:$A$86,0),0)="","N/A",E999*INDEX(Map!$D$2:$D$86,MATCH(D999,Map!$A$2:$A$86,0),0))</f>
        <v>N/A</v>
      </c>
      <c r="AA999" t="str">
        <f>INDEX(Map!$E$2:$E$86,MATCH(D999,Map!$A$2:$A$86,0),0)</f>
        <v>CSR</v>
      </c>
    </row>
    <row r="1000" spans="1:27" x14ac:dyDescent="0.25">
      <c r="A1000" s="1" t="s">
        <v>21</v>
      </c>
      <c r="B1000" s="1" t="s">
        <v>118</v>
      </c>
      <c r="C1000" s="1">
        <v>75</v>
      </c>
      <c r="D1000" s="1" t="s">
        <v>98</v>
      </c>
      <c r="E1000" s="1">
        <v>0</v>
      </c>
      <c r="F1000" s="1">
        <v>0</v>
      </c>
      <c r="G1000" s="1">
        <v>0</v>
      </c>
      <c r="H1000" s="1">
        <v>0</v>
      </c>
      <c r="I1000" s="1" t="s">
        <v>63</v>
      </c>
      <c r="J1000" s="1" t="s">
        <v>63</v>
      </c>
      <c r="K1000" s="1">
        <v>0</v>
      </c>
      <c r="L1000" s="1">
        <v>0</v>
      </c>
      <c r="M1000" s="1">
        <v>0</v>
      </c>
      <c r="N1000" s="1" t="s">
        <v>63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3" t="str">
        <f t="shared" si="15"/>
        <v>2017Plan</v>
      </c>
      <c r="V1000" s="2">
        <f>DATE(A1000,INDEX(Map!$H$1:$H$12,MATCH(B1000,Map!$G$1:$G$12,0),0),1)</f>
        <v>42705</v>
      </c>
      <c r="W1000" t="str">
        <f>IF(AND(V1000&gt;=Map!$K$2,V1000&lt;=Map!$L$2),"Base",IF(AND(V1000&gt;=Map!$K$3,V1000&lt;=Map!$L$3),"Fcst","N/A"))</f>
        <v>Base</v>
      </c>
      <c r="X1000" t="str">
        <f>INDEX(Map!$B$2:$B$86,MATCH(D1000,Map!$A$2:$A$86,0),0)</f>
        <v>N/A</v>
      </c>
      <c r="Y1000" s="7" t="str">
        <f>IF(INDEX(Map!$C$2:$C$86,MATCH(D1000,Map!$A$2:$A$86,0),0)="","N/A",E1000*INDEX(Map!$C$2:$C$86,MATCH(D1000,Map!$A$2:$A$86,0),0))</f>
        <v>N/A</v>
      </c>
      <c r="Z1000" s="7" t="str">
        <f>IF(INDEX(Map!$D$2:$D$86,MATCH(D1000,Map!$A$2:$A$86,0),0)="","N/A",E1000*INDEX(Map!$D$2:$D$86,MATCH(D1000,Map!$A$2:$A$86,0),0))</f>
        <v>N/A</v>
      </c>
      <c r="AA1000" t="str">
        <f>INDEX(Map!$E$2:$E$86,MATCH(D1000,Map!$A$2:$A$86,0),0)</f>
        <v>CSR</v>
      </c>
    </row>
    <row r="1001" spans="1:27" x14ac:dyDescent="0.25">
      <c r="A1001" s="1" t="s">
        <v>21</v>
      </c>
      <c r="B1001" s="1" t="s">
        <v>118</v>
      </c>
      <c r="C1001" s="1">
        <v>76</v>
      </c>
      <c r="D1001" s="1" t="s">
        <v>99</v>
      </c>
      <c r="E1001" s="1">
        <v>0</v>
      </c>
      <c r="F1001" s="1">
        <v>0</v>
      </c>
      <c r="G1001" s="1">
        <v>0</v>
      </c>
      <c r="H1001" s="1">
        <v>0</v>
      </c>
      <c r="I1001" s="1" t="s">
        <v>63</v>
      </c>
      <c r="J1001" s="1" t="s">
        <v>63</v>
      </c>
      <c r="K1001" s="1">
        <v>0</v>
      </c>
      <c r="L1001" s="1">
        <v>0</v>
      </c>
      <c r="M1001" s="1">
        <v>0</v>
      </c>
      <c r="N1001" s="1" t="s">
        <v>63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3" t="str">
        <f t="shared" si="15"/>
        <v>2017Plan</v>
      </c>
      <c r="V1001" s="2">
        <f>DATE(A1001,INDEX(Map!$H$1:$H$12,MATCH(B1001,Map!$G$1:$G$12,0),0),1)</f>
        <v>42705</v>
      </c>
      <c r="W1001" t="str">
        <f>IF(AND(V1001&gt;=Map!$K$2,V1001&lt;=Map!$L$2),"Base",IF(AND(V1001&gt;=Map!$K$3,V1001&lt;=Map!$L$3),"Fcst","N/A"))</f>
        <v>Base</v>
      </c>
      <c r="X1001" t="str">
        <f>INDEX(Map!$B$2:$B$86,MATCH(D1001,Map!$A$2:$A$86,0),0)</f>
        <v>N/A</v>
      </c>
      <c r="Y1001" s="7" t="str">
        <f>IF(INDEX(Map!$C$2:$C$86,MATCH(D1001,Map!$A$2:$A$86,0),0)="","N/A",E1001*INDEX(Map!$C$2:$C$86,MATCH(D1001,Map!$A$2:$A$86,0),0))</f>
        <v>N/A</v>
      </c>
      <c r="Z1001" s="7" t="str">
        <f>IF(INDEX(Map!$D$2:$D$86,MATCH(D1001,Map!$A$2:$A$86,0),0)="","N/A",E1001*INDEX(Map!$D$2:$D$86,MATCH(D1001,Map!$A$2:$A$86,0),0))</f>
        <v>N/A</v>
      </c>
      <c r="AA1001" t="str">
        <f>INDEX(Map!$E$2:$E$86,MATCH(D1001,Map!$A$2:$A$86,0),0)</f>
        <v>CSR</v>
      </c>
    </row>
    <row r="1002" spans="1:27" x14ac:dyDescent="0.25">
      <c r="A1002" s="1" t="s">
        <v>21</v>
      </c>
      <c r="B1002" s="1" t="s">
        <v>118</v>
      </c>
      <c r="C1002" s="1">
        <v>77</v>
      </c>
      <c r="D1002" s="1" t="s">
        <v>100</v>
      </c>
      <c r="E1002" s="1">
        <v>0</v>
      </c>
      <c r="F1002" s="1">
        <v>0</v>
      </c>
      <c r="G1002" s="1">
        <v>0</v>
      </c>
      <c r="H1002" s="1">
        <v>0</v>
      </c>
      <c r="I1002" s="1" t="s">
        <v>63</v>
      </c>
      <c r="J1002" s="1" t="s">
        <v>63</v>
      </c>
      <c r="K1002" s="1">
        <v>0</v>
      </c>
      <c r="L1002" s="1">
        <v>0</v>
      </c>
      <c r="M1002" s="1">
        <v>0</v>
      </c>
      <c r="N1002" s="1" t="s">
        <v>63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3" t="str">
        <f t="shared" si="15"/>
        <v>2017Plan</v>
      </c>
      <c r="V1002" s="2">
        <f>DATE(A1002,INDEX(Map!$H$1:$H$12,MATCH(B1002,Map!$G$1:$G$12,0),0),1)</f>
        <v>42705</v>
      </c>
      <c r="W1002" t="str">
        <f>IF(AND(V1002&gt;=Map!$K$2,V1002&lt;=Map!$L$2),"Base",IF(AND(V1002&gt;=Map!$K$3,V1002&lt;=Map!$L$3),"Fcst","N/A"))</f>
        <v>Base</v>
      </c>
      <c r="X1002" t="str">
        <f>INDEX(Map!$B$2:$B$86,MATCH(D1002,Map!$A$2:$A$86,0),0)</f>
        <v>N/A</v>
      </c>
      <c r="Y1002" s="7" t="str">
        <f>IF(INDEX(Map!$C$2:$C$86,MATCH(D1002,Map!$A$2:$A$86,0),0)="","N/A",E1002*INDEX(Map!$C$2:$C$86,MATCH(D1002,Map!$A$2:$A$86,0),0))</f>
        <v>N/A</v>
      </c>
      <c r="Z1002" s="7" t="str">
        <f>IF(INDEX(Map!$D$2:$D$86,MATCH(D1002,Map!$A$2:$A$86,0),0)="","N/A",E1002*INDEX(Map!$D$2:$D$86,MATCH(D1002,Map!$A$2:$A$86,0),0))</f>
        <v>N/A</v>
      </c>
      <c r="AA1002" t="str">
        <f>INDEX(Map!$E$2:$E$86,MATCH(D1002,Map!$A$2:$A$86,0),0)</f>
        <v>CSR</v>
      </c>
    </row>
    <row r="1003" spans="1:27" x14ac:dyDescent="0.25">
      <c r="A1003" s="1" t="s">
        <v>21</v>
      </c>
      <c r="B1003" s="1" t="s">
        <v>118</v>
      </c>
      <c r="C1003" s="1">
        <v>78</v>
      </c>
      <c r="D1003" s="1" t="s">
        <v>101</v>
      </c>
      <c r="E1003" s="1">
        <v>0</v>
      </c>
      <c r="F1003" s="1">
        <v>0</v>
      </c>
      <c r="G1003" s="1">
        <v>0</v>
      </c>
      <c r="H1003" s="1">
        <v>0</v>
      </c>
      <c r="I1003" s="1" t="s">
        <v>63</v>
      </c>
      <c r="J1003" s="1" t="s">
        <v>63</v>
      </c>
      <c r="K1003" s="1">
        <v>0</v>
      </c>
      <c r="L1003" s="1">
        <v>0</v>
      </c>
      <c r="M1003" s="1">
        <v>0</v>
      </c>
      <c r="N1003" s="1" t="s">
        <v>63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3" t="str">
        <f t="shared" si="15"/>
        <v>2017Plan</v>
      </c>
      <c r="V1003" s="2">
        <f>DATE(A1003,INDEX(Map!$H$1:$H$12,MATCH(B1003,Map!$G$1:$G$12,0),0),1)</f>
        <v>42705</v>
      </c>
      <c r="W1003" t="str">
        <f>IF(AND(V1003&gt;=Map!$K$2,V1003&lt;=Map!$L$2),"Base",IF(AND(V1003&gt;=Map!$K$3,V1003&lt;=Map!$L$3),"Fcst","N/A"))</f>
        <v>Base</v>
      </c>
      <c r="X1003" t="str">
        <f>INDEX(Map!$B$2:$B$86,MATCH(D1003,Map!$A$2:$A$86,0),0)</f>
        <v>N/A</v>
      </c>
      <c r="Y1003" s="7" t="str">
        <f>IF(INDEX(Map!$C$2:$C$86,MATCH(D1003,Map!$A$2:$A$86,0),0)="","N/A",E1003*INDEX(Map!$C$2:$C$86,MATCH(D1003,Map!$A$2:$A$86,0),0))</f>
        <v>N/A</v>
      </c>
      <c r="Z1003" s="7" t="str">
        <f>IF(INDEX(Map!$D$2:$D$86,MATCH(D1003,Map!$A$2:$A$86,0),0)="","N/A",E1003*INDEX(Map!$D$2:$D$86,MATCH(D1003,Map!$A$2:$A$86,0),0))</f>
        <v>N/A</v>
      </c>
      <c r="AA1003" t="str">
        <f>INDEX(Map!$E$2:$E$86,MATCH(D1003,Map!$A$2:$A$86,0),0)</f>
        <v>CSR</v>
      </c>
    </row>
    <row r="1004" spans="1:27" x14ac:dyDescent="0.25">
      <c r="A1004" s="1" t="s">
        <v>21</v>
      </c>
      <c r="B1004" s="1" t="s">
        <v>118</v>
      </c>
      <c r="C1004" s="1">
        <v>79</v>
      </c>
      <c r="D1004" s="1" t="s">
        <v>102</v>
      </c>
      <c r="E1004" s="1">
        <v>0</v>
      </c>
      <c r="F1004" s="1">
        <v>0</v>
      </c>
      <c r="G1004" s="1">
        <v>0</v>
      </c>
      <c r="H1004" s="1">
        <v>0</v>
      </c>
      <c r="I1004" s="1" t="s">
        <v>63</v>
      </c>
      <c r="J1004" s="1" t="s">
        <v>63</v>
      </c>
      <c r="K1004" s="1">
        <v>0</v>
      </c>
      <c r="L1004" s="1">
        <v>0</v>
      </c>
      <c r="M1004" s="1">
        <v>0</v>
      </c>
      <c r="N1004" s="1" t="s">
        <v>63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3" t="str">
        <f t="shared" si="15"/>
        <v>2017Plan</v>
      </c>
      <c r="V1004" s="2">
        <f>DATE(A1004,INDEX(Map!$H$1:$H$12,MATCH(B1004,Map!$G$1:$G$12,0),0),1)</f>
        <v>42705</v>
      </c>
      <c r="W1004" t="str">
        <f>IF(AND(V1004&gt;=Map!$K$2,V1004&lt;=Map!$L$2),"Base",IF(AND(V1004&gt;=Map!$K$3,V1004&lt;=Map!$L$3),"Fcst","N/A"))</f>
        <v>Base</v>
      </c>
      <c r="X1004" t="str">
        <f>INDEX(Map!$B$2:$B$86,MATCH(D1004,Map!$A$2:$A$86,0),0)</f>
        <v>N/A</v>
      </c>
      <c r="Y1004" s="7" t="str">
        <f>IF(INDEX(Map!$C$2:$C$86,MATCH(D1004,Map!$A$2:$A$86,0),0)="","N/A",E1004*INDEX(Map!$C$2:$C$86,MATCH(D1004,Map!$A$2:$A$86,0),0))</f>
        <v>N/A</v>
      </c>
      <c r="Z1004" s="7" t="str">
        <f>IF(INDEX(Map!$D$2:$D$86,MATCH(D1004,Map!$A$2:$A$86,0),0)="","N/A",E1004*INDEX(Map!$D$2:$D$86,MATCH(D1004,Map!$A$2:$A$86,0),0))</f>
        <v>N/A</v>
      </c>
      <c r="AA1004" t="str">
        <f>INDEX(Map!$E$2:$E$86,MATCH(D1004,Map!$A$2:$A$86,0),0)</f>
        <v>CSR</v>
      </c>
    </row>
    <row r="1005" spans="1:27" x14ac:dyDescent="0.25">
      <c r="A1005" s="1" t="s">
        <v>21</v>
      </c>
      <c r="B1005" s="1" t="s">
        <v>118</v>
      </c>
      <c r="C1005" s="1">
        <v>80</v>
      </c>
      <c r="D1005" s="1" t="s">
        <v>103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3" t="str">
        <f t="shared" si="15"/>
        <v>2017Plan</v>
      </c>
      <c r="V1005" s="2">
        <f>DATE(A1005,INDEX(Map!$H$1:$H$12,MATCH(B1005,Map!$G$1:$G$12,0),0),1)</f>
        <v>42705</v>
      </c>
      <c r="W1005" t="str">
        <f>IF(AND(V1005&gt;=Map!$K$2,V1005&lt;=Map!$L$2),"Base",IF(AND(V1005&gt;=Map!$K$3,V1005&lt;=Map!$L$3),"Fcst","N/A"))</f>
        <v>Base</v>
      </c>
      <c r="X1005" t="str">
        <f>INDEX(Map!$B$2:$B$86,MATCH(D1005,Map!$A$2:$A$86,0),0)</f>
        <v>N/A</v>
      </c>
      <c r="Y1005" s="7" t="str">
        <f>IF(INDEX(Map!$C$2:$C$86,MATCH(D1005,Map!$A$2:$A$86,0),0)="","N/A",E1005*INDEX(Map!$C$2:$C$86,MATCH(D1005,Map!$A$2:$A$86,0),0))</f>
        <v>N/A</v>
      </c>
      <c r="Z1005" s="7" t="str">
        <f>IF(INDEX(Map!$D$2:$D$86,MATCH(D1005,Map!$A$2:$A$86,0),0)="","N/A",E1005*INDEX(Map!$D$2:$D$86,MATCH(D1005,Map!$A$2:$A$86,0),0))</f>
        <v>N/A</v>
      </c>
      <c r="AA1005" t="str">
        <f>INDEX(Map!$E$2:$E$86,MATCH(D1005,Map!$A$2:$A$86,0),0)</f>
        <v>NGCC</v>
      </c>
    </row>
    <row r="1006" spans="1:27" x14ac:dyDescent="0.25">
      <c r="A1006" s="1" t="s">
        <v>21</v>
      </c>
      <c r="B1006" s="1" t="s">
        <v>118</v>
      </c>
      <c r="C1006" s="1">
        <v>81</v>
      </c>
      <c r="D1006" s="1" t="s">
        <v>104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3" t="str">
        <f t="shared" si="15"/>
        <v>2017Plan</v>
      </c>
      <c r="V1006" s="2">
        <f>DATE(A1006,INDEX(Map!$H$1:$H$12,MATCH(B1006,Map!$G$1:$G$12,0),0),1)</f>
        <v>42705</v>
      </c>
      <c r="W1006" t="str">
        <f>IF(AND(V1006&gt;=Map!$K$2,V1006&lt;=Map!$L$2),"Base",IF(AND(V1006&gt;=Map!$K$3,V1006&lt;=Map!$L$3),"Fcst","N/A"))</f>
        <v>Base</v>
      </c>
      <c r="X1006" t="str">
        <f>INDEX(Map!$B$2:$B$86,MATCH(D1006,Map!$A$2:$A$86,0),0)</f>
        <v>N/A</v>
      </c>
      <c r="Y1006" s="7" t="str">
        <f>IF(INDEX(Map!$C$2:$C$86,MATCH(D1006,Map!$A$2:$A$86,0),0)="","N/A",E1006*INDEX(Map!$C$2:$C$86,MATCH(D1006,Map!$A$2:$A$86,0),0))</f>
        <v>N/A</v>
      </c>
      <c r="Z1006" s="7" t="str">
        <f>IF(INDEX(Map!$D$2:$D$86,MATCH(D1006,Map!$A$2:$A$86,0),0)="","N/A",E1006*INDEX(Map!$D$2:$D$86,MATCH(D1006,Map!$A$2:$A$86,0),0))</f>
        <v>N/A</v>
      </c>
      <c r="AA1006" t="str">
        <f>INDEX(Map!$E$2:$E$86,MATCH(D1006,Map!$A$2:$A$86,0),0)</f>
        <v>NGCC</v>
      </c>
    </row>
    <row r="1007" spans="1:27" x14ac:dyDescent="0.25">
      <c r="A1007" s="1" t="s">
        <v>21</v>
      </c>
      <c r="B1007" s="1" t="s">
        <v>118</v>
      </c>
      <c r="C1007" s="1">
        <v>82</v>
      </c>
      <c r="D1007" s="1" t="s">
        <v>105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3" t="str">
        <f t="shared" si="15"/>
        <v>2017Plan</v>
      </c>
      <c r="V1007" s="2">
        <f>DATE(A1007,INDEX(Map!$H$1:$H$12,MATCH(B1007,Map!$G$1:$G$12,0),0),1)</f>
        <v>42705</v>
      </c>
      <c r="W1007" t="str">
        <f>IF(AND(V1007&gt;=Map!$K$2,V1007&lt;=Map!$L$2),"Base",IF(AND(V1007&gt;=Map!$K$3,V1007&lt;=Map!$L$3),"Fcst","N/A"))</f>
        <v>Base</v>
      </c>
      <c r="X1007" t="str">
        <f>INDEX(Map!$B$2:$B$86,MATCH(D1007,Map!$A$2:$A$86,0),0)</f>
        <v>N/A</v>
      </c>
      <c r="Y1007" s="7" t="str">
        <f>IF(INDEX(Map!$C$2:$C$86,MATCH(D1007,Map!$A$2:$A$86,0),0)="","N/A",E1007*INDEX(Map!$C$2:$C$86,MATCH(D1007,Map!$A$2:$A$86,0),0))</f>
        <v>N/A</v>
      </c>
      <c r="Z1007" s="7" t="str">
        <f>IF(INDEX(Map!$D$2:$D$86,MATCH(D1007,Map!$A$2:$A$86,0),0)="","N/A",E1007*INDEX(Map!$D$2:$D$86,MATCH(D1007,Map!$A$2:$A$86,0),0))</f>
        <v>N/A</v>
      </c>
      <c r="AA1007" t="str">
        <f>INDEX(Map!$E$2:$E$86,MATCH(D1007,Map!$A$2:$A$86,0),0)</f>
        <v>NGCC</v>
      </c>
    </row>
    <row r="1008" spans="1:27" x14ac:dyDescent="0.25">
      <c r="A1008" s="1" t="s">
        <v>21</v>
      </c>
      <c r="B1008" s="1" t="s">
        <v>118</v>
      </c>
      <c r="C1008" s="1">
        <v>83</v>
      </c>
      <c r="D1008" s="1" t="s">
        <v>106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3" t="str">
        <f t="shared" si="15"/>
        <v>2017Plan</v>
      </c>
      <c r="V1008" s="2">
        <f>DATE(A1008,INDEX(Map!$H$1:$H$12,MATCH(B1008,Map!$G$1:$G$12,0),0),1)</f>
        <v>42705</v>
      </c>
      <c r="W1008" t="str">
        <f>IF(AND(V1008&gt;=Map!$K$2,V1008&lt;=Map!$L$2),"Base",IF(AND(V1008&gt;=Map!$K$3,V1008&lt;=Map!$L$3),"Fcst","N/A"))</f>
        <v>Base</v>
      </c>
      <c r="X1008" t="str">
        <f>INDEX(Map!$B$2:$B$86,MATCH(D1008,Map!$A$2:$A$86,0),0)</f>
        <v>N/A</v>
      </c>
      <c r="Y1008" s="7" t="str">
        <f>IF(INDEX(Map!$C$2:$C$86,MATCH(D1008,Map!$A$2:$A$86,0),0)="","N/A",E1008*INDEX(Map!$C$2:$C$86,MATCH(D1008,Map!$A$2:$A$86,0),0))</f>
        <v>N/A</v>
      </c>
      <c r="Z1008" s="7" t="str">
        <f>IF(INDEX(Map!$D$2:$D$86,MATCH(D1008,Map!$A$2:$A$86,0),0)="","N/A",E1008*INDEX(Map!$D$2:$D$86,MATCH(D1008,Map!$A$2:$A$86,0),0))</f>
        <v>N/A</v>
      </c>
      <c r="AA1008" t="str">
        <f>INDEX(Map!$E$2:$E$86,MATCH(D1008,Map!$A$2:$A$86,0),0)</f>
        <v>NGCC</v>
      </c>
    </row>
    <row r="1009" spans="1:27" x14ac:dyDescent="0.25">
      <c r="A1009" s="1" t="s">
        <v>21</v>
      </c>
      <c r="B1009" s="1" t="s">
        <v>118</v>
      </c>
      <c r="C1009" s="1">
        <v>84</v>
      </c>
      <c r="D1009" s="1" t="s">
        <v>107</v>
      </c>
      <c r="E1009" s="1">
        <v>0.7</v>
      </c>
      <c r="F1009" s="1">
        <v>0</v>
      </c>
      <c r="G1009" s="1">
        <v>0.5</v>
      </c>
      <c r="H1009" s="1">
        <v>1</v>
      </c>
      <c r="I1009" s="1">
        <v>7.2</v>
      </c>
      <c r="J1009" s="1">
        <v>10900</v>
      </c>
      <c r="K1009" s="1">
        <v>4</v>
      </c>
      <c r="L1009" s="1">
        <v>327.7</v>
      </c>
      <c r="M1009" s="1">
        <v>24</v>
      </c>
      <c r="N1009" s="1">
        <v>0</v>
      </c>
      <c r="O1009" s="1">
        <v>9</v>
      </c>
      <c r="P1009" s="1">
        <v>0</v>
      </c>
      <c r="Q1009" s="1">
        <v>0</v>
      </c>
      <c r="R1009" s="1">
        <v>36.28</v>
      </c>
      <c r="S1009" s="1">
        <v>49.48</v>
      </c>
      <c r="T1009" s="1">
        <v>33</v>
      </c>
      <c r="U1009" s="3" t="str">
        <f t="shared" si="15"/>
        <v>2017Plan</v>
      </c>
      <c r="V1009" s="2">
        <f>DATE(A1009,INDEX(Map!$H$1:$H$12,MATCH(B1009,Map!$G$1:$G$12,0),0),1)</f>
        <v>42705</v>
      </c>
      <c r="W1009" t="str">
        <f>IF(AND(V1009&gt;=Map!$K$2,V1009&lt;=Map!$L$2),"Base",IF(AND(V1009&gt;=Map!$K$3,V1009&lt;=Map!$L$3),"Fcst","N/A"))</f>
        <v>Base</v>
      </c>
      <c r="X1009" t="str">
        <f>INDEX(Map!$B$2:$B$86,MATCH(D1009,Map!$A$2:$A$86,0),0)</f>
        <v>Bluegrass/EKPC</v>
      </c>
      <c r="Y1009" s="7" t="str">
        <f>IF(INDEX(Map!$C$2:$C$86,MATCH(D1009,Map!$A$2:$A$86,0),0)="","N/A",E1009*INDEX(Map!$C$2:$C$86,MATCH(D1009,Map!$A$2:$A$86,0),0))</f>
        <v>N/A</v>
      </c>
      <c r="Z1009" s="7">
        <f>IF(INDEX(Map!$D$2:$D$86,MATCH(D1009,Map!$A$2:$A$86,0),0)="","N/A",E1009*INDEX(Map!$D$2:$D$86,MATCH(D1009,Map!$A$2:$A$86,0),0))</f>
        <v>0.7</v>
      </c>
      <c r="AA1009" t="str">
        <f>INDEX(Map!$E$2:$E$86,MATCH(D1009,Map!$A$2:$A$86,0),0)</f>
        <v>SCCT</v>
      </c>
    </row>
    <row r="1010" spans="1:27" x14ac:dyDescent="0.25">
      <c r="A1010" s="1" t="s">
        <v>119</v>
      </c>
      <c r="B1010" s="1" t="s">
        <v>22</v>
      </c>
      <c r="C1010" s="1">
        <v>1</v>
      </c>
      <c r="D1010" s="1" t="s">
        <v>23</v>
      </c>
      <c r="E1010" s="1">
        <v>12.6</v>
      </c>
      <c r="F1010" s="1">
        <v>0</v>
      </c>
      <c r="G1010" s="1">
        <v>15.8</v>
      </c>
      <c r="H1010" s="1">
        <v>3</v>
      </c>
      <c r="I1010" s="1">
        <v>148.69999999999999</v>
      </c>
      <c r="J1010" s="1">
        <v>11820</v>
      </c>
      <c r="K1010" s="1">
        <v>327</v>
      </c>
      <c r="L1010" s="1">
        <v>273.2</v>
      </c>
      <c r="M1010" s="1">
        <v>406</v>
      </c>
      <c r="N1010" s="1">
        <v>3</v>
      </c>
      <c r="O1010" s="1">
        <v>36</v>
      </c>
      <c r="P1010" s="1">
        <v>0</v>
      </c>
      <c r="Q1010" s="1">
        <v>36</v>
      </c>
      <c r="R1010" s="1">
        <v>35.119999999999997</v>
      </c>
      <c r="S1010" s="1">
        <v>37.97</v>
      </c>
      <c r="T1010" s="1">
        <v>478</v>
      </c>
      <c r="U1010" s="3" t="str">
        <f t="shared" si="15"/>
        <v>2017Plan</v>
      </c>
      <c r="V1010" s="2">
        <f>DATE(A1010,INDEX(Map!$H$1:$H$12,MATCH(B1010,Map!$G$1:$G$12,0),0),1)</f>
        <v>42736</v>
      </c>
      <c r="W1010" t="str">
        <f>IF(AND(V1010&gt;=Map!$K$2,V1010&lt;=Map!$L$2),"Base",IF(AND(V1010&gt;=Map!$K$3,V1010&lt;=Map!$L$3),"Fcst","N/A"))</f>
        <v>Base</v>
      </c>
      <c r="X1010" t="str">
        <f>INDEX(Map!$B$2:$B$86,MATCH(D1010,Map!$A$2:$A$86,0),0)</f>
        <v>Brown 1</v>
      </c>
      <c r="Y1010" s="7">
        <f>IF(INDEX(Map!$C$2:$C$86,MATCH(D1010,Map!$A$2:$A$86,0),0)="","N/A",E1010*INDEX(Map!$C$2:$C$86,MATCH(D1010,Map!$A$2:$A$86,0),0))</f>
        <v>12.6</v>
      </c>
      <c r="Z1010" s="7" t="str">
        <f>IF(INDEX(Map!$D$2:$D$86,MATCH(D1010,Map!$A$2:$A$86,0),0)="","N/A",E1010*INDEX(Map!$D$2:$D$86,MATCH(D1010,Map!$A$2:$A$86,0),0))</f>
        <v>N/A</v>
      </c>
      <c r="AA1010" t="str">
        <f>INDEX(Map!$E$2:$E$86,MATCH(D1010,Map!$A$2:$A$86,0),0)</f>
        <v>Coal</v>
      </c>
    </row>
    <row r="1011" spans="1:27" x14ac:dyDescent="0.25">
      <c r="A1011" s="1" t="s">
        <v>119</v>
      </c>
      <c r="B1011" s="1" t="s">
        <v>22</v>
      </c>
      <c r="C1011" s="1">
        <v>2</v>
      </c>
      <c r="D1011" s="1" t="s">
        <v>24</v>
      </c>
      <c r="E1011" s="1">
        <v>34.299999999999997</v>
      </c>
      <c r="F1011" s="1">
        <v>0</v>
      </c>
      <c r="G1011" s="1">
        <v>27.5</v>
      </c>
      <c r="H1011" s="1">
        <v>4</v>
      </c>
      <c r="I1011" s="1">
        <v>376.4</v>
      </c>
      <c r="J1011" s="1">
        <v>10960</v>
      </c>
      <c r="K1011" s="1">
        <v>512</v>
      </c>
      <c r="L1011" s="1">
        <v>273.2</v>
      </c>
      <c r="M1011" s="1">
        <v>1028</v>
      </c>
      <c r="N1011" s="1">
        <v>3</v>
      </c>
      <c r="O1011" s="1">
        <v>35</v>
      </c>
      <c r="P1011" s="1">
        <v>0</v>
      </c>
      <c r="Q1011" s="1">
        <v>73</v>
      </c>
      <c r="R1011" s="1">
        <v>32.08</v>
      </c>
      <c r="S1011" s="1">
        <v>33.090000000000003</v>
      </c>
      <c r="T1011" s="1">
        <v>1136</v>
      </c>
      <c r="U1011" s="3" t="str">
        <f t="shared" si="15"/>
        <v>2017Plan</v>
      </c>
      <c r="V1011" s="2">
        <f>DATE(A1011,INDEX(Map!$H$1:$H$12,MATCH(B1011,Map!$G$1:$G$12,0),0),1)</f>
        <v>42736</v>
      </c>
      <c r="W1011" t="str">
        <f>IF(AND(V1011&gt;=Map!$K$2,V1011&lt;=Map!$L$2),"Base",IF(AND(V1011&gt;=Map!$K$3,V1011&lt;=Map!$L$3),"Fcst","N/A"))</f>
        <v>Base</v>
      </c>
      <c r="X1011" t="str">
        <f>INDEX(Map!$B$2:$B$86,MATCH(D1011,Map!$A$2:$A$86,0),0)</f>
        <v>Brown 2</v>
      </c>
      <c r="Y1011" s="7">
        <f>IF(INDEX(Map!$C$2:$C$86,MATCH(D1011,Map!$A$2:$A$86,0),0)="","N/A",E1011*INDEX(Map!$C$2:$C$86,MATCH(D1011,Map!$A$2:$A$86,0),0))</f>
        <v>34.299999999999997</v>
      </c>
      <c r="Z1011" s="7" t="str">
        <f>IF(INDEX(Map!$D$2:$D$86,MATCH(D1011,Map!$A$2:$A$86,0),0)="","N/A",E1011*INDEX(Map!$D$2:$D$86,MATCH(D1011,Map!$A$2:$A$86,0),0))</f>
        <v>N/A</v>
      </c>
      <c r="AA1011" t="str">
        <f>INDEX(Map!$E$2:$E$86,MATCH(D1011,Map!$A$2:$A$86,0),0)</f>
        <v>Coal</v>
      </c>
    </row>
    <row r="1012" spans="1:27" x14ac:dyDescent="0.25">
      <c r="A1012" s="1" t="s">
        <v>119</v>
      </c>
      <c r="B1012" s="1" t="s">
        <v>22</v>
      </c>
      <c r="C1012" s="1">
        <v>3</v>
      </c>
      <c r="D1012" s="1" t="s">
        <v>25</v>
      </c>
      <c r="E1012" s="1">
        <v>86</v>
      </c>
      <c r="F1012" s="1">
        <v>0</v>
      </c>
      <c r="G1012" s="1">
        <v>28</v>
      </c>
      <c r="H1012" s="1">
        <v>4</v>
      </c>
      <c r="I1012" s="1">
        <v>1048.0999999999999</v>
      </c>
      <c r="J1012" s="1">
        <v>12182</v>
      </c>
      <c r="K1012" s="1">
        <v>557</v>
      </c>
      <c r="L1012" s="1">
        <v>273.2</v>
      </c>
      <c r="M1012" s="1">
        <v>2863</v>
      </c>
      <c r="N1012" s="1">
        <v>4</v>
      </c>
      <c r="O1012" s="1">
        <v>49</v>
      </c>
      <c r="P1012" s="1">
        <v>0</v>
      </c>
      <c r="Q1012" s="1">
        <v>261</v>
      </c>
      <c r="R1012" s="1">
        <v>36.32</v>
      </c>
      <c r="S1012" s="1">
        <v>36.89</v>
      </c>
      <c r="T1012" s="1">
        <v>3174</v>
      </c>
      <c r="U1012" s="3" t="str">
        <f t="shared" si="15"/>
        <v>2017Plan</v>
      </c>
      <c r="V1012" s="2">
        <f>DATE(A1012,INDEX(Map!$H$1:$H$12,MATCH(B1012,Map!$G$1:$G$12,0),0),1)</f>
        <v>42736</v>
      </c>
      <c r="W1012" t="str">
        <f>IF(AND(V1012&gt;=Map!$K$2,V1012&lt;=Map!$L$2),"Base",IF(AND(V1012&gt;=Map!$K$3,V1012&lt;=Map!$L$3),"Fcst","N/A"))</f>
        <v>Base</v>
      </c>
      <c r="X1012" t="str">
        <f>INDEX(Map!$B$2:$B$86,MATCH(D1012,Map!$A$2:$A$86,0),0)</f>
        <v>Brown 3</v>
      </c>
      <c r="Y1012" s="7">
        <f>IF(INDEX(Map!$C$2:$C$86,MATCH(D1012,Map!$A$2:$A$86,0),0)="","N/A",E1012*INDEX(Map!$C$2:$C$86,MATCH(D1012,Map!$A$2:$A$86,0),0))</f>
        <v>86</v>
      </c>
      <c r="Z1012" s="7" t="str">
        <f>IF(INDEX(Map!$D$2:$D$86,MATCH(D1012,Map!$A$2:$A$86,0),0)="","N/A",E1012*INDEX(Map!$D$2:$D$86,MATCH(D1012,Map!$A$2:$A$86,0),0))</f>
        <v>N/A</v>
      </c>
      <c r="AA1012" t="str">
        <f>INDEX(Map!$E$2:$E$86,MATCH(D1012,Map!$A$2:$A$86,0),0)</f>
        <v>Coal</v>
      </c>
    </row>
    <row r="1013" spans="1:27" x14ac:dyDescent="0.25">
      <c r="A1013" s="1" t="s">
        <v>119</v>
      </c>
      <c r="B1013" s="1" t="s">
        <v>22</v>
      </c>
      <c r="C1013" s="1">
        <v>4</v>
      </c>
      <c r="D1013" s="1" t="s">
        <v>26</v>
      </c>
      <c r="E1013" s="1">
        <v>300.8</v>
      </c>
      <c r="F1013" s="1">
        <v>0</v>
      </c>
      <c r="G1013" s="1">
        <v>84.9</v>
      </c>
      <c r="H1013" s="1">
        <v>2</v>
      </c>
      <c r="I1013" s="1">
        <v>3117.1</v>
      </c>
      <c r="J1013" s="1">
        <v>10363</v>
      </c>
      <c r="K1013" s="1">
        <v>700</v>
      </c>
      <c r="L1013" s="1">
        <v>205.6</v>
      </c>
      <c r="M1013" s="1">
        <v>6409</v>
      </c>
      <c r="N1013" s="1">
        <v>2</v>
      </c>
      <c r="O1013" s="1">
        <v>25</v>
      </c>
      <c r="P1013" s="1">
        <v>0</v>
      </c>
      <c r="Q1013" s="1">
        <v>566</v>
      </c>
      <c r="R1013" s="1">
        <v>23.19</v>
      </c>
      <c r="S1013" s="1">
        <v>23.27</v>
      </c>
      <c r="T1013" s="1">
        <v>7000</v>
      </c>
      <c r="U1013" s="3" t="str">
        <f t="shared" si="15"/>
        <v>2017Plan</v>
      </c>
      <c r="V1013" s="2">
        <f>DATE(A1013,INDEX(Map!$H$1:$H$12,MATCH(B1013,Map!$G$1:$G$12,0),0),1)</f>
        <v>42736</v>
      </c>
      <c r="W1013" t="str">
        <f>IF(AND(V1013&gt;=Map!$K$2,V1013&lt;=Map!$L$2),"Base",IF(AND(V1013&gt;=Map!$K$3,V1013&lt;=Map!$L$3),"Fcst","N/A"))</f>
        <v>Base</v>
      </c>
      <c r="X1013" t="str">
        <f>INDEX(Map!$B$2:$B$86,MATCH(D1013,Map!$A$2:$A$86,0),0)</f>
        <v>Ghent 1</v>
      </c>
      <c r="Y1013" s="7">
        <f>IF(INDEX(Map!$C$2:$C$86,MATCH(D1013,Map!$A$2:$A$86,0),0)="","N/A",E1013*INDEX(Map!$C$2:$C$86,MATCH(D1013,Map!$A$2:$A$86,0),0))</f>
        <v>300.8</v>
      </c>
      <c r="Z1013" s="7" t="str">
        <f>IF(INDEX(Map!$D$2:$D$86,MATCH(D1013,Map!$A$2:$A$86,0),0)="","N/A",E1013*INDEX(Map!$D$2:$D$86,MATCH(D1013,Map!$A$2:$A$86,0),0))</f>
        <v>N/A</v>
      </c>
      <c r="AA1013" t="str">
        <f>INDEX(Map!$E$2:$E$86,MATCH(D1013,Map!$A$2:$A$86,0),0)</f>
        <v>Coal</v>
      </c>
    </row>
    <row r="1014" spans="1:27" x14ac:dyDescent="0.25">
      <c r="A1014" s="1" t="s">
        <v>119</v>
      </c>
      <c r="B1014" s="1" t="s">
        <v>22</v>
      </c>
      <c r="C1014" s="1">
        <v>5</v>
      </c>
      <c r="D1014" s="1" t="s">
        <v>27</v>
      </c>
      <c r="E1014" s="1">
        <v>285.5</v>
      </c>
      <c r="F1014" s="1">
        <v>0</v>
      </c>
      <c r="G1014" s="1">
        <v>80.8</v>
      </c>
      <c r="H1014" s="1">
        <v>2</v>
      </c>
      <c r="I1014" s="1">
        <v>2948</v>
      </c>
      <c r="J1014" s="1">
        <v>10325</v>
      </c>
      <c r="K1014" s="1">
        <v>695</v>
      </c>
      <c r="L1014" s="1">
        <v>205.6</v>
      </c>
      <c r="M1014" s="1">
        <v>6062</v>
      </c>
      <c r="N1014" s="1">
        <v>2</v>
      </c>
      <c r="O1014" s="1">
        <v>22</v>
      </c>
      <c r="P1014" s="1">
        <v>0</v>
      </c>
      <c r="Q1014" s="1">
        <v>316</v>
      </c>
      <c r="R1014" s="1">
        <v>22.34</v>
      </c>
      <c r="S1014" s="1">
        <v>22.41</v>
      </c>
      <c r="T1014" s="1">
        <v>6400</v>
      </c>
      <c r="U1014" s="3" t="str">
        <f t="shared" si="15"/>
        <v>2017Plan</v>
      </c>
      <c r="V1014" s="2">
        <f>DATE(A1014,INDEX(Map!$H$1:$H$12,MATCH(B1014,Map!$G$1:$G$12,0),0),1)</f>
        <v>42736</v>
      </c>
      <c r="W1014" t="str">
        <f>IF(AND(V1014&gt;=Map!$K$2,V1014&lt;=Map!$L$2),"Base",IF(AND(V1014&gt;=Map!$K$3,V1014&lt;=Map!$L$3),"Fcst","N/A"))</f>
        <v>Base</v>
      </c>
      <c r="X1014" t="str">
        <f>INDEX(Map!$B$2:$B$86,MATCH(D1014,Map!$A$2:$A$86,0),0)</f>
        <v>Ghent 2</v>
      </c>
      <c r="Y1014" s="7">
        <f>IF(INDEX(Map!$C$2:$C$86,MATCH(D1014,Map!$A$2:$A$86,0),0)="","N/A",E1014*INDEX(Map!$C$2:$C$86,MATCH(D1014,Map!$A$2:$A$86,0),0))</f>
        <v>285.5</v>
      </c>
      <c r="Z1014" s="7" t="str">
        <f>IF(INDEX(Map!$D$2:$D$86,MATCH(D1014,Map!$A$2:$A$86,0),0)="","N/A",E1014*INDEX(Map!$D$2:$D$86,MATCH(D1014,Map!$A$2:$A$86,0),0))</f>
        <v>N/A</v>
      </c>
      <c r="AA1014" t="str">
        <f>INDEX(Map!$E$2:$E$86,MATCH(D1014,Map!$A$2:$A$86,0),0)</f>
        <v>Coal</v>
      </c>
    </row>
    <row r="1015" spans="1:27" x14ac:dyDescent="0.25">
      <c r="A1015" s="1" t="s">
        <v>119</v>
      </c>
      <c r="B1015" s="1" t="s">
        <v>22</v>
      </c>
      <c r="C1015" s="1">
        <v>6</v>
      </c>
      <c r="D1015" s="1" t="s">
        <v>28</v>
      </c>
      <c r="E1015" s="1">
        <v>268.39999999999998</v>
      </c>
      <c r="F1015" s="1">
        <v>0</v>
      </c>
      <c r="G1015" s="1">
        <v>75.5</v>
      </c>
      <c r="H1015" s="1">
        <v>3</v>
      </c>
      <c r="I1015" s="1">
        <v>2994.1</v>
      </c>
      <c r="J1015" s="1">
        <v>11155</v>
      </c>
      <c r="K1015" s="1">
        <v>676</v>
      </c>
      <c r="L1015" s="1">
        <v>205.6</v>
      </c>
      <c r="M1015" s="1">
        <v>6156</v>
      </c>
      <c r="N1015" s="1">
        <v>5</v>
      </c>
      <c r="O1015" s="1">
        <v>58</v>
      </c>
      <c r="P1015" s="1">
        <v>0</v>
      </c>
      <c r="Q1015" s="1">
        <v>492</v>
      </c>
      <c r="R1015" s="1">
        <v>24.77</v>
      </c>
      <c r="S1015" s="1">
        <v>24.98</v>
      </c>
      <c r="T1015" s="1">
        <v>6706</v>
      </c>
      <c r="U1015" s="3" t="str">
        <f t="shared" si="15"/>
        <v>2017Plan</v>
      </c>
      <c r="V1015" s="2">
        <f>DATE(A1015,INDEX(Map!$H$1:$H$12,MATCH(B1015,Map!$G$1:$G$12,0),0),1)</f>
        <v>42736</v>
      </c>
      <c r="W1015" t="str">
        <f>IF(AND(V1015&gt;=Map!$K$2,V1015&lt;=Map!$L$2),"Base",IF(AND(V1015&gt;=Map!$K$3,V1015&lt;=Map!$L$3),"Fcst","N/A"))</f>
        <v>Base</v>
      </c>
      <c r="X1015" t="str">
        <f>INDEX(Map!$B$2:$B$86,MATCH(D1015,Map!$A$2:$A$86,0),0)</f>
        <v>Ghent 3</v>
      </c>
      <c r="Y1015" s="7">
        <f>IF(INDEX(Map!$C$2:$C$86,MATCH(D1015,Map!$A$2:$A$86,0),0)="","N/A",E1015*INDEX(Map!$C$2:$C$86,MATCH(D1015,Map!$A$2:$A$86,0),0))</f>
        <v>268.39999999999998</v>
      </c>
      <c r="Z1015" s="7" t="str">
        <f>IF(INDEX(Map!$D$2:$D$86,MATCH(D1015,Map!$A$2:$A$86,0),0)="","N/A",E1015*INDEX(Map!$D$2:$D$86,MATCH(D1015,Map!$A$2:$A$86,0),0))</f>
        <v>N/A</v>
      </c>
      <c r="AA1015" t="str">
        <f>INDEX(Map!$E$2:$E$86,MATCH(D1015,Map!$A$2:$A$86,0),0)</f>
        <v>Coal</v>
      </c>
    </row>
    <row r="1016" spans="1:27" x14ac:dyDescent="0.25">
      <c r="A1016" s="1" t="s">
        <v>119</v>
      </c>
      <c r="B1016" s="1" t="s">
        <v>22</v>
      </c>
      <c r="C1016" s="1">
        <v>7</v>
      </c>
      <c r="D1016" s="1" t="s">
        <v>29</v>
      </c>
      <c r="E1016" s="1">
        <v>298.7</v>
      </c>
      <c r="F1016" s="1">
        <v>0</v>
      </c>
      <c r="G1016" s="1">
        <v>82.4</v>
      </c>
      <c r="H1016" s="1">
        <v>2</v>
      </c>
      <c r="I1016" s="1">
        <v>3244.2</v>
      </c>
      <c r="J1016" s="1">
        <v>10861</v>
      </c>
      <c r="K1016" s="1">
        <v>692</v>
      </c>
      <c r="L1016" s="1">
        <v>205.6</v>
      </c>
      <c r="M1016" s="1">
        <v>6671</v>
      </c>
      <c r="N1016" s="1">
        <v>4</v>
      </c>
      <c r="O1016" s="1">
        <v>47</v>
      </c>
      <c r="P1016" s="1">
        <v>0</v>
      </c>
      <c r="Q1016" s="1">
        <v>568</v>
      </c>
      <c r="R1016" s="1">
        <v>24.23</v>
      </c>
      <c r="S1016" s="1">
        <v>24.39</v>
      </c>
      <c r="T1016" s="1">
        <v>7286</v>
      </c>
      <c r="U1016" s="3" t="str">
        <f t="shared" si="15"/>
        <v>2017Plan</v>
      </c>
      <c r="V1016" s="2">
        <f>DATE(A1016,INDEX(Map!$H$1:$H$12,MATCH(B1016,Map!$G$1:$G$12,0),0),1)</f>
        <v>42736</v>
      </c>
      <c r="W1016" t="str">
        <f>IF(AND(V1016&gt;=Map!$K$2,V1016&lt;=Map!$L$2),"Base",IF(AND(V1016&gt;=Map!$K$3,V1016&lt;=Map!$L$3),"Fcst","N/A"))</f>
        <v>Base</v>
      </c>
      <c r="X1016" t="str">
        <f>INDEX(Map!$B$2:$B$86,MATCH(D1016,Map!$A$2:$A$86,0),0)</f>
        <v>Ghent 4</v>
      </c>
      <c r="Y1016" s="7">
        <f>IF(INDEX(Map!$C$2:$C$86,MATCH(D1016,Map!$A$2:$A$86,0),0)="","N/A",E1016*INDEX(Map!$C$2:$C$86,MATCH(D1016,Map!$A$2:$A$86,0),0))</f>
        <v>298.7</v>
      </c>
      <c r="Z1016" s="7" t="str">
        <f>IF(INDEX(Map!$D$2:$D$86,MATCH(D1016,Map!$A$2:$A$86,0),0)="","N/A",E1016*INDEX(Map!$D$2:$D$86,MATCH(D1016,Map!$A$2:$A$86,0),0))</f>
        <v>N/A</v>
      </c>
      <c r="AA1016" t="str">
        <f>INDEX(Map!$E$2:$E$86,MATCH(D1016,Map!$A$2:$A$86,0),0)</f>
        <v>Coal</v>
      </c>
    </row>
    <row r="1017" spans="1:27" x14ac:dyDescent="0.25">
      <c r="A1017" s="1" t="s">
        <v>119</v>
      </c>
      <c r="B1017" s="1" t="s">
        <v>22</v>
      </c>
      <c r="C1017" s="1">
        <v>8</v>
      </c>
      <c r="D1017" s="1" t="s">
        <v>30</v>
      </c>
      <c r="E1017" s="1">
        <v>159.4</v>
      </c>
      <c r="F1017" s="1">
        <v>0</v>
      </c>
      <c r="G1017" s="1">
        <v>71.400000000000006</v>
      </c>
      <c r="H1017" s="1">
        <v>2</v>
      </c>
      <c r="I1017" s="1">
        <v>1676.7</v>
      </c>
      <c r="J1017" s="1">
        <v>10522</v>
      </c>
      <c r="K1017" s="1">
        <v>692</v>
      </c>
      <c r="L1017" s="1">
        <v>212</v>
      </c>
      <c r="M1017" s="1">
        <v>3555</v>
      </c>
      <c r="N1017" s="1">
        <v>4</v>
      </c>
      <c r="O1017" s="1">
        <v>16</v>
      </c>
      <c r="P1017" s="1">
        <v>0</v>
      </c>
      <c r="Q1017" s="1">
        <v>146</v>
      </c>
      <c r="R1017" s="1">
        <v>23.23</v>
      </c>
      <c r="S1017" s="1">
        <v>23.33</v>
      </c>
      <c r="T1017" s="1">
        <v>3717</v>
      </c>
      <c r="U1017" s="3" t="str">
        <f t="shared" si="15"/>
        <v>2017Plan</v>
      </c>
      <c r="V1017" s="2">
        <f>DATE(A1017,INDEX(Map!$H$1:$H$12,MATCH(B1017,Map!$G$1:$G$12,0),0),1)</f>
        <v>42736</v>
      </c>
      <c r="W1017" t="str">
        <f>IF(AND(V1017&gt;=Map!$K$2,V1017&lt;=Map!$L$2),"Base",IF(AND(V1017&gt;=Map!$K$3,V1017&lt;=Map!$L$3),"Fcst","N/A"))</f>
        <v>Base</v>
      </c>
      <c r="X1017" t="str">
        <f>INDEX(Map!$B$2:$B$86,MATCH(D1017,Map!$A$2:$A$86,0),0)</f>
        <v>Mill Creek 1</v>
      </c>
      <c r="Y1017" s="7" t="str">
        <f>IF(INDEX(Map!$C$2:$C$86,MATCH(D1017,Map!$A$2:$A$86,0),0)="","N/A",E1017*INDEX(Map!$C$2:$C$86,MATCH(D1017,Map!$A$2:$A$86,0),0))</f>
        <v>N/A</v>
      </c>
      <c r="Z1017" s="7">
        <f>IF(INDEX(Map!$D$2:$D$86,MATCH(D1017,Map!$A$2:$A$86,0),0)="","N/A",E1017*INDEX(Map!$D$2:$D$86,MATCH(D1017,Map!$A$2:$A$86,0),0))</f>
        <v>159.4</v>
      </c>
      <c r="AA1017" t="str">
        <f>INDEX(Map!$E$2:$E$86,MATCH(D1017,Map!$A$2:$A$86,0),0)</f>
        <v>Coal</v>
      </c>
    </row>
    <row r="1018" spans="1:27" x14ac:dyDescent="0.25">
      <c r="A1018" s="1" t="s">
        <v>119</v>
      </c>
      <c r="B1018" s="1" t="s">
        <v>22</v>
      </c>
      <c r="C1018" s="1">
        <v>9</v>
      </c>
      <c r="D1018" s="1" t="s">
        <v>31</v>
      </c>
      <c r="E1018" s="1">
        <v>157.80000000000001</v>
      </c>
      <c r="F1018" s="1">
        <v>0</v>
      </c>
      <c r="G1018" s="1">
        <v>71.900000000000006</v>
      </c>
      <c r="H1018" s="1">
        <v>1</v>
      </c>
      <c r="I1018" s="1">
        <v>1682.9</v>
      </c>
      <c r="J1018" s="1">
        <v>10663</v>
      </c>
      <c r="K1018" s="1">
        <v>671</v>
      </c>
      <c r="L1018" s="1">
        <v>212</v>
      </c>
      <c r="M1018" s="1">
        <v>3568</v>
      </c>
      <c r="N1018" s="1">
        <v>2</v>
      </c>
      <c r="O1018" s="1">
        <v>8</v>
      </c>
      <c r="P1018" s="1">
        <v>0</v>
      </c>
      <c r="Q1018" s="1">
        <v>180</v>
      </c>
      <c r="R1018" s="1">
        <v>23.75</v>
      </c>
      <c r="S1018" s="1">
        <v>23.8</v>
      </c>
      <c r="T1018" s="1">
        <v>3756</v>
      </c>
      <c r="U1018" s="3" t="str">
        <f t="shared" si="15"/>
        <v>2017Plan</v>
      </c>
      <c r="V1018" s="2">
        <f>DATE(A1018,INDEX(Map!$H$1:$H$12,MATCH(B1018,Map!$G$1:$G$12,0),0),1)</f>
        <v>42736</v>
      </c>
      <c r="W1018" t="str">
        <f>IF(AND(V1018&gt;=Map!$K$2,V1018&lt;=Map!$L$2),"Base",IF(AND(V1018&gt;=Map!$K$3,V1018&lt;=Map!$L$3),"Fcst","N/A"))</f>
        <v>Base</v>
      </c>
      <c r="X1018" t="str">
        <f>INDEX(Map!$B$2:$B$86,MATCH(D1018,Map!$A$2:$A$86,0),0)</f>
        <v>Mill Creek 2</v>
      </c>
      <c r="Y1018" s="7" t="str">
        <f>IF(INDEX(Map!$C$2:$C$86,MATCH(D1018,Map!$A$2:$A$86,0),0)="","N/A",E1018*INDEX(Map!$C$2:$C$86,MATCH(D1018,Map!$A$2:$A$86,0),0))</f>
        <v>N/A</v>
      </c>
      <c r="Z1018" s="7">
        <f>IF(INDEX(Map!$D$2:$D$86,MATCH(D1018,Map!$A$2:$A$86,0),0)="","N/A",E1018*INDEX(Map!$D$2:$D$86,MATCH(D1018,Map!$A$2:$A$86,0),0))</f>
        <v>157.80000000000001</v>
      </c>
      <c r="AA1018" t="str">
        <f>INDEX(Map!$E$2:$E$86,MATCH(D1018,Map!$A$2:$A$86,0),0)</f>
        <v>Coal</v>
      </c>
    </row>
    <row r="1019" spans="1:27" x14ac:dyDescent="0.25">
      <c r="A1019" s="1" t="s">
        <v>119</v>
      </c>
      <c r="B1019" s="1" t="s">
        <v>22</v>
      </c>
      <c r="C1019" s="1">
        <v>10</v>
      </c>
      <c r="D1019" s="1" t="s">
        <v>32</v>
      </c>
      <c r="E1019" s="1">
        <v>208.5</v>
      </c>
      <c r="F1019" s="1">
        <v>0</v>
      </c>
      <c r="G1019" s="1">
        <v>72.2</v>
      </c>
      <c r="H1019" s="1">
        <v>2</v>
      </c>
      <c r="I1019" s="1">
        <v>2217.5</v>
      </c>
      <c r="J1019" s="1">
        <v>10636</v>
      </c>
      <c r="K1019" s="1">
        <v>676</v>
      </c>
      <c r="L1019" s="1">
        <v>212</v>
      </c>
      <c r="M1019" s="1">
        <v>4702</v>
      </c>
      <c r="N1019" s="1">
        <v>12</v>
      </c>
      <c r="O1019" s="1">
        <v>44</v>
      </c>
      <c r="P1019" s="1">
        <v>0</v>
      </c>
      <c r="Q1019" s="1">
        <v>266</v>
      </c>
      <c r="R1019" s="1">
        <v>23.82</v>
      </c>
      <c r="S1019" s="1">
        <v>24.04</v>
      </c>
      <c r="T1019" s="1">
        <v>5011</v>
      </c>
      <c r="U1019" s="3" t="str">
        <f t="shared" si="15"/>
        <v>2017Plan</v>
      </c>
      <c r="V1019" s="2">
        <f>DATE(A1019,INDEX(Map!$H$1:$H$12,MATCH(B1019,Map!$G$1:$G$12,0),0),1)</f>
        <v>42736</v>
      </c>
      <c r="W1019" t="str">
        <f>IF(AND(V1019&gt;=Map!$K$2,V1019&lt;=Map!$L$2),"Base",IF(AND(V1019&gt;=Map!$K$3,V1019&lt;=Map!$L$3),"Fcst","N/A"))</f>
        <v>Base</v>
      </c>
      <c r="X1019" t="str">
        <f>INDEX(Map!$B$2:$B$86,MATCH(D1019,Map!$A$2:$A$86,0),0)</f>
        <v>Mill Creek 3</v>
      </c>
      <c r="Y1019" s="7" t="str">
        <f>IF(INDEX(Map!$C$2:$C$86,MATCH(D1019,Map!$A$2:$A$86,0),0)="","N/A",E1019*INDEX(Map!$C$2:$C$86,MATCH(D1019,Map!$A$2:$A$86,0),0))</f>
        <v>N/A</v>
      </c>
      <c r="Z1019" s="7">
        <f>IF(INDEX(Map!$D$2:$D$86,MATCH(D1019,Map!$A$2:$A$86,0),0)="","N/A",E1019*INDEX(Map!$D$2:$D$86,MATCH(D1019,Map!$A$2:$A$86,0),0))</f>
        <v>208.5</v>
      </c>
      <c r="AA1019" t="str">
        <f>INDEX(Map!$E$2:$E$86,MATCH(D1019,Map!$A$2:$A$86,0),0)</f>
        <v>Coal</v>
      </c>
    </row>
    <row r="1020" spans="1:27" x14ac:dyDescent="0.25">
      <c r="A1020" s="1" t="s">
        <v>119</v>
      </c>
      <c r="B1020" s="1" t="s">
        <v>22</v>
      </c>
      <c r="C1020" s="1">
        <v>11</v>
      </c>
      <c r="D1020" s="1" t="s">
        <v>33</v>
      </c>
      <c r="E1020" s="1">
        <v>279.10000000000002</v>
      </c>
      <c r="F1020" s="1">
        <v>0</v>
      </c>
      <c r="G1020" s="1">
        <v>77.2</v>
      </c>
      <c r="H1020" s="1">
        <v>2</v>
      </c>
      <c r="I1020" s="1">
        <v>2898.7</v>
      </c>
      <c r="J1020" s="1">
        <v>10386</v>
      </c>
      <c r="K1020" s="1">
        <v>679</v>
      </c>
      <c r="L1020" s="1">
        <v>212</v>
      </c>
      <c r="M1020" s="1">
        <v>6146</v>
      </c>
      <c r="N1020" s="1">
        <v>19</v>
      </c>
      <c r="O1020" s="1">
        <v>70</v>
      </c>
      <c r="P1020" s="1">
        <v>0</v>
      </c>
      <c r="Q1020" s="1">
        <v>326</v>
      </c>
      <c r="R1020" s="1">
        <v>23.19</v>
      </c>
      <c r="S1020" s="1">
        <v>23.44</v>
      </c>
      <c r="T1020" s="1">
        <v>6542</v>
      </c>
      <c r="U1020" s="3" t="str">
        <f t="shared" si="15"/>
        <v>2017Plan</v>
      </c>
      <c r="V1020" s="2">
        <f>DATE(A1020,INDEX(Map!$H$1:$H$12,MATCH(B1020,Map!$G$1:$G$12,0),0),1)</f>
        <v>42736</v>
      </c>
      <c r="W1020" t="str">
        <f>IF(AND(V1020&gt;=Map!$K$2,V1020&lt;=Map!$L$2),"Base",IF(AND(V1020&gt;=Map!$K$3,V1020&lt;=Map!$L$3),"Fcst","N/A"))</f>
        <v>Base</v>
      </c>
      <c r="X1020" t="str">
        <f>INDEX(Map!$B$2:$B$86,MATCH(D1020,Map!$A$2:$A$86,0),0)</f>
        <v>Mill Creek 4</v>
      </c>
      <c r="Y1020" s="7" t="str">
        <f>IF(INDEX(Map!$C$2:$C$86,MATCH(D1020,Map!$A$2:$A$86,0),0)="","N/A",E1020*INDEX(Map!$C$2:$C$86,MATCH(D1020,Map!$A$2:$A$86,0),0))</f>
        <v>N/A</v>
      </c>
      <c r="Z1020" s="7">
        <f>IF(INDEX(Map!$D$2:$D$86,MATCH(D1020,Map!$A$2:$A$86,0),0)="","N/A",E1020*INDEX(Map!$D$2:$D$86,MATCH(D1020,Map!$A$2:$A$86,0),0))</f>
        <v>279.10000000000002</v>
      </c>
      <c r="AA1020" t="str">
        <f>INDEX(Map!$E$2:$E$86,MATCH(D1020,Map!$A$2:$A$86,0),0)</f>
        <v>Coal</v>
      </c>
    </row>
    <row r="1021" spans="1:27" x14ac:dyDescent="0.25">
      <c r="A1021" s="1" t="s">
        <v>119</v>
      </c>
      <c r="B1021" s="1" t="s">
        <v>22</v>
      </c>
      <c r="C1021" s="1">
        <v>12</v>
      </c>
      <c r="D1021" s="1" t="s">
        <v>34</v>
      </c>
      <c r="E1021" s="1">
        <v>219.3</v>
      </c>
      <c r="F1021" s="1">
        <v>0</v>
      </c>
      <c r="G1021" s="1">
        <v>79.7</v>
      </c>
      <c r="H1021" s="1">
        <v>2</v>
      </c>
      <c r="I1021" s="1">
        <v>2335.6999999999998</v>
      </c>
      <c r="J1021" s="1">
        <v>10649</v>
      </c>
      <c r="K1021" s="1">
        <v>690</v>
      </c>
      <c r="L1021" s="1">
        <v>208.4</v>
      </c>
      <c r="M1021" s="1">
        <v>4868</v>
      </c>
      <c r="N1021" s="1">
        <v>7</v>
      </c>
      <c r="O1021" s="1">
        <v>82</v>
      </c>
      <c r="P1021" s="1">
        <v>0</v>
      </c>
      <c r="Q1021" s="1">
        <v>278</v>
      </c>
      <c r="R1021" s="1">
        <v>23.46</v>
      </c>
      <c r="S1021" s="1">
        <v>23.83</v>
      </c>
      <c r="T1021" s="1">
        <v>5227</v>
      </c>
      <c r="U1021" s="3" t="str">
        <f t="shared" si="15"/>
        <v>2017Plan</v>
      </c>
      <c r="V1021" s="2">
        <f>DATE(A1021,INDEX(Map!$H$1:$H$12,MATCH(B1021,Map!$G$1:$G$12,0),0),1)</f>
        <v>42736</v>
      </c>
      <c r="W1021" t="str">
        <f>IF(AND(V1021&gt;=Map!$K$2,V1021&lt;=Map!$L$2),"Base",IF(AND(V1021&gt;=Map!$K$3,V1021&lt;=Map!$L$3),"Fcst","N/A"))</f>
        <v>Base</v>
      </c>
      <c r="X1021" t="str">
        <f>INDEX(Map!$B$2:$B$86,MATCH(D1021,Map!$A$2:$A$86,0),0)</f>
        <v>Trimble County 1</v>
      </c>
      <c r="Y1021" s="7" t="str">
        <f>IF(INDEX(Map!$C$2:$C$86,MATCH(D1021,Map!$A$2:$A$86,0),0)="","N/A",E1021*INDEX(Map!$C$2:$C$86,MATCH(D1021,Map!$A$2:$A$86,0),0))</f>
        <v>N/A</v>
      </c>
      <c r="Z1021" s="7">
        <f>IF(INDEX(Map!$D$2:$D$86,MATCH(D1021,Map!$A$2:$A$86,0),0)="","N/A",E1021*INDEX(Map!$D$2:$D$86,MATCH(D1021,Map!$A$2:$A$86,0),0))</f>
        <v>219.3</v>
      </c>
      <c r="AA1021" t="str">
        <f>INDEX(Map!$E$2:$E$86,MATCH(D1021,Map!$A$2:$A$86,0),0)</f>
        <v>Coal</v>
      </c>
    </row>
    <row r="1022" spans="1:27" x14ac:dyDescent="0.25">
      <c r="A1022" s="1" t="s">
        <v>119</v>
      </c>
      <c r="B1022" s="1" t="s">
        <v>22</v>
      </c>
      <c r="C1022" s="1">
        <v>13</v>
      </c>
      <c r="D1022" s="1" t="s">
        <v>35</v>
      </c>
      <c r="E1022" s="1">
        <v>358.3</v>
      </c>
      <c r="F1022" s="1">
        <v>0</v>
      </c>
      <c r="G1022" s="1">
        <v>84.5</v>
      </c>
      <c r="H1022" s="1">
        <v>1</v>
      </c>
      <c r="I1022" s="1">
        <v>3268.5</v>
      </c>
      <c r="J1022" s="1">
        <v>9122</v>
      </c>
      <c r="K1022" s="1">
        <v>656</v>
      </c>
      <c r="L1022" s="1">
        <v>212</v>
      </c>
      <c r="M1022" s="1">
        <v>6928</v>
      </c>
      <c r="N1022" s="1">
        <v>7</v>
      </c>
      <c r="O1022" s="1">
        <v>82</v>
      </c>
      <c r="P1022" s="1">
        <v>0</v>
      </c>
      <c r="Q1022" s="1">
        <v>496</v>
      </c>
      <c r="R1022" s="1">
        <v>20.72</v>
      </c>
      <c r="S1022" s="1">
        <v>20.95</v>
      </c>
      <c r="T1022" s="1">
        <v>7505</v>
      </c>
      <c r="U1022" s="3" t="str">
        <f t="shared" si="15"/>
        <v>2017Plan</v>
      </c>
      <c r="V1022" s="2">
        <f>DATE(A1022,INDEX(Map!$H$1:$H$12,MATCH(B1022,Map!$G$1:$G$12,0),0),1)</f>
        <v>42736</v>
      </c>
      <c r="W1022" t="str">
        <f>IF(AND(V1022&gt;=Map!$K$2,V1022&lt;=Map!$L$2),"Base",IF(AND(V1022&gt;=Map!$K$3,V1022&lt;=Map!$L$3),"Fcst","N/A"))</f>
        <v>Base</v>
      </c>
      <c r="X1022" t="str">
        <f>INDEX(Map!$B$2:$B$86,MATCH(D1022,Map!$A$2:$A$86,0),0)</f>
        <v>Trimble County 2</v>
      </c>
      <c r="Y1022" s="7">
        <f>IF(INDEX(Map!$C$2:$C$86,MATCH(D1022,Map!$A$2:$A$86,0),0)="","N/A",E1022*INDEX(Map!$C$2:$C$86,MATCH(D1022,Map!$A$2:$A$86,0),0))</f>
        <v>290.22300000000001</v>
      </c>
      <c r="Z1022" s="7">
        <f>IF(INDEX(Map!$D$2:$D$86,MATCH(D1022,Map!$A$2:$A$86,0),0)="","N/A",E1022*INDEX(Map!$D$2:$D$86,MATCH(D1022,Map!$A$2:$A$86,0),0))</f>
        <v>68.076999999999998</v>
      </c>
      <c r="AA1022" t="str">
        <f>INDEX(Map!$E$2:$E$86,MATCH(D1022,Map!$A$2:$A$86,0),0)</f>
        <v>Coal</v>
      </c>
    </row>
    <row r="1023" spans="1:27" x14ac:dyDescent="0.25">
      <c r="A1023" s="1" t="s">
        <v>119</v>
      </c>
      <c r="B1023" s="1" t="s">
        <v>22</v>
      </c>
      <c r="C1023" s="1">
        <v>14</v>
      </c>
      <c r="D1023" s="1" t="s">
        <v>36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3" t="str">
        <f t="shared" si="15"/>
        <v>2017Plan</v>
      </c>
      <c r="V1023" s="2">
        <f>DATE(A1023,INDEX(Map!$H$1:$H$12,MATCH(B1023,Map!$G$1:$G$12,0),0),1)</f>
        <v>42736</v>
      </c>
      <c r="W1023" t="str">
        <f>IF(AND(V1023&gt;=Map!$K$2,V1023&lt;=Map!$L$2),"Base",IF(AND(V1023&gt;=Map!$K$3,V1023&lt;=Map!$L$3),"Fcst","N/A"))</f>
        <v>Base</v>
      </c>
      <c r="X1023" t="str">
        <f>INDEX(Map!$B$2:$B$86,MATCH(D1023,Map!$A$2:$A$86,0),0)</f>
        <v>Cane Run 7</v>
      </c>
      <c r="Y1023" s="7">
        <f>IF(INDEX(Map!$C$2:$C$86,MATCH(D1023,Map!$A$2:$A$86,0),0)="","N/A",E1023*INDEX(Map!$C$2:$C$86,MATCH(D1023,Map!$A$2:$A$86,0),0))</f>
        <v>0</v>
      </c>
      <c r="Z1023" s="7">
        <f>IF(INDEX(Map!$D$2:$D$86,MATCH(D1023,Map!$A$2:$A$86,0),0)="","N/A",E1023*INDEX(Map!$D$2:$D$86,MATCH(D1023,Map!$A$2:$A$86,0),0))</f>
        <v>0</v>
      </c>
      <c r="AA1023" t="str">
        <f>INDEX(Map!$E$2:$E$86,MATCH(D1023,Map!$A$2:$A$86,0),0)</f>
        <v>NGCC</v>
      </c>
    </row>
    <row r="1024" spans="1:27" x14ac:dyDescent="0.25">
      <c r="A1024" s="1" t="s">
        <v>119</v>
      </c>
      <c r="B1024" s="1" t="s">
        <v>22</v>
      </c>
      <c r="C1024" s="1">
        <v>15</v>
      </c>
      <c r="D1024" s="1" t="s">
        <v>37</v>
      </c>
      <c r="E1024" s="1">
        <v>430.7</v>
      </c>
      <c r="F1024" s="1">
        <v>0</v>
      </c>
      <c r="G1024" s="1">
        <v>84.8</v>
      </c>
      <c r="H1024" s="1">
        <v>4</v>
      </c>
      <c r="I1024" s="1">
        <v>2914.7</v>
      </c>
      <c r="J1024" s="1">
        <v>6768</v>
      </c>
      <c r="K1024" s="1">
        <v>638</v>
      </c>
      <c r="L1024" s="1">
        <v>337.8</v>
      </c>
      <c r="M1024" s="1">
        <v>9845</v>
      </c>
      <c r="N1024" s="1">
        <v>12</v>
      </c>
      <c r="O1024" s="1">
        <v>39</v>
      </c>
      <c r="P1024" s="1">
        <v>0</v>
      </c>
      <c r="Q1024" s="1">
        <v>514</v>
      </c>
      <c r="R1024" s="1">
        <v>24.05</v>
      </c>
      <c r="S1024" s="1">
        <v>24.14</v>
      </c>
      <c r="T1024" s="1">
        <v>10397</v>
      </c>
      <c r="U1024" s="3" t="str">
        <f t="shared" si="15"/>
        <v>2017Plan</v>
      </c>
      <c r="V1024" s="2">
        <f>DATE(A1024,INDEX(Map!$H$1:$H$12,MATCH(B1024,Map!$G$1:$G$12,0),0),1)</f>
        <v>42736</v>
      </c>
      <c r="W1024" t="str">
        <f>IF(AND(V1024&gt;=Map!$K$2,V1024&lt;=Map!$L$2),"Base",IF(AND(V1024&gt;=Map!$K$3,V1024&lt;=Map!$L$3),"Fcst","N/A"))</f>
        <v>Base</v>
      </c>
      <c r="X1024" t="str">
        <f>INDEX(Map!$B$2:$B$86,MATCH(D1024,Map!$A$2:$A$86,0),0)</f>
        <v>Cane Run 7</v>
      </c>
      <c r="Y1024" s="7">
        <f>IF(INDEX(Map!$C$2:$C$86,MATCH(D1024,Map!$A$2:$A$86,0),0)="","N/A",E1024*INDEX(Map!$C$2:$C$86,MATCH(D1024,Map!$A$2:$A$86,0),0))</f>
        <v>335.94600000000003</v>
      </c>
      <c r="Z1024" s="7">
        <f>IF(INDEX(Map!$D$2:$D$86,MATCH(D1024,Map!$A$2:$A$86,0),0)="","N/A",E1024*INDEX(Map!$D$2:$D$86,MATCH(D1024,Map!$A$2:$A$86,0),0))</f>
        <v>94.754000000000005</v>
      </c>
      <c r="AA1024" t="str">
        <f>INDEX(Map!$E$2:$E$86,MATCH(D1024,Map!$A$2:$A$86,0),0)</f>
        <v>NGCC</v>
      </c>
    </row>
    <row r="1025" spans="1:27" x14ac:dyDescent="0.25">
      <c r="A1025" s="1" t="s">
        <v>119</v>
      </c>
      <c r="B1025" s="1" t="s">
        <v>22</v>
      </c>
      <c r="C1025" s="1">
        <v>16</v>
      </c>
      <c r="D1025" s="1" t="s">
        <v>38</v>
      </c>
      <c r="E1025" s="1">
        <v>0.3</v>
      </c>
      <c r="F1025" s="1">
        <v>0</v>
      </c>
      <c r="G1025" s="1">
        <v>0.3</v>
      </c>
      <c r="H1025" s="1">
        <v>1</v>
      </c>
      <c r="I1025" s="1">
        <v>3.6</v>
      </c>
      <c r="J1025" s="1">
        <v>12897</v>
      </c>
      <c r="K1025" s="1">
        <v>3</v>
      </c>
      <c r="L1025" s="1">
        <v>339.6</v>
      </c>
      <c r="M1025" s="1">
        <v>12</v>
      </c>
      <c r="N1025" s="1">
        <v>0</v>
      </c>
      <c r="O1025" s="1">
        <v>0</v>
      </c>
      <c r="P1025" s="1">
        <v>0</v>
      </c>
      <c r="Q1025" s="1">
        <v>0</v>
      </c>
      <c r="R1025" s="1">
        <v>43.8</v>
      </c>
      <c r="S1025" s="1">
        <v>44.59</v>
      </c>
      <c r="T1025" s="1">
        <v>12</v>
      </c>
      <c r="U1025" s="3" t="str">
        <f t="shared" si="15"/>
        <v>2017Plan</v>
      </c>
      <c r="V1025" s="2">
        <f>DATE(A1025,INDEX(Map!$H$1:$H$12,MATCH(B1025,Map!$G$1:$G$12,0),0),1)</f>
        <v>42736</v>
      </c>
      <c r="W1025" t="str">
        <f>IF(AND(V1025&gt;=Map!$K$2,V1025&lt;=Map!$L$2),"Base",IF(AND(V1025&gt;=Map!$K$3,V1025&lt;=Map!$L$3),"Fcst","N/A"))</f>
        <v>Base</v>
      </c>
      <c r="X1025" t="str">
        <f>INDEX(Map!$B$2:$B$86,MATCH(D1025,Map!$A$2:$A$86,0),0)</f>
        <v>Brown 5</v>
      </c>
      <c r="Y1025" s="7">
        <f>IF(INDEX(Map!$C$2:$C$86,MATCH(D1025,Map!$A$2:$A$86,0),0)="","N/A",E1025*INDEX(Map!$C$2:$C$86,MATCH(D1025,Map!$A$2:$A$86,0),0))</f>
        <v>0.14099999999999999</v>
      </c>
      <c r="Z1025" s="7">
        <f>IF(INDEX(Map!$D$2:$D$86,MATCH(D1025,Map!$A$2:$A$86,0),0)="","N/A",E1025*INDEX(Map!$D$2:$D$86,MATCH(D1025,Map!$A$2:$A$86,0),0))</f>
        <v>0.159</v>
      </c>
      <c r="AA1025" t="str">
        <f>INDEX(Map!$E$2:$E$86,MATCH(D1025,Map!$A$2:$A$86,0),0)</f>
        <v>SCCT</v>
      </c>
    </row>
    <row r="1026" spans="1:27" x14ac:dyDescent="0.25">
      <c r="A1026" s="1" t="s">
        <v>119</v>
      </c>
      <c r="B1026" s="1" t="s">
        <v>22</v>
      </c>
      <c r="C1026" s="1">
        <v>17</v>
      </c>
      <c r="D1026" s="1" t="s">
        <v>39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3" t="str">
        <f t="shared" si="15"/>
        <v>2017Plan</v>
      </c>
      <c r="V1026" s="2">
        <f>DATE(A1026,INDEX(Map!$H$1:$H$12,MATCH(B1026,Map!$G$1:$G$12,0),0),1)</f>
        <v>42736</v>
      </c>
      <c r="W1026" t="str">
        <f>IF(AND(V1026&gt;=Map!$K$2,V1026&lt;=Map!$L$2),"Base",IF(AND(V1026&gt;=Map!$K$3,V1026&lt;=Map!$L$3),"Fcst","N/A"))</f>
        <v>Base</v>
      </c>
      <c r="X1026" t="str">
        <f>INDEX(Map!$B$2:$B$86,MATCH(D1026,Map!$A$2:$A$86,0),0)</f>
        <v>Brown 5</v>
      </c>
      <c r="Y1026" s="7">
        <f>IF(INDEX(Map!$C$2:$C$86,MATCH(D1026,Map!$A$2:$A$86,0),0)="","N/A",E1026*INDEX(Map!$C$2:$C$86,MATCH(D1026,Map!$A$2:$A$86,0),0))</f>
        <v>0</v>
      </c>
      <c r="Z1026" s="7">
        <f>IF(INDEX(Map!$D$2:$D$86,MATCH(D1026,Map!$A$2:$A$86,0),0)="","N/A",E1026*INDEX(Map!$D$2:$D$86,MATCH(D1026,Map!$A$2:$A$86,0),0))</f>
        <v>0</v>
      </c>
      <c r="AA1026" t="str">
        <f>INDEX(Map!$E$2:$E$86,MATCH(D1026,Map!$A$2:$A$86,0),0)</f>
        <v>SCCT</v>
      </c>
    </row>
    <row r="1027" spans="1:27" x14ac:dyDescent="0.25">
      <c r="A1027" s="1" t="s">
        <v>119</v>
      </c>
      <c r="B1027" s="1" t="s">
        <v>22</v>
      </c>
      <c r="C1027" s="1">
        <v>18</v>
      </c>
      <c r="D1027" s="1" t="s">
        <v>40</v>
      </c>
      <c r="E1027" s="1">
        <v>0.8</v>
      </c>
      <c r="F1027" s="1">
        <v>0</v>
      </c>
      <c r="G1027" s="1">
        <v>0.6</v>
      </c>
      <c r="H1027" s="1">
        <v>1</v>
      </c>
      <c r="I1027" s="1">
        <v>8.8000000000000007</v>
      </c>
      <c r="J1027" s="1">
        <v>11151</v>
      </c>
      <c r="K1027" s="1">
        <v>6</v>
      </c>
      <c r="L1027" s="1">
        <v>339.6</v>
      </c>
      <c r="M1027" s="1">
        <v>30</v>
      </c>
      <c r="N1027" s="1">
        <v>0</v>
      </c>
      <c r="O1027" s="1">
        <v>1</v>
      </c>
      <c r="P1027" s="1">
        <v>0</v>
      </c>
      <c r="Q1027" s="1">
        <v>0</v>
      </c>
      <c r="R1027" s="1">
        <v>37.869999999999997</v>
      </c>
      <c r="S1027" s="1">
        <v>38.69</v>
      </c>
      <c r="T1027" s="1">
        <v>30</v>
      </c>
      <c r="U1027" s="3" t="str">
        <f t="shared" si="15"/>
        <v>2017Plan</v>
      </c>
      <c r="V1027" s="2">
        <f>DATE(A1027,INDEX(Map!$H$1:$H$12,MATCH(B1027,Map!$G$1:$G$12,0),0),1)</f>
        <v>42736</v>
      </c>
      <c r="W1027" t="str">
        <f>IF(AND(V1027&gt;=Map!$K$2,V1027&lt;=Map!$L$2),"Base",IF(AND(V1027&gt;=Map!$K$3,V1027&lt;=Map!$L$3),"Fcst","N/A"))</f>
        <v>Base</v>
      </c>
      <c r="X1027" t="str">
        <f>INDEX(Map!$B$2:$B$86,MATCH(D1027,Map!$A$2:$A$86,0),0)</f>
        <v>Brown 6</v>
      </c>
      <c r="Y1027" s="7">
        <f>IF(INDEX(Map!$C$2:$C$86,MATCH(D1027,Map!$A$2:$A$86,0),0)="","N/A",E1027*INDEX(Map!$C$2:$C$86,MATCH(D1027,Map!$A$2:$A$86,0),0))</f>
        <v>0.496</v>
      </c>
      <c r="Z1027" s="7">
        <f>IF(INDEX(Map!$D$2:$D$86,MATCH(D1027,Map!$A$2:$A$86,0),0)="","N/A",E1027*INDEX(Map!$D$2:$D$86,MATCH(D1027,Map!$A$2:$A$86,0),0))</f>
        <v>0.30400000000000005</v>
      </c>
      <c r="AA1027" t="str">
        <f>INDEX(Map!$E$2:$E$86,MATCH(D1027,Map!$A$2:$A$86,0),0)</f>
        <v>SCCT</v>
      </c>
    </row>
    <row r="1028" spans="1:27" x14ac:dyDescent="0.25">
      <c r="A1028" s="1" t="s">
        <v>119</v>
      </c>
      <c r="B1028" s="1" t="s">
        <v>22</v>
      </c>
      <c r="C1028" s="1">
        <v>19</v>
      </c>
      <c r="D1028" s="1" t="s">
        <v>41</v>
      </c>
      <c r="E1028" s="1">
        <v>2.2999999999999998</v>
      </c>
      <c r="F1028" s="1">
        <v>0</v>
      </c>
      <c r="G1028" s="1">
        <v>1.8</v>
      </c>
      <c r="H1028" s="1">
        <v>4</v>
      </c>
      <c r="I1028" s="1">
        <v>25.1</v>
      </c>
      <c r="J1028" s="1">
        <v>10823</v>
      </c>
      <c r="K1028" s="1">
        <v>16</v>
      </c>
      <c r="L1028" s="1">
        <v>339.6</v>
      </c>
      <c r="M1028" s="1">
        <v>85</v>
      </c>
      <c r="N1028" s="1">
        <v>1</v>
      </c>
      <c r="O1028" s="1">
        <v>3</v>
      </c>
      <c r="P1028" s="1">
        <v>0</v>
      </c>
      <c r="Q1028" s="1">
        <v>0</v>
      </c>
      <c r="R1028" s="1">
        <v>36.76</v>
      </c>
      <c r="S1028" s="1">
        <v>38.03</v>
      </c>
      <c r="T1028" s="1">
        <v>88</v>
      </c>
      <c r="U1028" s="3" t="str">
        <f t="shared" ref="U1028:U1091" si="16">U1027</f>
        <v>2017Plan</v>
      </c>
      <c r="V1028" s="2">
        <f>DATE(A1028,INDEX(Map!$H$1:$H$12,MATCH(B1028,Map!$G$1:$G$12,0),0),1)</f>
        <v>42736</v>
      </c>
      <c r="W1028" t="str">
        <f>IF(AND(V1028&gt;=Map!$K$2,V1028&lt;=Map!$L$2),"Base",IF(AND(V1028&gt;=Map!$K$3,V1028&lt;=Map!$L$3),"Fcst","N/A"))</f>
        <v>Base</v>
      </c>
      <c r="X1028" t="str">
        <f>INDEX(Map!$B$2:$B$86,MATCH(D1028,Map!$A$2:$A$86,0),0)</f>
        <v>Brown 7</v>
      </c>
      <c r="Y1028" s="7">
        <f>IF(INDEX(Map!$C$2:$C$86,MATCH(D1028,Map!$A$2:$A$86,0),0)="","N/A",E1028*INDEX(Map!$C$2:$C$86,MATCH(D1028,Map!$A$2:$A$86,0),0))</f>
        <v>1.4259999999999999</v>
      </c>
      <c r="Z1028" s="7">
        <f>IF(INDEX(Map!$D$2:$D$86,MATCH(D1028,Map!$A$2:$A$86,0),0)="","N/A",E1028*INDEX(Map!$D$2:$D$86,MATCH(D1028,Map!$A$2:$A$86,0),0))</f>
        <v>0.87399999999999989</v>
      </c>
      <c r="AA1028" t="str">
        <f>INDEX(Map!$E$2:$E$86,MATCH(D1028,Map!$A$2:$A$86,0),0)</f>
        <v>SCCT</v>
      </c>
    </row>
    <row r="1029" spans="1:27" x14ac:dyDescent="0.25">
      <c r="A1029" s="1" t="s">
        <v>119</v>
      </c>
      <c r="B1029" s="1" t="s">
        <v>22</v>
      </c>
      <c r="C1029" s="1">
        <v>20</v>
      </c>
      <c r="D1029" s="1" t="s">
        <v>42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3" t="str">
        <f t="shared" si="16"/>
        <v>2017Plan</v>
      </c>
      <c r="V1029" s="2">
        <f>DATE(A1029,INDEX(Map!$H$1:$H$12,MATCH(B1029,Map!$G$1:$G$12,0),0),1)</f>
        <v>42736</v>
      </c>
      <c r="W1029" t="str">
        <f>IF(AND(V1029&gt;=Map!$K$2,V1029&lt;=Map!$L$2),"Base",IF(AND(V1029&gt;=Map!$K$3,V1029&lt;=Map!$L$3),"Fcst","N/A"))</f>
        <v>Base</v>
      </c>
      <c r="X1029" t="str">
        <f>INDEX(Map!$B$2:$B$86,MATCH(D1029,Map!$A$2:$A$86,0),0)</f>
        <v>Brown 8</v>
      </c>
      <c r="Y1029" s="7">
        <f>IF(INDEX(Map!$C$2:$C$86,MATCH(D1029,Map!$A$2:$A$86,0),0)="","N/A",E1029*INDEX(Map!$C$2:$C$86,MATCH(D1029,Map!$A$2:$A$86,0),0))</f>
        <v>0</v>
      </c>
      <c r="Z1029" s="7" t="str">
        <f>IF(INDEX(Map!$D$2:$D$86,MATCH(D1029,Map!$A$2:$A$86,0),0)="","N/A",E1029*INDEX(Map!$D$2:$D$86,MATCH(D1029,Map!$A$2:$A$86,0),0))</f>
        <v>N/A</v>
      </c>
      <c r="AA1029" t="str">
        <f>INDEX(Map!$E$2:$E$86,MATCH(D1029,Map!$A$2:$A$86,0),0)</f>
        <v>SCCT</v>
      </c>
    </row>
    <row r="1030" spans="1:27" x14ac:dyDescent="0.25">
      <c r="A1030" s="1" t="s">
        <v>119</v>
      </c>
      <c r="B1030" s="1" t="s">
        <v>22</v>
      </c>
      <c r="C1030" s="1">
        <v>21</v>
      </c>
      <c r="D1030" s="1" t="s">
        <v>43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3" t="str">
        <f t="shared" si="16"/>
        <v>2017Plan</v>
      </c>
      <c r="V1030" s="2">
        <f>DATE(A1030,INDEX(Map!$H$1:$H$12,MATCH(B1030,Map!$G$1:$G$12,0),0),1)</f>
        <v>42736</v>
      </c>
      <c r="W1030" t="str">
        <f>IF(AND(V1030&gt;=Map!$K$2,V1030&lt;=Map!$L$2),"Base",IF(AND(V1030&gt;=Map!$K$3,V1030&lt;=Map!$L$3),"Fcst","N/A"))</f>
        <v>Base</v>
      </c>
      <c r="X1030" t="str">
        <f>INDEX(Map!$B$2:$B$86,MATCH(D1030,Map!$A$2:$A$86,0),0)</f>
        <v>Brown 8</v>
      </c>
      <c r="Y1030" s="7">
        <f>IF(INDEX(Map!$C$2:$C$86,MATCH(D1030,Map!$A$2:$A$86,0),0)="","N/A",E1030*INDEX(Map!$C$2:$C$86,MATCH(D1030,Map!$A$2:$A$86,0),0))</f>
        <v>0</v>
      </c>
      <c r="Z1030" s="7" t="str">
        <f>IF(INDEX(Map!$D$2:$D$86,MATCH(D1030,Map!$A$2:$A$86,0),0)="","N/A",E1030*INDEX(Map!$D$2:$D$86,MATCH(D1030,Map!$A$2:$A$86,0),0))</f>
        <v>N/A</v>
      </c>
      <c r="AA1030" t="str">
        <f>INDEX(Map!$E$2:$E$86,MATCH(D1030,Map!$A$2:$A$86,0),0)</f>
        <v>SCCT</v>
      </c>
    </row>
    <row r="1031" spans="1:27" x14ac:dyDescent="0.25">
      <c r="A1031" s="1" t="s">
        <v>119</v>
      </c>
      <c r="B1031" s="1" t="s">
        <v>22</v>
      </c>
      <c r="C1031" s="1">
        <v>22</v>
      </c>
      <c r="D1031" s="1" t="s">
        <v>44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3" t="str">
        <f t="shared" si="16"/>
        <v>2017Plan</v>
      </c>
      <c r="V1031" s="2">
        <f>DATE(A1031,INDEX(Map!$H$1:$H$12,MATCH(B1031,Map!$G$1:$G$12,0),0),1)</f>
        <v>42736</v>
      </c>
      <c r="W1031" t="str">
        <f>IF(AND(V1031&gt;=Map!$K$2,V1031&lt;=Map!$L$2),"Base",IF(AND(V1031&gt;=Map!$K$3,V1031&lt;=Map!$L$3),"Fcst","N/A"))</f>
        <v>Base</v>
      </c>
      <c r="X1031" t="str">
        <f>INDEX(Map!$B$2:$B$86,MATCH(D1031,Map!$A$2:$A$86,0),0)</f>
        <v>Brown 9</v>
      </c>
      <c r="Y1031" s="7">
        <f>IF(INDEX(Map!$C$2:$C$86,MATCH(D1031,Map!$A$2:$A$86,0),0)="","N/A",E1031*INDEX(Map!$C$2:$C$86,MATCH(D1031,Map!$A$2:$A$86,0),0))</f>
        <v>0</v>
      </c>
      <c r="Z1031" s="7" t="str">
        <f>IF(INDEX(Map!$D$2:$D$86,MATCH(D1031,Map!$A$2:$A$86,0),0)="","N/A",E1031*INDEX(Map!$D$2:$D$86,MATCH(D1031,Map!$A$2:$A$86,0),0))</f>
        <v>N/A</v>
      </c>
      <c r="AA1031" t="str">
        <f>INDEX(Map!$E$2:$E$86,MATCH(D1031,Map!$A$2:$A$86,0),0)</f>
        <v>SCCT</v>
      </c>
    </row>
    <row r="1032" spans="1:27" x14ac:dyDescent="0.25">
      <c r="A1032" s="1" t="s">
        <v>119</v>
      </c>
      <c r="B1032" s="1" t="s">
        <v>22</v>
      </c>
      <c r="C1032" s="1">
        <v>23</v>
      </c>
      <c r="D1032" s="1" t="s">
        <v>45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3" t="str">
        <f t="shared" si="16"/>
        <v>2017Plan</v>
      </c>
      <c r="V1032" s="2">
        <f>DATE(A1032,INDEX(Map!$H$1:$H$12,MATCH(B1032,Map!$G$1:$G$12,0),0),1)</f>
        <v>42736</v>
      </c>
      <c r="W1032" t="str">
        <f>IF(AND(V1032&gt;=Map!$K$2,V1032&lt;=Map!$L$2),"Base",IF(AND(V1032&gt;=Map!$K$3,V1032&lt;=Map!$L$3),"Fcst","N/A"))</f>
        <v>Base</v>
      </c>
      <c r="X1032" t="str">
        <f>INDEX(Map!$B$2:$B$86,MATCH(D1032,Map!$A$2:$A$86,0),0)</f>
        <v>Brown 9</v>
      </c>
      <c r="Y1032" s="7">
        <f>IF(INDEX(Map!$C$2:$C$86,MATCH(D1032,Map!$A$2:$A$86,0),0)="","N/A",E1032*INDEX(Map!$C$2:$C$86,MATCH(D1032,Map!$A$2:$A$86,0),0))</f>
        <v>0</v>
      </c>
      <c r="Z1032" s="7" t="str">
        <f>IF(INDEX(Map!$D$2:$D$86,MATCH(D1032,Map!$A$2:$A$86,0),0)="","N/A",E1032*INDEX(Map!$D$2:$D$86,MATCH(D1032,Map!$A$2:$A$86,0),0))</f>
        <v>N/A</v>
      </c>
      <c r="AA1032" t="str">
        <f>INDEX(Map!$E$2:$E$86,MATCH(D1032,Map!$A$2:$A$86,0),0)</f>
        <v>SCCT</v>
      </c>
    </row>
    <row r="1033" spans="1:27" x14ac:dyDescent="0.25">
      <c r="A1033" s="1" t="s">
        <v>119</v>
      </c>
      <c r="B1033" s="1" t="s">
        <v>22</v>
      </c>
      <c r="C1033" s="1">
        <v>24</v>
      </c>
      <c r="D1033" s="1" t="s">
        <v>46</v>
      </c>
      <c r="E1033" s="1">
        <v>0.5</v>
      </c>
      <c r="F1033" s="1">
        <v>0</v>
      </c>
      <c r="G1033" s="1">
        <v>0.4</v>
      </c>
      <c r="H1033" s="1">
        <v>1</v>
      </c>
      <c r="I1033" s="1">
        <v>6.4</v>
      </c>
      <c r="J1033" s="1">
        <v>14086</v>
      </c>
      <c r="K1033" s="1">
        <v>6</v>
      </c>
      <c r="L1033" s="1">
        <v>339.6</v>
      </c>
      <c r="M1033" s="1">
        <v>22</v>
      </c>
      <c r="N1033" s="1">
        <v>0</v>
      </c>
      <c r="O1033" s="1">
        <v>0</v>
      </c>
      <c r="P1033" s="1">
        <v>0</v>
      </c>
      <c r="Q1033" s="1">
        <v>0</v>
      </c>
      <c r="R1033" s="1">
        <v>47.84</v>
      </c>
      <c r="S1033" s="1">
        <v>48.32</v>
      </c>
      <c r="T1033" s="1">
        <v>22</v>
      </c>
      <c r="U1033" s="3" t="str">
        <f t="shared" si="16"/>
        <v>2017Plan</v>
      </c>
      <c r="V1033" s="2">
        <f>DATE(A1033,INDEX(Map!$H$1:$H$12,MATCH(B1033,Map!$G$1:$G$12,0),0),1)</f>
        <v>42736</v>
      </c>
      <c r="W1033" t="str">
        <f>IF(AND(V1033&gt;=Map!$K$2,V1033&lt;=Map!$L$2),"Base",IF(AND(V1033&gt;=Map!$K$3,V1033&lt;=Map!$L$3),"Fcst","N/A"))</f>
        <v>Base</v>
      </c>
      <c r="X1033" t="str">
        <f>INDEX(Map!$B$2:$B$86,MATCH(D1033,Map!$A$2:$A$86,0),0)</f>
        <v>Brown 10</v>
      </c>
      <c r="Y1033" s="7">
        <f>IF(INDEX(Map!$C$2:$C$86,MATCH(D1033,Map!$A$2:$A$86,0),0)="","N/A",E1033*INDEX(Map!$C$2:$C$86,MATCH(D1033,Map!$A$2:$A$86,0),0))</f>
        <v>0.5</v>
      </c>
      <c r="Z1033" s="7" t="str">
        <f>IF(INDEX(Map!$D$2:$D$86,MATCH(D1033,Map!$A$2:$A$86,0),0)="","N/A",E1033*INDEX(Map!$D$2:$D$86,MATCH(D1033,Map!$A$2:$A$86,0),0))</f>
        <v>N/A</v>
      </c>
      <c r="AA1033" t="str">
        <f>INDEX(Map!$E$2:$E$86,MATCH(D1033,Map!$A$2:$A$86,0),0)</f>
        <v>SCCT</v>
      </c>
    </row>
    <row r="1034" spans="1:27" x14ac:dyDescent="0.25">
      <c r="A1034" s="1" t="s">
        <v>119</v>
      </c>
      <c r="B1034" s="1" t="s">
        <v>22</v>
      </c>
      <c r="C1034" s="1">
        <v>25</v>
      </c>
      <c r="D1034" s="1" t="s">
        <v>47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3" t="str">
        <f t="shared" si="16"/>
        <v>2017Plan</v>
      </c>
      <c r="V1034" s="2">
        <f>DATE(A1034,INDEX(Map!$H$1:$H$12,MATCH(B1034,Map!$G$1:$G$12,0),0),1)</f>
        <v>42736</v>
      </c>
      <c r="W1034" t="str">
        <f>IF(AND(V1034&gt;=Map!$K$2,V1034&lt;=Map!$L$2),"Base",IF(AND(V1034&gt;=Map!$K$3,V1034&lt;=Map!$L$3),"Fcst","N/A"))</f>
        <v>Base</v>
      </c>
      <c r="X1034" t="str">
        <f>INDEX(Map!$B$2:$B$86,MATCH(D1034,Map!$A$2:$A$86,0),0)</f>
        <v>Brown 10</v>
      </c>
      <c r="Y1034" s="7">
        <f>IF(INDEX(Map!$C$2:$C$86,MATCH(D1034,Map!$A$2:$A$86,0),0)="","N/A",E1034*INDEX(Map!$C$2:$C$86,MATCH(D1034,Map!$A$2:$A$86,0),0))</f>
        <v>0</v>
      </c>
      <c r="Z1034" s="7" t="str">
        <f>IF(INDEX(Map!$D$2:$D$86,MATCH(D1034,Map!$A$2:$A$86,0),0)="","N/A",E1034*INDEX(Map!$D$2:$D$86,MATCH(D1034,Map!$A$2:$A$86,0),0))</f>
        <v>N/A</v>
      </c>
      <c r="AA1034" t="str">
        <f>INDEX(Map!$E$2:$E$86,MATCH(D1034,Map!$A$2:$A$86,0),0)</f>
        <v>SCCT</v>
      </c>
    </row>
    <row r="1035" spans="1:27" x14ac:dyDescent="0.25">
      <c r="A1035" s="1" t="s">
        <v>119</v>
      </c>
      <c r="B1035" s="1" t="s">
        <v>22</v>
      </c>
      <c r="C1035" s="1">
        <v>26</v>
      </c>
      <c r="D1035" s="1" t="s">
        <v>48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3" t="str">
        <f t="shared" si="16"/>
        <v>2017Plan</v>
      </c>
      <c r="V1035" s="2">
        <f>DATE(A1035,INDEX(Map!$H$1:$H$12,MATCH(B1035,Map!$G$1:$G$12,0),0),1)</f>
        <v>42736</v>
      </c>
      <c r="W1035" t="str">
        <f>IF(AND(V1035&gt;=Map!$K$2,V1035&lt;=Map!$L$2),"Base",IF(AND(V1035&gt;=Map!$K$3,V1035&lt;=Map!$L$3),"Fcst","N/A"))</f>
        <v>Base</v>
      </c>
      <c r="X1035" t="str">
        <f>INDEX(Map!$B$2:$B$86,MATCH(D1035,Map!$A$2:$A$86,0),0)</f>
        <v>Brown 11</v>
      </c>
      <c r="Y1035" s="7">
        <f>IF(INDEX(Map!$C$2:$C$86,MATCH(D1035,Map!$A$2:$A$86,0),0)="","N/A",E1035*INDEX(Map!$C$2:$C$86,MATCH(D1035,Map!$A$2:$A$86,0),0))</f>
        <v>0</v>
      </c>
      <c r="Z1035" s="7" t="str">
        <f>IF(INDEX(Map!$D$2:$D$86,MATCH(D1035,Map!$A$2:$A$86,0),0)="","N/A",E1035*INDEX(Map!$D$2:$D$86,MATCH(D1035,Map!$A$2:$A$86,0),0))</f>
        <v>N/A</v>
      </c>
      <c r="AA1035" t="str">
        <f>INDEX(Map!$E$2:$E$86,MATCH(D1035,Map!$A$2:$A$86,0),0)</f>
        <v>SCCT</v>
      </c>
    </row>
    <row r="1036" spans="1:27" x14ac:dyDescent="0.25">
      <c r="A1036" s="1" t="s">
        <v>119</v>
      </c>
      <c r="B1036" s="1" t="s">
        <v>22</v>
      </c>
      <c r="C1036" s="1">
        <v>27</v>
      </c>
      <c r="D1036" s="1" t="s">
        <v>49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3" t="str">
        <f t="shared" si="16"/>
        <v>2017Plan</v>
      </c>
      <c r="V1036" s="2">
        <f>DATE(A1036,INDEX(Map!$H$1:$H$12,MATCH(B1036,Map!$G$1:$G$12,0),0),1)</f>
        <v>42736</v>
      </c>
      <c r="W1036" t="str">
        <f>IF(AND(V1036&gt;=Map!$K$2,V1036&lt;=Map!$L$2),"Base",IF(AND(V1036&gt;=Map!$K$3,V1036&lt;=Map!$L$3),"Fcst","N/A"))</f>
        <v>Base</v>
      </c>
      <c r="X1036" t="str">
        <f>INDEX(Map!$B$2:$B$86,MATCH(D1036,Map!$A$2:$A$86,0),0)</f>
        <v>Brown 11</v>
      </c>
      <c r="Y1036" s="7">
        <f>IF(INDEX(Map!$C$2:$C$86,MATCH(D1036,Map!$A$2:$A$86,0),0)="","N/A",E1036*INDEX(Map!$C$2:$C$86,MATCH(D1036,Map!$A$2:$A$86,0),0))</f>
        <v>0</v>
      </c>
      <c r="Z1036" s="7" t="str">
        <f>IF(INDEX(Map!$D$2:$D$86,MATCH(D1036,Map!$A$2:$A$86,0),0)="","N/A",E1036*INDEX(Map!$D$2:$D$86,MATCH(D1036,Map!$A$2:$A$86,0),0))</f>
        <v>N/A</v>
      </c>
      <c r="AA1036" t="str">
        <f>INDEX(Map!$E$2:$E$86,MATCH(D1036,Map!$A$2:$A$86,0),0)</f>
        <v>SCCT</v>
      </c>
    </row>
    <row r="1037" spans="1:27" x14ac:dyDescent="0.25">
      <c r="A1037" s="1" t="s">
        <v>119</v>
      </c>
      <c r="B1037" s="1" t="s">
        <v>22</v>
      </c>
      <c r="C1037" s="1">
        <v>28</v>
      </c>
      <c r="D1037" s="1" t="s">
        <v>50</v>
      </c>
      <c r="E1037" s="1">
        <v>18.100000000000001</v>
      </c>
      <c r="F1037" s="1">
        <v>0</v>
      </c>
      <c r="G1037" s="1">
        <v>13.9</v>
      </c>
      <c r="H1037" s="1">
        <v>16</v>
      </c>
      <c r="I1037" s="1">
        <v>195.1</v>
      </c>
      <c r="J1037" s="1">
        <v>10793</v>
      </c>
      <c r="K1037" s="1">
        <v>126</v>
      </c>
      <c r="L1037" s="1">
        <v>339.6</v>
      </c>
      <c r="M1037" s="1">
        <v>663</v>
      </c>
      <c r="N1037" s="1">
        <v>1</v>
      </c>
      <c r="O1037" s="1">
        <v>2</v>
      </c>
      <c r="P1037" s="1">
        <v>0</v>
      </c>
      <c r="Q1037" s="1">
        <v>0</v>
      </c>
      <c r="R1037" s="1">
        <v>36.659999999999997</v>
      </c>
      <c r="S1037" s="1">
        <v>36.79</v>
      </c>
      <c r="T1037" s="1">
        <v>665</v>
      </c>
      <c r="U1037" s="3" t="str">
        <f t="shared" si="16"/>
        <v>2017Plan</v>
      </c>
      <c r="V1037" s="2">
        <f>DATE(A1037,INDEX(Map!$H$1:$H$12,MATCH(B1037,Map!$G$1:$G$12,0),0),1)</f>
        <v>42736</v>
      </c>
      <c r="W1037" t="str">
        <f>IF(AND(V1037&gt;=Map!$K$2,V1037&lt;=Map!$L$2),"Base",IF(AND(V1037&gt;=Map!$K$3,V1037&lt;=Map!$L$3),"Fcst","N/A"))</f>
        <v>Base</v>
      </c>
      <c r="X1037" t="str">
        <f>INDEX(Map!$B$2:$B$86,MATCH(D1037,Map!$A$2:$A$86,0),0)</f>
        <v>Paddys Run 13</v>
      </c>
      <c r="Y1037" s="7">
        <f>IF(INDEX(Map!$C$2:$C$86,MATCH(D1037,Map!$A$2:$A$86,0),0)="","N/A",E1037*INDEX(Map!$C$2:$C$86,MATCH(D1037,Map!$A$2:$A$86,0),0))</f>
        <v>8.5069999999999997</v>
      </c>
      <c r="Z1037" s="7">
        <f>IF(INDEX(Map!$D$2:$D$86,MATCH(D1037,Map!$A$2:$A$86,0),0)="","N/A",E1037*INDEX(Map!$D$2:$D$86,MATCH(D1037,Map!$A$2:$A$86,0),0))</f>
        <v>9.5930000000000017</v>
      </c>
      <c r="AA1037" t="str">
        <f>INDEX(Map!$E$2:$E$86,MATCH(D1037,Map!$A$2:$A$86,0),0)</f>
        <v>SCCT</v>
      </c>
    </row>
    <row r="1038" spans="1:27" x14ac:dyDescent="0.25">
      <c r="A1038" s="1" t="s">
        <v>119</v>
      </c>
      <c r="B1038" s="1" t="s">
        <v>22</v>
      </c>
      <c r="C1038" s="1">
        <v>29</v>
      </c>
      <c r="D1038" s="1" t="s">
        <v>51</v>
      </c>
      <c r="E1038" s="1">
        <v>21.6</v>
      </c>
      <c r="F1038" s="1">
        <v>0</v>
      </c>
      <c r="G1038" s="1">
        <v>16.2</v>
      </c>
      <c r="H1038" s="1">
        <v>17</v>
      </c>
      <c r="I1038" s="1">
        <v>232.8</v>
      </c>
      <c r="J1038" s="1">
        <v>10758</v>
      </c>
      <c r="K1038" s="1">
        <v>141</v>
      </c>
      <c r="L1038" s="1">
        <v>339.6</v>
      </c>
      <c r="M1038" s="1">
        <v>791</v>
      </c>
      <c r="N1038" s="1">
        <v>1</v>
      </c>
      <c r="O1038" s="1">
        <v>3</v>
      </c>
      <c r="P1038" s="1">
        <v>0</v>
      </c>
      <c r="Q1038" s="1">
        <v>0</v>
      </c>
      <c r="R1038" s="1">
        <v>36.54</v>
      </c>
      <c r="S1038" s="1">
        <v>36.65</v>
      </c>
      <c r="T1038" s="1">
        <v>793</v>
      </c>
      <c r="U1038" s="3" t="str">
        <f t="shared" si="16"/>
        <v>2017Plan</v>
      </c>
      <c r="V1038" s="2">
        <f>DATE(A1038,INDEX(Map!$H$1:$H$12,MATCH(B1038,Map!$G$1:$G$12,0),0),1)</f>
        <v>42736</v>
      </c>
      <c r="W1038" t="str">
        <f>IF(AND(V1038&gt;=Map!$K$2,V1038&lt;=Map!$L$2),"Base",IF(AND(V1038&gt;=Map!$K$3,V1038&lt;=Map!$L$3),"Fcst","N/A"))</f>
        <v>Base</v>
      </c>
      <c r="X1038" t="str">
        <f>INDEX(Map!$B$2:$B$86,MATCH(D1038,Map!$A$2:$A$86,0),0)</f>
        <v>Trimble Co 05</v>
      </c>
      <c r="Y1038" s="7">
        <f>IF(INDEX(Map!$C$2:$C$86,MATCH(D1038,Map!$A$2:$A$86,0),0)="","N/A",E1038*INDEX(Map!$C$2:$C$86,MATCH(D1038,Map!$A$2:$A$86,0),0))</f>
        <v>15.336</v>
      </c>
      <c r="Z1038" s="7">
        <f>IF(INDEX(Map!$D$2:$D$86,MATCH(D1038,Map!$A$2:$A$86,0),0)="","N/A",E1038*INDEX(Map!$D$2:$D$86,MATCH(D1038,Map!$A$2:$A$86,0),0))</f>
        <v>6.2640000000000002</v>
      </c>
      <c r="AA1038" t="str">
        <f>INDEX(Map!$E$2:$E$86,MATCH(D1038,Map!$A$2:$A$86,0),0)</f>
        <v>SCCT</v>
      </c>
    </row>
    <row r="1039" spans="1:27" x14ac:dyDescent="0.25">
      <c r="A1039" s="1" t="s">
        <v>119</v>
      </c>
      <c r="B1039" s="1" t="s">
        <v>22</v>
      </c>
      <c r="C1039" s="1">
        <v>30</v>
      </c>
      <c r="D1039" s="1" t="s">
        <v>52</v>
      </c>
      <c r="E1039" s="1">
        <v>19.399999999999999</v>
      </c>
      <c r="F1039" s="1">
        <v>0</v>
      </c>
      <c r="G1039" s="1">
        <v>14.6</v>
      </c>
      <c r="H1039" s="1">
        <v>15</v>
      </c>
      <c r="I1039" s="1">
        <v>208.8</v>
      </c>
      <c r="J1039" s="1">
        <v>10740</v>
      </c>
      <c r="K1039" s="1">
        <v>126</v>
      </c>
      <c r="L1039" s="1">
        <v>339.6</v>
      </c>
      <c r="M1039" s="1">
        <v>709</v>
      </c>
      <c r="N1039" s="1">
        <v>1</v>
      </c>
      <c r="O1039" s="1">
        <v>2</v>
      </c>
      <c r="P1039" s="1">
        <v>0</v>
      </c>
      <c r="Q1039" s="1">
        <v>0</v>
      </c>
      <c r="R1039" s="1">
        <v>36.47</v>
      </c>
      <c r="S1039" s="1">
        <v>36.590000000000003</v>
      </c>
      <c r="T1039" s="1">
        <v>711</v>
      </c>
      <c r="U1039" s="3" t="str">
        <f t="shared" si="16"/>
        <v>2017Plan</v>
      </c>
      <c r="V1039" s="2">
        <f>DATE(A1039,INDEX(Map!$H$1:$H$12,MATCH(B1039,Map!$G$1:$G$12,0),0),1)</f>
        <v>42736</v>
      </c>
      <c r="W1039" t="str">
        <f>IF(AND(V1039&gt;=Map!$K$2,V1039&lt;=Map!$L$2),"Base",IF(AND(V1039&gt;=Map!$K$3,V1039&lt;=Map!$L$3),"Fcst","N/A"))</f>
        <v>Base</v>
      </c>
      <c r="X1039" t="str">
        <f>INDEX(Map!$B$2:$B$86,MATCH(D1039,Map!$A$2:$A$86,0),0)</f>
        <v>Trimble Co 06</v>
      </c>
      <c r="Y1039" s="7">
        <f>IF(INDEX(Map!$C$2:$C$86,MATCH(D1039,Map!$A$2:$A$86,0),0)="","N/A",E1039*INDEX(Map!$C$2:$C$86,MATCH(D1039,Map!$A$2:$A$86,0),0))</f>
        <v>13.773999999999999</v>
      </c>
      <c r="Z1039" s="7">
        <f>IF(INDEX(Map!$D$2:$D$86,MATCH(D1039,Map!$A$2:$A$86,0),0)="","N/A",E1039*INDEX(Map!$D$2:$D$86,MATCH(D1039,Map!$A$2:$A$86,0),0))</f>
        <v>5.6259999999999994</v>
      </c>
      <c r="AA1039" t="str">
        <f>INDEX(Map!$E$2:$E$86,MATCH(D1039,Map!$A$2:$A$86,0),0)</f>
        <v>SCCT</v>
      </c>
    </row>
    <row r="1040" spans="1:27" x14ac:dyDescent="0.25">
      <c r="A1040" s="1" t="s">
        <v>119</v>
      </c>
      <c r="B1040" s="1" t="s">
        <v>22</v>
      </c>
      <c r="C1040" s="1">
        <v>31</v>
      </c>
      <c r="D1040" s="1" t="s">
        <v>53</v>
      </c>
      <c r="E1040" s="1">
        <v>12.2</v>
      </c>
      <c r="F1040" s="1">
        <v>0</v>
      </c>
      <c r="G1040" s="1">
        <v>9.1</v>
      </c>
      <c r="H1040" s="1">
        <v>12</v>
      </c>
      <c r="I1040" s="1">
        <v>130.80000000000001</v>
      </c>
      <c r="J1040" s="1">
        <v>10742</v>
      </c>
      <c r="K1040" s="1">
        <v>79</v>
      </c>
      <c r="L1040" s="1">
        <v>339.6</v>
      </c>
      <c r="M1040" s="1">
        <v>444</v>
      </c>
      <c r="N1040" s="1">
        <v>1</v>
      </c>
      <c r="O1040" s="1">
        <v>2</v>
      </c>
      <c r="P1040" s="1">
        <v>0</v>
      </c>
      <c r="Q1040" s="1">
        <v>0</v>
      </c>
      <c r="R1040" s="1">
        <v>36.479999999999997</v>
      </c>
      <c r="S1040" s="1">
        <v>36.630000000000003</v>
      </c>
      <c r="T1040" s="1">
        <v>446</v>
      </c>
      <c r="U1040" s="3" t="str">
        <f t="shared" si="16"/>
        <v>2017Plan</v>
      </c>
      <c r="V1040" s="2">
        <f>DATE(A1040,INDEX(Map!$H$1:$H$12,MATCH(B1040,Map!$G$1:$G$12,0),0),1)</f>
        <v>42736</v>
      </c>
      <c r="W1040" t="str">
        <f>IF(AND(V1040&gt;=Map!$K$2,V1040&lt;=Map!$L$2),"Base",IF(AND(V1040&gt;=Map!$K$3,V1040&lt;=Map!$L$3),"Fcst","N/A"))</f>
        <v>Base</v>
      </c>
      <c r="X1040" t="str">
        <f>INDEX(Map!$B$2:$B$86,MATCH(D1040,Map!$A$2:$A$86,0),0)</f>
        <v>Trimble Co 07</v>
      </c>
      <c r="Y1040" s="7">
        <f>IF(INDEX(Map!$C$2:$C$86,MATCH(D1040,Map!$A$2:$A$86,0),0)="","N/A",E1040*INDEX(Map!$C$2:$C$86,MATCH(D1040,Map!$A$2:$A$86,0),0))</f>
        <v>7.6859999999999999</v>
      </c>
      <c r="Z1040" s="7">
        <f>IF(INDEX(Map!$D$2:$D$86,MATCH(D1040,Map!$A$2:$A$86,0),0)="","N/A",E1040*INDEX(Map!$D$2:$D$86,MATCH(D1040,Map!$A$2:$A$86,0),0))</f>
        <v>4.5139999999999993</v>
      </c>
      <c r="AA1040" t="str">
        <f>INDEX(Map!$E$2:$E$86,MATCH(D1040,Map!$A$2:$A$86,0),0)</f>
        <v>SCCT</v>
      </c>
    </row>
    <row r="1041" spans="1:27" x14ac:dyDescent="0.25">
      <c r="A1041" s="1" t="s">
        <v>119</v>
      </c>
      <c r="B1041" s="1" t="s">
        <v>22</v>
      </c>
      <c r="C1041" s="1">
        <v>32</v>
      </c>
      <c r="D1041" s="1" t="s">
        <v>54</v>
      </c>
      <c r="E1041" s="1">
        <v>1.2</v>
      </c>
      <c r="F1041" s="1">
        <v>0</v>
      </c>
      <c r="G1041" s="1">
        <v>0.9</v>
      </c>
      <c r="H1041" s="1">
        <v>3</v>
      </c>
      <c r="I1041" s="1">
        <v>13.3</v>
      </c>
      <c r="J1041" s="1">
        <v>10713</v>
      </c>
      <c r="K1041" s="1">
        <v>8</v>
      </c>
      <c r="L1041" s="1">
        <v>339.6</v>
      </c>
      <c r="M1041" s="1">
        <v>45</v>
      </c>
      <c r="N1041" s="1">
        <v>0</v>
      </c>
      <c r="O1041" s="1">
        <v>0</v>
      </c>
      <c r="P1041" s="1">
        <v>0</v>
      </c>
      <c r="Q1041" s="1">
        <v>0</v>
      </c>
      <c r="R1041" s="1">
        <v>36.380000000000003</v>
      </c>
      <c r="S1041" s="1">
        <v>36.74</v>
      </c>
      <c r="T1041" s="1">
        <v>46</v>
      </c>
      <c r="U1041" s="3" t="str">
        <f t="shared" si="16"/>
        <v>2017Plan</v>
      </c>
      <c r="V1041" s="2">
        <f>DATE(A1041,INDEX(Map!$H$1:$H$12,MATCH(B1041,Map!$G$1:$G$12,0),0),1)</f>
        <v>42736</v>
      </c>
      <c r="W1041" t="str">
        <f>IF(AND(V1041&gt;=Map!$K$2,V1041&lt;=Map!$L$2),"Base",IF(AND(V1041&gt;=Map!$K$3,V1041&lt;=Map!$L$3),"Fcst","N/A"))</f>
        <v>Base</v>
      </c>
      <c r="X1041" t="str">
        <f>INDEX(Map!$B$2:$B$86,MATCH(D1041,Map!$A$2:$A$86,0),0)</f>
        <v>Trimble Co 08</v>
      </c>
      <c r="Y1041" s="7">
        <f>IF(INDEX(Map!$C$2:$C$86,MATCH(D1041,Map!$A$2:$A$86,0),0)="","N/A",E1041*INDEX(Map!$C$2:$C$86,MATCH(D1041,Map!$A$2:$A$86,0),0))</f>
        <v>0.75600000000000001</v>
      </c>
      <c r="Z1041" s="7">
        <f>IF(INDEX(Map!$D$2:$D$86,MATCH(D1041,Map!$A$2:$A$86,0),0)="","N/A",E1041*INDEX(Map!$D$2:$D$86,MATCH(D1041,Map!$A$2:$A$86,0),0))</f>
        <v>0.44400000000000001</v>
      </c>
      <c r="AA1041" t="str">
        <f>INDEX(Map!$E$2:$E$86,MATCH(D1041,Map!$A$2:$A$86,0),0)</f>
        <v>SCCT</v>
      </c>
    </row>
    <row r="1042" spans="1:27" x14ac:dyDescent="0.25">
      <c r="A1042" s="1" t="s">
        <v>119</v>
      </c>
      <c r="B1042" s="1" t="s">
        <v>22</v>
      </c>
      <c r="C1042" s="1">
        <v>33</v>
      </c>
      <c r="D1042" s="1" t="s">
        <v>55</v>
      </c>
      <c r="E1042" s="1">
        <v>6.9</v>
      </c>
      <c r="F1042" s="1">
        <v>0</v>
      </c>
      <c r="G1042" s="1">
        <v>5.2</v>
      </c>
      <c r="H1042" s="1">
        <v>6</v>
      </c>
      <c r="I1042" s="1">
        <v>73.8</v>
      </c>
      <c r="J1042" s="1">
        <v>10684</v>
      </c>
      <c r="K1042" s="1">
        <v>44</v>
      </c>
      <c r="L1042" s="1">
        <v>339.6</v>
      </c>
      <c r="M1042" s="1">
        <v>251</v>
      </c>
      <c r="N1042" s="1">
        <v>0</v>
      </c>
      <c r="O1042" s="1">
        <v>1</v>
      </c>
      <c r="P1042" s="1">
        <v>0</v>
      </c>
      <c r="Q1042" s="1">
        <v>0</v>
      </c>
      <c r="R1042" s="1">
        <v>36.28</v>
      </c>
      <c r="S1042" s="1">
        <v>36.409999999999997</v>
      </c>
      <c r="T1042" s="1">
        <v>251</v>
      </c>
      <c r="U1042" s="3" t="str">
        <f t="shared" si="16"/>
        <v>2017Plan</v>
      </c>
      <c r="V1042" s="2">
        <f>DATE(A1042,INDEX(Map!$H$1:$H$12,MATCH(B1042,Map!$G$1:$G$12,0),0),1)</f>
        <v>42736</v>
      </c>
      <c r="W1042" t="str">
        <f>IF(AND(V1042&gt;=Map!$K$2,V1042&lt;=Map!$L$2),"Base",IF(AND(V1042&gt;=Map!$K$3,V1042&lt;=Map!$L$3),"Fcst","N/A"))</f>
        <v>Base</v>
      </c>
      <c r="X1042" t="str">
        <f>INDEX(Map!$B$2:$B$86,MATCH(D1042,Map!$A$2:$A$86,0),0)</f>
        <v>Trimble Co 09</v>
      </c>
      <c r="Y1042" s="7">
        <f>IF(INDEX(Map!$C$2:$C$86,MATCH(D1042,Map!$A$2:$A$86,0),0)="","N/A",E1042*INDEX(Map!$C$2:$C$86,MATCH(D1042,Map!$A$2:$A$86,0),0))</f>
        <v>4.3470000000000004</v>
      </c>
      <c r="Z1042" s="7">
        <f>IF(INDEX(Map!$D$2:$D$86,MATCH(D1042,Map!$A$2:$A$86,0),0)="","N/A",E1042*INDEX(Map!$D$2:$D$86,MATCH(D1042,Map!$A$2:$A$86,0),0))</f>
        <v>2.5529999999999999</v>
      </c>
      <c r="AA1042" t="str">
        <f>INDEX(Map!$E$2:$E$86,MATCH(D1042,Map!$A$2:$A$86,0),0)</f>
        <v>SCCT</v>
      </c>
    </row>
    <row r="1043" spans="1:27" x14ac:dyDescent="0.25">
      <c r="A1043" s="1" t="s">
        <v>119</v>
      </c>
      <c r="B1043" s="1" t="s">
        <v>22</v>
      </c>
      <c r="C1043" s="1">
        <v>34</v>
      </c>
      <c r="D1043" s="1" t="s">
        <v>56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3" t="str">
        <f t="shared" si="16"/>
        <v>2017Plan</v>
      </c>
      <c r="V1043" s="2">
        <f>DATE(A1043,INDEX(Map!$H$1:$H$12,MATCH(B1043,Map!$G$1:$G$12,0),0),1)</f>
        <v>42736</v>
      </c>
      <c r="W1043" t="str">
        <f>IF(AND(V1043&gt;=Map!$K$2,V1043&lt;=Map!$L$2),"Base",IF(AND(V1043&gt;=Map!$K$3,V1043&lt;=Map!$L$3),"Fcst","N/A"))</f>
        <v>Base</v>
      </c>
      <c r="X1043" t="str">
        <f>INDEX(Map!$B$2:$B$86,MATCH(D1043,Map!$A$2:$A$86,0),0)</f>
        <v>Trimble Co 10</v>
      </c>
      <c r="Y1043" s="7">
        <f>IF(INDEX(Map!$C$2:$C$86,MATCH(D1043,Map!$A$2:$A$86,0),0)="","N/A",E1043*INDEX(Map!$C$2:$C$86,MATCH(D1043,Map!$A$2:$A$86,0),0))</f>
        <v>0</v>
      </c>
      <c r="Z1043" s="7">
        <f>IF(INDEX(Map!$D$2:$D$86,MATCH(D1043,Map!$A$2:$A$86,0),0)="","N/A",E1043*INDEX(Map!$D$2:$D$86,MATCH(D1043,Map!$A$2:$A$86,0),0))</f>
        <v>0</v>
      </c>
      <c r="AA1043" t="str">
        <f>INDEX(Map!$E$2:$E$86,MATCH(D1043,Map!$A$2:$A$86,0),0)</f>
        <v>SCCT</v>
      </c>
    </row>
    <row r="1044" spans="1:27" x14ac:dyDescent="0.25">
      <c r="A1044" s="1" t="s">
        <v>119</v>
      </c>
      <c r="B1044" s="1" t="s">
        <v>22</v>
      </c>
      <c r="C1044" s="1">
        <v>35</v>
      </c>
      <c r="D1044" s="1" t="s">
        <v>57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3" t="str">
        <f t="shared" si="16"/>
        <v>2017Plan</v>
      </c>
      <c r="V1044" s="2">
        <f>DATE(A1044,INDEX(Map!$H$1:$H$12,MATCH(B1044,Map!$G$1:$G$12,0),0),1)</f>
        <v>42736</v>
      </c>
      <c r="W1044" t="str">
        <f>IF(AND(V1044&gt;=Map!$K$2,V1044&lt;=Map!$L$2),"Base",IF(AND(V1044&gt;=Map!$K$3,V1044&lt;=Map!$L$3),"Fcst","N/A"))</f>
        <v>Base</v>
      </c>
      <c r="X1044" t="str">
        <f>INDEX(Map!$B$2:$B$86,MATCH(D1044,Map!$A$2:$A$86,0),0)</f>
        <v>Cane Run 11</v>
      </c>
      <c r="Y1044" s="7" t="str">
        <f>IF(INDEX(Map!$C$2:$C$86,MATCH(D1044,Map!$A$2:$A$86,0),0)="","N/A",E1044*INDEX(Map!$C$2:$C$86,MATCH(D1044,Map!$A$2:$A$86,0),0))</f>
        <v>N/A</v>
      </c>
      <c r="Z1044" s="7">
        <f>IF(INDEX(Map!$D$2:$D$86,MATCH(D1044,Map!$A$2:$A$86,0),0)="","N/A",E1044*INDEX(Map!$D$2:$D$86,MATCH(D1044,Map!$A$2:$A$86,0),0))</f>
        <v>0</v>
      </c>
      <c r="AA1044" t="str">
        <f>INDEX(Map!$E$2:$E$86,MATCH(D1044,Map!$A$2:$A$86,0),0)</f>
        <v>SCCT</v>
      </c>
    </row>
    <row r="1045" spans="1:27" x14ac:dyDescent="0.25">
      <c r="A1045" s="1" t="s">
        <v>119</v>
      </c>
      <c r="B1045" s="1" t="s">
        <v>22</v>
      </c>
      <c r="C1045" s="1">
        <v>36</v>
      </c>
      <c r="D1045" s="1" t="s">
        <v>58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3" t="str">
        <f t="shared" si="16"/>
        <v>2017Plan</v>
      </c>
      <c r="V1045" s="2">
        <f>DATE(A1045,INDEX(Map!$H$1:$H$12,MATCH(B1045,Map!$G$1:$G$12,0),0),1)</f>
        <v>42736</v>
      </c>
      <c r="W1045" t="str">
        <f>IF(AND(V1045&gt;=Map!$K$2,V1045&lt;=Map!$L$2),"Base",IF(AND(V1045&gt;=Map!$K$3,V1045&lt;=Map!$L$3),"Fcst","N/A"))</f>
        <v>Base</v>
      </c>
      <c r="X1045" t="str">
        <f>INDEX(Map!$B$2:$B$86,MATCH(D1045,Map!$A$2:$A$86,0),0)</f>
        <v>Haefling</v>
      </c>
      <c r="Y1045" s="7">
        <f>IF(INDEX(Map!$C$2:$C$86,MATCH(D1045,Map!$A$2:$A$86,0),0)="","N/A",E1045*INDEX(Map!$C$2:$C$86,MATCH(D1045,Map!$A$2:$A$86,0),0))</f>
        <v>0</v>
      </c>
      <c r="Z1045" s="7" t="str">
        <f>IF(INDEX(Map!$D$2:$D$86,MATCH(D1045,Map!$A$2:$A$86,0),0)="","N/A",E1045*INDEX(Map!$D$2:$D$86,MATCH(D1045,Map!$A$2:$A$86,0),0))</f>
        <v>N/A</v>
      </c>
      <c r="AA1045" t="str">
        <f>INDEX(Map!$E$2:$E$86,MATCH(D1045,Map!$A$2:$A$86,0),0)</f>
        <v>SCCT</v>
      </c>
    </row>
    <row r="1046" spans="1:27" x14ac:dyDescent="0.25">
      <c r="A1046" s="1" t="s">
        <v>119</v>
      </c>
      <c r="B1046" s="1" t="s">
        <v>22</v>
      </c>
      <c r="C1046" s="1">
        <v>37</v>
      </c>
      <c r="D1046" s="1" t="s">
        <v>59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3" t="str">
        <f t="shared" si="16"/>
        <v>2017Plan</v>
      </c>
      <c r="V1046" s="2">
        <f>DATE(A1046,INDEX(Map!$H$1:$H$12,MATCH(B1046,Map!$G$1:$G$12,0),0),1)</f>
        <v>42736</v>
      </c>
      <c r="W1046" t="str">
        <f>IF(AND(V1046&gt;=Map!$K$2,V1046&lt;=Map!$L$2),"Base",IF(AND(V1046&gt;=Map!$K$3,V1046&lt;=Map!$L$3),"Fcst","N/A"))</f>
        <v>Base</v>
      </c>
      <c r="X1046" t="str">
        <f>INDEX(Map!$B$2:$B$86,MATCH(D1046,Map!$A$2:$A$86,0),0)</f>
        <v>Paddys Run 11</v>
      </c>
      <c r="Y1046" s="7" t="str">
        <f>IF(INDEX(Map!$C$2:$C$86,MATCH(D1046,Map!$A$2:$A$86,0),0)="","N/A",E1046*INDEX(Map!$C$2:$C$86,MATCH(D1046,Map!$A$2:$A$86,0),0))</f>
        <v>N/A</v>
      </c>
      <c r="Z1046" s="7">
        <f>IF(INDEX(Map!$D$2:$D$86,MATCH(D1046,Map!$A$2:$A$86,0),0)="","N/A",E1046*INDEX(Map!$D$2:$D$86,MATCH(D1046,Map!$A$2:$A$86,0),0))</f>
        <v>0</v>
      </c>
      <c r="AA1046" t="str">
        <f>INDEX(Map!$E$2:$E$86,MATCH(D1046,Map!$A$2:$A$86,0),0)</f>
        <v>SCCT</v>
      </c>
    </row>
    <row r="1047" spans="1:27" x14ac:dyDescent="0.25">
      <c r="A1047" s="1" t="s">
        <v>119</v>
      </c>
      <c r="B1047" s="1" t="s">
        <v>22</v>
      </c>
      <c r="C1047" s="1">
        <v>38</v>
      </c>
      <c r="D1047" s="1" t="s">
        <v>60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3" t="str">
        <f t="shared" si="16"/>
        <v>2017Plan</v>
      </c>
      <c r="V1047" s="2">
        <f>DATE(A1047,INDEX(Map!$H$1:$H$12,MATCH(B1047,Map!$G$1:$G$12,0),0),1)</f>
        <v>42736</v>
      </c>
      <c r="W1047" t="str">
        <f>IF(AND(V1047&gt;=Map!$K$2,V1047&lt;=Map!$L$2),"Base",IF(AND(V1047&gt;=Map!$K$3,V1047&lt;=Map!$L$3),"Fcst","N/A"))</f>
        <v>Base</v>
      </c>
      <c r="X1047" t="str">
        <f>INDEX(Map!$B$2:$B$86,MATCH(D1047,Map!$A$2:$A$86,0),0)</f>
        <v>Paddys Run 12</v>
      </c>
      <c r="Y1047" s="7" t="str">
        <f>IF(INDEX(Map!$C$2:$C$86,MATCH(D1047,Map!$A$2:$A$86,0),0)="","N/A",E1047*INDEX(Map!$C$2:$C$86,MATCH(D1047,Map!$A$2:$A$86,0),0))</f>
        <v>N/A</v>
      </c>
      <c r="Z1047" s="7">
        <f>IF(INDEX(Map!$D$2:$D$86,MATCH(D1047,Map!$A$2:$A$86,0),0)="","N/A",E1047*INDEX(Map!$D$2:$D$86,MATCH(D1047,Map!$A$2:$A$86,0),0))</f>
        <v>0</v>
      </c>
      <c r="AA1047" t="str">
        <f>INDEX(Map!$E$2:$E$86,MATCH(D1047,Map!$A$2:$A$86,0),0)</f>
        <v>SCCT</v>
      </c>
    </row>
    <row r="1048" spans="1:27" x14ac:dyDescent="0.25">
      <c r="A1048" s="1" t="s">
        <v>119</v>
      </c>
      <c r="B1048" s="1" t="s">
        <v>22</v>
      </c>
      <c r="C1048" s="1">
        <v>39</v>
      </c>
      <c r="D1048" s="1" t="s">
        <v>61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3" t="str">
        <f t="shared" si="16"/>
        <v>2017Plan</v>
      </c>
      <c r="V1048" s="2">
        <f>DATE(A1048,INDEX(Map!$H$1:$H$12,MATCH(B1048,Map!$G$1:$G$12,0),0),1)</f>
        <v>42736</v>
      </c>
      <c r="W1048" t="str">
        <f>IF(AND(V1048&gt;=Map!$K$2,V1048&lt;=Map!$L$2),"Base",IF(AND(V1048&gt;=Map!$K$3,V1048&lt;=Map!$L$3),"Fcst","N/A"))</f>
        <v>Base</v>
      </c>
      <c r="X1048" t="str">
        <f>INDEX(Map!$B$2:$B$86,MATCH(D1048,Map!$A$2:$A$86,0),0)</f>
        <v>Zorn 1</v>
      </c>
      <c r="Y1048" s="7" t="str">
        <f>IF(INDEX(Map!$C$2:$C$86,MATCH(D1048,Map!$A$2:$A$86,0),0)="","N/A",E1048*INDEX(Map!$C$2:$C$86,MATCH(D1048,Map!$A$2:$A$86,0),0))</f>
        <v>N/A</v>
      </c>
      <c r="Z1048" s="7">
        <f>IF(INDEX(Map!$D$2:$D$86,MATCH(D1048,Map!$A$2:$A$86,0),0)="","N/A",E1048*INDEX(Map!$D$2:$D$86,MATCH(D1048,Map!$A$2:$A$86,0),0))</f>
        <v>0</v>
      </c>
      <c r="AA1048" t="str">
        <f>INDEX(Map!$E$2:$E$86,MATCH(D1048,Map!$A$2:$A$86,0),0)</f>
        <v>SCCT</v>
      </c>
    </row>
    <row r="1049" spans="1:27" x14ac:dyDescent="0.25">
      <c r="A1049" s="1" t="s">
        <v>119</v>
      </c>
      <c r="B1049" s="1" t="s">
        <v>22</v>
      </c>
      <c r="C1049" s="1">
        <v>40</v>
      </c>
      <c r="D1049" s="1" t="s">
        <v>62</v>
      </c>
      <c r="E1049" s="1">
        <v>10.3</v>
      </c>
      <c r="F1049" s="1">
        <v>0</v>
      </c>
      <c r="G1049" s="1">
        <v>44</v>
      </c>
      <c r="H1049" s="1">
        <v>37</v>
      </c>
      <c r="I1049" s="1" t="s">
        <v>63</v>
      </c>
      <c r="J1049" s="1" t="s">
        <v>63</v>
      </c>
      <c r="K1049" s="1">
        <v>337</v>
      </c>
      <c r="L1049" s="1">
        <v>0</v>
      </c>
      <c r="M1049" s="1">
        <v>0</v>
      </c>
      <c r="N1049" s="1" t="s">
        <v>63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3" t="str">
        <f t="shared" si="16"/>
        <v>2017Plan</v>
      </c>
      <c r="V1049" s="2">
        <f>DATE(A1049,INDEX(Map!$H$1:$H$12,MATCH(B1049,Map!$G$1:$G$12,0),0),1)</f>
        <v>42736</v>
      </c>
      <c r="W1049" t="str">
        <f>IF(AND(V1049&gt;=Map!$K$2,V1049&lt;=Map!$L$2),"Base",IF(AND(V1049&gt;=Map!$K$3,V1049&lt;=Map!$L$3),"Fcst","N/A"))</f>
        <v>Base</v>
      </c>
      <c r="X1049" t="str">
        <f>INDEX(Map!$B$2:$B$86,MATCH(D1049,Map!$A$2:$A$86,0),0)</f>
        <v>Dix Dam</v>
      </c>
      <c r="Y1049" s="7">
        <f>IF(INDEX(Map!$C$2:$C$86,MATCH(D1049,Map!$A$2:$A$86,0),0)="","N/A",E1049*INDEX(Map!$C$2:$C$86,MATCH(D1049,Map!$A$2:$A$86,0),0))</f>
        <v>10.3</v>
      </c>
      <c r="Z1049" s="7" t="str">
        <f>IF(INDEX(Map!$D$2:$D$86,MATCH(D1049,Map!$A$2:$A$86,0),0)="","N/A",E1049*INDEX(Map!$D$2:$D$86,MATCH(D1049,Map!$A$2:$A$86,0),0))</f>
        <v>N/A</v>
      </c>
      <c r="AA1049" t="str">
        <f>INDEX(Map!$E$2:$E$86,MATCH(D1049,Map!$A$2:$A$86,0),0)</f>
        <v>Hydro</v>
      </c>
    </row>
    <row r="1050" spans="1:27" x14ac:dyDescent="0.25">
      <c r="A1050" s="1" t="s">
        <v>119</v>
      </c>
      <c r="B1050" s="1" t="s">
        <v>22</v>
      </c>
      <c r="C1050" s="1">
        <v>41</v>
      </c>
      <c r="D1050" s="1" t="s">
        <v>64</v>
      </c>
      <c r="E1050" s="1">
        <v>19.2</v>
      </c>
      <c r="F1050" s="1">
        <v>0</v>
      </c>
      <c r="G1050" s="1">
        <v>100</v>
      </c>
      <c r="H1050" s="1">
        <v>0</v>
      </c>
      <c r="I1050" s="1" t="s">
        <v>63</v>
      </c>
      <c r="J1050" s="1" t="s">
        <v>63</v>
      </c>
      <c r="K1050" s="1">
        <v>744</v>
      </c>
      <c r="L1050" s="1">
        <v>0</v>
      </c>
      <c r="M1050" s="1">
        <v>0</v>
      </c>
      <c r="N1050" s="1" t="s">
        <v>63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3" t="str">
        <f t="shared" si="16"/>
        <v>2017Plan</v>
      </c>
      <c r="V1050" s="2">
        <f>DATE(A1050,INDEX(Map!$H$1:$H$12,MATCH(B1050,Map!$G$1:$G$12,0),0),1)</f>
        <v>42736</v>
      </c>
      <c r="W1050" t="str">
        <f>IF(AND(V1050&gt;=Map!$K$2,V1050&lt;=Map!$L$2),"Base",IF(AND(V1050&gt;=Map!$K$3,V1050&lt;=Map!$L$3),"Fcst","N/A"))</f>
        <v>Base</v>
      </c>
      <c r="X1050" t="str">
        <f>INDEX(Map!$B$2:$B$86,MATCH(D1050,Map!$A$2:$A$86,0),0)</f>
        <v>Ohio Falls</v>
      </c>
      <c r="Y1050" s="7" t="str">
        <f>IF(INDEX(Map!$C$2:$C$86,MATCH(D1050,Map!$A$2:$A$86,0),0)="","N/A",E1050*INDEX(Map!$C$2:$C$86,MATCH(D1050,Map!$A$2:$A$86,0),0))</f>
        <v>N/A</v>
      </c>
      <c r="Z1050" s="7">
        <f>IF(INDEX(Map!$D$2:$D$86,MATCH(D1050,Map!$A$2:$A$86,0),0)="","N/A",E1050*INDEX(Map!$D$2:$D$86,MATCH(D1050,Map!$A$2:$A$86,0),0))</f>
        <v>19.2</v>
      </c>
      <c r="AA1050" t="str">
        <f>INDEX(Map!$E$2:$E$86,MATCH(D1050,Map!$A$2:$A$86,0),0)</f>
        <v>Hydro</v>
      </c>
    </row>
    <row r="1051" spans="1:27" x14ac:dyDescent="0.25">
      <c r="A1051" s="1" t="s">
        <v>119</v>
      </c>
      <c r="B1051" s="1" t="s">
        <v>22</v>
      </c>
      <c r="C1051" s="1">
        <v>42</v>
      </c>
      <c r="D1051" s="1" t="s">
        <v>65</v>
      </c>
      <c r="E1051" s="1">
        <v>1</v>
      </c>
      <c r="F1051" s="1">
        <v>0</v>
      </c>
      <c r="G1051" s="1">
        <v>100</v>
      </c>
      <c r="H1051" s="1">
        <v>0</v>
      </c>
      <c r="I1051" s="1" t="s">
        <v>63</v>
      </c>
      <c r="J1051" s="1" t="s">
        <v>63</v>
      </c>
      <c r="K1051" s="1">
        <v>744</v>
      </c>
      <c r="L1051" s="1">
        <v>0</v>
      </c>
      <c r="M1051" s="1">
        <v>0</v>
      </c>
      <c r="N1051" s="1" t="s">
        <v>63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3" t="str">
        <f t="shared" si="16"/>
        <v>2017Plan</v>
      </c>
      <c r="V1051" s="2">
        <f>DATE(A1051,INDEX(Map!$H$1:$H$12,MATCH(B1051,Map!$G$1:$G$12,0),0),1)</f>
        <v>42736</v>
      </c>
      <c r="W1051" t="str">
        <f>IF(AND(V1051&gt;=Map!$K$2,V1051&lt;=Map!$L$2),"Base",IF(AND(V1051&gt;=Map!$K$3,V1051&lt;=Map!$L$3),"Fcst","N/A"))</f>
        <v>Base</v>
      </c>
      <c r="X1051" t="str">
        <f>INDEX(Map!$B$2:$B$86,MATCH(D1051,Map!$A$2:$A$86,0),0)</f>
        <v>Brown Solar</v>
      </c>
      <c r="Y1051" s="7">
        <f>IF(INDEX(Map!$C$2:$C$86,MATCH(D1051,Map!$A$2:$A$86,0),0)="","N/A",E1051*INDEX(Map!$C$2:$C$86,MATCH(D1051,Map!$A$2:$A$86,0),0))</f>
        <v>0.61</v>
      </c>
      <c r="Z1051" s="7">
        <f>IF(INDEX(Map!$D$2:$D$86,MATCH(D1051,Map!$A$2:$A$86,0),0)="","N/A",E1051*INDEX(Map!$D$2:$D$86,MATCH(D1051,Map!$A$2:$A$86,0),0))</f>
        <v>0.39</v>
      </c>
      <c r="AA1051" t="str">
        <f>INDEX(Map!$E$2:$E$86,MATCH(D1051,Map!$A$2:$A$86,0),0)</f>
        <v>Solar</v>
      </c>
    </row>
    <row r="1052" spans="1:27" x14ac:dyDescent="0.25">
      <c r="A1052" s="1" t="s">
        <v>119</v>
      </c>
      <c r="B1052" s="1" t="s">
        <v>22</v>
      </c>
      <c r="C1052" s="1">
        <v>43</v>
      </c>
      <c r="D1052" s="1" t="s">
        <v>66</v>
      </c>
      <c r="E1052" s="1">
        <v>11.5</v>
      </c>
      <c r="F1052" s="1">
        <v>0</v>
      </c>
      <c r="G1052" s="1">
        <v>100</v>
      </c>
      <c r="H1052" s="1">
        <v>0</v>
      </c>
      <c r="I1052" s="1">
        <v>1153.2</v>
      </c>
      <c r="J1052" s="1">
        <v>100000</v>
      </c>
      <c r="K1052" s="1">
        <v>744</v>
      </c>
      <c r="L1052" s="1">
        <v>26.6</v>
      </c>
      <c r="M1052" s="1">
        <v>306</v>
      </c>
      <c r="N1052" s="1">
        <v>0</v>
      </c>
      <c r="O1052" s="1">
        <v>0</v>
      </c>
      <c r="P1052" s="1">
        <v>0</v>
      </c>
      <c r="Q1052" s="1">
        <v>0</v>
      </c>
      <c r="R1052" s="1">
        <v>26.56</v>
      </c>
      <c r="S1052" s="1">
        <v>26.56</v>
      </c>
      <c r="T1052" s="1">
        <v>306</v>
      </c>
      <c r="U1052" s="3" t="str">
        <f t="shared" si="16"/>
        <v>2017Plan</v>
      </c>
      <c r="V1052" s="2">
        <f>DATE(A1052,INDEX(Map!$H$1:$H$12,MATCH(B1052,Map!$G$1:$G$12,0),0),1)</f>
        <v>42736</v>
      </c>
      <c r="W1052" t="str">
        <f>IF(AND(V1052&gt;=Map!$K$2,V1052&lt;=Map!$L$2),"Base",IF(AND(V1052&gt;=Map!$K$3,V1052&lt;=Map!$L$3),"Fcst","N/A"))</f>
        <v>Base</v>
      </c>
      <c r="X1052" t="str">
        <f>INDEX(Map!$B$2:$B$86,MATCH(D1052,Map!$A$2:$A$86,0),0)</f>
        <v>OVEC</v>
      </c>
      <c r="Y1052" s="7">
        <f>IF(INDEX(Map!$C$2:$C$86,MATCH(D1052,Map!$A$2:$A$86,0),0)="","N/A",E1052*INDEX(Map!$C$2:$C$86,MATCH(D1052,Map!$A$2:$A$86,0),0))</f>
        <v>11.5</v>
      </c>
      <c r="Z1052" s="7" t="str">
        <f>IF(INDEX(Map!$D$2:$D$86,MATCH(D1052,Map!$A$2:$A$86,0),0)="","N/A",E1052*INDEX(Map!$D$2:$D$86,MATCH(D1052,Map!$A$2:$A$86,0),0))</f>
        <v>N/A</v>
      </c>
      <c r="AA1052" t="str">
        <f>INDEX(Map!$E$2:$E$86,MATCH(D1052,Map!$A$2:$A$86,0),0)</f>
        <v>Coal</v>
      </c>
    </row>
    <row r="1053" spans="1:27" x14ac:dyDescent="0.25">
      <c r="A1053" s="1" t="s">
        <v>119</v>
      </c>
      <c r="B1053" s="1" t="s">
        <v>22</v>
      </c>
      <c r="C1053" s="1">
        <v>44</v>
      </c>
      <c r="D1053" s="1" t="s">
        <v>67</v>
      </c>
      <c r="E1053" s="1">
        <v>9.6</v>
      </c>
      <c r="F1053" s="1">
        <v>0</v>
      </c>
      <c r="G1053" s="1">
        <v>39</v>
      </c>
      <c r="H1053" s="1">
        <v>51</v>
      </c>
      <c r="I1053" s="1">
        <v>957</v>
      </c>
      <c r="J1053" s="1">
        <v>100000</v>
      </c>
      <c r="K1053" s="1">
        <v>290</v>
      </c>
      <c r="L1053" s="1">
        <v>26.6</v>
      </c>
      <c r="M1053" s="1">
        <v>254</v>
      </c>
      <c r="N1053" s="1">
        <v>0</v>
      </c>
      <c r="O1053" s="1">
        <v>0</v>
      </c>
      <c r="P1053" s="1">
        <v>0</v>
      </c>
      <c r="Q1053" s="1">
        <v>0</v>
      </c>
      <c r="R1053" s="1">
        <v>26.56</v>
      </c>
      <c r="S1053" s="1">
        <v>26.56</v>
      </c>
      <c r="T1053" s="1">
        <v>254</v>
      </c>
      <c r="U1053" s="3" t="str">
        <f t="shared" si="16"/>
        <v>2017Plan</v>
      </c>
      <c r="V1053" s="2">
        <f>DATE(A1053,INDEX(Map!$H$1:$H$12,MATCH(B1053,Map!$G$1:$G$12,0),0),1)</f>
        <v>42736</v>
      </c>
      <c r="W1053" t="str">
        <f>IF(AND(V1053&gt;=Map!$K$2,V1053&lt;=Map!$L$2),"Base",IF(AND(V1053&gt;=Map!$K$3,V1053&lt;=Map!$L$3),"Fcst","N/A"))</f>
        <v>Base</v>
      </c>
      <c r="X1053" t="str">
        <f>INDEX(Map!$B$2:$B$86,MATCH(D1053,Map!$A$2:$A$86,0),0)</f>
        <v>OVEC</v>
      </c>
      <c r="Y1053" s="7">
        <f>IF(INDEX(Map!$C$2:$C$86,MATCH(D1053,Map!$A$2:$A$86,0),0)="","N/A",E1053*INDEX(Map!$C$2:$C$86,MATCH(D1053,Map!$A$2:$A$86,0),0))</f>
        <v>9.6</v>
      </c>
      <c r="Z1053" s="7" t="str">
        <f>IF(INDEX(Map!$D$2:$D$86,MATCH(D1053,Map!$A$2:$A$86,0),0)="","N/A",E1053*INDEX(Map!$D$2:$D$86,MATCH(D1053,Map!$A$2:$A$86,0),0))</f>
        <v>N/A</v>
      </c>
      <c r="AA1053" t="str">
        <f>INDEX(Map!$E$2:$E$86,MATCH(D1053,Map!$A$2:$A$86,0),0)</f>
        <v>Coal</v>
      </c>
    </row>
    <row r="1054" spans="1:27" x14ac:dyDescent="0.25">
      <c r="A1054" s="1" t="s">
        <v>119</v>
      </c>
      <c r="B1054" s="1" t="s">
        <v>22</v>
      </c>
      <c r="C1054" s="1">
        <v>45</v>
      </c>
      <c r="D1054" s="1" t="s">
        <v>68</v>
      </c>
      <c r="E1054" s="1">
        <v>25.7</v>
      </c>
      <c r="F1054" s="1">
        <v>0</v>
      </c>
      <c r="G1054" s="1">
        <v>100</v>
      </c>
      <c r="H1054" s="1">
        <v>0</v>
      </c>
      <c r="I1054" s="1">
        <v>2566.8000000000002</v>
      </c>
      <c r="J1054" s="1">
        <v>100000</v>
      </c>
      <c r="K1054" s="1">
        <v>744</v>
      </c>
      <c r="L1054" s="1">
        <v>26.6</v>
      </c>
      <c r="M1054" s="1">
        <v>682</v>
      </c>
      <c r="N1054" s="1">
        <v>0</v>
      </c>
      <c r="O1054" s="1">
        <v>0</v>
      </c>
      <c r="P1054" s="1">
        <v>0</v>
      </c>
      <c r="Q1054" s="1">
        <v>0</v>
      </c>
      <c r="R1054" s="1">
        <v>26.56</v>
      </c>
      <c r="S1054" s="1">
        <v>26.56</v>
      </c>
      <c r="T1054" s="1">
        <v>682</v>
      </c>
      <c r="U1054" s="3" t="str">
        <f t="shared" si="16"/>
        <v>2017Plan</v>
      </c>
      <c r="V1054" s="2">
        <f>DATE(A1054,INDEX(Map!$H$1:$H$12,MATCH(B1054,Map!$G$1:$G$12,0),0),1)</f>
        <v>42736</v>
      </c>
      <c r="W1054" t="str">
        <f>IF(AND(V1054&gt;=Map!$K$2,V1054&lt;=Map!$L$2),"Base",IF(AND(V1054&gt;=Map!$K$3,V1054&lt;=Map!$L$3),"Fcst","N/A"))</f>
        <v>Base</v>
      </c>
      <c r="X1054" t="str">
        <f>INDEX(Map!$B$2:$B$86,MATCH(D1054,Map!$A$2:$A$86,0),0)</f>
        <v>OVEC</v>
      </c>
      <c r="Y1054" s="7" t="str">
        <f>IF(INDEX(Map!$C$2:$C$86,MATCH(D1054,Map!$A$2:$A$86,0),0)="","N/A",E1054*INDEX(Map!$C$2:$C$86,MATCH(D1054,Map!$A$2:$A$86,0),0))</f>
        <v>N/A</v>
      </c>
      <c r="Z1054" s="7">
        <f>IF(INDEX(Map!$D$2:$D$86,MATCH(D1054,Map!$A$2:$A$86,0),0)="","N/A",E1054*INDEX(Map!$D$2:$D$86,MATCH(D1054,Map!$A$2:$A$86,0),0))</f>
        <v>25.7</v>
      </c>
      <c r="AA1054" t="str">
        <f>INDEX(Map!$E$2:$E$86,MATCH(D1054,Map!$A$2:$A$86,0),0)</f>
        <v>Coal</v>
      </c>
    </row>
    <row r="1055" spans="1:27" x14ac:dyDescent="0.25">
      <c r="A1055" s="1" t="s">
        <v>119</v>
      </c>
      <c r="B1055" s="1" t="s">
        <v>22</v>
      </c>
      <c r="C1055" s="1">
        <v>46</v>
      </c>
      <c r="D1055" s="1" t="s">
        <v>69</v>
      </c>
      <c r="E1055" s="1">
        <v>21.8</v>
      </c>
      <c r="F1055" s="1">
        <v>0</v>
      </c>
      <c r="G1055" s="1">
        <v>39.1</v>
      </c>
      <c r="H1055" s="1">
        <v>47</v>
      </c>
      <c r="I1055" s="1">
        <v>2182.5</v>
      </c>
      <c r="J1055" s="1">
        <v>100000</v>
      </c>
      <c r="K1055" s="1">
        <v>291</v>
      </c>
      <c r="L1055" s="1">
        <v>26.6</v>
      </c>
      <c r="M1055" s="1">
        <v>580</v>
      </c>
      <c r="N1055" s="1">
        <v>0</v>
      </c>
      <c r="O1055" s="1">
        <v>0</v>
      </c>
      <c r="P1055" s="1">
        <v>0</v>
      </c>
      <c r="Q1055" s="1">
        <v>0</v>
      </c>
      <c r="R1055" s="1">
        <v>26.56</v>
      </c>
      <c r="S1055" s="1">
        <v>26.56</v>
      </c>
      <c r="T1055" s="1">
        <v>580</v>
      </c>
      <c r="U1055" s="3" t="str">
        <f t="shared" si="16"/>
        <v>2017Plan</v>
      </c>
      <c r="V1055" s="2">
        <f>DATE(A1055,INDEX(Map!$H$1:$H$12,MATCH(B1055,Map!$G$1:$G$12,0),0),1)</f>
        <v>42736</v>
      </c>
      <c r="W1055" t="str">
        <f>IF(AND(V1055&gt;=Map!$K$2,V1055&lt;=Map!$L$2),"Base",IF(AND(V1055&gt;=Map!$K$3,V1055&lt;=Map!$L$3),"Fcst","N/A"))</f>
        <v>Base</v>
      </c>
      <c r="X1055" t="str">
        <f>INDEX(Map!$B$2:$B$86,MATCH(D1055,Map!$A$2:$A$86,0),0)</f>
        <v>OVEC</v>
      </c>
      <c r="Y1055" s="7" t="str">
        <f>IF(INDEX(Map!$C$2:$C$86,MATCH(D1055,Map!$A$2:$A$86,0),0)="","N/A",E1055*INDEX(Map!$C$2:$C$86,MATCH(D1055,Map!$A$2:$A$86,0),0))</f>
        <v>N/A</v>
      </c>
      <c r="Z1055" s="7">
        <f>IF(INDEX(Map!$D$2:$D$86,MATCH(D1055,Map!$A$2:$A$86,0),0)="","N/A",E1055*INDEX(Map!$D$2:$D$86,MATCH(D1055,Map!$A$2:$A$86,0),0))</f>
        <v>21.8</v>
      </c>
      <c r="AA1055" t="str">
        <f>INDEX(Map!$E$2:$E$86,MATCH(D1055,Map!$A$2:$A$86,0),0)</f>
        <v>Coal</v>
      </c>
    </row>
    <row r="1056" spans="1:27" x14ac:dyDescent="0.25">
      <c r="A1056" s="1" t="s">
        <v>119</v>
      </c>
      <c r="B1056" s="1" t="s">
        <v>22</v>
      </c>
      <c r="C1056" s="1">
        <v>47</v>
      </c>
      <c r="D1056" s="1" t="s">
        <v>70</v>
      </c>
      <c r="E1056" s="1">
        <v>0</v>
      </c>
      <c r="F1056" s="1">
        <v>0</v>
      </c>
      <c r="G1056" s="1">
        <v>0</v>
      </c>
      <c r="H1056" s="1">
        <v>0</v>
      </c>
      <c r="I1056" s="1" t="s">
        <v>63</v>
      </c>
      <c r="J1056" s="1" t="s">
        <v>63</v>
      </c>
      <c r="K1056" s="1">
        <v>0</v>
      </c>
      <c r="L1056" s="1">
        <v>0</v>
      </c>
      <c r="M1056" s="1">
        <v>0</v>
      </c>
      <c r="N1056" s="1" t="s">
        <v>63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3" t="str">
        <f t="shared" si="16"/>
        <v>2017Plan</v>
      </c>
      <c r="V1056" s="2">
        <f>DATE(A1056,INDEX(Map!$H$1:$H$12,MATCH(B1056,Map!$G$1:$G$12,0),0),1)</f>
        <v>42736</v>
      </c>
      <c r="W1056" t="str">
        <f>IF(AND(V1056&gt;=Map!$K$2,V1056&lt;=Map!$L$2),"Base",IF(AND(V1056&gt;=Map!$K$3,V1056&lt;=Map!$L$3),"Fcst","N/A"))</f>
        <v>Base</v>
      </c>
      <c r="X1056" t="str">
        <f>INDEX(Map!$B$2:$B$86,MATCH(D1056,Map!$A$2:$A$86,0),0)</f>
        <v>N/A</v>
      </c>
      <c r="Y1056" s="7" t="str">
        <f>IF(INDEX(Map!$C$2:$C$86,MATCH(D1056,Map!$A$2:$A$86,0),0)="","N/A",E1056*INDEX(Map!$C$2:$C$86,MATCH(D1056,Map!$A$2:$A$86,0),0))</f>
        <v>N/A</v>
      </c>
      <c r="Z1056" s="7" t="str">
        <f>IF(INDEX(Map!$D$2:$D$86,MATCH(D1056,Map!$A$2:$A$86,0),0)="","N/A",E1056*INDEX(Map!$D$2:$D$86,MATCH(D1056,Map!$A$2:$A$86,0),0))</f>
        <v>N/A</v>
      </c>
      <c r="AA1056" t="str">
        <f>INDEX(Map!$E$2:$E$86,MATCH(D1056,Map!$A$2:$A$86,0),0)</f>
        <v>Purchases</v>
      </c>
    </row>
    <row r="1057" spans="1:27" x14ac:dyDescent="0.25">
      <c r="A1057" s="1" t="s">
        <v>119</v>
      </c>
      <c r="B1057" s="1" t="s">
        <v>22</v>
      </c>
      <c r="C1057" s="1">
        <v>48</v>
      </c>
      <c r="D1057" s="1" t="s">
        <v>71</v>
      </c>
      <c r="E1057" s="1">
        <v>0</v>
      </c>
      <c r="F1057" s="1">
        <v>0</v>
      </c>
      <c r="G1057" s="1">
        <v>0</v>
      </c>
      <c r="H1057" s="1">
        <v>0</v>
      </c>
      <c r="I1057" s="1" t="s">
        <v>63</v>
      </c>
      <c r="J1057" s="1" t="s">
        <v>63</v>
      </c>
      <c r="K1057" s="1">
        <v>0</v>
      </c>
      <c r="L1057" s="1">
        <v>0</v>
      </c>
      <c r="M1057" s="1">
        <v>0</v>
      </c>
      <c r="N1057" s="1" t="s">
        <v>63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3" t="str">
        <f t="shared" si="16"/>
        <v>2017Plan</v>
      </c>
      <c r="V1057" s="2">
        <f>DATE(A1057,INDEX(Map!$H$1:$H$12,MATCH(B1057,Map!$G$1:$G$12,0),0),1)</f>
        <v>42736</v>
      </c>
      <c r="W1057" t="str">
        <f>IF(AND(V1057&gt;=Map!$K$2,V1057&lt;=Map!$L$2),"Base",IF(AND(V1057&gt;=Map!$K$3,V1057&lt;=Map!$L$3),"Fcst","N/A"))</f>
        <v>Base</v>
      </c>
      <c r="X1057" t="str">
        <f>INDEX(Map!$B$2:$B$86,MATCH(D1057,Map!$A$2:$A$86,0),0)</f>
        <v>N/A</v>
      </c>
      <c r="Y1057" s="7" t="str">
        <f>IF(INDEX(Map!$C$2:$C$86,MATCH(D1057,Map!$A$2:$A$86,0),0)="","N/A",E1057*INDEX(Map!$C$2:$C$86,MATCH(D1057,Map!$A$2:$A$86,0),0))</f>
        <v>N/A</v>
      </c>
      <c r="Z1057" s="7" t="str">
        <f>IF(INDEX(Map!$D$2:$D$86,MATCH(D1057,Map!$A$2:$A$86,0),0)="","N/A",E1057*INDEX(Map!$D$2:$D$86,MATCH(D1057,Map!$A$2:$A$86,0),0))</f>
        <v>N/A</v>
      </c>
      <c r="AA1057" t="str">
        <f>INDEX(Map!$E$2:$E$86,MATCH(D1057,Map!$A$2:$A$86,0),0)</f>
        <v>Purchases</v>
      </c>
    </row>
    <row r="1058" spans="1:27" x14ac:dyDescent="0.25">
      <c r="A1058" s="1" t="s">
        <v>119</v>
      </c>
      <c r="B1058" s="1" t="s">
        <v>22</v>
      </c>
      <c r="C1058" s="1">
        <v>49</v>
      </c>
      <c r="D1058" s="1" t="s">
        <v>72</v>
      </c>
      <c r="E1058" s="1">
        <v>0</v>
      </c>
      <c r="F1058" s="1">
        <v>0</v>
      </c>
      <c r="G1058" s="1">
        <v>0</v>
      </c>
      <c r="H1058" s="1">
        <v>0</v>
      </c>
      <c r="I1058" s="1" t="s">
        <v>63</v>
      </c>
      <c r="J1058" s="1" t="s">
        <v>63</v>
      </c>
      <c r="K1058" s="1">
        <v>0</v>
      </c>
      <c r="L1058" s="1">
        <v>0</v>
      </c>
      <c r="M1058" s="1">
        <v>0</v>
      </c>
      <c r="N1058" s="1" t="s">
        <v>63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3" t="str">
        <f t="shared" si="16"/>
        <v>2017Plan</v>
      </c>
      <c r="V1058" s="2">
        <f>DATE(A1058,INDEX(Map!$H$1:$H$12,MATCH(B1058,Map!$G$1:$G$12,0),0),1)</f>
        <v>42736</v>
      </c>
      <c r="W1058" t="str">
        <f>IF(AND(V1058&gt;=Map!$K$2,V1058&lt;=Map!$L$2),"Base",IF(AND(V1058&gt;=Map!$K$3,V1058&lt;=Map!$L$3),"Fcst","N/A"))</f>
        <v>Base</v>
      </c>
      <c r="X1058" t="str">
        <f>INDEX(Map!$B$2:$B$86,MATCH(D1058,Map!$A$2:$A$86,0),0)</f>
        <v>N/A</v>
      </c>
      <c r="Y1058" s="7" t="str">
        <f>IF(INDEX(Map!$C$2:$C$86,MATCH(D1058,Map!$A$2:$A$86,0),0)="","N/A",E1058*INDEX(Map!$C$2:$C$86,MATCH(D1058,Map!$A$2:$A$86,0),0))</f>
        <v>N/A</v>
      </c>
      <c r="Z1058" s="7" t="str">
        <f>IF(INDEX(Map!$D$2:$D$86,MATCH(D1058,Map!$A$2:$A$86,0),0)="","N/A",E1058*INDEX(Map!$D$2:$D$86,MATCH(D1058,Map!$A$2:$A$86,0),0))</f>
        <v>N/A</v>
      </c>
      <c r="AA1058" t="str">
        <f>INDEX(Map!$E$2:$E$86,MATCH(D1058,Map!$A$2:$A$86,0),0)</f>
        <v>Purchases</v>
      </c>
    </row>
    <row r="1059" spans="1:27" x14ac:dyDescent="0.25">
      <c r="A1059" s="1" t="s">
        <v>119</v>
      </c>
      <c r="B1059" s="1" t="s">
        <v>22</v>
      </c>
      <c r="C1059" s="1">
        <v>50</v>
      </c>
      <c r="D1059" s="1" t="s">
        <v>73</v>
      </c>
      <c r="E1059" s="1">
        <v>0</v>
      </c>
      <c r="F1059" s="1">
        <v>0</v>
      </c>
      <c r="G1059" s="1">
        <v>0</v>
      </c>
      <c r="H1059" s="1">
        <v>0</v>
      </c>
      <c r="I1059" s="1" t="s">
        <v>63</v>
      </c>
      <c r="J1059" s="1" t="s">
        <v>63</v>
      </c>
      <c r="K1059" s="1">
        <v>0</v>
      </c>
      <c r="L1059" s="1">
        <v>0</v>
      </c>
      <c r="M1059" s="1">
        <v>0</v>
      </c>
      <c r="N1059" s="1" t="s">
        <v>63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3" t="str">
        <f t="shared" si="16"/>
        <v>2017Plan</v>
      </c>
      <c r="V1059" s="2">
        <f>DATE(A1059,INDEX(Map!$H$1:$H$12,MATCH(B1059,Map!$G$1:$G$12,0),0),1)</f>
        <v>42736</v>
      </c>
      <c r="W1059" t="str">
        <f>IF(AND(V1059&gt;=Map!$K$2,V1059&lt;=Map!$L$2),"Base",IF(AND(V1059&gt;=Map!$K$3,V1059&lt;=Map!$L$3),"Fcst","N/A"))</f>
        <v>Base</v>
      </c>
      <c r="X1059" t="str">
        <f>INDEX(Map!$B$2:$B$86,MATCH(D1059,Map!$A$2:$A$86,0),0)</f>
        <v>N/A</v>
      </c>
      <c r="Y1059" s="7" t="str">
        <f>IF(INDEX(Map!$C$2:$C$86,MATCH(D1059,Map!$A$2:$A$86,0),0)="","N/A",E1059*INDEX(Map!$C$2:$C$86,MATCH(D1059,Map!$A$2:$A$86,0),0))</f>
        <v>N/A</v>
      </c>
      <c r="Z1059" s="7" t="str">
        <f>IF(INDEX(Map!$D$2:$D$86,MATCH(D1059,Map!$A$2:$A$86,0),0)="","N/A",E1059*INDEX(Map!$D$2:$D$86,MATCH(D1059,Map!$A$2:$A$86,0),0))</f>
        <v>N/A</v>
      </c>
      <c r="AA1059" t="str">
        <f>INDEX(Map!$E$2:$E$86,MATCH(D1059,Map!$A$2:$A$86,0),0)</f>
        <v>Purchases</v>
      </c>
    </row>
    <row r="1060" spans="1:27" x14ac:dyDescent="0.25">
      <c r="A1060" s="1" t="s">
        <v>119</v>
      </c>
      <c r="B1060" s="1" t="s">
        <v>22</v>
      </c>
      <c r="C1060" s="1">
        <v>51</v>
      </c>
      <c r="D1060" s="1" t="s">
        <v>74</v>
      </c>
      <c r="E1060" s="1">
        <v>0</v>
      </c>
      <c r="F1060" s="1">
        <v>0</v>
      </c>
      <c r="G1060" s="1">
        <v>0</v>
      </c>
      <c r="H1060" s="1">
        <v>0</v>
      </c>
      <c r="I1060" s="1" t="s">
        <v>63</v>
      </c>
      <c r="J1060" s="1" t="s">
        <v>63</v>
      </c>
      <c r="K1060" s="1">
        <v>0</v>
      </c>
      <c r="L1060" s="1">
        <v>0</v>
      </c>
      <c r="M1060" s="1">
        <v>0</v>
      </c>
      <c r="N1060" s="1" t="s">
        <v>63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3" t="str">
        <f t="shared" si="16"/>
        <v>2017Plan</v>
      </c>
      <c r="V1060" s="2">
        <f>DATE(A1060,INDEX(Map!$H$1:$H$12,MATCH(B1060,Map!$G$1:$G$12,0),0),1)</f>
        <v>42736</v>
      </c>
      <c r="W1060" t="str">
        <f>IF(AND(V1060&gt;=Map!$K$2,V1060&lt;=Map!$L$2),"Base",IF(AND(V1060&gt;=Map!$K$3,V1060&lt;=Map!$L$3),"Fcst","N/A"))</f>
        <v>Base</v>
      </c>
      <c r="X1060" t="str">
        <f>INDEX(Map!$B$2:$B$86,MATCH(D1060,Map!$A$2:$A$86,0),0)</f>
        <v>N/A</v>
      </c>
      <c r="Y1060" s="7" t="str">
        <f>IF(INDEX(Map!$C$2:$C$86,MATCH(D1060,Map!$A$2:$A$86,0),0)="","N/A",E1060*INDEX(Map!$C$2:$C$86,MATCH(D1060,Map!$A$2:$A$86,0),0))</f>
        <v>N/A</v>
      </c>
      <c r="Z1060" s="7" t="str">
        <f>IF(INDEX(Map!$D$2:$D$86,MATCH(D1060,Map!$A$2:$A$86,0),0)="","N/A",E1060*INDEX(Map!$D$2:$D$86,MATCH(D1060,Map!$A$2:$A$86,0),0))</f>
        <v>N/A</v>
      </c>
      <c r="AA1060" t="str">
        <f>INDEX(Map!$E$2:$E$86,MATCH(D1060,Map!$A$2:$A$86,0),0)</f>
        <v>Purchases</v>
      </c>
    </row>
    <row r="1061" spans="1:27" x14ac:dyDescent="0.25">
      <c r="A1061" s="1" t="s">
        <v>119</v>
      </c>
      <c r="B1061" s="1" t="s">
        <v>22</v>
      </c>
      <c r="C1061" s="1">
        <v>52</v>
      </c>
      <c r="D1061" s="1" t="s">
        <v>75</v>
      </c>
      <c r="E1061" s="1">
        <v>0</v>
      </c>
      <c r="F1061" s="1">
        <v>0</v>
      </c>
      <c r="G1061" s="1">
        <v>0</v>
      </c>
      <c r="H1061" s="1">
        <v>0</v>
      </c>
      <c r="I1061" s="1" t="s">
        <v>63</v>
      </c>
      <c r="J1061" s="1" t="s">
        <v>63</v>
      </c>
      <c r="K1061" s="1">
        <v>0</v>
      </c>
      <c r="L1061" s="1">
        <v>0</v>
      </c>
      <c r="M1061" s="1">
        <v>0</v>
      </c>
      <c r="N1061" s="1" t="s">
        <v>63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3" t="str">
        <f t="shared" si="16"/>
        <v>2017Plan</v>
      </c>
      <c r="V1061" s="2">
        <f>DATE(A1061,INDEX(Map!$H$1:$H$12,MATCH(B1061,Map!$G$1:$G$12,0),0),1)</f>
        <v>42736</v>
      </c>
      <c r="W1061" t="str">
        <f>IF(AND(V1061&gt;=Map!$K$2,V1061&lt;=Map!$L$2),"Base",IF(AND(V1061&gt;=Map!$K$3,V1061&lt;=Map!$L$3),"Fcst","N/A"))</f>
        <v>Base</v>
      </c>
      <c r="X1061" t="str">
        <f>INDEX(Map!$B$2:$B$86,MATCH(D1061,Map!$A$2:$A$86,0),0)</f>
        <v>N/A</v>
      </c>
      <c r="Y1061" s="7" t="str">
        <f>IF(INDEX(Map!$C$2:$C$86,MATCH(D1061,Map!$A$2:$A$86,0),0)="","N/A",E1061*INDEX(Map!$C$2:$C$86,MATCH(D1061,Map!$A$2:$A$86,0),0))</f>
        <v>N/A</v>
      </c>
      <c r="Z1061" s="7" t="str">
        <f>IF(INDEX(Map!$D$2:$D$86,MATCH(D1061,Map!$A$2:$A$86,0),0)="","N/A",E1061*INDEX(Map!$D$2:$D$86,MATCH(D1061,Map!$A$2:$A$86,0),0))</f>
        <v>N/A</v>
      </c>
      <c r="AA1061" t="str">
        <f>INDEX(Map!$E$2:$E$86,MATCH(D1061,Map!$A$2:$A$86,0),0)</f>
        <v>Purchases</v>
      </c>
    </row>
    <row r="1062" spans="1:27" x14ac:dyDescent="0.25">
      <c r="A1062" s="1" t="s">
        <v>119</v>
      </c>
      <c r="B1062" s="1" t="s">
        <v>22</v>
      </c>
      <c r="C1062" s="1">
        <v>53</v>
      </c>
      <c r="D1062" s="1" t="s">
        <v>76</v>
      </c>
      <c r="E1062" s="1">
        <v>0</v>
      </c>
      <c r="F1062" s="1">
        <v>0</v>
      </c>
      <c r="G1062" s="1">
        <v>0</v>
      </c>
      <c r="H1062" s="1">
        <v>0</v>
      </c>
      <c r="I1062" s="1" t="s">
        <v>63</v>
      </c>
      <c r="J1062" s="1" t="s">
        <v>63</v>
      </c>
      <c r="K1062" s="1">
        <v>0</v>
      </c>
      <c r="L1062" s="1">
        <v>0</v>
      </c>
      <c r="M1062" s="1">
        <v>0</v>
      </c>
      <c r="N1062" s="1" t="s">
        <v>63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3" t="str">
        <f t="shared" si="16"/>
        <v>2017Plan</v>
      </c>
      <c r="V1062" s="2">
        <f>DATE(A1062,INDEX(Map!$H$1:$H$12,MATCH(B1062,Map!$G$1:$G$12,0),0),1)</f>
        <v>42736</v>
      </c>
      <c r="W1062" t="str">
        <f>IF(AND(V1062&gt;=Map!$K$2,V1062&lt;=Map!$L$2),"Base",IF(AND(V1062&gt;=Map!$K$3,V1062&lt;=Map!$L$3),"Fcst","N/A"))</f>
        <v>Base</v>
      </c>
      <c r="X1062" t="str">
        <f>INDEX(Map!$B$2:$B$86,MATCH(D1062,Map!$A$2:$A$86,0),0)</f>
        <v>N/A</v>
      </c>
      <c r="Y1062" s="7" t="str">
        <f>IF(INDEX(Map!$C$2:$C$86,MATCH(D1062,Map!$A$2:$A$86,0),0)="","N/A",E1062*INDEX(Map!$C$2:$C$86,MATCH(D1062,Map!$A$2:$A$86,0),0))</f>
        <v>N/A</v>
      </c>
      <c r="Z1062" s="7" t="str">
        <f>IF(INDEX(Map!$D$2:$D$86,MATCH(D1062,Map!$A$2:$A$86,0),0)="","N/A",E1062*INDEX(Map!$D$2:$D$86,MATCH(D1062,Map!$A$2:$A$86,0),0))</f>
        <v>N/A</v>
      </c>
      <c r="AA1062" t="str">
        <f>INDEX(Map!$E$2:$E$86,MATCH(D1062,Map!$A$2:$A$86,0),0)</f>
        <v>Purchases</v>
      </c>
    </row>
    <row r="1063" spans="1:27" x14ac:dyDescent="0.25">
      <c r="A1063" s="1" t="s">
        <v>119</v>
      </c>
      <c r="B1063" s="1" t="s">
        <v>22</v>
      </c>
      <c r="C1063" s="1">
        <v>54</v>
      </c>
      <c r="D1063" s="1" t="s">
        <v>77</v>
      </c>
      <c r="E1063" s="1">
        <v>0</v>
      </c>
      <c r="F1063" s="1">
        <v>0</v>
      </c>
      <c r="G1063" s="1">
        <v>0</v>
      </c>
      <c r="H1063" s="1">
        <v>0</v>
      </c>
      <c r="I1063" s="1" t="s">
        <v>63</v>
      </c>
      <c r="J1063" s="1" t="s">
        <v>63</v>
      </c>
      <c r="K1063" s="1">
        <v>0</v>
      </c>
      <c r="L1063" s="1">
        <v>0</v>
      </c>
      <c r="M1063" s="1">
        <v>0</v>
      </c>
      <c r="N1063" s="1" t="s">
        <v>63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3" t="str">
        <f t="shared" si="16"/>
        <v>2017Plan</v>
      </c>
      <c r="V1063" s="2">
        <f>DATE(A1063,INDEX(Map!$H$1:$H$12,MATCH(B1063,Map!$G$1:$G$12,0),0),1)</f>
        <v>42736</v>
      </c>
      <c r="W1063" t="str">
        <f>IF(AND(V1063&gt;=Map!$K$2,V1063&lt;=Map!$L$2),"Base",IF(AND(V1063&gt;=Map!$K$3,V1063&lt;=Map!$L$3),"Fcst","N/A"))</f>
        <v>Base</v>
      </c>
      <c r="X1063" t="str">
        <f>INDEX(Map!$B$2:$B$86,MATCH(D1063,Map!$A$2:$A$86,0),0)</f>
        <v>N/A</v>
      </c>
      <c r="Y1063" s="7" t="str">
        <f>IF(INDEX(Map!$C$2:$C$86,MATCH(D1063,Map!$A$2:$A$86,0),0)="","N/A",E1063*INDEX(Map!$C$2:$C$86,MATCH(D1063,Map!$A$2:$A$86,0),0))</f>
        <v>N/A</v>
      </c>
      <c r="Z1063" s="7" t="str">
        <f>IF(INDEX(Map!$D$2:$D$86,MATCH(D1063,Map!$A$2:$A$86,0),0)="","N/A",E1063*INDEX(Map!$D$2:$D$86,MATCH(D1063,Map!$A$2:$A$86,0),0))</f>
        <v>N/A</v>
      </c>
      <c r="AA1063" t="str">
        <f>INDEX(Map!$E$2:$E$86,MATCH(D1063,Map!$A$2:$A$86,0),0)</f>
        <v>Purchases</v>
      </c>
    </row>
    <row r="1064" spans="1:27" x14ac:dyDescent="0.25">
      <c r="A1064" s="1" t="s">
        <v>119</v>
      </c>
      <c r="B1064" s="1" t="s">
        <v>22</v>
      </c>
      <c r="C1064" s="1">
        <v>55</v>
      </c>
      <c r="D1064" s="1" t="s">
        <v>78</v>
      </c>
      <c r="E1064" s="1">
        <v>0</v>
      </c>
      <c r="F1064" s="1">
        <v>0</v>
      </c>
      <c r="G1064" s="1">
        <v>0</v>
      </c>
      <c r="H1064" s="1">
        <v>0</v>
      </c>
      <c r="I1064" s="1" t="s">
        <v>63</v>
      </c>
      <c r="J1064" s="1" t="s">
        <v>63</v>
      </c>
      <c r="K1064" s="1">
        <v>0</v>
      </c>
      <c r="L1064" s="1">
        <v>0</v>
      </c>
      <c r="M1064" s="1">
        <v>0</v>
      </c>
      <c r="N1064" s="1" t="s">
        <v>63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3" t="str">
        <f t="shared" si="16"/>
        <v>2017Plan</v>
      </c>
      <c r="V1064" s="2">
        <f>DATE(A1064,INDEX(Map!$H$1:$H$12,MATCH(B1064,Map!$G$1:$G$12,0),0),1)</f>
        <v>42736</v>
      </c>
      <c r="W1064" t="str">
        <f>IF(AND(V1064&gt;=Map!$K$2,V1064&lt;=Map!$L$2),"Base",IF(AND(V1064&gt;=Map!$K$3,V1064&lt;=Map!$L$3),"Fcst","N/A"))</f>
        <v>Base</v>
      </c>
      <c r="X1064" t="str">
        <f>INDEX(Map!$B$2:$B$86,MATCH(D1064,Map!$A$2:$A$86,0),0)</f>
        <v>N/A</v>
      </c>
      <c r="Y1064" s="7" t="str">
        <f>IF(INDEX(Map!$C$2:$C$86,MATCH(D1064,Map!$A$2:$A$86,0),0)="","N/A",E1064*INDEX(Map!$C$2:$C$86,MATCH(D1064,Map!$A$2:$A$86,0),0))</f>
        <v>N/A</v>
      </c>
      <c r="Z1064" s="7" t="str">
        <f>IF(INDEX(Map!$D$2:$D$86,MATCH(D1064,Map!$A$2:$A$86,0),0)="","N/A",E1064*INDEX(Map!$D$2:$D$86,MATCH(D1064,Map!$A$2:$A$86,0),0))</f>
        <v>N/A</v>
      </c>
      <c r="AA1064" t="str">
        <f>INDEX(Map!$E$2:$E$86,MATCH(D1064,Map!$A$2:$A$86,0),0)</f>
        <v>Purchases</v>
      </c>
    </row>
    <row r="1065" spans="1:27" x14ac:dyDescent="0.25">
      <c r="A1065" s="1" t="s">
        <v>119</v>
      </c>
      <c r="B1065" s="1" t="s">
        <v>22</v>
      </c>
      <c r="C1065" s="1">
        <v>56</v>
      </c>
      <c r="D1065" s="1" t="s">
        <v>79</v>
      </c>
      <c r="E1065" s="1">
        <v>0.7</v>
      </c>
      <c r="F1065" s="1">
        <v>0</v>
      </c>
      <c r="G1065" s="1">
        <v>5.2</v>
      </c>
      <c r="H1065" s="1">
        <v>6</v>
      </c>
      <c r="I1065" s="1" t="s">
        <v>63</v>
      </c>
      <c r="J1065" s="1" t="s">
        <v>63</v>
      </c>
      <c r="K1065" s="1">
        <v>13</v>
      </c>
      <c r="L1065" s="1">
        <v>22.1</v>
      </c>
      <c r="M1065" s="1">
        <v>14</v>
      </c>
      <c r="N1065" s="1" t="s">
        <v>63</v>
      </c>
      <c r="O1065" s="1">
        <v>0</v>
      </c>
      <c r="P1065" s="1">
        <v>0</v>
      </c>
      <c r="Q1065" s="1">
        <v>4</v>
      </c>
      <c r="R1065" s="1">
        <v>28.73</v>
      </c>
      <c r="S1065" s="1">
        <v>28.73</v>
      </c>
      <c r="T1065" s="1">
        <v>19</v>
      </c>
      <c r="U1065" s="3" t="str">
        <f t="shared" si="16"/>
        <v>2017Plan</v>
      </c>
      <c r="V1065" s="2">
        <f>DATE(A1065,INDEX(Map!$H$1:$H$12,MATCH(B1065,Map!$G$1:$G$12,0),0),1)</f>
        <v>42736</v>
      </c>
      <c r="W1065" t="str">
        <f>IF(AND(V1065&gt;=Map!$K$2,V1065&lt;=Map!$L$2),"Base",IF(AND(V1065&gt;=Map!$K$3,V1065&lt;=Map!$L$3),"Fcst","N/A"))</f>
        <v>Base</v>
      </c>
      <c r="X1065" t="str">
        <f>INDEX(Map!$B$2:$B$86,MATCH(D1065,Map!$A$2:$A$86,0),0)</f>
        <v>N/A</v>
      </c>
      <c r="Y1065" s="7" t="str">
        <f>IF(INDEX(Map!$C$2:$C$86,MATCH(D1065,Map!$A$2:$A$86,0),0)="","N/A",E1065*INDEX(Map!$C$2:$C$86,MATCH(D1065,Map!$A$2:$A$86,0),0))</f>
        <v>N/A</v>
      </c>
      <c r="Z1065" s="7" t="str">
        <f>IF(INDEX(Map!$D$2:$D$86,MATCH(D1065,Map!$A$2:$A$86,0),0)="","N/A",E1065*INDEX(Map!$D$2:$D$86,MATCH(D1065,Map!$A$2:$A$86,0),0))</f>
        <v>N/A</v>
      </c>
      <c r="AA1065" t="str">
        <f>INDEX(Map!$E$2:$E$86,MATCH(D1065,Map!$A$2:$A$86,0),0)</f>
        <v>Purchases</v>
      </c>
    </row>
    <row r="1066" spans="1:27" x14ac:dyDescent="0.25">
      <c r="A1066" s="1" t="s">
        <v>119</v>
      </c>
      <c r="B1066" s="1" t="s">
        <v>22</v>
      </c>
      <c r="C1066" s="1">
        <v>57</v>
      </c>
      <c r="D1066" s="1" t="s">
        <v>80</v>
      </c>
      <c r="E1066" s="1">
        <v>0.6</v>
      </c>
      <c r="F1066" s="1">
        <v>0</v>
      </c>
      <c r="G1066" s="1">
        <v>4.8</v>
      </c>
      <c r="H1066" s="1">
        <v>5</v>
      </c>
      <c r="I1066" s="1" t="s">
        <v>63</v>
      </c>
      <c r="J1066" s="1" t="s">
        <v>63</v>
      </c>
      <c r="K1066" s="1">
        <v>12</v>
      </c>
      <c r="L1066" s="1">
        <v>21.5</v>
      </c>
      <c r="M1066" s="1">
        <v>13</v>
      </c>
      <c r="N1066" s="1" t="s">
        <v>63</v>
      </c>
      <c r="O1066" s="1">
        <v>0</v>
      </c>
      <c r="P1066" s="1">
        <v>0</v>
      </c>
      <c r="Q1066" s="1">
        <v>4</v>
      </c>
      <c r="R1066" s="1">
        <v>28.09</v>
      </c>
      <c r="S1066" s="1">
        <v>28.09</v>
      </c>
      <c r="T1066" s="1">
        <v>17</v>
      </c>
      <c r="U1066" s="3" t="str">
        <f t="shared" si="16"/>
        <v>2017Plan</v>
      </c>
      <c r="V1066" s="2">
        <f>DATE(A1066,INDEX(Map!$H$1:$H$12,MATCH(B1066,Map!$G$1:$G$12,0),0),1)</f>
        <v>42736</v>
      </c>
      <c r="W1066" t="str">
        <f>IF(AND(V1066&gt;=Map!$K$2,V1066&lt;=Map!$L$2),"Base",IF(AND(V1066&gt;=Map!$K$3,V1066&lt;=Map!$L$3),"Fcst","N/A"))</f>
        <v>Base</v>
      </c>
      <c r="X1066" t="str">
        <f>INDEX(Map!$B$2:$B$86,MATCH(D1066,Map!$A$2:$A$86,0),0)</f>
        <v>N/A</v>
      </c>
      <c r="Y1066" s="7" t="str">
        <f>IF(INDEX(Map!$C$2:$C$86,MATCH(D1066,Map!$A$2:$A$86,0),0)="","N/A",E1066*INDEX(Map!$C$2:$C$86,MATCH(D1066,Map!$A$2:$A$86,0),0))</f>
        <v>N/A</v>
      </c>
      <c r="Z1066" s="7" t="str">
        <f>IF(INDEX(Map!$D$2:$D$86,MATCH(D1066,Map!$A$2:$A$86,0),0)="","N/A",E1066*INDEX(Map!$D$2:$D$86,MATCH(D1066,Map!$A$2:$A$86,0),0))</f>
        <v>N/A</v>
      </c>
      <c r="AA1066" t="str">
        <f>INDEX(Map!$E$2:$E$86,MATCH(D1066,Map!$A$2:$A$86,0),0)</f>
        <v>Purchases</v>
      </c>
    </row>
    <row r="1067" spans="1:27" x14ac:dyDescent="0.25">
      <c r="A1067" s="1" t="s">
        <v>119</v>
      </c>
      <c r="B1067" s="1" t="s">
        <v>22</v>
      </c>
      <c r="C1067" s="1">
        <v>58</v>
      </c>
      <c r="D1067" s="1" t="s">
        <v>81</v>
      </c>
      <c r="E1067" s="1">
        <v>0.5</v>
      </c>
      <c r="F1067" s="1">
        <v>0</v>
      </c>
      <c r="G1067" s="1">
        <v>3.6</v>
      </c>
      <c r="H1067" s="1">
        <v>3</v>
      </c>
      <c r="I1067" s="1" t="s">
        <v>63</v>
      </c>
      <c r="J1067" s="1" t="s">
        <v>63</v>
      </c>
      <c r="K1067" s="1">
        <v>9</v>
      </c>
      <c r="L1067" s="1">
        <v>11.5</v>
      </c>
      <c r="M1067" s="1">
        <v>5</v>
      </c>
      <c r="N1067" s="1" t="s">
        <v>63</v>
      </c>
      <c r="O1067" s="1">
        <v>0</v>
      </c>
      <c r="P1067" s="1">
        <v>0</v>
      </c>
      <c r="Q1067" s="1">
        <v>3</v>
      </c>
      <c r="R1067" s="1">
        <v>18.05</v>
      </c>
      <c r="S1067" s="1">
        <v>18.05</v>
      </c>
      <c r="T1067" s="1">
        <v>8</v>
      </c>
      <c r="U1067" s="3" t="str">
        <f t="shared" si="16"/>
        <v>2017Plan</v>
      </c>
      <c r="V1067" s="2">
        <f>DATE(A1067,INDEX(Map!$H$1:$H$12,MATCH(B1067,Map!$G$1:$G$12,0),0),1)</f>
        <v>42736</v>
      </c>
      <c r="W1067" t="str">
        <f>IF(AND(V1067&gt;=Map!$K$2,V1067&lt;=Map!$L$2),"Base",IF(AND(V1067&gt;=Map!$K$3,V1067&lt;=Map!$L$3),"Fcst","N/A"))</f>
        <v>Base</v>
      </c>
      <c r="X1067" t="str">
        <f>INDEX(Map!$B$2:$B$86,MATCH(D1067,Map!$A$2:$A$86,0),0)</f>
        <v>N/A</v>
      </c>
      <c r="Y1067" s="7" t="str">
        <f>IF(INDEX(Map!$C$2:$C$86,MATCH(D1067,Map!$A$2:$A$86,0),0)="","N/A",E1067*INDEX(Map!$C$2:$C$86,MATCH(D1067,Map!$A$2:$A$86,0),0))</f>
        <v>N/A</v>
      </c>
      <c r="Z1067" s="7" t="str">
        <f>IF(INDEX(Map!$D$2:$D$86,MATCH(D1067,Map!$A$2:$A$86,0),0)="","N/A",E1067*INDEX(Map!$D$2:$D$86,MATCH(D1067,Map!$A$2:$A$86,0),0))</f>
        <v>N/A</v>
      </c>
      <c r="AA1067" t="str">
        <f>INDEX(Map!$E$2:$E$86,MATCH(D1067,Map!$A$2:$A$86,0),0)</f>
        <v>Purchases</v>
      </c>
    </row>
    <row r="1068" spans="1:27" x14ac:dyDescent="0.25">
      <c r="A1068" s="1" t="s">
        <v>119</v>
      </c>
      <c r="B1068" s="1" t="s">
        <v>22</v>
      </c>
      <c r="C1068" s="1">
        <v>59</v>
      </c>
      <c r="D1068" s="1" t="s">
        <v>82</v>
      </c>
      <c r="E1068" s="1">
        <v>0.5</v>
      </c>
      <c r="F1068" s="1">
        <v>0</v>
      </c>
      <c r="G1068" s="1">
        <v>3.6</v>
      </c>
      <c r="H1068" s="1">
        <v>3</v>
      </c>
      <c r="I1068" s="1" t="s">
        <v>63</v>
      </c>
      <c r="J1068" s="1" t="s">
        <v>63</v>
      </c>
      <c r="K1068" s="1">
        <v>9</v>
      </c>
      <c r="L1068" s="1">
        <v>11.5</v>
      </c>
      <c r="M1068" s="1">
        <v>5</v>
      </c>
      <c r="N1068" s="1" t="s">
        <v>63</v>
      </c>
      <c r="O1068" s="1">
        <v>0</v>
      </c>
      <c r="P1068" s="1">
        <v>0</v>
      </c>
      <c r="Q1068" s="1">
        <v>3</v>
      </c>
      <c r="R1068" s="1">
        <v>18.05</v>
      </c>
      <c r="S1068" s="1">
        <v>18.05</v>
      </c>
      <c r="T1068" s="1">
        <v>8</v>
      </c>
      <c r="U1068" s="3" t="str">
        <f t="shared" si="16"/>
        <v>2017Plan</v>
      </c>
      <c r="V1068" s="2">
        <f>DATE(A1068,INDEX(Map!$H$1:$H$12,MATCH(B1068,Map!$G$1:$G$12,0),0),1)</f>
        <v>42736</v>
      </c>
      <c r="W1068" t="str">
        <f>IF(AND(V1068&gt;=Map!$K$2,V1068&lt;=Map!$L$2),"Base",IF(AND(V1068&gt;=Map!$K$3,V1068&lt;=Map!$L$3),"Fcst","N/A"))</f>
        <v>Base</v>
      </c>
      <c r="X1068" t="str">
        <f>INDEX(Map!$B$2:$B$86,MATCH(D1068,Map!$A$2:$A$86,0),0)</f>
        <v>N/A</v>
      </c>
      <c r="Y1068" s="7" t="str">
        <f>IF(INDEX(Map!$C$2:$C$86,MATCH(D1068,Map!$A$2:$A$86,0),0)="","N/A",E1068*INDEX(Map!$C$2:$C$86,MATCH(D1068,Map!$A$2:$A$86,0),0))</f>
        <v>N/A</v>
      </c>
      <c r="Z1068" s="7" t="str">
        <f>IF(INDEX(Map!$D$2:$D$86,MATCH(D1068,Map!$A$2:$A$86,0),0)="","N/A",E1068*INDEX(Map!$D$2:$D$86,MATCH(D1068,Map!$A$2:$A$86,0),0))</f>
        <v>N/A</v>
      </c>
      <c r="AA1068" t="str">
        <f>INDEX(Map!$E$2:$E$86,MATCH(D1068,Map!$A$2:$A$86,0),0)</f>
        <v>Purchases</v>
      </c>
    </row>
    <row r="1069" spans="1:27" x14ac:dyDescent="0.25">
      <c r="A1069" s="1" t="s">
        <v>119</v>
      </c>
      <c r="B1069" s="1" t="s">
        <v>22</v>
      </c>
      <c r="C1069" s="1">
        <v>60</v>
      </c>
      <c r="D1069" s="1" t="s">
        <v>83</v>
      </c>
      <c r="E1069" s="1">
        <v>-13.2</v>
      </c>
      <c r="F1069" s="1">
        <v>0</v>
      </c>
      <c r="G1069" s="1">
        <v>9.4</v>
      </c>
      <c r="H1069" s="1">
        <v>25</v>
      </c>
      <c r="I1069" s="1" t="s">
        <v>63</v>
      </c>
      <c r="J1069" s="1" t="s">
        <v>63</v>
      </c>
      <c r="K1069" s="1">
        <v>242</v>
      </c>
      <c r="L1069" s="1">
        <v>42.4</v>
      </c>
      <c r="M1069" s="1">
        <v>-560</v>
      </c>
      <c r="N1069" s="1" t="s">
        <v>63</v>
      </c>
      <c r="O1069" s="1">
        <v>0</v>
      </c>
      <c r="P1069" s="1">
        <v>0</v>
      </c>
      <c r="Q1069" s="1">
        <v>141</v>
      </c>
      <c r="R1069" s="1">
        <v>31.7</v>
      </c>
      <c r="S1069" s="1">
        <v>31.7</v>
      </c>
      <c r="T1069" s="1">
        <v>-419</v>
      </c>
      <c r="U1069" s="3" t="str">
        <f t="shared" si="16"/>
        <v>2017Plan</v>
      </c>
      <c r="V1069" s="2">
        <f>DATE(A1069,INDEX(Map!$H$1:$H$12,MATCH(B1069,Map!$G$1:$G$12,0),0),1)</f>
        <v>42736</v>
      </c>
      <c r="W1069" t="str">
        <f>IF(AND(V1069&gt;=Map!$K$2,V1069&lt;=Map!$L$2),"Base",IF(AND(V1069&gt;=Map!$K$3,V1069&lt;=Map!$L$3),"Fcst","N/A"))</f>
        <v>Base</v>
      </c>
      <c r="X1069" t="str">
        <f>INDEX(Map!$B$2:$B$86,MATCH(D1069,Map!$A$2:$A$86,0),0)</f>
        <v>N/A</v>
      </c>
      <c r="Y1069" s="7" t="str">
        <f>IF(INDEX(Map!$C$2:$C$86,MATCH(D1069,Map!$A$2:$A$86,0),0)="","N/A",E1069*INDEX(Map!$C$2:$C$86,MATCH(D1069,Map!$A$2:$A$86,0),0))</f>
        <v>N/A</v>
      </c>
      <c r="Z1069" s="7" t="str">
        <f>IF(INDEX(Map!$D$2:$D$86,MATCH(D1069,Map!$A$2:$A$86,0),0)="","N/A",E1069*INDEX(Map!$D$2:$D$86,MATCH(D1069,Map!$A$2:$A$86,0),0))</f>
        <v>N/A</v>
      </c>
      <c r="AA1069" t="str">
        <f>INDEX(Map!$E$2:$E$86,MATCH(D1069,Map!$A$2:$A$86,0),0)</f>
        <v>Sales</v>
      </c>
    </row>
    <row r="1070" spans="1:27" x14ac:dyDescent="0.25">
      <c r="A1070" s="1" t="s">
        <v>119</v>
      </c>
      <c r="B1070" s="1" t="s">
        <v>22</v>
      </c>
      <c r="C1070" s="1">
        <v>61</v>
      </c>
      <c r="D1070" s="1" t="s">
        <v>84</v>
      </c>
      <c r="E1070" s="1">
        <v>-4.9000000000000004</v>
      </c>
      <c r="F1070" s="1">
        <v>0</v>
      </c>
      <c r="G1070" s="1">
        <v>19.8</v>
      </c>
      <c r="H1070" s="1">
        <v>30</v>
      </c>
      <c r="I1070" s="1" t="s">
        <v>63</v>
      </c>
      <c r="J1070" s="1" t="s">
        <v>63</v>
      </c>
      <c r="K1070" s="1">
        <v>232</v>
      </c>
      <c r="L1070" s="1">
        <v>39.9</v>
      </c>
      <c r="M1070" s="1">
        <v>-196</v>
      </c>
      <c r="N1070" s="1" t="s">
        <v>63</v>
      </c>
      <c r="O1070" s="1">
        <v>0</v>
      </c>
      <c r="P1070" s="1">
        <v>0</v>
      </c>
      <c r="Q1070" s="1">
        <v>43</v>
      </c>
      <c r="R1070" s="1">
        <v>31.1</v>
      </c>
      <c r="S1070" s="1">
        <v>31.1</v>
      </c>
      <c r="T1070" s="1">
        <v>-153</v>
      </c>
      <c r="U1070" s="3" t="str">
        <f t="shared" si="16"/>
        <v>2017Plan</v>
      </c>
      <c r="V1070" s="2">
        <f>DATE(A1070,INDEX(Map!$H$1:$H$12,MATCH(B1070,Map!$G$1:$G$12,0),0),1)</f>
        <v>42736</v>
      </c>
      <c r="W1070" t="str">
        <f>IF(AND(V1070&gt;=Map!$K$2,V1070&lt;=Map!$L$2),"Base",IF(AND(V1070&gt;=Map!$K$3,V1070&lt;=Map!$L$3),"Fcst","N/A"))</f>
        <v>Base</v>
      </c>
      <c r="X1070" t="str">
        <f>INDEX(Map!$B$2:$B$86,MATCH(D1070,Map!$A$2:$A$86,0),0)</f>
        <v>N/A</v>
      </c>
      <c r="Y1070" s="7" t="str">
        <f>IF(INDEX(Map!$C$2:$C$86,MATCH(D1070,Map!$A$2:$A$86,0),0)="","N/A",E1070*INDEX(Map!$C$2:$C$86,MATCH(D1070,Map!$A$2:$A$86,0),0))</f>
        <v>N/A</v>
      </c>
      <c r="Z1070" s="7" t="str">
        <f>IF(INDEX(Map!$D$2:$D$86,MATCH(D1070,Map!$A$2:$A$86,0),0)="","N/A",E1070*INDEX(Map!$D$2:$D$86,MATCH(D1070,Map!$A$2:$A$86,0),0))</f>
        <v>N/A</v>
      </c>
      <c r="AA1070" t="str">
        <f>INDEX(Map!$E$2:$E$86,MATCH(D1070,Map!$A$2:$A$86,0),0)</f>
        <v>Sales</v>
      </c>
    </row>
    <row r="1071" spans="1:27" x14ac:dyDescent="0.25">
      <c r="A1071" s="1" t="s">
        <v>119</v>
      </c>
      <c r="B1071" s="1" t="s">
        <v>22</v>
      </c>
      <c r="C1071" s="1">
        <v>62</v>
      </c>
      <c r="D1071" s="1" t="s">
        <v>85</v>
      </c>
      <c r="E1071" s="1">
        <v>-3</v>
      </c>
      <c r="F1071" s="1">
        <v>0</v>
      </c>
      <c r="G1071" s="1">
        <v>13.2</v>
      </c>
      <c r="H1071" s="1">
        <v>6</v>
      </c>
      <c r="I1071" s="1" t="s">
        <v>63</v>
      </c>
      <c r="J1071" s="1" t="s">
        <v>63</v>
      </c>
      <c r="K1071" s="1">
        <v>58</v>
      </c>
      <c r="L1071" s="1">
        <v>35.299999999999997</v>
      </c>
      <c r="M1071" s="1">
        <v>-104</v>
      </c>
      <c r="N1071" s="1" t="s">
        <v>63</v>
      </c>
      <c r="O1071" s="1">
        <v>0</v>
      </c>
      <c r="P1071" s="1">
        <v>0</v>
      </c>
      <c r="Q1071" s="1">
        <v>24</v>
      </c>
      <c r="R1071" s="1">
        <v>27.09</v>
      </c>
      <c r="S1071" s="1">
        <v>27.09</v>
      </c>
      <c r="T1071" s="1">
        <v>-80</v>
      </c>
      <c r="U1071" s="3" t="str">
        <f t="shared" si="16"/>
        <v>2017Plan</v>
      </c>
      <c r="V1071" s="2">
        <f>DATE(A1071,INDEX(Map!$H$1:$H$12,MATCH(B1071,Map!$G$1:$G$12,0),0),1)</f>
        <v>42736</v>
      </c>
      <c r="W1071" t="str">
        <f>IF(AND(V1071&gt;=Map!$K$2,V1071&lt;=Map!$L$2),"Base",IF(AND(V1071&gt;=Map!$K$3,V1071&lt;=Map!$L$3),"Fcst","N/A"))</f>
        <v>Base</v>
      </c>
      <c r="X1071" t="str">
        <f>INDEX(Map!$B$2:$B$86,MATCH(D1071,Map!$A$2:$A$86,0),0)</f>
        <v>N/A</v>
      </c>
      <c r="Y1071" s="7" t="str">
        <f>IF(INDEX(Map!$C$2:$C$86,MATCH(D1071,Map!$A$2:$A$86,0),0)="","N/A",E1071*INDEX(Map!$C$2:$C$86,MATCH(D1071,Map!$A$2:$A$86,0),0))</f>
        <v>N/A</v>
      </c>
      <c r="Z1071" s="7" t="str">
        <f>IF(INDEX(Map!$D$2:$D$86,MATCH(D1071,Map!$A$2:$A$86,0),0)="","N/A",E1071*INDEX(Map!$D$2:$D$86,MATCH(D1071,Map!$A$2:$A$86,0),0))</f>
        <v>N/A</v>
      </c>
      <c r="AA1071" t="str">
        <f>INDEX(Map!$E$2:$E$86,MATCH(D1071,Map!$A$2:$A$86,0),0)</f>
        <v>Sales</v>
      </c>
    </row>
    <row r="1072" spans="1:27" x14ac:dyDescent="0.25">
      <c r="A1072" s="1" t="s">
        <v>119</v>
      </c>
      <c r="B1072" s="1" t="s">
        <v>22</v>
      </c>
      <c r="C1072" s="1">
        <v>63</v>
      </c>
      <c r="D1072" s="1" t="s">
        <v>86</v>
      </c>
      <c r="E1072" s="1">
        <v>-0.3</v>
      </c>
      <c r="F1072" s="1">
        <v>0</v>
      </c>
      <c r="G1072" s="1">
        <v>1</v>
      </c>
      <c r="H1072" s="1">
        <v>5</v>
      </c>
      <c r="I1072" s="1" t="s">
        <v>63</v>
      </c>
      <c r="J1072" s="1" t="s">
        <v>63</v>
      </c>
      <c r="K1072" s="1">
        <v>80</v>
      </c>
      <c r="L1072" s="1">
        <v>34.5</v>
      </c>
      <c r="M1072" s="1">
        <v>-10</v>
      </c>
      <c r="N1072" s="1" t="s">
        <v>63</v>
      </c>
      <c r="O1072" s="1">
        <v>0</v>
      </c>
      <c r="P1072" s="1">
        <v>0</v>
      </c>
      <c r="Q1072" s="1">
        <v>2</v>
      </c>
      <c r="R1072" s="1">
        <v>26.34</v>
      </c>
      <c r="S1072" s="1">
        <v>26.34</v>
      </c>
      <c r="T1072" s="1">
        <v>-8</v>
      </c>
      <c r="U1072" s="3" t="str">
        <f t="shared" si="16"/>
        <v>2017Plan</v>
      </c>
      <c r="V1072" s="2">
        <f>DATE(A1072,INDEX(Map!$H$1:$H$12,MATCH(B1072,Map!$G$1:$G$12,0),0),1)</f>
        <v>42736</v>
      </c>
      <c r="W1072" t="str">
        <f>IF(AND(V1072&gt;=Map!$K$2,V1072&lt;=Map!$L$2),"Base",IF(AND(V1072&gt;=Map!$K$3,V1072&lt;=Map!$L$3),"Fcst","N/A"))</f>
        <v>Base</v>
      </c>
      <c r="X1072" t="str">
        <f>INDEX(Map!$B$2:$B$86,MATCH(D1072,Map!$A$2:$A$86,0),0)</f>
        <v>N/A</v>
      </c>
      <c r="Y1072" s="7" t="str">
        <f>IF(INDEX(Map!$C$2:$C$86,MATCH(D1072,Map!$A$2:$A$86,0),0)="","N/A",E1072*INDEX(Map!$C$2:$C$86,MATCH(D1072,Map!$A$2:$A$86,0),0))</f>
        <v>N/A</v>
      </c>
      <c r="Z1072" s="7" t="str">
        <f>IF(INDEX(Map!$D$2:$D$86,MATCH(D1072,Map!$A$2:$A$86,0),0)="","N/A",E1072*INDEX(Map!$D$2:$D$86,MATCH(D1072,Map!$A$2:$A$86,0),0))</f>
        <v>N/A</v>
      </c>
      <c r="AA1072" t="str">
        <f>INDEX(Map!$E$2:$E$86,MATCH(D1072,Map!$A$2:$A$86,0),0)</f>
        <v>Sales</v>
      </c>
    </row>
    <row r="1073" spans="1:27" x14ac:dyDescent="0.25">
      <c r="A1073" s="1" t="s">
        <v>119</v>
      </c>
      <c r="B1073" s="1" t="s">
        <v>22</v>
      </c>
      <c r="C1073" s="1">
        <v>64</v>
      </c>
      <c r="D1073" s="1" t="s">
        <v>87</v>
      </c>
      <c r="E1073" s="1">
        <v>0</v>
      </c>
      <c r="F1073" s="1">
        <v>0</v>
      </c>
      <c r="G1073" s="1">
        <v>0</v>
      </c>
      <c r="H1073" s="1">
        <v>0</v>
      </c>
      <c r="I1073" s="1" t="s">
        <v>63</v>
      </c>
      <c r="J1073" s="1" t="s">
        <v>63</v>
      </c>
      <c r="K1073" s="1">
        <v>0</v>
      </c>
      <c r="L1073" s="1">
        <v>0</v>
      </c>
      <c r="M1073" s="1">
        <v>0</v>
      </c>
      <c r="N1073" s="1" t="s">
        <v>63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3" t="str">
        <f t="shared" si="16"/>
        <v>2017Plan</v>
      </c>
      <c r="V1073" s="2">
        <f>DATE(A1073,INDEX(Map!$H$1:$H$12,MATCH(B1073,Map!$G$1:$G$12,0),0),1)</f>
        <v>42736</v>
      </c>
      <c r="W1073" t="str">
        <f>IF(AND(V1073&gt;=Map!$K$2,V1073&lt;=Map!$L$2),"Base",IF(AND(V1073&gt;=Map!$K$3,V1073&lt;=Map!$L$3),"Fcst","N/A"))</f>
        <v>Base</v>
      </c>
      <c r="X1073" t="str">
        <f>INDEX(Map!$B$2:$B$86,MATCH(D1073,Map!$A$2:$A$86,0),0)</f>
        <v>N/A</v>
      </c>
      <c r="Y1073" s="7" t="str">
        <f>IF(INDEX(Map!$C$2:$C$86,MATCH(D1073,Map!$A$2:$A$86,0),0)="","N/A",E1073*INDEX(Map!$C$2:$C$86,MATCH(D1073,Map!$A$2:$A$86,0),0))</f>
        <v>N/A</v>
      </c>
      <c r="Z1073" s="7" t="str">
        <f>IF(INDEX(Map!$D$2:$D$86,MATCH(D1073,Map!$A$2:$A$86,0),0)="","N/A",E1073*INDEX(Map!$D$2:$D$86,MATCH(D1073,Map!$A$2:$A$86,0),0))</f>
        <v>N/A</v>
      </c>
      <c r="AA1073" t="str">
        <f>INDEX(Map!$E$2:$E$86,MATCH(D1073,Map!$A$2:$A$86,0),0)</f>
        <v>Sales</v>
      </c>
    </row>
    <row r="1074" spans="1:27" x14ac:dyDescent="0.25">
      <c r="A1074" s="1" t="s">
        <v>119</v>
      </c>
      <c r="B1074" s="1" t="s">
        <v>22</v>
      </c>
      <c r="C1074" s="1">
        <v>65</v>
      </c>
      <c r="D1074" s="1" t="s">
        <v>88</v>
      </c>
      <c r="E1074" s="1">
        <v>0</v>
      </c>
      <c r="F1074" s="1">
        <v>0</v>
      </c>
      <c r="G1074" s="1">
        <v>0</v>
      </c>
      <c r="H1074" s="1">
        <v>0</v>
      </c>
      <c r="I1074" s="1" t="s">
        <v>63</v>
      </c>
      <c r="J1074" s="1" t="s">
        <v>63</v>
      </c>
      <c r="K1074" s="1">
        <v>0</v>
      </c>
      <c r="L1074" s="1">
        <v>0</v>
      </c>
      <c r="M1074" s="1">
        <v>0</v>
      </c>
      <c r="N1074" s="1" t="s">
        <v>63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3" t="str">
        <f t="shared" si="16"/>
        <v>2017Plan</v>
      </c>
      <c r="V1074" s="2">
        <f>DATE(A1074,INDEX(Map!$H$1:$H$12,MATCH(B1074,Map!$G$1:$G$12,0),0),1)</f>
        <v>42736</v>
      </c>
      <c r="W1074" t="str">
        <f>IF(AND(V1074&gt;=Map!$K$2,V1074&lt;=Map!$L$2),"Base",IF(AND(V1074&gt;=Map!$K$3,V1074&lt;=Map!$L$3),"Fcst","N/A"))</f>
        <v>Base</v>
      </c>
      <c r="X1074" t="str">
        <f>INDEX(Map!$B$2:$B$86,MATCH(D1074,Map!$A$2:$A$86,0),0)</f>
        <v>N/A</v>
      </c>
      <c r="Y1074" s="7" t="str">
        <f>IF(INDEX(Map!$C$2:$C$86,MATCH(D1074,Map!$A$2:$A$86,0),0)="","N/A",E1074*INDEX(Map!$C$2:$C$86,MATCH(D1074,Map!$A$2:$A$86,0),0))</f>
        <v>N/A</v>
      </c>
      <c r="Z1074" s="7" t="str">
        <f>IF(INDEX(Map!$D$2:$D$86,MATCH(D1074,Map!$A$2:$A$86,0),0)="","N/A",E1074*INDEX(Map!$D$2:$D$86,MATCH(D1074,Map!$A$2:$A$86,0),0))</f>
        <v>N/A</v>
      </c>
      <c r="AA1074" t="str">
        <f>INDEX(Map!$E$2:$E$86,MATCH(D1074,Map!$A$2:$A$86,0),0)</f>
        <v>Sales</v>
      </c>
    </row>
    <row r="1075" spans="1:27" x14ac:dyDescent="0.25">
      <c r="A1075" s="1" t="s">
        <v>119</v>
      </c>
      <c r="B1075" s="1" t="s">
        <v>22</v>
      </c>
      <c r="C1075" s="1">
        <v>66</v>
      </c>
      <c r="D1075" s="1" t="s">
        <v>89</v>
      </c>
      <c r="E1075" s="1">
        <v>0</v>
      </c>
      <c r="F1075" s="1">
        <v>0</v>
      </c>
      <c r="G1075" s="1">
        <v>0</v>
      </c>
      <c r="H1075" s="1">
        <v>0</v>
      </c>
      <c r="I1075" s="1" t="s">
        <v>63</v>
      </c>
      <c r="J1075" s="1" t="s">
        <v>63</v>
      </c>
      <c r="K1075" s="1">
        <v>0</v>
      </c>
      <c r="L1075" s="1">
        <v>0</v>
      </c>
      <c r="M1075" s="1">
        <v>0</v>
      </c>
      <c r="N1075" s="1" t="s">
        <v>63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3" t="str">
        <f t="shared" si="16"/>
        <v>2017Plan</v>
      </c>
      <c r="V1075" s="2">
        <f>DATE(A1075,INDEX(Map!$H$1:$H$12,MATCH(B1075,Map!$G$1:$G$12,0),0),1)</f>
        <v>42736</v>
      </c>
      <c r="W1075" t="str">
        <f>IF(AND(V1075&gt;=Map!$K$2,V1075&lt;=Map!$L$2),"Base",IF(AND(V1075&gt;=Map!$K$3,V1075&lt;=Map!$L$3),"Fcst","N/A"))</f>
        <v>Base</v>
      </c>
      <c r="X1075" t="str">
        <f>INDEX(Map!$B$2:$B$86,MATCH(D1075,Map!$A$2:$A$86,0),0)</f>
        <v>N/A</v>
      </c>
      <c r="Y1075" s="7" t="str">
        <f>IF(INDEX(Map!$C$2:$C$86,MATCH(D1075,Map!$A$2:$A$86,0),0)="","N/A",E1075*INDEX(Map!$C$2:$C$86,MATCH(D1075,Map!$A$2:$A$86,0),0))</f>
        <v>N/A</v>
      </c>
      <c r="Z1075" s="7" t="str">
        <f>IF(INDEX(Map!$D$2:$D$86,MATCH(D1075,Map!$A$2:$A$86,0),0)="","N/A",E1075*INDEX(Map!$D$2:$D$86,MATCH(D1075,Map!$A$2:$A$86,0),0))</f>
        <v>N/A</v>
      </c>
      <c r="AA1075" t="str">
        <f>INDEX(Map!$E$2:$E$86,MATCH(D1075,Map!$A$2:$A$86,0),0)</f>
        <v>Sales</v>
      </c>
    </row>
    <row r="1076" spans="1:27" x14ac:dyDescent="0.25">
      <c r="A1076" s="1" t="s">
        <v>119</v>
      </c>
      <c r="B1076" s="1" t="s">
        <v>22</v>
      </c>
      <c r="C1076" s="1">
        <v>67</v>
      </c>
      <c r="D1076" s="1" t="s">
        <v>90</v>
      </c>
      <c r="E1076" s="1">
        <v>0</v>
      </c>
      <c r="F1076" s="1">
        <v>0</v>
      </c>
      <c r="G1076" s="1">
        <v>0</v>
      </c>
      <c r="H1076" s="1">
        <v>0</v>
      </c>
      <c r="I1076" s="1" t="s">
        <v>63</v>
      </c>
      <c r="J1076" s="1" t="s">
        <v>63</v>
      </c>
      <c r="K1076" s="1">
        <v>0</v>
      </c>
      <c r="L1076" s="1">
        <v>0</v>
      </c>
      <c r="M1076" s="1">
        <v>0</v>
      </c>
      <c r="N1076" s="1" t="s">
        <v>63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3" t="str">
        <f t="shared" si="16"/>
        <v>2017Plan</v>
      </c>
      <c r="V1076" s="2">
        <f>DATE(A1076,INDEX(Map!$H$1:$H$12,MATCH(B1076,Map!$G$1:$G$12,0),0),1)</f>
        <v>42736</v>
      </c>
      <c r="W1076" t="str">
        <f>IF(AND(V1076&gt;=Map!$K$2,V1076&lt;=Map!$L$2),"Base",IF(AND(V1076&gt;=Map!$K$3,V1076&lt;=Map!$L$3),"Fcst","N/A"))</f>
        <v>Base</v>
      </c>
      <c r="X1076" t="str">
        <f>INDEX(Map!$B$2:$B$86,MATCH(D1076,Map!$A$2:$A$86,0),0)</f>
        <v>N/A</v>
      </c>
      <c r="Y1076" s="7" t="str">
        <f>IF(INDEX(Map!$C$2:$C$86,MATCH(D1076,Map!$A$2:$A$86,0),0)="","N/A",E1076*INDEX(Map!$C$2:$C$86,MATCH(D1076,Map!$A$2:$A$86,0),0))</f>
        <v>N/A</v>
      </c>
      <c r="Z1076" s="7" t="str">
        <f>IF(INDEX(Map!$D$2:$D$86,MATCH(D1076,Map!$A$2:$A$86,0),0)="","N/A",E1076*INDEX(Map!$D$2:$D$86,MATCH(D1076,Map!$A$2:$A$86,0),0))</f>
        <v>N/A</v>
      </c>
      <c r="AA1076" t="str">
        <f>INDEX(Map!$E$2:$E$86,MATCH(D1076,Map!$A$2:$A$86,0),0)</f>
        <v>Sales</v>
      </c>
    </row>
    <row r="1077" spans="1:27" x14ac:dyDescent="0.25">
      <c r="A1077" s="1" t="s">
        <v>119</v>
      </c>
      <c r="B1077" s="1" t="s">
        <v>22</v>
      </c>
      <c r="C1077" s="1">
        <v>68</v>
      </c>
      <c r="D1077" s="1" t="s">
        <v>91</v>
      </c>
      <c r="E1077" s="1">
        <v>0</v>
      </c>
      <c r="F1077" s="1">
        <v>0</v>
      </c>
      <c r="G1077" s="1">
        <v>0</v>
      </c>
      <c r="H1077" s="1">
        <v>0</v>
      </c>
      <c r="I1077" s="1" t="s">
        <v>63</v>
      </c>
      <c r="J1077" s="1" t="s">
        <v>63</v>
      </c>
      <c r="K1077" s="1">
        <v>0</v>
      </c>
      <c r="L1077" s="1">
        <v>0</v>
      </c>
      <c r="M1077" s="1">
        <v>0</v>
      </c>
      <c r="N1077" s="1" t="s">
        <v>63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3" t="str">
        <f t="shared" si="16"/>
        <v>2017Plan</v>
      </c>
      <c r="V1077" s="2">
        <f>DATE(A1077,INDEX(Map!$H$1:$H$12,MATCH(B1077,Map!$G$1:$G$12,0),0),1)</f>
        <v>42736</v>
      </c>
      <c r="W1077" t="str">
        <f>IF(AND(V1077&gt;=Map!$K$2,V1077&lt;=Map!$L$2),"Base",IF(AND(V1077&gt;=Map!$K$3,V1077&lt;=Map!$L$3),"Fcst","N/A"))</f>
        <v>Base</v>
      </c>
      <c r="X1077" t="str">
        <f>INDEX(Map!$B$2:$B$86,MATCH(D1077,Map!$A$2:$A$86,0),0)</f>
        <v>N/A</v>
      </c>
      <c r="Y1077" s="7" t="str">
        <f>IF(INDEX(Map!$C$2:$C$86,MATCH(D1077,Map!$A$2:$A$86,0),0)="","N/A",E1077*INDEX(Map!$C$2:$C$86,MATCH(D1077,Map!$A$2:$A$86,0),0))</f>
        <v>N/A</v>
      </c>
      <c r="Z1077" s="7" t="str">
        <f>IF(INDEX(Map!$D$2:$D$86,MATCH(D1077,Map!$A$2:$A$86,0),0)="","N/A",E1077*INDEX(Map!$D$2:$D$86,MATCH(D1077,Map!$A$2:$A$86,0),0))</f>
        <v>N/A</v>
      </c>
      <c r="AA1077" t="str">
        <f>INDEX(Map!$E$2:$E$86,MATCH(D1077,Map!$A$2:$A$86,0),0)</f>
        <v>CSR</v>
      </c>
    </row>
    <row r="1078" spans="1:27" x14ac:dyDescent="0.25">
      <c r="A1078" s="1" t="s">
        <v>119</v>
      </c>
      <c r="B1078" s="1" t="s">
        <v>22</v>
      </c>
      <c r="C1078" s="1">
        <v>69</v>
      </c>
      <c r="D1078" s="1" t="s">
        <v>92</v>
      </c>
      <c r="E1078" s="1">
        <v>0</v>
      </c>
      <c r="F1078" s="1">
        <v>0</v>
      </c>
      <c r="G1078" s="1">
        <v>0</v>
      </c>
      <c r="H1078" s="1">
        <v>0</v>
      </c>
      <c r="I1078" s="1" t="s">
        <v>63</v>
      </c>
      <c r="J1078" s="1" t="s">
        <v>63</v>
      </c>
      <c r="K1078" s="1">
        <v>0</v>
      </c>
      <c r="L1078" s="1">
        <v>0</v>
      </c>
      <c r="M1078" s="1">
        <v>0</v>
      </c>
      <c r="N1078" s="1" t="s">
        <v>63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3" t="str">
        <f t="shared" si="16"/>
        <v>2017Plan</v>
      </c>
      <c r="V1078" s="2">
        <f>DATE(A1078,INDEX(Map!$H$1:$H$12,MATCH(B1078,Map!$G$1:$G$12,0),0),1)</f>
        <v>42736</v>
      </c>
      <c r="W1078" t="str">
        <f>IF(AND(V1078&gt;=Map!$K$2,V1078&lt;=Map!$L$2),"Base",IF(AND(V1078&gt;=Map!$K$3,V1078&lt;=Map!$L$3),"Fcst","N/A"))</f>
        <v>Base</v>
      </c>
      <c r="X1078" t="str">
        <f>INDEX(Map!$B$2:$B$86,MATCH(D1078,Map!$A$2:$A$86,0),0)</f>
        <v>N/A</v>
      </c>
      <c r="Y1078" s="7" t="str">
        <f>IF(INDEX(Map!$C$2:$C$86,MATCH(D1078,Map!$A$2:$A$86,0),0)="","N/A",E1078*INDEX(Map!$C$2:$C$86,MATCH(D1078,Map!$A$2:$A$86,0),0))</f>
        <v>N/A</v>
      </c>
      <c r="Z1078" s="7" t="str">
        <f>IF(INDEX(Map!$D$2:$D$86,MATCH(D1078,Map!$A$2:$A$86,0),0)="","N/A",E1078*INDEX(Map!$D$2:$D$86,MATCH(D1078,Map!$A$2:$A$86,0),0))</f>
        <v>N/A</v>
      </c>
      <c r="AA1078" t="str">
        <f>INDEX(Map!$E$2:$E$86,MATCH(D1078,Map!$A$2:$A$86,0),0)</f>
        <v>CSR</v>
      </c>
    </row>
    <row r="1079" spans="1:27" x14ac:dyDescent="0.25">
      <c r="A1079" s="1" t="s">
        <v>119</v>
      </c>
      <c r="B1079" s="1" t="s">
        <v>22</v>
      </c>
      <c r="C1079" s="1">
        <v>70</v>
      </c>
      <c r="D1079" s="1" t="s">
        <v>93</v>
      </c>
      <c r="E1079" s="1">
        <v>0</v>
      </c>
      <c r="F1079" s="1">
        <v>0</v>
      </c>
      <c r="G1079" s="1">
        <v>0</v>
      </c>
      <c r="H1079" s="1">
        <v>0</v>
      </c>
      <c r="I1079" s="1" t="s">
        <v>63</v>
      </c>
      <c r="J1079" s="1" t="s">
        <v>63</v>
      </c>
      <c r="K1079" s="1">
        <v>0</v>
      </c>
      <c r="L1079" s="1">
        <v>0</v>
      </c>
      <c r="M1079" s="1">
        <v>0</v>
      </c>
      <c r="N1079" s="1" t="s">
        <v>63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3" t="str">
        <f t="shared" si="16"/>
        <v>2017Plan</v>
      </c>
      <c r="V1079" s="2">
        <f>DATE(A1079,INDEX(Map!$H$1:$H$12,MATCH(B1079,Map!$G$1:$G$12,0),0),1)</f>
        <v>42736</v>
      </c>
      <c r="W1079" t="str">
        <f>IF(AND(V1079&gt;=Map!$K$2,V1079&lt;=Map!$L$2),"Base",IF(AND(V1079&gt;=Map!$K$3,V1079&lt;=Map!$L$3),"Fcst","N/A"))</f>
        <v>Base</v>
      </c>
      <c r="X1079" t="str">
        <f>INDEX(Map!$B$2:$B$86,MATCH(D1079,Map!$A$2:$A$86,0),0)</f>
        <v>N/A</v>
      </c>
      <c r="Y1079" s="7" t="str">
        <f>IF(INDEX(Map!$C$2:$C$86,MATCH(D1079,Map!$A$2:$A$86,0),0)="","N/A",E1079*INDEX(Map!$C$2:$C$86,MATCH(D1079,Map!$A$2:$A$86,0),0))</f>
        <v>N/A</v>
      </c>
      <c r="Z1079" s="7" t="str">
        <f>IF(INDEX(Map!$D$2:$D$86,MATCH(D1079,Map!$A$2:$A$86,0),0)="","N/A",E1079*INDEX(Map!$D$2:$D$86,MATCH(D1079,Map!$A$2:$A$86,0),0))</f>
        <v>N/A</v>
      </c>
      <c r="AA1079" t="str">
        <f>INDEX(Map!$E$2:$E$86,MATCH(D1079,Map!$A$2:$A$86,0),0)</f>
        <v>CSR</v>
      </c>
    </row>
    <row r="1080" spans="1:27" x14ac:dyDescent="0.25">
      <c r="A1080" s="1" t="s">
        <v>119</v>
      </c>
      <c r="B1080" s="1" t="s">
        <v>22</v>
      </c>
      <c r="C1080" s="1">
        <v>71</v>
      </c>
      <c r="D1080" s="1" t="s">
        <v>94</v>
      </c>
      <c r="E1080" s="1">
        <v>0</v>
      </c>
      <c r="F1080" s="1">
        <v>0</v>
      </c>
      <c r="G1080" s="1">
        <v>0</v>
      </c>
      <c r="H1080" s="1">
        <v>0</v>
      </c>
      <c r="I1080" s="1" t="s">
        <v>63</v>
      </c>
      <c r="J1080" s="1" t="s">
        <v>63</v>
      </c>
      <c r="K1080" s="1">
        <v>0</v>
      </c>
      <c r="L1080" s="1">
        <v>0</v>
      </c>
      <c r="M1080" s="1">
        <v>0</v>
      </c>
      <c r="N1080" s="1" t="s">
        <v>63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3" t="str">
        <f t="shared" si="16"/>
        <v>2017Plan</v>
      </c>
      <c r="V1080" s="2">
        <f>DATE(A1080,INDEX(Map!$H$1:$H$12,MATCH(B1080,Map!$G$1:$G$12,0),0),1)</f>
        <v>42736</v>
      </c>
      <c r="W1080" t="str">
        <f>IF(AND(V1080&gt;=Map!$K$2,V1080&lt;=Map!$L$2),"Base",IF(AND(V1080&gt;=Map!$K$3,V1080&lt;=Map!$L$3),"Fcst","N/A"))</f>
        <v>Base</v>
      </c>
      <c r="X1080" t="str">
        <f>INDEX(Map!$B$2:$B$86,MATCH(D1080,Map!$A$2:$A$86,0),0)</f>
        <v>N/A</v>
      </c>
      <c r="Y1080" s="7" t="str">
        <f>IF(INDEX(Map!$C$2:$C$86,MATCH(D1080,Map!$A$2:$A$86,0),0)="","N/A",E1080*INDEX(Map!$C$2:$C$86,MATCH(D1080,Map!$A$2:$A$86,0),0))</f>
        <v>N/A</v>
      </c>
      <c r="Z1080" s="7" t="str">
        <f>IF(INDEX(Map!$D$2:$D$86,MATCH(D1080,Map!$A$2:$A$86,0),0)="","N/A",E1080*INDEX(Map!$D$2:$D$86,MATCH(D1080,Map!$A$2:$A$86,0),0))</f>
        <v>N/A</v>
      </c>
      <c r="AA1080" t="str">
        <f>INDEX(Map!$E$2:$E$86,MATCH(D1080,Map!$A$2:$A$86,0),0)</f>
        <v>CSR</v>
      </c>
    </row>
    <row r="1081" spans="1:27" x14ac:dyDescent="0.25">
      <c r="A1081" s="1" t="s">
        <v>119</v>
      </c>
      <c r="B1081" s="1" t="s">
        <v>22</v>
      </c>
      <c r="C1081" s="1">
        <v>72</v>
      </c>
      <c r="D1081" s="1" t="s">
        <v>95</v>
      </c>
      <c r="E1081" s="1">
        <v>0</v>
      </c>
      <c r="F1081" s="1">
        <v>0</v>
      </c>
      <c r="G1081" s="1">
        <v>0</v>
      </c>
      <c r="H1081" s="1">
        <v>0</v>
      </c>
      <c r="I1081" s="1" t="s">
        <v>63</v>
      </c>
      <c r="J1081" s="1" t="s">
        <v>63</v>
      </c>
      <c r="K1081" s="1">
        <v>0</v>
      </c>
      <c r="L1081" s="1">
        <v>0</v>
      </c>
      <c r="M1081" s="1">
        <v>0</v>
      </c>
      <c r="N1081" s="1" t="s">
        <v>63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3" t="str">
        <f t="shared" si="16"/>
        <v>2017Plan</v>
      </c>
      <c r="V1081" s="2">
        <f>DATE(A1081,INDEX(Map!$H$1:$H$12,MATCH(B1081,Map!$G$1:$G$12,0),0),1)</f>
        <v>42736</v>
      </c>
      <c r="W1081" t="str">
        <f>IF(AND(V1081&gt;=Map!$K$2,V1081&lt;=Map!$L$2),"Base",IF(AND(V1081&gt;=Map!$K$3,V1081&lt;=Map!$L$3),"Fcst","N/A"))</f>
        <v>Base</v>
      </c>
      <c r="X1081" t="str">
        <f>INDEX(Map!$B$2:$B$86,MATCH(D1081,Map!$A$2:$A$86,0),0)</f>
        <v>N/A</v>
      </c>
      <c r="Y1081" s="7" t="str">
        <f>IF(INDEX(Map!$C$2:$C$86,MATCH(D1081,Map!$A$2:$A$86,0),0)="","N/A",E1081*INDEX(Map!$C$2:$C$86,MATCH(D1081,Map!$A$2:$A$86,0),0))</f>
        <v>N/A</v>
      </c>
      <c r="Z1081" s="7" t="str">
        <f>IF(INDEX(Map!$D$2:$D$86,MATCH(D1081,Map!$A$2:$A$86,0),0)="","N/A",E1081*INDEX(Map!$D$2:$D$86,MATCH(D1081,Map!$A$2:$A$86,0),0))</f>
        <v>N/A</v>
      </c>
      <c r="AA1081" t="str">
        <f>INDEX(Map!$E$2:$E$86,MATCH(D1081,Map!$A$2:$A$86,0),0)</f>
        <v>CSR</v>
      </c>
    </row>
    <row r="1082" spans="1:27" x14ac:dyDescent="0.25">
      <c r="A1082" s="1" t="s">
        <v>119</v>
      </c>
      <c r="B1082" s="1" t="s">
        <v>22</v>
      </c>
      <c r="C1082" s="1">
        <v>73</v>
      </c>
      <c r="D1082" s="1" t="s">
        <v>96</v>
      </c>
      <c r="E1082" s="1">
        <v>0</v>
      </c>
      <c r="F1082" s="1">
        <v>0</v>
      </c>
      <c r="G1082" s="1">
        <v>0</v>
      </c>
      <c r="H1082" s="1">
        <v>0</v>
      </c>
      <c r="I1082" s="1" t="s">
        <v>63</v>
      </c>
      <c r="J1082" s="1" t="s">
        <v>63</v>
      </c>
      <c r="K1082" s="1">
        <v>0</v>
      </c>
      <c r="L1082" s="1">
        <v>0</v>
      </c>
      <c r="M1082" s="1">
        <v>0</v>
      </c>
      <c r="N1082" s="1" t="s">
        <v>63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3" t="str">
        <f t="shared" si="16"/>
        <v>2017Plan</v>
      </c>
      <c r="V1082" s="2">
        <f>DATE(A1082,INDEX(Map!$H$1:$H$12,MATCH(B1082,Map!$G$1:$G$12,0),0),1)</f>
        <v>42736</v>
      </c>
      <c r="W1082" t="str">
        <f>IF(AND(V1082&gt;=Map!$K$2,V1082&lt;=Map!$L$2),"Base",IF(AND(V1082&gt;=Map!$K$3,V1082&lt;=Map!$L$3),"Fcst","N/A"))</f>
        <v>Base</v>
      </c>
      <c r="X1082" t="str">
        <f>INDEX(Map!$B$2:$B$86,MATCH(D1082,Map!$A$2:$A$86,0),0)</f>
        <v>N/A</v>
      </c>
      <c r="Y1082" s="7" t="str">
        <f>IF(INDEX(Map!$C$2:$C$86,MATCH(D1082,Map!$A$2:$A$86,0),0)="","N/A",E1082*INDEX(Map!$C$2:$C$86,MATCH(D1082,Map!$A$2:$A$86,0),0))</f>
        <v>N/A</v>
      </c>
      <c r="Z1082" s="7" t="str">
        <f>IF(INDEX(Map!$D$2:$D$86,MATCH(D1082,Map!$A$2:$A$86,0),0)="","N/A",E1082*INDEX(Map!$D$2:$D$86,MATCH(D1082,Map!$A$2:$A$86,0),0))</f>
        <v>N/A</v>
      </c>
      <c r="AA1082" t="str">
        <f>INDEX(Map!$E$2:$E$86,MATCH(D1082,Map!$A$2:$A$86,0),0)</f>
        <v>CSR</v>
      </c>
    </row>
    <row r="1083" spans="1:27" x14ac:dyDescent="0.25">
      <c r="A1083" s="1" t="s">
        <v>119</v>
      </c>
      <c r="B1083" s="1" t="s">
        <v>22</v>
      </c>
      <c r="C1083" s="1">
        <v>74</v>
      </c>
      <c r="D1083" s="1" t="s">
        <v>97</v>
      </c>
      <c r="E1083" s="1">
        <v>0</v>
      </c>
      <c r="F1083" s="1">
        <v>0</v>
      </c>
      <c r="G1083" s="1">
        <v>0</v>
      </c>
      <c r="H1083" s="1">
        <v>0</v>
      </c>
      <c r="I1083" s="1" t="s">
        <v>63</v>
      </c>
      <c r="J1083" s="1" t="s">
        <v>63</v>
      </c>
      <c r="K1083" s="1">
        <v>0</v>
      </c>
      <c r="L1083" s="1">
        <v>0</v>
      </c>
      <c r="M1083" s="1">
        <v>0</v>
      </c>
      <c r="N1083" s="1" t="s">
        <v>63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3" t="str">
        <f t="shared" si="16"/>
        <v>2017Plan</v>
      </c>
      <c r="V1083" s="2">
        <f>DATE(A1083,INDEX(Map!$H$1:$H$12,MATCH(B1083,Map!$G$1:$G$12,0),0),1)</f>
        <v>42736</v>
      </c>
      <c r="W1083" t="str">
        <f>IF(AND(V1083&gt;=Map!$K$2,V1083&lt;=Map!$L$2),"Base",IF(AND(V1083&gt;=Map!$K$3,V1083&lt;=Map!$L$3),"Fcst","N/A"))</f>
        <v>Base</v>
      </c>
      <c r="X1083" t="str">
        <f>INDEX(Map!$B$2:$B$86,MATCH(D1083,Map!$A$2:$A$86,0),0)</f>
        <v>N/A</v>
      </c>
      <c r="Y1083" s="7" t="str">
        <f>IF(INDEX(Map!$C$2:$C$86,MATCH(D1083,Map!$A$2:$A$86,0),0)="","N/A",E1083*INDEX(Map!$C$2:$C$86,MATCH(D1083,Map!$A$2:$A$86,0),0))</f>
        <v>N/A</v>
      </c>
      <c r="Z1083" s="7" t="str">
        <f>IF(INDEX(Map!$D$2:$D$86,MATCH(D1083,Map!$A$2:$A$86,0),0)="","N/A",E1083*INDEX(Map!$D$2:$D$86,MATCH(D1083,Map!$A$2:$A$86,0),0))</f>
        <v>N/A</v>
      </c>
      <c r="AA1083" t="str">
        <f>INDEX(Map!$E$2:$E$86,MATCH(D1083,Map!$A$2:$A$86,0),0)</f>
        <v>CSR</v>
      </c>
    </row>
    <row r="1084" spans="1:27" x14ac:dyDescent="0.25">
      <c r="A1084" s="1" t="s">
        <v>119</v>
      </c>
      <c r="B1084" s="1" t="s">
        <v>22</v>
      </c>
      <c r="C1084" s="1">
        <v>75</v>
      </c>
      <c r="D1084" s="1" t="s">
        <v>98</v>
      </c>
      <c r="E1084" s="1">
        <v>0</v>
      </c>
      <c r="F1084" s="1">
        <v>0</v>
      </c>
      <c r="G1084" s="1">
        <v>0</v>
      </c>
      <c r="H1084" s="1">
        <v>0</v>
      </c>
      <c r="I1084" s="1" t="s">
        <v>63</v>
      </c>
      <c r="J1084" s="1" t="s">
        <v>63</v>
      </c>
      <c r="K1084" s="1">
        <v>0</v>
      </c>
      <c r="L1084" s="1">
        <v>0</v>
      </c>
      <c r="M1084" s="1">
        <v>0</v>
      </c>
      <c r="N1084" s="1" t="s">
        <v>63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3" t="str">
        <f t="shared" si="16"/>
        <v>2017Plan</v>
      </c>
      <c r="V1084" s="2">
        <f>DATE(A1084,INDEX(Map!$H$1:$H$12,MATCH(B1084,Map!$G$1:$G$12,0),0),1)</f>
        <v>42736</v>
      </c>
      <c r="W1084" t="str">
        <f>IF(AND(V1084&gt;=Map!$K$2,V1084&lt;=Map!$L$2),"Base",IF(AND(V1084&gt;=Map!$K$3,V1084&lt;=Map!$L$3),"Fcst","N/A"))</f>
        <v>Base</v>
      </c>
      <c r="X1084" t="str">
        <f>INDEX(Map!$B$2:$B$86,MATCH(D1084,Map!$A$2:$A$86,0),0)</f>
        <v>N/A</v>
      </c>
      <c r="Y1084" s="7" t="str">
        <f>IF(INDEX(Map!$C$2:$C$86,MATCH(D1084,Map!$A$2:$A$86,0),0)="","N/A",E1084*INDEX(Map!$C$2:$C$86,MATCH(D1084,Map!$A$2:$A$86,0),0))</f>
        <v>N/A</v>
      </c>
      <c r="Z1084" s="7" t="str">
        <f>IF(INDEX(Map!$D$2:$D$86,MATCH(D1084,Map!$A$2:$A$86,0),0)="","N/A",E1084*INDEX(Map!$D$2:$D$86,MATCH(D1084,Map!$A$2:$A$86,0),0))</f>
        <v>N/A</v>
      </c>
      <c r="AA1084" t="str">
        <f>INDEX(Map!$E$2:$E$86,MATCH(D1084,Map!$A$2:$A$86,0),0)</f>
        <v>CSR</v>
      </c>
    </row>
    <row r="1085" spans="1:27" x14ac:dyDescent="0.25">
      <c r="A1085" s="1" t="s">
        <v>119</v>
      </c>
      <c r="B1085" s="1" t="s">
        <v>22</v>
      </c>
      <c r="C1085" s="1">
        <v>76</v>
      </c>
      <c r="D1085" s="1" t="s">
        <v>99</v>
      </c>
      <c r="E1085" s="1">
        <v>0</v>
      </c>
      <c r="F1085" s="1">
        <v>0</v>
      </c>
      <c r="G1085" s="1">
        <v>0</v>
      </c>
      <c r="H1085" s="1">
        <v>0</v>
      </c>
      <c r="I1085" s="1" t="s">
        <v>63</v>
      </c>
      <c r="J1085" s="1" t="s">
        <v>63</v>
      </c>
      <c r="K1085" s="1">
        <v>0</v>
      </c>
      <c r="L1085" s="1">
        <v>0</v>
      </c>
      <c r="M1085" s="1">
        <v>0</v>
      </c>
      <c r="N1085" s="1" t="s">
        <v>63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3" t="str">
        <f t="shared" si="16"/>
        <v>2017Plan</v>
      </c>
      <c r="V1085" s="2">
        <f>DATE(A1085,INDEX(Map!$H$1:$H$12,MATCH(B1085,Map!$G$1:$G$12,0),0),1)</f>
        <v>42736</v>
      </c>
      <c r="W1085" t="str">
        <f>IF(AND(V1085&gt;=Map!$K$2,V1085&lt;=Map!$L$2),"Base",IF(AND(V1085&gt;=Map!$K$3,V1085&lt;=Map!$L$3),"Fcst","N/A"))</f>
        <v>Base</v>
      </c>
      <c r="X1085" t="str">
        <f>INDEX(Map!$B$2:$B$86,MATCH(D1085,Map!$A$2:$A$86,0),0)</f>
        <v>N/A</v>
      </c>
      <c r="Y1085" s="7" t="str">
        <f>IF(INDEX(Map!$C$2:$C$86,MATCH(D1085,Map!$A$2:$A$86,0),0)="","N/A",E1085*INDEX(Map!$C$2:$C$86,MATCH(D1085,Map!$A$2:$A$86,0),0))</f>
        <v>N/A</v>
      </c>
      <c r="Z1085" s="7" t="str">
        <f>IF(INDEX(Map!$D$2:$D$86,MATCH(D1085,Map!$A$2:$A$86,0),0)="","N/A",E1085*INDEX(Map!$D$2:$D$86,MATCH(D1085,Map!$A$2:$A$86,0),0))</f>
        <v>N/A</v>
      </c>
      <c r="AA1085" t="str">
        <f>INDEX(Map!$E$2:$E$86,MATCH(D1085,Map!$A$2:$A$86,0),0)</f>
        <v>CSR</v>
      </c>
    </row>
    <row r="1086" spans="1:27" x14ac:dyDescent="0.25">
      <c r="A1086" s="1" t="s">
        <v>119</v>
      </c>
      <c r="B1086" s="1" t="s">
        <v>22</v>
      </c>
      <c r="C1086" s="1">
        <v>77</v>
      </c>
      <c r="D1086" s="1" t="s">
        <v>100</v>
      </c>
      <c r="E1086" s="1">
        <v>0</v>
      </c>
      <c r="F1086" s="1">
        <v>0</v>
      </c>
      <c r="G1086" s="1">
        <v>0</v>
      </c>
      <c r="H1086" s="1">
        <v>0</v>
      </c>
      <c r="I1086" s="1" t="s">
        <v>63</v>
      </c>
      <c r="J1086" s="1" t="s">
        <v>63</v>
      </c>
      <c r="K1086" s="1">
        <v>0</v>
      </c>
      <c r="L1086" s="1">
        <v>0</v>
      </c>
      <c r="M1086" s="1">
        <v>0</v>
      </c>
      <c r="N1086" s="1" t="s">
        <v>63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3" t="str">
        <f t="shared" si="16"/>
        <v>2017Plan</v>
      </c>
      <c r="V1086" s="2">
        <f>DATE(A1086,INDEX(Map!$H$1:$H$12,MATCH(B1086,Map!$G$1:$G$12,0),0),1)</f>
        <v>42736</v>
      </c>
      <c r="W1086" t="str">
        <f>IF(AND(V1086&gt;=Map!$K$2,V1086&lt;=Map!$L$2),"Base",IF(AND(V1086&gt;=Map!$K$3,V1086&lt;=Map!$L$3),"Fcst","N/A"))</f>
        <v>Base</v>
      </c>
      <c r="X1086" t="str">
        <f>INDEX(Map!$B$2:$B$86,MATCH(D1086,Map!$A$2:$A$86,0),0)</f>
        <v>N/A</v>
      </c>
      <c r="Y1086" s="7" t="str">
        <f>IF(INDEX(Map!$C$2:$C$86,MATCH(D1086,Map!$A$2:$A$86,0),0)="","N/A",E1086*INDEX(Map!$C$2:$C$86,MATCH(D1086,Map!$A$2:$A$86,0),0))</f>
        <v>N/A</v>
      </c>
      <c r="Z1086" s="7" t="str">
        <f>IF(INDEX(Map!$D$2:$D$86,MATCH(D1086,Map!$A$2:$A$86,0),0)="","N/A",E1086*INDEX(Map!$D$2:$D$86,MATCH(D1086,Map!$A$2:$A$86,0),0))</f>
        <v>N/A</v>
      </c>
      <c r="AA1086" t="str">
        <f>INDEX(Map!$E$2:$E$86,MATCH(D1086,Map!$A$2:$A$86,0),0)</f>
        <v>CSR</v>
      </c>
    </row>
    <row r="1087" spans="1:27" x14ac:dyDescent="0.25">
      <c r="A1087" s="1" t="s">
        <v>119</v>
      </c>
      <c r="B1087" s="1" t="s">
        <v>22</v>
      </c>
      <c r="C1087" s="1">
        <v>78</v>
      </c>
      <c r="D1087" s="1" t="s">
        <v>101</v>
      </c>
      <c r="E1087" s="1">
        <v>0</v>
      </c>
      <c r="F1087" s="1">
        <v>0</v>
      </c>
      <c r="G1087" s="1">
        <v>0</v>
      </c>
      <c r="H1087" s="1">
        <v>0</v>
      </c>
      <c r="I1087" s="1" t="s">
        <v>63</v>
      </c>
      <c r="J1087" s="1" t="s">
        <v>63</v>
      </c>
      <c r="K1087" s="1">
        <v>0</v>
      </c>
      <c r="L1087" s="1">
        <v>0</v>
      </c>
      <c r="M1087" s="1">
        <v>0</v>
      </c>
      <c r="N1087" s="1" t="s">
        <v>63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3" t="str">
        <f t="shared" si="16"/>
        <v>2017Plan</v>
      </c>
      <c r="V1087" s="2">
        <f>DATE(A1087,INDEX(Map!$H$1:$H$12,MATCH(B1087,Map!$G$1:$G$12,0),0),1)</f>
        <v>42736</v>
      </c>
      <c r="W1087" t="str">
        <f>IF(AND(V1087&gt;=Map!$K$2,V1087&lt;=Map!$L$2),"Base",IF(AND(V1087&gt;=Map!$K$3,V1087&lt;=Map!$L$3),"Fcst","N/A"))</f>
        <v>Base</v>
      </c>
      <c r="X1087" t="str">
        <f>INDEX(Map!$B$2:$B$86,MATCH(D1087,Map!$A$2:$A$86,0),0)</f>
        <v>N/A</v>
      </c>
      <c r="Y1087" s="7" t="str">
        <f>IF(INDEX(Map!$C$2:$C$86,MATCH(D1087,Map!$A$2:$A$86,0),0)="","N/A",E1087*INDEX(Map!$C$2:$C$86,MATCH(D1087,Map!$A$2:$A$86,0),0))</f>
        <v>N/A</v>
      </c>
      <c r="Z1087" s="7" t="str">
        <f>IF(INDEX(Map!$D$2:$D$86,MATCH(D1087,Map!$A$2:$A$86,0),0)="","N/A",E1087*INDEX(Map!$D$2:$D$86,MATCH(D1087,Map!$A$2:$A$86,0),0))</f>
        <v>N/A</v>
      </c>
      <c r="AA1087" t="str">
        <f>INDEX(Map!$E$2:$E$86,MATCH(D1087,Map!$A$2:$A$86,0),0)</f>
        <v>CSR</v>
      </c>
    </row>
    <row r="1088" spans="1:27" x14ac:dyDescent="0.25">
      <c r="A1088" s="1" t="s">
        <v>119</v>
      </c>
      <c r="B1088" s="1" t="s">
        <v>22</v>
      </c>
      <c r="C1088" s="1">
        <v>79</v>
      </c>
      <c r="D1088" s="1" t="s">
        <v>102</v>
      </c>
      <c r="E1088" s="1">
        <v>0</v>
      </c>
      <c r="F1088" s="1">
        <v>0</v>
      </c>
      <c r="G1088" s="1">
        <v>0</v>
      </c>
      <c r="H1088" s="1">
        <v>0</v>
      </c>
      <c r="I1088" s="1" t="s">
        <v>63</v>
      </c>
      <c r="J1088" s="1" t="s">
        <v>63</v>
      </c>
      <c r="K1088" s="1">
        <v>0</v>
      </c>
      <c r="L1088" s="1">
        <v>0</v>
      </c>
      <c r="M1088" s="1">
        <v>0</v>
      </c>
      <c r="N1088" s="1" t="s">
        <v>63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3" t="str">
        <f t="shared" si="16"/>
        <v>2017Plan</v>
      </c>
      <c r="V1088" s="2">
        <f>DATE(A1088,INDEX(Map!$H$1:$H$12,MATCH(B1088,Map!$G$1:$G$12,0),0),1)</f>
        <v>42736</v>
      </c>
      <c r="W1088" t="str">
        <f>IF(AND(V1088&gt;=Map!$K$2,V1088&lt;=Map!$L$2),"Base",IF(AND(V1088&gt;=Map!$K$3,V1088&lt;=Map!$L$3),"Fcst","N/A"))</f>
        <v>Base</v>
      </c>
      <c r="X1088" t="str">
        <f>INDEX(Map!$B$2:$B$86,MATCH(D1088,Map!$A$2:$A$86,0),0)</f>
        <v>N/A</v>
      </c>
      <c r="Y1088" s="7" t="str">
        <f>IF(INDEX(Map!$C$2:$C$86,MATCH(D1088,Map!$A$2:$A$86,0),0)="","N/A",E1088*INDEX(Map!$C$2:$C$86,MATCH(D1088,Map!$A$2:$A$86,0),0))</f>
        <v>N/A</v>
      </c>
      <c r="Z1088" s="7" t="str">
        <f>IF(INDEX(Map!$D$2:$D$86,MATCH(D1088,Map!$A$2:$A$86,0),0)="","N/A",E1088*INDEX(Map!$D$2:$D$86,MATCH(D1088,Map!$A$2:$A$86,0),0))</f>
        <v>N/A</v>
      </c>
      <c r="AA1088" t="str">
        <f>INDEX(Map!$E$2:$E$86,MATCH(D1088,Map!$A$2:$A$86,0),0)</f>
        <v>CSR</v>
      </c>
    </row>
    <row r="1089" spans="1:27" x14ac:dyDescent="0.25">
      <c r="A1089" s="1" t="s">
        <v>119</v>
      </c>
      <c r="B1089" s="1" t="s">
        <v>22</v>
      </c>
      <c r="C1089" s="1">
        <v>80</v>
      </c>
      <c r="D1089" s="1" t="s">
        <v>103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3" t="str">
        <f t="shared" si="16"/>
        <v>2017Plan</v>
      </c>
      <c r="V1089" s="2">
        <f>DATE(A1089,INDEX(Map!$H$1:$H$12,MATCH(B1089,Map!$G$1:$G$12,0),0),1)</f>
        <v>42736</v>
      </c>
      <c r="W1089" t="str">
        <f>IF(AND(V1089&gt;=Map!$K$2,V1089&lt;=Map!$L$2),"Base",IF(AND(V1089&gt;=Map!$K$3,V1089&lt;=Map!$L$3),"Fcst","N/A"))</f>
        <v>Base</v>
      </c>
      <c r="X1089" t="str">
        <f>INDEX(Map!$B$2:$B$86,MATCH(D1089,Map!$A$2:$A$86,0),0)</f>
        <v>N/A</v>
      </c>
      <c r="Y1089" s="7" t="str">
        <f>IF(INDEX(Map!$C$2:$C$86,MATCH(D1089,Map!$A$2:$A$86,0),0)="","N/A",E1089*INDEX(Map!$C$2:$C$86,MATCH(D1089,Map!$A$2:$A$86,0),0))</f>
        <v>N/A</v>
      </c>
      <c r="Z1089" s="7" t="str">
        <f>IF(INDEX(Map!$D$2:$D$86,MATCH(D1089,Map!$A$2:$A$86,0),0)="","N/A",E1089*INDEX(Map!$D$2:$D$86,MATCH(D1089,Map!$A$2:$A$86,0),0))</f>
        <v>N/A</v>
      </c>
      <c r="AA1089" t="str">
        <f>INDEX(Map!$E$2:$E$86,MATCH(D1089,Map!$A$2:$A$86,0),0)</f>
        <v>NGCC</v>
      </c>
    </row>
    <row r="1090" spans="1:27" x14ac:dyDescent="0.25">
      <c r="A1090" s="1" t="s">
        <v>119</v>
      </c>
      <c r="B1090" s="1" t="s">
        <v>22</v>
      </c>
      <c r="C1090" s="1">
        <v>81</v>
      </c>
      <c r="D1090" s="1" t="s">
        <v>104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3" t="str">
        <f t="shared" si="16"/>
        <v>2017Plan</v>
      </c>
      <c r="V1090" s="2">
        <f>DATE(A1090,INDEX(Map!$H$1:$H$12,MATCH(B1090,Map!$G$1:$G$12,0),0),1)</f>
        <v>42736</v>
      </c>
      <c r="W1090" t="str">
        <f>IF(AND(V1090&gt;=Map!$K$2,V1090&lt;=Map!$L$2),"Base",IF(AND(V1090&gt;=Map!$K$3,V1090&lt;=Map!$L$3),"Fcst","N/A"))</f>
        <v>Base</v>
      </c>
      <c r="X1090" t="str">
        <f>INDEX(Map!$B$2:$B$86,MATCH(D1090,Map!$A$2:$A$86,0),0)</f>
        <v>N/A</v>
      </c>
      <c r="Y1090" s="7" t="str">
        <f>IF(INDEX(Map!$C$2:$C$86,MATCH(D1090,Map!$A$2:$A$86,0),0)="","N/A",E1090*INDEX(Map!$C$2:$C$86,MATCH(D1090,Map!$A$2:$A$86,0),0))</f>
        <v>N/A</v>
      </c>
      <c r="Z1090" s="7" t="str">
        <f>IF(INDEX(Map!$D$2:$D$86,MATCH(D1090,Map!$A$2:$A$86,0),0)="","N/A",E1090*INDEX(Map!$D$2:$D$86,MATCH(D1090,Map!$A$2:$A$86,0),0))</f>
        <v>N/A</v>
      </c>
      <c r="AA1090" t="str">
        <f>INDEX(Map!$E$2:$E$86,MATCH(D1090,Map!$A$2:$A$86,0),0)</f>
        <v>NGCC</v>
      </c>
    </row>
    <row r="1091" spans="1:27" x14ac:dyDescent="0.25">
      <c r="A1091" s="1" t="s">
        <v>119</v>
      </c>
      <c r="B1091" s="1" t="s">
        <v>22</v>
      </c>
      <c r="C1091" s="1">
        <v>82</v>
      </c>
      <c r="D1091" s="1" t="s">
        <v>105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3" t="str">
        <f t="shared" si="16"/>
        <v>2017Plan</v>
      </c>
      <c r="V1091" s="2">
        <f>DATE(A1091,INDEX(Map!$H$1:$H$12,MATCH(B1091,Map!$G$1:$G$12,0),0),1)</f>
        <v>42736</v>
      </c>
      <c r="W1091" t="str">
        <f>IF(AND(V1091&gt;=Map!$K$2,V1091&lt;=Map!$L$2),"Base",IF(AND(V1091&gt;=Map!$K$3,V1091&lt;=Map!$L$3),"Fcst","N/A"))</f>
        <v>Base</v>
      </c>
      <c r="X1091" t="str">
        <f>INDEX(Map!$B$2:$B$86,MATCH(D1091,Map!$A$2:$A$86,0),0)</f>
        <v>N/A</v>
      </c>
      <c r="Y1091" s="7" t="str">
        <f>IF(INDEX(Map!$C$2:$C$86,MATCH(D1091,Map!$A$2:$A$86,0),0)="","N/A",E1091*INDEX(Map!$C$2:$C$86,MATCH(D1091,Map!$A$2:$A$86,0),0))</f>
        <v>N/A</v>
      </c>
      <c r="Z1091" s="7" t="str">
        <f>IF(INDEX(Map!$D$2:$D$86,MATCH(D1091,Map!$A$2:$A$86,0),0)="","N/A",E1091*INDEX(Map!$D$2:$D$86,MATCH(D1091,Map!$A$2:$A$86,0),0))</f>
        <v>N/A</v>
      </c>
      <c r="AA1091" t="str">
        <f>INDEX(Map!$E$2:$E$86,MATCH(D1091,Map!$A$2:$A$86,0),0)</f>
        <v>NGCC</v>
      </c>
    </row>
    <row r="1092" spans="1:27" x14ac:dyDescent="0.25">
      <c r="A1092" s="1" t="s">
        <v>119</v>
      </c>
      <c r="B1092" s="1" t="s">
        <v>22</v>
      </c>
      <c r="C1092" s="1">
        <v>83</v>
      </c>
      <c r="D1092" s="1" t="s">
        <v>106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3" t="str">
        <f t="shared" ref="U1092:U1155" si="17">U1091</f>
        <v>2017Plan</v>
      </c>
      <c r="V1092" s="2">
        <f>DATE(A1092,INDEX(Map!$H$1:$H$12,MATCH(B1092,Map!$G$1:$G$12,0),0),1)</f>
        <v>42736</v>
      </c>
      <c r="W1092" t="str">
        <f>IF(AND(V1092&gt;=Map!$K$2,V1092&lt;=Map!$L$2),"Base",IF(AND(V1092&gt;=Map!$K$3,V1092&lt;=Map!$L$3),"Fcst","N/A"))</f>
        <v>Base</v>
      </c>
      <c r="X1092" t="str">
        <f>INDEX(Map!$B$2:$B$86,MATCH(D1092,Map!$A$2:$A$86,0),0)</f>
        <v>N/A</v>
      </c>
      <c r="Y1092" s="7" t="str">
        <f>IF(INDEX(Map!$C$2:$C$86,MATCH(D1092,Map!$A$2:$A$86,0),0)="","N/A",E1092*INDEX(Map!$C$2:$C$86,MATCH(D1092,Map!$A$2:$A$86,0),0))</f>
        <v>N/A</v>
      </c>
      <c r="Z1092" s="7" t="str">
        <f>IF(INDEX(Map!$D$2:$D$86,MATCH(D1092,Map!$A$2:$A$86,0),0)="","N/A",E1092*INDEX(Map!$D$2:$D$86,MATCH(D1092,Map!$A$2:$A$86,0),0))</f>
        <v>N/A</v>
      </c>
      <c r="AA1092" t="str">
        <f>INDEX(Map!$E$2:$E$86,MATCH(D1092,Map!$A$2:$A$86,0),0)</f>
        <v>NGCC</v>
      </c>
    </row>
    <row r="1093" spans="1:27" x14ac:dyDescent="0.25">
      <c r="A1093" s="1" t="s">
        <v>119</v>
      </c>
      <c r="B1093" s="1" t="s">
        <v>22</v>
      </c>
      <c r="C1093" s="1">
        <v>84</v>
      </c>
      <c r="D1093" s="1" t="s">
        <v>107</v>
      </c>
      <c r="E1093" s="1">
        <v>2.5</v>
      </c>
      <c r="F1093" s="1">
        <v>0</v>
      </c>
      <c r="G1093" s="1">
        <v>2</v>
      </c>
      <c r="H1093" s="1">
        <v>2</v>
      </c>
      <c r="I1093" s="1">
        <v>27</v>
      </c>
      <c r="J1093" s="1">
        <v>10900</v>
      </c>
      <c r="K1093" s="1">
        <v>15</v>
      </c>
      <c r="L1093" s="1">
        <v>341.3</v>
      </c>
      <c r="M1093" s="1">
        <v>92</v>
      </c>
      <c r="N1093" s="1">
        <v>0</v>
      </c>
      <c r="O1093" s="1">
        <v>19</v>
      </c>
      <c r="P1093" s="1">
        <v>0</v>
      </c>
      <c r="Q1093" s="1">
        <v>1</v>
      </c>
      <c r="R1093" s="1">
        <v>37.78</v>
      </c>
      <c r="S1093" s="1">
        <v>45.6</v>
      </c>
      <c r="T1093" s="1">
        <v>113</v>
      </c>
      <c r="U1093" s="3" t="str">
        <f t="shared" si="17"/>
        <v>2017Plan</v>
      </c>
      <c r="V1093" s="2">
        <f>DATE(A1093,INDEX(Map!$H$1:$H$12,MATCH(B1093,Map!$G$1:$G$12,0),0),1)</f>
        <v>42736</v>
      </c>
      <c r="W1093" t="str">
        <f>IF(AND(V1093&gt;=Map!$K$2,V1093&lt;=Map!$L$2),"Base",IF(AND(V1093&gt;=Map!$K$3,V1093&lt;=Map!$L$3),"Fcst","N/A"))</f>
        <v>Base</v>
      </c>
      <c r="X1093" t="str">
        <f>INDEX(Map!$B$2:$B$86,MATCH(D1093,Map!$A$2:$A$86,0),0)</f>
        <v>Bluegrass/EKPC</v>
      </c>
      <c r="Y1093" s="7" t="str">
        <f>IF(INDEX(Map!$C$2:$C$86,MATCH(D1093,Map!$A$2:$A$86,0),0)="","N/A",E1093*INDEX(Map!$C$2:$C$86,MATCH(D1093,Map!$A$2:$A$86,0),0))</f>
        <v>N/A</v>
      </c>
      <c r="Z1093" s="7">
        <f>IF(INDEX(Map!$D$2:$D$86,MATCH(D1093,Map!$A$2:$A$86,0),0)="","N/A",E1093*INDEX(Map!$D$2:$D$86,MATCH(D1093,Map!$A$2:$A$86,0),0))</f>
        <v>2.5</v>
      </c>
      <c r="AA1093" t="str">
        <f>INDEX(Map!$E$2:$E$86,MATCH(D1093,Map!$A$2:$A$86,0),0)</f>
        <v>SCCT</v>
      </c>
    </row>
    <row r="1094" spans="1:27" x14ac:dyDescent="0.25">
      <c r="A1094" s="1" t="s">
        <v>119</v>
      </c>
      <c r="B1094" s="1" t="s">
        <v>108</v>
      </c>
      <c r="C1094" s="1">
        <v>1</v>
      </c>
      <c r="D1094" s="1" t="s">
        <v>23</v>
      </c>
      <c r="E1094" s="1">
        <v>11.1</v>
      </c>
      <c r="F1094" s="1">
        <v>0</v>
      </c>
      <c r="G1094" s="1">
        <v>15.4</v>
      </c>
      <c r="H1094" s="1">
        <v>2</v>
      </c>
      <c r="I1094" s="1">
        <v>131.30000000000001</v>
      </c>
      <c r="J1094" s="1">
        <v>11830</v>
      </c>
      <c r="K1094" s="1">
        <v>289</v>
      </c>
      <c r="L1094" s="1">
        <v>277</v>
      </c>
      <c r="M1094" s="1">
        <v>364</v>
      </c>
      <c r="N1094" s="1">
        <v>2</v>
      </c>
      <c r="O1094" s="1">
        <v>18</v>
      </c>
      <c r="P1094" s="1">
        <v>0</v>
      </c>
      <c r="Q1094" s="1">
        <v>31</v>
      </c>
      <c r="R1094" s="1">
        <v>35.6</v>
      </c>
      <c r="S1094" s="1">
        <v>37.229999999999997</v>
      </c>
      <c r="T1094" s="1">
        <v>413</v>
      </c>
      <c r="U1094" s="3" t="str">
        <f t="shared" si="17"/>
        <v>2017Plan</v>
      </c>
      <c r="V1094" s="2">
        <f>DATE(A1094,INDEX(Map!$H$1:$H$12,MATCH(B1094,Map!$G$1:$G$12,0),0),1)</f>
        <v>42767</v>
      </c>
      <c r="W1094" t="str">
        <f>IF(AND(V1094&gt;=Map!$K$2,V1094&lt;=Map!$L$2),"Base",IF(AND(V1094&gt;=Map!$K$3,V1094&lt;=Map!$L$3),"Fcst","N/A"))</f>
        <v>Base</v>
      </c>
      <c r="X1094" t="str">
        <f>INDEX(Map!$B$2:$B$86,MATCH(D1094,Map!$A$2:$A$86,0),0)</f>
        <v>Brown 1</v>
      </c>
      <c r="Y1094" s="7">
        <f>IF(INDEX(Map!$C$2:$C$86,MATCH(D1094,Map!$A$2:$A$86,0),0)="","N/A",E1094*INDEX(Map!$C$2:$C$86,MATCH(D1094,Map!$A$2:$A$86,0),0))</f>
        <v>11.1</v>
      </c>
      <c r="Z1094" s="7" t="str">
        <f>IF(INDEX(Map!$D$2:$D$86,MATCH(D1094,Map!$A$2:$A$86,0),0)="","N/A",E1094*INDEX(Map!$D$2:$D$86,MATCH(D1094,Map!$A$2:$A$86,0),0))</f>
        <v>N/A</v>
      </c>
      <c r="AA1094" t="str">
        <f>INDEX(Map!$E$2:$E$86,MATCH(D1094,Map!$A$2:$A$86,0),0)</f>
        <v>Coal</v>
      </c>
    </row>
    <row r="1095" spans="1:27" x14ac:dyDescent="0.25">
      <c r="A1095" s="1" t="s">
        <v>119</v>
      </c>
      <c r="B1095" s="1" t="s">
        <v>108</v>
      </c>
      <c r="C1095" s="1">
        <v>2</v>
      </c>
      <c r="D1095" s="1" t="s">
        <v>24</v>
      </c>
      <c r="E1095" s="1">
        <v>34.4</v>
      </c>
      <c r="F1095" s="1">
        <v>0</v>
      </c>
      <c r="G1095" s="1">
        <v>30.5</v>
      </c>
      <c r="H1095" s="1">
        <v>3</v>
      </c>
      <c r="I1095" s="1">
        <v>377.2</v>
      </c>
      <c r="J1095" s="1">
        <v>10953</v>
      </c>
      <c r="K1095" s="1">
        <v>510</v>
      </c>
      <c r="L1095" s="1">
        <v>277</v>
      </c>
      <c r="M1095" s="1">
        <v>1045</v>
      </c>
      <c r="N1095" s="1">
        <v>2</v>
      </c>
      <c r="O1095" s="1">
        <v>29</v>
      </c>
      <c r="P1095" s="1">
        <v>0</v>
      </c>
      <c r="Q1095" s="1">
        <v>74</v>
      </c>
      <c r="R1095" s="1">
        <v>32.479999999999997</v>
      </c>
      <c r="S1095" s="1">
        <v>33.32</v>
      </c>
      <c r="T1095" s="1">
        <v>1147</v>
      </c>
      <c r="U1095" s="3" t="str">
        <f t="shared" si="17"/>
        <v>2017Plan</v>
      </c>
      <c r="V1095" s="2">
        <f>DATE(A1095,INDEX(Map!$H$1:$H$12,MATCH(B1095,Map!$G$1:$G$12,0),0),1)</f>
        <v>42767</v>
      </c>
      <c r="W1095" t="str">
        <f>IF(AND(V1095&gt;=Map!$K$2,V1095&lt;=Map!$L$2),"Base",IF(AND(V1095&gt;=Map!$K$3,V1095&lt;=Map!$L$3),"Fcst","N/A"))</f>
        <v>Base</v>
      </c>
      <c r="X1095" t="str">
        <f>INDEX(Map!$B$2:$B$86,MATCH(D1095,Map!$A$2:$A$86,0),0)</f>
        <v>Brown 2</v>
      </c>
      <c r="Y1095" s="7">
        <f>IF(INDEX(Map!$C$2:$C$86,MATCH(D1095,Map!$A$2:$A$86,0),0)="","N/A",E1095*INDEX(Map!$C$2:$C$86,MATCH(D1095,Map!$A$2:$A$86,0),0))</f>
        <v>34.4</v>
      </c>
      <c r="Z1095" s="7" t="str">
        <f>IF(INDEX(Map!$D$2:$D$86,MATCH(D1095,Map!$A$2:$A$86,0),0)="","N/A",E1095*INDEX(Map!$D$2:$D$86,MATCH(D1095,Map!$A$2:$A$86,0),0))</f>
        <v>N/A</v>
      </c>
      <c r="AA1095" t="str">
        <f>INDEX(Map!$E$2:$E$86,MATCH(D1095,Map!$A$2:$A$86,0),0)</f>
        <v>Coal</v>
      </c>
    </row>
    <row r="1096" spans="1:27" x14ac:dyDescent="0.25">
      <c r="A1096" s="1" t="s">
        <v>119</v>
      </c>
      <c r="B1096" s="1" t="s">
        <v>108</v>
      </c>
      <c r="C1096" s="1">
        <v>3</v>
      </c>
      <c r="D1096" s="1" t="s">
        <v>25</v>
      </c>
      <c r="E1096" s="1">
        <v>65.2</v>
      </c>
      <c r="F1096" s="1">
        <v>0</v>
      </c>
      <c r="G1096" s="1">
        <v>23.5</v>
      </c>
      <c r="H1096" s="1">
        <v>5</v>
      </c>
      <c r="I1096" s="1">
        <v>794.1</v>
      </c>
      <c r="J1096" s="1">
        <v>12180</v>
      </c>
      <c r="K1096" s="1">
        <v>423</v>
      </c>
      <c r="L1096" s="1">
        <v>277</v>
      </c>
      <c r="M1096" s="1">
        <v>2200</v>
      </c>
      <c r="N1096" s="1">
        <v>5</v>
      </c>
      <c r="O1096" s="1">
        <v>63</v>
      </c>
      <c r="P1096" s="1">
        <v>0</v>
      </c>
      <c r="Q1096" s="1">
        <v>198</v>
      </c>
      <c r="R1096" s="1">
        <v>36.78</v>
      </c>
      <c r="S1096" s="1">
        <v>37.75</v>
      </c>
      <c r="T1096" s="1">
        <v>2461</v>
      </c>
      <c r="U1096" s="3" t="str">
        <f t="shared" si="17"/>
        <v>2017Plan</v>
      </c>
      <c r="V1096" s="2">
        <f>DATE(A1096,INDEX(Map!$H$1:$H$12,MATCH(B1096,Map!$G$1:$G$12,0),0),1)</f>
        <v>42767</v>
      </c>
      <c r="W1096" t="str">
        <f>IF(AND(V1096&gt;=Map!$K$2,V1096&lt;=Map!$L$2),"Base",IF(AND(V1096&gt;=Map!$K$3,V1096&lt;=Map!$L$3),"Fcst","N/A"))</f>
        <v>Base</v>
      </c>
      <c r="X1096" t="str">
        <f>INDEX(Map!$B$2:$B$86,MATCH(D1096,Map!$A$2:$A$86,0),0)</f>
        <v>Brown 3</v>
      </c>
      <c r="Y1096" s="7">
        <f>IF(INDEX(Map!$C$2:$C$86,MATCH(D1096,Map!$A$2:$A$86,0),0)="","N/A",E1096*INDEX(Map!$C$2:$C$86,MATCH(D1096,Map!$A$2:$A$86,0),0))</f>
        <v>65.2</v>
      </c>
      <c r="Z1096" s="7" t="str">
        <f>IF(INDEX(Map!$D$2:$D$86,MATCH(D1096,Map!$A$2:$A$86,0),0)="","N/A",E1096*INDEX(Map!$D$2:$D$86,MATCH(D1096,Map!$A$2:$A$86,0),0))</f>
        <v>N/A</v>
      </c>
      <c r="AA1096" t="str">
        <f>INDEX(Map!$E$2:$E$86,MATCH(D1096,Map!$A$2:$A$86,0),0)</f>
        <v>Coal</v>
      </c>
    </row>
    <row r="1097" spans="1:27" x14ac:dyDescent="0.25">
      <c r="A1097" s="1" t="s">
        <v>119</v>
      </c>
      <c r="B1097" s="1" t="s">
        <v>108</v>
      </c>
      <c r="C1097" s="1">
        <v>4</v>
      </c>
      <c r="D1097" s="1" t="s">
        <v>26</v>
      </c>
      <c r="E1097" s="1">
        <v>262.39999999999998</v>
      </c>
      <c r="F1097" s="1">
        <v>0</v>
      </c>
      <c r="G1097" s="1">
        <v>82</v>
      </c>
      <c r="H1097" s="1">
        <v>2</v>
      </c>
      <c r="I1097" s="1">
        <v>2721.7</v>
      </c>
      <c r="J1097" s="1">
        <v>10372</v>
      </c>
      <c r="K1097" s="1">
        <v>623</v>
      </c>
      <c r="L1097" s="1">
        <v>205.1</v>
      </c>
      <c r="M1097" s="1">
        <v>5582</v>
      </c>
      <c r="N1097" s="1">
        <v>2</v>
      </c>
      <c r="O1097" s="1">
        <v>25</v>
      </c>
      <c r="P1097" s="1">
        <v>0</v>
      </c>
      <c r="Q1097" s="1">
        <v>494</v>
      </c>
      <c r="R1097" s="1">
        <v>23.15</v>
      </c>
      <c r="S1097" s="1">
        <v>23.25</v>
      </c>
      <c r="T1097" s="1">
        <v>6100</v>
      </c>
      <c r="U1097" s="3" t="str">
        <f t="shared" si="17"/>
        <v>2017Plan</v>
      </c>
      <c r="V1097" s="2">
        <f>DATE(A1097,INDEX(Map!$H$1:$H$12,MATCH(B1097,Map!$G$1:$G$12,0),0),1)</f>
        <v>42767</v>
      </c>
      <c r="W1097" t="str">
        <f>IF(AND(V1097&gt;=Map!$K$2,V1097&lt;=Map!$L$2),"Base",IF(AND(V1097&gt;=Map!$K$3,V1097&lt;=Map!$L$3),"Fcst","N/A"))</f>
        <v>Base</v>
      </c>
      <c r="X1097" t="str">
        <f>INDEX(Map!$B$2:$B$86,MATCH(D1097,Map!$A$2:$A$86,0),0)</f>
        <v>Ghent 1</v>
      </c>
      <c r="Y1097" s="7">
        <f>IF(INDEX(Map!$C$2:$C$86,MATCH(D1097,Map!$A$2:$A$86,0),0)="","N/A",E1097*INDEX(Map!$C$2:$C$86,MATCH(D1097,Map!$A$2:$A$86,0),0))</f>
        <v>262.39999999999998</v>
      </c>
      <c r="Z1097" s="7" t="str">
        <f>IF(INDEX(Map!$D$2:$D$86,MATCH(D1097,Map!$A$2:$A$86,0),0)="","N/A",E1097*INDEX(Map!$D$2:$D$86,MATCH(D1097,Map!$A$2:$A$86,0),0))</f>
        <v>N/A</v>
      </c>
      <c r="AA1097" t="str">
        <f>INDEX(Map!$E$2:$E$86,MATCH(D1097,Map!$A$2:$A$86,0),0)</f>
        <v>Coal</v>
      </c>
    </row>
    <row r="1098" spans="1:27" x14ac:dyDescent="0.25">
      <c r="A1098" s="1" t="s">
        <v>119</v>
      </c>
      <c r="B1098" s="1" t="s">
        <v>108</v>
      </c>
      <c r="C1098" s="1">
        <v>5</v>
      </c>
      <c r="D1098" s="1" t="s">
        <v>27</v>
      </c>
      <c r="E1098" s="1">
        <v>259.39999999999998</v>
      </c>
      <c r="F1098" s="1">
        <v>0</v>
      </c>
      <c r="G1098" s="1">
        <v>81.3</v>
      </c>
      <c r="H1098" s="1">
        <v>2</v>
      </c>
      <c r="I1098" s="1">
        <v>2678.3</v>
      </c>
      <c r="J1098" s="1">
        <v>10326</v>
      </c>
      <c r="K1098" s="1">
        <v>634</v>
      </c>
      <c r="L1098" s="1">
        <v>205.1</v>
      </c>
      <c r="M1098" s="1">
        <v>5493</v>
      </c>
      <c r="N1098" s="1">
        <v>2</v>
      </c>
      <c r="O1098" s="1">
        <v>22</v>
      </c>
      <c r="P1098" s="1">
        <v>0</v>
      </c>
      <c r="Q1098" s="1">
        <v>287</v>
      </c>
      <c r="R1098" s="1">
        <v>22.28</v>
      </c>
      <c r="S1098" s="1">
        <v>22.37</v>
      </c>
      <c r="T1098" s="1">
        <v>5802</v>
      </c>
      <c r="U1098" s="3" t="str">
        <f t="shared" si="17"/>
        <v>2017Plan</v>
      </c>
      <c r="V1098" s="2">
        <f>DATE(A1098,INDEX(Map!$H$1:$H$12,MATCH(B1098,Map!$G$1:$G$12,0),0),1)</f>
        <v>42767</v>
      </c>
      <c r="W1098" t="str">
        <f>IF(AND(V1098&gt;=Map!$K$2,V1098&lt;=Map!$L$2),"Base",IF(AND(V1098&gt;=Map!$K$3,V1098&lt;=Map!$L$3),"Fcst","N/A"))</f>
        <v>Base</v>
      </c>
      <c r="X1098" t="str">
        <f>INDEX(Map!$B$2:$B$86,MATCH(D1098,Map!$A$2:$A$86,0),0)</f>
        <v>Ghent 2</v>
      </c>
      <c r="Y1098" s="7">
        <f>IF(INDEX(Map!$C$2:$C$86,MATCH(D1098,Map!$A$2:$A$86,0),0)="","N/A",E1098*INDEX(Map!$C$2:$C$86,MATCH(D1098,Map!$A$2:$A$86,0),0))</f>
        <v>259.39999999999998</v>
      </c>
      <c r="Z1098" s="7" t="str">
        <f>IF(INDEX(Map!$D$2:$D$86,MATCH(D1098,Map!$A$2:$A$86,0),0)="","N/A",E1098*INDEX(Map!$D$2:$D$86,MATCH(D1098,Map!$A$2:$A$86,0),0))</f>
        <v>N/A</v>
      </c>
      <c r="AA1098" t="str">
        <f>INDEX(Map!$E$2:$E$86,MATCH(D1098,Map!$A$2:$A$86,0),0)</f>
        <v>Coal</v>
      </c>
    </row>
    <row r="1099" spans="1:27" x14ac:dyDescent="0.25">
      <c r="A1099" s="1" t="s">
        <v>119</v>
      </c>
      <c r="B1099" s="1" t="s">
        <v>108</v>
      </c>
      <c r="C1099" s="1">
        <v>6</v>
      </c>
      <c r="D1099" s="1" t="s">
        <v>28</v>
      </c>
      <c r="E1099" s="1">
        <v>244</v>
      </c>
      <c r="F1099" s="1">
        <v>0</v>
      </c>
      <c r="G1099" s="1">
        <v>76</v>
      </c>
      <c r="H1099" s="1">
        <v>2</v>
      </c>
      <c r="I1099" s="1">
        <v>2723.3</v>
      </c>
      <c r="J1099" s="1">
        <v>11160</v>
      </c>
      <c r="K1099" s="1">
        <v>620</v>
      </c>
      <c r="L1099" s="1">
        <v>205.1</v>
      </c>
      <c r="M1099" s="1">
        <v>5585</v>
      </c>
      <c r="N1099" s="1">
        <v>3</v>
      </c>
      <c r="O1099" s="1">
        <v>36</v>
      </c>
      <c r="P1099" s="1">
        <v>0</v>
      </c>
      <c r="Q1099" s="1">
        <v>447</v>
      </c>
      <c r="R1099" s="1">
        <v>24.72</v>
      </c>
      <c r="S1099" s="1">
        <v>24.87</v>
      </c>
      <c r="T1099" s="1">
        <v>6068</v>
      </c>
      <c r="U1099" s="3" t="str">
        <f t="shared" si="17"/>
        <v>2017Plan</v>
      </c>
      <c r="V1099" s="2">
        <f>DATE(A1099,INDEX(Map!$H$1:$H$12,MATCH(B1099,Map!$G$1:$G$12,0),0),1)</f>
        <v>42767</v>
      </c>
      <c r="W1099" t="str">
        <f>IF(AND(V1099&gt;=Map!$K$2,V1099&lt;=Map!$L$2),"Base",IF(AND(V1099&gt;=Map!$K$3,V1099&lt;=Map!$L$3),"Fcst","N/A"))</f>
        <v>Base</v>
      </c>
      <c r="X1099" t="str">
        <f>INDEX(Map!$B$2:$B$86,MATCH(D1099,Map!$A$2:$A$86,0),0)</f>
        <v>Ghent 3</v>
      </c>
      <c r="Y1099" s="7">
        <f>IF(INDEX(Map!$C$2:$C$86,MATCH(D1099,Map!$A$2:$A$86,0),0)="","N/A",E1099*INDEX(Map!$C$2:$C$86,MATCH(D1099,Map!$A$2:$A$86,0),0))</f>
        <v>244</v>
      </c>
      <c r="Z1099" s="7" t="str">
        <f>IF(INDEX(Map!$D$2:$D$86,MATCH(D1099,Map!$A$2:$A$86,0),0)="","N/A",E1099*INDEX(Map!$D$2:$D$86,MATCH(D1099,Map!$A$2:$A$86,0),0))</f>
        <v>N/A</v>
      </c>
      <c r="AA1099" t="str">
        <f>INDEX(Map!$E$2:$E$86,MATCH(D1099,Map!$A$2:$A$86,0),0)</f>
        <v>Coal</v>
      </c>
    </row>
    <row r="1100" spans="1:27" x14ac:dyDescent="0.25">
      <c r="A1100" s="1" t="s">
        <v>119</v>
      </c>
      <c r="B1100" s="1" t="s">
        <v>108</v>
      </c>
      <c r="C1100" s="1">
        <v>7</v>
      </c>
      <c r="D1100" s="1" t="s">
        <v>29</v>
      </c>
      <c r="E1100" s="1">
        <v>268.3</v>
      </c>
      <c r="F1100" s="1">
        <v>0</v>
      </c>
      <c r="G1100" s="1">
        <v>82</v>
      </c>
      <c r="H1100" s="1">
        <v>2</v>
      </c>
      <c r="I1100" s="1">
        <v>2917.8</v>
      </c>
      <c r="J1100" s="1">
        <v>10877</v>
      </c>
      <c r="K1100" s="1">
        <v>630</v>
      </c>
      <c r="L1100" s="1">
        <v>205.1</v>
      </c>
      <c r="M1100" s="1">
        <v>5984</v>
      </c>
      <c r="N1100" s="1">
        <v>4</v>
      </c>
      <c r="O1100" s="1">
        <v>43</v>
      </c>
      <c r="P1100" s="1">
        <v>0</v>
      </c>
      <c r="Q1100" s="1">
        <v>510</v>
      </c>
      <c r="R1100" s="1">
        <v>24.21</v>
      </c>
      <c r="S1100" s="1">
        <v>24.37</v>
      </c>
      <c r="T1100" s="1">
        <v>6537</v>
      </c>
      <c r="U1100" s="3" t="str">
        <f t="shared" si="17"/>
        <v>2017Plan</v>
      </c>
      <c r="V1100" s="2">
        <f>DATE(A1100,INDEX(Map!$H$1:$H$12,MATCH(B1100,Map!$G$1:$G$12,0),0),1)</f>
        <v>42767</v>
      </c>
      <c r="W1100" t="str">
        <f>IF(AND(V1100&gt;=Map!$K$2,V1100&lt;=Map!$L$2),"Base",IF(AND(V1100&gt;=Map!$K$3,V1100&lt;=Map!$L$3),"Fcst","N/A"))</f>
        <v>Base</v>
      </c>
      <c r="X1100" t="str">
        <f>INDEX(Map!$B$2:$B$86,MATCH(D1100,Map!$A$2:$A$86,0),0)</f>
        <v>Ghent 4</v>
      </c>
      <c r="Y1100" s="7">
        <f>IF(INDEX(Map!$C$2:$C$86,MATCH(D1100,Map!$A$2:$A$86,0),0)="","N/A",E1100*INDEX(Map!$C$2:$C$86,MATCH(D1100,Map!$A$2:$A$86,0),0))</f>
        <v>268.3</v>
      </c>
      <c r="Z1100" s="7" t="str">
        <f>IF(INDEX(Map!$D$2:$D$86,MATCH(D1100,Map!$A$2:$A$86,0),0)="","N/A",E1100*INDEX(Map!$D$2:$D$86,MATCH(D1100,Map!$A$2:$A$86,0),0))</f>
        <v>N/A</v>
      </c>
      <c r="AA1100" t="str">
        <f>INDEX(Map!$E$2:$E$86,MATCH(D1100,Map!$A$2:$A$86,0),0)</f>
        <v>Coal</v>
      </c>
    </row>
    <row r="1101" spans="1:27" x14ac:dyDescent="0.25">
      <c r="A1101" s="1" t="s">
        <v>119</v>
      </c>
      <c r="B1101" s="1" t="s">
        <v>108</v>
      </c>
      <c r="C1101" s="1">
        <v>8</v>
      </c>
      <c r="D1101" s="1" t="s">
        <v>30</v>
      </c>
      <c r="E1101" s="1">
        <v>147.80000000000001</v>
      </c>
      <c r="F1101" s="1">
        <v>0</v>
      </c>
      <c r="G1101" s="1">
        <v>73.3</v>
      </c>
      <c r="H1101" s="1">
        <v>2</v>
      </c>
      <c r="I1101" s="1">
        <v>1555.3</v>
      </c>
      <c r="J1101" s="1">
        <v>10525</v>
      </c>
      <c r="K1101" s="1">
        <v>626</v>
      </c>
      <c r="L1101" s="1">
        <v>209.4</v>
      </c>
      <c r="M1101" s="1">
        <v>3257</v>
      </c>
      <c r="N1101" s="1">
        <v>4</v>
      </c>
      <c r="O1101" s="1">
        <v>16</v>
      </c>
      <c r="P1101" s="1">
        <v>0</v>
      </c>
      <c r="Q1101" s="1">
        <v>135</v>
      </c>
      <c r="R1101" s="1">
        <v>22.96</v>
      </c>
      <c r="S1101" s="1">
        <v>23.06</v>
      </c>
      <c r="T1101" s="1">
        <v>3408</v>
      </c>
      <c r="U1101" s="3" t="str">
        <f t="shared" si="17"/>
        <v>2017Plan</v>
      </c>
      <c r="V1101" s="2">
        <f>DATE(A1101,INDEX(Map!$H$1:$H$12,MATCH(B1101,Map!$G$1:$G$12,0),0),1)</f>
        <v>42767</v>
      </c>
      <c r="W1101" t="str">
        <f>IF(AND(V1101&gt;=Map!$K$2,V1101&lt;=Map!$L$2),"Base",IF(AND(V1101&gt;=Map!$K$3,V1101&lt;=Map!$L$3),"Fcst","N/A"))</f>
        <v>Base</v>
      </c>
      <c r="X1101" t="str">
        <f>INDEX(Map!$B$2:$B$86,MATCH(D1101,Map!$A$2:$A$86,0),0)</f>
        <v>Mill Creek 1</v>
      </c>
      <c r="Y1101" s="7" t="str">
        <f>IF(INDEX(Map!$C$2:$C$86,MATCH(D1101,Map!$A$2:$A$86,0),0)="","N/A",E1101*INDEX(Map!$C$2:$C$86,MATCH(D1101,Map!$A$2:$A$86,0),0))</f>
        <v>N/A</v>
      </c>
      <c r="Z1101" s="7">
        <f>IF(INDEX(Map!$D$2:$D$86,MATCH(D1101,Map!$A$2:$A$86,0),0)="","N/A",E1101*INDEX(Map!$D$2:$D$86,MATCH(D1101,Map!$A$2:$A$86,0),0))</f>
        <v>147.80000000000001</v>
      </c>
      <c r="AA1101" t="str">
        <f>INDEX(Map!$E$2:$E$86,MATCH(D1101,Map!$A$2:$A$86,0),0)</f>
        <v>Coal</v>
      </c>
    </row>
    <row r="1102" spans="1:27" x14ac:dyDescent="0.25">
      <c r="A1102" s="1" t="s">
        <v>119</v>
      </c>
      <c r="B1102" s="1" t="s">
        <v>108</v>
      </c>
      <c r="C1102" s="1">
        <v>9</v>
      </c>
      <c r="D1102" s="1" t="s">
        <v>31</v>
      </c>
      <c r="E1102" s="1">
        <v>138.1</v>
      </c>
      <c r="F1102" s="1">
        <v>0</v>
      </c>
      <c r="G1102" s="1">
        <v>69.7</v>
      </c>
      <c r="H1102" s="1">
        <v>2</v>
      </c>
      <c r="I1102" s="1">
        <v>1472</v>
      </c>
      <c r="J1102" s="1">
        <v>10657</v>
      </c>
      <c r="K1102" s="1">
        <v>570</v>
      </c>
      <c r="L1102" s="1">
        <v>209.4</v>
      </c>
      <c r="M1102" s="1">
        <v>3082</v>
      </c>
      <c r="N1102" s="1">
        <v>4</v>
      </c>
      <c r="O1102" s="1">
        <v>16</v>
      </c>
      <c r="P1102" s="1">
        <v>0</v>
      </c>
      <c r="Q1102" s="1">
        <v>157</v>
      </c>
      <c r="R1102" s="1">
        <v>23.45</v>
      </c>
      <c r="S1102" s="1">
        <v>23.57</v>
      </c>
      <c r="T1102" s="1">
        <v>3256</v>
      </c>
      <c r="U1102" s="3" t="str">
        <f t="shared" si="17"/>
        <v>2017Plan</v>
      </c>
      <c r="V1102" s="2">
        <f>DATE(A1102,INDEX(Map!$H$1:$H$12,MATCH(B1102,Map!$G$1:$G$12,0),0),1)</f>
        <v>42767</v>
      </c>
      <c r="W1102" t="str">
        <f>IF(AND(V1102&gt;=Map!$K$2,V1102&lt;=Map!$L$2),"Base",IF(AND(V1102&gt;=Map!$K$3,V1102&lt;=Map!$L$3),"Fcst","N/A"))</f>
        <v>Base</v>
      </c>
      <c r="X1102" t="str">
        <f>INDEX(Map!$B$2:$B$86,MATCH(D1102,Map!$A$2:$A$86,0),0)</f>
        <v>Mill Creek 2</v>
      </c>
      <c r="Y1102" s="7" t="str">
        <f>IF(INDEX(Map!$C$2:$C$86,MATCH(D1102,Map!$A$2:$A$86,0),0)="","N/A",E1102*INDEX(Map!$C$2:$C$86,MATCH(D1102,Map!$A$2:$A$86,0),0))</f>
        <v>N/A</v>
      </c>
      <c r="Z1102" s="7">
        <f>IF(INDEX(Map!$D$2:$D$86,MATCH(D1102,Map!$A$2:$A$86,0),0)="","N/A",E1102*INDEX(Map!$D$2:$D$86,MATCH(D1102,Map!$A$2:$A$86,0),0))</f>
        <v>138.1</v>
      </c>
      <c r="AA1102" t="str">
        <f>INDEX(Map!$E$2:$E$86,MATCH(D1102,Map!$A$2:$A$86,0),0)</f>
        <v>Coal</v>
      </c>
    </row>
    <row r="1103" spans="1:27" x14ac:dyDescent="0.25">
      <c r="A1103" s="1" t="s">
        <v>119</v>
      </c>
      <c r="B1103" s="1" t="s">
        <v>108</v>
      </c>
      <c r="C1103" s="1">
        <v>10</v>
      </c>
      <c r="D1103" s="1" t="s">
        <v>32</v>
      </c>
      <c r="E1103" s="1">
        <v>195.3</v>
      </c>
      <c r="F1103" s="1">
        <v>0</v>
      </c>
      <c r="G1103" s="1">
        <v>74.900000000000006</v>
      </c>
      <c r="H1103" s="1">
        <v>2</v>
      </c>
      <c r="I1103" s="1">
        <v>2078</v>
      </c>
      <c r="J1103" s="1">
        <v>10639</v>
      </c>
      <c r="K1103" s="1">
        <v>628</v>
      </c>
      <c r="L1103" s="1">
        <v>209.4</v>
      </c>
      <c r="M1103" s="1">
        <v>4351</v>
      </c>
      <c r="N1103" s="1">
        <v>12</v>
      </c>
      <c r="O1103" s="1">
        <v>45</v>
      </c>
      <c r="P1103" s="1">
        <v>0</v>
      </c>
      <c r="Q1103" s="1">
        <v>249</v>
      </c>
      <c r="R1103" s="1">
        <v>23.55</v>
      </c>
      <c r="S1103" s="1">
        <v>23.78</v>
      </c>
      <c r="T1103" s="1">
        <v>4645</v>
      </c>
      <c r="U1103" s="3" t="str">
        <f t="shared" si="17"/>
        <v>2017Plan</v>
      </c>
      <c r="V1103" s="2">
        <f>DATE(A1103,INDEX(Map!$H$1:$H$12,MATCH(B1103,Map!$G$1:$G$12,0),0),1)</f>
        <v>42767</v>
      </c>
      <c r="W1103" t="str">
        <f>IF(AND(V1103&gt;=Map!$K$2,V1103&lt;=Map!$L$2),"Base",IF(AND(V1103&gt;=Map!$K$3,V1103&lt;=Map!$L$3),"Fcst","N/A"))</f>
        <v>Base</v>
      </c>
      <c r="X1103" t="str">
        <f>INDEX(Map!$B$2:$B$86,MATCH(D1103,Map!$A$2:$A$86,0),0)</f>
        <v>Mill Creek 3</v>
      </c>
      <c r="Y1103" s="7" t="str">
        <f>IF(INDEX(Map!$C$2:$C$86,MATCH(D1103,Map!$A$2:$A$86,0),0)="","N/A",E1103*INDEX(Map!$C$2:$C$86,MATCH(D1103,Map!$A$2:$A$86,0),0))</f>
        <v>N/A</v>
      </c>
      <c r="Z1103" s="7">
        <f>IF(INDEX(Map!$D$2:$D$86,MATCH(D1103,Map!$A$2:$A$86,0),0)="","N/A",E1103*INDEX(Map!$D$2:$D$86,MATCH(D1103,Map!$A$2:$A$86,0),0))</f>
        <v>195.3</v>
      </c>
      <c r="AA1103" t="str">
        <f>INDEX(Map!$E$2:$E$86,MATCH(D1103,Map!$A$2:$A$86,0),0)</f>
        <v>Coal</v>
      </c>
    </row>
    <row r="1104" spans="1:27" x14ac:dyDescent="0.25">
      <c r="A1104" s="1" t="s">
        <v>119</v>
      </c>
      <c r="B1104" s="1" t="s">
        <v>108</v>
      </c>
      <c r="C1104" s="1">
        <v>11</v>
      </c>
      <c r="D1104" s="1" t="s">
        <v>33</v>
      </c>
      <c r="E1104" s="1">
        <v>245.7</v>
      </c>
      <c r="F1104" s="1">
        <v>0</v>
      </c>
      <c r="G1104" s="1">
        <v>75.2</v>
      </c>
      <c r="H1104" s="1">
        <v>2</v>
      </c>
      <c r="I1104" s="1">
        <v>2550.9</v>
      </c>
      <c r="J1104" s="1">
        <v>10383</v>
      </c>
      <c r="K1104" s="1">
        <v>595</v>
      </c>
      <c r="L1104" s="1">
        <v>209.4</v>
      </c>
      <c r="M1104" s="1">
        <v>5341</v>
      </c>
      <c r="N1104" s="1">
        <v>19</v>
      </c>
      <c r="O1104" s="1">
        <v>71</v>
      </c>
      <c r="P1104" s="1">
        <v>0</v>
      </c>
      <c r="Q1104" s="1">
        <v>287</v>
      </c>
      <c r="R1104" s="1">
        <v>22.91</v>
      </c>
      <c r="S1104" s="1">
        <v>23.2</v>
      </c>
      <c r="T1104" s="1">
        <v>5700</v>
      </c>
      <c r="U1104" s="3" t="str">
        <f t="shared" si="17"/>
        <v>2017Plan</v>
      </c>
      <c r="V1104" s="2">
        <f>DATE(A1104,INDEX(Map!$H$1:$H$12,MATCH(B1104,Map!$G$1:$G$12,0),0),1)</f>
        <v>42767</v>
      </c>
      <c r="W1104" t="str">
        <f>IF(AND(V1104&gt;=Map!$K$2,V1104&lt;=Map!$L$2),"Base",IF(AND(V1104&gt;=Map!$K$3,V1104&lt;=Map!$L$3),"Fcst","N/A"))</f>
        <v>Base</v>
      </c>
      <c r="X1104" t="str">
        <f>INDEX(Map!$B$2:$B$86,MATCH(D1104,Map!$A$2:$A$86,0),0)</f>
        <v>Mill Creek 4</v>
      </c>
      <c r="Y1104" s="7" t="str">
        <f>IF(INDEX(Map!$C$2:$C$86,MATCH(D1104,Map!$A$2:$A$86,0),0)="","N/A",E1104*INDEX(Map!$C$2:$C$86,MATCH(D1104,Map!$A$2:$A$86,0),0))</f>
        <v>N/A</v>
      </c>
      <c r="Z1104" s="7">
        <f>IF(INDEX(Map!$D$2:$D$86,MATCH(D1104,Map!$A$2:$A$86,0),0)="","N/A",E1104*INDEX(Map!$D$2:$D$86,MATCH(D1104,Map!$A$2:$A$86,0),0))</f>
        <v>245.7</v>
      </c>
      <c r="AA1104" t="str">
        <f>INDEX(Map!$E$2:$E$86,MATCH(D1104,Map!$A$2:$A$86,0),0)</f>
        <v>Coal</v>
      </c>
    </row>
    <row r="1105" spans="1:27" x14ac:dyDescent="0.25">
      <c r="A1105" s="1" t="s">
        <v>119</v>
      </c>
      <c r="B1105" s="1" t="s">
        <v>108</v>
      </c>
      <c r="C1105" s="1">
        <v>12</v>
      </c>
      <c r="D1105" s="1" t="s">
        <v>34</v>
      </c>
      <c r="E1105" s="1">
        <v>195.4</v>
      </c>
      <c r="F1105" s="1">
        <v>0</v>
      </c>
      <c r="G1105" s="1">
        <v>78.599999999999994</v>
      </c>
      <c r="H1105" s="1">
        <v>2</v>
      </c>
      <c r="I1105" s="1">
        <v>2080.6999999999998</v>
      </c>
      <c r="J1105" s="1">
        <v>10650</v>
      </c>
      <c r="K1105" s="1">
        <v>614</v>
      </c>
      <c r="L1105" s="1">
        <v>207.5</v>
      </c>
      <c r="M1105" s="1">
        <v>4316</v>
      </c>
      <c r="N1105" s="1">
        <v>7</v>
      </c>
      <c r="O1105" s="1">
        <v>79</v>
      </c>
      <c r="P1105" s="1">
        <v>0</v>
      </c>
      <c r="Q1105" s="1">
        <v>247</v>
      </c>
      <c r="R1105" s="1">
        <v>23.36</v>
      </c>
      <c r="S1105" s="1">
        <v>23.76</v>
      </c>
      <c r="T1105" s="1">
        <v>4642</v>
      </c>
      <c r="U1105" s="3" t="str">
        <f t="shared" si="17"/>
        <v>2017Plan</v>
      </c>
      <c r="V1105" s="2">
        <f>DATE(A1105,INDEX(Map!$H$1:$H$12,MATCH(B1105,Map!$G$1:$G$12,0),0),1)</f>
        <v>42767</v>
      </c>
      <c r="W1105" t="str">
        <f>IF(AND(V1105&gt;=Map!$K$2,V1105&lt;=Map!$L$2),"Base",IF(AND(V1105&gt;=Map!$K$3,V1105&lt;=Map!$L$3),"Fcst","N/A"))</f>
        <v>Base</v>
      </c>
      <c r="X1105" t="str">
        <f>INDEX(Map!$B$2:$B$86,MATCH(D1105,Map!$A$2:$A$86,0),0)</f>
        <v>Trimble County 1</v>
      </c>
      <c r="Y1105" s="7" t="str">
        <f>IF(INDEX(Map!$C$2:$C$86,MATCH(D1105,Map!$A$2:$A$86,0),0)="","N/A",E1105*INDEX(Map!$C$2:$C$86,MATCH(D1105,Map!$A$2:$A$86,0),0))</f>
        <v>N/A</v>
      </c>
      <c r="Z1105" s="7">
        <f>IF(INDEX(Map!$D$2:$D$86,MATCH(D1105,Map!$A$2:$A$86,0),0)="","N/A",E1105*INDEX(Map!$D$2:$D$86,MATCH(D1105,Map!$A$2:$A$86,0),0))</f>
        <v>195.4</v>
      </c>
      <c r="AA1105" t="str">
        <f>INDEX(Map!$E$2:$E$86,MATCH(D1105,Map!$A$2:$A$86,0),0)</f>
        <v>Coal</v>
      </c>
    </row>
    <row r="1106" spans="1:27" x14ac:dyDescent="0.25">
      <c r="A1106" s="1" t="s">
        <v>119</v>
      </c>
      <c r="B1106" s="1" t="s">
        <v>108</v>
      </c>
      <c r="C1106" s="1">
        <v>13</v>
      </c>
      <c r="D1106" s="1" t="s">
        <v>35</v>
      </c>
      <c r="E1106" s="1">
        <v>274.3</v>
      </c>
      <c r="F1106" s="1">
        <v>0</v>
      </c>
      <c r="G1106" s="1">
        <v>71.599999999999994</v>
      </c>
      <c r="H1106" s="1">
        <v>1</v>
      </c>
      <c r="I1106" s="1">
        <v>2503.3000000000002</v>
      </c>
      <c r="J1106" s="1">
        <v>9126</v>
      </c>
      <c r="K1106" s="1">
        <v>509</v>
      </c>
      <c r="L1106" s="1">
        <v>211.4</v>
      </c>
      <c r="M1106" s="1">
        <v>5291</v>
      </c>
      <c r="N1106" s="1">
        <v>14</v>
      </c>
      <c r="O1106" s="1">
        <v>164</v>
      </c>
      <c r="P1106" s="1">
        <v>0</v>
      </c>
      <c r="Q1106" s="1">
        <v>379</v>
      </c>
      <c r="R1106" s="1">
        <v>20.67</v>
      </c>
      <c r="S1106" s="1">
        <v>21.27</v>
      </c>
      <c r="T1106" s="1">
        <v>5835</v>
      </c>
      <c r="U1106" s="3" t="str">
        <f t="shared" si="17"/>
        <v>2017Plan</v>
      </c>
      <c r="V1106" s="2">
        <f>DATE(A1106,INDEX(Map!$H$1:$H$12,MATCH(B1106,Map!$G$1:$G$12,0),0),1)</f>
        <v>42767</v>
      </c>
      <c r="W1106" t="str">
        <f>IF(AND(V1106&gt;=Map!$K$2,V1106&lt;=Map!$L$2),"Base",IF(AND(V1106&gt;=Map!$K$3,V1106&lt;=Map!$L$3),"Fcst","N/A"))</f>
        <v>Base</v>
      </c>
      <c r="X1106" t="str">
        <f>INDEX(Map!$B$2:$B$86,MATCH(D1106,Map!$A$2:$A$86,0),0)</f>
        <v>Trimble County 2</v>
      </c>
      <c r="Y1106" s="7">
        <f>IF(INDEX(Map!$C$2:$C$86,MATCH(D1106,Map!$A$2:$A$86,0),0)="","N/A",E1106*INDEX(Map!$C$2:$C$86,MATCH(D1106,Map!$A$2:$A$86,0),0))</f>
        <v>222.18300000000002</v>
      </c>
      <c r="Z1106" s="7">
        <f>IF(INDEX(Map!$D$2:$D$86,MATCH(D1106,Map!$A$2:$A$86,0),0)="","N/A",E1106*INDEX(Map!$D$2:$D$86,MATCH(D1106,Map!$A$2:$A$86,0),0))</f>
        <v>52.117000000000004</v>
      </c>
      <c r="AA1106" t="str">
        <f>INDEX(Map!$E$2:$E$86,MATCH(D1106,Map!$A$2:$A$86,0),0)</f>
        <v>Coal</v>
      </c>
    </row>
    <row r="1107" spans="1:27" x14ac:dyDescent="0.25">
      <c r="A1107" s="1" t="s">
        <v>119</v>
      </c>
      <c r="B1107" s="1" t="s">
        <v>108</v>
      </c>
      <c r="C1107" s="1">
        <v>14</v>
      </c>
      <c r="D1107" s="1" t="s">
        <v>36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3" t="str">
        <f t="shared" si="17"/>
        <v>2017Plan</v>
      </c>
      <c r="V1107" s="2">
        <f>DATE(A1107,INDEX(Map!$H$1:$H$12,MATCH(B1107,Map!$G$1:$G$12,0),0),1)</f>
        <v>42767</v>
      </c>
      <c r="W1107" t="str">
        <f>IF(AND(V1107&gt;=Map!$K$2,V1107&lt;=Map!$L$2),"Base",IF(AND(V1107&gt;=Map!$K$3,V1107&lt;=Map!$L$3),"Fcst","N/A"))</f>
        <v>Base</v>
      </c>
      <c r="X1107" t="str">
        <f>INDEX(Map!$B$2:$B$86,MATCH(D1107,Map!$A$2:$A$86,0),0)</f>
        <v>Cane Run 7</v>
      </c>
      <c r="Y1107" s="7">
        <f>IF(INDEX(Map!$C$2:$C$86,MATCH(D1107,Map!$A$2:$A$86,0),0)="","N/A",E1107*INDEX(Map!$C$2:$C$86,MATCH(D1107,Map!$A$2:$A$86,0),0))</f>
        <v>0</v>
      </c>
      <c r="Z1107" s="7">
        <f>IF(INDEX(Map!$D$2:$D$86,MATCH(D1107,Map!$A$2:$A$86,0),0)="","N/A",E1107*INDEX(Map!$D$2:$D$86,MATCH(D1107,Map!$A$2:$A$86,0),0))</f>
        <v>0</v>
      </c>
      <c r="AA1107" t="str">
        <f>INDEX(Map!$E$2:$E$86,MATCH(D1107,Map!$A$2:$A$86,0),0)</f>
        <v>NGCC</v>
      </c>
    </row>
    <row r="1108" spans="1:27" x14ac:dyDescent="0.25">
      <c r="A1108" s="1" t="s">
        <v>119</v>
      </c>
      <c r="B1108" s="1" t="s">
        <v>108</v>
      </c>
      <c r="C1108" s="1">
        <v>15</v>
      </c>
      <c r="D1108" s="1" t="s">
        <v>37</v>
      </c>
      <c r="E1108" s="1">
        <v>394.2</v>
      </c>
      <c r="F1108" s="1">
        <v>0</v>
      </c>
      <c r="G1108" s="1">
        <v>85.9</v>
      </c>
      <c r="H1108" s="1">
        <v>3</v>
      </c>
      <c r="I1108" s="1">
        <v>2667.6</v>
      </c>
      <c r="J1108" s="1">
        <v>6768</v>
      </c>
      <c r="K1108" s="1">
        <v>584</v>
      </c>
      <c r="L1108" s="1">
        <v>336.8</v>
      </c>
      <c r="M1108" s="1">
        <v>8985</v>
      </c>
      <c r="N1108" s="1">
        <v>8</v>
      </c>
      <c r="O1108" s="1">
        <v>28</v>
      </c>
      <c r="P1108" s="1">
        <v>0</v>
      </c>
      <c r="Q1108" s="1">
        <v>470</v>
      </c>
      <c r="R1108" s="1">
        <v>23.99</v>
      </c>
      <c r="S1108" s="1">
        <v>24.06</v>
      </c>
      <c r="T1108" s="1">
        <v>9483</v>
      </c>
      <c r="U1108" s="3" t="str">
        <f t="shared" si="17"/>
        <v>2017Plan</v>
      </c>
      <c r="V1108" s="2">
        <f>DATE(A1108,INDEX(Map!$H$1:$H$12,MATCH(B1108,Map!$G$1:$G$12,0),0),1)</f>
        <v>42767</v>
      </c>
      <c r="W1108" t="str">
        <f>IF(AND(V1108&gt;=Map!$K$2,V1108&lt;=Map!$L$2),"Base",IF(AND(V1108&gt;=Map!$K$3,V1108&lt;=Map!$L$3),"Fcst","N/A"))</f>
        <v>Base</v>
      </c>
      <c r="X1108" t="str">
        <f>INDEX(Map!$B$2:$B$86,MATCH(D1108,Map!$A$2:$A$86,0),0)</f>
        <v>Cane Run 7</v>
      </c>
      <c r="Y1108" s="7">
        <f>IF(INDEX(Map!$C$2:$C$86,MATCH(D1108,Map!$A$2:$A$86,0),0)="","N/A",E1108*INDEX(Map!$C$2:$C$86,MATCH(D1108,Map!$A$2:$A$86,0),0))</f>
        <v>307.476</v>
      </c>
      <c r="Z1108" s="7">
        <f>IF(INDEX(Map!$D$2:$D$86,MATCH(D1108,Map!$A$2:$A$86,0),0)="","N/A",E1108*INDEX(Map!$D$2:$D$86,MATCH(D1108,Map!$A$2:$A$86,0),0))</f>
        <v>86.724000000000004</v>
      </c>
      <c r="AA1108" t="str">
        <f>INDEX(Map!$E$2:$E$86,MATCH(D1108,Map!$A$2:$A$86,0),0)</f>
        <v>NGCC</v>
      </c>
    </row>
    <row r="1109" spans="1:27" x14ac:dyDescent="0.25">
      <c r="A1109" s="1" t="s">
        <v>119</v>
      </c>
      <c r="B1109" s="1" t="s">
        <v>108</v>
      </c>
      <c r="C1109" s="1">
        <v>16</v>
      </c>
      <c r="D1109" s="1" t="s">
        <v>38</v>
      </c>
      <c r="E1109" s="1">
        <v>0.1</v>
      </c>
      <c r="F1109" s="1">
        <v>0</v>
      </c>
      <c r="G1109" s="1">
        <v>0.2</v>
      </c>
      <c r="H1109" s="1">
        <v>1</v>
      </c>
      <c r="I1109" s="1">
        <v>1.9</v>
      </c>
      <c r="J1109" s="1">
        <v>15409</v>
      </c>
      <c r="K1109" s="1">
        <v>2</v>
      </c>
      <c r="L1109" s="1">
        <v>338.7</v>
      </c>
      <c r="M1109" s="1">
        <v>6</v>
      </c>
      <c r="N1109" s="1">
        <v>0</v>
      </c>
      <c r="O1109" s="1">
        <v>0</v>
      </c>
      <c r="P1109" s="1">
        <v>0</v>
      </c>
      <c r="Q1109" s="1">
        <v>0</v>
      </c>
      <c r="R1109" s="1">
        <v>52.19</v>
      </c>
      <c r="S1109" s="1">
        <v>53.97</v>
      </c>
      <c r="T1109" s="1">
        <v>7</v>
      </c>
      <c r="U1109" s="3" t="str">
        <f t="shared" si="17"/>
        <v>2017Plan</v>
      </c>
      <c r="V1109" s="2">
        <f>DATE(A1109,INDEX(Map!$H$1:$H$12,MATCH(B1109,Map!$G$1:$G$12,0),0),1)</f>
        <v>42767</v>
      </c>
      <c r="W1109" t="str">
        <f>IF(AND(V1109&gt;=Map!$K$2,V1109&lt;=Map!$L$2),"Base",IF(AND(V1109&gt;=Map!$K$3,V1109&lt;=Map!$L$3),"Fcst","N/A"))</f>
        <v>Base</v>
      </c>
      <c r="X1109" t="str">
        <f>INDEX(Map!$B$2:$B$86,MATCH(D1109,Map!$A$2:$A$86,0),0)</f>
        <v>Brown 5</v>
      </c>
      <c r="Y1109" s="7">
        <f>IF(INDEX(Map!$C$2:$C$86,MATCH(D1109,Map!$A$2:$A$86,0),0)="","N/A",E1109*INDEX(Map!$C$2:$C$86,MATCH(D1109,Map!$A$2:$A$86,0),0))</f>
        <v>4.7E-2</v>
      </c>
      <c r="Z1109" s="7">
        <f>IF(INDEX(Map!$D$2:$D$86,MATCH(D1109,Map!$A$2:$A$86,0),0)="","N/A",E1109*INDEX(Map!$D$2:$D$86,MATCH(D1109,Map!$A$2:$A$86,0),0))</f>
        <v>5.3000000000000005E-2</v>
      </c>
      <c r="AA1109" t="str">
        <f>INDEX(Map!$E$2:$E$86,MATCH(D1109,Map!$A$2:$A$86,0),0)</f>
        <v>SCCT</v>
      </c>
    </row>
    <row r="1110" spans="1:27" x14ac:dyDescent="0.25">
      <c r="A1110" s="1" t="s">
        <v>119</v>
      </c>
      <c r="B1110" s="1" t="s">
        <v>108</v>
      </c>
      <c r="C1110" s="1">
        <v>17</v>
      </c>
      <c r="D1110" s="1" t="s">
        <v>39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3" t="str">
        <f t="shared" si="17"/>
        <v>2017Plan</v>
      </c>
      <c r="V1110" s="2">
        <f>DATE(A1110,INDEX(Map!$H$1:$H$12,MATCH(B1110,Map!$G$1:$G$12,0),0),1)</f>
        <v>42767</v>
      </c>
      <c r="W1110" t="str">
        <f>IF(AND(V1110&gt;=Map!$K$2,V1110&lt;=Map!$L$2),"Base",IF(AND(V1110&gt;=Map!$K$3,V1110&lt;=Map!$L$3),"Fcst","N/A"))</f>
        <v>Base</v>
      </c>
      <c r="X1110" t="str">
        <f>INDEX(Map!$B$2:$B$86,MATCH(D1110,Map!$A$2:$A$86,0),0)</f>
        <v>Brown 5</v>
      </c>
      <c r="Y1110" s="7">
        <f>IF(INDEX(Map!$C$2:$C$86,MATCH(D1110,Map!$A$2:$A$86,0),0)="","N/A",E1110*INDEX(Map!$C$2:$C$86,MATCH(D1110,Map!$A$2:$A$86,0),0))</f>
        <v>0</v>
      </c>
      <c r="Z1110" s="7">
        <f>IF(INDEX(Map!$D$2:$D$86,MATCH(D1110,Map!$A$2:$A$86,0),0)="","N/A",E1110*INDEX(Map!$D$2:$D$86,MATCH(D1110,Map!$A$2:$A$86,0),0))</f>
        <v>0</v>
      </c>
      <c r="AA1110" t="str">
        <f>INDEX(Map!$E$2:$E$86,MATCH(D1110,Map!$A$2:$A$86,0),0)</f>
        <v>SCCT</v>
      </c>
    </row>
    <row r="1111" spans="1:27" x14ac:dyDescent="0.25">
      <c r="A1111" s="1" t="s">
        <v>119</v>
      </c>
      <c r="B1111" s="1" t="s">
        <v>108</v>
      </c>
      <c r="C1111" s="1">
        <v>18</v>
      </c>
      <c r="D1111" s="1" t="s">
        <v>40</v>
      </c>
      <c r="E1111" s="1">
        <v>0.9</v>
      </c>
      <c r="F1111" s="1">
        <v>0</v>
      </c>
      <c r="G1111" s="1">
        <v>0.8</v>
      </c>
      <c r="H1111" s="1">
        <v>2</v>
      </c>
      <c r="I1111" s="1">
        <v>10</v>
      </c>
      <c r="J1111" s="1">
        <v>11218</v>
      </c>
      <c r="K1111" s="1">
        <v>7</v>
      </c>
      <c r="L1111" s="1">
        <v>338.7</v>
      </c>
      <c r="M1111" s="1">
        <v>34</v>
      </c>
      <c r="N1111" s="1">
        <v>0</v>
      </c>
      <c r="O1111" s="1">
        <v>2</v>
      </c>
      <c r="P1111" s="1">
        <v>0</v>
      </c>
      <c r="Q1111" s="1">
        <v>0</v>
      </c>
      <c r="R1111" s="1">
        <v>37.99</v>
      </c>
      <c r="S1111" s="1">
        <v>39.86</v>
      </c>
      <c r="T1111" s="1">
        <v>36</v>
      </c>
      <c r="U1111" s="3" t="str">
        <f t="shared" si="17"/>
        <v>2017Plan</v>
      </c>
      <c r="V1111" s="2">
        <f>DATE(A1111,INDEX(Map!$H$1:$H$12,MATCH(B1111,Map!$G$1:$G$12,0),0),1)</f>
        <v>42767</v>
      </c>
      <c r="W1111" t="str">
        <f>IF(AND(V1111&gt;=Map!$K$2,V1111&lt;=Map!$L$2),"Base",IF(AND(V1111&gt;=Map!$K$3,V1111&lt;=Map!$L$3),"Fcst","N/A"))</f>
        <v>Base</v>
      </c>
      <c r="X1111" t="str">
        <f>INDEX(Map!$B$2:$B$86,MATCH(D1111,Map!$A$2:$A$86,0),0)</f>
        <v>Brown 6</v>
      </c>
      <c r="Y1111" s="7">
        <f>IF(INDEX(Map!$C$2:$C$86,MATCH(D1111,Map!$A$2:$A$86,0),0)="","N/A",E1111*INDEX(Map!$C$2:$C$86,MATCH(D1111,Map!$A$2:$A$86,0),0))</f>
        <v>0.55800000000000005</v>
      </c>
      <c r="Z1111" s="7">
        <f>IF(INDEX(Map!$D$2:$D$86,MATCH(D1111,Map!$A$2:$A$86,0),0)="","N/A",E1111*INDEX(Map!$D$2:$D$86,MATCH(D1111,Map!$A$2:$A$86,0),0))</f>
        <v>0.34200000000000003</v>
      </c>
      <c r="AA1111" t="str">
        <f>INDEX(Map!$E$2:$E$86,MATCH(D1111,Map!$A$2:$A$86,0),0)</f>
        <v>SCCT</v>
      </c>
    </row>
    <row r="1112" spans="1:27" x14ac:dyDescent="0.25">
      <c r="A1112" s="1" t="s">
        <v>119</v>
      </c>
      <c r="B1112" s="1" t="s">
        <v>108</v>
      </c>
      <c r="C1112" s="1">
        <v>19</v>
      </c>
      <c r="D1112" s="1" t="s">
        <v>41</v>
      </c>
      <c r="E1112" s="1">
        <v>2</v>
      </c>
      <c r="F1112" s="1">
        <v>0</v>
      </c>
      <c r="G1112" s="1">
        <v>1.7</v>
      </c>
      <c r="H1112" s="1">
        <v>4</v>
      </c>
      <c r="I1112" s="1">
        <v>22.1</v>
      </c>
      <c r="J1112" s="1">
        <v>11070</v>
      </c>
      <c r="K1112" s="1">
        <v>15</v>
      </c>
      <c r="L1112" s="1">
        <v>338.7</v>
      </c>
      <c r="M1112" s="1">
        <v>75</v>
      </c>
      <c r="N1112" s="1">
        <v>1</v>
      </c>
      <c r="O1112" s="1">
        <v>3</v>
      </c>
      <c r="P1112" s="1">
        <v>0</v>
      </c>
      <c r="Q1112" s="1">
        <v>0</v>
      </c>
      <c r="R1112" s="1">
        <v>37.49</v>
      </c>
      <c r="S1112" s="1">
        <v>39.06</v>
      </c>
      <c r="T1112" s="1">
        <v>78</v>
      </c>
      <c r="U1112" s="3" t="str">
        <f t="shared" si="17"/>
        <v>2017Plan</v>
      </c>
      <c r="V1112" s="2">
        <f>DATE(A1112,INDEX(Map!$H$1:$H$12,MATCH(B1112,Map!$G$1:$G$12,0),0),1)</f>
        <v>42767</v>
      </c>
      <c r="W1112" t="str">
        <f>IF(AND(V1112&gt;=Map!$K$2,V1112&lt;=Map!$L$2),"Base",IF(AND(V1112&gt;=Map!$K$3,V1112&lt;=Map!$L$3),"Fcst","N/A"))</f>
        <v>Base</v>
      </c>
      <c r="X1112" t="str">
        <f>INDEX(Map!$B$2:$B$86,MATCH(D1112,Map!$A$2:$A$86,0),0)</f>
        <v>Brown 7</v>
      </c>
      <c r="Y1112" s="7">
        <f>IF(INDEX(Map!$C$2:$C$86,MATCH(D1112,Map!$A$2:$A$86,0),0)="","N/A",E1112*INDEX(Map!$C$2:$C$86,MATCH(D1112,Map!$A$2:$A$86,0),0))</f>
        <v>1.24</v>
      </c>
      <c r="Z1112" s="7">
        <f>IF(INDEX(Map!$D$2:$D$86,MATCH(D1112,Map!$A$2:$A$86,0),0)="","N/A",E1112*INDEX(Map!$D$2:$D$86,MATCH(D1112,Map!$A$2:$A$86,0),0))</f>
        <v>0.76</v>
      </c>
      <c r="AA1112" t="str">
        <f>INDEX(Map!$E$2:$E$86,MATCH(D1112,Map!$A$2:$A$86,0),0)</f>
        <v>SCCT</v>
      </c>
    </row>
    <row r="1113" spans="1:27" x14ac:dyDescent="0.25">
      <c r="A1113" s="1" t="s">
        <v>119</v>
      </c>
      <c r="B1113" s="1" t="s">
        <v>108</v>
      </c>
      <c r="C1113" s="1">
        <v>20</v>
      </c>
      <c r="D1113" s="1" t="s">
        <v>42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3" t="str">
        <f t="shared" si="17"/>
        <v>2017Plan</v>
      </c>
      <c r="V1113" s="2">
        <f>DATE(A1113,INDEX(Map!$H$1:$H$12,MATCH(B1113,Map!$G$1:$G$12,0),0),1)</f>
        <v>42767</v>
      </c>
      <c r="W1113" t="str">
        <f>IF(AND(V1113&gt;=Map!$K$2,V1113&lt;=Map!$L$2),"Base",IF(AND(V1113&gt;=Map!$K$3,V1113&lt;=Map!$L$3),"Fcst","N/A"))</f>
        <v>Base</v>
      </c>
      <c r="X1113" t="str">
        <f>INDEX(Map!$B$2:$B$86,MATCH(D1113,Map!$A$2:$A$86,0),0)</f>
        <v>Brown 8</v>
      </c>
      <c r="Y1113" s="7">
        <f>IF(INDEX(Map!$C$2:$C$86,MATCH(D1113,Map!$A$2:$A$86,0),0)="","N/A",E1113*INDEX(Map!$C$2:$C$86,MATCH(D1113,Map!$A$2:$A$86,0),0))</f>
        <v>0</v>
      </c>
      <c r="Z1113" s="7" t="str">
        <f>IF(INDEX(Map!$D$2:$D$86,MATCH(D1113,Map!$A$2:$A$86,0),0)="","N/A",E1113*INDEX(Map!$D$2:$D$86,MATCH(D1113,Map!$A$2:$A$86,0),0))</f>
        <v>N/A</v>
      </c>
      <c r="AA1113" t="str">
        <f>INDEX(Map!$E$2:$E$86,MATCH(D1113,Map!$A$2:$A$86,0),0)</f>
        <v>SCCT</v>
      </c>
    </row>
    <row r="1114" spans="1:27" x14ac:dyDescent="0.25">
      <c r="A1114" s="1" t="s">
        <v>119</v>
      </c>
      <c r="B1114" s="1" t="s">
        <v>108</v>
      </c>
      <c r="C1114" s="1">
        <v>21</v>
      </c>
      <c r="D1114" s="1" t="s">
        <v>43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3" t="str">
        <f t="shared" si="17"/>
        <v>2017Plan</v>
      </c>
      <c r="V1114" s="2">
        <f>DATE(A1114,INDEX(Map!$H$1:$H$12,MATCH(B1114,Map!$G$1:$G$12,0),0),1)</f>
        <v>42767</v>
      </c>
      <c r="W1114" t="str">
        <f>IF(AND(V1114&gt;=Map!$K$2,V1114&lt;=Map!$L$2),"Base",IF(AND(V1114&gt;=Map!$K$3,V1114&lt;=Map!$L$3),"Fcst","N/A"))</f>
        <v>Base</v>
      </c>
      <c r="X1114" t="str">
        <f>INDEX(Map!$B$2:$B$86,MATCH(D1114,Map!$A$2:$A$86,0),0)</f>
        <v>Brown 8</v>
      </c>
      <c r="Y1114" s="7">
        <f>IF(INDEX(Map!$C$2:$C$86,MATCH(D1114,Map!$A$2:$A$86,0),0)="","N/A",E1114*INDEX(Map!$C$2:$C$86,MATCH(D1114,Map!$A$2:$A$86,0),0))</f>
        <v>0</v>
      </c>
      <c r="Z1114" s="7" t="str">
        <f>IF(INDEX(Map!$D$2:$D$86,MATCH(D1114,Map!$A$2:$A$86,0),0)="","N/A",E1114*INDEX(Map!$D$2:$D$86,MATCH(D1114,Map!$A$2:$A$86,0),0))</f>
        <v>N/A</v>
      </c>
      <c r="AA1114" t="str">
        <f>INDEX(Map!$E$2:$E$86,MATCH(D1114,Map!$A$2:$A$86,0),0)</f>
        <v>SCCT</v>
      </c>
    </row>
    <row r="1115" spans="1:27" x14ac:dyDescent="0.25">
      <c r="A1115" s="1" t="s">
        <v>119</v>
      </c>
      <c r="B1115" s="1" t="s">
        <v>108</v>
      </c>
      <c r="C1115" s="1">
        <v>22</v>
      </c>
      <c r="D1115" s="1" t="s">
        <v>44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3" t="str">
        <f t="shared" si="17"/>
        <v>2017Plan</v>
      </c>
      <c r="V1115" s="2">
        <f>DATE(A1115,INDEX(Map!$H$1:$H$12,MATCH(B1115,Map!$G$1:$G$12,0),0),1)</f>
        <v>42767</v>
      </c>
      <c r="W1115" t="str">
        <f>IF(AND(V1115&gt;=Map!$K$2,V1115&lt;=Map!$L$2),"Base",IF(AND(V1115&gt;=Map!$K$3,V1115&lt;=Map!$L$3),"Fcst","N/A"))</f>
        <v>Base</v>
      </c>
      <c r="X1115" t="str">
        <f>INDEX(Map!$B$2:$B$86,MATCH(D1115,Map!$A$2:$A$86,0),0)</f>
        <v>Brown 9</v>
      </c>
      <c r="Y1115" s="7">
        <f>IF(INDEX(Map!$C$2:$C$86,MATCH(D1115,Map!$A$2:$A$86,0),0)="","N/A",E1115*INDEX(Map!$C$2:$C$86,MATCH(D1115,Map!$A$2:$A$86,0),0))</f>
        <v>0</v>
      </c>
      <c r="Z1115" s="7" t="str">
        <f>IF(INDEX(Map!$D$2:$D$86,MATCH(D1115,Map!$A$2:$A$86,0),0)="","N/A",E1115*INDEX(Map!$D$2:$D$86,MATCH(D1115,Map!$A$2:$A$86,0),0))</f>
        <v>N/A</v>
      </c>
      <c r="AA1115" t="str">
        <f>INDEX(Map!$E$2:$E$86,MATCH(D1115,Map!$A$2:$A$86,0),0)</f>
        <v>SCCT</v>
      </c>
    </row>
    <row r="1116" spans="1:27" x14ac:dyDescent="0.25">
      <c r="A1116" s="1" t="s">
        <v>119</v>
      </c>
      <c r="B1116" s="1" t="s">
        <v>108</v>
      </c>
      <c r="C1116" s="1">
        <v>23</v>
      </c>
      <c r="D1116" s="1" t="s">
        <v>45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3" t="str">
        <f t="shared" si="17"/>
        <v>2017Plan</v>
      </c>
      <c r="V1116" s="2">
        <f>DATE(A1116,INDEX(Map!$H$1:$H$12,MATCH(B1116,Map!$G$1:$G$12,0),0),1)</f>
        <v>42767</v>
      </c>
      <c r="W1116" t="str">
        <f>IF(AND(V1116&gt;=Map!$K$2,V1116&lt;=Map!$L$2),"Base",IF(AND(V1116&gt;=Map!$K$3,V1116&lt;=Map!$L$3),"Fcst","N/A"))</f>
        <v>Base</v>
      </c>
      <c r="X1116" t="str">
        <f>INDEX(Map!$B$2:$B$86,MATCH(D1116,Map!$A$2:$A$86,0),0)</f>
        <v>Brown 9</v>
      </c>
      <c r="Y1116" s="7">
        <f>IF(INDEX(Map!$C$2:$C$86,MATCH(D1116,Map!$A$2:$A$86,0),0)="","N/A",E1116*INDEX(Map!$C$2:$C$86,MATCH(D1116,Map!$A$2:$A$86,0),0))</f>
        <v>0</v>
      </c>
      <c r="Z1116" s="7" t="str">
        <f>IF(INDEX(Map!$D$2:$D$86,MATCH(D1116,Map!$A$2:$A$86,0),0)="","N/A",E1116*INDEX(Map!$D$2:$D$86,MATCH(D1116,Map!$A$2:$A$86,0),0))</f>
        <v>N/A</v>
      </c>
      <c r="AA1116" t="str">
        <f>INDEX(Map!$E$2:$E$86,MATCH(D1116,Map!$A$2:$A$86,0),0)</f>
        <v>SCCT</v>
      </c>
    </row>
    <row r="1117" spans="1:27" x14ac:dyDescent="0.25">
      <c r="A1117" s="1" t="s">
        <v>119</v>
      </c>
      <c r="B1117" s="1" t="s">
        <v>108</v>
      </c>
      <c r="C1117" s="1">
        <v>24</v>
      </c>
      <c r="D1117" s="1" t="s">
        <v>46</v>
      </c>
      <c r="E1117" s="1">
        <v>0.2</v>
      </c>
      <c r="F1117" s="1">
        <v>0</v>
      </c>
      <c r="G1117" s="1">
        <v>0.3</v>
      </c>
      <c r="H1117" s="1">
        <v>2</v>
      </c>
      <c r="I1117" s="1">
        <v>4.2</v>
      </c>
      <c r="J1117" s="1">
        <v>16927</v>
      </c>
      <c r="K1117" s="1">
        <v>5</v>
      </c>
      <c r="L1117" s="1">
        <v>338.7</v>
      </c>
      <c r="M1117" s="1">
        <v>14</v>
      </c>
      <c r="N1117" s="1">
        <v>0</v>
      </c>
      <c r="O1117" s="1">
        <v>1</v>
      </c>
      <c r="P1117" s="1">
        <v>0</v>
      </c>
      <c r="Q1117" s="1">
        <v>0</v>
      </c>
      <c r="R1117" s="1">
        <v>57.33</v>
      </c>
      <c r="S1117" s="1">
        <v>59.34</v>
      </c>
      <c r="T1117" s="1">
        <v>15</v>
      </c>
      <c r="U1117" s="3" t="str">
        <f t="shared" si="17"/>
        <v>2017Plan</v>
      </c>
      <c r="V1117" s="2">
        <f>DATE(A1117,INDEX(Map!$H$1:$H$12,MATCH(B1117,Map!$G$1:$G$12,0),0),1)</f>
        <v>42767</v>
      </c>
      <c r="W1117" t="str">
        <f>IF(AND(V1117&gt;=Map!$K$2,V1117&lt;=Map!$L$2),"Base",IF(AND(V1117&gt;=Map!$K$3,V1117&lt;=Map!$L$3),"Fcst","N/A"))</f>
        <v>Base</v>
      </c>
      <c r="X1117" t="str">
        <f>INDEX(Map!$B$2:$B$86,MATCH(D1117,Map!$A$2:$A$86,0),0)</f>
        <v>Brown 10</v>
      </c>
      <c r="Y1117" s="7">
        <f>IF(INDEX(Map!$C$2:$C$86,MATCH(D1117,Map!$A$2:$A$86,0),0)="","N/A",E1117*INDEX(Map!$C$2:$C$86,MATCH(D1117,Map!$A$2:$A$86,0),0))</f>
        <v>0.2</v>
      </c>
      <c r="Z1117" s="7" t="str">
        <f>IF(INDEX(Map!$D$2:$D$86,MATCH(D1117,Map!$A$2:$A$86,0),0)="","N/A",E1117*INDEX(Map!$D$2:$D$86,MATCH(D1117,Map!$A$2:$A$86,0),0))</f>
        <v>N/A</v>
      </c>
      <c r="AA1117" t="str">
        <f>INDEX(Map!$E$2:$E$86,MATCH(D1117,Map!$A$2:$A$86,0),0)</f>
        <v>SCCT</v>
      </c>
    </row>
    <row r="1118" spans="1:27" x14ac:dyDescent="0.25">
      <c r="A1118" s="1" t="s">
        <v>119</v>
      </c>
      <c r="B1118" s="1" t="s">
        <v>108</v>
      </c>
      <c r="C1118" s="1">
        <v>25</v>
      </c>
      <c r="D1118" s="1" t="s">
        <v>47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3" t="str">
        <f t="shared" si="17"/>
        <v>2017Plan</v>
      </c>
      <c r="V1118" s="2">
        <f>DATE(A1118,INDEX(Map!$H$1:$H$12,MATCH(B1118,Map!$G$1:$G$12,0),0),1)</f>
        <v>42767</v>
      </c>
      <c r="W1118" t="str">
        <f>IF(AND(V1118&gt;=Map!$K$2,V1118&lt;=Map!$L$2),"Base",IF(AND(V1118&gt;=Map!$K$3,V1118&lt;=Map!$L$3),"Fcst","N/A"))</f>
        <v>Base</v>
      </c>
      <c r="X1118" t="str">
        <f>INDEX(Map!$B$2:$B$86,MATCH(D1118,Map!$A$2:$A$86,0),0)</f>
        <v>Brown 10</v>
      </c>
      <c r="Y1118" s="7">
        <f>IF(INDEX(Map!$C$2:$C$86,MATCH(D1118,Map!$A$2:$A$86,0),0)="","N/A",E1118*INDEX(Map!$C$2:$C$86,MATCH(D1118,Map!$A$2:$A$86,0),0))</f>
        <v>0</v>
      </c>
      <c r="Z1118" s="7" t="str">
        <f>IF(INDEX(Map!$D$2:$D$86,MATCH(D1118,Map!$A$2:$A$86,0),0)="","N/A",E1118*INDEX(Map!$D$2:$D$86,MATCH(D1118,Map!$A$2:$A$86,0),0))</f>
        <v>N/A</v>
      </c>
      <c r="AA1118" t="str">
        <f>INDEX(Map!$E$2:$E$86,MATCH(D1118,Map!$A$2:$A$86,0),0)</f>
        <v>SCCT</v>
      </c>
    </row>
    <row r="1119" spans="1:27" x14ac:dyDescent="0.25">
      <c r="A1119" s="1" t="s">
        <v>119</v>
      </c>
      <c r="B1119" s="1" t="s">
        <v>108</v>
      </c>
      <c r="C1119" s="1">
        <v>26</v>
      </c>
      <c r="D1119" s="1" t="s">
        <v>48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3" t="str">
        <f t="shared" si="17"/>
        <v>2017Plan</v>
      </c>
      <c r="V1119" s="2">
        <f>DATE(A1119,INDEX(Map!$H$1:$H$12,MATCH(B1119,Map!$G$1:$G$12,0),0),1)</f>
        <v>42767</v>
      </c>
      <c r="W1119" t="str">
        <f>IF(AND(V1119&gt;=Map!$K$2,V1119&lt;=Map!$L$2),"Base",IF(AND(V1119&gt;=Map!$K$3,V1119&lt;=Map!$L$3),"Fcst","N/A"))</f>
        <v>Base</v>
      </c>
      <c r="X1119" t="str">
        <f>INDEX(Map!$B$2:$B$86,MATCH(D1119,Map!$A$2:$A$86,0),0)</f>
        <v>Brown 11</v>
      </c>
      <c r="Y1119" s="7">
        <f>IF(INDEX(Map!$C$2:$C$86,MATCH(D1119,Map!$A$2:$A$86,0),0)="","N/A",E1119*INDEX(Map!$C$2:$C$86,MATCH(D1119,Map!$A$2:$A$86,0),0))</f>
        <v>0</v>
      </c>
      <c r="Z1119" s="7" t="str">
        <f>IF(INDEX(Map!$D$2:$D$86,MATCH(D1119,Map!$A$2:$A$86,0),0)="","N/A",E1119*INDEX(Map!$D$2:$D$86,MATCH(D1119,Map!$A$2:$A$86,0),0))</f>
        <v>N/A</v>
      </c>
      <c r="AA1119" t="str">
        <f>INDEX(Map!$E$2:$E$86,MATCH(D1119,Map!$A$2:$A$86,0),0)</f>
        <v>SCCT</v>
      </c>
    </row>
    <row r="1120" spans="1:27" x14ac:dyDescent="0.25">
      <c r="A1120" s="1" t="s">
        <v>119</v>
      </c>
      <c r="B1120" s="1" t="s">
        <v>108</v>
      </c>
      <c r="C1120" s="1">
        <v>27</v>
      </c>
      <c r="D1120" s="1" t="s">
        <v>49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3" t="str">
        <f t="shared" si="17"/>
        <v>2017Plan</v>
      </c>
      <c r="V1120" s="2">
        <f>DATE(A1120,INDEX(Map!$H$1:$H$12,MATCH(B1120,Map!$G$1:$G$12,0),0),1)</f>
        <v>42767</v>
      </c>
      <c r="W1120" t="str">
        <f>IF(AND(V1120&gt;=Map!$K$2,V1120&lt;=Map!$L$2),"Base",IF(AND(V1120&gt;=Map!$K$3,V1120&lt;=Map!$L$3),"Fcst","N/A"))</f>
        <v>Base</v>
      </c>
      <c r="X1120" t="str">
        <f>INDEX(Map!$B$2:$B$86,MATCH(D1120,Map!$A$2:$A$86,0),0)</f>
        <v>Brown 11</v>
      </c>
      <c r="Y1120" s="7">
        <f>IF(INDEX(Map!$C$2:$C$86,MATCH(D1120,Map!$A$2:$A$86,0),0)="","N/A",E1120*INDEX(Map!$C$2:$C$86,MATCH(D1120,Map!$A$2:$A$86,0),0))</f>
        <v>0</v>
      </c>
      <c r="Z1120" s="7" t="str">
        <f>IF(INDEX(Map!$D$2:$D$86,MATCH(D1120,Map!$A$2:$A$86,0),0)="","N/A",E1120*INDEX(Map!$D$2:$D$86,MATCH(D1120,Map!$A$2:$A$86,0),0))</f>
        <v>N/A</v>
      </c>
      <c r="AA1120" t="str">
        <f>INDEX(Map!$E$2:$E$86,MATCH(D1120,Map!$A$2:$A$86,0),0)</f>
        <v>SCCT</v>
      </c>
    </row>
    <row r="1121" spans="1:27" x14ac:dyDescent="0.25">
      <c r="A1121" s="1" t="s">
        <v>119</v>
      </c>
      <c r="B1121" s="1" t="s">
        <v>108</v>
      </c>
      <c r="C1121" s="1">
        <v>28</v>
      </c>
      <c r="D1121" s="1" t="s">
        <v>50</v>
      </c>
      <c r="E1121" s="1">
        <v>14.1</v>
      </c>
      <c r="F1121" s="1">
        <v>0</v>
      </c>
      <c r="G1121" s="1">
        <v>12</v>
      </c>
      <c r="H1121" s="1">
        <v>10</v>
      </c>
      <c r="I1121" s="1">
        <v>154.80000000000001</v>
      </c>
      <c r="J1121" s="1">
        <v>10981</v>
      </c>
      <c r="K1121" s="1">
        <v>104</v>
      </c>
      <c r="L1121" s="1">
        <v>338.7</v>
      </c>
      <c r="M1121" s="1">
        <v>524</v>
      </c>
      <c r="N1121" s="1">
        <v>0</v>
      </c>
      <c r="O1121" s="1">
        <v>2</v>
      </c>
      <c r="P1121" s="1">
        <v>0</v>
      </c>
      <c r="Q1121" s="1">
        <v>0</v>
      </c>
      <c r="R1121" s="1">
        <v>37.19</v>
      </c>
      <c r="S1121" s="1">
        <v>37.299999999999997</v>
      </c>
      <c r="T1121" s="1">
        <v>526</v>
      </c>
      <c r="U1121" s="3" t="str">
        <f t="shared" si="17"/>
        <v>2017Plan</v>
      </c>
      <c r="V1121" s="2">
        <f>DATE(A1121,INDEX(Map!$H$1:$H$12,MATCH(B1121,Map!$G$1:$G$12,0),0),1)</f>
        <v>42767</v>
      </c>
      <c r="W1121" t="str">
        <f>IF(AND(V1121&gt;=Map!$K$2,V1121&lt;=Map!$L$2),"Base",IF(AND(V1121&gt;=Map!$K$3,V1121&lt;=Map!$L$3),"Fcst","N/A"))</f>
        <v>Base</v>
      </c>
      <c r="X1121" t="str">
        <f>INDEX(Map!$B$2:$B$86,MATCH(D1121,Map!$A$2:$A$86,0),0)</f>
        <v>Paddys Run 13</v>
      </c>
      <c r="Y1121" s="7">
        <f>IF(INDEX(Map!$C$2:$C$86,MATCH(D1121,Map!$A$2:$A$86,0),0)="","N/A",E1121*INDEX(Map!$C$2:$C$86,MATCH(D1121,Map!$A$2:$A$86,0),0))</f>
        <v>6.6269999999999998</v>
      </c>
      <c r="Z1121" s="7">
        <f>IF(INDEX(Map!$D$2:$D$86,MATCH(D1121,Map!$A$2:$A$86,0),0)="","N/A",E1121*INDEX(Map!$D$2:$D$86,MATCH(D1121,Map!$A$2:$A$86,0),0))</f>
        <v>7.4729999999999999</v>
      </c>
      <c r="AA1121" t="str">
        <f>INDEX(Map!$E$2:$E$86,MATCH(D1121,Map!$A$2:$A$86,0),0)</f>
        <v>SCCT</v>
      </c>
    </row>
    <row r="1122" spans="1:27" x14ac:dyDescent="0.25">
      <c r="A1122" s="1" t="s">
        <v>119</v>
      </c>
      <c r="B1122" s="1" t="s">
        <v>108</v>
      </c>
      <c r="C1122" s="1">
        <v>29</v>
      </c>
      <c r="D1122" s="1" t="s">
        <v>51</v>
      </c>
      <c r="E1122" s="1">
        <v>20.5</v>
      </c>
      <c r="F1122" s="1">
        <v>0</v>
      </c>
      <c r="G1122" s="1">
        <v>17</v>
      </c>
      <c r="H1122" s="1">
        <v>20</v>
      </c>
      <c r="I1122" s="1">
        <v>219</v>
      </c>
      <c r="J1122" s="1">
        <v>10704</v>
      </c>
      <c r="K1122" s="1">
        <v>131</v>
      </c>
      <c r="L1122" s="1">
        <v>338.7</v>
      </c>
      <c r="M1122" s="1">
        <v>742</v>
      </c>
      <c r="N1122" s="1">
        <v>1</v>
      </c>
      <c r="O1122" s="1">
        <v>3</v>
      </c>
      <c r="P1122" s="1">
        <v>0</v>
      </c>
      <c r="Q1122" s="1">
        <v>0</v>
      </c>
      <c r="R1122" s="1">
        <v>36.25</v>
      </c>
      <c r="S1122" s="1">
        <v>36.4</v>
      </c>
      <c r="T1122" s="1">
        <v>745</v>
      </c>
      <c r="U1122" s="3" t="str">
        <f t="shared" si="17"/>
        <v>2017Plan</v>
      </c>
      <c r="V1122" s="2">
        <f>DATE(A1122,INDEX(Map!$H$1:$H$12,MATCH(B1122,Map!$G$1:$G$12,0),0),1)</f>
        <v>42767</v>
      </c>
      <c r="W1122" t="str">
        <f>IF(AND(V1122&gt;=Map!$K$2,V1122&lt;=Map!$L$2),"Base",IF(AND(V1122&gt;=Map!$K$3,V1122&lt;=Map!$L$3),"Fcst","N/A"))</f>
        <v>Base</v>
      </c>
      <c r="X1122" t="str">
        <f>INDEX(Map!$B$2:$B$86,MATCH(D1122,Map!$A$2:$A$86,0),0)</f>
        <v>Trimble Co 05</v>
      </c>
      <c r="Y1122" s="7">
        <f>IF(INDEX(Map!$C$2:$C$86,MATCH(D1122,Map!$A$2:$A$86,0),0)="","N/A",E1122*INDEX(Map!$C$2:$C$86,MATCH(D1122,Map!$A$2:$A$86,0),0))</f>
        <v>14.555</v>
      </c>
      <c r="Z1122" s="7">
        <f>IF(INDEX(Map!$D$2:$D$86,MATCH(D1122,Map!$A$2:$A$86,0),0)="","N/A",E1122*INDEX(Map!$D$2:$D$86,MATCH(D1122,Map!$A$2:$A$86,0),0))</f>
        <v>5.9449999999999994</v>
      </c>
      <c r="AA1122" t="str">
        <f>INDEX(Map!$E$2:$E$86,MATCH(D1122,Map!$A$2:$A$86,0),0)</f>
        <v>SCCT</v>
      </c>
    </row>
    <row r="1123" spans="1:27" x14ac:dyDescent="0.25">
      <c r="A1123" s="1" t="s">
        <v>119</v>
      </c>
      <c r="B1123" s="1" t="s">
        <v>108</v>
      </c>
      <c r="C1123" s="1">
        <v>30</v>
      </c>
      <c r="D1123" s="1" t="s">
        <v>52</v>
      </c>
      <c r="E1123" s="1">
        <v>17</v>
      </c>
      <c r="F1123" s="1">
        <v>0</v>
      </c>
      <c r="G1123" s="1">
        <v>14.1</v>
      </c>
      <c r="H1123" s="1">
        <v>18</v>
      </c>
      <c r="I1123" s="1">
        <v>182.5</v>
      </c>
      <c r="J1123" s="1">
        <v>10739</v>
      </c>
      <c r="K1123" s="1">
        <v>110</v>
      </c>
      <c r="L1123" s="1">
        <v>338.7</v>
      </c>
      <c r="M1123" s="1">
        <v>618</v>
      </c>
      <c r="N1123" s="1">
        <v>1</v>
      </c>
      <c r="O1123" s="1">
        <v>3</v>
      </c>
      <c r="P1123" s="1">
        <v>0</v>
      </c>
      <c r="Q1123" s="1">
        <v>0</v>
      </c>
      <c r="R1123" s="1">
        <v>36.369999999999997</v>
      </c>
      <c r="S1123" s="1">
        <v>36.53</v>
      </c>
      <c r="T1123" s="1">
        <v>621</v>
      </c>
      <c r="U1123" s="3" t="str">
        <f t="shared" si="17"/>
        <v>2017Plan</v>
      </c>
      <c r="V1123" s="2">
        <f>DATE(A1123,INDEX(Map!$H$1:$H$12,MATCH(B1123,Map!$G$1:$G$12,0),0),1)</f>
        <v>42767</v>
      </c>
      <c r="W1123" t="str">
        <f>IF(AND(V1123&gt;=Map!$K$2,V1123&lt;=Map!$L$2),"Base",IF(AND(V1123&gt;=Map!$K$3,V1123&lt;=Map!$L$3),"Fcst","N/A"))</f>
        <v>Base</v>
      </c>
      <c r="X1123" t="str">
        <f>INDEX(Map!$B$2:$B$86,MATCH(D1123,Map!$A$2:$A$86,0),0)</f>
        <v>Trimble Co 06</v>
      </c>
      <c r="Y1123" s="7">
        <f>IF(INDEX(Map!$C$2:$C$86,MATCH(D1123,Map!$A$2:$A$86,0),0)="","N/A",E1123*INDEX(Map!$C$2:$C$86,MATCH(D1123,Map!$A$2:$A$86,0),0))</f>
        <v>12.07</v>
      </c>
      <c r="Z1123" s="7">
        <f>IF(INDEX(Map!$D$2:$D$86,MATCH(D1123,Map!$A$2:$A$86,0),0)="","N/A",E1123*INDEX(Map!$D$2:$D$86,MATCH(D1123,Map!$A$2:$A$86,0),0))</f>
        <v>4.93</v>
      </c>
      <c r="AA1123" t="str">
        <f>INDEX(Map!$E$2:$E$86,MATCH(D1123,Map!$A$2:$A$86,0),0)</f>
        <v>SCCT</v>
      </c>
    </row>
    <row r="1124" spans="1:27" x14ac:dyDescent="0.25">
      <c r="A1124" s="1" t="s">
        <v>119</v>
      </c>
      <c r="B1124" s="1" t="s">
        <v>108</v>
      </c>
      <c r="C1124" s="1">
        <v>31</v>
      </c>
      <c r="D1124" s="1" t="s">
        <v>53</v>
      </c>
      <c r="E1124" s="1">
        <v>10.199999999999999</v>
      </c>
      <c r="F1124" s="1">
        <v>0</v>
      </c>
      <c r="G1124" s="1">
        <v>8.5</v>
      </c>
      <c r="H1124" s="1">
        <v>14</v>
      </c>
      <c r="I1124" s="1">
        <v>109.9</v>
      </c>
      <c r="J1124" s="1">
        <v>10723</v>
      </c>
      <c r="K1124" s="1">
        <v>66</v>
      </c>
      <c r="L1124" s="1">
        <v>338.7</v>
      </c>
      <c r="M1124" s="1">
        <v>372</v>
      </c>
      <c r="N1124" s="1">
        <v>1</v>
      </c>
      <c r="O1124" s="1">
        <v>2</v>
      </c>
      <c r="P1124" s="1">
        <v>0</v>
      </c>
      <c r="Q1124" s="1">
        <v>0</v>
      </c>
      <c r="R1124" s="1">
        <v>36.32</v>
      </c>
      <c r="S1124" s="1">
        <v>36.520000000000003</v>
      </c>
      <c r="T1124" s="1">
        <v>374</v>
      </c>
      <c r="U1124" s="3" t="str">
        <f t="shared" si="17"/>
        <v>2017Plan</v>
      </c>
      <c r="V1124" s="2">
        <f>DATE(A1124,INDEX(Map!$H$1:$H$12,MATCH(B1124,Map!$G$1:$G$12,0),0),1)</f>
        <v>42767</v>
      </c>
      <c r="W1124" t="str">
        <f>IF(AND(V1124&gt;=Map!$K$2,V1124&lt;=Map!$L$2),"Base",IF(AND(V1124&gt;=Map!$K$3,V1124&lt;=Map!$L$3),"Fcst","N/A"))</f>
        <v>Base</v>
      </c>
      <c r="X1124" t="str">
        <f>INDEX(Map!$B$2:$B$86,MATCH(D1124,Map!$A$2:$A$86,0),0)</f>
        <v>Trimble Co 07</v>
      </c>
      <c r="Y1124" s="7">
        <f>IF(INDEX(Map!$C$2:$C$86,MATCH(D1124,Map!$A$2:$A$86,0),0)="","N/A",E1124*INDEX(Map!$C$2:$C$86,MATCH(D1124,Map!$A$2:$A$86,0),0))</f>
        <v>6.4259999999999993</v>
      </c>
      <c r="Z1124" s="7">
        <f>IF(INDEX(Map!$D$2:$D$86,MATCH(D1124,Map!$A$2:$A$86,0),0)="","N/A",E1124*INDEX(Map!$D$2:$D$86,MATCH(D1124,Map!$A$2:$A$86,0),0))</f>
        <v>3.7739999999999996</v>
      </c>
      <c r="AA1124" t="str">
        <f>INDEX(Map!$E$2:$E$86,MATCH(D1124,Map!$A$2:$A$86,0),0)</f>
        <v>SCCT</v>
      </c>
    </row>
    <row r="1125" spans="1:27" x14ac:dyDescent="0.25">
      <c r="A1125" s="1" t="s">
        <v>119</v>
      </c>
      <c r="B1125" s="1" t="s">
        <v>108</v>
      </c>
      <c r="C1125" s="1">
        <v>32</v>
      </c>
      <c r="D1125" s="1" t="s">
        <v>54</v>
      </c>
      <c r="E1125" s="1">
        <v>0.8</v>
      </c>
      <c r="F1125" s="1">
        <v>0</v>
      </c>
      <c r="G1125" s="1">
        <v>0.7</v>
      </c>
      <c r="H1125" s="1">
        <v>1</v>
      </c>
      <c r="I1125" s="1">
        <v>8.6</v>
      </c>
      <c r="J1125" s="1">
        <v>10607</v>
      </c>
      <c r="K1125" s="1">
        <v>5</v>
      </c>
      <c r="L1125" s="1">
        <v>338.7</v>
      </c>
      <c r="M1125" s="1">
        <v>29</v>
      </c>
      <c r="N1125" s="1">
        <v>0</v>
      </c>
      <c r="O1125" s="1">
        <v>0</v>
      </c>
      <c r="P1125" s="1">
        <v>0</v>
      </c>
      <c r="Q1125" s="1">
        <v>0</v>
      </c>
      <c r="R1125" s="1">
        <v>35.93</v>
      </c>
      <c r="S1125" s="1">
        <v>36.11</v>
      </c>
      <c r="T1125" s="1">
        <v>29</v>
      </c>
      <c r="U1125" s="3" t="str">
        <f t="shared" si="17"/>
        <v>2017Plan</v>
      </c>
      <c r="V1125" s="2">
        <f>DATE(A1125,INDEX(Map!$H$1:$H$12,MATCH(B1125,Map!$G$1:$G$12,0),0),1)</f>
        <v>42767</v>
      </c>
      <c r="W1125" t="str">
        <f>IF(AND(V1125&gt;=Map!$K$2,V1125&lt;=Map!$L$2),"Base",IF(AND(V1125&gt;=Map!$K$3,V1125&lt;=Map!$L$3),"Fcst","N/A"))</f>
        <v>Base</v>
      </c>
      <c r="X1125" t="str">
        <f>INDEX(Map!$B$2:$B$86,MATCH(D1125,Map!$A$2:$A$86,0),0)</f>
        <v>Trimble Co 08</v>
      </c>
      <c r="Y1125" s="7">
        <f>IF(INDEX(Map!$C$2:$C$86,MATCH(D1125,Map!$A$2:$A$86,0),0)="","N/A",E1125*INDEX(Map!$C$2:$C$86,MATCH(D1125,Map!$A$2:$A$86,0),0))</f>
        <v>0.504</v>
      </c>
      <c r="Z1125" s="7">
        <f>IF(INDEX(Map!$D$2:$D$86,MATCH(D1125,Map!$A$2:$A$86,0),0)="","N/A",E1125*INDEX(Map!$D$2:$D$86,MATCH(D1125,Map!$A$2:$A$86,0),0))</f>
        <v>0.29599999999999999</v>
      </c>
      <c r="AA1125" t="str">
        <f>INDEX(Map!$E$2:$E$86,MATCH(D1125,Map!$A$2:$A$86,0),0)</f>
        <v>SCCT</v>
      </c>
    </row>
    <row r="1126" spans="1:27" x14ac:dyDescent="0.25">
      <c r="A1126" s="1" t="s">
        <v>119</v>
      </c>
      <c r="B1126" s="1" t="s">
        <v>108</v>
      </c>
      <c r="C1126" s="1">
        <v>33</v>
      </c>
      <c r="D1126" s="1" t="s">
        <v>55</v>
      </c>
      <c r="E1126" s="1">
        <v>5.7</v>
      </c>
      <c r="F1126" s="1">
        <v>0</v>
      </c>
      <c r="G1126" s="1">
        <v>4.7</v>
      </c>
      <c r="H1126" s="1">
        <v>9</v>
      </c>
      <c r="I1126" s="1">
        <v>60.5</v>
      </c>
      <c r="J1126" s="1">
        <v>10677</v>
      </c>
      <c r="K1126" s="1">
        <v>36</v>
      </c>
      <c r="L1126" s="1">
        <v>338.7</v>
      </c>
      <c r="M1126" s="1">
        <v>205</v>
      </c>
      <c r="N1126" s="1">
        <v>0</v>
      </c>
      <c r="O1126" s="1">
        <v>1</v>
      </c>
      <c r="P1126" s="1">
        <v>0</v>
      </c>
      <c r="Q1126" s="1">
        <v>0</v>
      </c>
      <c r="R1126" s="1">
        <v>36.159999999999997</v>
      </c>
      <c r="S1126" s="1">
        <v>36.4</v>
      </c>
      <c r="T1126" s="1">
        <v>206</v>
      </c>
      <c r="U1126" s="3" t="str">
        <f t="shared" si="17"/>
        <v>2017Plan</v>
      </c>
      <c r="V1126" s="2">
        <f>DATE(A1126,INDEX(Map!$H$1:$H$12,MATCH(B1126,Map!$G$1:$G$12,0),0),1)</f>
        <v>42767</v>
      </c>
      <c r="W1126" t="str">
        <f>IF(AND(V1126&gt;=Map!$K$2,V1126&lt;=Map!$L$2),"Base",IF(AND(V1126&gt;=Map!$K$3,V1126&lt;=Map!$L$3),"Fcst","N/A"))</f>
        <v>Base</v>
      </c>
      <c r="X1126" t="str">
        <f>INDEX(Map!$B$2:$B$86,MATCH(D1126,Map!$A$2:$A$86,0),0)</f>
        <v>Trimble Co 09</v>
      </c>
      <c r="Y1126" s="7">
        <f>IF(INDEX(Map!$C$2:$C$86,MATCH(D1126,Map!$A$2:$A$86,0),0)="","N/A",E1126*INDEX(Map!$C$2:$C$86,MATCH(D1126,Map!$A$2:$A$86,0),0))</f>
        <v>3.5910000000000002</v>
      </c>
      <c r="Z1126" s="7">
        <f>IF(INDEX(Map!$D$2:$D$86,MATCH(D1126,Map!$A$2:$A$86,0),0)="","N/A",E1126*INDEX(Map!$D$2:$D$86,MATCH(D1126,Map!$A$2:$A$86,0),0))</f>
        <v>2.109</v>
      </c>
      <c r="AA1126" t="str">
        <f>INDEX(Map!$E$2:$E$86,MATCH(D1126,Map!$A$2:$A$86,0),0)</f>
        <v>SCCT</v>
      </c>
    </row>
    <row r="1127" spans="1:27" x14ac:dyDescent="0.25">
      <c r="A1127" s="1" t="s">
        <v>119</v>
      </c>
      <c r="B1127" s="1" t="s">
        <v>108</v>
      </c>
      <c r="C1127" s="1">
        <v>34</v>
      </c>
      <c r="D1127" s="1" t="s">
        <v>56</v>
      </c>
      <c r="E1127" s="1">
        <v>0.5</v>
      </c>
      <c r="F1127" s="1">
        <v>0</v>
      </c>
      <c r="G1127" s="1">
        <v>0.4</v>
      </c>
      <c r="H1127" s="1">
        <v>1</v>
      </c>
      <c r="I1127" s="1">
        <v>5.2</v>
      </c>
      <c r="J1127" s="1">
        <v>10559</v>
      </c>
      <c r="K1127" s="1">
        <v>3</v>
      </c>
      <c r="L1127" s="1">
        <v>338.7</v>
      </c>
      <c r="M1127" s="1">
        <v>18</v>
      </c>
      <c r="N1127" s="1">
        <v>0</v>
      </c>
      <c r="O1127" s="1">
        <v>0</v>
      </c>
      <c r="P1127" s="1">
        <v>0</v>
      </c>
      <c r="Q1127" s="1">
        <v>0</v>
      </c>
      <c r="R1127" s="1">
        <v>35.76</v>
      </c>
      <c r="S1127" s="1">
        <v>36.07</v>
      </c>
      <c r="T1127" s="1">
        <v>18</v>
      </c>
      <c r="U1127" s="3" t="str">
        <f t="shared" si="17"/>
        <v>2017Plan</v>
      </c>
      <c r="V1127" s="2">
        <f>DATE(A1127,INDEX(Map!$H$1:$H$12,MATCH(B1127,Map!$G$1:$G$12,0),0),1)</f>
        <v>42767</v>
      </c>
      <c r="W1127" t="str">
        <f>IF(AND(V1127&gt;=Map!$K$2,V1127&lt;=Map!$L$2),"Base",IF(AND(V1127&gt;=Map!$K$3,V1127&lt;=Map!$L$3),"Fcst","N/A"))</f>
        <v>Base</v>
      </c>
      <c r="X1127" t="str">
        <f>INDEX(Map!$B$2:$B$86,MATCH(D1127,Map!$A$2:$A$86,0),0)</f>
        <v>Trimble Co 10</v>
      </c>
      <c r="Y1127" s="7">
        <f>IF(INDEX(Map!$C$2:$C$86,MATCH(D1127,Map!$A$2:$A$86,0),0)="","N/A",E1127*INDEX(Map!$C$2:$C$86,MATCH(D1127,Map!$A$2:$A$86,0),0))</f>
        <v>0.315</v>
      </c>
      <c r="Z1127" s="7">
        <f>IF(INDEX(Map!$D$2:$D$86,MATCH(D1127,Map!$A$2:$A$86,0),0)="","N/A",E1127*INDEX(Map!$D$2:$D$86,MATCH(D1127,Map!$A$2:$A$86,0),0))</f>
        <v>0.185</v>
      </c>
      <c r="AA1127" t="str">
        <f>INDEX(Map!$E$2:$E$86,MATCH(D1127,Map!$A$2:$A$86,0),0)</f>
        <v>SCCT</v>
      </c>
    </row>
    <row r="1128" spans="1:27" x14ac:dyDescent="0.25">
      <c r="A1128" s="1" t="s">
        <v>119</v>
      </c>
      <c r="B1128" s="1" t="s">
        <v>108</v>
      </c>
      <c r="C1128" s="1">
        <v>35</v>
      </c>
      <c r="D1128" s="1" t="s">
        <v>57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3" t="str">
        <f t="shared" si="17"/>
        <v>2017Plan</v>
      </c>
      <c r="V1128" s="2">
        <f>DATE(A1128,INDEX(Map!$H$1:$H$12,MATCH(B1128,Map!$G$1:$G$12,0),0),1)</f>
        <v>42767</v>
      </c>
      <c r="W1128" t="str">
        <f>IF(AND(V1128&gt;=Map!$K$2,V1128&lt;=Map!$L$2),"Base",IF(AND(V1128&gt;=Map!$K$3,V1128&lt;=Map!$L$3),"Fcst","N/A"))</f>
        <v>Base</v>
      </c>
      <c r="X1128" t="str">
        <f>INDEX(Map!$B$2:$B$86,MATCH(D1128,Map!$A$2:$A$86,0),0)</f>
        <v>Cane Run 11</v>
      </c>
      <c r="Y1128" s="7" t="str">
        <f>IF(INDEX(Map!$C$2:$C$86,MATCH(D1128,Map!$A$2:$A$86,0),0)="","N/A",E1128*INDEX(Map!$C$2:$C$86,MATCH(D1128,Map!$A$2:$A$86,0),0))</f>
        <v>N/A</v>
      </c>
      <c r="Z1128" s="7">
        <f>IF(INDEX(Map!$D$2:$D$86,MATCH(D1128,Map!$A$2:$A$86,0),0)="","N/A",E1128*INDEX(Map!$D$2:$D$86,MATCH(D1128,Map!$A$2:$A$86,0),0))</f>
        <v>0</v>
      </c>
      <c r="AA1128" t="str">
        <f>INDEX(Map!$E$2:$E$86,MATCH(D1128,Map!$A$2:$A$86,0),0)</f>
        <v>SCCT</v>
      </c>
    </row>
    <row r="1129" spans="1:27" x14ac:dyDescent="0.25">
      <c r="A1129" s="1" t="s">
        <v>119</v>
      </c>
      <c r="B1129" s="1" t="s">
        <v>108</v>
      </c>
      <c r="C1129" s="1">
        <v>36</v>
      </c>
      <c r="D1129" s="1" t="s">
        <v>58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3" t="str">
        <f t="shared" si="17"/>
        <v>2017Plan</v>
      </c>
      <c r="V1129" s="2">
        <f>DATE(A1129,INDEX(Map!$H$1:$H$12,MATCH(B1129,Map!$G$1:$G$12,0),0),1)</f>
        <v>42767</v>
      </c>
      <c r="W1129" t="str">
        <f>IF(AND(V1129&gt;=Map!$K$2,V1129&lt;=Map!$L$2),"Base",IF(AND(V1129&gt;=Map!$K$3,V1129&lt;=Map!$L$3),"Fcst","N/A"))</f>
        <v>Base</v>
      </c>
      <c r="X1129" t="str">
        <f>INDEX(Map!$B$2:$B$86,MATCH(D1129,Map!$A$2:$A$86,0),0)</f>
        <v>Haefling</v>
      </c>
      <c r="Y1129" s="7">
        <f>IF(INDEX(Map!$C$2:$C$86,MATCH(D1129,Map!$A$2:$A$86,0),0)="","N/A",E1129*INDEX(Map!$C$2:$C$86,MATCH(D1129,Map!$A$2:$A$86,0),0))</f>
        <v>0</v>
      </c>
      <c r="Z1129" s="7" t="str">
        <f>IF(INDEX(Map!$D$2:$D$86,MATCH(D1129,Map!$A$2:$A$86,0),0)="","N/A",E1129*INDEX(Map!$D$2:$D$86,MATCH(D1129,Map!$A$2:$A$86,0),0))</f>
        <v>N/A</v>
      </c>
      <c r="AA1129" t="str">
        <f>INDEX(Map!$E$2:$E$86,MATCH(D1129,Map!$A$2:$A$86,0),0)</f>
        <v>SCCT</v>
      </c>
    </row>
    <row r="1130" spans="1:27" x14ac:dyDescent="0.25">
      <c r="A1130" s="1" t="s">
        <v>119</v>
      </c>
      <c r="B1130" s="1" t="s">
        <v>108</v>
      </c>
      <c r="C1130" s="1">
        <v>37</v>
      </c>
      <c r="D1130" s="1" t="s">
        <v>59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3" t="str">
        <f t="shared" si="17"/>
        <v>2017Plan</v>
      </c>
      <c r="V1130" s="2">
        <f>DATE(A1130,INDEX(Map!$H$1:$H$12,MATCH(B1130,Map!$G$1:$G$12,0),0),1)</f>
        <v>42767</v>
      </c>
      <c r="W1130" t="str">
        <f>IF(AND(V1130&gt;=Map!$K$2,V1130&lt;=Map!$L$2),"Base",IF(AND(V1130&gt;=Map!$K$3,V1130&lt;=Map!$L$3),"Fcst","N/A"))</f>
        <v>Base</v>
      </c>
      <c r="X1130" t="str">
        <f>INDEX(Map!$B$2:$B$86,MATCH(D1130,Map!$A$2:$A$86,0),0)</f>
        <v>Paddys Run 11</v>
      </c>
      <c r="Y1130" s="7" t="str">
        <f>IF(INDEX(Map!$C$2:$C$86,MATCH(D1130,Map!$A$2:$A$86,0),0)="","N/A",E1130*INDEX(Map!$C$2:$C$86,MATCH(D1130,Map!$A$2:$A$86,0),0))</f>
        <v>N/A</v>
      </c>
      <c r="Z1130" s="7">
        <f>IF(INDEX(Map!$D$2:$D$86,MATCH(D1130,Map!$A$2:$A$86,0),0)="","N/A",E1130*INDEX(Map!$D$2:$D$86,MATCH(D1130,Map!$A$2:$A$86,0),0))</f>
        <v>0</v>
      </c>
      <c r="AA1130" t="str">
        <f>INDEX(Map!$E$2:$E$86,MATCH(D1130,Map!$A$2:$A$86,0),0)</f>
        <v>SCCT</v>
      </c>
    </row>
    <row r="1131" spans="1:27" x14ac:dyDescent="0.25">
      <c r="A1131" s="1" t="s">
        <v>119</v>
      </c>
      <c r="B1131" s="1" t="s">
        <v>108</v>
      </c>
      <c r="C1131" s="1">
        <v>38</v>
      </c>
      <c r="D1131" s="1" t="s">
        <v>60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3" t="str">
        <f t="shared" si="17"/>
        <v>2017Plan</v>
      </c>
      <c r="V1131" s="2">
        <f>DATE(A1131,INDEX(Map!$H$1:$H$12,MATCH(B1131,Map!$G$1:$G$12,0),0),1)</f>
        <v>42767</v>
      </c>
      <c r="W1131" t="str">
        <f>IF(AND(V1131&gt;=Map!$K$2,V1131&lt;=Map!$L$2),"Base",IF(AND(V1131&gt;=Map!$K$3,V1131&lt;=Map!$L$3),"Fcst","N/A"))</f>
        <v>Base</v>
      </c>
      <c r="X1131" t="str">
        <f>INDEX(Map!$B$2:$B$86,MATCH(D1131,Map!$A$2:$A$86,0),0)</f>
        <v>Paddys Run 12</v>
      </c>
      <c r="Y1131" s="7" t="str">
        <f>IF(INDEX(Map!$C$2:$C$86,MATCH(D1131,Map!$A$2:$A$86,0),0)="","N/A",E1131*INDEX(Map!$C$2:$C$86,MATCH(D1131,Map!$A$2:$A$86,0),0))</f>
        <v>N/A</v>
      </c>
      <c r="Z1131" s="7">
        <f>IF(INDEX(Map!$D$2:$D$86,MATCH(D1131,Map!$A$2:$A$86,0),0)="","N/A",E1131*INDEX(Map!$D$2:$D$86,MATCH(D1131,Map!$A$2:$A$86,0),0))</f>
        <v>0</v>
      </c>
      <c r="AA1131" t="str">
        <f>INDEX(Map!$E$2:$E$86,MATCH(D1131,Map!$A$2:$A$86,0),0)</f>
        <v>SCCT</v>
      </c>
    </row>
    <row r="1132" spans="1:27" x14ac:dyDescent="0.25">
      <c r="A1132" s="1" t="s">
        <v>119</v>
      </c>
      <c r="B1132" s="1" t="s">
        <v>108</v>
      </c>
      <c r="C1132" s="1">
        <v>39</v>
      </c>
      <c r="D1132" s="1" t="s">
        <v>61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3" t="str">
        <f t="shared" si="17"/>
        <v>2017Plan</v>
      </c>
      <c r="V1132" s="2">
        <f>DATE(A1132,INDEX(Map!$H$1:$H$12,MATCH(B1132,Map!$G$1:$G$12,0),0),1)</f>
        <v>42767</v>
      </c>
      <c r="W1132" t="str">
        <f>IF(AND(V1132&gt;=Map!$K$2,V1132&lt;=Map!$L$2),"Base",IF(AND(V1132&gt;=Map!$K$3,V1132&lt;=Map!$L$3),"Fcst","N/A"))</f>
        <v>Base</v>
      </c>
      <c r="X1132" t="str">
        <f>INDEX(Map!$B$2:$B$86,MATCH(D1132,Map!$A$2:$A$86,0),0)</f>
        <v>Zorn 1</v>
      </c>
      <c r="Y1132" s="7" t="str">
        <f>IF(INDEX(Map!$C$2:$C$86,MATCH(D1132,Map!$A$2:$A$86,0),0)="","N/A",E1132*INDEX(Map!$C$2:$C$86,MATCH(D1132,Map!$A$2:$A$86,0),0))</f>
        <v>N/A</v>
      </c>
      <c r="Z1132" s="7">
        <f>IF(INDEX(Map!$D$2:$D$86,MATCH(D1132,Map!$A$2:$A$86,0),0)="","N/A",E1132*INDEX(Map!$D$2:$D$86,MATCH(D1132,Map!$A$2:$A$86,0),0))</f>
        <v>0</v>
      </c>
      <c r="AA1132" t="str">
        <f>INDEX(Map!$E$2:$E$86,MATCH(D1132,Map!$A$2:$A$86,0),0)</f>
        <v>SCCT</v>
      </c>
    </row>
    <row r="1133" spans="1:27" x14ac:dyDescent="0.25">
      <c r="A1133" s="1" t="s">
        <v>119</v>
      </c>
      <c r="B1133" s="1" t="s">
        <v>108</v>
      </c>
      <c r="C1133" s="1">
        <v>40</v>
      </c>
      <c r="D1133" s="1" t="s">
        <v>62</v>
      </c>
      <c r="E1133" s="1">
        <v>12.5</v>
      </c>
      <c r="F1133" s="1">
        <v>0</v>
      </c>
      <c r="G1133" s="1">
        <v>59</v>
      </c>
      <c r="H1133" s="1">
        <v>38</v>
      </c>
      <c r="I1133" s="1" t="s">
        <v>63</v>
      </c>
      <c r="J1133" s="1" t="s">
        <v>63</v>
      </c>
      <c r="K1133" s="1">
        <v>405</v>
      </c>
      <c r="L1133" s="1">
        <v>0</v>
      </c>
      <c r="M1133" s="1">
        <v>0</v>
      </c>
      <c r="N1133" s="1" t="s">
        <v>63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3" t="str">
        <f t="shared" si="17"/>
        <v>2017Plan</v>
      </c>
      <c r="V1133" s="2">
        <f>DATE(A1133,INDEX(Map!$H$1:$H$12,MATCH(B1133,Map!$G$1:$G$12,0),0),1)</f>
        <v>42767</v>
      </c>
      <c r="W1133" t="str">
        <f>IF(AND(V1133&gt;=Map!$K$2,V1133&lt;=Map!$L$2),"Base",IF(AND(V1133&gt;=Map!$K$3,V1133&lt;=Map!$L$3),"Fcst","N/A"))</f>
        <v>Base</v>
      </c>
      <c r="X1133" t="str">
        <f>INDEX(Map!$B$2:$B$86,MATCH(D1133,Map!$A$2:$A$86,0),0)</f>
        <v>Dix Dam</v>
      </c>
      <c r="Y1133" s="7">
        <f>IF(INDEX(Map!$C$2:$C$86,MATCH(D1133,Map!$A$2:$A$86,0),0)="","N/A",E1133*INDEX(Map!$C$2:$C$86,MATCH(D1133,Map!$A$2:$A$86,0),0))</f>
        <v>12.5</v>
      </c>
      <c r="Z1133" s="7" t="str">
        <f>IF(INDEX(Map!$D$2:$D$86,MATCH(D1133,Map!$A$2:$A$86,0),0)="","N/A",E1133*INDEX(Map!$D$2:$D$86,MATCH(D1133,Map!$A$2:$A$86,0),0))</f>
        <v>N/A</v>
      </c>
      <c r="AA1133" t="str">
        <f>INDEX(Map!$E$2:$E$86,MATCH(D1133,Map!$A$2:$A$86,0),0)</f>
        <v>Hydro</v>
      </c>
    </row>
    <row r="1134" spans="1:27" x14ac:dyDescent="0.25">
      <c r="A1134" s="1" t="s">
        <v>119</v>
      </c>
      <c r="B1134" s="1" t="s">
        <v>108</v>
      </c>
      <c r="C1134" s="1">
        <v>41</v>
      </c>
      <c r="D1134" s="1" t="s">
        <v>64</v>
      </c>
      <c r="E1134" s="1">
        <v>16.8</v>
      </c>
      <c r="F1134" s="1">
        <v>0</v>
      </c>
      <c r="G1134" s="1">
        <v>100</v>
      </c>
      <c r="H1134" s="1">
        <v>0</v>
      </c>
      <c r="I1134" s="1" t="s">
        <v>63</v>
      </c>
      <c r="J1134" s="1" t="s">
        <v>63</v>
      </c>
      <c r="K1134" s="1">
        <v>672</v>
      </c>
      <c r="L1134" s="1">
        <v>0</v>
      </c>
      <c r="M1134" s="1">
        <v>0</v>
      </c>
      <c r="N1134" s="1" t="s">
        <v>63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3" t="str">
        <f t="shared" si="17"/>
        <v>2017Plan</v>
      </c>
      <c r="V1134" s="2">
        <f>DATE(A1134,INDEX(Map!$H$1:$H$12,MATCH(B1134,Map!$G$1:$G$12,0),0),1)</f>
        <v>42767</v>
      </c>
      <c r="W1134" t="str">
        <f>IF(AND(V1134&gt;=Map!$K$2,V1134&lt;=Map!$L$2),"Base",IF(AND(V1134&gt;=Map!$K$3,V1134&lt;=Map!$L$3),"Fcst","N/A"))</f>
        <v>Base</v>
      </c>
      <c r="X1134" t="str">
        <f>INDEX(Map!$B$2:$B$86,MATCH(D1134,Map!$A$2:$A$86,0),0)</f>
        <v>Ohio Falls</v>
      </c>
      <c r="Y1134" s="7" t="str">
        <f>IF(INDEX(Map!$C$2:$C$86,MATCH(D1134,Map!$A$2:$A$86,0),0)="","N/A",E1134*INDEX(Map!$C$2:$C$86,MATCH(D1134,Map!$A$2:$A$86,0),0))</f>
        <v>N/A</v>
      </c>
      <c r="Z1134" s="7">
        <f>IF(INDEX(Map!$D$2:$D$86,MATCH(D1134,Map!$A$2:$A$86,0),0)="","N/A",E1134*INDEX(Map!$D$2:$D$86,MATCH(D1134,Map!$A$2:$A$86,0),0))</f>
        <v>16.8</v>
      </c>
      <c r="AA1134" t="str">
        <f>INDEX(Map!$E$2:$E$86,MATCH(D1134,Map!$A$2:$A$86,0),0)</f>
        <v>Hydro</v>
      </c>
    </row>
    <row r="1135" spans="1:27" x14ac:dyDescent="0.25">
      <c r="A1135" s="1" t="s">
        <v>119</v>
      </c>
      <c r="B1135" s="1" t="s">
        <v>108</v>
      </c>
      <c r="C1135" s="1">
        <v>42</v>
      </c>
      <c r="D1135" s="1" t="s">
        <v>65</v>
      </c>
      <c r="E1135" s="1">
        <v>1.3</v>
      </c>
      <c r="F1135" s="1">
        <v>0</v>
      </c>
      <c r="G1135" s="1">
        <v>100</v>
      </c>
      <c r="H1135" s="1">
        <v>0</v>
      </c>
      <c r="I1135" s="1" t="s">
        <v>63</v>
      </c>
      <c r="J1135" s="1" t="s">
        <v>63</v>
      </c>
      <c r="K1135" s="1">
        <v>672</v>
      </c>
      <c r="L1135" s="1">
        <v>0</v>
      </c>
      <c r="M1135" s="1">
        <v>0</v>
      </c>
      <c r="N1135" s="1" t="s">
        <v>63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3" t="str">
        <f t="shared" si="17"/>
        <v>2017Plan</v>
      </c>
      <c r="V1135" s="2">
        <f>DATE(A1135,INDEX(Map!$H$1:$H$12,MATCH(B1135,Map!$G$1:$G$12,0),0),1)</f>
        <v>42767</v>
      </c>
      <c r="W1135" t="str">
        <f>IF(AND(V1135&gt;=Map!$K$2,V1135&lt;=Map!$L$2),"Base",IF(AND(V1135&gt;=Map!$K$3,V1135&lt;=Map!$L$3),"Fcst","N/A"))</f>
        <v>Base</v>
      </c>
      <c r="X1135" t="str">
        <f>INDEX(Map!$B$2:$B$86,MATCH(D1135,Map!$A$2:$A$86,0),0)</f>
        <v>Brown Solar</v>
      </c>
      <c r="Y1135" s="7">
        <f>IF(INDEX(Map!$C$2:$C$86,MATCH(D1135,Map!$A$2:$A$86,0),0)="","N/A",E1135*INDEX(Map!$C$2:$C$86,MATCH(D1135,Map!$A$2:$A$86,0),0))</f>
        <v>0.79300000000000004</v>
      </c>
      <c r="Z1135" s="7">
        <f>IF(INDEX(Map!$D$2:$D$86,MATCH(D1135,Map!$A$2:$A$86,0),0)="","N/A",E1135*INDEX(Map!$D$2:$D$86,MATCH(D1135,Map!$A$2:$A$86,0),0))</f>
        <v>0.50700000000000001</v>
      </c>
      <c r="AA1135" t="str">
        <f>INDEX(Map!$E$2:$E$86,MATCH(D1135,Map!$A$2:$A$86,0),0)</f>
        <v>Solar</v>
      </c>
    </row>
    <row r="1136" spans="1:27" x14ac:dyDescent="0.25">
      <c r="A1136" s="1" t="s">
        <v>119</v>
      </c>
      <c r="B1136" s="1" t="s">
        <v>108</v>
      </c>
      <c r="C1136" s="1">
        <v>43</v>
      </c>
      <c r="D1136" s="1" t="s">
        <v>66</v>
      </c>
      <c r="E1136" s="1">
        <v>10.4</v>
      </c>
      <c r="F1136" s="1">
        <v>0</v>
      </c>
      <c r="G1136" s="1">
        <v>100</v>
      </c>
      <c r="H1136" s="1">
        <v>0</v>
      </c>
      <c r="I1136" s="1">
        <v>1041.5999999999999</v>
      </c>
      <c r="J1136" s="1">
        <v>100000</v>
      </c>
      <c r="K1136" s="1">
        <v>672</v>
      </c>
      <c r="L1136" s="1">
        <v>26.6</v>
      </c>
      <c r="M1136" s="1">
        <v>277</v>
      </c>
      <c r="N1136" s="1">
        <v>0</v>
      </c>
      <c r="O1136" s="1">
        <v>0</v>
      </c>
      <c r="P1136" s="1">
        <v>0</v>
      </c>
      <c r="Q1136" s="1">
        <v>0</v>
      </c>
      <c r="R1136" s="1">
        <v>26.56</v>
      </c>
      <c r="S1136" s="1">
        <v>26.56</v>
      </c>
      <c r="T1136" s="1">
        <v>277</v>
      </c>
      <c r="U1136" s="3" t="str">
        <f t="shared" si="17"/>
        <v>2017Plan</v>
      </c>
      <c r="V1136" s="2">
        <f>DATE(A1136,INDEX(Map!$H$1:$H$12,MATCH(B1136,Map!$G$1:$G$12,0),0),1)</f>
        <v>42767</v>
      </c>
      <c r="W1136" t="str">
        <f>IF(AND(V1136&gt;=Map!$K$2,V1136&lt;=Map!$L$2),"Base",IF(AND(V1136&gt;=Map!$K$3,V1136&lt;=Map!$L$3),"Fcst","N/A"))</f>
        <v>Base</v>
      </c>
      <c r="X1136" t="str">
        <f>INDEX(Map!$B$2:$B$86,MATCH(D1136,Map!$A$2:$A$86,0),0)</f>
        <v>OVEC</v>
      </c>
      <c r="Y1136" s="7">
        <f>IF(INDEX(Map!$C$2:$C$86,MATCH(D1136,Map!$A$2:$A$86,0),0)="","N/A",E1136*INDEX(Map!$C$2:$C$86,MATCH(D1136,Map!$A$2:$A$86,0),0))</f>
        <v>10.4</v>
      </c>
      <c r="Z1136" s="7" t="str">
        <f>IF(INDEX(Map!$D$2:$D$86,MATCH(D1136,Map!$A$2:$A$86,0),0)="","N/A",E1136*INDEX(Map!$D$2:$D$86,MATCH(D1136,Map!$A$2:$A$86,0),0))</f>
        <v>N/A</v>
      </c>
      <c r="AA1136" t="str">
        <f>INDEX(Map!$E$2:$E$86,MATCH(D1136,Map!$A$2:$A$86,0),0)</f>
        <v>Coal</v>
      </c>
    </row>
    <row r="1137" spans="1:27" x14ac:dyDescent="0.25">
      <c r="A1137" s="1" t="s">
        <v>119</v>
      </c>
      <c r="B1137" s="1" t="s">
        <v>108</v>
      </c>
      <c r="C1137" s="1">
        <v>44</v>
      </c>
      <c r="D1137" s="1" t="s">
        <v>67</v>
      </c>
      <c r="E1137" s="1">
        <v>8.6999999999999993</v>
      </c>
      <c r="F1137" s="1">
        <v>0</v>
      </c>
      <c r="G1137" s="1">
        <v>39.4</v>
      </c>
      <c r="H1137" s="1">
        <v>55</v>
      </c>
      <c r="I1137" s="1">
        <v>874.5</v>
      </c>
      <c r="J1137" s="1">
        <v>100000</v>
      </c>
      <c r="K1137" s="1">
        <v>265</v>
      </c>
      <c r="L1137" s="1">
        <v>26.6</v>
      </c>
      <c r="M1137" s="1">
        <v>232</v>
      </c>
      <c r="N1137" s="1">
        <v>0</v>
      </c>
      <c r="O1137" s="1">
        <v>0</v>
      </c>
      <c r="P1137" s="1">
        <v>0</v>
      </c>
      <c r="Q1137" s="1">
        <v>0</v>
      </c>
      <c r="R1137" s="1">
        <v>26.56</v>
      </c>
      <c r="S1137" s="1">
        <v>26.56</v>
      </c>
      <c r="T1137" s="1">
        <v>232</v>
      </c>
      <c r="U1137" s="3" t="str">
        <f t="shared" si="17"/>
        <v>2017Plan</v>
      </c>
      <c r="V1137" s="2">
        <f>DATE(A1137,INDEX(Map!$H$1:$H$12,MATCH(B1137,Map!$G$1:$G$12,0),0),1)</f>
        <v>42767</v>
      </c>
      <c r="W1137" t="str">
        <f>IF(AND(V1137&gt;=Map!$K$2,V1137&lt;=Map!$L$2),"Base",IF(AND(V1137&gt;=Map!$K$3,V1137&lt;=Map!$L$3),"Fcst","N/A"))</f>
        <v>Base</v>
      </c>
      <c r="X1137" t="str">
        <f>INDEX(Map!$B$2:$B$86,MATCH(D1137,Map!$A$2:$A$86,0),0)</f>
        <v>OVEC</v>
      </c>
      <c r="Y1137" s="7">
        <f>IF(INDEX(Map!$C$2:$C$86,MATCH(D1137,Map!$A$2:$A$86,0),0)="","N/A",E1137*INDEX(Map!$C$2:$C$86,MATCH(D1137,Map!$A$2:$A$86,0),0))</f>
        <v>8.6999999999999993</v>
      </c>
      <c r="Z1137" s="7" t="str">
        <f>IF(INDEX(Map!$D$2:$D$86,MATCH(D1137,Map!$A$2:$A$86,0),0)="","N/A",E1137*INDEX(Map!$D$2:$D$86,MATCH(D1137,Map!$A$2:$A$86,0),0))</f>
        <v>N/A</v>
      </c>
      <c r="AA1137" t="str">
        <f>INDEX(Map!$E$2:$E$86,MATCH(D1137,Map!$A$2:$A$86,0),0)</f>
        <v>Coal</v>
      </c>
    </row>
    <row r="1138" spans="1:27" x14ac:dyDescent="0.25">
      <c r="A1138" s="1" t="s">
        <v>119</v>
      </c>
      <c r="B1138" s="1" t="s">
        <v>108</v>
      </c>
      <c r="C1138" s="1">
        <v>45</v>
      </c>
      <c r="D1138" s="1" t="s">
        <v>68</v>
      </c>
      <c r="E1138" s="1">
        <v>23.2</v>
      </c>
      <c r="F1138" s="1">
        <v>0</v>
      </c>
      <c r="G1138" s="1">
        <v>100</v>
      </c>
      <c r="H1138" s="1">
        <v>0</v>
      </c>
      <c r="I1138" s="1">
        <v>2318.4</v>
      </c>
      <c r="J1138" s="1">
        <v>100000</v>
      </c>
      <c r="K1138" s="1">
        <v>672</v>
      </c>
      <c r="L1138" s="1">
        <v>26.6</v>
      </c>
      <c r="M1138" s="1">
        <v>616</v>
      </c>
      <c r="N1138" s="1">
        <v>0</v>
      </c>
      <c r="O1138" s="1">
        <v>0</v>
      </c>
      <c r="P1138" s="1">
        <v>0</v>
      </c>
      <c r="Q1138" s="1">
        <v>0</v>
      </c>
      <c r="R1138" s="1">
        <v>26.56</v>
      </c>
      <c r="S1138" s="1">
        <v>26.56</v>
      </c>
      <c r="T1138" s="1">
        <v>616</v>
      </c>
      <c r="U1138" s="3" t="str">
        <f t="shared" si="17"/>
        <v>2017Plan</v>
      </c>
      <c r="V1138" s="2">
        <f>DATE(A1138,INDEX(Map!$H$1:$H$12,MATCH(B1138,Map!$G$1:$G$12,0),0),1)</f>
        <v>42767</v>
      </c>
      <c r="W1138" t="str">
        <f>IF(AND(V1138&gt;=Map!$K$2,V1138&lt;=Map!$L$2),"Base",IF(AND(V1138&gt;=Map!$K$3,V1138&lt;=Map!$L$3),"Fcst","N/A"))</f>
        <v>Base</v>
      </c>
      <c r="X1138" t="str">
        <f>INDEX(Map!$B$2:$B$86,MATCH(D1138,Map!$A$2:$A$86,0),0)</f>
        <v>OVEC</v>
      </c>
      <c r="Y1138" s="7" t="str">
        <f>IF(INDEX(Map!$C$2:$C$86,MATCH(D1138,Map!$A$2:$A$86,0),0)="","N/A",E1138*INDEX(Map!$C$2:$C$86,MATCH(D1138,Map!$A$2:$A$86,0),0))</f>
        <v>N/A</v>
      </c>
      <c r="Z1138" s="7">
        <f>IF(INDEX(Map!$D$2:$D$86,MATCH(D1138,Map!$A$2:$A$86,0),0)="","N/A",E1138*INDEX(Map!$D$2:$D$86,MATCH(D1138,Map!$A$2:$A$86,0),0))</f>
        <v>23.2</v>
      </c>
      <c r="AA1138" t="str">
        <f>INDEX(Map!$E$2:$E$86,MATCH(D1138,Map!$A$2:$A$86,0),0)</f>
        <v>Coal</v>
      </c>
    </row>
    <row r="1139" spans="1:27" x14ac:dyDescent="0.25">
      <c r="A1139" s="1" t="s">
        <v>119</v>
      </c>
      <c r="B1139" s="1" t="s">
        <v>108</v>
      </c>
      <c r="C1139" s="1">
        <v>46</v>
      </c>
      <c r="D1139" s="1" t="s">
        <v>69</v>
      </c>
      <c r="E1139" s="1">
        <v>19.8</v>
      </c>
      <c r="F1139" s="1">
        <v>0</v>
      </c>
      <c r="G1139" s="1">
        <v>39.299999999999997</v>
      </c>
      <c r="H1139" s="1">
        <v>53</v>
      </c>
      <c r="I1139" s="1">
        <v>1980</v>
      </c>
      <c r="J1139" s="1">
        <v>100000</v>
      </c>
      <c r="K1139" s="1">
        <v>264</v>
      </c>
      <c r="L1139" s="1">
        <v>26.6</v>
      </c>
      <c r="M1139" s="1">
        <v>526</v>
      </c>
      <c r="N1139" s="1">
        <v>0</v>
      </c>
      <c r="O1139" s="1">
        <v>0</v>
      </c>
      <c r="P1139" s="1">
        <v>0</v>
      </c>
      <c r="Q1139" s="1">
        <v>0</v>
      </c>
      <c r="R1139" s="1">
        <v>26.56</v>
      </c>
      <c r="S1139" s="1">
        <v>26.56</v>
      </c>
      <c r="T1139" s="1">
        <v>526</v>
      </c>
      <c r="U1139" s="3" t="str">
        <f t="shared" si="17"/>
        <v>2017Plan</v>
      </c>
      <c r="V1139" s="2">
        <f>DATE(A1139,INDEX(Map!$H$1:$H$12,MATCH(B1139,Map!$G$1:$G$12,0),0),1)</f>
        <v>42767</v>
      </c>
      <c r="W1139" t="str">
        <f>IF(AND(V1139&gt;=Map!$K$2,V1139&lt;=Map!$L$2),"Base",IF(AND(V1139&gt;=Map!$K$3,V1139&lt;=Map!$L$3),"Fcst","N/A"))</f>
        <v>Base</v>
      </c>
      <c r="X1139" t="str">
        <f>INDEX(Map!$B$2:$B$86,MATCH(D1139,Map!$A$2:$A$86,0),0)</f>
        <v>OVEC</v>
      </c>
      <c r="Y1139" s="7" t="str">
        <f>IF(INDEX(Map!$C$2:$C$86,MATCH(D1139,Map!$A$2:$A$86,0),0)="","N/A",E1139*INDEX(Map!$C$2:$C$86,MATCH(D1139,Map!$A$2:$A$86,0),0))</f>
        <v>N/A</v>
      </c>
      <c r="Z1139" s="7">
        <f>IF(INDEX(Map!$D$2:$D$86,MATCH(D1139,Map!$A$2:$A$86,0),0)="","N/A",E1139*INDEX(Map!$D$2:$D$86,MATCH(D1139,Map!$A$2:$A$86,0),0))</f>
        <v>19.8</v>
      </c>
      <c r="AA1139" t="str">
        <f>INDEX(Map!$E$2:$E$86,MATCH(D1139,Map!$A$2:$A$86,0),0)</f>
        <v>Coal</v>
      </c>
    </row>
    <row r="1140" spans="1:27" x14ac:dyDescent="0.25">
      <c r="A1140" s="1" t="s">
        <v>119</v>
      </c>
      <c r="B1140" s="1" t="s">
        <v>108</v>
      </c>
      <c r="C1140" s="1">
        <v>47</v>
      </c>
      <c r="D1140" s="1" t="s">
        <v>70</v>
      </c>
      <c r="E1140" s="1">
        <v>0</v>
      </c>
      <c r="F1140" s="1">
        <v>0</v>
      </c>
      <c r="G1140" s="1">
        <v>0</v>
      </c>
      <c r="H1140" s="1">
        <v>0</v>
      </c>
      <c r="I1140" s="1" t="s">
        <v>63</v>
      </c>
      <c r="J1140" s="1" t="s">
        <v>63</v>
      </c>
      <c r="K1140" s="1">
        <v>0</v>
      </c>
      <c r="L1140" s="1">
        <v>0</v>
      </c>
      <c r="M1140" s="1">
        <v>0</v>
      </c>
      <c r="N1140" s="1" t="s">
        <v>63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3" t="str">
        <f t="shared" si="17"/>
        <v>2017Plan</v>
      </c>
      <c r="V1140" s="2">
        <f>DATE(A1140,INDEX(Map!$H$1:$H$12,MATCH(B1140,Map!$G$1:$G$12,0),0),1)</f>
        <v>42767</v>
      </c>
      <c r="W1140" t="str">
        <f>IF(AND(V1140&gt;=Map!$K$2,V1140&lt;=Map!$L$2),"Base",IF(AND(V1140&gt;=Map!$K$3,V1140&lt;=Map!$L$3),"Fcst","N/A"))</f>
        <v>Base</v>
      </c>
      <c r="X1140" t="str">
        <f>INDEX(Map!$B$2:$B$86,MATCH(D1140,Map!$A$2:$A$86,0),0)</f>
        <v>N/A</v>
      </c>
      <c r="Y1140" s="7" t="str">
        <f>IF(INDEX(Map!$C$2:$C$86,MATCH(D1140,Map!$A$2:$A$86,0),0)="","N/A",E1140*INDEX(Map!$C$2:$C$86,MATCH(D1140,Map!$A$2:$A$86,0),0))</f>
        <v>N/A</v>
      </c>
      <c r="Z1140" s="7" t="str">
        <f>IF(INDEX(Map!$D$2:$D$86,MATCH(D1140,Map!$A$2:$A$86,0),0)="","N/A",E1140*INDEX(Map!$D$2:$D$86,MATCH(D1140,Map!$A$2:$A$86,0),0))</f>
        <v>N/A</v>
      </c>
      <c r="AA1140" t="str">
        <f>INDEX(Map!$E$2:$E$86,MATCH(D1140,Map!$A$2:$A$86,0),0)</f>
        <v>Purchases</v>
      </c>
    </row>
    <row r="1141" spans="1:27" x14ac:dyDescent="0.25">
      <c r="A1141" s="1" t="s">
        <v>119</v>
      </c>
      <c r="B1141" s="1" t="s">
        <v>108</v>
      </c>
      <c r="C1141" s="1">
        <v>48</v>
      </c>
      <c r="D1141" s="1" t="s">
        <v>71</v>
      </c>
      <c r="E1141" s="1">
        <v>0</v>
      </c>
      <c r="F1141" s="1">
        <v>0</v>
      </c>
      <c r="G1141" s="1">
        <v>0</v>
      </c>
      <c r="H1141" s="1">
        <v>0</v>
      </c>
      <c r="I1141" s="1" t="s">
        <v>63</v>
      </c>
      <c r="J1141" s="1" t="s">
        <v>63</v>
      </c>
      <c r="K1141" s="1">
        <v>0</v>
      </c>
      <c r="L1141" s="1">
        <v>0</v>
      </c>
      <c r="M1141" s="1">
        <v>0</v>
      </c>
      <c r="N1141" s="1" t="s">
        <v>63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3" t="str">
        <f t="shared" si="17"/>
        <v>2017Plan</v>
      </c>
      <c r="V1141" s="2">
        <f>DATE(A1141,INDEX(Map!$H$1:$H$12,MATCH(B1141,Map!$G$1:$G$12,0),0),1)</f>
        <v>42767</v>
      </c>
      <c r="W1141" t="str">
        <f>IF(AND(V1141&gt;=Map!$K$2,V1141&lt;=Map!$L$2),"Base",IF(AND(V1141&gt;=Map!$K$3,V1141&lt;=Map!$L$3),"Fcst","N/A"))</f>
        <v>Base</v>
      </c>
      <c r="X1141" t="str">
        <f>INDEX(Map!$B$2:$B$86,MATCH(D1141,Map!$A$2:$A$86,0),0)</f>
        <v>N/A</v>
      </c>
      <c r="Y1141" s="7" t="str">
        <f>IF(INDEX(Map!$C$2:$C$86,MATCH(D1141,Map!$A$2:$A$86,0),0)="","N/A",E1141*INDEX(Map!$C$2:$C$86,MATCH(D1141,Map!$A$2:$A$86,0),0))</f>
        <v>N/A</v>
      </c>
      <c r="Z1141" s="7" t="str">
        <f>IF(INDEX(Map!$D$2:$D$86,MATCH(D1141,Map!$A$2:$A$86,0),0)="","N/A",E1141*INDEX(Map!$D$2:$D$86,MATCH(D1141,Map!$A$2:$A$86,0),0))</f>
        <v>N/A</v>
      </c>
      <c r="AA1141" t="str">
        <f>INDEX(Map!$E$2:$E$86,MATCH(D1141,Map!$A$2:$A$86,0),0)</f>
        <v>Purchases</v>
      </c>
    </row>
    <row r="1142" spans="1:27" x14ac:dyDescent="0.25">
      <c r="A1142" s="1" t="s">
        <v>119</v>
      </c>
      <c r="B1142" s="1" t="s">
        <v>108</v>
      </c>
      <c r="C1142" s="1">
        <v>49</v>
      </c>
      <c r="D1142" s="1" t="s">
        <v>72</v>
      </c>
      <c r="E1142" s="1">
        <v>0</v>
      </c>
      <c r="F1142" s="1">
        <v>0</v>
      </c>
      <c r="G1142" s="1">
        <v>0</v>
      </c>
      <c r="H1142" s="1">
        <v>0</v>
      </c>
      <c r="I1142" s="1" t="s">
        <v>63</v>
      </c>
      <c r="J1142" s="1" t="s">
        <v>63</v>
      </c>
      <c r="K1142" s="1">
        <v>0</v>
      </c>
      <c r="L1142" s="1">
        <v>0</v>
      </c>
      <c r="M1142" s="1">
        <v>0</v>
      </c>
      <c r="N1142" s="1" t="s">
        <v>63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3" t="str">
        <f t="shared" si="17"/>
        <v>2017Plan</v>
      </c>
      <c r="V1142" s="2">
        <f>DATE(A1142,INDEX(Map!$H$1:$H$12,MATCH(B1142,Map!$G$1:$G$12,0),0),1)</f>
        <v>42767</v>
      </c>
      <c r="W1142" t="str">
        <f>IF(AND(V1142&gt;=Map!$K$2,V1142&lt;=Map!$L$2),"Base",IF(AND(V1142&gt;=Map!$K$3,V1142&lt;=Map!$L$3),"Fcst","N/A"))</f>
        <v>Base</v>
      </c>
      <c r="X1142" t="str">
        <f>INDEX(Map!$B$2:$B$86,MATCH(D1142,Map!$A$2:$A$86,0),0)</f>
        <v>N/A</v>
      </c>
      <c r="Y1142" s="7" t="str">
        <f>IF(INDEX(Map!$C$2:$C$86,MATCH(D1142,Map!$A$2:$A$86,0),0)="","N/A",E1142*INDEX(Map!$C$2:$C$86,MATCH(D1142,Map!$A$2:$A$86,0),0))</f>
        <v>N/A</v>
      </c>
      <c r="Z1142" s="7" t="str">
        <f>IF(INDEX(Map!$D$2:$D$86,MATCH(D1142,Map!$A$2:$A$86,0),0)="","N/A",E1142*INDEX(Map!$D$2:$D$86,MATCH(D1142,Map!$A$2:$A$86,0),0))</f>
        <v>N/A</v>
      </c>
      <c r="AA1142" t="str">
        <f>INDEX(Map!$E$2:$E$86,MATCH(D1142,Map!$A$2:$A$86,0),0)</f>
        <v>Purchases</v>
      </c>
    </row>
    <row r="1143" spans="1:27" x14ac:dyDescent="0.25">
      <c r="A1143" s="1" t="s">
        <v>119</v>
      </c>
      <c r="B1143" s="1" t="s">
        <v>108</v>
      </c>
      <c r="C1143" s="1">
        <v>50</v>
      </c>
      <c r="D1143" s="1" t="s">
        <v>73</v>
      </c>
      <c r="E1143" s="1">
        <v>0</v>
      </c>
      <c r="F1143" s="1">
        <v>0</v>
      </c>
      <c r="G1143" s="1">
        <v>0</v>
      </c>
      <c r="H1143" s="1">
        <v>0</v>
      </c>
      <c r="I1143" s="1" t="s">
        <v>63</v>
      </c>
      <c r="J1143" s="1" t="s">
        <v>63</v>
      </c>
      <c r="K1143" s="1">
        <v>0</v>
      </c>
      <c r="L1143" s="1">
        <v>0</v>
      </c>
      <c r="M1143" s="1">
        <v>0</v>
      </c>
      <c r="N1143" s="1" t="s">
        <v>63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3" t="str">
        <f t="shared" si="17"/>
        <v>2017Plan</v>
      </c>
      <c r="V1143" s="2">
        <f>DATE(A1143,INDEX(Map!$H$1:$H$12,MATCH(B1143,Map!$G$1:$G$12,0),0),1)</f>
        <v>42767</v>
      </c>
      <c r="W1143" t="str">
        <f>IF(AND(V1143&gt;=Map!$K$2,V1143&lt;=Map!$L$2),"Base",IF(AND(V1143&gt;=Map!$K$3,V1143&lt;=Map!$L$3),"Fcst","N/A"))</f>
        <v>Base</v>
      </c>
      <c r="X1143" t="str">
        <f>INDEX(Map!$B$2:$B$86,MATCH(D1143,Map!$A$2:$A$86,0),0)</f>
        <v>N/A</v>
      </c>
      <c r="Y1143" s="7" t="str">
        <f>IF(INDEX(Map!$C$2:$C$86,MATCH(D1143,Map!$A$2:$A$86,0),0)="","N/A",E1143*INDEX(Map!$C$2:$C$86,MATCH(D1143,Map!$A$2:$A$86,0),0))</f>
        <v>N/A</v>
      </c>
      <c r="Z1143" s="7" t="str">
        <f>IF(INDEX(Map!$D$2:$D$86,MATCH(D1143,Map!$A$2:$A$86,0),0)="","N/A",E1143*INDEX(Map!$D$2:$D$86,MATCH(D1143,Map!$A$2:$A$86,0),0))</f>
        <v>N/A</v>
      </c>
      <c r="AA1143" t="str">
        <f>INDEX(Map!$E$2:$E$86,MATCH(D1143,Map!$A$2:$A$86,0),0)</f>
        <v>Purchases</v>
      </c>
    </row>
    <row r="1144" spans="1:27" x14ac:dyDescent="0.25">
      <c r="A1144" s="1" t="s">
        <v>119</v>
      </c>
      <c r="B1144" s="1" t="s">
        <v>108</v>
      </c>
      <c r="C1144" s="1">
        <v>51</v>
      </c>
      <c r="D1144" s="1" t="s">
        <v>74</v>
      </c>
      <c r="E1144" s="1">
        <v>0</v>
      </c>
      <c r="F1144" s="1">
        <v>0</v>
      </c>
      <c r="G1144" s="1">
        <v>0</v>
      </c>
      <c r="H1144" s="1">
        <v>0</v>
      </c>
      <c r="I1144" s="1" t="s">
        <v>63</v>
      </c>
      <c r="J1144" s="1" t="s">
        <v>63</v>
      </c>
      <c r="K1144" s="1">
        <v>0</v>
      </c>
      <c r="L1144" s="1">
        <v>0</v>
      </c>
      <c r="M1144" s="1">
        <v>0</v>
      </c>
      <c r="N1144" s="1" t="s">
        <v>63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3" t="str">
        <f t="shared" si="17"/>
        <v>2017Plan</v>
      </c>
      <c r="V1144" s="2">
        <f>DATE(A1144,INDEX(Map!$H$1:$H$12,MATCH(B1144,Map!$G$1:$G$12,0),0),1)</f>
        <v>42767</v>
      </c>
      <c r="W1144" t="str">
        <f>IF(AND(V1144&gt;=Map!$K$2,V1144&lt;=Map!$L$2),"Base",IF(AND(V1144&gt;=Map!$K$3,V1144&lt;=Map!$L$3),"Fcst","N/A"))</f>
        <v>Base</v>
      </c>
      <c r="X1144" t="str">
        <f>INDEX(Map!$B$2:$B$86,MATCH(D1144,Map!$A$2:$A$86,0),0)</f>
        <v>N/A</v>
      </c>
      <c r="Y1144" s="7" t="str">
        <f>IF(INDEX(Map!$C$2:$C$86,MATCH(D1144,Map!$A$2:$A$86,0),0)="","N/A",E1144*INDEX(Map!$C$2:$C$86,MATCH(D1144,Map!$A$2:$A$86,0),0))</f>
        <v>N/A</v>
      </c>
      <c r="Z1144" s="7" t="str">
        <f>IF(INDEX(Map!$D$2:$D$86,MATCH(D1144,Map!$A$2:$A$86,0),0)="","N/A",E1144*INDEX(Map!$D$2:$D$86,MATCH(D1144,Map!$A$2:$A$86,0),0))</f>
        <v>N/A</v>
      </c>
      <c r="AA1144" t="str">
        <f>INDEX(Map!$E$2:$E$86,MATCH(D1144,Map!$A$2:$A$86,0),0)</f>
        <v>Purchases</v>
      </c>
    </row>
    <row r="1145" spans="1:27" x14ac:dyDescent="0.25">
      <c r="A1145" s="1" t="s">
        <v>119</v>
      </c>
      <c r="B1145" s="1" t="s">
        <v>108</v>
      </c>
      <c r="C1145" s="1">
        <v>52</v>
      </c>
      <c r="D1145" s="1" t="s">
        <v>75</v>
      </c>
      <c r="E1145" s="1">
        <v>0</v>
      </c>
      <c r="F1145" s="1">
        <v>0</v>
      </c>
      <c r="G1145" s="1">
        <v>0</v>
      </c>
      <c r="H1145" s="1">
        <v>0</v>
      </c>
      <c r="I1145" s="1" t="s">
        <v>63</v>
      </c>
      <c r="J1145" s="1" t="s">
        <v>63</v>
      </c>
      <c r="K1145" s="1">
        <v>0</v>
      </c>
      <c r="L1145" s="1">
        <v>0</v>
      </c>
      <c r="M1145" s="1">
        <v>0</v>
      </c>
      <c r="N1145" s="1" t="s">
        <v>63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3" t="str">
        <f t="shared" si="17"/>
        <v>2017Plan</v>
      </c>
      <c r="V1145" s="2">
        <f>DATE(A1145,INDEX(Map!$H$1:$H$12,MATCH(B1145,Map!$G$1:$G$12,0),0),1)</f>
        <v>42767</v>
      </c>
      <c r="W1145" t="str">
        <f>IF(AND(V1145&gt;=Map!$K$2,V1145&lt;=Map!$L$2),"Base",IF(AND(V1145&gt;=Map!$K$3,V1145&lt;=Map!$L$3),"Fcst","N/A"))</f>
        <v>Base</v>
      </c>
      <c r="X1145" t="str">
        <f>INDEX(Map!$B$2:$B$86,MATCH(D1145,Map!$A$2:$A$86,0),0)</f>
        <v>N/A</v>
      </c>
      <c r="Y1145" s="7" t="str">
        <f>IF(INDEX(Map!$C$2:$C$86,MATCH(D1145,Map!$A$2:$A$86,0),0)="","N/A",E1145*INDEX(Map!$C$2:$C$86,MATCH(D1145,Map!$A$2:$A$86,0),0))</f>
        <v>N/A</v>
      </c>
      <c r="Z1145" s="7" t="str">
        <f>IF(INDEX(Map!$D$2:$D$86,MATCH(D1145,Map!$A$2:$A$86,0),0)="","N/A",E1145*INDEX(Map!$D$2:$D$86,MATCH(D1145,Map!$A$2:$A$86,0),0))</f>
        <v>N/A</v>
      </c>
      <c r="AA1145" t="str">
        <f>INDEX(Map!$E$2:$E$86,MATCH(D1145,Map!$A$2:$A$86,0),0)</f>
        <v>Purchases</v>
      </c>
    </row>
    <row r="1146" spans="1:27" x14ac:dyDescent="0.25">
      <c r="A1146" s="1" t="s">
        <v>119</v>
      </c>
      <c r="B1146" s="1" t="s">
        <v>108</v>
      </c>
      <c r="C1146" s="1">
        <v>53</v>
      </c>
      <c r="D1146" s="1" t="s">
        <v>76</v>
      </c>
      <c r="E1146" s="1">
        <v>0</v>
      </c>
      <c r="F1146" s="1">
        <v>0</v>
      </c>
      <c r="G1146" s="1">
        <v>0</v>
      </c>
      <c r="H1146" s="1">
        <v>0</v>
      </c>
      <c r="I1146" s="1" t="s">
        <v>63</v>
      </c>
      <c r="J1146" s="1" t="s">
        <v>63</v>
      </c>
      <c r="K1146" s="1">
        <v>0</v>
      </c>
      <c r="L1146" s="1">
        <v>0</v>
      </c>
      <c r="M1146" s="1">
        <v>0</v>
      </c>
      <c r="N1146" s="1" t="s">
        <v>63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3" t="str">
        <f t="shared" si="17"/>
        <v>2017Plan</v>
      </c>
      <c r="V1146" s="2">
        <f>DATE(A1146,INDEX(Map!$H$1:$H$12,MATCH(B1146,Map!$G$1:$G$12,0),0),1)</f>
        <v>42767</v>
      </c>
      <c r="W1146" t="str">
        <f>IF(AND(V1146&gt;=Map!$K$2,V1146&lt;=Map!$L$2),"Base",IF(AND(V1146&gt;=Map!$K$3,V1146&lt;=Map!$L$3),"Fcst","N/A"))</f>
        <v>Base</v>
      </c>
      <c r="X1146" t="str">
        <f>INDEX(Map!$B$2:$B$86,MATCH(D1146,Map!$A$2:$A$86,0),0)</f>
        <v>N/A</v>
      </c>
      <c r="Y1146" s="7" t="str">
        <f>IF(INDEX(Map!$C$2:$C$86,MATCH(D1146,Map!$A$2:$A$86,0),0)="","N/A",E1146*INDEX(Map!$C$2:$C$86,MATCH(D1146,Map!$A$2:$A$86,0),0))</f>
        <v>N/A</v>
      </c>
      <c r="Z1146" s="7" t="str">
        <f>IF(INDEX(Map!$D$2:$D$86,MATCH(D1146,Map!$A$2:$A$86,0),0)="","N/A",E1146*INDEX(Map!$D$2:$D$86,MATCH(D1146,Map!$A$2:$A$86,0),0))</f>
        <v>N/A</v>
      </c>
      <c r="AA1146" t="str">
        <f>INDEX(Map!$E$2:$E$86,MATCH(D1146,Map!$A$2:$A$86,0),0)</f>
        <v>Purchases</v>
      </c>
    </row>
    <row r="1147" spans="1:27" x14ac:dyDescent="0.25">
      <c r="A1147" s="1" t="s">
        <v>119</v>
      </c>
      <c r="B1147" s="1" t="s">
        <v>108</v>
      </c>
      <c r="C1147" s="1">
        <v>54</v>
      </c>
      <c r="D1147" s="1" t="s">
        <v>77</v>
      </c>
      <c r="E1147" s="1">
        <v>0</v>
      </c>
      <c r="F1147" s="1">
        <v>0</v>
      </c>
      <c r="G1147" s="1">
        <v>0</v>
      </c>
      <c r="H1147" s="1">
        <v>0</v>
      </c>
      <c r="I1147" s="1" t="s">
        <v>63</v>
      </c>
      <c r="J1147" s="1" t="s">
        <v>63</v>
      </c>
      <c r="K1147" s="1">
        <v>0</v>
      </c>
      <c r="L1147" s="1">
        <v>0</v>
      </c>
      <c r="M1147" s="1">
        <v>0</v>
      </c>
      <c r="N1147" s="1" t="s">
        <v>63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3" t="str">
        <f t="shared" si="17"/>
        <v>2017Plan</v>
      </c>
      <c r="V1147" s="2">
        <f>DATE(A1147,INDEX(Map!$H$1:$H$12,MATCH(B1147,Map!$G$1:$G$12,0),0),1)</f>
        <v>42767</v>
      </c>
      <c r="W1147" t="str">
        <f>IF(AND(V1147&gt;=Map!$K$2,V1147&lt;=Map!$L$2),"Base",IF(AND(V1147&gt;=Map!$K$3,V1147&lt;=Map!$L$3),"Fcst","N/A"))</f>
        <v>Base</v>
      </c>
      <c r="X1147" t="str">
        <f>INDEX(Map!$B$2:$B$86,MATCH(D1147,Map!$A$2:$A$86,0),0)</f>
        <v>N/A</v>
      </c>
      <c r="Y1147" s="7" t="str">
        <f>IF(INDEX(Map!$C$2:$C$86,MATCH(D1147,Map!$A$2:$A$86,0),0)="","N/A",E1147*INDEX(Map!$C$2:$C$86,MATCH(D1147,Map!$A$2:$A$86,0),0))</f>
        <v>N/A</v>
      </c>
      <c r="Z1147" s="7" t="str">
        <f>IF(INDEX(Map!$D$2:$D$86,MATCH(D1147,Map!$A$2:$A$86,0),0)="","N/A",E1147*INDEX(Map!$D$2:$D$86,MATCH(D1147,Map!$A$2:$A$86,0),0))</f>
        <v>N/A</v>
      </c>
      <c r="AA1147" t="str">
        <f>INDEX(Map!$E$2:$E$86,MATCH(D1147,Map!$A$2:$A$86,0),0)</f>
        <v>Purchases</v>
      </c>
    </row>
    <row r="1148" spans="1:27" x14ac:dyDescent="0.25">
      <c r="A1148" s="1" t="s">
        <v>119</v>
      </c>
      <c r="B1148" s="1" t="s">
        <v>108</v>
      </c>
      <c r="C1148" s="1">
        <v>55</v>
      </c>
      <c r="D1148" s="1" t="s">
        <v>78</v>
      </c>
      <c r="E1148" s="1">
        <v>0</v>
      </c>
      <c r="F1148" s="1">
        <v>0</v>
      </c>
      <c r="G1148" s="1">
        <v>0</v>
      </c>
      <c r="H1148" s="1">
        <v>0</v>
      </c>
      <c r="I1148" s="1" t="s">
        <v>63</v>
      </c>
      <c r="J1148" s="1" t="s">
        <v>63</v>
      </c>
      <c r="K1148" s="1">
        <v>0</v>
      </c>
      <c r="L1148" s="1">
        <v>0</v>
      </c>
      <c r="M1148" s="1">
        <v>0</v>
      </c>
      <c r="N1148" s="1" t="s">
        <v>63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3" t="str">
        <f t="shared" si="17"/>
        <v>2017Plan</v>
      </c>
      <c r="V1148" s="2">
        <f>DATE(A1148,INDEX(Map!$H$1:$H$12,MATCH(B1148,Map!$G$1:$G$12,0),0),1)</f>
        <v>42767</v>
      </c>
      <c r="W1148" t="str">
        <f>IF(AND(V1148&gt;=Map!$K$2,V1148&lt;=Map!$L$2),"Base",IF(AND(V1148&gt;=Map!$K$3,V1148&lt;=Map!$L$3),"Fcst","N/A"))</f>
        <v>Base</v>
      </c>
      <c r="X1148" t="str">
        <f>INDEX(Map!$B$2:$B$86,MATCH(D1148,Map!$A$2:$A$86,0),0)</f>
        <v>N/A</v>
      </c>
      <c r="Y1148" s="7" t="str">
        <f>IF(INDEX(Map!$C$2:$C$86,MATCH(D1148,Map!$A$2:$A$86,0),0)="","N/A",E1148*INDEX(Map!$C$2:$C$86,MATCH(D1148,Map!$A$2:$A$86,0),0))</f>
        <v>N/A</v>
      </c>
      <c r="Z1148" s="7" t="str">
        <f>IF(INDEX(Map!$D$2:$D$86,MATCH(D1148,Map!$A$2:$A$86,0),0)="","N/A",E1148*INDEX(Map!$D$2:$D$86,MATCH(D1148,Map!$A$2:$A$86,0),0))</f>
        <v>N/A</v>
      </c>
      <c r="AA1148" t="str">
        <f>INDEX(Map!$E$2:$E$86,MATCH(D1148,Map!$A$2:$A$86,0),0)</f>
        <v>Purchases</v>
      </c>
    </row>
    <row r="1149" spans="1:27" x14ac:dyDescent="0.25">
      <c r="A1149" s="1" t="s">
        <v>119</v>
      </c>
      <c r="B1149" s="1" t="s">
        <v>108</v>
      </c>
      <c r="C1149" s="1">
        <v>56</v>
      </c>
      <c r="D1149" s="1" t="s">
        <v>79</v>
      </c>
      <c r="E1149" s="1">
        <v>0.2</v>
      </c>
      <c r="F1149" s="1">
        <v>0</v>
      </c>
      <c r="G1149" s="1">
        <v>1.3</v>
      </c>
      <c r="H1149" s="1">
        <v>2</v>
      </c>
      <c r="I1149" s="1" t="s">
        <v>63</v>
      </c>
      <c r="J1149" s="1" t="s">
        <v>63</v>
      </c>
      <c r="K1149" s="1">
        <v>3</v>
      </c>
      <c r="L1149" s="1">
        <v>65.400000000000006</v>
      </c>
      <c r="M1149" s="1">
        <v>10</v>
      </c>
      <c r="N1149" s="1" t="s">
        <v>63</v>
      </c>
      <c r="O1149" s="1">
        <v>0</v>
      </c>
      <c r="P1149" s="1">
        <v>0</v>
      </c>
      <c r="Q1149" s="1">
        <v>1</v>
      </c>
      <c r="R1149" s="1">
        <v>73.58</v>
      </c>
      <c r="S1149" s="1">
        <v>73.58</v>
      </c>
      <c r="T1149" s="1">
        <v>11</v>
      </c>
      <c r="U1149" s="3" t="str">
        <f t="shared" si="17"/>
        <v>2017Plan</v>
      </c>
      <c r="V1149" s="2">
        <f>DATE(A1149,INDEX(Map!$H$1:$H$12,MATCH(B1149,Map!$G$1:$G$12,0),0),1)</f>
        <v>42767</v>
      </c>
      <c r="W1149" t="str">
        <f>IF(AND(V1149&gt;=Map!$K$2,V1149&lt;=Map!$L$2),"Base",IF(AND(V1149&gt;=Map!$K$3,V1149&lt;=Map!$L$3),"Fcst","N/A"))</f>
        <v>Base</v>
      </c>
      <c r="X1149" t="str">
        <f>INDEX(Map!$B$2:$B$86,MATCH(D1149,Map!$A$2:$A$86,0),0)</f>
        <v>N/A</v>
      </c>
      <c r="Y1149" s="7" t="str">
        <f>IF(INDEX(Map!$C$2:$C$86,MATCH(D1149,Map!$A$2:$A$86,0),0)="","N/A",E1149*INDEX(Map!$C$2:$C$86,MATCH(D1149,Map!$A$2:$A$86,0),0))</f>
        <v>N/A</v>
      </c>
      <c r="Z1149" s="7" t="str">
        <f>IF(INDEX(Map!$D$2:$D$86,MATCH(D1149,Map!$A$2:$A$86,0),0)="","N/A",E1149*INDEX(Map!$D$2:$D$86,MATCH(D1149,Map!$A$2:$A$86,0),0))</f>
        <v>N/A</v>
      </c>
      <c r="AA1149" t="str">
        <f>INDEX(Map!$E$2:$E$86,MATCH(D1149,Map!$A$2:$A$86,0),0)</f>
        <v>Purchases</v>
      </c>
    </row>
    <row r="1150" spans="1:27" x14ac:dyDescent="0.25">
      <c r="A1150" s="1" t="s">
        <v>119</v>
      </c>
      <c r="B1150" s="1" t="s">
        <v>108</v>
      </c>
      <c r="C1150" s="1">
        <v>57</v>
      </c>
      <c r="D1150" s="1" t="s">
        <v>80</v>
      </c>
      <c r="E1150" s="1">
        <v>0.1</v>
      </c>
      <c r="F1150" s="1">
        <v>0</v>
      </c>
      <c r="G1150" s="1">
        <v>0.9</v>
      </c>
      <c r="H1150" s="1">
        <v>2</v>
      </c>
      <c r="I1150" s="1" t="s">
        <v>63</v>
      </c>
      <c r="J1150" s="1" t="s">
        <v>63</v>
      </c>
      <c r="K1150" s="1">
        <v>2</v>
      </c>
      <c r="L1150" s="1">
        <v>74.8</v>
      </c>
      <c r="M1150" s="1">
        <v>7</v>
      </c>
      <c r="N1150" s="1" t="s">
        <v>63</v>
      </c>
      <c r="O1150" s="1">
        <v>0</v>
      </c>
      <c r="P1150" s="1">
        <v>0</v>
      </c>
      <c r="Q1150" s="1">
        <v>1</v>
      </c>
      <c r="R1150" s="1">
        <v>83.07</v>
      </c>
      <c r="S1150" s="1">
        <v>83.07</v>
      </c>
      <c r="T1150" s="1">
        <v>8</v>
      </c>
      <c r="U1150" s="3" t="str">
        <f t="shared" si="17"/>
        <v>2017Plan</v>
      </c>
      <c r="V1150" s="2">
        <f>DATE(A1150,INDEX(Map!$H$1:$H$12,MATCH(B1150,Map!$G$1:$G$12,0),0),1)</f>
        <v>42767</v>
      </c>
      <c r="W1150" t="str">
        <f>IF(AND(V1150&gt;=Map!$K$2,V1150&lt;=Map!$L$2),"Base",IF(AND(V1150&gt;=Map!$K$3,V1150&lt;=Map!$L$3),"Fcst","N/A"))</f>
        <v>Base</v>
      </c>
      <c r="X1150" t="str">
        <f>INDEX(Map!$B$2:$B$86,MATCH(D1150,Map!$A$2:$A$86,0),0)</f>
        <v>N/A</v>
      </c>
      <c r="Y1150" s="7" t="str">
        <f>IF(INDEX(Map!$C$2:$C$86,MATCH(D1150,Map!$A$2:$A$86,0),0)="","N/A",E1150*INDEX(Map!$C$2:$C$86,MATCH(D1150,Map!$A$2:$A$86,0),0))</f>
        <v>N/A</v>
      </c>
      <c r="Z1150" s="7" t="str">
        <f>IF(INDEX(Map!$D$2:$D$86,MATCH(D1150,Map!$A$2:$A$86,0),0)="","N/A",E1150*INDEX(Map!$D$2:$D$86,MATCH(D1150,Map!$A$2:$A$86,0),0))</f>
        <v>N/A</v>
      </c>
      <c r="AA1150" t="str">
        <f>INDEX(Map!$E$2:$E$86,MATCH(D1150,Map!$A$2:$A$86,0),0)</f>
        <v>Purchases</v>
      </c>
    </row>
    <row r="1151" spans="1:27" x14ac:dyDescent="0.25">
      <c r="A1151" s="1" t="s">
        <v>119</v>
      </c>
      <c r="B1151" s="1" t="s">
        <v>108</v>
      </c>
      <c r="C1151" s="1">
        <v>58</v>
      </c>
      <c r="D1151" s="1" t="s">
        <v>81</v>
      </c>
      <c r="E1151" s="1">
        <v>0</v>
      </c>
      <c r="F1151" s="1">
        <v>0</v>
      </c>
      <c r="G1151" s="1">
        <v>0</v>
      </c>
      <c r="H1151" s="1">
        <v>0</v>
      </c>
      <c r="I1151" s="1" t="s">
        <v>63</v>
      </c>
      <c r="J1151" s="1" t="s">
        <v>63</v>
      </c>
      <c r="K1151" s="1">
        <v>0</v>
      </c>
      <c r="L1151" s="1">
        <v>0</v>
      </c>
      <c r="M1151" s="1">
        <v>0</v>
      </c>
      <c r="N1151" s="1" t="s">
        <v>63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3" t="str">
        <f t="shared" si="17"/>
        <v>2017Plan</v>
      </c>
      <c r="V1151" s="2">
        <f>DATE(A1151,INDEX(Map!$H$1:$H$12,MATCH(B1151,Map!$G$1:$G$12,0),0),1)</f>
        <v>42767</v>
      </c>
      <c r="W1151" t="str">
        <f>IF(AND(V1151&gt;=Map!$K$2,V1151&lt;=Map!$L$2),"Base",IF(AND(V1151&gt;=Map!$K$3,V1151&lt;=Map!$L$3),"Fcst","N/A"))</f>
        <v>Base</v>
      </c>
      <c r="X1151" t="str">
        <f>INDEX(Map!$B$2:$B$86,MATCH(D1151,Map!$A$2:$A$86,0),0)</f>
        <v>N/A</v>
      </c>
      <c r="Y1151" s="7" t="str">
        <f>IF(INDEX(Map!$C$2:$C$86,MATCH(D1151,Map!$A$2:$A$86,0),0)="","N/A",E1151*INDEX(Map!$C$2:$C$86,MATCH(D1151,Map!$A$2:$A$86,0),0))</f>
        <v>N/A</v>
      </c>
      <c r="Z1151" s="7" t="str">
        <f>IF(INDEX(Map!$D$2:$D$86,MATCH(D1151,Map!$A$2:$A$86,0),0)="","N/A",E1151*INDEX(Map!$D$2:$D$86,MATCH(D1151,Map!$A$2:$A$86,0),0))</f>
        <v>N/A</v>
      </c>
      <c r="AA1151" t="str">
        <f>INDEX(Map!$E$2:$E$86,MATCH(D1151,Map!$A$2:$A$86,0),0)</f>
        <v>Purchases</v>
      </c>
    </row>
    <row r="1152" spans="1:27" x14ac:dyDescent="0.25">
      <c r="A1152" s="1" t="s">
        <v>119</v>
      </c>
      <c r="B1152" s="1" t="s">
        <v>108</v>
      </c>
      <c r="C1152" s="1">
        <v>59</v>
      </c>
      <c r="D1152" s="1" t="s">
        <v>82</v>
      </c>
      <c r="E1152" s="1">
        <v>0</v>
      </c>
      <c r="F1152" s="1">
        <v>0</v>
      </c>
      <c r="G1152" s="1">
        <v>0</v>
      </c>
      <c r="H1152" s="1">
        <v>0</v>
      </c>
      <c r="I1152" s="1" t="s">
        <v>63</v>
      </c>
      <c r="J1152" s="1" t="s">
        <v>63</v>
      </c>
      <c r="K1152" s="1">
        <v>0</v>
      </c>
      <c r="L1152" s="1">
        <v>0</v>
      </c>
      <c r="M1152" s="1">
        <v>0</v>
      </c>
      <c r="N1152" s="1" t="s">
        <v>63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3" t="str">
        <f t="shared" si="17"/>
        <v>2017Plan</v>
      </c>
      <c r="V1152" s="2">
        <f>DATE(A1152,INDEX(Map!$H$1:$H$12,MATCH(B1152,Map!$G$1:$G$12,0),0),1)</f>
        <v>42767</v>
      </c>
      <c r="W1152" t="str">
        <f>IF(AND(V1152&gt;=Map!$K$2,V1152&lt;=Map!$L$2),"Base",IF(AND(V1152&gt;=Map!$K$3,V1152&lt;=Map!$L$3),"Fcst","N/A"))</f>
        <v>Base</v>
      </c>
      <c r="X1152" t="str">
        <f>INDEX(Map!$B$2:$B$86,MATCH(D1152,Map!$A$2:$A$86,0),0)</f>
        <v>N/A</v>
      </c>
      <c r="Y1152" s="7" t="str">
        <f>IF(INDEX(Map!$C$2:$C$86,MATCH(D1152,Map!$A$2:$A$86,0),0)="","N/A",E1152*INDEX(Map!$C$2:$C$86,MATCH(D1152,Map!$A$2:$A$86,0),0))</f>
        <v>N/A</v>
      </c>
      <c r="Z1152" s="7" t="str">
        <f>IF(INDEX(Map!$D$2:$D$86,MATCH(D1152,Map!$A$2:$A$86,0),0)="","N/A",E1152*INDEX(Map!$D$2:$D$86,MATCH(D1152,Map!$A$2:$A$86,0),0))</f>
        <v>N/A</v>
      </c>
      <c r="AA1152" t="str">
        <f>INDEX(Map!$E$2:$E$86,MATCH(D1152,Map!$A$2:$A$86,0),0)</f>
        <v>Purchases</v>
      </c>
    </row>
    <row r="1153" spans="1:27" x14ac:dyDescent="0.25">
      <c r="A1153" s="1" t="s">
        <v>119</v>
      </c>
      <c r="B1153" s="1" t="s">
        <v>108</v>
      </c>
      <c r="C1153" s="1">
        <v>60</v>
      </c>
      <c r="D1153" s="1" t="s">
        <v>83</v>
      </c>
      <c r="E1153" s="1">
        <v>-19.7</v>
      </c>
      <c r="F1153" s="1">
        <v>0</v>
      </c>
      <c r="G1153" s="1">
        <v>15.4</v>
      </c>
      <c r="H1153" s="1">
        <v>20</v>
      </c>
      <c r="I1153" s="1" t="s">
        <v>63</v>
      </c>
      <c r="J1153" s="1" t="s">
        <v>63</v>
      </c>
      <c r="K1153" s="1">
        <v>267</v>
      </c>
      <c r="L1153" s="1">
        <v>44.2</v>
      </c>
      <c r="M1153" s="1">
        <v>-872</v>
      </c>
      <c r="N1153" s="1" t="s">
        <v>63</v>
      </c>
      <c r="O1153" s="1">
        <v>0</v>
      </c>
      <c r="P1153" s="1">
        <v>0</v>
      </c>
      <c r="Q1153" s="1">
        <v>218</v>
      </c>
      <c r="R1153" s="1">
        <v>33.119999999999997</v>
      </c>
      <c r="S1153" s="1">
        <v>33.119999999999997</v>
      </c>
      <c r="T1153" s="1">
        <v>-654</v>
      </c>
      <c r="U1153" s="3" t="str">
        <f t="shared" si="17"/>
        <v>2017Plan</v>
      </c>
      <c r="V1153" s="2">
        <f>DATE(A1153,INDEX(Map!$H$1:$H$12,MATCH(B1153,Map!$G$1:$G$12,0),0),1)</f>
        <v>42767</v>
      </c>
      <c r="W1153" t="str">
        <f>IF(AND(V1153&gt;=Map!$K$2,V1153&lt;=Map!$L$2),"Base",IF(AND(V1153&gt;=Map!$K$3,V1153&lt;=Map!$L$3),"Fcst","N/A"))</f>
        <v>Base</v>
      </c>
      <c r="X1153" t="str">
        <f>INDEX(Map!$B$2:$B$86,MATCH(D1153,Map!$A$2:$A$86,0),0)</f>
        <v>N/A</v>
      </c>
      <c r="Y1153" s="7" t="str">
        <f>IF(INDEX(Map!$C$2:$C$86,MATCH(D1153,Map!$A$2:$A$86,0),0)="","N/A",E1153*INDEX(Map!$C$2:$C$86,MATCH(D1153,Map!$A$2:$A$86,0),0))</f>
        <v>N/A</v>
      </c>
      <c r="Z1153" s="7" t="str">
        <f>IF(INDEX(Map!$D$2:$D$86,MATCH(D1153,Map!$A$2:$A$86,0),0)="","N/A",E1153*INDEX(Map!$D$2:$D$86,MATCH(D1153,Map!$A$2:$A$86,0),0))</f>
        <v>N/A</v>
      </c>
      <c r="AA1153" t="str">
        <f>INDEX(Map!$E$2:$E$86,MATCH(D1153,Map!$A$2:$A$86,0),0)</f>
        <v>Sales</v>
      </c>
    </row>
    <row r="1154" spans="1:27" x14ac:dyDescent="0.25">
      <c r="A1154" s="1" t="s">
        <v>119</v>
      </c>
      <c r="B1154" s="1" t="s">
        <v>108</v>
      </c>
      <c r="C1154" s="1">
        <v>61</v>
      </c>
      <c r="D1154" s="1" t="s">
        <v>84</v>
      </c>
      <c r="E1154" s="1">
        <v>-3.3</v>
      </c>
      <c r="F1154" s="1">
        <v>0</v>
      </c>
      <c r="G1154" s="1">
        <v>14.7</v>
      </c>
      <c r="H1154" s="1">
        <v>27</v>
      </c>
      <c r="I1154" s="1" t="s">
        <v>63</v>
      </c>
      <c r="J1154" s="1" t="s">
        <v>63</v>
      </c>
      <c r="K1154" s="1">
        <v>203</v>
      </c>
      <c r="L1154" s="1">
        <v>41.1</v>
      </c>
      <c r="M1154" s="1">
        <v>-135</v>
      </c>
      <c r="N1154" s="1" t="s">
        <v>63</v>
      </c>
      <c r="O1154" s="1">
        <v>0</v>
      </c>
      <c r="P1154" s="1">
        <v>0</v>
      </c>
      <c r="Q1154" s="1">
        <v>29</v>
      </c>
      <c r="R1154" s="1">
        <v>32.25</v>
      </c>
      <c r="S1154" s="1">
        <v>32.25</v>
      </c>
      <c r="T1154" s="1">
        <v>-106</v>
      </c>
      <c r="U1154" s="3" t="str">
        <f t="shared" si="17"/>
        <v>2017Plan</v>
      </c>
      <c r="V1154" s="2">
        <f>DATE(A1154,INDEX(Map!$H$1:$H$12,MATCH(B1154,Map!$G$1:$G$12,0),0),1)</f>
        <v>42767</v>
      </c>
      <c r="W1154" t="str">
        <f>IF(AND(V1154&gt;=Map!$K$2,V1154&lt;=Map!$L$2),"Base",IF(AND(V1154&gt;=Map!$K$3,V1154&lt;=Map!$L$3),"Fcst","N/A"))</f>
        <v>Base</v>
      </c>
      <c r="X1154" t="str">
        <f>INDEX(Map!$B$2:$B$86,MATCH(D1154,Map!$A$2:$A$86,0),0)</f>
        <v>N/A</v>
      </c>
      <c r="Y1154" s="7" t="str">
        <f>IF(INDEX(Map!$C$2:$C$86,MATCH(D1154,Map!$A$2:$A$86,0),0)="","N/A",E1154*INDEX(Map!$C$2:$C$86,MATCH(D1154,Map!$A$2:$A$86,0),0))</f>
        <v>N/A</v>
      </c>
      <c r="Z1154" s="7" t="str">
        <f>IF(INDEX(Map!$D$2:$D$86,MATCH(D1154,Map!$A$2:$A$86,0),0)="","N/A",E1154*INDEX(Map!$D$2:$D$86,MATCH(D1154,Map!$A$2:$A$86,0),0))</f>
        <v>N/A</v>
      </c>
      <c r="AA1154" t="str">
        <f>INDEX(Map!$E$2:$E$86,MATCH(D1154,Map!$A$2:$A$86,0),0)</f>
        <v>Sales</v>
      </c>
    </row>
    <row r="1155" spans="1:27" x14ac:dyDescent="0.25">
      <c r="A1155" s="1" t="s">
        <v>119</v>
      </c>
      <c r="B1155" s="1" t="s">
        <v>108</v>
      </c>
      <c r="C1155" s="1">
        <v>62</v>
      </c>
      <c r="D1155" s="1" t="s">
        <v>85</v>
      </c>
      <c r="E1155" s="1">
        <v>-0.3</v>
      </c>
      <c r="F1155" s="1">
        <v>0</v>
      </c>
      <c r="G1155" s="1">
        <v>1.1000000000000001</v>
      </c>
      <c r="H1155" s="1">
        <v>3</v>
      </c>
      <c r="I1155" s="1" t="s">
        <v>63</v>
      </c>
      <c r="J1155" s="1" t="s">
        <v>63</v>
      </c>
      <c r="K1155" s="1">
        <v>48</v>
      </c>
      <c r="L1155" s="1">
        <v>33.5</v>
      </c>
      <c r="M1155" s="1">
        <v>-9</v>
      </c>
      <c r="N1155" s="1" t="s">
        <v>63</v>
      </c>
      <c r="O1155" s="1">
        <v>0</v>
      </c>
      <c r="P1155" s="1">
        <v>0</v>
      </c>
      <c r="Q1155" s="1">
        <v>2</v>
      </c>
      <c r="R1155" s="1">
        <v>25.39</v>
      </c>
      <c r="S1155" s="1">
        <v>25.39</v>
      </c>
      <c r="T1155" s="1">
        <v>-6</v>
      </c>
      <c r="U1155" s="3" t="str">
        <f t="shared" si="17"/>
        <v>2017Plan</v>
      </c>
      <c r="V1155" s="2">
        <f>DATE(A1155,INDEX(Map!$H$1:$H$12,MATCH(B1155,Map!$G$1:$G$12,0),0),1)</f>
        <v>42767</v>
      </c>
      <c r="W1155" t="str">
        <f>IF(AND(V1155&gt;=Map!$K$2,V1155&lt;=Map!$L$2),"Base",IF(AND(V1155&gt;=Map!$K$3,V1155&lt;=Map!$L$3),"Fcst","N/A"))</f>
        <v>Base</v>
      </c>
      <c r="X1155" t="str">
        <f>INDEX(Map!$B$2:$B$86,MATCH(D1155,Map!$A$2:$A$86,0),0)</f>
        <v>N/A</v>
      </c>
      <c r="Y1155" s="7" t="str">
        <f>IF(INDEX(Map!$C$2:$C$86,MATCH(D1155,Map!$A$2:$A$86,0),0)="","N/A",E1155*INDEX(Map!$C$2:$C$86,MATCH(D1155,Map!$A$2:$A$86,0),0))</f>
        <v>N/A</v>
      </c>
      <c r="Z1155" s="7" t="str">
        <f>IF(INDEX(Map!$D$2:$D$86,MATCH(D1155,Map!$A$2:$A$86,0),0)="","N/A",E1155*INDEX(Map!$D$2:$D$86,MATCH(D1155,Map!$A$2:$A$86,0),0))</f>
        <v>N/A</v>
      </c>
      <c r="AA1155" t="str">
        <f>INDEX(Map!$E$2:$E$86,MATCH(D1155,Map!$A$2:$A$86,0),0)</f>
        <v>Sales</v>
      </c>
    </row>
    <row r="1156" spans="1:27" x14ac:dyDescent="0.25">
      <c r="A1156" s="1" t="s">
        <v>119</v>
      </c>
      <c r="B1156" s="1" t="s">
        <v>108</v>
      </c>
      <c r="C1156" s="1">
        <v>63</v>
      </c>
      <c r="D1156" s="1" t="s">
        <v>86</v>
      </c>
      <c r="E1156" s="1">
        <v>-0.7</v>
      </c>
      <c r="F1156" s="1">
        <v>0</v>
      </c>
      <c r="G1156" s="1">
        <v>3</v>
      </c>
      <c r="H1156" s="1">
        <v>5</v>
      </c>
      <c r="I1156" s="1" t="s">
        <v>63</v>
      </c>
      <c r="J1156" s="1" t="s">
        <v>63</v>
      </c>
      <c r="K1156" s="1">
        <v>50</v>
      </c>
      <c r="L1156" s="1">
        <v>33.9</v>
      </c>
      <c r="M1156" s="1">
        <v>-23</v>
      </c>
      <c r="N1156" s="1" t="s">
        <v>63</v>
      </c>
      <c r="O1156" s="1">
        <v>0</v>
      </c>
      <c r="P1156" s="1">
        <v>0</v>
      </c>
      <c r="Q1156" s="1">
        <v>6</v>
      </c>
      <c r="R1156" s="1">
        <v>25.71</v>
      </c>
      <c r="S1156" s="1">
        <v>25.71</v>
      </c>
      <c r="T1156" s="1">
        <v>-17</v>
      </c>
      <c r="U1156" s="3" t="str">
        <f t="shared" ref="U1156:U1219" si="18">U1155</f>
        <v>2017Plan</v>
      </c>
      <c r="V1156" s="2">
        <f>DATE(A1156,INDEX(Map!$H$1:$H$12,MATCH(B1156,Map!$G$1:$G$12,0),0),1)</f>
        <v>42767</v>
      </c>
      <c r="W1156" t="str">
        <f>IF(AND(V1156&gt;=Map!$K$2,V1156&lt;=Map!$L$2),"Base",IF(AND(V1156&gt;=Map!$K$3,V1156&lt;=Map!$L$3),"Fcst","N/A"))</f>
        <v>Base</v>
      </c>
      <c r="X1156" t="str">
        <f>INDEX(Map!$B$2:$B$86,MATCH(D1156,Map!$A$2:$A$86,0),0)</f>
        <v>N/A</v>
      </c>
      <c r="Y1156" s="7" t="str">
        <f>IF(INDEX(Map!$C$2:$C$86,MATCH(D1156,Map!$A$2:$A$86,0),0)="","N/A",E1156*INDEX(Map!$C$2:$C$86,MATCH(D1156,Map!$A$2:$A$86,0),0))</f>
        <v>N/A</v>
      </c>
      <c r="Z1156" s="7" t="str">
        <f>IF(INDEX(Map!$D$2:$D$86,MATCH(D1156,Map!$A$2:$A$86,0),0)="","N/A",E1156*INDEX(Map!$D$2:$D$86,MATCH(D1156,Map!$A$2:$A$86,0),0))</f>
        <v>N/A</v>
      </c>
      <c r="AA1156" t="str">
        <f>INDEX(Map!$E$2:$E$86,MATCH(D1156,Map!$A$2:$A$86,0),0)</f>
        <v>Sales</v>
      </c>
    </row>
    <row r="1157" spans="1:27" x14ac:dyDescent="0.25">
      <c r="A1157" s="1" t="s">
        <v>119</v>
      </c>
      <c r="B1157" s="1" t="s">
        <v>108</v>
      </c>
      <c r="C1157" s="1">
        <v>64</v>
      </c>
      <c r="D1157" s="1" t="s">
        <v>87</v>
      </c>
      <c r="E1157" s="1">
        <v>0</v>
      </c>
      <c r="F1157" s="1">
        <v>0</v>
      </c>
      <c r="G1157" s="1">
        <v>0</v>
      </c>
      <c r="H1157" s="1">
        <v>0</v>
      </c>
      <c r="I1157" s="1" t="s">
        <v>63</v>
      </c>
      <c r="J1157" s="1" t="s">
        <v>63</v>
      </c>
      <c r="K1157" s="1">
        <v>0</v>
      </c>
      <c r="L1157" s="1">
        <v>0</v>
      </c>
      <c r="M1157" s="1">
        <v>0</v>
      </c>
      <c r="N1157" s="1" t="s">
        <v>63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3" t="str">
        <f t="shared" si="18"/>
        <v>2017Plan</v>
      </c>
      <c r="V1157" s="2">
        <f>DATE(A1157,INDEX(Map!$H$1:$H$12,MATCH(B1157,Map!$G$1:$G$12,0),0),1)</f>
        <v>42767</v>
      </c>
      <c r="W1157" t="str">
        <f>IF(AND(V1157&gt;=Map!$K$2,V1157&lt;=Map!$L$2),"Base",IF(AND(V1157&gt;=Map!$K$3,V1157&lt;=Map!$L$3),"Fcst","N/A"))</f>
        <v>Base</v>
      </c>
      <c r="X1157" t="str">
        <f>INDEX(Map!$B$2:$B$86,MATCH(D1157,Map!$A$2:$A$86,0),0)</f>
        <v>N/A</v>
      </c>
      <c r="Y1157" s="7" t="str">
        <f>IF(INDEX(Map!$C$2:$C$86,MATCH(D1157,Map!$A$2:$A$86,0),0)="","N/A",E1157*INDEX(Map!$C$2:$C$86,MATCH(D1157,Map!$A$2:$A$86,0),0))</f>
        <v>N/A</v>
      </c>
      <c r="Z1157" s="7" t="str">
        <f>IF(INDEX(Map!$D$2:$D$86,MATCH(D1157,Map!$A$2:$A$86,0),0)="","N/A",E1157*INDEX(Map!$D$2:$D$86,MATCH(D1157,Map!$A$2:$A$86,0),0))</f>
        <v>N/A</v>
      </c>
      <c r="AA1157" t="str">
        <f>INDEX(Map!$E$2:$E$86,MATCH(D1157,Map!$A$2:$A$86,0),0)</f>
        <v>Sales</v>
      </c>
    </row>
    <row r="1158" spans="1:27" x14ac:dyDescent="0.25">
      <c r="A1158" s="1" t="s">
        <v>119</v>
      </c>
      <c r="B1158" s="1" t="s">
        <v>108</v>
      </c>
      <c r="C1158" s="1">
        <v>65</v>
      </c>
      <c r="D1158" s="1" t="s">
        <v>88</v>
      </c>
      <c r="E1158" s="1">
        <v>0</v>
      </c>
      <c r="F1158" s="1">
        <v>0</v>
      </c>
      <c r="G1158" s="1">
        <v>0</v>
      </c>
      <c r="H1158" s="1">
        <v>0</v>
      </c>
      <c r="I1158" s="1" t="s">
        <v>63</v>
      </c>
      <c r="J1158" s="1" t="s">
        <v>63</v>
      </c>
      <c r="K1158" s="1">
        <v>0</v>
      </c>
      <c r="L1158" s="1">
        <v>0</v>
      </c>
      <c r="M1158" s="1">
        <v>0</v>
      </c>
      <c r="N1158" s="1" t="s">
        <v>63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3" t="str">
        <f t="shared" si="18"/>
        <v>2017Plan</v>
      </c>
      <c r="V1158" s="2">
        <f>DATE(A1158,INDEX(Map!$H$1:$H$12,MATCH(B1158,Map!$G$1:$G$12,0),0),1)</f>
        <v>42767</v>
      </c>
      <c r="W1158" t="str">
        <f>IF(AND(V1158&gt;=Map!$K$2,V1158&lt;=Map!$L$2),"Base",IF(AND(V1158&gt;=Map!$K$3,V1158&lt;=Map!$L$3),"Fcst","N/A"))</f>
        <v>Base</v>
      </c>
      <c r="X1158" t="str">
        <f>INDEX(Map!$B$2:$B$86,MATCH(D1158,Map!$A$2:$A$86,0),0)</f>
        <v>N/A</v>
      </c>
      <c r="Y1158" s="7" t="str">
        <f>IF(INDEX(Map!$C$2:$C$86,MATCH(D1158,Map!$A$2:$A$86,0),0)="","N/A",E1158*INDEX(Map!$C$2:$C$86,MATCH(D1158,Map!$A$2:$A$86,0),0))</f>
        <v>N/A</v>
      </c>
      <c r="Z1158" s="7" t="str">
        <f>IF(INDEX(Map!$D$2:$D$86,MATCH(D1158,Map!$A$2:$A$86,0),0)="","N/A",E1158*INDEX(Map!$D$2:$D$86,MATCH(D1158,Map!$A$2:$A$86,0),0))</f>
        <v>N/A</v>
      </c>
      <c r="AA1158" t="str">
        <f>INDEX(Map!$E$2:$E$86,MATCH(D1158,Map!$A$2:$A$86,0),0)</f>
        <v>Sales</v>
      </c>
    </row>
    <row r="1159" spans="1:27" x14ac:dyDescent="0.25">
      <c r="A1159" s="1" t="s">
        <v>119</v>
      </c>
      <c r="B1159" s="1" t="s">
        <v>108</v>
      </c>
      <c r="C1159" s="1">
        <v>66</v>
      </c>
      <c r="D1159" s="1" t="s">
        <v>89</v>
      </c>
      <c r="E1159" s="1">
        <v>0</v>
      </c>
      <c r="F1159" s="1">
        <v>0</v>
      </c>
      <c r="G1159" s="1">
        <v>0</v>
      </c>
      <c r="H1159" s="1">
        <v>0</v>
      </c>
      <c r="I1159" s="1" t="s">
        <v>63</v>
      </c>
      <c r="J1159" s="1" t="s">
        <v>63</v>
      </c>
      <c r="K1159" s="1">
        <v>0</v>
      </c>
      <c r="L1159" s="1">
        <v>0</v>
      </c>
      <c r="M1159" s="1">
        <v>0</v>
      </c>
      <c r="N1159" s="1" t="s">
        <v>63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3" t="str">
        <f t="shared" si="18"/>
        <v>2017Plan</v>
      </c>
      <c r="V1159" s="2">
        <f>DATE(A1159,INDEX(Map!$H$1:$H$12,MATCH(B1159,Map!$G$1:$G$12,0),0),1)</f>
        <v>42767</v>
      </c>
      <c r="W1159" t="str">
        <f>IF(AND(V1159&gt;=Map!$K$2,V1159&lt;=Map!$L$2),"Base",IF(AND(V1159&gt;=Map!$K$3,V1159&lt;=Map!$L$3),"Fcst","N/A"))</f>
        <v>Base</v>
      </c>
      <c r="X1159" t="str">
        <f>INDEX(Map!$B$2:$B$86,MATCH(D1159,Map!$A$2:$A$86,0),0)</f>
        <v>N/A</v>
      </c>
      <c r="Y1159" s="7" t="str">
        <f>IF(INDEX(Map!$C$2:$C$86,MATCH(D1159,Map!$A$2:$A$86,0),0)="","N/A",E1159*INDEX(Map!$C$2:$C$86,MATCH(D1159,Map!$A$2:$A$86,0),0))</f>
        <v>N/A</v>
      </c>
      <c r="Z1159" s="7" t="str">
        <f>IF(INDEX(Map!$D$2:$D$86,MATCH(D1159,Map!$A$2:$A$86,0),0)="","N/A",E1159*INDEX(Map!$D$2:$D$86,MATCH(D1159,Map!$A$2:$A$86,0),0))</f>
        <v>N/A</v>
      </c>
      <c r="AA1159" t="str">
        <f>INDEX(Map!$E$2:$E$86,MATCH(D1159,Map!$A$2:$A$86,0),0)</f>
        <v>Sales</v>
      </c>
    </row>
    <row r="1160" spans="1:27" x14ac:dyDescent="0.25">
      <c r="A1160" s="1" t="s">
        <v>119</v>
      </c>
      <c r="B1160" s="1" t="s">
        <v>108</v>
      </c>
      <c r="C1160" s="1">
        <v>67</v>
      </c>
      <c r="D1160" s="1" t="s">
        <v>90</v>
      </c>
      <c r="E1160" s="1">
        <v>0</v>
      </c>
      <c r="F1160" s="1">
        <v>0</v>
      </c>
      <c r="G1160" s="1">
        <v>0</v>
      </c>
      <c r="H1160" s="1">
        <v>0</v>
      </c>
      <c r="I1160" s="1" t="s">
        <v>63</v>
      </c>
      <c r="J1160" s="1" t="s">
        <v>63</v>
      </c>
      <c r="K1160" s="1">
        <v>0</v>
      </c>
      <c r="L1160" s="1">
        <v>0</v>
      </c>
      <c r="M1160" s="1">
        <v>0</v>
      </c>
      <c r="N1160" s="1" t="s">
        <v>63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3" t="str">
        <f t="shared" si="18"/>
        <v>2017Plan</v>
      </c>
      <c r="V1160" s="2">
        <f>DATE(A1160,INDEX(Map!$H$1:$H$12,MATCH(B1160,Map!$G$1:$G$12,0),0),1)</f>
        <v>42767</v>
      </c>
      <c r="W1160" t="str">
        <f>IF(AND(V1160&gt;=Map!$K$2,V1160&lt;=Map!$L$2),"Base",IF(AND(V1160&gt;=Map!$K$3,V1160&lt;=Map!$L$3),"Fcst","N/A"))</f>
        <v>Base</v>
      </c>
      <c r="X1160" t="str">
        <f>INDEX(Map!$B$2:$B$86,MATCH(D1160,Map!$A$2:$A$86,0),0)</f>
        <v>N/A</v>
      </c>
      <c r="Y1160" s="7" t="str">
        <f>IF(INDEX(Map!$C$2:$C$86,MATCH(D1160,Map!$A$2:$A$86,0),0)="","N/A",E1160*INDEX(Map!$C$2:$C$86,MATCH(D1160,Map!$A$2:$A$86,0),0))</f>
        <v>N/A</v>
      </c>
      <c r="Z1160" s="7" t="str">
        <f>IF(INDEX(Map!$D$2:$D$86,MATCH(D1160,Map!$A$2:$A$86,0),0)="","N/A",E1160*INDEX(Map!$D$2:$D$86,MATCH(D1160,Map!$A$2:$A$86,0),0))</f>
        <v>N/A</v>
      </c>
      <c r="AA1160" t="str">
        <f>INDEX(Map!$E$2:$E$86,MATCH(D1160,Map!$A$2:$A$86,0),0)</f>
        <v>Sales</v>
      </c>
    </row>
    <row r="1161" spans="1:27" x14ac:dyDescent="0.25">
      <c r="A1161" s="1" t="s">
        <v>119</v>
      </c>
      <c r="B1161" s="1" t="s">
        <v>108</v>
      </c>
      <c r="C1161" s="1">
        <v>68</v>
      </c>
      <c r="D1161" s="1" t="s">
        <v>91</v>
      </c>
      <c r="E1161" s="1">
        <v>0</v>
      </c>
      <c r="F1161" s="1">
        <v>0</v>
      </c>
      <c r="G1161" s="1">
        <v>0</v>
      </c>
      <c r="H1161" s="1">
        <v>0</v>
      </c>
      <c r="I1161" s="1" t="s">
        <v>63</v>
      </c>
      <c r="J1161" s="1" t="s">
        <v>63</v>
      </c>
      <c r="K1161" s="1">
        <v>0</v>
      </c>
      <c r="L1161" s="1">
        <v>0</v>
      </c>
      <c r="M1161" s="1">
        <v>0</v>
      </c>
      <c r="N1161" s="1" t="s">
        <v>63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3" t="str">
        <f t="shared" si="18"/>
        <v>2017Plan</v>
      </c>
      <c r="V1161" s="2">
        <f>DATE(A1161,INDEX(Map!$H$1:$H$12,MATCH(B1161,Map!$G$1:$G$12,0),0),1)</f>
        <v>42767</v>
      </c>
      <c r="W1161" t="str">
        <f>IF(AND(V1161&gt;=Map!$K$2,V1161&lt;=Map!$L$2),"Base",IF(AND(V1161&gt;=Map!$K$3,V1161&lt;=Map!$L$3),"Fcst","N/A"))</f>
        <v>Base</v>
      </c>
      <c r="X1161" t="str">
        <f>INDEX(Map!$B$2:$B$86,MATCH(D1161,Map!$A$2:$A$86,0),0)</f>
        <v>N/A</v>
      </c>
      <c r="Y1161" s="7" t="str">
        <f>IF(INDEX(Map!$C$2:$C$86,MATCH(D1161,Map!$A$2:$A$86,0),0)="","N/A",E1161*INDEX(Map!$C$2:$C$86,MATCH(D1161,Map!$A$2:$A$86,0),0))</f>
        <v>N/A</v>
      </c>
      <c r="Z1161" s="7" t="str">
        <f>IF(INDEX(Map!$D$2:$D$86,MATCH(D1161,Map!$A$2:$A$86,0),0)="","N/A",E1161*INDEX(Map!$D$2:$D$86,MATCH(D1161,Map!$A$2:$A$86,0),0))</f>
        <v>N/A</v>
      </c>
      <c r="AA1161" t="str">
        <f>INDEX(Map!$E$2:$E$86,MATCH(D1161,Map!$A$2:$A$86,0),0)</f>
        <v>CSR</v>
      </c>
    </row>
    <row r="1162" spans="1:27" x14ac:dyDescent="0.25">
      <c r="A1162" s="1" t="s">
        <v>119</v>
      </c>
      <c r="B1162" s="1" t="s">
        <v>108</v>
      </c>
      <c r="C1162" s="1">
        <v>69</v>
      </c>
      <c r="D1162" s="1" t="s">
        <v>92</v>
      </c>
      <c r="E1162" s="1">
        <v>0</v>
      </c>
      <c r="F1162" s="1">
        <v>0</v>
      </c>
      <c r="G1162" s="1">
        <v>0</v>
      </c>
      <c r="H1162" s="1">
        <v>0</v>
      </c>
      <c r="I1162" s="1" t="s">
        <v>63</v>
      </c>
      <c r="J1162" s="1" t="s">
        <v>63</v>
      </c>
      <c r="K1162" s="1">
        <v>0</v>
      </c>
      <c r="L1162" s="1">
        <v>0</v>
      </c>
      <c r="M1162" s="1">
        <v>0</v>
      </c>
      <c r="N1162" s="1" t="s">
        <v>63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3" t="str">
        <f t="shared" si="18"/>
        <v>2017Plan</v>
      </c>
      <c r="V1162" s="2">
        <f>DATE(A1162,INDEX(Map!$H$1:$H$12,MATCH(B1162,Map!$G$1:$G$12,0),0),1)</f>
        <v>42767</v>
      </c>
      <c r="W1162" t="str">
        <f>IF(AND(V1162&gt;=Map!$K$2,V1162&lt;=Map!$L$2),"Base",IF(AND(V1162&gt;=Map!$K$3,V1162&lt;=Map!$L$3),"Fcst","N/A"))</f>
        <v>Base</v>
      </c>
      <c r="X1162" t="str">
        <f>INDEX(Map!$B$2:$B$86,MATCH(D1162,Map!$A$2:$A$86,0),0)</f>
        <v>N/A</v>
      </c>
      <c r="Y1162" s="7" t="str">
        <f>IF(INDEX(Map!$C$2:$C$86,MATCH(D1162,Map!$A$2:$A$86,0),0)="","N/A",E1162*INDEX(Map!$C$2:$C$86,MATCH(D1162,Map!$A$2:$A$86,0),0))</f>
        <v>N/A</v>
      </c>
      <c r="Z1162" s="7" t="str">
        <f>IF(INDEX(Map!$D$2:$D$86,MATCH(D1162,Map!$A$2:$A$86,0),0)="","N/A",E1162*INDEX(Map!$D$2:$D$86,MATCH(D1162,Map!$A$2:$A$86,0),0))</f>
        <v>N/A</v>
      </c>
      <c r="AA1162" t="str">
        <f>INDEX(Map!$E$2:$E$86,MATCH(D1162,Map!$A$2:$A$86,0),0)</f>
        <v>CSR</v>
      </c>
    </row>
    <row r="1163" spans="1:27" x14ac:dyDescent="0.25">
      <c r="A1163" s="1" t="s">
        <v>119</v>
      </c>
      <c r="B1163" s="1" t="s">
        <v>108</v>
      </c>
      <c r="C1163" s="1">
        <v>70</v>
      </c>
      <c r="D1163" s="1" t="s">
        <v>93</v>
      </c>
      <c r="E1163" s="1">
        <v>0</v>
      </c>
      <c r="F1163" s="1">
        <v>0</v>
      </c>
      <c r="G1163" s="1">
        <v>0</v>
      </c>
      <c r="H1163" s="1">
        <v>0</v>
      </c>
      <c r="I1163" s="1" t="s">
        <v>63</v>
      </c>
      <c r="J1163" s="1" t="s">
        <v>63</v>
      </c>
      <c r="K1163" s="1">
        <v>0</v>
      </c>
      <c r="L1163" s="1">
        <v>0</v>
      </c>
      <c r="M1163" s="1">
        <v>0</v>
      </c>
      <c r="N1163" s="1" t="s">
        <v>63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3" t="str">
        <f t="shared" si="18"/>
        <v>2017Plan</v>
      </c>
      <c r="V1163" s="2">
        <f>DATE(A1163,INDEX(Map!$H$1:$H$12,MATCH(B1163,Map!$G$1:$G$12,0),0),1)</f>
        <v>42767</v>
      </c>
      <c r="W1163" t="str">
        <f>IF(AND(V1163&gt;=Map!$K$2,V1163&lt;=Map!$L$2),"Base",IF(AND(V1163&gt;=Map!$K$3,V1163&lt;=Map!$L$3),"Fcst","N/A"))</f>
        <v>Base</v>
      </c>
      <c r="X1163" t="str">
        <f>INDEX(Map!$B$2:$B$86,MATCH(D1163,Map!$A$2:$A$86,0),0)</f>
        <v>N/A</v>
      </c>
      <c r="Y1163" s="7" t="str">
        <f>IF(INDEX(Map!$C$2:$C$86,MATCH(D1163,Map!$A$2:$A$86,0),0)="","N/A",E1163*INDEX(Map!$C$2:$C$86,MATCH(D1163,Map!$A$2:$A$86,0),0))</f>
        <v>N/A</v>
      </c>
      <c r="Z1163" s="7" t="str">
        <f>IF(INDEX(Map!$D$2:$D$86,MATCH(D1163,Map!$A$2:$A$86,0),0)="","N/A",E1163*INDEX(Map!$D$2:$D$86,MATCH(D1163,Map!$A$2:$A$86,0),0))</f>
        <v>N/A</v>
      </c>
      <c r="AA1163" t="str">
        <f>INDEX(Map!$E$2:$E$86,MATCH(D1163,Map!$A$2:$A$86,0),0)</f>
        <v>CSR</v>
      </c>
    </row>
    <row r="1164" spans="1:27" x14ac:dyDescent="0.25">
      <c r="A1164" s="1" t="s">
        <v>119</v>
      </c>
      <c r="B1164" s="1" t="s">
        <v>108</v>
      </c>
      <c r="C1164" s="1">
        <v>71</v>
      </c>
      <c r="D1164" s="1" t="s">
        <v>94</v>
      </c>
      <c r="E1164" s="1">
        <v>0</v>
      </c>
      <c r="F1164" s="1">
        <v>0</v>
      </c>
      <c r="G1164" s="1">
        <v>0</v>
      </c>
      <c r="H1164" s="1">
        <v>0</v>
      </c>
      <c r="I1164" s="1" t="s">
        <v>63</v>
      </c>
      <c r="J1164" s="1" t="s">
        <v>63</v>
      </c>
      <c r="K1164" s="1">
        <v>0</v>
      </c>
      <c r="L1164" s="1">
        <v>0</v>
      </c>
      <c r="M1164" s="1">
        <v>0</v>
      </c>
      <c r="N1164" s="1" t="s">
        <v>63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3" t="str">
        <f t="shared" si="18"/>
        <v>2017Plan</v>
      </c>
      <c r="V1164" s="2">
        <f>DATE(A1164,INDEX(Map!$H$1:$H$12,MATCH(B1164,Map!$G$1:$G$12,0),0),1)</f>
        <v>42767</v>
      </c>
      <c r="W1164" t="str">
        <f>IF(AND(V1164&gt;=Map!$K$2,V1164&lt;=Map!$L$2),"Base",IF(AND(V1164&gt;=Map!$K$3,V1164&lt;=Map!$L$3),"Fcst","N/A"))</f>
        <v>Base</v>
      </c>
      <c r="X1164" t="str">
        <f>INDEX(Map!$B$2:$B$86,MATCH(D1164,Map!$A$2:$A$86,0),0)</f>
        <v>N/A</v>
      </c>
      <c r="Y1164" s="7" t="str">
        <f>IF(INDEX(Map!$C$2:$C$86,MATCH(D1164,Map!$A$2:$A$86,0),0)="","N/A",E1164*INDEX(Map!$C$2:$C$86,MATCH(D1164,Map!$A$2:$A$86,0),0))</f>
        <v>N/A</v>
      </c>
      <c r="Z1164" s="7" t="str">
        <f>IF(INDEX(Map!$D$2:$D$86,MATCH(D1164,Map!$A$2:$A$86,0),0)="","N/A",E1164*INDEX(Map!$D$2:$D$86,MATCH(D1164,Map!$A$2:$A$86,0),0))</f>
        <v>N/A</v>
      </c>
      <c r="AA1164" t="str">
        <f>INDEX(Map!$E$2:$E$86,MATCH(D1164,Map!$A$2:$A$86,0),0)</f>
        <v>CSR</v>
      </c>
    </row>
    <row r="1165" spans="1:27" x14ac:dyDescent="0.25">
      <c r="A1165" s="1" t="s">
        <v>119</v>
      </c>
      <c r="B1165" s="1" t="s">
        <v>108</v>
      </c>
      <c r="C1165" s="1">
        <v>72</v>
      </c>
      <c r="D1165" s="1" t="s">
        <v>95</v>
      </c>
      <c r="E1165" s="1">
        <v>0</v>
      </c>
      <c r="F1165" s="1">
        <v>0</v>
      </c>
      <c r="G1165" s="1">
        <v>0</v>
      </c>
      <c r="H1165" s="1">
        <v>0</v>
      </c>
      <c r="I1165" s="1" t="s">
        <v>63</v>
      </c>
      <c r="J1165" s="1" t="s">
        <v>63</v>
      </c>
      <c r="K1165" s="1">
        <v>0</v>
      </c>
      <c r="L1165" s="1">
        <v>0</v>
      </c>
      <c r="M1165" s="1">
        <v>0</v>
      </c>
      <c r="N1165" s="1" t="s">
        <v>63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3" t="str">
        <f t="shared" si="18"/>
        <v>2017Plan</v>
      </c>
      <c r="V1165" s="2">
        <f>DATE(A1165,INDEX(Map!$H$1:$H$12,MATCH(B1165,Map!$G$1:$G$12,0),0),1)</f>
        <v>42767</v>
      </c>
      <c r="W1165" t="str">
        <f>IF(AND(V1165&gt;=Map!$K$2,V1165&lt;=Map!$L$2),"Base",IF(AND(V1165&gt;=Map!$K$3,V1165&lt;=Map!$L$3),"Fcst","N/A"))</f>
        <v>Base</v>
      </c>
      <c r="X1165" t="str">
        <f>INDEX(Map!$B$2:$B$86,MATCH(D1165,Map!$A$2:$A$86,0),0)</f>
        <v>N/A</v>
      </c>
      <c r="Y1165" s="7" t="str">
        <f>IF(INDEX(Map!$C$2:$C$86,MATCH(D1165,Map!$A$2:$A$86,0),0)="","N/A",E1165*INDEX(Map!$C$2:$C$86,MATCH(D1165,Map!$A$2:$A$86,0),0))</f>
        <v>N/A</v>
      </c>
      <c r="Z1165" s="7" t="str">
        <f>IF(INDEX(Map!$D$2:$D$86,MATCH(D1165,Map!$A$2:$A$86,0),0)="","N/A",E1165*INDEX(Map!$D$2:$D$86,MATCH(D1165,Map!$A$2:$A$86,0),0))</f>
        <v>N/A</v>
      </c>
      <c r="AA1165" t="str">
        <f>INDEX(Map!$E$2:$E$86,MATCH(D1165,Map!$A$2:$A$86,0),0)</f>
        <v>CSR</v>
      </c>
    </row>
    <row r="1166" spans="1:27" x14ac:dyDescent="0.25">
      <c r="A1166" s="1" t="s">
        <v>119</v>
      </c>
      <c r="B1166" s="1" t="s">
        <v>108</v>
      </c>
      <c r="C1166" s="1">
        <v>73</v>
      </c>
      <c r="D1166" s="1" t="s">
        <v>96</v>
      </c>
      <c r="E1166" s="1">
        <v>0</v>
      </c>
      <c r="F1166" s="1">
        <v>0</v>
      </c>
      <c r="G1166" s="1">
        <v>0</v>
      </c>
      <c r="H1166" s="1">
        <v>0</v>
      </c>
      <c r="I1166" s="1" t="s">
        <v>63</v>
      </c>
      <c r="J1166" s="1" t="s">
        <v>63</v>
      </c>
      <c r="K1166" s="1">
        <v>0</v>
      </c>
      <c r="L1166" s="1">
        <v>0</v>
      </c>
      <c r="M1166" s="1">
        <v>0</v>
      </c>
      <c r="N1166" s="1" t="s">
        <v>63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3" t="str">
        <f t="shared" si="18"/>
        <v>2017Plan</v>
      </c>
      <c r="V1166" s="2">
        <f>DATE(A1166,INDEX(Map!$H$1:$H$12,MATCH(B1166,Map!$G$1:$G$12,0),0),1)</f>
        <v>42767</v>
      </c>
      <c r="W1166" t="str">
        <f>IF(AND(V1166&gt;=Map!$K$2,V1166&lt;=Map!$L$2),"Base",IF(AND(V1166&gt;=Map!$K$3,V1166&lt;=Map!$L$3),"Fcst","N/A"))</f>
        <v>Base</v>
      </c>
      <c r="X1166" t="str">
        <f>INDEX(Map!$B$2:$B$86,MATCH(D1166,Map!$A$2:$A$86,0),0)</f>
        <v>N/A</v>
      </c>
      <c r="Y1166" s="7" t="str">
        <f>IF(INDEX(Map!$C$2:$C$86,MATCH(D1166,Map!$A$2:$A$86,0),0)="","N/A",E1166*INDEX(Map!$C$2:$C$86,MATCH(D1166,Map!$A$2:$A$86,0),0))</f>
        <v>N/A</v>
      </c>
      <c r="Z1166" s="7" t="str">
        <f>IF(INDEX(Map!$D$2:$D$86,MATCH(D1166,Map!$A$2:$A$86,0),0)="","N/A",E1166*INDEX(Map!$D$2:$D$86,MATCH(D1166,Map!$A$2:$A$86,0),0))</f>
        <v>N/A</v>
      </c>
      <c r="AA1166" t="str">
        <f>INDEX(Map!$E$2:$E$86,MATCH(D1166,Map!$A$2:$A$86,0),0)</f>
        <v>CSR</v>
      </c>
    </row>
    <row r="1167" spans="1:27" x14ac:dyDescent="0.25">
      <c r="A1167" s="1" t="s">
        <v>119</v>
      </c>
      <c r="B1167" s="1" t="s">
        <v>108</v>
      </c>
      <c r="C1167" s="1">
        <v>74</v>
      </c>
      <c r="D1167" s="1" t="s">
        <v>97</v>
      </c>
      <c r="E1167" s="1">
        <v>0</v>
      </c>
      <c r="F1167" s="1">
        <v>0</v>
      </c>
      <c r="G1167" s="1">
        <v>0</v>
      </c>
      <c r="H1167" s="1">
        <v>0</v>
      </c>
      <c r="I1167" s="1" t="s">
        <v>63</v>
      </c>
      <c r="J1167" s="1" t="s">
        <v>63</v>
      </c>
      <c r="K1167" s="1">
        <v>0</v>
      </c>
      <c r="L1167" s="1">
        <v>0</v>
      </c>
      <c r="M1167" s="1">
        <v>0</v>
      </c>
      <c r="N1167" s="1" t="s">
        <v>63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3" t="str">
        <f t="shared" si="18"/>
        <v>2017Plan</v>
      </c>
      <c r="V1167" s="2">
        <f>DATE(A1167,INDEX(Map!$H$1:$H$12,MATCH(B1167,Map!$G$1:$G$12,0),0),1)</f>
        <v>42767</v>
      </c>
      <c r="W1167" t="str">
        <f>IF(AND(V1167&gt;=Map!$K$2,V1167&lt;=Map!$L$2),"Base",IF(AND(V1167&gt;=Map!$K$3,V1167&lt;=Map!$L$3),"Fcst","N/A"))</f>
        <v>Base</v>
      </c>
      <c r="X1167" t="str">
        <f>INDEX(Map!$B$2:$B$86,MATCH(D1167,Map!$A$2:$A$86,0),0)</f>
        <v>N/A</v>
      </c>
      <c r="Y1167" s="7" t="str">
        <f>IF(INDEX(Map!$C$2:$C$86,MATCH(D1167,Map!$A$2:$A$86,0),0)="","N/A",E1167*INDEX(Map!$C$2:$C$86,MATCH(D1167,Map!$A$2:$A$86,0),0))</f>
        <v>N/A</v>
      </c>
      <c r="Z1167" s="7" t="str">
        <f>IF(INDEX(Map!$D$2:$D$86,MATCH(D1167,Map!$A$2:$A$86,0),0)="","N/A",E1167*INDEX(Map!$D$2:$D$86,MATCH(D1167,Map!$A$2:$A$86,0),0))</f>
        <v>N/A</v>
      </c>
      <c r="AA1167" t="str">
        <f>INDEX(Map!$E$2:$E$86,MATCH(D1167,Map!$A$2:$A$86,0),0)</f>
        <v>CSR</v>
      </c>
    </row>
    <row r="1168" spans="1:27" x14ac:dyDescent="0.25">
      <c r="A1168" s="1" t="s">
        <v>119</v>
      </c>
      <c r="B1168" s="1" t="s">
        <v>108</v>
      </c>
      <c r="C1168" s="1">
        <v>75</v>
      </c>
      <c r="D1168" s="1" t="s">
        <v>98</v>
      </c>
      <c r="E1168" s="1">
        <v>0</v>
      </c>
      <c r="F1168" s="1">
        <v>0</v>
      </c>
      <c r="G1168" s="1">
        <v>0</v>
      </c>
      <c r="H1168" s="1">
        <v>0</v>
      </c>
      <c r="I1168" s="1" t="s">
        <v>63</v>
      </c>
      <c r="J1168" s="1" t="s">
        <v>63</v>
      </c>
      <c r="K1168" s="1">
        <v>0</v>
      </c>
      <c r="L1168" s="1">
        <v>0</v>
      </c>
      <c r="M1168" s="1">
        <v>0</v>
      </c>
      <c r="N1168" s="1" t="s">
        <v>63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3" t="str">
        <f t="shared" si="18"/>
        <v>2017Plan</v>
      </c>
      <c r="V1168" s="2">
        <f>DATE(A1168,INDEX(Map!$H$1:$H$12,MATCH(B1168,Map!$G$1:$G$12,0),0),1)</f>
        <v>42767</v>
      </c>
      <c r="W1168" t="str">
        <f>IF(AND(V1168&gt;=Map!$K$2,V1168&lt;=Map!$L$2),"Base",IF(AND(V1168&gt;=Map!$K$3,V1168&lt;=Map!$L$3),"Fcst","N/A"))</f>
        <v>Base</v>
      </c>
      <c r="X1168" t="str">
        <f>INDEX(Map!$B$2:$B$86,MATCH(D1168,Map!$A$2:$A$86,0),0)</f>
        <v>N/A</v>
      </c>
      <c r="Y1168" s="7" t="str">
        <f>IF(INDEX(Map!$C$2:$C$86,MATCH(D1168,Map!$A$2:$A$86,0),0)="","N/A",E1168*INDEX(Map!$C$2:$C$86,MATCH(D1168,Map!$A$2:$A$86,0),0))</f>
        <v>N/A</v>
      </c>
      <c r="Z1168" s="7" t="str">
        <f>IF(INDEX(Map!$D$2:$D$86,MATCH(D1168,Map!$A$2:$A$86,0),0)="","N/A",E1168*INDEX(Map!$D$2:$D$86,MATCH(D1168,Map!$A$2:$A$86,0),0))</f>
        <v>N/A</v>
      </c>
      <c r="AA1168" t="str">
        <f>INDEX(Map!$E$2:$E$86,MATCH(D1168,Map!$A$2:$A$86,0),0)</f>
        <v>CSR</v>
      </c>
    </row>
    <row r="1169" spans="1:27" x14ac:dyDescent="0.25">
      <c r="A1169" s="1" t="s">
        <v>119</v>
      </c>
      <c r="B1169" s="1" t="s">
        <v>108</v>
      </c>
      <c r="C1169" s="1">
        <v>76</v>
      </c>
      <c r="D1169" s="1" t="s">
        <v>99</v>
      </c>
      <c r="E1169" s="1">
        <v>0</v>
      </c>
      <c r="F1169" s="1">
        <v>0</v>
      </c>
      <c r="G1169" s="1">
        <v>0</v>
      </c>
      <c r="H1169" s="1">
        <v>0</v>
      </c>
      <c r="I1169" s="1" t="s">
        <v>63</v>
      </c>
      <c r="J1169" s="1" t="s">
        <v>63</v>
      </c>
      <c r="K1169" s="1">
        <v>0</v>
      </c>
      <c r="L1169" s="1">
        <v>0</v>
      </c>
      <c r="M1169" s="1">
        <v>0</v>
      </c>
      <c r="N1169" s="1" t="s">
        <v>63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3" t="str">
        <f t="shared" si="18"/>
        <v>2017Plan</v>
      </c>
      <c r="V1169" s="2">
        <f>DATE(A1169,INDEX(Map!$H$1:$H$12,MATCH(B1169,Map!$G$1:$G$12,0),0),1)</f>
        <v>42767</v>
      </c>
      <c r="W1169" t="str">
        <f>IF(AND(V1169&gt;=Map!$K$2,V1169&lt;=Map!$L$2),"Base",IF(AND(V1169&gt;=Map!$K$3,V1169&lt;=Map!$L$3),"Fcst","N/A"))</f>
        <v>Base</v>
      </c>
      <c r="X1169" t="str">
        <f>INDEX(Map!$B$2:$B$86,MATCH(D1169,Map!$A$2:$A$86,0),0)</f>
        <v>N/A</v>
      </c>
      <c r="Y1169" s="7" t="str">
        <f>IF(INDEX(Map!$C$2:$C$86,MATCH(D1169,Map!$A$2:$A$86,0),0)="","N/A",E1169*INDEX(Map!$C$2:$C$86,MATCH(D1169,Map!$A$2:$A$86,0),0))</f>
        <v>N/A</v>
      </c>
      <c r="Z1169" s="7" t="str">
        <f>IF(INDEX(Map!$D$2:$D$86,MATCH(D1169,Map!$A$2:$A$86,0),0)="","N/A",E1169*INDEX(Map!$D$2:$D$86,MATCH(D1169,Map!$A$2:$A$86,0),0))</f>
        <v>N/A</v>
      </c>
      <c r="AA1169" t="str">
        <f>INDEX(Map!$E$2:$E$86,MATCH(D1169,Map!$A$2:$A$86,0),0)</f>
        <v>CSR</v>
      </c>
    </row>
    <row r="1170" spans="1:27" x14ac:dyDescent="0.25">
      <c r="A1170" s="1" t="s">
        <v>119</v>
      </c>
      <c r="B1170" s="1" t="s">
        <v>108</v>
      </c>
      <c r="C1170" s="1">
        <v>77</v>
      </c>
      <c r="D1170" s="1" t="s">
        <v>100</v>
      </c>
      <c r="E1170" s="1">
        <v>0</v>
      </c>
      <c r="F1170" s="1">
        <v>0</v>
      </c>
      <c r="G1170" s="1">
        <v>0</v>
      </c>
      <c r="H1170" s="1">
        <v>0</v>
      </c>
      <c r="I1170" s="1" t="s">
        <v>63</v>
      </c>
      <c r="J1170" s="1" t="s">
        <v>63</v>
      </c>
      <c r="K1170" s="1">
        <v>0</v>
      </c>
      <c r="L1170" s="1">
        <v>0</v>
      </c>
      <c r="M1170" s="1">
        <v>0</v>
      </c>
      <c r="N1170" s="1" t="s">
        <v>63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3" t="str">
        <f t="shared" si="18"/>
        <v>2017Plan</v>
      </c>
      <c r="V1170" s="2">
        <f>DATE(A1170,INDEX(Map!$H$1:$H$12,MATCH(B1170,Map!$G$1:$G$12,0),0),1)</f>
        <v>42767</v>
      </c>
      <c r="W1170" t="str">
        <f>IF(AND(V1170&gt;=Map!$K$2,V1170&lt;=Map!$L$2),"Base",IF(AND(V1170&gt;=Map!$K$3,V1170&lt;=Map!$L$3),"Fcst","N/A"))</f>
        <v>Base</v>
      </c>
      <c r="X1170" t="str">
        <f>INDEX(Map!$B$2:$B$86,MATCH(D1170,Map!$A$2:$A$86,0),0)</f>
        <v>N/A</v>
      </c>
      <c r="Y1170" s="7" t="str">
        <f>IF(INDEX(Map!$C$2:$C$86,MATCH(D1170,Map!$A$2:$A$86,0),0)="","N/A",E1170*INDEX(Map!$C$2:$C$86,MATCH(D1170,Map!$A$2:$A$86,0),0))</f>
        <v>N/A</v>
      </c>
      <c r="Z1170" s="7" t="str">
        <f>IF(INDEX(Map!$D$2:$D$86,MATCH(D1170,Map!$A$2:$A$86,0),0)="","N/A",E1170*INDEX(Map!$D$2:$D$86,MATCH(D1170,Map!$A$2:$A$86,0),0))</f>
        <v>N/A</v>
      </c>
      <c r="AA1170" t="str">
        <f>INDEX(Map!$E$2:$E$86,MATCH(D1170,Map!$A$2:$A$86,0),0)</f>
        <v>CSR</v>
      </c>
    </row>
    <row r="1171" spans="1:27" x14ac:dyDescent="0.25">
      <c r="A1171" s="1" t="s">
        <v>119</v>
      </c>
      <c r="B1171" s="1" t="s">
        <v>108</v>
      </c>
      <c r="C1171" s="1">
        <v>78</v>
      </c>
      <c r="D1171" s="1" t="s">
        <v>101</v>
      </c>
      <c r="E1171" s="1">
        <v>0</v>
      </c>
      <c r="F1171" s="1">
        <v>0</v>
      </c>
      <c r="G1171" s="1">
        <v>0</v>
      </c>
      <c r="H1171" s="1">
        <v>0</v>
      </c>
      <c r="I1171" s="1" t="s">
        <v>63</v>
      </c>
      <c r="J1171" s="1" t="s">
        <v>63</v>
      </c>
      <c r="K1171" s="1">
        <v>0</v>
      </c>
      <c r="L1171" s="1">
        <v>0</v>
      </c>
      <c r="M1171" s="1">
        <v>0</v>
      </c>
      <c r="N1171" s="1" t="s">
        <v>63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3" t="str">
        <f t="shared" si="18"/>
        <v>2017Plan</v>
      </c>
      <c r="V1171" s="2">
        <f>DATE(A1171,INDEX(Map!$H$1:$H$12,MATCH(B1171,Map!$G$1:$G$12,0),0),1)</f>
        <v>42767</v>
      </c>
      <c r="W1171" t="str">
        <f>IF(AND(V1171&gt;=Map!$K$2,V1171&lt;=Map!$L$2),"Base",IF(AND(V1171&gt;=Map!$K$3,V1171&lt;=Map!$L$3),"Fcst","N/A"))</f>
        <v>Base</v>
      </c>
      <c r="X1171" t="str">
        <f>INDEX(Map!$B$2:$B$86,MATCH(D1171,Map!$A$2:$A$86,0),0)</f>
        <v>N/A</v>
      </c>
      <c r="Y1171" s="7" t="str">
        <f>IF(INDEX(Map!$C$2:$C$86,MATCH(D1171,Map!$A$2:$A$86,0),0)="","N/A",E1171*INDEX(Map!$C$2:$C$86,MATCH(D1171,Map!$A$2:$A$86,0),0))</f>
        <v>N/A</v>
      </c>
      <c r="Z1171" s="7" t="str">
        <f>IF(INDEX(Map!$D$2:$D$86,MATCH(D1171,Map!$A$2:$A$86,0),0)="","N/A",E1171*INDEX(Map!$D$2:$D$86,MATCH(D1171,Map!$A$2:$A$86,0),0))</f>
        <v>N/A</v>
      </c>
      <c r="AA1171" t="str">
        <f>INDEX(Map!$E$2:$E$86,MATCH(D1171,Map!$A$2:$A$86,0),0)</f>
        <v>CSR</v>
      </c>
    </row>
    <row r="1172" spans="1:27" x14ac:dyDescent="0.25">
      <c r="A1172" s="1" t="s">
        <v>119</v>
      </c>
      <c r="B1172" s="1" t="s">
        <v>108</v>
      </c>
      <c r="C1172" s="1">
        <v>79</v>
      </c>
      <c r="D1172" s="1" t="s">
        <v>102</v>
      </c>
      <c r="E1172" s="1">
        <v>0</v>
      </c>
      <c r="F1172" s="1">
        <v>0</v>
      </c>
      <c r="G1172" s="1">
        <v>0</v>
      </c>
      <c r="H1172" s="1">
        <v>0</v>
      </c>
      <c r="I1172" s="1" t="s">
        <v>63</v>
      </c>
      <c r="J1172" s="1" t="s">
        <v>63</v>
      </c>
      <c r="K1172" s="1">
        <v>0</v>
      </c>
      <c r="L1172" s="1">
        <v>0</v>
      </c>
      <c r="M1172" s="1">
        <v>0</v>
      </c>
      <c r="N1172" s="1" t="s">
        <v>63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3" t="str">
        <f t="shared" si="18"/>
        <v>2017Plan</v>
      </c>
      <c r="V1172" s="2">
        <f>DATE(A1172,INDEX(Map!$H$1:$H$12,MATCH(B1172,Map!$G$1:$G$12,0),0),1)</f>
        <v>42767</v>
      </c>
      <c r="W1172" t="str">
        <f>IF(AND(V1172&gt;=Map!$K$2,V1172&lt;=Map!$L$2),"Base",IF(AND(V1172&gt;=Map!$K$3,V1172&lt;=Map!$L$3),"Fcst","N/A"))</f>
        <v>Base</v>
      </c>
      <c r="X1172" t="str">
        <f>INDEX(Map!$B$2:$B$86,MATCH(D1172,Map!$A$2:$A$86,0),0)</f>
        <v>N/A</v>
      </c>
      <c r="Y1172" s="7" t="str">
        <f>IF(INDEX(Map!$C$2:$C$86,MATCH(D1172,Map!$A$2:$A$86,0),0)="","N/A",E1172*INDEX(Map!$C$2:$C$86,MATCH(D1172,Map!$A$2:$A$86,0),0))</f>
        <v>N/A</v>
      </c>
      <c r="Z1172" s="7" t="str">
        <f>IF(INDEX(Map!$D$2:$D$86,MATCH(D1172,Map!$A$2:$A$86,0),0)="","N/A",E1172*INDEX(Map!$D$2:$D$86,MATCH(D1172,Map!$A$2:$A$86,0),0))</f>
        <v>N/A</v>
      </c>
      <c r="AA1172" t="str">
        <f>INDEX(Map!$E$2:$E$86,MATCH(D1172,Map!$A$2:$A$86,0),0)</f>
        <v>CSR</v>
      </c>
    </row>
    <row r="1173" spans="1:27" x14ac:dyDescent="0.25">
      <c r="A1173" s="1" t="s">
        <v>119</v>
      </c>
      <c r="B1173" s="1" t="s">
        <v>108</v>
      </c>
      <c r="C1173" s="1">
        <v>80</v>
      </c>
      <c r="D1173" s="1" t="s">
        <v>103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3" t="str">
        <f t="shared" si="18"/>
        <v>2017Plan</v>
      </c>
      <c r="V1173" s="2">
        <f>DATE(A1173,INDEX(Map!$H$1:$H$12,MATCH(B1173,Map!$G$1:$G$12,0),0),1)</f>
        <v>42767</v>
      </c>
      <c r="W1173" t="str">
        <f>IF(AND(V1173&gt;=Map!$K$2,V1173&lt;=Map!$L$2),"Base",IF(AND(V1173&gt;=Map!$K$3,V1173&lt;=Map!$L$3),"Fcst","N/A"))</f>
        <v>Base</v>
      </c>
      <c r="X1173" t="str">
        <f>INDEX(Map!$B$2:$B$86,MATCH(D1173,Map!$A$2:$A$86,0),0)</f>
        <v>N/A</v>
      </c>
      <c r="Y1173" s="7" t="str">
        <f>IF(INDEX(Map!$C$2:$C$86,MATCH(D1173,Map!$A$2:$A$86,0),0)="","N/A",E1173*INDEX(Map!$C$2:$C$86,MATCH(D1173,Map!$A$2:$A$86,0),0))</f>
        <v>N/A</v>
      </c>
      <c r="Z1173" s="7" t="str">
        <f>IF(INDEX(Map!$D$2:$D$86,MATCH(D1173,Map!$A$2:$A$86,0),0)="","N/A",E1173*INDEX(Map!$D$2:$D$86,MATCH(D1173,Map!$A$2:$A$86,0),0))</f>
        <v>N/A</v>
      </c>
      <c r="AA1173" t="str">
        <f>INDEX(Map!$E$2:$E$86,MATCH(D1173,Map!$A$2:$A$86,0),0)</f>
        <v>NGCC</v>
      </c>
    </row>
    <row r="1174" spans="1:27" x14ac:dyDescent="0.25">
      <c r="A1174" s="1" t="s">
        <v>119</v>
      </c>
      <c r="B1174" s="1" t="s">
        <v>108</v>
      </c>
      <c r="C1174" s="1">
        <v>81</v>
      </c>
      <c r="D1174" s="1" t="s">
        <v>104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3" t="str">
        <f t="shared" si="18"/>
        <v>2017Plan</v>
      </c>
      <c r="V1174" s="2">
        <f>DATE(A1174,INDEX(Map!$H$1:$H$12,MATCH(B1174,Map!$G$1:$G$12,0),0),1)</f>
        <v>42767</v>
      </c>
      <c r="W1174" t="str">
        <f>IF(AND(V1174&gt;=Map!$K$2,V1174&lt;=Map!$L$2),"Base",IF(AND(V1174&gt;=Map!$K$3,V1174&lt;=Map!$L$3),"Fcst","N/A"))</f>
        <v>Base</v>
      </c>
      <c r="X1174" t="str">
        <f>INDEX(Map!$B$2:$B$86,MATCH(D1174,Map!$A$2:$A$86,0),0)</f>
        <v>N/A</v>
      </c>
      <c r="Y1174" s="7" t="str">
        <f>IF(INDEX(Map!$C$2:$C$86,MATCH(D1174,Map!$A$2:$A$86,0),0)="","N/A",E1174*INDEX(Map!$C$2:$C$86,MATCH(D1174,Map!$A$2:$A$86,0),0))</f>
        <v>N/A</v>
      </c>
      <c r="Z1174" s="7" t="str">
        <f>IF(INDEX(Map!$D$2:$D$86,MATCH(D1174,Map!$A$2:$A$86,0),0)="","N/A",E1174*INDEX(Map!$D$2:$D$86,MATCH(D1174,Map!$A$2:$A$86,0),0))</f>
        <v>N/A</v>
      </c>
      <c r="AA1174" t="str">
        <f>INDEX(Map!$E$2:$E$86,MATCH(D1174,Map!$A$2:$A$86,0),0)</f>
        <v>NGCC</v>
      </c>
    </row>
    <row r="1175" spans="1:27" x14ac:dyDescent="0.25">
      <c r="A1175" s="1" t="s">
        <v>119</v>
      </c>
      <c r="B1175" s="1" t="s">
        <v>108</v>
      </c>
      <c r="C1175" s="1">
        <v>82</v>
      </c>
      <c r="D1175" s="1" t="s">
        <v>105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3" t="str">
        <f t="shared" si="18"/>
        <v>2017Plan</v>
      </c>
      <c r="V1175" s="2">
        <f>DATE(A1175,INDEX(Map!$H$1:$H$12,MATCH(B1175,Map!$G$1:$G$12,0),0),1)</f>
        <v>42767</v>
      </c>
      <c r="W1175" t="str">
        <f>IF(AND(V1175&gt;=Map!$K$2,V1175&lt;=Map!$L$2),"Base",IF(AND(V1175&gt;=Map!$K$3,V1175&lt;=Map!$L$3),"Fcst","N/A"))</f>
        <v>Base</v>
      </c>
      <c r="X1175" t="str">
        <f>INDEX(Map!$B$2:$B$86,MATCH(D1175,Map!$A$2:$A$86,0),0)</f>
        <v>N/A</v>
      </c>
      <c r="Y1175" s="7" t="str">
        <f>IF(INDEX(Map!$C$2:$C$86,MATCH(D1175,Map!$A$2:$A$86,0),0)="","N/A",E1175*INDEX(Map!$C$2:$C$86,MATCH(D1175,Map!$A$2:$A$86,0),0))</f>
        <v>N/A</v>
      </c>
      <c r="Z1175" s="7" t="str">
        <f>IF(INDEX(Map!$D$2:$D$86,MATCH(D1175,Map!$A$2:$A$86,0),0)="","N/A",E1175*INDEX(Map!$D$2:$D$86,MATCH(D1175,Map!$A$2:$A$86,0),0))</f>
        <v>N/A</v>
      </c>
      <c r="AA1175" t="str">
        <f>INDEX(Map!$E$2:$E$86,MATCH(D1175,Map!$A$2:$A$86,0),0)</f>
        <v>NGCC</v>
      </c>
    </row>
    <row r="1176" spans="1:27" x14ac:dyDescent="0.25">
      <c r="A1176" s="1" t="s">
        <v>119</v>
      </c>
      <c r="B1176" s="1" t="s">
        <v>108</v>
      </c>
      <c r="C1176" s="1">
        <v>83</v>
      </c>
      <c r="D1176" s="1" t="s">
        <v>106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3" t="str">
        <f t="shared" si="18"/>
        <v>2017Plan</v>
      </c>
      <c r="V1176" s="2">
        <f>DATE(A1176,INDEX(Map!$H$1:$H$12,MATCH(B1176,Map!$G$1:$G$12,0),0),1)</f>
        <v>42767</v>
      </c>
      <c r="W1176" t="str">
        <f>IF(AND(V1176&gt;=Map!$K$2,V1176&lt;=Map!$L$2),"Base",IF(AND(V1176&gt;=Map!$K$3,V1176&lt;=Map!$L$3),"Fcst","N/A"))</f>
        <v>Base</v>
      </c>
      <c r="X1176" t="str">
        <f>INDEX(Map!$B$2:$B$86,MATCH(D1176,Map!$A$2:$A$86,0),0)</f>
        <v>N/A</v>
      </c>
      <c r="Y1176" s="7" t="str">
        <f>IF(INDEX(Map!$C$2:$C$86,MATCH(D1176,Map!$A$2:$A$86,0),0)="","N/A",E1176*INDEX(Map!$C$2:$C$86,MATCH(D1176,Map!$A$2:$A$86,0),0))</f>
        <v>N/A</v>
      </c>
      <c r="Z1176" s="7" t="str">
        <f>IF(INDEX(Map!$D$2:$D$86,MATCH(D1176,Map!$A$2:$A$86,0),0)="","N/A",E1176*INDEX(Map!$D$2:$D$86,MATCH(D1176,Map!$A$2:$A$86,0),0))</f>
        <v>N/A</v>
      </c>
      <c r="AA1176" t="str">
        <f>INDEX(Map!$E$2:$E$86,MATCH(D1176,Map!$A$2:$A$86,0),0)</f>
        <v>NGCC</v>
      </c>
    </row>
    <row r="1177" spans="1:27" x14ac:dyDescent="0.25">
      <c r="A1177" s="1" t="s">
        <v>119</v>
      </c>
      <c r="B1177" s="1" t="s">
        <v>108</v>
      </c>
      <c r="C1177" s="1">
        <v>84</v>
      </c>
      <c r="D1177" s="1" t="s">
        <v>107</v>
      </c>
      <c r="E1177" s="1">
        <v>1</v>
      </c>
      <c r="F1177" s="1">
        <v>0</v>
      </c>
      <c r="G1177" s="1">
        <v>0.9</v>
      </c>
      <c r="H1177" s="1">
        <v>1</v>
      </c>
      <c r="I1177" s="1">
        <v>10.8</v>
      </c>
      <c r="J1177" s="1">
        <v>10900</v>
      </c>
      <c r="K1177" s="1">
        <v>6</v>
      </c>
      <c r="L1177" s="1">
        <v>340.4</v>
      </c>
      <c r="M1177" s="1">
        <v>37</v>
      </c>
      <c r="N1177" s="1">
        <v>0</v>
      </c>
      <c r="O1177" s="1">
        <v>10</v>
      </c>
      <c r="P1177" s="1">
        <v>0</v>
      </c>
      <c r="Q1177" s="1">
        <v>1</v>
      </c>
      <c r="R1177" s="1">
        <v>37.68</v>
      </c>
      <c r="S1177" s="1">
        <v>48.21</v>
      </c>
      <c r="T1177" s="1">
        <v>48</v>
      </c>
      <c r="U1177" s="3" t="str">
        <f t="shared" si="18"/>
        <v>2017Plan</v>
      </c>
      <c r="V1177" s="2">
        <f>DATE(A1177,INDEX(Map!$H$1:$H$12,MATCH(B1177,Map!$G$1:$G$12,0),0),1)</f>
        <v>42767</v>
      </c>
      <c r="W1177" t="str">
        <f>IF(AND(V1177&gt;=Map!$K$2,V1177&lt;=Map!$L$2),"Base",IF(AND(V1177&gt;=Map!$K$3,V1177&lt;=Map!$L$3),"Fcst","N/A"))</f>
        <v>Base</v>
      </c>
      <c r="X1177" t="str">
        <f>INDEX(Map!$B$2:$B$86,MATCH(D1177,Map!$A$2:$A$86,0),0)</f>
        <v>Bluegrass/EKPC</v>
      </c>
      <c r="Y1177" s="7" t="str">
        <f>IF(INDEX(Map!$C$2:$C$86,MATCH(D1177,Map!$A$2:$A$86,0),0)="","N/A",E1177*INDEX(Map!$C$2:$C$86,MATCH(D1177,Map!$A$2:$A$86,0),0))</f>
        <v>N/A</v>
      </c>
      <c r="Z1177" s="7">
        <f>IF(INDEX(Map!$D$2:$D$86,MATCH(D1177,Map!$A$2:$A$86,0),0)="","N/A",E1177*INDEX(Map!$D$2:$D$86,MATCH(D1177,Map!$A$2:$A$86,0),0))</f>
        <v>1</v>
      </c>
      <c r="AA1177" t="str">
        <f>INDEX(Map!$E$2:$E$86,MATCH(D1177,Map!$A$2:$A$86,0),0)</f>
        <v>SCCT</v>
      </c>
    </row>
    <row r="1178" spans="1:27" x14ac:dyDescent="0.25">
      <c r="A1178" s="1" t="s">
        <v>119</v>
      </c>
      <c r="B1178" s="1" t="s">
        <v>109</v>
      </c>
      <c r="C1178" s="1">
        <v>1</v>
      </c>
      <c r="D1178" s="1" t="s">
        <v>23</v>
      </c>
      <c r="E1178" s="1">
        <v>15.8</v>
      </c>
      <c r="F1178" s="1">
        <v>0</v>
      </c>
      <c r="G1178" s="1">
        <v>19.899999999999999</v>
      </c>
      <c r="H1178" s="1">
        <v>2</v>
      </c>
      <c r="I1178" s="1">
        <v>186.4</v>
      </c>
      <c r="J1178" s="1">
        <v>11764</v>
      </c>
      <c r="K1178" s="1">
        <v>404</v>
      </c>
      <c r="L1178" s="1">
        <v>279.7</v>
      </c>
      <c r="M1178" s="1">
        <v>521</v>
      </c>
      <c r="N1178" s="1">
        <v>2</v>
      </c>
      <c r="O1178" s="1">
        <v>18</v>
      </c>
      <c r="P1178" s="1">
        <v>0</v>
      </c>
      <c r="Q1178" s="1">
        <v>45</v>
      </c>
      <c r="R1178" s="1">
        <v>35.729999999999997</v>
      </c>
      <c r="S1178" s="1">
        <v>36.880000000000003</v>
      </c>
      <c r="T1178" s="1">
        <v>584</v>
      </c>
      <c r="U1178" s="3" t="str">
        <f t="shared" si="18"/>
        <v>2017Plan</v>
      </c>
      <c r="V1178" s="2">
        <f>DATE(A1178,INDEX(Map!$H$1:$H$12,MATCH(B1178,Map!$G$1:$G$12,0),0),1)</f>
        <v>42795</v>
      </c>
      <c r="W1178" t="str">
        <f>IF(AND(V1178&gt;=Map!$K$2,V1178&lt;=Map!$L$2),"Base",IF(AND(V1178&gt;=Map!$K$3,V1178&lt;=Map!$L$3),"Fcst","N/A"))</f>
        <v>N/A</v>
      </c>
      <c r="X1178" t="str">
        <f>INDEX(Map!$B$2:$B$86,MATCH(D1178,Map!$A$2:$A$86,0),0)</f>
        <v>Brown 1</v>
      </c>
      <c r="Y1178" s="7">
        <f>IF(INDEX(Map!$C$2:$C$86,MATCH(D1178,Map!$A$2:$A$86,0),0)="","N/A",E1178*INDEX(Map!$C$2:$C$86,MATCH(D1178,Map!$A$2:$A$86,0),0))</f>
        <v>15.8</v>
      </c>
      <c r="Z1178" s="7" t="str">
        <f>IF(INDEX(Map!$D$2:$D$86,MATCH(D1178,Map!$A$2:$A$86,0),0)="","N/A",E1178*INDEX(Map!$D$2:$D$86,MATCH(D1178,Map!$A$2:$A$86,0),0))</f>
        <v>N/A</v>
      </c>
      <c r="AA1178" t="str">
        <f>INDEX(Map!$E$2:$E$86,MATCH(D1178,Map!$A$2:$A$86,0),0)</f>
        <v>Coal</v>
      </c>
    </row>
    <row r="1179" spans="1:27" x14ac:dyDescent="0.25">
      <c r="A1179" s="1" t="s">
        <v>119</v>
      </c>
      <c r="B1179" s="1" t="s">
        <v>109</v>
      </c>
      <c r="C1179" s="1">
        <v>2</v>
      </c>
      <c r="D1179" s="1" t="s">
        <v>24</v>
      </c>
      <c r="E1179" s="1">
        <v>30.3</v>
      </c>
      <c r="F1179" s="1">
        <v>0</v>
      </c>
      <c r="G1179" s="1">
        <v>24.4</v>
      </c>
      <c r="H1179" s="1">
        <v>3</v>
      </c>
      <c r="I1179" s="1">
        <v>328.3</v>
      </c>
      <c r="J1179" s="1">
        <v>10830</v>
      </c>
      <c r="K1179" s="1">
        <v>437</v>
      </c>
      <c r="L1179" s="1">
        <v>279.7</v>
      </c>
      <c r="M1179" s="1">
        <v>918</v>
      </c>
      <c r="N1179" s="1">
        <v>2</v>
      </c>
      <c r="O1179" s="1">
        <v>23</v>
      </c>
      <c r="P1179" s="1">
        <v>0</v>
      </c>
      <c r="Q1179" s="1">
        <v>65</v>
      </c>
      <c r="R1179" s="1">
        <v>32.42</v>
      </c>
      <c r="S1179" s="1">
        <v>33.19</v>
      </c>
      <c r="T1179" s="1">
        <v>1006</v>
      </c>
      <c r="U1179" s="3" t="str">
        <f t="shared" si="18"/>
        <v>2017Plan</v>
      </c>
      <c r="V1179" s="2">
        <f>DATE(A1179,INDEX(Map!$H$1:$H$12,MATCH(B1179,Map!$G$1:$G$12,0),0),1)</f>
        <v>42795</v>
      </c>
      <c r="W1179" t="str">
        <f>IF(AND(V1179&gt;=Map!$K$2,V1179&lt;=Map!$L$2),"Base",IF(AND(V1179&gt;=Map!$K$3,V1179&lt;=Map!$L$3),"Fcst","N/A"))</f>
        <v>N/A</v>
      </c>
      <c r="X1179" t="str">
        <f>INDEX(Map!$B$2:$B$86,MATCH(D1179,Map!$A$2:$A$86,0),0)</f>
        <v>Brown 2</v>
      </c>
      <c r="Y1179" s="7">
        <f>IF(INDEX(Map!$C$2:$C$86,MATCH(D1179,Map!$A$2:$A$86,0),0)="","N/A",E1179*INDEX(Map!$C$2:$C$86,MATCH(D1179,Map!$A$2:$A$86,0),0))</f>
        <v>30.3</v>
      </c>
      <c r="Z1179" s="7" t="str">
        <f>IF(INDEX(Map!$D$2:$D$86,MATCH(D1179,Map!$A$2:$A$86,0),0)="","N/A",E1179*INDEX(Map!$D$2:$D$86,MATCH(D1179,Map!$A$2:$A$86,0),0))</f>
        <v>N/A</v>
      </c>
      <c r="AA1179" t="str">
        <f>INDEX(Map!$E$2:$E$86,MATCH(D1179,Map!$A$2:$A$86,0),0)</f>
        <v>Coal</v>
      </c>
    </row>
    <row r="1180" spans="1:27" x14ac:dyDescent="0.25">
      <c r="A1180" s="1" t="s">
        <v>119</v>
      </c>
      <c r="B1180" s="1" t="s">
        <v>109</v>
      </c>
      <c r="C1180" s="1">
        <v>3</v>
      </c>
      <c r="D1180" s="1" t="s">
        <v>25</v>
      </c>
      <c r="E1180" s="1">
        <v>86</v>
      </c>
      <c r="F1180" s="1">
        <v>0</v>
      </c>
      <c r="G1180" s="1">
        <v>28.1</v>
      </c>
      <c r="H1180" s="1">
        <v>4</v>
      </c>
      <c r="I1180" s="1">
        <v>1049.2</v>
      </c>
      <c r="J1180" s="1">
        <v>12200</v>
      </c>
      <c r="K1180" s="1">
        <v>554</v>
      </c>
      <c r="L1180" s="1">
        <v>279.7</v>
      </c>
      <c r="M1180" s="1">
        <v>2934</v>
      </c>
      <c r="N1180" s="1">
        <v>4</v>
      </c>
      <c r="O1180" s="1">
        <v>50</v>
      </c>
      <c r="P1180" s="1">
        <v>0</v>
      </c>
      <c r="Q1180" s="1">
        <v>261</v>
      </c>
      <c r="R1180" s="1">
        <v>37.159999999999997</v>
      </c>
      <c r="S1180" s="1">
        <v>37.729999999999997</v>
      </c>
      <c r="T1180" s="1">
        <v>3245</v>
      </c>
      <c r="U1180" s="3" t="str">
        <f t="shared" si="18"/>
        <v>2017Plan</v>
      </c>
      <c r="V1180" s="2">
        <f>DATE(A1180,INDEX(Map!$H$1:$H$12,MATCH(B1180,Map!$G$1:$G$12,0),0),1)</f>
        <v>42795</v>
      </c>
      <c r="W1180" t="str">
        <f>IF(AND(V1180&gt;=Map!$K$2,V1180&lt;=Map!$L$2),"Base",IF(AND(V1180&gt;=Map!$K$3,V1180&lt;=Map!$L$3),"Fcst","N/A"))</f>
        <v>N/A</v>
      </c>
      <c r="X1180" t="str">
        <f>INDEX(Map!$B$2:$B$86,MATCH(D1180,Map!$A$2:$A$86,0),0)</f>
        <v>Brown 3</v>
      </c>
      <c r="Y1180" s="7">
        <f>IF(INDEX(Map!$C$2:$C$86,MATCH(D1180,Map!$A$2:$A$86,0),0)="","N/A",E1180*INDEX(Map!$C$2:$C$86,MATCH(D1180,Map!$A$2:$A$86,0),0))</f>
        <v>86</v>
      </c>
      <c r="Z1180" s="7" t="str">
        <f>IF(INDEX(Map!$D$2:$D$86,MATCH(D1180,Map!$A$2:$A$86,0),0)="","N/A",E1180*INDEX(Map!$D$2:$D$86,MATCH(D1180,Map!$A$2:$A$86,0),0))</f>
        <v>N/A</v>
      </c>
      <c r="AA1180" t="str">
        <f>INDEX(Map!$E$2:$E$86,MATCH(D1180,Map!$A$2:$A$86,0),0)</f>
        <v>Coal</v>
      </c>
    </row>
    <row r="1181" spans="1:27" x14ac:dyDescent="0.25">
      <c r="A1181" s="1" t="s">
        <v>119</v>
      </c>
      <c r="B1181" s="1" t="s">
        <v>109</v>
      </c>
      <c r="C1181" s="1">
        <v>4</v>
      </c>
      <c r="D1181" s="1" t="s">
        <v>26</v>
      </c>
      <c r="E1181" s="1">
        <v>85.4</v>
      </c>
      <c r="F1181" s="1">
        <v>0</v>
      </c>
      <c r="G1181" s="1">
        <v>24.2</v>
      </c>
      <c r="H1181" s="1">
        <v>1</v>
      </c>
      <c r="I1181" s="1">
        <v>896.6</v>
      </c>
      <c r="J1181" s="1">
        <v>10499</v>
      </c>
      <c r="K1181" s="1">
        <v>215</v>
      </c>
      <c r="L1181" s="1">
        <v>205.1</v>
      </c>
      <c r="M1181" s="1">
        <v>1839</v>
      </c>
      <c r="N1181" s="1">
        <v>1</v>
      </c>
      <c r="O1181" s="1">
        <v>13</v>
      </c>
      <c r="P1181" s="1">
        <v>0</v>
      </c>
      <c r="Q1181" s="1">
        <v>161</v>
      </c>
      <c r="R1181" s="1">
        <v>23.41</v>
      </c>
      <c r="S1181" s="1">
        <v>23.56</v>
      </c>
      <c r="T1181" s="1">
        <v>2012</v>
      </c>
      <c r="U1181" s="3" t="str">
        <f t="shared" si="18"/>
        <v>2017Plan</v>
      </c>
      <c r="V1181" s="2">
        <f>DATE(A1181,INDEX(Map!$H$1:$H$12,MATCH(B1181,Map!$G$1:$G$12,0),0),1)</f>
        <v>42795</v>
      </c>
      <c r="W1181" t="str">
        <f>IF(AND(V1181&gt;=Map!$K$2,V1181&lt;=Map!$L$2),"Base",IF(AND(V1181&gt;=Map!$K$3,V1181&lt;=Map!$L$3),"Fcst","N/A"))</f>
        <v>N/A</v>
      </c>
      <c r="X1181" t="str">
        <f>INDEX(Map!$B$2:$B$86,MATCH(D1181,Map!$A$2:$A$86,0),0)</f>
        <v>Ghent 1</v>
      </c>
      <c r="Y1181" s="7">
        <f>IF(INDEX(Map!$C$2:$C$86,MATCH(D1181,Map!$A$2:$A$86,0),0)="","N/A",E1181*INDEX(Map!$C$2:$C$86,MATCH(D1181,Map!$A$2:$A$86,0),0))</f>
        <v>85.4</v>
      </c>
      <c r="Z1181" s="7" t="str">
        <f>IF(INDEX(Map!$D$2:$D$86,MATCH(D1181,Map!$A$2:$A$86,0),0)="","N/A",E1181*INDEX(Map!$D$2:$D$86,MATCH(D1181,Map!$A$2:$A$86,0),0))</f>
        <v>N/A</v>
      </c>
      <c r="AA1181" t="str">
        <f>INDEX(Map!$E$2:$E$86,MATCH(D1181,Map!$A$2:$A$86,0),0)</f>
        <v>Coal</v>
      </c>
    </row>
    <row r="1182" spans="1:27" x14ac:dyDescent="0.25">
      <c r="A1182" s="1" t="s">
        <v>119</v>
      </c>
      <c r="B1182" s="1" t="s">
        <v>109</v>
      </c>
      <c r="C1182" s="1">
        <v>5</v>
      </c>
      <c r="D1182" s="1" t="s">
        <v>27</v>
      </c>
      <c r="E1182" s="1">
        <v>298.2</v>
      </c>
      <c r="F1182" s="1">
        <v>0</v>
      </c>
      <c r="G1182" s="1">
        <v>82.8</v>
      </c>
      <c r="H1182" s="1">
        <v>2</v>
      </c>
      <c r="I1182" s="1">
        <v>3093.6</v>
      </c>
      <c r="J1182" s="1">
        <v>10374</v>
      </c>
      <c r="K1182" s="1">
        <v>703</v>
      </c>
      <c r="L1182" s="1">
        <v>205.1</v>
      </c>
      <c r="M1182" s="1">
        <v>6345</v>
      </c>
      <c r="N1182" s="1">
        <v>2</v>
      </c>
      <c r="O1182" s="1">
        <v>22</v>
      </c>
      <c r="P1182" s="1">
        <v>0</v>
      </c>
      <c r="Q1182" s="1">
        <v>330</v>
      </c>
      <c r="R1182" s="1">
        <v>22.38</v>
      </c>
      <c r="S1182" s="1">
        <v>22.46</v>
      </c>
      <c r="T1182" s="1">
        <v>6697</v>
      </c>
      <c r="U1182" s="3" t="str">
        <f t="shared" si="18"/>
        <v>2017Plan</v>
      </c>
      <c r="V1182" s="2">
        <f>DATE(A1182,INDEX(Map!$H$1:$H$12,MATCH(B1182,Map!$G$1:$G$12,0),0),1)</f>
        <v>42795</v>
      </c>
      <c r="W1182" t="str">
        <f>IF(AND(V1182&gt;=Map!$K$2,V1182&lt;=Map!$L$2),"Base",IF(AND(V1182&gt;=Map!$K$3,V1182&lt;=Map!$L$3),"Fcst","N/A"))</f>
        <v>N/A</v>
      </c>
      <c r="X1182" t="str">
        <f>INDEX(Map!$B$2:$B$86,MATCH(D1182,Map!$A$2:$A$86,0),0)</f>
        <v>Ghent 2</v>
      </c>
      <c r="Y1182" s="7">
        <f>IF(INDEX(Map!$C$2:$C$86,MATCH(D1182,Map!$A$2:$A$86,0),0)="","N/A",E1182*INDEX(Map!$C$2:$C$86,MATCH(D1182,Map!$A$2:$A$86,0),0))</f>
        <v>298.2</v>
      </c>
      <c r="Z1182" s="7" t="str">
        <f>IF(INDEX(Map!$D$2:$D$86,MATCH(D1182,Map!$A$2:$A$86,0),0)="","N/A",E1182*INDEX(Map!$D$2:$D$86,MATCH(D1182,Map!$A$2:$A$86,0),0))</f>
        <v>N/A</v>
      </c>
      <c r="AA1182" t="str">
        <f>INDEX(Map!$E$2:$E$86,MATCH(D1182,Map!$A$2:$A$86,0),0)</f>
        <v>Coal</v>
      </c>
    </row>
    <row r="1183" spans="1:27" x14ac:dyDescent="0.25">
      <c r="A1183" s="1" t="s">
        <v>119</v>
      </c>
      <c r="B1183" s="1" t="s">
        <v>109</v>
      </c>
      <c r="C1183" s="1">
        <v>6</v>
      </c>
      <c r="D1183" s="1" t="s">
        <v>28</v>
      </c>
      <c r="E1183" s="1">
        <v>283.5</v>
      </c>
      <c r="F1183" s="1">
        <v>0</v>
      </c>
      <c r="G1183" s="1">
        <v>79.099999999999994</v>
      </c>
      <c r="H1183" s="1">
        <v>2</v>
      </c>
      <c r="I1183" s="1">
        <v>3157.6</v>
      </c>
      <c r="J1183" s="1">
        <v>11137</v>
      </c>
      <c r="K1183" s="1">
        <v>704</v>
      </c>
      <c r="L1183" s="1">
        <v>205.1</v>
      </c>
      <c r="M1183" s="1">
        <v>6476</v>
      </c>
      <c r="N1183" s="1">
        <v>3</v>
      </c>
      <c r="O1183" s="1">
        <v>36</v>
      </c>
      <c r="P1183" s="1">
        <v>0</v>
      </c>
      <c r="Q1183" s="1">
        <v>519</v>
      </c>
      <c r="R1183" s="1">
        <v>24.67</v>
      </c>
      <c r="S1183" s="1">
        <v>24.8</v>
      </c>
      <c r="T1183" s="1">
        <v>7032</v>
      </c>
      <c r="U1183" s="3" t="str">
        <f t="shared" si="18"/>
        <v>2017Plan</v>
      </c>
      <c r="V1183" s="2">
        <f>DATE(A1183,INDEX(Map!$H$1:$H$12,MATCH(B1183,Map!$G$1:$G$12,0),0),1)</f>
        <v>42795</v>
      </c>
      <c r="W1183" t="str">
        <f>IF(AND(V1183&gt;=Map!$K$2,V1183&lt;=Map!$L$2),"Base",IF(AND(V1183&gt;=Map!$K$3,V1183&lt;=Map!$L$3),"Fcst","N/A"))</f>
        <v>N/A</v>
      </c>
      <c r="X1183" t="str">
        <f>INDEX(Map!$B$2:$B$86,MATCH(D1183,Map!$A$2:$A$86,0),0)</f>
        <v>Ghent 3</v>
      </c>
      <c r="Y1183" s="7">
        <f>IF(INDEX(Map!$C$2:$C$86,MATCH(D1183,Map!$A$2:$A$86,0),0)="","N/A",E1183*INDEX(Map!$C$2:$C$86,MATCH(D1183,Map!$A$2:$A$86,0),0))</f>
        <v>283.5</v>
      </c>
      <c r="Z1183" s="7" t="str">
        <f>IF(INDEX(Map!$D$2:$D$86,MATCH(D1183,Map!$A$2:$A$86,0),0)="","N/A",E1183*INDEX(Map!$D$2:$D$86,MATCH(D1183,Map!$A$2:$A$86,0),0))</f>
        <v>N/A</v>
      </c>
      <c r="AA1183" t="str">
        <f>INDEX(Map!$E$2:$E$86,MATCH(D1183,Map!$A$2:$A$86,0),0)</f>
        <v>Coal</v>
      </c>
    </row>
    <row r="1184" spans="1:27" x14ac:dyDescent="0.25">
      <c r="A1184" s="1" t="s">
        <v>119</v>
      </c>
      <c r="B1184" s="1" t="s">
        <v>109</v>
      </c>
      <c r="C1184" s="1">
        <v>7</v>
      </c>
      <c r="D1184" s="1" t="s">
        <v>29</v>
      </c>
      <c r="E1184" s="1">
        <v>294.89999999999998</v>
      </c>
      <c r="F1184" s="1">
        <v>0</v>
      </c>
      <c r="G1184" s="1">
        <v>83.3</v>
      </c>
      <c r="H1184" s="1">
        <v>2</v>
      </c>
      <c r="I1184" s="1">
        <v>3212.5</v>
      </c>
      <c r="J1184" s="1">
        <v>10894</v>
      </c>
      <c r="K1184" s="1">
        <v>695</v>
      </c>
      <c r="L1184" s="1">
        <v>205.1</v>
      </c>
      <c r="M1184" s="1">
        <v>6589</v>
      </c>
      <c r="N1184" s="1">
        <v>4</v>
      </c>
      <c r="O1184" s="1">
        <v>44</v>
      </c>
      <c r="P1184" s="1">
        <v>0</v>
      </c>
      <c r="Q1184" s="1">
        <v>561</v>
      </c>
      <c r="R1184" s="1">
        <v>24.25</v>
      </c>
      <c r="S1184" s="1">
        <v>24.39</v>
      </c>
      <c r="T1184" s="1">
        <v>7193</v>
      </c>
      <c r="U1184" s="3" t="str">
        <f t="shared" si="18"/>
        <v>2017Plan</v>
      </c>
      <c r="V1184" s="2">
        <f>DATE(A1184,INDEX(Map!$H$1:$H$12,MATCH(B1184,Map!$G$1:$G$12,0),0),1)</f>
        <v>42795</v>
      </c>
      <c r="W1184" t="str">
        <f>IF(AND(V1184&gt;=Map!$K$2,V1184&lt;=Map!$L$2),"Base",IF(AND(V1184&gt;=Map!$K$3,V1184&lt;=Map!$L$3),"Fcst","N/A"))</f>
        <v>N/A</v>
      </c>
      <c r="X1184" t="str">
        <f>INDEX(Map!$B$2:$B$86,MATCH(D1184,Map!$A$2:$A$86,0),0)</f>
        <v>Ghent 4</v>
      </c>
      <c r="Y1184" s="7">
        <f>IF(INDEX(Map!$C$2:$C$86,MATCH(D1184,Map!$A$2:$A$86,0),0)="","N/A",E1184*INDEX(Map!$C$2:$C$86,MATCH(D1184,Map!$A$2:$A$86,0),0))</f>
        <v>294.89999999999998</v>
      </c>
      <c r="Z1184" s="7" t="str">
        <f>IF(INDEX(Map!$D$2:$D$86,MATCH(D1184,Map!$A$2:$A$86,0),0)="","N/A",E1184*INDEX(Map!$D$2:$D$86,MATCH(D1184,Map!$A$2:$A$86,0),0))</f>
        <v>N/A</v>
      </c>
      <c r="AA1184" t="str">
        <f>INDEX(Map!$E$2:$E$86,MATCH(D1184,Map!$A$2:$A$86,0),0)</f>
        <v>Coal</v>
      </c>
    </row>
    <row r="1185" spans="1:27" x14ac:dyDescent="0.25">
      <c r="A1185" s="1" t="s">
        <v>119</v>
      </c>
      <c r="B1185" s="1" t="s">
        <v>109</v>
      </c>
      <c r="C1185" s="1">
        <v>8</v>
      </c>
      <c r="D1185" s="1" t="s">
        <v>30</v>
      </c>
      <c r="E1185" s="1">
        <v>165.4</v>
      </c>
      <c r="F1185" s="1">
        <v>0</v>
      </c>
      <c r="G1185" s="1">
        <v>74.099999999999994</v>
      </c>
      <c r="H1185" s="1">
        <v>3</v>
      </c>
      <c r="I1185" s="1">
        <v>1728.7</v>
      </c>
      <c r="J1185" s="1">
        <v>10451</v>
      </c>
      <c r="K1185" s="1">
        <v>660</v>
      </c>
      <c r="L1185" s="1">
        <v>206.9</v>
      </c>
      <c r="M1185" s="1">
        <v>3577</v>
      </c>
      <c r="N1185" s="1">
        <v>6</v>
      </c>
      <c r="O1185" s="1">
        <v>24</v>
      </c>
      <c r="P1185" s="1">
        <v>0</v>
      </c>
      <c r="Q1185" s="1">
        <v>152</v>
      </c>
      <c r="R1185" s="1">
        <v>22.54</v>
      </c>
      <c r="S1185" s="1">
        <v>22.69</v>
      </c>
      <c r="T1185" s="1">
        <v>3752</v>
      </c>
      <c r="U1185" s="3" t="str">
        <f t="shared" si="18"/>
        <v>2017Plan</v>
      </c>
      <c r="V1185" s="2">
        <f>DATE(A1185,INDEX(Map!$H$1:$H$12,MATCH(B1185,Map!$G$1:$G$12,0),0),1)</f>
        <v>42795</v>
      </c>
      <c r="W1185" t="str">
        <f>IF(AND(V1185&gt;=Map!$K$2,V1185&lt;=Map!$L$2),"Base",IF(AND(V1185&gt;=Map!$K$3,V1185&lt;=Map!$L$3),"Fcst","N/A"))</f>
        <v>N/A</v>
      </c>
      <c r="X1185" t="str">
        <f>INDEX(Map!$B$2:$B$86,MATCH(D1185,Map!$A$2:$A$86,0),0)</f>
        <v>Mill Creek 1</v>
      </c>
      <c r="Y1185" s="7" t="str">
        <f>IF(INDEX(Map!$C$2:$C$86,MATCH(D1185,Map!$A$2:$A$86,0),0)="","N/A",E1185*INDEX(Map!$C$2:$C$86,MATCH(D1185,Map!$A$2:$A$86,0),0))</f>
        <v>N/A</v>
      </c>
      <c r="Z1185" s="7">
        <f>IF(INDEX(Map!$D$2:$D$86,MATCH(D1185,Map!$A$2:$A$86,0),0)="","N/A",E1185*INDEX(Map!$D$2:$D$86,MATCH(D1185,Map!$A$2:$A$86,0),0))</f>
        <v>165.4</v>
      </c>
      <c r="AA1185" t="str">
        <f>INDEX(Map!$E$2:$E$86,MATCH(D1185,Map!$A$2:$A$86,0),0)</f>
        <v>Coal</v>
      </c>
    </row>
    <row r="1186" spans="1:27" x14ac:dyDescent="0.25">
      <c r="A1186" s="1" t="s">
        <v>119</v>
      </c>
      <c r="B1186" s="1" t="s">
        <v>109</v>
      </c>
      <c r="C1186" s="1">
        <v>9</v>
      </c>
      <c r="D1186" s="1" t="s">
        <v>31</v>
      </c>
      <c r="E1186" s="1">
        <v>167</v>
      </c>
      <c r="F1186" s="1">
        <v>0</v>
      </c>
      <c r="G1186" s="1">
        <v>75.8</v>
      </c>
      <c r="H1186" s="1">
        <v>2</v>
      </c>
      <c r="I1186" s="1">
        <v>1783.5</v>
      </c>
      <c r="J1186" s="1">
        <v>10677</v>
      </c>
      <c r="K1186" s="1">
        <v>687</v>
      </c>
      <c r="L1186" s="1">
        <v>206.9</v>
      </c>
      <c r="M1186" s="1">
        <v>3690</v>
      </c>
      <c r="N1186" s="1">
        <v>4</v>
      </c>
      <c r="O1186" s="1">
        <v>16</v>
      </c>
      <c r="P1186" s="1">
        <v>0</v>
      </c>
      <c r="Q1186" s="1">
        <v>190</v>
      </c>
      <c r="R1186" s="1">
        <v>23.23</v>
      </c>
      <c r="S1186" s="1">
        <v>23.33</v>
      </c>
      <c r="T1186" s="1">
        <v>3896</v>
      </c>
      <c r="U1186" s="3" t="str">
        <f t="shared" si="18"/>
        <v>2017Plan</v>
      </c>
      <c r="V1186" s="2">
        <f>DATE(A1186,INDEX(Map!$H$1:$H$12,MATCH(B1186,Map!$G$1:$G$12,0),0),1)</f>
        <v>42795</v>
      </c>
      <c r="W1186" t="str">
        <f>IF(AND(V1186&gt;=Map!$K$2,V1186&lt;=Map!$L$2),"Base",IF(AND(V1186&gt;=Map!$K$3,V1186&lt;=Map!$L$3),"Fcst","N/A"))</f>
        <v>N/A</v>
      </c>
      <c r="X1186" t="str">
        <f>INDEX(Map!$B$2:$B$86,MATCH(D1186,Map!$A$2:$A$86,0),0)</f>
        <v>Mill Creek 2</v>
      </c>
      <c r="Y1186" s="7" t="str">
        <f>IF(INDEX(Map!$C$2:$C$86,MATCH(D1186,Map!$A$2:$A$86,0),0)="","N/A",E1186*INDEX(Map!$C$2:$C$86,MATCH(D1186,Map!$A$2:$A$86,0),0))</f>
        <v>N/A</v>
      </c>
      <c r="Z1186" s="7">
        <f>IF(INDEX(Map!$D$2:$D$86,MATCH(D1186,Map!$A$2:$A$86,0),0)="","N/A",E1186*INDEX(Map!$D$2:$D$86,MATCH(D1186,Map!$A$2:$A$86,0),0))</f>
        <v>167</v>
      </c>
      <c r="AA1186" t="str">
        <f>INDEX(Map!$E$2:$E$86,MATCH(D1186,Map!$A$2:$A$86,0),0)</f>
        <v>Coal</v>
      </c>
    </row>
    <row r="1187" spans="1:27" x14ac:dyDescent="0.25">
      <c r="A1187" s="1" t="s">
        <v>119</v>
      </c>
      <c r="B1187" s="1" t="s">
        <v>109</v>
      </c>
      <c r="C1187" s="1">
        <v>10</v>
      </c>
      <c r="D1187" s="1" t="s">
        <v>32</v>
      </c>
      <c r="E1187" s="1">
        <v>143.80000000000001</v>
      </c>
      <c r="F1187" s="1">
        <v>0</v>
      </c>
      <c r="G1187" s="1">
        <v>50</v>
      </c>
      <c r="H1187" s="1">
        <v>2</v>
      </c>
      <c r="I1187" s="1">
        <v>1532.8</v>
      </c>
      <c r="J1187" s="1">
        <v>10656</v>
      </c>
      <c r="K1187" s="1">
        <v>466</v>
      </c>
      <c r="L1187" s="1">
        <v>206.9</v>
      </c>
      <c r="M1187" s="1">
        <v>3171</v>
      </c>
      <c r="N1187" s="1">
        <v>12</v>
      </c>
      <c r="O1187" s="1">
        <v>45</v>
      </c>
      <c r="P1187" s="1">
        <v>0</v>
      </c>
      <c r="Q1187" s="1">
        <v>183</v>
      </c>
      <c r="R1187" s="1">
        <v>23.32</v>
      </c>
      <c r="S1187" s="1">
        <v>23.63</v>
      </c>
      <c r="T1187" s="1">
        <v>3399</v>
      </c>
      <c r="U1187" s="3" t="str">
        <f t="shared" si="18"/>
        <v>2017Plan</v>
      </c>
      <c r="V1187" s="2">
        <f>DATE(A1187,INDEX(Map!$H$1:$H$12,MATCH(B1187,Map!$G$1:$G$12,0),0),1)</f>
        <v>42795</v>
      </c>
      <c r="W1187" t="str">
        <f>IF(AND(V1187&gt;=Map!$K$2,V1187&lt;=Map!$L$2),"Base",IF(AND(V1187&gt;=Map!$K$3,V1187&lt;=Map!$L$3),"Fcst","N/A"))</f>
        <v>N/A</v>
      </c>
      <c r="X1187" t="str">
        <f>INDEX(Map!$B$2:$B$86,MATCH(D1187,Map!$A$2:$A$86,0),0)</f>
        <v>Mill Creek 3</v>
      </c>
      <c r="Y1187" s="7" t="str">
        <f>IF(INDEX(Map!$C$2:$C$86,MATCH(D1187,Map!$A$2:$A$86,0),0)="","N/A",E1187*INDEX(Map!$C$2:$C$86,MATCH(D1187,Map!$A$2:$A$86,0),0))</f>
        <v>N/A</v>
      </c>
      <c r="Z1187" s="7">
        <f>IF(INDEX(Map!$D$2:$D$86,MATCH(D1187,Map!$A$2:$A$86,0),0)="","N/A",E1187*INDEX(Map!$D$2:$D$86,MATCH(D1187,Map!$A$2:$A$86,0),0))</f>
        <v>143.80000000000001</v>
      </c>
      <c r="AA1187" t="str">
        <f>INDEX(Map!$E$2:$E$86,MATCH(D1187,Map!$A$2:$A$86,0),0)</f>
        <v>Coal</v>
      </c>
    </row>
    <row r="1188" spans="1:27" x14ac:dyDescent="0.25">
      <c r="A1188" s="1" t="s">
        <v>119</v>
      </c>
      <c r="B1188" s="1" t="s">
        <v>109</v>
      </c>
      <c r="C1188" s="1">
        <v>11</v>
      </c>
      <c r="D1188" s="1" t="s">
        <v>33</v>
      </c>
      <c r="E1188" s="1">
        <v>279.60000000000002</v>
      </c>
      <c r="F1188" s="1">
        <v>0</v>
      </c>
      <c r="G1188" s="1">
        <v>78</v>
      </c>
      <c r="H1188" s="1">
        <v>2</v>
      </c>
      <c r="I1188" s="1">
        <v>2915.4</v>
      </c>
      <c r="J1188" s="1">
        <v>10428</v>
      </c>
      <c r="K1188" s="1">
        <v>665</v>
      </c>
      <c r="L1188" s="1">
        <v>206.9</v>
      </c>
      <c r="M1188" s="1">
        <v>6032</v>
      </c>
      <c r="N1188" s="1">
        <v>19</v>
      </c>
      <c r="O1188" s="1">
        <v>71</v>
      </c>
      <c r="P1188" s="1">
        <v>0</v>
      </c>
      <c r="Q1188" s="1">
        <v>327</v>
      </c>
      <c r="R1188" s="1">
        <v>22.74</v>
      </c>
      <c r="S1188" s="1">
        <v>23</v>
      </c>
      <c r="T1188" s="1">
        <v>6430</v>
      </c>
      <c r="U1188" s="3" t="str">
        <f t="shared" si="18"/>
        <v>2017Plan</v>
      </c>
      <c r="V1188" s="2">
        <f>DATE(A1188,INDEX(Map!$H$1:$H$12,MATCH(B1188,Map!$G$1:$G$12,0),0),1)</f>
        <v>42795</v>
      </c>
      <c r="W1188" t="str">
        <f>IF(AND(V1188&gt;=Map!$K$2,V1188&lt;=Map!$L$2),"Base",IF(AND(V1188&gt;=Map!$K$3,V1188&lt;=Map!$L$3),"Fcst","N/A"))</f>
        <v>N/A</v>
      </c>
      <c r="X1188" t="str">
        <f>INDEX(Map!$B$2:$B$86,MATCH(D1188,Map!$A$2:$A$86,0),0)</f>
        <v>Mill Creek 4</v>
      </c>
      <c r="Y1188" s="7" t="str">
        <f>IF(INDEX(Map!$C$2:$C$86,MATCH(D1188,Map!$A$2:$A$86,0),0)="","N/A",E1188*INDEX(Map!$C$2:$C$86,MATCH(D1188,Map!$A$2:$A$86,0),0))</f>
        <v>N/A</v>
      </c>
      <c r="Z1188" s="7">
        <f>IF(INDEX(Map!$D$2:$D$86,MATCH(D1188,Map!$A$2:$A$86,0),0)="","N/A",E1188*INDEX(Map!$D$2:$D$86,MATCH(D1188,Map!$A$2:$A$86,0),0))</f>
        <v>279.60000000000002</v>
      </c>
      <c r="AA1188" t="str">
        <f>INDEX(Map!$E$2:$E$86,MATCH(D1188,Map!$A$2:$A$86,0),0)</f>
        <v>Coal</v>
      </c>
    </row>
    <row r="1189" spans="1:27" x14ac:dyDescent="0.25">
      <c r="A1189" s="1" t="s">
        <v>119</v>
      </c>
      <c r="B1189" s="1" t="s">
        <v>109</v>
      </c>
      <c r="C1189" s="1">
        <v>12</v>
      </c>
      <c r="D1189" s="1" t="s">
        <v>34</v>
      </c>
      <c r="E1189" s="1">
        <v>224.6</v>
      </c>
      <c r="F1189" s="1">
        <v>0</v>
      </c>
      <c r="G1189" s="1">
        <v>81.599999999999994</v>
      </c>
      <c r="H1189" s="1">
        <v>2</v>
      </c>
      <c r="I1189" s="1">
        <v>2397.4</v>
      </c>
      <c r="J1189" s="1">
        <v>10673</v>
      </c>
      <c r="K1189" s="1">
        <v>700</v>
      </c>
      <c r="L1189" s="1">
        <v>206.2</v>
      </c>
      <c r="M1189" s="1">
        <v>4942</v>
      </c>
      <c r="N1189" s="1">
        <v>7</v>
      </c>
      <c r="O1189" s="1">
        <v>79</v>
      </c>
      <c r="P1189" s="1">
        <v>0</v>
      </c>
      <c r="Q1189" s="1">
        <v>284</v>
      </c>
      <c r="R1189" s="1">
        <v>23.27</v>
      </c>
      <c r="S1189" s="1">
        <v>23.62</v>
      </c>
      <c r="T1189" s="1">
        <v>5306</v>
      </c>
      <c r="U1189" s="3" t="str">
        <f t="shared" si="18"/>
        <v>2017Plan</v>
      </c>
      <c r="V1189" s="2">
        <f>DATE(A1189,INDEX(Map!$H$1:$H$12,MATCH(B1189,Map!$G$1:$G$12,0),0),1)</f>
        <v>42795</v>
      </c>
      <c r="W1189" t="str">
        <f>IF(AND(V1189&gt;=Map!$K$2,V1189&lt;=Map!$L$2),"Base",IF(AND(V1189&gt;=Map!$K$3,V1189&lt;=Map!$L$3),"Fcst","N/A"))</f>
        <v>N/A</v>
      </c>
      <c r="X1189" t="str">
        <f>INDEX(Map!$B$2:$B$86,MATCH(D1189,Map!$A$2:$A$86,0),0)</f>
        <v>Trimble County 1</v>
      </c>
      <c r="Y1189" s="7" t="str">
        <f>IF(INDEX(Map!$C$2:$C$86,MATCH(D1189,Map!$A$2:$A$86,0),0)="","N/A",E1189*INDEX(Map!$C$2:$C$86,MATCH(D1189,Map!$A$2:$A$86,0),0))</f>
        <v>N/A</v>
      </c>
      <c r="Z1189" s="7">
        <f>IF(INDEX(Map!$D$2:$D$86,MATCH(D1189,Map!$A$2:$A$86,0),0)="","N/A",E1189*INDEX(Map!$D$2:$D$86,MATCH(D1189,Map!$A$2:$A$86,0),0))</f>
        <v>224.6</v>
      </c>
      <c r="AA1189" t="str">
        <f>INDEX(Map!$E$2:$E$86,MATCH(D1189,Map!$A$2:$A$86,0),0)</f>
        <v>Coal</v>
      </c>
    </row>
    <row r="1190" spans="1:27" x14ac:dyDescent="0.25">
      <c r="A1190" s="1" t="s">
        <v>119</v>
      </c>
      <c r="B1190" s="1" t="s">
        <v>109</v>
      </c>
      <c r="C1190" s="1">
        <v>13</v>
      </c>
      <c r="D1190" s="1" t="s">
        <v>35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3" t="str">
        <f t="shared" si="18"/>
        <v>2017Plan</v>
      </c>
      <c r="V1190" s="2">
        <f>DATE(A1190,INDEX(Map!$H$1:$H$12,MATCH(B1190,Map!$G$1:$G$12,0),0),1)</f>
        <v>42795</v>
      </c>
      <c r="W1190" t="str">
        <f>IF(AND(V1190&gt;=Map!$K$2,V1190&lt;=Map!$L$2),"Base",IF(AND(V1190&gt;=Map!$K$3,V1190&lt;=Map!$L$3),"Fcst","N/A"))</f>
        <v>N/A</v>
      </c>
      <c r="X1190" t="str">
        <f>INDEX(Map!$B$2:$B$86,MATCH(D1190,Map!$A$2:$A$86,0),0)</f>
        <v>Trimble County 2</v>
      </c>
      <c r="Y1190" s="7">
        <f>IF(INDEX(Map!$C$2:$C$86,MATCH(D1190,Map!$A$2:$A$86,0),0)="","N/A",E1190*INDEX(Map!$C$2:$C$86,MATCH(D1190,Map!$A$2:$A$86,0),0))</f>
        <v>0</v>
      </c>
      <c r="Z1190" s="7">
        <f>IF(INDEX(Map!$D$2:$D$86,MATCH(D1190,Map!$A$2:$A$86,0),0)="","N/A",E1190*INDEX(Map!$D$2:$D$86,MATCH(D1190,Map!$A$2:$A$86,0),0))</f>
        <v>0</v>
      </c>
      <c r="AA1190" t="str">
        <f>INDEX(Map!$E$2:$E$86,MATCH(D1190,Map!$A$2:$A$86,0),0)</f>
        <v>Coal</v>
      </c>
    </row>
    <row r="1191" spans="1:27" x14ac:dyDescent="0.25">
      <c r="A1191" s="1" t="s">
        <v>119</v>
      </c>
      <c r="B1191" s="1" t="s">
        <v>109</v>
      </c>
      <c r="C1191" s="1">
        <v>14</v>
      </c>
      <c r="D1191" s="1" t="s">
        <v>36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3" t="str">
        <f t="shared" si="18"/>
        <v>2017Plan</v>
      </c>
      <c r="V1191" s="2">
        <f>DATE(A1191,INDEX(Map!$H$1:$H$12,MATCH(B1191,Map!$G$1:$G$12,0),0),1)</f>
        <v>42795</v>
      </c>
      <c r="W1191" t="str">
        <f>IF(AND(V1191&gt;=Map!$K$2,V1191&lt;=Map!$L$2),"Base",IF(AND(V1191&gt;=Map!$K$3,V1191&lt;=Map!$L$3),"Fcst","N/A"))</f>
        <v>N/A</v>
      </c>
      <c r="X1191" t="str">
        <f>INDEX(Map!$B$2:$B$86,MATCH(D1191,Map!$A$2:$A$86,0),0)</f>
        <v>Cane Run 7</v>
      </c>
      <c r="Y1191" s="7">
        <f>IF(INDEX(Map!$C$2:$C$86,MATCH(D1191,Map!$A$2:$A$86,0),0)="","N/A",E1191*INDEX(Map!$C$2:$C$86,MATCH(D1191,Map!$A$2:$A$86,0),0))</f>
        <v>0</v>
      </c>
      <c r="Z1191" s="7">
        <f>IF(INDEX(Map!$D$2:$D$86,MATCH(D1191,Map!$A$2:$A$86,0),0)="","N/A",E1191*INDEX(Map!$D$2:$D$86,MATCH(D1191,Map!$A$2:$A$86,0),0))</f>
        <v>0</v>
      </c>
      <c r="AA1191" t="str">
        <f>INDEX(Map!$E$2:$E$86,MATCH(D1191,Map!$A$2:$A$86,0),0)</f>
        <v>NGCC</v>
      </c>
    </row>
    <row r="1192" spans="1:27" x14ac:dyDescent="0.25">
      <c r="A1192" s="1" t="s">
        <v>119</v>
      </c>
      <c r="B1192" s="1" t="s">
        <v>109</v>
      </c>
      <c r="C1192" s="1">
        <v>15</v>
      </c>
      <c r="D1192" s="1" t="s">
        <v>37</v>
      </c>
      <c r="E1192" s="1">
        <v>463.8</v>
      </c>
      <c r="F1192" s="1">
        <v>0</v>
      </c>
      <c r="G1192" s="1">
        <v>90.2</v>
      </c>
      <c r="H1192" s="1">
        <v>3</v>
      </c>
      <c r="I1192" s="1">
        <v>3145.8</v>
      </c>
      <c r="J1192" s="1">
        <v>6782</v>
      </c>
      <c r="K1192" s="1">
        <v>677</v>
      </c>
      <c r="L1192" s="1">
        <v>332.4</v>
      </c>
      <c r="M1192" s="1">
        <v>10456</v>
      </c>
      <c r="N1192" s="1">
        <v>8</v>
      </c>
      <c r="O1192" s="1">
        <v>28</v>
      </c>
      <c r="P1192" s="1">
        <v>0</v>
      </c>
      <c r="Q1192" s="1">
        <v>545</v>
      </c>
      <c r="R1192" s="1">
        <v>23.72</v>
      </c>
      <c r="S1192" s="1">
        <v>23.78</v>
      </c>
      <c r="T1192" s="1">
        <v>11028</v>
      </c>
      <c r="U1192" s="3" t="str">
        <f t="shared" si="18"/>
        <v>2017Plan</v>
      </c>
      <c r="V1192" s="2">
        <f>DATE(A1192,INDEX(Map!$H$1:$H$12,MATCH(B1192,Map!$G$1:$G$12,0),0),1)</f>
        <v>42795</v>
      </c>
      <c r="W1192" t="str">
        <f>IF(AND(V1192&gt;=Map!$K$2,V1192&lt;=Map!$L$2),"Base",IF(AND(V1192&gt;=Map!$K$3,V1192&lt;=Map!$L$3),"Fcst","N/A"))</f>
        <v>N/A</v>
      </c>
      <c r="X1192" t="str">
        <f>INDEX(Map!$B$2:$B$86,MATCH(D1192,Map!$A$2:$A$86,0),0)</f>
        <v>Cane Run 7</v>
      </c>
      <c r="Y1192" s="7">
        <f>IF(INDEX(Map!$C$2:$C$86,MATCH(D1192,Map!$A$2:$A$86,0),0)="","N/A",E1192*INDEX(Map!$C$2:$C$86,MATCH(D1192,Map!$A$2:$A$86,0),0))</f>
        <v>361.76400000000001</v>
      </c>
      <c r="Z1192" s="7">
        <f>IF(INDEX(Map!$D$2:$D$86,MATCH(D1192,Map!$A$2:$A$86,0),0)="","N/A",E1192*INDEX(Map!$D$2:$D$86,MATCH(D1192,Map!$A$2:$A$86,0),0))</f>
        <v>102.036</v>
      </c>
      <c r="AA1192" t="str">
        <f>INDEX(Map!$E$2:$E$86,MATCH(D1192,Map!$A$2:$A$86,0),0)</f>
        <v>NGCC</v>
      </c>
    </row>
    <row r="1193" spans="1:27" x14ac:dyDescent="0.25">
      <c r="A1193" s="1" t="s">
        <v>119</v>
      </c>
      <c r="B1193" s="1" t="s">
        <v>109</v>
      </c>
      <c r="C1193" s="1">
        <v>16</v>
      </c>
      <c r="D1193" s="1" t="s">
        <v>38</v>
      </c>
      <c r="E1193" s="1">
        <v>4.3</v>
      </c>
      <c r="F1193" s="1">
        <v>0</v>
      </c>
      <c r="G1193" s="1">
        <v>4.9000000000000004</v>
      </c>
      <c r="H1193" s="1">
        <v>5</v>
      </c>
      <c r="I1193" s="1">
        <v>60.8</v>
      </c>
      <c r="J1193" s="1">
        <v>13985</v>
      </c>
      <c r="K1193" s="1">
        <v>60</v>
      </c>
      <c r="L1193" s="1">
        <v>334.2</v>
      </c>
      <c r="M1193" s="1">
        <v>203</v>
      </c>
      <c r="N1193" s="1">
        <v>0</v>
      </c>
      <c r="O1193" s="1">
        <v>1</v>
      </c>
      <c r="P1193" s="1">
        <v>0</v>
      </c>
      <c r="Q1193" s="1">
        <v>0</v>
      </c>
      <c r="R1193" s="1">
        <v>46.74</v>
      </c>
      <c r="S1193" s="1">
        <v>47.05</v>
      </c>
      <c r="T1193" s="1">
        <v>205</v>
      </c>
      <c r="U1193" s="3" t="str">
        <f t="shared" si="18"/>
        <v>2017Plan</v>
      </c>
      <c r="V1193" s="2">
        <f>DATE(A1193,INDEX(Map!$H$1:$H$12,MATCH(B1193,Map!$G$1:$G$12,0),0),1)</f>
        <v>42795</v>
      </c>
      <c r="W1193" t="str">
        <f>IF(AND(V1193&gt;=Map!$K$2,V1193&lt;=Map!$L$2),"Base",IF(AND(V1193&gt;=Map!$K$3,V1193&lt;=Map!$L$3),"Fcst","N/A"))</f>
        <v>N/A</v>
      </c>
      <c r="X1193" t="str">
        <f>INDEX(Map!$B$2:$B$86,MATCH(D1193,Map!$A$2:$A$86,0),0)</f>
        <v>Brown 5</v>
      </c>
      <c r="Y1193" s="7">
        <f>IF(INDEX(Map!$C$2:$C$86,MATCH(D1193,Map!$A$2:$A$86,0),0)="","N/A",E1193*INDEX(Map!$C$2:$C$86,MATCH(D1193,Map!$A$2:$A$86,0),0))</f>
        <v>2.0209999999999999</v>
      </c>
      <c r="Z1193" s="7">
        <f>IF(INDEX(Map!$D$2:$D$86,MATCH(D1193,Map!$A$2:$A$86,0),0)="","N/A",E1193*INDEX(Map!$D$2:$D$86,MATCH(D1193,Map!$A$2:$A$86,0),0))</f>
        <v>2.2789999999999999</v>
      </c>
      <c r="AA1193" t="str">
        <f>INDEX(Map!$E$2:$E$86,MATCH(D1193,Map!$A$2:$A$86,0),0)</f>
        <v>SCCT</v>
      </c>
    </row>
    <row r="1194" spans="1:27" x14ac:dyDescent="0.25">
      <c r="A1194" s="1" t="s">
        <v>119</v>
      </c>
      <c r="B1194" s="1" t="s">
        <v>109</v>
      </c>
      <c r="C1194" s="1">
        <v>17</v>
      </c>
      <c r="D1194" s="1" t="s">
        <v>39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3" t="str">
        <f t="shared" si="18"/>
        <v>2017Plan</v>
      </c>
      <c r="V1194" s="2">
        <f>DATE(A1194,INDEX(Map!$H$1:$H$12,MATCH(B1194,Map!$G$1:$G$12,0),0),1)</f>
        <v>42795</v>
      </c>
      <c r="W1194" t="str">
        <f>IF(AND(V1194&gt;=Map!$K$2,V1194&lt;=Map!$L$2),"Base",IF(AND(V1194&gt;=Map!$K$3,V1194&lt;=Map!$L$3),"Fcst","N/A"))</f>
        <v>N/A</v>
      </c>
      <c r="X1194" t="str">
        <f>INDEX(Map!$B$2:$B$86,MATCH(D1194,Map!$A$2:$A$86,0),0)</f>
        <v>Brown 5</v>
      </c>
      <c r="Y1194" s="7">
        <f>IF(INDEX(Map!$C$2:$C$86,MATCH(D1194,Map!$A$2:$A$86,0),0)="","N/A",E1194*INDEX(Map!$C$2:$C$86,MATCH(D1194,Map!$A$2:$A$86,0),0))</f>
        <v>0</v>
      </c>
      <c r="Z1194" s="7">
        <f>IF(INDEX(Map!$D$2:$D$86,MATCH(D1194,Map!$A$2:$A$86,0),0)="","N/A",E1194*INDEX(Map!$D$2:$D$86,MATCH(D1194,Map!$A$2:$A$86,0),0))</f>
        <v>0</v>
      </c>
      <c r="AA1194" t="str">
        <f>INDEX(Map!$E$2:$E$86,MATCH(D1194,Map!$A$2:$A$86,0),0)</f>
        <v>SCCT</v>
      </c>
    </row>
    <row r="1195" spans="1:27" x14ac:dyDescent="0.25">
      <c r="A1195" s="1" t="s">
        <v>119</v>
      </c>
      <c r="B1195" s="1" t="s">
        <v>109</v>
      </c>
      <c r="C1195" s="1">
        <v>18</v>
      </c>
      <c r="D1195" s="1" t="s">
        <v>40</v>
      </c>
      <c r="E1195" s="1">
        <v>6.2</v>
      </c>
      <c r="F1195" s="1">
        <v>0</v>
      </c>
      <c r="G1195" s="1">
        <v>5.3</v>
      </c>
      <c r="H1195" s="1">
        <v>4</v>
      </c>
      <c r="I1195" s="1">
        <v>69.400000000000006</v>
      </c>
      <c r="J1195" s="1">
        <v>11171</v>
      </c>
      <c r="K1195" s="1">
        <v>47</v>
      </c>
      <c r="L1195" s="1">
        <v>334.2</v>
      </c>
      <c r="M1195" s="1">
        <v>232</v>
      </c>
      <c r="N1195" s="1">
        <v>1</v>
      </c>
      <c r="O1195" s="1">
        <v>3</v>
      </c>
      <c r="P1195" s="1">
        <v>0</v>
      </c>
      <c r="Q1195" s="1">
        <v>0</v>
      </c>
      <c r="R1195" s="1">
        <v>37.33</v>
      </c>
      <c r="S1195" s="1">
        <v>37.86</v>
      </c>
      <c r="T1195" s="1">
        <v>235</v>
      </c>
      <c r="U1195" s="3" t="str">
        <f t="shared" si="18"/>
        <v>2017Plan</v>
      </c>
      <c r="V1195" s="2">
        <f>DATE(A1195,INDEX(Map!$H$1:$H$12,MATCH(B1195,Map!$G$1:$G$12,0),0),1)</f>
        <v>42795</v>
      </c>
      <c r="W1195" t="str">
        <f>IF(AND(V1195&gt;=Map!$K$2,V1195&lt;=Map!$L$2),"Base",IF(AND(V1195&gt;=Map!$K$3,V1195&lt;=Map!$L$3),"Fcst","N/A"))</f>
        <v>N/A</v>
      </c>
      <c r="X1195" t="str">
        <f>INDEX(Map!$B$2:$B$86,MATCH(D1195,Map!$A$2:$A$86,0),0)</f>
        <v>Brown 6</v>
      </c>
      <c r="Y1195" s="7">
        <f>IF(INDEX(Map!$C$2:$C$86,MATCH(D1195,Map!$A$2:$A$86,0),0)="","N/A",E1195*INDEX(Map!$C$2:$C$86,MATCH(D1195,Map!$A$2:$A$86,0),0))</f>
        <v>3.8439999999999999</v>
      </c>
      <c r="Z1195" s="7">
        <f>IF(INDEX(Map!$D$2:$D$86,MATCH(D1195,Map!$A$2:$A$86,0),0)="","N/A",E1195*INDEX(Map!$D$2:$D$86,MATCH(D1195,Map!$A$2:$A$86,0),0))</f>
        <v>2.3560000000000003</v>
      </c>
      <c r="AA1195" t="str">
        <f>INDEX(Map!$E$2:$E$86,MATCH(D1195,Map!$A$2:$A$86,0),0)</f>
        <v>SCCT</v>
      </c>
    </row>
    <row r="1196" spans="1:27" x14ac:dyDescent="0.25">
      <c r="A1196" s="1" t="s">
        <v>119</v>
      </c>
      <c r="B1196" s="1" t="s">
        <v>109</v>
      </c>
      <c r="C1196" s="1">
        <v>19</v>
      </c>
      <c r="D1196" s="1" t="s">
        <v>41</v>
      </c>
      <c r="E1196" s="1">
        <v>6.5</v>
      </c>
      <c r="F1196" s="1">
        <v>0</v>
      </c>
      <c r="G1196" s="1">
        <v>5.6</v>
      </c>
      <c r="H1196" s="1">
        <v>6</v>
      </c>
      <c r="I1196" s="1">
        <v>72.400000000000006</v>
      </c>
      <c r="J1196" s="1">
        <v>11134</v>
      </c>
      <c r="K1196" s="1">
        <v>49</v>
      </c>
      <c r="L1196" s="1">
        <v>334.2</v>
      </c>
      <c r="M1196" s="1">
        <v>242</v>
      </c>
      <c r="N1196" s="1">
        <v>1</v>
      </c>
      <c r="O1196" s="1">
        <v>5</v>
      </c>
      <c r="P1196" s="1">
        <v>0</v>
      </c>
      <c r="Q1196" s="1">
        <v>0</v>
      </c>
      <c r="R1196" s="1">
        <v>37.21</v>
      </c>
      <c r="S1196" s="1">
        <v>37.97</v>
      </c>
      <c r="T1196" s="1">
        <v>247</v>
      </c>
      <c r="U1196" s="3" t="str">
        <f t="shared" si="18"/>
        <v>2017Plan</v>
      </c>
      <c r="V1196" s="2">
        <f>DATE(A1196,INDEX(Map!$H$1:$H$12,MATCH(B1196,Map!$G$1:$G$12,0),0),1)</f>
        <v>42795</v>
      </c>
      <c r="W1196" t="str">
        <f>IF(AND(V1196&gt;=Map!$K$2,V1196&lt;=Map!$L$2),"Base",IF(AND(V1196&gt;=Map!$K$3,V1196&lt;=Map!$L$3),"Fcst","N/A"))</f>
        <v>N/A</v>
      </c>
      <c r="X1196" t="str">
        <f>INDEX(Map!$B$2:$B$86,MATCH(D1196,Map!$A$2:$A$86,0),0)</f>
        <v>Brown 7</v>
      </c>
      <c r="Y1196" s="7">
        <f>IF(INDEX(Map!$C$2:$C$86,MATCH(D1196,Map!$A$2:$A$86,0),0)="","N/A",E1196*INDEX(Map!$C$2:$C$86,MATCH(D1196,Map!$A$2:$A$86,0),0))</f>
        <v>4.03</v>
      </c>
      <c r="Z1196" s="7">
        <f>IF(INDEX(Map!$D$2:$D$86,MATCH(D1196,Map!$A$2:$A$86,0),0)="","N/A",E1196*INDEX(Map!$D$2:$D$86,MATCH(D1196,Map!$A$2:$A$86,0),0))</f>
        <v>2.4700000000000002</v>
      </c>
      <c r="AA1196" t="str">
        <f>INDEX(Map!$E$2:$E$86,MATCH(D1196,Map!$A$2:$A$86,0),0)</f>
        <v>SCCT</v>
      </c>
    </row>
    <row r="1197" spans="1:27" x14ac:dyDescent="0.25">
      <c r="A1197" s="1" t="s">
        <v>119</v>
      </c>
      <c r="B1197" s="1" t="s">
        <v>109</v>
      </c>
      <c r="C1197" s="1">
        <v>20</v>
      </c>
      <c r="D1197" s="1" t="s">
        <v>42</v>
      </c>
      <c r="E1197" s="1">
        <v>1.4</v>
      </c>
      <c r="F1197" s="1">
        <v>0</v>
      </c>
      <c r="G1197" s="1">
        <v>1.5</v>
      </c>
      <c r="H1197" s="1">
        <v>1</v>
      </c>
      <c r="I1197" s="1">
        <v>20.399999999999999</v>
      </c>
      <c r="J1197" s="1">
        <v>15101</v>
      </c>
      <c r="K1197" s="1">
        <v>22</v>
      </c>
      <c r="L1197" s="1">
        <v>334.2</v>
      </c>
      <c r="M1197" s="1">
        <v>68</v>
      </c>
      <c r="N1197" s="1">
        <v>0</v>
      </c>
      <c r="O1197" s="1">
        <v>0</v>
      </c>
      <c r="P1197" s="1">
        <v>0</v>
      </c>
      <c r="Q1197" s="1">
        <v>0</v>
      </c>
      <c r="R1197" s="1">
        <v>50.47</v>
      </c>
      <c r="S1197" s="1">
        <v>50.67</v>
      </c>
      <c r="T1197" s="1">
        <v>69</v>
      </c>
      <c r="U1197" s="3" t="str">
        <f t="shared" si="18"/>
        <v>2017Plan</v>
      </c>
      <c r="V1197" s="2">
        <f>DATE(A1197,INDEX(Map!$H$1:$H$12,MATCH(B1197,Map!$G$1:$G$12,0),0),1)</f>
        <v>42795</v>
      </c>
      <c r="W1197" t="str">
        <f>IF(AND(V1197&gt;=Map!$K$2,V1197&lt;=Map!$L$2),"Base",IF(AND(V1197&gt;=Map!$K$3,V1197&lt;=Map!$L$3),"Fcst","N/A"))</f>
        <v>N/A</v>
      </c>
      <c r="X1197" t="str">
        <f>INDEX(Map!$B$2:$B$86,MATCH(D1197,Map!$A$2:$A$86,0),0)</f>
        <v>Brown 8</v>
      </c>
      <c r="Y1197" s="7">
        <f>IF(INDEX(Map!$C$2:$C$86,MATCH(D1197,Map!$A$2:$A$86,0),0)="","N/A",E1197*INDEX(Map!$C$2:$C$86,MATCH(D1197,Map!$A$2:$A$86,0),0))</f>
        <v>1.4</v>
      </c>
      <c r="Z1197" s="7" t="str">
        <f>IF(INDEX(Map!$D$2:$D$86,MATCH(D1197,Map!$A$2:$A$86,0),0)="","N/A",E1197*INDEX(Map!$D$2:$D$86,MATCH(D1197,Map!$A$2:$A$86,0),0))</f>
        <v>N/A</v>
      </c>
      <c r="AA1197" t="str">
        <f>INDEX(Map!$E$2:$E$86,MATCH(D1197,Map!$A$2:$A$86,0),0)</f>
        <v>SCCT</v>
      </c>
    </row>
    <row r="1198" spans="1:27" x14ac:dyDescent="0.25">
      <c r="A1198" s="1" t="s">
        <v>119</v>
      </c>
      <c r="B1198" s="1" t="s">
        <v>109</v>
      </c>
      <c r="C1198" s="1">
        <v>21</v>
      </c>
      <c r="D1198" s="1" t="s">
        <v>43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3" t="str">
        <f t="shared" si="18"/>
        <v>2017Plan</v>
      </c>
      <c r="V1198" s="2">
        <f>DATE(A1198,INDEX(Map!$H$1:$H$12,MATCH(B1198,Map!$G$1:$G$12,0),0),1)</f>
        <v>42795</v>
      </c>
      <c r="W1198" t="str">
        <f>IF(AND(V1198&gt;=Map!$K$2,V1198&lt;=Map!$L$2),"Base",IF(AND(V1198&gt;=Map!$K$3,V1198&lt;=Map!$L$3),"Fcst","N/A"))</f>
        <v>N/A</v>
      </c>
      <c r="X1198" t="str">
        <f>INDEX(Map!$B$2:$B$86,MATCH(D1198,Map!$A$2:$A$86,0),0)</f>
        <v>Brown 8</v>
      </c>
      <c r="Y1198" s="7">
        <f>IF(INDEX(Map!$C$2:$C$86,MATCH(D1198,Map!$A$2:$A$86,0),0)="","N/A",E1198*INDEX(Map!$C$2:$C$86,MATCH(D1198,Map!$A$2:$A$86,0),0))</f>
        <v>0</v>
      </c>
      <c r="Z1198" s="7" t="str">
        <f>IF(INDEX(Map!$D$2:$D$86,MATCH(D1198,Map!$A$2:$A$86,0),0)="","N/A",E1198*INDEX(Map!$D$2:$D$86,MATCH(D1198,Map!$A$2:$A$86,0),0))</f>
        <v>N/A</v>
      </c>
      <c r="AA1198" t="str">
        <f>INDEX(Map!$E$2:$E$86,MATCH(D1198,Map!$A$2:$A$86,0),0)</f>
        <v>SCCT</v>
      </c>
    </row>
    <row r="1199" spans="1:27" x14ac:dyDescent="0.25">
      <c r="A1199" s="1" t="s">
        <v>119</v>
      </c>
      <c r="B1199" s="1" t="s">
        <v>109</v>
      </c>
      <c r="C1199" s="1">
        <v>22</v>
      </c>
      <c r="D1199" s="1" t="s">
        <v>44</v>
      </c>
      <c r="E1199" s="1">
        <v>0.5</v>
      </c>
      <c r="F1199" s="1">
        <v>0</v>
      </c>
      <c r="G1199" s="1">
        <v>0.5</v>
      </c>
      <c r="H1199" s="1">
        <v>2</v>
      </c>
      <c r="I1199" s="1">
        <v>7.2</v>
      </c>
      <c r="J1199" s="1">
        <v>15481</v>
      </c>
      <c r="K1199" s="1">
        <v>8</v>
      </c>
      <c r="L1199" s="1">
        <v>334.2</v>
      </c>
      <c r="M1199" s="1">
        <v>24</v>
      </c>
      <c r="N1199" s="1">
        <v>0</v>
      </c>
      <c r="O1199" s="1">
        <v>1</v>
      </c>
      <c r="P1199" s="1">
        <v>0</v>
      </c>
      <c r="Q1199" s="1">
        <v>0</v>
      </c>
      <c r="R1199" s="1">
        <v>51.74</v>
      </c>
      <c r="S1199" s="1">
        <v>52.95</v>
      </c>
      <c r="T1199" s="1">
        <v>25</v>
      </c>
      <c r="U1199" s="3" t="str">
        <f t="shared" si="18"/>
        <v>2017Plan</v>
      </c>
      <c r="V1199" s="2">
        <f>DATE(A1199,INDEX(Map!$H$1:$H$12,MATCH(B1199,Map!$G$1:$G$12,0),0),1)</f>
        <v>42795</v>
      </c>
      <c r="W1199" t="str">
        <f>IF(AND(V1199&gt;=Map!$K$2,V1199&lt;=Map!$L$2),"Base",IF(AND(V1199&gt;=Map!$K$3,V1199&lt;=Map!$L$3),"Fcst","N/A"))</f>
        <v>N/A</v>
      </c>
      <c r="X1199" t="str">
        <f>INDEX(Map!$B$2:$B$86,MATCH(D1199,Map!$A$2:$A$86,0),0)</f>
        <v>Brown 9</v>
      </c>
      <c r="Y1199" s="7">
        <f>IF(INDEX(Map!$C$2:$C$86,MATCH(D1199,Map!$A$2:$A$86,0),0)="","N/A",E1199*INDEX(Map!$C$2:$C$86,MATCH(D1199,Map!$A$2:$A$86,0),0))</f>
        <v>0.5</v>
      </c>
      <c r="Z1199" s="7" t="str">
        <f>IF(INDEX(Map!$D$2:$D$86,MATCH(D1199,Map!$A$2:$A$86,0),0)="","N/A",E1199*INDEX(Map!$D$2:$D$86,MATCH(D1199,Map!$A$2:$A$86,0),0))</f>
        <v>N/A</v>
      </c>
      <c r="AA1199" t="str">
        <f>INDEX(Map!$E$2:$E$86,MATCH(D1199,Map!$A$2:$A$86,0),0)</f>
        <v>SCCT</v>
      </c>
    </row>
    <row r="1200" spans="1:27" x14ac:dyDescent="0.25">
      <c r="A1200" s="1" t="s">
        <v>119</v>
      </c>
      <c r="B1200" s="1" t="s">
        <v>109</v>
      </c>
      <c r="C1200" s="1">
        <v>23</v>
      </c>
      <c r="D1200" s="1" t="s">
        <v>45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3" t="str">
        <f t="shared" si="18"/>
        <v>2017Plan</v>
      </c>
      <c r="V1200" s="2">
        <f>DATE(A1200,INDEX(Map!$H$1:$H$12,MATCH(B1200,Map!$G$1:$G$12,0),0),1)</f>
        <v>42795</v>
      </c>
      <c r="W1200" t="str">
        <f>IF(AND(V1200&gt;=Map!$K$2,V1200&lt;=Map!$L$2),"Base",IF(AND(V1200&gt;=Map!$K$3,V1200&lt;=Map!$L$3),"Fcst","N/A"))</f>
        <v>N/A</v>
      </c>
      <c r="X1200" t="str">
        <f>INDEX(Map!$B$2:$B$86,MATCH(D1200,Map!$A$2:$A$86,0),0)</f>
        <v>Brown 9</v>
      </c>
      <c r="Y1200" s="7">
        <f>IF(INDEX(Map!$C$2:$C$86,MATCH(D1200,Map!$A$2:$A$86,0),0)="","N/A",E1200*INDEX(Map!$C$2:$C$86,MATCH(D1200,Map!$A$2:$A$86,0),0))</f>
        <v>0</v>
      </c>
      <c r="Z1200" s="7" t="str">
        <f>IF(INDEX(Map!$D$2:$D$86,MATCH(D1200,Map!$A$2:$A$86,0),0)="","N/A",E1200*INDEX(Map!$D$2:$D$86,MATCH(D1200,Map!$A$2:$A$86,0),0))</f>
        <v>N/A</v>
      </c>
      <c r="AA1200" t="str">
        <f>INDEX(Map!$E$2:$E$86,MATCH(D1200,Map!$A$2:$A$86,0),0)</f>
        <v>SCCT</v>
      </c>
    </row>
    <row r="1201" spans="1:27" x14ac:dyDescent="0.25">
      <c r="A1201" s="1" t="s">
        <v>119</v>
      </c>
      <c r="B1201" s="1" t="s">
        <v>109</v>
      </c>
      <c r="C1201" s="1">
        <v>24</v>
      </c>
      <c r="D1201" s="1" t="s">
        <v>46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3" t="str">
        <f t="shared" si="18"/>
        <v>2017Plan</v>
      </c>
      <c r="V1201" s="2">
        <f>DATE(A1201,INDEX(Map!$H$1:$H$12,MATCH(B1201,Map!$G$1:$G$12,0),0),1)</f>
        <v>42795</v>
      </c>
      <c r="W1201" t="str">
        <f>IF(AND(V1201&gt;=Map!$K$2,V1201&lt;=Map!$L$2),"Base",IF(AND(V1201&gt;=Map!$K$3,V1201&lt;=Map!$L$3),"Fcst","N/A"))</f>
        <v>N/A</v>
      </c>
      <c r="X1201" t="str">
        <f>INDEX(Map!$B$2:$B$86,MATCH(D1201,Map!$A$2:$A$86,0),0)</f>
        <v>Brown 10</v>
      </c>
      <c r="Y1201" s="7">
        <f>IF(INDEX(Map!$C$2:$C$86,MATCH(D1201,Map!$A$2:$A$86,0),0)="","N/A",E1201*INDEX(Map!$C$2:$C$86,MATCH(D1201,Map!$A$2:$A$86,0),0))</f>
        <v>0</v>
      </c>
      <c r="Z1201" s="7" t="str">
        <f>IF(INDEX(Map!$D$2:$D$86,MATCH(D1201,Map!$A$2:$A$86,0),0)="","N/A",E1201*INDEX(Map!$D$2:$D$86,MATCH(D1201,Map!$A$2:$A$86,0),0))</f>
        <v>N/A</v>
      </c>
      <c r="AA1201" t="str">
        <f>INDEX(Map!$E$2:$E$86,MATCH(D1201,Map!$A$2:$A$86,0),0)</f>
        <v>SCCT</v>
      </c>
    </row>
    <row r="1202" spans="1:27" x14ac:dyDescent="0.25">
      <c r="A1202" s="1" t="s">
        <v>119</v>
      </c>
      <c r="B1202" s="1" t="s">
        <v>109</v>
      </c>
      <c r="C1202" s="1">
        <v>25</v>
      </c>
      <c r="D1202" s="1" t="s">
        <v>47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3" t="str">
        <f t="shared" si="18"/>
        <v>2017Plan</v>
      </c>
      <c r="V1202" s="2">
        <f>DATE(A1202,INDEX(Map!$H$1:$H$12,MATCH(B1202,Map!$G$1:$G$12,0),0),1)</f>
        <v>42795</v>
      </c>
      <c r="W1202" t="str">
        <f>IF(AND(V1202&gt;=Map!$K$2,V1202&lt;=Map!$L$2),"Base",IF(AND(V1202&gt;=Map!$K$3,V1202&lt;=Map!$L$3),"Fcst","N/A"))</f>
        <v>N/A</v>
      </c>
      <c r="X1202" t="str">
        <f>INDEX(Map!$B$2:$B$86,MATCH(D1202,Map!$A$2:$A$86,0),0)</f>
        <v>Brown 10</v>
      </c>
      <c r="Y1202" s="7">
        <f>IF(INDEX(Map!$C$2:$C$86,MATCH(D1202,Map!$A$2:$A$86,0),0)="","N/A",E1202*INDEX(Map!$C$2:$C$86,MATCH(D1202,Map!$A$2:$A$86,0),0))</f>
        <v>0</v>
      </c>
      <c r="Z1202" s="7" t="str">
        <f>IF(INDEX(Map!$D$2:$D$86,MATCH(D1202,Map!$A$2:$A$86,0),0)="","N/A",E1202*INDEX(Map!$D$2:$D$86,MATCH(D1202,Map!$A$2:$A$86,0),0))</f>
        <v>N/A</v>
      </c>
      <c r="AA1202" t="str">
        <f>INDEX(Map!$E$2:$E$86,MATCH(D1202,Map!$A$2:$A$86,0),0)</f>
        <v>SCCT</v>
      </c>
    </row>
    <row r="1203" spans="1:27" x14ac:dyDescent="0.25">
      <c r="A1203" s="1" t="s">
        <v>119</v>
      </c>
      <c r="B1203" s="1" t="s">
        <v>109</v>
      </c>
      <c r="C1203" s="1">
        <v>26</v>
      </c>
      <c r="D1203" s="1" t="s">
        <v>48</v>
      </c>
      <c r="E1203" s="1">
        <v>0.9</v>
      </c>
      <c r="F1203" s="1">
        <v>0</v>
      </c>
      <c r="G1203" s="1">
        <v>1</v>
      </c>
      <c r="H1203" s="1">
        <v>2</v>
      </c>
      <c r="I1203" s="1">
        <v>12.5</v>
      </c>
      <c r="J1203" s="1">
        <v>14743</v>
      </c>
      <c r="K1203" s="1">
        <v>13</v>
      </c>
      <c r="L1203" s="1">
        <v>334.2</v>
      </c>
      <c r="M1203" s="1">
        <v>42</v>
      </c>
      <c r="N1203" s="1">
        <v>0</v>
      </c>
      <c r="O1203" s="1">
        <v>1</v>
      </c>
      <c r="P1203" s="1">
        <v>0</v>
      </c>
      <c r="Q1203" s="1">
        <v>0</v>
      </c>
      <c r="R1203" s="1">
        <v>49.27</v>
      </c>
      <c r="S1203" s="1">
        <v>49.93</v>
      </c>
      <c r="T1203" s="1">
        <v>42</v>
      </c>
      <c r="U1203" s="3" t="str">
        <f t="shared" si="18"/>
        <v>2017Plan</v>
      </c>
      <c r="V1203" s="2">
        <f>DATE(A1203,INDEX(Map!$H$1:$H$12,MATCH(B1203,Map!$G$1:$G$12,0),0),1)</f>
        <v>42795</v>
      </c>
      <c r="W1203" t="str">
        <f>IF(AND(V1203&gt;=Map!$K$2,V1203&lt;=Map!$L$2),"Base",IF(AND(V1203&gt;=Map!$K$3,V1203&lt;=Map!$L$3),"Fcst","N/A"))</f>
        <v>N/A</v>
      </c>
      <c r="X1203" t="str">
        <f>INDEX(Map!$B$2:$B$86,MATCH(D1203,Map!$A$2:$A$86,0),0)</f>
        <v>Brown 11</v>
      </c>
      <c r="Y1203" s="7">
        <f>IF(INDEX(Map!$C$2:$C$86,MATCH(D1203,Map!$A$2:$A$86,0),0)="","N/A",E1203*INDEX(Map!$C$2:$C$86,MATCH(D1203,Map!$A$2:$A$86,0),0))</f>
        <v>0.9</v>
      </c>
      <c r="Z1203" s="7" t="str">
        <f>IF(INDEX(Map!$D$2:$D$86,MATCH(D1203,Map!$A$2:$A$86,0),0)="","N/A",E1203*INDEX(Map!$D$2:$D$86,MATCH(D1203,Map!$A$2:$A$86,0),0))</f>
        <v>N/A</v>
      </c>
      <c r="AA1203" t="str">
        <f>INDEX(Map!$E$2:$E$86,MATCH(D1203,Map!$A$2:$A$86,0),0)</f>
        <v>SCCT</v>
      </c>
    </row>
    <row r="1204" spans="1:27" x14ac:dyDescent="0.25">
      <c r="A1204" s="1" t="s">
        <v>119</v>
      </c>
      <c r="B1204" s="1" t="s">
        <v>109</v>
      </c>
      <c r="C1204" s="1">
        <v>27</v>
      </c>
      <c r="D1204" s="1" t="s">
        <v>49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3" t="str">
        <f t="shared" si="18"/>
        <v>2017Plan</v>
      </c>
      <c r="V1204" s="2">
        <f>DATE(A1204,INDEX(Map!$H$1:$H$12,MATCH(B1204,Map!$G$1:$G$12,0),0),1)</f>
        <v>42795</v>
      </c>
      <c r="W1204" t="str">
        <f>IF(AND(V1204&gt;=Map!$K$2,V1204&lt;=Map!$L$2),"Base",IF(AND(V1204&gt;=Map!$K$3,V1204&lt;=Map!$L$3),"Fcst","N/A"))</f>
        <v>N/A</v>
      </c>
      <c r="X1204" t="str">
        <f>INDEX(Map!$B$2:$B$86,MATCH(D1204,Map!$A$2:$A$86,0),0)</f>
        <v>Brown 11</v>
      </c>
      <c r="Y1204" s="7">
        <f>IF(INDEX(Map!$C$2:$C$86,MATCH(D1204,Map!$A$2:$A$86,0),0)="","N/A",E1204*INDEX(Map!$C$2:$C$86,MATCH(D1204,Map!$A$2:$A$86,0),0))</f>
        <v>0</v>
      </c>
      <c r="Z1204" s="7" t="str">
        <f>IF(INDEX(Map!$D$2:$D$86,MATCH(D1204,Map!$A$2:$A$86,0),0)="","N/A",E1204*INDEX(Map!$D$2:$D$86,MATCH(D1204,Map!$A$2:$A$86,0),0))</f>
        <v>N/A</v>
      </c>
      <c r="AA1204" t="str">
        <f>INDEX(Map!$E$2:$E$86,MATCH(D1204,Map!$A$2:$A$86,0),0)</f>
        <v>SCCT</v>
      </c>
    </row>
    <row r="1205" spans="1:27" x14ac:dyDescent="0.25">
      <c r="A1205" s="1" t="s">
        <v>119</v>
      </c>
      <c r="B1205" s="1" t="s">
        <v>109</v>
      </c>
      <c r="C1205" s="1">
        <v>28</v>
      </c>
      <c r="D1205" s="1" t="s">
        <v>50</v>
      </c>
      <c r="E1205" s="1">
        <v>13.2</v>
      </c>
      <c r="F1205" s="1">
        <v>0</v>
      </c>
      <c r="G1205" s="1">
        <v>11</v>
      </c>
      <c r="H1205" s="1">
        <v>18</v>
      </c>
      <c r="I1205" s="1">
        <v>145</v>
      </c>
      <c r="J1205" s="1">
        <v>11001</v>
      </c>
      <c r="K1205" s="1">
        <v>99</v>
      </c>
      <c r="L1205" s="1">
        <v>334.2</v>
      </c>
      <c r="M1205" s="1">
        <v>484</v>
      </c>
      <c r="N1205" s="1">
        <v>1</v>
      </c>
      <c r="O1205" s="1">
        <v>3</v>
      </c>
      <c r="P1205" s="1">
        <v>0</v>
      </c>
      <c r="Q1205" s="1">
        <v>0</v>
      </c>
      <c r="R1205" s="1">
        <v>36.76</v>
      </c>
      <c r="S1205" s="1">
        <v>36.97</v>
      </c>
      <c r="T1205" s="1">
        <v>487</v>
      </c>
      <c r="U1205" s="3" t="str">
        <f t="shared" si="18"/>
        <v>2017Plan</v>
      </c>
      <c r="V1205" s="2">
        <f>DATE(A1205,INDEX(Map!$H$1:$H$12,MATCH(B1205,Map!$G$1:$G$12,0),0),1)</f>
        <v>42795</v>
      </c>
      <c r="W1205" t="str">
        <f>IF(AND(V1205&gt;=Map!$K$2,V1205&lt;=Map!$L$2),"Base",IF(AND(V1205&gt;=Map!$K$3,V1205&lt;=Map!$L$3),"Fcst","N/A"))</f>
        <v>N/A</v>
      </c>
      <c r="X1205" t="str">
        <f>INDEX(Map!$B$2:$B$86,MATCH(D1205,Map!$A$2:$A$86,0),0)</f>
        <v>Paddys Run 13</v>
      </c>
      <c r="Y1205" s="7">
        <f>IF(INDEX(Map!$C$2:$C$86,MATCH(D1205,Map!$A$2:$A$86,0),0)="","N/A",E1205*INDEX(Map!$C$2:$C$86,MATCH(D1205,Map!$A$2:$A$86,0),0))</f>
        <v>6.2039999999999997</v>
      </c>
      <c r="Z1205" s="7">
        <f>IF(INDEX(Map!$D$2:$D$86,MATCH(D1205,Map!$A$2:$A$86,0),0)="","N/A",E1205*INDEX(Map!$D$2:$D$86,MATCH(D1205,Map!$A$2:$A$86,0),0))</f>
        <v>6.9959999999999996</v>
      </c>
      <c r="AA1205" t="str">
        <f>INDEX(Map!$E$2:$E$86,MATCH(D1205,Map!$A$2:$A$86,0),0)</f>
        <v>SCCT</v>
      </c>
    </row>
    <row r="1206" spans="1:27" x14ac:dyDescent="0.25">
      <c r="A1206" s="1" t="s">
        <v>119</v>
      </c>
      <c r="B1206" s="1" t="s">
        <v>109</v>
      </c>
      <c r="C1206" s="1">
        <v>29</v>
      </c>
      <c r="D1206" s="1" t="s">
        <v>51</v>
      </c>
      <c r="E1206" s="1">
        <v>27.7</v>
      </c>
      <c r="F1206" s="1">
        <v>0</v>
      </c>
      <c r="G1206" s="1">
        <v>22.1</v>
      </c>
      <c r="H1206" s="1">
        <v>12</v>
      </c>
      <c r="I1206" s="1">
        <v>304.39999999999998</v>
      </c>
      <c r="J1206" s="1">
        <v>10972</v>
      </c>
      <c r="K1206" s="1">
        <v>190</v>
      </c>
      <c r="L1206" s="1">
        <v>334.2</v>
      </c>
      <c r="M1206" s="1">
        <v>1017</v>
      </c>
      <c r="N1206" s="1">
        <v>1</v>
      </c>
      <c r="O1206" s="1">
        <v>2</v>
      </c>
      <c r="P1206" s="1">
        <v>0</v>
      </c>
      <c r="Q1206" s="1">
        <v>0</v>
      </c>
      <c r="R1206" s="1">
        <v>36.67</v>
      </c>
      <c r="S1206" s="1">
        <v>36.729999999999997</v>
      </c>
      <c r="T1206" s="1">
        <v>1019</v>
      </c>
      <c r="U1206" s="3" t="str">
        <f t="shared" si="18"/>
        <v>2017Plan</v>
      </c>
      <c r="V1206" s="2">
        <f>DATE(A1206,INDEX(Map!$H$1:$H$12,MATCH(B1206,Map!$G$1:$G$12,0),0),1)</f>
        <v>42795</v>
      </c>
      <c r="W1206" t="str">
        <f>IF(AND(V1206&gt;=Map!$K$2,V1206&lt;=Map!$L$2),"Base",IF(AND(V1206&gt;=Map!$K$3,V1206&lt;=Map!$L$3),"Fcst","N/A"))</f>
        <v>N/A</v>
      </c>
      <c r="X1206" t="str">
        <f>INDEX(Map!$B$2:$B$86,MATCH(D1206,Map!$A$2:$A$86,0),0)</f>
        <v>Trimble Co 05</v>
      </c>
      <c r="Y1206" s="7">
        <f>IF(INDEX(Map!$C$2:$C$86,MATCH(D1206,Map!$A$2:$A$86,0),0)="","N/A",E1206*INDEX(Map!$C$2:$C$86,MATCH(D1206,Map!$A$2:$A$86,0),0))</f>
        <v>19.666999999999998</v>
      </c>
      <c r="Z1206" s="7">
        <f>IF(INDEX(Map!$D$2:$D$86,MATCH(D1206,Map!$A$2:$A$86,0),0)="","N/A",E1206*INDEX(Map!$D$2:$D$86,MATCH(D1206,Map!$A$2:$A$86,0),0))</f>
        <v>8.0329999999999995</v>
      </c>
      <c r="AA1206" t="str">
        <f>INDEX(Map!$E$2:$E$86,MATCH(D1206,Map!$A$2:$A$86,0),0)</f>
        <v>SCCT</v>
      </c>
    </row>
    <row r="1207" spans="1:27" x14ac:dyDescent="0.25">
      <c r="A1207" s="1" t="s">
        <v>119</v>
      </c>
      <c r="B1207" s="1" t="s">
        <v>109</v>
      </c>
      <c r="C1207" s="1">
        <v>30</v>
      </c>
      <c r="D1207" s="1" t="s">
        <v>52</v>
      </c>
      <c r="E1207" s="1">
        <v>27.3</v>
      </c>
      <c r="F1207" s="1">
        <v>0</v>
      </c>
      <c r="G1207" s="1">
        <v>21.7</v>
      </c>
      <c r="H1207" s="1">
        <v>14</v>
      </c>
      <c r="I1207" s="1">
        <v>300.7</v>
      </c>
      <c r="J1207" s="1">
        <v>11002</v>
      </c>
      <c r="K1207" s="1">
        <v>189</v>
      </c>
      <c r="L1207" s="1">
        <v>334.2</v>
      </c>
      <c r="M1207" s="1">
        <v>1005</v>
      </c>
      <c r="N1207" s="1">
        <v>1</v>
      </c>
      <c r="O1207" s="1">
        <v>2</v>
      </c>
      <c r="P1207" s="1">
        <v>0</v>
      </c>
      <c r="Q1207" s="1">
        <v>0</v>
      </c>
      <c r="R1207" s="1">
        <v>36.770000000000003</v>
      </c>
      <c r="S1207" s="1">
        <v>36.840000000000003</v>
      </c>
      <c r="T1207" s="1">
        <v>1007</v>
      </c>
      <c r="U1207" s="3" t="str">
        <f t="shared" si="18"/>
        <v>2017Plan</v>
      </c>
      <c r="V1207" s="2">
        <f>DATE(A1207,INDEX(Map!$H$1:$H$12,MATCH(B1207,Map!$G$1:$G$12,0),0),1)</f>
        <v>42795</v>
      </c>
      <c r="W1207" t="str">
        <f>IF(AND(V1207&gt;=Map!$K$2,V1207&lt;=Map!$L$2),"Base",IF(AND(V1207&gt;=Map!$K$3,V1207&lt;=Map!$L$3),"Fcst","N/A"))</f>
        <v>N/A</v>
      </c>
      <c r="X1207" t="str">
        <f>INDEX(Map!$B$2:$B$86,MATCH(D1207,Map!$A$2:$A$86,0),0)</f>
        <v>Trimble Co 06</v>
      </c>
      <c r="Y1207" s="7">
        <f>IF(INDEX(Map!$C$2:$C$86,MATCH(D1207,Map!$A$2:$A$86,0),0)="","N/A",E1207*INDEX(Map!$C$2:$C$86,MATCH(D1207,Map!$A$2:$A$86,0),0))</f>
        <v>19.382999999999999</v>
      </c>
      <c r="Z1207" s="7">
        <f>IF(INDEX(Map!$D$2:$D$86,MATCH(D1207,Map!$A$2:$A$86,0),0)="","N/A",E1207*INDEX(Map!$D$2:$D$86,MATCH(D1207,Map!$A$2:$A$86,0),0))</f>
        <v>7.9169999999999998</v>
      </c>
      <c r="AA1207" t="str">
        <f>INDEX(Map!$E$2:$E$86,MATCH(D1207,Map!$A$2:$A$86,0),0)</f>
        <v>SCCT</v>
      </c>
    </row>
    <row r="1208" spans="1:27" x14ac:dyDescent="0.25">
      <c r="A1208" s="1" t="s">
        <v>119</v>
      </c>
      <c r="B1208" s="1" t="s">
        <v>109</v>
      </c>
      <c r="C1208" s="1">
        <v>31</v>
      </c>
      <c r="D1208" s="1" t="s">
        <v>53</v>
      </c>
      <c r="E1208" s="1">
        <v>22.6</v>
      </c>
      <c r="F1208" s="1">
        <v>0</v>
      </c>
      <c r="G1208" s="1">
        <v>17.899999999999999</v>
      </c>
      <c r="H1208" s="1">
        <v>13</v>
      </c>
      <c r="I1208" s="1">
        <v>246.3</v>
      </c>
      <c r="J1208" s="1">
        <v>10920</v>
      </c>
      <c r="K1208" s="1">
        <v>152</v>
      </c>
      <c r="L1208" s="1">
        <v>334.2</v>
      </c>
      <c r="M1208" s="1">
        <v>823</v>
      </c>
      <c r="N1208" s="1">
        <v>1</v>
      </c>
      <c r="O1208" s="1">
        <v>2</v>
      </c>
      <c r="P1208" s="1">
        <v>0</v>
      </c>
      <c r="Q1208" s="1">
        <v>0</v>
      </c>
      <c r="R1208" s="1">
        <v>36.49</v>
      </c>
      <c r="S1208" s="1">
        <v>36.58</v>
      </c>
      <c r="T1208" s="1">
        <v>825</v>
      </c>
      <c r="U1208" s="3" t="str">
        <f t="shared" si="18"/>
        <v>2017Plan</v>
      </c>
      <c r="V1208" s="2">
        <f>DATE(A1208,INDEX(Map!$H$1:$H$12,MATCH(B1208,Map!$G$1:$G$12,0),0),1)</f>
        <v>42795</v>
      </c>
      <c r="W1208" t="str">
        <f>IF(AND(V1208&gt;=Map!$K$2,V1208&lt;=Map!$L$2),"Base",IF(AND(V1208&gt;=Map!$K$3,V1208&lt;=Map!$L$3),"Fcst","N/A"))</f>
        <v>N/A</v>
      </c>
      <c r="X1208" t="str">
        <f>INDEX(Map!$B$2:$B$86,MATCH(D1208,Map!$A$2:$A$86,0),0)</f>
        <v>Trimble Co 07</v>
      </c>
      <c r="Y1208" s="7">
        <f>IF(INDEX(Map!$C$2:$C$86,MATCH(D1208,Map!$A$2:$A$86,0),0)="","N/A",E1208*INDEX(Map!$C$2:$C$86,MATCH(D1208,Map!$A$2:$A$86,0),0))</f>
        <v>14.238000000000001</v>
      </c>
      <c r="Z1208" s="7">
        <f>IF(INDEX(Map!$D$2:$D$86,MATCH(D1208,Map!$A$2:$A$86,0),0)="","N/A",E1208*INDEX(Map!$D$2:$D$86,MATCH(D1208,Map!$A$2:$A$86,0),0))</f>
        <v>8.3620000000000001</v>
      </c>
      <c r="AA1208" t="str">
        <f>INDEX(Map!$E$2:$E$86,MATCH(D1208,Map!$A$2:$A$86,0),0)</f>
        <v>SCCT</v>
      </c>
    </row>
    <row r="1209" spans="1:27" x14ac:dyDescent="0.25">
      <c r="A1209" s="1" t="s">
        <v>119</v>
      </c>
      <c r="B1209" s="1" t="s">
        <v>109</v>
      </c>
      <c r="C1209" s="1">
        <v>32</v>
      </c>
      <c r="D1209" s="1" t="s">
        <v>54</v>
      </c>
      <c r="E1209" s="1">
        <v>3.6</v>
      </c>
      <c r="F1209" s="1">
        <v>0</v>
      </c>
      <c r="G1209" s="1">
        <v>2.9</v>
      </c>
      <c r="H1209" s="1">
        <v>8</v>
      </c>
      <c r="I1209" s="1">
        <v>39.1</v>
      </c>
      <c r="J1209" s="1">
        <v>10887</v>
      </c>
      <c r="K1209" s="1">
        <v>24</v>
      </c>
      <c r="L1209" s="1">
        <v>334.2</v>
      </c>
      <c r="M1209" s="1">
        <v>131</v>
      </c>
      <c r="N1209" s="1">
        <v>0</v>
      </c>
      <c r="O1209" s="1">
        <v>1</v>
      </c>
      <c r="P1209" s="1">
        <v>0</v>
      </c>
      <c r="Q1209" s="1">
        <v>0</v>
      </c>
      <c r="R1209" s="1">
        <v>36.380000000000003</v>
      </c>
      <c r="S1209" s="1">
        <v>36.72</v>
      </c>
      <c r="T1209" s="1">
        <v>132</v>
      </c>
      <c r="U1209" s="3" t="str">
        <f t="shared" si="18"/>
        <v>2017Plan</v>
      </c>
      <c r="V1209" s="2">
        <f>DATE(A1209,INDEX(Map!$H$1:$H$12,MATCH(B1209,Map!$G$1:$G$12,0),0),1)</f>
        <v>42795</v>
      </c>
      <c r="W1209" t="str">
        <f>IF(AND(V1209&gt;=Map!$K$2,V1209&lt;=Map!$L$2),"Base",IF(AND(V1209&gt;=Map!$K$3,V1209&lt;=Map!$L$3),"Fcst","N/A"))</f>
        <v>N/A</v>
      </c>
      <c r="X1209" t="str">
        <f>INDEX(Map!$B$2:$B$86,MATCH(D1209,Map!$A$2:$A$86,0),0)</f>
        <v>Trimble Co 08</v>
      </c>
      <c r="Y1209" s="7">
        <f>IF(INDEX(Map!$C$2:$C$86,MATCH(D1209,Map!$A$2:$A$86,0),0)="","N/A",E1209*INDEX(Map!$C$2:$C$86,MATCH(D1209,Map!$A$2:$A$86,0),0))</f>
        <v>2.2680000000000002</v>
      </c>
      <c r="Z1209" s="7">
        <f>IF(INDEX(Map!$D$2:$D$86,MATCH(D1209,Map!$A$2:$A$86,0),0)="","N/A",E1209*INDEX(Map!$D$2:$D$86,MATCH(D1209,Map!$A$2:$A$86,0),0))</f>
        <v>1.3320000000000001</v>
      </c>
      <c r="AA1209" t="str">
        <f>INDEX(Map!$E$2:$E$86,MATCH(D1209,Map!$A$2:$A$86,0),0)</f>
        <v>SCCT</v>
      </c>
    </row>
    <row r="1210" spans="1:27" x14ac:dyDescent="0.25">
      <c r="A1210" s="1" t="s">
        <v>119</v>
      </c>
      <c r="B1210" s="1" t="s">
        <v>109</v>
      </c>
      <c r="C1210" s="1">
        <v>33</v>
      </c>
      <c r="D1210" s="1" t="s">
        <v>55</v>
      </c>
      <c r="E1210" s="1">
        <v>16.399999999999999</v>
      </c>
      <c r="F1210" s="1">
        <v>0</v>
      </c>
      <c r="G1210" s="1">
        <v>13</v>
      </c>
      <c r="H1210" s="1">
        <v>14</v>
      </c>
      <c r="I1210" s="1">
        <v>179.3</v>
      </c>
      <c r="J1210" s="1">
        <v>10928</v>
      </c>
      <c r="K1210" s="1">
        <v>111</v>
      </c>
      <c r="L1210" s="1">
        <v>334.2</v>
      </c>
      <c r="M1210" s="1">
        <v>599</v>
      </c>
      <c r="N1210" s="1">
        <v>1</v>
      </c>
      <c r="O1210" s="1">
        <v>2</v>
      </c>
      <c r="P1210" s="1">
        <v>0</v>
      </c>
      <c r="Q1210" s="1">
        <v>0</v>
      </c>
      <c r="R1210" s="1">
        <v>36.520000000000003</v>
      </c>
      <c r="S1210" s="1">
        <v>36.65</v>
      </c>
      <c r="T1210" s="1">
        <v>601</v>
      </c>
      <c r="U1210" s="3" t="str">
        <f t="shared" si="18"/>
        <v>2017Plan</v>
      </c>
      <c r="V1210" s="2">
        <f>DATE(A1210,INDEX(Map!$H$1:$H$12,MATCH(B1210,Map!$G$1:$G$12,0),0),1)</f>
        <v>42795</v>
      </c>
      <c r="W1210" t="str">
        <f>IF(AND(V1210&gt;=Map!$K$2,V1210&lt;=Map!$L$2),"Base",IF(AND(V1210&gt;=Map!$K$3,V1210&lt;=Map!$L$3),"Fcst","N/A"))</f>
        <v>N/A</v>
      </c>
      <c r="X1210" t="str">
        <f>INDEX(Map!$B$2:$B$86,MATCH(D1210,Map!$A$2:$A$86,0),0)</f>
        <v>Trimble Co 09</v>
      </c>
      <c r="Y1210" s="7">
        <f>IF(INDEX(Map!$C$2:$C$86,MATCH(D1210,Map!$A$2:$A$86,0),0)="","N/A",E1210*INDEX(Map!$C$2:$C$86,MATCH(D1210,Map!$A$2:$A$86,0),0))</f>
        <v>10.331999999999999</v>
      </c>
      <c r="Z1210" s="7">
        <f>IF(INDEX(Map!$D$2:$D$86,MATCH(D1210,Map!$A$2:$A$86,0),0)="","N/A",E1210*INDEX(Map!$D$2:$D$86,MATCH(D1210,Map!$A$2:$A$86,0),0))</f>
        <v>6.0679999999999996</v>
      </c>
      <c r="AA1210" t="str">
        <f>INDEX(Map!$E$2:$E$86,MATCH(D1210,Map!$A$2:$A$86,0),0)</f>
        <v>SCCT</v>
      </c>
    </row>
    <row r="1211" spans="1:27" x14ac:dyDescent="0.25">
      <c r="A1211" s="1" t="s">
        <v>119</v>
      </c>
      <c r="B1211" s="1" t="s">
        <v>109</v>
      </c>
      <c r="C1211" s="1">
        <v>34</v>
      </c>
      <c r="D1211" s="1" t="s">
        <v>56</v>
      </c>
      <c r="E1211" s="1">
        <v>1.5</v>
      </c>
      <c r="F1211" s="1">
        <v>0</v>
      </c>
      <c r="G1211" s="1">
        <v>1.2</v>
      </c>
      <c r="H1211" s="1">
        <v>2</v>
      </c>
      <c r="I1211" s="1">
        <v>16.5</v>
      </c>
      <c r="J1211" s="1">
        <v>10836</v>
      </c>
      <c r="K1211" s="1">
        <v>10</v>
      </c>
      <c r="L1211" s="1">
        <v>334.2</v>
      </c>
      <c r="M1211" s="1">
        <v>55</v>
      </c>
      <c r="N1211" s="1">
        <v>0</v>
      </c>
      <c r="O1211" s="1">
        <v>0</v>
      </c>
      <c r="P1211" s="1">
        <v>0</v>
      </c>
      <c r="Q1211" s="1">
        <v>0</v>
      </c>
      <c r="R1211" s="1">
        <v>36.21</v>
      </c>
      <c r="S1211" s="1">
        <v>36.409999999999997</v>
      </c>
      <c r="T1211" s="1">
        <v>55</v>
      </c>
      <c r="U1211" s="3" t="str">
        <f t="shared" si="18"/>
        <v>2017Plan</v>
      </c>
      <c r="V1211" s="2">
        <f>DATE(A1211,INDEX(Map!$H$1:$H$12,MATCH(B1211,Map!$G$1:$G$12,0),0),1)</f>
        <v>42795</v>
      </c>
      <c r="W1211" t="str">
        <f>IF(AND(V1211&gt;=Map!$K$2,V1211&lt;=Map!$L$2),"Base",IF(AND(V1211&gt;=Map!$K$3,V1211&lt;=Map!$L$3),"Fcst","N/A"))</f>
        <v>N/A</v>
      </c>
      <c r="X1211" t="str">
        <f>INDEX(Map!$B$2:$B$86,MATCH(D1211,Map!$A$2:$A$86,0),0)</f>
        <v>Trimble Co 10</v>
      </c>
      <c r="Y1211" s="7">
        <f>IF(INDEX(Map!$C$2:$C$86,MATCH(D1211,Map!$A$2:$A$86,0),0)="","N/A",E1211*INDEX(Map!$C$2:$C$86,MATCH(D1211,Map!$A$2:$A$86,0),0))</f>
        <v>0.94500000000000006</v>
      </c>
      <c r="Z1211" s="7">
        <f>IF(INDEX(Map!$D$2:$D$86,MATCH(D1211,Map!$A$2:$A$86,0),0)="","N/A",E1211*INDEX(Map!$D$2:$D$86,MATCH(D1211,Map!$A$2:$A$86,0),0))</f>
        <v>0.55499999999999994</v>
      </c>
      <c r="AA1211" t="str">
        <f>INDEX(Map!$E$2:$E$86,MATCH(D1211,Map!$A$2:$A$86,0),0)</f>
        <v>SCCT</v>
      </c>
    </row>
    <row r="1212" spans="1:27" x14ac:dyDescent="0.25">
      <c r="A1212" s="1" t="s">
        <v>119</v>
      </c>
      <c r="B1212" s="1" t="s">
        <v>109</v>
      </c>
      <c r="C1212" s="1">
        <v>35</v>
      </c>
      <c r="D1212" s="1" t="s">
        <v>57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3" t="str">
        <f t="shared" si="18"/>
        <v>2017Plan</v>
      </c>
      <c r="V1212" s="2">
        <f>DATE(A1212,INDEX(Map!$H$1:$H$12,MATCH(B1212,Map!$G$1:$G$12,0),0),1)</f>
        <v>42795</v>
      </c>
      <c r="W1212" t="str">
        <f>IF(AND(V1212&gt;=Map!$K$2,V1212&lt;=Map!$L$2),"Base",IF(AND(V1212&gt;=Map!$K$3,V1212&lt;=Map!$L$3),"Fcst","N/A"))</f>
        <v>N/A</v>
      </c>
      <c r="X1212" t="str">
        <f>INDEX(Map!$B$2:$B$86,MATCH(D1212,Map!$A$2:$A$86,0),0)</f>
        <v>Cane Run 11</v>
      </c>
      <c r="Y1212" s="7" t="str">
        <f>IF(INDEX(Map!$C$2:$C$86,MATCH(D1212,Map!$A$2:$A$86,0),0)="","N/A",E1212*INDEX(Map!$C$2:$C$86,MATCH(D1212,Map!$A$2:$A$86,0),0))</f>
        <v>N/A</v>
      </c>
      <c r="Z1212" s="7">
        <f>IF(INDEX(Map!$D$2:$D$86,MATCH(D1212,Map!$A$2:$A$86,0),0)="","N/A",E1212*INDEX(Map!$D$2:$D$86,MATCH(D1212,Map!$A$2:$A$86,0),0))</f>
        <v>0</v>
      </c>
      <c r="AA1212" t="str">
        <f>INDEX(Map!$E$2:$E$86,MATCH(D1212,Map!$A$2:$A$86,0),0)</f>
        <v>SCCT</v>
      </c>
    </row>
    <row r="1213" spans="1:27" x14ac:dyDescent="0.25">
      <c r="A1213" s="1" t="s">
        <v>119</v>
      </c>
      <c r="B1213" s="1" t="s">
        <v>109</v>
      </c>
      <c r="C1213" s="1">
        <v>36</v>
      </c>
      <c r="D1213" s="1" t="s">
        <v>58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3" t="str">
        <f t="shared" si="18"/>
        <v>2017Plan</v>
      </c>
      <c r="V1213" s="2">
        <f>DATE(A1213,INDEX(Map!$H$1:$H$12,MATCH(B1213,Map!$G$1:$G$12,0),0),1)</f>
        <v>42795</v>
      </c>
      <c r="W1213" t="str">
        <f>IF(AND(V1213&gt;=Map!$K$2,V1213&lt;=Map!$L$2),"Base",IF(AND(V1213&gt;=Map!$K$3,V1213&lt;=Map!$L$3),"Fcst","N/A"))</f>
        <v>N/A</v>
      </c>
      <c r="X1213" t="str">
        <f>INDEX(Map!$B$2:$B$86,MATCH(D1213,Map!$A$2:$A$86,0),0)</f>
        <v>Haefling</v>
      </c>
      <c r="Y1213" s="7">
        <f>IF(INDEX(Map!$C$2:$C$86,MATCH(D1213,Map!$A$2:$A$86,0),0)="","N/A",E1213*INDEX(Map!$C$2:$C$86,MATCH(D1213,Map!$A$2:$A$86,0),0))</f>
        <v>0</v>
      </c>
      <c r="Z1213" s="7" t="str">
        <f>IF(INDEX(Map!$D$2:$D$86,MATCH(D1213,Map!$A$2:$A$86,0),0)="","N/A",E1213*INDEX(Map!$D$2:$D$86,MATCH(D1213,Map!$A$2:$A$86,0),0))</f>
        <v>N/A</v>
      </c>
      <c r="AA1213" t="str">
        <f>INDEX(Map!$E$2:$E$86,MATCH(D1213,Map!$A$2:$A$86,0),0)</f>
        <v>SCCT</v>
      </c>
    </row>
    <row r="1214" spans="1:27" x14ac:dyDescent="0.25">
      <c r="A1214" s="1" t="s">
        <v>119</v>
      </c>
      <c r="B1214" s="1" t="s">
        <v>109</v>
      </c>
      <c r="C1214" s="1">
        <v>37</v>
      </c>
      <c r="D1214" s="1" t="s">
        <v>59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3" t="str">
        <f t="shared" si="18"/>
        <v>2017Plan</v>
      </c>
      <c r="V1214" s="2">
        <f>DATE(A1214,INDEX(Map!$H$1:$H$12,MATCH(B1214,Map!$G$1:$G$12,0),0),1)</f>
        <v>42795</v>
      </c>
      <c r="W1214" t="str">
        <f>IF(AND(V1214&gt;=Map!$K$2,V1214&lt;=Map!$L$2),"Base",IF(AND(V1214&gt;=Map!$K$3,V1214&lt;=Map!$L$3),"Fcst","N/A"))</f>
        <v>N/A</v>
      </c>
      <c r="X1214" t="str">
        <f>INDEX(Map!$B$2:$B$86,MATCH(D1214,Map!$A$2:$A$86,0),0)</f>
        <v>Paddys Run 11</v>
      </c>
      <c r="Y1214" s="7" t="str">
        <f>IF(INDEX(Map!$C$2:$C$86,MATCH(D1214,Map!$A$2:$A$86,0),0)="","N/A",E1214*INDEX(Map!$C$2:$C$86,MATCH(D1214,Map!$A$2:$A$86,0),0))</f>
        <v>N/A</v>
      </c>
      <c r="Z1214" s="7">
        <f>IF(INDEX(Map!$D$2:$D$86,MATCH(D1214,Map!$A$2:$A$86,0),0)="","N/A",E1214*INDEX(Map!$D$2:$D$86,MATCH(D1214,Map!$A$2:$A$86,0),0))</f>
        <v>0</v>
      </c>
      <c r="AA1214" t="str">
        <f>INDEX(Map!$E$2:$E$86,MATCH(D1214,Map!$A$2:$A$86,0),0)</f>
        <v>SCCT</v>
      </c>
    </row>
    <row r="1215" spans="1:27" x14ac:dyDescent="0.25">
      <c r="A1215" s="1" t="s">
        <v>119</v>
      </c>
      <c r="B1215" s="1" t="s">
        <v>109</v>
      </c>
      <c r="C1215" s="1">
        <v>38</v>
      </c>
      <c r="D1215" s="1" t="s">
        <v>60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3" t="str">
        <f t="shared" si="18"/>
        <v>2017Plan</v>
      </c>
      <c r="V1215" s="2">
        <f>DATE(A1215,INDEX(Map!$H$1:$H$12,MATCH(B1215,Map!$G$1:$G$12,0),0),1)</f>
        <v>42795</v>
      </c>
      <c r="W1215" t="str">
        <f>IF(AND(V1215&gt;=Map!$K$2,V1215&lt;=Map!$L$2),"Base",IF(AND(V1215&gt;=Map!$K$3,V1215&lt;=Map!$L$3),"Fcst","N/A"))</f>
        <v>N/A</v>
      </c>
      <c r="X1215" t="str">
        <f>INDEX(Map!$B$2:$B$86,MATCH(D1215,Map!$A$2:$A$86,0),0)</f>
        <v>Paddys Run 12</v>
      </c>
      <c r="Y1215" s="7" t="str">
        <f>IF(INDEX(Map!$C$2:$C$86,MATCH(D1215,Map!$A$2:$A$86,0),0)="","N/A",E1215*INDEX(Map!$C$2:$C$86,MATCH(D1215,Map!$A$2:$A$86,0),0))</f>
        <v>N/A</v>
      </c>
      <c r="Z1215" s="7">
        <f>IF(INDEX(Map!$D$2:$D$86,MATCH(D1215,Map!$A$2:$A$86,0),0)="","N/A",E1215*INDEX(Map!$D$2:$D$86,MATCH(D1215,Map!$A$2:$A$86,0),0))</f>
        <v>0</v>
      </c>
      <c r="AA1215" t="str">
        <f>INDEX(Map!$E$2:$E$86,MATCH(D1215,Map!$A$2:$A$86,0),0)</f>
        <v>SCCT</v>
      </c>
    </row>
    <row r="1216" spans="1:27" x14ac:dyDescent="0.25">
      <c r="A1216" s="1" t="s">
        <v>119</v>
      </c>
      <c r="B1216" s="1" t="s">
        <v>109</v>
      </c>
      <c r="C1216" s="1">
        <v>39</v>
      </c>
      <c r="D1216" s="1" t="s">
        <v>61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3" t="str">
        <f t="shared" si="18"/>
        <v>2017Plan</v>
      </c>
      <c r="V1216" s="2">
        <f>DATE(A1216,INDEX(Map!$H$1:$H$12,MATCH(B1216,Map!$G$1:$G$12,0),0),1)</f>
        <v>42795</v>
      </c>
      <c r="W1216" t="str">
        <f>IF(AND(V1216&gt;=Map!$K$2,V1216&lt;=Map!$L$2),"Base",IF(AND(V1216&gt;=Map!$K$3,V1216&lt;=Map!$L$3),"Fcst","N/A"))</f>
        <v>N/A</v>
      </c>
      <c r="X1216" t="str">
        <f>INDEX(Map!$B$2:$B$86,MATCH(D1216,Map!$A$2:$A$86,0),0)</f>
        <v>Zorn 1</v>
      </c>
      <c r="Y1216" s="7" t="str">
        <f>IF(INDEX(Map!$C$2:$C$86,MATCH(D1216,Map!$A$2:$A$86,0),0)="","N/A",E1216*INDEX(Map!$C$2:$C$86,MATCH(D1216,Map!$A$2:$A$86,0),0))</f>
        <v>N/A</v>
      </c>
      <c r="Z1216" s="7">
        <f>IF(INDEX(Map!$D$2:$D$86,MATCH(D1216,Map!$A$2:$A$86,0),0)="","N/A",E1216*INDEX(Map!$D$2:$D$86,MATCH(D1216,Map!$A$2:$A$86,0),0))</f>
        <v>0</v>
      </c>
      <c r="AA1216" t="str">
        <f>INDEX(Map!$E$2:$E$86,MATCH(D1216,Map!$A$2:$A$86,0),0)</f>
        <v>SCCT</v>
      </c>
    </row>
    <row r="1217" spans="1:27" x14ac:dyDescent="0.25">
      <c r="A1217" s="1" t="s">
        <v>119</v>
      </c>
      <c r="B1217" s="1" t="s">
        <v>109</v>
      </c>
      <c r="C1217" s="1">
        <v>40</v>
      </c>
      <c r="D1217" s="1" t="s">
        <v>62</v>
      </c>
      <c r="E1217" s="1">
        <v>11</v>
      </c>
      <c r="F1217" s="1">
        <v>0</v>
      </c>
      <c r="G1217" s="1">
        <v>47</v>
      </c>
      <c r="H1217" s="1">
        <v>44</v>
      </c>
      <c r="I1217" s="1" t="s">
        <v>63</v>
      </c>
      <c r="J1217" s="1" t="s">
        <v>63</v>
      </c>
      <c r="K1217" s="1">
        <v>358</v>
      </c>
      <c r="L1217" s="1">
        <v>0</v>
      </c>
      <c r="M1217" s="1">
        <v>0</v>
      </c>
      <c r="N1217" s="1" t="s">
        <v>63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3" t="str">
        <f t="shared" si="18"/>
        <v>2017Plan</v>
      </c>
      <c r="V1217" s="2">
        <f>DATE(A1217,INDEX(Map!$H$1:$H$12,MATCH(B1217,Map!$G$1:$G$12,0),0),1)</f>
        <v>42795</v>
      </c>
      <c r="W1217" t="str">
        <f>IF(AND(V1217&gt;=Map!$K$2,V1217&lt;=Map!$L$2),"Base",IF(AND(V1217&gt;=Map!$K$3,V1217&lt;=Map!$L$3),"Fcst","N/A"))</f>
        <v>N/A</v>
      </c>
      <c r="X1217" t="str">
        <f>INDEX(Map!$B$2:$B$86,MATCH(D1217,Map!$A$2:$A$86,0),0)</f>
        <v>Dix Dam</v>
      </c>
      <c r="Y1217" s="7">
        <f>IF(INDEX(Map!$C$2:$C$86,MATCH(D1217,Map!$A$2:$A$86,0),0)="","N/A",E1217*INDEX(Map!$C$2:$C$86,MATCH(D1217,Map!$A$2:$A$86,0),0))</f>
        <v>11</v>
      </c>
      <c r="Z1217" s="7" t="str">
        <f>IF(INDEX(Map!$D$2:$D$86,MATCH(D1217,Map!$A$2:$A$86,0),0)="","N/A",E1217*INDEX(Map!$D$2:$D$86,MATCH(D1217,Map!$A$2:$A$86,0),0))</f>
        <v>N/A</v>
      </c>
      <c r="AA1217" t="str">
        <f>INDEX(Map!$E$2:$E$86,MATCH(D1217,Map!$A$2:$A$86,0),0)</f>
        <v>Hydro</v>
      </c>
    </row>
    <row r="1218" spans="1:27" x14ac:dyDescent="0.25">
      <c r="A1218" s="1" t="s">
        <v>119</v>
      </c>
      <c r="B1218" s="1" t="s">
        <v>109</v>
      </c>
      <c r="C1218" s="1">
        <v>41</v>
      </c>
      <c r="D1218" s="1" t="s">
        <v>64</v>
      </c>
      <c r="E1218" s="1">
        <v>11.8</v>
      </c>
      <c r="F1218" s="1">
        <v>0</v>
      </c>
      <c r="G1218" s="1">
        <v>100</v>
      </c>
      <c r="H1218" s="1">
        <v>0</v>
      </c>
      <c r="I1218" s="1" t="s">
        <v>63</v>
      </c>
      <c r="J1218" s="1" t="s">
        <v>63</v>
      </c>
      <c r="K1218" s="1">
        <v>744</v>
      </c>
      <c r="L1218" s="1">
        <v>0</v>
      </c>
      <c r="M1218" s="1">
        <v>0</v>
      </c>
      <c r="N1218" s="1" t="s">
        <v>63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3" t="str">
        <f t="shared" si="18"/>
        <v>2017Plan</v>
      </c>
      <c r="V1218" s="2">
        <f>DATE(A1218,INDEX(Map!$H$1:$H$12,MATCH(B1218,Map!$G$1:$G$12,0),0),1)</f>
        <v>42795</v>
      </c>
      <c r="W1218" t="str">
        <f>IF(AND(V1218&gt;=Map!$K$2,V1218&lt;=Map!$L$2),"Base",IF(AND(V1218&gt;=Map!$K$3,V1218&lt;=Map!$L$3),"Fcst","N/A"))</f>
        <v>N/A</v>
      </c>
      <c r="X1218" t="str">
        <f>INDEX(Map!$B$2:$B$86,MATCH(D1218,Map!$A$2:$A$86,0),0)</f>
        <v>Ohio Falls</v>
      </c>
      <c r="Y1218" s="7" t="str">
        <f>IF(INDEX(Map!$C$2:$C$86,MATCH(D1218,Map!$A$2:$A$86,0),0)="","N/A",E1218*INDEX(Map!$C$2:$C$86,MATCH(D1218,Map!$A$2:$A$86,0),0))</f>
        <v>N/A</v>
      </c>
      <c r="Z1218" s="7">
        <f>IF(INDEX(Map!$D$2:$D$86,MATCH(D1218,Map!$A$2:$A$86,0),0)="","N/A",E1218*INDEX(Map!$D$2:$D$86,MATCH(D1218,Map!$A$2:$A$86,0),0))</f>
        <v>11.8</v>
      </c>
      <c r="AA1218" t="str">
        <f>INDEX(Map!$E$2:$E$86,MATCH(D1218,Map!$A$2:$A$86,0),0)</f>
        <v>Hydro</v>
      </c>
    </row>
    <row r="1219" spans="1:27" x14ac:dyDescent="0.25">
      <c r="A1219" s="1" t="s">
        <v>119</v>
      </c>
      <c r="B1219" s="1" t="s">
        <v>109</v>
      </c>
      <c r="C1219" s="1">
        <v>42</v>
      </c>
      <c r="D1219" s="1" t="s">
        <v>65</v>
      </c>
      <c r="E1219" s="1">
        <v>1.6</v>
      </c>
      <c r="F1219" s="1">
        <v>0</v>
      </c>
      <c r="G1219" s="1">
        <v>100</v>
      </c>
      <c r="H1219" s="1">
        <v>0</v>
      </c>
      <c r="I1219" s="1" t="s">
        <v>63</v>
      </c>
      <c r="J1219" s="1" t="s">
        <v>63</v>
      </c>
      <c r="K1219" s="1">
        <v>744</v>
      </c>
      <c r="L1219" s="1">
        <v>0</v>
      </c>
      <c r="M1219" s="1">
        <v>0</v>
      </c>
      <c r="N1219" s="1" t="s">
        <v>63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3" t="str">
        <f t="shared" si="18"/>
        <v>2017Plan</v>
      </c>
      <c r="V1219" s="2">
        <f>DATE(A1219,INDEX(Map!$H$1:$H$12,MATCH(B1219,Map!$G$1:$G$12,0),0),1)</f>
        <v>42795</v>
      </c>
      <c r="W1219" t="str">
        <f>IF(AND(V1219&gt;=Map!$K$2,V1219&lt;=Map!$L$2),"Base",IF(AND(V1219&gt;=Map!$K$3,V1219&lt;=Map!$L$3),"Fcst","N/A"))</f>
        <v>N/A</v>
      </c>
      <c r="X1219" t="str">
        <f>INDEX(Map!$B$2:$B$86,MATCH(D1219,Map!$A$2:$A$86,0),0)</f>
        <v>Brown Solar</v>
      </c>
      <c r="Y1219" s="7">
        <f>IF(INDEX(Map!$C$2:$C$86,MATCH(D1219,Map!$A$2:$A$86,0),0)="","N/A",E1219*INDEX(Map!$C$2:$C$86,MATCH(D1219,Map!$A$2:$A$86,0),0))</f>
        <v>0.97599999999999998</v>
      </c>
      <c r="Z1219" s="7">
        <f>IF(INDEX(Map!$D$2:$D$86,MATCH(D1219,Map!$A$2:$A$86,0),0)="","N/A",E1219*INDEX(Map!$D$2:$D$86,MATCH(D1219,Map!$A$2:$A$86,0),0))</f>
        <v>0.62400000000000011</v>
      </c>
      <c r="AA1219" t="str">
        <f>INDEX(Map!$E$2:$E$86,MATCH(D1219,Map!$A$2:$A$86,0),0)</f>
        <v>Solar</v>
      </c>
    </row>
    <row r="1220" spans="1:27" x14ac:dyDescent="0.25">
      <c r="A1220" s="1" t="s">
        <v>119</v>
      </c>
      <c r="B1220" s="1" t="s">
        <v>109</v>
      </c>
      <c r="C1220" s="1">
        <v>43</v>
      </c>
      <c r="D1220" s="1" t="s">
        <v>66</v>
      </c>
      <c r="E1220" s="1">
        <v>11.5</v>
      </c>
      <c r="F1220" s="1">
        <v>0</v>
      </c>
      <c r="G1220" s="1">
        <v>100</v>
      </c>
      <c r="H1220" s="1">
        <v>0</v>
      </c>
      <c r="I1220" s="1">
        <v>1153.2</v>
      </c>
      <c r="J1220" s="1">
        <v>100000</v>
      </c>
      <c r="K1220" s="1">
        <v>744</v>
      </c>
      <c r="L1220" s="1">
        <v>26.6</v>
      </c>
      <c r="M1220" s="1">
        <v>306</v>
      </c>
      <c r="N1220" s="1">
        <v>0</v>
      </c>
      <c r="O1220" s="1">
        <v>0</v>
      </c>
      <c r="P1220" s="1">
        <v>0</v>
      </c>
      <c r="Q1220" s="1">
        <v>0</v>
      </c>
      <c r="R1220" s="1">
        <v>26.56</v>
      </c>
      <c r="S1220" s="1">
        <v>26.56</v>
      </c>
      <c r="T1220" s="1">
        <v>306</v>
      </c>
      <c r="U1220" s="3" t="str">
        <f t="shared" ref="U1220:U1283" si="19">U1219</f>
        <v>2017Plan</v>
      </c>
      <c r="V1220" s="2">
        <f>DATE(A1220,INDEX(Map!$H$1:$H$12,MATCH(B1220,Map!$G$1:$G$12,0),0),1)</f>
        <v>42795</v>
      </c>
      <c r="W1220" t="str">
        <f>IF(AND(V1220&gt;=Map!$K$2,V1220&lt;=Map!$L$2),"Base",IF(AND(V1220&gt;=Map!$K$3,V1220&lt;=Map!$L$3),"Fcst","N/A"))</f>
        <v>N/A</v>
      </c>
      <c r="X1220" t="str">
        <f>INDEX(Map!$B$2:$B$86,MATCH(D1220,Map!$A$2:$A$86,0),0)</f>
        <v>OVEC</v>
      </c>
      <c r="Y1220" s="7">
        <f>IF(INDEX(Map!$C$2:$C$86,MATCH(D1220,Map!$A$2:$A$86,0),0)="","N/A",E1220*INDEX(Map!$C$2:$C$86,MATCH(D1220,Map!$A$2:$A$86,0),0))</f>
        <v>11.5</v>
      </c>
      <c r="Z1220" s="7" t="str">
        <f>IF(INDEX(Map!$D$2:$D$86,MATCH(D1220,Map!$A$2:$A$86,0),0)="","N/A",E1220*INDEX(Map!$D$2:$D$86,MATCH(D1220,Map!$A$2:$A$86,0),0))</f>
        <v>N/A</v>
      </c>
      <c r="AA1220" t="str">
        <f>INDEX(Map!$E$2:$E$86,MATCH(D1220,Map!$A$2:$A$86,0),0)</f>
        <v>Coal</v>
      </c>
    </row>
    <row r="1221" spans="1:27" x14ac:dyDescent="0.25">
      <c r="A1221" s="1" t="s">
        <v>119</v>
      </c>
      <c r="B1221" s="1" t="s">
        <v>109</v>
      </c>
      <c r="C1221" s="1">
        <v>44</v>
      </c>
      <c r="D1221" s="1" t="s">
        <v>67</v>
      </c>
      <c r="E1221" s="1">
        <v>9.9</v>
      </c>
      <c r="F1221" s="1">
        <v>0</v>
      </c>
      <c r="G1221" s="1">
        <v>40.9</v>
      </c>
      <c r="H1221" s="1">
        <v>60</v>
      </c>
      <c r="I1221" s="1">
        <v>989.9</v>
      </c>
      <c r="J1221" s="1">
        <v>100000</v>
      </c>
      <c r="K1221" s="1">
        <v>303</v>
      </c>
      <c r="L1221" s="1">
        <v>26.6</v>
      </c>
      <c r="M1221" s="1">
        <v>263</v>
      </c>
      <c r="N1221" s="1">
        <v>0</v>
      </c>
      <c r="O1221" s="1">
        <v>0</v>
      </c>
      <c r="P1221" s="1">
        <v>0</v>
      </c>
      <c r="Q1221" s="1">
        <v>0</v>
      </c>
      <c r="R1221" s="1">
        <v>26.56</v>
      </c>
      <c r="S1221" s="1">
        <v>26.56</v>
      </c>
      <c r="T1221" s="1">
        <v>263</v>
      </c>
      <c r="U1221" s="3" t="str">
        <f t="shared" si="19"/>
        <v>2017Plan</v>
      </c>
      <c r="V1221" s="2">
        <f>DATE(A1221,INDEX(Map!$H$1:$H$12,MATCH(B1221,Map!$G$1:$G$12,0),0),1)</f>
        <v>42795</v>
      </c>
      <c r="W1221" t="str">
        <f>IF(AND(V1221&gt;=Map!$K$2,V1221&lt;=Map!$L$2),"Base",IF(AND(V1221&gt;=Map!$K$3,V1221&lt;=Map!$L$3),"Fcst","N/A"))</f>
        <v>N/A</v>
      </c>
      <c r="X1221" t="str">
        <f>INDEX(Map!$B$2:$B$86,MATCH(D1221,Map!$A$2:$A$86,0),0)</f>
        <v>OVEC</v>
      </c>
      <c r="Y1221" s="7">
        <f>IF(INDEX(Map!$C$2:$C$86,MATCH(D1221,Map!$A$2:$A$86,0),0)="","N/A",E1221*INDEX(Map!$C$2:$C$86,MATCH(D1221,Map!$A$2:$A$86,0),0))</f>
        <v>9.9</v>
      </c>
      <c r="Z1221" s="7" t="str">
        <f>IF(INDEX(Map!$D$2:$D$86,MATCH(D1221,Map!$A$2:$A$86,0),0)="","N/A",E1221*INDEX(Map!$D$2:$D$86,MATCH(D1221,Map!$A$2:$A$86,0),0))</f>
        <v>N/A</v>
      </c>
      <c r="AA1221" t="str">
        <f>INDEX(Map!$E$2:$E$86,MATCH(D1221,Map!$A$2:$A$86,0),0)</f>
        <v>Coal</v>
      </c>
    </row>
    <row r="1222" spans="1:27" x14ac:dyDescent="0.25">
      <c r="A1222" s="1" t="s">
        <v>119</v>
      </c>
      <c r="B1222" s="1" t="s">
        <v>109</v>
      </c>
      <c r="C1222" s="1">
        <v>45</v>
      </c>
      <c r="D1222" s="1" t="s">
        <v>68</v>
      </c>
      <c r="E1222" s="1">
        <v>25.7</v>
      </c>
      <c r="F1222" s="1">
        <v>0</v>
      </c>
      <c r="G1222" s="1">
        <v>100</v>
      </c>
      <c r="H1222" s="1">
        <v>0</v>
      </c>
      <c r="I1222" s="1">
        <v>2566.8000000000002</v>
      </c>
      <c r="J1222" s="1">
        <v>100000</v>
      </c>
      <c r="K1222" s="1">
        <v>744</v>
      </c>
      <c r="L1222" s="1">
        <v>26.6</v>
      </c>
      <c r="M1222" s="1">
        <v>682</v>
      </c>
      <c r="N1222" s="1">
        <v>0</v>
      </c>
      <c r="O1222" s="1">
        <v>0</v>
      </c>
      <c r="P1222" s="1">
        <v>0</v>
      </c>
      <c r="Q1222" s="1">
        <v>0</v>
      </c>
      <c r="R1222" s="1">
        <v>26.56</v>
      </c>
      <c r="S1222" s="1">
        <v>26.56</v>
      </c>
      <c r="T1222" s="1">
        <v>682</v>
      </c>
      <c r="U1222" s="3" t="str">
        <f t="shared" si="19"/>
        <v>2017Plan</v>
      </c>
      <c r="V1222" s="2">
        <f>DATE(A1222,INDEX(Map!$H$1:$H$12,MATCH(B1222,Map!$G$1:$G$12,0),0),1)</f>
        <v>42795</v>
      </c>
      <c r="W1222" t="str">
        <f>IF(AND(V1222&gt;=Map!$K$2,V1222&lt;=Map!$L$2),"Base",IF(AND(V1222&gt;=Map!$K$3,V1222&lt;=Map!$L$3),"Fcst","N/A"))</f>
        <v>N/A</v>
      </c>
      <c r="X1222" t="str">
        <f>INDEX(Map!$B$2:$B$86,MATCH(D1222,Map!$A$2:$A$86,0),0)</f>
        <v>OVEC</v>
      </c>
      <c r="Y1222" s="7" t="str">
        <f>IF(INDEX(Map!$C$2:$C$86,MATCH(D1222,Map!$A$2:$A$86,0),0)="","N/A",E1222*INDEX(Map!$C$2:$C$86,MATCH(D1222,Map!$A$2:$A$86,0),0))</f>
        <v>N/A</v>
      </c>
      <c r="Z1222" s="7">
        <f>IF(INDEX(Map!$D$2:$D$86,MATCH(D1222,Map!$A$2:$A$86,0),0)="","N/A",E1222*INDEX(Map!$D$2:$D$86,MATCH(D1222,Map!$A$2:$A$86,0),0))</f>
        <v>25.7</v>
      </c>
      <c r="AA1222" t="str">
        <f>INDEX(Map!$E$2:$E$86,MATCH(D1222,Map!$A$2:$A$86,0),0)</f>
        <v>Coal</v>
      </c>
    </row>
    <row r="1223" spans="1:27" x14ac:dyDescent="0.25">
      <c r="A1223" s="1" t="s">
        <v>119</v>
      </c>
      <c r="B1223" s="1" t="s">
        <v>109</v>
      </c>
      <c r="C1223" s="1">
        <v>46</v>
      </c>
      <c r="D1223" s="1" t="s">
        <v>69</v>
      </c>
      <c r="E1223" s="1">
        <v>21.8</v>
      </c>
      <c r="F1223" s="1">
        <v>0</v>
      </c>
      <c r="G1223" s="1">
        <v>39.6</v>
      </c>
      <c r="H1223" s="1">
        <v>58</v>
      </c>
      <c r="I1223" s="1">
        <v>2180.5</v>
      </c>
      <c r="J1223" s="1">
        <v>100000</v>
      </c>
      <c r="K1223" s="1">
        <v>293</v>
      </c>
      <c r="L1223" s="1">
        <v>26.6</v>
      </c>
      <c r="M1223" s="1">
        <v>579</v>
      </c>
      <c r="N1223" s="1">
        <v>0</v>
      </c>
      <c r="O1223" s="1">
        <v>0</v>
      </c>
      <c r="P1223" s="1">
        <v>0</v>
      </c>
      <c r="Q1223" s="1">
        <v>0</v>
      </c>
      <c r="R1223" s="1">
        <v>26.56</v>
      </c>
      <c r="S1223" s="1">
        <v>26.56</v>
      </c>
      <c r="T1223" s="1">
        <v>579</v>
      </c>
      <c r="U1223" s="3" t="str">
        <f t="shared" si="19"/>
        <v>2017Plan</v>
      </c>
      <c r="V1223" s="2">
        <f>DATE(A1223,INDEX(Map!$H$1:$H$12,MATCH(B1223,Map!$G$1:$G$12,0),0),1)</f>
        <v>42795</v>
      </c>
      <c r="W1223" t="str">
        <f>IF(AND(V1223&gt;=Map!$K$2,V1223&lt;=Map!$L$2),"Base",IF(AND(V1223&gt;=Map!$K$3,V1223&lt;=Map!$L$3),"Fcst","N/A"))</f>
        <v>N/A</v>
      </c>
      <c r="X1223" t="str">
        <f>INDEX(Map!$B$2:$B$86,MATCH(D1223,Map!$A$2:$A$86,0),0)</f>
        <v>OVEC</v>
      </c>
      <c r="Y1223" s="7" t="str">
        <f>IF(INDEX(Map!$C$2:$C$86,MATCH(D1223,Map!$A$2:$A$86,0),0)="","N/A",E1223*INDEX(Map!$C$2:$C$86,MATCH(D1223,Map!$A$2:$A$86,0),0))</f>
        <v>N/A</v>
      </c>
      <c r="Z1223" s="7">
        <f>IF(INDEX(Map!$D$2:$D$86,MATCH(D1223,Map!$A$2:$A$86,0),0)="","N/A",E1223*INDEX(Map!$D$2:$D$86,MATCH(D1223,Map!$A$2:$A$86,0),0))</f>
        <v>21.8</v>
      </c>
      <c r="AA1223" t="str">
        <f>INDEX(Map!$E$2:$E$86,MATCH(D1223,Map!$A$2:$A$86,0),0)</f>
        <v>Coal</v>
      </c>
    </row>
    <row r="1224" spans="1:27" x14ac:dyDescent="0.25">
      <c r="A1224" s="1" t="s">
        <v>119</v>
      </c>
      <c r="B1224" s="1" t="s">
        <v>109</v>
      </c>
      <c r="C1224" s="1">
        <v>47</v>
      </c>
      <c r="D1224" s="1" t="s">
        <v>70</v>
      </c>
      <c r="E1224" s="1">
        <v>0</v>
      </c>
      <c r="F1224" s="1">
        <v>0</v>
      </c>
      <c r="G1224" s="1">
        <v>0</v>
      </c>
      <c r="H1224" s="1">
        <v>0</v>
      </c>
      <c r="I1224" s="1" t="s">
        <v>63</v>
      </c>
      <c r="J1224" s="1" t="s">
        <v>63</v>
      </c>
      <c r="K1224" s="1">
        <v>0</v>
      </c>
      <c r="L1224" s="1">
        <v>0</v>
      </c>
      <c r="M1224" s="1">
        <v>0</v>
      </c>
      <c r="N1224" s="1" t="s">
        <v>63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3" t="str">
        <f t="shared" si="19"/>
        <v>2017Plan</v>
      </c>
      <c r="V1224" s="2">
        <f>DATE(A1224,INDEX(Map!$H$1:$H$12,MATCH(B1224,Map!$G$1:$G$12,0),0),1)</f>
        <v>42795</v>
      </c>
      <c r="W1224" t="str">
        <f>IF(AND(V1224&gt;=Map!$K$2,V1224&lt;=Map!$L$2),"Base",IF(AND(V1224&gt;=Map!$K$3,V1224&lt;=Map!$L$3),"Fcst","N/A"))</f>
        <v>N/A</v>
      </c>
      <c r="X1224" t="str">
        <f>INDEX(Map!$B$2:$B$86,MATCH(D1224,Map!$A$2:$A$86,0),0)</f>
        <v>N/A</v>
      </c>
      <c r="Y1224" s="7" t="str">
        <f>IF(INDEX(Map!$C$2:$C$86,MATCH(D1224,Map!$A$2:$A$86,0),0)="","N/A",E1224*INDEX(Map!$C$2:$C$86,MATCH(D1224,Map!$A$2:$A$86,0),0))</f>
        <v>N/A</v>
      </c>
      <c r="Z1224" s="7" t="str">
        <f>IF(INDEX(Map!$D$2:$D$86,MATCH(D1224,Map!$A$2:$A$86,0),0)="","N/A",E1224*INDEX(Map!$D$2:$D$86,MATCH(D1224,Map!$A$2:$A$86,0),0))</f>
        <v>N/A</v>
      </c>
      <c r="AA1224" t="str">
        <f>INDEX(Map!$E$2:$E$86,MATCH(D1224,Map!$A$2:$A$86,0),0)</f>
        <v>Purchases</v>
      </c>
    </row>
    <row r="1225" spans="1:27" x14ac:dyDescent="0.25">
      <c r="A1225" s="1" t="s">
        <v>119</v>
      </c>
      <c r="B1225" s="1" t="s">
        <v>109</v>
      </c>
      <c r="C1225" s="1">
        <v>48</v>
      </c>
      <c r="D1225" s="1" t="s">
        <v>71</v>
      </c>
      <c r="E1225" s="1">
        <v>0</v>
      </c>
      <c r="F1225" s="1">
        <v>0</v>
      </c>
      <c r="G1225" s="1">
        <v>0</v>
      </c>
      <c r="H1225" s="1">
        <v>0</v>
      </c>
      <c r="I1225" s="1" t="s">
        <v>63</v>
      </c>
      <c r="J1225" s="1" t="s">
        <v>63</v>
      </c>
      <c r="K1225" s="1">
        <v>0</v>
      </c>
      <c r="L1225" s="1">
        <v>0</v>
      </c>
      <c r="M1225" s="1">
        <v>0</v>
      </c>
      <c r="N1225" s="1" t="s">
        <v>63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3" t="str">
        <f t="shared" si="19"/>
        <v>2017Plan</v>
      </c>
      <c r="V1225" s="2">
        <f>DATE(A1225,INDEX(Map!$H$1:$H$12,MATCH(B1225,Map!$G$1:$G$12,0),0),1)</f>
        <v>42795</v>
      </c>
      <c r="W1225" t="str">
        <f>IF(AND(V1225&gt;=Map!$K$2,V1225&lt;=Map!$L$2),"Base",IF(AND(V1225&gt;=Map!$K$3,V1225&lt;=Map!$L$3),"Fcst","N/A"))</f>
        <v>N/A</v>
      </c>
      <c r="X1225" t="str">
        <f>INDEX(Map!$B$2:$B$86,MATCH(D1225,Map!$A$2:$A$86,0),0)</f>
        <v>N/A</v>
      </c>
      <c r="Y1225" s="7" t="str">
        <f>IF(INDEX(Map!$C$2:$C$86,MATCH(D1225,Map!$A$2:$A$86,0),0)="","N/A",E1225*INDEX(Map!$C$2:$C$86,MATCH(D1225,Map!$A$2:$A$86,0),0))</f>
        <v>N/A</v>
      </c>
      <c r="Z1225" s="7" t="str">
        <f>IF(INDEX(Map!$D$2:$D$86,MATCH(D1225,Map!$A$2:$A$86,0),0)="","N/A",E1225*INDEX(Map!$D$2:$D$86,MATCH(D1225,Map!$A$2:$A$86,0),0))</f>
        <v>N/A</v>
      </c>
      <c r="AA1225" t="str">
        <f>INDEX(Map!$E$2:$E$86,MATCH(D1225,Map!$A$2:$A$86,0),0)</f>
        <v>Purchases</v>
      </c>
    </row>
    <row r="1226" spans="1:27" x14ac:dyDescent="0.25">
      <c r="A1226" s="1" t="s">
        <v>119</v>
      </c>
      <c r="B1226" s="1" t="s">
        <v>109</v>
      </c>
      <c r="C1226" s="1">
        <v>49</v>
      </c>
      <c r="D1226" s="1" t="s">
        <v>72</v>
      </c>
      <c r="E1226" s="1">
        <v>0</v>
      </c>
      <c r="F1226" s="1">
        <v>0</v>
      </c>
      <c r="G1226" s="1">
        <v>0</v>
      </c>
      <c r="H1226" s="1">
        <v>0</v>
      </c>
      <c r="I1226" s="1" t="s">
        <v>63</v>
      </c>
      <c r="J1226" s="1" t="s">
        <v>63</v>
      </c>
      <c r="K1226" s="1">
        <v>0</v>
      </c>
      <c r="L1226" s="1">
        <v>0</v>
      </c>
      <c r="M1226" s="1">
        <v>0</v>
      </c>
      <c r="N1226" s="1" t="s">
        <v>63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3" t="str">
        <f t="shared" si="19"/>
        <v>2017Plan</v>
      </c>
      <c r="V1226" s="2">
        <f>DATE(A1226,INDEX(Map!$H$1:$H$12,MATCH(B1226,Map!$G$1:$G$12,0),0),1)</f>
        <v>42795</v>
      </c>
      <c r="W1226" t="str">
        <f>IF(AND(V1226&gt;=Map!$K$2,V1226&lt;=Map!$L$2),"Base",IF(AND(V1226&gt;=Map!$K$3,V1226&lt;=Map!$L$3),"Fcst","N/A"))</f>
        <v>N/A</v>
      </c>
      <c r="X1226" t="str">
        <f>INDEX(Map!$B$2:$B$86,MATCH(D1226,Map!$A$2:$A$86,0),0)</f>
        <v>N/A</v>
      </c>
      <c r="Y1226" s="7" t="str">
        <f>IF(INDEX(Map!$C$2:$C$86,MATCH(D1226,Map!$A$2:$A$86,0),0)="","N/A",E1226*INDEX(Map!$C$2:$C$86,MATCH(D1226,Map!$A$2:$A$86,0),0))</f>
        <v>N/A</v>
      </c>
      <c r="Z1226" s="7" t="str">
        <f>IF(INDEX(Map!$D$2:$D$86,MATCH(D1226,Map!$A$2:$A$86,0),0)="","N/A",E1226*INDEX(Map!$D$2:$D$86,MATCH(D1226,Map!$A$2:$A$86,0),0))</f>
        <v>N/A</v>
      </c>
      <c r="AA1226" t="str">
        <f>INDEX(Map!$E$2:$E$86,MATCH(D1226,Map!$A$2:$A$86,0),0)</f>
        <v>Purchases</v>
      </c>
    </row>
    <row r="1227" spans="1:27" x14ac:dyDescent="0.25">
      <c r="A1227" s="1" t="s">
        <v>119</v>
      </c>
      <c r="B1227" s="1" t="s">
        <v>109</v>
      </c>
      <c r="C1227" s="1">
        <v>50</v>
      </c>
      <c r="D1227" s="1" t="s">
        <v>73</v>
      </c>
      <c r="E1227" s="1">
        <v>0</v>
      </c>
      <c r="F1227" s="1">
        <v>0</v>
      </c>
      <c r="G1227" s="1">
        <v>0</v>
      </c>
      <c r="H1227" s="1">
        <v>0</v>
      </c>
      <c r="I1227" s="1" t="s">
        <v>63</v>
      </c>
      <c r="J1227" s="1" t="s">
        <v>63</v>
      </c>
      <c r="K1227" s="1">
        <v>0</v>
      </c>
      <c r="L1227" s="1">
        <v>0</v>
      </c>
      <c r="M1227" s="1">
        <v>0</v>
      </c>
      <c r="N1227" s="1" t="s">
        <v>63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3" t="str">
        <f t="shared" si="19"/>
        <v>2017Plan</v>
      </c>
      <c r="V1227" s="2">
        <f>DATE(A1227,INDEX(Map!$H$1:$H$12,MATCH(B1227,Map!$G$1:$G$12,0),0),1)</f>
        <v>42795</v>
      </c>
      <c r="W1227" t="str">
        <f>IF(AND(V1227&gt;=Map!$K$2,V1227&lt;=Map!$L$2),"Base",IF(AND(V1227&gt;=Map!$K$3,V1227&lt;=Map!$L$3),"Fcst","N/A"))</f>
        <v>N/A</v>
      </c>
      <c r="X1227" t="str">
        <f>INDEX(Map!$B$2:$B$86,MATCH(D1227,Map!$A$2:$A$86,0),0)</f>
        <v>N/A</v>
      </c>
      <c r="Y1227" s="7" t="str">
        <f>IF(INDEX(Map!$C$2:$C$86,MATCH(D1227,Map!$A$2:$A$86,0),0)="","N/A",E1227*INDEX(Map!$C$2:$C$86,MATCH(D1227,Map!$A$2:$A$86,0),0))</f>
        <v>N/A</v>
      </c>
      <c r="Z1227" s="7" t="str">
        <f>IF(INDEX(Map!$D$2:$D$86,MATCH(D1227,Map!$A$2:$A$86,0),0)="","N/A",E1227*INDEX(Map!$D$2:$D$86,MATCH(D1227,Map!$A$2:$A$86,0),0))</f>
        <v>N/A</v>
      </c>
      <c r="AA1227" t="str">
        <f>INDEX(Map!$E$2:$E$86,MATCH(D1227,Map!$A$2:$A$86,0),0)</f>
        <v>Purchases</v>
      </c>
    </row>
    <row r="1228" spans="1:27" x14ac:dyDescent="0.25">
      <c r="A1228" s="1" t="s">
        <v>119</v>
      </c>
      <c r="B1228" s="1" t="s">
        <v>109</v>
      </c>
      <c r="C1228" s="1">
        <v>51</v>
      </c>
      <c r="D1228" s="1" t="s">
        <v>74</v>
      </c>
      <c r="E1228" s="1">
        <v>0</v>
      </c>
      <c r="F1228" s="1">
        <v>0</v>
      </c>
      <c r="G1228" s="1">
        <v>0</v>
      </c>
      <c r="H1228" s="1">
        <v>0</v>
      </c>
      <c r="I1228" s="1" t="s">
        <v>63</v>
      </c>
      <c r="J1228" s="1" t="s">
        <v>63</v>
      </c>
      <c r="K1228" s="1">
        <v>0</v>
      </c>
      <c r="L1228" s="1">
        <v>0</v>
      </c>
      <c r="M1228" s="1">
        <v>0</v>
      </c>
      <c r="N1228" s="1" t="s">
        <v>63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3" t="str">
        <f t="shared" si="19"/>
        <v>2017Plan</v>
      </c>
      <c r="V1228" s="2">
        <f>DATE(A1228,INDEX(Map!$H$1:$H$12,MATCH(B1228,Map!$G$1:$G$12,0),0),1)</f>
        <v>42795</v>
      </c>
      <c r="W1228" t="str">
        <f>IF(AND(V1228&gt;=Map!$K$2,V1228&lt;=Map!$L$2),"Base",IF(AND(V1228&gt;=Map!$K$3,V1228&lt;=Map!$L$3),"Fcst","N/A"))</f>
        <v>N/A</v>
      </c>
      <c r="X1228" t="str">
        <f>INDEX(Map!$B$2:$B$86,MATCH(D1228,Map!$A$2:$A$86,0),0)</f>
        <v>N/A</v>
      </c>
      <c r="Y1228" s="7" t="str">
        <f>IF(INDEX(Map!$C$2:$C$86,MATCH(D1228,Map!$A$2:$A$86,0),0)="","N/A",E1228*INDEX(Map!$C$2:$C$86,MATCH(D1228,Map!$A$2:$A$86,0),0))</f>
        <v>N/A</v>
      </c>
      <c r="Z1228" s="7" t="str">
        <f>IF(INDEX(Map!$D$2:$D$86,MATCH(D1228,Map!$A$2:$A$86,0),0)="","N/A",E1228*INDEX(Map!$D$2:$D$86,MATCH(D1228,Map!$A$2:$A$86,0),0))</f>
        <v>N/A</v>
      </c>
      <c r="AA1228" t="str">
        <f>INDEX(Map!$E$2:$E$86,MATCH(D1228,Map!$A$2:$A$86,0),0)</f>
        <v>Purchases</v>
      </c>
    </row>
    <row r="1229" spans="1:27" x14ac:dyDescent="0.25">
      <c r="A1229" s="1" t="s">
        <v>119</v>
      </c>
      <c r="B1229" s="1" t="s">
        <v>109</v>
      </c>
      <c r="C1229" s="1">
        <v>52</v>
      </c>
      <c r="D1229" s="1" t="s">
        <v>75</v>
      </c>
      <c r="E1229" s="1">
        <v>0</v>
      </c>
      <c r="F1229" s="1">
        <v>0</v>
      </c>
      <c r="G1229" s="1">
        <v>0</v>
      </c>
      <c r="H1229" s="1">
        <v>0</v>
      </c>
      <c r="I1229" s="1" t="s">
        <v>63</v>
      </c>
      <c r="J1229" s="1" t="s">
        <v>63</v>
      </c>
      <c r="K1229" s="1">
        <v>0</v>
      </c>
      <c r="L1229" s="1">
        <v>0</v>
      </c>
      <c r="M1229" s="1">
        <v>0</v>
      </c>
      <c r="N1229" s="1" t="s">
        <v>63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3" t="str">
        <f t="shared" si="19"/>
        <v>2017Plan</v>
      </c>
      <c r="V1229" s="2">
        <f>DATE(A1229,INDEX(Map!$H$1:$H$12,MATCH(B1229,Map!$G$1:$G$12,0),0),1)</f>
        <v>42795</v>
      </c>
      <c r="W1229" t="str">
        <f>IF(AND(V1229&gt;=Map!$K$2,V1229&lt;=Map!$L$2),"Base",IF(AND(V1229&gt;=Map!$K$3,V1229&lt;=Map!$L$3),"Fcst","N/A"))</f>
        <v>N/A</v>
      </c>
      <c r="X1229" t="str">
        <f>INDEX(Map!$B$2:$B$86,MATCH(D1229,Map!$A$2:$A$86,0),0)</f>
        <v>N/A</v>
      </c>
      <c r="Y1229" s="7" t="str">
        <f>IF(INDEX(Map!$C$2:$C$86,MATCH(D1229,Map!$A$2:$A$86,0),0)="","N/A",E1229*INDEX(Map!$C$2:$C$86,MATCH(D1229,Map!$A$2:$A$86,0),0))</f>
        <v>N/A</v>
      </c>
      <c r="Z1229" s="7" t="str">
        <f>IF(INDEX(Map!$D$2:$D$86,MATCH(D1229,Map!$A$2:$A$86,0),0)="","N/A",E1229*INDEX(Map!$D$2:$D$86,MATCH(D1229,Map!$A$2:$A$86,0),0))</f>
        <v>N/A</v>
      </c>
      <c r="AA1229" t="str">
        <f>INDEX(Map!$E$2:$E$86,MATCH(D1229,Map!$A$2:$A$86,0),0)</f>
        <v>Purchases</v>
      </c>
    </row>
    <row r="1230" spans="1:27" x14ac:dyDescent="0.25">
      <c r="A1230" s="1" t="s">
        <v>119</v>
      </c>
      <c r="B1230" s="1" t="s">
        <v>109</v>
      </c>
      <c r="C1230" s="1">
        <v>53</v>
      </c>
      <c r="D1230" s="1" t="s">
        <v>76</v>
      </c>
      <c r="E1230" s="1">
        <v>0</v>
      </c>
      <c r="F1230" s="1">
        <v>0</v>
      </c>
      <c r="G1230" s="1">
        <v>0</v>
      </c>
      <c r="H1230" s="1">
        <v>0</v>
      </c>
      <c r="I1230" s="1" t="s">
        <v>63</v>
      </c>
      <c r="J1230" s="1" t="s">
        <v>63</v>
      </c>
      <c r="K1230" s="1">
        <v>0</v>
      </c>
      <c r="L1230" s="1">
        <v>0</v>
      </c>
      <c r="M1230" s="1">
        <v>0</v>
      </c>
      <c r="N1230" s="1" t="s">
        <v>63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3" t="str">
        <f t="shared" si="19"/>
        <v>2017Plan</v>
      </c>
      <c r="V1230" s="2">
        <f>DATE(A1230,INDEX(Map!$H$1:$H$12,MATCH(B1230,Map!$G$1:$G$12,0),0),1)</f>
        <v>42795</v>
      </c>
      <c r="W1230" t="str">
        <f>IF(AND(V1230&gt;=Map!$K$2,V1230&lt;=Map!$L$2),"Base",IF(AND(V1230&gt;=Map!$K$3,V1230&lt;=Map!$L$3),"Fcst","N/A"))</f>
        <v>N/A</v>
      </c>
      <c r="X1230" t="str">
        <f>INDEX(Map!$B$2:$B$86,MATCH(D1230,Map!$A$2:$A$86,0),0)</f>
        <v>N/A</v>
      </c>
      <c r="Y1230" s="7" t="str">
        <f>IF(INDEX(Map!$C$2:$C$86,MATCH(D1230,Map!$A$2:$A$86,0),0)="","N/A",E1230*INDEX(Map!$C$2:$C$86,MATCH(D1230,Map!$A$2:$A$86,0),0))</f>
        <v>N/A</v>
      </c>
      <c r="Z1230" s="7" t="str">
        <f>IF(INDEX(Map!$D$2:$D$86,MATCH(D1230,Map!$A$2:$A$86,0),0)="","N/A",E1230*INDEX(Map!$D$2:$D$86,MATCH(D1230,Map!$A$2:$A$86,0),0))</f>
        <v>N/A</v>
      </c>
      <c r="AA1230" t="str">
        <f>INDEX(Map!$E$2:$E$86,MATCH(D1230,Map!$A$2:$A$86,0),0)</f>
        <v>Purchases</v>
      </c>
    </row>
    <row r="1231" spans="1:27" x14ac:dyDescent="0.25">
      <c r="A1231" s="1" t="s">
        <v>119</v>
      </c>
      <c r="B1231" s="1" t="s">
        <v>109</v>
      </c>
      <c r="C1231" s="1">
        <v>54</v>
      </c>
      <c r="D1231" s="1" t="s">
        <v>77</v>
      </c>
      <c r="E1231" s="1">
        <v>0</v>
      </c>
      <c r="F1231" s="1">
        <v>0</v>
      </c>
      <c r="G1231" s="1">
        <v>0</v>
      </c>
      <c r="H1231" s="1">
        <v>0</v>
      </c>
      <c r="I1231" s="1" t="s">
        <v>63</v>
      </c>
      <c r="J1231" s="1" t="s">
        <v>63</v>
      </c>
      <c r="K1231" s="1">
        <v>0</v>
      </c>
      <c r="L1231" s="1">
        <v>0</v>
      </c>
      <c r="M1231" s="1">
        <v>0</v>
      </c>
      <c r="N1231" s="1" t="s">
        <v>63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3" t="str">
        <f t="shared" si="19"/>
        <v>2017Plan</v>
      </c>
      <c r="V1231" s="2">
        <f>DATE(A1231,INDEX(Map!$H$1:$H$12,MATCH(B1231,Map!$G$1:$G$12,0),0),1)</f>
        <v>42795</v>
      </c>
      <c r="W1231" t="str">
        <f>IF(AND(V1231&gt;=Map!$K$2,V1231&lt;=Map!$L$2),"Base",IF(AND(V1231&gt;=Map!$K$3,V1231&lt;=Map!$L$3),"Fcst","N/A"))</f>
        <v>N/A</v>
      </c>
      <c r="X1231" t="str">
        <f>INDEX(Map!$B$2:$B$86,MATCH(D1231,Map!$A$2:$A$86,0),0)</f>
        <v>N/A</v>
      </c>
      <c r="Y1231" s="7" t="str">
        <f>IF(INDEX(Map!$C$2:$C$86,MATCH(D1231,Map!$A$2:$A$86,0),0)="","N/A",E1231*INDEX(Map!$C$2:$C$86,MATCH(D1231,Map!$A$2:$A$86,0),0))</f>
        <v>N/A</v>
      </c>
      <c r="Z1231" s="7" t="str">
        <f>IF(INDEX(Map!$D$2:$D$86,MATCH(D1231,Map!$A$2:$A$86,0),0)="","N/A",E1231*INDEX(Map!$D$2:$D$86,MATCH(D1231,Map!$A$2:$A$86,0),0))</f>
        <v>N/A</v>
      </c>
      <c r="AA1231" t="str">
        <f>INDEX(Map!$E$2:$E$86,MATCH(D1231,Map!$A$2:$A$86,0),0)</f>
        <v>Purchases</v>
      </c>
    </row>
    <row r="1232" spans="1:27" x14ac:dyDescent="0.25">
      <c r="A1232" s="1" t="s">
        <v>119</v>
      </c>
      <c r="B1232" s="1" t="s">
        <v>109</v>
      </c>
      <c r="C1232" s="1">
        <v>55</v>
      </c>
      <c r="D1232" s="1" t="s">
        <v>78</v>
      </c>
      <c r="E1232" s="1">
        <v>0</v>
      </c>
      <c r="F1232" s="1">
        <v>0</v>
      </c>
      <c r="G1232" s="1">
        <v>0</v>
      </c>
      <c r="H1232" s="1">
        <v>0</v>
      </c>
      <c r="I1232" s="1" t="s">
        <v>63</v>
      </c>
      <c r="J1232" s="1" t="s">
        <v>63</v>
      </c>
      <c r="K1232" s="1">
        <v>0</v>
      </c>
      <c r="L1232" s="1">
        <v>0</v>
      </c>
      <c r="M1232" s="1">
        <v>0</v>
      </c>
      <c r="N1232" s="1" t="s">
        <v>63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3" t="str">
        <f t="shared" si="19"/>
        <v>2017Plan</v>
      </c>
      <c r="V1232" s="2">
        <f>DATE(A1232,INDEX(Map!$H$1:$H$12,MATCH(B1232,Map!$G$1:$G$12,0),0),1)</f>
        <v>42795</v>
      </c>
      <c r="W1232" t="str">
        <f>IF(AND(V1232&gt;=Map!$K$2,V1232&lt;=Map!$L$2),"Base",IF(AND(V1232&gt;=Map!$K$3,V1232&lt;=Map!$L$3),"Fcst","N/A"))</f>
        <v>N/A</v>
      </c>
      <c r="X1232" t="str">
        <f>INDEX(Map!$B$2:$B$86,MATCH(D1232,Map!$A$2:$A$86,0),0)</f>
        <v>N/A</v>
      </c>
      <c r="Y1232" s="7" t="str">
        <f>IF(INDEX(Map!$C$2:$C$86,MATCH(D1232,Map!$A$2:$A$86,0),0)="","N/A",E1232*INDEX(Map!$C$2:$C$86,MATCH(D1232,Map!$A$2:$A$86,0),0))</f>
        <v>N/A</v>
      </c>
      <c r="Z1232" s="7" t="str">
        <f>IF(INDEX(Map!$D$2:$D$86,MATCH(D1232,Map!$A$2:$A$86,0),0)="","N/A",E1232*INDEX(Map!$D$2:$D$86,MATCH(D1232,Map!$A$2:$A$86,0),0))</f>
        <v>N/A</v>
      </c>
      <c r="AA1232" t="str">
        <f>INDEX(Map!$E$2:$E$86,MATCH(D1232,Map!$A$2:$A$86,0),0)</f>
        <v>Purchases</v>
      </c>
    </row>
    <row r="1233" spans="1:27" x14ac:dyDescent="0.25">
      <c r="A1233" s="1" t="s">
        <v>119</v>
      </c>
      <c r="B1233" s="1" t="s">
        <v>109</v>
      </c>
      <c r="C1233" s="1">
        <v>56</v>
      </c>
      <c r="D1233" s="1" t="s">
        <v>79</v>
      </c>
      <c r="E1233" s="1">
        <v>0.2</v>
      </c>
      <c r="F1233" s="1">
        <v>0</v>
      </c>
      <c r="G1233" s="1">
        <v>1.6</v>
      </c>
      <c r="H1233" s="1">
        <v>4</v>
      </c>
      <c r="I1233" s="1" t="s">
        <v>63</v>
      </c>
      <c r="J1233" s="1" t="s">
        <v>63</v>
      </c>
      <c r="K1233" s="1">
        <v>4</v>
      </c>
      <c r="L1233" s="1">
        <v>25.6</v>
      </c>
      <c r="M1233" s="1">
        <v>5</v>
      </c>
      <c r="N1233" s="1" t="s">
        <v>63</v>
      </c>
      <c r="O1233" s="1">
        <v>0</v>
      </c>
      <c r="P1233" s="1">
        <v>0</v>
      </c>
      <c r="Q1233" s="1">
        <v>1</v>
      </c>
      <c r="R1233" s="1">
        <v>33.06</v>
      </c>
      <c r="S1233" s="1">
        <v>33.06</v>
      </c>
      <c r="T1233" s="1">
        <v>7</v>
      </c>
      <c r="U1233" s="3" t="str">
        <f t="shared" si="19"/>
        <v>2017Plan</v>
      </c>
      <c r="V1233" s="2">
        <f>DATE(A1233,INDEX(Map!$H$1:$H$12,MATCH(B1233,Map!$G$1:$G$12,0),0),1)</f>
        <v>42795</v>
      </c>
      <c r="W1233" t="str">
        <f>IF(AND(V1233&gt;=Map!$K$2,V1233&lt;=Map!$L$2),"Base",IF(AND(V1233&gt;=Map!$K$3,V1233&lt;=Map!$L$3),"Fcst","N/A"))</f>
        <v>N/A</v>
      </c>
      <c r="X1233" t="str">
        <f>INDEX(Map!$B$2:$B$86,MATCH(D1233,Map!$A$2:$A$86,0),0)</f>
        <v>N/A</v>
      </c>
      <c r="Y1233" s="7" t="str">
        <f>IF(INDEX(Map!$C$2:$C$86,MATCH(D1233,Map!$A$2:$A$86,0),0)="","N/A",E1233*INDEX(Map!$C$2:$C$86,MATCH(D1233,Map!$A$2:$A$86,0),0))</f>
        <v>N/A</v>
      </c>
      <c r="Z1233" s="7" t="str">
        <f>IF(INDEX(Map!$D$2:$D$86,MATCH(D1233,Map!$A$2:$A$86,0),0)="","N/A",E1233*INDEX(Map!$D$2:$D$86,MATCH(D1233,Map!$A$2:$A$86,0),0))</f>
        <v>N/A</v>
      </c>
      <c r="AA1233" t="str">
        <f>INDEX(Map!$E$2:$E$86,MATCH(D1233,Map!$A$2:$A$86,0),0)</f>
        <v>Purchases</v>
      </c>
    </row>
    <row r="1234" spans="1:27" x14ac:dyDescent="0.25">
      <c r="A1234" s="1" t="s">
        <v>119</v>
      </c>
      <c r="B1234" s="1" t="s">
        <v>109</v>
      </c>
      <c r="C1234" s="1">
        <v>57</v>
      </c>
      <c r="D1234" s="1" t="s">
        <v>80</v>
      </c>
      <c r="E1234" s="1">
        <v>0.2</v>
      </c>
      <c r="F1234" s="1">
        <v>0</v>
      </c>
      <c r="G1234" s="1">
        <v>1.2</v>
      </c>
      <c r="H1234" s="1">
        <v>3</v>
      </c>
      <c r="I1234" s="1" t="s">
        <v>63</v>
      </c>
      <c r="J1234" s="1" t="s">
        <v>63</v>
      </c>
      <c r="K1234" s="1">
        <v>3</v>
      </c>
      <c r="L1234" s="1">
        <v>25.4</v>
      </c>
      <c r="M1234" s="1">
        <v>4</v>
      </c>
      <c r="N1234" s="1" t="s">
        <v>63</v>
      </c>
      <c r="O1234" s="1">
        <v>0</v>
      </c>
      <c r="P1234" s="1">
        <v>0</v>
      </c>
      <c r="Q1234" s="1">
        <v>1</v>
      </c>
      <c r="R1234" s="1">
        <v>32.15</v>
      </c>
      <c r="S1234" s="1">
        <v>32.15</v>
      </c>
      <c r="T1234" s="1">
        <v>5</v>
      </c>
      <c r="U1234" s="3" t="str">
        <f t="shared" si="19"/>
        <v>2017Plan</v>
      </c>
      <c r="V1234" s="2">
        <f>DATE(A1234,INDEX(Map!$H$1:$H$12,MATCH(B1234,Map!$G$1:$G$12,0),0),1)</f>
        <v>42795</v>
      </c>
      <c r="W1234" t="str">
        <f>IF(AND(V1234&gt;=Map!$K$2,V1234&lt;=Map!$L$2),"Base",IF(AND(V1234&gt;=Map!$K$3,V1234&lt;=Map!$L$3),"Fcst","N/A"))</f>
        <v>N/A</v>
      </c>
      <c r="X1234" t="str">
        <f>INDEX(Map!$B$2:$B$86,MATCH(D1234,Map!$A$2:$A$86,0),0)</f>
        <v>N/A</v>
      </c>
      <c r="Y1234" s="7" t="str">
        <f>IF(INDEX(Map!$C$2:$C$86,MATCH(D1234,Map!$A$2:$A$86,0),0)="","N/A",E1234*INDEX(Map!$C$2:$C$86,MATCH(D1234,Map!$A$2:$A$86,0),0))</f>
        <v>N/A</v>
      </c>
      <c r="Z1234" s="7" t="str">
        <f>IF(INDEX(Map!$D$2:$D$86,MATCH(D1234,Map!$A$2:$A$86,0),0)="","N/A",E1234*INDEX(Map!$D$2:$D$86,MATCH(D1234,Map!$A$2:$A$86,0),0))</f>
        <v>N/A</v>
      </c>
      <c r="AA1234" t="str">
        <f>INDEX(Map!$E$2:$E$86,MATCH(D1234,Map!$A$2:$A$86,0),0)</f>
        <v>Purchases</v>
      </c>
    </row>
    <row r="1235" spans="1:27" x14ac:dyDescent="0.25">
      <c r="A1235" s="1" t="s">
        <v>119</v>
      </c>
      <c r="B1235" s="1" t="s">
        <v>109</v>
      </c>
      <c r="C1235" s="1">
        <v>58</v>
      </c>
      <c r="D1235" s="1" t="s">
        <v>81</v>
      </c>
      <c r="E1235" s="1">
        <v>0.1</v>
      </c>
      <c r="F1235" s="1">
        <v>0</v>
      </c>
      <c r="G1235" s="1">
        <v>0.4</v>
      </c>
      <c r="H1235" s="1">
        <v>1</v>
      </c>
      <c r="I1235" s="1" t="s">
        <v>63</v>
      </c>
      <c r="J1235" s="1" t="s">
        <v>63</v>
      </c>
      <c r="K1235" s="1">
        <v>1</v>
      </c>
      <c r="L1235" s="1">
        <v>25.9</v>
      </c>
      <c r="M1235" s="1">
        <v>1</v>
      </c>
      <c r="N1235" s="1" t="s">
        <v>63</v>
      </c>
      <c r="O1235" s="1">
        <v>0</v>
      </c>
      <c r="P1235" s="1">
        <v>0</v>
      </c>
      <c r="Q1235" s="1">
        <v>0</v>
      </c>
      <c r="R1235" s="1">
        <v>32.68</v>
      </c>
      <c r="S1235" s="1">
        <v>32.68</v>
      </c>
      <c r="T1235" s="1">
        <v>2</v>
      </c>
      <c r="U1235" s="3" t="str">
        <f t="shared" si="19"/>
        <v>2017Plan</v>
      </c>
      <c r="V1235" s="2">
        <f>DATE(A1235,INDEX(Map!$H$1:$H$12,MATCH(B1235,Map!$G$1:$G$12,0),0),1)</f>
        <v>42795</v>
      </c>
      <c r="W1235" t="str">
        <f>IF(AND(V1235&gt;=Map!$K$2,V1235&lt;=Map!$L$2),"Base",IF(AND(V1235&gt;=Map!$K$3,V1235&lt;=Map!$L$3),"Fcst","N/A"))</f>
        <v>N/A</v>
      </c>
      <c r="X1235" t="str">
        <f>INDEX(Map!$B$2:$B$86,MATCH(D1235,Map!$A$2:$A$86,0),0)</f>
        <v>N/A</v>
      </c>
      <c r="Y1235" s="7" t="str">
        <f>IF(INDEX(Map!$C$2:$C$86,MATCH(D1235,Map!$A$2:$A$86,0),0)="","N/A",E1235*INDEX(Map!$C$2:$C$86,MATCH(D1235,Map!$A$2:$A$86,0),0))</f>
        <v>N/A</v>
      </c>
      <c r="Z1235" s="7" t="str">
        <f>IF(INDEX(Map!$D$2:$D$86,MATCH(D1235,Map!$A$2:$A$86,0),0)="","N/A",E1235*INDEX(Map!$D$2:$D$86,MATCH(D1235,Map!$A$2:$A$86,0),0))</f>
        <v>N/A</v>
      </c>
      <c r="AA1235" t="str">
        <f>INDEX(Map!$E$2:$E$86,MATCH(D1235,Map!$A$2:$A$86,0),0)</f>
        <v>Purchases</v>
      </c>
    </row>
    <row r="1236" spans="1:27" x14ac:dyDescent="0.25">
      <c r="A1236" s="1" t="s">
        <v>119</v>
      </c>
      <c r="B1236" s="1" t="s">
        <v>109</v>
      </c>
      <c r="C1236" s="1">
        <v>59</v>
      </c>
      <c r="D1236" s="1" t="s">
        <v>82</v>
      </c>
      <c r="E1236" s="1">
        <v>0</v>
      </c>
      <c r="F1236" s="1">
        <v>0</v>
      </c>
      <c r="G1236" s="1">
        <v>0</v>
      </c>
      <c r="H1236" s="1">
        <v>0</v>
      </c>
      <c r="I1236" s="1" t="s">
        <v>63</v>
      </c>
      <c r="J1236" s="1" t="s">
        <v>63</v>
      </c>
      <c r="K1236" s="1">
        <v>0</v>
      </c>
      <c r="L1236" s="1">
        <v>0</v>
      </c>
      <c r="M1236" s="1">
        <v>0</v>
      </c>
      <c r="N1236" s="1" t="s">
        <v>63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3" t="str">
        <f t="shared" si="19"/>
        <v>2017Plan</v>
      </c>
      <c r="V1236" s="2">
        <f>DATE(A1236,INDEX(Map!$H$1:$H$12,MATCH(B1236,Map!$G$1:$G$12,0),0),1)</f>
        <v>42795</v>
      </c>
      <c r="W1236" t="str">
        <f>IF(AND(V1236&gt;=Map!$K$2,V1236&lt;=Map!$L$2),"Base",IF(AND(V1236&gt;=Map!$K$3,V1236&lt;=Map!$L$3),"Fcst","N/A"))</f>
        <v>N/A</v>
      </c>
      <c r="X1236" t="str">
        <f>INDEX(Map!$B$2:$B$86,MATCH(D1236,Map!$A$2:$A$86,0),0)</f>
        <v>N/A</v>
      </c>
      <c r="Y1236" s="7" t="str">
        <f>IF(INDEX(Map!$C$2:$C$86,MATCH(D1236,Map!$A$2:$A$86,0),0)="","N/A",E1236*INDEX(Map!$C$2:$C$86,MATCH(D1236,Map!$A$2:$A$86,0),0))</f>
        <v>N/A</v>
      </c>
      <c r="Z1236" s="7" t="str">
        <f>IF(INDEX(Map!$D$2:$D$86,MATCH(D1236,Map!$A$2:$A$86,0),0)="","N/A",E1236*INDEX(Map!$D$2:$D$86,MATCH(D1236,Map!$A$2:$A$86,0),0))</f>
        <v>N/A</v>
      </c>
      <c r="AA1236" t="str">
        <f>INDEX(Map!$E$2:$E$86,MATCH(D1236,Map!$A$2:$A$86,0),0)</f>
        <v>Purchases</v>
      </c>
    </row>
    <row r="1237" spans="1:27" x14ac:dyDescent="0.25">
      <c r="A1237" s="1" t="s">
        <v>119</v>
      </c>
      <c r="B1237" s="1" t="s">
        <v>109</v>
      </c>
      <c r="C1237" s="1">
        <v>60</v>
      </c>
      <c r="D1237" s="1" t="s">
        <v>83</v>
      </c>
      <c r="E1237" s="1">
        <v>-15.1</v>
      </c>
      <c r="F1237" s="1">
        <v>0</v>
      </c>
      <c r="G1237" s="1">
        <v>10.3</v>
      </c>
      <c r="H1237" s="1">
        <v>27</v>
      </c>
      <c r="I1237" s="1" t="s">
        <v>63</v>
      </c>
      <c r="J1237" s="1" t="s">
        <v>63</v>
      </c>
      <c r="K1237" s="1">
        <v>249</v>
      </c>
      <c r="L1237" s="1">
        <v>41.8</v>
      </c>
      <c r="M1237" s="1">
        <v>-632</v>
      </c>
      <c r="N1237" s="1" t="s">
        <v>63</v>
      </c>
      <c r="O1237" s="1">
        <v>0</v>
      </c>
      <c r="P1237" s="1">
        <v>0</v>
      </c>
      <c r="Q1237" s="1">
        <v>162</v>
      </c>
      <c r="R1237" s="1">
        <v>31.13</v>
      </c>
      <c r="S1237" s="1">
        <v>31.13</v>
      </c>
      <c r="T1237" s="1">
        <v>-470</v>
      </c>
      <c r="U1237" s="3" t="str">
        <f t="shared" si="19"/>
        <v>2017Plan</v>
      </c>
      <c r="V1237" s="2">
        <f>DATE(A1237,INDEX(Map!$H$1:$H$12,MATCH(B1237,Map!$G$1:$G$12,0),0),1)</f>
        <v>42795</v>
      </c>
      <c r="W1237" t="str">
        <f>IF(AND(V1237&gt;=Map!$K$2,V1237&lt;=Map!$L$2),"Base",IF(AND(V1237&gt;=Map!$K$3,V1237&lt;=Map!$L$3),"Fcst","N/A"))</f>
        <v>N/A</v>
      </c>
      <c r="X1237" t="str">
        <f>INDEX(Map!$B$2:$B$86,MATCH(D1237,Map!$A$2:$A$86,0),0)</f>
        <v>N/A</v>
      </c>
      <c r="Y1237" s="7" t="str">
        <f>IF(INDEX(Map!$C$2:$C$86,MATCH(D1237,Map!$A$2:$A$86,0),0)="","N/A",E1237*INDEX(Map!$C$2:$C$86,MATCH(D1237,Map!$A$2:$A$86,0),0))</f>
        <v>N/A</v>
      </c>
      <c r="Z1237" s="7" t="str">
        <f>IF(INDEX(Map!$D$2:$D$86,MATCH(D1237,Map!$A$2:$A$86,0),0)="","N/A",E1237*INDEX(Map!$D$2:$D$86,MATCH(D1237,Map!$A$2:$A$86,0),0))</f>
        <v>N/A</v>
      </c>
      <c r="AA1237" t="str">
        <f>INDEX(Map!$E$2:$E$86,MATCH(D1237,Map!$A$2:$A$86,0),0)</f>
        <v>Sales</v>
      </c>
    </row>
    <row r="1238" spans="1:27" x14ac:dyDescent="0.25">
      <c r="A1238" s="1" t="s">
        <v>119</v>
      </c>
      <c r="B1238" s="1" t="s">
        <v>109</v>
      </c>
      <c r="C1238" s="1">
        <v>61</v>
      </c>
      <c r="D1238" s="1" t="s">
        <v>84</v>
      </c>
      <c r="E1238" s="1">
        <v>-2.9</v>
      </c>
      <c r="F1238" s="1">
        <v>0</v>
      </c>
      <c r="G1238" s="1">
        <v>11.7</v>
      </c>
      <c r="H1238" s="1">
        <v>30</v>
      </c>
      <c r="I1238" s="1" t="s">
        <v>63</v>
      </c>
      <c r="J1238" s="1" t="s">
        <v>63</v>
      </c>
      <c r="K1238" s="1">
        <v>232</v>
      </c>
      <c r="L1238" s="1">
        <v>36.200000000000003</v>
      </c>
      <c r="M1238" s="1">
        <v>-105</v>
      </c>
      <c r="N1238" s="1" t="s">
        <v>63</v>
      </c>
      <c r="O1238" s="1">
        <v>0</v>
      </c>
      <c r="P1238" s="1">
        <v>0</v>
      </c>
      <c r="Q1238" s="1">
        <v>25</v>
      </c>
      <c r="R1238" s="1">
        <v>27.49</v>
      </c>
      <c r="S1238" s="1">
        <v>27.49</v>
      </c>
      <c r="T1238" s="1">
        <v>-80</v>
      </c>
      <c r="U1238" s="3" t="str">
        <f t="shared" si="19"/>
        <v>2017Plan</v>
      </c>
      <c r="V1238" s="2">
        <f>DATE(A1238,INDEX(Map!$H$1:$H$12,MATCH(B1238,Map!$G$1:$G$12,0),0),1)</f>
        <v>42795</v>
      </c>
      <c r="W1238" t="str">
        <f>IF(AND(V1238&gt;=Map!$K$2,V1238&lt;=Map!$L$2),"Base",IF(AND(V1238&gt;=Map!$K$3,V1238&lt;=Map!$L$3),"Fcst","N/A"))</f>
        <v>N/A</v>
      </c>
      <c r="X1238" t="str">
        <f>INDEX(Map!$B$2:$B$86,MATCH(D1238,Map!$A$2:$A$86,0),0)</f>
        <v>N/A</v>
      </c>
      <c r="Y1238" s="7" t="str">
        <f>IF(INDEX(Map!$C$2:$C$86,MATCH(D1238,Map!$A$2:$A$86,0),0)="","N/A",E1238*INDEX(Map!$C$2:$C$86,MATCH(D1238,Map!$A$2:$A$86,0),0))</f>
        <v>N/A</v>
      </c>
      <c r="Z1238" s="7" t="str">
        <f>IF(INDEX(Map!$D$2:$D$86,MATCH(D1238,Map!$A$2:$A$86,0),0)="","N/A",E1238*INDEX(Map!$D$2:$D$86,MATCH(D1238,Map!$A$2:$A$86,0),0))</f>
        <v>N/A</v>
      </c>
      <c r="AA1238" t="str">
        <f>INDEX(Map!$E$2:$E$86,MATCH(D1238,Map!$A$2:$A$86,0),0)</f>
        <v>Sales</v>
      </c>
    </row>
    <row r="1239" spans="1:27" x14ac:dyDescent="0.25">
      <c r="A1239" s="1" t="s">
        <v>119</v>
      </c>
      <c r="B1239" s="1" t="s">
        <v>109</v>
      </c>
      <c r="C1239" s="1">
        <v>62</v>
      </c>
      <c r="D1239" s="1" t="s">
        <v>85</v>
      </c>
      <c r="E1239" s="1">
        <v>-4.3</v>
      </c>
      <c r="F1239" s="1">
        <v>0</v>
      </c>
      <c r="G1239" s="1">
        <v>19.2</v>
      </c>
      <c r="H1239" s="1">
        <v>4</v>
      </c>
      <c r="I1239" s="1" t="s">
        <v>63</v>
      </c>
      <c r="J1239" s="1" t="s">
        <v>63</v>
      </c>
      <c r="K1239" s="1">
        <v>53</v>
      </c>
      <c r="L1239" s="1">
        <v>36.4</v>
      </c>
      <c r="M1239" s="1">
        <v>-156</v>
      </c>
      <c r="N1239" s="1" t="s">
        <v>63</v>
      </c>
      <c r="O1239" s="1">
        <v>0</v>
      </c>
      <c r="P1239" s="1">
        <v>0</v>
      </c>
      <c r="Q1239" s="1">
        <v>36</v>
      </c>
      <c r="R1239" s="1">
        <v>28</v>
      </c>
      <c r="S1239" s="1">
        <v>28</v>
      </c>
      <c r="T1239" s="1">
        <v>-120</v>
      </c>
      <c r="U1239" s="3" t="str">
        <f t="shared" si="19"/>
        <v>2017Plan</v>
      </c>
      <c r="V1239" s="2">
        <f>DATE(A1239,INDEX(Map!$H$1:$H$12,MATCH(B1239,Map!$G$1:$G$12,0),0),1)</f>
        <v>42795</v>
      </c>
      <c r="W1239" t="str">
        <f>IF(AND(V1239&gt;=Map!$K$2,V1239&lt;=Map!$L$2),"Base",IF(AND(V1239&gt;=Map!$K$3,V1239&lt;=Map!$L$3),"Fcst","N/A"))</f>
        <v>N/A</v>
      </c>
      <c r="X1239" t="str">
        <f>INDEX(Map!$B$2:$B$86,MATCH(D1239,Map!$A$2:$A$86,0),0)</f>
        <v>N/A</v>
      </c>
      <c r="Y1239" s="7" t="str">
        <f>IF(INDEX(Map!$C$2:$C$86,MATCH(D1239,Map!$A$2:$A$86,0),0)="","N/A",E1239*INDEX(Map!$C$2:$C$86,MATCH(D1239,Map!$A$2:$A$86,0),0))</f>
        <v>N/A</v>
      </c>
      <c r="Z1239" s="7" t="str">
        <f>IF(INDEX(Map!$D$2:$D$86,MATCH(D1239,Map!$A$2:$A$86,0),0)="","N/A",E1239*INDEX(Map!$D$2:$D$86,MATCH(D1239,Map!$A$2:$A$86,0),0))</f>
        <v>N/A</v>
      </c>
      <c r="AA1239" t="str">
        <f>INDEX(Map!$E$2:$E$86,MATCH(D1239,Map!$A$2:$A$86,0),0)</f>
        <v>Sales</v>
      </c>
    </row>
    <row r="1240" spans="1:27" x14ac:dyDescent="0.25">
      <c r="A1240" s="1" t="s">
        <v>119</v>
      </c>
      <c r="B1240" s="1" t="s">
        <v>109</v>
      </c>
      <c r="C1240" s="1">
        <v>63</v>
      </c>
      <c r="D1240" s="1" t="s">
        <v>86</v>
      </c>
      <c r="E1240" s="1">
        <v>-2.2000000000000002</v>
      </c>
      <c r="F1240" s="1">
        <v>0</v>
      </c>
      <c r="G1240" s="1">
        <v>9.8000000000000007</v>
      </c>
      <c r="H1240" s="1">
        <v>5</v>
      </c>
      <c r="I1240" s="1" t="s">
        <v>63</v>
      </c>
      <c r="J1240" s="1" t="s">
        <v>63</v>
      </c>
      <c r="K1240" s="1">
        <v>63</v>
      </c>
      <c r="L1240" s="1">
        <v>37.299999999999997</v>
      </c>
      <c r="M1240" s="1">
        <v>-82</v>
      </c>
      <c r="N1240" s="1" t="s">
        <v>63</v>
      </c>
      <c r="O1240" s="1">
        <v>0</v>
      </c>
      <c r="P1240" s="1">
        <v>0</v>
      </c>
      <c r="Q1240" s="1">
        <v>19</v>
      </c>
      <c r="R1240" s="1">
        <v>28.8</v>
      </c>
      <c r="S1240" s="1">
        <v>28.8</v>
      </c>
      <c r="T1240" s="1">
        <v>-63</v>
      </c>
      <c r="U1240" s="3" t="str">
        <f t="shared" si="19"/>
        <v>2017Plan</v>
      </c>
      <c r="V1240" s="2">
        <f>DATE(A1240,INDEX(Map!$H$1:$H$12,MATCH(B1240,Map!$G$1:$G$12,0),0),1)</f>
        <v>42795</v>
      </c>
      <c r="W1240" t="str">
        <f>IF(AND(V1240&gt;=Map!$K$2,V1240&lt;=Map!$L$2),"Base",IF(AND(V1240&gt;=Map!$K$3,V1240&lt;=Map!$L$3),"Fcst","N/A"))</f>
        <v>N/A</v>
      </c>
      <c r="X1240" t="str">
        <f>INDEX(Map!$B$2:$B$86,MATCH(D1240,Map!$A$2:$A$86,0),0)</f>
        <v>N/A</v>
      </c>
      <c r="Y1240" s="7" t="str">
        <f>IF(INDEX(Map!$C$2:$C$86,MATCH(D1240,Map!$A$2:$A$86,0),0)="","N/A",E1240*INDEX(Map!$C$2:$C$86,MATCH(D1240,Map!$A$2:$A$86,0),0))</f>
        <v>N/A</v>
      </c>
      <c r="Z1240" s="7" t="str">
        <f>IF(INDEX(Map!$D$2:$D$86,MATCH(D1240,Map!$A$2:$A$86,0),0)="","N/A",E1240*INDEX(Map!$D$2:$D$86,MATCH(D1240,Map!$A$2:$A$86,0),0))</f>
        <v>N/A</v>
      </c>
      <c r="AA1240" t="str">
        <f>INDEX(Map!$E$2:$E$86,MATCH(D1240,Map!$A$2:$A$86,0),0)</f>
        <v>Sales</v>
      </c>
    </row>
    <row r="1241" spans="1:27" x14ac:dyDescent="0.25">
      <c r="A1241" s="1" t="s">
        <v>119</v>
      </c>
      <c r="B1241" s="1" t="s">
        <v>109</v>
      </c>
      <c r="C1241" s="1">
        <v>64</v>
      </c>
      <c r="D1241" s="1" t="s">
        <v>87</v>
      </c>
      <c r="E1241" s="1">
        <v>0</v>
      </c>
      <c r="F1241" s="1">
        <v>0</v>
      </c>
      <c r="G1241" s="1">
        <v>0</v>
      </c>
      <c r="H1241" s="1">
        <v>0</v>
      </c>
      <c r="I1241" s="1" t="s">
        <v>63</v>
      </c>
      <c r="J1241" s="1" t="s">
        <v>63</v>
      </c>
      <c r="K1241" s="1">
        <v>0</v>
      </c>
      <c r="L1241" s="1">
        <v>0</v>
      </c>
      <c r="M1241" s="1">
        <v>0</v>
      </c>
      <c r="N1241" s="1" t="s">
        <v>63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3" t="str">
        <f t="shared" si="19"/>
        <v>2017Plan</v>
      </c>
      <c r="V1241" s="2">
        <f>DATE(A1241,INDEX(Map!$H$1:$H$12,MATCH(B1241,Map!$G$1:$G$12,0),0),1)</f>
        <v>42795</v>
      </c>
      <c r="W1241" t="str">
        <f>IF(AND(V1241&gt;=Map!$K$2,V1241&lt;=Map!$L$2),"Base",IF(AND(V1241&gt;=Map!$K$3,V1241&lt;=Map!$L$3),"Fcst","N/A"))</f>
        <v>N/A</v>
      </c>
      <c r="X1241" t="str">
        <f>INDEX(Map!$B$2:$B$86,MATCH(D1241,Map!$A$2:$A$86,0),0)</f>
        <v>N/A</v>
      </c>
      <c r="Y1241" s="7" t="str">
        <f>IF(INDEX(Map!$C$2:$C$86,MATCH(D1241,Map!$A$2:$A$86,0),0)="","N/A",E1241*INDEX(Map!$C$2:$C$86,MATCH(D1241,Map!$A$2:$A$86,0),0))</f>
        <v>N/A</v>
      </c>
      <c r="Z1241" s="7" t="str">
        <f>IF(INDEX(Map!$D$2:$D$86,MATCH(D1241,Map!$A$2:$A$86,0),0)="","N/A",E1241*INDEX(Map!$D$2:$D$86,MATCH(D1241,Map!$A$2:$A$86,0),0))</f>
        <v>N/A</v>
      </c>
      <c r="AA1241" t="str">
        <f>INDEX(Map!$E$2:$E$86,MATCH(D1241,Map!$A$2:$A$86,0),0)</f>
        <v>Sales</v>
      </c>
    </row>
    <row r="1242" spans="1:27" x14ac:dyDescent="0.25">
      <c r="A1242" s="1" t="s">
        <v>119</v>
      </c>
      <c r="B1242" s="1" t="s">
        <v>109</v>
      </c>
      <c r="C1242" s="1">
        <v>65</v>
      </c>
      <c r="D1242" s="1" t="s">
        <v>88</v>
      </c>
      <c r="E1242" s="1">
        <v>0</v>
      </c>
      <c r="F1242" s="1">
        <v>0</v>
      </c>
      <c r="G1242" s="1">
        <v>0</v>
      </c>
      <c r="H1242" s="1">
        <v>0</v>
      </c>
      <c r="I1242" s="1" t="s">
        <v>63</v>
      </c>
      <c r="J1242" s="1" t="s">
        <v>63</v>
      </c>
      <c r="K1242" s="1">
        <v>0</v>
      </c>
      <c r="L1242" s="1">
        <v>0</v>
      </c>
      <c r="M1242" s="1">
        <v>0</v>
      </c>
      <c r="N1242" s="1" t="s">
        <v>63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3" t="str">
        <f t="shared" si="19"/>
        <v>2017Plan</v>
      </c>
      <c r="V1242" s="2">
        <f>DATE(A1242,INDEX(Map!$H$1:$H$12,MATCH(B1242,Map!$G$1:$G$12,0),0),1)</f>
        <v>42795</v>
      </c>
      <c r="W1242" t="str">
        <f>IF(AND(V1242&gt;=Map!$K$2,V1242&lt;=Map!$L$2),"Base",IF(AND(V1242&gt;=Map!$K$3,V1242&lt;=Map!$L$3),"Fcst","N/A"))</f>
        <v>N/A</v>
      </c>
      <c r="X1242" t="str">
        <f>INDEX(Map!$B$2:$B$86,MATCH(D1242,Map!$A$2:$A$86,0),0)</f>
        <v>N/A</v>
      </c>
      <c r="Y1242" s="7" t="str">
        <f>IF(INDEX(Map!$C$2:$C$86,MATCH(D1242,Map!$A$2:$A$86,0),0)="","N/A",E1242*INDEX(Map!$C$2:$C$86,MATCH(D1242,Map!$A$2:$A$86,0),0))</f>
        <v>N/A</v>
      </c>
      <c r="Z1242" s="7" t="str">
        <f>IF(INDEX(Map!$D$2:$D$86,MATCH(D1242,Map!$A$2:$A$86,0),0)="","N/A",E1242*INDEX(Map!$D$2:$D$86,MATCH(D1242,Map!$A$2:$A$86,0),0))</f>
        <v>N/A</v>
      </c>
      <c r="AA1242" t="str">
        <f>INDEX(Map!$E$2:$E$86,MATCH(D1242,Map!$A$2:$A$86,0),0)</f>
        <v>Sales</v>
      </c>
    </row>
    <row r="1243" spans="1:27" x14ac:dyDescent="0.25">
      <c r="A1243" s="1" t="s">
        <v>119</v>
      </c>
      <c r="B1243" s="1" t="s">
        <v>109</v>
      </c>
      <c r="C1243" s="1">
        <v>66</v>
      </c>
      <c r="D1243" s="1" t="s">
        <v>89</v>
      </c>
      <c r="E1243" s="1">
        <v>0</v>
      </c>
      <c r="F1243" s="1">
        <v>0</v>
      </c>
      <c r="G1243" s="1">
        <v>0</v>
      </c>
      <c r="H1243" s="1">
        <v>0</v>
      </c>
      <c r="I1243" s="1" t="s">
        <v>63</v>
      </c>
      <c r="J1243" s="1" t="s">
        <v>63</v>
      </c>
      <c r="K1243" s="1">
        <v>0</v>
      </c>
      <c r="L1243" s="1">
        <v>0</v>
      </c>
      <c r="M1243" s="1">
        <v>0</v>
      </c>
      <c r="N1243" s="1" t="s">
        <v>63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3" t="str">
        <f t="shared" si="19"/>
        <v>2017Plan</v>
      </c>
      <c r="V1243" s="2">
        <f>DATE(A1243,INDEX(Map!$H$1:$H$12,MATCH(B1243,Map!$G$1:$G$12,0),0),1)</f>
        <v>42795</v>
      </c>
      <c r="W1243" t="str">
        <f>IF(AND(V1243&gt;=Map!$K$2,V1243&lt;=Map!$L$2),"Base",IF(AND(V1243&gt;=Map!$K$3,V1243&lt;=Map!$L$3),"Fcst","N/A"))</f>
        <v>N/A</v>
      </c>
      <c r="X1243" t="str">
        <f>INDEX(Map!$B$2:$B$86,MATCH(D1243,Map!$A$2:$A$86,0),0)</f>
        <v>N/A</v>
      </c>
      <c r="Y1243" s="7" t="str">
        <f>IF(INDEX(Map!$C$2:$C$86,MATCH(D1243,Map!$A$2:$A$86,0),0)="","N/A",E1243*INDEX(Map!$C$2:$C$86,MATCH(D1243,Map!$A$2:$A$86,0),0))</f>
        <v>N/A</v>
      </c>
      <c r="Z1243" s="7" t="str">
        <f>IF(INDEX(Map!$D$2:$D$86,MATCH(D1243,Map!$A$2:$A$86,0),0)="","N/A",E1243*INDEX(Map!$D$2:$D$86,MATCH(D1243,Map!$A$2:$A$86,0),0))</f>
        <v>N/A</v>
      </c>
      <c r="AA1243" t="str">
        <f>INDEX(Map!$E$2:$E$86,MATCH(D1243,Map!$A$2:$A$86,0),0)</f>
        <v>Sales</v>
      </c>
    </row>
    <row r="1244" spans="1:27" x14ac:dyDescent="0.25">
      <c r="A1244" s="1" t="s">
        <v>119</v>
      </c>
      <c r="B1244" s="1" t="s">
        <v>109</v>
      </c>
      <c r="C1244" s="1">
        <v>67</v>
      </c>
      <c r="D1244" s="1" t="s">
        <v>90</v>
      </c>
      <c r="E1244" s="1">
        <v>0</v>
      </c>
      <c r="F1244" s="1">
        <v>0</v>
      </c>
      <c r="G1244" s="1">
        <v>0</v>
      </c>
      <c r="H1244" s="1">
        <v>0</v>
      </c>
      <c r="I1244" s="1" t="s">
        <v>63</v>
      </c>
      <c r="J1244" s="1" t="s">
        <v>63</v>
      </c>
      <c r="K1244" s="1">
        <v>0</v>
      </c>
      <c r="L1244" s="1">
        <v>0</v>
      </c>
      <c r="M1244" s="1">
        <v>0</v>
      </c>
      <c r="N1244" s="1" t="s">
        <v>63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3" t="str">
        <f t="shared" si="19"/>
        <v>2017Plan</v>
      </c>
      <c r="V1244" s="2">
        <f>DATE(A1244,INDEX(Map!$H$1:$H$12,MATCH(B1244,Map!$G$1:$G$12,0),0),1)</f>
        <v>42795</v>
      </c>
      <c r="W1244" t="str">
        <f>IF(AND(V1244&gt;=Map!$K$2,V1244&lt;=Map!$L$2),"Base",IF(AND(V1244&gt;=Map!$K$3,V1244&lt;=Map!$L$3),"Fcst","N/A"))</f>
        <v>N/A</v>
      </c>
      <c r="X1244" t="str">
        <f>INDEX(Map!$B$2:$B$86,MATCH(D1244,Map!$A$2:$A$86,0),0)</f>
        <v>N/A</v>
      </c>
      <c r="Y1244" s="7" t="str">
        <f>IF(INDEX(Map!$C$2:$C$86,MATCH(D1244,Map!$A$2:$A$86,0),0)="","N/A",E1244*INDEX(Map!$C$2:$C$86,MATCH(D1244,Map!$A$2:$A$86,0),0))</f>
        <v>N/A</v>
      </c>
      <c r="Z1244" s="7" t="str">
        <f>IF(INDEX(Map!$D$2:$D$86,MATCH(D1244,Map!$A$2:$A$86,0),0)="","N/A",E1244*INDEX(Map!$D$2:$D$86,MATCH(D1244,Map!$A$2:$A$86,0),0))</f>
        <v>N/A</v>
      </c>
      <c r="AA1244" t="str">
        <f>INDEX(Map!$E$2:$E$86,MATCH(D1244,Map!$A$2:$A$86,0),0)</f>
        <v>Sales</v>
      </c>
    </row>
    <row r="1245" spans="1:27" x14ac:dyDescent="0.25">
      <c r="A1245" s="1" t="s">
        <v>119</v>
      </c>
      <c r="B1245" s="1" t="s">
        <v>109</v>
      </c>
      <c r="C1245" s="1">
        <v>68</v>
      </c>
      <c r="D1245" s="1" t="s">
        <v>91</v>
      </c>
      <c r="E1245" s="1">
        <v>0</v>
      </c>
      <c r="F1245" s="1">
        <v>0</v>
      </c>
      <c r="G1245" s="1">
        <v>0</v>
      </c>
      <c r="H1245" s="1">
        <v>0</v>
      </c>
      <c r="I1245" s="1" t="s">
        <v>63</v>
      </c>
      <c r="J1245" s="1" t="s">
        <v>63</v>
      </c>
      <c r="K1245" s="1">
        <v>0</v>
      </c>
      <c r="L1245" s="1">
        <v>0</v>
      </c>
      <c r="M1245" s="1">
        <v>0</v>
      </c>
      <c r="N1245" s="1" t="s">
        <v>63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3" t="str">
        <f t="shared" si="19"/>
        <v>2017Plan</v>
      </c>
      <c r="V1245" s="2">
        <f>DATE(A1245,INDEX(Map!$H$1:$H$12,MATCH(B1245,Map!$G$1:$G$12,0),0),1)</f>
        <v>42795</v>
      </c>
      <c r="W1245" t="str">
        <f>IF(AND(V1245&gt;=Map!$K$2,V1245&lt;=Map!$L$2),"Base",IF(AND(V1245&gt;=Map!$K$3,V1245&lt;=Map!$L$3),"Fcst","N/A"))</f>
        <v>N/A</v>
      </c>
      <c r="X1245" t="str">
        <f>INDEX(Map!$B$2:$B$86,MATCH(D1245,Map!$A$2:$A$86,0),0)</f>
        <v>N/A</v>
      </c>
      <c r="Y1245" s="7" t="str">
        <f>IF(INDEX(Map!$C$2:$C$86,MATCH(D1245,Map!$A$2:$A$86,0),0)="","N/A",E1245*INDEX(Map!$C$2:$C$86,MATCH(D1245,Map!$A$2:$A$86,0),0))</f>
        <v>N/A</v>
      </c>
      <c r="Z1245" s="7" t="str">
        <f>IF(INDEX(Map!$D$2:$D$86,MATCH(D1245,Map!$A$2:$A$86,0),0)="","N/A",E1245*INDEX(Map!$D$2:$D$86,MATCH(D1245,Map!$A$2:$A$86,0),0))</f>
        <v>N/A</v>
      </c>
      <c r="AA1245" t="str">
        <f>INDEX(Map!$E$2:$E$86,MATCH(D1245,Map!$A$2:$A$86,0),0)</f>
        <v>CSR</v>
      </c>
    </row>
    <row r="1246" spans="1:27" x14ac:dyDescent="0.25">
      <c r="A1246" s="1" t="s">
        <v>119</v>
      </c>
      <c r="B1246" s="1" t="s">
        <v>109</v>
      </c>
      <c r="C1246" s="1">
        <v>69</v>
      </c>
      <c r="D1246" s="1" t="s">
        <v>92</v>
      </c>
      <c r="E1246" s="1">
        <v>0</v>
      </c>
      <c r="F1246" s="1">
        <v>0</v>
      </c>
      <c r="G1246" s="1">
        <v>0</v>
      </c>
      <c r="H1246" s="1">
        <v>0</v>
      </c>
      <c r="I1246" s="1" t="s">
        <v>63</v>
      </c>
      <c r="J1246" s="1" t="s">
        <v>63</v>
      </c>
      <c r="K1246" s="1">
        <v>0</v>
      </c>
      <c r="L1246" s="1">
        <v>0</v>
      </c>
      <c r="M1246" s="1">
        <v>0</v>
      </c>
      <c r="N1246" s="1" t="s">
        <v>63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3" t="str">
        <f t="shared" si="19"/>
        <v>2017Plan</v>
      </c>
      <c r="V1246" s="2">
        <f>DATE(A1246,INDEX(Map!$H$1:$H$12,MATCH(B1246,Map!$G$1:$G$12,0),0),1)</f>
        <v>42795</v>
      </c>
      <c r="W1246" t="str">
        <f>IF(AND(V1246&gt;=Map!$K$2,V1246&lt;=Map!$L$2),"Base",IF(AND(V1246&gt;=Map!$K$3,V1246&lt;=Map!$L$3),"Fcst","N/A"))</f>
        <v>N/A</v>
      </c>
      <c r="X1246" t="str">
        <f>INDEX(Map!$B$2:$B$86,MATCH(D1246,Map!$A$2:$A$86,0),0)</f>
        <v>N/A</v>
      </c>
      <c r="Y1246" s="7" t="str">
        <f>IF(INDEX(Map!$C$2:$C$86,MATCH(D1246,Map!$A$2:$A$86,0),0)="","N/A",E1246*INDEX(Map!$C$2:$C$86,MATCH(D1246,Map!$A$2:$A$86,0),0))</f>
        <v>N/A</v>
      </c>
      <c r="Z1246" s="7" t="str">
        <f>IF(INDEX(Map!$D$2:$D$86,MATCH(D1246,Map!$A$2:$A$86,0),0)="","N/A",E1246*INDEX(Map!$D$2:$D$86,MATCH(D1246,Map!$A$2:$A$86,0),0))</f>
        <v>N/A</v>
      </c>
      <c r="AA1246" t="str">
        <f>INDEX(Map!$E$2:$E$86,MATCH(D1246,Map!$A$2:$A$86,0),0)</f>
        <v>CSR</v>
      </c>
    </row>
    <row r="1247" spans="1:27" x14ac:dyDescent="0.25">
      <c r="A1247" s="1" t="s">
        <v>119</v>
      </c>
      <c r="B1247" s="1" t="s">
        <v>109</v>
      </c>
      <c r="C1247" s="1">
        <v>70</v>
      </c>
      <c r="D1247" s="1" t="s">
        <v>93</v>
      </c>
      <c r="E1247" s="1">
        <v>0</v>
      </c>
      <c r="F1247" s="1">
        <v>0</v>
      </c>
      <c r="G1247" s="1">
        <v>0</v>
      </c>
      <c r="H1247" s="1">
        <v>0</v>
      </c>
      <c r="I1247" s="1" t="s">
        <v>63</v>
      </c>
      <c r="J1247" s="1" t="s">
        <v>63</v>
      </c>
      <c r="K1247" s="1">
        <v>0</v>
      </c>
      <c r="L1247" s="1">
        <v>0</v>
      </c>
      <c r="M1247" s="1">
        <v>0</v>
      </c>
      <c r="N1247" s="1" t="s">
        <v>63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3" t="str">
        <f t="shared" si="19"/>
        <v>2017Plan</v>
      </c>
      <c r="V1247" s="2">
        <f>DATE(A1247,INDEX(Map!$H$1:$H$12,MATCH(B1247,Map!$G$1:$G$12,0),0),1)</f>
        <v>42795</v>
      </c>
      <c r="W1247" t="str">
        <f>IF(AND(V1247&gt;=Map!$K$2,V1247&lt;=Map!$L$2),"Base",IF(AND(V1247&gt;=Map!$K$3,V1247&lt;=Map!$L$3),"Fcst","N/A"))</f>
        <v>N/A</v>
      </c>
      <c r="X1247" t="str">
        <f>INDEX(Map!$B$2:$B$86,MATCH(D1247,Map!$A$2:$A$86,0),0)</f>
        <v>N/A</v>
      </c>
      <c r="Y1247" s="7" t="str">
        <f>IF(INDEX(Map!$C$2:$C$86,MATCH(D1247,Map!$A$2:$A$86,0),0)="","N/A",E1247*INDEX(Map!$C$2:$C$86,MATCH(D1247,Map!$A$2:$A$86,0),0))</f>
        <v>N/A</v>
      </c>
      <c r="Z1247" s="7" t="str">
        <f>IF(INDEX(Map!$D$2:$D$86,MATCH(D1247,Map!$A$2:$A$86,0),0)="","N/A",E1247*INDEX(Map!$D$2:$D$86,MATCH(D1247,Map!$A$2:$A$86,0),0))</f>
        <v>N/A</v>
      </c>
      <c r="AA1247" t="str">
        <f>INDEX(Map!$E$2:$E$86,MATCH(D1247,Map!$A$2:$A$86,0),0)</f>
        <v>CSR</v>
      </c>
    </row>
    <row r="1248" spans="1:27" x14ac:dyDescent="0.25">
      <c r="A1248" s="1" t="s">
        <v>119</v>
      </c>
      <c r="B1248" s="1" t="s">
        <v>109</v>
      </c>
      <c r="C1248" s="1">
        <v>71</v>
      </c>
      <c r="D1248" s="1" t="s">
        <v>94</v>
      </c>
      <c r="E1248" s="1">
        <v>0</v>
      </c>
      <c r="F1248" s="1">
        <v>0</v>
      </c>
      <c r="G1248" s="1">
        <v>0</v>
      </c>
      <c r="H1248" s="1">
        <v>0</v>
      </c>
      <c r="I1248" s="1" t="s">
        <v>63</v>
      </c>
      <c r="J1248" s="1" t="s">
        <v>63</v>
      </c>
      <c r="K1248" s="1">
        <v>0</v>
      </c>
      <c r="L1248" s="1">
        <v>0</v>
      </c>
      <c r="M1248" s="1">
        <v>0</v>
      </c>
      <c r="N1248" s="1" t="s">
        <v>63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3" t="str">
        <f t="shared" si="19"/>
        <v>2017Plan</v>
      </c>
      <c r="V1248" s="2">
        <f>DATE(A1248,INDEX(Map!$H$1:$H$12,MATCH(B1248,Map!$G$1:$G$12,0),0),1)</f>
        <v>42795</v>
      </c>
      <c r="W1248" t="str">
        <f>IF(AND(V1248&gt;=Map!$K$2,V1248&lt;=Map!$L$2),"Base",IF(AND(V1248&gt;=Map!$K$3,V1248&lt;=Map!$L$3),"Fcst","N/A"))</f>
        <v>N/A</v>
      </c>
      <c r="X1248" t="str">
        <f>INDEX(Map!$B$2:$B$86,MATCH(D1248,Map!$A$2:$A$86,0),0)</f>
        <v>N/A</v>
      </c>
      <c r="Y1248" s="7" t="str">
        <f>IF(INDEX(Map!$C$2:$C$86,MATCH(D1248,Map!$A$2:$A$86,0),0)="","N/A",E1248*INDEX(Map!$C$2:$C$86,MATCH(D1248,Map!$A$2:$A$86,0),0))</f>
        <v>N/A</v>
      </c>
      <c r="Z1248" s="7" t="str">
        <f>IF(INDEX(Map!$D$2:$D$86,MATCH(D1248,Map!$A$2:$A$86,0),0)="","N/A",E1248*INDEX(Map!$D$2:$D$86,MATCH(D1248,Map!$A$2:$A$86,0),0))</f>
        <v>N/A</v>
      </c>
      <c r="AA1248" t="str">
        <f>INDEX(Map!$E$2:$E$86,MATCH(D1248,Map!$A$2:$A$86,0),0)</f>
        <v>CSR</v>
      </c>
    </row>
    <row r="1249" spans="1:27" x14ac:dyDescent="0.25">
      <c r="A1249" s="1" t="s">
        <v>119</v>
      </c>
      <c r="B1249" s="1" t="s">
        <v>109</v>
      </c>
      <c r="C1249" s="1">
        <v>72</v>
      </c>
      <c r="D1249" s="1" t="s">
        <v>95</v>
      </c>
      <c r="E1249" s="1">
        <v>0</v>
      </c>
      <c r="F1249" s="1">
        <v>0</v>
      </c>
      <c r="G1249" s="1">
        <v>0</v>
      </c>
      <c r="H1249" s="1">
        <v>0</v>
      </c>
      <c r="I1249" s="1" t="s">
        <v>63</v>
      </c>
      <c r="J1249" s="1" t="s">
        <v>63</v>
      </c>
      <c r="K1249" s="1">
        <v>0</v>
      </c>
      <c r="L1249" s="1">
        <v>0</v>
      </c>
      <c r="M1249" s="1">
        <v>0</v>
      </c>
      <c r="N1249" s="1" t="s">
        <v>63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3" t="str">
        <f t="shared" si="19"/>
        <v>2017Plan</v>
      </c>
      <c r="V1249" s="2">
        <f>DATE(A1249,INDEX(Map!$H$1:$H$12,MATCH(B1249,Map!$G$1:$G$12,0),0),1)</f>
        <v>42795</v>
      </c>
      <c r="W1249" t="str">
        <f>IF(AND(V1249&gt;=Map!$K$2,V1249&lt;=Map!$L$2),"Base",IF(AND(V1249&gt;=Map!$K$3,V1249&lt;=Map!$L$3),"Fcst","N/A"))</f>
        <v>N/A</v>
      </c>
      <c r="X1249" t="str">
        <f>INDEX(Map!$B$2:$B$86,MATCH(D1249,Map!$A$2:$A$86,0),0)</f>
        <v>N/A</v>
      </c>
      <c r="Y1249" s="7" t="str">
        <f>IF(INDEX(Map!$C$2:$C$86,MATCH(D1249,Map!$A$2:$A$86,0),0)="","N/A",E1249*INDEX(Map!$C$2:$C$86,MATCH(D1249,Map!$A$2:$A$86,0),0))</f>
        <v>N/A</v>
      </c>
      <c r="Z1249" s="7" t="str">
        <f>IF(INDEX(Map!$D$2:$D$86,MATCH(D1249,Map!$A$2:$A$86,0),0)="","N/A",E1249*INDEX(Map!$D$2:$D$86,MATCH(D1249,Map!$A$2:$A$86,0),0))</f>
        <v>N/A</v>
      </c>
      <c r="AA1249" t="str">
        <f>INDEX(Map!$E$2:$E$86,MATCH(D1249,Map!$A$2:$A$86,0),0)</f>
        <v>CSR</v>
      </c>
    </row>
    <row r="1250" spans="1:27" x14ac:dyDescent="0.25">
      <c r="A1250" s="1" t="s">
        <v>119</v>
      </c>
      <c r="B1250" s="1" t="s">
        <v>109</v>
      </c>
      <c r="C1250" s="1">
        <v>73</v>
      </c>
      <c r="D1250" s="1" t="s">
        <v>96</v>
      </c>
      <c r="E1250" s="1">
        <v>0</v>
      </c>
      <c r="F1250" s="1">
        <v>0</v>
      </c>
      <c r="G1250" s="1">
        <v>0</v>
      </c>
      <c r="H1250" s="1">
        <v>0</v>
      </c>
      <c r="I1250" s="1" t="s">
        <v>63</v>
      </c>
      <c r="J1250" s="1" t="s">
        <v>63</v>
      </c>
      <c r="K1250" s="1">
        <v>0</v>
      </c>
      <c r="L1250" s="1">
        <v>0</v>
      </c>
      <c r="M1250" s="1">
        <v>0</v>
      </c>
      <c r="N1250" s="1" t="s">
        <v>63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3" t="str">
        <f t="shared" si="19"/>
        <v>2017Plan</v>
      </c>
      <c r="V1250" s="2">
        <f>DATE(A1250,INDEX(Map!$H$1:$H$12,MATCH(B1250,Map!$G$1:$G$12,0),0),1)</f>
        <v>42795</v>
      </c>
      <c r="W1250" t="str">
        <f>IF(AND(V1250&gt;=Map!$K$2,V1250&lt;=Map!$L$2),"Base",IF(AND(V1250&gt;=Map!$K$3,V1250&lt;=Map!$L$3),"Fcst","N/A"))</f>
        <v>N/A</v>
      </c>
      <c r="X1250" t="str">
        <f>INDEX(Map!$B$2:$B$86,MATCH(D1250,Map!$A$2:$A$86,0),0)</f>
        <v>N/A</v>
      </c>
      <c r="Y1250" s="7" t="str">
        <f>IF(INDEX(Map!$C$2:$C$86,MATCH(D1250,Map!$A$2:$A$86,0),0)="","N/A",E1250*INDEX(Map!$C$2:$C$86,MATCH(D1250,Map!$A$2:$A$86,0),0))</f>
        <v>N/A</v>
      </c>
      <c r="Z1250" s="7" t="str">
        <f>IF(INDEX(Map!$D$2:$D$86,MATCH(D1250,Map!$A$2:$A$86,0),0)="","N/A",E1250*INDEX(Map!$D$2:$D$86,MATCH(D1250,Map!$A$2:$A$86,0),0))</f>
        <v>N/A</v>
      </c>
      <c r="AA1250" t="str">
        <f>INDEX(Map!$E$2:$E$86,MATCH(D1250,Map!$A$2:$A$86,0),0)</f>
        <v>CSR</v>
      </c>
    </row>
    <row r="1251" spans="1:27" x14ac:dyDescent="0.25">
      <c r="A1251" s="1" t="s">
        <v>119</v>
      </c>
      <c r="B1251" s="1" t="s">
        <v>109</v>
      </c>
      <c r="C1251" s="1">
        <v>74</v>
      </c>
      <c r="D1251" s="1" t="s">
        <v>97</v>
      </c>
      <c r="E1251" s="1">
        <v>0</v>
      </c>
      <c r="F1251" s="1">
        <v>0</v>
      </c>
      <c r="G1251" s="1">
        <v>0</v>
      </c>
      <c r="H1251" s="1">
        <v>0</v>
      </c>
      <c r="I1251" s="1" t="s">
        <v>63</v>
      </c>
      <c r="J1251" s="1" t="s">
        <v>63</v>
      </c>
      <c r="K1251" s="1">
        <v>0</v>
      </c>
      <c r="L1251" s="1">
        <v>0</v>
      </c>
      <c r="M1251" s="1">
        <v>0</v>
      </c>
      <c r="N1251" s="1" t="s">
        <v>63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3" t="str">
        <f t="shared" si="19"/>
        <v>2017Plan</v>
      </c>
      <c r="V1251" s="2">
        <f>DATE(A1251,INDEX(Map!$H$1:$H$12,MATCH(B1251,Map!$G$1:$G$12,0),0),1)</f>
        <v>42795</v>
      </c>
      <c r="W1251" t="str">
        <f>IF(AND(V1251&gt;=Map!$K$2,V1251&lt;=Map!$L$2),"Base",IF(AND(V1251&gt;=Map!$K$3,V1251&lt;=Map!$L$3),"Fcst","N/A"))</f>
        <v>N/A</v>
      </c>
      <c r="X1251" t="str">
        <f>INDEX(Map!$B$2:$B$86,MATCH(D1251,Map!$A$2:$A$86,0),0)</f>
        <v>N/A</v>
      </c>
      <c r="Y1251" s="7" t="str">
        <f>IF(INDEX(Map!$C$2:$C$86,MATCH(D1251,Map!$A$2:$A$86,0),0)="","N/A",E1251*INDEX(Map!$C$2:$C$86,MATCH(D1251,Map!$A$2:$A$86,0),0))</f>
        <v>N/A</v>
      </c>
      <c r="Z1251" s="7" t="str">
        <f>IF(INDEX(Map!$D$2:$D$86,MATCH(D1251,Map!$A$2:$A$86,0),0)="","N/A",E1251*INDEX(Map!$D$2:$D$86,MATCH(D1251,Map!$A$2:$A$86,0),0))</f>
        <v>N/A</v>
      </c>
      <c r="AA1251" t="str">
        <f>INDEX(Map!$E$2:$E$86,MATCH(D1251,Map!$A$2:$A$86,0),0)</f>
        <v>CSR</v>
      </c>
    </row>
    <row r="1252" spans="1:27" x14ac:dyDescent="0.25">
      <c r="A1252" s="1" t="s">
        <v>119</v>
      </c>
      <c r="B1252" s="1" t="s">
        <v>109</v>
      </c>
      <c r="C1252" s="1">
        <v>75</v>
      </c>
      <c r="D1252" s="1" t="s">
        <v>98</v>
      </c>
      <c r="E1252" s="1">
        <v>0</v>
      </c>
      <c r="F1252" s="1">
        <v>0</v>
      </c>
      <c r="G1252" s="1">
        <v>0</v>
      </c>
      <c r="H1252" s="1">
        <v>0</v>
      </c>
      <c r="I1252" s="1" t="s">
        <v>63</v>
      </c>
      <c r="J1252" s="1" t="s">
        <v>63</v>
      </c>
      <c r="K1252" s="1">
        <v>0</v>
      </c>
      <c r="L1252" s="1">
        <v>0</v>
      </c>
      <c r="M1252" s="1">
        <v>0</v>
      </c>
      <c r="N1252" s="1" t="s">
        <v>63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3" t="str">
        <f t="shared" si="19"/>
        <v>2017Plan</v>
      </c>
      <c r="V1252" s="2">
        <f>DATE(A1252,INDEX(Map!$H$1:$H$12,MATCH(B1252,Map!$G$1:$G$12,0),0),1)</f>
        <v>42795</v>
      </c>
      <c r="W1252" t="str">
        <f>IF(AND(V1252&gt;=Map!$K$2,V1252&lt;=Map!$L$2),"Base",IF(AND(V1252&gt;=Map!$K$3,V1252&lt;=Map!$L$3),"Fcst","N/A"))</f>
        <v>N/A</v>
      </c>
      <c r="X1252" t="str">
        <f>INDEX(Map!$B$2:$B$86,MATCH(D1252,Map!$A$2:$A$86,0),0)</f>
        <v>N/A</v>
      </c>
      <c r="Y1252" s="7" t="str">
        <f>IF(INDEX(Map!$C$2:$C$86,MATCH(D1252,Map!$A$2:$A$86,0),0)="","N/A",E1252*INDEX(Map!$C$2:$C$86,MATCH(D1252,Map!$A$2:$A$86,0),0))</f>
        <v>N/A</v>
      </c>
      <c r="Z1252" s="7" t="str">
        <f>IF(INDEX(Map!$D$2:$D$86,MATCH(D1252,Map!$A$2:$A$86,0),0)="","N/A",E1252*INDEX(Map!$D$2:$D$86,MATCH(D1252,Map!$A$2:$A$86,0),0))</f>
        <v>N/A</v>
      </c>
      <c r="AA1252" t="str">
        <f>INDEX(Map!$E$2:$E$86,MATCH(D1252,Map!$A$2:$A$86,0),0)</f>
        <v>CSR</v>
      </c>
    </row>
    <row r="1253" spans="1:27" x14ac:dyDescent="0.25">
      <c r="A1253" s="1" t="s">
        <v>119</v>
      </c>
      <c r="B1253" s="1" t="s">
        <v>109</v>
      </c>
      <c r="C1253" s="1">
        <v>76</v>
      </c>
      <c r="D1253" s="1" t="s">
        <v>99</v>
      </c>
      <c r="E1253" s="1">
        <v>0</v>
      </c>
      <c r="F1253" s="1">
        <v>0</v>
      </c>
      <c r="G1253" s="1">
        <v>0</v>
      </c>
      <c r="H1253" s="1">
        <v>0</v>
      </c>
      <c r="I1253" s="1" t="s">
        <v>63</v>
      </c>
      <c r="J1253" s="1" t="s">
        <v>63</v>
      </c>
      <c r="K1253" s="1">
        <v>0</v>
      </c>
      <c r="L1253" s="1">
        <v>0</v>
      </c>
      <c r="M1253" s="1">
        <v>0</v>
      </c>
      <c r="N1253" s="1" t="s">
        <v>63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3" t="str">
        <f t="shared" si="19"/>
        <v>2017Plan</v>
      </c>
      <c r="V1253" s="2">
        <f>DATE(A1253,INDEX(Map!$H$1:$H$12,MATCH(B1253,Map!$G$1:$G$12,0),0),1)</f>
        <v>42795</v>
      </c>
      <c r="W1253" t="str">
        <f>IF(AND(V1253&gt;=Map!$K$2,V1253&lt;=Map!$L$2),"Base",IF(AND(V1253&gt;=Map!$K$3,V1253&lt;=Map!$L$3),"Fcst","N/A"))</f>
        <v>N/A</v>
      </c>
      <c r="X1253" t="str">
        <f>INDEX(Map!$B$2:$B$86,MATCH(D1253,Map!$A$2:$A$86,0),0)</f>
        <v>N/A</v>
      </c>
      <c r="Y1253" s="7" t="str">
        <f>IF(INDEX(Map!$C$2:$C$86,MATCH(D1253,Map!$A$2:$A$86,0),0)="","N/A",E1253*INDEX(Map!$C$2:$C$86,MATCH(D1253,Map!$A$2:$A$86,0),0))</f>
        <v>N/A</v>
      </c>
      <c r="Z1253" s="7" t="str">
        <f>IF(INDEX(Map!$D$2:$D$86,MATCH(D1253,Map!$A$2:$A$86,0),0)="","N/A",E1253*INDEX(Map!$D$2:$D$86,MATCH(D1253,Map!$A$2:$A$86,0),0))</f>
        <v>N/A</v>
      </c>
      <c r="AA1253" t="str">
        <f>INDEX(Map!$E$2:$E$86,MATCH(D1253,Map!$A$2:$A$86,0),0)</f>
        <v>CSR</v>
      </c>
    </row>
    <row r="1254" spans="1:27" x14ac:dyDescent="0.25">
      <c r="A1254" s="1" t="s">
        <v>119</v>
      </c>
      <c r="B1254" s="1" t="s">
        <v>109</v>
      </c>
      <c r="C1254" s="1">
        <v>77</v>
      </c>
      <c r="D1254" s="1" t="s">
        <v>100</v>
      </c>
      <c r="E1254" s="1">
        <v>0</v>
      </c>
      <c r="F1254" s="1">
        <v>0</v>
      </c>
      <c r="G1254" s="1">
        <v>0</v>
      </c>
      <c r="H1254" s="1">
        <v>0</v>
      </c>
      <c r="I1254" s="1" t="s">
        <v>63</v>
      </c>
      <c r="J1254" s="1" t="s">
        <v>63</v>
      </c>
      <c r="K1254" s="1">
        <v>0</v>
      </c>
      <c r="L1254" s="1">
        <v>0</v>
      </c>
      <c r="M1254" s="1">
        <v>0</v>
      </c>
      <c r="N1254" s="1" t="s">
        <v>63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3" t="str">
        <f t="shared" si="19"/>
        <v>2017Plan</v>
      </c>
      <c r="V1254" s="2">
        <f>DATE(A1254,INDEX(Map!$H$1:$H$12,MATCH(B1254,Map!$G$1:$G$12,0),0),1)</f>
        <v>42795</v>
      </c>
      <c r="W1254" t="str">
        <f>IF(AND(V1254&gt;=Map!$K$2,V1254&lt;=Map!$L$2),"Base",IF(AND(V1254&gt;=Map!$K$3,V1254&lt;=Map!$L$3),"Fcst","N/A"))</f>
        <v>N/A</v>
      </c>
      <c r="X1254" t="str">
        <f>INDEX(Map!$B$2:$B$86,MATCH(D1254,Map!$A$2:$A$86,0),0)</f>
        <v>N/A</v>
      </c>
      <c r="Y1254" s="7" t="str">
        <f>IF(INDEX(Map!$C$2:$C$86,MATCH(D1254,Map!$A$2:$A$86,0),0)="","N/A",E1254*INDEX(Map!$C$2:$C$86,MATCH(D1254,Map!$A$2:$A$86,0),0))</f>
        <v>N/A</v>
      </c>
      <c r="Z1254" s="7" t="str">
        <f>IF(INDEX(Map!$D$2:$D$86,MATCH(D1254,Map!$A$2:$A$86,0),0)="","N/A",E1254*INDEX(Map!$D$2:$D$86,MATCH(D1254,Map!$A$2:$A$86,0),0))</f>
        <v>N/A</v>
      </c>
      <c r="AA1254" t="str">
        <f>INDEX(Map!$E$2:$E$86,MATCH(D1254,Map!$A$2:$A$86,0),0)</f>
        <v>CSR</v>
      </c>
    </row>
    <row r="1255" spans="1:27" x14ac:dyDescent="0.25">
      <c r="A1255" s="1" t="s">
        <v>119</v>
      </c>
      <c r="B1255" s="1" t="s">
        <v>109</v>
      </c>
      <c r="C1255" s="1">
        <v>78</v>
      </c>
      <c r="D1255" s="1" t="s">
        <v>101</v>
      </c>
      <c r="E1255" s="1">
        <v>0</v>
      </c>
      <c r="F1255" s="1">
        <v>0</v>
      </c>
      <c r="G1255" s="1">
        <v>0</v>
      </c>
      <c r="H1255" s="1">
        <v>0</v>
      </c>
      <c r="I1255" s="1" t="s">
        <v>63</v>
      </c>
      <c r="J1255" s="1" t="s">
        <v>63</v>
      </c>
      <c r="K1255" s="1">
        <v>0</v>
      </c>
      <c r="L1255" s="1">
        <v>0</v>
      </c>
      <c r="M1255" s="1">
        <v>0</v>
      </c>
      <c r="N1255" s="1" t="s">
        <v>63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3" t="str">
        <f t="shared" si="19"/>
        <v>2017Plan</v>
      </c>
      <c r="V1255" s="2">
        <f>DATE(A1255,INDEX(Map!$H$1:$H$12,MATCH(B1255,Map!$G$1:$G$12,0),0),1)</f>
        <v>42795</v>
      </c>
      <c r="W1255" t="str">
        <f>IF(AND(V1255&gt;=Map!$K$2,V1255&lt;=Map!$L$2),"Base",IF(AND(V1255&gt;=Map!$K$3,V1255&lt;=Map!$L$3),"Fcst","N/A"))</f>
        <v>N/A</v>
      </c>
      <c r="X1255" t="str">
        <f>INDEX(Map!$B$2:$B$86,MATCH(D1255,Map!$A$2:$A$86,0),0)</f>
        <v>N/A</v>
      </c>
      <c r="Y1255" s="7" t="str">
        <f>IF(INDEX(Map!$C$2:$C$86,MATCH(D1255,Map!$A$2:$A$86,0),0)="","N/A",E1255*INDEX(Map!$C$2:$C$86,MATCH(D1255,Map!$A$2:$A$86,0),0))</f>
        <v>N/A</v>
      </c>
      <c r="Z1255" s="7" t="str">
        <f>IF(INDEX(Map!$D$2:$D$86,MATCH(D1255,Map!$A$2:$A$86,0),0)="","N/A",E1255*INDEX(Map!$D$2:$D$86,MATCH(D1255,Map!$A$2:$A$86,0),0))</f>
        <v>N/A</v>
      </c>
      <c r="AA1255" t="str">
        <f>INDEX(Map!$E$2:$E$86,MATCH(D1255,Map!$A$2:$A$86,0),0)</f>
        <v>CSR</v>
      </c>
    </row>
    <row r="1256" spans="1:27" x14ac:dyDescent="0.25">
      <c r="A1256" s="1" t="s">
        <v>119</v>
      </c>
      <c r="B1256" s="1" t="s">
        <v>109</v>
      </c>
      <c r="C1256" s="1">
        <v>79</v>
      </c>
      <c r="D1256" s="1" t="s">
        <v>102</v>
      </c>
      <c r="E1256" s="1">
        <v>0</v>
      </c>
      <c r="F1256" s="1">
        <v>0</v>
      </c>
      <c r="G1256" s="1">
        <v>0</v>
      </c>
      <c r="H1256" s="1">
        <v>0</v>
      </c>
      <c r="I1256" s="1" t="s">
        <v>63</v>
      </c>
      <c r="J1256" s="1" t="s">
        <v>63</v>
      </c>
      <c r="K1256" s="1">
        <v>0</v>
      </c>
      <c r="L1256" s="1">
        <v>0</v>
      </c>
      <c r="M1256" s="1">
        <v>0</v>
      </c>
      <c r="N1256" s="1" t="s">
        <v>63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3" t="str">
        <f t="shared" si="19"/>
        <v>2017Plan</v>
      </c>
      <c r="V1256" s="2">
        <f>DATE(A1256,INDEX(Map!$H$1:$H$12,MATCH(B1256,Map!$G$1:$G$12,0),0),1)</f>
        <v>42795</v>
      </c>
      <c r="W1256" t="str">
        <f>IF(AND(V1256&gt;=Map!$K$2,V1256&lt;=Map!$L$2),"Base",IF(AND(V1256&gt;=Map!$K$3,V1256&lt;=Map!$L$3),"Fcst","N/A"))</f>
        <v>N/A</v>
      </c>
      <c r="X1256" t="str">
        <f>INDEX(Map!$B$2:$B$86,MATCH(D1256,Map!$A$2:$A$86,0),0)</f>
        <v>N/A</v>
      </c>
      <c r="Y1256" s="7" t="str">
        <f>IF(INDEX(Map!$C$2:$C$86,MATCH(D1256,Map!$A$2:$A$86,0),0)="","N/A",E1256*INDEX(Map!$C$2:$C$86,MATCH(D1256,Map!$A$2:$A$86,0),0))</f>
        <v>N/A</v>
      </c>
      <c r="Z1256" s="7" t="str">
        <f>IF(INDEX(Map!$D$2:$D$86,MATCH(D1256,Map!$A$2:$A$86,0),0)="","N/A",E1256*INDEX(Map!$D$2:$D$86,MATCH(D1256,Map!$A$2:$A$86,0),0))</f>
        <v>N/A</v>
      </c>
      <c r="AA1256" t="str">
        <f>INDEX(Map!$E$2:$E$86,MATCH(D1256,Map!$A$2:$A$86,0),0)</f>
        <v>CSR</v>
      </c>
    </row>
    <row r="1257" spans="1:27" x14ac:dyDescent="0.25">
      <c r="A1257" s="1" t="s">
        <v>119</v>
      </c>
      <c r="B1257" s="1" t="s">
        <v>109</v>
      </c>
      <c r="C1257" s="1">
        <v>80</v>
      </c>
      <c r="D1257" s="1" t="s">
        <v>103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3" t="str">
        <f t="shared" si="19"/>
        <v>2017Plan</v>
      </c>
      <c r="V1257" s="2">
        <f>DATE(A1257,INDEX(Map!$H$1:$H$12,MATCH(B1257,Map!$G$1:$G$12,0),0),1)</f>
        <v>42795</v>
      </c>
      <c r="W1257" t="str">
        <f>IF(AND(V1257&gt;=Map!$K$2,V1257&lt;=Map!$L$2),"Base",IF(AND(V1257&gt;=Map!$K$3,V1257&lt;=Map!$L$3),"Fcst","N/A"))</f>
        <v>N/A</v>
      </c>
      <c r="X1257" t="str">
        <f>INDEX(Map!$B$2:$B$86,MATCH(D1257,Map!$A$2:$A$86,0),0)</f>
        <v>N/A</v>
      </c>
      <c r="Y1257" s="7" t="str">
        <f>IF(INDEX(Map!$C$2:$C$86,MATCH(D1257,Map!$A$2:$A$86,0),0)="","N/A",E1257*INDEX(Map!$C$2:$C$86,MATCH(D1257,Map!$A$2:$A$86,0),0))</f>
        <v>N/A</v>
      </c>
      <c r="Z1257" s="7" t="str">
        <f>IF(INDEX(Map!$D$2:$D$86,MATCH(D1257,Map!$A$2:$A$86,0),0)="","N/A",E1257*INDEX(Map!$D$2:$D$86,MATCH(D1257,Map!$A$2:$A$86,0),0))</f>
        <v>N/A</v>
      </c>
      <c r="AA1257" t="str">
        <f>INDEX(Map!$E$2:$E$86,MATCH(D1257,Map!$A$2:$A$86,0),0)</f>
        <v>NGCC</v>
      </c>
    </row>
    <row r="1258" spans="1:27" x14ac:dyDescent="0.25">
      <c r="A1258" s="1" t="s">
        <v>119</v>
      </c>
      <c r="B1258" s="1" t="s">
        <v>109</v>
      </c>
      <c r="C1258" s="1">
        <v>81</v>
      </c>
      <c r="D1258" s="1" t="s">
        <v>104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3" t="str">
        <f t="shared" si="19"/>
        <v>2017Plan</v>
      </c>
      <c r="V1258" s="2">
        <f>DATE(A1258,INDEX(Map!$H$1:$H$12,MATCH(B1258,Map!$G$1:$G$12,0),0),1)</f>
        <v>42795</v>
      </c>
      <c r="W1258" t="str">
        <f>IF(AND(V1258&gt;=Map!$K$2,V1258&lt;=Map!$L$2),"Base",IF(AND(V1258&gt;=Map!$K$3,V1258&lt;=Map!$L$3),"Fcst","N/A"))</f>
        <v>N/A</v>
      </c>
      <c r="X1258" t="str">
        <f>INDEX(Map!$B$2:$B$86,MATCH(D1258,Map!$A$2:$A$86,0),0)</f>
        <v>N/A</v>
      </c>
      <c r="Y1258" s="7" t="str">
        <f>IF(INDEX(Map!$C$2:$C$86,MATCH(D1258,Map!$A$2:$A$86,0),0)="","N/A",E1258*INDEX(Map!$C$2:$C$86,MATCH(D1258,Map!$A$2:$A$86,0),0))</f>
        <v>N/A</v>
      </c>
      <c r="Z1258" s="7" t="str">
        <f>IF(INDEX(Map!$D$2:$D$86,MATCH(D1258,Map!$A$2:$A$86,0),0)="","N/A",E1258*INDEX(Map!$D$2:$D$86,MATCH(D1258,Map!$A$2:$A$86,0),0))</f>
        <v>N/A</v>
      </c>
      <c r="AA1258" t="str">
        <f>INDEX(Map!$E$2:$E$86,MATCH(D1258,Map!$A$2:$A$86,0),0)</f>
        <v>NGCC</v>
      </c>
    </row>
    <row r="1259" spans="1:27" x14ac:dyDescent="0.25">
      <c r="A1259" s="1" t="s">
        <v>119</v>
      </c>
      <c r="B1259" s="1" t="s">
        <v>109</v>
      </c>
      <c r="C1259" s="1">
        <v>82</v>
      </c>
      <c r="D1259" s="1" t="s">
        <v>105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3" t="str">
        <f t="shared" si="19"/>
        <v>2017Plan</v>
      </c>
      <c r="V1259" s="2">
        <f>DATE(A1259,INDEX(Map!$H$1:$H$12,MATCH(B1259,Map!$G$1:$G$12,0),0),1)</f>
        <v>42795</v>
      </c>
      <c r="W1259" t="str">
        <f>IF(AND(V1259&gt;=Map!$K$2,V1259&lt;=Map!$L$2),"Base",IF(AND(V1259&gt;=Map!$K$3,V1259&lt;=Map!$L$3),"Fcst","N/A"))</f>
        <v>N/A</v>
      </c>
      <c r="X1259" t="str">
        <f>INDEX(Map!$B$2:$B$86,MATCH(D1259,Map!$A$2:$A$86,0),0)</f>
        <v>N/A</v>
      </c>
      <c r="Y1259" s="7" t="str">
        <f>IF(INDEX(Map!$C$2:$C$86,MATCH(D1259,Map!$A$2:$A$86,0),0)="","N/A",E1259*INDEX(Map!$C$2:$C$86,MATCH(D1259,Map!$A$2:$A$86,0),0))</f>
        <v>N/A</v>
      </c>
      <c r="Z1259" s="7" t="str">
        <f>IF(INDEX(Map!$D$2:$D$86,MATCH(D1259,Map!$A$2:$A$86,0),0)="","N/A",E1259*INDEX(Map!$D$2:$D$86,MATCH(D1259,Map!$A$2:$A$86,0),0))</f>
        <v>N/A</v>
      </c>
      <c r="AA1259" t="str">
        <f>INDEX(Map!$E$2:$E$86,MATCH(D1259,Map!$A$2:$A$86,0),0)</f>
        <v>NGCC</v>
      </c>
    </row>
    <row r="1260" spans="1:27" x14ac:dyDescent="0.25">
      <c r="A1260" s="1" t="s">
        <v>119</v>
      </c>
      <c r="B1260" s="1" t="s">
        <v>109</v>
      </c>
      <c r="C1260" s="1">
        <v>83</v>
      </c>
      <c r="D1260" s="1" t="s">
        <v>106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3" t="str">
        <f t="shared" si="19"/>
        <v>2017Plan</v>
      </c>
      <c r="V1260" s="2">
        <f>DATE(A1260,INDEX(Map!$H$1:$H$12,MATCH(B1260,Map!$G$1:$G$12,0),0),1)</f>
        <v>42795</v>
      </c>
      <c r="W1260" t="str">
        <f>IF(AND(V1260&gt;=Map!$K$2,V1260&lt;=Map!$L$2),"Base",IF(AND(V1260&gt;=Map!$K$3,V1260&lt;=Map!$L$3),"Fcst","N/A"))</f>
        <v>N/A</v>
      </c>
      <c r="X1260" t="str">
        <f>INDEX(Map!$B$2:$B$86,MATCH(D1260,Map!$A$2:$A$86,0),0)</f>
        <v>N/A</v>
      </c>
      <c r="Y1260" s="7" t="str">
        <f>IF(INDEX(Map!$C$2:$C$86,MATCH(D1260,Map!$A$2:$A$86,0),0)="","N/A",E1260*INDEX(Map!$C$2:$C$86,MATCH(D1260,Map!$A$2:$A$86,0),0))</f>
        <v>N/A</v>
      </c>
      <c r="Z1260" s="7" t="str">
        <f>IF(INDEX(Map!$D$2:$D$86,MATCH(D1260,Map!$A$2:$A$86,0),0)="","N/A",E1260*INDEX(Map!$D$2:$D$86,MATCH(D1260,Map!$A$2:$A$86,0),0))</f>
        <v>N/A</v>
      </c>
      <c r="AA1260" t="str">
        <f>INDEX(Map!$E$2:$E$86,MATCH(D1260,Map!$A$2:$A$86,0),0)</f>
        <v>NGCC</v>
      </c>
    </row>
    <row r="1261" spans="1:27" x14ac:dyDescent="0.25">
      <c r="A1261" s="1" t="s">
        <v>119</v>
      </c>
      <c r="B1261" s="1" t="s">
        <v>109</v>
      </c>
      <c r="C1261" s="1">
        <v>84</v>
      </c>
      <c r="D1261" s="1" t="s">
        <v>107</v>
      </c>
      <c r="E1261" s="1">
        <v>2.2000000000000002</v>
      </c>
      <c r="F1261" s="1">
        <v>0</v>
      </c>
      <c r="G1261" s="1">
        <v>1.8</v>
      </c>
      <c r="H1261" s="1">
        <v>4</v>
      </c>
      <c r="I1261" s="1">
        <v>24.3</v>
      </c>
      <c r="J1261" s="1">
        <v>10900</v>
      </c>
      <c r="K1261" s="1">
        <v>14</v>
      </c>
      <c r="L1261" s="1">
        <v>335.9</v>
      </c>
      <c r="M1261" s="1">
        <v>82</v>
      </c>
      <c r="N1261" s="1">
        <v>0</v>
      </c>
      <c r="O1261" s="1">
        <v>37</v>
      </c>
      <c r="P1261" s="1">
        <v>0</v>
      </c>
      <c r="Q1261" s="1">
        <v>1</v>
      </c>
      <c r="R1261" s="1">
        <v>37.200000000000003</v>
      </c>
      <c r="S1261" s="1">
        <v>53.89</v>
      </c>
      <c r="T1261" s="1">
        <v>120</v>
      </c>
      <c r="U1261" s="3" t="str">
        <f t="shared" si="19"/>
        <v>2017Plan</v>
      </c>
      <c r="V1261" s="2">
        <f>DATE(A1261,INDEX(Map!$H$1:$H$12,MATCH(B1261,Map!$G$1:$G$12,0),0),1)</f>
        <v>42795</v>
      </c>
      <c r="W1261" t="str">
        <f>IF(AND(V1261&gt;=Map!$K$2,V1261&lt;=Map!$L$2),"Base",IF(AND(V1261&gt;=Map!$K$3,V1261&lt;=Map!$L$3),"Fcst","N/A"))</f>
        <v>N/A</v>
      </c>
      <c r="X1261" t="str">
        <f>INDEX(Map!$B$2:$B$86,MATCH(D1261,Map!$A$2:$A$86,0),0)</f>
        <v>Bluegrass/EKPC</v>
      </c>
      <c r="Y1261" s="7" t="str">
        <f>IF(INDEX(Map!$C$2:$C$86,MATCH(D1261,Map!$A$2:$A$86,0),0)="","N/A",E1261*INDEX(Map!$C$2:$C$86,MATCH(D1261,Map!$A$2:$A$86,0),0))</f>
        <v>N/A</v>
      </c>
      <c r="Z1261" s="7">
        <f>IF(INDEX(Map!$D$2:$D$86,MATCH(D1261,Map!$A$2:$A$86,0),0)="","N/A",E1261*INDEX(Map!$D$2:$D$86,MATCH(D1261,Map!$A$2:$A$86,0),0))</f>
        <v>2.2000000000000002</v>
      </c>
      <c r="AA1261" t="str">
        <f>INDEX(Map!$E$2:$E$86,MATCH(D1261,Map!$A$2:$A$86,0),0)</f>
        <v>SCCT</v>
      </c>
    </row>
    <row r="1262" spans="1:27" x14ac:dyDescent="0.25">
      <c r="A1262" s="1" t="s">
        <v>119</v>
      </c>
      <c r="B1262" s="1" t="s">
        <v>110</v>
      </c>
      <c r="C1262" s="1">
        <v>1</v>
      </c>
      <c r="D1262" s="1" t="s">
        <v>23</v>
      </c>
      <c r="E1262" s="1">
        <v>19.399999999999999</v>
      </c>
      <c r="F1262" s="1">
        <v>0</v>
      </c>
      <c r="G1262" s="1">
        <v>25.2</v>
      </c>
      <c r="H1262" s="1">
        <v>2</v>
      </c>
      <c r="I1262" s="1">
        <v>232.4</v>
      </c>
      <c r="J1262" s="1">
        <v>11967</v>
      </c>
      <c r="K1262" s="1">
        <v>539</v>
      </c>
      <c r="L1262" s="1">
        <v>282.3</v>
      </c>
      <c r="M1262" s="1">
        <v>656</v>
      </c>
      <c r="N1262" s="1">
        <v>2</v>
      </c>
      <c r="O1262" s="1">
        <v>18</v>
      </c>
      <c r="P1262" s="1">
        <v>0</v>
      </c>
      <c r="Q1262" s="1">
        <v>55</v>
      </c>
      <c r="R1262" s="1">
        <v>36.619999999999997</v>
      </c>
      <c r="S1262" s="1">
        <v>37.549999999999997</v>
      </c>
      <c r="T1262" s="1">
        <v>729</v>
      </c>
      <c r="U1262" s="3" t="str">
        <f t="shared" si="19"/>
        <v>2017Plan</v>
      </c>
      <c r="V1262" s="2">
        <f>DATE(A1262,INDEX(Map!$H$1:$H$12,MATCH(B1262,Map!$G$1:$G$12,0),0),1)</f>
        <v>42826</v>
      </c>
      <c r="W1262" t="str">
        <f>IF(AND(V1262&gt;=Map!$K$2,V1262&lt;=Map!$L$2),"Base",IF(AND(V1262&gt;=Map!$K$3,V1262&lt;=Map!$L$3),"Fcst","N/A"))</f>
        <v>N/A</v>
      </c>
      <c r="X1262" t="str">
        <f>INDEX(Map!$B$2:$B$86,MATCH(D1262,Map!$A$2:$A$86,0),0)</f>
        <v>Brown 1</v>
      </c>
      <c r="Y1262" s="7">
        <f>IF(INDEX(Map!$C$2:$C$86,MATCH(D1262,Map!$A$2:$A$86,0),0)="","N/A",E1262*INDEX(Map!$C$2:$C$86,MATCH(D1262,Map!$A$2:$A$86,0),0))</f>
        <v>19.399999999999999</v>
      </c>
      <c r="Z1262" s="7" t="str">
        <f>IF(INDEX(Map!$D$2:$D$86,MATCH(D1262,Map!$A$2:$A$86,0),0)="","N/A",E1262*INDEX(Map!$D$2:$D$86,MATCH(D1262,Map!$A$2:$A$86,0),0))</f>
        <v>N/A</v>
      </c>
      <c r="AA1262" t="str">
        <f>INDEX(Map!$E$2:$E$86,MATCH(D1262,Map!$A$2:$A$86,0),0)</f>
        <v>Coal</v>
      </c>
    </row>
    <row r="1263" spans="1:27" x14ac:dyDescent="0.25">
      <c r="A1263" s="1" t="s">
        <v>119</v>
      </c>
      <c r="B1263" s="1" t="s">
        <v>110</v>
      </c>
      <c r="C1263" s="1">
        <v>2</v>
      </c>
      <c r="D1263" s="1" t="s">
        <v>24</v>
      </c>
      <c r="E1263" s="1">
        <v>23.7</v>
      </c>
      <c r="F1263" s="1">
        <v>0</v>
      </c>
      <c r="G1263" s="1">
        <v>19.7</v>
      </c>
      <c r="H1263" s="1">
        <v>3</v>
      </c>
      <c r="I1263" s="1">
        <v>259.7</v>
      </c>
      <c r="J1263" s="1">
        <v>10939</v>
      </c>
      <c r="K1263" s="1">
        <v>373</v>
      </c>
      <c r="L1263" s="1">
        <v>282.3</v>
      </c>
      <c r="M1263" s="1">
        <v>733</v>
      </c>
      <c r="N1263" s="1">
        <v>2</v>
      </c>
      <c r="O1263" s="1">
        <v>23</v>
      </c>
      <c r="P1263" s="1">
        <v>0</v>
      </c>
      <c r="Q1263" s="1">
        <v>51</v>
      </c>
      <c r="R1263" s="1">
        <v>33.020000000000003</v>
      </c>
      <c r="S1263" s="1">
        <v>33.99</v>
      </c>
      <c r="T1263" s="1">
        <v>807</v>
      </c>
      <c r="U1263" s="3" t="str">
        <f t="shared" si="19"/>
        <v>2017Plan</v>
      </c>
      <c r="V1263" s="2">
        <f>DATE(A1263,INDEX(Map!$H$1:$H$12,MATCH(B1263,Map!$G$1:$G$12,0),0),1)</f>
        <v>42826</v>
      </c>
      <c r="W1263" t="str">
        <f>IF(AND(V1263&gt;=Map!$K$2,V1263&lt;=Map!$L$2),"Base",IF(AND(V1263&gt;=Map!$K$3,V1263&lt;=Map!$L$3),"Fcst","N/A"))</f>
        <v>N/A</v>
      </c>
      <c r="X1263" t="str">
        <f>INDEX(Map!$B$2:$B$86,MATCH(D1263,Map!$A$2:$A$86,0),0)</f>
        <v>Brown 2</v>
      </c>
      <c r="Y1263" s="7">
        <f>IF(INDEX(Map!$C$2:$C$86,MATCH(D1263,Map!$A$2:$A$86,0),0)="","N/A",E1263*INDEX(Map!$C$2:$C$86,MATCH(D1263,Map!$A$2:$A$86,0),0))</f>
        <v>23.7</v>
      </c>
      <c r="Z1263" s="7" t="str">
        <f>IF(INDEX(Map!$D$2:$D$86,MATCH(D1263,Map!$A$2:$A$86,0),0)="","N/A",E1263*INDEX(Map!$D$2:$D$86,MATCH(D1263,Map!$A$2:$A$86,0),0))</f>
        <v>N/A</v>
      </c>
      <c r="AA1263" t="str">
        <f>INDEX(Map!$E$2:$E$86,MATCH(D1263,Map!$A$2:$A$86,0),0)</f>
        <v>Coal</v>
      </c>
    </row>
    <row r="1264" spans="1:27" x14ac:dyDescent="0.25">
      <c r="A1264" s="1" t="s">
        <v>119</v>
      </c>
      <c r="B1264" s="1" t="s">
        <v>110</v>
      </c>
      <c r="C1264" s="1">
        <v>3</v>
      </c>
      <c r="D1264" s="1" t="s">
        <v>25</v>
      </c>
      <c r="E1264" s="1">
        <v>22.8</v>
      </c>
      <c r="F1264" s="1">
        <v>0</v>
      </c>
      <c r="G1264" s="1">
        <v>7.7</v>
      </c>
      <c r="H1264" s="1">
        <v>1</v>
      </c>
      <c r="I1264" s="1">
        <v>279</v>
      </c>
      <c r="J1264" s="1">
        <v>12214</v>
      </c>
      <c r="K1264" s="1">
        <v>148</v>
      </c>
      <c r="L1264" s="1">
        <v>282.3</v>
      </c>
      <c r="M1264" s="1">
        <v>788</v>
      </c>
      <c r="N1264" s="1">
        <v>1</v>
      </c>
      <c r="O1264" s="1">
        <v>12</v>
      </c>
      <c r="P1264" s="1">
        <v>0</v>
      </c>
      <c r="Q1264" s="1">
        <v>69</v>
      </c>
      <c r="R1264" s="1">
        <v>37.520000000000003</v>
      </c>
      <c r="S1264" s="1">
        <v>38.04</v>
      </c>
      <c r="T1264" s="1">
        <v>869</v>
      </c>
      <c r="U1264" s="3" t="str">
        <f t="shared" si="19"/>
        <v>2017Plan</v>
      </c>
      <c r="V1264" s="2">
        <f>DATE(A1264,INDEX(Map!$H$1:$H$12,MATCH(B1264,Map!$G$1:$G$12,0),0),1)</f>
        <v>42826</v>
      </c>
      <c r="W1264" t="str">
        <f>IF(AND(V1264&gt;=Map!$K$2,V1264&lt;=Map!$L$2),"Base",IF(AND(V1264&gt;=Map!$K$3,V1264&lt;=Map!$L$3),"Fcst","N/A"))</f>
        <v>N/A</v>
      </c>
      <c r="X1264" t="str">
        <f>INDEX(Map!$B$2:$B$86,MATCH(D1264,Map!$A$2:$A$86,0),0)</f>
        <v>Brown 3</v>
      </c>
      <c r="Y1264" s="7">
        <f>IF(INDEX(Map!$C$2:$C$86,MATCH(D1264,Map!$A$2:$A$86,0),0)="","N/A",E1264*INDEX(Map!$C$2:$C$86,MATCH(D1264,Map!$A$2:$A$86,0),0))</f>
        <v>22.8</v>
      </c>
      <c r="Z1264" s="7" t="str">
        <f>IF(INDEX(Map!$D$2:$D$86,MATCH(D1264,Map!$A$2:$A$86,0),0)="","N/A",E1264*INDEX(Map!$D$2:$D$86,MATCH(D1264,Map!$A$2:$A$86,0),0))</f>
        <v>N/A</v>
      </c>
      <c r="AA1264" t="str">
        <f>INDEX(Map!$E$2:$E$86,MATCH(D1264,Map!$A$2:$A$86,0),0)</f>
        <v>Coal</v>
      </c>
    </row>
    <row r="1265" spans="1:27" x14ac:dyDescent="0.25">
      <c r="A1265" s="1" t="s">
        <v>119</v>
      </c>
      <c r="B1265" s="1" t="s">
        <v>110</v>
      </c>
      <c r="C1265" s="1">
        <v>4</v>
      </c>
      <c r="D1265" s="1" t="s">
        <v>26</v>
      </c>
      <c r="E1265" s="1">
        <v>242.7</v>
      </c>
      <c r="F1265" s="1">
        <v>0</v>
      </c>
      <c r="G1265" s="1">
        <v>71</v>
      </c>
      <c r="H1265" s="1">
        <v>3</v>
      </c>
      <c r="I1265" s="1">
        <v>2551.3000000000002</v>
      </c>
      <c r="J1265" s="1">
        <v>10510</v>
      </c>
      <c r="K1265" s="1">
        <v>627</v>
      </c>
      <c r="L1265" s="1">
        <v>205.1</v>
      </c>
      <c r="M1265" s="1">
        <v>5234</v>
      </c>
      <c r="N1265" s="1">
        <v>4</v>
      </c>
      <c r="O1265" s="1">
        <v>43</v>
      </c>
      <c r="P1265" s="1">
        <v>0</v>
      </c>
      <c r="Q1265" s="1">
        <v>457</v>
      </c>
      <c r="R1265" s="1">
        <v>23.44</v>
      </c>
      <c r="S1265" s="1">
        <v>23.62</v>
      </c>
      <c r="T1265" s="1">
        <v>5733</v>
      </c>
      <c r="U1265" s="3" t="str">
        <f t="shared" si="19"/>
        <v>2017Plan</v>
      </c>
      <c r="V1265" s="2">
        <f>DATE(A1265,INDEX(Map!$H$1:$H$12,MATCH(B1265,Map!$G$1:$G$12,0),0),1)</f>
        <v>42826</v>
      </c>
      <c r="W1265" t="str">
        <f>IF(AND(V1265&gt;=Map!$K$2,V1265&lt;=Map!$L$2),"Base",IF(AND(V1265&gt;=Map!$K$3,V1265&lt;=Map!$L$3),"Fcst","N/A"))</f>
        <v>N/A</v>
      </c>
      <c r="X1265" t="str">
        <f>INDEX(Map!$B$2:$B$86,MATCH(D1265,Map!$A$2:$A$86,0),0)</f>
        <v>Ghent 1</v>
      </c>
      <c r="Y1265" s="7">
        <f>IF(INDEX(Map!$C$2:$C$86,MATCH(D1265,Map!$A$2:$A$86,0),0)="","N/A",E1265*INDEX(Map!$C$2:$C$86,MATCH(D1265,Map!$A$2:$A$86,0),0))</f>
        <v>242.7</v>
      </c>
      <c r="Z1265" s="7" t="str">
        <f>IF(INDEX(Map!$D$2:$D$86,MATCH(D1265,Map!$A$2:$A$86,0),0)="","N/A",E1265*INDEX(Map!$D$2:$D$86,MATCH(D1265,Map!$A$2:$A$86,0),0))</f>
        <v>N/A</v>
      </c>
      <c r="AA1265" t="str">
        <f>INDEX(Map!$E$2:$E$86,MATCH(D1265,Map!$A$2:$A$86,0),0)</f>
        <v>Coal</v>
      </c>
    </row>
    <row r="1266" spans="1:27" x14ac:dyDescent="0.25">
      <c r="A1266" s="1" t="s">
        <v>119</v>
      </c>
      <c r="B1266" s="1" t="s">
        <v>110</v>
      </c>
      <c r="C1266" s="1">
        <v>5</v>
      </c>
      <c r="D1266" s="1" t="s">
        <v>27</v>
      </c>
      <c r="E1266" s="1">
        <v>255.3</v>
      </c>
      <c r="F1266" s="1">
        <v>0</v>
      </c>
      <c r="G1266" s="1">
        <v>73.3</v>
      </c>
      <c r="H1266" s="1">
        <v>2</v>
      </c>
      <c r="I1266" s="1">
        <v>2654.6</v>
      </c>
      <c r="J1266" s="1">
        <v>10398</v>
      </c>
      <c r="K1266" s="1">
        <v>655</v>
      </c>
      <c r="L1266" s="1">
        <v>205.1</v>
      </c>
      <c r="M1266" s="1">
        <v>5446</v>
      </c>
      <c r="N1266" s="1">
        <v>2</v>
      </c>
      <c r="O1266" s="1">
        <v>22</v>
      </c>
      <c r="P1266" s="1">
        <v>0</v>
      </c>
      <c r="Q1266" s="1">
        <v>283</v>
      </c>
      <c r="R1266" s="1">
        <v>22.44</v>
      </c>
      <c r="S1266" s="1">
        <v>22.52</v>
      </c>
      <c r="T1266" s="1">
        <v>5751</v>
      </c>
      <c r="U1266" s="3" t="str">
        <f t="shared" si="19"/>
        <v>2017Plan</v>
      </c>
      <c r="V1266" s="2">
        <f>DATE(A1266,INDEX(Map!$H$1:$H$12,MATCH(B1266,Map!$G$1:$G$12,0),0),1)</f>
        <v>42826</v>
      </c>
      <c r="W1266" t="str">
        <f>IF(AND(V1266&gt;=Map!$K$2,V1266&lt;=Map!$L$2),"Base",IF(AND(V1266&gt;=Map!$K$3,V1266&lt;=Map!$L$3),"Fcst","N/A"))</f>
        <v>N/A</v>
      </c>
      <c r="X1266" t="str">
        <f>INDEX(Map!$B$2:$B$86,MATCH(D1266,Map!$A$2:$A$86,0),0)</f>
        <v>Ghent 2</v>
      </c>
      <c r="Y1266" s="7">
        <f>IF(INDEX(Map!$C$2:$C$86,MATCH(D1266,Map!$A$2:$A$86,0),0)="","N/A",E1266*INDEX(Map!$C$2:$C$86,MATCH(D1266,Map!$A$2:$A$86,0),0))</f>
        <v>255.3</v>
      </c>
      <c r="Z1266" s="7" t="str">
        <f>IF(INDEX(Map!$D$2:$D$86,MATCH(D1266,Map!$A$2:$A$86,0),0)="","N/A",E1266*INDEX(Map!$D$2:$D$86,MATCH(D1266,Map!$A$2:$A$86,0),0))</f>
        <v>N/A</v>
      </c>
      <c r="AA1266" t="str">
        <f>INDEX(Map!$E$2:$E$86,MATCH(D1266,Map!$A$2:$A$86,0),0)</f>
        <v>Coal</v>
      </c>
    </row>
    <row r="1267" spans="1:27" x14ac:dyDescent="0.25">
      <c r="A1267" s="1" t="s">
        <v>119</v>
      </c>
      <c r="B1267" s="1" t="s">
        <v>110</v>
      </c>
      <c r="C1267" s="1">
        <v>6</v>
      </c>
      <c r="D1267" s="1" t="s">
        <v>28</v>
      </c>
      <c r="E1267" s="1">
        <v>248.3</v>
      </c>
      <c r="F1267" s="1">
        <v>0</v>
      </c>
      <c r="G1267" s="1">
        <v>71.5</v>
      </c>
      <c r="H1267" s="1">
        <v>2</v>
      </c>
      <c r="I1267" s="1">
        <v>2776.2</v>
      </c>
      <c r="J1267" s="1">
        <v>11182</v>
      </c>
      <c r="K1267" s="1">
        <v>666</v>
      </c>
      <c r="L1267" s="1">
        <v>205.1</v>
      </c>
      <c r="M1267" s="1">
        <v>5695</v>
      </c>
      <c r="N1267" s="1">
        <v>3</v>
      </c>
      <c r="O1267" s="1">
        <v>40</v>
      </c>
      <c r="P1267" s="1">
        <v>0</v>
      </c>
      <c r="Q1267" s="1">
        <v>455</v>
      </c>
      <c r="R1267" s="1">
        <v>24.77</v>
      </c>
      <c r="S1267" s="1">
        <v>24.93</v>
      </c>
      <c r="T1267" s="1">
        <v>6190</v>
      </c>
      <c r="U1267" s="3" t="str">
        <f t="shared" si="19"/>
        <v>2017Plan</v>
      </c>
      <c r="V1267" s="2">
        <f>DATE(A1267,INDEX(Map!$H$1:$H$12,MATCH(B1267,Map!$G$1:$G$12,0),0),1)</f>
        <v>42826</v>
      </c>
      <c r="W1267" t="str">
        <f>IF(AND(V1267&gt;=Map!$K$2,V1267&lt;=Map!$L$2),"Base",IF(AND(V1267&gt;=Map!$K$3,V1267&lt;=Map!$L$3),"Fcst","N/A"))</f>
        <v>N/A</v>
      </c>
      <c r="X1267" t="str">
        <f>INDEX(Map!$B$2:$B$86,MATCH(D1267,Map!$A$2:$A$86,0),0)</f>
        <v>Ghent 3</v>
      </c>
      <c r="Y1267" s="7">
        <f>IF(INDEX(Map!$C$2:$C$86,MATCH(D1267,Map!$A$2:$A$86,0),0)="","N/A",E1267*INDEX(Map!$C$2:$C$86,MATCH(D1267,Map!$A$2:$A$86,0),0))</f>
        <v>248.3</v>
      </c>
      <c r="Z1267" s="7" t="str">
        <f>IF(INDEX(Map!$D$2:$D$86,MATCH(D1267,Map!$A$2:$A$86,0),0)="","N/A",E1267*INDEX(Map!$D$2:$D$86,MATCH(D1267,Map!$A$2:$A$86,0),0))</f>
        <v>N/A</v>
      </c>
      <c r="AA1267" t="str">
        <f>INDEX(Map!$E$2:$E$86,MATCH(D1267,Map!$A$2:$A$86,0),0)</f>
        <v>Coal</v>
      </c>
    </row>
    <row r="1268" spans="1:27" x14ac:dyDescent="0.25">
      <c r="A1268" s="1" t="s">
        <v>119</v>
      </c>
      <c r="B1268" s="1" t="s">
        <v>110</v>
      </c>
      <c r="C1268" s="1">
        <v>7</v>
      </c>
      <c r="D1268" s="1" t="s">
        <v>29</v>
      </c>
      <c r="E1268" s="1">
        <v>64.599999999999994</v>
      </c>
      <c r="F1268" s="1">
        <v>0</v>
      </c>
      <c r="G1268" s="1">
        <v>18.8</v>
      </c>
      <c r="H1268" s="1">
        <v>1</v>
      </c>
      <c r="I1268" s="1">
        <v>703.8</v>
      </c>
      <c r="J1268" s="1">
        <v>10900</v>
      </c>
      <c r="K1268" s="1">
        <v>154</v>
      </c>
      <c r="L1268" s="1">
        <v>205.1</v>
      </c>
      <c r="M1268" s="1">
        <v>1444</v>
      </c>
      <c r="N1268" s="1">
        <v>2</v>
      </c>
      <c r="O1268" s="1">
        <v>22</v>
      </c>
      <c r="P1268" s="1">
        <v>0</v>
      </c>
      <c r="Q1268" s="1">
        <v>123</v>
      </c>
      <c r="R1268" s="1">
        <v>24.26</v>
      </c>
      <c r="S1268" s="1">
        <v>24.6</v>
      </c>
      <c r="T1268" s="1">
        <v>1588</v>
      </c>
      <c r="U1268" s="3" t="str">
        <f t="shared" si="19"/>
        <v>2017Plan</v>
      </c>
      <c r="V1268" s="2">
        <f>DATE(A1268,INDEX(Map!$H$1:$H$12,MATCH(B1268,Map!$G$1:$G$12,0),0),1)</f>
        <v>42826</v>
      </c>
      <c r="W1268" t="str">
        <f>IF(AND(V1268&gt;=Map!$K$2,V1268&lt;=Map!$L$2),"Base",IF(AND(V1268&gt;=Map!$K$3,V1268&lt;=Map!$L$3),"Fcst","N/A"))</f>
        <v>N/A</v>
      </c>
      <c r="X1268" t="str">
        <f>INDEX(Map!$B$2:$B$86,MATCH(D1268,Map!$A$2:$A$86,0),0)</f>
        <v>Ghent 4</v>
      </c>
      <c r="Y1268" s="7">
        <f>IF(INDEX(Map!$C$2:$C$86,MATCH(D1268,Map!$A$2:$A$86,0),0)="","N/A",E1268*INDEX(Map!$C$2:$C$86,MATCH(D1268,Map!$A$2:$A$86,0),0))</f>
        <v>64.599999999999994</v>
      </c>
      <c r="Z1268" s="7" t="str">
        <f>IF(INDEX(Map!$D$2:$D$86,MATCH(D1268,Map!$A$2:$A$86,0),0)="","N/A",E1268*INDEX(Map!$D$2:$D$86,MATCH(D1268,Map!$A$2:$A$86,0),0))</f>
        <v>N/A</v>
      </c>
      <c r="AA1268" t="str">
        <f>INDEX(Map!$E$2:$E$86,MATCH(D1268,Map!$A$2:$A$86,0),0)</f>
        <v>Coal</v>
      </c>
    </row>
    <row r="1269" spans="1:27" x14ac:dyDescent="0.25">
      <c r="A1269" s="1" t="s">
        <v>119</v>
      </c>
      <c r="B1269" s="1" t="s">
        <v>110</v>
      </c>
      <c r="C1269" s="1">
        <v>8</v>
      </c>
      <c r="D1269" s="1" t="s">
        <v>30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3" t="str">
        <f t="shared" si="19"/>
        <v>2017Plan</v>
      </c>
      <c r="V1269" s="2">
        <f>DATE(A1269,INDEX(Map!$H$1:$H$12,MATCH(B1269,Map!$G$1:$G$12,0),0),1)</f>
        <v>42826</v>
      </c>
      <c r="W1269" t="str">
        <f>IF(AND(V1269&gt;=Map!$K$2,V1269&lt;=Map!$L$2),"Base",IF(AND(V1269&gt;=Map!$K$3,V1269&lt;=Map!$L$3),"Fcst","N/A"))</f>
        <v>N/A</v>
      </c>
      <c r="X1269" t="str">
        <f>INDEX(Map!$B$2:$B$86,MATCH(D1269,Map!$A$2:$A$86,0),0)</f>
        <v>Mill Creek 1</v>
      </c>
      <c r="Y1269" s="7" t="str">
        <f>IF(INDEX(Map!$C$2:$C$86,MATCH(D1269,Map!$A$2:$A$86,0),0)="","N/A",E1269*INDEX(Map!$C$2:$C$86,MATCH(D1269,Map!$A$2:$A$86,0),0))</f>
        <v>N/A</v>
      </c>
      <c r="Z1269" s="7">
        <f>IF(INDEX(Map!$D$2:$D$86,MATCH(D1269,Map!$A$2:$A$86,0),0)="","N/A",E1269*INDEX(Map!$D$2:$D$86,MATCH(D1269,Map!$A$2:$A$86,0),0))</f>
        <v>0</v>
      </c>
      <c r="AA1269" t="str">
        <f>INDEX(Map!$E$2:$E$86,MATCH(D1269,Map!$A$2:$A$86,0),0)</f>
        <v>Coal</v>
      </c>
    </row>
    <row r="1270" spans="1:27" x14ac:dyDescent="0.25">
      <c r="A1270" s="1" t="s">
        <v>119</v>
      </c>
      <c r="B1270" s="1" t="s">
        <v>110</v>
      </c>
      <c r="C1270" s="1">
        <v>9</v>
      </c>
      <c r="D1270" s="1" t="s">
        <v>31</v>
      </c>
      <c r="E1270" s="1">
        <v>24.4</v>
      </c>
      <c r="F1270" s="1">
        <v>0</v>
      </c>
      <c r="G1270" s="1">
        <v>11.4</v>
      </c>
      <c r="H1270" s="1">
        <v>2</v>
      </c>
      <c r="I1270" s="1">
        <v>264</v>
      </c>
      <c r="J1270" s="1">
        <v>10835</v>
      </c>
      <c r="K1270" s="1">
        <v>125</v>
      </c>
      <c r="L1270" s="1">
        <v>205.6</v>
      </c>
      <c r="M1270" s="1">
        <v>543</v>
      </c>
      <c r="N1270" s="1">
        <v>4</v>
      </c>
      <c r="O1270" s="1">
        <v>16</v>
      </c>
      <c r="P1270" s="1">
        <v>0</v>
      </c>
      <c r="Q1270" s="1">
        <v>28</v>
      </c>
      <c r="R1270" s="1">
        <v>23.42</v>
      </c>
      <c r="S1270" s="1">
        <v>24.08</v>
      </c>
      <c r="T1270" s="1">
        <v>587</v>
      </c>
      <c r="U1270" s="3" t="str">
        <f t="shared" si="19"/>
        <v>2017Plan</v>
      </c>
      <c r="V1270" s="2">
        <f>DATE(A1270,INDEX(Map!$H$1:$H$12,MATCH(B1270,Map!$G$1:$G$12,0),0),1)</f>
        <v>42826</v>
      </c>
      <c r="W1270" t="str">
        <f>IF(AND(V1270&gt;=Map!$K$2,V1270&lt;=Map!$L$2),"Base",IF(AND(V1270&gt;=Map!$K$3,V1270&lt;=Map!$L$3),"Fcst","N/A"))</f>
        <v>N/A</v>
      </c>
      <c r="X1270" t="str">
        <f>INDEX(Map!$B$2:$B$86,MATCH(D1270,Map!$A$2:$A$86,0),0)</f>
        <v>Mill Creek 2</v>
      </c>
      <c r="Y1270" s="7" t="str">
        <f>IF(INDEX(Map!$C$2:$C$86,MATCH(D1270,Map!$A$2:$A$86,0),0)="","N/A",E1270*INDEX(Map!$C$2:$C$86,MATCH(D1270,Map!$A$2:$A$86,0),0))</f>
        <v>N/A</v>
      </c>
      <c r="Z1270" s="7">
        <f>IF(INDEX(Map!$D$2:$D$86,MATCH(D1270,Map!$A$2:$A$86,0),0)="","N/A",E1270*INDEX(Map!$D$2:$D$86,MATCH(D1270,Map!$A$2:$A$86,0),0))</f>
        <v>24.4</v>
      </c>
      <c r="AA1270" t="str">
        <f>INDEX(Map!$E$2:$E$86,MATCH(D1270,Map!$A$2:$A$86,0),0)</f>
        <v>Coal</v>
      </c>
    </row>
    <row r="1271" spans="1:27" x14ac:dyDescent="0.25">
      <c r="A1271" s="1" t="s">
        <v>119</v>
      </c>
      <c r="B1271" s="1" t="s">
        <v>110</v>
      </c>
      <c r="C1271" s="1">
        <v>10</v>
      </c>
      <c r="D1271" s="1" t="s">
        <v>32</v>
      </c>
      <c r="E1271" s="1">
        <v>187.5</v>
      </c>
      <c r="F1271" s="1">
        <v>0</v>
      </c>
      <c r="G1271" s="1">
        <v>67.3</v>
      </c>
      <c r="H1271" s="1">
        <v>3</v>
      </c>
      <c r="I1271" s="1">
        <v>2004.7</v>
      </c>
      <c r="J1271" s="1">
        <v>10693</v>
      </c>
      <c r="K1271" s="1">
        <v>655</v>
      </c>
      <c r="L1271" s="1">
        <v>205.6</v>
      </c>
      <c r="M1271" s="1">
        <v>4122</v>
      </c>
      <c r="N1271" s="1">
        <v>18</v>
      </c>
      <c r="O1271" s="1">
        <v>67</v>
      </c>
      <c r="P1271" s="1">
        <v>0</v>
      </c>
      <c r="Q1271" s="1">
        <v>239</v>
      </c>
      <c r="R1271" s="1">
        <v>23.26</v>
      </c>
      <c r="S1271" s="1">
        <v>23.62</v>
      </c>
      <c r="T1271" s="1">
        <v>4428</v>
      </c>
      <c r="U1271" s="3" t="str">
        <f t="shared" si="19"/>
        <v>2017Plan</v>
      </c>
      <c r="V1271" s="2">
        <f>DATE(A1271,INDEX(Map!$H$1:$H$12,MATCH(B1271,Map!$G$1:$G$12,0),0),1)</f>
        <v>42826</v>
      </c>
      <c r="W1271" t="str">
        <f>IF(AND(V1271&gt;=Map!$K$2,V1271&lt;=Map!$L$2),"Base",IF(AND(V1271&gt;=Map!$K$3,V1271&lt;=Map!$L$3),"Fcst","N/A"))</f>
        <v>N/A</v>
      </c>
      <c r="X1271" t="str">
        <f>INDEX(Map!$B$2:$B$86,MATCH(D1271,Map!$A$2:$A$86,0),0)</f>
        <v>Mill Creek 3</v>
      </c>
      <c r="Y1271" s="7" t="str">
        <f>IF(INDEX(Map!$C$2:$C$86,MATCH(D1271,Map!$A$2:$A$86,0),0)="","N/A",E1271*INDEX(Map!$C$2:$C$86,MATCH(D1271,Map!$A$2:$A$86,0),0))</f>
        <v>N/A</v>
      </c>
      <c r="Z1271" s="7">
        <f>IF(INDEX(Map!$D$2:$D$86,MATCH(D1271,Map!$A$2:$A$86,0),0)="","N/A",E1271*INDEX(Map!$D$2:$D$86,MATCH(D1271,Map!$A$2:$A$86,0),0))</f>
        <v>187.5</v>
      </c>
      <c r="AA1271" t="str">
        <f>INDEX(Map!$E$2:$E$86,MATCH(D1271,Map!$A$2:$A$86,0),0)</f>
        <v>Coal</v>
      </c>
    </row>
    <row r="1272" spans="1:27" x14ac:dyDescent="0.25">
      <c r="A1272" s="1" t="s">
        <v>119</v>
      </c>
      <c r="B1272" s="1" t="s">
        <v>110</v>
      </c>
      <c r="C1272" s="1">
        <v>11</v>
      </c>
      <c r="D1272" s="1" t="s">
        <v>33</v>
      </c>
      <c r="E1272" s="1">
        <v>259.2</v>
      </c>
      <c r="F1272" s="1">
        <v>0</v>
      </c>
      <c r="G1272" s="1">
        <v>74.7</v>
      </c>
      <c r="H1272" s="1">
        <v>2</v>
      </c>
      <c r="I1272" s="1">
        <v>2704.7</v>
      </c>
      <c r="J1272" s="1">
        <v>10435</v>
      </c>
      <c r="K1272" s="1">
        <v>655</v>
      </c>
      <c r="L1272" s="1">
        <v>205.6</v>
      </c>
      <c r="M1272" s="1">
        <v>5562</v>
      </c>
      <c r="N1272" s="1">
        <v>19</v>
      </c>
      <c r="O1272" s="1">
        <v>71</v>
      </c>
      <c r="P1272" s="1">
        <v>0</v>
      </c>
      <c r="Q1272" s="1">
        <v>303</v>
      </c>
      <c r="R1272" s="1">
        <v>22.63</v>
      </c>
      <c r="S1272" s="1">
        <v>22.9</v>
      </c>
      <c r="T1272" s="1">
        <v>5936</v>
      </c>
      <c r="U1272" s="3" t="str">
        <f t="shared" si="19"/>
        <v>2017Plan</v>
      </c>
      <c r="V1272" s="2">
        <f>DATE(A1272,INDEX(Map!$H$1:$H$12,MATCH(B1272,Map!$G$1:$G$12,0),0),1)</f>
        <v>42826</v>
      </c>
      <c r="W1272" t="str">
        <f>IF(AND(V1272&gt;=Map!$K$2,V1272&lt;=Map!$L$2),"Base",IF(AND(V1272&gt;=Map!$K$3,V1272&lt;=Map!$L$3),"Fcst","N/A"))</f>
        <v>N/A</v>
      </c>
      <c r="X1272" t="str">
        <f>INDEX(Map!$B$2:$B$86,MATCH(D1272,Map!$A$2:$A$86,0),0)</f>
        <v>Mill Creek 4</v>
      </c>
      <c r="Y1272" s="7" t="str">
        <f>IF(INDEX(Map!$C$2:$C$86,MATCH(D1272,Map!$A$2:$A$86,0),0)="","N/A",E1272*INDEX(Map!$C$2:$C$86,MATCH(D1272,Map!$A$2:$A$86,0),0))</f>
        <v>N/A</v>
      </c>
      <c r="Z1272" s="7">
        <f>IF(INDEX(Map!$D$2:$D$86,MATCH(D1272,Map!$A$2:$A$86,0),0)="","N/A",E1272*INDEX(Map!$D$2:$D$86,MATCH(D1272,Map!$A$2:$A$86,0),0))</f>
        <v>259.2</v>
      </c>
      <c r="AA1272" t="str">
        <f>INDEX(Map!$E$2:$E$86,MATCH(D1272,Map!$A$2:$A$86,0),0)</f>
        <v>Coal</v>
      </c>
    </row>
    <row r="1273" spans="1:27" x14ac:dyDescent="0.25">
      <c r="A1273" s="1" t="s">
        <v>119</v>
      </c>
      <c r="B1273" s="1" t="s">
        <v>110</v>
      </c>
      <c r="C1273" s="1">
        <v>12</v>
      </c>
      <c r="D1273" s="1" t="s">
        <v>34</v>
      </c>
      <c r="E1273" s="1">
        <v>142.1</v>
      </c>
      <c r="F1273" s="1">
        <v>0</v>
      </c>
      <c r="G1273" s="1">
        <v>53.3</v>
      </c>
      <c r="H1273" s="1">
        <v>2</v>
      </c>
      <c r="I1273" s="1">
        <v>1513.7</v>
      </c>
      <c r="J1273" s="1">
        <v>10651</v>
      </c>
      <c r="K1273" s="1">
        <v>457</v>
      </c>
      <c r="L1273" s="1">
        <v>205.2</v>
      </c>
      <c r="M1273" s="1">
        <v>3105</v>
      </c>
      <c r="N1273" s="1">
        <v>7</v>
      </c>
      <c r="O1273" s="1">
        <v>82</v>
      </c>
      <c r="P1273" s="1">
        <v>0</v>
      </c>
      <c r="Q1273" s="1">
        <v>180</v>
      </c>
      <c r="R1273" s="1">
        <v>23.12</v>
      </c>
      <c r="S1273" s="1">
        <v>23.7</v>
      </c>
      <c r="T1273" s="1">
        <v>3368</v>
      </c>
      <c r="U1273" s="3" t="str">
        <f t="shared" si="19"/>
        <v>2017Plan</v>
      </c>
      <c r="V1273" s="2">
        <f>DATE(A1273,INDEX(Map!$H$1:$H$12,MATCH(B1273,Map!$G$1:$G$12,0),0),1)</f>
        <v>42826</v>
      </c>
      <c r="W1273" t="str">
        <f>IF(AND(V1273&gt;=Map!$K$2,V1273&lt;=Map!$L$2),"Base",IF(AND(V1273&gt;=Map!$K$3,V1273&lt;=Map!$L$3),"Fcst","N/A"))</f>
        <v>N/A</v>
      </c>
      <c r="X1273" t="str">
        <f>INDEX(Map!$B$2:$B$86,MATCH(D1273,Map!$A$2:$A$86,0),0)</f>
        <v>Trimble County 1</v>
      </c>
      <c r="Y1273" s="7" t="str">
        <f>IF(INDEX(Map!$C$2:$C$86,MATCH(D1273,Map!$A$2:$A$86,0),0)="","N/A",E1273*INDEX(Map!$C$2:$C$86,MATCH(D1273,Map!$A$2:$A$86,0),0))</f>
        <v>N/A</v>
      </c>
      <c r="Z1273" s="7">
        <f>IF(INDEX(Map!$D$2:$D$86,MATCH(D1273,Map!$A$2:$A$86,0),0)="","N/A",E1273*INDEX(Map!$D$2:$D$86,MATCH(D1273,Map!$A$2:$A$86,0),0))</f>
        <v>142.1</v>
      </c>
      <c r="AA1273" t="str">
        <f>INDEX(Map!$E$2:$E$86,MATCH(D1273,Map!$A$2:$A$86,0),0)</f>
        <v>Coal</v>
      </c>
    </row>
    <row r="1274" spans="1:27" x14ac:dyDescent="0.25">
      <c r="A1274" s="1" t="s">
        <v>119</v>
      </c>
      <c r="B1274" s="1" t="s">
        <v>110</v>
      </c>
      <c r="C1274" s="1">
        <v>13</v>
      </c>
      <c r="D1274" s="1" t="s">
        <v>35</v>
      </c>
      <c r="E1274" s="1">
        <v>308.7</v>
      </c>
      <c r="F1274" s="1">
        <v>0</v>
      </c>
      <c r="G1274" s="1">
        <v>76.599999999999994</v>
      </c>
      <c r="H1274" s="1">
        <v>3</v>
      </c>
      <c r="I1274" s="1">
        <v>2839.2</v>
      </c>
      <c r="J1274" s="1">
        <v>9197</v>
      </c>
      <c r="K1274" s="1">
        <v>611</v>
      </c>
      <c r="L1274" s="1">
        <v>209.8</v>
      </c>
      <c r="M1274" s="1">
        <v>5955</v>
      </c>
      <c r="N1274" s="1">
        <v>28</v>
      </c>
      <c r="O1274" s="1">
        <v>85</v>
      </c>
      <c r="P1274" s="1">
        <v>0</v>
      </c>
      <c r="Q1274" s="1">
        <v>427</v>
      </c>
      <c r="R1274" s="1">
        <v>20.68</v>
      </c>
      <c r="S1274" s="1">
        <v>20.95</v>
      </c>
      <c r="T1274" s="1">
        <v>6467</v>
      </c>
      <c r="U1274" s="3" t="str">
        <f t="shared" si="19"/>
        <v>2017Plan</v>
      </c>
      <c r="V1274" s="2">
        <f>DATE(A1274,INDEX(Map!$H$1:$H$12,MATCH(B1274,Map!$G$1:$G$12,0),0),1)</f>
        <v>42826</v>
      </c>
      <c r="W1274" t="str">
        <f>IF(AND(V1274&gt;=Map!$K$2,V1274&lt;=Map!$L$2),"Base",IF(AND(V1274&gt;=Map!$K$3,V1274&lt;=Map!$L$3),"Fcst","N/A"))</f>
        <v>N/A</v>
      </c>
      <c r="X1274" t="str">
        <f>INDEX(Map!$B$2:$B$86,MATCH(D1274,Map!$A$2:$A$86,0),0)</f>
        <v>Trimble County 2</v>
      </c>
      <c r="Y1274" s="7">
        <f>IF(INDEX(Map!$C$2:$C$86,MATCH(D1274,Map!$A$2:$A$86,0),0)="","N/A",E1274*INDEX(Map!$C$2:$C$86,MATCH(D1274,Map!$A$2:$A$86,0),0))</f>
        <v>250.047</v>
      </c>
      <c r="Z1274" s="7">
        <f>IF(INDEX(Map!$D$2:$D$86,MATCH(D1274,Map!$A$2:$A$86,0),0)="","N/A",E1274*INDEX(Map!$D$2:$D$86,MATCH(D1274,Map!$A$2:$A$86,0),0))</f>
        <v>58.652999999999999</v>
      </c>
      <c r="AA1274" t="str">
        <f>INDEX(Map!$E$2:$E$86,MATCH(D1274,Map!$A$2:$A$86,0),0)</f>
        <v>Coal</v>
      </c>
    </row>
    <row r="1275" spans="1:27" x14ac:dyDescent="0.25">
      <c r="A1275" s="1" t="s">
        <v>119</v>
      </c>
      <c r="B1275" s="1" t="s">
        <v>110</v>
      </c>
      <c r="C1275" s="1">
        <v>14</v>
      </c>
      <c r="D1275" s="1" t="s">
        <v>36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3" t="str">
        <f t="shared" si="19"/>
        <v>2017Plan</v>
      </c>
      <c r="V1275" s="2">
        <f>DATE(A1275,INDEX(Map!$H$1:$H$12,MATCH(B1275,Map!$G$1:$G$12,0),0),1)</f>
        <v>42826</v>
      </c>
      <c r="W1275" t="str">
        <f>IF(AND(V1275&gt;=Map!$K$2,V1275&lt;=Map!$L$2),"Base",IF(AND(V1275&gt;=Map!$K$3,V1275&lt;=Map!$L$3),"Fcst","N/A"))</f>
        <v>N/A</v>
      </c>
      <c r="X1275" t="str">
        <f>INDEX(Map!$B$2:$B$86,MATCH(D1275,Map!$A$2:$A$86,0),0)</f>
        <v>Cane Run 7</v>
      </c>
      <c r="Y1275" s="7">
        <f>IF(INDEX(Map!$C$2:$C$86,MATCH(D1275,Map!$A$2:$A$86,0),0)="","N/A",E1275*INDEX(Map!$C$2:$C$86,MATCH(D1275,Map!$A$2:$A$86,0),0))</f>
        <v>0</v>
      </c>
      <c r="Z1275" s="7">
        <f>IF(INDEX(Map!$D$2:$D$86,MATCH(D1275,Map!$A$2:$A$86,0),0)="","N/A",E1275*INDEX(Map!$D$2:$D$86,MATCH(D1275,Map!$A$2:$A$86,0),0))</f>
        <v>0</v>
      </c>
      <c r="AA1275" t="str">
        <f>INDEX(Map!$E$2:$E$86,MATCH(D1275,Map!$A$2:$A$86,0),0)</f>
        <v>NGCC</v>
      </c>
    </row>
    <row r="1276" spans="1:27" x14ac:dyDescent="0.25">
      <c r="A1276" s="1" t="s">
        <v>119</v>
      </c>
      <c r="B1276" s="1" t="s">
        <v>110</v>
      </c>
      <c r="C1276" s="1">
        <v>15</v>
      </c>
      <c r="D1276" s="1" t="s">
        <v>37</v>
      </c>
      <c r="E1276" s="1">
        <v>443.6</v>
      </c>
      <c r="F1276" s="1">
        <v>0</v>
      </c>
      <c r="G1276" s="1">
        <v>89.2</v>
      </c>
      <c r="H1276" s="1">
        <v>3</v>
      </c>
      <c r="I1276" s="1">
        <v>3012.6</v>
      </c>
      <c r="J1276" s="1">
        <v>6791</v>
      </c>
      <c r="K1276" s="1">
        <v>656</v>
      </c>
      <c r="L1276" s="1">
        <v>307</v>
      </c>
      <c r="M1276" s="1">
        <v>9249</v>
      </c>
      <c r="N1276" s="1">
        <v>8</v>
      </c>
      <c r="O1276" s="1">
        <v>25</v>
      </c>
      <c r="P1276" s="1">
        <v>0</v>
      </c>
      <c r="Q1276" s="1">
        <v>528</v>
      </c>
      <c r="R1276" s="1">
        <v>22.04</v>
      </c>
      <c r="S1276" s="1">
        <v>22.1</v>
      </c>
      <c r="T1276" s="1">
        <v>9802</v>
      </c>
      <c r="U1276" s="3" t="str">
        <f t="shared" si="19"/>
        <v>2017Plan</v>
      </c>
      <c r="V1276" s="2">
        <f>DATE(A1276,INDEX(Map!$H$1:$H$12,MATCH(B1276,Map!$G$1:$G$12,0),0),1)</f>
        <v>42826</v>
      </c>
      <c r="W1276" t="str">
        <f>IF(AND(V1276&gt;=Map!$K$2,V1276&lt;=Map!$L$2),"Base",IF(AND(V1276&gt;=Map!$K$3,V1276&lt;=Map!$L$3),"Fcst","N/A"))</f>
        <v>N/A</v>
      </c>
      <c r="X1276" t="str">
        <f>INDEX(Map!$B$2:$B$86,MATCH(D1276,Map!$A$2:$A$86,0),0)</f>
        <v>Cane Run 7</v>
      </c>
      <c r="Y1276" s="7">
        <f>IF(INDEX(Map!$C$2:$C$86,MATCH(D1276,Map!$A$2:$A$86,0),0)="","N/A",E1276*INDEX(Map!$C$2:$C$86,MATCH(D1276,Map!$A$2:$A$86,0),0))</f>
        <v>346.00800000000004</v>
      </c>
      <c r="Z1276" s="7">
        <f>IF(INDEX(Map!$D$2:$D$86,MATCH(D1276,Map!$A$2:$A$86,0),0)="","N/A",E1276*INDEX(Map!$D$2:$D$86,MATCH(D1276,Map!$A$2:$A$86,0),0))</f>
        <v>97.591999999999999</v>
      </c>
      <c r="AA1276" t="str">
        <f>INDEX(Map!$E$2:$E$86,MATCH(D1276,Map!$A$2:$A$86,0),0)</f>
        <v>NGCC</v>
      </c>
    </row>
    <row r="1277" spans="1:27" x14ac:dyDescent="0.25">
      <c r="A1277" s="1" t="s">
        <v>119</v>
      </c>
      <c r="B1277" s="1" t="s">
        <v>110</v>
      </c>
      <c r="C1277" s="1">
        <v>16</v>
      </c>
      <c r="D1277" s="1" t="s">
        <v>38</v>
      </c>
      <c r="E1277" s="1">
        <v>1</v>
      </c>
      <c r="F1277" s="1">
        <v>0</v>
      </c>
      <c r="G1277" s="1">
        <v>1.2</v>
      </c>
      <c r="H1277" s="1">
        <v>3</v>
      </c>
      <c r="I1277" s="1">
        <v>15.6</v>
      </c>
      <c r="J1277" s="1">
        <v>14985</v>
      </c>
      <c r="K1277" s="1">
        <v>17</v>
      </c>
      <c r="L1277" s="1">
        <v>308.7</v>
      </c>
      <c r="M1277" s="1">
        <v>48</v>
      </c>
      <c r="N1277" s="1">
        <v>0</v>
      </c>
      <c r="O1277" s="1">
        <v>1</v>
      </c>
      <c r="P1277" s="1">
        <v>0</v>
      </c>
      <c r="Q1277" s="1">
        <v>0</v>
      </c>
      <c r="R1277" s="1">
        <v>46.26</v>
      </c>
      <c r="S1277" s="1">
        <v>46.89</v>
      </c>
      <c r="T1277" s="1">
        <v>49</v>
      </c>
      <c r="U1277" s="3" t="str">
        <f t="shared" si="19"/>
        <v>2017Plan</v>
      </c>
      <c r="V1277" s="2">
        <f>DATE(A1277,INDEX(Map!$H$1:$H$12,MATCH(B1277,Map!$G$1:$G$12,0),0),1)</f>
        <v>42826</v>
      </c>
      <c r="W1277" t="str">
        <f>IF(AND(V1277&gt;=Map!$K$2,V1277&lt;=Map!$L$2),"Base",IF(AND(V1277&gt;=Map!$K$3,V1277&lt;=Map!$L$3),"Fcst","N/A"))</f>
        <v>N/A</v>
      </c>
      <c r="X1277" t="str">
        <f>INDEX(Map!$B$2:$B$86,MATCH(D1277,Map!$A$2:$A$86,0),0)</f>
        <v>Brown 5</v>
      </c>
      <c r="Y1277" s="7">
        <f>IF(INDEX(Map!$C$2:$C$86,MATCH(D1277,Map!$A$2:$A$86,0),0)="","N/A",E1277*INDEX(Map!$C$2:$C$86,MATCH(D1277,Map!$A$2:$A$86,0),0))</f>
        <v>0.47</v>
      </c>
      <c r="Z1277" s="7">
        <f>IF(INDEX(Map!$D$2:$D$86,MATCH(D1277,Map!$A$2:$A$86,0),0)="","N/A",E1277*INDEX(Map!$D$2:$D$86,MATCH(D1277,Map!$A$2:$A$86,0),0))</f>
        <v>0.53</v>
      </c>
      <c r="AA1277" t="str">
        <f>INDEX(Map!$E$2:$E$86,MATCH(D1277,Map!$A$2:$A$86,0),0)</f>
        <v>SCCT</v>
      </c>
    </row>
    <row r="1278" spans="1:27" x14ac:dyDescent="0.25">
      <c r="A1278" s="1" t="s">
        <v>119</v>
      </c>
      <c r="B1278" s="1" t="s">
        <v>110</v>
      </c>
      <c r="C1278" s="1">
        <v>17</v>
      </c>
      <c r="D1278" s="1" t="s">
        <v>39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3" t="str">
        <f t="shared" si="19"/>
        <v>2017Plan</v>
      </c>
      <c r="V1278" s="2">
        <f>DATE(A1278,INDEX(Map!$H$1:$H$12,MATCH(B1278,Map!$G$1:$G$12,0),0),1)</f>
        <v>42826</v>
      </c>
      <c r="W1278" t="str">
        <f>IF(AND(V1278&gt;=Map!$K$2,V1278&lt;=Map!$L$2),"Base",IF(AND(V1278&gt;=Map!$K$3,V1278&lt;=Map!$L$3),"Fcst","N/A"))</f>
        <v>N/A</v>
      </c>
      <c r="X1278" t="str">
        <f>INDEX(Map!$B$2:$B$86,MATCH(D1278,Map!$A$2:$A$86,0),0)</f>
        <v>Brown 5</v>
      </c>
      <c r="Y1278" s="7">
        <f>IF(INDEX(Map!$C$2:$C$86,MATCH(D1278,Map!$A$2:$A$86,0),0)="","N/A",E1278*INDEX(Map!$C$2:$C$86,MATCH(D1278,Map!$A$2:$A$86,0),0))</f>
        <v>0</v>
      </c>
      <c r="Z1278" s="7">
        <f>IF(INDEX(Map!$D$2:$D$86,MATCH(D1278,Map!$A$2:$A$86,0),0)="","N/A",E1278*INDEX(Map!$D$2:$D$86,MATCH(D1278,Map!$A$2:$A$86,0),0))</f>
        <v>0</v>
      </c>
      <c r="AA1278" t="str">
        <f>INDEX(Map!$E$2:$E$86,MATCH(D1278,Map!$A$2:$A$86,0),0)</f>
        <v>SCCT</v>
      </c>
    </row>
    <row r="1279" spans="1:27" x14ac:dyDescent="0.25">
      <c r="A1279" s="1" t="s">
        <v>119</v>
      </c>
      <c r="B1279" s="1" t="s">
        <v>110</v>
      </c>
      <c r="C1279" s="1">
        <v>18</v>
      </c>
      <c r="D1279" s="1" t="s">
        <v>40</v>
      </c>
      <c r="E1279" s="1">
        <v>3.2</v>
      </c>
      <c r="F1279" s="1">
        <v>0</v>
      </c>
      <c r="G1279" s="1">
        <v>2.9</v>
      </c>
      <c r="H1279" s="1">
        <v>3</v>
      </c>
      <c r="I1279" s="1">
        <v>36.5</v>
      </c>
      <c r="J1279" s="1">
        <v>11292</v>
      </c>
      <c r="K1279" s="1">
        <v>26</v>
      </c>
      <c r="L1279" s="1">
        <v>308.7</v>
      </c>
      <c r="M1279" s="1">
        <v>113</v>
      </c>
      <c r="N1279" s="1">
        <v>1</v>
      </c>
      <c r="O1279" s="1">
        <v>2</v>
      </c>
      <c r="P1279" s="1">
        <v>0</v>
      </c>
      <c r="Q1279" s="1">
        <v>0</v>
      </c>
      <c r="R1279" s="1">
        <v>34.86</v>
      </c>
      <c r="S1279" s="1">
        <v>35.450000000000003</v>
      </c>
      <c r="T1279" s="1">
        <v>115</v>
      </c>
      <c r="U1279" s="3" t="str">
        <f t="shared" si="19"/>
        <v>2017Plan</v>
      </c>
      <c r="V1279" s="2">
        <f>DATE(A1279,INDEX(Map!$H$1:$H$12,MATCH(B1279,Map!$G$1:$G$12,0),0),1)</f>
        <v>42826</v>
      </c>
      <c r="W1279" t="str">
        <f>IF(AND(V1279&gt;=Map!$K$2,V1279&lt;=Map!$L$2),"Base",IF(AND(V1279&gt;=Map!$K$3,V1279&lt;=Map!$L$3),"Fcst","N/A"))</f>
        <v>N/A</v>
      </c>
      <c r="X1279" t="str">
        <f>INDEX(Map!$B$2:$B$86,MATCH(D1279,Map!$A$2:$A$86,0),0)</f>
        <v>Brown 6</v>
      </c>
      <c r="Y1279" s="7">
        <f>IF(INDEX(Map!$C$2:$C$86,MATCH(D1279,Map!$A$2:$A$86,0),0)="","N/A",E1279*INDEX(Map!$C$2:$C$86,MATCH(D1279,Map!$A$2:$A$86,0),0))</f>
        <v>1.984</v>
      </c>
      <c r="Z1279" s="7">
        <f>IF(INDEX(Map!$D$2:$D$86,MATCH(D1279,Map!$A$2:$A$86,0),0)="","N/A",E1279*INDEX(Map!$D$2:$D$86,MATCH(D1279,Map!$A$2:$A$86,0),0))</f>
        <v>1.2160000000000002</v>
      </c>
      <c r="AA1279" t="str">
        <f>INDEX(Map!$E$2:$E$86,MATCH(D1279,Map!$A$2:$A$86,0),0)</f>
        <v>SCCT</v>
      </c>
    </row>
    <row r="1280" spans="1:27" x14ac:dyDescent="0.25">
      <c r="A1280" s="1" t="s">
        <v>119</v>
      </c>
      <c r="B1280" s="1" t="s">
        <v>110</v>
      </c>
      <c r="C1280" s="1">
        <v>19</v>
      </c>
      <c r="D1280" s="1" t="s">
        <v>41</v>
      </c>
      <c r="E1280" s="1">
        <v>2.2999999999999998</v>
      </c>
      <c r="F1280" s="1">
        <v>0</v>
      </c>
      <c r="G1280" s="1">
        <v>2</v>
      </c>
      <c r="H1280" s="1">
        <v>3</v>
      </c>
      <c r="I1280" s="1">
        <v>26</v>
      </c>
      <c r="J1280" s="1">
        <v>11424</v>
      </c>
      <c r="K1280" s="1">
        <v>19</v>
      </c>
      <c r="L1280" s="1">
        <v>308.7</v>
      </c>
      <c r="M1280" s="1">
        <v>80</v>
      </c>
      <c r="N1280" s="1">
        <v>1</v>
      </c>
      <c r="O1280" s="1">
        <v>2</v>
      </c>
      <c r="P1280" s="1">
        <v>0</v>
      </c>
      <c r="Q1280" s="1">
        <v>0</v>
      </c>
      <c r="R1280" s="1">
        <v>35.270000000000003</v>
      </c>
      <c r="S1280" s="1">
        <v>36.19</v>
      </c>
      <c r="T1280" s="1">
        <v>82</v>
      </c>
      <c r="U1280" s="3" t="str">
        <f t="shared" si="19"/>
        <v>2017Plan</v>
      </c>
      <c r="V1280" s="2">
        <f>DATE(A1280,INDEX(Map!$H$1:$H$12,MATCH(B1280,Map!$G$1:$G$12,0),0),1)</f>
        <v>42826</v>
      </c>
      <c r="W1280" t="str">
        <f>IF(AND(V1280&gt;=Map!$K$2,V1280&lt;=Map!$L$2),"Base",IF(AND(V1280&gt;=Map!$K$3,V1280&lt;=Map!$L$3),"Fcst","N/A"))</f>
        <v>N/A</v>
      </c>
      <c r="X1280" t="str">
        <f>INDEX(Map!$B$2:$B$86,MATCH(D1280,Map!$A$2:$A$86,0),0)</f>
        <v>Brown 7</v>
      </c>
      <c r="Y1280" s="7">
        <f>IF(INDEX(Map!$C$2:$C$86,MATCH(D1280,Map!$A$2:$A$86,0),0)="","N/A",E1280*INDEX(Map!$C$2:$C$86,MATCH(D1280,Map!$A$2:$A$86,0),0))</f>
        <v>1.4259999999999999</v>
      </c>
      <c r="Z1280" s="7">
        <f>IF(INDEX(Map!$D$2:$D$86,MATCH(D1280,Map!$A$2:$A$86,0),0)="","N/A",E1280*INDEX(Map!$D$2:$D$86,MATCH(D1280,Map!$A$2:$A$86,0),0))</f>
        <v>0.87399999999999989</v>
      </c>
      <c r="AA1280" t="str">
        <f>INDEX(Map!$E$2:$E$86,MATCH(D1280,Map!$A$2:$A$86,0),0)</f>
        <v>SCCT</v>
      </c>
    </row>
    <row r="1281" spans="1:27" x14ac:dyDescent="0.25">
      <c r="A1281" s="1" t="s">
        <v>119</v>
      </c>
      <c r="B1281" s="1" t="s">
        <v>110</v>
      </c>
      <c r="C1281" s="1">
        <v>20</v>
      </c>
      <c r="D1281" s="1" t="s">
        <v>42</v>
      </c>
      <c r="E1281" s="1">
        <v>1.2</v>
      </c>
      <c r="F1281" s="1">
        <v>0</v>
      </c>
      <c r="G1281" s="1">
        <v>1.4</v>
      </c>
      <c r="H1281" s="1">
        <v>2</v>
      </c>
      <c r="I1281" s="1">
        <v>19</v>
      </c>
      <c r="J1281" s="1">
        <v>16518</v>
      </c>
      <c r="K1281" s="1">
        <v>23</v>
      </c>
      <c r="L1281" s="1">
        <v>308.7</v>
      </c>
      <c r="M1281" s="1">
        <v>59</v>
      </c>
      <c r="N1281" s="1">
        <v>0</v>
      </c>
      <c r="O1281" s="1">
        <v>0</v>
      </c>
      <c r="P1281" s="1">
        <v>0</v>
      </c>
      <c r="Q1281" s="1">
        <v>0</v>
      </c>
      <c r="R1281" s="1">
        <v>50.99</v>
      </c>
      <c r="S1281" s="1">
        <v>51.39</v>
      </c>
      <c r="T1281" s="1">
        <v>59</v>
      </c>
      <c r="U1281" s="3" t="str">
        <f t="shared" si="19"/>
        <v>2017Plan</v>
      </c>
      <c r="V1281" s="2">
        <f>DATE(A1281,INDEX(Map!$H$1:$H$12,MATCH(B1281,Map!$G$1:$G$12,0),0),1)</f>
        <v>42826</v>
      </c>
      <c r="W1281" t="str">
        <f>IF(AND(V1281&gt;=Map!$K$2,V1281&lt;=Map!$L$2),"Base",IF(AND(V1281&gt;=Map!$K$3,V1281&lt;=Map!$L$3),"Fcst","N/A"))</f>
        <v>N/A</v>
      </c>
      <c r="X1281" t="str">
        <f>INDEX(Map!$B$2:$B$86,MATCH(D1281,Map!$A$2:$A$86,0),0)</f>
        <v>Brown 8</v>
      </c>
      <c r="Y1281" s="7">
        <f>IF(INDEX(Map!$C$2:$C$86,MATCH(D1281,Map!$A$2:$A$86,0),0)="","N/A",E1281*INDEX(Map!$C$2:$C$86,MATCH(D1281,Map!$A$2:$A$86,0),0))</f>
        <v>1.2</v>
      </c>
      <c r="Z1281" s="7" t="str">
        <f>IF(INDEX(Map!$D$2:$D$86,MATCH(D1281,Map!$A$2:$A$86,0),0)="","N/A",E1281*INDEX(Map!$D$2:$D$86,MATCH(D1281,Map!$A$2:$A$86,0),0))</f>
        <v>N/A</v>
      </c>
      <c r="AA1281" t="str">
        <f>INDEX(Map!$E$2:$E$86,MATCH(D1281,Map!$A$2:$A$86,0),0)</f>
        <v>SCCT</v>
      </c>
    </row>
    <row r="1282" spans="1:27" x14ac:dyDescent="0.25">
      <c r="A1282" s="1" t="s">
        <v>119</v>
      </c>
      <c r="B1282" s="1" t="s">
        <v>110</v>
      </c>
      <c r="C1282" s="1">
        <v>21</v>
      </c>
      <c r="D1282" s="1" t="s">
        <v>43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3" t="str">
        <f t="shared" si="19"/>
        <v>2017Plan</v>
      </c>
      <c r="V1282" s="2">
        <f>DATE(A1282,INDEX(Map!$H$1:$H$12,MATCH(B1282,Map!$G$1:$G$12,0),0),1)</f>
        <v>42826</v>
      </c>
      <c r="W1282" t="str">
        <f>IF(AND(V1282&gt;=Map!$K$2,V1282&lt;=Map!$L$2),"Base",IF(AND(V1282&gt;=Map!$K$3,V1282&lt;=Map!$L$3),"Fcst","N/A"))</f>
        <v>N/A</v>
      </c>
      <c r="X1282" t="str">
        <f>INDEX(Map!$B$2:$B$86,MATCH(D1282,Map!$A$2:$A$86,0),0)</f>
        <v>Brown 8</v>
      </c>
      <c r="Y1282" s="7">
        <f>IF(INDEX(Map!$C$2:$C$86,MATCH(D1282,Map!$A$2:$A$86,0),0)="","N/A",E1282*INDEX(Map!$C$2:$C$86,MATCH(D1282,Map!$A$2:$A$86,0),0))</f>
        <v>0</v>
      </c>
      <c r="Z1282" s="7" t="str">
        <f>IF(INDEX(Map!$D$2:$D$86,MATCH(D1282,Map!$A$2:$A$86,0),0)="","N/A",E1282*INDEX(Map!$D$2:$D$86,MATCH(D1282,Map!$A$2:$A$86,0),0))</f>
        <v>N/A</v>
      </c>
      <c r="AA1282" t="str">
        <f>INDEX(Map!$E$2:$E$86,MATCH(D1282,Map!$A$2:$A$86,0),0)</f>
        <v>SCCT</v>
      </c>
    </row>
    <row r="1283" spans="1:27" x14ac:dyDescent="0.25">
      <c r="A1283" s="1" t="s">
        <v>119</v>
      </c>
      <c r="B1283" s="1" t="s">
        <v>110</v>
      </c>
      <c r="C1283" s="1">
        <v>22</v>
      </c>
      <c r="D1283" s="1" t="s">
        <v>44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3" t="str">
        <f t="shared" si="19"/>
        <v>2017Plan</v>
      </c>
      <c r="V1283" s="2">
        <f>DATE(A1283,INDEX(Map!$H$1:$H$12,MATCH(B1283,Map!$G$1:$G$12,0),0),1)</f>
        <v>42826</v>
      </c>
      <c r="W1283" t="str">
        <f>IF(AND(V1283&gt;=Map!$K$2,V1283&lt;=Map!$L$2),"Base",IF(AND(V1283&gt;=Map!$K$3,V1283&lt;=Map!$L$3),"Fcst","N/A"))</f>
        <v>N/A</v>
      </c>
      <c r="X1283" t="str">
        <f>INDEX(Map!$B$2:$B$86,MATCH(D1283,Map!$A$2:$A$86,0),0)</f>
        <v>Brown 9</v>
      </c>
      <c r="Y1283" s="7">
        <f>IF(INDEX(Map!$C$2:$C$86,MATCH(D1283,Map!$A$2:$A$86,0),0)="","N/A",E1283*INDEX(Map!$C$2:$C$86,MATCH(D1283,Map!$A$2:$A$86,0),0))</f>
        <v>0</v>
      </c>
      <c r="Z1283" s="7" t="str">
        <f>IF(INDEX(Map!$D$2:$D$86,MATCH(D1283,Map!$A$2:$A$86,0),0)="","N/A",E1283*INDEX(Map!$D$2:$D$86,MATCH(D1283,Map!$A$2:$A$86,0),0))</f>
        <v>N/A</v>
      </c>
      <c r="AA1283" t="str">
        <f>INDEX(Map!$E$2:$E$86,MATCH(D1283,Map!$A$2:$A$86,0),0)</f>
        <v>SCCT</v>
      </c>
    </row>
    <row r="1284" spans="1:27" x14ac:dyDescent="0.25">
      <c r="A1284" s="1" t="s">
        <v>119</v>
      </c>
      <c r="B1284" s="1" t="s">
        <v>110</v>
      </c>
      <c r="C1284" s="1">
        <v>23</v>
      </c>
      <c r="D1284" s="1" t="s">
        <v>45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3" t="str">
        <f t="shared" ref="U1284:U1347" si="20">U1283</f>
        <v>2017Plan</v>
      </c>
      <c r="V1284" s="2">
        <f>DATE(A1284,INDEX(Map!$H$1:$H$12,MATCH(B1284,Map!$G$1:$G$12,0),0),1)</f>
        <v>42826</v>
      </c>
      <c r="W1284" t="str">
        <f>IF(AND(V1284&gt;=Map!$K$2,V1284&lt;=Map!$L$2),"Base",IF(AND(V1284&gt;=Map!$K$3,V1284&lt;=Map!$L$3),"Fcst","N/A"))</f>
        <v>N/A</v>
      </c>
      <c r="X1284" t="str">
        <f>INDEX(Map!$B$2:$B$86,MATCH(D1284,Map!$A$2:$A$86,0),0)</f>
        <v>Brown 9</v>
      </c>
      <c r="Y1284" s="7">
        <f>IF(INDEX(Map!$C$2:$C$86,MATCH(D1284,Map!$A$2:$A$86,0),0)="","N/A",E1284*INDEX(Map!$C$2:$C$86,MATCH(D1284,Map!$A$2:$A$86,0),0))</f>
        <v>0</v>
      </c>
      <c r="Z1284" s="7" t="str">
        <f>IF(INDEX(Map!$D$2:$D$86,MATCH(D1284,Map!$A$2:$A$86,0),0)="","N/A",E1284*INDEX(Map!$D$2:$D$86,MATCH(D1284,Map!$A$2:$A$86,0),0))</f>
        <v>N/A</v>
      </c>
      <c r="AA1284" t="str">
        <f>INDEX(Map!$E$2:$E$86,MATCH(D1284,Map!$A$2:$A$86,0),0)</f>
        <v>SCCT</v>
      </c>
    </row>
    <row r="1285" spans="1:27" x14ac:dyDescent="0.25">
      <c r="A1285" s="1" t="s">
        <v>119</v>
      </c>
      <c r="B1285" s="1" t="s">
        <v>110</v>
      </c>
      <c r="C1285" s="1">
        <v>24</v>
      </c>
      <c r="D1285" s="1" t="s">
        <v>46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3" t="str">
        <f t="shared" si="20"/>
        <v>2017Plan</v>
      </c>
      <c r="V1285" s="2">
        <f>DATE(A1285,INDEX(Map!$H$1:$H$12,MATCH(B1285,Map!$G$1:$G$12,0),0),1)</f>
        <v>42826</v>
      </c>
      <c r="W1285" t="str">
        <f>IF(AND(V1285&gt;=Map!$K$2,V1285&lt;=Map!$L$2),"Base",IF(AND(V1285&gt;=Map!$K$3,V1285&lt;=Map!$L$3),"Fcst","N/A"))</f>
        <v>N/A</v>
      </c>
      <c r="X1285" t="str">
        <f>INDEX(Map!$B$2:$B$86,MATCH(D1285,Map!$A$2:$A$86,0),0)</f>
        <v>Brown 10</v>
      </c>
      <c r="Y1285" s="7">
        <f>IF(INDEX(Map!$C$2:$C$86,MATCH(D1285,Map!$A$2:$A$86,0),0)="","N/A",E1285*INDEX(Map!$C$2:$C$86,MATCH(D1285,Map!$A$2:$A$86,0),0))</f>
        <v>0</v>
      </c>
      <c r="Z1285" s="7" t="str">
        <f>IF(INDEX(Map!$D$2:$D$86,MATCH(D1285,Map!$A$2:$A$86,0),0)="","N/A",E1285*INDEX(Map!$D$2:$D$86,MATCH(D1285,Map!$A$2:$A$86,0),0))</f>
        <v>N/A</v>
      </c>
      <c r="AA1285" t="str">
        <f>INDEX(Map!$E$2:$E$86,MATCH(D1285,Map!$A$2:$A$86,0),0)</f>
        <v>SCCT</v>
      </c>
    </row>
    <row r="1286" spans="1:27" x14ac:dyDescent="0.25">
      <c r="A1286" s="1" t="s">
        <v>119</v>
      </c>
      <c r="B1286" s="1" t="s">
        <v>110</v>
      </c>
      <c r="C1286" s="1">
        <v>25</v>
      </c>
      <c r="D1286" s="1" t="s">
        <v>47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3" t="str">
        <f t="shared" si="20"/>
        <v>2017Plan</v>
      </c>
      <c r="V1286" s="2">
        <f>DATE(A1286,INDEX(Map!$H$1:$H$12,MATCH(B1286,Map!$G$1:$G$12,0),0),1)</f>
        <v>42826</v>
      </c>
      <c r="W1286" t="str">
        <f>IF(AND(V1286&gt;=Map!$K$2,V1286&lt;=Map!$L$2),"Base",IF(AND(V1286&gt;=Map!$K$3,V1286&lt;=Map!$L$3),"Fcst","N/A"))</f>
        <v>N/A</v>
      </c>
      <c r="X1286" t="str">
        <f>INDEX(Map!$B$2:$B$86,MATCH(D1286,Map!$A$2:$A$86,0),0)</f>
        <v>Brown 10</v>
      </c>
      <c r="Y1286" s="7">
        <f>IF(INDEX(Map!$C$2:$C$86,MATCH(D1286,Map!$A$2:$A$86,0),0)="","N/A",E1286*INDEX(Map!$C$2:$C$86,MATCH(D1286,Map!$A$2:$A$86,0),0))</f>
        <v>0</v>
      </c>
      <c r="Z1286" s="7" t="str">
        <f>IF(INDEX(Map!$D$2:$D$86,MATCH(D1286,Map!$A$2:$A$86,0),0)="","N/A",E1286*INDEX(Map!$D$2:$D$86,MATCH(D1286,Map!$A$2:$A$86,0),0))</f>
        <v>N/A</v>
      </c>
      <c r="AA1286" t="str">
        <f>INDEX(Map!$E$2:$E$86,MATCH(D1286,Map!$A$2:$A$86,0),0)</f>
        <v>SCCT</v>
      </c>
    </row>
    <row r="1287" spans="1:27" x14ac:dyDescent="0.25">
      <c r="A1287" s="1" t="s">
        <v>119</v>
      </c>
      <c r="B1287" s="1" t="s">
        <v>110</v>
      </c>
      <c r="C1287" s="1">
        <v>26</v>
      </c>
      <c r="D1287" s="1" t="s">
        <v>48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3" t="str">
        <f t="shared" si="20"/>
        <v>2017Plan</v>
      </c>
      <c r="V1287" s="2">
        <f>DATE(A1287,INDEX(Map!$H$1:$H$12,MATCH(B1287,Map!$G$1:$G$12,0),0),1)</f>
        <v>42826</v>
      </c>
      <c r="W1287" t="str">
        <f>IF(AND(V1287&gt;=Map!$K$2,V1287&lt;=Map!$L$2),"Base",IF(AND(V1287&gt;=Map!$K$3,V1287&lt;=Map!$L$3),"Fcst","N/A"))</f>
        <v>N/A</v>
      </c>
      <c r="X1287" t="str">
        <f>INDEX(Map!$B$2:$B$86,MATCH(D1287,Map!$A$2:$A$86,0),0)</f>
        <v>Brown 11</v>
      </c>
      <c r="Y1287" s="7">
        <f>IF(INDEX(Map!$C$2:$C$86,MATCH(D1287,Map!$A$2:$A$86,0),0)="","N/A",E1287*INDEX(Map!$C$2:$C$86,MATCH(D1287,Map!$A$2:$A$86,0),0))</f>
        <v>0</v>
      </c>
      <c r="Z1287" s="7" t="str">
        <f>IF(INDEX(Map!$D$2:$D$86,MATCH(D1287,Map!$A$2:$A$86,0),0)="","N/A",E1287*INDEX(Map!$D$2:$D$86,MATCH(D1287,Map!$A$2:$A$86,0),0))</f>
        <v>N/A</v>
      </c>
      <c r="AA1287" t="str">
        <f>INDEX(Map!$E$2:$E$86,MATCH(D1287,Map!$A$2:$A$86,0),0)</f>
        <v>SCCT</v>
      </c>
    </row>
    <row r="1288" spans="1:27" x14ac:dyDescent="0.25">
      <c r="A1288" s="1" t="s">
        <v>119</v>
      </c>
      <c r="B1288" s="1" t="s">
        <v>110</v>
      </c>
      <c r="C1288" s="1">
        <v>27</v>
      </c>
      <c r="D1288" s="1" t="s">
        <v>49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3" t="str">
        <f t="shared" si="20"/>
        <v>2017Plan</v>
      </c>
      <c r="V1288" s="2">
        <f>DATE(A1288,INDEX(Map!$H$1:$H$12,MATCH(B1288,Map!$G$1:$G$12,0),0),1)</f>
        <v>42826</v>
      </c>
      <c r="W1288" t="str">
        <f>IF(AND(V1288&gt;=Map!$K$2,V1288&lt;=Map!$L$2),"Base",IF(AND(V1288&gt;=Map!$K$3,V1288&lt;=Map!$L$3),"Fcst","N/A"))</f>
        <v>N/A</v>
      </c>
      <c r="X1288" t="str">
        <f>INDEX(Map!$B$2:$B$86,MATCH(D1288,Map!$A$2:$A$86,0),0)</f>
        <v>Brown 11</v>
      </c>
      <c r="Y1288" s="7">
        <f>IF(INDEX(Map!$C$2:$C$86,MATCH(D1288,Map!$A$2:$A$86,0),0)="","N/A",E1288*INDEX(Map!$C$2:$C$86,MATCH(D1288,Map!$A$2:$A$86,0),0))</f>
        <v>0</v>
      </c>
      <c r="Z1288" s="7" t="str">
        <f>IF(INDEX(Map!$D$2:$D$86,MATCH(D1288,Map!$A$2:$A$86,0),0)="","N/A",E1288*INDEX(Map!$D$2:$D$86,MATCH(D1288,Map!$A$2:$A$86,0),0))</f>
        <v>N/A</v>
      </c>
      <c r="AA1288" t="str">
        <f>INDEX(Map!$E$2:$E$86,MATCH(D1288,Map!$A$2:$A$86,0),0)</f>
        <v>SCCT</v>
      </c>
    </row>
    <row r="1289" spans="1:27" x14ac:dyDescent="0.25">
      <c r="A1289" s="1" t="s">
        <v>119</v>
      </c>
      <c r="B1289" s="1" t="s">
        <v>110</v>
      </c>
      <c r="C1289" s="1">
        <v>28</v>
      </c>
      <c r="D1289" s="1" t="s">
        <v>50</v>
      </c>
      <c r="E1289" s="1">
        <v>19.5</v>
      </c>
      <c r="F1289" s="1">
        <v>0</v>
      </c>
      <c r="G1289" s="1">
        <v>16.8</v>
      </c>
      <c r="H1289" s="1">
        <v>22</v>
      </c>
      <c r="I1289" s="1">
        <v>211.3</v>
      </c>
      <c r="J1289" s="1">
        <v>10840</v>
      </c>
      <c r="K1289" s="1">
        <v>139</v>
      </c>
      <c r="L1289" s="1">
        <v>308.7</v>
      </c>
      <c r="M1289" s="1">
        <v>652</v>
      </c>
      <c r="N1289" s="1">
        <v>1</v>
      </c>
      <c r="O1289" s="1">
        <v>3</v>
      </c>
      <c r="P1289" s="1">
        <v>0</v>
      </c>
      <c r="Q1289" s="1">
        <v>0</v>
      </c>
      <c r="R1289" s="1">
        <v>33.46</v>
      </c>
      <c r="S1289" s="1">
        <v>33.619999999999997</v>
      </c>
      <c r="T1289" s="1">
        <v>655</v>
      </c>
      <c r="U1289" s="3" t="str">
        <f t="shared" si="20"/>
        <v>2017Plan</v>
      </c>
      <c r="V1289" s="2">
        <f>DATE(A1289,INDEX(Map!$H$1:$H$12,MATCH(B1289,Map!$G$1:$G$12,0),0),1)</f>
        <v>42826</v>
      </c>
      <c r="W1289" t="str">
        <f>IF(AND(V1289&gt;=Map!$K$2,V1289&lt;=Map!$L$2),"Base",IF(AND(V1289&gt;=Map!$K$3,V1289&lt;=Map!$L$3),"Fcst","N/A"))</f>
        <v>N/A</v>
      </c>
      <c r="X1289" t="str">
        <f>INDEX(Map!$B$2:$B$86,MATCH(D1289,Map!$A$2:$A$86,0),0)</f>
        <v>Paddys Run 13</v>
      </c>
      <c r="Y1289" s="7">
        <f>IF(INDEX(Map!$C$2:$C$86,MATCH(D1289,Map!$A$2:$A$86,0),0)="","N/A",E1289*INDEX(Map!$C$2:$C$86,MATCH(D1289,Map!$A$2:$A$86,0),0))</f>
        <v>9.1649999999999991</v>
      </c>
      <c r="Z1289" s="7">
        <f>IF(INDEX(Map!$D$2:$D$86,MATCH(D1289,Map!$A$2:$A$86,0),0)="","N/A",E1289*INDEX(Map!$D$2:$D$86,MATCH(D1289,Map!$A$2:$A$86,0),0))</f>
        <v>10.335000000000001</v>
      </c>
      <c r="AA1289" t="str">
        <f>INDEX(Map!$E$2:$E$86,MATCH(D1289,Map!$A$2:$A$86,0),0)</f>
        <v>SCCT</v>
      </c>
    </row>
    <row r="1290" spans="1:27" x14ac:dyDescent="0.25">
      <c r="A1290" s="1" t="s">
        <v>119</v>
      </c>
      <c r="B1290" s="1" t="s">
        <v>110</v>
      </c>
      <c r="C1290" s="1">
        <v>29</v>
      </c>
      <c r="D1290" s="1" t="s">
        <v>51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3" t="str">
        <f t="shared" si="20"/>
        <v>2017Plan</v>
      </c>
      <c r="V1290" s="2">
        <f>DATE(A1290,INDEX(Map!$H$1:$H$12,MATCH(B1290,Map!$G$1:$G$12,0),0),1)</f>
        <v>42826</v>
      </c>
      <c r="W1290" t="str">
        <f>IF(AND(V1290&gt;=Map!$K$2,V1290&lt;=Map!$L$2),"Base",IF(AND(V1290&gt;=Map!$K$3,V1290&lt;=Map!$L$3),"Fcst","N/A"))</f>
        <v>N/A</v>
      </c>
      <c r="X1290" t="str">
        <f>INDEX(Map!$B$2:$B$86,MATCH(D1290,Map!$A$2:$A$86,0),0)</f>
        <v>Trimble Co 05</v>
      </c>
      <c r="Y1290" s="7">
        <f>IF(INDEX(Map!$C$2:$C$86,MATCH(D1290,Map!$A$2:$A$86,0),0)="","N/A",E1290*INDEX(Map!$C$2:$C$86,MATCH(D1290,Map!$A$2:$A$86,0),0))</f>
        <v>0</v>
      </c>
      <c r="Z1290" s="7">
        <f>IF(INDEX(Map!$D$2:$D$86,MATCH(D1290,Map!$A$2:$A$86,0),0)="","N/A",E1290*INDEX(Map!$D$2:$D$86,MATCH(D1290,Map!$A$2:$A$86,0),0))</f>
        <v>0</v>
      </c>
      <c r="AA1290" t="str">
        <f>INDEX(Map!$E$2:$E$86,MATCH(D1290,Map!$A$2:$A$86,0),0)</f>
        <v>SCCT</v>
      </c>
    </row>
    <row r="1291" spans="1:27" x14ac:dyDescent="0.25">
      <c r="A1291" s="1" t="s">
        <v>119</v>
      </c>
      <c r="B1291" s="1" t="s">
        <v>110</v>
      </c>
      <c r="C1291" s="1">
        <v>30</v>
      </c>
      <c r="D1291" s="1" t="s">
        <v>52</v>
      </c>
      <c r="E1291" s="1">
        <v>27.2</v>
      </c>
      <c r="F1291" s="1">
        <v>0</v>
      </c>
      <c r="G1291" s="1">
        <v>22.3</v>
      </c>
      <c r="H1291" s="1">
        <v>22</v>
      </c>
      <c r="I1291" s="1">
        <v>300.60000000000002</v>
      </c>
      <c r="J1291" s="1">
        <v>11058</v>
      </c>
      <c r="K1291" s="1">
        <v>194</v>
      </c>
      <c r="L1291" s="1">
        <v>308.7</v>
      </c>
      <c r="M1291" s="1">
        <v>928</v>
      </c>
      <c r="N1291" s="1">
        <v>1</v>
      </c>
      <c r="O1291" s="1">
        <v>3</v>
      </c>
      <c r="P1291" s="1">
        <v>0</v>
      </c>
      <c r="Q1291" s="1">
        <v>0</v>
      </c>
      <c r="R1291" s="1">
        <v>34.14</v>
      </c>
      <c r="S1291" s="1">
        <v>34.25</v>
      </c>
      <c r="T1291" s="1">
        <v>931</v>
      </c>
      <c r="U1291" s="3" t="str">
        <f t="shared" si="20"/>
        <v>2017Plan</v>
      </c>
      <c r="V1291" s="2">
        <f>DATE(A1291,INDEX(Map!$H$1:$H$12,MATCH(B1291,Map!$G$1:$G$12,0),0),1)</f>
        <v>42826</v>
      </c>
      <c r="W1291" t="str">
        <f>IF(AND(V1291&gt;=Map!$K$2,V1291&lt;=Map!$L$2),"Base",IF(AND(V1291&gt;=Map!$K$3,V1291&lt;=Map!$L$3),"Fcst","N/A"))</f>
        <v>N/A</v>
      </c>
      <c r="X1291" t="str">
        <f>INDEX(Map!$B$2:$B$86,MATCH(D1291,Map!$A$2:$A$86,0),0)</f>
        <v>Trimble Co 06</v>
      </c>
      <c r="Y1291" s="7">
        <f>IF(INDEX(Map!$C$2:$C$86,MATCH(D1291,Map!$A$2:$A$86,0),0)="","N/A",E1291*INDEX(Map!$C$2:$C$86,MATCH(D1291,Map!$A$2:$A$86,0),0))</f>
        <v>19.311999999999998</v>
      </c>
      <c r="Z1291" s="7">
        <f>IF(INDEX(Map!$D$2:$D$86,MATCH(D1291,Map!$A$2:$A$86,0),0)="","N/A",E1291*INDEX(Map!$D$2:$D$86,MATCH(D1291,Map!$A$2:$A$86,0),0))</f>
        <v>7.887999999999999</v>
      </c>
      <c r="AA1291" t="str">
        <f>INDEX(Map!$E$2:$E$86,MATCH(D1291,Map!$A$2:$A$86,0),0)</f>
        <v>SCCT</v>
      </c>
    </row>
    <row r="1292" spans="1:27" x14ac:dyDescent="0.25">
      <c r="A1292" s="1" t="s">
        <v>119</v>
      </c>
      <c r="B1292" s="1" t="s">
        <v>110</v>
      </c>
      <c r="C1292" s="1">
        <v>31</v>
      </c>
      <c r="D1292" s="1" t="s">
        <v>53</v>
      </c>
      <c r="E1292" s="1">
        <v>20.6</v>
      </c>
      <c r="F1292" s="1">
        <v>0</v>
      </c>
      <c r="G1292" s="1">
        <v>16.899999999999999</v>
      </c>
      <c r="H1292" s="1">
        <v>21</v>
      </c>
      <c r="I1292" s="1">
        <v>227</v>
      </c>
      <c r="J1292" s="1">
        <v>11014</v>
      </c>
      <c r="K1292" s="1">
        <v>145</v>
      </c>
      <c r="L1292" s="1">
        <v>308.7</v>
      </c>
      <c r="M1292" s="1">
        <v>701</v>
      </c>
      <c r="N1292" s="1">
        <v>1</v>
      </c>
      <c r="O1292" s="1">
        <v>3</v>
      </c>
      <c r="P1292" s="1">
        <v>0</v>
      </c>
      <c r="Q1292" s="1">
        <v>0</v>
      </c>
      <c r="R1292" s="1">
        <v>34</v>
      </c>
      <c r="S1292" s="1">
        <v>34.14</v>
      </c>
      <c r="T1292" s="1">
        <v>704</v>
      </c>
      <c r="U1292" s="3" t="str">
        <f t="shared" si="20"/>
        <v>2017Plan</v>
      </c>
      <c r="V1292" s="2">
        <f>DATE(A1292,INDEX(Map!$H$1:$H$12,MATCH(B1292,Map!$G$1:$G$12,0),0),1)</f>
        <v>42826</v>
      </c>
      <c r="W1292" t="str">
        <f>IF(AND(V1292&gt;=Map!$K$2,V1292&lt;=Map!$L$2),"Base",IF(AND(V1292&gt;=Map!$K$3,V1292&lt;=Map!$L$3),"Fcst","N/A"))</f>
        <v>N/A</v>
      </c>
      <c r="X1292" t="str">
        <f>INDEX(Map!$B$2:$B$86,MATCH(D1292,Map!$A$2:$A$86,0),0)</f>
        <v>Trimble Co 07</v>
      </c>
      <c r="Y1292" s="7">
        <f>IF(INDEX(Map!$C$2:$C$86,MATCH(D1292,Map!$A$2:$A$86,0),0)="","N/A",E1292*INDEX(Map!$C$2:$C$86,MATCH(D1292,Map!$A$2:$A$86,0),0))</f>
        <v>12.978000000000002</v>
      </c>
      <c r="Z1292" s="7">
        <f>IF(INDEX(Map!$D$2:$D$86,MATCH(D1292,Map!$A$2:$A$86,0),0)="","N/A",E1292*INDEX(Map!$D$2:$D$86,MATCH(D1292,Map!$A$2:$A$86,0),0))</f>
        <v>7.6220000000000008</v>
      </c>
      <c r="AA1292" t="str">
        <f>INDEX(Map!$E$2:$E$86,MATCH(D1292,Map!$A$2:$A$86,0),0)</f>
        <v>SCCT</v>
      </c>
    </row>
    <row r="1293" spans="1:27" x14ac:dyDescent="0.25">
      <c r="A1293" s="1" t="s">
        <v>119</v>
      </c>
      <c r="B1293" s="1" t="s">
        <v>110</v>
      </c>
      <c r="C1293" s="1">
        <v>32</v>
      </c>
      <c r="D1293" s="1" t="s">
        <v>54</v>
      </c>
      <c r="E1293" s="1">
        <v>6.3</v>
      </c>
      <c r="F1293" s="1">
        <v>0</v>
      </c>
      <c r="G1293" s="1">
        <v>5.2</v>
      </c>
      <c r="H1293" s="1">
        <v>7</v>
      </c>
      <c r="I1293" s="1">
        <v>68.599999999999994</v>
      </c>
      <c r="J1293" s="1">
        <v>10936</v>
      </c>
      <c r="K1293" s="1">
        <v>43</v>
      </c>
      <c r="L1293" s="1">
        <v>308.7</v>
      </c>
      <c r="M1293" s="1">
        <v>212</v>
      </c>
      <c r="N1293" s="1">
        <v>0</v>
      </c>
      <c r="O1293" s="1">
        <v>1</v>
      </c>
      <c r="P1293" s="1">
        <v>0</v>
      </c>
      <c r="Q1293" s="1">
        <v>0</v>
      </c>
      <c r="R1293" s="1">
        <v>33.76</v>
      </c>
      <c r="S1293" s="1">
        <v>33.909999999999997</v>
      </c>
      <c r="T1293" s="1">
        <v>213</v>
      </c>
      <c r="U1293" s="3" t="str">
        <f t="shared" si="20"/>
        <v>2017Plan</v>
      </c>
      <c r="V1293" s="2">
        <f>DATE(A1293,INDEX(Map!$H$1:$H$12,MATCH(B1293,Map!$G$1:$G$12,0),0),1)</f>
        <v>42826</v>
      </c>
      <c r="W1293" t="str">
        <f>IF(AND(V1293&gt;=Map!$K$2,V1293&lt;=Map!$L$2),"Base",IF(AND(V1293&gt;=Map!$K$3,V1293&lt;=Map!$L$3),"Fcst","N/A"))</f>
        <v>N/A</v>
      </c>
      <c r="X1293" t="str">
        <f>INDEX(Map!$B$2:$B$86,MATCH(D1293,Map!$A$2:$A$86,0),0)</f>
        <v>Trimble Co 08</v>
      </c>
      <c r="Y1293" s="7">
        <f>IF(INDEX(Map!$C$2:$C$86,MATCH(D1293,Map!$A$2:$A$86,0),0)="","N/A",E1293*INDEX(Map!$C$2:$C$86,MATCH(D1293,Map!$A$2:$A$86,0),0))</f>
        <v>3.9689999999999999</v>
      </c>
      <c r="Z1293" s="7">
        <f>IF(INDEX(Map!$D$2:$D$86,MATCH(D1293,Map!$A$2:$A$86,0),0)="","N/A",E1293*INDEX(Map!$D$2:$D$86,MATCH(D1293,Map!$A$2:$A$86,0),0))</f>
        <v>2.331</v>
      </c>
      <c r="AA1293" t="str">
        <f>INDEX(Map!$E$2:$E$86,MATCH(D1293,Map!$A$2:$A$86,0),0)</f>
        <v>SCCT</v>
      </c>
    </row>
    <row r="1294" spans="1:27" x14ac:dyDescent="0.25">
      <c r="A1294" s="1" t="s">
        <v>119</v>
      </c>
      <c r="B1294" s="1" t="s">
        <v>110</v>
      </c>
      <c r="C1294" s="1">
        <v>33</v>
      </c>
      <c r="D1294" s="1" t="s">
        <v>55</v>
      </c>
      <c r="E1294" s="1">
        <v>14.9</v>
      </c>
      <c r="F1294" s="1">
        <v>0</v>
      </c>
      <c r="G1294" s="1">
        <v>12.2</v>
      </c>
      <c r="H1294" s="1">
        <v>14</v>
      </c>
      <c r="I1294" s="1">
        <v>164</v>
      </c>
      <c r="J1294" s="1">
        <v>11019</v>
      </c>
      <c r="K1294" s="1">
        <v>105</v>
      </c>
      <c r="L1294" s="1">
        <v>308.7</v>
      </c>
      <c r="M1294" s="1">
        <v>506</v>
      </c>
      <c r="N1294" s="1">
        <v>1</v>
      </c>
      <c r="O1294" s="1">
        <v>2</v>
      </c>
      <c r="P1294" s="1">
        <v>0</v>
      </c>
      <c r="Q1294" s="1">
        <v>0</v>
      </c>
      <c r="R1294" s="1">
        <v>34.01</v>
      </c>
      <c r="S1294" s="1">
        <v>34.14</v>
      </c>
      <c r="T1294" s="1">
        <v>508</v>
      </c>
      <c r="U1294" s="3" t="str">
        <f t="shared" si="20"/>
        <v>2017Plan</v>
      </c>
      <c r="V1294" s="2">
        <f>DATE(A1294,INDEX(Map!$H$1:$H$12,MATCH(B1294,Map!$G$1:$G$12,0),0),1)</f>
        <v>42826</v>
      </c>
      <c r="W1294" t="str">
        <f>IF(AND(V1294&gt;=Map!$K$2,V1294&lt;=Map!$L$2),"Base",IF(AND(V1294&gt;=Map!$K$3,V1294&lt;=Map!$L$3),"Fcst","N/A"))</f>
        <v>N/A</v>
      </c>
      <c r="X1294" t="str">
        <f>INDEX(Map!$B$2:$B$86,MATCH(D1294,Map!$A$2:$A$86,0),0)</f>
        <v>Trimble Co 09</v>
      </c>
      <c r="Y1294" s="7">
        <f>IF(INDEX(Map!$C$2:$C$86,MATCH(D1294,Map!$A$2:$A$86,0),0)="","N/A",E1294*INDEX(Map!$C$2:$C$86,MATCH(D1294,Map!$A$2:$A$86,0),0))</f>
        <v>9.3870000000000005</v>
      </c>
      <c r="Z1294" s="7">
        <f>IF(INDEX(Map!$D$2:$D$86,MATCH(D1294,Map!$A$2:$A$86,0),0)="","N/A",E1294*INDEX(Map!$D$2:$D$86,MATCH(D1294,Map!$A$2:$A$86,0),0))</f>
        <v>5.5129999999999999</v>
      </c>
      <c r="AA1294" t="str">
        <f>INDEX(Map!$E$2:$E$86,MATCH(D1294,Map!$A$2:$A$86,0),0)</f>
        <v>SCCT</v>
      </c>
    </row>
    <row r="1295" spans="1:27" x14ac:dyDescent="0.25">
      <c r="A1295" s="1" t="s">
        <v>119</v>
      </c>
      <c r="B1295" s="1" t="s">
        <v>110</v>
      </c>
      <c r="C1295" s="1">
        <v>34</v>
      </c>
      <c r="D1295" s="1" t="s">
        <v>56</v>
      </c>
      <c r="E1295" s="1">
        <v>3</v>
      </c>
      <c r="F1295" s="1">
        <v>0</v>
      </c>
      <c r="G1295" s="1">
        <v>2.5</v>
      </c>
      <c r="H1295" s="1">
        <v>4</v>
      </c>
      <c r="I1295" s="1">
        <v>33</v>
      </c>
      <c r="J1295" s="1">
        <v>11003</v>
      </c>
      <c r="K1295" s="1">
        <v>21</v>
      </c>
      <c r="L1295" s="1">
        <v>308.7</v>
      </c>
      <c r="M1295" s="1">
        <v>102</v>
      </c>
      <c r="N1295" s="1">
        <v>0</v>
      </c>
      <c r="O1295" s="1">
        <v>1</v>
      </c>
      <c r="P1295" s="1">
        <v>0</v>
      </c>
      <c r="Q1295" s="1">
        <v>0</v>
      </c>
      <c r="R1295" s="1">
        <v>33.96</v>
      </c>
      <c r="S1295" s="1">
        <v>34.14</v>
      </c>
      <c r="T1295" s="1">
        <v>102</v>
      </c>
      <c r="U1295" s="3" t="str">
        <f t="shared" si="20"/>
        <v>2017Plan</v>
      </c>
      <c r="V1295" s="2">
        <f>DATE(A1295,INDEX(Map!$H$1:$H$12,MATCH(B1295,Map!$G$1:$G$12,0),0),1)</f>
        <v>42826</v>
      </c>
      <c r="W1295" t="str">
        <f>IF(AND(V1295&gt;=Map!$K$2,V1295&lt;=Map!$L$2),"Base",IF(AND(V1295&gt;=Map!$K$3,V1295&lt;=Map!$L$3),"Fcst","N/A"))</f>
        <v>N/A</v>
      </c>
      <c r="X1295" t="str">
        <f>INDEX(Map!$B$2:$B$86,MATCH(D1295,Map!$A$2:$A$86,0),0)</f>
        <v>Trimble Co 10</v>
      </c>
      <c r="Y1295" s="7">
        <f>IF(INDEX(Map!$C$2:$C$86,MATCH(D1295,Map!$A$2:$A$86,0),0)="","N/A",E1295*INDEX(Map!$C$2:$C$86,MATCH(D1295,Map!$A$2:$A$86,0),0))</f>
        <v>1.8900000000000001</v>
      </c>
      <c r="Z1295" s="7">
        <f>IF(INDEX(Map!$D$2:$D$86,MATCH(D1295,Map!$A$2:$A$86,0),0)="","N/A",E1295*INDEX(Map!$D$2:$D$86,MATCH(D1295,Map!$A$2:$A$86,0),0))</f>
        <v>1.1099999999999999</v>
      </c>
      <c r="AA1295" t="str">
        <f>INDEX(Map!$E$2:$E$86,MATCH(D1295,Map!$A$2:$A$86,0),0)</f>
        <v>SCCT</v>
      </c>
    </row>
    <row r="1296" spans="1:27" x14ac:dyDescent="0.25">
      <c r="A1296" s="1" t="s">
        <v>119</v>
      </c>
      <c r="B1296" s="1" t="s">
        <v>110</v>
      </c>
      <c r="C1296" s="1">
        <v>35</v>
      </c>
      <c r="D1296" s="1" t="s">
        <v>57</v>
      </c>
      <c r="E1296" s="1">
        <v>0.2</v>
      </c>
      <c r="F1296" s="1">
        <v>0</v>
      </c>
      <c r="G1296" s="1">
        <v>1.5</v>
      </c>
      <c r="H1296" s="1">
        <v>2</v>
      </c>
      <c r="I1296" s="1">
        <v>2.5</v>
      </c>
      <c r="J1296" s="1">
        <v>16117</v>
      </c>
      <c r="K1296" s="1">
        <v>11</v>
      </c>
      <c r="L1296" s="1">
        <v>307</v>
      </c>
      <c r="M1296" s="1">
        <v>8</v>
      </c>
      <c r="N1296" s="1">
        <v>0</v>
      </c>
      <c r="O1296" s="1">
        <v>0</v>
      </c>
      <c r="P1296" s="1">
        <v>0</v>
      </c>
      <c r="Q1296" s="1">
        <v>0</v>
      </c>
      <c r="R1296" s="1">
        <v>49.48</v>
      </c>
      <c r="S1296" s="1">
        <v>49.48</v>
      </c>
      <c r="T1296" s="1">
        <v>8</v>
      </c>
      <c r="U1296" s="3" t="str">
        <f t="shared" si="20"/>
        <v>2017Plan</v>
      </c>
      <c r="V1296" s="2">
        <f>DATE(A1296,INDEX(Map!$H$1:$H$12,MATCH(B1296,Map!$G$1:$G$12,0),0),1)</f>
        <v>42826</v>
      </c>
      <c r="W1296" t="str">
        <f>IF(AND(V1296&gt;=Map!$K$2,V1296&lt;=Map!$L$2),"Base",IF(AND(V1296&gt;=Map!$K$3,V1296&lt;=Map!$L$3),"Fcst","N/A"))</f>
        <v>N/A</v>
      </c>
      <c r="X1296" t="str">
        <f>INDEX(Map!$B$2:$B$86,MATCH(D1296,Map!$A$2:$A$86,0),0)</f>
        <v>Cane Run 11</v>
      </c>
      <c r="Y1296" s="7" t="str">
        <f>IF(INDEX(Map!$C$2:$C$86,MATCH(D1296,Map!$A$2:$A$86,0),0)="","N/A",E1296*INDEX(Map!$C$2:$C$86,MATCH(D1296,Map!$A$2:$A$86,0),0))</f>
        <v>N/A</v>
      </c>
      <c r="Z1296" s="7">
        <f>IF(INDEX(Map!$D$2:$D$86,MATCH(D1296,Map!$A$2:$A$86,0),0)="","N/A",E1296*INDEX(Map!$D$2:$D$86,MATCH(D1296,Map!$A$2:$A$86,0),0))</f>
        <v>0.2</v>
      </c>
      <c r="AA1296" t="str">
        <f>INDEX(Map!$E$2:$E$86,MATCH(D1296,Map!$A$2:$A$86,0),0)</f>
        <v>SCCT</v>
      </c>
    </row>
    <row r="1297" spans="1:27" x14ac:dyDescent="0.25">
      <c r="A1297" s="1" t="s">
        <v>119</v>
      </c>
      <c r="B1297" s="1" t="s">
        <v>110</v>
      </c>
      <c r="C1297" s="1">
        <v>36</v>
      </c>
      <c r="D1297" s="1" t="s">
        <v>58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3" t="str">
        <f t="shared" si="20"/>
        <v>2017Plan</v>
      </c>
      <c r="V1297" s="2">
        <f>DATE(A1297,INDEX(Map!$H$1:$H$12,MATCH(B1297,Map!$G$1:$G$12,0),0),1)</f>
        <v>42826</v>
      </c>
      <c r="W1297" t="str">
        <f>IF(AND(V1297&gt;=Map!$K$2,V1297&lt;=Map!$L$2),"Base",IF(AND(V1297&gt;=Map!$K$3,V1297&lt;=Map!$L$3),"Fcst","N/A"))</f>
        <v>N/A</v>
      </c>
      <c r="X1297" t="str">
        <f>INDEX(Map!$B$2:$B$86,MATCH(D1297,Map!$A$2:$A$86,0),0)</f>
        <v>Haefling</v>
      </c>
      <c r="Y1297" s="7">
        <f>IF(INDEX(Map!$C$2:$C$86,MATCH(D1297,Map!$A$2:$A$86,0),0)="","N/A",E1297*INDEX(Map!$C$2:$C$86,MATCH(D1297,Map!$A$2:$A$86,0),0))</f>
        <v>0</v>
      </c>
      <c r="Z1297" s="7" t="str">
        <f>IF(INDEX(Map!$D$2:$D$86,MATCH(D1297,Map!$A$2:$A$86,0),0)="","N/A",E1297*INDEX(Map!$D$2:$D$86,MATCH(D1297,Map!$A$2:$A$86,0),0))</f>
        <v>N/A</v>
      </c>
      <c r="AA1297" t="str">
        <f>INDEX(Map!$E$2:$E$86,MATCH(D1297,Map!$A$2:$A$86,0),0)</f>
        <v>SCCT</v>
      </c>
    </row>
    <row r="1298" spans="1:27" x14ac:dyDescent="0.25">
      <c r="A1298" s="1" t="s">
        <v>119</v>
      </c>
      <c r="B1298" s="1" t="s">
        <v>110</v>
      </c>
      <c r="C1298" s="1">
        <v>37</v>
      </c>
      <c r="D1298" s="1" t="s">
        <v>59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3" t="str">
        <f t="shared" si="20"/>
        <v>2017Plan</v>
      </c>
      <c r="V1298" s="2">
        <f>DATE(A1298,INDEX(Map!$H$1:$H$12,MATCH(B1298,Map!$G$1:$G$12,0),0),1)</f>
        <v>42826</v>
      </c>
      <c r="W1298" t="str">
        <f>IF(AND(V1298&gt;=Map!$K$2,V1298&lt;=Map!$L$2),"Base",IF(AND(V1298&gt;=Map!$K$3,V1298&lt;=Map!$L$3),"Fcst","N/A"))</f>
        <v>N/A</v>
      </c>
      <c r="X1298" t="str">
        <f>INDEX(Map!$B$2:$B$86,MATCH(D1298,Map!$A$2:$A$86,0),0)</f>
        <v>Paddys Run 11</v>
      </c>
      <c r="Y1298" s="7" t="str">
        <f>IF(INDEX(Map!$C$2:$C$86,MATCH(D1298,Map!$A$2:$A$86,0),0)="","N/A",E1298*INDEX(Map!$C$2:$C$86,MATCH(D1298,Map!$A$2:$A$86,0),0))</f>
        <v>N/A</v>
      </c>
      <c r="Z1298" s="7">
        <f>IF(INDEX(Map!$D$2:$D$86,MATCH(D1298,Map!$A$2:$A$86,0),0)="","N/A",E1298*INDEX(Map!$D$2:$D$86,MATCH(D1298,Map!$A$2:$A$86,0),0))</f>
        <v>0</v>
      </c>
      <c r="AA1298" t="str">
        <f>INDEX(Map!$E$2:$E$86,MATCH(D1298,Map!$A$2:$A$86,0),0)</f>
        <v>SCCT</v>
      </c>
    </row>
    <row r="1299" spans="1:27" x14ac:dyDescent="0.25">
      <c r="A1299" s="1" t="s">
        <v>119</v>
      </c>
      <c r="B1299" s="1" t="s">
        <v>110</v>
      </c>
      <c r="C1299" s="1">
        <v>38</v>
      </c>
      <c r="D1299" s="1" t="s">
        <v>60</v>
      </c>
      <c r="E1299" s="1">
        <v>0.2</v>
      </c>
      <c r="F1299" s="1">
        <v>0</v>
      </c>
      <c r="G1299" s="1">
        <v>1</v>
      </c>
      <c r="H1299" s="1">
        <v>1</v>
      </c>
      <c r="I1299" s="1">
        <v>3.1</v>
      </c>
      <c r="J1299" s="1">
        <v>17005</v>
      </c>
      <c r="K1299" s="1">
        <v>7</v>
      </c>
      <c r="L1299" s="1">
        <v>308.7</v>
      </c>
      <c r="M1299" s="1">
        <v>10</v>
      </c>
      <c r="N1299" s="1">
        <v>0</v>
      </c>
      <c r="O1299" s="1">
        <v>0</v>
      </c>
      <c r="P1299" s="1">
        <v>0</v>
      </c>
      <c r="Q1299" s="1">
        <v>0</v>
      </c>
      <c r="R1299" s="1">
        <v>52.49</v>
      </c>
      <c r="S1299" s="1">
        <v>52.49</v>
      </c>
      <c r="T1299" s="1">
        <v>10</v>
      </c>
      <c r="U1299" s="3" t="str">
        <f t="shared" si="20"/>
        <v>2017Plan</v>
      </c>
      <c r="V1299" s="2">
        <f>DATE(A1299,INDEX(Map!$H$1:$H$12,MATCH(B1299,Map!$G$1:$G$12,0),0),1)</f>
        <v>42826</v>
      </c>
      <c r="W1299" t="str">
        <f>IF(AND(V1299&gt;=Map!$K$2,V1299&lt;=Map!$L$2),"Base",IF(AND(V1299&gt;=Map!$K$3,V1299&lt;=Map!$L$3),"Fcst","N/A"))</f>
        <v>N/A</v>
      </c>
      <c r="X1299" t="str">
        <f>INDEX(Map!$B$2:$B$86,MATCH(D1299,Map!$A$2:$A$86,0),0)</f>
        <v>Paddys Run 12</v>
      </c>
      <c r="Y1299" s="7" t="str">
        <f>IF(INDEX(Map!$C$2:$C$86,MATCH(D1299,Map!$A$2:$A$86,0),0)="","N/A",E1299*INDEX(Map!$C$2:$C$86,MATCH(D1299,Map!$A$2:$A$86,0),0))</f>
        <v>N/A</v>
      </c>
      <c r="Z1299" s="7">
        <f>IF(INDEX(Map!$D$2:$D$86,MATCH(D1299,Map!$A$2:$A$86,0),0)="","N/A",E1299*INDEX(Map!$D$2:$D$86,MATCH(D1299,Map!$A$2:$A$86,0),0))</f>
        <v>0.2</v>
      </c>
      <c r="AA1299" t="str">
        <f>INDEX(Map!$E$2:$E$86,MATCH(D1299,Map!$A$2:$A$86,0),0)</f>
        <v>SCCT</v>
      </c>
    </row>
    <row r="1300" spans="1:27" x14ac:dyDescent="0.25">
      <c r="A1300" s="1" t="s">
        <v>119</v>
      </c>
      <c r="B1300" s="1" t="s">
        <v>110</v>
      </c>
      <c r="C1300" s="1">
        <v>39</v>
      </c>
      <c r="D1300" s="1" t="s">
        <v>61</v>
      </c>
      <c r="E1300" s="1">
        <v>0</v>
      </c>
      <c r="F1300" s="1">
        <v>0</v>
      </c>
      <c r="G1300" s="1">
        <v>0.1</v>
      </c>
      <c r="H1300" s="1">
        <v>1</v>
      </c>
      <c r="I1300" s="1">
        <v>0.3</v>
      </c>
      <c r="J1300" s="1">
        <v>18676</v>
      </c>
      <c r="K1300" s="1">
        <v>1</v>
      </c>
      <c r="L1300" s="1">
        <v>358.4</v>
      </c>
      <c r="M1300" s="1">
        <v>1</v>
      </c>
      <c r="N1300" s="1">
        <v>0</v>
      </c>
      <c r="O1300" s="1">
        <v>0</v>
      </c>
      <c r="P1300" s="1">
        <v>0</v>
      </c>
      <c r="Q1300" s="1">
        <v>0</v>
      </c>
      <c r="R1300" s="1">
        <v>66.930000000000007</v>
      </c>
      <c r="S1300" s="1">
        <v>66.930000000000007</v>
      </c>
      <c r="T1300" s="1">
        <v>1</v>
      </c>
      <c r="U1300" s="3" t="str">
        <f t="shared" si="20"/>
        <v>2017Plan</v>
      </c>
      <c r="V1300" s="2">
        <f>DATE(A1300,INDEX(Map!$H$1:$H$12,MATCH(B1300,Map!$G$1:$G$12,0),0),1)</f>
        <v>42826</v>
      </c>
      <c r="W1300" t="str">
        <f>IF(AND(V1300&gt;=Map!$K$2,V1300&lt;=Map!$L$2),"Base",IF(AND(V1300&gt;=Map!$K$3,V1300&lt;=Map!$L$3),"Fcst","N/A"))</f>
        <v>N/A</v>
      </c>
      <c r="X1300" t="str">
        <f>INDEX(Map!$B$2:$B$86,MATCH(D1300,Map!$A$2:$A$86,0),0)</f>
        <v>Zorn 1</v>
      </c>
      <c r="Y1300" s="7" t="str">
        <f>IF(INDEX(Map!$C$2:$C$86,MATCH(D1300,Map!$A$2:$A$86,0),0)="","N/A",E1300*INDEX(Map!$C$2:$C$86,MATCH(D1300,Map!$A$2:$A$86,0),0))</f>
        <v>N/A</v>
      </c>
      <c r="Z1300" s="7">
        <f>IF(INDEX(Map!$D$2:$D$86,MATCH(D1300,Map!$A$2:$A$86,0),0)="","N/A",E1300*INDEX(Map!$D$2:$D$86,MATCH(D1300,Map!$A$2:$A$86,0),0))</f>
        <v>0</v>
      </c>
      <c r="AA1300" t="str">
        <f>INDEX(Map!$E$2:$E$86,MATCH(D1300,Map!$A$2:$A$86,0),0)</f>
        <v>SCCT</v>
      </c>
    </row>
    <row r="1301" spans="1:27" x14ac:dyDescent="0.25">
      <c r="A1301" s="1" t="s">
        <v>119</v>
      </c>
      <c r="B1301" s="1" t="s">
        <v>110</v>
      </c>
      <c r="C1301" s="1">
        <v>40</v>
      </c>
      <c r="D1301" s="1" t="s">
        <v>62</v>
      </c>
      <c r="E1301" s="1">
        <v>8.6</v>
      </c>
      <c r="F1301" s="1">
        <v>0</v>
      </c>
      <c r="G1301" s="1">
        <v>37.9</v>
      </c>
      <c r="H1301" s="1">
        <v>29</v>
      </c>
      <c r="I1301" s="1" t="s">
        <v>63</v>
      </c>
      <c r="J1301" s="1" t="s">
        <v>63</v>
      </c>
      <c r="K1301" s="1">
        <v>280</v>
      </c>
      <c r="L1301" s="1">
        <v>0</v>
      </c>
      <c r="M1301" s="1">
        <v>0</v>
      </c>
      <c r="N1301" s="1" t="s">
        <v>63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3" t="str">
        <f t="shared" si="20"/>
        <v>2017Plan</v>
      </c>
      <c r="V1301" s="2">
        <f>DATE(A1301,INDEX(Map!$H$1:$H$12,MATCH(B1301,Map!$G$1:$G$12,0),0),1)</f>
        <v>42826</v>
      </c>
      <c r="W1301" t="str">
        <f>IF(AND(V1301&gt;=Map!$K$2,V1301&lt;=Map!$L$2),"Base",IF(AND(V1301&gt;=Map!$K$3,V1301&lt;=Map!$L$3),"Fcst","N/A"))</f>
        <v>N/A</v>
      </c>
      <c r="X1301" t="str">
        <f>INDEX(Map!$B$2:$B$86,MATCH(D1301,Map!$A$2:$A$86,0),0)</f>
        <v>Dix Dam</v>
      </c>
      <c r="Y1301" s="7">
        <f>IF(INDEX(Map!$C$2:$C$86,MATCH(D1301,Map!$A$2:$A$86,0),0)="","N/A",E1301*INDEX(Map!$C$2:$C$86,MATCH(D1301,Map!$A$2:$A$86,0),0))</f>
        <v>8.6</v>
      </c>
      <c r="Z1301" s="7" t="str">
        <f>IF(INDEX(Map!$D$2:$D$86,MATCH(D1301,Map!$A$2:$A$86,0),0)="","N/A",E1301*INDEX(Map!$D$2:$D$86,MATCH(D1301,Map!$A$2:$A$86,0),0))</f>
        <v>N/A</v>
      </c>
      <c r="AA1301" t="str">
        <f>INDEX(Map!$E$2:$E$86,MATCH(D1301,Map!$A$2:$A$86,0),0)</f>
        <v>Hydro</v>
      </c>
    </row>
    <row r="1302" spans="1:27" x14ac:dyDescent="0.25">
      <c r="A1302" s="1" t="s">
        <v>119</v>
      </c>
      <c r="B1302" s="1" t="s">
        <v>110</v>
      </c>
      <c r="C1302" s="1">
        <v>41</v>
      </c>
      <c r="D1302" s="1" t="s">
        <v>64</v>
      </c>
      <c r="E1302" s="1">
        <v>17.2</v>
      </c>
      <c r="F1302" s="1">
        <v>0</v>
      </c>
      <c r="G1302" s="1">
        <v>100</v>
      </c>
      <c r="H1302" s="1">
        <v>0</v>
      </c>
      <c r="I1302" s="1" t="s">
        <v>63</v>
      </c>
      <c r="J1302" s="1" t="s">
        <v>63</v>
      </c>
      <c r="K1302" s="1">
        <v>720</v>
      </c>
      <c r="L1302" s="1">
        <v>0</v>
      </c>
      <c r="M1302" s="1">
        <v>0</v>
      </c>
      <c r="N1302" s="1" t="s">
        <v>63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3" t="str">
        <f t="shared" si="20"/>
        <v>2017Plan</v>
      </c>
      <c r="V1302" s="2">
        <f>DATE(A1302,INDEX(Map!$H$1:$H$12,MATCH(B1302,Map!$G$1:$G$12,0),0),1)</f>
        <v>42826</v>
      </c>
      <c r="W1302" t="str">
        <f>IF(AND(V1302&gt;=Map!$K$2,V1302&lt;=Map!$L$2),"Base",IF(AND(V1302&gt;=Map!$K$3,V1302&lt;=Map!$L$3),"Fcst","N/A"))</f>
        <v>N/A</v>
      </c>
      <c r="X1302" t="str">
        <f>INDEX(Map!$B$2:$B$86,MATCH(D1302,Map!$A$2:$A$86,0),0)</f>
        <v>Ohio Falls</v>
      </c>
      <c r="Y1302" s="7" t="str">
        <f>IF(INDEX(Map!$C$2:$C$86,MATCH(D1302,Map!$A$2:$A$86,0),0)="","N/A",E1302*INDEX(Map!$C$2:$C$86,MATCH(D1302,Map!$A$2:$A$86,0),0))</f>
        <v>N/A</v>
      </c>
      <c r="Z1302" s="7">
        <f>IF(INDEX(Map!$D$2:$D$86,MATCH(D1302,Map!$A$2:$A$86,0),0)="","N/A",E1302*INDEX(Map!$D$2:$D$86,MATCH(D1302,Map!$A$2:$A$86,0),0))</f>
        <v>17.2</v>
      </c>
      <c r="AA1302" t="str">
        <f>INDEX(Map!$E$2:$E$86,MATCH(D1302,Map!$A$2:$A$86,0),0)</f>
        <v>Hydro</v>
      </c>
    </row>
    <row r="1303" spans="1:27" x14ac:dyDescent="0.25">
      <c r="A1303" s="1" t="s">
        <v>119</v>
      </c>
      <c r="B1303" s="1" t="s">
        <v>110</v>
      </c>
      <c r="C1303" s="1">
        <v>42</v>
      </c>
      <c r="D1303" s="1" t="s">
        <v>65</v>
      </c>
      <c r="E1303" s="1">
        <v>1.8</v>
      </c>
      <c r="F1303" s="1">
        <v>0</v>
      </c>
      <c r="G1303" s="1">
        <v>100</v>
      </c>
      <c r="H1303" s="1">
        <v>0</v>
      </c>
      <c r="I1303" s="1" t="s">
        <v>63</v>
      </c>
      <c r="J1303" s="1" t="s">
        <v>63</v>
      </c>
      <c r="K1303" s="1">
        <v>720</v>
      </c>
      <c r="L1303" s="1">
        <v>0</v>
      </c>
      <c r="M1303" s="1">
        <v>0</v>
      </c>
      <c r="N1303" s="1" t="s">
        <v>63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3" t="str">
        <f t="shared" si="20"/>
        <v>2017Plan</v>
      </c>
      <c r="V1303" s="2">
        <f>DATE(A1303,INDEX(Map!$H$1:$H$12,MATCH(B1303,Map!$G$1:$G$12,0),0),1)</f>
        <v>42826</v>
      </c>
      <c r="W1303" t="str">
        <f>IF(AND(V1303&gt;=Map!$K$2,V1303&lt;=Map!$L$2),"Base",IF(AND(V1303&gt;=Map!$K$3,V1303&lt;=Map!$L$3),"Fcst","N/A"))</f>
        <v>N/A</v>
      </c>
      <c r="X1303" t="str">
        <f>INDEX(Map!$B$2:$B$86,MATCH(D1303,Map!$A$2:$A$86,0),0)</f>
        <v>Brown Solar</v>
      </c>
      <c r="Y1303" s="7">
        <f>IF(INDEX(Map!$C$2:$C$86,MATCH(D1303,Map!$A$2:$A$86,0),0)="","N/A",E1303*INDEX(Map!$C$2:$C$86,MATCH(D1303,Map!$A$2:$A$86,0),0))</f>
        <v>1.0980000000000001</v>
      </c>
      <c r="Z1303" s="7">
        <f>IF(INDEX(Map!$D$2:$D$86,MATCH(D1303,Map!$A$2:$A$86,0),0)="","N/A",E1303*INDEX(Map!$D$2:$D$86,MATCH(D1303,Map!$A$2:$A$86,0),0))</f>
        <v>0.70200000000000007</v>
      </c>
      <c r="AA1303" t="str">
        <f>INDEX(Map!$E$2:$E$86,MATCH(D1303,Map!$A$2:$A$86,0),0)</f>
        <v>Solar</v>
      </c>
    </row>
    <row r="1304" spans="1:27" x14ac:dyDescent="0.25">
      <c r="A1304" s="1" t="s">
        <v>119</v>
      </c>
      <c r="B1304" s="1" t="s">
        <v>110</v>
      </c>
      <c r="C1304" s="1">
        <v>43</v>
      </c>
      <c r="D1304" s="1" t="s">
        <v>66</v>
      </c>
      <c r="E1304" s="1">
        <v>11.2</v>
      </c>
      <c r="F1304" s="1">
        <v>0</v>
      </c>
      <c r="G1304" s="1">
        <v>100</v>
      </c>
      <c r="H1304" s="1">
        <v>0</v>
      </c>
      <c r="I1304" s="1">
        <v>1116</v>
      </c>
      <c r="J1304" s="1">
        <v>100000</v>
      </c>
      <c r="K1304" s="1">
        <v>720</v>
      </c>
      <c r="L1304" s="1">
        <v>26.6</v>
      </c>
      <c r="M1304" s="1">
        <v>296</v>
      </c>
      <c r="N1304" s="1">
        <v>0</v>
      </c>
      <c r="O1304" s="1">
        <v>0</v>
      </c>
      <c r="P1304" s="1">
        <v>0</v>
      </c>
      <c r="Q1304" s="1">
        <v>0</v>
      </c>
      <c r="R1304" s="1">
        <v>26.56</v>
      </c>
      <c r="S1304" s="1">
        <v>26.56</v>
      </c>
      <c r="T1304" s="1">
        <v>296</v>
      </c>
      <c r="U1304" s="3" t="str">
        <f t="shared" si="20"/>
        <v>2017Plan</v>
      </c>
      <c r="V1304" s="2">
        <f>DATE(A1304,INDEX(Map!$H$1:$H$12,MATCH(B1304,Map!$G$1:$G$12,0),0),1)</f>
        <v>42826</v>
      </c>
      <c r="W1304" t="str">
        <f>IF(AND(V1304&gt;=Map!$K$2,V1304&lt;=Map!$L$2),"Base",IF(AND(V1304&gt;=Map!$K$3,V1304&lt;=Map!$L$3),"Fcst","N/A"))</f>
        <v>N/A</v>
      </c>
      <c r="X1304" t="str">
        <f>INDEX(Map!$B$2:$B$86,MATCH(D1304,Map!$A$2:$A$86,0),0)</f>
        <v>OVEC</v>
      </c>
      <c r="Y1304" s="7">
        <f>IF(INDEX(Map!$C$2:$C$86,MATCH(D1304,Map!$A$2:$A$86,0),0)="","N/A",E1304*INDEX(Map!$C$2:$C$86,MATCH(D1304,Map!$A$2:$A$86,0),0))</f>
        <v>11.2</v>
      </c>
      <c r="Z1304" s="7" t="str">
        <f>IF(INDEX(Map!$D$2:$D$86,MATCH(D1304,Map!$A$2:$A$86,0),0)="","N/A",E1304*INDEX(Map!$D$2:$D$86,MATCH(D1304,Map!$A$2:$A$86,0),0))</f>
        <v>N/A</v>
      </c>
      <c r="AA1304" t="str">
        <f>INDEX(Map!$E$2:$E$86,MATCH(D1304,Map!$A$2:$A$86,0),0)</f>
        <v>Coal</v>
      </c>
    </row>
    <row r="1305" spans="1:27" x14ac:dyDescent="0.25">
      <c r="A1305" s="1" t="s">
        <v>119</v>
      </c>
      <c r="B1305" s="1" t="s">
        <v>110</v>
      </c>
      <c r="C1305" s="1">
        <v>44</v>
      </c>
      <c r="D1305" s="1" t="s">
        <v>67</v>
      </c>
      <c r="E1305" s="1">
        <v>2.7</v>
      </c>
      <c r="F1305" s="1">
        <v>0</v>
      </c>
      <c r="G1305" s="1">
        <v>18.399999999999999</v>
      </c>
      <c r="H1305" s="1">
        <v>62</v>
      </c>
      <c r="I1305" s="1">
        <v>274.89999999999998</v>
      </c>
      <c r="J1305" s="1">
        <v>100000</v>
      </c>
      <c r="K1305" s="1">
        <v>132</v>
      </c>
      <c r="L1305" s="1">
        <v>26.6</v>
      </c>
      <c r="M1305" s="1">
        <v>73</v>
      </c>
      <c r="N1305" s="1">
        <v>0</v>
      </c>
      <c r="O1305" s="1">
        <v>0</v>
      </c>
      <c r="P1305" s="1">
        <v>0</v>
      </c>
      <c r="Q1305" s="1">
        <v>0</v>
      </c>
      <c r="R1305" s="1">
        <v>26.56</v>
      </c>
      <c r="S1305" s="1">
        <v>26.56</v>
      </c>
      <c r="T1305" s="1">
        <v>73</v>
      </c>
      <c r="U1305" s="3" t="str">
        <f t="shared" si="20"/>
        <v>2017Plan</v>
      </c>
      <c r="V1305" s="2">
        <f>DATE(A1305,INDEX(Map!$H$1:$H$12,MATCH(B1305,Map!$G$1:$G$12,0),0),1)</f>
        <v>42826</v>
      </c>
      <c r="W1305" t="str">
        <f>IF(AND(V1305&gt;=Map!$K$2,V1305&lt;=Map!$L$2),"Base",IF(AND(V1305&gt;=Map!$K$3,V1305&lt;=Map!$L$3),"Fcst","N/A"))</f>
        <v>N/A</v>
      </c>
      <c r="X1305" t="str">
        <f>INDEX(Map!$B$2:$B$86,MATCH(D1305,Map!$A$2:$A$86,0),0)</f>
        <v>OVEC</v>
      </c>
      <c r="Y1305" s="7">
        <f>IF(INDEX(Map!$C$2:$C$86,MATCH(D1305,Map!$A$2:$A$86,0),0)="","N/A",E1305*INDEX(Map!$C$2:$C$86,MATCH(D1305,Map!$A$2:$A$86,0),0))</f>
        <v>2.7</v>
      </c>
      <c r="Z1305" s="7" t="str">
        <f>IF(INDEX(Map!$D$2:$D$86,MATCH(D1305,Map!$A$2:$A$86,0),0)="","N/A",E1305*INDEX(Map!$D$2:$D$86,MATCH(D1305,Map!$A$2:$A$86,0),0))</f>
        <v>N/A</v>
      </c>
      <c r="AA1305" t="str">
        <f>INDEX(Map!$E$2:$E$86,MATCH(D1305,Map!$A$2:$A$86,0),0)</f>
        <v>Coal</v>
      </c>
    </row>
    <row r="1306" spans="1:27" x14ac:dyDescent="0.25">
      <c r="A1306" s="1" t="s">
        <v>119</v>
      </c>
      <c r="B1306" s="1" t="s">
        <v>110</v>
      </c>
      <c r="C1306" s="1">
        <v>45</v>
      </c>
      <c r="D1306" s="1" t="s">
        <v>68</v>
      </c>
      <c r="E1306" s="1">
        <v>24.8</v>
      </c>
      <c r="F1306" s="1">
        <v>0</v>
      </c>
      <c r="G1306" s="1">
        <v>100</v>
      </c>
      <c r="H1306" s="1">
        <v>0</v>
      </c>
      <c r="I1306" s="1">
        <v>2484</v>
      </c>
      <c r="J1306" s="1">
        <v>100000</v>
      </c>
      <c r="K1306" s="1">
        <v>720</v>
      </c>
      <c r="L1306" s="1">
        <v>26.6</v>
      </c>
      <c r="M1306" s="1">
        <v>660</v>
      </c>
      <c r="N1306" s="1">
        <v>0</v>
      </c>
      <c r="O1306" s="1">
        <v>0</v>
      </c>
      <c r="P1306" s="1">
        <v>0</v>
      </c>
      <c r="Q1306" s="1">
        <v>0</v>
      </c>
      <c r="R1306" s="1">
        <v>26.56</v>
      </c>
      <c r="S1306" s="1">
        <v>26.56</v>
      </c>
      <c r="T1306" s="1">
        <v>660</v>
      </c>
      <c r="U1306" s="3" t="str">
        <f t="shared" si="20"/>
        <v>2017Plan</v>
      </c>
      <c r="V1306" s="2">
        <f>DATE(A1306,INDEX(Map!$H$1:$H$12,MATCH(B1306,Map!$G$1:$G$12,0),0),1)</f>
        <v>42826</v>
      </c>
      <c r="W1306" t="str">
        <f>IF(AND(V1306&gt;=Map!$K$2,V1306&lt;=Map!$L$2),"Base",IF(AND(V1306&gt;=Map!$K$3,V1306&lt;=Map!$L$3),"Fcst","N/A"))</f>
        <v>N/A</v>
      </c>
      <c r="X1306" t="str">
        <f>INDEX(Map!$B$2:$B$86,MATCH(D1306,Map!$A$2:$A$86,0),0)</f>
        <v>OVEC</v>
      </c>
      <c r="Y1306" s="7" t="str">
        <f>IF(INDEX(Map!$C$2:$C$86,MATCH(D1306,Map!$A$2:$A$86,0),0)="","N/A",E1306*INDEX(Map!$C$2:$C$86,MATCH(D1306,Map!$A$2:$A$86,0),0))</f>
        <v>N/A</v>
      </c>
      <c r="Z1306" s="7">
        <f>IF(INDEX(Map!$D$2:$D$86,MATCH(D1306,Map!$A$2:$A$86,0),0)="","N/A",E1306*INDEX(Map!$D$2:$D$86,MATCH(D1306,Map!$A$2:$A$86,0),0))</f>
        <v>24.8</v>
      </c>
      <c r="AA1306" t="str">
        <f>INDEX(Map!$E$2:$E$86,MATCH(D1306,Map!$A$2:$A$86,0),0)</f>
        <v>Coal</v>
      </c>
    </row>
    <row r="1307" spans="1:27" x14ac:dyDescent="0.25">
      <c r="A1307" s="1" t="s">
        <v>119</v>
      </c>
      <c r="B1307" s="1" t="s">
        <v>110</v>
      </c>
      <c r="C1307" s="1">
        <v>46</v>
      </c>
      <c r="D1307" s="1" t="s">
        <v>69</v>
      </c>
      <c r="E1307" s="1">
        <v>7.4</v>
      </c>
      <c r="F1307" s="1">
        <v>0</v>
      </c>
      <c r="G1307" s="1">
        <v>21.7</v>
      </c>
      <c r="H1307" s="1">
        <v>66</v>
      </c>
      <c r="I1307" s="1">
        <v>742.6</v>
      </c>
      <c r="J1307" s="1">
        <v>100000</v>
      </c>
      <c r="K1307" s="1">
        <v>155</v>
      </c>
      <c r="L1307" s="1">
        <v>26.6</v>
      </c>
      <c r="M1307" s="1">
        <v>197</v>
      </c>
      <c r="N1307" s="1">
        <v>0</v>
      </c>
      <c r="O1307" s="1">
        <v>0</v>
      </c>
      <c r="P1307" s="1">
        <v>0</v>
      </c>
      <c r="Q1307" s="1">
        <v>0</v>
      </c>
      <c r="R1307" s="1">
        <v>26.56</v>
      </c>
      <c r="S1307" s="1">
        <v>26.56</v>
      </c>
      <c r="T1307" s="1">
        <v>197</v>
      </c>
      <c r="U1307" s="3" t="str">
        <f t="shared" si="20"/>
        <v>2017Plan</v>
      </c>
      <c r="V1307" s="2">
        <f>DATE(A1307,INDEX(Map!$H$1:$H$12,MATCH(B1307,Map!$G$1:$G$12,0),0),1)</f>
        <v>42826</v>
      </c>
      <c r="W1307" t="str">
        <f>IF(AND(V1307&gt;=Map!$K$2,V1307&lt;=Map!$L$2),"Base",IF(AND(V1307&gt;=Map!$K$3,V1307&lt;=Map!$L$3),"Fcst","N/A"))</f>
        <v>N/A</v>
      </c>
      <c r="X1307" t="str">
        <f>INDEX(Map!$B$2:$B$86,MATCH(D1307,Map!$A$2:$A$86,0),0)</f>
        <v>OVEC</v>
      </c>
      <c r="Y1307" s="7" t="str">
        <f>IF(INDEX(Map!$C$2:$C$86,MATCH(D1307,Map!$A$2:$A$86,0),0)="","N/A",E1307*INDEX(Map!$C$2:$C$86,MATCH(D1307,Map!$A$2:$A$86,0),0))</f>
        <v>N/A</v>
      </c>
      <c r="Z1307" s="7">
        <f>IF(INDEX(Map!$D$2:$D$86,MATCH(D1307,Map!$A$2:$A$86,0),0)="","N/A",E1307*INDEX(Map!$D$2:$D$86,MATCH(D1307,Map!$A$2:$A$86,0),0))</f>
        <v>7.4</v>
      </c>
      <c r="AA1307" t="str">
        <f>INDEX(Map!$E$2:$E$86,MATCH(D1307,Map!$A$2:$A$86,0),0)</f>
        <v>Coal</v>
      </c>
    </row>
    <row r="1308" spans="1:27" x14ac:dyDescent="0.25">
      <c r="A1308" s="1" t="s">
        <v>119</v>
      </c>
      <c r="B1308" s="1" t="s">
        <v>110</v>
      </c>
      <c r="C1308" s="1">
        <v>47</v>
      </c>
      <c r="D1308" s="1" t="s">
        <v>70</v>
      </c>
      <c r="E1308" s="1">
        <v>0.5</v>
      </c>
      <c r="F1308" s="1">
        <v>0</v>
      </c>
      <c r="G1308" s="1">
        <v>3.1</v>
      </c>
      <c r="H1308" s="1">
        <v>2</v>
      </c>
      <c r="I1308" s="1" t="s">
        <v>63</v>
      </c>
      <c r="J1308" s="1" t="s">
        <v>63</v>
      </c>
      <c r="K1308" s="1">
        <v>10</v>
      </c>
      <c r="L1308" s="1">
        <v>37.4</v>
      </c>
      <c r="M1308" s="1">
        <v>19</v>
      </c>
      <c r="N1308" s="1" t="s">
        <v>63</v>
      </c>
      <c r="O1308" s="1">
        <v>0</v>
      </c>
      <c r="P1308" s="1">
        <v>0</v>
      </c>
      <c r="Q1308" s="1">
        <v>4</v>
      </c>
      <c r="R1308" s="1">
        <v>45.84</v>
      </c>
      <c r="S1308" s="1">
        <v>45.84</v>
      </c>
      <c r="T1308" s="1">
        <v>23</v>
      </c>
      <c r="U1308" s="3" t="str">
        <f t="shared" si="20"/>
        <v>2017Plan</v>
      </c>
      <c r="V1308" s="2">
        <f>DATE(A1308,INDEX(Map!$H$1:$H$12,MATCH(B1308,Map!$G$1:$G$12,0),0),1)</f>
        <v>42826</v>
      </c>
      <c r="W1308" t="str">
        <f>IF(AND(V1308&gt;=Map!$K$2,V1308&lt;=Map!$L$2),"Base",IF(AND(V1308&gt;=Map!$K$3,V1308&lt;=Map!$L$3),"Fcst","N/A"))</f>
        <v>N/A</v>
      </c>
      <c r="X1308" t="str">
        <f>INDEX(Map!$B$2:$B$86,MATCH(D1308,Map!$A$2:$A$86,0),0)</f>
        <v>N/A</v>
      </c>
      <c r="Y1308" s="7" t="str">
        <f>IF(INDEX(Map!$C$2:$C$86,MATCH(D1308,Map!$A$2:$A$86,0),0)="","N/A",E1308*INDEX(Map!$C$2:$C$86,MATCH(D1308,Map!$A$2:$A$86,0),0))</f>
        <v>N/A</v>
      </c>
      <c r="Z1308" s="7" t="str">
        <f>IF(INDEX(Map!$D$2:$D$86,MATCH(D1308,Map!$A$2:$A$86,0),0)="","N/A",E1308*INDEX(Map!$D$2:$D$86,MATCH(D1308,Map!$A$2:$A$86,0),0))</f>
        <v>N/A</v>
      </c>
      <c r="AA1308" t="str">
        <f>INDEX(Map!$E$2:$E$86,MATCH(D1308,Map!$A$2:$A$86,0),0)</f>
        <v>Purchases</v>
      </c>
    </row>
    <row r="1309" spans="1:27" x14ac:dyDescent="0.25">
      <c r="A1309" s="1" t="s">
        <v>119</v>
      </c>
      <c r="B1309" s="1" t="s">
        <v>110</v>
      </c>
      <c r="C1309" s="1">
        <v>48</v>
      </c>
      <c r="D1309" s="1" t="s">
        <v>71</v>
      </c>
      <c r="E1309" s="1">
        <v>0.5</v>
      </c>
      <c r="F1309" s="1">
        <v>0</v>
      </c>
      <c r="G1309" s="1">
        <v>2.8</v>
      </c>
      <c r="H1309" s="1">
        <v>2</v>
      </c>
      <c r="I1309" s="1" t="s">
        <v>63</v>
      </c>
      <c r="J1309" s="1" t="s">
        <v>63</v>
      </c>
      <c r="K1309" s="1">
        <v>9</v>
      </c>
      <c r="L1309" s="1">
        <v>37.799999999999997</v>
      </c>
      <c r="M1309" s="1">
        <v>17</v>
      </c>
      <c r="N1309" s="1" t="s">
        <v>63</v>
      </c>
      <c r="O1309" s="1">
        <v>0</v>
      </c>
      <c r="P1309" s="1">
        <v>0</v>
      </c>
      <c r="Q1309" s="1">
        <v>4</v>
      </c>
      <c r="R1309" s="1">
        <v>46.23</v>
      </c>
      <c r="S1309" s="1">
        <v>46.23</v>
      </c>
      <c r="T1309" s="1">
        <v>21</v>
      </c>
      <c r="U1309" s="3" t="str">
        <f t="shared" si="20"/>
        <v>2017Plan</v>
      </c>
      <c r="V1309" s="2">
        <f>DATE(A1309,INDEX(Map!$H$1:$H$12,MATCH(B1309,Map!$G$1:$G$12,0),0),1)</f>
        <v>42826</v>
      </c>
      <c r="W1309" t="str">
        <f>IF(AND(V1309&gt;=Map!$K$2,V1309&lt;=Map!$L$2),"Base",IF(AND(V1309&gt;=Map!$K$3,V1309&lt;=Map!$L$3),"Fcst","N/A"))</f>
        <v>N/A</v>
      </c>
      <c r="X1309" t="str">
        <f>INDEX(Map!$B$2:$B$86,MATCH(D1309,Map!$A$2:$A$86,0),0)</f>
        <v>N/A</v>
      </c>
      <c r="Y1309" s="7" t="str">
        <f>IF(INDEX(Map!$C$2:$C$86,MATCH(D1309,Map!$A$2:$A$86,0),0)="","N/A",E1309*INDEX(Map!$C$2:$C$86,MATCH(D1309,Map!$A$2:$A$86,0),0))</f>
        <v>N/A</v>
      </c>
      <c r="Z1309" s="7" t="str">
        <f>IF(INDEX(Map!$D$2:$D$86,MATCH(D1309,Map!$A$2:$A$86,0),0)="","N/A",E1309*INDEX(Map!$D$2:$D$86,MATCH(D1309,Map!$A$2:$A$86,0),0))</f>
        <v>N/A</v>
      </c>
      <c r="AA1309" t="str">
        <f>INDEX(Map!$E$2:$E$86,MATCH(D1309,Map!$A$2:$A$86,0),0)</f>
        <v>Purchases</v>
      </c>
    </row>
    <row r="1310" spans="1:27" x14ac:dyDescent="0.25">
      <c r="A1310" s="1" t="s">
        <v>119</v>
      </c>
      <c r="B1310" s="1" t="s">
        <v>110</v>
      </c>
      <c r="C1310" s="1">
        <v>49</v>
      </c>
      <c r="D1310" s="1" t="s">
        <v>72</v>
      </c>
      <c r="E1310" s="1">
        <v>0.5</v>
      </c>
      <c r="F1310" s="1">
        <v>0</v>
      </c>
      <c r="G1310" s="1">
        <v>2.8</v>
      </c>
      <c r="H1310" s="1">
        <v>2</v>
      </c>
      <c r="I1310" s="1" t="s">
        <v>63</v>
      </c>
      <c r="J1310" s="1" t="s">
        <v>63</v>
      </c>
      <c r="K1310" s="1">
        <v>9</v>
      </c>
      <c r="L1310" s="1">
        <v>37.799999999999997</v>
      </c>
      <c r="M1310" s="1">
        <v>17</v>
      </c>
      <c r="N1310" s="1" t="s">
        <v>63</v>
      </c>
      <c r="O1310" s="1">
        <v>0</v>
      </c>
      <c r="P1310" s="1">
        <v>0</v>
      </c>
      <c r="Q1310" s="1">
        <v>4</v>
      </c>
      <c r="R1310" s="1">
        <v>46.23</v>
      </c>
      <c r="S1310" s="1">
        <v>46.23</v>
      </c>
      <c r="T1310" s="1">
        <v>21</v>
      </c>
      <c r="U1310" s="3" t="str">
        <f t="shared" si="20"/>
        <v>2017Plan</v>
      </c>
      <c r="V1310" s="2">
        <f>DATE(A1310,INDEX(Map!$H$1:$H$12,MATCH(B1310,Map!$G$1:$G$12,0),0),1)</f>
        <v>42826</v>
      </c>
      <c r="W1310" t="str">
        <f>IF(AND(V1310&gt;=Map!$K$2,V1310&lt;=Map!$L$2),"Base",IF(AND(V1310&gt;=Map!$K$3,V1310&lt;=Map!$L$3),"Fcst","N/A"))</f>
        <v>N/A</v>
      </c>
      <c r="X1310" t="str">
        <f>INDEX(Map!$B$2:$B$86,MATCH(D1310,Map!$A$2:$A$86,0),0)</f>
        <v>N/A</v>
      </c>
      <c r="Y1310" s="7" t="str">
        <f>IF(INDEX(Map!$C$2:$C$86,MATCH(D1310,Map!$A$2:$A$86,0),0)="","N/A",E1310*INDEX(Map!$C$2:$C$86,MATCH(D1310,Map!$A$2:$A$86,0),0))</f>
        <v>N/A</v>
      </c>
      <c r="Z1310" s="7" t="str">
        <f>IF(INDEX(Map!$D$2:$D$86,MATCH(D1310,Map!$A$2:$A$86,0),0)="","N/A",E1310*INDEX(Map!$D$2:$D$86,MATCH(D1310,Map!$A$2:$A$86,0),0))</f>
        <v>N/A</v>
      </c>
      <c r="AA1310" t="str">
        <f>INDEX(Map!$E$2:$E$86,MATCH(D1310,Map!$A$2:$A$86,0),0)</f>
        <v>Purchases</v>
      </c>
    </row>
    <row r="1311" spans="1:27" x14ac:dyDescent="0.25">
      <c r="A1311" s="1" t="s">
        <v>119</v>
      </c>
      <c r="B1311" s="1" t="s">
        <v>110</v>
      </c>
      <c r="C1311" s="1">
        <v>50</v>
      </c>
      <c r="D1311" s="1" t="s">
        <v>73</v>
      </c>
      <c r="E1311" s="1">
        <v>0.4</v>
      </c>
      <c r="F1311" s="1">
        <v>0</v>
      </c>
      <c r="G1311" s="1">
        <v>2.2000000000000002</v>
      </c>
      <c r="H1311" s="1">
        <v>3</v>
      </c>
      <c r="I1311" s="1" t="s">
        <v>63</v>
      </c>
      <c r="J1311" s="1" t="s">
        <v>63</v>
      </c>
      <c r="K1311" s="1">
        <v>7</v>
      </c>
      <c r="L1311" s="1">
        <v>37.4</v>
      </c>
      <c r="M1311" s="1">
        <v>13</v>
      </c>
      <c r="N1311" s="1" t="s">
        <v>63</v>
      </c>
      <c r="O1311" s="1">
        <v>0</v>
      </c>
      <c r="P1311" s="1">
        <v>0</v>
      </c>
      <c r="Q1311" s="1">
        <v>3</v>
      </c>
      <c r="R1311" s="1">
        <v>45.6</v>
      </c>
      <c r="S1311" s="1">
        <v>45.6</v>
      </c>
      <c r="T1311" s="1">
        <v>16</v>
      </c>
      <c r="U1311" s="3" t="str">
        <f t="shared" si="20"/>
        <v>2017Plan</v>
      </c>
      <c r="V1311" s="2">
        <f>DATE(A1311,INDEX(Map!$H$1:$H$12,MATCH(B1311,Map!$G$1:$G$12,0),0),1)</f>
        <v>42826</v>
      </c>
      <c r="W1311" t="str">
        <f>IF(AND(V1311&gt;=Map!$K$2,V1311&lt;=Map!$L$2),"Base",IF(AND(V1311&gt;=Map!$K$3,V1311&lt;=Map!$L$3),"Fcst","N/A"))</f>
        <v>N/A</v>
      </c>
      <c r="X1311" t="str">
        <f>INDEX(Map!$B$2:$B$86,MATCH(D1311,Map!$A$2:$A$86,0),0)</f>
        <v>N/A</v>
      </c>
      <c r="Y1311" s="7" t="str">
        <f>IF(INDEX(Map!$C$2:$C$86,MATCH(D1311,Map!$A$2:$A$86,0),0)="","N/A",E1311*INDEX(Map!$C$2:$C$86,MATCH(D1311,Map!$A$2:$A$86,0),0))</f>
        <v>N/A</v>
      </c>
      <c r="Z1311" s="7" t="str">
        <f>IF(INDEX(Map!$D$2:$D$86,MATCH(D1311,Map!$A$2:$A$86,0),0)="","N/A",E1311*INDEX(Map!$D$2:$D$86,MATCH(D1311,Map!$A$2:$A$86,0),0))</f>
        <v>N/A</v>
      </c>
      <c r="AA1311" t="str">
        <f>INDEX(Map!$E$2:$E$86,MATCH(D1311,Map!$A$2:$A$86,0),0)</f>
        <v>Purchases</v>
      </c>
    </row>
    <row r="1312" spans="1:27" x14ac:dyDescent="0.25">
      <c r="A1312" s="1" t="s">
        <v>119</v>
      </c>
      <c r="B1312" s="1" t="s">
        <v>110</v>
      </c>
      <c r="C1312" s="1">
        <v>51</v>
      </c>
      <c r="D1312" s="1" t="s">
        <v>74</v>
      </c>
      <c r="E1312" s="1">
        <v>1.3</v>
      </c>
      <c r="F1312" s="1">
        <v>0</v>
      </c>
      <c r="G1312" s="1">
        <v>0.3</v>
      </c>
      <c r="H1312" s="1">
        <v>3</v>
      </c>
      <c r="I1312" s="1" t="s">
        <v>63</v>
      </c>
      <c r="J1312" s="1" t="s">
        <v>63</v>
      </c>
      <c r="K1312" s="1">
        <v>8</v>
      </c>
      <c r="L1312" s="1">
        <v>100</v>
      </c>
      <c r="M1312" s="1">
        <v>126</v>
      </c>
      <c r="N1312" s="1" t="s">
        <v>63</v>
      </c>
      <c r="O1312" s="1">
        <v>0</v>
      </c>
      <c r="P1312" s="1">
        <v>0</v>
      </c>
      <c r="Q1312" s="1">
        <v>11</v>
      </c>
      <c r="R1312" s="1">
        <v>108.76</v>
      </c>
      <c r="S1312" s="1">
        <v>108.76</v>
      </c>
      <c r="T1312" s="1">
        <v>137</v>
      </c>
      <c r="U1312" s="3" t="str">
        <f t="shared" si="20"/>
        <v>2017Plan</v>
      </c>
      <c r="V1312" s="2">
        <f>DATE(A1312,INDEX(Map!$H$1:$H$12,MATCH(B1312,Map!$G$1:$G$12,0),0),1)</f>
        <v>42826</v>
      </c>
      <c r="W1312" t="str">
        <f>IF(AND(V1312&gt;=Map!$K$2,V1312&lt;=Map!$L$2),"Base",IF(AND(V1312&gt;=Map!$K$3,V1312&lt;=Map!$L$3),"Fcst","N/A"))</f>
        <v>N/A</v>
      </c>
      <c r="X1312" t="str">
        <f>INDEX(Map!$B$2:$B$86,MATCH(D1312,Map!$A$2:$A$86,0),0)</f>
        <v>N/A</v>
      </c>
      <c r="Y1312" s="7" t="str">
        <f>IF(INDEX(Map!$C$2:$C$86,MATCH(D1312,Map!$A$2:$A$86,0),0)="","N/A",E1312*INDEX(Map!$C$2:$C$86,MATCH(D1312,Map!$A$2:$A$86,0),0))</f>
        <v>N/A</v>
      </c>
      <c r="Z1312" s="7" t="str">
        <f>IF(INDEX(Map!$D$2:$D$86,MATCH(D1312,Map!$A$2:$A$86,0),0)="","N/A",E1312*INDEX(Map!$D$2:$D$86,MATCH(D1312,Map!$A$2:$A$86,0),0))</f>
        <v>N/A</v>
      </c>
      <c r="AA1312" t="str">
        <f>INDEX(Map!$E$2:$E$86,MATCH(D1312,Map!$A$2:$A$86,0),0)</f>
        <v>Purchases</v>
      </c>
    </row>
    <row r="1313" spans="1:27" x14ac:dyDescent="0.25">
      <c r="A1313" s="1" t="s">
        <v>119</v>
      </c>
      <c r="B1313" s="1" t="s">
        <v>110</v>
      </c>
      <c r="C1313" s="1">
        <v>52</v>
      </c>
      <c r="D1313" s="1" t="s">
        <v>75</v>
      </c>
      <c r="E1313" s="1">
        <v>0</v>
      </c>
      <c r="F1313" s="1">
        <v>0</v>
      </c>
      <c r="G1313" s="1">
        <v>0</v>
      </c>
      <c r="H1313" s="1">
        <v>0</v>
      </c>
      <c r="I1313" s="1" t="s">
        <v>63</v>
      </c>
      <c r="J1313" s="1" t="s">
        <v>63</v>
      </c>
      <c r="K1313" s="1">
        <v>0</v>
      </c>
      <c r="L1313" s="1">
        <v>0</v>
      </c>
      <c r="M1313" s="1">
        <v>0</v>
      </c>
      <c r="N1313" s="1" t="s">
        <v>63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3" t="str">
        <f t="shared" si="20"/>
        <v>2017Plan</v>
      </c>
      <c r="V1313" s="2">
        <f>DATE(A1313,INDEX(Map!$H$1:$H$12,MATCH(B1313,Map!$G$1:$G$12,0),0),1)</f>
        <v>42826</v>
      </c>
      <c r="W1313" t="str">
        <f>IF(AND(V1313&gt;=Map!$K$2,V1313&lt;=Map!$L$2),"Base",IF(AND(V1313&gt;=Map!$K$3,V1313&lt;=Map!$L$3),"Fcst","N/A"))</f>
        <v>N/A</v>
      </c>
      <c r="X1313" t="str">
        <f>INDEX(Map!$B$2:$B$86,MATCH(D1313,Map!$A$2:$A$86,0),0)</f>
        <v>N/A</v>
      </c>
      <c r="Y1313" s="7" t="str">
        <f>IF(INDEX(Map!$C$2:$C$86,MATCH(D1313,Map!$A$2:$A$86,0),0)="","N/A",E1313*INDEX(Map!$C$2:$C$86,MATCH(D1313,Map!$A$2:$A$86,0),0))</f>
        <v>N/A</v>
      </c>
      <c r="Z1313" s="7" t="str">
        <f>IF(INDEX(Map!$D$2:$D$86,MATCH(D1313,Map!$A$2:$A$86,0),0)="","N/A",E1313*INDEX(Map!$D$2:$D$86,MATCH(D1313,Map!$A$2:$A$86,0),0))</f>
        <v>N/A</v>
      </c>
      <c r="AA1313" t="str">
        <f>INDEX(Map!$E$2:$E$86,MATCH(D1313,Map!$A$2:$A$86,0),0)</f>
        <v>Purchases</v>
      </c>
    </row>
    <row r="1314" spans="1:27" x14ac:dyDescent="0.25">
      <c r="A1314" s="1" t="s">
        <v>119</v>
      </c>
      <c r="B1314" s="1" t="s">
        <v>110</v>
      </c>
      <c r="C1314" s="1">
        <v>53</v>
      </c>
      <c r="D1314" s="1" t="s">
        <v>76</v>
      </c>
      <c r="E1314" s="1">
        <v>0</v>
      </c>
      <c r="F1314" s="1">
        <v>0</v>
      </c>
      <c r="G1314" s="1">
        <v>0</v>
      </c>
      <c r="H1314" s="1">
        <v>0</v>
      </c>
      <c r="I1314" s="1" t="s">
        <v>63</v>
      </c>
      <c r="J1314" s="1" t="s">
        <v>63</v>
      </c>
      <c r="K1314" s="1">
        <v>0</v>
      </c>
      <c r="L1314" s="1">
        <v>0</v>
      </c>
      <c r="M1314" s="1">
        <v>0</v>
      </c>
      <c r="N1314" s="1" t="s">
        <v>63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3" t="str">
        <f t="shared" si="20"/>
        <v>2017Plan</v>
      </c>
      <c r="V1314" s="2">
        <f>DATE(A1314,INDEX(Map!$H$1:$H$12,MATCH(B1314,Map!$G$1:$G$12,0),0),1)</f>
        <v>42826</v>
      </c>
      <c r="W1314" t="str">
        <f>IF(AND(V1314&gt;=Map!$K$2,V1314&lt;=Map!$L$2),"Base",IF(AND(V1314&gt;=Map!$K$3,V1314&lt;=Map!$L$3),"Fcst","N/A"))</f>
        <v>N/A</v>
      </c>
      <c r="X1314" t="str">
        <f>INDEX(Map!$B$2:$B$86,MATCH(D1314,Map!$A$2:$A$86,0),0)</f>
        <v>N/A</v>
      </c>
      <c r="Y1314" s="7" t="str">
        <f>IF(INDEX(Map!$C$2:$C$86,MATCH(D1314,Map!$A$2:$A$86,0),0)="","N/A",E1314*INDEX(Map!$C$2:$C$86,MATCH(D1314,Map!$A$2:$A$86,0),0))</f>
        <v>N/A</v>
      </c>
      <c r="Z1314" s="7" t="str">
        <f>IF(INDEX(Map!$D$2:$D$86,MATCH(D1314,Map!$A$2:$A$86,0),0)="","N/A",E1314*INDEX(Map!$D$2:$D$86,MATCH(D1314,Map!$A$2:$A$86,0),0))</f>
        <v>N/A</v>
      </c>
      <c r="AA1314" t="str">
        <f>INDEX(Map!$E$2:$E$86,MATCH(D1314,Map!$A$2:$A$86,0),0)</f>
        <v>Purchases</v>
      </c>
    </row>
    <row r="1315" spans="1:27" x14ac:dyDescent="0.25">
      <c r="A1315" s="1" t="s">
        <v>119</v>
      </c>
      <c r="B1315" s="1" t="s">
        <v>110</v>
      </c>
      <c r="C1315" s="1">
        <v>54</v>
      </c>
      <c r="D1315" s="1" t="s">
        <v>77</v>
      </c>
      <c r="E1315" s="1">
        <v>0</v>
      </c>
      <c r="F1315" s="1">
        <v>0</v>
      </c>
      <c r="G1315" s="1">
        <v>0</v>
      </c>
      <c r="H1315" s="1">
        <v>0</v>
      </c>
      <c r="I1315" s="1" t="s">
        <v>63</v>
      </c>
      <c r="J1315" s="1" t="s">
        <v>63</v>
      </c>
      <c r="K1315" s="1">
        <v>0</v>
      </c>
      <c r="L1315" s="1">
        <v>0</v>
      </c>
      <c r="M1315" s="1">
        <v>0</v>
      </c>
      <c r="N1315" s="1" t="s">
        <v>63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3" t="str">
        <f t="shared" si="20"/>
        <v>2017Plan</v>
      </c>
      <c r="V1315" s="2">
        <f>DATE(A1315,INDEX(Map!$H$1:$H$12,MATCH(B1315,Map!$G$1:$G$12,0),0),1)</f>
        <v>42826</v>
      </c>
      <c r="W1315" t="str">
        <f>IF(AND(V1315&gt;=Map!$K$2,V1315&lt;=Map!$L$2),"Base",IF(AND(V1315&gt;=Map!$K$3,V1315&lt;=Map!$L$3),"Fcst","N/A"))</f>
        <v>N/A</v>
      </c>
      <c r="X1315" t="str">
        <f>INDEX(Map!$B$2:$B$86,MATCH(D1315,Map!$A$2:$A$86,0),0)</f>
        <v>N/A</v>
      </c>
      <c r="Y1315" s="7" t="str">
        <f>IF(INDEX(Map!$C$2:$C$86,MATCH(D1315,Map!$A$2:$A$86,0),0)="","N/A",E1315*INDEX(Map!$C$2:$C$86,MATCH(D1315,Map!$A$2:$A$86,0),0))</f>
        <v>N/A</v>
      </c>
      <c r="Z1315" s="7" t="str">
        <f>IF(INDEX(Map!$D$2:$D$86,MATCH(D1315,Map!$A$2:$A$86,0),0)="","N/A",E1315*INDEX(Map!$D$2:$D$86,MATCH(D1315,Map!$A$2:$A$86,0),0))</f>
        <v>N/A</v>
      </c>
      <c r="AA1315" t="str">
        <f>INDEX(Map!$E$2:$E$86,MATCH(D1315,Map!$A$2:$A$86,0),0)</f>
        <v>Purchases</v>
      </c>
    </row>
    <row r="1316" spans="1:27" x14ac:dyDescent="0.25">
      <c r="A1316" s="1" t="s">
        <v>119</v>
      </c>
      <c r="B1316" s="1" t="s">
        <v>110</v>
      </c>
      <c r="C1316" s="1">
        <v>55</v>
      </c>
      <c r="D1316" s="1" t="s">
        <v>78</v>
      </c>
      <c r="E1316" s="1">
        <v>0</v>
      </c>
      <c r="F1316" s="1">
        <v>0</v>
      </c>
      <c r="G1316" s="1">
        <v>0</v>
      </c>
      <c r="H1316" s="1">
        <v>0</v>
      </c>
      <c r="I1316" s="1" t="s">
        <v>63</v>
      </c>
      <c r="J1316" s="1" t="s">
        <v>63</v>
      </c>
      <c r="K1316" s="1">
        <v>0</v>
      </c>
      <c r="L1316" s="1">
        <v>0</v>
      </c>
      <c r="M1316" s="1">
        <v>0</v>
      </c>
      <c r="N1316" s="1" t="s">
        <v>63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3" t="str">
        <f t="shared" si="20"/>
        <v>2017Plan</v>
      </c>
      <c r="V1316" s="2">
        <f>DATE(A1316,INDEX(Map!$H$1:$H$12,MATCH(B1316,Map!$G$1:$G$12,0),0),1)</f>
        <v>42826</v>
      </c>
      <c r="W1316" t="str">
        <f>IF(AND(V1316&gt;=Map!$K$2,V1316&lt;=Map!$L$2),"Base",IF(AND(V1316&gt;=Map!$K$3,V1316&lt;=Map!$L$3),"Fcst","N/A"))</f>
        <v>N/A</v>
      </c>
      <c r="X1316" t="str">
        <f>INDEX(Map!$B$2:$B$86,MATCH(D1316,Map!$A$2:$A$86,0),0)</f>
        <v>N/A</v>
      </c>
      <c r="Y1316" s="7" t="str">
        <f>IF(INDEX(Map!$C$2:$C$86,MATCH(D1316,Map!$A$2:$A$86,0),0)="","N/A",E1316*INDEX(Map!$C$2:$C$86,MATCH(D1316,Map!$A$2:$A$86,0),0))</f>
        <v>N/A</v>
      </c>
      <c r="Z1316" s="7" t="str">
        <f>IF(INDEX(Map!$D$2:$D$86,MATCH(D1316,Map!$A$2:$A$86,0),0)="","N/A",E1316*INDEX(Map!$D$2:$D$86,MATCH(D1316,Map!$A$2:$A$86,0),0))</f>
        <v>N/A</v>
      </c>
      <c r="AA1316" t="str">
        <f>INDEX(Map!$E$2:$E$86,MATCH(D1316,Map!$A$2:$A$86,0),0)</f>
        <v>Purchases</v>
      </c>
    </row>
    <row r="1317" spans="1:27" x14ac:dyDescent="0.25">
      <c r="A1317" s="1" t="s">
        <v>119</v>
      </c>
      <c r="B1317" s="1" t="s">
        <v>110</v>
      </c>
      <c r="C1317" s="1">
        <v>56</v>
      </c>
      <c r="D1317" s="1" t="s">
        <v>79</v>
      </c>
      <c r="E1317" s="1">
        <v>0.8</v>
      </c>
      <c r="F1317" s="1">
        <v>0</v>
      </c>
      <c r="G1317" s="1">
        <v>6.2</v>
      </c>
      <c r="H1317" s="1">
        <v>9</v>
      </c>
      <c r="I1317" s="1" t="s">
        <v>63</v>
      </c>
      <c r="J1317" s="1" t="s">
        <v>63</v>
      </c>
      <c r="K1317" s="1">
        <v>15</v>
      </c>
      <c r="L1317" s="1">
        <v>22.1</v>
      </c>
      <c r="M1317" s="1">
        <v>17</v>
      </c>
      <c r="N1317" s="1" t="s">
        <v>63</v>
      </c>
      <c r="O1317" s="1">
        <v>0</v>
      </c>
      <c r="P1317" s="1">
        <v>0</v>
      </c>
      <c r="Q1317" s="1">
        <v>5</v>
      </c>
      <c r="R1317" s="1">
        <v>28.71</v>
      </c>
      <c r="S1317" s="1">
        <v>28.71</v>
      </c>
      <c r="T1317" s="1">
        <v>22</v>
      </c>
      <c r="U1317" s="3" t="str">
        <f t="shared" si="20"/>
        <v>2017Plan</v>
      </c>
      <c r="V1317" s="2">
        <f>DATE(A1317,INDEX(Map!$H$1:$H$12,MATCH(B1317,Map!$G$1:$G$12,0),0),1)</f>
        <v>42826</v>
      </c>
      <c r="W1317" t="str">
        <f>IF(AND(V1317&gt;=Map!$K$2,V1317&lt;=Map!$L$2),"Base",IF(AND(V1317&gt;=Map!$K$3,V1317&lt;=Map!$L$3),"Fcst","N/A"))</f>
        <v>N/A</v>
      </c>
      <c r="X1317" t="str">
        <f>INDEX(Map!$B$2:$B$86,MATCH(D1317,Map!$A$2:$A$86,0),0)</f>
        <v>N/A</v>
      </c>
      <c r="Y1317" s="7" t="str">
        <f>IF(INDEX(Map!$C$2:$C$86,MATCH(D1317,Map!$A$2:$A$86,0),0)="","N/A",E1317*INDEX(Map!$C$2:$C$86,MATCH(D1317,Map!$A$2:$A$86,0),0))</f>
        <v>N/A</v>
      </c>
      <c r="Z1317" s="7" t="str">
        <f>IF(INDEX(Map!$D$2:$D$86,MATCH(D1317,Map!$A$2:$A$86,0),0)="","N/A",E1317*INDEX(Map!$D$2:$D$86,MATCH(D1317,Map!$A$2:$A$86,0),0))</f>
        <v>N/A</v>
      </c>
      <c r="AA1317" t="str">
        <f>INDEX(Map!$E$2:$E$86,MATCH(D1317,Map!$A$2:$A$86,0),0)</f>
        <v>Purchases</v>
      </c>
    </row>
    <row r="1318" spans="1:27" x14ac:dyDescent="0.25">
      <c r="A1318" s="1" t="s">
        <v>119</v>
      </c>
      <c r="B1318" s="1" t="s">
        <v>110</v>
      </c>
      <c r="C1318" s="1">
        <v>57</v>
      </c>
      <c r="D1318" s="1" t="s">
        <v>80</v>
      </c>
      <c r="E1318" s="1">
        <v>0.4</v>
      </c>
      <c r="F1318" s="1">
        <v>0</v>
      </c>
      <c r="G1318" s="1">
        <v>3.3</v>
      </c>
      <c r="H1318" s="1">
        <v>5</v>
      </c>
      <c r="I1318" s="1" t="s">
        <v>63</v>
      </c>
      <c r="J1318" s="1" t="s">
        <v>63</v>
      </c>
      <c r="K1318" s="1">
        <v>8</v>
      </c>
      <c r="L1318" s="1">
        <v>21.7</v>
      </c>
      <c r="M1318" s="1">
        <v>9</v>
      </c>
      <c r="N1318" s="1" t="s">
        <v>63</v>
      </c>
      <c r="O1318" s="1">
        <v>0</v>
      </c>
      <c r="P1318" s="1">
        <v>0</v>
      </c>
      <c r="Q1318" s="1">
        <v>3</v>
      </c>
      <c r="R1318" s="1">
        <v>28.66</v>
      </c>
      <c r="S1318" s="1">
        <v>28.66</v>
      </c>
      <c r="T1318" s="1">
        <v>11</v>
      </c>
      <c r="U1318" s="3" t="str">
        <f t="shared" si="20"/>
        <v>2017Plan</v>
      </c>
      <c r="V1318" s="2">
        <f>DATE(A1318,INDEX(Map!$H$1:$H$12,MATCH(B1318,Map!$G$1:$G$12,0),0),1)</f>
        <v>42826</v>
      </c>
      <c r="W1318" t="str">
        <f>IF(AND(V1318&gt;=Map!$K$2,V1318&lt;=Map!$L$2),"Base",IF(AND(V1318&gt;=Map!$K$3,V1318&lt;=Map!$L$3),"Fcst","N/A"))</f>
        <v>N/A</v>
      </c>
      <c r="X1318" t="str">
        <f>INDEX(Map!$B$2:$B$86,MATCH(D1318,Map!$A$2:$A$86,0),0)</f>
        <v>N/A</v>
      </c>
      <c r="Y1318" s="7" t="str">
        <f>IF(INDEX(Map!$C$2:$C$86,MATCH(D1318,Map!$A$2:$A$86,0),0)="","N/A",E1318*INDEX(Map!$C$2:$C$86,MATCH(D1318,Map!$A$2:$A$86,0),0))</f>
        <v>N/A</v>
      </c>
      <c r="Z1318" s="7" t="str">
        <f>IF(INDEX(Map!$D$2:$D$86,MATCH(D1318,Map!$A$2:$A$86,0),0)="","N/A",E1318*INDEX(Map!$D$2:$D$86,MATCH(D1318,Map!$A$2:$A$86,0),0))</f>
        <v>N/A</v>
      </c>
      <c r="AA1318" t="str">
        <f>INDEX(Map!$E$2:$E$86,MATCH(D1318,Map!$A$2:$A$86,0),0)</f>
        <v>Purchases</v>
      </c>
    </row>
    <row r="1319" spans="1:27" x14ac:dyDescent="0.25">
      <c r="A1319" s="1" t="s">
        <v>119</v>
      </c>
      <c r="B1319" s="1" t="s">
        <v>110</v>
      </c>
      <c r="C1319" s="1">
        <v>58</v>
      </c>
      <c r="D1319" s="1" t="s">
        <v>81</v>
      </c>
      <c r="E1319" s="1">
        <v>0.3</v>
      </c>
      <c r="F1319" s="1">
        <v>0</v>
      </c>
      <c r="G1319" s="1">
        <v>2.5</v>
      </c>
      <c r="H1319" s="1">
        <v>4</v>
      </c>
      <c r="I1319" s="1" t="s">
        <v>63</v>
      </c>
      <c r="J1319" s="1" t="s">
        <v>63</v>
      </c>
      <c r="K1319" s="1">
        <v>6</v>
      </c>
      <c r="L1319" s="1">
        <v>22.4</v>
      </c>
      <c r="M1319" s="1">
        <v>7</v>
      </c>
      <c r="N1319" s="1" t="s">
        <v>63</v>
      </c>
      <c r="O1319" s="1">
        <v>0</v>
      </c>
      <c r="P1319" s="1">
        <v>0</v>
      </c>
      <c r="Q1319" s="1">
        <v>2</v>
      </c>
      <c r="R1319" s="1">
        <v>29.55</v>
      </c>
      <c r="S1319" s="1">
        <v>29.55</v>
      </c>
      <c r="T1319" s="1">
        <v>9</v>
      </c>
      <c r="U1319" s="3" t="str">
        <f t="shared" si="20"/>
        <v>2017Plan</v>
      </c>
      <c r="V1319" s="2">
        <f>DATE(A1319,INDEX(Map!$H$1:$H$12,MATCH(B1319,Map!$G$1:$G$12,0),0),1)</f>
        <v>42826</v>
      </c>
      <c r="W1319" t="str">
        <f>IF(AND(V1319&gt;=Map!$K$2,V1319&lt;=Map!$L$2),"Base",IF(AND(V1319&gt;=Map!$K$3,V1319&lt;=Map!$L$3),"Fcst","N/A"))</f>
        <v>N/A</v>
      </c>
      <c r="X1319" t="str">
        <f>INDEX(Map!$B$2:$B$86,MATCH(D1319,Map!$A$2:$A$86,0),0)</f>
        <v>N/A</v>
      </c>
      <c r="Y1319" s="7" t="str">
        <f>IF(INDEX(Map!$C$2:$C$86,MATCH(D1319,Map!$A$2:$A$86,0),0)="","N/A",E1319*INDEX(Map!$C$2:$C$86,MATCH(D1319,Map!$A$2:$A$86,0),0))</f>
        <v>N/A</v>
      </c>
      <c r="Z1319" s="7" t="str">
        <f>IF(INDEX(Map!$D$2:$D$86,MATCH(D1319,Map!$A$2:$A$86,0),0)="","N/A",E1319*INDEX(Map!$D$2:$D$86,MATCH(D1319,Map!$A$2:$A$86,0),0))</f>
        <v>N/A</v>
      </c>
      <c r="AA1319" t="str">
        <f>INDEX(Map!$E$2:$E$86,MATCH(D1319,Map!$A$2:$A$86,0),0)</f>
        <v>Purchases</v>
      </c>
    </row>
    <row r="1320" spans="1:27" x14ac:dyDescent="0.25">
      <c r="A1320" s="1" t="s">
        <v>119</v>
      </c>
      <c r="B1320" s="1" t="s">
        <v>110</v>
      </c>
      <c r="C1320" s="1">
        <v>59</v>
      </c>
      <c r="D1320" s="1" t="s">
        <v>82</v>
      </c>
      <c r="E1320" s="1">
        <v>0.2</v>
      </c>
      <c r="F1320" s="1">
        <v>0</v>
      </c>
      <c r="G1320" s="1">
        <v>1.7</v>
      </c>
      <c r="H1320" s="1">
        <v>3</v>
      </c>
      <c r="I1320" s="1" t="s">
        <v>63</v>
      </c>
      <c r="J1320" s="1" t="s">
        <v>63</v>
      </c>
      <c r="K1320" s="1">
        <v>4</v>
      </c>
      <c r="L1320" s="1">
        <v>22.4</v>
      </c>
      <c r="M1320" s="1">
        <v>4</v>
      </c>
      <c r="N1320" s="1" t="s">
        <v>63</v>
      </c>
      <c r="O1320" s="1">
        <v>0</v>
      </c>
      <c r="P1320" s="1">
        <v>0</v>
      </c>
      <c r="Q1320" s="1">
        <v>2</v>
      </c>
      <c r="R1320" s="1">
        <v>30</v>
      </c>
      <c r="S1320" s="1">
        <v>30</v>
      </c>
      <c r="T1320" s="1">
        <v>6</v>
      </c>
      <c r="U1320" s="3" t="str">
        <f t="shared" si="20"/>
        <v>2017Plan</v>
      </c>
      <c r="V1320" s="2">
        <f>DATE(A1320,INDEX(Map!$H$1:$H$12,MATCH(B1320,Map!$G$1:$G$12,0),0),1)</f>
        <v>42826</v>
      </c>
      <c r="W1320" t="str">
        <f>IF(AND(V1320&gt;=Map!$K$2,V1320&lt;=Map!$L$2),"Base",IF(AND(V1320&gt;=Map!$K$3,V1320&lt;=Map!$L$3),"Fcst","N/A"))</f>
        <v>N/A</v>
      </c>
      <c r="X1320" t="str">
        <f>INDEX(Map!$B$2:$B$86,MATCH(D1320,Map!$A$2:$A$86,0),0)</f>
        <v>N/A</v>
      </c>
      <c r="Y1320" s="7" t="str">
        <f>IF(INDEX(Map!$C$2:$C$86,MATCH(D1320,Map!$A$2:$A$86,0),0)="","N/A",E1320*INDEX(Map!$C$2:$C$86,MATCH(D1320,Map!$A$2:$A$86,0),0))</f>
        <v>N/A</v>
      </c>
      <c r="Z1320" s="7" t="str">
        <f>IF(INDEX(Map!$D$2:$D$86,MATCH(D1320,Map!$A$2:$A$86,0),0)="","N/A",E1320*INDEX(Map!$D$2:$D$86,MATCH(D1320,Map!$A$2:$A$86,0),0))</f>
        <v>N/A</v>
      </c>
      <c r="AA1320" t="str">
        <f>INDEX(Map!$E$2:$E$86,MATCH(D1320,Map!$A$2:$A$86,0),0)</f>
        <v>Purchases</v>
      </c>
    </row>
    <row r="1321" spans="1:27" x14ac:dyDescent="0.25">
      <c r="A1321" s="1" t="s">
        <v>119</v>
      </c>
      <c r="B1321" s="1" t="s">
        <v>110</v>
      </c>
      <c r="C1321" s="1">
        <v>60</v>
      </c>
      <c r="D1321" s="1" t="s">
        <v>83</v>
      </c>
      <c r="E1321" s="1">
        <v>-11.4</v>
      </c>
      <c r="F1321" s="1">
        <v>0</v>
      </c>
      <c r="G1321" s="1">
        <v>8.9</v>
      </c>
      <c r="H1321" s="1">
        <v>33</v>
      </c>
      <c r="I1321" s="1" t="s">
        <v>63</v>
      </c>
      <c r="J1321" s="1" t="s">
        <v>63</v>
      </c>
      <c r="K1321" s="1">
        <v>189</v>
      </c>
      <c r="L1321" s="1">
        <v>36.200000000000003</v>
      </c>
      <c r="M1321" s="1">
        <v>-414</v>
      </c>
      <c r="N1321" s="1" t="s">
        <v>63</v>
      </c>
      <c r="O1321" s="1">
        <v>0</v>
      </c>
      <c r="P1321" s="1">
        <v>0</v>
      </c>
      <c r="Q1321" s="1">
        <v>100</v>
      </c>
      <c r="R1321" s="1">
        <v>27.51</v>
      </c>
      <c r="S1321" s="1">
        <v>27.51</v>
      </c>
      <c r="T1321" s="1">
        <v>-314</v>
      </c>
      <c r="U1321" s="3" t="str">
        <f t="shared" si="20"/>
        <v>2017Plan</v>
      </c>
      <c r="V1321" s="2">
        <f>DATE(A1321,INDEX(Map!$H$1:$H$12,MATCH(B1321,Map!$G$1:$G$12,0),0),1)</f>
        <v>42826</v>
      </c>
      <c r="W1321" t="str">
        <f>IF(AND(V1321&gt;=Map!$K$2,V1321&lt;=Map!$L$2),"Base",IF(AND(V1321&gt;=Map!$K$3,V1321&lt;=Map!$L$3),"Fcst","N/A"))</f>
        <v>N/A</v>
      </c>
      <c r="X1321" t="str">
        <f>INDEX(Map!$B$2:$B$86,MATCH(D1321,Map!$A$2:$A$86,0),0)</f>
        <v>N/A</v>
      </c>
      <c r="Y1321" s="7" t="str">
        <f>IF(INDEX(Map!$C$2:$C$86,MATCH(D1321,Map!$A$2:$A$86,0),0)="","N/A",E1321*INDEX(Map!$C$2:$C$86,MATCH(D1321,Map!$A$2:$A$86,0),0))</f>
        <v>N/A</v>
      </c>
      <c r="Z1321" s="7" t="str">
        <f>IF(INDEX(Map!$D$2:$D$86,MATCH(D1321,Map!$A$2:$A$86,0),0)="","N/A",E1321*INDEX(Map!$D$2:$D$86,MATCH(D1321,Map!$A$2:$A$86,0),0))</f>
        <v>N/A</v>
      </c>
      <c r="AA1321" t="str">
        <f>INDEX(Map!$E$2:$E$86,MATCH(D1321,Map!$A$2:$A$86,0),0)</f>
        <v>Sales</v>
      </c>
    </row>
    <row r="1322" spans="1:27" x14ac:dyDescent="0.25">
      <c r="A1322" s="1" t="s">
        <v>119</v>
      </c>
      <c r="B1322" s="1" t="s">
        <v>110</v>
      </c>
      <c r="C1322" s="1">
        <v>61</v>
      </c>
      <c r="D1322" s="1" t="s">
        <v>84</v>
      </c>
      <c r="E1322" s="1">
        <v>0</v>
      </c>
      <c r="F1322" s="1">
        <v>0</v>
      </c>
      <c r="G1322" s="1">
        <v>0</v>
      </c>
      <c r="H1322" s="1">
        <v>30</v>
      </c>
      <c r="I1322" s="1" t="s">
        <v>63</v>
      </c>
      <c r="J1322" s="1" t="s">
        <v>63</v>
      </c>
      <c r="K1322" s="1">
        <v>228</v>
      </c>
      <c r="L1322" s="1">
        <v>0</v>
      </c>
      <c r="M1322" s="1">
        <v>0</v>
      </c>
      <c r="N1322" s="1" t="s">
        <v>63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3" t="str">
        <f t="shared" si="20"/>
        <v>2017Plan</v>
      </c>
      <c r="V1322" s="2">
        <f>DATE(A1322,INDEX(Map!$H$1:$H$12,MATCH(B1322,Map!$G$1:$G$12,0),0),1)</f>
        <v>42826</v>
      </c>
      <c r="W1322" t="str">
        <f>IF(AND(V1322&gt;=Map!$K$2,V1322&lt;=Map!$L$2),"Base",IF(AND(V1322&gt;=Map!$K$3,V1322&lt;=Map!$L$3),"Fcst","N/A"))</f>
        <v>N/A</v>
      </c>
      <c r="X1322" t="str">
        <f>INDEX(Map!$B$2:$B$86,MATCH(D1322,Map!$A$2:$A$86,0),0)</f>
        <v>N/A</v>
      </c>
      <c r="Y1322" s="7" t="str">
        <f>IF(INDEX(Map!$C$2:$C$86,MATCH(D1322,Map!$A$2:$A$86,0),0)="","N/A",E1322*INDEX(Map!$C$2:$C$86,MATCH(D1322,Map!$A$2:$A$86,0),0))</f>
        <v>N/A</v>
      </c>
      <c r="Z1322" s="7" t="str">
        <f>IF(INDEX(Map!$D$2:$D$86,MATCH(D1322,Map!$A$2:$A$86,0),0)="","N/A",E1322*INDEX(Map!$D$2:$D$86,MATCH(D1322,Map!$A$2:$A$86,0),0))</f>
        <v>N/A</v>
      </c>
      <c r="AA1322" t="str">
        <f>INDEX(Map!$E$2:$E$86,MATCH(D1322,Map!$A$2:$A$86,0),0)</f>
        <v>Sales</v>
      </c>
    </row>
    <row r="1323" spans="1:27" x14ac:dyDescent="0.25">
      <c r="A1323" s="1" t="s">
        <v>119</v>
      </c>
      <c r="B1323" s="1" t="s">
        <v>110</v>
      </c>
      <c r="C1323" s="1">
        <v>62</v>
      </c>
      <c r="D1323" s="1" t="s">
        <v>85</v>
      </c>
      <c r="E1323" s="1">
        <v>-2.1</v>
      </c>
      <c r="F1323" s="1">
        <v>0</v>
      </c>
      <c r="G1323" s="1">
        <v>7.6</v>
      </c>
      <c r="H1323" s="1">
        <v>7</v>
      </c>
      <c r="I1323" s="1" t="s">
        <v>63</v>
      </c>
      <c r="J1323" s="1" t="s">
        <v>63</v>
      </c>
      <c r="K1323" s="1">
        <v>51</v>
      </c>
      <c r="L1323" s="1">
        <v>33.700000000000003</v>
      </c>
      <c r="M1323" s="1">
        <v>-72</v>
      </c>
      <c r="N1323" s="1" t="s">
        <v>63</v>
      </c>
      <c r="O1323" s="1">
        <v>0</v>
      </c>
      <c r="P1323" s="1">
        <v>0</v>
      </c>
      <c r="Q1323" s="1">
        <v>16</v>
      </c>
      <c r="R1323" s="1">
        <v>26.1</v>
      </c>
      <c r="S1323" s="1">
        <v>26.1</v>
      </c>
      <c r="T1323" s="1">
        <v>-56</v>
      </c>
      <c r="U1323" s="3" t="str">
        <f t="shared" si="20"/>
        <v>2017Plan</v>
      </c>
      <c r="V1323" s="2">
        <f>DATE(A1323,INDEX(Map!$H$1:$H$12,MATCH(B1323,Map!$G$1:$G$12,0),0),1)</f>
        <v>42826</v>
      </c>
      <c r="W1323" t="str">
        <f>IF(AND(V1323&gt;=Map!$K$2,V1323&lt;=Map!$L$2),"Base",IF(AND(V1323&gt;=Map!$K$3,V1323&lt;=Map!$L$3),"Fcst","N/A"))</f>
        <v>N/A</v>
      </c>
      <c r="X1323" t="str">
        <f>INDEX(Map!$B$2:$B$86,MATCH(D1323,Map!$A$2:$A$86,0),0)</f>
        <v>N/A</v>
      </c>
      <c r="Y1323" s="7" t="str">
        <f>IF(INDEX(Map!$C$2:$C$86,MATCH(D1323,Map!$A$2:$A$86,0),0)="","N/A",E1323*INDEX(Map!$C$2:$C$86,MATCH(D1323,Map!$A$2:$A$86,0),0))</f>
        <v>N/A</v>
      </c>
      <c r="Z1323" s="7" t="str">
        <f>IF(INDEX(Map!$D$2:$D$86,MATCH(D1323,Map!$A$2:$A$86,0),0)="","N/A",E1323*INDEX(Map!$D$2:$D$86,MATCH(D1323,Map!$A$2:$A$86,0),0))</f>
        <v>N/A</v>
      </c>
      <c r="AA1323" t="str">
        <f>INDEX(Map!$E$2:$E$86,MATCH(D1323,Map!$A$2:$A$86,0),0)</f>
        <v>Sales</v>
      </c>
    </row>
    <row r="1324" spans="1:27" x14ac:dyDescent="0.25">
      <c r="A1324" s="1" t="s">
        <v>119</v>
      </c>
      <c r="B1324" s="1" t="s">
        <v>110</v>
      </c>
      <c r="C1324" s="1">
        <v>63</v>
      </c>
      <c r="D1324" s="1" t="s">
        <v>86</v>
      </c>
      <c r="E1324" s="1">
        <v>-0.3</v>
      </c>
      <c r="F1324" s="1">
        <v>0</v>
      </c>
      <c r="G1324" s="1">
        <v>0.9</v>
      </c>
      <c r="H1324" s="1">
        <v>5</v>
      </c>
      <c r="I1324" s="1" t="s">
        <v>63</v>
      </c>
      <c r="J1324" s="1" t="s">
        <v>63</v>
      </c>
      <c r="K1324" s="1">
        <v>72</v>
      </c>
      <c r="L1324" s="1">
        <v>28.3</v>
      </c>
      <c r="M1324" s="1">
        <v>-7</v>
      </c>
      <c r="N1324" s="1" t="s">
        <v>63</v>
      </c>
      <c r="O1324" s="1">
        <v>0</v>
      </c>
      <c r="P1324" s="1">
        <v>0</v>
      </c>
      <c r="Q1324" s="1">
        <v>2</v>
      </c>
      <c r="R1324" s="1">
        <v>21.13</v>
      </c>
      <c r="S1324" s="1">
        <v>21.13</v>
      </c>
      <c r="T1324" s="1">
        <v>-6</v>
      </c>
      <c r="U1324" s="3" t="str">
        <f t="shared" si="20"/>
        <v>2017Plan</v>
      </c>
      <c r="V1324" s="2">
        <f>DATE(A1324,INDEX(Map!$H$1:$H$12,MATCH(B1324,Map!$G$1:$G$12,0),0),1)</f>
        <v>42826</v>
      </c>
      <c r="W1324" t="str">
        <f>IF(AND(V1324&gt;=Map!$K$2,V1324&lt;=Map!$L$2),"Base",IF(AND(V1324&gt;=Map!$K$3,V1324&lt;=Map!$L$3),"Fcst","N/A"))</f>
        <v>N/A</v>
      </c>
      <c r="X1324" t="str">
        <f>INDEX(Map!$B$2:$B$86,MATCH(D1324,Map!$A$2:$A$86,0),0)</f>
        <v>N/A</v>
      </c>
      <c r="Y1324" s="7" t="str">
        <f>IF(INDEX(Map!$C$2:$C$86,MATCH(D1324,Map!$A$2:$A$86,0),0)="","N/A",E1324*INDEX(Map!$C$2:$C$86,MATCH(D1324,Map!$A$2:$A$86,0),0))</f>
        <v>N/A</v>
      </c>
      <c r="Z1324" s="7" t="str">
        <f>IF(INDEX(Map!$D$2:$D$86,MATCH(D1324,Map!$A$2:$A$86,0),0)="","N/A",E1324*INDEX(Map!$D$2:$D$86,MATCH(D1324,Map!$A$2:$A$86,0),0))</f>
        <v>N/A</v>
      </c>
      <c r="AA1324" t="str">
        <f>INDEX(Map!$E$2:$E$86,MATCH(D1324,Map!$A$2:$A$86,0),0)</f>
        <v>Sales</v>
      </c>
    </row>
    <row r="1325" spans="1:27" x14ac:dyDescent="0.25">
      <c r="A1325" s="1" t="s">
        <v>119</v>
      </c>
      <c r="B1325" s="1" t="s">
        <v>110</v>
      </c>
      <c r="C1325" s="1">
        <v>64</v>
      </c>
      <c r="D1325" s="1" t="s">
        <v>87</v>
      </c>
      <c r="E1325" s="1">
        <v>0</v>
      </c>
      <c r="F1325" s="1">
        <v>0</v>
      </c>
      <c r="G1325" s="1">
        <v>0</v>
      </c>
      <c r="H1325" s="1">
        <v>0</v>
      </c>
      <c r="I1325" s="1" t="s">
        <v>63</v>
      </c>
      <c r="J1325" s="1" t="s">
        <v>63</v>
      </c>
      <c r="K1325" s="1">
        <v>0</v>
      </c>
      <c r="L1325" s="1">
        <v>0</v>
      </c>
      <c r="M1325" s="1">
        <v>0</v>
      </c>
      <c r="N1325" s="1" t="s">
        <v>63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3" t="str">
        <f t="shared" si="20"/>
        <v>2017Plan</v>
      </c>
      <c r="V1325" s="2">
        <f>DATE(A1325,INDEX(Map!$H$1:$H$12,MATCH(B1325,Map!$G$1:$G$12,0),0),1)</f>
        <v>42826</v>
      </c>
      <c r="W1325" t="str">
        <f>IF(AND(V1325&gt;=Map!$K$2,V1325&lt;=Map!$L$2),"Base",IF(AND(V1325&gt;=Map!$K$3,V1325&lt;=Map!$L$3),"Fcst","N/A"))</f>
        <v>N/A</v>
      </c>
      <c r="X1325" t="str">
        <f>INDEX(Map!$B$2:$B$86,MATCH(D1325,Map!$A$2:$A$86,0),0)</f>
        <v>N/A</v>
      </c>
      <c r="Y1325" s="7" t="str">
        <f>IF(INDEX(Map!$C$2:$C$86,MATCH(D1325,Map!$A$2:$A$86,0),0)="","N/A",E1325*INDEX(Map!$C$2:$C$86,MATCH(D1325,Map!$A$2:$A$86,0),0))</f>
        <v>N/A</v>
      </c>
      <c r="Z1325" s="7" t="str">
        <f>IF(INDEX(Map!$D$2:$D$86,MATCH(D1325,Map!$A$2:$A$86,0),0)="","N/A",E1325*INDEX(Map!$D$2:$D$86,MATCH(D1325,Map!$A$2:$A$86,0),0))</f>
        <v>N/A</v>
      </c>
      <c r="AA1325" t="str">
        <f>INDEX(Map!$E$2:$E$86,MATCH(D1325,Map!$A$2:$A$86,0),0)</f>
        <v>Sales</v>
      </c>
    </row>
    <row r="1326" spans="1:27" x14ac:dyDescent="0.25">
      <c r="A1326" s="1" t="s">
        <v>119</v>
      </c>
      <c r="B1326" s="1" t="s">
        <v>110</v>
      </c>
      <c r="C1326" s="1">
        <v>65</v>
      </c>
      <c r="D1326" s="1" t="s">
        <v>88</v>
      </c>
      <c r="E1326" s="1">
        <v>0</v>
      </c>
      <c r="F1326" s="1">
        <v>0</v>
      </c>
      <c r="G1326" s="1">
        <v>0</v>
      </c>
      <c r="H1326" s="1">
        <v>0</v>
      </c>
      <c r="I1326" s="1" t="s">
        <v>63</v>
      </c>
      <c r="J1326" s="1" t="s">
        <v>63</v>
      </c>
      <c r="K1326" s="1">
        <v>0</v>
      </c>
      <c r="L1326" s="1">
        <v>0</v>
      </c>
      <c r="M1326" s="1">
        <v>0</v>
      </c>
      <c r="N1326" s="1" t="s">
        <v>63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3" t="str">
        <f t="shared" si="20"/>
        <v>2017Plan</v>
      </c>
      <c r="V1326" s="2">
        <f>DATE(A1326,INDEX(Map!$H$1:$H$12,MATCH(B1326,Map!$G$1:$G$12,0),0),1)</f>
        <v>42826</v>
      </c>
      <c r="W1326" t="str">
        <f>IF(AND(V1326&gt;=Map!$K$2,V1326&lt;=Map!$L$2),"Base",IF(AND(V1326&gt;=Map!$K$3,V1326&lt;=Map!$L$3),"Fcst","N/A"))</f>
        <v>N/A</v>
      </c>
      <c r="X1326" t="str">
        <f>INDEX(Map!$B$2:$B$86,MATCH(D1326,Map!$A$2:$A$86,0),0)</f>
        <v>N/A</v>
      </c>
      <c r="Y1326" s="7" t="str">
        <f>IF(INDEX(Map!$C$2:$C$86,MATCH(D1326,Map!$A$2:$A$86,0),0)="","N/A",E1326*INDEX(Map!$C$2:$C$86,MATCH(D1326,Map!$A$2:$A$86,0),0))</f>
        <v>N/A</v>
      </c>
      <c r="Z1326" s="7" t="str">
        <f>IF(INDEX(Map!$D$2:$D$86,MATCH(D1326,Map!$A$2:$A$86,0),0)="","N/A",E1326*INDEX(Map!$D$2:$D$86,MATCH(D1326,Map!$A$2:$A$86,0),0))</f>
        <v>N/A</v>
      </c>
      <c r="AA1326" t="str">
        <f>INDEX(Map!$E$2:$E$86,MATCH(D1326,Map!$A$2:$A$86,0),0)</f>
        <v>Sales</v>
      </c>
    </row>
    <row r="1327" spans="1:27" x14ac:dyDescent="0.25">
      <c r="A1327" s="1" t="s">
        <v>119</v>
      </c>
      <c r="B1327" s="1" t="s">
        <v>110</v>
      </c>
      <c r="C1327" s="1">
        <v>66</v>
      </c>
      <c r="D1327" s="1" t="s">
        <v>89</v>
      </c>
      <c r="E1327" s="1">
        <v>0</v>
      </c>
      <c r="F1327" s="1">
        <v>0</v>
      </c>
      <c r="G1327" s="1">
        <v>0</v>
      </c>
      <c r="H1327" s="1">
        <v>0</v>
      </c>
      <c r="I1327" s="1" t="s">
        <v>63</v>
      </c>
      <c r="J1327" s="1" t="s">
        <v>63</v>
      </c>
      <c r="K1327" s="1">
        <v>0</v>
      </c>
      <c r="L1327" s="1">
        <v>0</v>
      </c>
      <c r="M1327" s="1">
        <v>0</v>
      </c>
      <c r="N1327" s="1" t="s">
        <v>63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3" t="str">
        <f t="shared" si="20"/>
        <v>2017Plan</v>
      </c>
      <c r="V1327" s="2">
        <f>DATE(A1327,INDEX(Map!$H$1:$H$12,MATCH(B1327,Map!$G$1:$G$12,0),0),1)</f>
        <v>42826</v>
      </c>
      <c r="W1327" t="str">
        <f>IF(AND(V1327&gt;=Map!$K$2,V1327&lt;=Map!$L$2),"Base",IF(AND(V1327&gt;=Map!$K$3,V1327&lt;=Map!$L$3),"Fcst","N/A"))</f>
        <v>N/A</v>
      </c>
      <c r="X1327" t="str">
        <f>INDEX(Map!$B$2:$B$86,MATCH(D1327,Map!$A$2:$A$86,0),0)</f>
        <v>N/A</v>
      </c>
      <c r="Y1327" s="7" t="str">
        <f>IF(INDEX(Map!$C$2:$C$86,MATCH(D1327,Map!$A$2:$A$86,0),0)="","N/A",E1327*INDEX(Map!$C$2:$C$86,MATCH(D1327,Map!$A$2:$A$86,0),0))</f>
        <v>N/A</v>
      </c>
      <c r="Z1327" s="7" t="str">
        <f>IF(INDEX(Map!$D$2:$D$86,MATCH(D1327,Map!$A$2:$A$86,0),0)="","N/A",E1327*INDEX(Map!$D$2:$D$86,MATCH(D1327,Map!$A$2:$A$86,0),0))</f>
        <v>N/A</v>
      </c>
      <c r="AA1327" t="str">
        <f>INDEX(Map!$E$2:$E$86,MATCH(D1327,Map!$A$2:$A$86,0),0)</f>
        <v>Sales</v>
      </c>
    </row>
    <row r="1328" spans="1:27" x14ac:dyDescent="0.25">
      <c r="A1328" s="1" t="s">
        <v>119</v>
      </c>
      <c r="B1328" s="1" t="s">
        <v>110</v>
      </c>
      <c r="C1328" s="1">
        <v>67</v>
      </c>
      <c r="D1328" s="1" t="s">
        <v>90</v>
      </c>
      <c r="E1328" s="1">
        <v>0</v>
      </c>
      <c r="F1328" s="1">
        <v>0</v>
      </c>
      <c r="G1328" s="1">
        <v>0</v>
      </c>
      <c r="H1328" s="1">
        <v>0</v>
      </c>
      <c r="I1328" s="1" t="s">
        <v>63</v>
      </c>
      <c r="J1328" s="1" t="s">
        <v>63</v>
      </c>
      <c r="K1328" s="1">
        <v>0</v>
      </c>
      <c r="L1328" s="1">
        <v>0</v>
      </c>
      <c r="M1328" s="1">
        <v>0</v>
      </c>
      <c r="N1328" s="1" t="s">
        <v>63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3" t="str">
        <f t="shared" si="20"/>
        <v>2017Plan</v>
      </c>
      <c r="V1328" s="2">
        <f>DATE(A1328,INDEX(Map!$H$1:$H$12,MATCH(B1328,Map!$G$1:$G$12,0),0),1)</f>
        <v>42826</v>
      </c>
      <c r="W1328" t="str">
        <f>IF(AND(V1328&gt;=Map!$K$2,V1328&lt;=Map!$L$2),"Base",IF(AND(V1328&gt;=Map!$K$3,V1328&lt;=Map!$L$3),"Fcst","N/A"))</f>
        <v>N/A</v>
      </c>
      <c r="X1328" t="str">
        <f>INDEX(Map!$B$2:$B$86,MATCH(D1328,Map!$A$2:$A$86,0),0)</f>
        <v>N/A</v>
      </c>
      <c r="Y1328" s="7" t="str">
        <f>IF(INDEX(Map!$C$2:$C$86,MATCH(D1328,Map!$A$2:$A$86,0),0)="","N/A",E1328*INDEX(Map!$C$2:$C$86,MATCH(D1328,Map!$A$2:$A$86,0),0))</f>
        <v>N/A</v>
      </c>
      <c r="Z1328" s="7" t="str">
        <f>IF(INDEX(Map!$D$2:$D$86,MATCH(D1328,Map!$A$2:$A$86,0),0)="","N/A",E1328*INDEX(Map!$D$2:$D$86,MATCH(D1328,Map!$A$2:$A$86,0),0))</f>
        <v>N/A</v>
      </c>
      <c r="AA1328" t="str">
        <f>INDEX(Map!$E$2:$E$86,MATCH(D1328,Map!$A$2:$A$86,0),0)</f>
        <v>Sales</v>
      </c>
    </row>
    <row r="1329" spans="1:27" x14ac:dyDescent="0.25">
      <c r="A1329" s="1" t="s">
        <v>119</v>
      </c>
      <c r="B1329" s="1" t="s">
        <v>110</v>
      </c>
      <c r="C1329" s="1">
        <v>68</v>
      </c>
      <c r="D1329" s="1" t="s">
        <v>91</v>
      </c>
      <c r="E1329" s="1">
        <v>0</v>
      </c>
      <c r="F1329" s="1">
        <v>0</v>
      </c>
      <c r="G1329" s="1">
        <v>0.3</v>
      </c>
      <c r="H1329" s="1">
        <v>1</v>
      </c>
      <c r="I1329" s="1" t="s">
        <v>63</v>
      </c>
      <c r="J1329" s="1" t="s">
        <v>63</v>
      </c>
      <c r="K1329" s="1">
        <v>2</v>
      </c>
      <c r="L1329" s="1">
        <v>0</v>
      </c>
      <c r="M1329" s="1">
        <v>0</v>
      </c>
      <c r="N1329" s="1" t="s">
        <v>63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3" t="str">
        <f t="shared" si="20"/>
        <v>2017Plan</v>
      </c>
      <c r="V1329" s="2">
        <f>DATE(A1329,INDEX(Map!$H$1:$H$12,MATCH(B1329,Map!$G$1:$G$12,0),0),1)</f>
        <v>42826</v>
      </c>
      <c r="W1329" t="str">
        <f>IF(AND(V1329&gt;=Map!$K$2,V1329&lt;=Map!$L$2),"Base",IF(AND(V1329&gt;=Map!$K$3,V1329&lt;=Map!$L$3),"Fcst","N/A"))</f>
        <v>N/A</v>
      </c>
      <c r="X1329" t="str">
        <f>INDEX(Map!$B$2:$B$86,MATCH(D1329,Map!$A$2:$A$86,0),0)</f>
        <v>N/A</v>
      </c>
      <c r="Y1329" s="7" t="str">
        <f>IF(INDEX(Map!$C$2:$C$86,MATCH(D1329,Map!$A$2:$A$86,0),0)="","N/A",E1329*INDEX(Map!$C$2:$C$86,MATCH(D1329,Map!$A$2:$A$86,0),0))</f>
        <v>N/A</v>
      </c>
      <c r="Z1329" s="7" t="str">
        <f>IF(INDEX(Map!$D$2:$D$86,MATCH(D1329,Map!$A$2:$A$86,0),0)="","N/A",E1329*INDEX(Map!$D$2:$D$86,MATCH(D1329,Map!$A$2:$A$86,0),0))</f>
        <v>N/A</v>
      </c>
      <c r="AA1329" t="str">
        <f>INDEX(Map!$E$2:$E$86,MATCH(D1329,Map!$A$2:$A$86,0),0)</f>
        <v>CSR</v>
      </c>
    </row>
    <row r="1330" spans="1:27" x14ac:dyDescent="0.25">
      <c r="A1330" s="1" t="s">
        <v>119</v>
      </c>
      <c r="B1330" s="1" t="s">
        <v>110</v>
      </c>
      <c r="C1330" s="1">
        <v>69</v>
      </c>
      <c r="D1330" s="1" t="s">
        <v>92</v>
      </c>
      <c r="E1330" s="1">
        <v>0</v>
      </c>
      <c r="F1330" s="1">
        <v>0</v>
      </c>
      <c r="G1330" s="1">
        <v>0.3</v>
      </c>
      <c r="H1330" s="1">
        <v>2</v>
      </c>
      <c r="I1330" s="1" t="s">
        <v>63</v>
      </c>
      <c r="J1330" s="1" t="s">
        <v>63</v>
      </c>
      <c r="K1330" s="1">
        <v>2</v>
      </c>
      <c r="L1330" s="1">
        <v>0</v>
      </c>
      <c r="M1330" s="1">
        <v>0</v>
      </c>
      <c r="N1330" s="1" t="s">
        <v>63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3" t="str">
        <f t="shared" si="20"/>
        <v>2017Plan</v>
      </c>
      <c r="V1330" s="2">
        <f>DATE(A1330,INDEX(Map!$H$1:$H$12,MATCH(B1330,Map!$G$1:$G$12,0),0),1)</f>
        <v>42826</v>
      </c>
      <c r="W1330" t="str">
        <f>IF(AND(V1330&gt;=Map!$K$2,V1330&lt;=Map!$L$2),"Base",IF(AND(V1330&gt;=Map!$K$3,V1330&lt;=Map!$L$3),"Fcst","N/A"))</f>
        <v>N/A</v>
      </c>
      <c r="X1330" t="str">
        <f>INDEX(Map!$B$2:$B$86,MATCH(D1330,Map!$A$2:$A$86,0),0)</f>
        <v>N/A</v>
      </c>
      <c r="Y1330" s="7" t="str">
        <f>IF(INDEX(Map!$C$2:$C$86,MATCH(D1330,Map!$A$2:$A$86,0),0)="","N/A",E1330*INDEX(Map!$C$2:$C$86,MATCH(D1330,Map!$A$2:$A$86,0),0))</f>
        <v>N/A</v>
      </c>
      <c r="Z1330" s="7" t="str">
        <f>IF(INDEX(Map!$D$2:$D$86,MATCH(D1330,Map!$A$2:$A$86,0),0)="","N/A",E1330*INDEX(Map!$D$2:$D$86,MATCH(D1330,Map!$A$2:$A$86,0),0))</f>
        <v>N/A</v>
      </c>
      <c r="AA1330" t="str">
        <f>INDEX(Map!$E$2:$E$86,MATCH(D1330,Map!$A$2:$A$86,0),0)</f>
        <v>CSR</v>
      </c>
    </row>
    <row r="1331" spans="1:27" x14ac:dyDescent="0.25">
      <c r="A1331" s="1" t="s">
        <v>119</v>
      </c>
      <c r="B1331" s="1" t="s">
        <v>110</v>
      </c>
      <c r="C1331" s="1">
        <v>70</v>
      </c>
      <c r="D1331" s="1" t="s">
        <v>93</v>
      </c>
      <c r="E1331" s="1">
        <v>0.1</v>
      </c>
      <c r="F1331" s="1">
        <v>0</v>
      </c>
      <c r="G1331" s="1">
        <v>0.3</v>
      </c>
      <c r="H1331" s="1">
        <v>1</v>
      </c>
      <c r="I1331" s="1" t="s">
        <v>63</v>
      </c>
      <c r="J1331" s="1" t="s">
        <v>63</v>
      </c>
      <c r="K1331" s="1">
        <v>2</v>
      </c>
      <c r="L1331" s="1">
        <v>0</v>
      </c>
      <c r="M1331" s="1">
        <v>0</v>
      </c>
      <c r="N1331" s="1" t="s">
        <v>63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3" t="str">
        <f t="shared" si="20"/>
        <v>2017Plan</v>
      </c>
      <c r="V1331" s="2">
        <f>DATE(A1331,INDEX(Map!$H$1:$H$12,MATCH(B1331,Map!$G$1:$G$12,0),0),1)</f>
        <v>42826</v>
      </c>
      <c r="W1331" t="str">
        <f>IF(AND(V1331&gt;=Map!$K$2,V1331&lt;=Map!$L$2),"Base",IF(AND(V1331&gt;=Map!$K$3,V1331&lt;=Map!$L$3),"Fcst","N/A"))</f>
        <v>N/A</v>
      </c>
      <c r="X1331" t="str">
        <f>INDEX(Map!$B$2:$B$86,MATCH(D1331,Map!$A$2:$A$86,0),0)</f>
        <v>N/A</v>
      </c>
      <c r="Y1331" s="7" t="str">
        <f>IF(INDEX(Map!$C$2:$C$86,MATCH(D1331,Map!$A$2:$A$86,0),0)="","N/A",E1331*INDEX(Map!$C$2:$C$86,MATCH(D1331,Map!$A$2:$A$86,0),0))</f>
        <v>N/A</v>
      </c>
      <c r="Z1331" s="7" t="str">
        <f>IF(INDEX(Map!$D$2:$D$86,MATCH(D1331,Map!$A$2:$A$86,0),0)="","N/A",E1331*INDEX(Map!$D$2:$D$86,MATCH(D1331,Map!$A$2:$A$86,0),0))</f>
        <v>N/A</v>
      </c>
      <c r="AA1331" t="str">
        <f>INDEX(Map!$E$2:$E$86,MATCH(D1331,Map!$A$2:$A$86,0),0)</f>
        <v>CSR</v>
      </c>
    </row>
    <row r="1332" spans="1:27" x14ac:dyDescent="0.25">
      <c r="A1332" s="1" t="s">
        <v>119</v>
      </c>
      <c r="B1332" s="1" t="s">
        <v>110</v>
      </c>
      <c r="C1332" s="1">
        <v>71</v>
      </c>
      <c r="D1332" s="1" t="s">
        <v>94</v>
      </c>
      <c r="E1332" s="1">
        <v>0</v>
      </c>
      <c r="F1332" s="1">
        <v>0</v>
      </c>
      <c r="G1332" s="1">
        <v>0.3</v>
      </c>
      <c r="H1332" s="1">
        <v>2</v>
      </c>
      <c r="I1332" s="1" t="s">
        <v>63</v>
      </c>
      <c r="J1332" s="1" t="s">
        <v>63</v>
      </c>
      <c r="K1332" s="1">
        <v>2</v>
      </c>
      <c r="L1332" s="1">
        <v>0</v>
      </c>
      <c r="M1332" s="1">
        <v>0</v>
      </c>
      <c r="N1332" s="1" t="s">
        <v>63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3" t="str">
        <f t="shared" si="20"/>
        <v>2017Plan</v>
      </c>
      <c r="V1332" s="2">
        <f>DATE(A1332,INDEX(Map!$H$1:$H$12,MATCH(B1332,Map!$G$1:$G$12,0),0),1)</f>
        <v>42826</v>
      </c>
      <c r="W1332" t="str">
        <f>IF(AND(V1332&gt;=Map!$K$2,V1332&lt;=Map!$L$2),"Base",IF(AND(V1332&gt;=Map!$K$3,V1332&lt;=Map!$L$3),"Fcst","N/A"))</f>
        <v>N/A</v>
      </c>
      <c r="X1332" t="str">
        <f>INDEX(Map!$B$2:$B$86,MATCH(D1332,Map!$A$2:$A$86,0),0)</f>
        <v>N/A</v>
      </c>
      <c r="Y1332" s="7" t="str">
        <f>IF(INDEX(Map!$C$2:$C$86,MATCH(D1332,Map!$A$2:$A$86,0),0)="","N/A",E1332*INDEX(Map!$C$2:$C$86,MATCH(D1332,Map!$A$2:$A$86,0),0))</f>
        <v>N/A</v>
      </c>
      <c r="Z1332" s="7" t="str">
        <f>IF(INDEX(Map!$D$2:$D$86,MATCH(D1332,Map!$A$2:$A$86,0),0)="","N/A",E1332*INDEX(Map!$D$2:$D$86,MATCH(D1332,Map!$A$2:$A$86,0),0))</f>
        <v>N/A</v>
      </c>
      <c r="AA1332" t="str">
        <f>INDEX(Map!$E$2:$E$86,MATCH(D1332,Map!$A$2:$A$86,0),0)</f>
        <v>CSR</v>
      </c>
    </row>
    <row r="1333" spans="1:27" x14ac:dyDescent="0.25">
      <c r="A1333" s="1" t="s">
        <v>119</v>
      </c>
      <c r="B1333" s="1" t="s">
        <v>110</v>
      </c>
      <c r="C1333" s="1">
        <v>72</v>
      </c>
      <c r="D1333" s="1" t="s">
        <v>95</v>
      </c>
      <c r="E1333" s="1">
        <v>0</v>
      </c>
      <c r="F1333" s="1">
        <v>0</v>
      </c>
      <c r="G1333" s="1">
        <v>0.3</v>
      </c>
      <c r="H1333" s="1">
        <v>2</v>
      </c>
      <c r="I1333" s="1" t="s">
        <v>63</v>
      </c>
      <c r="J1333" s="1" t="s">
        <v>63</v>
      </c>
      <c r="K1333" s="1">
        <v>2</v>
      </c>
      <c r="L1333" s="1">
        <v>0</v>
      </c>
      <c r="M1333" s="1">
        <v>0</v>
      </c>
      <c r="N1333" s="1" t="s">
        <v>63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3" t="str">
        <f t="shared" si="20"/>
        <v>2017Plan</v>
      </c>
      <c r="V1333" s="2">
        <f>DATE(A1333,INDEX(Map!$H$1:$H$12,MATCH(B1333,Map!$G$1:$G$12,0),0),1)</f>
        <v>42826</v>
      </c>
      <c r="W1333" t="str">
        <f>IF(AND(V1333&gt;=Map!$K$2,V1333&lt;=Map!$L$2),"Base",IF(AND(V1333&gt;=Map!$K$3,V1333&lt;=Map!$L$3),"Fcst","N/A"))</f>
        <v>N/A</v>
      </c>
      <c r="X1333" t="str">
        <f>INDEX(Map!$B$2:$B$86,MATCH(D1333,Map!$A$2:$A$86,0),0)</f>
        <v>N/A</v>
      </c>
      <c r="Y1333" s="7" t="str">
        <f>IF(INDEX(Map!$C$2:$C$86,MATCH(D1333,Map!$A$2:$A$86,0),0)="","N/A",E1333*INDEX(Map!$C$2:$C$86,MATCH(D1333,Map!$A$2:$A$86,0),0))</f>
        <v>N/A</v>
      </c>
      <c r="Z1333" s="7" t="str">
        <f>IF(INDEX(Map!$D$2:$D$86,MATCH(D1333,Map!$A$2:$A$86,0),0)="","N/A",E1333*INDEX(Map!$D$2:$D$86,MATCH(D1333,Map!$A$2:$A$86,0),0))</f>
        <v>N/A</v>
      </c>
      <c r="AA1333" t="str">
        <f>INDEX(Map!$E$2:$E$86,MATCH(D1333,Map!$A$2:$A$86,0),0)</f>
        <v>CSR</v>
      </c>
    </row>
    <row r="1334" spans="1:27" x14ac:dyDescent="0.25">
      <c r="A1334" s="1" t="s">
        <v>119</v>
      </c>
      <c r="B1334" s="1" t="s">
        <v>110</v>
      </c>
      <c r="C1334" s="1">
        <v>73</v>
      </c>
      <c r="D1334" s="1" t="s">
        <v>96</v>
      </c>
      <c r="E1334" s="1">
        <v>0</v>
      </c>
      <c r="F1334" s="1">
        <v>0</v>
      </c>
      <c r="G1334" s="1">
        <v>1.3</v>
      </c>
      <c r="H1334" s="1">
        <v>8</v>
      </c>
      <c r="I1334" s="1" t="s">
        <v>63</v>
      </c>
      <c r="J1334" s="1" t="s">
        <v>63</v>
      </c>
      <c r="K1334" s="1">
        <v>10</v>
      </c>
      <c r="L1334" s="1">
        <v>0</v>
      </c>
      <c r="M1334" s="1">
        <v>0</v>
      </c>
      <c r="N1334" s="1" t="s">
        <v>63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3" t="str">
        <f t="shared" si="20"/>
        <v>2017Plan</v>
      </c>
      <c r="V1334" s="2">
        <f>DATE(A1334,INDEX(Map!$H$1:$H$12,MATCH(B1334,Map!$G$1:$G$12,0),0),1)</f>
        <v>42826</v>
      </c>
      <c r="W1334" t="str">
        <f>IF(AND(V1334&gt;=Map!$K$2,V1334&lt;=Map!$L$2),"Base",IF(AND(V1334&gt;=Map!$K$3,V1334&lt;=Map!$L$3),"Fcst","N/A"))</f>
        <v>N/A</v>
      </c>
      <c r="X1334" t="str">
        <f>INDEX(Map!$B$2:$B$86,MATCH(D1334,Map!$A$2:$A$86,0),0)</f>
        <v>N/A</v>
      </c>
      <c r="Y1334" s="7" t="str">
        <f>IF(INDEX(Map!$C$2:$C$86,MATCH(D1334,Map!$A$2:$A$86,0),0)="","N/A",E1334*INDEX(Map!$C$2:$C$86,MATCH(D1334,Map!$A$2:$A$86,0),0))</f>
        <v>N/A</v>
      </c>
      <c r="Z1334" s="7" t="str">
        <f>IF(INDEX(Map!$D$2:$D$86,MATCH(D1334,Map!$A$2:$A$86,0),0)="","N/A",E1334*INDEX(Map!$D$2:$D$86,MATCH(D1334,Map!$A$2:$A$86,0),0))</f>
        <v>N/A</v>
      </c>
      <c r="AA1334" t="str">
        <f>INDEX(Map!$E$2:$E$86,MATCH(D1334,Map!$A$2:$A$86,0),0)</f>
        <v>CSR</v>
      </c>
    </row>
    <row r="1335" spans="1:27" x14ac:dyDescent="0.25">
      <c r="A1335" s="1" t="s">
        <v>119</v>
      </c>
      <c r="B1335" s="1" t="s">
        <v>110</v>
      </c>
      <c r="C1335" s="1">
        <v>74</v>
      </c>
      <c r="D1335" s="1" t="s">
        <v>97</v>
      </c>
      <c r="E1335" s="1">
        <v>0</v>
      </c>
      <c r="F1335" s="1">
        <v>0</v>
      </c>
      <c r="G1335" s="1">
        <v>0.3</v>
      </c>
      <c r="H1335" s="1">
        <v>2</v>
      </c>
      <c r="I1335" s="1" t="s">
        <v>63</v>
      </c>
      <c r="J1335" s="1" t="s">
        <v>63</v>
      </c>
      <c r="K1335" s="1">
        <v>2</v>
      </c>
      <c r="L1335" s="1">
        <v>0</v>
      </c>
      <c r="M1335" s="1">
        <v>0</v>
      </c>
      <c r="N1335" s="1" t="s">
        <v>63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3" t="str">
        <f t="shared" si="20"/>
        <v>2017Plan</v>
      </c>
      <c r="V1335" s="2">
        <f>DATE(A1335,INDEX(Map!$H$1:$H$12,MATCH(B1335,Map!$G$1:$G$12,0),0),1)</f>
        <v>42826</v>
      </c>
      <c r="W1335" t="str">
        <f>IF(AND(V1335&gt;=Map!$K$2,V1335&lt;=Map!$L$2),"Base",IF(AND(V1335&gt;=Map!$K$3,V1335&lt;=Map!$L$3),"Fcst","N/A"))</f>
        <v>N/A</v>
      </c>
      <c r="X1335" t="str">
        <f>INDEX(Map!$B$2:$B$86,MATCH(D1335,Map!$A$2:$A$86,0),0)</f>
        <v>N/A</v>
      </c>
      <c r="Y1335" s="7" t="str">
        <f>IF(INDEX(Map!$C$2:$C$86,MATCH(D1335,Map!$A$2:$A$86,0),0)="","N/A",E1335*INDEX(Map!$C$2:$C$86,MATCH(D1335,Map!$A$2:$A$86,0),0))</f>
        <v>N/A</v>
      </c>
      <c r="Z1335" s="7" t="str">
        <f>IF(INDEX(Map!$D$2:$D$86,MATCH(D1335,Map!$A$2:$A$86,0),0)="","N/A",E1335*INDEX(Map!$D$2:$D$86,MATCH(D1335,Map!$A$2:$A$86,0),0))</f>
        <v>N/A</v>
      </c>
      <c r="AA1335" t="str">
        <f>INDEX(Map!$E$2:$E$86,MATCH(D1335,Map!$A$2:$A$86,0),0)</f>
        <v>CSR</v>
      </c>
    </row>
    <row r="1336" spans="1:27" x14ac:dyDescent="0.25">
      <c r="A1336" s="1" t="s">
        <v>119</v>
      </c>
      <c r="B1336" s="1" t="s">
        <v>110</v>
      </c>
      <c r="C1336" s="1">
        <v>75</v>
      </c>
      <c r="D1336" s="1" t="s">
        <v>98</v>
      </c>
      <c r="E1336" s="1">
        <v>0</v>
      </c>
      <c r="F1336" s="1">
        <v>0</v>
      </c>
      <c r="G1336" s="1">
        <v>0.3</v>
      </c>
      <c r="H1336" s="1">
        <v>1</v>
      </c>
      <c r="I1336" s="1" t="s">
        <v>63</v>
      </c>
      <c r="J1336" s="1" t="s">
        <v>63</v>
      </c>
      <c r="K1336" s="1">
        <v>2</v>
      </c>
      <c r="L1336" s="1">
        <v>0</v>
      </c>
      <c r="M1336" s="1">
        <v>0</v>
      </c>
      <c r="N1336" s="1" t="s">
        <v>63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3" t="str">
        <f t="shared" si="20"/>
        <v>2017Plan</v>
      </c>
      <c r="V1336" s="2">
        <f>DATE(A1336,INDEX(Map!$H$1:$H$12,MATCH(B1336,Map!$G$1:$G$12,0),0),1)</f>
        <v>42826</v>
      </c>
      <c r="W1336" t="str">
        <f>IF(AND(V1336&gt;=Map!$K$2,V1336&lt;=Map!$L$2),"Base",IF(AND(V1336&gt;=Map!$K$3,V1336&lt;=Map!$L$3),"Fcst","N/A"))</f>
        <v>N/A</v>
      </c>
      <c r="X1336" t="str">
        <f>INDEX(Map!$B$2:$B$86,MATCH(D1336,Map!$A$2:$A$86,0),0)</f>
        <v>N/A</v>
      </c>
      <c r="Y1336" s="7" t="str">
        <f>IF(INDEX(Map!$C$2:$C$86,MATCH(D1336,Map!$A$2:$A$86,0),0)="","N/A",E1336*INDEX(Map!$C$2:$C$86,MATCH(D1336,Map!$A$2:$A$86,0),0))</f>
        <v>N/A</v>
      </c>
      <c r="Z1336" s="7" t="str">
        <f>IF(INDEX(Map!$D$2:$D$86,MATCH(D1336,Map!$A$2:$A$86,0),0)="","N/A",E1336*INDEX(Map!$D$2:$D$86,MATCH(D1336,Map!$A$2:$A$86,0),0))</f>
        <v>N/A</v>
      </c>
      <c r="AA1336" t="str">
        <f>INDEX(Map!$E$2:$E$86,MATCH(D1336,Map!$A$2:$A$86,0),0)</f>
        <v>CSR</v>
      </c>
    </row>
    <row r="1337" spans="1:27" x14ac:dyDescent="0.25">
      <c r="A1337" s="1" t="s">
        <v>119</v>
      </c>
      <c r="B1337" s="1" t="s">
        <v>110</v>
      </c>
      <c r="C1337" s="1">
        <v>76</v>
      </c>
      <c r="D1337" s="1" t="s">
        <v>99</v>
      </c>
      <c r="E1337" s="1">
        <v>0</v>
      </c>
      <c r="F1337" s="1">
        <v>0</v>
      </c>
      <c r="G1337" s="1">
        <v>0.3</v>
      </c>
      <c r="H1337" s="1">
        <v>2</v>
      </c>
      <c r="I1337" s="1" t="s">
        <v>63</v>
      </c>
      <c r="J1337" s="1" t="s">
        <v>63</v>
      </c>
      <c r="K1337" s="1">
        <v>2</v>
      </c>
      <c r="L1337" s="1">
        <v>0</v>
      </c>
      <c r="M1337" s="1">
        <v>0</v>
      </c>
      <c r="N1337" s="1" t="s">
        <v>63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3" t="str">
        <f t="shared" si="20"/>
        <v>2017Plan</v>
      </c>
      <c r="V1337" s="2">
        <f>DATE(A1337,INDEX(Map!$H$1:$H$12,MATCH(B1337,Map!$G$1:$G$12,0),0),1)</f>
        <v>42826</v>
      </c>
      <c r="W1337" t="str">
        <f>IF(AND(V1337&gt;=Map!$K$2,V1337&lt;=Map!$L$2),"Base",IF(AND(V1337&gt;=Map!$K$3,V1337&lt;=Map!$L$3),"Fcst","N/A"))</f>
        <v>N/A</v>
      </c>
      <c r="X1337" t="str">
        <f>INDEX(Map!$B$2:$B$86,MATCH(D1337,Map!$A$2:$A$86,0),0)</f>
        <v>N/A</v>
      </c>
      <c r="Y1337" s="7" t="str">
        <f>IF(INDEX(Map!$C$2:$C$86,MATCH(D1337,Map!$A$2:$A$86,0),0)="","N/A",E1337*INDEX(Map!$C$2:$C$86,MATCH(D1337,Map!$A$2:$A$86,0),0))</f>
        <v>N/A</v>
      </c>
      <c r="Z1337" s="7" t="str">
        <f>IF(INDEX(Map!$D$2:$D$86,MATCH(D1337,Map!$A$2:$A$86,0),0)="","N/A",E1337*INDEX(Map!$D$2:$D$86,MATCH(D1337,Map!$A$2:$A$86,0),0))</f>
        <v>N/A</v>
      </c>
      <c r="AA1337" t="str">
        <f>INDEX(Map!$E$2:$E$86,MATCH(D1337,Map!$A$2:$A$86,0),0)</f>
        <v>CSR</v>
      </c>
    </row>
    <row r="1338" spans="1:27" x14ac:dyDescent="0.25">
      <c r="A1338" s="1" t="s">
        <v>119</v>
      </c>
      <c r="B1338" s="1" t="s">
        <v>110</v>
      </c>
      <c r="C1338" s="1">
        <v>77</v>
      </c>
      <c r="D1338" s="1" t="s">
        <v>100</v>
      </c>
      <c r="E1338" s="1">
        <v>0</v>
      </c>
      <c r="F1338" s="1">
        <v>0</v>
      </c>
      <c r="G1338" s="1">
        <v>0.3</v>
      </c>
      <c r="H1338" s="1">
        <v>2</v>
      </c>
      <c r="I1338" s="1" t="s">
        <v>63</v>
      </c>
      <c r="J1338" s="1" t="s">
        <v>63</v>
      </c>
      <c r="K1338" s="1">
        <v>2</v>
      </c>
      <c r="L1338" s="1">
        <v>0</v>
      </c>
      <c r="M1338" s="1">
        <v>0</v>
      </c>
      <c r="N1338" s="1" t="s">
        <v>63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3" t="str">
        <f t="shared" si="20"/>
        <v>2017Plan</v>
      </c>
      <c r="V1338" s="2">
        <f>DATE(A1338,INDEX(Map!$H$1:$H$12,MATCH(B1338,Map!$G$1:$G$12,0),0),1)</f>
        <v>42826</v>
      </c>
      <c r="W1338" t="str">
        <f>IF(AND(V1338&gt;=Map!$K$2,V1338&lt;=Map!$L$2),"Base",IF(AND(V1338&gt;=Map!$K$3,V1338&lt;=Map!$L$3),"Fcst","N/A"))</f>
        <v>N/A</v>
      </c>
      <c r="X1338" t="str">
        <f>INDEX(Map!$B$2:$B$86,MATCH(D1338,Map!$A$2:$A$86,0),0)</f>
        <v>N/A</v>
      </c>
      <c r="Y1338" s="7" t="str">
        <f>IF(INDEX(Map!$C$2:$C$86,MATCH(D1338,Map!$A$2:$A$86,0),0)="","N/A",E1338*INDEX(Map!$C$2:$C$86,MATCH(D1338,Map!$A$2:$A$86,0),0))</f>
        <v>N/A</v>
      </c>
      <c r="Z1338" s="7" t="str">
        <f>IF(INDEX(Map!$D$2:$D$86,MATCH(D1338,Map!$A$2:$A$86,0),0)="","N/A",E1338*INDEX(Map!$D$2:$D$86,MATCH(D1338,Map!$A$2:$A$86,0),0))</f>
        <v>N/A</v>
      </c>
      <c r="AA1338" t="str">
        <f>INDEX(Map!$E$2:$E$86,MATCH(D1338,Map!$A$2:$A$86,0),0)</f>
        <v>CSR</v>
      </c>
    </row>
    <row r="1339" spans="1:27" x14ac:dyDescent="0.25">
      <c r="A1339" s="1" t="s">
        <v>119</v>
      </c>
      <c r="B1339" s="1" t="s">
        <v>110</v>
      </c>
      <c r="C1339" s="1">
        <v>78</v>
      </c>
      <c r="D1339" s="1" t="s">
        <v>101</v>
      </c>
      <c r="E1339" s="1">
        <v>0</v>
      </c>
      <c r="F1339" s="1">
        <v>0</v>
      </c>
      <c r="G1339" s="1">
        <v>0</v>
      </c>
      <c r="H1339" s="1">
        <v>0</v>
      </c>
      <c r="I1339" s="1" t="s">
        <v>63</v>
      </c>
      <c r="J1339" s="1" t="s">
        <v>63</v>
      </c>
      <c r="K1339" s="1">
        <v>0</v>
      </c>
      <c r="L1339" s="1">
        <v>0</v>
      </c>
      <c r="M1339" s="1">
        <v>0</v>
      </c>
      <c r="N1339" s="1" t="s">
        <v>63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3" t="str">
        <f t="shared" si="20"/>
        <v>2017Plan</v>
      </c>
      <c r="V1339" s="2">
        <f>DATE(A1339,INDEX(Map!$H$1:$H$12,MATCH(B1339,Map!$G$1:$G$12,0),0),1)</f>
        <v>42826</v>
      </c>
      <c r="W1339" t="str">
        <f>IF(AND(V1339&gt;=Map!$K$2,V1339&lt;=Map!$L$2),"Base",IF(AND(V1339&gt;=Map!$K$3,V1339&lt;=Map!$L$3),"Fcst","N/A"))</f>
        <v>N/A</v>
      </c>
      <c r="X1339" t="str">
        <f>INDEX(Map!$B$2:$B$86,MATCH(D1339,Map!$A$2:$A$86,0),0)</f>
        <v>N/A</v>
      </c>
      <c r="Y1339" s="7" t="str">
        <f>IF(INDEX(Map!$C$2:$C$86,MATCH(D1339,Map!$A$2:$A$86,0),0)="","N/A",E1339*INDEX(Map!$C$2:$C$86,MATCH(D1339,Map!$A$2:$A$86,0),0))</f>
        <v>N/A</v>
      </c>
      <c r="Z1339" s="7" t="str">
        <f>IF(INDEX(Map!$D$2:$D$86,MATCH(D1339,Map!$A$2:$A$86,0),0)="","N/A",E1339*INDEX(Map!$D$2:$D$86,MATCH(D1339,Map!$A$2:$A$86,0),0))</f>
        <v>N/A</v>
      </c>
      <c r="AA1339" t="str">
        <f>INDEX(Map!$E$2:$E$86,MATCH(D1339,Map!$A$2:$A$86,0),0)</f>
        <v>CSR</v>
      </c>
    </row>
    <row r="1340" spans="1:27" x14ac:dyDescent="0.25">
      <c r="A1340" s="1" t="s">
        <v>119</v>
      </c>
      <c r="B1340" s="1" t="s">
        <v>110</v>
      </c>
      <c r="C1340" s="1">
        <v>79</v>
      </c>
      <c r="D1340" s="1" t="s">
        <v>102</v>
      </c>
      <c r="E1340" s="1">
        <v>0</v>
      </c>
      <c r="F1340" s="1">
        <v>0</v>
      </c>
      <c r="G1340" s="1">
        <v>0.3</v>
      </c>
      <c r="H1340" s="1">
        <v>2</v>
      </c>
      <c r="I1340" s="1" t="s">
        <v>63</v>
      </c>
      <c r="J1340" s="1" t="s">
        <v>63</v>
      </c>
      <c r="K1340" s="1">
        <v>2</v>
      </c>
      <c r="L1340" s="1">
        <v>0</v>
      </c>
      <c r="M1340" s="1">
        <v>0</v>
      </c>
      <c r="N1340" s="1" t="s">
        <v>63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3" t="str">
        <f t="shared" si="20"/>
        <v>2017Plan</v>
      </c>
      <c r="V1340" s="2">
        <f>DATE(A1340,INDEX(Map!$H$1:$H$12,MATCH(B1340,Map!$G$1:$G$12,0),0),1)</f>
        <v>42826</v>
      </c>
      <c r="W1340" t="str">
        <f>IF(AND(V1340&gt;=Map!$K$2,V1340&lt;=Map!$L$2),"Base",IF(AND(V1340&gt;=Map!$K$3,V1340&lt;=Map!$L$3),"Fcst","N/A"))</f>
        <v>N/A</v>
      </c>
      <c r="X1340" t="str">
        <f>INDEX(Map!$B$2:$B$86,MATCH(D1340,Map!$A$2:$A$86,0),0)</f>
        <v>N/A</v>
      </c>
      <c r="Y1340" s="7" t="str">
        <f>IF(INDEX(Map!$C$2:$C$86,MATCH(D1340,Map!$A$2:$A$86,0),0)="","N/A",E1340*INDEX(Map!$C$2:$C$86,MATCH(D1340,Map!$A$2:$A$86,0),0))</f>
        <v>N/A</v>
      </c>
      <c r="Z1340" s="7" t="str">
        <f>IF(INDEX(Map!$D$2:$D$86,MATCH(D1340,Map!$A$2:$A$86,0),0)="","N/A",E1340*INDEX(Map!$D$2:$D$86,MATCH(D1340,Map!$A$2:$A$86,0),0))</f>
        <v>N/A</v>
      </c>
      <c r="AA1340" t="str">
        <f>INDEX(Map!$E$2:$E$86,MATCH(D1340,Map!$A$2:$A$86,0),0)</f>
        <v>CSR</v>
      </c>
    </row>
    <row r="1341" spans="1:27" x14ac:dyDescent="0.25">
      <c r="A1341" s="1" t="s">
        <v>119</v>
      </c>
      <c r="B1341" s="1" t="s">
        <v>110</v>
      </c>
      <c r="C1341" s="1">
        <v>80</v>
      </c>
      <c r="D1341" s="1" t="s">
        <v>103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3" t="str">
        <f t="shared" si="20"/>
        <v>2017Plan</v>
      </c>
      <c r="V1341" s="2">
        <f>DATE(A1341,INDEX(Map!$H$1:$H$12,MATCH(B1341,Map!$G$1:$G$12,0),0),1)</f>
        <v>42826</v>
      </c>
      <c r="W1341" t="str">
        <f>IF(AND(V1341&gt;=Map!$K$2,V1341&lt;=Map!$L$2),"Base",IF(AND(V1341&gt;=Map!$K$3,V1341&lt;=Map!$L$3),"Fcst","N/A"))</f>
        <v>N/A</v>
      </c>
      <c r="X1341" t="str">
        <f>INDEX(Map!$B$2:$B$86,MATCH(D1341,Map!$A$2:$A$86,0),0)</f>
        <v>N/A</v>
      </c>
      <c r="Y1341" s="7" t="str">
        <f>IF(INDEX(Map!$C$2:$C$86,MATCH(D1341,Map!$A$2:$A$86,0),0)="","N/A",E1341*INDEX(Map!$C$2:$C$86,MATCH(D1341,Map!$A$2:$A$86,0),0))</f>
        <v>N/A</v>
      </c>
      <c r="Z1341" s="7" t="str">
        <f>IF(INDEX(Map!$D$2:$D$86,MATCH(D1341,Map!$A$2:$A$86,0),0)="","N/A",E1341*INDEX(Map!$D$2:$D$86,MATCH(D1341,Map!$A$2:$A$86,0),0))</f>
        <v>N/A</v>
      </c>
      <c r="AA1341" t="str">
        <f>INDEX(Map!$E$2:$E$86,MATCH(D1341,Map!$A$2:$A$86,0),0)</f>
        <v>NGCC</v>
      </c>
    </row>
    <row r="1342" spans="1:27" x14ac:dyDescent="0.25">
      <c r="A1342" s="1" t="s">
        <v>119</v>
      </c>
      <c r="B1342" s="1" t="s">
        <v>110</v>
      </c>
      <c r="C1342" s="1">
        <v>81</v>
      </c>
      <c r="D1342" s="1" t="s">
        <v>104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3" t="str">
        <f t="shared" si="20"/>
        <v>2017Plan</v>
      </c>
      <c r="V1342" s="2">
        <f>DATE(A1342,INDEX(Map!$H$1:$H$12,MATCH(B1342,Map!$G$1:$G$12,0),0),1)</f>
        <v>42826</v>
      </c>
      <c r="W1342" t="str">
        <f>IF(AND(V1342&gt;=Map!$K$2,V1342&lt;=Map!$L$2),"Base",IF(AND(V1342&gt;=Map!$K$3,V1342&lt;=Map!$L$3),"Fcst","N/A"))</f>
        <v>N/A</v>
      </c>
      <c r="X1342" t="str">
        <f>INDEX(Map!$B$2:$B$86,MATCH(D1342,Map!$A$2:$A$86,0),0)</f>
        <v>N/A</v>
      </c>
      <c r="Y1342" s="7" t="str">
        <f>IF(INDEX(Map!$C$2:$C$86,MATCH(D1342,Map!$A$2:$A$86,0),0)="","N/A",E1342*INDEX(Map!$C$2:$C$86,MATCH(D1342,Map!$A$2:$A$86,0),0))</f>
        <v>N/A</v>
      </c>
      <c r="Z1342" s="7" t="str">
        <f>IF(INDEX(Map!$D$2:$D$86,MATCH(D1342,Map!$A$2:$A$86,0),0)="","N/A",E1342*INDEX(Map!$D$2:$D$86,MATCH(D1342,Map!$A$2:$A$86,0),0))</f>
        <v>N/A</v>
      </c>
      <c r="AA1342" t="str">
        <f>INDEX(Map!$E$2:$E$86,MATCH(D1342,Map!$A$2:$A$86,0),0)</f>
        <v>NGCC</v>
      </c>
    </row>
    <row r="1343" spans="1:27" x14ac:dyDescent="0.25">
      <c r="A1343" s="1" t="s">
        <v>119</v>
      </c>
      <c r="B1343" s="1" t="s">
        <v>110</v>
      </c>
      <c r="C1343" s="1">
        <v>82</v>
      </c>
      <c r="D1343" s="1" t="s">
        <v>105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3" t="str">
        <f t="shared" si="20"/>
        <v>2017Plan</v>
      </c>
      <c r="V1343" s="2">
        <f>DATE(A1343,INDEX(Map!$H$1:$H$12,MATCH(B1343,Map!$G$1:$G$12,0),0),1)</f>
        <v>42826</v>
      </c>
      <c r="W1343" t="str">
        <f>IF(AND(V1343&gt;=Map!$K$2,V1343&lt;=Map!$L$2),"Base",IF(AND(V1343&gt;=Map!$K$3,V1343&lt;=Map!$L$3),"Fcst","N/A"))</f>
        <v>N/A</v>
      </c>
      <c r="X1343" t="str">
        <f>INDEX(Map!$B$2:$B$86,MATCH(D1343,Map!$A$2:$A$86,0),0)</f>
        <v>N/A</v>
      </c>
      <c r="Y1343" s="7" t="str">
        <f>IF(INDEX(Map!$C$2:$C$86,MATCH(D1343,Map!$A$2:$A$86,0),0)="","N/A",E1343*INDEX(Map!$C$2:$C$86,MATCH(D1343,Map!$A$2:$A$86,0),0))</f>
        <v>N/A</v>
      </c>
      <c r="Z1343" s="7" t="str">
        <f>IF(INDEX(Map!$D$2:$D$86,MATCH(D1343,Map!$A$2:$A$86,0),0)="","N/A",E1343*INDEX(Map!$D$2:$D$86,MATCH(D1343,Map!$A$2:$A$86,0),0))</f>
        <v>N/A</v>
      </c>
      <c r="AA1343" t="str">
        <f>INDEX(Map!$E$2:$E$86,MATCH(D1343,Map!$A$2:$A$86,0),0)</f>
        <v>NGCC</v>
      </c>
    </row>
    <row r="1344" spans="1:27" x14ac:dyDescent="0.25">
      <c r="A1344" s="1" t="s">
        <v>119</v>
      </c>
      <c r="B1344" s="1" t="s">
        <v>110</v>
      </c>
      <c r="C1344" s="1">
        <v>83</v>
      </c>
      <c r="D1344" s="1" t="s">
        <v>106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3" t="str">
        <f t="shared" si="20"/>
        <v>2017Plan</v>
      </c>
      <c r="V1344" s="2">
        <f>DATE(A1344,INDEX(Map!$H$1:$H$12,MATCH(B1344,Map!$G$1:$G$12,0),0),1)</f>
        <v>42826</v>
      </c>
      <c r="W1344" t="str">
        <f>IF(AND(V1344&gt;=Map!$K$2,V1344&lt;=Map!$L$2),"Base",IF(AND(V1344&gt;=Map!$K$3,V1344&lt;=Map!$L$3),"Fcst","N/A"))</f>
        <v>N/A</v>
      </c>
      <c r="X1344" t="str">
        <f>INDEX(Map!$B$2:$B$86,MATCH(D1344,Map!$A$2:$A$86,0),0)</f>
        <v>N/A</v>
      </c>
      <c r="Y1344" s="7" t="str">
        <f>IF(INDEX(Map!$C$2:$C$86,MATCH(D1344,Map!$A$2:$A$86,0),0)="","N/A",E1344*INDEX(Map!$C$2:$C$86,MATCH(D1344,Map!$A$2:$A$86,0),0))</f>
        <v>N/A</v>
      </c>
      <c r="Z1344" s="7" t="str">
        <f>IF(INDEX(Map!$D$2:$D$86,MATCH(D1344,Map!$A$2:$A$86,0),0)="","N/A",E1344*INDEX(Map!$D$2:$D$86,MATCH(D1344,Map!$A$2:$A$86,0),0))</f>
        <v>N/A</v>
      </c>
      <c r="AA1344" t="str">
        <f>INDEX(Map!$E$2:$E$86,MATCH(D1344,Map!$A$2:$A$86,0),0)</f>
        <v>NGCC</v>
      </c>
    </row>
    <row r="1345" spans="1:27" x14ac:dyDescent="0.25">
      <c r="A1345" s="1" t="s">
        <v>119</v>
      </c>
      <c r="B1345" s="1" t="s">
        <v>110</v>
      </c>
      <c r="C1345" s="1">
        <v>84</v>
      </c>
      <c r="D1345" s="1" t="s">
        <v>107</v>
      </c>
      <c r="E1345" s="1">
        <v>3.1</v>
      </c>
      <c r="F1345" s="1">
        <v>0</v>
      </c>
      <c r="G1345" s="1">
        <v>2.6</v>
      </c>
      <c r="H1345" s="1">
        <v>5</v>
      </c>
      <c r="I1345" s="1">
        <v>33.299999999999997</v>
      </c>
      <c r="J1345" s="1">
        <v>10900</v>
      </c>
      <c r="K1345" s="1">
        <v>19</v>
      </c>
      <c r="L1345" s="1">
        <v>310.39999999999998</v>
      </c>
      <c r="M1345" s="1">
        <v>103</v>
      </c>
      <c r="N1345" s="1">
        <v>0</v>
      </c>
      <c r="O1345" s="1">
        <v>46</v>
      </c>
      <c r="P1345" s="1">
        <v>0</v>
      </c>
      <c r="Q1345" s="1">
        <v>2</v>
      </c>
      <c r="R1345" s="1">
        <v>34.409999999999997</v>
      </c>
      <c r="S1345" s="1">
        <v>49.52</v>
      </c>
      <c r="T1345" s="1">
        <v>151</v>
      </c>
      <c r="U1345" s="3" t="str">
        <f t="shared" si="20"/>
        <v>2017Plan</v>
      </c>
      <c r="V1345" s="2">
        <f>DATE(A1345,INDEX(Map!$H$1:$H$12,MATCH(B1345,Map!$G$1:$G$12,0),0),1)</f>
        <v>42826</v>
      </c>
      <c r="W1345" t="str">
        <f>IF(AND(V1345&gt;=Map!$K$2,V1345&lt;=Map!$L$2),"Base",IF(AND(V1345&gt;=Map!$K$3,V1345&lt;=Map!$L$3),"Fcst","N/A"))</f>
        <v>N/A</v>
      </c>
      <c r="X1345" t="str">
        <f>INDEX(Map!$B$2:$B$86,MATCH(D1345,Map!$A$2:$A$86,0),0)</f>
        <v>Bluegrass/EKPC</v>
      </c>
      <c r="Y1345" s="7" t="str">
        <f>IF(INDEX(Map!$C$2:$C$86,MATCH(D1345,Map!$A$2:$A$86,0),0)="","N/A",E1345*INDEX(Map!$C$2:$C$86,MATCH(D1345,Map!$A$2:$A$86,0),0))</f>
        <v>N/A</v>
      </c>
      <c r="Z1345" s="7">
        <f>IF(INDEX(Map!$D$2:$D$86,MATCH(D1345,Map!$A$2:$A$86,0),0)="","N/A",E1345*INDEX(Map!$D$2:$D$86,MATCH(D1345,Map!$A$2:$A$86,0),0))</f>
        <v>3.1</v>
      </c>
      <c r="AA1345" t="str">
        <f>INDEX(Map!$E$2:$E$86,MATCH(D1345,Map!$A$2:$A$86,0),0)</f>
        <v>SCCT</v>
      </c>
    </row>
    <row r="1346" spans="1:27" x14ac:dyDescent="0.25">
      <c r="A1346" s="1" t="s">
        <v>119</v>
      </c>
      <c r="B1346" s="1" t="s">
        <v>111</v>
      </c>
      <c r="C1346" s="1">
        <v>1</v>
      </c>
      <c r="D1346" s="1" t="s">
        <v>23</v>
      </c>
      <c r="E1346" s="1">
        <v>0.5</v>
      </c>
      <c r="F1346" s="1">
        <v>0</v>
      </c>
      <c r="G1346" s="1">
        <v>0.6</v>
      </c>
      <c r="H1346" s="1">
        <v>1</v>
      </c>
      <c r="I1346" s="1">
        <v>5.9</v>
      </c>
      <c r="J1346" s="1">
        <v>11972</v>
      </c>
      <c r="K1346" s="1">
        <v>14</v>
      </c>
      <c r="L1346" s="1">
        <v>284.39999999999998</v>
      </c>
      <c r="M1346" s="1">
        <v>17</v>
      </c>
      <c r="N1346" s="1">
        <v>1</v>
      </c>
      <c r="O1346" s="1">
        <v>11</v>
      </c>
      <c r="P1346" s="1">
        <v>0</v>
      </c>
      <c r="Q1346" s="1">
        <v>1</v>
      </c>
      <c r="R1346" s="1">
        <v>36.89</v>
      </c>
      <c r="S1346" s="1">
        <v>58.57</v>
      </c>
      <c r="T1346" s="1">
        <v>29</v>
      </c>
      <c r="U1346" s="3" t="str">
        <f t="shared" si="20"/>
        <v>2017Plan</v>
      </c>
      <c r="V1346" s="2">
        <f>DATE(A1346,INDEX(Map!$H$1:$H$12,MATCH(B1346,Map!$G$1:$G$12,0),0),1)</f>
        <v>42856</v>
      </c>
      <c r="W1346" t="str">
        <f>IF(AND(V1346&gt;=Map!$K$2,V1346&lt;=Map!$L$2),"Base",IF(AND(V1346&gt;=Map!$K$3,V1346&lt;=Map!$L$3),"Fcst","N/A"))</f>
        <v>N/A</v>
      </c>
      <c r="X1346" t="str">
        <f>INDEX(Map!$B$2:$B$86,MATCH(D1346,Map!$A$2:$A$86,0),0)</f>
        <v>Brown 1</v>
      </c>
      <c r="Y1346" s="7">
        <f>IF(INDEX(Map!$C$2:$C$86,MATCH(D1346,Map!$A$2:$A$86,0),0)="","N/A",E1346*INDEX(Map!$C$2:$C$86,MATCH(D1346,Map!$A$2:$A$86,0),0))</f>
        <v>0.5</v>
      </c>
      <c r="Z1346" s="7" t="str">
        <f>IF(INDEX(Map!$D$2:$D$86,MATCH(D1346,Map!$A$2:$A$86,0),0)="","N/A",E1346*INDEX(Map!$D$2:$D$86,MATCH(D1346,Map!$A$2:$A$86,0),0))</f>
        <v>N/A</v>
      </c>
      <c r="AA1346" t="str">
        <f>INDEX(Map!$E$2:$E$86,MATCH(D1346,Map!$A$2:$A$86,0),0)</f>
        <v>Coal</v>
      </c>
    </row>
    <row r="1347" spans="1:27" x14ac:dyDescent="0.25">
      <c r="A1347" s="1" t="s">
        <v>119</v>
      </c>
      <c r="B1347" s="1" t="s">
        <v>111</v>
      </c>
      <c r="C1347" s="1">
        <v>2</v>
      </c>
      <c r="D1347" s="1" t="s">
        <v>24</v>
      </c>
      <c r="E1347" s="1">
        <v>15.3</v>
      </c>
      <c r="F1347" s="1">
        <v>0</v>
      </c>
      <c r="G1347" s="1">
        <v>12.3</v>
      </c>
      <c r="H1347" s="1">
        <v>4</v>
      </c>
      <c r="I1347" s="1">
        <v>167</v>
      </c>
      <c r="J1347" s="1">
        <v>10929</v>
      </c>
      <c r="K1347" s="1">
        <v>240</v>
      </c>
      <c r="L1347" s="1">
        <v>284.39999999999998</v>
      </c>
      <c r="M1347" s="1">
        <v>475</v>
      </c>
      <c r="N1347" s="1">
        <v>3</v>
      </c>
      <c r="O1347" s="1">
        <v>31</v>
      </c>
      <c r="P1347" s="1">
        <v>0</v>
      </c>
      <c r="Q1347" s="1">
        <v>33</v>
      </c>
      <c r="R1347" s="1">
        <v>33.22</v>
      </c>
      <c r="S1347" s="1">
        <v>35.28</v>
      </c>
      <c r="T1347" s="1">
        <v>539</v>
      </c>
      <c r="U1347" s="3" t="str">
        <f t="shared" si="20"/>
        <v>2017Plan</v>
      </c>
      <c r="V1347" s="2">
        <f>DATE(A1347,INDEX(Map!$H$1:$H$12,MATCH(B1347,Map!$G$1:$G$12,0),0),1)</f>
        <v>42856</v>
      </c>
      <c r="W1347" t="str">
        <f>IF(AND(V1347&gt;=Map!$K$2,V1347&lt;=Map!$L$2),"Base",IF(AND(V1347&gt;=Map!$K$3,V1347&lt;=Map!$L$3),"Fcst","N/A"))</f>
        <v>N/A</v>
      </c>
      <c r="X1347" t="str">
        <f>INDEX(Map!$B$2:$B$86,MATCH(D1347,Map!$A$2:$A$86,0),0)</f>
        <v>Brown 2</v>
      </c>
      <c r="Y1347" s="7">
        <f>IF(INDEX(Map!$C$2:$C$86,MATCH(D1347,Map!$A$2:$A$86,0),0)="","N/A",E1347*INDEX(Map!$C$2:$C$86,MATCH(D1347,Map!$A$2:$A$86,0),0))</f>
        <v>15.3</v>
      </c>
      <c r="Z1347" s="7" t="str">
        <f>IF(INDEX(Map!$D$2:$D$86,MATCH(D1347,Map!$A$2:$A$86,0),0)="","N/A",E1347*INDEX(Map!$D$2:$D$86,MATCH(D1347,Map!$A$2:$A$86,0),0))</f>
        <v>N/A</v>
      </c>
      <c r="AA1347" t="str">
        <f>INDEX(Map!$E$2:$E$86,MATCH(D1347,Map!$A$2:$A$86,0),0)</f>
        <v>Coal</v>
      </c>
    </row>
    <row r="1348" spans="1:27" x14ac:dyDescent="0.25">
      <c r="A1348" s="1" t="s">
        <v>119</v>
      </c>
      <c r="B1348" s="1" t="s">
        <v>111</v>
      </c>
      <c r="C1348" s="1">
        <v>3</v>
      </c>
      <c r="D1348" s="1" t="s">
        <v>25</v>
      </c>
      <c r="E1348" s="1">
        <v>54.4</v>
      </c>
      <c r="F1348" s="1">
        <v>0</v>
      </c>
      <c r="G1348" s="1">
        <v>17.8</v>
      </c>
      <c r="H1348" s="1">
        <v>4</v>
      </c>
      <c r="I1348" s="1">
        <v>664.3</v>
      </c>
      <c r="J1348" s="1">
        <v>12211</v>
      </c>
      <c r="K1348" s="1">
        <v>353</v>
      </c>
      <c r="L1348" s="1">
        <v>284.39999999999998</v>
      </c>
      <c r="M1348" s="1">
        <v>1889</v>
      </c>
      <c r="N1348" s="1">
        <v>4</v>
      </c>
      <c r="O1348" s="1">
        <v>50</v>
      </c>
      <c r="P1348" s="1">
        <v>0</v>
      </c>
      <c r="Q1348" s="1">
        <v>165</v>
      </c>
      <c r="R1348" s="1">
        <v>37.770000000000003</v>
      </c>
      <c r="S1348" s="1">
        <v>38.700000000000003</v>
      </c>
      <c r="T1348" s="1">
        <v>2105</v>
      </c>
      <c r="U1348" s="3" t="str">
        <f t="shared" ref="U1348:U1411" si="21">U1347</f>
        <v>2017Plan</v>
      </c>
      <c r="V1348" s="2">
        <f>DATE(A1348,INDEX(Map!$H$1:$H$12,MATCH(B1348,Map!$G$1:$G$12,0),0),1)</f>
        <v>42856</v>
      </c>
      <c r="W1348" t="str">
        <f>IF(AND(V1348&gt;=Map!$K$2,V1348&lt;=Map!$L$2),"Base",IF(AND(V1348&gt;=Map!$K$3,V1348&lt;=Map!$L$3),"Fcst","N/A"))</f>
        <v>N/A</v>
      </c>
      <c r="X1348" t="str">
        <f>INDEX(Map!$B$2:$B$86,MATCH(D1348,Map!$A$2:$A$86,0),0)</f>
        <v>Brown 3</v>
      </c>
      <c r="Y1348" s="7">
        <f>IF(INDEX(Map!$C$2:$C$86,MATCH(D1348,Map!$A$2:$A$86,0),0)="","N/A",E1348*INDEX(Map!$C$2:$C$86,MATCH(D1348,Map!$A$2:$A$86,0),0))</f>
        <v>54.4</v>
      </c>
      <c r="Z1348" s="7" t="str">
        <f>IF(INDEX(Map!$D$2:$D$86,MATCH(D1348,Map!$A$2:$A$86,0),0)="","N/A",E1348*INDEX(Map!$D$2:$D$86,MATCH(D1348,Map!$A$2:$A$86,0),0))</f>
        <v>N/A</v>
      </c>
      <c r="AA1348" t="str">
        <f>INDEX(Map!$E$2:$E$86,MATCH(D1348,Map!$A$2:$A$86,0),0)</f>
        <v>Coal</v>
      </c>
    </row>
    <row r="1349" spans="1:27" x14ac:dyDescent="0.25">
      <c r="A1349" s="1" t="s">
        <v>119</v>
      </c>
      <c r="B1349" s="1" t="s">
        <v>111</v>
      </c>
      <c r="C1349" s="1">
        <v>4</v>
      </c>
      <c r="D1349" s="1" t="s">
        <v>26</v>
      </c>
      <c r="E1349" s="1">
        <v>258.5</v>
      </c>
      <c r="F1349" s="1">
        <v>0</v>
      </c>
      <c r="G1349" s="1">
        <v>73.2</v>
      </c>
      <c r="H1349" s="1">
        <v>2</v>
      </c>
      <c r="I1349" s="1">
        <v>2721.9</v>
      </c>
      <c r="J1349" s="1">
        <v>10528</v>
      </c>
      <c r="K1349" s="1">
        <v>689</v>
      </c>
      <c r="L1349" s="1">
        <v>205.2</v>
      </c>
      <c r="M1349" s="1">
        <v>5584</v>
      </c>
      <c r="N1349" s="1">
        <v>2</v>
      </c>
      <c r="O1349" s="1">
        <v>25</v>
      </c>
      <c r="P1349" s="1">
        <v>0</v>
      </c>
      <c r="Q1349" s="1">
        <v>486</v>
      </c>
      <c r="R1349" s="1">
        <v>23.48</v>
      </c>
      <c r="S1349" s="1">
        <v>23.58</v>
      </c>
      <c r="T1349" s="1">
        <v>6095</v>
      </c>
      <c r="U1349" s="3" t="str">
        <f t="shared" si="21"/>
        <v>2017Plan</v>
      </c>
      <c r="V1349" s="2">
        <f>DATE(A1349,INDEX(Map!$H$1:$H$12,MATCH(B1349,Map!$G$1:$G$12,0),0),1)</f>
        <v>42856</v>
      </c>
      <c r="W1349" t="str">
        <f>IF(AND(V1349&gt;=Map!$K$2,V1349&lt;=Map!$L$2),"Base",IF(AND(V1349&gt;=Map!$K$3,V1349&lt;=Map!$L$3),"Fcst","N/A"))</f>
        <v>N/A</v>
      </c>
      <c r="X1349" t="str">
        <f>INDEX(Map!$B$2:$B$86,MATCH(D1349,Map!$A$2:$A$86,0),0)</f>
        <v>Ghent 1</v>
      </c>
      <c r="Y1349" s="7">
        <f>IF(INDEX(Map!$C$2:$C$86,MATCH(D1349,Map!$A$2:$A$86,0),0)="","N/A",E1349*INDEX(Map!$C$2:$C$86,MATCH(D1349,Map!$A$2:$A$86,0),0))</f>
        <v>258.5</v>
      </c>
      <c r="Z1349" s="7" t="str">
        <f>IF(INDEX(Map!$D$2:$D$86,MATCH(D1349,Map!$A$2:$A$86,0),0)="","N/A",E1349*INDEX(Map!$D$2:$D$86,MATCH(D1349,Map!$A$2:$A$86,0),0))</f>
        <v>N/A</v>
      </c>
      <c r="AA1349" t="str">
        <f>INDEX(Map!$E$2:$E$86,MATCH(D1349,Map!$A$2:$A$86,0),0)</f>
        <v>Coal</v>
      </c>
    </row>
    <row r="1350" spans="1:27" x14ac:dyDescent="0.25">
      <c r="A1350" s="1" t="s">
        <v>119</v>
      </c>
      <c r="B1350" s="1" t="s">
        <v>111</v>
      </c>
      <c r="C1350" s="1">
        <v>5</v>
      </c>
      <c r="D1350" s="1" t="s">
        <v>27</v>
      </c>
      <c r="E1350" s="1">
        <v>228.2</v>
      </c>
      <c r="F1350" s="1">
        <v>0</v>
      </c>
      <c r="G1350" s="1">
        <v>63.4</v>
      </c>
      <c r="H1350" s="1">
        <v>2</v>
      </c>
      <c r="I1350" s="1">
        <v>2387.4</v>
      </c>
      <c r="J1350" s="1">
        <v>10462</v>
      </c>
      <c r="K1350" s="1">
        <v>669</v>
      </c>
      <c r="L1350" s="1">
        <v>205.2</v>
      </c>
      <c r="M1350" s="1">
        <v>4898</v>
      </c>
      <c r="N1350" s="1">
        <v>2</v>
      </c>
      <c r="O1350" s="1">
        <v>22</v>
      </c>
      <c r="P1350" s="1">
        <v>0</v>
      </c>
      <c r="Q1350" s="1">
        <v>253</v>
      </c>
      <c r="R1350" s="1">
        <v>22.57</v>
      </c>
      <c r="S1350" s="1">
        <v>22.67</v>
      </c>
      <c r="T1350" s="1">
        <v>5173</v>
      </c>
      <c r="U1350" s="3" t="str">
        <f t="shared" si="21"/>
        <v>2017Plan</v>
      </c>
      <c r="V1350" s="2">
        <f>DATE(A1350,INDEX(Map!$H$1:$H$12,MATCH(B1350,Map!$G$1:$G$12,0),0),1)</f>
        <v>42856</v>
      </c>
      <c r="W1350" t="str">
        <f>IF(AND(V1350&gt;=Map!$K$2,V1350&lt;=Map!$L$2),"Base",IF(AND(V1350&gt;=Map!$K$3,V1350&lt;=Map!$L$3),"Fcst","N/A"))</f>
        <v>N/A</v>
      </c>
      <c r="X1350" t="str">
        <f>INDEX(Map!$B$2:$B$86,MATCH(D1350,Map!$A$2:$A$86,0),0)</f>
        <v>Ghent 2</v>
      </c>
      <c r="Y1350" s="7">
        <f>IF(INDEX(Map!$C$2:$C$86,MATCH(D1350,Map!$A$2:$A$86,0),0)="","N/A",E1350*INDEX(Map!$C$2:$C$86,MATCH(D1350,Map!$A$2:$A$86,0),0))</f>
        <v>228.2</v>
      </c>
      <c r="Z1350" s="7" t="str">
        <f>IF(INDEX(Map!$D$2:$D$86,MATCH(D1350,Map!$A$2:$A$86,0),0)="","N/A",E1350*INDEX(Map!$D$2:$D$86,MATCH(D1350,Map!$A$2:$A$86,0),0))</f>
        <v>N/A</v>
      </c>
      <c r="AA1350" t="str">
        <f>INDEX(Map!$E$2:$E$86,MATCH(D1350,Map!$A$2:$A$86,0),0)</f>
        <v>Coal</v>
      </c>
    </row>
    <row r="1351" spans="1:27" x14ac:dyDescent="0.25">
      <c r="A1351" s="1" t="s">
        <v>119</v>
      </c>
      <c r="B1351" s="1" t="s">
        <v>111</v>
      </c>
      <c r="C1351" s="1">
        <v>6</v>
      </c>
      <c r="D1351" s="1" t="s">
        <v>28</v>
      </c>
      <c r="E1351" s="1">
        <v>207.2</v>
      </c>
      <c r="F1351" s="1">
        <v>0</v>
      </c>
      <c r="G1351" s="1">
        <v>57.8</v>
      </c>
      <c r="H1351" s="1">
        <v>5</v>
      </c>
      <c r="I1351" s="1">
        <v>2319.1999999999998</v>
      </c>
      <c r="J1351" s="1">
        <v>11193</v>
      </c>
      <c r="K1351" s="1">
        <v>564</v>
      </c>
      <c r="L1351" s="1">
        <v>205.1</v>
      </c>
      <c r="M1351" s="1">
        <v>4758</v>
      </c>
      <c r="N1351" s="1">
        <v>9</v>
      </c>
      <c r="O1351" s="1">
        <v>101</v>
      </c>
      <c r="P1351" s="1">
        <v>0</v>
      </c>
      <c r="Q1351" s="1">
        <v>380</v>
      </c>
      <c r="R1351" s="1">
        <v>24.79</v>
      </c>
      <c r="S1351" s="1">
        <v>25.28</v>
      </c>
      <c r="T1351" s="1">
        <v>5239</v>
      </c>
      <c r="U1351" s="3" t="str">
        <f t="shared" si="21"/>
        <v>2017Plan</v>
      </c>
      <c r="V1351" s="2">
        <f>DATE(A1351,INDEX(Map!$H$1:$H$12,MATCH(B1351,Map!$G$1:$G$12,0),0),1)</f>
        <v>42856</v>
      </c>
      <c r="W1351" t="str">
        <f>IF(AND(V1351&gt;=Map!$K$2,V1351&lt;=Map!$L$2),"Base",IF(AND(V1351&gt;=Map!$K$3,V1351&lt;=Map!$L$3),"Fcst","N/A"))</f>
        <v>N/A</v>
      </c>
      <c r="X1351" t="str">
        <f>INDEX(Map!$B$2:$B$86,MATCH(D1351,Map!$A$2:$A$86,0),0)</f>
        <v>Ghent 3</v>
      </c>
      <c r="Y1351" s="7">
        <f>IF(INDEX(Map!$C$2:$C$86,MATCH(D1351,Map!$A$2:$A$86,0),0)="","N/A",E1351*INDEX(Map!$C$2:$C$86,MATCH(D1351,Map!$A$2:$A$86,0),0))</f>
        <v>207.2</v>
      </c>
      <c r="Z1351" s="7" t="str">
        <f>IF(INDEX(Map!$D$2:$D$86,MATCH(D1351,Map!$A$2:$A$86,0),0)="","N/A",E1351*INDEX(Map!$D$2:$D$86,MATCH(D1351,Map!$A$2:$A$86,0),0))</f>
        <v>N/A</v>
      </c>
      <c r="AA1351" t="str">
        <f>INDEX(Map!$E$2:$E$86,MATCH(D1351,Map!$A$2:$A$86,0),0)</f>
        <v>Coal</v>
      </c>
    </row>
    <row r="1352" spans="1:27" x14ac:dyDescent="0.25">
      <c r="A1352" s="1" t="s">
        <v>119</v>
      </c>
      <c r="B1352" s="1" t="s">
        <v>111</v>
      </c>
      <c r="C1352" s="1">
        <v>7</v>
      </c>
      <c r="D1352" s="1" t="s">
        <v>29</v>
      </c>
      <c r="E1352" s="1">
        <v>219.1</v>
      </c>
      <c r="F1352" s="1">
        <v>0</v>
      </c>
      <c r="G1352" s="1">
        <v>61.9</v>
      </c>
      <c r="H1352" s="1">
        <v>3</v>
      </c>
      <c r="I1352" s="1">
        <v>2433.6</v>
      </c>
      <c r="J1352" s="1">
        <v>11106</v>
      </c>
      <c r="K1352" s="1">
        <v>613</v>
      </c>
      <c r="L1352" s="1">
        <v>205.1</v>
      </c>
      <c r="M1352" s="1">
        <v>4993</v>
      </c>
      <c r="N1352" s="1">
        <v>6</v>
      </c>
      <c r="O1352" s="1">
        <v>69</v>
      </c>
      <c r="P1352" s="1">
        <v>0</v>
      </c>
      <c r="Q1352" s="1">
        <v>417</v>
      </c>
      <c r="R1352" s="1">
        <v>24.68</v>
      </c>
      <c r="S1352" s="1">
        <v>25</v>
      </c>
      <c r="T1352" s="1">
        <v>5479</v>
      </c>
      <c r="U1352" s="3" t="str">
        <f t="shared" si="21"/>
        <v>2017Plan</v>
      </c>
      <c r="V1352" s="2">
        <f>DATE(A1352,INDEX(Map!$H$1:$H$12,MATCH(B1352,Map!$G$1:$G$12,0),0),1)</f>
        <v>42856</v>
      </c>
      <c r="W1352" t="str">
        <f>IF(AND(V1352&gt;=Map!$K$2,V1352&lt;=Map!$L$2),"Base",IF(AND(V1352&gt;=Map!$K$3,V1352&lt;=Map!$L$3),"Fcst","N/A"))</f>
        <v>N/A</v>
      </c>
      <c r="X1352" t="str">
        <f>INDEX(Map!$B$2:$B$86,MATCH(D1352,Map!$A$2:$A$86,0),0)</f>
        <v>Ghent 4</v>
      </c>
      <c r="Y1352" s="7">
        <f>IF(INDEX(Map!$C$2:$C$86,MATCH(D1352,Map!$A$2:$A$86,0),0)="","N/A",E1352*INDEX(Map!$C$2:$C$86,MATCH(D1352,Map!$A$2:$A$86,0),0))</f>
        <v>219.1</v>
      </c>
      <c r="Z1352" s="7" t="str">
        <f>IF(INDEX(Map!$D$2:$D$86,MATCH(D1352,Map!$A$2:$A$86,0),0)="","N/A",E1352*INDEX(Map!$D$2:$D$86,MATCH(D1352,Map!$A$2:$A$86,0),0))</f>
        <v>N/A</v>
      </c>
      <c r="AA1352" t="str">
        <f>INDEX(Map!$E$2:$E$86,MATCH(D1352,Map!$A$2:$A$86,0),0)</f>
        <v>Coal</v>
      </c>
    </row>
    <row r="1353" spans="1:27" x14ac:dyDescent="0.25">
      <c r="A1353" s="1" t="s">
        <v>119</v>
      </c>
      <c r="B1353" s="1" t="s">
        <v>111</v>
      </c>
      <c r="C1353" s="1">
        <v>8</v>
      </c>
      <c r="D1353" s="1" t="s">
        <v>30</v>
      </c>
      <c r="E1353" s="1">
        <v>134.6</v>
      </c>
      <c r="F1353" s="1">
        <v>0</v>
      </c>
      <c r="G1353" s="1">
        <v>60.3</v>
      </c>
      <c r="H1353" s="1">
        <v>3</v>
      </c>
      <c r="I1353" s="1">
        <v>1416.7</v>
      </c>
      <c r="J1353" s="1">
        <v>10526</v>
      </c>
      <c r="K1353" s="1">
        <v>668</v>
      </c>
      <c r="L1353" s="1">
        <v>204.8</v>
      </c>
      <c r="M1353" s="1">
        <v>2901</v>
      </c>
      <c r="N1353" s="1">
        <v>6</v>
      </c>
      <c r="O1353" s="1">
        <v>25</v>
      </c>
      <c r="P1353" s="1">
        <v>0</v>
      </c>
      <c r="Q1353" s="1">
        <v>123</v>
      </c>
      <c r="R1353" s="1">
        <v>22.47</v>
      </c>
      <c r="S1353" s="1">
        <v>22.66</v>
      </c>
      <c r="T1353" s="1">
        <v>3049</v>
      </c>
      <c r="U1353" s="3" t="str">
        <f t="shared" si="21"/>
        <v>2017Plan</v>
      </c>
      <c r="V1353" s="2">
        <f>DATE(A1353,INDEX(Map!$H$1:$H$12,MATCH(B1353,Map!$G$1:$G$12,0),0),1)</f>
        <v>42856</v>
      </c>
      <c r="W1353" t="str">
        <f>IF(AND(V1353&gt;=Map!$K$2,V1353&lt;=Map!$L$2),"Base",IF(AND(V1353&gt;=Map!$K$3,V1353&lt;=Map!$L$3),"Fcst","N/A"))</f>
        <v>N/A</v>
      </c>
      <c r="X1353" t="str">
        <f>INDEX(Map!$B$2:$B$86,MATCH(D1353,Map!$A$2:$A$86,0),0)</f>
        <v>Mill Creek 1</v>
      </c>
      <c r="Y1353" s="7" t="str">
        <f>IF(INDEX(Map!$C$2:$C$86,MATCH(D1353,Map!$A$2:$A$86,0),0)="","N/A",E1353*INDEX(Map!$C$2:$C$86,MATCH(D1353,Map!$A$2:$A$86,0),0))</f>
        <v>N/A</v>
      </c>
      <c r="Z1353" s="7">
        <f>IF(INDEX(Map!$D$2:$D$86,MATCH(D1353,Map!$A$2:$A$86,0),0)="","N/A",E1353*INDEX(Map!$D$2:$D$86,MATCH(D1353,Map!$A$2:$A$86,0),0))</f>
        <v>134.6</v>
      </c>
      <c r="AA1353" t="str">
        <f>INDEX(Map!$E$2:$E$86,MATCH(D1353,Map!$A$2:$A$86,0),0)</f>
        <v>Coal</v>
      </c>
    </row>
    <row r="1354" spans="1:27" x14ac:dyDescent="0.25">
      <c r="A1354" s="1" t="s">
        <v>119</v>
      </c>
      <c r="B1354" s="1" t="s">
        <v>111</v>
      </c>
      <c r="C1354" s="1">
        <v>9</v>
      </c>
      <c r="D1354" s="1" t="s">
        <v>31</v>
      </c>
      <c r="E1354" s="1">
        <v>125.3</v>
      </c>
      <c r="F1354" s="1">
        <v>0</v>
      </c>
      <c r="G1354" s="1">
        <v>56.9</v>
      </c>
      <c r="H1354" s="1">
        <v>3</v>
      </c>
      <c r="I1354" s="1">
        <v>1357.1</v>
      </c>
      <c r="J1354" s="1">
        <v>10827</v>
      </c>
      <c r="K1354" s="1">
        <v>641</v>
      </c>
      <c r="L1354" s="1">
        <v>204.8</v>
      </c>
      <c r="M1354" s="1">
        <v>2779</v>
      </c>
      <c r="N1354" s="1">
        <v>6</v>
      </c>
      <c r="O1354" s="1">
        <v>25</v>
      </c>
      <c r="P1354" s="1">
        <v>0</v>
      </c>
      <c r="Q1354" s="1">
        <v>143</v>
      </c>
      <c r="R1354" s="1">
        <v>23.31</v>
      </c>
      <c r="S1354" s="1">
        <v>23.51</v>
      </c>
      <c r="T1354" s="1">
        <v>2946</v>
      </c>
      <c r="U1354" s="3" t="str">
        <f t="shared" si="21"/>
        <v>2017Plan</v>
      </c>
      <c r="V1354" s="2">
        <f>DATE(A1354,INDEX(Map!$H$1:$H$12,MATCH(B1354,Map!$G$1:$G$12,0),0),1)</f>
        <v>42856</v>
      </c>
      <c r="W1354" t="str">
        <f>IF(AND(V1354&gt;=Map!$K$2,V1354&lt;=Map!$L$2),"Base",IF(AND(V1354&gt;=Map!$K$3,V1354&lt;=Map!$L$3),"Fcst","N/A"))</f>
        <v>N/A</v>
      </c>
      <c r="X1354" t="str">
        <f>INDEX(Map!$B$2:$B$86,MATCH(D1354,Map!$A$2:$A$86,0),0)</f>
        <v>Mill Creek 2</v>
      </c>
      <c r="Y1354" s="7" t="str">
        <f>IF(INDEX(Map!$C$2:$C$86,MATCH(D1354,Map!$A$2:$A$86,0),0)="","N/A",E1354*INDEX(Map!$C$2:$C$86,MATCH(D1354,Map!$A$2:$A$86,0),0))</f>
        <v>N/A</v>
      </c>
      <c r="Z1354" s="7">
        <f>IF(INDEX(Map!$D$2:$D$86,MATCH(D1354,Map!$A$2:$A$86,0),0)="","N/A",E1354*INDEX(Map!$D$2:$D$86,MATCH(D1354,Map!$A$2:$A$86,0),0))</f>
        <v>125.3</v>
      </c>
      <c r="AA1354" t="str">
        <f>INDEX(Map!$E$2:$E$86,MATCH(D1354,Map!$A$2:$A$86,0),0)</f>
        <v>Coal</v>
      </c>
    </row>
    <row r="1355" spans="1:27" x14ac:dyDescent="0.25">
      <c r="A1355" s="1" t="s">
        <v>119</v>
      </c>
      <c r="B1355" s="1" t="s">
        <v>111</v>
      </c>
      <c r="C1355" s="1">
        <v>10</v>
      </c>
      <c r="D1355" s="1" t="s">
        <v>32</v>
      </c>
      <c r="E1355" s="1">
        <v>185</v>
      </c>
      <c r="F1355" s="1">
        <v>0</v>
      </c>
      <c r="G1355" s="1">
        <v>64.2</v>
      </c>
      <c r="H1355" s="1">
        <v>2</v>
      </c>
      <c r="I1355" s="1">
        <v>1982.1</v>
      </c>
      <c r="J1355" s="1">
        <v>10716</v>
      </c>
      <c r="K1355" s="1">
        <v>658</v>
      </c>
      <c r="L1355" s="1">
        <v>204.8</v>
      </c>
      <c r="M1355" s="1">
        <v>4059</v>
      </c>
      <c r="N1355" s="1">
        <v>12</v>
      </c>
      <c r="O1355" s="1">
        <v>46</v>
      </c>
      <c r="P1355" s="1">
        <v>0</v>
      </c>
      <c r="Q1355" s="1">
        <v>236</v>
      </c>
      <c r="R1355" s="1">
        <v>23.22</v>
      </c>
      <c r="S1355" s="1">
        <v>23.46</v>
      </c>
      <c r="T1355" s="1">
        <v>4340</v>
      </c>
      <c r="U1355" s="3" t="str">
        <f t="shared" si="21"/>
        <v>2017Plan</v>
      </c>
      <c r="V1355" s="2">
        <f>DATE(A1355,INDEX(Map!$H$1:$H$12,MATCH(B1355,Map!$G$1:$G$12,0),0),1)</f>
        <v>42856</v>
      </c>
      <c r="W1355" t="str">
        <f>IF(AND(V1355&gt;=Map!$K$2,V1355&lt;=Map!$L$2),"Base",IF(AND(V1355&gt;=Map!$K$3,V1355&lt;=Map!$L$3),"Fcst","N/A"))</f>
        <v>N/A</v>
      </c>
      <c r="X1355" t="str">
        <f>INDEX(Map!$B$2:$B$86,MATCH(D1355,Map!$A$2:$A$86,0),0)</f>
        <v>Mill Creek 3</v>
      </c>
      <c r="Y1355" s="7" t="str">
        <f>IF(INDEX(Map!$C$2:$C$86,MATCH(D1355,Map!$A$2:$A$86,0),0)="","N/A",E1355*INDEX(Map!$C$2:$C$86,MATCH(D1355,Map!$A$2:$A$86,0),0))</f>
        <v>N/A</v>
      </c>
      <c r="Z1355" s="7">
        <f>IF(INDEX(Map!$D$2:$D$86,MATCH(D1355,Map!$A$2:$A$86,0),0)="","N/A",E1355*INDEX(Map!$D$2:$D$86,MATCH(D1355,Map!$A$2:$A$86,0),0))</f>
        <v>185</v>
      </c>
      <c r="AA1355" t="str">
        <f>INDEX(Map!$E$2:$E$86,MATCH(D1355,Map!$A$2:$A$86,0),0)</f>
        <v>Coal</v>
      </c>
    </row>
    <row r="1356" spans="1:27" x14ac:dyDescent="0.25">
      <c r="A1356" s="1" t="s">
        <v>119</v>
      </c>
      <c r="B1356" s="1" t="s">
        <v>111</v>
      </c>
      <c r="C1356" s="1">
        <v>11</v>
      </c>
      <c r="D1356" s="1" t="s">
        <v>33</v>
      </c>
      <c r="E1356" s="1">
        <v>246.1</v>
      </c>
      <c r="F1356" s="1">
        <v>0</v>
      </c>
      <c r="G1356" s="1">
        <v>68.599999999999994</v>
      </c>
      <c r="H1356" s="1">
        <v>2</v>
      </c>
      <c r="I1356" s="1">
        <v>2570.6999999999998</v>
      </c>
      <c r="J1356" s="1">
        <v>10445</v>
      </c>
      <c r="K1356" s="1">
        <v>662</v>
      </c>
      <c r="L1356" s="1">
        <v>204.8</v>
      </c>
      <c r="M1356" s="1">
        <v>5264</v>
      </c>
      <c r="N1356" s="1">
        <v>19</v>
      </c>
      <c r="O1356" s="1">
        <v>73</v>
      </c>
      <c r="P1356" s="1">
        <v>0</v>
      </c>
      <c r="Q1356" s="1">
        <v>288</v>
      </c>
      <c r="R1356" s="1">
        <v>22.56</v>
      </c>
      <c r="S1356" s="1">
        <v>22.85</v>
      </c>
      <c r="T1356" s="1">
        <v>5625</v>
      </c>
      <c r="U1356" s="3" t="str">
        <f t="shared" si="21"/>
        <v>2017Plan</v>
      </c>
      <c r="V1356" s="2">
        <f>DATE(A1356,INDEX(Map!$H$1:$H$12,MATCH(B1356,Map!$G$1:$G$12,0),0),1)</f>
        <v>42856</v>
      </c>
      <c r="W1356" t="str">
        <f>IF(AND(V1356&gt;=Map!$K$2,V1356&lt;=Map!$L$2),"Base",IF(AND(V1356&gt;=Map!$K$3,V1356&lt;=Map!$L$3),"Fcst","N/A"))</f>
        <v>N/A</v>
      </c>
      <c r="X1356" t="str">
        <f>INDEX(Map!$B$2:$B$86,MATCH(D1356,Map!$A$2:$A$86,0),0)</f>
        <v>Mill Creek 4</v>
      </c>
      <c r="Y1356" s="7" t="str">
        <f>IF(INDEX(Map!$C$2:$C$86,MATCH(D1356,Map!$A$2:$A$86,0),0)="","N/A",E1356*INDEX(Map!$C$2:$C$86,MATCH(D1356,Map!$A$2:$A$86,0),0))</f>
        <v>N/A</v>
      </c>
      <c r="Z1356" s="7">
        <f>IF(INDEX(Map!$D$2:$D$86,MATCH(D1356,Map!$A$2:$A$86,0),0)="","N/A",E1356*INDEX(Map!$D$2:$D$86,MATCH(D1356,Map!$A$2:$A$86,0),0))</f>
        <v>246.1</v>
      </c>
      <c r="AA1356" t="str">
        <f>INDEX(Map!$E$2:$E$86,MATCH(D1356,Map!$A$2:$A$86,0),0)</f>
        <v>Coal</v>
      </c>
    </row>
    <row r="1357" spans="1:27" x14ac:dyDescent="0.25">
      <c r="A1357" s="1" t="s">
        <v>119</v>
      </c>
      <c r="B1357" s="1" t="s">
        <v>111</v>
      </c>
      <c r="C1357" s="1">
        <v>12</v>
      </c>
      <c r="D1357" s="1" t="s">
        <v>34</v>
      </c>
      <c r="E1357" s="1">
        <v>194.5</v>
      </c>
      <c r="F1357" s="1">
        <v>0</v>
      </c>
      <c r="G1357" s="1">
        <v>70.7</v>
      </c>
      <c r="H1357" s="1">
        <v>3</v>
      </c>
      <c r="I1357" s="1">
        <v>2071.6999999999998</v>
      </c>
      <c r="J1357" s="1">
        <v>10652</v>
      </c>
      <c r="K1357" s="1">
        <v>627</v>
      </c>
      <c r="L1357" s="1">
        <v>204.4</v>
      </c>
      <c r="M1357" s="1">
        <v>4235</v>
      </c>
      <c r="N1357" s="1">
        <v>10</v>
      </c>
      <c r="O1357" s="1">
        <v>122</v>
      </c>
      <c r="P1357" s="1">
        <v>0</v>
      </c>
      <c r="Q1357" s="1">
        <v>246</v>
      </c>
      <c r="R1357" s="1">
        <v>23.04</v>
      </c>
      <c r="S1357" s="1">
        <v>23.67</v>
      </c>
      <c r="T1357" s="1">
        <v>4603</v>
      </c>
      <c r="U1357" s="3" t="str">
        <f t="shared" si="21"/>
        <v>2017Plan</v>
      </c>
      <c r="V1357" s="2">
        <f>DATE(A1357,INDEX(Map!$H$1:$H$12,MATCH(B1357,Map!$G$1:$G$12,0),0),1)</f>
        <v>42856</v>
      </c>
      <c r="W1357" t="str">
        <f>IF(AND(V1357&gt;=Map!$K$2,V1357&lt;=Map!$L$2),"Base",IF(AND(V1357&gt;=Map!$K$3,V1357&lt;=Map!$L$3),"Fcst","N/A"))</f>
        <v>N/A</v>
      </c>
      <c r="X1357" t="str">
        <f>INDEX(Map!$B$2:$B$86,MATCH(D1357,Map!$A$2:$A$86,0),0)</f>
        <v>Trimble County 1</v>
      </c>
      <c r="Y1357" s="7" t="str">
        <f>IF(INDEX(Map!$C$2:$C$86,MATCH(D1357,Map!$A$2:$A$86,0),0)="","N/A",E1357*INDEX(Map!$C$2:$C$86,MATCH(D1357,Map!$A$2:$A$86,0),0))</f>
        <v>N/A</v>
      </c>
      <c r="Z1357" s="7">
        <f>IF(INDEX(Map!$D$2:$D$86,MATCH(D1357,Map!$A$2:$A$86,0),0)="","N/A",E1357*INDEX(Map!$D$2:$D$86,MATCH(D1357,Map!$A$2:$A$86,0),0))</f>
        <v>194.5</v>
      </c>
      <c r="AA1357" t="str">
        <f>INDEX(Map!$E$2:$E$86,MATCH(D1357,Map!$A$2:$A$86,0),0)</f>
        <v>Coal</v>
      </c>
    </row>
    <row r="1358" spans="1:27" x14ac:dyDescent="0.25">
      <c r="A1358" s="1" t="s">
        <v>119</v>
      </c>
      <c r="B1358" s="1" t="s">
        <v>111</v>
      </c>
      <c r="C1358" s="1">
        <v>13</v>
      </c>
      <c r="D1358" s="1" t="s">
        <v>35</v>
      </c>
      <c r="E1358" s="1">
        <v>316.2</v>
      </c>
      <c r="F1358" s="1">
        <v>0</v>
      </c>
      <c r="G1358" s="1">
        <v>75.900000000000006</v>
      </c>
      <c r="H1358" s="1">
        <v>1</v>
      </c>
      <c r="I1358" s="1">
        <v>2910.7</v>
      </c>
      <c r="J1358" s="1">
        <v>9204</v>
      </c>
      <c r="K1358" s="1">
        <v>636</v>
      </c>
      <c r="L1358" s="1">
        <v>209.7</v>
      </c>
      <c r="M1358" s="1">
        <v>6105</v>
      </c>
      <c r="N1358" s="1">
        <v>14</v>
      </c>
      <c r="O1358" s="1">
        <v>42</v>
      </c>
      <c r="P1358" s="1">
        <v>0</v>
      </c>
      <c r="Q1358" s="1">
        <v>437</v>
      </c>
      <c r="R1358" s="1">
        <v>20.69</v>
      </c>
      <c r="S1358" s="1">
        <v>20.82</v>
      </c>
      <c r="T1358" s="1">
        <v>6585</v>
      </c>
      <c r="U1358" s="3" t="str">
        <f t="shared" si="21"/>
        <v>2017Plan</v>
      </c>
      <c r="V1358" s="2">
        <f>DATE(A1358,INDEX(Map!$H$1:$H$12,MATCH(B1358,Map!$G$1:$G$12,0),0),1)</f>
        <v>42856</v>
      </c>
      <c r="W1358" t="str">
        <f>IF(AND(V1358&gt;=Map!$K$2,V1358&lt;=Map!$L$2),"Base",IF(AND(V1358&gt;=Map!$K$3,V1358&lt;=Map!$L$3),"Fcst","N/A"))</f>
        <v>N/A</v>
      </c>
      <c r="X1358" t="str">
        <f>INDEX(Map!$B$2:$B$86,MATCH(D1358,Map!$A$2:$A$86,0),0)</f>
        <v>Trimble County 2</v>
      </c>
      <c r="Y1358" s="7">
        <f>IF(INDEX(Map!$C$2:$C$86,MATCH(D1358,Map!$A$2:$A$86,0),0)="","N/A",E1358*INDEX(Map!$C$2:$C$86,MATCH(D1358,Map!$A$2:$A$86,0),0))</f>
        <v>256.12200000000001</v>
      </c>
      <c r="Z1358" s="7">
        <f>IF(INDEX(Map!$D$2:$D$86,MATCH(D1358,Map!$A$2:$A$86,0),0)="","N/A",E1358*INDEX(Map!$D$2:$D$86,MATCH(D1358,Map!$A$2:$A$86,0),0))</f>
        <v>60.077999999999996</v>
      </c>
      <c r="AA1358" t="str">
        <f>INDEX(Map!$E$2:$E$86,MATCH(D1358,Map!$A$2:$A$86,0),0)</f>
        <v>Coal</v>
      </c>
    </row>
    <row r="1359" spans="1:27" x14ac:dyDescent="0.25">
      <c r="A1359" s="1" t="s">
        <v>119</v>
      </c>
      <c r="B1359" s="1" t="s">
        <v>111</v>
      </c>
      <c r="C1359" s="1">
        <v>14</v>
      </c>
      <c r="D1359" s="1" t="s">
        <v>36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3" t="str">
        <f t="shared" si="21"/>
        <v>2017Plan</v>
      </c>
      <c r="V1359" s="2">
        <f>DATE(A1359,INDEX(Map!$H$1:$H$12,MATCH(B1359,Map!$G$1:$G$12,0),0),1)</f>
        <v>42856</v>
      </c>
      <c r="W1359" t="str">
        <f>IF(AND(V1359&gt;=Map!$K$2,V1359&lt;=Map!$L$2),"Base",IF(AND(V1359&gt;=Map!$K$3,V1359&lt;=Map!$L$3),"Fcst","N/A"))</f>
        <v>N/A</v>
      </c>
      <c r="X1359" t="str">
        <f>INDEX(Map!$B$2:$B$86,MATCH(D1359,Map!$A$2:$A$86,0),0)</f>
        <v>Cane Run 7</v>
      </c>
      <c r="Y1359" s="7">
        <f>IF(INDEX(Map!$C$2:$C$86,MATCH(D1359,Map!$A$2:$A$86,0),0)="","N/A",E1359*INDEX(Map!$C$2:$C$86,MATCH(D1359,Map!$A$2:$A$86,0),0))</f>
        <v>0</v>
      </c>
      <c r="Z1359" s="7">
        <f>IF(INDEX(Map!$D$2:$D$86,MATCH(D1359,Map!$A$2:$A$86,0),0)="","N/A",E1359*INDEX(Map!$D$2:$D$86,MATCH(D1359,Map!$A$2:$A$86,0),0))</f>
        <v>0</v>
      </c>
      <c r="AA1359" t="str">
        <f>INDEX(Map!$E$2:$E$86,MATCH(D1359,Map!$A$2:$A$86,0),0)</f>
        <v>NGCC</v>
      </c>
    </row>
    <row r="1360" spans="1:27" x14ac:dyDescent="0.25">
      <c r="A1360" s="1" t="s">
        <v>119</v>
      </c>
      <c r="B1360" s="1" t="s">
        <v>111</v>
      </c>
      <c r="C1360" s="1">
        <v>15</v>
      </c>
      <c r="D1360" s="1" t="s">
        <v>37</v>
      </c>
      <c r="E1360" s="1">
        <v>444.5</v>
      </c>
      <c r="F1360" s="1">
        <v>0</v>
      </c>
      <c r="G1360" s="1">
        <v>86.5</v>
      </c>
      <c r="H1360" s="1">
        <v>3</v>
      </c>
      <c r="I1360" s="1">
        <v>3028.6</v>
      </c>
      <c r="J1360" s="1">
        <v>6813</v>
      </c>
      <c r="K1360" s="1">
        <v>678</v>
      </c>
      <c r="L1360" s="1">
        <v>304.60000000000002</v>
      </c>
      <c r="M1360" s="1">
        <v>9226</v>
      </c>
      <c r="N1360" s="1">
        <v>8</v>
      </c>
      <c r="O1360" s="1">
        <v>25</v>
      </c>
      <c r="P1360" s="1">
        <v>0</v>
      </c>
      <c r="Q1360" s="1">
        <v>546</v>
      </c>
      <c r="R1360" s="1">
        <v>21.98</v>
      </c>
      <c r="S1360" s="1">
        <v>22.04</v>
      </c>
      <c r="T1360" s="1">
        <v>9797</v>
      </c>
      <c r="U1360" s="3" t="str">
        <f t="shared" si="21"/>
        <v>2017Plan</v>
      </c>
      <c r="V1360" s="2">
        <f>DATE(A1360,INDEX(Map!$H$1:$H$12,MATCH(B1360,Map!$G$1:$G$12,0),0),1)</f>
        <v>42856</v>
      </c>
      <c r="W1360" t="str">
        <f>IF(AND(V1360&gt;=Map!$K$2,V1360&lt;=Map!$L$2),"Base",IF(AND(V1360&gt;=Map!$K$3,V1360&lt;=Map!$L$3),"Fcst","N/A"))</f>
        <v>N/A</v>
      </c>
      <c r="X1360" t="str">
        <f>INDEX(Map!$B$2:$B$86,MATCH(D1360,Map!$A$2:$A$86,0),0)</f>
        <v>Cane Run 7</v>
      </c>
      <c r="Y1360" s="7">
        <f>IF(INDEX(Map!$C$2:$C$86,MATCH(D1360,Map!$A$2:$A$86,0),0)="","N/A",E1360*INDEX(Map!$C$2:$C$86,MATCH(D1360,Map!$A$2:$A$86,0),0))</f>
        <v>346.71000000000004</v>
      </c>
      <c r="Z1360" s="7">
        <f>IF(INDEX(Map!$D$2:$D$86,MATCH(D1360,Map!$A$2:$A$86,0),0)="","N/A",E1360*INDEX(Map!$D$2:$D$86,MATCH(D1360,Map!$A$2:$A$86,0),0))</f>
        <v>97.79</v>
      </c>
      <c r="AA1360" t="str">
        <f>INDEX(Map!$E$2:$E$86,MATCH(D1360,Map!$A$2:$A$86,0),0)</f>
        <v>NGCC</v>
      </c>
    </row>
    <row r="1361" spans="1:27" x14ac:dyDescent="0.25">
      <c r="A1361" s="1" t="s">
        <v>119</v>
      </c>
      <c r="B1361" s="1" t="s">
        <v>111</v>
      </c>
      <c r="C1361" s="1">
        <v>16</v>
      </c>
      <c r="D1361" s="1" t="s">
        <v>38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3" t="str">
        <f t="shared" si="21"/>
        <v>2017Plan</v>
      </c>
      <c r="V1361" s="2">
        <f>DATE(A1361,INDEX(Map!$H$1:$H$12,MATCH(B1361,Map!$G$1:$G$12,0),0),1)</f>
        <v>42856</v>
      </c>
      <c r="W1361" t="str">
        <f>IF(AND(V1361&gt;=Map!$K$2,V1361&lt;=Map!$L$2),"Base",IF(AND(V1361&gt;=Map!$K$3,V1361&lt;=Map!$L$3),"Fcst","N/A"))</f>
        <v>N/A</v>
      </c>
      <c r="X1361" t="str">
        <f>INDEX(Map!$B$2:$B$86,MATCH(D1361,Map!$A$2:$A$86,0),0)</f>
        <v>Brown 5</v>
      </c>
      <c r="Y1361" s="7">
        <f>IF(INDEX(Map!$C$2:$C$86,MATCH(D1361,Map!$A$2:$A$86,0),0)="","N/A",E1361*INDEX(Map!$C$2:$C$86,MATCH(D1361,Map!$A$2:$A$86,0),0))</f>
        <v>0</v>
      </c>
      <c r="Z1361" s="7">
        <f>IF(INDEX(Map!$D$2:$D$86,MATCH(D1361,Map!$A$2:$A$86,0),0)="","N/A",E1361*INDEX(Map!$D$2:$D$86,MATCH(D1361,Map!$A$2:$A$86,0),0))</f>
        <v>0</v>
      </c>
      <c r="AA1361" t="str">
        <f>INDEX(Map!$E$2:$E$86,MATCH(D1361,Map!$A$2:$A$86,0),0)</f>
        <v>SCCT</v>
      </c>
    </row>
    <row r="1362" spans="1:27" x14ac:dyDescent="0.25">
      <c r="A1362" s="1" t="s">
        <v>119</v>
      </c>
      <c r="B1362" s="1" t="s">
        <v>111</v>
      </c>
      <c r="C1362" s="1">
        <v>17</v>
      </c>
      <c r="D1362" s="1" t="s">
        <v>39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3" t="str">
        <f t="shared" si="21"/>
        <v>2017Plan</v>
      </c>
      <c r="V1362" s="2">
        <f>DATE(A1362,INDEX(Map!$H$1:$H$12,MATCH(B1362,Map!$G$1:$G$12,0),0),1)</f>
        <v>42856</v>
      </c>
      <c r="W1362" t="str">
        <f>IF(AND(V1362&gt;=Map!$K$2,V1362&lt;=Map!$L$2),"Base",IF(AND(V1362&gt;=Map!$K$3,V1362&lt;=Map!$L$3),"Fcst","N/A"))</f>
        <v>N/A</v>
      </c>
      <c r="X1362" t="str">
        <f>INDEX(Map!$B$2:$B$86,MATCH(D1362,Map!$A$2:$A$86,0),0)</f>
        <v>Brown 5</v>
      </c>
      <c r="Y1362" s="7">
        <f>IF(INDEX(Map!$C$2:$C$86,MATCH(D1362,Map!$A$2:$A$86,0),0)="","N/A",E1362*INDEX(Map!$C$2:$C$86,MATCH(D1362,Map!$A$2:$A$86,0),0))</f>
        <v>0</v>
      </c>
      <c r="Z1362" s="7">
        <f>IF(INDEX(Map!$D$2:$D$86,MATCH(D1362,Map!$A$2:$A$86,0),0)="","N/A",E1362*INDEX(Map!$D$2:$D$86,MATCH(D1362,Map!$A$2:$A$86,0),0))</f>
        <v>0</v>
      </c>
      <c r="AA1362" t="str">
        <f>INDEX(Map!$E$2:$E$86,MATCH(D1362,Map!$A$2:$A$86,0),0)</f>
        <v>SCCT</v>
      </c>
    </row>
    <row r="1363" spans="1:27" x14ac:dyDescent="0.25">
      <c r="A1363" s="1" t="s">
        <v>119</v>
      </c>
      <c r="B1363" s="1" t="s">
        <v>111</v>
      </c>
      <c r="C1363" s="1">
        <v>18</v>
      </c>
      <c r="D1363" s="1" t="s">
        <v>40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3" t="str">
        <f t="shared" si="21"/>
        <v>2017Plan</v>
      </c>
      <c r="V1363" s="2">
        <f>DATE(A1363,INDEX(Map!$H$1:$H$12,MATCH(B1363,Map!$G$1:$G$12,0),0),1)</f>
        <v>42856</v>
      </c>
      <c r="W1363" t="str">
        <f>IF(AND(V1363&gt;=Map!$K$2,V1363&lt;=Map!$L$2),"Base",IF(AND(V1363&gt;=Map!$K$3,V1363&lt;=Map!$L$3),"Fcst","N/A"))</f>
        <v>N/A</v>
      </c>
      <c r="X1363" t="str">
        <f>INDEX(Map!$B$2:$B$86,MATCH(D1363,Map!$A$2:$A$86,0),0)</f>
        <v>Brown 6</v>
      </c>
      <c r="Y1363" s="7">
        <f>IF(INDEX(Map!$C$2:$C$86,MATCH(D1363,Map!$A$2:$A$86,0),0)="","N/A",E1363*INDEX(Map!$C$2:$C$86,MATCH(D1363,Map!$A$2:$A$86,0),0))</f>
        <v>0</v>
      </c>
      <c r="Z1363" s="7">
        <f>IF(INDEX(Map!$D$2:$D$86,MATCH(D1363,Map!$A$2:$A$86,0),0)="","N/A",E1363*INDEX(Map!$D$2:$D$86,MATCH(D1363,Map!$A$2:$A$86,0),0))</f>
        <v>0</v>
      </c>
      <c r="AA1363" t="str">
        <f>INDEX(Map!$E$2:$E$86,MATCH(D1363,Map!$A$2:$A$86,0),0)</f>
        <v>SCCT</v>
      </c>
    </row>
    <row r="1364" spans="1:27" x14ac:dyDescent="0.25">
      <c r="A1364" s="1" t="s">
        <v>119</v>
      </c>
      <c r="B1364" s="1" t="s">
        <v>111</v>
      </c>
      <c r="C1364" s="1">
        <v>19</v>
      </c>
      <c r="D1364" s="1" t="s">
        <v>41</v>
      </c>
      <c r="E1364" s="1">
        <v>0.4</v>
      </c>
      <c r="F1364" s="1">
        <v>0</v>
      </c>
      <c r="G1364" s="1">
        <v>0.4</v>
      </c>
      <c r="H1364" s="1">
        <v>1</v>
      </c>
      <c r="I1364" s="1">
        <v>4.8</v>
      </c>
      <c r="J1364" s="1">
        <v>10785</v>
      </c>
      <c r="K1364" s="1">
        <v>3</v>
      </c>
      <c r="L1364" s="1">
        <v>306.3</v>
      </c>
      <c r="M1364" s="1">
        <v>15</v>
      </c>
      <c r="N1364" s="1">
        <v>0</v>
      </c>
      <c r="O1364" s="1">
        <v>1</v>
      </c>
      <c r="P1364" s="1">
        <v>0</v>
      </c>
      <c r="Q1364" s="1">
        <v>0</v>
      </c>
      <c r="R1364" s="1">
        <v>33.03</v>
      </c>
      <c r="S1364" s="1">
        <v>34.33</v>
      </c>
      <c r="T1364" s="1">
        <v>15</v>
      </c>
      <c r="U1364" s="3" t="str">
        <f t="shared" si="21"/>
        <v>2017Plan</v>
      </c>
      <c r="V1364" s="2">
        <f>DATE(A1364,INDEX(Map!$H$1:$H$12,MATCH(B1364,Map!$G$1:$G$12,0),0),1)</f>
        <v>42856</v>
      </c>
      <c r="W1364" t="str">
        <f>IF(AND(V1364&gt;=Map!$K$2,V1364&lt;=Map!$L$2),"Base",IF(AND(V1364&gt;=Map!$K$3,V1364&lt;=Map!$L$3),"Fcst","N/A"))</f>
        <v>N/A</v>
      </c>
      <c r="X1364" t="str">
        <f>INDEX(Map!$B$2:$B$86,MATCH(D1364,Map!$A$2:$A$86,0),0)</f>
        <v>Brown 7</v>
      </c>
      <c r="Y1364" s="7">
        <f>IF(INDEX(Map!$C$2:$C$86,MATCH(D1364,Map!$A$2:$A$86,0),0)="","N/A",E1364*INDEX(Map!$C$2:$C$86,MATCH(D1364,Map!$A$2:$A$86,0),0))</f>
        <v>0.248</v>
      </c>
      <c r="Z1364" s="7">
        <f>IF(INDEX(Map!$D$2:$D$86,MATCH(D1364,Map!$A$2:$A$86,0),0)="","N/A",E1364*INDEX(Map!$D$2:$D$86,MATCH(D1364,Map!$A$2:$A$86,0),0))</f>
        <v>0.15200000000000002</v>
      </c>
      <c r="AA1364" t="str">
        <f>INDEX(Map!$E$2:$E$86,MATCH(D1364,Map!$A$2:$A$86,0),0)</f>
        <v>SCCT</v>
      </c>
    </row>
    <row r="1365" spans="1:27" x14ac:dyDescent="0.25">
      <c r="A1365" s="1" t="s">
        <v>119</v>
      </c>
      <c r="B1365" s="1" t="s">
        <v>111</v>
      </c>
      <c r="C1365" s="1">
        <v>20</v>
      </c>
      <c r="D1365" s="1" t="s">
        <v>42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3" t="str">
        <f t="shared" si="21"/>
        <v>2017Plan</v>
      </c>
      <c r="V1365" s="2">
        <f>DATE(A1365,INDEX(Map!$H$1:$H$12,MATCH(B1365,Map!$G$1:$G$12,0),0),1)</f>
        <v>42856</v>
      </c>
      <c r="W1365" t="str">
        <f>IF(AND(V1365&gt;=Map!$K$2,V1365&lt;=Map!$L$2),"Base",IF(AND(V1365&gt;=Map!$K$3,V1365&lt;=Map!$L$3),"Fcst","N/A"))</f>
        <v>N/A</v>
      </c>
      <c r="X1365" t="str">
        <f>INDEX(Map!$B$2:$B$86,MATCH(D1365,Map!$A$2:$A$86,0),0)</f>
        <v>Brown 8</v>
      </c>
      <c r="Y1365" s="7">
        <f>IF(INDEX(Map!$C$2:$C$86,MATCH(D1365,Map!$A$2:$A$86,0),0)="","N/A",E1365*INDEX(Map!$C$2:$C$86,MATCH(D1365,Map!$A$2:$A$86,0),0))</f>
        <v>0</v>
      </c>
      <c r="Z1365" s="7" t="str">
        <f>IF(INDEX(Map!$D$2:$D$86,MATCH(D1365,Map!$A$2:$A$86,0),0)="","N/A",E1365*INDEX(Map!$D$2:$D$86,MATCH(D1365,Map!$A$2:$A$86,0),0))</f>
        <v>N/A</v>
      </c>
      <c r="AA1365" t="str">
        <f>INDEX(Map!$E$2:$E$86,MATCH(D1365,Map!$A$2:$A$86,0),0)</f>
        <v>SCCT</v>
      </c>
    </row>
    <row r="1366" spans="1:27" x14ac:dyDescent="0.25">
      <c r="A1366" s="1" t="s">
        <v>119</v>
      </c>
      <c r="B1366" s="1" t="s">
        <v>111</v>
      </c>
      <c r="C1366" s="1">
        <v>21</v>
      </c>
      <c r="D1366" s="1" t="s">
        <v>43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3" t="str">
        <f t="shared" si="21"/>
        <v>2017Plan</v>
      </c>
      <c r="V1366" s="2">
        <f>DATE(A1366,INDEX(Map!$H$1:$H$12,MATCH(B1366,Map!$G$1:$G$12,0),0),1)</f>
        <v>42856</v>
      </c>
      <c r="W1366" t="str">
        <f>IF(AND(V1366&gt;=Map!$K$2,V1366&lt;=Map!$L$2),"Base",IF(AND(V1366&gt;=Map!$K$3,V1366&lt;=Map!$L$3),"Fcst","N/A"))</f>
        <v>N/A</v>
      </c>
      <c r="X1366" t="str">
        <f>INDEX(Map!$B$2:$B$86,MATCH(D1366,Map!$A$2:$A$86,0),0)</f>
        <v>Brown 8</v>
      </c>
      <c r="Y1366" s="7">
        <f>IF(INDEX(Map!$C$2:$C$86,MATCH(D1366,Map!$A$2:$A$86,0),0)="","N/A",E1366*INDEX(Map!$C$2:$C$86,MATCH(D1366,Map!$A$2:$A$86,0),0))</f>
        <v>0</v>
      </c>
      <c r="Z1366" s="7" t="str">
        <f>IF(INDEX(Map!$D$2:$D$86,MATCH(D1366,Map!$A$2:$A$86,0),0)="","N/A",E1366*INDEX(Map!$D$2:$D$86,MATCH(D1366,Map!$A$2:$A$86,0),0))</f>
        <v>N/A</v>
      </c>
      <c r="AA1366" t="str">
        <f>INDEX(Map!$E$2:$E$86,MATCH(D1366,Map!$A$2:$A$86,0),0)</f>
        <v>SCCT</v>
      </c>
    </row>
    <row r="1367" spans="1:27" x14ac:dyDescent="0.25">
      <c r="A1367" s="1" t="s">
        <v>119</v>
      </c>
      <c r="B1367" s="1" t="s">
        <v>111</v>
      </c>
      <c r="C1367" s="1">
        <v>22</v>
      </c>
      <c r="D1367" s="1" t="s">
        <v>44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3" t="str">
        <f t="shared" si="21"/>
        <v>2017Plan</v>
      </c>
      <c r="V1367" s="2">
        <f>DATE(A1367,INDEX(Map!$H$1:$H$12,MATCH(B1367,Map!$G$1:$G$12,0),0),1)</f>
        <v>42856</v>
      </c>
      <c r="W1367" t="str">
        <f>IF(AND(V1367&gt;=Map!$K$2,V1367&lt;=Map!$L$2),"Base",IF(AND(V1367&gt;=Map!$K$3,V1367&lt;=Map!$L$3),"Fcst","N/A"))</f>
        <v>N/A</v>
      </c>
      <c r="X1367" t="str">
        <f>INDEX(Map!$B$2:$B$86,MATCH(D1367,Map!$A$2:$A$86,0),0)</f>
        <v>Brown 9</v>
      </c>
      <c r="Y1367" s="7">
        <f>IF(INDEX(Map!$C$2:$C$86,MATCH(D1367,Map!$A$2:$A$86,0),0)="","N/A",E1367*INDEX(Map!$C$2:$C$86,MATCH(D1367,Map!$A$2:$A$86,0),0))</f>
        <v>0</v>
      </c>
      <c r="Z1367" s="7" t="str">
        <f>IF(INDEX(Map!$D$2:$D$86,MATCH(D1367,Map!$A$2:$A$86,0),0)="","N/A",E1367*INDEX(Map!$D$2:$D$86,MATCH(D1367,Map!$A$2:$A$86,0),0))</f>
        <v>N/A</v>
      </c>
      <c r="AA1367" t="str">
        <f>INDEX(Map!$E$2:$E$86,MATCH(D1367,Map!$A$2:$A$86,0),0)</f>
        <v>SCCT</v>
      </c>
    </row>
    <row r="1368" spans="1:27" x14ac:dyDescent="0.25">
      <c r="A1368" s="1" t="s">
        <v>119</v>
      </c>
      <c r="B1368" s="1" t="s">
        <v>111</v>
      </c>
      <c r="C1368" s="1">
        <v>23</v>
      </c>
      <c r="D1368" s="1" t="s">
        <v>45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3" t="str">
        <f t="shared" si="21"/>
        <v>2017Plan</v>
      </c>
      <c r="V1368" s="2">
        <f>DATE(A1368,INDEX(Map!$H$1:$H$12,MATCH(B1368,Map!$G$1:$G$12,0),0),1)</f>
        <v>42856</v>
      </c>
      <c r="W1368" t="str">
        <f>IF(AND(V1368&gt;=Map!$K$2,V1368&lt;=Map!$L$2),"Base",IF(AND(V1368&gt;=Map!$K$3,V1368&lt;=Map!$L$3),"Fcst","N/A"))</f>
        <v>N/A</v>
      </c>
      <c r="X1368" t="str">
        <f>INDEX(Map!$B$2:$B$86,MATCH(D1368,Map!$A$2:$A$86,0),0)</f>
        <v>Brown 9</v>
      </c>
      <c r="Y1368" s="7">
        <f>IF(INDEX(Map!$C$2:$C$86,MATCH(D1368,Map!$A$2:$A$86,0),0)="","N/A",E1368*INDEX(Map!$C$2:$C$86,MATCH(D1368,Map!$A$2:$A$86,0),0))</f>
        <v>0</v>
      </c>
      <c r="Z1368" s="7" t="str">
        <f>IF(INDEX(Map!$D$2:$D$86,MATCH(D1368,Map!$A$2:$A$86,0),0)="","N/A",E1368*INDEX(Map!$D$2:$D$86,MATCH(D1368,Map!$A$2:$A$86,0),0))</f>
        <v>N/A</v>
      </c>
      <c r="AA1368" t="str">
        <f>INDEX(Map!$E$2:$E$86,MATCH(D1368,Map!$A$2:$A$86,0),0)</f>
        <v>SCCT</v>
      </c>
    </row>
    <row r="1369" spans="1:27" x14ac:dyDescent="0.25">
      <c r="A1369" s="1" t="s">
        <v>119</v>
      </c>
      <c r="B1369" s="1" t="s">
        <v>111</v>
      </c>
      <c r="C1369" s="1">
        <v>24</v>
      </c>
      <c r="D1369" s="1" t="s">
        <v>46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3" t="str">
        <f t="shared" si="21"/>
        <v>2017Plan</v>
      </c>
      <c r="V1369" s="2">
        <f>DATE(A1369,INDEX(Map!$H$1:$H$12,MATCH(B1369,Map!$G$1:$G$12,0),0),1)</f>
        <v>42856</v>
      </c>
      <c r="W1369" t="str">
        <f>IF(AND(V1369&gt;=Map!$K$2,V1369&lt;=Map!$L$2),"Base",IF(AND(V1369&gt;=Map!$K$3,V1369&lt;=Map!$L$3),"Fcst","N/A"))</f>
        <v>N/A</v>
      </c>
      <c r="X1369" t="str">
        <f>INDEX(Map!$B$2:$B$86,MATCH(D1369,Map!$A$2:$A$86,0),0)</f>
        <v>Brown 10</v>
      </c>
      <c r="Y1369" s="7">
        <f>IF(INDEX(Map!$C$2:$C$86,MATCH(D1369,Map!$A$2:$A$86,0),0)="","N/A",E1369*INDEX(Map!$C$2:$C$86,MATCH(D1369,Map!$A$2:$A$86,0),0))</f>
        <v>0</v>
      </c>
      <c r="Z1369" s="7" t="str">
        <f>IF(INDEX(Map!$D$2:$D$86,MATCH(D1369,Map!$A$2:$A$86,0),0)="","N/A",E1369*INDEX(Map!$D$2:$D$86,MATCH(D1369,Map!$A$2:$A$86,0),0))</f>
        <v>N/A</v>
      </c>
      <c r="AA1369" t="str">
        <f>INDEX(Map!$E$2:$E$86,MATCH(D1369,Map!$A$2:$A$86,0),0)</f>
        <v>SCCT</v>
      </c>
    </row>
    <row r="1370" spans="1:27" x14ac:dyDescent="0.25">
      <c r="A1370" s="1" t="s">
        <v>119</v>
      </c>
      <c r="B1370" s="1" t="s">
        <v>111</v>
      </c>
      <c r="C1370" s="1">
        <v>25</v>
      </c>
      <c r="D1370" s="1" t="s">
        <v>47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3" t="str">
        <f t="shared" si="21"/>
        <v>2017Plan</v>
      </c>
      <c r="V1370" s="2">
        <f>DATE(A1370,INDEX(Map!$H$1:$H$12,MATCH(B1370,Map!$G$1:$G$12,0),0),1)</f>
        <v>42856</v>
      </c>
      <c r="W1370" t="str">
        <f>IF(AND(V1370&gt;=Map!$K$2,V1370&lt;=Map!$L$2),"Base",IF(AND(V1370&gt;=Map!$K$3,V1370&lt;=Map!$L$3),"Fcst","N/A"))</f>
        <v>N/A</v>
      </c>
      <c r="X1370" t="str">
        <f>INDEX(Map!$B$2:$B$86,MATCH(D1370,Map!$A$2:$A$86,0),0)</f>
        <v>Brown 10</v>
      </c>
      <c r="Y1370" s="7">
        <f>IF(INDEX(Map!$C$2:$C$86,MATCH(D1370,Map!$A$2:$A$86,0),0)="","N/A",E1370*INDEX(Map!$C$2:$C$86,MATCH(D1370,Map!$A$2:$A$86,0),0))</f>
        <v>0</v>
      </c>
      <c r="Z1370" s="7" t="str">
        <f>IF(INDEX(Map!$D$2:$D$86,MATCH(D1370,Map!$A$2:$A$86,0),0)="","N/A",E1370*INDEX(Map!$D$2:$D$86,MATCH(D1370,Map!$A$2:$A$86,0),0))</f>
        <v>N/A</v>
      </c>
      <c r="AA1370" t="str">
        <f>INDEX(Map!$E$2:$E$86,MATCH(D1370,Map!$A$2:$A$86,0),0)</f>
        <v>SCCT</v>
      </c>
    </row>
    <row r="1371" spans="1:27" x14ac:dyDescent="0.25">
      <c r="A1371" s="1" t="s">
        <v>119</v>
      </c>
      <c r="B1371" s="1" t="s">
        <v>111</v>
      </c>
      <c r="C1371" s="1">
        <v>26</v>
      </c>
      <c r="D1371" s="1" t="s">
        <v>48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3" t="str">
        <f t="shared" si="21"/>
        <v>2017Plan</v>
      </c>
      <c r="V1371" s="2">
        <f>DATE(A1371,INDEX(Map!$H$1:$H$12,MATCH(B1371,Map!$G$1:$G$12,0),0),1)</f>
        <v>42856</v>
      </c>
      <c r="W1371" t="str">
        <f>IF(AND(V1371&gt;=Map!$K$2,V1371&lt;=Map!$L$2),"Base",IF(AND(V1371&gt;=Map!$K$3,V1371&lt;=Map!$L$3),"Fcst","N/A"))</f>
        <v>N/A</v>
      </c>
      <c r="X1371" t="str">
        <f>INDEX(Map!$B$2:$B$86,MATCH(D1371,Map!$A$2:$A$86,0),0)</f>
        <v>Brown 11</v>
      </c>
      <c r="Y1371" s="7">
        <f>IF(INDEX(Map!$C$2:$C$86,MATCH(D1371,Map!$A$2:$A$86,0),0)="","N/A",E1371*INDEX(Map!$C$2:$C$86,MATCH(D1371,Map!$A$2:$A$86,0),0))</f>
        <v>0</v>
      </c>
      <c r="Z1371" s="7" t="str">
        <f>IF(INDEX(Map!$D$2:$D$86,MATCH(D1371,Map!$A$2:$A$86,0),0)="","N/A",E1371*INDEX(Map!$D$2:$D$86,MATCH(D1371,Map!$A$2:$A$86,0),0))</f>
        <v>N/A</v>
      </c>
      <c r="AA1371" t="str">
        <f>INDEX(Map!$E$2:$E$86,MATCH(D1371,Map!$A$2:$A$86,0),0)</f>
        <v>SCCT</v>
      </c>
    </row>
    <row r="1372" spans="1:27" x14ac:dyDescent="0.25">
      <c r="A1372" s="1" t="s">
        <v>119</v>
      </c>
      <c r="B1372" s="1" t="s">
        <v>111</v>
      </c>
      <c r="C1372" s="1">
        <v>27</v>
      </c>
      <c r="D1372" s="1" t="s">
        <v>49</v>
      </c>
      <c r="E1372" s="1">
        <v>0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3" t="str">
        <f t="shared" si="21"/>
        <v>2017Plan</v>
      </c>
      <c r="V1372" s="2">
        <f>DATE(A1372,INDEX(Map!$H$1:$H$12,MATCH(B1372,Map!$G$1:$G$12,0),0),1)</f>
        <v>42856</v>
      </c>
      <c r="W1372" t="str">
        <f>IF(AND(V1372&gt;=Map!$K$2,V1372&lt;=Map!$L$2),"Base",IF(AND(V1372&gt;=Map!$K$3,V1372&lt;=Map!$L$3),"Fcst","N/A"))</f>
        <v>N/A</v>
      </c>
      <c r="X1372" t="str">
        <f>INDEX(Map!$B$2:$B$86,MATCH(D1372,Map!$A$2:$A$86,0),0)</f>
        <v>Brown 11</v>
      </c>
      <c r="Y1372" s="7">
        <f>IF(INDEX(Map!$C$2:$C$86,MATCH(D1372,Map!$A$2:$A$86,0),0)="","N/A",E1372*INDEX(Map!$C$2:$C$86,MATCH(D1372,Map!$A$2:$A$86,0),0))</f>
        <v>0</v>
      </c>
      <c r="Z1372" s="7" t="str">
        <f>IF(INDEX(Map!$D$2:$D$86,MATCH(D1372,Map!$A$2:$A$86,0),0)="","N/A",E1372*INDEX(Map!$D$2:$D$86,MATCH(D1372,Map!$A$2:$A$86,0),0))</f>
        <v>N/A</v>
      </c>
      <c r="AA1372" t="str">
        <f>INDEX(Map!$E$2:$E$86,MATCH(D1372,Map!$A$2:$A$86,0),0)</f>
        <v>SCCT</v>
      </c>
    </row>
    <row r="1373" spans="1:27" x14ac:dyDescent="0.25">
      <c r="A1373" s="1" t="s">
        <v>119</v>
      </c>
      <c r="B1373" s="1" t="s">
        <v>111</v>
      </c>
      <c r="C1373" s="1">
        <v>28</v>
      </c>
      <c r="D1373" s="1" t="s">
        <v>50</v>
      </c>
      <c r="E1373" s="1">
        <v>12.2</v>
      </c>
      <c r="F1373" s="1">
        <v>0</v>
      </c>
      <c r="G1373" s="1">
        <v>10.199999999999999</v>
      </c>
      <c r="H1373" s="1">
        <v>9</v>
      </c>
      <c r="I1373" s="1">
        <v>129.4</v>
      </c>
      <c r="J1373" s="1">
        <v>10602</v>
      </c>
      <c r="K1373" s="1">
        <v>80</v>
      </c>
      <c r="L1373" s="1">
        <v>306.3</v>
      </c>
      <c r="M1373" s="1">
        <v>396</v>
      </c>
      <c r="N1373" s="1">
        <v>0</v>
      </c>
      <c r="O1373" s="1">
        <v>1</v>
      </c>
      <c r="P1373" s="1">
        <v>0</v>
      </c>
      <c r="Q1373" s="1">
        <v>0</v>
      </c>
      <c r="R1373" s="1">
        <v>32.47</v>
      </c>
      <c r="S1373" s="1">
        <v>32.57</v>
      </c>
      <c r="T1373" s="1">
        <v>397</v>
      </c>
      <c r="U1373" s="3" t="str">
        <f t="shared" si="21"/>
        <v>2017Plan</v>
      </c>
      <c r="V1373" s="2">
        <f>DATE(A1373,INDEX(Map!$H$1:$H$12,MATCH(B1373,Map!$G$1:$G$12,0),0),1)</f>
        <v>42856</v>
      </c>
      <c r="W1373" t="str">
        <f>IF(AND(V1373&gt;=Map!$K$2,V1373&lt;=Map!$L$2),"Base",IF(AND(V1373&gt;=Map!$K$3,V1373&lt;=Map!$L$3),"Fcst","N/A"))</f>
        <v>N/A</v>
      </c>
      <c r="X1373" t="str">
        <f>INDEX(Map!$B$2:$B$86,MATCH(D1373,Map!$A$2:$A$86,0),0)</f>
        <v>Paddys Run 13</v>
      </c>
      <c r="Y1373" s="7">
        <f>IF(INDEX(Map!$C$2:$C$86,MATCH(D1373,Map!$A$2:$A$86,0),0)="","N/A",E1373*INDEX(Map!$C$2:$C$86,MATCH(D1373,Map!$A$2:$A$86,0),0))</f>
        <v>5.7339999999999991</v>
      </c>
      <c r="Z1373" s="7">
        <f>IF(INDEX(Map!$D$2:$D$86,MATCH(D1373,Map!$A$2:$A$86,0),0)="","N/A",E1373*INDEX(Map!$D$2:$D$86,MATCH(D1373,Map!$A$2:$A$86,0),0))</f>
        <v>6.4660000000000002</v>
      </c>
      <c r="AA1373" t="str">
        <f>INDEX(Map!$E$2:$E$86,MATCH(D1373,Map!$A$2:$A$86,0),0)</f>
        <v>SCCT</v>
      </c>
    </row>
    <row r="1374" spans="1:27" x14ac:dyDescent="0.25">
      <c r="A1374" s="1" t="s">
        <v>119</v>
      </c>
      <c r="B1374" s="1" t="s">
        <v>111</v>
      </c>
      <c r="C1374" s="1">
        <v>29</v>
      </c>
      <c r="D1374" s="1" t="s">
        <v>51</v>
      </c>
      <c r="E1374" s="1">
        <v>11.2</v>
      </c>
      <c r="F1374" s="1">
        <v>0</v>
      </c>
      <c r="G1374" s="1">
        <v>8.9</v>
      </c>
      <c r="H1374" s="1">
        <v>8</v>
      </c>
      <c r="I1374" s="1">
        <v>121.7</v>
      </c>
      <c r="J1374" s="1">
        <v>10876</v>
      </c>
      <c r="K1374" s="1">
        <v>75</v>
      </c>
      <c r="L1374" s="1">
        <v>306.3</v>
      </c>
      <c r="M1374" s="1">
        <v>373</v>
      </c>
      <c r="N1374" s="1">
        <v>0</v>
      </c>
      <c r="O1374" s="1">
        <v>1</v>
      </c>
      <c r="P1374" s="1">
        <v>0</v>
      </c>
      <c r="Q1374" s="1">
        <v>0</v>
      </c>
      <c r="R1374" s="1">
        <v>33.31</v>
      </c>
      <c r="S1374" s="1">
        <v>33.409999999999997</v>
      </c>
      <c r="T1374" s="1">
        <v>374</v>
      </c>
      <c r="U1374" s="3" t="str">
        <f t="shared" si="21"/>
        <v>2017Plan</v>
      </c>
      <c r="V1374" s="2">
        <f>DATE(A1374,INDEX(Map!$H$1:$H$12,MATCH(B1374,Map!$G$1:$G$12,0),0),1)</f>
        <v>42856</v>
      </c>
      <c r="W1374" t="str">
        <f>IF(AND(V1374&gt;=Map!$K$2,V1374&lt;=Map!$L$2),"Base",IF(AND(V1374&gt;=Map!$K$3,V1374&lt;=Map!$L$3),"Fcst","N/A"))</f>
        <v>N/A</v>
      </c>
      <c r="X1374" t="str">
        <f>INDEX(Map!$B$2:$B$86,MATCH(D1374,Map!$A$2:$A$86,0),0)</f>
        <v>Trimble Co 05</v>
      </c>
      <c r="Y1374" s="7">
        <f>IF(INDEX(Map!$C$2:$C$86,MATCH(D1374,Map!$A$2:$A$86,0),0)="","N/A",E1374*INDEX(Map!$C$2:$C$86,MATCH(D1374,Map!$A$2:$A$86,0),0))</f>
        <v>7.9519999999999991</v>
      </c>
      <c r="Z1374" s="7">
        <f>IF(INDEX(Map!$D$2:$D$86,MATCH(D1374,Map!$A$2:$A$86,0),0)="","N/A",E1374*INDEX(Map!$D$2:$D$86,MATCH(D1374,Map!$A$2:$A$86,0),0))</f>
        <v>3.2479999999999998</v>
      </c>
      <c r="AA1374" t="str">
        <f>INDEX(Map!$E$2:$E$86,MATCH(D1374,Map!$A$2:$A$86,0),0)</f>
        <v>SCCT</v>
      </c>
    </row>
    <row r="1375" spans="1:27" x14ac:dyDescent="0.25">
      <c r="A1375" s="1" t="s">
        <v>119</v>
      </c>
      <c r="B1375" s="1" t="s">
        <v>111</v>
      </c>
      <c r="C1375" s="1">
        <v>30</v>
      </c>
      <c r="D1375" s="1" t="s">
        <v>52</v>
      </c>
      <c r="E1375" s="1">
        <v>16.3</v>
      </c>
      <c r="F1375" s="1">
        <v>0</v>
      </c>
      <c r="G1375" s="1">
        <v>13</v>
      </c>
      <c r="H1375" s="1">
        <v>12</v>
      </c>
      <c r="I1375" s="1">
        <v>177.4</v>
      </c>
      <c r="J1375" s="1">
        <v>10895</v>
      </c>
      <c r="K1375" s="1">
        <v>110</v>
      </c>
      <c r="L1375" s="1">
        <v>306.3</v>
      </c>
      <c r="M1375" s="1">
        <v>544</v>
      </c>
      <c r="N1375" s="1">
        <v>1</v>
      </c>
      <c r="O1375" s="1">
        <v>2</v>
      </c>
      <c r="P1375" s="1">
        <v>0</v>
      </c>
      <c r="Q1375" s="1">
        <v>0</v>
      </c>
      <c r="R1375" s="1">
        <v>33.369999999999997</v>
      </c>
      <c r="S1375" s="1">
        <v>33.47</v>
      </c>
      <c r="T1375" s="1">
        <v>545</v>
      </c>
      <c r="U1375" s="3" t="str">
        <f t="shared" si="21"/>
        <v>2017Plan</v>
      </c>
      <c r="V1375" s="2">
        <f>DATE(A1375,INDEX(Map!$H$1:$H$12,MATCH(B1375,Map!$G$1:$G$12,0),0),1)</f>
        <v>42856</v>
      </c>
      <c r="W1375" t="str">
        <f>IF(AND(V1375&gt;=Map!$K$2,V1375&lt;=Map!$L$2),"Base",IF(AND(V1375&gt;=Map!$K$3,V1375&lt;=Map!$L$3),"Fcst","N/A"))</f>
        <v>N/A</v>
      </c>
      <c r="X1375" t="str">
        <f>INDEX(Map!$B$2:$B$86,MATCH(D1375,Map!$A$2:$A$86,0),0)</f>
        <v>Trimble Co 06</v>
      </c>
      <c r="Y1375" s="7">
        <f>IF(INDEX(Map!$C$2:$C$86,MATCH(D1375,Map!$A$2:$A$86,0),0)="","N/A",E1375*INDEX(Map!$C$2:$C$86,MATCH(D1375,Map!$A$2:$A$86,0),0))</f>
        <v>11.573</v>
      </c>
      <c r="Z1375" s="7">
        <f>IF(INDEX(Map!$D$2:$D$86,MATCH(D1375,Map!$A$2:$A$86,0),0)="","N/A",E1375*INDEX(Map!$D$2:$D$86,MATCH(D1375,Map!$A$2:$A$86,0),0))</f>
        <v>4.7270000000000003</v>
      </c>
      <c r="AA1375" t="str">
        <f>INDEX(Map!$E$2:$E$86,MATCH(D1375,Map!$A$2:$A$86,0),0)</f>
        <v>SCCT</v>
      </c>
    </row>
    <row r="1376" spans="1:27" x14ac:dyDescent="0.25">
      <c r="A1376" s="1" t="s">
        <v>119</v>
      </c>
      <c r="B1376" s="1" t="s">
        <v>111</v>
      </c>
      <c r="C1376" s="1">
        <v>31</v>
      </c>
      <c r="D1376" s="1" t="s">
        <v>53</v>
      </c>
      <c r="E1376" s="1">
        <v>11.6</v>
      </c>
      <c r="F1376" s="1">
        <v>0</v>
      </c>
      <c r="G1376" s="1">
        <v>9.1999999999999993</v>
      </c>
      <c r="H1376" s="1">
        <v>8</v>
      </c>
      <c r="I1376" s="1">
        <v>126.3</v>
      </c>
      <c r="J1376" s="1">
        <v>10882</v>
      </c>
      <c r="K1376" s="1">
        <v>78</v>
      </c>
      <c r="L1376" s="1">
        <v>306.3</v>
      </c>
      <c r="M1376" s="1">
        <v>387</v>
      </c>
      <c r="N1376" s="1">
        <v>0</v>
      </c>
      <c r="O1376" s="1">
        <v>1</v>
      </c>
      <c r="P1376" s="1">
        <v>0</v>
      </c>
      <c r="Q1376" s="1">
        <v>0</v>
      </c>
      <c r="R1376" s="1">
        <v>33.33</v>
      </c>
      <c r="S1376" s="1">
        <v>33.43</v>
      </c>
      <c r="T1376" s="1">
        <v>388</v>
      </c>
      <c r="U1376" s="3" t="str">
        <f t="shared" si="21"/>
        <v>2017Plan</v>
      </c>
      <c r="V1376" s="2">
        <f>DATE(A1376,INDEX(Map!$H$1:$H$12,MATCH(B1376,Map!$G$1:$G$12,0),0),1)</f>
        <v>42856</v>
      </c>
      <c r="W1376" t="str">
        <f>IF(AND(V1376&gt;=Map!$K$2,V1376&lt;=Map!$L$2),"Base",IF(AND(V1376&gt;=Map!$K$3,V1376&lt;=Map!$L$3),"Fcst","N/A"))</f>
        <v>N/A</v>
      </c>
      <c r="X1376" t="str">
        <f>INDEX(Map!$B$2:$B$86,MATCH(D1376,Map!$A$2:$A$86,0),0)</f>
        <v>Trimble Co 07</v>
      </c>
      <c r="Y1376" s="7">
        <f>IF(INDEX(Map!$C$2:$C$86,MATCH(D1376,Map!$A$2:$A$86,0),0)="","N/A",E1376*INDEX(Map!$C$2:$C$86,MATCH(D1376,Map!$A$2:$A$86,0),0))</f>
        <v>7.3079999999999998</v>
      </c>
      <c r="Z1376" s="7">
        <f>IF(INDEX(Map!$D$2:$D$86,MATCH(D1376,Map!$A$2:$A$86,0),0)="","N/A",E1376*INDEX(Map!$D$2:$D$86,MATCH(D1376,Map!$A$2:$A$86,0),0))</f>
        <v>4.2919999999999998</v>
      </c>
      <c r="AA1376" t="str">
        <f>INDEX(Map!$E$2:$E$86,MATCH(D1376,Map!$A$2:$A$86,0),0)</f>
        <v>SCCT</v>
      </c>
    </row>
    <row r="1377" spans="1:27" x14ac:dyDescent="0.25">
      <c r="A1377" s="1" t="s">
        <v>119</v>
      </c>
      <c r="B1377" s="1" t="s">
        <v>111</v>
      </c>
      <c r="C1377" s="1">
        <v>32</v>
      </c>
      <c r="D1377" s="1" t="s">
        <v>54</v>
      </c>
      <c r="E1377" s="1">
        <v>0.8</v>
      </c>
      <c r="F1377" s="1">
        <v>0</v>
      </c>
      <c r="G1377" s="1">
        <v>0.6</v>
      </c>
      <c r="H1377" s="1">
        <v>2</v>
      </c>
      <c r="I1377" s="1">
        <v>8.3000000000000007</v>
      </c>
      <c r="J1377" s="1">
        <v>10770</v>
      </c>
      <c r="K1377" s="1">
        <v>5</v>
      </c>
      <c r="L1377" s="1">
        <v>306.3</v>
      </c>
      <c r="M1377" s="1">
        <v>26</v>
      </c>
      <c r="N1377" s="1">
        <v>0</v>
      </c>
      <c r="O1377" s="1">
        <v>0</v>
      </c>
      <c r="P1377" s="1">
        <v>0</v>
      </c>
      <c r="Q1377" s="1">
        <v>0</v>
      </c>
      <c r="R1377" s="1">
        <v>32.99</v>
      </c>
      <c r="S1377" s="1">
        <v>33.32</v>
      </c>
      <c r="T1377" s="1">
        <v>26</v>
      </c>
      <c r="U1377" s="3" t="str">
        <f t="shared" si="21"/>
        <v>2017Plan</v>
      </c>
      <c r="V1377" s="2">
        <f>DATE(A1377,INDEX(Map!$H$1:$H$12,MATCH(B1377,Map!$G$1:$G$12,0),0),1)</f>
        <v>42856</v>
      </c>
      <c r="W1377" t="str">
        <f>IF(AND(V1377&gt;=Map!$K$2,V1377&lt;=Map!$L$2),"Base",IF(AND(V1377&gt;=Map!$K$3,V1377&lt;=Map!$L$3),"Fcst","N/A"))</f>
        <v>N/A</v>
      </c>
      <c r="X1377" t="str">
        <f>INDEX(Map!$B$2:$B$86,MATCH(D1377,Map!$A$2:$A$86,0),0)</f>
        <v>Trimble Co 08</v>
      </c>
      <c r="Y1377" s="7">
        <f>IF(INDEX(Map!$C$2:$C$86,MATCH(D1377,Map!$A$2:$A$86,0),0)="","N/A",E1377*INDEX(Map!$C$2:$C$86,MATCH(D1377,Map!$A$2:$A$86,0),0))</f>
        <v>0.504</v>
      </c>
      <c r="Z1377" s="7">
        <f>IF(INDEX(Map!$D$2:$D$86,MATCH(D1377,Map!$A$2:$A$86,0),0)="","N/A",E1377*INDEX(Map!$D$2:$D$86,MATCH(D1377,Map!$A$2:$A$86,0),0))</f>
        <v>0.29599999999999999</v>
      </c>
      <c r="AA1377" t="str">
        <f>INDEX(Map!$E$2:$E$86,MATCH(D1377,Map!$A$2:$A$86,0),0)</f>
        <v>SCCT</v>
      </c>
    </row>
    <row r="1378" spans="1:27" x14ac:dyDescent="0.25">
      <c r="A1378" s="1" t="s">
        <v>119</v>
      </c>
      <c r="B1378" s="1" t="s">
        <v>111</v>
      </c>
      <c r="C1378" s="1">
        <v>33</v>
      </c>
      <c r="D1378" s="1" t="s">
        <v>55</v>
      </c>
      <c r="E1378" s="1">
        <v>5.7</v>
      </c>
      <c r="F1378" s="1">
        <v>0</v>
      </c>
      <c r="G1378" s="1">
        <v>4.5</v>
      </c>
      <c r="H1378" s="1">
        <v>5</v>
      </c>
      <c r="I1378" s="1">
        <v>61.5</v>
      </c>
      <c r="J1378" s="1">
        <v>10886</v>
      </c>
      <c r="K1378" s="1">
        <v>38</v>
      </c>
      <c r="L1378" s="1">
        <v>306.3</v>
      </c>
      <c r="M1378" s="1">
        <v>188</v>
      </c>
      <c r="N1378" s="1">
        <v>0</v>
      </c>
      <c r="O1378" s="1">
        <v>1</v>
      </c>
      <c r="P1378" s="1">
        <v>0</v>
      </c>
      <c r="Q1378" s="1">
        <v>0</v>
      </c>
      <c r="R1378" s="1">
        <v>33.340000000000003</v>
      </c>
      <c r="S1378" s="1">
        <v>33.46</v>
      </c>
      <c r="T1378" s="1">
        <v>189</v>
      </c>
      <c r="U1378" s="3" t="str">
        <f t="shared" si="21"/>
        <v>2017Plan</v>
      </c>
      <c r="V1378" s="2">
        <f>DATE(A1378,INDEX(Map!$H$1:$H$12,MATCH(B1378,Map!$G$1:$G$12,0),0),1)</f>
        <v>42856</v>
      </c>
      <c r="W1378" t="str">
        <f>IF(AND(V1378&gt;=Map!$K$2,V1378&lt;=Map!$L$2),"Base",IF(AND(V1378&gt;=Map!$K$3,V1378&lt;=Map!$L$3),"Fcst","N/A"))</f>
        <v>N/A</v>
      </c>
      <c r="X1378" t="str">
        <f>INDEX(Map!$B$2:$B$86,MATCH(D1378,Map!$A$2:$A$86,0),0)</f>
        <v>Trimble Co 09</v>
      </c>
      <c r="Y1378" s="7">
        <f>IF(INDEX(Map!$C$2:$C$86,MATCH(D1378,Map!$A$2:$A$86,0),0)="","N/A",E1378*INDEX(Map!$C$2:$C$86,MATCH(D1378,Map!$A$2:$A$86,0),0))</f>
        <v>3.5910000000000002</v>
      </c>
      <c r="Z1378" s="7">
        <f>IF(INDEX(Map!$D$2:$D$86,MATCH(D1378,Map!$A$2:$A$86,0),0)="","N/A",E1378*INDEX(Map!$D$2:$D$86,MATCH(D1378,Map!$A$2:$A$86,0),0))</f>
        <v>2.109</v>
      </c>
      <c r="AA1378" t="str">
        <f>INDEX(Map!$E$2:$E$86,MATCH(D1378,Map!$A$2:$A$86,0),0)</f>
        <v>SCCT</v>
      </c>
    </row>
    <row r="1379" spans="1:27" x14ac:dyDescent="0.25">
      <c r="A1379" s="1" t="s">
        <v>119</v>
      </c>
      <c r="B1379" s="1" t="s">
        <v>111</v>
      </c>
      <c r="C1379" s="1">
        <v>34</v>
      </c>
      <c r="D1379" s="1" t="s">
        <v>56</v>
      </c>
      <c r="E1379" s="1">
        <v>0.9</v>
      </c>
      <c r="F1379" s="1">
        <v>0</v>
      </c>
      <c r="G1379" s="1">
        <v>0.7</v>
      </c>
      <c r="H1379" s="1">
        <v>2</v>
      </c>
      <c r="I1379" s="1">
        <v>9.6</v>
      </c>
      <c r="J1379" s="1">
        <v>10932</v>
      </c>
      <c r="K1379" s="1">
        <v>6</v>
      </c>
      <c r="L1379" s="1">
        <v>306.3</v>
      </c>
      <c r="M1379" s="1">
        <v>29</v>
      </c>
      <c r="N1379" s="1">
        <v>0</v>
      </c>
      <c r="O1379" s="1">
        <v>0</v>
      </c>
      <c r="P1379" s="1">
        <v>0</v>
      </c>
      <c r="Q1379" s="1">
        <v>0</v>
      </c>
      <c r="R1379" s="1">
        <v>33.49</v>
      </c>
      <c r="S1379" s="1">
        <v>33.78</v>
      </c>
      <c r="T1379" s="1">
        <v>30</v>
      </c>
      <c r="U1379" s="3" t="str">
        <f t="shared" si="21"/>
        <v>2017Plan</v>
      </c>
      <c r="V1379" s="2">
        <f>DATE(A1379,INDEX(Map!$H$1:$H$12,MATCH(B1379,Map!$G$1:$G$12,0),0),1)</f>
        <v>42856</v>
      </c>
      <c r="W1379" t="str">
        <f>IF(AND(V1379&gt;=Map!$K$2,V1379&lt;=Map!$L$2),"Base",IF(AND(V1379&gt;=Map!$K$3,V1379&lt;=Map!$L$3),"Fcst","N/A"))</f>
        <v>N/A</v>
      </c>
      <c r="X1379" t="str">
        <f>INDEX(Map!$B$2:$B$86,MATCH(D1379,Map!$A$2:$A$86,0),0)</f>
        <v>Trimble Co 10</v>
      </c>
      <c r="Y1379" s="7">
        <f>IF(INDEX(Map!$C$2:$C$86,MATCH(D1379,Map!$A$2:$A$86,0),0)="","N/A",E1379*INDEX(Map!$C$2:$C$86,MATCH(D1379,Map!$A$2:$A$86,0),0))</f>
        <v>0.56700000000000006</v>
      </c>
      <c r="Z1379" s="7">
        <f>IF(INDEX(Map!$D$2:$D$86,MATCH(D1379,Map!$A$2:$A$86,0),0)="","N/A",E1379*INDEX(Map!$D$2:$D$86,MATCH(D1379,Map!$A$2:$A$86,0),0))</f>
        <v>0.33300000000000002</v>
      </c>
      <c r="AA1379" t="str">
        <f>INDEX(Map!$E$2:$E$86,MATCH(D1379,Map!$A$2:$A$86,0),0)</f>
        <v>SCCT</v>
      </c>
    </row>
    <row r="1380" spans="1:27" x14ac:dyDescent="0.25">
      <c r="A1380" s="1" t="s">
        <v>119</v>
      </c>
      <c r="B1380" s="1" t="s">
        <v>111</v>
      </c>
      <c r="C1380" s="1">
        <v>35</v>
      </c>
      <c r="D1380" s="1" t="s">
        <v>57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3" t="str">
        <f t="shared" si="21"/>
        <v>2017Plan</v>
      </c>
      <c r="V1380" s="2">
        <f>DATE(A1380,INDEX(Map!$H$1:$H$12,MATCH(B1380,Map!$G$1:$G$12,0),0),1)</f>
        <v>42856</v>
      </c>
      <c r="W1380" t="str">
        <f>IF(AND(V1380&gt;=Map!$K$2,V1380&lt;=Map!$L$2),"Base",IF(AND(V1380&gt;=Map!$K$3,V1380&lt;=Map!$L$3),"Fcst","N/A"))</f>
        <v>N/A</v>
      </c>
      <c r="X1380" t="str">
        <f>INDEX(Map!$B$2:$B$86,MATCH(D1380,Map!$A$2:$A$86,0),0)</f>
        <v>Cane Run 11</v>
      </c>
      <c r="Y1380" s="7" t="str">
        <f>IF(INDEX(Map!$C$2:$C$86,MATCH(D1380,Map!$A$2:$A$86,0),0)="","N/A",E1380*INDEX(Map!$C$2:$C$86,MATCH(D1380,Map!$A$2:$A$86,0),0))</f>
        <v>N/A</v>
      </c>
      <c r="Z1380" s="7">
        <f>IF(INDEX(Map!$D$2:$D$86,MATCH(D1380,Map!$A$2:$A$86,0),0)="","N/A",E1380*INDEX(Map!$D$2:$D$86,MATCH(D1380,Map!$A$2:$A$86,0),0))</f>
        <v>0</v>
      </c>
      <c r="AA1380" t="str">
        <f>INDEX(Map!$E$2:$E$86,MATCH(D1380,Map!$A$2:$A$86,0),0)</f>
        <v>SCCT</v>
      </c>
    </row>
    <row r="1381" spans="1:27" x14ac:dyDescent="0.25">
      <c r="A1381" s="1" t="s">
        <v>119</v>
      </c>
      <c r="B1381" s="1" t="s">
        <v>111</v>
      </c>
      <c r="C1381" s="1">
        <v>36</v>
      </c>
      <c r="D1381" s="1" t="s">
        <v>58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3" t="str">
        <f t="shared" si="21"/>
        <v>2017Plan</v>
      </c>
      <c r="V1381" s="2">
        <f>DATE(A1381,INDEX(Map!$H$1:$H$12,MATCH(B1381,Map!$G$1:$G$12,0),0),1)</f>
        <v>42856</v>
      </c>
      <c r="W1381" t="str">
        <f>IF(AND(V1381&gt;=Map!$K$2,V1381&lt;=Map!$L$2),"Base",IF(AND(V1381&gt;=Map!$K$3,V1381&lt;=Map!$L$3),"Fcst","N/A"))</f>
        <v>N/A</v>
      </c>
      <c r="X1381" t="str">
        <f>INDEX(Map!$B$2:$B$86,MATCH(D1381,Map!$A$2:$A$86,0),0)</f>
        <v>Haefling</v>
      </c>
      <c r="Y1381" s="7">
        <f>IF(INDEX(Map!$C$2:$C$86,MATCH(D1381,Map!$A$2:$A$86,0),0)="","N/A",E1381*INDEX(Map!$C$2:$C$86,MATCH(D1381,Map!$A$2:$A$86,0),0))</f>
        <v>0</v>
      </c>
      <c r="Z1381" s="7" t="str">
        <f>IF(INDEX(Map!$D$2:$D$86,MATCH(D1381,Map!$A$2:$A$86,0),0)="","N/A",E1381*INDEX(Map!$D$2:$D$86,MATCH(D1381,Map!$A$2:$A$86,0),0))</f>
        <v>N/A</v>
      </c>
      <c r="AA1381" t="str">
        <f>INDEX(Map!$E$2:$E$86,MATCH(D1381,Map!$A$2:$A$86,0),0)</f>
        <v>SCCT</v>
      </c>
    </row>
    <row r="1382" spans="1:27" x14ac:dyDescent="0.25">
      <c r="A1382" s="1" t="s">
        <v>119</v>
      </c>
      <c r="B1382" s="1" t="s">
        <v>111</v>
      </c>
      <c r="C1382" s="1">
        <v>37</v>
      </c>
      <c r="D1382" s="1" t="s">
        <v>59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3" t="str">
        <f t="shared" si="21"/>
        <v>2017Plan</v>
      </c>
      <c r="V1382" s="2">
        <f>DATE(A1382,INDEX(Map!$H$1:$H$12,MATCH(B1382,Map!$G$1:$G$12,0),0),1)</f>
        <v>42856</v>
      </c>
      <c r="W1382" t="str">
        <f>IF(AND(V1382&gt;=Map!$K$2,V1382&lt;=Map!$L$2),"Base",IF(AND(V1382&gt;=Map!$K$3,V1382&lt;=Map!$L$3),"Fcst","N/A"))</f>
        <v>N/A</v>
      </c>
      <c r="X1382" t="str">
        <f>INDEX(Map!$B$2:$B$86,MATCH(D1382,Map!$A$2:$A$86,0),0)</f>
        <v>Paddys Run 11</v>
      </c>
      <c r="Y1382" s="7" t="str">
        <f>IF(INDEX(Map!$C$2:$C$86,MATCH(D1382,Map!$A$2:$A$86,0),0)="","N/A",E1382*INDEX(Map!$C$2:$C$86,MATCH(D1382,Map!$A$2:$A$86,0),0))</f>
        <v>N/A</v>
      </c>
      <c r="Z1382" s="7">
        <f>IF(INDEX(Map!$D$2:$D$86,MATCH(D1382,Map!$A$2:$A$86,0),0)="","N/A",E1382*INDEX(Map!$D$2:$D$86,MATCH(D1382,Map!$A$2:$A$86,0),0))</f>
        <v>0</v>
      </c>
      <c r="AA1382" t="str">
        <f>INDEX(Map!$E$2:$E$86,MATCH(D1382,Map!$A$2:$A$86,0),0)</f>
        <v>SCCT</v>
      </c>
    </row>
    <row r="1383" spans="1:27" x14ac:dyDescent="0.25">
      <c r="A1383" s="1" t="s">
        <v>119</v>
      </c>
      <c r="B1383" s="1" t="s">
        <v>111</v>
      </c>
      <c r="C1383" s="1">
        <v>38</v>
      </c>
      <c r="D1383" s="1" t="s">
        <v>60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3" t="str">
        <f t="shared" si="21"/>
        <v>2017Plan</v>
      </c>
      <c r="V1383" s="2">
        <f>DATE(A1383,INDEX(Map!$H$1:$H$12,MATCH(B1383,Map!$G$1:$G$12,0),0),1)</f>
        <v>42856</v>
      </c>
      <c r="W1383" t="str">
        <f>IF(AND(V1383&gt;=Map!$K$2,V1383&lt;=Map!$L$2),"Base",IF(AND(V1383&gt;=Map!$K$3,V1383&lt;=Map!$L$3),"Fcst","N/A"))</f>
        <v>N/A</v>
      </c>
      <c r="X1383" t="str">
        <f>INDEX(Map!$B$2:$B$86,MATCH(D1383,Map!$A$2:$A$86,0),0)</f>
        <v>Paddys Run 12</v>
      </c>
      <c r="Y1383" s="7" t="str">
        <f>IF(INDEX(Map!$C$2:$C$86,MATCH(D1383,Map!$A$2:$A$86,0),0)="","N/A",E1383*INDEX(Map!$C$2:$C$86,MATCH(D1383,Map!$A$2:$A$86,0),0))</f>
        <v>N/A</v>
      </c>
      <c r="Z1383" s="7">
        <f>IF(INDEX(Map!$D$2:$D$86,MATCH(D1383,Map!$A$2:$A$86,0),0)="","N/A",E1383*INDEX(Map!$D$2:$D$86,MATCH(D1383,Map!$A$2:$A$86,0),0))</f>
        <v>0</v>
      </c>
      <c r="AA1383" t="str">
        <f>INDEX(Map!$E$2:$E$86,MATCH(D1383,Map!$A$2:$A$86,0),0)</f>
        <v>SCCT</v>
      </c>
    </row>
    <row r="1384" spans="1:27" x14ac:dyDescent="0.25">
      <c r="A1384" s="1" t="s">
        <v>119</v>
      </c>
      <c r="B1384" s="1" t="s">
        <v>111</v>
      </c>
      <c r="C1384" s="1">
        <v>39</v>
      </c>
      <c r="D1384" s="1" t="s">
        <v>61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3" t="str">
        <f t="shared" si="21"/>
        <v>2017Plan</v>
      </c>
      <c r="V1384" s="2">
        <f>DATE(A1384,INDEX(Map!$H$1:$H$12,MATCH(B1384,Map!$G$1:$G$12,0),0),1)</f>
        <v>42856</v>
      </c>
      <c r="W1384" t="str">
        <f>IF(AND(V1384&gt;=Map!$K$2,V1384&lt;=Map!$L$2),"Base",IF(AND(V1384&gt;=Map!$K$3,V1384&lt;=Map!$L$3),"Fcst","N/A"))</f>
        <v>N/A</v>
      </c>
      <c r="X1384" t="str">
        <f>INDEX(Map!$B$2:$B$86,MATCH(D1384,Map!$A$2:$A$86,0),0)</f>
        <v>Zorn 1</v>
      </c>
      <c r="Y1384" s="7" t="str">
        <f>IF(INDEX(Map!$C$2:$C$86,MATCH(D1384,Map!$A$2:$A$86,0),0)="","N/A",E1384*INDEX(Map!$C$2:$C$86,MATCH(D1384,Map!$A$2:$A$86,0),0))</f>
        <v>N/A</v>
      </c>
      <c r="Z1384" s="7">
        <f>IF(INDEX(Map!$D$2:$D$86,MATCH(D1384,Map!$A$2:$A$86,0),0)="","N/A",E1384*INDEX(Map!$D$2:$D$86,MATCH(D1384,Map!$A$2:$A$86,0),0))</f>
        <v>0</v>
      </c>
      <c r="AA1384" t="str">
        <f>INDEX(Map!$E$2:$E$86,MATCH(D1384,Map!$A$2:$A$86,0),0)</f>
        <v>SCCT</v>
      </c>
    </row>
    <row r="1385" spans="1:27" x14ac:dyDescent="0.25">
      <c r="A1385" s="1" t="s">
        <v>119</v>
      </c>
      <c r="B1385" s="1" t="s">
        <v>111</v>
      </c>
      <c r="C1385" s="1">
        <v>40</v>
      </c>
      <c r="D1385" s="1" t="s">
        <v>62</v>
      </c>
      <c r="E1385" s="1">
        <v>6.4</v>
      </c>
      <c r="F1385" s="1">
        <v>0</v>
      </c>
      <c r="G1385" s="1">
        <v>27.5</v>
      </c>
      <c r="H1385" s="1">
        <v>30</v>
      </c>
      <c r="I1385" s="1" t="s">
        <v>63</v>
      </c>
      <c r="J1385" s="1" t="s">
        <v>63</v>
      </c>
      <c r="K1385" s="1">
        <v>212</v>
      </c>
      <c r="L1385" s="1">
        <v>0</v>
      </c>
      <c r="M1385" s="1">
        <v>0</v>
      </c>
      <c r="N1385" s="1" t="s">
        <v>63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3" t="str">
        <f t="shared" si="21"/>
        <v>2017Plan</v>
      </c>
      <c r="V1385" s="2">
        <f>DATE(A1385,INDEX(Map!$H$1:$H$12,MATCH(B1385,Map!$G$1:$G$12,0),0),1)</f>
        <v>42856</v>
      </c>
      <c r="W1385" t="str">
        <f>IF(AND(V1385&gt;=Map!$K$2,V1385&lt;=Map!$L$2),"Base",IF(AND(V1385&gt;=Map!$K$3,V1385&lt;=Map!$L$3),"Fcst","N/A"))</f>
        <v>N/A</v>
      </c>
      <c r="X1385" t="str">
        <f>INDEX(Map!$B$2:$B$86,MATCH(D1385,Map!$A$2:$A$86,0),0)</f>
        <v>Dix Dam</v>
      </c>
      <c r="Y1385" s="7">
        <f>IF(INDEX(Map!$C$2:$C$86,MATCH(D1385,Map!$A$2:$A$86,0),0)="","N/A",E1385*INDEX(Map!$C$2:$C$86,MATCH(D1385,Map!$A$2:$A$86,0),0))</f>
        <v>6.4</v>
      </c>
      <c r="Z1385" s="7" t="str">
        <f>IF(INDEX(Map!$D$2:$D$86,MATCH(D1385,Map!$A$2:$A$86,0),0)="","N/A",E1385*INDEX(Map!$D$2:$D$86,MATCH(D1385,Map!$A$2:$A$86,0),0))</f>
        <v>N/A</v>
      </c>
      <c r="AA1385" t="str">
        <f>INDEX(Map!$E$2:$E$86,MATCH(D1385,Map!$A$2:$A$86,0),0)</f>
        <v>Hydro</v>
      </c>
    </row>
    <row r="1386" spans="1:27" x14ac:dyDescent="0.25">
      <c r="A1386" s="1" t="s">
        <v>119</v>
      </c>
      <c r="B1386" s="1" t="s">
        <v>111</v>
      </c>
      <c r="C1386" s="1">
        <v>41</v>
      </c>
      <c r="D1386" s="1" t="s">
        <v>64</v>
      </c>
      <c r="E1386" s="1">
        <v>20.5</v>
      </c>
      <c r="F1386" s="1">
        <v>0</v>
      </c>
      <c r="G1386" s="1">
        <v>99.6</v>
      </c>
      <c r="H1386" s="1">
        <v>1</v>
      </c>
      <c r="I1386" s="1" t="s">
        <v>63</v>
      </c>
      <c r="J1386" s="1" t="s">
        <v>63</v>
      </c>
      <c r="K1386" s="1">
        <v>741</v>
      </c>
      <c r="L1386" s="1">
        <v>0</v>
      </c>
      <c r="M1386" s="1">
        <v>0</v>
      </c>
      <c r="N1386" s="1" t="s">
        <v>63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3" t="str">
        <f t="shared" si="21"/>
        <v>2017Plan</v>
      </c>
      <c r="V1386" s="2">
        <f>DATE(A1386,INDEX(Map!$H$1:$H$12,MATCH(B1386,Map!$G$1:$G$12,0),0),1)</f>
        <v>42856</v>
      </c>
      <c r="W1386" t="str">
        <f>IF(AND(V1386&gt;=Map!$K$2,V1386&lt;=Map!$L$2),"Base",IF(AND(V1386&gt;=Map!$K$3,V1386&lt;=Map!$L$3),"Fcst","N/A"))</f>
        <v>N/A</v>
      </c>
      <c r="X1386" t="str">
        <f>INDEX(Map!$B$2:$B$86,MATCH(D1386,Map!$A$2:$A$86,0),0)</f>
        <v>Ohio Falls</v>
      </c>
      <c r="Y1386" s="7" t="str">
        <f>IF(INDEX(Map!$C$2:$C$86,MATCH(D1386,Map!$A$2:$A$86,0),0)="","N/A",E1386*INDEX(Map!$C$2:$C$86,MATCH(D1386,Map!$A$2:$A$86,0),0))</f>
        <v>N/A</v>
      </c>
      <c r="Z1386" s="7">
        <f>IF(INDEX(Map!$D$2:$D$86,MATCH(D1386,Map!$A$2:$A$86,0),0)="","N/A",E1386*INDEX(Map!$D$2:$D$86,MATCH(D1386,Map!$A$2:$A$86,0),0))</f>
        <v>20.5</v>
      </c>
      <c r="AA1386" t="str">
        <f>INDEX(Map!$E$2:$E$86,MATCH(D1386,Map!$A$2:$A$86,0),0)</f>
        <v>Hydro</v>
      </c>
    </row>
    <row r="1387" spans="1:27" x14ac:dyDescent="0.25">
      <c r="A1387" s="1" t="s">
        <v>119</v>
      </c>
      <c r="B1387" s="1" t="s">
        <v>111</v>
      </c>
      <c r="C1387" s="1">
        <v>42</v>
      </c>
      <c r="D1387" s="1" t="s">
        <v>65</v>
      </c>
      <c r="E1387" s="1">
        <v>2.1</v>
      </c>
      <c r="F1387" s="1">
        <v>0</v>
      </c>
      <c r="G1387" s="1">
        <v>100</v>
      </c>
      <c r="H1387" s="1">
        <v>0</v>
      </c>
      <c r="I1387" s="1" t="s">
        <v>63</v>
      </c>
      <c r="J1387" s="1" t="s">
        <v>63</v>
      </c>
      <c r="K1387" s="1">
        <v>744</v>
      </c>
      <c r="L1387" s="1">
        <v>0</v>
      </c>
      <c r="M1387" s="1">
        <v>0</v>
      </c>
      <c r="N1387" s="1" t="s">
        <v>63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3" t="str">
        <f t="shared" si="21"/>
        <v>2017Plan</v>
      </c>
      <c r="V1387" s="2">
        <f>DATE(A1387,INDEX(Map!$H$1:$H$12,MATCH(B1387,Map!$G$1:$G$12,0),0),1)</f>
        <v>42856</v>
      </c>
      <c r="W1387" t="str">
        <f>IF(AND(V1387&gt;=Map!$K$2,V1387&lt;=Map!$L$2),"Base",IF(AND(V1387&gt;=Map!$K$3,V1387&lt;=Map!$L$3),"Fcst","N/A"))</f>
        <v>N/A</v>
      </c>
      <c r="X1387" t="str">
        <f>INDEX(Map!$B$2:$B$86,MATCH(D1387,Map!$A$2:$A$86,0),0)</f>
        <v>Brown Solar</v>
      </c>
      <c r="Y1387" s="7">
        <f>IF(INDEX(Map!$C$2:$C$86,MATCH(D1387,Map!$A$2:$A$86,0),0)="","N/A",E1387*INDEX(Map!$C$2:$C$86,MATCH(D1387,Map!$A$2:$A$86,0),0))</f>
        <v>1.2809999999999999</v>
      </c>
      <c r="Z1387" s="7">
        <f>IF(INDEX(Map!$D$2:$D$86,MATCH(D1387,Map!$A$2:$A$86,0),0)="","N/A",E1387*INDEX(Map!$D$2:$D$86,MATCH(D1387,Map!$A$2:$A$86,0),0))</f>
        <v>0.81900000000000006</v>
      </c>
      <c r="AA1387" t="str">
        <f>INDEX(Map!$E$2:$E$86,MATCH(D1387,Map!$A$2:$A$86,0),0)</f>
        <v>Solar</v>
      </c>
    </row>
    <row r="1388" spans="1:27" x14ac:dyDescent="0.25">
      <c r="A1388" s="1" t="s">
        <v>119</v>
      </c>
      <c r="B1388" s="1" t="s">
        <v>111</v>
      </c>
      <c r="C1388" s="1">
        <v>43</v>
      </c>
      <c r="D1388" s="1" t="s">
        <v>66</v>
      </c>
      <c r="E1388" s="1">
        <v>11.5</v>
      </c>
      <c r="F1388" s="1">
        <v>0</v>
      </c>
      <c r="G1388" s="1">
        <v>100</v>
      </c>
      <c r="H1388" s="1">
        <v>0</v>
      </c>
      <c r="I1388" s="1">
        <v>1153.2</v>
      </c>
      <c r="J1388" s="1">
        <v>100000</v>
      </c>
      <c r="K1388" s="1">
        <v>744</v>
      </c>
      <c r="L1388" s="1">
        <v>26.6</v>
      </c>
      <c r="M1388" s="1">
        <v>306</v>
      </c>
      <c r="N1388" s="1">
        <v>0</v>
      </c>
      <c r="O1388" s="1">
        <v>0</v>
      </c>
      <c r="P1388" s="1">
        <v>0</v>
      </c>
      <c r="Q1388" s="1">
        <v>0</v>
      </c>
      <c r="R1388" s="1">
        <v>26.56</v>
      </c>
      <c r="S1388" s="1">
        <v>26.56</v>
      </c>
      <c r="T1388" s="1">
        <v>306</v>
      </c>
      <c r="U1388" s="3" t="str">
        <f t="shared" si="21"/>
        <v>2017Plan</v>
      </c>
      <c r="V1388" s="2">
        <f>DATE(A1388,INDEX(Map!$H$1:$H$12,MATCH(B1388,Map!$G$1:$G$12,0),0),1)</f>
        <v>42856</v>
      </c>
      <c r="W1388" t="str">
        <f>IF(AND(V1388&gt;=Map!$K$2,V1388&lt;=Map!$L$2),"Base",IF(AND(V1388&gt;=Map!$K$3,V1388&lt;=Map!$L$3),"Fcst","N/A"))</f>
        <v>N/A</v>
      </c>
      <c r="X1388" t="str">
        <f>INDEX(Map!$B$2:$B$86,MATCH(D1388,Map!$A$2:$A$86,0),0)</f>
        <v>OVEC</v>
      </c>
      <c r="Y1388" s="7">
        <f>IF(INDEX(Map!$C$2:$C$86,MATCH(D1388,Map!$A$2:$A$86,0),0)="","N/A",E1388*INDEX(Map!$C$2:$C$86,MATCH(D1388,Map!$A$2:$A$86,0),0))</f>
        <v>11.5</v>
      </c>
      <c r="Z1388" s="7" t="str">
        <f>IF(INDEX(Map!$D$2:$D$86,MATCH(D1388,Map!$A$2:$A$86,0),0)="","N/A",E1388*INDEX(Map!$D$2:$D$86,MATCH(D1388,Map!$A$2:$A$86,0),0))</f>
        <v>N/A</v>
      </c>
      <c r="AA1388" t="str">
        <f>INDEX(Map!$E$2:$E$86,MATCH(D1388,Map!$A$2:$A$86,0),0)</f>
        <v>Coal</v>
      </c>
    </row>
    <row r="1389" spans="1:27" x14ac:dyDescent="0.25">
      <c r="A1389" s="1" t="s">
        <v>119</v>
      </c>
      <c r="B1389" s="1" t="s">
        <v>111</v>
      </c>
      <c r="C1389" s="1">
        <v>44</v>
      </c>
      <c r="D1389" s="1" t="s">
        <v>67</v>
      </c>
      <c r="E1389" s="1">
        <v>2.2000000000000002</v>
      </c>
      <c r="F1389" s="1">
        <v>0</v>
      </c>
      <c r="G1389" s="1">
        <v>20.8</v>
      </c>
      <c r="H1389" s="1">
        <v>42</v>
      </c>
      <c r="I1389" s="1">
        <v>216.6</v>
      </c>
      <c r="J1389" s="1">
        <v>100000</v>
      </c>
      <c r="K1389" s="1">
        <v>151</v>
      </c>
      <c r="L1389" s="1">
        <v>26.6</v>
      </c>
      <c r="M1389" s="1">
        <v>58</v>
      </c>
      <c r="N1389" s="1">
        <v>0</v>
      </c>
      <c r="O1389" s="1">
        <v>0</v>
      </c>
      <c r="P1389" s="1">
        <v>0</v>
      </c>
      <c r="Q1389" s="1">
        <v>0</v>
      </c>
      <c r="R1389" s="1">
        <v>26.56</v>
      </c>
      <c r="S1389" s="1">
        <v>26.56</v>
      </c>
      <c r="T1389" s="1">
        <v>58</v>
      </c>
      <c r="U1389" s="3" t="str">
        <f t="shared" si="21"/>
        <v>2017Plan</v>
      </c>
      <c r="V1389" s="2">
        <f>DATE(A1389,INDEX(Map!$H$1:$H$12,MATCH(B1389,Map!$G$1:$G$12,0),0),1)</f>
        <v>42856</v>
      </c>
      <c r="W1389" t="str">
        <f>IF(AND(V1389&gt;=Map!$K$2,V1389&lt;=Map!$L$2),"Base",IF(AND(V1389&gt;=Map!$K$3,V1389&lt;=Map!$L$3),"Fcst","N/A"))</f>
        <v>N/A</v>
      </c>
      <c r="X1389" t="str">
        <f>INDEX(Map!$B$2:$B$86,MATCH(D1389,Map!$A$2:$A$86,0),0)</f>
        <v>OVEC</v>
      </c>
      <c r="Y1389" s="7">
        <f>IF(INDEX(Map!$C$2:$C$86,MATCH(D1389,Map!$A$2:$A$86,0),0)="","N/A",E1389*INDEX(Map!$C$2:$C$86,MATCH(D1389,Map!$A$2:$A$86,0),0))</f>
        <v>2.2000000000000002</v>
      </c>
      <c r="Z1389" s="7" t="str">
        <f>IF(INDEX(Map!$D$2:$D$86,MATCH(D1389,Map!$A$2:$A$86,0),0)="","N/A",E1389*INDEX(Map!$D$2:$D$86,MATCH(D1389,Map!$A$2:$A$86,0),0))</f>
        <v>N/A</v>
      </c>
      <c r="AA1389" t="str">
        <f>INDEX(Map!$E$2:$E$86,MATCH(D1389,Map!$A$2:$A$86,0),0)</f>
        <v>Coal</v>
      </c>
    </row>
    <row r="1390" spans="1:27" x14ac:dyDescent="0.25">
      <c r="A1390" s="1" t="s">
        <v>119</v>
      </c>
      <c r="B1390" s="1" t="s">
        <v>111</v>
      </c>
      <c r="C1390" s="1">
        <v>45</v>
      </c>
      <c r="D1390" s="1" t="s">
        <v>68</v>
      </c>
      <c r="E1390" s="1">
        <v>25.7</v>
      </c>
      <c r="F1390" s="1">
        <v>0</v>
      </c>
      <c r="G1390" s="1">
        <v>100</v>
      </c>
      <c r="H1390" s="1">
        <v>0</v>
      </c>
      <c r="I1390" s="1">
        <v>2566.8000000000002</v>
      </c>
      <c r="J1390" s="1">
        <v>100000</v>
      </c>
      <c r="K1390" s="1">
        <v>744</v>
      </c>
      <c r="L1390" s="1">
        <v>26.6</v>
      </c>
      <c r="M1390" s="1">
        <v>682</v>
      </c>
      <c r="N1390" s="1">
        <v>0</v>
      </c>
      <c r="O1390" s="1">
        <v>0</v>
      </c>
      <c r="P1390" s="1">
        <v>0</v>
      </c>
      <c r="Q1390" s="1">
        <v>0</v>
      </c>
      <c r="R1390" s="1">
        <v>26.56</v>
      </c>
      <c r="S1390" s="1">
        <v>26.56</v>
      </c>
      <c r="T1390" s="1">
        <v>682</v>
      </c>
      <c r="U1390" s="3" t="str">
        <f t="shared" si="21"/>
        <v>2017Plan</v>
      </c>
      <c r="V1390" s="2">
        <f>DATE(A1390,INDEX(Map!$H$1:$H$12,MATCH(B1390,Map!$G$1:$G$12,0),0),1)</f>
        <v>42856</v>
      </c>
      <c r="W1390" t="str">
        <f>IF(AND(V1390&gt;=Map!$K$2,V1390&lt;=Map!$L$2),"Base",IF(AND(V1390&gt;=Map!$K$3,V1390&lt;=Map!$L$3),"Fcst","N/A"))</f>
        <v>N/A</v>
      </c>
      <c r="X1390" t="str">
        <f>INDEX(Map!$B$2:$B$86,MATCH(D1390,Map!$A$2:$A$86,0),0)</f>
        <v>OVEC</v>
      </c>
      <c r="Y1390" s="7" t="str">
        <f>IF(INDEX(Map!$C$2:$C$86,MATCH(D1390,Map!$A$2:$A$86,0),0)="","N/A",E1390*INDEX(Map!$C$2:$C$86,MATCH(D1390,Map!$A$2:$A$86,0),0))</f>
        <v>N/A</v>
      </c>
      <c r="Z1390" s="7">
        <f>IF(INDEX(Map!$D$2:$D$86,MATCH(D1390,Map!$A$2:$A$86,0),0)="","N/A",E1390*INDEX(Map!$D$2:$D$86,MATCH(D1390,Map!$A$2:$A$86,0),0))</f>
        <v>25.7</v>
      </c>
      <c r="AA1390" t="str">
        <f>INDEX(Map!$E$2:$E$86,MATCH(D1390,Map!$A$2:$A$86,0),0)</f>
        <v>Coal</v>
      </c>
    </row>
    <row r="1391" spans="1:27" x14ac:dyDescent="0.25">
      <c r="A1391" s="1" t="s">
        <v>119</v>
      </c>
      <c r="B1391" s="1" t="s">
        <v>111</v>
      </c>
      <c r="C1391" s="1">
        <v>46</v>
      </c>
      <c r="D1391" s="1" t="s">
        <v>69</v>
      </c>
      <c r="E1391" s="1">
        <v>4.8</v>
      </c>
      <c r="F1391" s="1">
        <v>0</v>
      </c>
      <c r="G1391" s="1">
        <v>20.3</v>
      </c>
      <c r="H1391" s="1">
        <v>39</v>
      </c>
      <c r="I1391" s="1">
        <v>484.8</v>
      </c>
      <c r="J1391" s="1">
        <v>100000</v>
      </c>
      <c r="K1391" s="1">
        <v>147</v>
      </c>
      <c r="L1391" s="1">
        <v>26.6</v>
      </c>
      <c r="M1391" s="1">
        <v>129</v>
      </c>
      <c r="N1391" s="1">
        <v>0</v>
      </c>
      <c r="O1391" s="1">
        <v>0</v>
      </c>
      <c r="P1391" s="1">
        <v>0</v>
      </c>
      <c r="Q1391" s="1">
        <v>0</v>
      </c>
      <c r="R1391" s="1">
        <v>26.56</v>
      </c>
      <c r="S1391" s="1">
        <v>26.56</v>
      </c>
      <c r="T1391" s="1">
        <v>129</v>
      </c>
      <c r="U1391" s="3" t="str">
        <f t="shared" si="21"/>
        <v>2017Plan</v>
      </c>
      <c r="V1391" s="2">
        <f>DATE(A1391,INDEX(Map!$H$1:$H$12,MATCH(B1391,Map!$G$1:$G$12,0),0),1)</f>
        <v>42856</v>
      </c>
      <c r="W1391" t="str">
        <f>IF(AND(V1391&gt;=Map!$K$2,V1391&lt;=Map!$L$2),"Base",IF(AND(V1391&gt;=Map!$K$3,V1391&lt;=Map!$L$3),"Fcst","N/A"))</f>
        <v>N/A</v>
      </c>
      <c r="X1391" t="str">
        <f>INDEX(Map!$B$2:$B$86,MATCH(D1391,Map!$A$2:$A$86,0),0)</f>
        <v>OVEC</v>
      </c>
      <c r="Y1391" s="7" t="str">
        <f>IF(INDEX(Map!$C$2:$C$86,MATCH(D1391,Map!$A$2:$A$86,0),0)="","N/A",E1391*INDEX(Map!$C$2:$C$86,MATCH(D1391,Map!$A$2:$A$86,0),0))</f>
        <v>N/A</v>
      </c>
      <c r="Z1391" s="7">
        <f>IF(INDEX(Map!$D$2:$D$86,MATCH(D1391,Map!$A$2:$A$86,0),0)="","N/A",E1391*INDEX(Map!$D$2:$D$86,MATCH(D1391,Map!$A$2:$A$86,0),0))</f>
        <v>4.8</v>
      </c>
      <c r="AA1391" t="str">
        <f>INDEX(Map!$E$2:$E$86,MATCH(D1391,Map!$A$2:$A$86,0),0)</f>
        <v>Coal</v>
      </c>
    </row>
    <row r="1392" spans="1:27" x14ac:dyDescent="0.25">
      <c r="A1392" s="1" t="s">
        <v>119</v>
      </c>
      <c r="B1392" s="1" t="s">
        <v>111</v>
      </c>
      <c r="C1392" s="1">
        <v>47</v>
      </c>
      <c r="D1392" s="1" t="s">
        <v>70</v>
      </c>
      <c r="E1392" s="1">
        <v>0</v>
      </c>
      <c r="F1392" s="1">
        <v>0</v>
      </c>
      <c r="G1392" s="1">
        <v>0</v>
      </c>
      <c r="H1392" s="1">
        <v>0</v>
      </c>
      <c r="I1392" s="1" t="s">
        <v>63</v>
      </c>
      <c r="J1392" s="1" t="s">
        <v>63</v>
      </c>
      <c r="K1392" s="1">
        <v>0</v>
      </c>
      <c r="L1392" s="1">
        <v>0</v>
      </c>
      <c r="M1392" s="1">
        <v>0</v>
      </c>
      <c r="N1392" s="1" t="s">
        <v>63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3" t="str">
        <f t="shared" si="21"/>
        <v>2017Plan</v>
      </c>
      <c r="V1392" s="2">
        <f>DATE(A1392,INDEX(Map!$H$1:$H$12,MATCH(B1392,Map!$G$1:$G$12,0),0),1)</f>
        <v>42856</v>
      </c>
      <c r="W1392" t="str">
        <f>IF(AND(V1392&gt;=Map!$K$2,V1392&lt;=Map!$L$2),"Base",IF(AND(V1392&gt;=Map!$K$3,V1392&lt;=Map!$L$3),"Fcst","N/A"))</f>
        <v>N/A</v>
      </c>
      <c r="X1392" t="str">
        <f>INDEX(Map!$B$2:$B$86,MATCH(D1392,Map!$A$2:$A$86,0),0)</f>
        <v>N/A</v>
      </c>
      <c r="Y1392" s="7" t="str">
        <f>IF(INDEX(Map!$C$2:$C$86,MATCH(D1392,Map!$A$2:$A$86,0),0)="","N/A",E1392*INDEX(Map!$C$2:$C$86,MATCH(D1392,Map!$A$2:$A$86,0),0))</f>
        <v>N/A</v>
      </c>
      <c r="Z1392" s="7" t="str">
        <f>IF(INDEX(Map!$D$2:$D$86,MATCH(D1392,Map!$A$2:$A$86,0),0)="","N/A",E1392*INDEX(Map!$D$2:$D$86,MATCH(D1392,Map!$A$2:$A$86,0),0))</f>
        <v>N/A</v>
      </c>
      <c r="AA1392" t="str">
        <f>INDEX(Map!$E$2:$E$86,MATCH(D1392,Map!$A$2:$A$86,0),0)</f>
        <v>Purchases</v>
      </c>
    </row>
    <row r="1393" spans="1:27" x14ac:dyDescent="0.25">
      <c r="A1393" s="1" t="s">
        <v>119</v>
      </c>
      <c r="B1393" s="1" t="s">
        <v>111</v>
      </c>
      <c r="C1393" s="1">
        <v>48</v>
      </c>
      <c r="D1393" s="1" t="s">
        <v>71</v>
      </c>
      <c r="E1393" s="1">
        <v>0</v>
      </c>
      <c r="F1393" s="1">
        <v>0</v>
      </c>
      <c r="G1393" s="1">
        <v>0</v>
      </c>
      <c r="H1393" s="1">
        <v>0</v>
      </c>
      <c r="I1393" s="1" t="s">
        <v>63</v>
      </c>
      <c r="J1393" s="1" t="s">
        <v>63</v>
      </c>
      <c r="K1393" s="1">
        <v>0</v>
      </c>
      <c r="L1393" s="1">
        <v>0</v>
      </c>
      <c r="M1393" s="1">
        <v>0</v>
      </c>
      <c r="N1393" s="1" t="s">
        <v>63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3" t="str">
        <f t="shared" si="21"/>
        <v>2017Plan</v>
      </c>
      <c r="V1393" s="2">
        <f>DATE(A1393,INDEX(Map!$H$1:$H$12,MATCH(B1393,Map!$G$1:$G$12,0),0),1)</f>
        <v>42856</v>
      </c>
      <c r="W1393" t="str">
        <f>IF(AND(V1393&gt;=Map!$K$2,V1393&lt;=Map!$L$2),"Base",IF(AND(V1393&gt;=Map!$K$3,V1393&lt;=Map!$L$3),"Fcst","N/A"))</f>
        <v>N/A</v>
      </c>
      <c r="X1393" t="str">
        <f>INDEX(Map!$B$2:$B$86,MATCH(D1393,Map!$A$2:$A$86,0),0)</f>
        <v>N/A</v>
      </c>
      <c r="Y1393" s="7" t="str">
        <f>IF(INDEX(Map!$C$2:$C$86,MATCH(D1393,Map!$A$2:$A$86,0),0)="","N/A",E1393*INDEX(Map!$C$2:$C$86,MATCH(D1393,Map!$A$2:$A$86,0),0))</f>
        <v>N/A</v>
      </c>
      <c r="Z1393" s="7" t="str">
        <f>IF(INDEX(Map!$D$2:$D$86,MATCH(D1393,Map!$A$2:$A$86,0),0)="","N/A",E1393*INDEX(Map!$D$2:$D$86,MATCH(D1393,Map!$A$2:$A$86,0),0))</f>
        <v>N/A</v>
      </c>
      <c r="AA1393" t="str">
        <f>INDEX(Map!$E$2:$E$86,MATCH(D1393,Map!$A$2:$A$86,0),0)</f>
        <v>Purchases</v>
      </c>
    </row>
    <row r="1394" spans="1:27" x14ac:dyDescent="0.25">
      <c r="A1394" s="1" t="s">
        <v>119</v>
      </c>
      <c r="B1394" s="1" t="s">
        <v>111</v>
      </c>
      <c r="C1394" s="1">
        <v>49</v>
      </c>
      <c r="D1394" s="1" t="s">
        <v>72</v>
      </c>
      <c r="E1394" s="1">
        <v>0</v>
      </c>
      <c r="F1394" s="1">
        <v>0</v>
      </c>
      <c r="G1394" s="1">
        <v>0</v>
      </c>
      <c r="H1394" s="1">
        <v>0</v>
      </c>
      <c r="I1394" s="1" t="s">
        <v>63</v>
      </c>
      <c r="J1394" s="1" t="s">
        <v>63</v>
      </c>
      <c r="K1394" s="1">
        <v>0</v>
      </c>
      <c r="L1394" s="1">
        <v>0</v>
      </c>
      <c r="M1394" s="1">
        <v>0</v>
      </c>
      <c r="N1394" s="1" t="s">
        <v>63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3" t="str">
        <f t="shared" si="21"/>
        <v>2017Plan</v>
      </c>
      <c r="V1394" s="2">
        <f>DATE(A1394,INDEX(Map!$H$1:$H$12,MATCH(B1394,Map!$G$1:$G$12,0),0),1)</f>
        <v>42856</v>
      </c>
      <c r="W1394" t="str">
        <f>IF(AND(V1394&gt;=Map!$K$2,V1394&lt;=Map!$L$2),"Base",IF(AND(V1394&gt;=Map!$K$3,V1394&lt;=Map!$L$3),"Fcst","N/A"))</f>
        <v>N/A</v>
      </c>
      <c r="X1394" t="str">
        <f>INDEX(Map!$B$2:$B$86,MATCH(D1394,Map!$A$2:$A$86,0),0)</f>
        <v>N/A</v>
      </c>
      <c r="Y1394" s="7" t="str">
        <f>IF(INDEX(Map!$C$2:$C$86,MATCH(D1394,Map!$A$2:$A$86,0),0)="","N/A",E1394*INDEX(Map!$C$2:$C$86,MATCH(D1394,Map!$A$2:$A$86,0),0))</f>
        <v>N/A</v>
      </c>
      <c r="Z1394" s="7" t="str">
        <f>IF(INDEX(Map!$D$2:$D$86,MATCH(D1394,Map!$A$2:$A$86,0),0)="","N/A",E1394*INDEX(Map!$D$2:$D$86,MATCH(D1394,Map!$A$2:$A$86,0),0))</f>
        <v>N/A</v>
      </c>
      <c r="AA1394" t="str">
        <f>INDEX(Map!$E$2:$E$86,MATCH(D1394,Map!$A$2:$A$86,0),0)</f>
        <v>Purchases</v>
      </c>
    </row>
    <row r="1395" spans="1:27" x14ac:dyDescent="0.25">
      <c r="A1395" s="1" t="s">
        <v>119</v>
      </c>
      <c r="B1395" s="1" t="s">
        <v>111</v>
      </c>
      <c r="C1395" s="1">
        <v>50</v>
      </c>
      <c r="D1395" s="1" t="s">
        <v>73</v>
      </c>
      <c r="E1395" s="1">
        <v>0</v>
      </c>
      <c r="F1395" s="1">
        <v>0</v>
      </c>
      <c r="G1395" s="1">
        <v>0</v>
      </c>
      <c r="H1395" s="1">
        <v>0</v>
      </c>
      <c r="I1395" s="1" t="s">
        <v>63</v>
      </c>
      <c r="J1395" s="1" t="s">
        <v>63</v>
      </c>
      <c r="K1395" s="1">
        <v>0</v>
      </c>
      <c r="L1395" s="1">
        <v>0</v>
      </c>
      <c r="M1395" s="1">
        <v>0</v>
      </c>
      <c r="N1395" s="1" t="s">
        <v>63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3" t="str">
        <f t="shared" si="21"/>
        <v>2017Plan</v>
      </c>
      <c r="V1395" s="2">
        <f>DATE(A1395,INDEX(Map!$H$1:$H$12,MATCH(B1395,Map!$G$1:$G$12,0),0),1)</f>
        <v>42856</v>
      </c>
      <c r="W1395" t="str">
        <f>IF(AND(V1395&gt;=Map!$K$2,V1395&lt;=Map!$L$2),"Base",IF(AND(V1395&gt;=Map!$K$3,V1395&lt;=Map!$L$3),"Fcst","N/A"))</f>
        <v>N/A</v>
      </c>
      <c r="X1395" t="str">
        <f>INDEX(Map!$B$2:$B$86,MATCH(D1395,Map!$A$2:$A$86,0),0)</f>
        <v>N/A</v>
      </c>
      <c r="Y1395" s="7" t="str">
        <f>IF(INDEX(Map!$C$2:$C$86,MATCH(D1395,Map!$A$2:$A$86,0),0)="","N/A",E1395*INDEX(Map!$C$2:$C$86,MATCH(D1395,Map!$A$2:$A$86,0),0))</f>
        <v>N/A</v>
      </c>
      <c r="Z1395" s="7" t="str">
        <f>IF(INDEX(Map!$D$2:$D$86,MATCH(D1395,Map!$A$2:$A$86,0),0)="","N/A",E1395*INDEX(Map!$D$2:$D$86,MATCH(D1395,Map!$A$2:$A$86,0),0))</f>
        <v>N/A</v>
      </c>
      <c r="AA1395" t="str">
        <f>INDEX(Map!$E$2:$E$86,MATCH(D1395,Map!$A$2:$A$86,0),0)</f>
        <v>Purchases</v>
      </c>
    </row>
    <row r="1396" spans="1:27" x14ac:dyDescent="0.25">
      <c r="A1396" s="1" t="s">
        <v>119</v>
      </c>
      <c r="B1396" s="1" t="s">
        <v>111</v>
      </c>
      <c r="C1396" s="1">
        <v>51</v>
      </c>
      <c r="D1396" s="1" t="s">
        <v>74</v>
      </c>
      <c r="E1396" s="1">
        <v>0</v>
      </c>
      <c r="F1396" s="1">
        <v>0</v>
      </c>
      <c r="G1396" s="1">
        <v>0</v>
      </c>
      <c r="H1396" s="1">
        <v>0</v>
      </c>
      <c r="I1396" s="1" t="s">
        <v>63</v>
      </c>
      <c r="J1396" s="1" t="s">
        <v>63</v>
      </c>
      <c r="K1396" s="1">
        <v>0</v>
      </c>
      <c r="L1396" s="1">
        <v>0</v>
      </c>
      <c r="M1396" s="1">
        <v>0</v>
      </c>
      <c r="N1396" s="1" t="s">
        <v>63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3" t="str">
        <f t="shared" si="21"/>
        <v>2017Plan</v>
      </c>
      <c r="V1396" s="2">
        <f>DATE(A1396,INDEX(Map!$H$1:$H$12,MATCH(B1396,Map!$G$1:$G$12,0),0),1)</f>
        <v>42856</v>
      </c>
      <c r="W1396" t="str">
        <f>IF(AND(V1396&gt;=Map!$K$2,V1396&lt;=Map!$L$2),"Base",IF(AND(V1396&gt;=Map!$K$3,V1396&lt;=Map!$L$3),"Fcst","N/A"))</f>
        <v>N/A</v>
      </c>
      <c r="X1396" t="str">
        <f>INDEX(Map!$B$2:$B$86,MATCH(D1396,Map!$A$2:$A$86,0),0)</f>
        <v>N/A</v>
      </c>
      <c r="Y1396" s="7" t="str">
        <f>IF(INDEX(Map!$C$2:$C$86,MATCH(D1396,Map!$A$2:$A$86,0),0)="","N/A",E1396*INDEX(Map!$C$2:$C$86,MATCH(D1396,Map!$A$2:$A$86,0),0))</f>
        <v>N/A</v>
      </c>
      <c r="Z1396" s="7" t="str">
        <f>IF(INDEX(Map!$D$2:$D$86,MATCH(D1396,Map!$A$2:$A$86,0),0)="","N/A",E1396*INDEX(Map!$D$2:$D$86,MATCH(D1396,Map!$A$2:$A$86,0),0))</f>
        <v>N/A</v>
      </c>
      <c r="AA1396" t="str">
        <f>INDEX(Map!$E$2:$E$86,MATCH(D1396,Map!$A$2:$A$86,0),0)</f>
        <v>Purchases</v>
      </c>
    </row>
    <row r="1397" spans="1:27" x14ac:dyDescent="0.25">
      <c r="A1397" s="1" t="s">
        <v>119</v>
      </c>
      <c r="B1397" s="1" t="s">
        <v>111</v>
      </c>
      <c r="C1397" s="1">
        <v>52</v>
      </c>
      <c r="D1397" s="1" t="s">
        <v>75</v>
      </c>
      <c r="E1397" s="1">
        <v>0</v>
      </c>
      <c r="F1397" s="1">
        <v>0</v>
      </c>
      <c r="G1397" s="1">
        <v>0</v>
      </c>
      <c r="H1397" s="1">
        <v>0</v>
      </c>
      <c r="I1397" s="1" t="s">
        <v>63</v>
      </c>
      <c r="J1397" s="1" t="s">
        <v>63</v>
      </c>
      <c r="K1397" s="1">
        <v>0</v>
      </c>
      <c r="L1397" s="1">
        <v>0</v>
      </c>
      <c r="M1397" s="1">
        <v>0</v>
      </c>
      <c r="N1397" s="1" t="s">
        <v>63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3" t="str">
        <f t="shared" si="21"/>
        <v>2017Plan</v>
      </c>
      <c r="V1397" s="2">
        <f>DATE(A1397,INDEX(Map!$H$1:$H$12,MATCH(B1397,Map!$G$1:$G$12,0),0),1)</f>
        <v>42856</v>
      </c>
      <c r="W1397" t="str">
        <f>IF(AND(V1397&gt;=Map!$K$2,V1397&lt;=Map!$L$2),"Base",IF(AND(V1397&gt;=Map!$K$3,V1397&lt;=Map!$L$3),"Fcst","N/A"))</f>
        <v>N/A</v>
      </c>
      <c r="X1397" t="str">
        <f>INDEX(Map!$B$2:$B$86,MATCH(D1397,Map!$A$2:$A$86,0),0)</f>
        <v>N/A</v>
      </c>
      <c r="Y1397" s="7" t="str">
        <f>IF(INDEX(Map!$C$2:$C$86,MATCH(D1397,Map!$A$2:$A$86,0),0)="","N/A",E1397*INDEX(Map!$C$2:$C$86,MATCH(D1397,Map!$A$2:$A$86,0),0))</f>
        <v>N/A</v>
      </c>
      <c r="Z1397" s="7" t="str">
        <f>IF(INDEX(Map!$D$2:$D$86,MATCH(D1397,Map!$A$2:$A$86,0),0)="","N/A",E1397*INDEX(Map!$D$2:$D$86,MATCH(D1397,Map!$A$2:$A$86,0),0))</f>
        <v>N/A</v>
      </c>
      <c r="AA1397" t="str">
        <f>INDEX(Map!$E$2:$E$86,MATCH(D1397,Map!$A$2:$A$86,0),0)</f>
        <v>Purchases</v>
      </c>
    </row>
    <row r="1398" spans="1:27" x14ac:dyDescent="0.25">
      <c r="A1398" s="1" t="s">
        <v>119</v>
      </c>
      <c r="B1398" s="1" t="s">
        <v>111</v>
      </c>
      <c r="C1398" s="1">
        <v>53</v>
      </c>
      <c r="D1398" s="1" t="s">
        <v>76</v>
      </c>
      <c r="E1398" s="1">
        <v>0</v>
      </c>
      <c r="F1398" s="1">
        <v>0</v>
      </c>
      <c r="G1398" s="1">
        <v>0</v>
      </c>
      <c r="H1398" s="1">
        <v>0</v>
      </c>
      <c r="I1398" s="1" t="s">
        <v>63</v>
      </c>
      <c r="J1398" s="1" t="s">
        <v>63</v>
      </c>
      <c r="K1398" s="1">
        <v>0</v>
      </c>
      <c r="L1398" s="1">
        <v>0</v>
      </c>
      <c r="M1398" s="1">
        <v>0</v>
      </c>
      <c r="N1398" s="1" t="s">
        <v>63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3" t="str">
        <f t="shared" si="21"/>
        <v>2017Plan</v>
      </c>
      <c r="V1398" s="2">
        <f>DATE(A1398,INDEX(Map!$H$1:$H$12,MATCH(B1398,Map!$G$1:$G$12,0),0),1)</f>
        <v>42856</v>
      </c>
      <c r="W1398" t="str">
        <f>IF(AND(V1398&gt;=Map!$K$2,V1398&lt;=Map!$L$2),"Base",IF(AND(V1398&gt;=Map!$K$3,V1398&lt;=Map!$L$3),"Fcst","N/A"))</f>
        <v>N/A</v>
      </c>
      <c r="X1398" t="str">
        <f>INDEX(Map!$B$2:$B$86,MATCH(D1398,Map!$A$2:$A$86,0),0)</f>
        <v>N/A</v>
      </c>
      <c r="Y1398" s="7" t="str">
        <f>IF(INDEX(Map!$C$2:$C$86,MATCH(D1398,Map!$A$2:$A$86,0),0)="","N/A",E1398*INDEX(Map!$C$2:$C$86,MATCH(D1398,Map!$A$2:$A$86,0),0))</f>
        <v>N/A</v>
      </c>
      <c r="Z1398" s="7" t="str">
        <f>IF(INDEX(Map!$D$2:$D$86,MATCH(D1398,Map!$A$2:$A$86,0),0)="","N/A",E1398*INDEX(Map!$D$2:$D$86,MATCH(D1398,Map!$A$2:$A$86,0),0))</f>
        <v>N/A</v>
      </c>
      <c r="AA1398" t="str">
        <f>INDEX(Map!$E$2:$E$86,MATCH(D1398,Map!$A$2:$A$86,0),0)</f>
        <v>Purchases</v>
      </c>
    </row>
    <row r="1399" spans="1:27" x14ac:dyDescent="0.25">
      <c r="A1399" s="1" t="s">
        <v>119</v>
      </c>
      <c r="B1399" s="1" t="s">
        <v>111</v>
      </c>
      <c r="C1399" s="1">
        <v>54</v>
      </c>
      <c r="D1399" s="1" t="s">
        <v>77</v>
      </c>
      <c r="E1399" s="1">
        <v>0</v>
      </c>
      <c r="F1399" s="1">
        <v>0</v>
      </c>
      <c r="G1399" s="1">
        <v>0</v>
      </c>
      <c r="H1399" s="1">
        <v>0</v>
      </c>
      <c r="I1399" s="1" t="s">
        <v>63</v>
      </c>
      <c r="J1399" s="1" t="s">
        <v>63</v>
      </c>
      <c r="K1399" s="1">
        <v>0</v>
      </c>
      <c r="L1399" s="1">
        <v>0</v>
      </c>
      <c r="M1399" s="1">
        <v>0</v>
      </c>
      <c r="N1399" s="1" t="s">
        <v>63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3" t="str">
        <f t="shared" si="21"/>
        <v>2017Plan</v>
      </c>
      <c r="V1399" s="2">
        <f>DATE(A1399,INDEX(Map!$H$1:$H$12,MATCH(B1399,Map!$G$1:$G$12,0),0),1)</f>
        <v>42856</v>
      </c>
      <c r="W1399" t="str">
        <f>IF(AND(V1399&gt;=Map!$K$2,V1399&lt;=Map!$L$2),"Base",IF(AND(V1399&gt;=Map!$K$3,V1399&lt;=Map!$L$3),"Fcst","N/A"))</f>
        <v>N/A</v>
      </c>
      <c r="X1399" t="str">
        <f>INDEX(Map!$B$2:$B$86,MATCH(D1399,Map!$A$2:$A$86,0),0)</f>
        <v>N/A</v>
      </c>
      <c r="Y1399" s="7" t="str">
        <f>IF(INDEX(Map!$C$2:$C$86,MATCH(D1399,Map!$A$2:$A$86,0),0)="","N/A",E1399*INDEX(Map!$C$2:$C$86,MATCH(D1399,Map!$A$2:$A$86,0),0))</f>
        <v>N/A</v>
      </c>
      <c r="Z1399" s="7" t="str">
        <f>IF(INDEX(Map!$D$2:$D$86,MATCH(D1399,Map!$A$2:$A$86,0),0)="","N/A",E1399*INDEX(Map!$D$2:$D$86,MATCH(D1399,Map!$A$2:$A$86,0),0))</f>
        <v>N/A</v>
      </c>
      <c r="AA1399" t="str">
        <f>INDEX(Map!$E$2:$E$86,MATCH(D1399,Map!$A$2:$A$86,0),0)</f>
        <v>Purchases</v>
      </c>
    </row>
    <row r="1400" spans="1:27" x14ac:dyDescent="0.25">
      <c r="A1400" s="1" t="s">
        <v>119</v>
      </c>
      <c r="B1400" s="1" t="s">
        <v>111</v>
      </c>
      <c r="C1400" s="1">
        <v>55</v>
      </c>
      <c r="D1400" s="1" t="s">
        <v>78</v>
      </c>
      <c r="E1400" s="1">
        <v>0</v>
      </c>
      <c r="F1400" s="1">
        <v>0</v>
      </c>
      <c r="G1400" s="1">
        <v>0</v>
      </c>
      <c r="H1400" s="1">
        <v>0</v>
      </c>
      <c r="I1400" s="1" t="s">
        <v>63</v>
      </c>
      <c r="J1400" s="1" t="s">
        <v>63</v>
      </c>
      <c r="K1400" s="1">
        <v>0</v>
      </c>
      <c r="L1400" s="1">
        <v>0</v>
      </c>
      <c r="M1400" s="1">
        <v>0</v>
      </c>
      <c r="N1400" s="1" t="s">
        <v>63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3" t="str">
        <f t="shared" si="21"/>
        <v>2017Plan</v>
      </c>
      <c r="V1400" s="2">
        <f>DATE(A1400,INDEX(Map!$H$1:$H$12,MATCH(B1400,Map!$G$1:$G$12,0),0),1)</f>
        <v>42856</v>
      </c>
      <c r="W1400" t="str">
        <f>IF(AND(V1400&gt;=Map!$K$2,V1400&lt;=Map!$L$2),"Base",IF(AND(V1400&gt;=Map!$K$3,V1400&lt;=Map!$L$3),"Fcst","N/A"))</f>
        <v>N/A</v>
      </c>
      <c r="X1400" t="str">
        <f>INDEX(Map!$B$2:$B$86,MATCH(D1400,Map!$A$2:$A$86,0),0)</f>
        <v>N/A</v>
      </c>
      <c r="Y1400" s="7" t="str">
        <f>IF(INDEX(Map!$C$2:$C$86,MATCH(D1400,Map!$A$2:$A$86,0),0)="","N/A",E1400*INDEX(Map!$C$2:$C$86,MATCH(D1400,Map!$A$2:$A$86,0),0))</f>
        <v>N/A</v>
      </c>
      <c r="Z1400" s="7" t="str">
        <f>IF(INDEX(Map!$D$2:$D$86,MATCH(D1400,Map!$A$2:$A$86,0),0)="","N/A",E1400*INDEX(Map!$D$2:$D$86,MATCH(D1400,Map!$A$2:$A$86,0),0))</f>
        <v>N/A</v>
      </c>
      <c r="AA1400" t="str">
        <f>INDEX(Map!$E$2:$E$86,MATCH(D1400,Map!$A$2:$A$86,0),0)</f>
        <v>Purchases</v>
      </c>
    </row>
    <row r="1401" spans="1:27" x14ac:dyDescent="0.25">
      <c r="A1401" s="1" t="s">
        <v>119</v>
      </c>
      <c r="B1401" s="1" t="s">
        <v>111</v>
      </c>
      <c r="C1401" s="1">
        <v>56</v>
      </c>
      <c r="D1401" s="1" t="s">
        <v>79</v>
      </c>
      <c r="E1401" s="1">
        <v>0.5</v>
      </c>
      <c r="F1401" s="1">
        <v>0</v>
      </c>
      <c r="G1401" s="1">
        <v>3.6</v>
      </c>
      <c r="H1401" s="1">
        <v>3</v>
      </c>
      <c r="I1401" s="1" t="s">
        <v>63</v>
      </c>
      <c r="J1401" s="1" t="s">
        <v>63</v>
      </c>
      <c r="K1401" s="1">
        <v>9</v>
      </c>
      <c r="L1401" s="1">
        <v>15.2</v>
      </c>
      <c r="M1401" s="1">
        <v>7</v>
      </c>
      <c r="N1401" s="1" t="s">
        <v>63</v>
      </c>
      <c r="O1401" s="1">
        <v>0</v>
      </c>
      <c r="P1401" s="1">
        <v>0</v>
      </c>
      <c r="Q1401" s="1">
        <v>3</v>
      </c>
      <c r="R1401" s="1">
        <v>21.62</v>
      </c>
      <c r="S1401" s="1">
        <v>21.62</v>
      </c>
      <c r="T1401" s="1">
        <v>10</v>
      </c>
      <c r="U1401" s="3" t="str">
        <f t="shared" si="21"/>
        <v>2017Plan</v>
      </c>
      <c r="V1401" s="2">
        <f>DATE(A1401,INDEX(Map!$H$1:$H$12,MATCH(B1401,Map!$G$1:$G$12,0),0),1)</f>
        <v>42856</v>
      </c>
      <c r="W1401" t="str">
        <f>IF(AND(V1401&gt;=Map!$K$2,V1401&lt;=Map!$L$2),"Base",IF(AND(V1401&gt;=Map!$K$3,V1401&lt;=Map!$L$3),"Fcst","N/A"))</f>
        <v>N/A</v>
      </c>
      <c r="X1401" t="str">
        <f>INDEX(Map!$B$2:$B$86,MATCH(D1401,Map!$A$2:$A$86,0),0)</f>
        <v>N/A</v>
      </c>
      <c r="Y1401" s="7" t="str">
        <f>IF(INDEX(Map!$C$2:$C$86,MATCH(D1401,Map!$A$2:$A$86,0),0)="","N/A",E1401*INDEX(Map!$C$2:$C$86,MATCH(D1401,Map!$A$2:$A$86,0),0))</f>
        <v>N/A</v>
      </c>
      <c r="Z1401" s="7" t="str">
        <f>IF(INDEX(Map!$D$2:$D$86,MATCH(D1401,Map!$A$2:$A$86,0),0)="","N/A",E1401*INDEX(Map!$D$2:$D$86,MATCH(D1401,Map!$A$2:$A$86,0),0))</f>
        <v>N/A</v>
      </c>
      <c r="AA1401" t="str">
        <f>INDEX(Map!$E$2:$E$86,MATCH(D1401,Map!$A$2:$A$86,0),0)</f>
        <v>Purchases</v>
      </c>
    </row>
    <row r="1402" spans="1:27" x14ac:dyDescent="0.25">
      <c r="A1402" s="1" t="s">
        <v>119</v>
      </c>
      <c r="B1402" s="1" t="s">
        <v>111</v>
      </c>
      <c r="C1402" s="1">
        <v>57</v>
      </c>
      <c r="D1402" s="1" t="s">
        <v>80</v>
      </c>
      <c r="E1402" s="1">
        <v>0.4</v>
      </c>
      <c r="F1402" s="1">
        <v>0</v>
      </c>
      <c r="G1402" s="1">
        <v>2.8</v>
      </c>
      <c r="H1402" s="1">
        <v>2</v>
      </c>
      <c r="I1402" s="1" t="s">
        <v>63</v>
      </c>
      <c r="J1402" s="1" t="s">
        <v>63</v>
      </c>
      <c r="K1402" s="1">
        <v>7</v>
      </c>
      <c r="L1402" s="1">
        <v>15</v>
      </c>
      <c r="M1402" s="1">
        <v>5</v>
      </c>
      <c r="N1402" s="1" t="s">
        <v>63</v>
      </c>
      <c r="O1402" s="1">
        <v>0</v>
      </c>
      <c r="P1402" s="1">
        <v>0</v>
      </c>
      <c r="Q1402" s="1">
        <v>2</v>
      </c>
      <c r="R1402" s="1">
        <v>21.42</v>
      </c>
      <c r="S1402" s="1">
        <v>21.42</v>
      </c>
      <c r="T1402" s="1">
        <v>7</v>
      </c>
      <c r="U1402" s="3" t="str">
        <f t="shared" si="21"/>
        <v>2017Plan</v>
      </c>
      <c r="V1402" s="2">
        <f>DATE(A1402,INDEX(Map!$H$1:$H$12,MATCH(B1402,Map!$G$1:$G$12,0),0),1)</f>
        <v>42856</v>
      </c>
      <c r="W1402" t="str">
        <f>IF(AND(V1402&gt;=Map!$K$2,V1402&lt;=Map!$L$2),"Base",IF(AND(V1402&gt;=Map!$K$3,V1402&lt;=Map!$L$3),"Fcst","N/A"))</f>
        <v>N/A</v>
      </c>
      <c r="X1402" t="str">
        <f>INDEX(Map!$B$2:$B$86,MATCH(D1402,Map!$A$2:$A$86,0),0)</f>
        <v>N/A</v>
      </c>
      <c r="Y1402" s="7" t="str">
        <f>IF(INDEX(Map!$C$2:$C$86,MATCH(D1402,Map!$A$2:$A$86,0),0)="","N/A",E1402*INDEX(Map!$C$2:$C$86,MATCH(D1402,Map!$A$2:$A$86,0),0))</f>
        <v>N/A</v>
      </c>
      <c r="Z1402" s="7" t="str">
        <f>IF(INDEX(Map!$D$2:$D$86,MATCH(D1402,Map!$A$2:$A$86,0),0)="","N/A",E1402*INDEX(Map!$D$2:$D$86,MATCH(D1402,Map!$A$2:$A$86,0),0))</f>
        <v>N/A</v>
      </c>
      <c r="AA1402" t="str">
        <f>INDEX(Map!$E$2:$E$86,MATCH(D1402,Map!$A$2:$A$86,0),0)</f>
        <v>Purchases</v>
      </c>
    </row>
    <row r="1403" spans="1:27" x14ac:dyDescent="0.25">
      <c r="A1403" s="1" t="s">
        <v>119</v>
      </c>
      <c r="B1403" s="1" t="s">
        <v>111</v>
      </c>
      <c r="C1403" s="1">
        <v>58</v>
      </c>
      <c r="D1403" s="1" t="s">
        <v>81</v>
      </c>
      <c r="E1403" s="1">
        <v>0.2</v>
      </c>
      <c r="F1403" s="1">
        <v>0</v>
      </c>
      <c r="G1403" s="1">
        <v>2</v>
      </c>
      <c r="H1403" s="1">
        <v>2</v>
      </c>
      <c r="I1403" s="1" t="s">
        <v>63</v>
      </c>
      <c r="J1403" s="1" t="s">
        <v>63</v>
      </c>
      <c r="K1403" s="1">
        <v>5</v>
      </c>
      <c r="L1403" s="1">
        <v>14.7</v>
      </c>
      <c r="M1403" s="1">
        <v>4</v>
      </c>
      <c r="N1403" s="1" t="s">
        <v>63</v>
      </c>
      <c r="O1403" s="1">
        <v>0</v>
      </c>
      <c r="P1403" s="1">
        <v>0</v>
      </c>
      <c r="Q1403" s="1">
        <v>2</v>
      </c>
      <c r="R1403" s="1">
        <v>21.07</v>
      </c>
      <c r="S1403" s="1">
        <v>21.07</v>
      </c>
      <c r="T1403" s="1">
        <v>5</v>
      </c>
      <c r="U1403" s="3" t="str">
        <f t="shared" si="21"/>
        <v>2017Plan</v>
      </c>
      <c r="V1403" s="2">
        <f>DATE(A1403,INDEX(Map!$H$1:$H$12,MATCH(B1403,Map!$G$1:$G$12,0),0),1)</f>
        <v>42856</v>
      </c>
      <c r="W1403" t="str">
        <f>IF(AND(V1403&gt;=Map!$K$2,V1403&lt;=Map!$L$2),"Base",IF(AND(V1403&gt;=Map!$K$3,V1403&lt;=Map!$L$3),"Fcst","N/A"))</f>
        <v>N/A</v>
      </c>
      <c r="X1403" t="str">
        <f>INDEX(Map!$B$2:$B$86,MATCH(D1403,Map!$A$2:$A$86,0),0)</f>
        <v>N/A</v>
      </c>
      <c r="Y1403" s="7" t="str">
        <f>IF(INDEX(Map!$C$2:$C$86,MATCH(D1403,Map!$A$2:$A$86,0),0)="","N/A",E1403*INDEX(Map!$C$2:$C$86,MATCH(D1403,Map!$A$2:$A$86,0),0))</f>
        <v>N/A</v>
      </c>
      <c r="Z1403" s="7" t="str">
        <f>IF(INDEX(Map!$D$2:$D$86,MATCH(D1403,Map!$A$2:$A$86,0),0)="","N/A",E1403*INDEX(Map!$D$2:$D$86,MATCH(D1403,Map!$A$2:$A$86,0),0))</f>
        <v>N/A</v>
      </c>
      <c r="AA1403" t="str">
        <f>INDEX(Map!$E$2:$E$86,MATCH(D1403,Map!$A$2:$A$86,0),0)</f>
        <v>Purchases</v>
      </c>
    </row>
    <row r="1404" spans="1:27" x14ac:dyDescent="0.25">
      <c r="A1404" s="1" t="s">
        <v>119</v>
      </c>
      <c r="B1404" s="1" t="s">
        <v>111</v>
      </c>
      <c r="C1404" s="1">
        <v>59</v>
      </c>
      <c r="D1404" s="1" t="s">
        <v>82</v>
      </c>
      <c r="E1404" s="1">
        <v>0.2</v>
      </c>
      <c r="F1404" s="1">
        <v>0</v>
      </c>
      <c r="G1404" s="1">
        <v>2</v>
      </c>
      <c r="H1404" s="1">
        <v>2</v>
      </c>
      <c r="I1404" s="1" t="s">
        <v>63</v>
      </c>
      <c r="J1404" s="1" t="s">
        <v>63</v>
      </c>
      <c r="K1404" s="1">
        <v>5</v>
      </c>
      <c r="L1404" s="1">
        <v>14.7</v>
      </c>
      <c r="M1404" s="1">
        <v>4</v>
      </c>
      <c r="N1404" s="1" t="s">
        <v>63</v>
      </c>
      <c r="O1404" s="1">
        <v>0</v>
      </c>
      <c r="P1404" s="1">
        <v>0</v>
      </c>
      <c r="Q1404" s="1">
        <v>2</v>
      </c>
      <c r="R1404" s="1">
        <v>21.07</v>
      </c>
      <c r="S1404" s="1">
        <v>21.07</v>
      </c>
      <c r="T1404" s="1">
        <v>5</v>
      </c>
      <c r="U1404" s="3" t="str">
        <f t="shared" si="21"/>
        <v>2017Plan</v>
      </c>
      <c r="V1404" s="2">
        <f>DATE(A1404,INDEX(Map!$H$1:$H$12,MATCH(B1404,Map!$G$1:$G$12,0),0),1)</f>
        <v>42856</v>
      </c>
      <c r="W1404" t="str">
        <f>IF(AND(V1404&gt;=Map!$K$2,V1404&lt;=Map!$L$2),"Base",IF(AND(V1404&gt;=Map!$K$3,V1404&lt;=Map!$L$3),"Fcst","N/A"))</f>
        <v>N/A</v>
      </c>
      <c r="X1404" t="str">
        <f>INDEX(Map!$B$2:$B$86,MATCH(D1404,Map!$A$2:$A$86,0),0)</f>
        <v>N/A</v>
      </c>
      <c r="Y1404" s="7" t="str">
        <f>IF(INDEX(Map!$C$2:$C$86,MATCH(D1404,Map!$A$2:$A$86,0),0)="","N/A",E1404*INDEX(Map!$C$2:$C$86,MATCH(D1404,Map!$A$2:$A$86,0),0))</f>
        <v>N/A</v>
      </c>
      <c r="Z1404" s="7" t="str">
        <f>IF(INDEX(Map!$D$2:$D$86,MATCH(D1404,Map!$A$2:$A$86,0),0)="","N/A",E1404*INDEX(Map!$D$2:$D$86,MATCH(D1404,Map!$A$2:$A$86,0),0))</f>
        <v>N/A</v>
      </c>
      <c r="AA1404" t="str">
        <f>INDEX(Map!$E$2:$E$86,MATCH(D1404,Map!$A$2:$A$86,0),0)</f>
        <v>Purchases</v>
      </c>
    </row>
    <row r="1405" spans="1:27" x14ac:dyDescent="0.25">
      <c r="A1405" s="1" t="s">
        <v>119</v>
      </c>
      <c r="B1405" s="1" t="s">
        <v>111</v>
      </c>
      <c r="C1405" s="1">
        <v>60</v>
      </c>
      <c r="D1405" s="1" t="s">
        <v>83</v>
      </c>
      <c r="E1405" s="1">
        <v>-25.5</v>
      </c>
      <c r="F1405" s="1">
        <v>0</v>
      </c>
      <c r="G1405" s="1">
        <v>17.399999999999999</v>
      </c>
      <c r="H1405" s="1">
        <v>28</v>
      </c>
      <c r="I1405" s="1" t="s">
        <v>63</v>
      </c>
      <c r="J1405" s="1" t="s">
        <v>63</v>
      </c>
      <c r="K1405" s="1">
        <v>300</v>
      </c>
      <c r="L1405" s="1">
        <v>36.799999999999997</v>
      </c>
      <c r="M1405" s="1">
        <v>-940</v>
      </c>
      <c r="N1405" s="1" t="s">
        <v>63</v>
      </c>
      <c r="O1405" s="1">
        <v>0</v>
      </c>
      <c r="P1405" s="1">
        <v>0</v>
      </c>
      <c r="Q1405" s="1">
        <v>228</v>
      </c>
      <c r="R1405" s="1">
        <v>27.89</v>
      </c>
      <c r="S1405" s="1">
        <v>27.89</v>
      </c>
      <c r="T1405" s="1">
        <v>-712</v>
      </c>
      <c r="U1405" s="3" t="str">
        <f t="shared" si="21"/>
        <v>2017Plan</v>
      </c>
      <c r="V1405" s="2">
        <f>DATE(A1405,INDEX(Map!$H$1:$H$12,MATCH(B1405,Map!$G$1:$G$12,0),0),1)</f>
        <v>42856</v>
      </c>
      <c r="W1405" t="str">
        <f>IF(AND(V1405&gt;=Map!$K$2,V1405&lt;=Map!$L$2),"Base",IF(AND(V1405&gt;=Map!$K$3,V1405&lt;=Map!$L$3),"Fcst","N/A"))</f>
        <v>N/A</v>
      </c>
      <c r="X1405" t="str">
        <f>INDEX(Map!$B$2:$B$86,MATCH(D1405,Map!$A$2:$A$86,0),0)</f>
        <v>N/A</v>
      </c>
      <c r="Y1405" s="7" t="str">
        <f>IF(INDEX(Map!$C$2:$C$86,MATCH(D1405,Map!$A$2:$A$86,0),0)="","N/A",E1405*INDEX(Map!$C$2:$C$86,MATCH(D1405,Map!$A$2:$A$86,0),0))</f>
        <v>N/A</v>
      </c>
      <c r="Z1405" s="7" t="str">
        <f>IF(INDEX(Map!$D$2:$D$86,MATCH(D1405,Map!$A$2:$A$86,0),0)="","N/A",E1405*INDEX(Map!$D$2:$D$86,MATCH(D1405,Map!$A$2:$A$86,0),0))</f>
        <v>N/A</v>
      </c>
      <c r="AA1405" t="str">
        <f>INDEX(Map!$E$2:$E$86,MATCH(D1405,Map!$A$2:$A$86,0),0)</f>
        <v>Sales</v>
      </c>
    </row>
    <row r="1406" spans="1:27" x14ac:dyDescent="0.25">
      <c r="A1406" s="1" t="s">
        <v>119</v>
      </c>
      <c r="B1406" s="1" t="s">
        <v>111</v>
      </c>
      <c r="C1406" s="1">
        <v>61</v>
      </c>
      <c r="D1406" s="1" t="s">
        <v>84</v>
      </c>
      <c r="E1406" s="1">
        <v>-1.1000000000000001</v>
      </c>
      <c r="F1406" s="1">
        <v>0</v>
      </c>
      <c r="G1406" s="1">
        <v>4.5</v>
      </c>
      <c r="H1406" s="1">
        <v>31</v>
      </c>
      <c r="I1406" s="1" t="s">
        <v>63</v>
      </c>
      <c r="J1406" s="1" t="s">
        <v>63</v>
      </c>
      <c r="K1406" s="1">
        <v>246</v>
      </c>
      <c r="L1406" s="1">
        <v>17.7</v>
      </c>
      <c r="M1406" s="1">
        <v>-20</v>
      </c>
      <c r="N1406" s="1" t="s">
        <v>63</v>
      </c>
      <c r="O1406" s="1">
        <v>0</v>
      </c>
      <c r="P1406" s="1">
        <v>0</v>
      </c>
      <c r="Q1406" s="1">
        <v>7</v>
      </c>
      <c r="R1406" s="1">
        <v>11.15</v>
      </c>
      <c r="S1406" s="1">
        <v>11.15</v>
      </c>
      <c r="T1406" s="1">
        <v>-12</v>
      </c>
      <c r="U1406" s="3" t="str">
        <f t="shared" si="21"/>
        <v>2017Plan</v>
      </c>
      <c r="V1406" s="2">
        <f>DATE(A1406,INDEX(Map!$H$1:$H$12,MATCH(B1406,Map!$G$1:$G$12,0),0),1)</f>
        <v>42856</v>
      </c>
      <c r="W1406" t="str">
        <f>IF(AND(V1406&gt;=Map!$K$2,V1406&lt;=Map!$L$2),"Base",IF(AND(V1406&gt;=Map!$K$3,V1406&lt;=Map!$L$3),"Fcst","N/A"))</f>
        <v>N/A</v>
      </c>
      <c r="X1406" t="str">
        <f>INDEX(Map!$B$2:$B$86,MATCH(D1406,Map!$A$2:$A$86,0),0)</f>
        <v>N/A</v>
      </c>
      <c r="Y1406" s="7" t="str">
        <f>IF(INDEX(Map!$C$2:$C$86,MATCH(D1406,Map!$A$2:$A$86,0),0)="","N/A",E1406*INDEX(Map!$C$2:$C$86,MATCH(D1406,Map!$A$2:$A$86,0),0))</f>
        <v>N/A</v>
      </c>
      <c r="Z1406" s="7" t="str">
        <f>IF(INDEX(Map!$D$2:$D$86,MATCH(D1406,Map!$A$2:$A$86,0),0)="","N/A",E1406*INDEX(Map!$D$2:$D$86,MATCH(D1406,Map!$A$2:$A$86,0),0))</f>
        <v>N/A</v>
      </c>
      <c r="AA1406" t="str">
        <f>INDEX(Map!$E$2:$E$86,MATCH(D1406,Map!$A$2:$A$86,0),0)</f>
        <v>Sales</v>
      </c>
    </row>
    <row r="1407" spans="1:27" x14ac:dyDescent="0.25">
      <c r="A1407" s="1" t="s">
        <v>119</v>
      </c>
      <c r="B1407" s="1" t="s">
        <v>111</v>
      </c>
      <c r="C1407" s="1">
        <v>62</v>
      </c>
      <c r="D1407" s="1" t="s">
        <v>85</v>
      </c>
      <c r="E1407" s="1">
        <v>-3.8</v>
      </c>
      <c r="F1407" s="1">
        <v>0</v>
      </c>
      <c r="G1407" s="1">
        <v>16.899999999999999</v>
      </c>
      <c r="H1407" s="1">
        <v>5</v>
      </c>
      <c r="I1407" s="1" t="s">
        <v>63</v>
      </c>
      <c r="J1407" s="1" t="s">
        <v>63</v>
      </c>
      <c r="K1407" s="1">
        <v>58</v>
      </c>
      <c r="L1407" s="1">
        <v>34.9</v>
      </c>
      <c r="M1407" s="1">
        <v>-132</v>
      </c>
      <c r="N1407" s="1" t="s">
        <v>63</v>
      </c>
      <c r="O1407" s="1">
        <v>0</v>
      </c>
      <c r="P1407" s="1">
        <v>0</v>
      </c>
      <c r="Q1407" s="1">
        <v>31</v>
      </c>
      <c r="R1407" s="1">
        <v>26.68</v>
      </c>
      <c r="S1407" s="1">
        <v>26.68</v>
      </c>
      <c r="T1407" s="1">
        <v>-101</v>
      </c>
      <c r="U1407" s="3" t="str">
        <f t="shared" si="21"/>
        <v>2017Plan</v>
      </c>
      <c r="V1407" s="2">
        <f>DATE(A1407,INDEX(Map!$H$1:$H$12,MATCH(B1407,Map!$G$1:$G$12,0),0),1)</f>
        <v>42856</v>
      </c>
      <c r="W1407" t="str">
        <f>IF(AND(V1407&gt;=Map!$K$2,V1407&lt;=Map!$L$2),"Base",IF(AND(V1407&gt;=Map!$K$3,V1407&lt;=Map!$L$3),"Fcst","N/A"))</f>
        <v>N/A</v>
      </c>
      <c r="X1407" t="str">
        <f>INDEX(Map!$B$2:$B$86,MATCH(D1407,Map!$A$2:$A$86,0),0)</f>
        <v>N/A</v>
      </c>
      <c r="Y1407" s="7" t="str">
        <f>IF(INDEX(Map!$C$2:$C$86,MATCH(D1407,Map!$A$2:$A$86,0),0)="","N/A",E1407*INDEX(Map!$C$2:$C$86,MATCH(D1407,Map!$A$2:$A$86,0),0))</f>
        <v>N/A</v>
      </c>
      <c r="Z1407" s="7" t="str">
        <f>IF(INDEX(Map!$D$2:$D$86,MATCH(D1407,Map!$A$2:$A$86,0),0)="","N/A",E1407*INDEX(Map!$D$2:$D$86,MATCH(D1407,Map!$A$2:$A$86,0),0))</f>
        <v>N/A</v>
      </c>
      <c r="AA1407" t="str">
        <f>INDEX(Map!$E$2:$E$86,MATCH(D1407,Map!$A$2:$A$86,0),0)</f>
        <v>Sales</v>
      </c>
    </row>
    <row r="1408" spans="1:27" x14ac:dyDescent="0.25">
      <c r="A1408" s="1" t="s">
        <v>119</v>
      </c>
      <c r="B1408" s="1" t="s">
        <v>111</v>
      </c>
      <c r="C1408" s="1">
        <v>63</v>
      </c>
      <c r="D1408" s="1" t="s">
        <v>86</v>
      </c>
      <c r="E1408" s="1">
        <v>-3.4</v>
      </c>
      <c r="F1408" s="1">
        <v>0</v>
      </c>
      <c r="G1408" s="1">
        <v>15.1</v>
      </c>
      <c r="H1408" s="1">
        <v>5</v>
      </c>
      <c r="I1408" s="1" t="s">
        <v>63</v>
      </c>
      <c r="J1408" s="1" t="s">
        <v>63</v>
      </c>
      <c r="K1408" s="1">
        <v>60</v>
      </c>
      <c r="L1408" s="1">
        <v>40.200000000000003</v>
      </c>
      <c r="M1408" s="1">
        <v>-136</v>
      </c>
      <c r="N1408" s="1" t="s">
        <v>63</v>
      </c>
      <c r="O1408" s="1">
        <v>0</v>
      </c>
      <c r="P1408" s="1">
        <v>0</v>
      </c>
      <c r="Q1408" s="1">
        <v>30</v>
      </c>
      <c r="R1408" s="1">
        <v>31.48</v>
      </c>
      <c r="S1408" s="1">
        <v>31.48</v>
      </c>
      <c r="T1408" s="1">
        <v>-107</v>
      </c>
      <c r="U1408" s="3" t="str">
        <f t="shared" si="21"/>
        <v>2017Plan</v>
      </c>
      <c r="V1408" s="2">
        <f>DATE(A1408,INDEX(Map!$H$1:$H$12,MATCH(B1408,Map!$G$1:$G$12,0),0),1)</f>
        <v>42856</v>
      </c>
      <c r="W1408" t="str">
        <f>IF(AND(V1408&gt;=Map!$K$2,V1408&lt;=Map!$L$2),"Base",IF(AND(V1408&gt;=Map!$K$3,V1408&lt;=Map!$L$3),"Fcst","N/A"))</f>
        <v>N/A</v>
      </c>
      <c r="X1408" t="str">
        <f>INDEX(Map!$B$2:$B$86,MATCH(D1408,Map!$A$2:$A$86,0),0)</f>
        <v>N/A</v>
      </c>
      <c r="Y1408" s="7" t="str">
        <f>IF(INDEX(Map!$C$2:$C$86,MATCH(D1408,Map!$A$2:$A$86,0),0)="","N/A",E1408*INDEX(Map!$C$2:$C$86,MATCH(D1408,Map!$A$2:$A$86,0),0))</f>
        <v>N/A</v>
      </c>
      <c r="Z1408" s="7" t="str">
        <f>IF(INDEX(Map!$D$2:$D$86,MATCH(D1408,Map!$A$2:$A$86,0),0)="","N/A",E1408*INDEX(Map!$D$2:$D$86,MATCH(D1408,Map!$A$2:$A$86,0),0))</f>
        <v>N/A</v>
      </c>
      <c r="AA1408" t="str">
        <f>INDEX(Map!$E$2:$E$86,MATCH(D1408,Map!$A$2:$A$86,0),0)</f>
        <v>Sales</v>
      </c>
    </row>
    <row r="1409" spans="1:27" x14ac:dyDescent="0.25">
      <c r="A1409" s="1" t="s">
        <v>119</v>
      </c>
      <c r="B1409" s="1" t="s">
        <v>111</v>
      </c>
      <c r="C1409" s="1">
        <v>64</v>
      </c>
      <c r="D1409" s="1" t="s">
        <v>87</v>
      </c>
      <c r="E1409" s="1">
        <v>0</v>
      </c>
      <c r="F1409" s="1">
        <v>0</v>
      </c>
      <c r="G1409" s="1">
        <v>0</v>
      </c>
      <c r="H1409" s="1">
        <v>0</v>
      </c>
      <c r="I1409" s="1" t="s">
        <v>63</v>
      </c>
      <c r="J1409" s="1" t="s">
        <v>63</v>
      </c>
      <c r="K1409" s="1">
        <v>0</v>
      </c>
      <c r="L1409" s="1">
        <v>0</v>
      </c>
      <c r="M1409" s="1">
        <v>0</v>
      </c>
      <c r="N1409" s="1" t="s">
        <v>63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3" t="str">
        <f t="shared" si="21"/>
        <v>2017Plan</v>
      </c>
      <c r="V1409" s="2">
        <f>DATE(A1409,INDEX(Map!$H$1:$H$12,MATCH(B1409,Map!$G$1:$G$12,0),0),1)</f>
        <v>42856</v>
      </c>
      <c r="W1409" t="str">
        <f>IF(AND(V1409&gt;=Map!$K$2,V1409&lt;=Map!$L$2),"Base",IF(AND(V1409&gt;=Map!$K$3,V1409&lt;=Map!$L$3),"Fcst","N/A"))</f>
        <v>N/A</v>
      </c>
      <c r="X1409" t="str">
        <f>INDEX(Map!$B$2:$B$86,MATCH(D1409,Map!$A$2:$A$86,0),0)</f>
        <v>N/A</v>
      </c>
      <c r="Y1409" s="7" t="str">
        <f>IF(INDEX(Map!$C$2:$C$86,MATCH(D1409,Map!$A$2:$A$86,0),0)="","N/A",E1409*INDEX(Map!$C$2:$C$86,MATCH(D1409,Map!$A$2:$A$86,0),0))</f>
        <v>N/A</v>
      </c>
      <c r="Z1409" s="7" t="str">
        <f>IF(INDEX(Map!$D$2:$D$86,MATCH(D1409,Map!$A$2:$A$86,0),0)="","N/A",E1409*INDEX(Map!$D$2:$D$86,MATCH(D1409,Map!$A$2:$A$86,0),0))</f>
        <v>N/A</v>
      </c>
      <c r="AA1409" t="str">
        <f>INDEX(Map!$E$2:$E$86,MATCH(D1409,Map!$A$2:$A$86,0),0)</f>
        <v>Sales</v>
      </c>
    </row>
    <row r="1410" spans="1:27" x14ac:dyDescent="0.25">
      <c r="A1410" s="1" t="s">
        <v>119</v>
      </c>
      <c r="B1410" s="1" t="s">
        <v>111</v>
      </c>
      <c r="C1410" s="1">
        <v>65</v>
      </c>
      <c r="D1410" s="1" t="s">
        <v>88</v>
      </c>
      <c r="E1410" s="1">
        <v>0</v>
      </c>
      <c r="F1410" s="1">
        <v>0</v>
      </c>
      <c r="G1410" s="1">
        <v>0</v>
      </c>
      <c r="H1410" s="1">
        <v>0</v>
      </c>
      <c r="I1410" s="1" t="s">
        <v>63</v>
      </c>
      <c r="J1410" s="1" t="s">
        <v>63</v>
      </c>
      <c r="K1410" s="1">
        <v>0</v>
      </c>
      <c r="L1410" s="1">
        <v>0</v>
      </c>
      <c r="M1410" s="1">
        <v>0</v>
      </c>
      <c r="N1410" s="1" t="s">
        <v>63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3" t="str">
        <f t="shared" si="21"/>
        <v>2017Plan</v>
      </c>
      <c r="V1410" s="2">
        <f>DATE(A1410,INDEX(Map!$H$1:$H$12,MATCH(B1410,Map!$G$1:$G$12,0),0),1)</f>
        <v>42856</v>
      </c>
      <c r="W1410" t="str">
        <f>IF(AND(V1410&gt;=Map!$K$2,V1410&lt;=Map!$L$2),"Base",IF(AND(V1410&gt;=Map!$K$3,V1410&lt;=Map!$L$3),"Fcst","N/A"))</f>
        <v>N/A</v>
      </c>
      <c r="X1410" t="str">
        <f>INDEX(Map!$B$2:$B$86,MATCH(D1410,Map!$A$2:$A$86,0),0)</f>
        <v>N/A</v>
      </c>
      <c r="Y1410" s="7" t="str">
        <f>IF(INDEX(Map!$C$2:$C$86,MATCH(D1410,Map!$A$2:$A$86,0),0)="","N/A",E1410*INDEX(Map!$C$2:$C$86,MATCH(D1410,Map!$A$2:$A$86,0),0))</f>
        <v>N/A</v>
      </c>
      <c r="Z1410" s="7" t="str">
        <f>IF(INDEX(Map!$D$2:$D$86,MATCH(D1410,Map!$A$2:$A$86,0),0)="","N/A",E1410*INDEX(Map!$D$2:$D$86,MATCH(D1410,Map!$A$2:$A$86,0),0))</f>
        <v>N/A</v>
      </c>
      <c r="AA1410" t="str">
        <f>INDEX(Map!$E$2:$E$86,MATCH(D1410,Map!$A$2:$A$86,0),0)</f>
        <v>Sales</v>
      </c>
    </row>
    <row r="1411" spans="1:27" x14ac:dyDescent="0.25">
      <c r="A1411" s="1" t="s">
        <v>119</v>
      </c>
      <c r="B1411" s="1" t="s">
        <v>111</v>
      </c>
      <c r="C1411" s="1">
        <v>66</v>
      </c>
      <c r="D1411" s="1" t="s">
        <v>89</v>
      </c>
      <c r="E1411" s="1">
        <v>0</v>
      </c>
      <c r="F1411" s="1">
        <v>0</v>
      </c>
      <c r="G1411" s="1">
        <v>0</v>
      </c>
      <c r="H1411" s="1">
        <v>0</v>
      </c>
      <c r="I1411" s="1" t="s">
        <v>63</v>
      </c>
      <c r="J1411" s="1" t="s">
        <v>63</v>
      </c>
      <c r="K1411" s="1">
        <v>0</v>
      </c>
      <c r="L1411" s="1">
        <v>0</v>
      </c>
      <c r="M1411" s="1">
        <v>0</v>
      </c>
      <c r="N1411" s="1" t="s">
        <v>63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3" t="str">
        <f t="shared" si="21"/>
        <v>2017Plan</v>
      </c>
      <c r="V1411" s="2">
        <f>DATE(A1411,INDEX(Map!$H$1:$H$12,MATCH(B1411,Map!$G$1:$G$12,0),0),1)</f>
        <v>42856</v>
      </c>
      <c r="W1411" t="str">
        <f>IF(AND(V1411&gt;=Map!$K$2,V1411&lt;=Map!$L$2),"Base",IF(AND(V1411&gt;=Map!$K$3,V1411&lt;=Map!$L$3),"Fcst","N/A"))</f>
        <v>N/A</v>
      </c>
      <c r="X1411" t="str">
        <f>INDEX(Map!$B$2:$B$86,MATCH(D1411,Map!$A$2:$A$86,0),0)</f>
        <v>N/A</v>
      </c>
      <c r="Y1411" s="7" t="str">
        <f>IF(INDEX(Map!$C$2:$C$86,MATCH(D1411,Map!$A$2:$A$86,0),0)="","N/A",E1411*INDEX(Map!$C$2:$C$86,MATCH(D1411,Map!$A$2:$A$86,0),0))</f>
        <v>N/A</v>
      </c>
      <c r="Z1411" s="7" t="str">
        <f>IF(INDEX(Map!$D$2:$D$86,MATCH(D1411,Map!$A$2:$A$86,0),0)="","N/A",E1411*INDEX(Map!$D$2:$D$86,MATCH(D1411,Map!$A$2:$A$86,0),0))</f>
        <v>N/A</v>
      </c>
      <c r="AA1411" t="str">
        <f>INDEX(Map!$E$2:$E$86,MATCH(D1411,Map!$A$2:$A$86,0),0)</f>
        <v>Sales</v>
      </c>
    </row>
    <row r="1412" spans="1:27" x14ac:dyDescent="0.25">
      <c r="A1412" s="1" t="s">
        <v>119</v>
      </c>
      <c r="B1412" s="1" t="s">
        <v>111</v>
      </c>
      <c r="C1412" s="1">
        <v>67</v>
      </c>
      <c r="D1412" s="1" t="s">
        <v>90</v>
      </c>
      <c r="E1412" s="1">
        <v>0</v>
      </c>
      <c r="F1412" s="1">
        <v>0</v>
      </c>
      <c r="G1412" s="1">
        <v>0</v>
      </c>
      <c r="H1412" s="1">
        <v>0</v>
      </c>
      <c r="I1412" s="1" t="s">
        <v>63</v>
      </c>
      <c r="J1412" s="1" t="s">
        <v>63</v>
      </c>
      <c r="K1412" s="1">
        <v>0</v>
      </c>
      <c r="L1412" s="1">
        <v>0</v>
      </c>
      <c r="M1412" s="1">
        <v>0</v>
      </c>
      <c r="N1412" s="1" t="s">
        <v>63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3" t="str">
        <f t="shared" ref="U1412:U1475" si="22">U1411</f>
        <v>2017Plan</v>
      </c>
      <c r="V1412" s="2">
        <f>DATE(A1412,INDEX(Map!$H$1:$H$12,MATCH(B1412,Map!$G$1:$G$12,0),0),1)</f>
        <v>42856</v>
      </c>
      <c r="W1412" t="str">
        <f>IF(AND(V1412&gt;=Map!$K$2,V1412&lt;=Map!$L$2),"Base",IF(AND(V1412&gt;=Map!$K$3,V1412&lt;=Map!$L$3),"Fcst","N/A"))</f>
        <v>N/A</v>
      </c>
      <c r="X1412" t="str">
        <f>INDEX(Map!$B$2:$B$86,MATCH(D1412,Map!$A$2:$A$86,0),0)</f>
        <v>N/A</v>
      </c>
      <c r="Y1412" s="7" t="str">
        <f>IF(INDEX(Map!$C$2:$C$86,MATCH(D1412,Map!$A$2:$A$86,0),0)="","N/A",E1412*INDEX(Map!$C$2:$C$86,MATCH(D1412,Map!$A$2:$A$86,0),0))</f>
        <v>N/A</v>
      </c>
      <c r="Z1412" s="7" t="str">
        <f>IF(INDEX(Map!$D$2:$D$86,MATCH(D1412,Map!$A$2:$A$86,0),0)="","N/A",E1412*INDEX(Map!$D$2:$D$86,MATCH(D1412,Map!$A$2:$A$86,0),0))</f>
        <v>N/A</v>
      </c>
      <c r="AA1412" t="str">
        <f>INDEX(Map!$E$2:$E$86,MATCH(D1412,Map!$A$2:$A$86,0),0)</f>
        <v>Sales</v>
      </c>
    </row>
    <row r="1413" spans="1:27" x14ac:dyDescent="0.25">
      <c r="A1413" s="1" t="s">
        <v>119</v>
      </c>
      <c r="B1413" s="1" t="s">
        <v>111</v>
      </c>
      <c r="C1413" s="1">
        <v>68</v>
      </c>
      <c r="D1413" s="1" t="s">
        <v>91</v>
      </c>
      <c r="E1413" s="1">
        <v>0</v>
      </c>
      <c r="F1413" s="1">
        <v>0</v>
      </c>
      <c r="G1413" s="1">
        <v>0</v>
      </c>
      <c r="H1413" s="1">
        <v>0</v>
      </c>
      <c r="I1413" s="1" t="s">
        <v>63</v>
      </c>
      <c r="J1413" s="1" t="s">
        <v>63</v>
      </c>
      <c r="K1413" s="1">
        <v>0</v>
      </c>
      <c r="L1413" s="1">
        <v>0</v>
      </c>
      <c r="M1413" s="1">
        <v>0</v>
      </c>
      <c r="N1413" s="1" t="s">
        <v>63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3" t="str">
        <f t="shared" si="22"/>
        <v>2017Plan</v>
      </c>
      <c r="V1413" s="2">
        <f>DATE(A1413,INDEX(Map!$H$1:$H$12,MATCH(B1413,Map!$G$1:$G$12,0),0),1)</f>
        <v>42856</v>
      </c>
      <c r="W1413" t="str">
        <f>IF(AND(V1413&gt;=Map!$K$2,V1413&lt;=Map!$L$2),"Base",IF(AND(V1413&gt;=Map!$K$3,V1413&lt;=Map!$L$3),"Fcst","N/A"))</f>
        <v>N/A</v>
      </c>
      <c r="X1413" t="str">
        <f>INDEX(Map!$B$2:$B$86,MATCH(D1413,Map!$A$2:$A$86,0),0)</f>
        <v>N/A</v>
      </c>
      <c r="Y1413" s="7" t="str">
        <f>IF(INDEX(Map!$C$2:$C$86,MATCH(D1413,Map!$A$2:$A$86,0),0)="","N/A",E1413*INDEX(Map!$C$2:$C$86,MATCH(D1413,Map!$A$2:$A$86,0),0))</f>
        <v>N/A</v>
      </c>
      <c r="Z1413" s="7" t="str">
        <f>IF(INDEX(Map!$D$2:$D$86,MATCH(D1413,Map!$A$2:$A$86,0),0)="","N/A",E1413*INDEX(Map!$D$2:$D$86,MATCH(D1413,Map!$A$2:$A$86,0),0))</f>
        <v>N/A</v>
      </c>
      <c r="AA1413" t="str">
        <f>INDEX(Map!$E$2:$E$86,MATCH(D1413,Map!$A$2:$A$86,0),0)</f>
        <v>CSR</v>
      </c>
    </row>
    <row r="1414" spans="1:27" x14ac:dyDescent="0.25">
      <c r="A1414" s="1" t="s">
        <v>119</v>
      </c>
      <c r="B1414" s="1" t="s">
        <v>111</v>
      </c>
      <c r="C1414" s="1">
        <v>69</v>
      </c>
      <c r="D1414" s="1" t="s">
        <v>92</v>
      </c>
      <c r="E1414" s="1">
        <v>0</v>
      </c>
      <c r="F1414" s="1">
        <v>0</v>
      </c>
      <c r="G1414" s="1">
        <v>0</v>
      </c>
      <c r="H1414" s="1">
        <v>0</v>
      </c>
      <c r="I1414" s="1" t="s">
        <v>63</v>
      </c>
      <c r="J1414" s="1" t="s">
        <v>63</v>
      </c>
      <c r="K1414" s="1">
        <v>0</v>
      </c>
      <c r="L1414" s="1">
        <v>0</v>
      </c>
      <c r="M1414" s="1">
        <v>0</v>
      </c>
      <c r="N1414" s="1" t="s">
        <v>63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3" t="str">
        <f t="shared" si="22"/>
        <v>2017Plan</v>
      </c>
      <c r="V1414" s="2">
        <f>DATE(A1414,INDEX(Map!$H$1:$H$12,MATCH(B1414,Map!$G$1:$G$12,0),0),1)</f>
        <v>42856</v>
      </c>
      <c r="W1414" t="str">
        <f>IF(AND(V1414&gt;=Map!$K$2,V1414&lt;=Map!$L$2),"Base",IF(AND(V1414&gt;=Map!$K$3,V1414&lt;=Map!$L$3),"Fcst","N/A"))</f>
        <v>N/A</v>
      </c>
      <c r="X1414" t="str">
        <f>INDEX(Map!$B$2:$B$86,MATCH(D1414,Map!$A$2:$A$86,0),0)</f>
        <v>N/A</v>
      </c>
      <c r="Y1414" s="7" t="str">
        <f>IF(INDEX(Map!$C$2:$C$86,MATCH(D1414,Map!$A$2:$A$86,0),0)="","N/A",E1414*INDEX(Map!$C$2:$C$86,MATCH(D1414,Map!$A$2:$A$86,0),0))</f>
        <v>N/A</v>
      </c>
      <c r="Z1414" s="7" t="str">
        <f>IF(INDEX(Map!$D$2:$D$86,MATCH(D1414,Map!$A$2:$A$86,0),0)="","N/A",E1414*INDEX(Map!$D$2:$D$86,MATCH(D1414,Map!$A$2:$A$86,0),0))</f>
        <v>N/A</v>
      </c>
      <c r="AA1414" t="str">
        <f>INDEX(Map!$E$2:$E$86,MATCH(D1414,Map!$A$2:$A$86,0),0)</f>
        <v>CSR</v>
      </c>
    </row>
    <row r="1415" spans="1:27" x14ac:dyDescent="0.25">
      <c r="A1415" s="1" t="s">
        <v>119</v>
      </c>
      <c r="B1415" s="1" t="s">
        <v>111</v>
      </c>
      <c r="C1415" s="1">
        <v>70</v>
      </c>
      <c r="D1415" s="1" t="s">
        <v>93</v>
      </c>
      <c r="E1415" s="1">
        <v>0</v>
      </c>
      <c r="F1415" s="1">
        <v>0</v>
      </c>
      <c r="G1415" s="1">
        <v>0</v>
      </c>
      <c r="H1415" s="1">
        <v>0</v>
      </c>
      <c r="I1415" s="1" t="s">
        <v>63</v>
      </c>
      <c r="J1415" s="1" t="s">
        <v>63</v>
      </c>
      <c r="K1415" s="1">
        <v>0</v>
      </c>
      <c r="L1415" s="1">
        <v>0</v>
      </c>
      <c r="M1415" s="1">
        <v>0</v>
      </c>
      <c r="N1415" s="1" t="s">
        <v>63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3" t="str">
        <f t="shared" si="22"/>
        <v>2017Plan</v>
      </c>
      <c r="V1415" s="2">
        <f>DATE(A1415,INDEX(Map!$H$1:$H$12,MATCH(B1415,Map!$G$1:$G$12,0),0),1)</f>
        <v>42856</v>
      </c>
      <c r="W1415" t="str">
        <f>IF(AND(V1415&gt;=Map!$K$2,V1415&lt;=Map!$L$2),"Base",IF(AND(V1415&gt;=Map!$K$3,V1415&lt;=Map!$L$3),"Fcst","N/A"))</f>
        <v>N/A</v>
      </c>
      <c r="X1415" t="str">
        <f>INDEX(Map!$B$2:$B$86,MATCH(D1415,Map!$A$2:$A$86,0),0)</f>
        <v>N/A</v>
      </c>
      <c r="Y1415" s="7" t="str">
        <f>IF(INDEX(Map!$C$2:$C$86,MATCH(D1415,Map!$A$2:$A$86,0),0)="","N/A",E1415*INDEX(Map!$C$2:$C$86,MATCH(D1415,Map!$A$2:$A$86,0),0))</f>
        <v>N/A</v>
      </c>
      <c r="Z1415" s="7" t="str">
        <f>IF(INDEX(Map!$D$2:$D$86,MATCH(D1415,Map!$A$2:$A$86,0),0)="","N/A",E1415*INDEX(Map!$D$2:$D$86,MATCH(D1415,Map!$A$2:$A$86,0),0))</f>
        <v>N/A</v>
      </c>
      <c r="AA1415" t="str">
        <f>INDEX(Map!$E$2:$E$86,MATCH(D1415,Map!$A$2:$A$86,0),0)</f>
        <v>CSR</v>
      </c>
    </row>
    <row r="1416" spans="1:27" x14ac:dyDescent="0.25">
      <c r="A1416" s="1" t="s">
        <v>119</v>
      </c>
      <c r="B1416" s="1" t="s">
        <v>111</v>
      </c>
      <c r="C1416" s="1">
        <v>71</v>
      </c>
      <c r="D1416" s="1" t="s">
        <v>94</v>
      </c>
      <c r="E1416" s="1">
        <v>0</v>
      </c>
      <c r="F1416" s="1">
        <v>0</v>
      </c>
      <c r="G1416" s="1">
        <v>0</v>
      </c>
      <c r="H1416" s="1">
        <v>0</v>
      </c>
      <c r="I1416" s="1" t="s">
        <v>63</v>
      </c>
      <c r="J1416" s="1" t="s">
        <v>63</v>
      </c>
      <c r="K1416" s="1">
        <v>0</v>
      </c>
      <c r="L1416" s="1">
        <v>0</v>
      </c>
      <c r="M1416" s="1">
        <v>0</v>
      </c>
      <c r="N1416" s="1" t="s">
        <v>63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3" t="str">
        <f t="shared" si="22"/>
        <v>2017Plan</v>
      </c>
      <c r="V1416" s="2">
        <f>DATE(A1416,INDEX(Map!$H$1:$H$12,MATCH(B1416,Map!$G$1:$G$12,0),0),1)</f>
        <v>42856</v>
      </c>
      <c r="W1416" t="str">
        <f>IF(AND(V1416&gt;=Map!$K$2,V1416&lt;=Map!$L$2),"Base",IF(AND(V1416&gt;=Map!$K$3,V1416&lt;=Map!$L$3),"Fcst","N/A"))</f>
        <v>N/A</v>
      </c>
      <c r="X1416" t="str">
        <f>INDEX(Map!$B$2:$B$86,MATCH(D1416,Map!$A$2:$A$86,0),0)</f>
        <v>N/A</v>
      </c>
      <c r="Y1416" s="7" t="str">
        <f>IF(INDEX(Map!$C$2:$C$86,MATCH(D1416,Map!$A$2:$A$86,0),0)="","N/A",E1416*INDEX(Map!$C$2:$C$86,MATCH(D1416,Map!$A$2:$A$86,0),0))</f>
        <v>N/A</v>
      </c>
      <c r="Z1416" s="7" t="str">
        <f>IF(INDEX(Map!$D$2:$D$86,MATCH(D1416,Map!$A$2:$A$86,0),0)="","N/A",E1416*INDEX(Map!$D$2:$D$86,MATCH(D1416,Map!$A$2:$A$86,0),0))</f>
        <v>N/A</v>
      </c>
      <c r="AA1416" t="str">
        <f>INDEX(Map!$E$2:$E$86,MATCH(D1416,Map!$A$2:$A$86,0),0)</f>
        <v>CSR</v>
      </c>
    </row>
    <row r="1417" spans="1:27" x14ac:dyDescent="0.25">
      <c r="A1417" s="1" t="s">
        <v>119</v>
      </c>
      <c r="B1417" s="1" t="s">
        <v>111</v>
      </c>
      <c r="C1417" s="1">
        <v>72</v>
      </c>
      <c r="D1417" s="1" t="s">
        <v>95</v>
      </c>
      <c r="E1417" s="1">
        <v>0</v>
      </c>
      <c r="F1417" s="1">
        <v>0</v>
      </c>
      <c r="G1417" s="1">
        <v>0</v>
      </c>
      <c r="H1417" s="1">
        <v>0</v>
      </c>
      <c r="I1417" s="1" t="s">
        <v>63</v>
      </c>
      <c r="J1417" s="1" t="s">
        <v>63</v>
      </c>
      <c r="K1417" s="1">
        <v>0</v>
      </c>
      <c r="L1417" s="1">
        <v>0</v>
      </c>
      <c r="M1417" s="1">
        <v>0</v>
      </c>
      <c r="N1417" s="1" t="s">
        <v>63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3" t="str">
        <f t="shared" si="22"/>
        <v>2017Plan</v>
      </c>
      <c r="V1417" s="2">
        <f>DATE(A1417,INDEX(Map!$H$1:$H$12,MATCH(B1417,Map!$G$1:$G$12,0),0),1)</f>
        <v>42856</v>
      </c>
      <c r="W1417" t="str">
        <f>IF(AND(V1417&gt;=Map!$K$2,V1417&lt;=Map!$L$2),"Base",IF(AND(V1417&gt;=Map!$K$3,V1417&lt;=Map!$L$3),"Fcst","N/A"))</f>
        <v>N/A</v>
      </c>
      <c r="X1417" t="str">
        <f>INDEX(Map!$B$2:$B$86,MATCH(D1417,Map!$A$2:$A$86,0),0)</f>
        <v>N/A</v>
      </c>
      <c r="Y1417" s="7" t="str">
        <f>IF(INDEX(Map!$C$2:$C$86,MATCH(D1417,Map!$A$2:$A$86,0),0)="","N/A",E1417*INDEX(Map!$C$2:$C$86,MATCH(D1417,Map!$A$2:$A$86,0),0))</f>
        <v>N/A</v>
      </c>
      <c r="Z1417" s="7" t="str">
        <f>IF(INDEX(Map!$D$2:$D$86,MATCH(D1417,Map!$A$2:$A$86,0),0)="","N/A",E1417*INDEX(Map!$D$2:$D$86,MATCH(D1417,Map!$A$2:$A$86,0),0))</f>
        <v>N/A</v>
      </c>
      <c r="AA1417" t="str">
        <f>INDEX(Map!$E$2:$E$86,MATCH(D1417,Map!$A$2:$A$86,0),0)</f>
        <v>CSR</v>
      </c>
    </row>
    <row r="1418" spans="1:27" x14ac:dyDescent="0.25">
      <c r="A1418" s="1" t="s">
        <v>119</v>
      </c>
      <c r="B1418" s="1" t="s">
        <v>111</v>
      </c>
      <c r="C1418" s="1">
        <v>73</v>
      </c>
      <c r="D1418" s="1" t="s">
        <v>96</v>
      </c>
      <c r="E1418" s="1">
        <v>0</v>
      </c>
      <c r="F1418" s="1">
        <v>0</v>
      </c>
      <c r="G1418" s="1">
        <v>0</v>
      </c>
      <c r="H1418" s="1">
        <v>0</v>
      </c>
      <c r="I1418" s="1" t="s">
        <v>63</v>
      </c>
      <c r="J1418" s="1" t="s">
        <v>63</v>
      </c>
      <c r="K1418" s="1">
        <v>0</v>
      </c>
      <c r="L1418" s="1">
        <v>0</v>
      </c>
      <c r="M1418" s="1">
        <v>0</v>
      </c>
      <c r="N1418" s="1" t="s">
        <v>63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3" t="str">
        <f t="shared" si="22"/>
        <v>2017Plan</v>
      </c>
      <c r="V1418" s="2">
        <f>DATE(A1418,INDEX(Map!$H$1:$H$12,MATCH(B1418,Map!$G$1:$G$12,0),0),1)</f>
        <v>42856</v>
      </c>
      <c r="W1418" t="str">
        <f>IF(AND(V1418&gt;=Map!$K$2,V1418&lt;=Map!$L$2),"Base",IF(AND(V1418&gt;=Map!$K$3,V1418&lt;=Map!$L$3),"Fcst","N/A"))</f>
        <v>N/A</v>
      </c>
      <c r="X1418" t="str">
        <f>INDEX(Map!$B$2:$B$86,MATCH(D1418,Map!$A$2:$A$86,0),0)</f>
        <v>N/A</v>
      </c>
      <c r="Y1418" s="7" t="str">
        <f>IF(INDEX(Map!$C$2:$C$86,MATCH(D1418,Map!$A$2:$A$86,0),0)="","N/A",E1418*INDEX(Map!$C$2:$C$86,MATCH(D1418,Map!$A$2:$A$86,0),0))</f>
        <v>N/A</v>
      </c>
      <c r="Z1418" s="7" t="str">
        <f>IF(INDEX(Map!$D$2:$D$86,MATCH(D1418,Map!$A$2:$A$86,0),0)="","N/A",E1418*INDEX(Map!$D$2:$D$86,MATCH(D1418,Map!$A$2:$A$86,0),0))</f>
        <v>N/A</v>
      </c>
      <c r="AA1418" t="str">
        <f>INDEX(Map!$E$2:$E$86,MATCH(D1418,Map!$A$2:$A$86,0),0)</f>
        <v>CSR</v>
      </c>
    </row>
    <row r="1419" spans="1:27" x14ac:dyDescent="0.25">
      <c r="A1419" s="1" t="s">
        <v>119</v>
      </c>
      <c r="B1419" s="1" t="s">
        <v>111</v>
      </c>
      <c r="C1419" s="1">
        <v>74</v>
      </c>
      <c r="D1419" s="1" t="s">
        <v>97</v>
      </c>
      <c r="E1419" s="1">
        <v>0</v>
      </c>
      <c r="F1419" s="1">
        <v>0</v>
      </c>
      <c r="G1419" s="1">
        <v>0</v>
      </c>
      <c r="H1419" s="1">
        <v>0</v>
      </c>
      <c r="I1419" s="1" t="s">
        <v>63</v>
      </c>
      <c r="J1419" s="1" t="s">
        <v>63</v>
      </c>
      <c r="K1419" s="1">
        <v>0</v>
      </c>
      <c r="L1419" s="1">
        <v>0</v>
      </c>
      <c r="M1419" s="1">
        <v>0</v>
      </c>
      <c r="N1419" s="1" t="s">
        <v>63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3" t="str">
        <f t="shared" si="22"/>
        <v>2017Plan</v>
      </c>
      <c r="V1419" s="2">
        <f>DATE(A1419,INDEX(Map!$H$1:$H$12,MATCH(B1419,Map!$G$1:$G$12,0),0),1)</f>
        <v>42856</v>
      </c>
      <c r="W1419" t="str">
        <f>IF(AND(V1419&gt;=Map!$K$2,V1419&lt;=Map!$L$2),"Base",IF(AND(V1419&gt;=Map!$K$3,V1419&lt;=Map!$L$3),"Fcst","N/A"))</f>
        <v>N/A</v>
      </c>
      <c r="X1419" t="str">
        <f>INDEX(Map!$B$2:$B$86,MATCH(D1419,Map!$A$2:$A$86,0),0)</f>
        <v>N/A</v>
      </c>
      <c r="Y1419" s="7" t="str">
        <f>IF(INDEX(Map!$C$2:$C$86,MATCH(D1419,Map!$A$2:$A$86,0),0)="","N/A",E1419*INDEX(Map!$C$2:$C$86,MATCH(D1419,Map!$A$2:$A$86,0),0))</f>
        <v>N/A</v>
      </c>
      <c r="Z1419" s="7" t="str">
        <f>IF(INDEX(Map!$D$2:$D$86,MATCH(D1419,Map!$A$2:$A$86,0),0)="","N/A",E1419*INDEX(Map!$D$2:$D$86,MATCH(D1419,Map!$A$2:$A$86,0),0))</f>
        <v>N/A</v>
      </c>
      <c r="AA1419" t="str">
        <f>INDEX(Map!$E$2:$E$86,MATCH(D1419,Map!$A$2:$A$86,0),0)</f>
        <v>CSR</v>
      </c>
    </row>
    <row r="1420" spans="1:27" x14ac:dyDescent="0.25">
      <c r="A1420" s="1" t="s">
        <v>119</v>
      </c>
      <c r="B1420" s="1" t="s">
        <v>111</v>
      </c>
      <c r="C1420" s="1">
        <v>75</v>
      </c>
      <c r="D1420" s="1" t="s">
        <v>98</v>
      </c>
      <c r="E1420" s="1">
        <v>0</v>
      </c>
      <c r="F1420" s="1">
        <v>0</v>
      </c>
      <c r="G1420" s="1">
        <v>0</v>
      </c>
      <c r="H1420" s="1">
        <v>0</v>
      </c>
      <c r="I1420" s="1" t="s">
        <v>63</v>
      </c>
      <c r="J1420" s="1" t="s">
        <v>63</v>
      </c>
      <c r="K1420" s="1">
        <v>0</v>
      </c>
      <c r="L1420" s="1">
        <v>0</v>
      </c>
      <c r="M1420" s="1">
        <v>0</v>
      </c>
      <c r="N1420" s="1" t="s">
        <v>63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3" t="str">
        <f t="shared" si="22"/>
        <v>2017Plan</v>
      </c>
      <c r="V1420" s="2">
        <f>DATE(A1420,INDEX(Map!$H$1:$H$12,MATCH(B1420,Map!$G$1:$G$12,0),0),1)</f>
        <v>42856</v>
      </c>
      <c r="W1420" t="str">
        <f>IF(AND(V1420&gt;=Map!$K$2,V1420&lt;=Map!$L$2),"Base",IF(AND(V1420&gt;=Map!$K$3,V1420&lt;=Map!$L$3),"Fcst","N/A"))</f>
        <v>N/A</v>
      </c>
      <c r="X1420" t="str">
        <f>INDEX(Map!$B$2:$B$86,MATCH(D1420,Map!$A$2:$A$86,0),0)</f>
        <v>N/A</v>
      </c>
      <c r="Y1420" s="7" t="str">
        <f>IF(INDEX(Map!$C$2:$C$86,MATCH(D1420,Map!$A$2:$A$86,0),0)="","N/A",E1420*INDEX(Map!$C$2:$C$86,MATCH(D1420,Map!$A$2:$A$86,0),0))</f>
        <v>N/A</v>
      </c>
      <c r="Z1420" s="7" t="str">
        <f>IF(INDEX(Map!$D$2:$D$86,MATCH(D1420,Map!$A$2:$A$86,0),0)="","N/A",E1420*INDEX(Map!$D$2:$D$86,MATCH(D1420,Map!$A$2:$A$86,0),0))</f>
        <v>N/A</v>
      </c>
      <c r="AA1420" t="str">
        <f>INDEX(Map!$E$2:$E$86,MATCH(D1420,Map!$A$2:$A$86,0),0)</f>
        <v>CSR</v>
      </c>
    </row>
    <row r="1421" spans="1:27" x14ac:dyDescent="0.25">
      <c r="A1421" s="1" t="s">
        <v>119</v>
      </c>
      <c r="B1421" s="1" t="s">
        <v>111</v>
      </c>
      <c r="C1421" s="1">
        <v>76</v>
      </c>
      <c r="D1421" s="1" t="s">
        <v>99</v>
      </c>
      <c r="E1421" s="1">
        <v>0</v>
      </c>
      <c r="F1421" s="1">
        <v>0</v>
      </c>
      <c r="G1421" s="1">
        <v>0</v>
      </c>
      <c r="H1421" s="1">
        <v>0</v>
      </c>
      <c r="I1421" s="1" t="s">
        <v>63</v>
      </c>
      <c r="J1421" s="1" t="s">
        <v>63</v>
      </c>
      <c r="K1421" s="1">
        <v>0</v>
      </c>
      <c r="L1421" s="1">
        <v>0</v>
      </c>
      <c r="M1421" s="1">
        <v>0</v>
      </c>
      <c r="N1421" s="1" t="s">
        <v>63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3" t="str">
        <f t="shared" si="22"/>
        <v>2017Plan</v>
      </c>
      <c r="V1421" s="2">
        <f>DATE(A1421,INDEX(Map!$H$1:$H$12,MATCH(B1421,Map!$G$1:$G$12,0),0),1)</f>
        <v>42856</v>
      </c>
      <c r="W1421" t="str">
        <f>IF(AND(V1421&gt;=Map!$K$2,V1421&lt;=Map!$L$2),"Base",IF(AND(V1421&gt;=Map!$K$3,V1421&lt;=Map!$L$3),"Fcst","N/A"))</f>
        <v>N/A</v>
      </c>
      <c r="X1421" t="str">
        <f>INDEX(Map!$B$2:$B$86,MATCH(D1421,Map!$A$2:$A$86,0),0)</f>
        <v>N/A</v>
      </c>
      <c r="Y1421" s="7" t="str">
        <f>IF(INDEX(Map!$C$2:$C$86,MATCH(D1421,Map!$A$2:$A$86,0),0)="","N/A",E1421*INDEX(Map!$C$2:$C$86,MATCH(D1421,Map!$A$2:$A$86,0),0))</f>
        <v>N/A</v>
      </c>
      <c r="Z1421" s="7" t="str">
        <f>IF(INDEX(Map!$D$2:$D$86,MATCH(D1421,Map!$A$2:$A$86,0),0)="","N/A",E1421*INDEX(Map!$D$2:$D$86,MATCH(D1421,Map!$A$2:$A$86,0),0))</f>
        <v>N/A</v>
      </c>
      <c r="AA1421" t="str">
        <f>INDEX(Map!$E$2:$E$86,MATCH(D1421,Map!$A$2:$A$86,0),0)</f>
        <v>CSR</v>
      </c>
    </row>
    <row r="1422" spans="1:27" x14ac:dyDescent="0.25">
      <c r="A1422" s="1" t="s">
        <v>119</v>
      </c>
      <c r="B1422" s="1" t="s">
        <v>111</v>
      </c>
      <c r="C1422" s="1">
        <v>77</v>
      </c>
      <c r="D1422" s="1" t="s">
        <v>100</v>
      </c>
      <c r="E1422" s="1">
        <v>0</v>
      </c>
      <c r="F1422" s="1">
        <v>0</v>
      </c>
      <c r="G1422" s="1">
        <v>0</v>
      </c>
      <c r="H1422" s="1">
        <v>0</v>
      </c>
      <c r="I1422" s="1" t="s">
        <v>63</v>
      </c>
      <c r="J1422" s="1" t="s">
        <v>63</v>
      </c>
      <c r="K1422" s="1">
        <v>0</v>
      </c>
      <c r="L1422" s="1">
        <v>0</v>
      </c>
      <c r="M1422" s="1">
        <v>0</v>
      </c>
      <c r="N1422" s="1" t="s">
        <v>63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3" t="str">
        <f t="shared" si="22"/>
        <v>2017Plan</v>
      </c>
      <c r="V1422" s="2">
        <f>DATE(A1422,INDEX(Map!$H$1:$H$12,MATCH(B1422,Map!$G$1:$G$12,0),0),1)</f>
        <v>42856</v>
      </c>
      <c r="W1422" t="str">
        <f>IF(AND(V1422&gt;=Map!$K$2,V1422&lt;=Map!$L$2),"Base",IF(AND(V1422&gt;=Map!$K$3,V1422&lt;=Map!$L$3),"Fcst","N/A"))</f>
        <v>N/A</v>
      </c>
      <c r="X1422" t="str">
        <f>INDEX(Map!$B$2:$B$86,MATCH(D1422,Map!$A$2:$A$86,0),0)</f>
        <v>N/A</v>
      </c>
      <c r="Y1422" s="7" t="str">
        <f>IF(INDEX(Map!$C$2:$C$86,MATCH(D1422,Map!$A$2:$A$86,0),0)="","N/A",E1422*INDEX(Map!$C$2:$C$86,MATCH(D1422,Map!$A$2:$A$86,0),0))</f>
        <v>N/A</v>
      </c>
      <c r="Z1422" s="7" t="str">
        <f>IF(INDEX(Map!$D$2:$D$86,MATCH(D1422,Map!$A$2:$A$86,0),0)="","N/A",E1422*INDEX(Map!$D$2:$D$86,MATCH(D1422,Map!$A$2:$A$86,0),0))</f>
        <v>N/A</v>
      </c>
      <c r="AA1422" t="str">
        <f>INDEX(Map!$E$2:$E$86,MATCH(D1422,Map!$A$2:$A$86,0),0)</f>
        <v>CSR</v>
      </c>
    </row>
    <row r="1423" spans="1:27" x14ac:dyDescent="0.25">
      <c r="A1423" s="1" t="s">
        <v>119</v>
      </c>
      <c r="B1423" s="1" t="s">
        <v>111</v>
      </c>
      <c r="C1423" s="1">
        <v>78</v>
      </c>
      <c r="D1423" s="1" t="s">
        <v>101</v>
      </c>
      <c r="E1423" s="1">
        <v>0</v>
      </c>
      <c r="F1423" s="1">
        <v>0</v>
      </c>
      <c r="G1423" s="1">
        <v>0</v>
      </c>
      <c r="H1423" s="1">
        <v>0</v>
      </c>
      <c r="I1423" s="1" t="s">
        <v>63</v>
      </c>
      <c r="J1423" s="1" t="s">
        <v>63</v>
      </c>
      <c r="K1423" s="1">
        <v>0</v>
      </c>
      <c r="L1423" s="1">
        <v>0</v>
      </c>
      <c r="M1423" s="1">
        <v>0</v>
      </c>
      <c r="N1423" s="1" t="s">
        <v>63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3" t="str">
        <f t="shared" si="22"/>
        <v>2017Plan</v>
      </c>
      <c r="V1423" s="2">
        <f>DATE(A1423,INDEX(Map!$H$1:$H$12,MATCH(B1423,Map!$G$1:$G$12,0),0),1)</f>
        <v>42856</v>
      </c>
      <c r="W1423" t="str">
        <f>IF(AND(V1423&gt;=Map!$K$2,V1423&lt;=Map!$L$2),"Base",IF(AND(V1423&gt;=Map!$K$3,V1423&lt;=Map!$L$3),"Fcst","N/A"))</f>
        <v>N/A</v>
      </c>
      <c r="X1423" t="str">
        <f>INDEX(Map!$B$2:$B$86,MATCH(D1423,Map!$A$2:$A$86,0),0)</f>
        <v>N/A</v>
      </c>
      <c r="Y1423" s="7" t="str">
        <f>IF(INDEX(Map!$C$2:$C$86,MATCH(D1423,Map!$A$2:$A$86,0),0)="","N/A",E1423*INDEX(Map!$C$2:$C$86,MATCH(D1423,Map!$A$2:$A$86,0),0))</f>
        <v>N/A</v>
      </c>
      <c r="Z1423" s="7" t="str">
        <f>IF(INDEX(Map!$D$2:$D$86,MATCH(D1423,Map!$A$2:$A$86,0),0)="","N/A",E1423*INDEX(Map!$D$2:$D$86,MATCH(D1423,Map!$A$2:$A$86,0),0))</f>
        <v>N/A</v>
      </c>
      <c r="AA1423" t="str">
        <f>INDEX(Map!$E$2:$E$86,MATCH(D1423,Map!$A$2:$A$86,0),0)</f>
        <v>CSR</v>
      </c>
    </row>
    <row r="1424" spans="1:27" x14ac:dyDescent="0.25">
      <c r="A1424" s="1" t="s">
        <v>119</v>
      </c>
      <c r="B1424" s="1" t="s">
        <v>111</v>
      </c>
      <c r="C1424" s="1">
        <v>79</v>
      </c>
      <c r="D1424" s="1" t="s">
        <v>102</v>
      </c>
      <c r="E1424" s="1">
        <v>0</v>
      </c>
      <c r="F1424" s="1">
        <v>0</v>
      </c>
      <c r="G1424" s="1">
        <v>0</v>
      </c>
      <c r="H1424" s="1">
        <v>0</v>
      </c>
      <c r="I1424" s="1" t="s">
        <v>63</v>
      </c>
      <c r="J1424" s="1" t="s">
        <v>63</v>
      </c>
      <c r="K1424" s="1">
        <v>0</v>
      </c>
      <c r="L1424" s="1">
        <v>0</v>
      </c>
      <c r="M1424" s="1">
        <v>0</v>
      </c>
      <c r="N1424" s="1" t="s">
        <v>63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3" t="str">
        <f t="shared" si="22"/>
        <v>2017Plan</v>
      </c>
      <c r="V1424" s="2">
        <f>DATE(A1424,INDEX(Map!$H$1:$H$12,MATCH(B1424,Map!$G$1:$G$12,0),0),1)</f>
        <v>42856</v>
      </c>
      <c r="W1424" t="str">
        <f>IF(AND(V1424&gt;=Map!$K$2,V1424&lt;=Map!$L$2),"Base",IF(AND(V1424&gt;=Map!$K$3,V1424&lt;=Map!$L$3),"Fcst","N/A"))</f>
        <v>N/A</v>
      </c>
      <c r="X1424" t="str">
        <f>INDEX(Map!$B$2:$B$86,MATCH(D1424,Map!$A$2:$A$86,0),0)</f>
        <v>N/A</v>
      </c>
      <c r="Y1424" s="7" t="str">
        <f>IF(INDEX(Map!$C$2:$C$86,MATCH(D1424,Map!$A$2:$A$86,0),0)="","N/A",E1424*INDEX(Map!$C$2:$C$86,MATCH(D1424,Map!$A$2:$A$86,0),0))</f>
        <v>N/A</v>
      </c>
      <c r="Z1424" s="7" t="str">
        <f>IF(INDEX(Map!$D$2:$D$86,MATCH(D1424,Map!$A$2:$A$86,0),0)="","N/A",E1424*INDEX(Map!$D$2:$D$86,MATCH(D1424,Map!$A$2:$A$86,0),0))</f>
        <v>N/A</v>
      </c>
      <c r="AA1424" t="str">
        <f>INDEX(Map!$E$2:$E$86,MATCH(D1424,Map!$A$2:$A$86,0),0)</f>
        <v>CSR</v>
      </c>
    </row>
    <row r="1425" spans="1:27" x14ac:dyDescent="0.25">
      <c r="A1425" s="1" t="s">
        <v>119</v>
      </c>
      <c r="B1425" s="1" t="s">
        <v>111</v>
      </c>
      <c r="C1425" s="1">
        <v>80</v>
      </c>
      <c r="D1425" s="1" t="s">
        <v>103</v>
      </c>
      <c r="E1425" s="1">
        <v>0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3" t="str">
        <f t="shared" si="22"/>
        <v>2017Plan</v>
      </c>
      <c r="V1425" s="2">
        <f>DATE(A1425,INDEX(Map!$H$1:$H$12,MATCH(B1425,Map!$G$1:$G$12,0),0),1)</f>
        <v>42856</v>
      </c>
      <c r="W1425" t="str">
        <f>IF(AND(V1425&gt;=Map!$K$2,V1425&lt;=Map!$L$2),"Base",IF(AND(V1425&gt;=Map!$K$3,V1425&lt;=Map!$L$3),"Fcst","N/A"))</f>
        <v>N/A</v>
      </c>
      <c r="X1425" t="str">
        <f>INDEX(Map!$B$2:$B$86,MATCH(D1425,Map!$A$2:$A$86,0),0)</f>
        <v>N/A</v>
      </c>
      <c r="Y1425" s="7" t="str">
        <f>IF(INDEX(Map!$C$2:$C$86,MATCH(D1425,Map!$A$2:$A$86,0),0)="","N/A",E1425*INDEX(Map!$C$2:$C$86,MATCH(D1425,Map!$A$2:$A$86,0),0))</f>
        <v>N/A</v>
      </c>
      <c r="Z1425" s="7" t="str">
        <f>IF(INDEX(Map!$D$2:$D$86,MATCH(D1425,Map!$A$2:$A$86,0),0)="","N/A",E1425*INDEX(Map!$D$2:$D$86,MATCH(D1425,Map!$A$2:$A$86,0),0))</f>
        <v>N/A</v>
      </c>
      <c r="AA1425" t="str">
        <f>INDEX(Map!$E$2:$E$86,MATCH(D1425,Map!$A$2:$A$86,0),0)</f>
        <v>NGCC</v>
      </c>
    </row>
    <row r="1426" spans="1:27" x14ac:dyDescent="0.25">
      <c r="A1426" s="1" t="s">
        <v>119</v>
      </c>
      <c r="B1426" s="1" t="s">
        <v>111</v>
      </c>
      <c r="C1426" s="1">
        <v>81</v>
      </c>
      <c r="D1426" s="1" t="s">
        <v>104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3" t="str">
        <f t="shared" si="22"/>
        <v>2017Plan</v>
      </c>
      <c r="V1426" s="2">
        <f>DATE(A1426,INDEX(Map!$H$1:$H$12,MATCH(B1426,Map!$G$1:$G$12,0),0),1)</f>
        <v>42856</v>
      </c>
      <c r="W1426" t="str">
        <f>IF(AND(V1426&gt;=Map!$K$2,V1426&lt;=Map!$L$2),"Base",IF(AND(V1426&gt;=Map!$K$3,V1426&lt;=Map!$L$3),"Fcst","N/A"))</f>
        <v>N/A</v>
      </c>
      <c r="X1426" t="str">
        <f>INDEX(Map!$B$2:$B$86,MATCH(D1426,Map!$A$2:$A$86,0),0)</f>
        <v>N/A</v>
      </c>
      <c r="Y1426" s="7" t="str">
        <f>IF(INDEX(Map!$C$2:$C$86,MATCH(D1426,Map!$A$2:$A$86,0),0)="","N/A",E1426*INDEX(Map!$C$2:$C$86,MATCH(D1426,Map!$A$2:$A$86,0),0))</f>
        <v>N/A</v>
      </c>
      <c r="Z1426" s="7" t="str">
        <f>IF(INDEX(Map!$D$2:$D$86,MATCH(D1426,Map!$A$2:$A$86,0),0)="","N/A",E1426*INDEX(Map!$D$2:$D$86,MATCH(D1426,Map!$A$2:$A$86,0),0))</f>
        <v>N/A</v>
      </c>
      <c r="AA1426" t="str">
        <f>INDEX(Map!$E$2:$E$86,MATCH(D1426,Map!$A$2:$A$86,0),0)</f>
        <v>NGCC</v>
      </c>
    </row>
    <row r="1427" spans="1:27" x14ac:dyDescent="0.25">
      <c r="A1427" s="1" t="s">
        <v>119</v>
      </c>
      <c r="B1427" s="1" t="s">
        <v>111</v>
      </c>
      <c r="C1427" s="1">
        <v>82</v>
      </c>
      <c r="D1427" s="1" t="s">
        <v>105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3" t="str">
        <f t="shared" si="22"/>
        <v>2017Plan</v>
      </c>
      <c r="V1427" s="2">
        <f>DATE(A1427,INDEX(Map!$H$1:$H$12,MATCH(B1427,Map!$G$1:$G$12,0),0),1)</f>
        <v>42856</v>
      </c>
      <c r="W1427" t="str">
        <f>IF(AND(V1427&gt;=Map!$K$2,V1427&lt;=Map!$L$2),"Base",IF(AND(V1427&gt;=Map!$K$3,V1427&lt;=Map!$L$3),"Fcst","N/A"))</f>
        <v>N/A</v>
      </c>
      <c r="X1427" t="str">
        <f>INDEX(Map!$B$2:$B$86,MATCH(D1427,Map!$A$2:$A$86,0),0)</f>
        <v>N/A</v>
      </c>
      <c r="Y1427" s="7" t="str">
        <f>IF(INDEX(Map!$C$2:$C$86,MATCH(D1427,Map!$A$2:$A$86,0),0)="","N/A",E1427*INDEX(Map!$C$2:$C$86,MATCH(D1427,Map!$A$2:$A$86,0),0))</f>
        <v>N/A</v>
      </c>
      <c r="Z1427" s="7" t="str">
        <f>IF(INDEX(Map!$D$2:$D$86,MATCH(D1427,Map!$A$2:$A$86,0),0)="","N/A",E1427*INDEX(Map!$D$2:$D$86,MATCH(D1427,Map!$A$2:$A$86,0),0))</f>
        <v>N/A</v>
      </c>
      <c r="AA1427" t="str">
        <f>INDEX(Map!$E$2:$E$86,MATCH(D1427,Map!$A$2:$A$86,0),0)</f>
        <v>NGCC</v>
      </c>
    </row>
    <row r="1428" spans="1:27" x14ac:dyDescent="0.25">
      <c r="A1428" s="1" t="s">
        <v>119</v>
      </c>
      <c r="B1428" s="1" t="s">
        <v>111</v>
      </c>
      <c r="C1428" s="1">
        <v>83</v>
      </c>
      <c r="D1428" s="1" t="s">
        <v>106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3" t="str">
        <f t="shared" si="22"/>
        <v>2017Plan</v>
      </c>
      <c r="V1428" s="2">
        <f>DATE(A1428,INDEX(Map!$H$1:$H$12,MATCH(B1428,Map!$G$1:$G$12,0),0),1)</f>
        <v>42856</v>
      </c>
      <c r="W1428" t="str">
        <f>IF(AND(V1428&gt;=Map!$K$2,V1428&lt;=Map!$L$2),"Base",IF(AND(V1428&gt;=Map!$K$3,V1428&lt;=Map!$L$3),"Fcst","N/A"))</f>
        <v>N/A</v>
      </c>
      <c r="X1428" t="str">
        <f>INDEX(Map!$B$2:$B$86,MATCH(D1428,Map!$A$2:$A$86,0),0)</f>
        <v>N/A</v>
      </c>
      <c r="Y1428" s="7" t="str">
        <f>IF(INDEX(Map!$C$2:$C$86,MATCH(D1428,Map!$A$2:$A$86,0),0)="","N/A",E1428*INDEX(Map!$C$2:$C$86,MATCH(D1428,Map!$A$2:$A$86,0),0))</f>
        <v>N/A</v>
      </c>
      <c r="Z1428" s="7" t="str">
        <f>IF(INDEX(Map!$D$2:$D$86,MATCH(D1428,Map!$A$2:$A$86,0),0)="","N/A",E1428*INDEX(Map!$D$2:$D$86,MATCH(D1428,Map!$A$2:$A$86,0),0))</f>
        <v>N/A</v>
      </c>
      <c r="AA1428" t="str">
        <f>INDEX(Map!$E$2:$E$86,MATCH(D1428,Map!$A$2:$A$86,0),0)</f>
        <v>NGCC</v>
      </c>
    </row>
    <row r="1429" spans="1:27" x14ac:dyDescent="0.25">
      <c r="A1429" s="1" t="s">
        <v>119</v>
      </c>
      <c r="B1429" s="1" t="s">
        <v>111</v>
      </c>
      <c r="C1429" s="1">
        <v>84</v>
      </c>
      <c r="D1429" s="1" t="s">
        <v>107</v>
      </c>
      <c r="E1429" s="1">
        <v>2.2000000000000002</v>
      </c>
      <c r="F1429" s="1">
        <v>0</v>
      </c>
      <c r="G1429" s="1">
        <v>1.8</v>
      </c>
      <c r="H1429" s="1">
        <v>6</v>
      </c>
      <c r="I1429" s="1">
        <v>24.3</v>
      </c>
      <c r="J1429" s="1">
        <v>10900</v>
      </c>
      <c r="K1429" s="1">
        <v>14</v>
      </c>
      <c r="L1429" s="1">
        <v>308</v>
      </c>
      <c r="M1429" s="1">
        <v>75</v>
      </c>
      <c r="N1429" s="1">
        <v>0</v>
      </c>
      <c r="O1429" s="1">
        <v>54</v>
      </c>
      <c r="P1429" s="1">
        <v>0</v>
      </c>
      <c r="Q1429" s="1">
        <v>1</v>
      </c>
      <c r="R1429" s="1">
        <v>34.15</v>
      </c>
      <c r="S1429" s="1">
        <v>58.2</v>
      </c>
      <c r="T1429" s="1">
        <v>130</v>
      </c>
      <c r="U1429" s="3" t="str">
        <f t="shared" si="22"/>
        <v>2017Plan</v>
      </c>
      <c r="V1429" s="2">
        <f>DATE(A1429,INDEX(Map!$H$1:$H$12,MATCH(B1429,Map!$G$1:$G$12,0),0),1)</f>
        <v>42856</v>
      </c>
      <c r="W1429" t="str">
        <f>IF(AND(V1429&gt;=Map!$K$2,V1429&lt;=Map!$L$2),"Base",IF(AND(V1429&gt;=Map!$K$3,V1429&lt;=Map!$L$3),"Fcst","N/A"))</f>
        <v>N/A</v>
      </c>
      <c r="X1429" t="str">
        <f>INDEX(Map!$B$2:$B$86,MATCH(D1429,Map!$A$2:$A$86,0),0)</f>
        <v>Bluegrass/EKPC</v>
      </c>
      <c r="Y1429" s="7" t="str">
        <f>IF(INDEX(Map!$C$2:$C$86,MATCH(D1429,Map!$A$2:$A$86,0),0)="","N/A",E1429*INDEX(Map!$C$2:$C$86,MATCH(D1429,Map!$A$2:$A$86,0),0))</f>
        <v>N/A</v>
      </c>
      <c r="Z1429" s="7">
        <f>IF(INDEX(Map!$D$2:$D$86,MATCH(D1429,Map!$A$2:$A$86,0),0)="","N/A",E1429*INDEX(Map!$D$2:$D$86,MATCH(D1429,Map!$A$2:$A$86,0),0))</f>
        <v>2.2000000000000002</v>
      </c>
      <c r="AA1429" t="str">
        <f>INDEX(Map!$E$2:$E$86,MATCH(D1429,Map!$A$2:$A$86,0),0)</f>
        <v>SCCT</v>
      </c>
    </row>
    <row r="1430" spans="1:27" x14ac:dyDescent="0.25">
      <c r="A1430" s="1" t="s">
        <v>119</v>
      </c>
      <c r="B1430" s="1" t="s">
        <v>112</v>
      </c>
      <c r="C1430" s="1">
        <v>1</v>
      </c>
      <c r="D1430" s="1" t="s">
        <v>23</v>
      </c>
      <c r="E1430" s="1">
        <v>14.5</v>
      </c>
      <c r="F1430" s="1">
        <v>0</v>
      </c>
      <c r="G1430" s="1">
        <v>19</v>
      </c>
      <c r="H1430" s="1">
        <v>1</v>
      </c>
      <c r="I1430" s="1">
        <v>172.1</v>
      </c>
      <c r="J1430" s="1">
        <v>11859</v>
      </c>
      <c r="K1430" s="1">
        <v>389</v>
      </c>
      <c r="L1430" s="1">
        <v>285.2</v>
      </c>
      <c r="M1430" s="1">
        <v>491</v>
      </c>
      <c r="N1430" s="1">
        <v>1</v>
      </c>
      <c r="O1430" s="1">
        <v>15</v>
      </c>
      <c r="P1430" s="1">
        <v>0</v>
      </c>
      <c r="Q1430" s="1">
        <v>41</v>
      </c>
      <c r="R1430" s="1">
        <v>36.65</v>
      </c>
      <c r="S1430" s="1">
        <v>37.67</v>
      </c>
      <c r="T1430" s="1">
        <v>547</v>
      </c>
      <c r="U1430" s="3" t="str">
        <f t="shared" si="22"/>
        <v>2017Plan</v>
      </c>
      <c r="V1430" s="2">
        <f>DATE(A1430,INDEX(Map!$H$1:$H$12,MATCH(B1430,Map!$G$1:$G$12,0),0),1)</f>
        <v>42887</v>
      </c>
      <c r="W1430" t="str">
        <f>IF(AND(V1430&gt;=Map!$K$2,V1430&lt;=Map!$L$2),"Base",IF(AND(V1430&gt;=Map!$K$3,V1430&lt;=Map!$L$3),"Fcst","N/A"))</f>
        <v>N/A</v>
      </c>
      <c r="X1430" t="str">
        <f>INDEX(Map!$B$2:$B$86,MATCH(D1430,Map!$A$2:$A$86,0),0)</f>
        <v>Brown 1</v>
      </c>
      <c r="Y1430" s="7">
        <f>IF(INDEX(Map!$C$2:$C$86,MATCH(D1430,Map!$A$2:$A$86,0),0)="","N/A",E1430*INDEX(Map!$C$2:$C$86,MATCH(D1430,Map!$A$2:$A$86,0),0))</f>
        <v>14.5</v>
      </c>
      <c r="Z1430" s="7" t="str">
        <f>IF(INDEX(Map!$D$2:$D$86,MATCH(D1430,Map!$A$2:$A$86,0),0)="","N/A",E1430*INDEX(Map!$D$2:$D$86,MATCH(D1430,Map!$A$2:$A$86,0),0))</f>
        <v>N/A</v>
      </c>
      <c r="AA1430" t="str">
        <f>INDEX(Map!$E$2:$E$86,MATCH(D1430,Map!$A$2:$A$86,0),0)</f>
        <v>Coal</v>
      </c>
    </row>
    <row r="1431" spans="1:27" x14ac:dyDescent="0.25">
      <c r="A1431" s="1" t="s">
        <v>119</v>
      </c>
      <c r="B1431" s="1" t="s">
        <v>112</v>
      </c>
      <c r="C1431" s="1">
        <v>2</v>
      </c>
      <c r="D1431" s="1" t="s">
        <v>24</v>
      </c>
      <c r="E1431" s="1">
        <v>34.700000000000003</v>
      </c>
      <c r="F1431" s="1">
        <v>0</v>
      </c>
      <c r="G1431" s="1">
        <v>29</v>
      </c>
      <c r="H1431" s="1">
        <v>3</v>
      </c>
      <c r="I1431" s="1">
        <v>373.9</v>
      </c>
      <c r="J1431" s="1">
        <v>10773</v>
      </c>
      <c r="K1431" s="1">
        <v>516</v>
      </c>
      <c r="L1431" s="1">
        <v>285.2</v>
      </c>
      <c r="M1431" s="1">
        <v>1066</v>
      </c>
      <c r="N1431" s="1">
        <v>2</v>
      </c>
      <c r="O1431" s="1">
        <v>29</v>
      </c>
      <c r="P1431" s="1">
        <v>0</v>
      </c>
      <c r="Q1431" s="1">
        <v>74</v>
      </c>
      <c r="R1431" s="1">
        <v>32.86</v>
      </c>
      <c r="S1431" s="1">
        <v>33.69</v>
      </c>
      <c r="T1431" s="1">
        <v>1169</v>
      </c>
      <c r="U1431" s="3" t="str">
        <f t="shared" si="22"/>
        <v>2017Plan</v>
      </c>
      <c r="V1431" s="2">
        <f>DATE(A1431,INDEX(Map!$H$1:$H$12,MATCH(B1431,Map!$G$1:$G$12,0),0),1)</f>
        <v>42887</v>
      </c>
      <c r="W1431" t="str">
        <f>IF(AND(V1431&gt;=Map!$K$2,V1431&lt;=Map!$L$2),"Base",IF(AND(V1431&gt;=Map!$K$3,V1431&lt;=Map!$L$3),"Fcst","N/A"))</f>
        <v>N/A</v>
      </c>
      <c r="X1431" t="str">
        <f>INDEX(Map!$B$2:$B$86,MATCH(D1431,Map!$A$2:$A$86,0),0)</f>
        <v>Brown 2</v>
      </c>
      <c r="Y1431" s="7">
        <f>IF(INDEX(Map!$C$2:$C$86,MATCH(D1431,Map!$A$2:$A$86,0),0)="","N/A",E1431*INDEX(Map!$C$2:$C$86,MATCH(D1431,Map!$A$2:$A$86,0),0))</f>
        <v>34.700000000000003</v>
      </c>
      <c r="Z1431" s="7" t="str">
        <f>IF(INDEX(Map!$D$2:$D$86,MATCH(D1431,Map!$A$2:$A$86,0),0)="","N/A",E1431*INDEX(Map!$D$2:$D$86,MATCH(D1431,Map!$A$2:$A$86,0),0))</f>
        <v>N/A</v>
      </c>
      <c r="AA1431" t="str">
        <f>INDEX(Map!$E$2:$E$86,MATCH(D1431,Map!$A$2:$A$86,0),0)</f>
        <v>Coal</v>
      </c>
    </row>
    <row r="1432" spans="1:27" x14ac:dyDescent="0.25">
      <c r="A1432" s="1" t="s">
        <v>119</v>
      </c>
      <c r="B1432" s="1" t="s">
        <v>112</v>
      </c>
      <c r="C1432" s="1">
        <v>3</v>
      </c>
      <c r="D1432" s="1" t="s">
        <v>25</v>
      </c>
      <c r="E1432" s="1">
        <v>90.2</v>
      </c>
      <c r="F1432" s="1">
        <v>0</v>
      </c>
      <c r="G1432" s="1">
        <v>30.6</v>
      </c>
      <c r="H1432" s="1">
        <v>4</v>
      </c>
      <c r="I1432" s="1">
        <v>1098</v>
      </c>
      <c r="J1432" s="1">
        <v>12166</v>
      </c>
      <c r="K1432" s="1">
        <v>566</v>
      </c>
      <c r="L1432" s="1">
        <v>285.2</v>
      </c>
      <c r="M1432" s="1">
        <v>3131</v>
      </c>
      <c r="N1432" s="1">
        <v>4</v>
      </c>
      <c r="O1432" s="1">
        <v>49</v>
      </c>
      <c r="P1432" s="1">
        <v>0</v>
      </c>
      <c r="Q1432" s="1">
        <v>274</v>
      </c>
      <c r="R1432" s="1">
        <v>37.729999999999997</v>
      </c>
      <c r="S1432" s="1">
        <v>38.28</v>
      </c>
      <c r="T1432" s="1">
        <v>3455</v>
      </c>
      <c r="U1432" s="3" t="str">
        <f t="shared" si="22"/>
        <v>2017Plan</v>
      </c>
      <c r="V1432" s="2">
        <f>DATE(A1432,INDEX(Map!$H$1:$H$12,MATCH(B1432,Map!$G$1:$G$12,0),0),1)</f>
        <v>42887</v>
      </c>
      <c r="W1432" t="str">
        <f>IF(AND(V1432&gt;=Map!$K$2,V1432&lt;=Map!$L$2),"Base",IF(AND(V1432&gt;=Map!$K$3,V1432&lt;=Map!$L$3),"Fcst","N/A"))</f>
        <v>N/A</v>
      </c>
      <c r="X1432" t="str">
        <f>INDEX(Map!$B$2:$B$86,MATCH(D1432,Map!$A$2:$A$86,0),0)</f>
        <v>Brown 3</v>
      </c>
      <c r="Y1432" s="7">
        <f>IF(INDEX(Map!$C$2:$C$86,MATCH(D1432,Map!$A$2:$A$86,0),0)="","N/A",E1432*INDEX(Map!$C$2:$C$86,MATCH(D1432,Map!$A$2:$A$86,0),0))</f>
        <v>90.2</v>
      </c>
      <c r="Z1432" s="7" t="str">
        <f>IF(INDEX(Map!$D$2:$D$86,MATCH(D1432,Map!$A$2:$A$86,0),0)="","N/A",E1432*INDEX(Map!$D$2:$D$86,MATCH(D1432,Map!$A$2:$A$86,0),0))</f>
        <v>N/A</v>
      </c>
      <c r="AA1432" t="str">
        <f>INDEX(Map!$E$2:$E$86,MATCH(D1432,Map!$A$2:$A$86,0),0)</f>
        <v>Coal</v>
      </c>
    </row>
    <row r="1433" spans="1:27" x14ac:dyDescent="0.25">
      <c r="A1433" s="1" t="s">
        <v>119</v>
      </c>
      <c r="B1433" s="1" t="s">
        <v>112</v>
      </c>
      <c r="C1433" s="1">
        <v>4</v>
      </c>
      <c r="D1433" s="1" t="s">
        <v>26</v>
      </c>
      <c r="E1433" s="1">
        <v>266.5</v>
      </c>
      <c r="F1433" s="1">
        <v>0</v>
      </c>
      <c r="G1433" s="1">
        <v>78.099999999999994</v>
      </c>
      <c r="H1433" s="1">
        <v>2</v>
      </c>
      <c r="I1433" s="1">
        <v>2827.5</v>
      </c>
      <c r="J1433" s="1">
        <v>10610</v>
      </c>
      <c r="K1433" s="1">
        <v>680</v>
      </c>
      <c r="L1433" s="1">
        <v>204.5</v>
      </c>
      <c r="M1433" s="1">
        <v>5783</v>
      </c>
      <c r="N1433" s="1">
        <v>2</v>
      </c>
      <c r="O1433" s="1">
        <v>25</v>
      </c>
      <c r="P1433" s="1">
        <v>0</v>
      </c>
      <c r="Q1433" s="1">
        <v>501</v>
      </c>
      <c r="R1433" s="1">
        <v>23.58</v>
      </c>
      <c r="S1433" s="1">
        <v>23.68</v>
      </c>
      <c r="T1433" s="1">
        <v>6309</v>
      </c>
      <c r="U1433" s="3" t="str">
        <f t="shared" si="22"/>
        <v>2017Plan</v>
      </c>
      <c r="V1433" s="2">
        <f>DATE(A1433,INDEX(Map!$H$1:$H$12,MATCH(B1433,Map!$G$1:$G$12,0),0),1)</f>
        <v>42887</v>
      </c>
      <c r="W1433" t="str">
        <f>IF(AND(V1433&gt;=Map!$K$2,V1433&lt;=Map!$L$2),"Base",IF(AND(V1433&gt;=Map!$K$3,V1433&lt;=Map!$L$3),"Fcst","N/A"))</f>
        <v>N/A</v>
      </c>
      <c r="X1433" t="str">
        <f>INDEX(Map!$B$2:$B$86,MATCH(D1433,Map!$A$2:$A$86,0),0)</f>
        <v>Ghent 1</v>
      </c>
      <c r="Y1433" s="7">
        <f>IF(INDEX(Map!$C$2:$C$86,MATCH(D1433,Map!$A$2:$A$86,0),0)="","N/A",E1433*INDEX(Map!$C$2:$C$86,MATCH(D1433,Map!$A$2:$A$86,0),0))</f>
        <v>266.5</v>
      </c>
      <c r="Z1433" s="7" t="str">
        <f>IF(INDEX(Map!$D$2:$D$86,MATCH(D1433,Map!$A$2:$A$86,0),0)="","N/A",E1433*INDEX(Map!$D$2:$D$86,MATCH(D1433,Map!$A$2:$A$86,0),0))</f>
        <v>N/A</v>
      </c>
      <c r="AA1433" t="str">
        <f>INDEX(Map!$E$2:$E$86,MATCH(D1433,Map!$A$2:$A$86,0),0)</f>
        <v>Coal</v>
      </c>
    </row>
    <row r="1434" spans="1:27" x14ac:dyDescent="0.25">
      <c r="A1434" s="1" t="s">
        <v>119</v>
      </c>
      <c r="B1434" s="1" t="s">
        <v>112</v>
      </c>
      <c r="C1434" s="1">
        <v>5</v>
      </c>
      <c r="D1434" s="1" t="s">
        <v>27</v>
      </c>
      <c r="E1434" s="1">
        <v>249.4</v>
      </c>
      <c r="F1434" s="1">
        <v>0</v>
      </c>
      <c r="G1434" s="1">
        <v>70.2</v>
      </c>
      <c r="H1434" s="1">
        <v>2</v>
      </c>
      <c r="I1434" s="1">
        <v>2615.9</v>
      </c>
      <c r="J1434" s="1">
        <v>10491</v>
      </c>
      <c r="K1434" s="1">
        <v>660</v>
      </c>
      <c r="L1434" s="1">
        <v>204.5</v>
      </c>
      <c r="M1434" s="1">
        <v>5350</v>
      </c>
      <c r="N1434" s="1">
        <v>2</v>
      </c>
      <c r="O1434" s="1">
        <v>22</v>
      </c>
      <c r="P1434" s="1">
        <v>0</v>
      </c>
      <c r="Q1434" s="1">
        <v>276</v>
      </c>
      <c r="R1434" s="1">
        <v>22.56</v>
      </c>
      <c r="S1434" s="1">
        <v>22.65</v>
      </c>
      <c r="T1434" s="1">
        <v>5649</v>
      </c>
      <c r="U1434" s="3" t="str">
        <f t="shared" si="22"/>
        <v>2017Plan</v>
      </c>
      <c r="V1434" s="2">
        <f>DATE(A1434,INDEX(Map!$H$1:$H$12,MATCH(B1434,Map!$G$1:$G$12,0),0),1)</f>
        <v>42887</v>
      </c>
      <c r="W1434" t="str">
        <f>IF(AND(V1434&gt;=Map!$K$2,V1434&lt;=Map!$L$2),"Base",IF(AND(V1434&gt;=Map!$K$3,V1434&lt;=Map!$L$3),"Fcst","N/A"))</f>
        <v>N/A</v>
      </c>
      <c r="X1434" t="str">
        <f>INDEX(Map!$B$2:$B$86,MATCH(D1434,Map!$A$2:$A$86,0),0)</f>
        <v>Ghent 2</v>
      </c>
      <c r="Y1434" s="7">
        <f>IF(INDEX(Map!$C$2:$C$86,MATCH(D1434,Map!$A$2:$A$86,0),0)="","N/A",E1434*INDEX(Map!$C$2:$C$86,MATCH(D1434,Map!$A$2:$A$86,0),0))</f>
        <v>249.4</v>
      </c>
      <c r="Z1434" s="7" t="str">
        <f>IF(INDEX(Map!$D$2:$D$86,MATCH(D1434,Map!$A$2:$A$86,0),0)="","N/A",E1434*INDEX(Map!$D$2:$D$86,MATCH(D1434,Map!$A$2:$A$86,0),0))</f>
        <v>N/A</v>
      </c>
      <c r="AA1434" t="str">
        <f>INDEX(Map!$E$2:$E$86,MATCH(D1434,Map!$A$2:$A$86,0),0)</f>
        <v>Coal</v>
      </c>
    </row>
    <row r="1435" spans="1:27" x14ac:dyDescent="0.25">
      <c r="A1435" s="1" t="s">
        <v>119</v>
      </c>
      <c r="B1435" s="1" t="s">
        <v>112</v>
      </c>
      <c r="C1435" s="1">
        <v>6</v>
      </c>
      <c r="D1435" s="1" t="s">
        <v>28</v>
      </c>
      <c r="E1435" s="1">
        <v>269</v>
      </c>
      <c r="F1435" s="1">
        <v>0</v>
      </c>
      <c r="G1435" s="1">
        <v>77</v>
      </c>
      <c r="H1435" s="1">
        <v>1</v>
      </c>
      <c r="I1435" s="1">
        <v>2991.2</v>
      </c>
      <c r="J1435" s="1">
        <v>11120</v>
      </c>
      <c r="K1435" s="1">
        <v>659</v>
      </c>
      <c r="L1435" s="1">
        <v>204.5</v>
      </c>
      <c r="M1435" s="1">
        <v>6118</v>
      </c>
      <c r="N1435" s="1">
        <v>2</v>
      </c>
      <c r="O1435" s="1">
        <v>18</v>
      </c>
      <c r="P1435" s="1">
        <v>0</v>
      </c>
      <c r="Q1435" s="1">
        <v>493</v>
      </c>
      <c r="R1435" s="1">
        <v>24.58</v>
      </c>
      <c r="S1435" s="1">
        <v>24.64</v>
      </c>
      <c r="T1435" s="1">
        <v>6629</v>
      </c>
      <c r="U1435" s="3" t="str">
        <f t="shared" si="22"/>
        <v>2017Plan</v>
      </c>
      <c r="V1435" s="2">
        <f>DATE(A1435,INDEX(Map!$H$1:$H$12,MATCH(B1435,Map!$G$1:$G$12,0),0),1)</f>
        <v>42887</v>
      </c>
      <c r="W1435" t="str">
        <f>IF(AND(V1435&gt;=Map!$K$2,V1435&lt;=Map!$L$2),"Base",IF(AND(V1435&gt;=Map!$K$3,V1435&lt;=Map!$L$3),"Fcst","N/A"))</f>
        <v>N/A</v>
      </c>
      <c r="X1435" t="str">
        <f>INDEX(Map!$B$2:$B$86,MATCH(D1435,Map!$A$2:$A$86,0),0)</f>
        <v>Ghent 3</v>
      </c>
      <c r="Y1435" s="7">
        <f>IF(INDEX(Map!$C$2:$C$86,MATCH(D1435,Map!$A$2:$A$86,0),0)="","N/A",E1435*INDEX(Map!$C$2:$C$86,MATCH(D1435,Map!$A$2:$A$86,0),0))</f>
        <v>269</v>
      </c>
      <c r="Z1435" s="7" t="str">
        <f>IF(INDEX(Map!$D$2:$D$86,MATCH(D1435,Map!$A$2:$A$86,0),0)="","N/A",E1435*INDEX(Map!$D$2:$D$86,MATCH(D1435,Map!$A$2:$A$86,0),0))</f>
        <v>N/A</v>
      </c>
      <c r="AA1435" t="str">
        <f>INDEX(Map!$E$2:$E$86,MATCH(D1435,Map!$A$2:$A$86,0),0)</f>
        <v>Coal</v>
      </c>
    </row>
    <row r="1436" spans="1:27" x14ac:dyDescent="0.25">
      <c r="A1436" s="1" t="s">
        <v>119</v>
      </c>
      <c r="B1436" s="1" t="s">
        <v>112</v>
      </c>
      <c r="C1436" s="1">
        <v>7</v>
      </c>
      <c r="D1436" s="1" t="s">
        <v>29</v>
      </c>
      <c r="E1436" s="1">
        <v>257.2</v>
      </c>
      <c r="F1436" s="1">
        <v>0</v>
      </c>
      <c r="G1436" s="1">
        <v>76.8</v>
      </c>
      <c r="H1436" s="1">
        <v>2</v>
      </c>
      <c r="I1436" s="1">
        <v>2833.8</v>
      </c>
      <c r="J1436" s="1">
        <v>11018</v>
      </c>
      <c r="K1436" s="1">
        <v>668</v>
      </c>
      <c r="L1436" s="1">
        <v>204.5</v>
      </c>
      <c r="M1436" s="1">
        <v>5796</v>
      </c>
      <c r="N1436" s="1">
        <v>4</v>
      </c>
      <c r="O1436" s="1">
        <v>43</v>
      </c>
      <c r="P1436" s="1">
        <v>0</v>
      </c>
      <c r="Q1436" s="1">
        <v>489</v>
      </c>
      <c r="R1436" s="1">
        <v>24.44</v>
      </c>
      <c r="S1436" s="1">
        <v>24.6</v>
      </c>
      <c r="T1436" s="1">
        <v>6328</v>
      </c>
      <c r="U1436" s="3" t="str">
        <f t="shared" si="22"/>
        <v>2017Plan</v>
      </c>
      <c r="V1436" s="2">
        <f>DATE(A1436,INDEX(Map!$H$1:$H$12,MATCH(B1436,Map!$G$1:$G$12,0),0),1)</f>
        <v>42887</v>
      </c>
      <c r="W1436" t="str">
        <f>IF(AND(V1436&gt;=Map!$K$2,V1436&lt;=Map!$L$2),"Base",IF(AND(V1436&gt;=Map!$K$3,V1436&lt;=Map!$L$3),"Fcst","N/A"))</f>
        <v>N/A</v>
      </c>
      <c r="X1436" t="str">
        <f>INDEX(Map!$B$2:$B$86,MATCH(D1436,Map!$A$2:$A$86,0),0)</f>
        <v>Ghent 4</v>
      </c>
      <c r="Y1436" s="7">
        <f>IF(INDEX(Map!$C$2:$C$86,MATCH(D1436,Map!$A$2:$A$86,0),0)="","N/A",E1436*INDEX(Map!$C$2:$C$86,MATCH(D1436,Map!$A$2:$A$86,0),0))</f>
        <v>257.2</v>
      </c>
      <c r="Z1436" s="7" t="str">
        <f>IF(INDEX(Map!$D$2:$D$86,MATCH(D1436,Map!$A$2:$A$86,0),0)="","N/A",E1436*INDEX(Map!$D$2:$D$86,MATCH(D1436,Map!$A$2:$A$86,0),0))</f>
        <v>N/A</v>
      </c>
      <c r="AA1436" t="str">
        <f>INDEX(Map!$E$2:$E$86,MATCH(D1436,Map!$A$2:$A$86,0),0)</f>
        <v>Coal</v>
      </c>
    </row>
    <row r="1437" spans="1:27" x14ac:dyDescent="0.25">
      <c r="A1437" s="1" t="s">
        <v>119</v>
      </c>
      <c r="B1437" s="1" t="s">
        <v>112</v>
      </c>
      <c r="C1437" s="1">
        <v>8</v>
      </c>
      <c r="D1437" s="1" t="s">
        <v>30</v>
      </c>
      <c r="E1437" s="1">
        <v>149</v>
      </c>
      <c r="F1437" s="1">
        <v>0</v>
      </c>
      <c r="G1437" s="1">
        <v>69</v>
      </c>
      <c r="H1437" s="1">
        <v>2</v>
      </c>
      <c r="I1437" s="1">
        <v>1554.4</v>
      </c>
      <c r="J1437" s="1">
        <v>10434</v>
      </c>
      <c r="K1437" s="1">
        <v>652</v>
      </c>
      <c r="L1437" s="1">
        <v>204.2</v>
      </c>
      <c r="M1437" s="1">
        <v>3173</v>
      </c>
      <c r="N1437" s="1">
        <v>4</v>
      </c>
      <c r="O1437" s="1">
        <v>16</v>
      </c>
      <c r="P1437" s="1">
        <v>0</v>
      </c>
      <c r="Q1437" s="1">
        <v>137</v>
      </c>
      <c r="R1437" s="1">
        <v>22.22</v>
      </c>
      <c r="S1437" s="1">
        <v>22.33</v>
      </c>
      <c r="T1437" s="1">
        <v>3327</v>
      </c>
      <c r="U1437" s="3" t="str">
        <f t="shared" si="22"/>
        <v>2017Plan</v>
      </c>
      <c r="V1437" s="2">
        <f>DATE(A1437,INDEX(Map!$H$1:$H$12,MATCH(B1437,Map!$G$1:$G$12,0),0),1)</f>
        <v>42887</v>
      </c>
      <c r="W1437" t="str">
        <f>IF(AND(V1437&gt;=Map!$K$2,V1437&lt;=Map!$L$2),"Base",IF(AND(V1437&gt;=Map!$K$3,V1437&lt;=Map!$L$3),"Fcst","N/A"))</f>
        <v>N/A</v>
      </c>
      <c r="X1437" t="str">
        <f>INDEX(Map!$B$2:$B$86,MATCH(D1437,Map!$A$2:$A$86,0),0)</f>
        <v>Mill Creek 1</v>
      </c>
      <c r="Y1437" s="7" t="str">
        <f>IF(INDEX(Map!$C$2:$C$86,MATCH(D1437,Map!$A$2:$A$86,0),0)="","N/A",E1437*INDEX(Map!$C$2:$C$86,MATCH(D1437,Map!$A$2:$A$86,0),0))</f>
        <v>N/A</v>
      </c>
      <c r="Z1437" s="7">
        <f>IF(INDEX(Map!$D$2:$D$86,MATCH(D1437,Map!$A$2:$A$86,0),0)="","N/A",E1437*INDEX(Map!$D$2:$D$86,MATCH(D1437,Map!$A$2:$A$86,0),0))</f>
        <v>149</v>
      </c>
      <c r="AA1437" t="str">
        <f>INDEX(Map!$E$2:$E$86,MATCH(D1437,Map!$A$2:$A$86,0),0)</f>
        <v>Coal</v>
      </c>
    </row>
    <row r="1438" spans="1:27" x14ac:dyDescent="0.25">
      <c r="A1438" s="1" t="s">
        <v>119</v>
      </c>
      <c r="B1438" s="1" t="s">
        <v>112</v>
      </c>
      <c r="C1438" s="1">
        <v>9</v>
      </c>
      <c r="D1438" s="1" t="s">
        <v>31</v>
      </c>
      <c r="E1438" s="1">
        <v>142.9</v>
      </c>
      <c r="F1438" s="1">
        <v>0</v>
      </c>
      <c r="G1438" s="1">
        <v>66.8</v>
      </c>
      <c r="H1438" s="1">
        <v>2</v>
      </c>
      <c r="I1438" s="1">
        <v>1545.9</v>
      </c>
      <c r="J1438" s="1">
        <v>10816</v>
      </c>
      <c r="K1438" s="1">
        <v>669</v>
      </c>
      <c r="L1438" s="1">
        <v>204.2</v>
      </c>
      <c r="M1438" s="1">
        <v>3156</v>
      </c>
      <c r="N1438" s="1">
        <v>4</v>
      </c>
      <c r="O1438" s="1">
        <v>16</v>
      </c>
      <c r="P1438" s="1">
        <v>0</v>
      </c>
      <c r="Q1438" s="1">
        <v>163</v>
      </c>
      <c r="R1438" s="1">
        <v>23.22</v>
      </c>
      <c r="S1438" s="1">
        <v>23.34</v>
      </c>
      <c r="T1438" s="1">
        <v>3335</v>
      </c>
      <c r="U1438" s="3" t="str">
        <f t="shared" si="22"/>
        <v>2017Plan</v>
      </c>
      <c r="V1438" s="2">
        <f>DATE(A1438,INDEX(Map!$H$1:$H$12,MATCH(B1438,Map!$G$1:$G$12,0),0),1)</f>
        <v>42887</v>
      </c>
      <c r="W1438" t="str">
        <f>IF(AND(V1438&gt;=Map!$K$2,V1438&lt;=Map!$L$2),"Base",IF(AND(V1438&gt;=Map!$K$3,V1438&lt;=Map!$L$3),"Fcst","N/A"))</f>
        <v>N/A</v>
      </c>
      <c r="X1438" t="str">
        <f>INDEX(Map!$B$2:$B$86,MATCH(D1438,Map!$A$2:$A$86,0),0)</f>
        <v>Mill Creek 2</v>
      </c>
      <c r="Y1438" s="7" t="str">
        <f>IF(INDEX(Map!$C$2:$C$86,MATCH(D1438,Map!$A$2:$A$86,0),0)="","N/A",E1438*INDEX(Map!$C$2:$C$86,MATCH(D1438,Map!$A$2:$A$86,0),0))</f>
        <v>N/A</v>
      </c>
      <c r="Z1438" s="7">
        <f>IF(INDEX(Map!$D$2:$D$86,MATCH(D1438,Map!$A$2:$A$86,0),0)="","N/A",E1438*INDEX(Map!$D$2:$D$86,MATCH(D1438,Map!$A$2:$A$86,0),0))</f>
        <v>142.9</v>
      </c>
      <c r="AA1438" t="str">
        <f>INDEX(Map!$E$2:$E$86,MATCH(D1438,Map!$A$2:$A$86,0),0)</f>
        <v>Coal</v>
      </c>
    </row>
    <row r="1439" spans="1:27" x14ac:dyDescent="0.25">
      <c r="A1439" s="1" t="s">
        <v>119</v>
      </c>
      <c r="B1439" s="1" t="s">
        <v>112</v>
      </c>
      <c r="C1439" s="1">
        <v>10</v>
      </c>
      <c r="D1439" s="1" t="s">
        <v>32</v>
      </c>
      <c r="E1439" s="1">
        <v>197.7</v>
      </c>
      <c r="F1439" s="1">
        <v>0</v>
      </c>
      <c r="G1439" s="1">
        <v>71.3</v>
      </c>
      <c r="H1439" s="1">
        <v>2</v>
      </c>
      <c r="I1439" s="1">
        <v>2120.8000000000002</v>
      </c>
      <c r="J1439" s="1">
        <v>10727</v>
      </c>
      <c r="K1439" s="1">
        <v>656</v>
      </c>
      <c r="L1439" s="1">
        <v>204.2</v>
      </c>
      <c r="M1439" s="1">
        <v>4330</v>
      </c>
      <c r="N1439" s="1">
        <v>12</v>
      </c>
      <c r="O1439" s="1">
        <v>46</v>
      </c>
      <c r="P1439" s="1">
        <v>0</v>
      </c>
      <c r="Q1439" s="1">
        <v>252</v>
      </c>
      <c r="R1439" s="1">
        <v>23.17</v>
      </c>
      <c r="S1439" s="1">
        <v>23.41</v>
      </c>
      <c r="T1439" s="1">
        <v>4628</v>
      </c>
      <c r="U1439" s="3" t="str">
        <f t="shared" si="22"/>
        <v>2017Plan</v>
      </c>
      <c r="V1439" s="2">
        <f>DATE(A1439,INDEX(Map!$H$1:$H$12,MATCH(B1439,Map!$G$1:$G$12,0),0),1)</f>
        <v>42887</v>
      </c>
      <c r="W1439" t="str">
        <f>IF(AND(V1439&gt;=Map!$K$2,V1439&lt;=Map!$L$2),"Base",IF(AND(V1439&gt;=Map!$K$3,V1439&lt;=Map!$L$3),"Fcst","N/A"))</f>
        <v>N/A</v>
      </c>
      <c r="X1439" t="str">
        <f>INDEX(Map!$B$2:$B$86,MATCH(D1439,Map!$A$2:$A$86,0),0)</f>
        <v>Mill Creek 3</v>
      </c>
      <c r="Y1439" s="7" t="str">
        <f>IF(INDEX(Map!$C$2:$C$86,MATCH(D1439,Map!$A$2:$A$86,0),0)="","N/A",E1439*INDEX(Map!$C$2:$C$86,MATCH(D1439,Map!$A$2:$A$86,0),0))</f>
        <v>N/A</v>
      </c>
      <c r="Z1439" s="7">
        <f>IF(INDEX(Map!$D$2:$D$86,MATCH(D1439,Map!$A$2:$A$86,0),0)="","N/A",E1439*INDEX(Map!$D$2:$D$86,MATCH(D1439,Map!$A$2:$A$86,0),0))</f>
        <v>197.7</v>
      </c>
      <c r="AA1439" t="str">
        <f>INDEX(Map!$E$2:$E$86,MATCH(D1439,Map!$A$2:$A$86,0),0)</f>
        <v>Coal</v>
      </c>
    </row>
    <row r="1440" spans="1:27" x14ac:dyDescent="0.25">
      <c r="A1440" s="1" t="s">
        <v>119</v>
      </c>
      <c r="B1440" s="1" t="s">
        <v>112</v>
      </c>
      <c r="C1440" s="1">
        <v>11</v>
      </c>
      <c r="D1440" s="1" t="s">
        <v>33</v>
      </c>
      <c r="E1440" s="1">
        <v>257.2</v>
      </c>
      <c r="F1440" s="1">
        <v>0</v>
      </c>
      <c r="G1440" s="1">
        <v>74.900000000000006</v>
      </c>
      <c r="H1440" s="1">
        <v>2</v>
      </c>
      <c r="I1440" s="1">
        <v>2693.9</v>
      </c>
      <c r="J1440" s="1">
        <v>10476</v>
      </c>
      <c r="K1440" s="1">
        <v>674</v>
      </c>
      <c r="L1440" s="1">
        <v>204.2</v>
      </c>
      <c r="M1440" s="1">
        <v>5500</v>
      </c>
      <c r="N1440" s="1">
        <v>19</v>
      </c>
      <c r="O1440" s="1">
        <v>73</v>
      </c>
      <c r="P1440" s="1">
        <v>0</v>
      </c>
      <c r="Q1440" s="1">
        <v>301</v>
      </c>
      <c r="R1440" s="1">
        <v>22.56</v>
      </c>
      <c r="S1440" s="1">
        <v>22.84</v>
      </c>
      <c r="T1440" s="1">
        <v>5873</v>
      </c>
      <c r="U1440" s="3" t="str">
        <f t="shared" si="22"/>
        <v>2017Plan</v>
      </c>
      <c r="V1440" s="2">
        <f>DATE(A1440,INDEX(Map!$H$1:$H$12,MATCH(B1440,Map!$G$1:$G$12,0),0),1)</f>
        <v>42887</v>
      </c>
      <c r="W1440" t="str">
        <f>IF(AND(V1440&gt;=Map!$K$2,V1440&lt;=Map!$L$2),"Base",IF(AND(V1440&gt;=Map!$K$3,V1440&lt;=Map!$L$3),"Fcst","N/A"))</f>
        <v>N/A</v>
      </c>
      <c r="X1440" t="str">
        <f>INDEX(Map!$B$2:$B$86,MATCH(D1440,Map!$A$2:$A$86,0),0)</f>
        <v>Mill Creek 4</v>
      </c>
      <c r="Y1440" s="7" t="str">
        <f>IF(INDEX(Map!$C$2:$C$86,MATCH(D1440,Map!$A$2:$A$86,0),0)="","N/A",E1440*INDEX(Map!$C$2:$C$86,MATCH(D1440,Map!$A$2:$A$86,0),0))</f>
        <v>N/A</v>
      </c>
      <c r="Z1440" s="7">
        <f>IF(INDEX(Map!$D$2:$D$86,MATCH(D1440,Map!$A$2:$A$86,0),0)="","N/A",E1440*INDEX(Map!$D$2:$D$86,MATCH(D1440,Map!$A$2:$A$86,0),0))</f>
        <v>257.2</v>
      </c>
      <c r="AA1440" t="str">
        <f>INDEX(Map!$E$2:$E$86,MATCH(D1440,Map!$A$2:$A$86,0),0)</f>
        <v>Coal</v>
      </c>
    </row>
    <row r="1441" spans="1:27" x14ac:dyDescent="0.25">
      <c r="A1441" s="1" t="s">
        <v>119</v>
      </c>
      <c r="B1441" s="1" t="s">
        <v>112</v>
      </c>
      <c r="C1441" s="1">
        <v>12</v>
      </c>
      <c r="D1441" s="1" t="s">
        <v>34</v>
      </c>
      <c r="E1441" s="1">
        <v>211.7</v>
      </c>
      <c r="F1441" s="1">
        <v>0</v>
      </c>
      <c r="G1441" s="1">
        <v>79.5</v>
      </c>
      <c r="H1441" s="1">
        <v>2</v>
      </c>
      <c r="I1441" s="1">
        <v>2264.6999999999998</v>
      </c>
      <c r="J1441" s="1">
        <v>10696</v>
      </c>
      <c r="K1441" s="1">
        <v>656</v>
      </c>
      <c r="L1441" s="1">
        <v>203.8</v>
      </c>
      <c r="M1441" s="1">
        <v>4616</v>
      </c>
      <c r="N1441" s="1">
        <v>7</v>
      </c>
      <c r="O1441" s="1">
        <v>79</v>
      </c>
      <c r="P1441" s="1">
        <v>0</v>
      </c>
      <c r="Q1441" s="1">
        <v>268</v>
      </c>
      <c r="R1441" s="1">
        <v>23.07</v>
      </c>
      <c r="S1441" s="1">
        <v>23.44</v>
      </c>
      <c r="T1441" s="1">
        <v>4963</v>
      </c>
      <c r="U1441" s="3" t="str">
        <f t="shared" si="22"/>
        <v>2017Plan</v>
      </c>
      <c r="V1441" s="2">
        <f>DATE(A1441,INDEX(Map!$H$1:$H$12,MATCH(B1441,Map!$G$1:$G$12,0),0),1)</f>
        <v>42887</v>
      </c>
      <c r="W1441" t="str">
        <f>IF(AND(V1441&gt;=Map!$K$2,V1441&lt;=Map!$L$2),"Base",IF(AND(V1441&gt;=Map!$K$3,V1441&lt;=Map!$L$3),"Fcst","N/A"))</f>
        <v>N/A</v>
      </c>
      <c r="X1441" t="str">
        <f>INDEX(Map!$B$2:$B$86,MATCH(D1441,Map!$A$2:$A$86,0),0)</f>
        <v>Trimble County 1</v>
      </c>
      <c r="Y1441" s="7" t="str">
        <f>IF(INDEX(Map!$C$2:$C$86,MATCH(D1441,Map!$A$2:$A$86,0),0)="","N/A",E1441*INDEX(Map!$C$2:$C$86,MATCH(D1441,Map!$A$2:$A$86,0),0))</f>
        <v>N/A</v>
      </c>
      <c r="Z1441" s="7">
        <f>IF(INDEX(Map!$D$2:$D$86,MATCH(D1441,Map!$A$2:$A$86,0),0)="","N/A",E1441*INDEX(Map!$D$2:$D$86,MATCH(D1441,Map!$A$2:$A$86,0),0))</f>
        <v>211.7</v>
      </c>
      <c r="AA1441" t="str">
        <f>INDEX(Map!$E$2:$E$86,MATCH(D1441,Map!$A$2:$A$86,0),0)</f>
        <v>Coal</v>
      </c>
    </row>
    <row r="1442" spans="1:27" x14ac:dyDescent="0.25">
      <c r="A1442" s="1" t="s">
        <v>119</v>
      </c>
      <c r="B1442" s="1" t="s">
        <v>112</v>
      </c>
      <c r="C1442" s="1">
        <v>13</v>
      </c>
      <c r="D1442" s="1" t="s">
        <v>35</v>
      </c>
      <c r="E1442" s="1">
        <v>322.5</v>
      </c>
      <c r="F1442" s="1">
        <v>0</v>
      </c>
      <c r="G1442" s="1">
        <v>81.599999999999994</v>
      </c>
      <c r="H1442" s="1">
        <v>1</v>
      </c>
      <c r="I1442" s="1">
        <v>2980.8</v>
      </c>
      <c r="J1442" s="1">
        <v>9243</v>
      </c>
      <c r="K1442" s="1">
        <v>654</v>
      </c>
      <c r="L1442" s="1">
        <v>209.7</v>
      </c>
      <c r="M1442" s="1">
        <v>6251</v>
      </c>
      <c r="N1442" s="1">
        <v>14</v>
      </c>
      <c r="O1442" s="1">
        <v>43</v>
      </c>
      <c r="P1442" s="1">
        <v>0</v>
      </c>
      <c r="Q1442" s="1">
        <v>446</v>
      </c>
      <c r="R1442" s="1">
        <v>20.77</v>
      </c>
      <c r="S1442" s="1">
        <v>20.9</v>
      </c>
      <c r="T1442" s="1">
        <v>6740</v>
      </c>
      <c r="U1442" s="3" t="str">
        <f t="shared" si="22"/>
        <v>2017Plan</v>
      </c>
      <c r="V1442" s="2">
        <f>DATE(A1442,INDEX(Map!$H$1:$H$12,MATCH(B1442,Map!$G$1:$G$12,0),0),1)</f>
        <v>42887</v>
      </c>
      <c r="W1442" t="str">
        <f>IF(AND(V1442&gt;=Map!$K$2,V1442&lt;=Map!$L$2),"Base",IF(AND(V1442&gt;=Map!$K$3,V1442&lt;=Map!$L$3),"Fcst","N/A"))</f>
        <v>N/A</v>
      </c>
      <c r="X1442" t="str">
        <f>INDEX(Map!$B$2:$B$86,MATCH(D1442,Map!$A$2:$A$86,0),0)</f>
        <v>Trimble County 2</v>
      </c>
      <c r="Y1442" s="7">
        <f>IF(INDEX(Map!$C$2:$C$86,MATCH(D1442,Map!$A$2:$A$86,0),0)="","N/A",E1442*INDEX(Map!$C$2:$C$86,MATCH(D1442,Map!$A$2:$A$86,0),0))</f>
        <v>261.22500000000002</v>
      </c>
      <c r="Z1442" s="7">
        <f>IF(INDEX(Map!$D$2:$D$86,MATCH(D1442,Map!$A$2:$A$86,0),0)="","N/A",E1442*INDEX(Map!$D$2:$D$86,MATCH(D1442,Map!$A$2:$A$86,0),0))</f>
        <v>61.274999999999999</v>
      </c>
      <c r="AA1442" t="str">
        <f>INDEX(Map!$E$2:$E$86,MATCH(D1442,Map!$A$2:$A$86,0),0)</f>
        <v>Coal</v>
      </c>
    </row>
    <row r="1443" spans="1:27" x14ac:dyDescent="0.25">
      <c r="A1443" s="1" t="s">
        <v>119</v>
      </c>
      <c r="B1443" s="1" t="s">
        <v>112</v>
      </c>
      <c r="C1443" s="1">
        <v>14</v>
      </c>
      <c r="D1443" s="1" t="s">
        <v>36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3" t="str">
        <f t="shared" si="22"/>
        <v>2017Plan</v>
      </c>
      <c r="V1443" s="2">
        <f>DATE(A1443,INDEX(Map!$H$1:$H$12,MATCH(B1443,Map!$G$1:$G$12,0),0),1)</f>
        <v>42887</v>
      </c>
      <c r="W1443" t="str">
        <f>IF(AND(V1443&gt;=Map!$K$2,V1443&lt;=Map!$L$2),"Base",IF(AND(V1443&gt;=Map!$K$3,V1443&lt;=Map!$L$3),"Fcst","N/A"))</f>
        <v>N/A</v>
      </c>
      <c r="X1443" t="str">
        <f>INDEX(Map!$B$2:$B$86,MATCH(D1443,Map!$A$2:$A$86,0),0)</f>
        <v>Cane Run 7</v>
      </c>
      <c r="Y1443" s="7">
        <f>IF(INDEX(Map!$C$2:$C$86,MATCH(D1443,Map!$A$2:$A$86,0),0)="","N/A",E1443*INDEX(Map!$C$2:$C$86,MATCH(D1443,Map!$A$2:$A$86,0),0))</f>
        <v>0</v>
      </c>
      <c r="Z1443" s="7">
        <f>IF(INDEX(Map!$D$2:$D$86,MATCH(D1443,Map!$A$2:$A$86,0),0)="","N/A",E1443*INDEX(Map!$D$2:$D$86,MATCH(D1443,Map!$A$2:$A$86,0),0))</f>
        <v>0</v>
      </c>
      <c r="AA1443" t="str">
        <f>INDEX(Map!$E$2:$E$86,MATCH(D1443,Map!$A$2:$A$86,0),0)</f>
        <v>NGCC</v>
      </c>
    </row>
    <row r="1444" spans="1:27" x14ac:dyDescent="0.25">
      <c r="A1444" s="1" t="s">
        <v>119</v>
      </c>
      <c r="B1444" s="1" t="s">
        <v>112</v>
      </c>
      <c r="C1444" s="1">
        <v>15</v>
      </c>
      <c r="D1444" s="1" t="s">
        <v>37</v>
      </c>
      <c r="E1444" s="1">
        <v>417.6</v>
      </c>
      <c r="F1444" s="1">
        <v>0</v>
      </c>
      <c r="G1444" s="1">
        <v>87.6</v>
      </c>
      <c r="H1444" s="1">
        <v>3</v>
      </c>
      <c r="I1444" s="1">
        <v>2870.4</v>
      </c>
      <c r="J1444" s="1">
        <v>6873</v>
      </c>
      <c r="K1444" s="1">
        <v>656</v>
      </c>
      <c r="L1444" s="1">
        <v>307.8</v>
      </c>
      <c r="M1444" s="1">
        <v>8836</v>
      </c>
      <c r="N1444" s="1">
        <v>8</v>
      </c>
      <c r="O1444" s="1">
        <v>26</v>
      </c>
      <c r="P1444" s="1">
        <v>0</v>
      </c>
      <c r="Q1444" s="1">
        <v>528</v>
      </c>
      <c r="R1444" s="1">
        <v>22.42</v>
      </c>
      <c r="S1444" s="1">
        <v>22.48</v>
      </c>
      <c r="T1444" s="1">
        <v>9390</v>
      </c>
      <c r="U1444" s="3" t="str">
        <f t="shared" si="22"/>
        <v>2017Plan</v>
      </c>
      <c r="V1444" s="2">
        <f>DATE(A1444,INDEX(Map!$H$1:$H$12,MATCH(B1444,Map!$G$1:$G$12,0),0),1)</f>
        <v>42887</v>
      </c>
      <c r="W1444" t="str">
        <f>IF(AND(V1444&gt;=Map!$K$2,V1444&lt;=Map!$L$2),"Base",IF(AND(V1444&gt;=Map!$K$3,V1444&lt;=Map!$L$3),"Fcst","N/A"))</f>
        <v>N/A</v>
      </c>
      <c r="X1444" t="str">
        <f>INDEX(Map!$B$2:$B$86,MATCH(D1444,Map!$A$2:$A$86,0),0)</f>
        <v>Cane Run 7</v>
      </c>
      <c r="Y1444" s="7">
        <f>IF(INDEX(Map!$C$2:$C$86,MATCH(D1444,Map!$A$2:$A$86,0),0)="","N/A",E1444*INDEX(Map!$C$2:$C$86,MATCH(D1444,Map!$A$2:$A$86,0),0))</f>
        <v>325.72800000000001</v>
      </c>
      <c r="Z1444" s="7">
        <f>IF(INDEX(Map!$D$2:$D$86,MATCH(D1444,Map!$A$2:$A$86,0),0)="","N/A",E1444*INDEX(Map!$D$2:$D$86,MATCH(D1444,Map!$A$2:$A$86,0),0))</f>
        <v>91.872</v>
      </c>
      <c r="AA1444" t="str">
        <f>INDEX(Map!$E$2:$E$86,MATCH(D1444,Map!$A$2:$A$86,0),0)</f>
        <v>NGCC</v>
      </c>
    </row>
    <row r="1445" spans="1:27" x14ac:dyDescent="0.25">
      <c r="A1445" s="1" t="s">
        <v>119</v>
      </c>
      <c r="B1445" s="1" t="s">
        <v>112</v>
      </c>
      <c r="C1445" s="1">
        <v>16</v>
      </c>
      <c r="D1445" s="1" t="s">
        <v>38</v>
      </c>
      <c r="E1445" s="1">
        <v>4.4000000000000004</v>
      </c>
      <c r="F1445" s="1">
        <v>0</v>
      </c>
      <c r="G1445" s="1">
        <v>5.6</v>
      </c>
      <c r="H1445" s="1">
        <v>7</v>
      </c>
      <c r="I1445" s="1">
        <v>57</v>
      </c>
      <c r="J1445" s="1">
        <v>13067</v>
      </c>
      <c r="K1445" s="1">
        <v>52</v>
      </c>
      <c r="L1445" s="1">
        <v>309.5</v>
      </c>
      <c r="M1445" s="1">
        <v>176</v>
      </c>
      <c r="N1445" s="1">
        <v>1</v>
      </c>
      <c r="O1445" s="1">
        <v>2</v>
      </c>
      <c r="P1445" s="1">
        <v>0</v>
      </c>
      <c r="Q1445" s="1">
        <v>0</v>
      </c>
      <c r="R1445" s="1">
        <v>40.44</v>
      </c>
      <c r="S1445" s="1">
        <v>40.85</v>
      </c>
      <c r="T1445" s="1">
        <v>178</v>
      </c>
      <c r="U1445" s="3" t="str">
        <f t="shared" si="22"/>
        <v>2017Plan</v>
      </c>
      <c r="V1445" s="2">
        <f>DATE(A1445,INDEX(Map!$H$1:$H$12,MATCH(B1445,Map!$G$1:$G$12,0),0),1)</f>
        <v>42887</v>
      </c>
      <c r="W1445" t="str">
        <f>IF(AND(V1445&gt;=Map!$K$2,V1445&lt;=Map!$L$2),"Base",IF(AND(V1445&gt;=Map!$K$3,V1445&lt;=Map!$L$3),"Fcst","N/A"))</f>
        <v>N/A</v>
      </c>
      <c r="X1445" t="str">
        <f>INDEX(Map!$B$2:$B$86,MATCH(D1445,Map!$A$2:$A$86,0),0)</f>
        <v>Brown 5</v>
      </c>
      <c r="Y1445" s="7">
        <f>IF(INDEX(Map!$C$2:$C$86,MATCH(D1445,Map!$A$2:$A$86,0),0)="","N/A",E1445*INDEX(Map!$C$2:$C$86,MATCH(D1445,Map!$A$2:$A$86,0),0))</f>
        <v>2.0680000000000001</v>
      </c>
      <c r="Z1445" s="7">
        <f>IF(INDEX(Map!$D$2:$D$86,MATCH(D1445,Map!$A$2:$A$86,0),0)="","N/A",E1445*INDEX(Map!$D$2:$D$86,MATCH(D1445,Map!$A$2:$A$86,0),0))</f>
        <v>2.3320000000000003</v>
      </c>
      <c r="AA1445" t="str">
        <f>INDEX(Map!$E$2:$E$86,MATCH(D1445,Map!$A$2:$A$86,0),0)</f>
        <v>SCCT</v>
      </c>
    </row>
    <row r="1446" spans="1:27" x14ac:dyDescent="0.25">
      <c r="A1446" s="1" t="s">
        <v>119</v>
      </c>
      <c r="B1446" s="1" t="s">
        <v>112</v>
      </c>
      <c r="C1446" s="1">
        <v>17</v>
      </c>
      <c r="D1446" s="1" t="s">
        <v>39</v>
      </c>
      <c r="E1446" s="1">
        <v>0.1</v>
      </c>
      <c r="F1446" s="1">
        <v>0</v>
      </c>
      <c r="G1446" s="1">
        <v>0.2</v>
      </c>
      <c r="H1446" s="1">
        <v>4</v>
      </c>
      <c r="I1446" s="1">
        <v>2.2999999999999998</v>
      </c>
      <c r="J1446" s="1">
        <v>16510</v>
      </c>
      <c r="K1446" s="1">
        <v>5</v>
      </c>
      <c r="L1446" s="1">
        <v>309.5</v>
      </c>
      <c r="M1446" s="1">
        <v>7</v>
      </c>
      <c r="N1446" s="1">
        <v>0</v>
      </c>
      <c r="O1446" s="1">
        <v>0</v>
      </c>
      <c r="P1446" s="1">
        <v>0</v>
      </c>
      <c r="Q1446" s="1">
        <v>0</v>
      </c>
      <c r="R1446" s="1">
        <v>51.1</v>
      </c>
      <c r="S1446" s="1">
        <v>51.1</v>
      </c>
      <c r="T1446" s="1">
        <v>7</v>
      </c>
      <c r="U1446" s="3" t="str">
        <f t="shared" si="22"/>
        <v>2017Plan</v>
      </c>
      <c r="V1446" s="2">
        <f>DATE(A1446,INDEX(Map!$H$1:$H$12,MATCH(B1446,Map!$G$1:$G$12,0),0),1)</f>
        <v>42887</v>
      </c>
      <c r="W1446" t="str">
        <f>IF(AND(V1446&gt;=Map!$K$2,V1446&lt;=Map!$L$2),"Base",IF(AND(V1446&gt;=Map!$K$3,V1446&lt;=Map!$L$3),"Fcst","N/A"))</f>
        <v>N/A</v>
      </c>
      <c r="X1446" t="str">
        <f>INDEX(Map!$B$2:$B$86,MATCH(D1446,Map!$A$2:$A$86,0),0)</f>
        <v>Brown 5</v>
      </c>
      <c r="Y1446" s="7">
        <f>IF(INDEX(Map!$C$2:$C$86,MATCH(D1446,Map!$A$2:$A$86,0),0)="","N/A",E1446*INDEX(Map!$C$2:$C$86,MATCH(D1446,Map!$A$2:$A$86,0),0))</f>
        <v>4.7E-2</v>
      </c>
      <c r="Z1446" s="7">
        <f>IF(INDEX(Map!$D$2:$D$86,MATCH(D1446,Map!$A$2:$A$86,0),0)="","N/A",E1446*INDEX(Map!$D$2:$D$86,MATCH(D1446,Map!$A$2:$A$86,0),0))</f>
        <v>5.3000000000000005E-2</v>
      </c>
      <c r="AA1446" t="str">
        <f>INDEX(Map!$E$2:$E$86,MATCH(D1446,Map!$A$2:$A$86,0),0)</f>
        <v>SCCT</v>
      </c>
    </row>
    <row r="1447" spans="1:27" x14ac:dyDescent="0.25">
      <c r="A1447" s="1" t="s">
        <v>119</v>
      </c>
      <c r="B1447" s="1" t="s">
        <v>112</v>
      </c>
      <c r="C1447" s="1">
        <v>18</v>
      </c>
      <c r="D1447" s="1" t="s">
        <v>40</v>
      </c>
      <c r="E1447" s="1">
        <v>8.1</v>
      </c>
      <c r="F1447" s="1">
        <v>0</v>
      </c>
      <c r="G1447" s="1">
        <v>7.7</v>
      </c>
      <c r="H1447" s="1">
        <v>6</v>
      </c>
      <c r="I1447" s="1">
        <v>89.3</v>
      </c>
      <c r="J1447" s="1">
        <v>10998</v>
      </c>
      <c r="K1447" s="1">
        <v>58</v>
      </c>
      <c r="L1447" s="1">
        <v>309.5</v>
      </c>
      <c r="M1447" s="1">
        <v>277</v>
      </c>
      <c r="N1447" s="1">
        <v>1</v>
      </c>
      <c r="O1447" s="1">
        <v>4</v>
      </c>
      <c r="P1447" s="1">
        <v>0</v>
      </c>
      <c r="Q1447" s="1">
        <v>0</v>
      </c>
      <c r="R1447" s="1">
        <v>34.04</v>
      </c>
      <c r="S1447" s="1">
        <v>34.56</v>
      </c>
      <c r="T1447" s="1">
        <v>281</v>
      </c>
      <c r="U1447" s="3" t="str">
        <f t="shared" si="22"/>
        <v>2017Plan</v>
      </c>
      <c r="V1447" s="2">
        <f>DATE(A1447,INDEX(Map!$H$1:$H$12,MATCH(B1447,Map!$G$1:$G$12,0),0),1)</f>
        <v>42887</v>
      </c>
      <c r="W1447" t="str">
        <f>IF(AND(V1447&gt;=Map!$K$2,V1447&lt;=Map!$L$2),"Base",IF(AND(V1447&gt;=Map!$K$3,V1447&lt;=Map!$L$3),"Fcst","N/A"))</f>
        <v>N/A</v>
      </c>
      <c r="X1447" t="str">
        <f>INDEX(Map!$B$2:$B$86,MATCH(D1447,Map!$A$2:$A$86,0),0)</f>
        <v>Brown 6</v>
      </c>
      <c r="Y1447" s="7">
        <f>IF(INDEX(Map!$C$2:$C$86,MATCH(D1447,Map!$A$2:$A$86,0),0)="","N/A",E1447*INDEX(Map!$C$2:$C$86,MATCH(D1447,Map!$A$2:$A$86,0),0))</f>
        <v>5.0219999999999994</v>
      </c>
      <c r="Z1447" s="7">
        <f>IF(INDEX(Map!$D$2:$D$86,MATCH(D1447,Map!$A$2:$A$86,0),0)="","N/A",E1447*INDEX(Map!$D$2:$D$86,MATCH(D1447,Map!$A$2:$A$86,0),0))</f>
        <v>3.0779999999999998</v>
      </c>
      <c r="AA1447" t="str">
        <f>INDEX(Map!$E$2:$E$86,MATCH(D1447,Map!$A$2:$A$86,0),0)</f>
        <v>SCCT</v>
      </c>
    </row>
    <row r="1448" spans="1:27" x14ac:dyDescent="0.25">
      <c r="A1448" s="1" t="s">
        <v>119</v>
      </c>
      <c r="B1448" s="1" t="s">
        <v>112</v>
      </c>
      <c r="C1448" s="1">
        <v>19</v>
      </c>
      <c r="D1448" s="1" t="s">
        <v>41</v>
      </c>
      <c r="E1448" s="1">
        <v>8.3000000000000007</v>
      </c>
      <c r="F1448" s="1">
        <v>0</v>
      </c>
      <c r="G1448" s="1">
        <v>7.9</v>
      </c>
      <c r="H1448" s="1">
        <v>5</v>
      </c>
      <c r="I1448" s="1">
        <v>91.7</v>
      </c>
      <c r="J1448" s="1">
        <v>11009</v>
      </c>
      <c r="K1448" s="1">
        <v>60</v>
      </c>
      <c r="L1448" s="1">
        <v>309.5</v>
      </c>
      <c r="M1448" s="1">
        <v>284</v>
      </c>
      <c r="N1448" s="1">
        <v>1</v>
      </c>
      <c r="O1448" s="1">
        <v>4</v>
      </c>
      <c r="P1448" s="1">
        <v>0</v>
      </c>
      <c r="Q1448" s="1">
        <v>0</v>
      </c>
      <c r="R1448" s="1">
        <v>34.08</v>
      </c>
      <c r="S1448" s="1">
        <v>34.56</v>
      </c>
      <c r="T1448" s="1">
        <v>288</v>
      </c>
      <c r="U1448" s="3" t="str">
        <f t="shared" si="22"/>
        <v>2017Plan</v>
      </c>
      <c r="V1448" s="2">
        <f>DATE(A1448,INDEX(Map!$H$1:$H$12,MATCH(B1448,Map!$G$1:$G$12,0),0),1)</f>
        <v>42887</v>
      </c>
      <c r="W1448" t="str">
        <f>IF(AND(V1448&gt;=Map!$K$2,V1448&lt;=Map!$L$2),"Base",IF(AND(V1448&gt;=Map!$K$3,V1448&lt;=Map!$L$3),"Fcst","N/A"))</f>
        <v>N/A</v>
      </c>
      <c r="X1448" t="str">
        <f>INDEX(Map!$B$2:$B$86,MATCH(D1448,Map!$A$2:$A$86,0),0)</f>
        <v>Brown 7</v>
      </c>
      <c r="Y1448" s="7">
        <f>IF(INDEX(Map!$C$2:$C$86,MATCH(D1448,Map!$A$2:$A$86,0),0)="","N/A",E1448*INDEX(Map!$C$2:$C$86,MATCH(D1448,Map!$A$2:$A$86,0),0))</f>
        <v>5.1460000000000008</v>
      </c>
      <c r="Z1448" s="7">
        <f>IF(INDEX(Map!$D$2:$D$86,MATCH(D1448,Map!$A$2:$A$86,0),0)="","N/A",E1448*INDEX(Map!$D$2:$D$86,MATCH(D1448,Map!$A$2:$A$86,0),0))</f>
        <v>3.1540000000000004</v>
      </c>
      <c r="AA1448" t="str">
        <f>INDEX(Map!$E$2:$E$86,MATCH(D1448,Map!$A$2:$A$86,0),0)</f>
        <v>SCCT</v>
      </c>
    </row>
    <row r="1449" spans="1:27" x14ac:dyDescent="0.25">
      <c r="A1449" s="1" t="s">
        <v>119</v>
      </c>
      <c r="B1449" s="1" t="s">
        <v>112</v>
      </c>
      <c r="C1449" s="1">
        <v>20</v>
      </c>
      <c r="D1449" s="1" t="s">
        <v>42</v>
      </c>
      <c r="E1449" s="1">
        <v>2.4</v>
      </c>
      <c r="F1449" s="1">
        <v>0</v>
      </c>
      <c r="G1449" s="1">
        <v>3.3</v>
      </c>
      <c r="H1449" s="1">
        <v>4</v>
      </c>
      <c r="I1449" s="1">
        <v>35.200000000000003</v>
      </c>
      <c r="J1449" s="1">
        <v>14567</v>
      </c>
      <c r="K1449" s="1">
        <v>37</v>
      </c>
      <c r="L1449" s="1">
        <v>309.5</v>
      </c>
      <c r="M1449" s="1">
        <v>109</v>
      </c>
      <c r="N1449" s="1">
        <v>0</v>
      </c>
      <c r="O1449" s="1">
        <v>1</v>
      </c>
      <c r="P1449" s="1">
        <v>0</v>
      </c>
      <c r="Q1449" s="1">
        <v>0</v>
      </c>
      <c r="R1449" s="1">
        <v>45.09</v>
      </c>
      <c r="S1449" s="1">
        <v>45.49</v>
      </c>
      <c r="T1449" s="1">
        <v>110</v>
      </c>
      <c r="U1449" s="3" t="str">
        <f t="shared" si="22"/>
        <v>2017Plan</v>
      </c>
      <c r="V1449" s="2">
        <f>DATE(A1449,INDEX(Map!$H$1:$H$12,MATCH(B1449,Map!$G$1:$G$12,0),0),1)</f>
        <v>42887</v>
      </c>
      <c r="W1449" t="str">
        <f>IF(AND(V1449&gt;=Map!$K$2,V1449&lt;=Map!$L$2),"Base",IF(AND(V1449&gt;=Map!$K$3,V1449&lt;=Map!$L$3),"Fcst","N/A"))</f>
        <v>N/A</v>
      </c>
      <c r="X1449" t="str">
        <f>INDEX(Map!$B$2:$B$86,MATCH(D1449,Map!$A$2:$A$86,0),0)</f>
        <v>Brown 8</v>
      </c>
      <c r="Y1449" s="7">
        <f>IF(INDEX(Map!$C$2:$C$86,MATCH(D1449,Map!$A$2:$A$86,0),0)="","N/A",E1449*INDEX(Map!$C$2:$C$86,MATCH(D1449,Map!$A$2:$A$86,0),0))</f>
        <v>2.4</v>
      </c>
      <c r="Z1449" s="7" t="str">
        <f>IF(INDEX(Map!$D$2:$D$86,MATCH(D1449,Map!$A$2:$A$86,0),0)="","N/A",E1449*INDEX(Map!$D$2:$D$86,MATCH(D1449,Map!$A$2:$A$86,0),0))</f>
        <v>N/A</v>
      </c>
      <c r="AA1449" t="str">
        <f>INDEX(Map!$E$2:$E$86,MATCH(D1449,Map!$A$2:$A$86,0),0)</f>
        <v>SCCT</v>
      </c>
    </row>
    <row r="1450" spans="1:27" x14ac:dyDescent="0.25">
      <c r="A1450" s="1" t="s">
        <v>119</v>
      </c>
      <c r="B1450" s="1" t="s">
        <v>112</v>
      </c>
      <c r="C1450" s="1">
        <v>21</v>
      </c>
      <c r="D1450" s="1" t="s">
        <v>43</v>
      </c>
      <c r="E1450" s="1">
        <v>0.1</v>
      </c>
      <c r="F1450" s="1">
        <v>0</v>
      </c>
      <c r="G1450" s="1">
        <v>0.1</v>
      </c>
      <c r="H1450" s="1">
        <v>4</v>
      </c>
      <c r="I1450" s="1">
        <v>2.1</v>
      </c>
      <c r="J1450" s="1">
        <v>16329</v>
      </c>
      <c r="K1450" s="1">
        <v>5</v>
      </c>
      <c r="L1450" s="1">
        <v>309.5</v>
      </c>
      <c r="M1450" s="1">
        <v>7</v>
      </c>
      <c r="N1450" s="1">
        <v>0</v>
      </c>
      <c r="O1450" s="1">
        <v>0</v>
      </c>
      <c r="P1450" s="1">
        <v>0</v>
      </c>
      <c r="Q1450" s="1">
        <v>0</v>
      </c>
      <c r="R1450" s="1">
        <v>50.54</v>
      </c>
      <c r="S1450" s="1">
        <v>50.54</v>
      </c>
      <c r="T1450" s="1">
        <v>7</v>
      </c>
      <c r="U1450" s="3" t="str">
        <f t="shared" si="22"/>
        <v>2017Plan</v>
      </c>
      <c r="V1450" s="2">
        <f>DATE(A1450,INDEX(Map!$H$1:$H$12,MATCH(B1450,Map!$G$1:$G$12,0),0),1)</f>
        <v>42887</v>
      </c>
      <c r="W1450" t="str">
        <f>IF(AND(V1450&gt;=Map!$K$2,V1450&lt;=Map!$L$2),"Base",IF(AND(V1450&gt;=Map!$K$3,V1450&lt;=Map!$L$3),"Fcst","N/A"))</f>
        <v>N/A</v>
      </c>
      <c r="X1450" t="str">
        <f>INDEX(Map!$B$2:$B$86,MATCH(D1450,Map!$A$2:$A$86,0),0)</f>
        <v>Brown 8</v>
      </c>
      <c r="Y1450" s="7">
        <f>IF(INDEX(Map!$C$2:$C$86,MATCH(D1450,Map!$A$2:$A$86,0),0)="","N/A",E1450*INDEX(Map!$C$2:$C$86,MATCH(D1450,Map!$A$2:$A$86,0),0))</f>
        <v>0.1</v>
      </c>
      <c r="Z1450" s="7" t="str">
        <f>IF(INDEX(Map!$D$2:$D$86,MATCH(D1450,Map!$A$2:$A$86,0),0)="","N/A",E1450*INDEX(Map!$D$2:$D$86,MATCH(D1450,Map!$A$2:$A$86,0),0))</f>
        <v>N/A</v>
      </c>
      <c r="AA1450" t="str">
        <f>INDEX(Map!$E$2:$E$86,MATCH(D1450,Map!$A$2:$A$86,0),0)</f>
        <v>SCCT</v>
      </c>
    </row>
    <row r="1451" spans="1:27" x14ac:dyDescent="0.25">
      <c r="A1451" s="1" t="s">
        <v>119</v>
      </c>
      <c r="B1451" s="1" t="s">
        <v>112</v>
      </c>
      <c r="C1451" s="1">
        <v>22</v>
      </c>
      <c r="D1451" s="1" t="s">
        <v>44</v>
      </c>
      <c r="E1451" s="1">
        <v>2.4</v>
      </c>
      <c r="F1451" s="1">
        <v>0</v>
      </c>
      <c r="G1451" s="1">
        <v>3.2</v>
      </c>
      <c r="H1451" s="1">
        <v>5</v>
      </c>
      <c r="I1451" s="1">
        <v>34.6</v>
      </c>
      <c r="J1451" s="1">
        <v>14518</v>
      </c>
      <c r="K1451" s="1">
        <v>36</v>
      </c>
      <c r="L1451" s="1">
        <v>309.5</v>
      </c>
      <c r="M1451" s="1">
        <v>107</v>
      </c>
      <c r="N1451" s="1">
        <v>0</v>
      </c>
      <c r="O1451" s="1">
        <v>1</v>
      </c>
      <c r="P1451" s="1">
        <v>0</v>
      </c>
      <c r="Q1451" s="1">
        <v>0</v>
      </c>
      <c r="R1451" s="1">
        <v>44.94</v>
      </c>
      <c r="S1451" s="1">
        <v>45.46</v>
      </c>
      <c r="T1451" s="1">
        <v>108</v>
      </c>
      <c r="U1451" s="3" t="str">
        <f t="shared" si="22"/>
        <v>2017Plan</v>
      </c>
      <c r="V1451" s="2">
        <f>DATE(A1451,INDEX(Map!$H$1:$H$12,MATCH(B1451,Map!$G$1:$G$12,0),0),1)</f>
        <v>42887</v>
      </c>
      <c r="W1451" t="str">
        <f>IF(AND(V1451&gt;=Map!$K$2,V1451&lt;=Map!$L$2),"Base",IF(AND(V1451&gt;=Map!$K$3,V1451&lt;=Map!$L$3),"Fcst","N/A"))</f>
        <v>N/A</v>
      </c>
      <c r="X1451" t="str">
        <f>INDEX(Map!$B$2:$B$86,MATCH(D1451,Map!$A$2:$A$86,0),0)</f>
        <v>Brown 9</v>
      </c>
      <c r="Y1451" s="7">
        <f>IF(INDEX(Map!$C$2:$C$86,MATCH(D1451,Map!$A$2:$A$86,0),0)="","N/A",E1451*INDEX(Map!$C$2:$C$86,MATCH(D1451,Map!$A$2:$A$86,0),0))</f>
        <v>2.4</v>
      </c>
      <c r="Z1451" s="7" t="str">
        <f>IF(INDEX(Map!$D$2:$D$86,MATCH(D1451,Map!$A$2:$A$86,0),0)="","N/A",E1451*INDEX(Map!$D$2:$D$86,MATCH(D1451,Map!$A$2:$A$86,0),0))</f>
        <v>N/A</v>
      </c>
      <c r="AA1451" t="str">
        <f>INDEX(Map!$E$2:$E$86,MATCH(D1451,Map!$A$2:$A$86,0),0)</f>
        <v>SCCT</v>
      </c>
    </row>
    <row r="1452" spans="1:27" x14ac:dyDescent="0.25">
      <c r="A1452" s="1" t="s">
        <v>119</v>
      </c>
      <c r="B1452" s="1" t="s">
        <v>112</v>
      </c>
      <c r="C1452" s="1">
        <v>23</v>
      </c>
      <c r="D1452" s="1" t="s">
        <v>45</v>
      </c>
      <c r="E1452" s="1">
        <v>0.1</v>
      </c>
      <c r="F1452" s="1">
        <v>0</v>
      </c>
      <c r="G1452" s="1">
        <v>0.1</v>
      </c>
      <c r="H1452" s="1">
        <v>4</v>
      </c>
      <c r="I1452" s="1">
        <v>2.1</v>
      </c>
      <c r="J1452" s="1">
        <v>16329</v>
      </c>
      <c r="K1452" s="1">
        <v>5</v>
      </c>
      <c r="L1452" s="1">
        <v>309.5</v>
      </c>
      <c r="M1452" s="1">
        <v>7</v>
      </c>
      <c r="N1452" s="1">
        <v>0</v>
      </c>
      <c r="O1452" s="1">
        <v>0</v>
      </c>
      <c r="P1452" s="1">
        <v>0</v>
      </c>
      <c r="Q1452" s="1">
        <v>0</v>
      </c>
      <c r="R1452" s="1">
        <v>50.54</v>
      </c>
      <c r="S1452" s="1">
        <v>50.54</v>
      </c>
      <c r="T1452" s="1">
        <v>7</v>
      </c>
      <c r="U1452" s="3" t="str">
        <f t="shared" si="22"/>
        <v>2017Plan</v>
      </c>
      <c r="V1452" s="2">
        <f>DATE(A1452,INDEX(Map!$H$1:$H$12,MATCH(B1452,Map!$G$1:$G$12,0),0),1)</f>
        <v>42887</v>
      </c>
      <c r="W1452" t="str">
        <f>IF(AND(V1452&gt;=Map!$K$2,V1452&lt;=Map!$L$2),"Base",IF(AND(V1452&gt;=Map!$K$3,V1452&lt;=Map!$L$3),"Fcst","N/A"))</f>
        <v>N/A</v>
      </c>
      <c r="X1452" t="str">
        <f>INDEX(Map!$B$2:$B$86,MATCH(D1452,Map!$A$2:$A$86,0),0)</f>
        <v>Brown 9</v>
      </c>
      <c r="Y1452" s="7">
        <f>IF(INDEX(Map!$C$2:$C$86,MATCH(D1452,Map!$A$2:$A$86,0),0)="","N/A",E1452*INDEX(Map!$C$2:$C$86,MATCH(D1452,Map!$A$2:$A$86,0),0))</f>
        <v>0.1</v>
      </c>
      <c r="Z1452" s="7" t="str">
        <f>IF(INDEX(Map!$D$2:$D$86,MATCH(D1452,Map!$A$2:$A$86,0),0)="","N/A",E1452*INDEX(Map!$D$2:$D$86,MATCH(D1452,Map!$A$2:$A$86,0),0))</f>
        <v>N/A</v>
      </c>
      <c r="AA1452" t="str">
        <f>INDEX(Map!$E$2:$E$86,MATCH(D1452,Map!$A$2:$A$86,0),0)</f>
        <v>SCCT</v>
      </c>
    </row>
    <row r="1453" spans="1:27" x14ac:dyDescent="0.25">
      <c r="A1453" s="1" t="s">
        <v>119</v>
      </c>
      <c r="B1453" s="1" t="s">
        <v>112</v>
      </c>
      <c r="C1453" s="1">
        <v>24</v>
      </c>
      <c r="D1453" s="1" t="s">
        <v>46</v>
      </c>
      <c r="E1453" s="1">
        <v>1.7</v>
      </c>
      <c r="F1453" s="1">
        <v>0</v>
      </c>
      <c r="G1453" s="1">
        <v>2.2999999999999998</v>
      </c>
      <c r="H1453" s="1">
        <v>3</v>
      </c>
      <c r="I1453" s="1">
        <v>24.6</v>
      </c>
      <c r="J1453" s="1">
        <v>14317</v>
      </c>
      <c r="K1453" s="1">
        <v>25</v>
      </c>
      <c r="L1453" s="1">
        <v>309.5</v>
      </c>
      <c r="M1453" s="1">
        <v>76</v>
      </c>
      <c r="N1453" s="1">
        <v>0</v>
      </c>
      <c r="O1453" s="1">
        <v>1</v>
      </c>
      <c r="P1453" s="1">
        <v>0</v>
      </c>
      <c r="Q1453" s="1">
        <v>0</v>
      </c>
      <c r="R1453" s="1">
        <v>44.32</v>
      </c>
      <c r="S1453" s="1">
        <v>44.73</v>
      </c>
      <c r="T1453" s="1">
        <v>77</v>
      </c>
      <c r="U1453" s="3" t="str">
        <f t="shared" si="22"/>
        <v>2017Plan</v>
      </c>
      <c r="V1453" s="2">
        <f>DATE(A1453,INDEX(Map!$H$1:$H$12,MATCH(B1453,Map!$G$1:$G$12,0),0),1)</f>
        <v>42887</v>
      </c>
      <c r="W1453" t="str">
        <f>IF(AND(V1453&gt;=Map!$K$2,V1453&lt;=Map!$L$2),"Base",IF(AND(V1453&gt;=Map!$K$3,V1453&lt;=Map!$L$3),"Fcst","N/A"))</f>
        <v>N/A</v>
      </c>
      <c r="X1453" t="str">
        <f>INDEX(Map!$B$2:$B$86,MATCH(D1453,Map!$A$2:$A$86,0),0)</f>
        <v>Brown 10</v>
      </c>
      <c r="Y1453" s="7">
        <f>IF(INDEX(Map!$C$2:$C$86,MATCH(D1453,Map!$A$2:$A$86,0),0)="","N/A",E1453*INDEX(Map!$C$2:$C$86,MATCH(D1453,Map!$A$2:$A$86,0),0))</f>
        <v>1.7</v>
      </c>
      <c r="Z1453" s="7" t="str">
        <f>IF(INDEX(Map!$D$2:$D$86,MATCH(D1453,Map!$A$2:$A$86,0),0)="","N/A",E1453*INDEX(Map!$D$2:$D$86,MATCH(D1453,Map!$A$2:$A$86,0),0))</f>
        <v>N/A</v>
      </c>
      <c r="AA1453" t="str">
        <f>INDEX(Map!$E$2:$E$86,MATCH(D1453,Map!$A$2:$A$86,0),0)</f>
        <v>SCCT</v>
      </c>
    </row>
    <row r="1454" spans="1:27" x14ac:dyDescent="0.25">
      <c r="A1454" s="1" t="s">
        <v>119</v>
      </c>
      <c r="B1454" s="1" t="s">
        <v>112</v>
      </c>
      <c r="C1454" s="1">
        <v>25</v>
      </c>
      <c r="D1454" s="1" t="s">
        <v>47</v>
      </c>
      <c r="E1454" s="1">
        <v>0.1</v>
      </c>
      <c r="F1454" s="1">
        <v>0</v>
      </c>
      <c r="G1454" s="1">
        <v>0.1</v>
      </c>
      <c r="H1454" s="1">
        <v>4</v>
      </c>
      <c r="I1454" s="1">
        <v>2.1</v>
      </c>
      <c r="J1454" s="1">
        <v>16329</v>
      </c>
      <c r="K1454" s="1">
        <v>5</v>
      </c>
      <c r="L1454" s="1">
        <v>309.5</v>
      </c>
      <c r="M1454" s="1">
        <v>7</v>
      </c>
      <c r="N1454" s="1">
        <v>0</v>
      </c>
      <c r="O1454" s="1">
        <v>0</v>
      </c>
      <c r="P1454" s="1">
        <v>0</v>
      </c>
      <c r="Q1454" s="1">
        <v>0</v>
      </c>
      <c r="R1454" s="1">
        <v>50.54</v>
      </c>
      <c r="S1454" s="1">
        <v>50.54</v>
      </c>
      <c r="T1454" s="1">
        <v>7</v>
      </c>
      <c r="U1454" s="3" t="str">
        <f t="shared" si="22"/>
        <v>2017Plan</v>
      </c>
      <c r="V1454" s="2">
        <f>DATE(A1454,INDEX(Map!$H$1:$H$12,MATCH(B1454,Map!$G$1:$G$12,0),0),1)</f>
        <v>42887</v>
      </c>
      <c r="W1454" t="str">
        <f>IF(AND(V1454&gt;=Map!$K$2,V1454&lt;=Map!$L$2),"Base",IF(AND(V1454&gt;=Map!$K$3,V1454&lt;=Map!$L$3),"Fcst","N/A"))</f>
        <v>N/A</v>
      </c>
      <c r="X1454" t="str">
        <f>INDEX(Map!$B$2:$B$86,MATCH(D1454,Map!$A$2:$A$86,0),0)</f>
        <v>Brown 10</v>
      </c>
      <c r="Y1454" s="7">
        <f>IF(INDEX(Map!$C$2:$C$86,MATCH(D1454,Map!$A$2:$A$86,0),0)="","N/A",E1454*INDEX(Map!$C$2:$C$86,MATCH(D1454,Map!$A$2:$A$86,0),0))</f>
        <v>0.1</v>
      </c>
      <c r="Z1454" s="7" t="str">
        <f>IF(INDEX(Map!$D$2:$D$86,MATCH(D1454,Map!$A$2:$A$86,0),0)="","N/A",E1454*INDEX(Map!$D$2:$D$86,MATCH(D1454,Map!$A$2:$A$86,0),0))</f>
        <v>N/A</v>
      </c>
      <c r="AA1454" t="str">
        <f>INDEX(Map!$E$2:$E$86,MATCH(D1454,Map!$A$2:$A$86,0),0)</f>
        <v>SCCT</v>
      </c>
    </row>
    <row r="1455" spans="1:27" x14ac:dyDescent="0.25">
      <c r="A1455" s="1" t="s">
        <v>119</v>
      </c>
      <c r="B1455" s="1" t="s">
        <v>112</v>
      </c>
      <c r="C1455" s="1">
        <v>26</v>
      </c>
      <c r="D1455" s="1" t="s">
        <v>48</v>
      </c>
      <c r="E1455" s="1">
        <v>1.9</v>
      </c>
      <c r="F1455" s="1">
        <v>0</v>
      </c>
      <c r="G1455" s="1">
        <v>2.5</v>
      </c>
      <c r="H1455" s="1">
        <v>4</v>
      </c>
      <c r="I1455" s="1">
        <v>27.2</v>
      </c>
      <c r="J1455" s="1">
        <v>14662</v>
      </c>
      <c r="K1455" s="1">
        <v>29</v>
      </c>
      <c r="L1455" s="1">
        <v>309.5</v>
      </c>
      <c r="M1455" s="1">
        <v>84</v>
      </c>
      <c r="N1455" s="1">
        <v>0</v>
      </c>
      <c r="O1455" s="1">
        <v>1</v>
      </c>
      <c r="P1455" s="1">
        <v>0</v>
      </c>
      <c r="Q1455" s="1">
        <v>0</v>
      </c>
      <c r="R1455" s="1">
        <v>45.38</v>
      </c>
      <c r="S1455" s="1">
        <v>45.91</v>
      </c>
      <c r="T1455" s="1">
        <v>85</v>
      </c>
      <c r="U1455" s="3" t="str">
        <f t="shared" si="22"/>
        <v>2017Plan</v>
      </c>
      <c r="V1455" s="2">
        <f>DATE(A1455,INDEX(Map!$H$1:$H$12,MATCH(B1455,Map!$G$1:$G$12,0),0),1)</f>
        <v>42887</v>
      </c>
      <c r="W1455" t="str">
        <f>IF(AND(V1455&gt;=Map!$K$2,V1455&lt;=Map!$L$2),"Base",IF(AND(V1455&gt;=Map!$K$3,V1455&lt;=Map!$L$3),"Fcst","N/A"))</f>
        <v>N/A</v>
      </c>
      <c r="X1455" t="str">
        <f>INDEX(Map!$B$2:$B$86,MATCH(D1455,Map!$A$2:$A$86,0),0)</f>
        <v>Brown 11</v>
      </c>
      <c r="Y1455" s="7">
        <f>IF(INDEX(Map!$C$2:$C$86,MATCH(D1455,Map!$A$2:$A$86,0),0)="","N/A",E1455*INDEX(Map!$C$2:$C$86,MATCH(D1455,Map!$A$2:$A$86,0),0))</f>
        <v>1.9</v>
      </c>
      <c r="Z1455" s="7" t="str">
        <f>IF(INDEX(Map!$D$2:$D$86,MATCH(D1455,Map!$A$2:$A$86,0),0)="","N/A",E1455*INDEX(Map!$D$2:$D$86,MATCH(D1455,Map!$A$2:$A$86,0),0))</f>
        <v>N/A</v>
      </c>
      <c r="AA1455" t="str">
        <f>INDEX(Map!$E$2:$E$86,MATCH(D1455,Map!$A$2:$A$86,0),0)</f>
        <v>SCCT</v>
      </c>
    </row>
    <row r="1456" spans="1:27" x14ac:dyDescent="0.25">
      <c r="A1456" s="1" t="s">
        <v>119</v>
      </c>
      <c r="B1456" s="1" t="s">
        <v>112</v>
      </c>
      <c r="C1456" s="1">
        <v>27</v>
      </c>
      <c r="D1456" s="1" t="s">
        <v>49</v>
      </c>
      <c r="E1456" s="1">
        <v>0.1</v>
      </c>
      <c r="F1456" s="1">
        <v>0</v>
      </c>
      <c r="G1456" s="1">
        <v>0.1</v>
      </c>
      <c r="H1456" s="1">
        <v>4</v>
      </c>
      <c r="I1456" s="1">
        <v>2.1</v>
      </c>
      <c r="J1456" s="1">
        <v>16329</v>
      </c>
      <c r="K1456" s="1">
        <v>5</v>
      </c>
      <c r="L1456" s="1">
        <v>309.5</v>
      </c>
      <c r="M1456" s="1">
        <v>7</v>
      </c>
      <c r="N1456" s="1">
        <v>0</v>
      </c>
      <c r="O1456" s="1">
        <v>0</v>
      </c>
      <c r="P1456" s="1">
        <v>0</v>
      </c>
      <c r="Q1456" s="1">
        <v>0</v>
      </c>
      <c r="R1456" s="1">
        <v>50.54</v>
      </c>
      <c r="S1456" s="1">
        <v>50.54</v>
      </c>
      <c r="T1456" s="1">
        <v>7</v>
      </c>
      <c r="U1456" s="3" t="str">
        <f t="shared" si="22"/>
        <v>2017Plan</v>
      </c>
      <c r="V1456" s="2">
        <f>DATE(A1456,INDEX(Map!$H$1:$H$12,MATCH(B1456,Map!$G$1:$G$12,0),0),1)</f>
        <v>42887</v>
      </c>
      <c r="W1456" t="str">
        <f>IF(AND(V1456&gt;=Map!$K$2,V1456&lt;=Map!$L$2),"Base",IF(AND(V1456&gt;=Map!$K$3,V1456&lt;=Map!$L$3),"Fcst","N/A"))</f>
        <v>N/A</v>
      </c>
      <c r="X1456" t="str">
        <f>INDEX(Map!$B$2:$B$86,MATCH(D1456,Map!$A$2:$A$86,0),0)</f>
        <v>Brown 11</v>
      </c>
      <c r="Y1456" s="7">
        <f>IF(INDEX(Map!$C$2:$C$86,MATCH(D1456,Map!$A$2:$A$86,0),0)="","N/A",E1456*INDEX(Map!$C$2:$C$86,MATCH(D1456,Map!$A$2:$A$86,0),0))</f>
        <v>0.1</v>
      </c>
      <c r="Z1456" s="7" t="str">
        <f>IF(INDEX(Map!$D$2:$D$86,MATCH(D1456,Map!$A$2:$A$86,0),0)="","N/A",E1456*INDEX(Map!$D$2:$D$86,MATCH(D1456,Map!$A$2:$A$86,0),0))</f>
        <v>N/A</v>
      </c>
      <c r="AA1456" t="str">
        <f>INDEX(Map!$E$2:$E$86,MATCH(D1456,Map!$A$2:$A$86,0),0)</f>
        <v>SCCT</v>
      </c>
    </row>
    <row r="1457" spans="1:27" x14ac:dyDescent="0.25">
      <c r="A1457" s="1" t="s">
        <v>119</v>
      </c>
      <c r="B1457" s="1" t="s">
        <v>112</v>
      </c>
      <c r="C1457" s="1">
        <v>28</v>
      </c>
      <c r="D1457" s="1" t="s">
        <v>50</v>
      </c>
      <c r="E1457" s="1">
        <v>20.100000000000001</v>
      </c>
      <c r="F1457" s="1">
        <v>0</v>
      </c>
      <c r="G1457" s="1">
        <v>19</v>
      </c>
      <c r="H1457" s="1">
        <v>18</v>
      </c>
      <c r="I1457" s="1">
        <v>218.5</v>
      </c>
      <c r="J1457" s="1">
        <v>10858</v>
      </c>
      <c r="K1457" s="1">
        <v>147</v>
      </c>
      <c r="L1457" s="1">
        <v>309.5</v>
      </c>
      <c r="M1457" s="1">
        <v>676</v>
      </c>
      <c r="N1457" s="1">
        <v>1</v>
      </c>
      <c r="O1457" s="1">
        <v>3</v>
      </c>
      <c r="P1457" s="1">
        <v>0</v>
      </c>
      <c r="Q1457" s="1">
        <v>0</v>
      </c>
      <c r="R1457" s="1">
        <v>33.61</v>
      </c>
      <c r="S1457" s="1">
        <v>33.74</v>
      </c>
      <c r="T1457" s="1">
        <v>679</v>
      </c>
      <c r="U1457" s="3" t="str">
        <f t="shared" si="22"/>
        <v>2017Plan</v>
      </c>
      <c r="V1457" s="2">
        <f>DATE(A1457,INDEX(Map!$H$1:$H$12,MATCH(B1457,Map!$G$1:$G$12,0),0),1)</f>
        <v>42887</v>
      </c>
      <c r="W1457" t="str">
        <f>IF(AND(V1457&gt;=Map!$K$2,V1457&lt;=Map!$L$2),"Base",IF(AND(V1457&gt;=Map!$K$3,V1457&lt;=Map!$L$3),"Fcst","N/A"))</f>
        <v>N/A</v>
      </c>
      <c r="X1457" t="str">
        <f>INDEX(Map!$B$2:$B$86,MATCH(D1457,Map!$A$2:$A$86,0),0)</f>
        <v>Paddys Run 13</v>
      </c>
      <c r="Y1457" s="7">
        <f>IF(INDEX(Map!$C$2:$C$86,MATCH(D1457,Map!$A$2:$A$86,0),0)="","N/A",E1457*INDEX(Map!$C$2:$C$86,MATCH(D1457,Map!$A$2:$A$86,0),0))</f>
        <v>9.447000000000001</v>
      </c>
      <c r="Z1457" s="7">
        <f>IF(INDEX(Map!$D$2:$D$86,MATCH(D1457,Map!$A$2:$A$86,0),0)="","N/A",E1457*INDEX(Map!$D$2:$D$86,MATCH(D1457,Map!$A$2:$A$86,0),0))</f>
        <v>10.653</v>
      </c>
      <c r="AA1457" t="str">
        <f>INDEX(Map!$E$2:$E$86,MATCH(D1457,Map!$A$2:$A$86,0),0)</f>
        <v>SCCT</v>
      </c>
    </row>
    <row r="1458" spans="1:27" x14ac:dyDescent="0.25">
      <c r="A1458" s="1" t="s">
        <v>119</v>
      </c>
      <c r="B1458" s="1" t="s">
        <v>112</v>
      </c>
      <c r="C1458" s="1">
        <v>29</v>
      </c>
      <c r="D1458" s="1" t="s">
        <v>51</v>
      </c>
      <c r="E1458" s="1">
        <v>31.8</v>
      </c>
      <c r="F1458" s="1">
        <v>0</v>
      </c>
      <c r="G1458" s="1">
        <v>27.7</v>
      </c>
      <c r="H1458" s="1">
        <v>22</v>
      </c>
      <c r="I1458" s="1">
        <v>350.1</v>
      </c>
      <c r="J1458" s="1">
        <v>11023</v>
      </c>
      <c r="K1458" s="1">
        <v>223</v>
      </c>
      <c r="L1458" s="1">
        <v>309.5</v>
      </c>
      <c r="M1458" s="1">
        <v>1084</v>
      </c>
      <c r="N1458" s="1">
        <v>1</v>
      </c>
      <c r="O1458" s="1">
        <v>3</v>
      </c>
      <c r="P1458" s="1">
        <v>0</v>
      </c>
      <c r="Q1458" s="1">
        <v>0</v>
      </c>
      <c r="R1458" s="1">
        <v>34.119999999999997</v>
      </c>
      <c r="S1458" s="1">
        <v>34.21</v>
      </c>
      <c r="T1458" s="1">
        <v>1087</v>
      </c>
      <c r="U1458" s="3" t="str">
        <f t="shared" si="22"/>
        <v>2017Plan</v>
      </c>
      <c r="V1458" s="2">
        <f>DATE(A1458,INDEX(Map!$H$1:$H$12,MATCH(B1458,Map!$G$1:$G$12,0),0),1)</f>
        <v>42887</v>
      </c>
      <c r="W1458" t="str">
        <f>IF(AND(V1458&gt;=Map!$K$2,V1458&lt;=Map!$L$2),"Base",IF(AND(V1458&gt;=Map!$K$3,V1458&lt;=Map!$L$3),"Fcst","N/A"))</f>
        <v>N/A</v>
      </c>
      <c r="X1458" t="str">
        <f>INDEX(Map!$B$2:$B$86,MATCH(D1458,Map!$A$2:$A$86,0),0)</f>
        <v>Trimble Co 05</v>
      </c>
      <c r="Y1458" s="7">
        <f>IF(INDEX(Map!$C$2:$C$86,MATCH(D1458,Map!$A$2:$A$86,0),0)="","N/A",E1458*INDEX(Map!$C$2:$C$86,MATCH(D1458,Map!$A$2:$A$86,0),0))</f>
        <v>22.577999999999999</v>
      </c>
      <c r="Z1458" s="7">
        <f>IF(INDEX(Map!$D$2:$D$86,MATCH(D1458,Map!$A$2:$A$86,0),0)="","N/A",E1458*INDEX(Map!$D$2:$D$86,MATCH(D1458,Map!$A$2:$A$86,0),0))</f>
        <v>9.2219999999999995</v>
      </c>
      <c r="AA1458" t="str">
        <f>INDEX(Map!$E$2:$E$86,MATCH(D1458,Map!$A$2:$A$86,0),0)</f>
        <v>SCCT</v>
      </c>
    </row>
    <row r="1459" spans="1:27" x14ac:dyDescent="0.25">
      <c r="A1459" s="1" t="s">
        <v>119</v>
      </c>
      <c r="B1459" s="1" t="s">
        <v>112</v>
      </c>
      <c r="C1459" s="1">
        <v>30</v>
      </c>
      <c r="D1459" s="1" t="s">
        <v>52</v>
      </c>
      <c r="E1459" s="1">
        <v>26</v>
      </c>
      <c r="F1459" s="1">
        <v>0</v>
      </c>
      <c r="G1459" s="1">
        <v>22.8</v>
      </c>
      <c r="H1459" s="1">
        <v>18</v>
      </c>
      <c r="I1459" s="1">
        <v>286.5</v>
      </c>
      <c r="J1459" s="1">
        <v>10998</v>
      </c>
      <c r="K1459" s="1">
        <v>181</v>
      </c>
      <c r="L1459" s="1">
        <v>309.5</v>
      </c>
      <c r="M1459" s="1">
        <v>887</v>
      </c>
      <c r="N1459" s="1">
        <v>1</v>
      </c>
      <c r="O1459" s="1">
        <v>2</v>
      </c>
      <c r="P1459" s="1">
        <v>0</v>
      </c>
      <c r="Q1459" s="1">
        <v>0</v>
      </c>
      <c r="R1459" s="1">
        <v>34.04</v>
      </c>
      <c r="S1459" s="1">
        <v>34.14</v>
      </c>
      <c r="T1459" s="1">
        <v>889</v>
      </c>
      <c r="U1459" s="3" t="str">
        <f t="shared" si="22"/>
        <v>2017Plan</v>
      </c>
      <c r="V1459" s="2">
        <f>DATE(A1459,INDEX(Map!$H$1:$H$12,MATCH(B1459,Map!$G$1:$G$12,0),0),1)</f>
        <v>42887</v>
      </c>
      <c r="W1459" t="str">
        <f>IF(AND(V1459&gt;=Map!$K$2,V1459&lt;=Map!$L$2),"Base",IF(AND(V1459&gt;=Map!$K$3,V1459&lt;=Map!$L$3),"Fcst","N/A"))</f>
        <v>N/A</v>
      </c>
      <c r="X1459" t="str">
        <f>INDEX(Map!$B$2:$B$86,MATCH(D1459,Map!$A$2:$A$86,0),0)</f>
        <v>Trimble Co 06</v>
      </c>
      <c r="Y1459" s="7">
        <f>IF(INDEX(Map!$C$2:$C$86,MATCH(D1459,Map!$A$2:$A$86,0),0)="","N/A",E1459*INDEX(Map!$C$2:$C$86,MATCH(D1459,Map!$A$2:$A$86,0),0))</f>
        <v>18.46</v>
      </c>
      <c r="Z1459" s="7">
        <f>IF(INDEX(Map!$D$2:$D$86,MATCH(D1459,Map!$A$2:$A$86,0),0)="","N/A",E1459*INDEX(Map!$D$2:$D$86,MATCH(D1459,Map!$A$2:$A$86,0),0))</f>
        <v>7.5399999999999991</v>
      </c>
      <c r="AA1459" t="str">
        <f>INDEX(Map!$E$2:$E$86,MATCH(D1459,Map!$A$2:$A$86,0),0)</f>
        <v>SCCT</v>
      </c>
    </row>
    <row r="1460" spans="1:27" x14ac:dyDescent="0.25">
      <c r="A1460" s="1" t="s">
        <v>119</v>
      </c>
      <c r="B1460" s="1" t="s">
        <v>112</v>
      </c>
      <c r="C1460" s="1">
        <v>31</v>
      </c>
      <c r="D1460" s="1" t="s">
        <v>53</v>
      </c>
      <c r="E1460" s="1">
        <v>22.9</v>
      </c>
      <c r="F1460" s="1">
        <v>0</v>
      </c>
      <c r="G1460" s="1">
        <v>20</v>
      </c>
      <c r="H1460" s="1">
        <v>17</v>
      </c>
      <c r="I1460" s="1">
        <v>252.1</v>
      </c>
      <c r="J1460" s="1">
        <v>10988</v>
      </c>
      <c r="K1460" s="1">
        <v>159</v>
      </c>
      <c r="L1460" s="1">
        <v>309.5</v>
      </c>
      <c r="M1460" s="1">
        <v>780</v>
      </c>
      <c r="N1460" s="1">
        <v>1</v>
      </c>
      <c r="O1460" s="1">
        <v>2</v>
      </c>
      <c r="P1460" s="1">
        <v>0</v>
      </c>
      <c r="Q1460" s="1">
        <v>0</v>
      </c>
      <c r="R1460" s="1">
        <v>34.01</v>
      </c>
      <c r="S1460" s="1">
        <v>34.11</v>
      </c>
      <c r="T1460" s="1">
        <v>783</v>
      </c>
      <c r="U1460" s="3" t="str">
        <f t="shared" si="22"/>
        <v>2017Plan</v>
      </c>
      <c r="V1460" s="2">
        <f>DATE(A1460,INDEX(Map!$H$1:$H$12,MATCH(B1460,Map!$G$1:$G$12,0),0),1)</f>
        <v>42887</v>
      </c>
      <c r="W1460" t="str">
        <f>IF(AND(V1460&gt;=Map!$K$2,V1460&lt;=Map!$L$2),"Base",IF(AND(V1460&gt;=Map!$K$3,V1460&lt;=Map!$L$3),"Fcst","N/A"))</f>
        <v>N/A</v>
      </c>
      <c r="X1460" t="str">
        <f>INDEX(Map!$B$2:$B$86,MATCH(D1460,Map!$A$2:$A$86,0),0)</f>
        <v>Trimble Co 07</v>
      </c>
      <c r="Y1460" s="7">
        <f>IF(INDEX(Map!$C$2:$C$86,MATCH(D1460,Map!$A$2:$A$86,0),0)="","N/A",E1460*INDEX(Map!$C$2:$C$86,MATCH(D1460,Map!$A$2:$A$86,0),0))</f>
        <v>14.427</v>
      </c>
      <c r="Z1460" s="7">
        <f>IF(INDEX(Map!$D$2:$D$86,MATCH(D1460,Map!$A$2:$A$86,0),0)="","N/A",E1460*INDEX(Map!$D$2:$D$86,MATCH(D1460,Map!$A$2:$A$86,0),0))</f>
        <v>8.472999999999999</v>
      </c>
      <c r="AA1460" t="str">
        <f>INDEX(Map!$E$2:$E$86,MATCH(D1460,Map!$A$2:$A$86,0),0)</f>
        <v>SCCT</v>
      </c>
    </row>
    <row r="1461" spans="1:27" x14ac:dyDescent="0.25">
      <c r="A1461" s="1" t="s">
        <v>119</v>
      </c>
      <c r="B1461" s="1" t="s">
        <v>112</v>
      </c>
      <c r="C1461" s="1">
        <v>32</v>
      </c>
      <c r="D1461" s="1" t="s">
        <v>54</v>
      </c>
      <c r="E1461" s="1">
        <v>11.5</v>
      </c>
      <c r="F1461" s="1">
        <v>0</v>
      </c>
      <c r="G1461" s="1">
        <v>10.1</v>
      </c>
      <c r="H1461" s="1">
        <v>12</v>
      </c>
      <c r="I1461" s="1">
        <v>125.8</v>
      </c>
      <c r="J1461" s="1">
        <v>10896</v>
      </c>
      <c r="K1461" s="1">
        <v>77</v>
      </c>
      <c r="L1461" s="1">
        <v>309.5</v>
      </c>
      <c r="M1461" s="1">
        <v>389</v>
      </c>
      <c r="N1461" s="1">
        <v>1</v>
      </c>
      <c r="O1461" s="1">
        <v>2</v>
      </c>
      <c r="P1461" s="1">
        <v>0</v>
      </c>
      <c r="Q1461" s="1">
        <v>0</v>
      </c>
      <c r="R1461" s="1">
        <v>33.729999999999997</v>
      </c>
      <c r="S1461" s="1">
        <v>33.869999999999997</v>
      </c>
      <c r="T1461" s="1">
        <v>391</v>
      </c>
      <c r="U1461" s="3" t="str">
        <f t="shared" si="22"/>
        <v>2017Plan</v>
      </c>
      <c r="V1461" s="2">
        <f>DATE(A1461,INDEX(Map!$H$1:$H$12,MATCH(B1461,Map!$G$1:$G$12,0),0),1)</f>
        <v>42887</v>
      </c>
      <c r="W1461" t="str">
        <f>IF(AND(V1461&gt;=Map!$K$2,V1461&lt;=Map!$L$2),"Base",IF(AND(V1461&gt;=Map!$K$3,V1461&lt;=Map!$L$3),"Fcst","N/A"))</f>
        <v>N/A</v>
      </c>
      <c r="X1461" t="str">
        <f>INDEX(Map!$B$2:$B$86,MATCH(D1461,Map!$A$2:$A$86,0),0)</f>
        <v>Trimble Co 08</v>
      </c>
      <c r="Y1461" s="7">
        <f>IF(INDEX(Map!$C$2:$C$86,MATCH(D1461,Map!$A$2:$A$86,0),0)="","N/A",E1461*INDEX(Map!$C$2:$C$86,MATCH(D1461,Map!$A$2:$A$86,0),0))</f>
        <v>7.2450000000000001</v>
      </c>
      <c r="Z1461" s="7">
        <f>IF(INDEX(Map!$D$2:$D$86,MATCH(D1461,Map!$A$2:$A$86,0),0)="","N/A",E1461*INDEX(Map!$D$2:$D$86,MATCH(D1461,Map!$A$2:$A$86,0),0))</f>
        <v>4.2549999999999999</v>
      </c>
      <c r="AA1461" t="str">
        <f>INDEX(Map!$E$2:$E$86,MATCH(D1461,Map!$A$2:$A$86,0),0)</f>
        <v>SCCT</v>
      </c>
    </row>
    <row r="1462" spans="1:27" x14ac:dyDescent="0.25">
      <c r="A1462" s="1" t="s">
        <v>119</v>
      </c>
      <c r="B1462" s="1" t="s">
        <v>112</v>
      </c>
      <c r="C1462" s="1">
        <v>33</v>
      </c>
      <c r="D1462" s="1" t="s">
        <v>55</v>
      </c>
      <c r="E1462" s="1">
        <v>19.7</v>
      </c>
      <c r="F1462" s="1">
        <v>0</v>
      </c>
      <c r="G1462" s="1">
        <v>17.2</v>
      </c>
      <c r="H1462" s="1">
        <v>13</v>
      </c>
      <c r="I1462" s="1">
        <v>215.5</v>
      </c>
      <c r="J1462" s="1">
        <v>10966</v>
      </c>
      <c r="K1462" s="1">
        <v>135</v>
      </c>
      <c r="L1462" s="1">
        <v>309.5</v>
      </c>
      <c r="M1462" s="1">
        <v>667</v>
      </c>
      <c r="N1462" s="1">
        <v>1</v>
      </c>
      <c r="O1462" s="1">
        <v>2</v>
      </c>
      <c r="P1462" s="1">
        <v>0</v>
      </c>
      <c r="Q1462" s="1">
        <v>0</v>
      </c>
      <c r="R1462" s="1">
        <v>33.94</v>
      </c>
      <c r="S1462" s="1">
        <v>34.03</v>
      </c>
      <c r="T1462" s="1">
        <v>669</v>
      </c>
      <c r="U1462" s="3" t="str">
        <f t="shared" si="22"/>
        <v>2017Plan</v>
      </c>
      <c r="V1462" s="2">
        <f>DATE(A1462,INDEX(Map!$H$1:$H$12,MATCH(B1462,Map!$G$1:$G$12,0),0),1)</f>
        <v>42887</v>
      </c>
      <c r="W1462" t="str">
        <f>IF(AND(V1462&gt;=Map!$K$2,V1462&lt;=Map!$L$2),"Base",IF(AND(V1462&gt;=Map!$K$3,V1462&lt;=Map!$L$3),"Fcst","N/A"))</f>
        <v>N/A</v>
      </c>
      <c r="X1462" t="str">
        <f>INDEX(Map!$B$2:$B$86,MATCH(D1462,Map!$A$2:$A$86,0),0)</f>
        <v>Trimble Co 09</v>
      </c>
      <c r="Y1462" s="7">
        <f>IF(INDEX(Map!$C$2:$C$86,MATCH(D1462,Map!$A$2:$A$86,0),0)="","N/A",E1462*INDEX(Map!$C$2:$C$86,MATCH(D1462,Map!$A$2:$A$86,0),0))</f>
        <v>12.411</v>
      </c>
      <c r="Z1462" s="7">
        <f>IF(INDEX(Map!$D$2:$D$86,MATCH(D1462,Map!$A$2:$A$86,0),0)="","N/A",E1462*INDEX(Map!$D$2:$D$86,MATCH(D1462,Map!$A$2:$A$86,0),0))</f>
        <v>7.2889999999999997</v>
      </c>
      <c r="AA1462" t="str">
        <f>INDEX(Map!$E$2:$E$86,MATCH(D1462,Map!$A$2:$A$86,0),0)</f>
        <v>SCCT</v>
      </c>
    </row>
    <row r="1463" spans="1:27" x14ac:dyDescent="0.25">
      <c r="A1463" s="1" t="s">
        <v>119</v>
      </c>
      <c r="B1463" s="1" t="s">
        <v>112</v>
      </c>
      <c r="C1463" s="1">
        <v>34</v>
      </c>
      <c r="D1463" s="1" t="s">
        <v>56</v>
      </c>
      <c r="E1463" s="1">
        <v>6.7</v>
      </c>
      <c r="F1463" s="1">
        <v>0</v>
      </c>
      <c r="G1463" s="1">
        <v>5.8</v>
      </c>
      <c r="H1463" s="1">
        <v>11</v>
      </c>
      <c r="I1463" s="1">
        <v>72.3</v>
      </c>
      <c r="J1463" s="1">
        <v>10874</v>
      </c>
      <c r="K1463" s="1">
        <v>44</v>
      </c>
      <c r="L1463" s="1">
        <v>309.5</v>
      </c>
      <c r="M1463" s="1">
        <v>224</v>
      </c>
      <c r="N1463" s="1">
        <v>0</v>
      </c>
      <c r="O1463" s="1">
        <v>2</v>
      </c>
      <c r="P1463" s="1">
        <v>0</v>
      </c>
      <c r="Q1463" s="1">
        <v>0</v>
      </c>
      <c r="R1463" s="1">
        <v>33.659999999999997</v>
      </c>
      <c r="S1463" s="1">
        <v>33.89</v>
      </c>
      <c r="T1463" s="1">
        <v>225</v>
      </c>
      <c r="U1463" s="3" t="str">
        <f t="shared" si="22"/>
        <v>2017Plan</v>
      </c>
      <c r="V1463" s="2">
        <f>DATE(A1463,INDEX(Map!$H$1:$H$12,MATCH(B1463,Map!$G$1:$G$12,0),0),1)</f>
        <v>42887</v>
      </c>
      <c r="W1463" t="str">
        <f>IF(AND(V1463&gt;=Map!$K$2,V1463&lt;=Map!$L$2),"Base",IF(AND(V1463&gt;=Map!$K$3,V1463&lt;=Map!$L$3),"Fcst","N/A"))</f>
        <v>N/A</v>
      </c>
      <c r="X1463" t="str">
        <f>INDEX(Map!$B$2:$B$86,MATCH(D1463,Map!$A$2:$A$86,0),0)</f>
        <v>Trimble Co 10</v>
      </c>
      <c r="Y1463" s="7">
        <f>IF(INDEX(Map!$C$2:$C$86,MATCH(D1463,Map!$A$2:$A$86,0),0)="","N/A",E1463*INDEX(Map!$C$2:$C$86,MATCH(D1463,Map!$A$2:$A$86,0),0))</f>
        <v>4.2210000000000001</v>
      </c>
      <c r="Z1463" s="7">
        <f>IF(INDEX(Map!$D$2:$D$86,MATCH(D1463,Map!$A$2:$A$86,0),0)="","N/A",E1463*INDEX(Map!$D$2:$D$86,MATCH(D1463,Map!$A$2:$A$86,0),0))</f>
        <v>2.4790000000000001</v>
      </c>
      <c r="AA1463" t="str">
        <f>INDEX(Map!$E$2:$E$86,MATCH(D1463,Map!$A$2:$A$86,0),0)</f>
        <v>SCCT</v>
      </c>
    </row>
    <row r="1464" spans="1:27" x14ac:dyDescent="0.25">
      <c r="A1464" s="1" t="s">
        <v>119</v>
      </c>
      <c r="B1464" s="1" t="s">
        <v>112</v>
      </c>
      <c r="C1464" s="1">
        <v>35</v>
      </c>
      <c r="D1464" s="1" t="s">
        <v>57</v>
      </c>
      <c r="E1464" s="1">
        <v>0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3" t="str">
        <f t="shared" si="22"/>
        <v>2017Plan</v>
      </c>
      <c r="V1464" s="2">
        <f>DATE(A1464,INDEX(Map!$H$1:$H$12,MATCH(B1464,Map!$G$1:$G$12,0),0),1)</f>
        <v>42887</v>
      </c>
      <c r="W1464" t="str">
        <f>IF(AND(V1464&gt;=Map!$K$2,V1464&lt;=Map!$L$2),"Base",IF(AND(V1464&gt;=Map!$K$3,V1464&lt;=Map!$L$3),"Fcst","N/A"))</f>
        <v>N/A</v>
      </c>
      <c r="X1464" t="str">
        <f>INDEX(Map!$B$2:$B$86,MATCH(D1464,Map!$A$2:$A$86,0),0)</f>
        <v>Cane Run 11</v>
      </c>
      <c r="Y1464" s="7" t="str">
        <f>IF(INDEX(Map!$C$2:$C$86,MATCH(D1464,Map!$A$2:$A$86,0),0)="","N/A",E1464*INDEX(Map!$C$2:$C$86,MATCH(D1464,Map!$A$2:$A$86,0),0))</f>
        <v>N/A</v>
      </c>
      <c r="Z1464" s="7">
        <f>IF(INDEX(Map!$D$2:$D$86,MATCH(D1464,Map!$A$2:$A$86,0),0)="","N/A",E1464*INDEX(Map!$D$2:$D$86,MATCH(D1464,Map!$A$2:$A$86,0),0))</f>
        <v>0</v>
      </c>
      <c r="AA1464" t="str">
        <f>INDEX(Map!$E$2:$E$86,MATCH(D1464,Map!$A$2:$A$86,0),0)</f>
        <v>SCCT</v>
      </c>
    </row>
    <row r="1465" spans="1:27" x14ac:dyDescent="0.25">
      <c r="A1465" s="1" t="s">
        <v>119</v>
      </c>
      <c r="B1465" s="1" t="s">
        <v>112</v>
      </c>
      <c r="C1465" s="1">
        <v>36</v>
      </c>
      <c r="D1465" s="1" t="s">
        <v>58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3" t="str">
        <f t="shared" si="22"/>
        <v>2017Plan</v>
      </c>
      <c r="V1465" s="2">
        <f>DATE(A1465,INDEX(Map!$H$1:$H$12,MATCH(B1465,Map!$G$1:$G$12,0),0),1)</f>
        <v>42887</v>
      </c>
      <c r="W1465" t="str">
        <f>IF(AND(V1465&gt;=Map!$K$2,V1465&lt;=Map!$L$2),"Base",IF(AND(V1465&gt;=Map!$K$3,V1465&lt;=Map!$L$3),"Fcst","N/A"))</f>
        <v>N/A</v>
      </c>
      <c r="X1465" t="str">
        <f>INDEX(Map!$B$2:$B$86,MATCH(D1465,Map!$A$2:$A$86,0),0)</f>
        <v>Haefling</v>
      </c>
      <c r="Y1465" s="7">
        <f>IF(INDEX(Map!$C$2:$C$86,MATCH(D1465,Map!$A$2:$A$86,0),0)="","N/A",E1465*INDEX(Map!$C$2:$C$86,MATCH(D1465,Map!$A$2:$A$86,0),0))</f>
        <v>0</v>
      </c>
      <c r="Z1465" s="7" t="str">
        <f>IF(INDEX(Map!$D$2:$D$86,MATCH(D1465,Map!$A$2:$A$86,0),0)="","N/A",E1465*INDEX(Map!$D$2:$D$86,MATCH(D1465,Map!$A$2:$A$86,0),0))</f>
        <v>N/A</v>
      </c>
      <c r="AA1465" t="str">
        <f>INDEX(Map!$E$2:$E$86,MATCH(D1465,Map!$A$2:$A$86,0),0)</f>
        <v>SCCT</v>
      </c>
    </row>
    <row r="1466" spans="1:27" x14ac:dyDescent="0.25">
      <c r="A1466" s="1" t="s">
        <v>119</v>
      </c>
      <c r="B1466" s="1" t="s">
        <v>112</v>
      </c>
      <c r="C1466" s="1">
        <v>37</v>
      </c>
      <c r="D1466" s="1" t="s">
        <v>59</v>
      </c>
      <c r="E1466" s="1">
        <v>0</v>
      </c>
      <c r="F1466" s="1">
        <v>0</v>
      </c>
      <c r="G1466" s="1">
        <v>0.1</v>
      </c>
      <c r="H1466" s="1">
        <v>1</v>
      </c>
      <c r="I1466" s="1">
        <v>0.2</v>
      </c>
      <c r="J1466" s="1">
        <v>15479</v>
      </c>
      <c r="K1466" s="1">
        <v>1</v>
      </c>
      <c r="L1466" s="1">
        <v>309.5</v>
      </c>
      <c r="M1466" s="1">
        <v>1</v>
      </c>
      <c r="N1466" s="1">
        <v>0</v>
      </c>
      <c r="O1466" s="1">
        <v>0</v>
      </c>
      <c r="P1466" s="1">
        <v>0</v>
      </c>
      <c r="Q1466" s="1">
        <v>0</v>
      </c>
      <c r="R1466" s="1">
        <v>47.91</v>
      </c>
      <c r="S1466" s="1">
        <v>47.91</v>
      </c>
      <c r="T1466" s="1">
        <v>1</v>
      </c>
      <c r="U1466" s="3" t="str">
        <f t="shared" si="22"/>
        <v>2017Plan</v>
      </c>
      <c r="V1466" s="2">
        <f>DATE(A1466,INDEX(Map!$H$1:$H$12,MATCH(B1466,Map!$G$1:$G$12,0),0),1)</f>
        <v>42887</v>
      </c>
      <c r="W1466" t="str">
        <f>IF(AND(V1466&gt;=Map!$K$2,V1466&lt;=Map!$L$2),"Base",IF(AND(V1466&gt;=Map!$K$3,V1466&lt;=Map!$L$3),"Fcst","N/A"))</f>
        <v>N/A</v>
      </c>
      <c r="X1466" t="str">
        <f>INDEX(Map!$B$2:$B$86,MATCH(D1466,Map!$A$2:$A$86,0),0)</f>
        <v>Paddys Run 11</v>
      </c>
      <c r="Y1466" s="7" t="str">
        <f>IF(INDEX(Map!$C$2:$C$86,MATCH(D1466,Map!$A$2:$A$86,0),0)="","N/A",E1466*INDEX(Map!$C$2:$C$86,MATCH(D1466,Map!$A$2:$A$86,0),0))</f>
        <v>N/A</v>
      </c>
      <c r="Z1466" s="7">
        <f>IF(INDEX(Map!$D$2:$D$86,MATCH(D1466,Map!$A$2:$A$86,0),0)="","N/A",E1466*INDEX(Map!$D$2:$D$86,MATCH(D1466,Map!$A$2:$A$86,0),0))</f>
        <v>0</v>
      </c>
      <c r="AA1466" t="str">
        <f>INDEX(Map!$E$2:$E$86,MATCH(D1466,Map!$A$2:$A$86,0),0)</f>
        <v>SCCT</v>
      </c>
    </row>
    <row r="1467" spans="1:27" x14ac:dyDescent="0.25">
      <c r="A1467" s="1" t="s">
        <v>119</v>
      </c>
      <c r="B1467" s="1" t="s">
        <v>112</v>
      </c>
      <c r="C1467" s="1">
        <v>38</v>
      </c>
      <c r="D1467" s="1" t="s">
        <v>60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3" t="str">
        <f t="shared" si="22"/>
        <v>2017Plan</v>
      </c>
      <c r="V1467" s="2">
        <f>DATE(A1467,INDEX(Map!$H$1:$H$12,MATCH(B1467,Map!$G$1:$G$12,0),0),1)</f>
        <v>42887</v>
      </c>
      <c r="W1467" t="str">
        <f>IF(AND(V1467&gt;=Map!$K$2,V1467&lt;=Map!$L$2),"Base",IF(AND(V1467&gt;=Map!$K$3,V1467&lt;=Map!$L$3),"Fcst","N/A"))</f>
        <v>N/A</v>
      </c>
      <c r="X1467" t="str">
        <f>INDEX(Map!$B$2:$B$86,MATCH(D1467,Map!$A$2:$A$86,0),0)</f>
        <v>Paddys Run 12</v>
      </c>
      <c r="Y1467" s="7" t="str">
        <f>IF(INDEX(Map!$C$2:$C$86,MATCH(D1467,Map!$A$2:$A$86,0),0)="","N/A",E1467*INDEX(Map!$C$2:$C$86,MATCH(D1467,Map!$A$2:$A$86,0),0))</f>
        <v>N/A</v>
      </c>
      <c r="Z1467" s="7">
        <f>IF(INDEX(Map!$D$2:$D$86,MATCH(D1467,Map!$A$2:$A$86,0),0)="","N/A",E1467*INDEX(Map!$D$2:$D$86,MATCH(D1467,Map!$A$2:$A$86,0),0))</f>
        <v>0</v>
      </c>
      <c r="AA1467" t="str">
        <f>INDEX(Map!$E$2:$E$86,MATCH(D1467,Map!$A$2:$A$86,0),0)</f>
        <v>SCCT</v>
      </c>
    </row>
    <row r="1468" spans="1:27" x14ac:dyDescent="0.25">
      <c r="A1468" s="1" t="s">
        <v>119</v>
      </c>
      <c r="B1468" s="1" t="s">
        <v>112</v>
      </c>
      <c r="C1468" s="1">
        <v>39</v>
      </c>
      <c r="D1468" s="1" t="s">
        <v>61</v>
      </c>
      <c r="E1468" s="1">
        <v>0.1</v>
      </c>
      <c r="F1468" s="1">
        <v>0</v>
      </c>
      <c r="G1468" s="1">
        <v>0.8</v>
      </c>
      <c r="H1468" s="1">
        <v>2</v>
      </c>
      <c r="I1468" s="1">
        <v>1.6</v>
      </c>
      <c r="J1468" s="1">
        <v>18676</v>
      </c>
      <c r="K1468" s="1">
        <v>6</v>
      </c>
      <c r="L1468" s="1">
        <v>361.4</v>
      </c>
      <c r="M1468" s="1">
        <v>6</v>
      </c>
      <c r="N1468" s="1">
        <v>0</v>
      </c>
      <c r="O1468" s="1">
        <v>0</v>
      </c>
      <c r="P1468" s="1">
        <v>0</v>
      </c>
      <c r="Q1468" s="1">
        <v>0</v>
      </c>
      <c r="R1468" s="1">
        <v>67.5</v>
      </c>
      <c r="S1468" s="1">
        <v>67.5</v>
      </c>
      <c r="T1468" s="1">
        <v>6</v>
      </c>
      <c r="U1468" s="3" t="str">
        <f t="shared" si="22"/>
        <v>2017Plan</v>
      </c>
      <c r="V1468" s="2">
        <f>DATE(A1468,INDEX(Map!$H$1:$H$12,MATCH(B1468,Map!$G$1:$G$12,0),0),1)</f>
        <v>42887</v>
      </c>
      <c r="W1468" t="str">
        <f>IF(AND(V1468&gt;=Map!$K$2,V1468&lt;=Map!$L$2),"Base",IF(AND(V1468&gt;=Map!$K$3,V1468&lt;=Map!$L$3),"Fcst","N/A"))</f>
        <v>N/A</v>
      </c>
      <c r="X1468" t="str">
        <f>INDEX(Map!$B$2:$B$86,MATCH(D1468,Map!$A$2:$A$86,0),0)</f>
        <v>Zorn 1</v>
      </c>
      <c r="Y1468" s="7" t="str">
        <f>IF(INDEX(Map!$C$2:$C$86,MATCH(D1468,Map!$A$2:$A$86,0),0)="","N/A",E1468*INDEX(Map!$C$2:$C$86,MATCH(D1468,Map!$A$2:$A$86,0),0))</f>
        <v>N/A</v>
      </c>
      <c r="Z1468" s="7">
        <f>IF(INDEX(Map!$D$2:$D$86,MATCH(D1468,Map!$A$2:$A$86,0),0)="","N/A",E1468*INDEX(Map!$D$2:$D$86,MATCH(D1468,Map!$A$2:$A$86,0),0))</f>
        <v>0.1</v>
      </c>
      <c r="AA1468" t="str">
        <f>INDEX(Map!$E$2:$E$86,MATCH(D1468,Map!$A$2:$A$86,0),0)</f>
        <v>SCCT</v>
      </c>
    </row>
    <row r="1469" spans="1:27" x14ac:dyDescent="0.25">
      <c r="A1469" s="1" t="s">
        <v>119</v>
      </c>
      <c r="B1469" s="1" t="s">
        <v>112</v>
      </c>
      <c r="C1469" s="1">
        <v>40</v>
      </c>
      <c r="D1469" s="1" t="s">
        <v>62</v>
      </c>
      <c r="E1469" s="1">
        <v>1.4</v>
      </c>
      <c r="F1469" s="1">
        <v>0</v>
      </c>
      <c r="G1469" s="1">
        <v>6.4</v>
      </c>
      <c r="H1469" s="1">
        <v>12</v>
      </c>
      <c r="I1469" s="1" t="s">
        <v>63</v>
      </c>
      <c r="J1469" s="1" t="s">
        <v>63</v>
      </c>
      <c r="K1469" s="1">
        <v>49</v>
      </c>
      <c r="L1469" s="1">
        <v>0</v>
      </c>
      <c r="M1469" s="1">
        <v>0</v>
      </c>
      <c r="N1469" s="1" t="s">
        <v>63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3" t="str">
        <f t="shared" si="22"/>
        <v>2017Plan</v>
      </c>
      <c r="V1469" s="2">
        <f>DATE(A1469,INDEX(Map!$H$1:$H$12,MATCH(B1469,Map!$G$1:$G$12,0),0),1)</f>
        <v>42887</v>
      </c>
      <c r="W1469" t="str">
        <f>IF(AND(V1469&gt;=Map!$K$2,V1469&lt;=Map!$L$2),"Base",IF(AND(V1469&gt;=Map!$K$3,V1469&lt;=Map!$L$3),"Fcst","N/A"))</f>
        <v>N/A</v>
      </c>
      <c r="X1469" t="str">
        <f>INDEX(Map!$B$2:$B$86,MATCH(D1469,Map!$A$2:$A$86,0),0)</f>
        <v>Dix Dam</v>
      </c>
      <c r="Y1469" s="7">
        <f>IF(INDEX(Map!$C$2:$C$86,MATCH(D1469,Map!$A$2:$A$86,0),0)="","N/A",E1469*INDEX(Map!$C$2:$C$86,MATCH(D1469,Map!$A$2:$A$86,0),0))</f>
        <v>1.4</v>
      </c>
      <c r="Z1469" s="7" t="str">
        <f>IF(INDEX(Map!$D$2:$D$86,MATCH(D1469,Map!$A$2:$A$86,0),0)="","N/A",E1469*INDEX(Map!$D$2:$D$86,MATCH(D1469,Map!$A$2:$A$86,0),0))</f>
        <v>N/A</v>
      </c>
      <c r="AA1469" t="str">
        <f>INDEX(Map!$E$2:$E$86,MATCH(D1469,Map!$A$2:$A$86,0),0)</f>
        <v>Hydro</v>
      </c>
    </row>
    <row r="1470" spans="1:27" x14ac:dyDescent="0.25">
      <c r="A1470" s="1" t="s">
        <v>119</v>
      </c>
      <c r="B1470" s="1" t="s">
        <v>112</v>
      </c>
      <c r="C1470" s="1">
        <v>41</v>
      </c>
      <c r="D1470" s="1" t="s">
        <v>64</v>
      </c>
      <c r="E1470" s="1">
        <v>23.6</v>
      </c>
      <c r="F1470" s="1">
        <v>0</v>
      </c>
      <c r="G1470" s="1">
        <v>99.7</v>
      </c>
      <c r="H1470" s="1">
        <v>1</v>
      </c>
      <c r="I1470" s="1" t="s">
        <v>63</v>
      </c>
      <c r="J1470" s="1" t="s">
        <v>63</v>
      </c>
      <c r="K1470" s="1">
        <v>718</v>
      </c>
      <c r="L1470" s="1">
        <v>0</v>
      </c>
      <c r="M1470" s="1">
        <v>0</v>
      </c>
      <c r="N1470" s="1" t="s">
        <v>63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3" t="str">
        <f t="shared" si="22"/>
        <v>2017Plan</v>
      </c>
      <c r="V1470" s="2">
        <f>DATE(A1470,INDEX(Map!$H$1:$H$12,MATCH(B1470,Map!$G$1:$G$12,0),0),1)</f>
        <v>42887</v>
      </c>
      <c r="W1470" t="str">
        <f>IF(AND(V1470&gt;=Map!$K$2,V1470&lt;=Map!$L$2),"Base",IF(AND(V1470&gt;=Map!$K$3,V1470&lt;=Map!$L$3),"Fcst","N/A"))</f>
        <v>N/A</v>
      </c>
      <c r="X1470" t="str">
        <f>INDEX(Map!$B$2:$B$86,MATCH(D1470,Map!$A$2:$A$86,0),0)</f>
        <v>Ohio Falls</v>
      </c>
      <c r="Y1470" s="7" t="str">
        <f>IF(INDEX(Map!$C$2:$C$86,MATCH(D1470,Map!$A$2:$A$86,0),0)="","N/A",E1470*INDEX(Map!$C$2:$C$86,MATCH(D1470,Map!$A$2:$A$86,0),0))</f>
        <v>N/A</v>
      </c>
      <c r="Z1470" s="7">
        <f>IF(INDEX(Map!$D$2:$D$86,MATCH(D1470,Map!$A$2:$A$86,0),0)="","N/A",E1470*INDEX(Map!$D$2:$D$86,MATCH(D1470,Map!$A$2:$A$86,0),0))</f>
        <v>23.6</v>
      </c>
      <c r="AA1470" t="str">
        <f>INDEX(Map!$E$2:$E$86,MATCH(D1470,Map!$A$2:$A$86,0),0)</f>
        <v>Hydro</v>
      </c>
    </row>
    <row r="1471" spans="1:27" x14ac:dyDescent="0.25">
      <c r="A1471" s="1" t="s">
        <v>119</v>
      </c>
      <c r="B1471" s="1" t="s">
        <v>112</v>
      </c>
      <c r="C1471" s="1">
        <v>42</v>
      </c>
      <c r="D1471" s="1" t="s">
        <v>65</v>
      </c>
      <c r="E1471" s="1">
        <v>2.2000000000000002</v>
      </c>
      <c r="F1471" s="1">
        <v>0</v>
      </c>
      <c r="G1471" s="1">
        <v>100</v>
      </c>
      <c r="H1471" s="1">
        <v>0</v>
      </c>
      <c r="I1471" s="1" t="s">
        <v>63</v>
      </c>
      <c r="J1471" s="1" t="s">
        <v>63</v>
      </c>
      <c r="K1471" s="1">
        <v>720</v>
      </c>
      <c r="L1471" s="1">
        <v>0</v>
      </c>
      <c r="M1471" s="1">
        <v>0</v>
      </c>
      <c r="N1471" s="1" t="s">
        <v>63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3" t="str">
        <f t="shared" si="22"/>
        <v>2017Plan</v>
      </c>
      <c r="V1471" s="2">
        <f>DATE(A1471,INDEX(Map!$H$1:$H$12,MATCH(B1471,Map!$G$1:$G$12,0),0),1)</f>
        <v>42887</v>
      </c>
      <c r="W1471" t="str">
        <f>IF(AND(V1471&gt;=Map!$K$2,V1471&lt;=Map!$L$2),"Base",IF(AND(V1471&gt;=Map!$K$3,V1471&lt;=Map!$L$3),"Fcst","N/A"))</f>
        <v>N/A</v>
      </c>
      <c r="X1471" t="str">
        <f>INDEX(Map!$B$2:$B$86,MATCH(D1471,Map!$A$2:$A$86,0),0)</f>
        <v>Brown Solar</v>
      </c>
      <c r="Y1471" s="7">
        <f>IF(INDEX(Map!$C$2:$C$86,MATCH(D1471,Map!$A$2:$A$86,0),0)="","N/A",E1471*INDEX(Map!$C$2:$C$86,MATCH(D1471,Map!$A$2:$A$86,0),0))</f>
        <v>1.3420000000000001</v>
      </c>
      <c r="Z1471" s="7">
        <f>IF(INDEX(Map!$D$2:$D$86,MATCH(D1471,Map!$A$2:$A$86,0),0)="","N/A",E1471*INDEX(Map!$D$2:$D$86,MATCH(D1471,Map!$A$2:$A$86,0),0))</f>
        <v>0.8580000000000001</v>
      </c>
      <c r="AA1471" t="str">
        <f>INDEX(Map!$E$2:$E$86,MATCH(D1471,Map!$A$2:$A$86,0),0)</f>
        <v>Solar</v>
      </c>
    </row>
    <row r="1472" spans="1:27" x14ac:dyDescent="0.25">
      <c r="A1472" s="1" t="s">
        <v>119</v>
      </c>
      <c r="B1472" s="1" t="s">
        <v>112</v>
      </c>
      <c r="C1472" s="1">
        <v>43</v>
      </c>
      <c r="D1472" s="1" t="s">
        <v>66</v>
      </c>
      <c r="E1472" s="1">
        <v>11.2</v>
      </c>
      <c r="F1472" s="1">
        <v>0</v>
      </c>
      <c r="G1472" s="1">
        <v>100</v>
      </c>
      <c r="H1472" s="1">
        <v>0</v>
      </c>
      <c r="I1472" s="1">
        <v>1116</v>
      </c>
      <c r="J1472" s="1">
        <v>100000</v>
      </c>
      <c r="K1472" s="1">
        <v>720</v>
      </c>
      <c r="L1472" s="1">
        <v>26.6</v>
      </c>
      <c r="M1472" s="1">
        <v>296</v>
      </c>
      <c r="N1472" s="1">
        <v>0</v>
      </c>
      <c r="O1472" s="1">
        <v>0</v>
      </c>
      <c r="P1472" s="1">
        <v>0</v>
      </c>
      <c r="Q1472" s="1">
        <v>0</v>
      </c>
      <c r="R1472" s="1">
        <v>26.56</v>
      </c>
      <c r="S1472" s="1">
        <v>26.56</v>
      </c>
      <c r="T1472" s="1">
        <v>296</v>
      </c>
      <c r="U1472" s="3" t="str">
        <f t="shared" si="22"/>
        <v>2017Plan</v>
      </c>
      <c r="V1472" s="2">
        <f>DATE(A1472,INDEX(Map!$H$1:$H$12,MATCH(B1472,Map!$G$1:$G$12,0),0),1)</f>
        <v>42887</v>
      </c>
      <c r="W1472" t="str">
        <f>IF(AND(V1472&gt;=Map!$K$2,V1472&lt;=Map!$L$2),"Base",IF(AND(V1472&gt;=Map!$K$3,V1472&lt;=Map!$L$3),"Fcst","N/A"))</f>
        <v>N/A</v>
      </c>
      <c r="X1472" t="str">
        <f>INDEX(Map!$B$2:$B$86,MATCH(D1472,Map!$A$2:$A$86,0),0)</f>
        <v>OVEC</v>
      </c>
      <c r="Y1472" s="7">
        <f>IF(INDEX(Map!$C$2:$C$86,MATCH(D1472,Map!$A$2:$A$86,0),0)="","N/A",E1472*INDEX(Map!$C$2:$C$86,MATCH(D1472,Map!$A$2:$A$86,0),0))</f>
        <v>11.2</v>
      </c>
      <c r="Z1472" s="7" t="str">
        <f>IF(INDEX(Map!$D$2:$D$86,MATCH(D1472,Map!$A$2:$A$86,0),0)="","N/A",E1472*INDEX(Map!$D$2:$D$86,MATCH(D1472,Map!$A$2:$A$86,0),0))</f>
        <v>N/A</v>
      </c>
      <c r="AA1472" t="str">
        <f>INDEX(Map!$E$2:$E$86,MATCH(D1472,Map!$A$2:$A$86,0),0)</f>
        <v>Coal</v>
      </c>
    </row>
    <row r="1473" spans="1:27" x14ac:dyDescent="0.25">
      <c r="A1473" s="1" t="s">
        <v>119</v>
      </c>
      <c r="B1473" s="1" t="s">
        <v>112</v>
      </c>
      <c r="C1473" s="1">
        <v>44</v>
      </c>
      <c r="D1473" s="1" t="s">
        <v>67</v>
      </c>
      <c r="E1473" s="1">
        <v>8.3000000000000007</v>
      </c>
      <c r="F1473" s="1">
        <v>0</v>
      </c>
      <c r="G1473" s="1">
        <v>42.3</v>
      </c>
      <c r="H1473" s="1">
        <v>36</v>
      </c>
      <c r="I1473" s="1">
        <v>831.4</v>
      </c>
      <c r="J1473" s="1">
        <v>100000</v>
      </c>
      <c r="K1473" s="1">
        <v>291</v>
      </c>
      <c r="L1473" s="1">
        <v>26.6</v>
      </c>
      <c r="M1473" s="1">
        <v>221</v>
      </c>
      <c r="N1473" s="1">
        <v>0</v>
      </c>
      <c r="O1473" s="1">
        <v>0</v>
      </c>
      <c r="P1473" s="1">
        <v>0</v>
      </c>
      <c r="Q1473" s="1">
        <v>0</v>
      </c>
      <c r="R1473" s="1">
        <v>26.56</v>
      </c>
      <c r="S1473" s="1">
        <v>26.56</v>
      </c>
      <c r="T1473" s="1">
        <v>221</v>
      </c>
      <c r="U1473" s="3" t="str">
        <f t="shared" si="22"/>
        <v>2017Plan</v>
      </c>
      <c r="V1473" s="2">
        <f>DATE(A1473,INDEX(Map!$H$1:$H$12,MATCH(B1473,Map!$G$1:$G$12,0),0),1)</f>
        <v>42887</v>
      </c>
      <c r="W1473" t="str">
        <f>IF(AND(V1473&gt;=Map!$K$2,V1473&lt;=Map!$L$2),"Base",IF(AND(V1473&gt;=Map!$K$3,V1473&lt;=Map!$L$3),"Fcst","N/A"))</f>
        <v>N/A</v>
      </c>
      <c r="X1473" t="str">
        <f>INDEX(Map!$B$2:$B$86,MATCH(D1473,Map!$A$2:$A$86,0),0)</f>
        <v>OVEC</v>
      </c>
      <c r="Y1473" s="7">
        <f>IF(INDEX(Map!$C$2:$C$86,MATCH(D1473,Map!$A$2:$A$86,0),0)="","N/A",E1473*INDEX(Map!$C$2:$C$86,MATCH(D1473,Map!$A$2:$A$86,0),0))</f>
        <v>8.3000000000000007</v>
      </c>
      <c r="Z1473" s="7" t="str">
        <f>IF(INDEX(Map!$D$2:$D$86,MATCH(D1473,Map!$A$2:$A$86,0),0)="","N/A",E1473*INDEX(Map!$D$2:$D$86,MATCH(D1473,Map!$A$2:$A$86,0),0))</f>
        <v>N/A</v>
      </c>
      <c r="AA1473" t="str">
        <f>INDEX(Map!$E$2:$E$86,MATCH(D1473,Map!$A$2:$A$86,0),0)</f>
        <v>Coal</v>
      </c>
    </row>
    <row r="1474" spans="1:27" x14ac:dyDescent="0.25">
      <c r="A1474" s="1" t="s">
        <v>119</v>
      </c>
      <c r="B1474" s="1" t="s">
        <v>112</v>
      </c>
      <c r="C1474" s="1">
        <v>45</v>
      </c>
      <c r="D1474" s="1" t="s">
        <v>68</v>
      </c>
      <c r="E1474" s="1">
        <v>24.8</v>
      </c>
      <c r="F1474" s="1">
        <v>0</v>
      </c>
      <c r="G1474" s="1">
        <v>100</v>
      </c>
      <c r="H1474" s="1">
        <v>0</v>
      </c>
      <c r="I1474" s="1">
        <v>2484</v>
      </c>
      <c r="J1474" s="1">
        <v>100000</v>
      </c>
      <c r="K1474" s="1">
        <v>720</v>
      </c>
      <c r="L1474" s="1">
        <v>26.6</v>
      </c>
      <c r="M1474" s="1">
        <v>660</v>
      </c>
      <c r="N1474" s="1">
        <v>0</v>
      </c>
      <c r="O1474" s="1">
        <v>0</v>
      </c>
      <c r="P1474" s="1">
        <v>0</v>
      </c>
      <c r="Q1474" s="1">
        <v>0</v>
      </c>
      <c r="R1474" s="1">
        <v>26.56</v>
      </c>
      <c r="S1474" s="1">
        <v>26.56</v>
      </c>
      <c r="T1474" s="1">
        <v>660</v>
      </c>
      <c r="U1474" s="3" t="str">
        <f t="shared" si="22"/>
        <v>2017Plan</v>
      </c>
      <c r="V1474" s="2">
        <f>DATE(A1474,INDEX(Map!$H$1:$H$12,MATCH(B1474,Map!$G$1:$G$12,0),0),1)</f>
        <v>42887</v>
      </c>
      <c r="W1474" t="str">
        <f>IF(AND(V1474&gt;=Map!$K$2,V1474&lt;=Map!$L$2),"Base",IF(AND(V1474&gt;=Map!$K$3,V1474&lt;=Map!$L$3),"Fcst","N/A"))</f>
        <v>N/A</v>
      </c>
      <c r="X1474" t="str">
        <f>INDEX(Map!$B$2:$B$86,MATCH(D1474,Map!$A$2:$A$86,0),0)</f>
        <v>OVEC</v>
      </c>
      <c r="Y1474" s="7" t="str">
        <f>IF(INDEX(Map!$C$2:$C$86,MATCH(D1474,Map!$A$2:$A$86,0),0)="","N/A",E1474*INDEX(Map!$C$2:$C$86,MATCH(D1474,Map!$A$2:$A$86,0),0))</f>
        <v>N/A</v>
      </c>
      <c r="Z1474" s="7">
        <f>IF(INDEX(Map!$D$2:$D$86,MATCH(D1474,Map!$A$2:$A$86,0),0)="","N/A",E1474*INDEX(Map!$D$2:$D$86,MATCH(D1474,Map!$A$2:$A$86,0),0))</f>
        <v>24.8</v>
      </c>
      <c r="AA1474" t="str">
        <f>INDEX(Map!$E$2:$E$86,MATCH(D1474,Map!$A$2:$A$86,0),0)</f>
        <v>Coal</v>
      </c>
    </row>
    <row r="1475" spans="1:27" x14ac:dyDescent="0.25">
      <c r="A1475" s="1" t="s">
        <v>119</v>
      </c>
      <c r="B1475" s="1" t="s">
        <v>112</v>
      </c>
      <c r="C1475" s="1">
        <v>46</v>
      </c>
      <c r="D1475" s="1" t="s">
        <v>69</v>
      </c>
      <c r="E1475" s="1">
        <v>20</v>
      </c>
      <c r="F1475" s="1">
        <v>0</v>
      </c>
      <c r="G1475" s="1">
        <v>44.9</v>
      </c>
      <c r="H1475" s="1">
        <v>35</v>
      </c>
      <c r="I1475" s="1">
        <v>1996.8</v>
      </c>
      <c r="J1475" s="1">
        <v>100000</v>
      </c>
      <c r="K1475" s="1">
        <v>311</v>
      </c>
      <c r="L1475" s="1">
        <v>26.6</v>
      </c>
      <c r="M1475" s="1">
        <v>530</v>
      </c>
      <c r="N1475" s="1">
        <v>0</v>
      </c>
      <c r="O1475" s="1">
        <v>0</v>
      </c>
      <c r="P1475" s="1">
        <v>0</v>
      </c>
      <c r="Q1475" s="1">
        <v>0</v>
      </c>
      <c r="R1475" s="1">
        <v>26.56</v>
      </c>
      <c r="S1475" s="1">
        <v>26.56</v>
      </c>
      <c r="T1475" s="1">
        <v>530</v>
      </c>
      <c r="U1475" s="3" t="str">
        <f t="shared" si="22"/>
        <v>2017Plan</v>
      </c>
      <c r="V1475" s="2">
        <f>DATE(A1475,INDEX(Map!$H$1:$H$12,MATCH(B1475,Map!$G$1:$G$12,0),0),1)</f>
        <v>42887</v>
      </c>
      <c r="W1475" t="str">
        <f>IF(AND(V1475&gt;=Map!$K$2,V1475&lt;=Map!$L$2),"Base",IF(AND(V1475&gt;=Map!$K$3,V1475&lt;=Map!$L$3),"Fcst","N/A"))</f>
        <v>N/A</v>
      </c>
      <c r="X1475" t="str">
        <f>INDEX(Map!$B$2:$B$86,MATCH(D1475,Map!$A$2:$A$86,0),0)</f>
        <v>OVEC</v>
      </c>
      <c r="Y1475" s="7" t="str">
        <f>IF(INDEX(Map!$C$2:$C$86,MATCH(D1475,Map!$A$2:$A$86,0),0)="","N/A",E1475*INDEX(Map!$C$2:$C$86,MATCH(D1475,Map!$A$2:$A$86,0),0))</f>
        <v>N/A</v>
      </c>
      <c r="Z1475" s="7">
        <f>IF(INDEX(Map!$D$2:$D$86,MATCH(D1475,Map!$A$2:$A$86,0),0)="","N/A",E1475*INDEX(Map!$D$2:$D$86,MATCH(D1475,Map!$A$2:$A$86,0),0))</f>
        <v>20</v>
      </c>
      <c r="AA1475" t="str">
        <f>INDEX(Map!$E$2:$E$86,MATCH(D1475,Map!$A$2:$A$86,0),0)</f>
        <v>Coal</v>
      </c>
    </row>
    <row r="1476" spans="1:27" x14ac:dyDescent="0.25">
      <c r="A1476" s="1" t="s">
        <v>119</v>
      </c>
      <c r="B1476" s="1" t="s">
        <v>112</v>
      </c>
      <c r="C1476" s="1">
        <v>47</v>
      </c>
      <c r="D1476" s="1" t="s">
        <v>70</v>
      </c>
      <c r="E1476" s="1">
        <v>0.6</v>
      </c>
      <c r="F1476" s="1">
        <v>0</v>
      </c>
      <c r="G1476" s="1">
        <v>3.1</v>
      </c>
      <c r="H1476" s="1">
        <v>5</v>
      </c>
      <c r="I1476" s="1" t="s">
        <v>63</v>
      </c>
      <c r="J1476" s="1" t="s">
        <v>63</v>
      </c>
      <c r="K1476" s="1">
        <v>11</v>
      </c>
      <c r="L1476" s="1">
        <v>49.3</v>
      </c>
      <c r="M1476" s="1">
        <v>27</v>
      </c>
      <c r="N1476" s="1" t="s">
        <v>63</v>
      </c>
      <c r="O1476" s="1">
        <v>0</v>
      </c>
      <c r="P1476" s="1">
        <v>0</v>
      </c>
      <c r="Q1476" s="1">
        <v>4</v>
      </c>
      <c r="R1476" s="1">
        <v>56.24</v>
      </c>
      <c r="S1476" s="1">
        <v>56.24</v>
      </c>
      <c r="T1476" s="1">
        <v>31</v>
      </c>
      <c r="U1476" s="3" t="str">
        <f t="shared" ref="U1476:U1539" si="23">U1475</f>
        <v>2017Plan</v>
      </c>
      <c r="V1476" s="2">
        <f>DATE(A1476,INDEX(Map!$H$1:$H$12,MATCH(B1476,Map!$G$1:$G$12,0),0),1)</f>
        <v>42887</v>
      </c>
      <c r="W1476" t="str">
        <f>IF(AND(V1476&gt;=Map!$K$2,V1476&lt;=Map!$L$2),"Base",IF(AND(V1476&gt;=Map!$K$3,V1476&lt;=Map!$L$3),"Fcst","N/A"))</f>
        <v>N/A</v>
      </c>
      <c r="X1476" t="str">
        <f>INDEX(Map!$B$2:$B$86,MATCH(D1476,Map!$A$2:$A$86,0),0)</f>
        <v>N/A</v>
      </c>
      <c r="Y1476" s="7" t="str">
        <f>IF(INDEX(Map!$C$2:$C$86,MATCH(D1476,Map!$A$2:$A$86,0),0)="","N/A",E1476*INDEX(Map!$C$2:$C$86,MATCH(D1476,Map!$A$2:$A$86,0),0))</f>
        <v>N/A</v>
      </c>
      <c r="Z1476" s="7" t="str">
        <f>IF(INDEX(Map!$D$2:$D$86,MATCH(D1476,Map!$A$2:$A$86,0),0)="","N/A",E1476*INDEX(Map!$D$2:$D$86,MATCH(D1476,Map!$A$2:$A$86,0),0))</f>
        <v>N/A</v>
      </c>
      <c r="AA1476" t="str">
        <f>INDEX(Map!$E$2:$E$86,MATCH(D1476,Map!$A$2:$A$86,0),0)</f>
        <v>Purchases</v>
      </c>
    </row>
    <row r="1477" spans="1:27" x14ac:dyDescent="0.25">
      <c r="A1477" s="1" t="s">
        <v>119</v>
      </c>
      <c r="B1477" s="1" t="s">
        <v>112</v>
      </c>
      <c r="C1477" s="1">
        <v>48</v>
      </c>
      <c r="D1477" s="1" t="s">
        <v>71</v>
      </c>
      <c r="E1477" s="1">
        <v>0.5</v>
      </c>
      <c r="F1477" s="1">
        <v>0</v>
      </c>
      <c r="G1477" s="1">
        <v>2.8</v>
      </c>
      <c r="H1477" s="1">
        <v>4</v>
      </c>
      <c r="I1477" s="1" t="s">
        <v>63</v>
      </c>
      <c r="J1477" s="1" t="s">
        <v>63</v>
      </c>
      <c r="K1477" s="1">
        <v>10</v>
      </c>
      <c r="L1477" s="1">
        <v>50</v>
      </c>
      <c r="M1477" s="1">
        <v>25</v>
      </c>
      <c r="N1477" s="1" t="s">
        <v>63</v>
      </c>
      <c r="O1477" s="1">
        <v>0</v>
      </c>
      <c r="P1477" s="1">
        <v>0</v>
      </c>
      <c r="Q1477" s="1">
        <v>3</v>
      </c>
      <c r="R1477" s="1">
        <v>56.71</v>
      </c>
      <c r="S1477" s="1">
        <v>56.71</v>
      </c>
      <c r="T1477" s="1">
        <v>28</v>
      </c>
      <c r="U1477" s="3" t="str">
        <f t="shared" si="23"/>
        <v>2017Plan</v>
      </c>
      <c r="V1477" s="2">
        <f>DATE(A1477,INDEX(Map!$H$1:$H$12,MATCH(B1477,Map!$G$1:$G$12,0),0),1)</f>
        <v>42887</v>
      </c>
      <c r="W1477" t="str">
        <f>IF(AND(V1477&gt;=Map!$K$2,V1477&lt;=Map!$L$2),"Base",IF(AND(V1477&gt;=Map!$K$3,V1477&lt;=Map!$L$3),"Fcst","N/A"))</f>
        <v>N/A</v>
      </c>
      <c r="X1477" t="str">
        <f>INDEX(Map!$B$2:$B$86,MATCH(D1477,Map!$A$2:$A$86,0),0)</f>
        <v>N/A</v>
      </c>
      <c r="Y1477" s="7" t="str">
        <f>IF(INDEX(Map!$C$2:$C$86,MATCH(D1477,Map!$A$2:$A$86,0),0)="","N/A",E1477*INDEX(Map!$C$2:$C$86,MATCH(D1477,Map!$A$2:$A$86,0),0))</f>
        <v>N/A</v>
      </c>
      <c r="Z1477" s="7" t="str">
        <f>IF(INDEX(Map!$D$2:$D$86,MATCH(D1477,Map!$A$2:$A$86,0),0)="","N/A",E1477*INDEX(Map!$D$2:$D$86,MATCH(D1477,Map!$A$2:$A$86,0),0))</f>
        <v>N/A</v>
      </c>
      <c r="AA1477" t="str">
        <f>INDEX(Map!$E$2:$E$86,MATCH(D1477,Map!$A$2:$A$86,0),0)</f>
        <v>Purchases</v>
      </c>
    </row>
    <row r="1478" spans="1:27" x14ac:dyDescent="0.25">
      <c r="A1478" s="1" t="s">
        <v>119</v>
      </c>
      <c r="B1478" s="1" t="s">
        <v>112</v>
      </c>
      <c r="C1478" s="1">
        <v>49</v>
      </c>
      <c r="D1478" s="1" t="s">
        <v>72</v>
      </c>
      <c r="E1478" s="1">
        <v>0.4</v>
      </c>
      <c r="F1478" s="1">
        <v>0</v>
      </c>
      <c r="G1478" s="1">
        <v>2</v>
      </c>
      <c r="H1478" s="1">
        <v>4</v>
      </c>
      <c r="I1478" s="1" t="s">
        <v>63</v>
      </c>
      <c r="J1478" s="1" t="s">
        <v>63</v>
      </c>
      <c r="K1478" s="1">
        <v>7</v>
      </c>
      <c r="L1478" s="1">
        <v>48.9</v>
      </c>
      <c r="M1478" s="1">
        <v>17</v>
      </c>
      <c r="N1478" s="1" t="s">
        <v>63</v>
      </c>
      <c r="O1478" s="1">
        <v>0</v>
      </c>
      <c r="P1478" s="1">
        <v>0</v>
      </c>
      <c r="Q1478" s="1">
        <v>2</v>
      </c>
      <c r="R1478" s="1">
        <v>55.83</v>
      </c>
      <c r="S1478" s="1">
        <v>55.83</v>
      </c>
      <c r="T1478" s="1">
        <v>20</v>
      </c>
      <c r="U1478" s="3" t="str">
        <f t="shared" si="23"/>
        <v>2017Plan</v>
      </c>
      <c r="V1478" s="2">
        <f>DATE(A1478,INDEX(Map!$H$1:$H$12,MATCH(B1478,Map!$G$1:$G$12,0),0),1)</f>
        <v>42887</v>
      </c>
      <c r="W1478" t="str">
        <f>IF(AND(V1478&gt;=Map!$K$2,V1478&lt;=Map!$L$2),"Base",IF(AND(V1478&gt;=Map!$K$3,V1478&lt;=Map!$L$3),"Fcst","N/A"))</f>
        <v>N/A</v>
      </c>
      <c r="X1478" t="str">
        <f>INDEX(Map!$B$2:$B$86,MATCH(D1478,Map!$A$2:$A$86,0),0)</f>
        <v>N/A</v>
      </c>
      <c r="Y1478" s="7" t="str">
        <f>IF(INDEX(Map!$C$2:$C$86,MATCH(D1478,Map!$A$2:$A$86,0),0)="","N/A",E1478*INDEX(Map!$C$2:$C$86,MATCH(D1478,Map!$A$2:$A$86,0),0))</f>
        <v>N/A</v>
      </c>
      <c r="Z1478" s="7" t="str">
        <f>IF(INDEX(Map!$D$2:$D$86,MATCH(D1478,Map!$A$2:$A$86,0),0)="","N/A",E1478*INDEX(Map!$D$2:$D$86,MATCH(D1478,Map!$A$2:$A$86,0),0))</f>
        <v>N/A</v>
      </c>
      <c r="AA1478" t="str">
        <f>INDEX(Map!$E$2:$E$86,MATCH(D1478,Map!$A$2:$A$86,0),0)</f>
        <v>Purchases</v>
      </c>
    </row>
    <row r="1479" spans="1:27" x14ac:dyDescent="0.25">
      <c r="A1479" s="1" t="s">
        <v>119</v>
      </c>
      <c r="B1479" s="1" t="s">
        <v>112</v>
      </c>
      <c r="C1479" s="1">
        <v>50</v>
      </c>
      <c r="D1479" s="1" t="s">
        <v>73</v>
      </c>
      <c r="E1479" s="1">
        <v>0.3</v>
      </c>
      <c r="F1479" s="1">
        <v>0</v>
      </c>
      <c r="G1479" s="1">
        <v>1.7</v>
      </c>
      <c r="H1479" s="1">
        <v>3</v>
      </c>
      <c r="I1479" s="1" t="s">
        <v>63</v>
      </c>
      <c r="J1479" s="1" t="s">
        <v>63</v>
      </c>
      <c r="K1479" s="1">
        <v>6</v>
      </c>
      <c r="L1479" s="1">
        <v>48.6</v>
      </c>
      <c r="M1479" s="1">
        <v>15</v>
      </c>
      <c r="N1479" s="1" t="s">
        <v>63</v>
      </c>
      <c r="O1479" s="1">
        <v>0</v>
      </c>
      <c r="P1479" s="1">
        <v>0</v>
      </c>
      <c r="Q1479" s="1">
        <v>2</v>
      </c>
      <c r="R1479" s="1">
        <v>55.74</v>
      </c>
      <c r="S1479" s="1">
        <v>55.74</v>
      </c>
      <c r="T1479" s="1">
        <v>17</v>
      </c>
      <c r="U1479" s="3" t="str">
        <f t="shared" si="23"/>
        <v>2017Plan</v>
      </c>
      <c r="V1479" s="2">
        <f>DATE(A1479,INDEX(Map!$H$1:$H$12,MATCH(B1479,Map!$G$1:$G$12,0),0),1)</f>
        <v>42887</v>
      </c>
      <c r="W1479" t="str">
        <f>IF(AND(V1479&gt;=Map!$K$2,V1479&lt;=Map!$L$2),"Base",IF(AND(V1479&gt;=Map!$K$3,V1479&lt;=Map!$L$3),"Fcst","N/A"))</f>
        <v>N/A</v>
      </c>
      <c r="X1479" t="str">
        <f>INDEX(Map!$B$2:$B$86,MATCH(D1479,Map!$A$2:$A$86,0),0)</f>
        <v>N/A</v>
      </c>
      <c r="Y1479" s="7" t="str">
        <f>IF(INDEX(Map!$C$2:$C$86,MATCH(D1479,Map!$A$2:$A$86,0),0)="","N/A",E1479*INDEX(Map!$C$2:$C$86,MATCH(D1479,Map!$A$2:$A$86,0),0))</f>
        <v>N/A</v>
      </c>
      <c r="Z1479" s="7" t="str">
        <f>IF(INDEX(Map!$D$2:$D$86,MATCH(D1479,Map!$A$2:$A$86,0),0)="","N/A",E1479*INDEX(Map!$D$2:$D$86,MATCH(D1479,Map!$A$2:$A$86,0),0))</f>
        <v>N/A</v>
      </c>
      <c r="AA1479" t="str">
        <f>INDEX(Map!$E$2:$E$86,MATCH(D1479,Map!$A$2:$A$86,0),0)</f>
        <v>Purchases</v>
      </c>
    </row>
    <row r="1480" spans="1:27" x14ac:dyDescent="0.25">
      <c r="A1480" s="1" t="s">
        <v>119</v>
      </c>
      <c r="B1480" s="1" t="s">
        <v>112</v>
      </c>
      <c r="C1480" s="1">
        <v>51</v>
      </c>
      <c r="D1480" s="1" t="s">
        <v>74</v>
      </c>
      <c r="E1480" s="1">
        <v>0.3</v>
      </c>
      <c r="F1480" s="1">
        <v>0</v>
      </c>
      <c r="G1480" s="1">
        <v>0.1</v>
      </c>
      <c r="H1480" s="1">
        <v>3</v>
      </c>
      <c r="I1480" s="1" t="s">
        <v>63</v>
      </c>
      <c r="J1480" s="1" t="s">
        <v>63</v>
      </c>
      <c r="K1480" s="1">
        <v>5</v>
      </c>
      <c r="L1480" s="1">
        <v>100</v>
      </c>
      <c r="M1480" s="1">
        <v>32</v>
      </c>
      <c r="N1480" s="1" t="s">
        <v>63</v>
      </c>
      <c r="O1480" s="1">
        <v>0</v>
      </c>
      <c r="P1480" s="1">
        <v>0</v>
      </c>
      <c r="Q1480" s="1">
        <v>2</v>
      </c>
      <c r="R1480" s="1">
        <v>107.34</v>
      </c>
      <c r="S1480" s="1">
        <v>107.34</v>
      </c>
      <c r="T1480" s="1">
        <v>34</v>
      </c>
      <c r="U1480" s="3" t="str">
        <f t="shared" si="23"/>
        <v>2017Plan</v>
      </c>
      <c r="V1480" s="2">
        <f>DATE(A1480,INDEX(Map!$H$1:$H$12,MATCH(B1480,Map!$G$1:$G$12,0),0),1)</f>
        <v>42887</v>
      </c>
      <c r="W1480" t="str">
        <f>IF(AND(V1480&gt;=Map!$K$2,V1480&lt;=Map!$L$2),"Base",IF(AND(V1480&gt;=Map!$K$3,V1480&lt;=Map!$L$3),"Fcst","N/A"))</f>
        <v>N/A</v>
      </c>
      <c r="X1480" t="str">
        <f>INDEX(Map!$B$2:$B$86,MATCH(D1480,Map!$A$2:$A$86,0),0)</f>
        <v>N/A</v>
      </c>
      <c r="Y1480" s="7" t="str">
        <f>IF(INDEX(Map!$C$2:$C$86,MATCH(D1480,Map!$A$2:$A$86,0),0)="","N/A",E1480*INDEX(Map!$C$2:$C$86,MATCH(D1480,Map!$A$2:$A$86,0),0))</f>
        <v>N/A</v>
      </c>
      <c r="Z1480" s="7" t="str">
        <f>IF(INDEX(Map!$D$2:$D$86,MATCH(D1480,Map!$A$2:$A$86,0),0)="","N/A",E1480*INDEX(Map!$D$2:$D$86,MATCH(D1480,Map!$A$2:$A$86,0),0))</f>
        <v>N/A</v>
      </c>
      <c r="AA1480" t="str">
        <f>INDEX(Map!$E$2:$E$86,MATCH(D1480,Map!$A$2:$A$86,0),0)</f>
        <v>Purchases</v>
      </c>
    </row>
    <row r="1481" spans="1:27" x14ac:dyDescent="0.25">
      <c r="A1481" s="1" t="s">
        <v>119</v>
      </c>
      <c r="B1481" s="1" t="s">
        <v>112</v>
      </c>
      <c r="C1481" s="1">
        <v>52</v>
      </c>
      <c r="D1481" s="1" t="s">
        <v>75</v>
      </c>
      <c r="E1481" s="1">
        <v>0</v>
      </c>
      <c r="F1481" s="1">
        <v>0</v>
      </c>
      <c r="G1481" s="1">
        <v>0</v>
      </c>
      <c r="H1481" s="1">
        <v>0</v>
      </c>
      <c r="I1481" s="1" t="s">
        <v>63</v>
      </c>
      <c r="J1481" s="1" t="s">
        <v>63</v>
      </c>
      <c r="K1481" s="1">
        <v>0</v>
      </c>
      <c r="L1481" s="1">
        <v>0</v>
      </c>
      <c r="M1481" s="1">
        <v>0</v>
      </c>
      <c r="N1481" s="1" t="s">
        <v>63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3" t="str">
        <f t="shared" si="23"/>
        <v>2017Plan</v>
      </c>
      <c r="V1481" s="2">
        <f>DATE(A1481,INDEX(Map!$H$1:$H$12,MATCH(B1481,Map!$G$1:$G$12,0),0),1)</f>
        <v>42887</v>
      </c>
      <c r="W1481" t="str">
        <f>IF(AND(V1481&gt;=Map!$K$2,V1481&lt;=Map!$L$2),"Base",IF(AND(V1481&gt;=Map!$K$3,V1481&lt;=Map!$L$3),"Fcst","N/A"))</f>
        <v>N/A</v>
      </c>
      <c r="X1481" t="str">
        <f>INDEX(Map!$B$2:$B$86,MATCH(D1481,Map!$A$2:$A$86,0),0)</f>
        <v>N/A</v>
      </c>
      <c r="Y1481" s="7" t="str">
        <f>IF(INDEX(Map!$C$2:$C$86,MATCH(D1481,Map!$A$2:$A$86,0),0)="","N/A",E1481*INDEX(Map!$C$2:$C$86,MATCH(D1481,Map!$A$2:$A$86,0),0))</f>
        <v>N/A</v>
      </c>
      <c r="Z1481" s="7" t="str">
        <f>IF(INDEX(Map!$D$2:$D$86,MATCH(D1481,Map!$A$2:$A$86,0),0)="","N/A",E1481*INDEX(Map!$D$2:$D$86,MATCH(D1481,Map!$A$2:$A$86,0),0))</f>
        <v>N/A</v>
      </c>
      <c r="AA1481" t="str">
        <f>INDEX(Map!$E$2:$E$86,MATCH(D1481,Map!$A$2:$A$86,0),0)</f>
        <v>Purchases</v>
      </c>
    </row>
    <row r="1482" spans="1:27" x14ac:dyDescent="0.25">
      <c r="A1482" s="1" t="s">
        <v>119</v>
      </c>
      <c r="B1482" s="1" t="s">
        <v>112</v>
      </c>
      <c r="C1482" s="1">
        <v>53</v>
      </c>
      <c r="D1482" s="1" t="s">
        <v>76</v>
      </c>
      <c r="E1482" s="1">
        <v>0</v>
      </c>
      <c r="F1482" s="1">
        <v>0</v>
      </c>
      <c r="G1482" s="1">
        <v>0</v>
      </c>
      <c r="H1482" s="1">
        <v>0</v>
      </c>
      <c r="I1482" s="1" t="s">
        <v>63</v>
      </c>
      <c r="J1482" s="1" t="s">
        <v>63</v>
      </c>
      <c r="K1482" s="1">
        <v>0</v>
      </c>
      <c r="L1482" s="1">
        <v>0</v>
      </c>
      <c r="M1482" s="1">
        <v>0</v>
      </c>
      <c r="N1482" s="1" t="s">
        <v>63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3" t="str">
        <f t="shared" si="23"/>
        <v>2017Plan</v>
      </c>
      <c r="V1482" s="2">
        <f>DATE(A1482,INDEX(Map!$H$1:$H$12,MATCH(B1482,Map!$G$1:$G$12,0),0),1)</f>
        <v>42887</v>
      </c>
      <c r="W1482" t="str">
        <f>IF(AND(V1482&gt;=Map!$K$2,V1482&lt;=Map!$L$2),"Base",IF(AND(V1482&gt;=Map!$K$3,V1482&lt;=Map!$L$3),"Fcst","N/A"))</f>
        <v>N/A</v>
      </c>
      <c r="X1482" t="str">
        <f>INDEX(Map!$B$2:$B$86,MATCH(D1482,Map!$A$2:$A$86,0),0)</f>
        <v>N/A</v>
      </c>
      <c r="Y1482" s="7" t="str">
        <f>IF(INDEX(Map!$C$2:$C$86,MATCH(D1482,Map!$A$2:$A$86,0),0)="","N/A",E1482*INDEX(Map!$C$2:$C$86,MATCH(D1482,Map!$A$2:$A$86,0),0))</f>
        <v>N/A</v>
      </c>
      <c r="Z1482" s="7" t="str">
        <f>IF(INDEX(Map!$D$2:$D$86,MATCH(D1482,Map!$A$2:$A$86,0),0)="","N/A",E1482*INDEX(Map!$D$2:$D$86,MATCH(D1482,Map!$A$2:$A$86,0),0))</f>
        <v>N/A</v>
      </c>
      <c r="AA1482" t="str">
        <f>INDEX(Map!$E$2:$E$86,MATCH(D1482,Map!$A$2:$A$86,0),0)</f>
        <v>Purchases</v>
      </c>
    </row>
    <row r="1483" spans="1:27" x14ac:dyDescent="0.25">
      <c r="A1483" s="1" t="s">
        <v>119</v>
      </c>
      <c r="B1483" s="1" t="s">
        <v>112</v>
      </c>
      <c r="C1483" s="1">
        <v>54</v>
      </c>
      <c r="D1483" s="1" t="s">
        <v>77</v>
      </c>
      <c r="E1483" s="1">
        <v>0</v>
      </c>
      <c r="F1483" s="1">
        <v>0</v>
      </c>
      <c r="G1483" s="1">
        <v>0</v>
      </c>
      <c r="H1483" s="1">
        <v>0</v>
      </c>
      <c r="I1483" s="1" t="s">
        <v>63</v>
      </c>
      <c r="J1483" s="1" t="s">
        <v>63</v>
      </c>
      <c r="K1483" s="1">
        <v>0</v>
      </c>
      <c r="L1483" s="1">
        <v>0</v>
      </c>
      <c r="M1483" s="1">
        <v>0</v>
      </c>
      <c r="N1483" s="1" t="s">
        <v>63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3" t="str">
        <f t="shared" si="23"/>
        <v>2017Plan</v>
      </c>
      <c r="V1483" s="2">
        <f>DATE(A1483,INDEX(Map!$H$1:$H$12,MATCH(B1483,Map!$G$1:$G$12,0),0),1)</f>
        <v>42887</v>
      </c>
      <c r="W1483" t="str">
        <f>IF(AND(V1483&gt;=Map!$K$2,V1483&lt;=Map!$L$2),"Base",IF(AND(V1483&gt;=Map!$K$3,V1483&lt;=Map!$L$3),"Fcst","N/A"))</f>
        <v>N/A</v>
      </c>
      <c r="X1483" t="str">
        <f>INDEX(Map!$B$2:$B$86,MATCH(D1483,Map!$A$2:$A$86,0),0)</f>
        <v>N/A</v>
      </c>
      <c r="Y1483" s="7" t="str">
        <f>IF(INDEX(Map!$C$2:$C$86,MATCH(D1483,Map!$A$2:$A$86,0),0)="","N/A",E1483*INDEX(Map!$C$2:$C$86,MATCH(D1483,Map!$A$2:$A$86,0),0))</f>
        <v>N/A</v>
      </c>
      <c r="Z1483" s="7" t="str">
        <f>IF(INDEX(Map!$D$2:$D$86,MATCH(D1483,Map!$A$2:$A$86,0),0)="","N/A",E1483*INDEX(Map!$D$2:$D$86,MATCH(D1483,Map!$A$2:$A$86,0),0))</f>
        <v>N/A</v>
      </c>
      <c r="AA1483" t="str">
        <f>INDEX(Map!$E$2:$E$86,MATCH(D1483,Map!$A$2:$A$86,0),0)</f>
        <v>Purchases</v>
      </c>
    </row>
    <row r="1484" spans="1:27" x14ac:dyDescent="0.25">
      <c r="A1484" s="1" t="s">
        <v>119</v>
      </c>
      <c r="B1484" s="1" t="s">
        <v>112</v>
      </c>
      <c r="C1484" s="1">
        <v>55</v>
      </c>
      <c r="D1484" s="1" t="s">
        <v>78</v>
      </c>
      <c r="E1484" s="1">
        <v>0</v>
      </c>
      <c r="F1484" s="1">
        <v>0</v>
      </c>
      <c r="G1484" s="1">
        <v>0</v>
      </c>
      <c r="H1484" s="1">
        <v>0</v>
      </c>
      <c r="I1484" s="1" t="s">
        <v>63</v>
      </c>
      <c r="J1484" s="1" t="s">
        <v>63</v>
      </c>
      <c r="K1484" s="1">
        <v>0</v>
      </c>
      <c r="L1484" s="1">
        <v>0</v>
      </c>
      <c r="M1484" s="1">
        <v>0</v>
      </c>
      <c r="N1484" s="1" t="s">
        <v>63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3" t="str">
        <f t="shared" si="23"/>
        <v>2017Plan</v>
      </c>
      <c r="V1484" s="2">
        <f>DATE(A1484,INDEX(Map!$H$1:$H$12,MATCH(B1484,Map!$G$1:$G$12,0),0),1)</f>
        <v>42887</v>
      </c>
      <c r="W1484" t="str">
        <f>IF(AND(V1484&gt;=Map!$K$2,V1484&lt;=Map!$L$2),"Base",IF(AND(V1484&gt;=Map!$K$3,V1484&lt;=Map!$L$3),"Fcst","N/A"))</f>
        <v>N/A</v>
      </c>
      <c r="X1484" t="str">
        <f>INDEX(Map!$B$2:$B$86,MATCH(D1484,Map!$A$2:$A$86,0),0)</f>
        <v>N/A</v>
      </c>
      <c r="Y1484" s="7" t="str">
        <f>IF(INDEX(Map!$C$2:$C$86,MATCH(D1484,Map!$A$2:$A$86,0),0)="","N/A",E1484*INDEX(Map!$C$2:$C$86,MATCH(D1484,Map!$A$2:$A$86,0),0))</f>
        <v>N/A</v>
      </c>
      <c r="Z1484" s="7" t="str">
        <f>IF(INDEX(Map!$D$2:$D$86,MATCH(D1484,Map!$A$2:$A$86,0),0)="","N/A",E1484*INDEX(Map!$D$2:$D$86,MATCH(D1484,Map!$A$2:$A$86,0),0))</f>
        <v>N/A</v>
      </c>
      <c r="AA1484" t="str">
        <f>INDEX(Map!$E$2:$E$86,MATCH(D1484,Map!$A$2:$A$86,0),0)</f>
        <v>Purchases</v>
      </c>
    </row>
    <row r="1485" spans="1:27" x14ac:dyDescent="0.25">
      <c r="A1485" s="1" t="s">
        <v>119</v>
      </c>
      <c r="B1485" s="1" t="s">
        <v>112</v>
      </c>
      <c r="C1485" s="1">
        <v>56</v>
      </c>
      <c r="D1485" s="1" t="s">
        <v>79</v>
      </c>
      <c r="E1485" s="1">
        <v>1.7</v>
      </c>
      <c r="F1485" s="1">
        <v>0</v>
      </c>
      <c r="G1485" s="1">
        <v>13.8</v>
      </c>
      <c r="H1485" s="1">
        <v>10</v>
      </c>
      <c r="I1485" s="1" t="s">
        <v>63</v>
      </c>
      <c r="J1485" s="1" t="s">
        <v>63</v>
      </c>
      <c r="K1485" s="1">
        <v>33</v>
      </c>
      <c r="L1485" s="1">
        <v>15.6</v>
      </c>
      <c r="M1485" s="1">
        <v>26</v>
      </c>
      <c r="N1485" s="1" t="s">
        <v>63</v>
      </c>
      <c r="O1485" s="1">
        <v>0</v>
      </c>
      <c r="P1485" s="1">
        <v>0</v>
      </c>
      <c r="Q1485" s="1">
        <v>11</v>
      </c>
      <c r="R1485" s="1">
        <v>22.18</v>
      </c>
      <c r="S1485" s="1">
        <v>22.18</v>
      </c>
      <c r="T1485" s="1">
        <v>37</v>
      </c>
      <c r="U1485" s="3" t="str">
        <f t="shared" si="23"/>
        <v>2017Plan</v>
      </c>
      <c r="V1485" s="2">
        <f>DATE(A1485,INDEX(Map!$H$1:$H$12,MATCH(B1485,Map!$G$1:$G$12,0),0),1)</f>
        <v>42887</v>
      </c>
      <c r="W1485" t="str">
        <f>IF(AND(V1485&gt;=Map!$K$2,V1485&lt;=Map!$L$2),"Base",IF(AND(V1485&gt;=Map!$K$3,V1485&lt;=Map!$L$3),"Fcst","N/A"))</f>
        <v>N/A</v>
      </c>
      <c r="X1485" t="str">
        <f>INDEX(Map!$B$2:$B$86,MATCH(D1485,Map!$A$2:$A$86,0),0)</f>
        <v>N/A</v>
      </c>
      <c r="Y1485" s="7" t="str">
        <f>IF(INDEX(Map!$C$2:$C$86,MATCH(D1485,Map!$A$2:$A$86,0),0)="","N/A",E1485*INDEX(Map!$C$2:$C$86,MATCH(D1485,Map!$A$2:$A$86,0),0))</f>
        <v>N/A</v>
      </c>
      <c r="Z1485" s="7" t="str">
        <f>IF(INDEX(Map!$D$2:$D$86,MATCH(D1485,Map!$A$2:$A$86,0),0)="","N/A",E1485*INDEX(Map!$D$2:$D$86,MATCH(D1485,Map!$A$2:$A$86,0),0))</f>
        <v>N/A</v>
      </c>
      <c r="AA1485" t="str">
        <f>INDEX(Map!$E$2:$E$86,MATCH(D1485,Map!$A$2:$A$86,0),0)</f>
        <v>Purchases</v>
      </c>
    </row>
    <row r="1486" spans="1:27" x14ac:dyDescent="0.25">
      <c r="A1486" s="1" t="s">
        <v>119</v>
      </c>
      <c r="B1486" s="1" t="s">
        <v>112</v>
      </c>
      <c r="C1486" s="1">
        <v>57</v>
      </c>
      <c r="D1486" s="1" t="s">
        <v>80</v>
      </c>
      <c r="E1486" s="1">
        <v>1.5</v>
      </c>
      <c r="F1486" s="1">
        <v>0</v>
      </c>
      <c r="G1486" s="1">
        <v>12.1</v>
      </c>
      <c r="H1486" s="1">
        <v>11</v>
      </c>
      <c r="I1486" s="1" t="s">
        <v>63</v>
      </c>
      <c r="J1486" s="1" t="s">
        <v>63</v>
      </c>
      <c r="K1486" s="1">
        <v>29</v>
      </c>
      <c r="L1486" s="1">
        <v>15.5</v>
      </c>
      <c r="M1486" s="1">
        <v>22</v>
      </c>
      <c r="N1486" s="1" t="s">
        <v>63</v>
      </c>
      <c r="O1486" s="1">
        <v>0</v>
      </c>
      <c r="P1486" s="1">
        <v>0</v>
      </c>
      <c r="Q1486" s="1">
        <v>10</v>
      </c>
      <c r="R1486" s="1">
        <v>22.07</v>
      </c>
      <c r="S1486" s="1">
        <v>22.07</v>
      </c>
      <c r="T1486" s="1">
        <v>32</v>
      </c>
      <c r="U1486" s="3" t="str">
        <f t="shared" si="23"/>
        <v>2017Plan</v>
      </c>
      <c r="V1486" s="2">
        <f>DATE(A1486,INDEX(Map!$H$1:$H$12,MATCH(B1486,Map!$G$1:$G$12,0),0),1)</f>
        <v>42887</v>
      </c>
      <c r="W1486" t="str">
        <f>IF(AND(V1486&gt;=Map!$K$2,V1486&lt;=Map!$L$2),"Base",IF(AND(V1486&gt;=Map!$K$3,V1486&lt;=Map!$L$3),"Fcst","N/A"))</f>
        <v>N/A</v>
      </c>
      <c r="X1486" t="str">
        <f>INDEX(Map!$B$2:$B$86,MATCH(D1486,Map!$A$2:$A$86,0),0)</f>
        <v>N/A</v>
      </c>
      <c r="Y1486" s="7" t="str">
        <f>IF(INDEX(Map!$C$2:$C$86,MATCH(D1486,Map!$A$2:$A$86,0),0)="","N/A",E1486*INDEX(Map!$C$2:$C$86,MATCH(D1486,Map!$A$2:$A$86,0),0))</f>
        <v>N/A</v>
      </c>
      <c r="Z1486" s="7" t="str">
        <f>IF(INDEX(Map!$D$2:$D$86,MATCH(D1486,Map!$A$2:$A$86,0),0)="","N/A",E1486*INDEX(Map!$D$2:$D$86,MATCH(D1486,Map!$A$2:$A$86,0),0))</f>
        <v>N/A</v>
      </c>
      <c r="AA1486" t="str">
        <f>INDEX(Map!$E$2:$E$86,MATCH(D1486,Map!$A$2:$A$86,0),0)</f>
        <v>Purchases</v>
      </c>
    </row>
    <row r="1487" spans="1:27" x14ac:dyDescent="0.25">
      <c r="A1487" s="1" t="s">
        <v>119</v>
      </c>
      <c r="B1487" s="1" t="s">
        <v>112</v>
      </c>
      <c r="C1487" s="1">
        <v>58</v>
      </c>
      <c r="D1487" s="1" t="s">
        <v>81</v>
      </c>
      <c r="E1487" s="1">
        <v>1.2</v>
      </c>
      <c r="F1487" s="1">
        <v>0</v>
      </c>
      <c r="G1487" s="1">
        <v>10.4</v>
      </c>
      <c r="H1487" s="1">
        <v>9</v>
      </c>
      <c r="I1487" s="1" t="s">
        <v>63</v>
      </c>
      <c r="J1487" s="1" t="s">
        <v>63</v>
      </c>
      <c r="K1487" s="1">
        <v>25</v>
      </c>
      <c r="L1487" s="1">
        <v>14.5</v>
      </c>
      <c r="M1487" s="1">
        <v>18</v>
      </c>
      <c r="N1487" s="1" t="s">
        <v>63</v>
      </c>
      <c r="O1487" s="1">
        <v>0</v>
      </c>
      <c r="P1487" s="1">
        <v>0</v>
      </c>
      <c r="Q1487" s="1">
        <v>8</v>
      </c>
      <c r="R1487" s="1">
        <v>20.8</v>
      </c>
      <c r="S1487" s="1">
        <v>20.8</v>
      </c>
      <c r="T1487" s="1">
        <v>26</v>
      </c>
      <c r="U1487" s="3" t="str">
        <f t="shared" si="23"/>
        <v>2017Plan</v>
      </c>
      <c r="V1487" s="2">
        <f>DATE(A1487,INDEX(Map!$H$1:$H$12,MATCH(B1487,Map!$G$1:$G$12,0),0),1)</f>
        <v>42887</v>
      </c>
      <c r="W1487" t="str">
        <f>IF(AND(V1487&gt;=Map!$K$2,V1487&lt;=Map!$L$2),"Base",IF(AND(V1487&gt;=Map!$K$3,V1487&lt;=Map!$L$3),"Fcst","N/A"))</f>
        <v>N/A</v>
      </c>
      <c r="X1487" t="str">
        <f>INDEX(Map!$B$2:$B$86,MATCH(D1487,Map!$A$2:$A$86,0),0)</f>
        <v>N/A</v>
      </c>
      <c r="Y1487" s="7" t="str">
        <f>IF(INDEX(Map!$C$2:$C$86,MATCH(D1487,Map!$A$2:$A$86,0),0)="","N/A",E1487*INDEX(Map!$C$2:$C$86,MATCH(D1487,Map!$A$2:$A$86,0),0))</f>
        <v>N/A</v>
      </c>
      <c r="Z1487" s="7" t="str">
        <f>IF(INDEX(Map!$D$2:$D$86,MATCH(D1487,Map!$A$2:$A$86,0),0)="","N/A",E1487*INDEX(Map!$D$2:$D$86,MATCH(D1487,Map!$A$2:$A$86,0),0))</f>
        <v>N/A</v>
      </c>
      <c r="AA1487" t="str">
        <f>INDEX(Map!$E$2:$E$86,MATCH(D1487,Map!$A$2:$A$86,0),0)</f>
        <v>Purchases</v>
      </c>
    </row>
    <row r="1488" spans="1:27" x14ac:dyDescent="0.25">
      <c r="A1488" s="1" t="s">
        <v>119</v>
      </c>
      <c r="B1488" s="1" t="s">
        <v>112</v>
      </c>
      <c r="C1488" s="1">
        <v>59</v>
      </c>
      <c r="D1488" s="1" t="s">
        <v>82</v>
      </c>
      <c r="E1488" s="1">
        <v>1.2</v>
      </c>
      <c r="F1488" s="1">
        <v>0</v>
      </c>
      <c r="G1488" s="1">
        <v>9.6</v>
      </c>
      <c r="H1488" s="1">
        <v>8</v>
      </c>
      <c r="I1488" s="1" t="s">
        <v>63</v>
      </c>
      <c r="J1488" s="1" t="s">
        <v>63</v>
      </c>
      <c r="K1488" s="1">
        <v>23</v>
      </c>
      <c r="L1488" s="1">
        <v>14.3</v>
      </c>
      <c r="M1488" s="1">
        <v>16</v>
      </c>
      <c r="N1488" s="1" t="s">
        <v>63</v>
      </c>
      <c r="O1488" s="1">
        <v>0</v>
      </c>
      <c r="P1488" s="1">
        <v>0</v>
      </c>
      <c r="Q1488" s="1">
        <v>7</v>
      </c>
      <c r="R1488" s="1">
        <v>20.52</v>
      </c>
      <c r="S1488" s="1">
        <v>20.52</v>
      </c>
      <c r="T1488" s="1">
        <v>24</v>
      </c>
      <c r="U1488" s="3" t="str">
        <f t="shared" si="23"/>
        <v>2017Plan</v>
      </c>
      <c r="V1488" s="2">
        <f>DATE(A1488,INDEX(Map!$H$1:$H$12,MATCH(B1488,Map!$G$1:$G$12,0),0),1)</f>
        <v>42887</v>
      </c>
      <c r="W1488" t="str">
        <f>IF(AND(V1488&gt;=Map!$K$2,V1488&lt;=Map!$L$2),"Base",IF(AND(V1488&gt;=Map!$K$3,V1488&lt;=Map!$L$3),"Fcst","N/A"))</f>
        <v>N/A</v>
      </c>
      <c r="X1488" t="str">
        <f>INDEX(Map!$B$2:$B$86,MATCH(D1488,Map!$A$2:$A$86,0),0)</f>
        <v>N/A</v>
      </c>
      <c r="Y1488" s="7" t="str">
        <f>IF(INDEX(Map!$C$2:$C$86,MATCH(D1488,Map!$A$2:$A$86,0),0)="","N/A",E1488*INDEX(Map!$C$2:$C$86,MATCH(D1488,Map!$A$2:$A$86,0),0))</f>
        <v>N/A</v>
      </c>
      <c r="Z1488" s="7" t="str">
        <f>IF(INDEX(Map!$D$2:$D$86,MATCH(D1488,Map!$A$2:$A$86,0),0)="","N/A",E1488*INDEX(Map!$D$2:$D$86,MATCH(D1488,Map!$A$2:$A$86,0),0))</f>
        <v>N/A</v>
      </c>
      <c r="AA1488" t="str">
        <f>INDEX(Map!$E$2:$E$86,MATCH(D1488,Map!$A$2:$A$86,0),0)</f>
        <v>Purchases</v>
      </c>
    </row>
    <row r="1489" spans="1:27" x14ac:dyDescent="0.25">
      <c r="A1489" s="1" t="s">
        <v>119</v>
      </c>
      <c r="B1489" s="1" t="s">
        <v>112</v>
      </c>
      <c r="C1489" s="1">
        <v>60</v>
      </c>
      <c r="D1489" s="1" t="s">
        <v>83</v>
      </c>
      <c r="E1489" s="1">
        <v>-6</v>
      </c>
      <c r="F1489" s="1">
        <v>0</v>
      </c>
      <c r="G1489" s="1">
        <v>4.3</v>
      </c>
      <c r="H1489" s="1">
        <v>37</v>
      </c>
      <c r="I1489" s="1" t="s">
        <v>63</v>
      </c>
      <c r="J1489" s="1" t="s">
        <v>63</v>
      </c>
      <c r="K1489" s="1">
        <v>189</v>
      </c>
      <c r="L1489" s="1">
        <v>37.5</v>
      </c>
      <c r="M1489" s="1">
        <v>-227</v>
      </c>
      <c r="N1489" s="1" t="s">
        <v>63</v>
      </c>
      <c r="O1489" s="1">
        <v>0</v>
      </c>
      <c r="P1489" s="1">
        <v>0</v>
      </c>
      <c r="Q1489" s="1">
        <v>52</v>
      </c>
      <c r="R1489" s="1">
        <v>28.95</v>
      </c>
      <c r="S1489" s="1">
        <v>28.95</v>
      </c>
      <c r="T1489" s="1">
        <v>-175</v>
      </c>
      <c r="U1489" s="3" t="str">
        <f t="shared" si="23"/>
        <v>2017Plan</v>
      </c>
      <c r="V1489" s="2">
        <f>DATE(A1489,INDEX(Map!$H$1:$H$12,MATCH(B1489,Map!$G$1:$G$12,0),0),1)</f>
        <v>42887</v>
      </c>
      <c r="W1489" t="str">
        <f>IF(AND(V1489&gt;=Map!$K$2,V1489&lt;=Map!$L$2),"Base",IF(AND(V1489&gt;=Map!$K$3,V1489&lt;=Map!$L$3),"Fcst","N/A"))</f>
        <v>N/A</v>
      </c>
      <c r="X1489" t="str">
        <f>INDEX(Map!$B$2:$B$86,MATCH(D1489,Map!$A$2:$A$86,0),0)</f>
        <v>N/A</v>
      </c>
      <c r="Y1489" s="7" t="str">
        <f>IF(INDEX(Map!$C$2:$C$86,MATCH(D1489,Map!$A$2:$A$86,0),0)="","N/A",E1489*INDEX(Map!$C$2:$C$86,MATCH(D1489,Map!$A$2:$A$86,0),0))</f>
        <v>N/A</v>
      </c>
      <c r="Z1489" s="7" t="str">
        <f>IF(INDEX(Map!$D$2:$D$86,MATCH(D1489,Map!$A$2:$A$86,0),0)="","N/A",E1489*INDEX(Map!$D$2:$D$86,MATCH(D1489,Map!$A$2:$A$86,0),0))</f>
        <v>N/A</v>
      </c>
      <c r="AA1489" t="str">
        <f>INDEX(Map!$E$2:$E$86,MATCH(D1489,Map!$A$2:$A$86,0),0)</f>
        <v>Sales</v>
      </c>
    </row>
    <row r="1490" spans="1:27" x14ac:dyDescent="0.25">
      <c r="A1490" s="1" t="s">
        <v>119</v>
      </c>
      <c r="B1490" s="1" t="s">
        <v>112</v>
      </c>
      <c r="C1490" s="1">
        <v>61</v>
      </c>
      <c r="D1490" s="1" t="s">
        <v>84</v>
      </c>
      <c r="E1490" s="1">
        <v>-1.4</v>
      </c>
      <c r="F1490" s="1">
        <v>0</v>
      </c>
      <c r="G1490" s="1">
        <v>5.8</v>
      </c>
      <c r="H1490" s="1">
        <v>30</v>
      </c>
      <c r="I1490" s="1" t="s">
        <v>63</v>
      </c>
      <c r="J1490" s="1" t="s">
        <v>63</v>
      </c>
      <c r="K1490" s="1">
        <v>237</v>
      </c>
      <c r="L1490" s="1">
        <v>12.4</v>
      </c>
      <c r="M1490" s="1">
        <v>-17</v>
      </c>
      <c r="N1490" s="1" t="s">
        <v>63</v>
      </c>
      <c r="O1490" s="1">
        <v>0</v>
      </c>
      <c r="P1490" s="1">
        <v>0</v>
      </c>
      <c r="Q1490" s="1">
        <v>8</v>
      </c>
      <c r="R1490" s="1">
        <v>6.57</v>
      </c>
      <c r="S1490" s="1">
        <v>6.57</v>
      </c>
      <c r="T1490" s="1">
        <v>-9</v>
      </c>
      <c r="U1490" s="3" t="str">
        <f t="shared" si="23"/>
        <v>2017Plan</v>
      </c>
      <c r="V1490" s="2">
        <f>DATE(A1490,INDEX(Map!$H$1:$H$12,MATCH(B1490,Map!$G$1:$G$12,0),0),1)</f>
        <v>42887</v>
      </c>
      <c r="W1490" t="str">
        <f>IF(AND(V1490&gt;=Map!$K$2,V1490&lt;=Map!$L$2),"Base",IF(AND(V1490&gt;=Map!$K$3,V1490&lt;=Map!$L$3),"Fcst","N/A"))</f>
        <v>N/A</v>
      </c>
      <c r="X1490" t="str">
        <f>INDEX(Map!$B$2:$B$86,MATCH(D1490,Map!$A$2:$A$86,0),0)</f>
        <v>N/A</v>
      </c>
      <c r="Y1490" s="7" t="str">
        <f>IF(INDEX(Map!$C$2:$C$86,MATCH(D1490,Map!$A$2:$A$86,0),0)="","N/A",E1490*INDEX(Map!$C$2:$C$86,MATCH(D1490,Map!$A$2:$A$86,0),0))</f>
        <v>N/A</v>
      </c>
      <c r="Z1490" s="7" t="str">
        <f>IF(INDEX(Map!$D$2:$D$86,MATCH(D1490,Map!$A$2:$A$86,0),0)="","N/A",E1490*INDEX(Map!$D$2:$D$86,MATCH(D1490,Map!$A$2:$A$86,0),0))</f>
        <v>N/A</v>
      </c>
      <c r="AA1490" t="str">
        <f>INDEX(Map!$E$2:$E$86,MATCH(D1490,Map!$A$2:$A$86,0),0)</f>
        <v>Sales</v>
      </c>
    </row>
    <row r="1491" spans="1:27" x14ac:dyDescent="0.25">
      <c r="A1491" s="1" t="s">
        <v>119</v>
      </c>
      <c r="B1491" s="1" t="s">
        <v>112</v>
      </c>
      <c r="C1491" s="1">
        <v>62</v>
      </c>
      <c r="D1491" s="1" t="s">
        <v>85</v>
      </c>
      <c r="E1491" s="1">
        <v>-6.1</v>
      </c>
      <c r="F1491" s="1">
        <v>0</v>
      </c>
      <c r="G1491" s="1">
        <v>27.4</v>
      </c>
      <c r="H1491" s="1">
        <v>4</v>
      </c>
      <c r="I1491" s="1" t="s">
        <v>63</v>
      </c>
      <c r="J1491" s="1" t="s">
        <v>63</v>
      </c>
      <c r="K1491" s="1">
        <v>51</v>
      </c>
      <c r="L1491" s="1">
        <v>36.9</v>
      </c>
      <c r="M1491" s="1">
        <v>-227</v>
      </c>
      <c r="N1491" s="1" t="s">
        <v>63</v>
      </c>
      <c r="O1491" s="1">
        <v>0</v>
      </c>
      <c r="P1491" s="1">
        <v>0</v>
      </c>
      <c r="Q1491" s="1">
        <v>49</v>
      </c>
      <c r="R1491" s="1">
        <v>29</v>
      </c>
      <c r="S1491" s="1">
        <v>29</v>
      </c>
      <c r="T1491" s="1">
        <v>-178</v>
      </c>
      <c r="U1491" s="3" t="str">
        <f t="shared" si="23"/>
        <v>2017Plan</v>
      </c>
      <c r="V1491" s="2">
        <f>DATE(A1491,INDEX(Map!$H$1:$H$12,MATCH(B1491,Map!$G$1:$G$12,0),0),1)</f>
        <v>42887</v>
      </c>
      <c r="W1491" t="str">
        <f>IF(AND(V1491&gt;=Map!$K$2,V1491&lt;=Map!$L$2),"Base",IF(AND(V1491&gt;=Map!$K$3,V1491&lt;=Map!$L$3),"Fcst","N/A"))</f>
        <v>N/A</v>
      </c>
      <c r="X1491" t="str">
        <f>INDEX(Map!$B$2:$B$86,MATCH(D1491,Map!$A$2:$A$86,0),0)</f>
        <v>N/A</v>
      </c>
      <c r="Y1491" s="7" t="str">
        <f>IF(INDEX(Map!$C$2:$C$86,MATCH(D1491,Map!$A$2:$A$86,0),0)="","N/A",E1491*INDEX(Map!$C$2:$C$86,MATCH(D1491,Map!$A$2:$A$86,0),0))</f>
        <v>N/A</v>
      </c>
      <c r="Z1491" s="7" t="str">
        <f>IF(INDEX(Map!$D$2:$D$86,MATCH(D1491,Map!$A$2:$A$86,0),0)="","N/A",E1491*INDEX(Map!$D$2:$D$86,MATCH(D1491,Map!$A$2:$A$86,0),0))</f>
        <v>N/A</v>
      </c>
      <c r="AA1491" t="str">
        <f>INDEX(Map!$E$2:$E$86,MATCH(D1491,Map!$A$2:$A$86,0),0)</f>
        <v>Sales</v>
      </c>
    </row>
    <row r="1492" spans="1:27" x14ac:dyDescent="0.25">
      <c r="A1492" s="1" t="s">
        <v>119</v>
      </c>
      <c r="B1492" s="1" t="s">
        <v>112</v>
      </c>
      <c r="C1492" s="1">
        <v>63</v>
      </c>
      <c r="D1492" s="1" t="s">
        <v>86</v>
      </c>
      <c r="E1492" s="1">
        <v>-4.5999999999999996</v>
      </c>
      <c r="F1492" s="1">
        <v>0</v>
      </c>
      <c r="G1492" s="1">
        <v>20.7</v>
      </c>
      <c r="H1492" s="1">
        <v>4</v>
      </c>
      <c r="I1492" s="1" t="s">
        <v>63</v>
      </c>
      <c r="J1492" s="1" t="s">
        <v>63</v>
      </c>
      <c r="K1492" s="1">
        <v>64</v>
      </c>
      <c r="L1492" s="1">
        <v>33.299999999999997</v>
      </c>
      <c r="M1492" s="1">
        <v>-154</v>
      </c>
      <c r="N1492" s="1" t="s">
        <v>63</v>
      </c>
      <c r="O1492" s="1">
        <v>0</v>
      </c>
      <c r="P1492" s="1">
        <v>0</v>
      </c>
      <c r="Q1492" s="1">
        <v>35</v>
      </c>
      <c r="R1492" s="1">
        <v>25.69</v>
      </c>
      <c r="S1492" s="1">
        <v>25.69</v>
      </c>
      <c r="T1492" s="1">
        <v>-119</v>
      </c>
      <c r="U1492" s="3" t="str">
        <f t="shared" si="23"/>
        <v>2017Plan</v>
      </c>
      <c r="V1492" s="2">
        <f>DATE(A1492,INDEX(Map!$H$1:$H$12,MATCH(B1492,Map!$G$1:$G$12,0),0),1)</f>
        <v>42887</v>
      </c>
      <c r="W1492" t="str">
        <f>IF(AND(V1492&gt;=Map!$K$2,V1492&lt;=Map!$L$2),"Base",IF(AND(V1492&gt;=Map!$K$3,V1492&lt;=Map!$L$3),"Fcst","N/A"))</f>
        <v>N/A</v>
      </c>
      <c r="X1492" t="str">
        <f>INDEX(Map!$B$2:$B$86,MATCH(D1492,Map!$A$2:$A$86,0),0)</f>
        <v>N/A</v>
      </c>
      <c r="Y1492" s="7" t="str">
        <f>IF(INDEX(Map!$C$2:$C$86,MATCH(D1492,Map!$A$2:$A$86,0),0)="","N/A",E1492*INDEX(Map!$C$2:$C$86,MATCH(D1492,Map!$A$2:$A$86,0),0))</f>
        <v>N/A</v>
      </c>
      <c r="Z1492" s="7" t="str">
        <f>IF(INDEX(Map!$D$2:$D$86,MATCH(D1492,Map!$A$2:$A$86,0),0)="","N/A",E1492*INDEX(Map!$D$2:$D$86,MATCH(D1492,Map!$A$2:$A$86,0),0))</f>
        <v>N/A</v>
      </c>
      <c r="AA1492" t="str">
        <f>INDEX(Map!$E$2:$E$86,MATCH(D1492,Map!$A$2:$A$86,0),0)</f>
        <v>Sales</v>
      </c>
    </row>
    <row r="1493" spans="1:27" x14ac:dyDescent="0.25">
      <c r="A1493" s="1" t="s">
        <v>119</v>
      </c>
      <c r="B1493" s="1" t="s">
        <v>112</v>
      </c>
      <c r="C1493" s="1">
        <v>64</v>
      </c>
      <c r="D1493" s="1" t="s">
        <v>87</v>
      </c>
      <c r="E1493" s="1">
        <v>0</v>
      </c>
      <c r="F1493" s="1">
        <v>0</v>
      </c>
      <c r="G1493" s="1">
        <v>0</v>
      </c>
      <c r="H1493" s="1">
        <v>0</v>
      </c>
      <c r="I1493" s="1" t="s">
        <v>63</v>
      </c>
      <c r="J1493" s="1" t="s">
        <v>63</v>
      </c>
      <c r="K1493" s="1">
        <v>0</v>
      </c>
      <c r="L1493" s="1">
        <v>0</v>
      </c>
      <c r="M1493" s="1">
        <v>0</v>
      </c>
      <c r="N1493" s="1" t="s">
        <v>63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3" t="str">
        <f t="shared" si="23"/>
        <v>2017Plan</v>
      </c>
      <c r="V1493" s="2">
        <f>DATE(A1493,INDEX(Map!$H$1:$H$12,MATCH(B1493,Map!$G$1:$G$12,0),0),1)</f>
        <v>42887</v>
      </c>
      <c r="W1493" t="str">
        <f>IF(AND(V1493&gt;=Map!$K$2,V1493&lt;=Map!$L$2),"Base",IF(AND(V1493&gt;=Map!$K$3,V1493&lt;=Map!$L$3),"Fcst","N/A"))</f>
        <v>N/A</v>
      </c>
      <c r="X1493" t="str">
        <f>INDEX(Map!$B$2:$B$86,MATCH(D1493,Map!$A$2:$A$86,0),0)</f>
        <v>N/A</v>
      </c>
      <c r="Y1493" s="7" t="str">
        <f>IF(INDEX(Map!$C$2:$C$86,MATCH(D1493,Map!$A$2:$A$86,0),0)="","N/A",E1493*INDEX(Map!$C$2:$C$86,MATCH(D1493,Map!$A$2:$A$86,0),0))</f>
        <v>N/A</v>
      </c>
      <c r="Z1493" s="7" t="str">
        <f>IF(INDEX(Map!$D$2:$D$86,MATCH(D1493,Map!$A$2:$A$86,0),0)="","N/A",E1493*INDEX(Map!$D$2:$D$86,MATCH(D1493,Map!$A$2:$A$86,0),0))</f>
        <v>N/A</v>
      </c>
      <c r="AA1493" t="str">
        <f>INDEX(Map!$E$2:$E$86,MATCH(D1493,Map!$A$2:$A$86,0),0)</f>
        <v>Sales</v>
      </c>
    </row>
    <row r="1494" spans="1:27" x14ac:dyDescent="0.25">
      <c r="A1494" s="1" t="s">
        <v>119</v>
      </c>
      <c r="B1494" s="1" t="s">
        <v>112</v>
      </c>
      <c r="C1494" s="1">
        <v>65</v>
      </c>
      <c r="D1494" s="1" t="s">
        <v>88</v>
      </c>
      <c r="E1494" s="1">
        <v>0</v>
      </c>
      <c r="F1494" s="1">
        <v>0</v>
      </c>
      <c r="G1494" s="1">
        <v>0</v>
      </c>
      <c r="H1494" s="1">
        <v>0</v>
      </c>
      <c r="I1494" s="1" t="s">
        <v>63</v>
      </c>
      <c r="J1494" s="1" t="s">
        <v>63</v>
      </c>
      <c r="K1494" s="1">
        <v>0</v>
      </c>
      <c r="L1494" s="1">
        <v>0</v>
      </c>
      <c r="M1494" s="1">
        <v>0</v>
      </c>
      <c r="N1494" s="1" t="s">
        <v>63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3" t="str">
        <f t="shared" si="23"/>
        <v>2017Plan</v>
      </c>
      <c r="V1494" s="2">
        <f>DATE(A1494,INDEX(Map!$H$1:$H$12,MATCH(B1494,Map!$G$1:$G$12,0),0),1)</f>
        <v>42887</v>
      </c>
      <c r="W1494" t="str">
        <f>IF(AND(V1494&gt;=Map!$K$2,V1494&lt;=Map!$L$2),"Base",IF(AND(V1494&gt;=Map!$K$3,V1494&lt;=Map!$L$3),"Fcst","N/A"))</f>
        <v>N/A</v>
      </c>
      <c r="X1494" t="str">
        <f>INDEX(Map!$B$2:$B$86,MATCH(D1494,Map!$A$2:$A$86,0),0)</f>
        <v>N/A</v>
      </c>
      <c r="Y1494" s="7" t="str">
        <f>IF(INDEX(Map!$C$2:$C$86,MATCH(D1494,Map!$A$2:$A$86,0),0)="","N/A",E1494*INDEX(Map!$C$2:$C$86,MATCH(D1494,Map!$A$2:$A$86,0),0))</f>
        <v>N/A</v>
      </c>
      <c r="Z1494" s="7" t="str">
        <f>IF(INDEX(Map!$D$2:$D$86,MATCH(D1494,Map!$A$2:$A$86,0),0)="","N/A",E1494*INDEX(Map!$D$2:$D$86,MATCH(D1494,Map!$A$2:$A$86,0),0))</f>
        <v>N/A</v>
      </c>
      <c r="AA1494" t="str">
        <f>INDEX(Map!$E$2:$E$86,MATCH(D1494,Map!$A$2:$A$86,0),0)</f>
        <v>Sales</v>
      </c>
    </row>
    <row r="1495" spans="1:27" x14ac:dyDescent="0.25">
      <c r="A1495" s="1" t="s">
        <v>119</v>
      </c>
      <c r="B1495" s="1" t="s">
        <v>112</v>
      </c>
      <c r="C1495" s="1">
        <v>66</v>
      </c>
      <c r="D1495" s="1" t="s">
        <v>89</v>
      </c>
      <c r="E1495" s="1">
        <v>0</v>
      </c>
      <c r="F1495" s="1">
        <v>0</v>
      </c>
      <c r="G1495" s="1">
        <v>0</v>
      </c>
      <c r="H1495" s="1">
        <v>0</v>
      </c>
      <c r="I1495" s="1" t="s">
        <v>63</v>
      </c>
      <c r="J1495" s="1" t="s">
        <v>63</v>
      </c>
      <c r="K1495" s="1">
        <v>0</v>
      </c>
      <c r="L1495" s="1">
        <v>0</v>
      </c>
      <c r="M1495" s="1">
        <v>0</v>
      </c>
      <c r="N1495" s="1" t="s">
        <v>63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3" t="str">
        <f t="shared" si="23"/>
        <v>2017Plan</v>
      </c>
      <c r="V1495" s="2">
        <f>DATE(A1495,INDEX(Map!$H$1:$H$12,MATCH(B1495,Map!$G$1:$G$12,0),0),1)</f>
        <v>42887</v>
      </c>
      <c r="W1495" t="str">
        <f>IF(AND(V1495&gt;=Map!$K$2,V1495&lt;=Map!$L$2),"Base",IF(AND(V1495&gt;=Map!$K$3,V1495&lt;=Map!$L$3),"Fcst","N/A"))</f>
        <v>N/A</v>
      </c>
      <c r="X1495" t="str">
        <f>INDEX(Map!$B$2:$B$86,MATCH(D1495,Map!$A$2:$A$86,0),0)</f>
        <v>N/A</v>
      </c>
      <c r="Y1495" s="7" t="str">
        <f>IF(INDEX(Map!$C$2:$C$86,MATCH(D1495,Map!$A$2:$A$86,0),0)="","N/A",E1495*INDEX(Map!$C$2:$C$86,MATCH(D1495,Map!$A$2:$A$86,0),0))</f>
        <v>N/A</v>
      </c>
      <c r="Z1495" s="7" t="str">
        <f>IF(INDEX(Map!$D$2:$D$86,MATCH(D1495,Map!$A$2:$A$86,0),0)="","N/A",E1495*INDEX(Map!$D$2:$D$86,MATCH(D1495,Map!$A$2:$A$86,0),0))</f>
        <v>N/A</v>
      </c>
      <c r="AA1495" t="str">
        <f>INDEX(Map!$E$2:$E$86,MATCH(D1495,Map!$A$2:$A$86,0),0)</f>
        <v>Sales</v>
      </c>
    </row>
    <row r="1496" spans="1:27" x14ac:dyDescent="0.25">
      <c r="A1496" s="1" t="s">
        <v>119</v>
      </c>
      <c r="B1496" s="1" t="s">
        <v>112</v>
      </c>
      <c r="C1496" s="1">
        <v>67</v>
      </c>
      <c r="D1496" s="1" t="s">
        <v>90</v>
      </c>
      <c r="E1496" s="1">
        <v>0</v>
      </c>
      <c r="F1496" s="1">
        <v>0</v>
      </c>
      <c r="G1496" s="1">
        <v>0</v>
      </c>
      <c r="H1496" s="1">
        <v>0</v>
      </c>
      <c r="I1496" s="1" t="s">
        <v>63</v>
      </c>
      <c r="J1496" s="1" t="s">
        <v>63</v>
      </c>
      <c r="K1496" s="1">
        <v>0</v>
      </c>
      <c r="L1496" s="1">
        <v>0</v>
      </c>
      <c r="M1496" s="1">
        <v>0</v>
      </c>
      <c r="N1496" s="1" t="s">
        <v>63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3" t="str">
        <f t="shared" si="23"/>
        <v>2017Plan</v>
      </c>
      <c r="V1496" s="2">
        <f>DATE(A1496,INDEX(Map!$H$1:$H$12,MATCH(B1496,Map!$G$1:$G$12,0),0),1)</f>
        <v>42887</v>
      </c>
      <c r="W1496" t="str">
        <f>IF(AND(V1496&gt;=Map!$K$2,V1496&lt;=Map!$L$2),"Base",IF(AND(V1496&gt;=Map!$K$3,V1496&lt;=Map!$L$3),"Fcst","N/A"))</f>
        <v>N/A</v>
      </c>
      <c r="X1496" t="str">
        <f>INDEX(Map!$B$2:$B$86,MATCH(D1496,Map!$A$2:$A$86,0),0)</f>
        <v>N/A</v>
      </c>
      <c r="Y1496" s="7" t="str">
        <f>IF(INDEX(Map!$C$2:$C$86,MATCH(D1496,Map!$A$2:$A$86,0),0)="","N/A",E1496*INDEX(Map!$C$2:$C$86,MATCH(D1496,Map!$A$2:$A$86,0),0))</f>
        <v>N/A</v>
      </c>
      <c r="Z1496" s="7" t="str">
        <f>IF(INDEX(Map!$D$2:$D$86,MATCH(D1496,Map!$A$2:$A$86,0),0)="","N/A",E1496*INDEX(Map!$D$2:$D$86,MATCH(D1496,Map!$A$2:$A$86,0),0))</f>
        <v>N/A</v>
      </c>
      <c r="AA1496" t="str">
        <f>INDEX(Map!$E$2:$E$86,MATCH(D1496,Map!$A$2:$A$86,0),0)</f>
        <v>Sales</v>
      </c>
    </row>
    <row r="1497" spans="1:27" x14ac:dyDescent="0.25">
      <c r="A1497" s="1" t="s">
        <v>119</v>
      </c>
      <c r="B1497" s="1" t="s">
        <v>112</v>
      </c>
      <c r="C1497" s="1">
        <v>68</v>
      </c>
      <c r="D1497" s="1" t="s">
        <v>91</v>
      </c>
      <c r="E1497" s="1">
        <v>0</v>
      </c>
      <c r="F1497" s="1">
        <v>0</v>
      </c>
      <c r="G1497" s="1">
        <v>0.3</v>
      </c>
      <c r="H1497" s="1">
        <v>2</v>
      </c>
      <c r="I1497" s="1" t="s">
        <v>63</v>
      </c>
      <c r="J1497" s="1" t="s">
        <v>63</v>
      </c>
      <c r="K1497" s="1">
        <v>2</v>
      </c>
      <c r="L1497" s="1">
        <v>0</v>
      </c>
      <c r="M1497" s="1">
        <v>0</v>
      </c>
      <c r="N1497" s="1" t="s">
        <v>63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3" t="str">
        <f t="shared" si="23"/>
        <v>2017Plan</v>
      </c>
      <c r="V1497" s="2">
        <f>DATE(A1497,INDEX(Map!$H$1:$H$12,MATCH(B1497,Map!$G$1:$G$12,0),0),1)</f>
        <v>42887</v>
      </c>
      <c r="W1497" t="str">
        <f>IF(AND(V1497&gt;=Map!$K$2,V1497&lt;=Map!$L$2),"Base",IF(AND(V1497&gt;=Map!$K$3,V1497&lt;=Map!$L$3),"Fcst","N/A"))</f>
        <v>N/A</v>
      </c>
      <c r="X1497" t="str">
        <f>INDEX(Map!$B$2:$B$86,MATCH(D1497,Map!$A$2:$A$86,0),0)</f>
        <v>N/A</v>
      </c>
      <c r="Y1497" s="7" t="str">
        <f>IF(INDEX(Map!$C$2:$C$86,MATCH(D1497,Map!$A$2:$A$86,0),0)="","N/A",E1497*INDEX(Map!$C$2:$C$86,MATCH(D1497,Map!$A$2:$A$86,0),0))</f>
        <v>N/A</v>
      </c>
      <c r="Z1497" s="7" t="str">
        <f>IF(INDEX(Map!$D$2:$D$86,MATCH(D1497,Map!$A$2:$A$86,0),0)="","N/A",E1497*INDEX(Map!$D$2:$D$86,MATCH(D1497,Map!$A$2:$A$86,0),0))</f>
        <v>N/A</v>
      </c>
      <c r="AA1497" t="str">
        <f>INDEX(Map!$E$2:$E$86,MATCH(D1497,Map!$A$2:$A$86,0),0)</f>
        <v>CSR</v>
      </c>
    </row>
    <row r="1498" spans="1:27" x14ac:dyDescent="0.25">
      <c r="A1498" s="1" t="s">
        <v>119</v>
      </c>
      <c r="B1498" s="1" t="s">
        <v>112</v>
      </c>
      <c r="C1498" s="1">
        <v>69</v>
      </c>
      <c r="D1498" s="1" t="s">
        <v>92</v>
      </c>
      <c r="E1498" s="1">
        <v>0</v>
      </c>
      <c r="F1498" s="1">
        <v>0</v>
      </c>
      <c r="G1498" s="1">
        <v>0.3</v>
      </c>
      <c r="H1498" s="1">
        <v>1</v>
      </c>
      <c r="I1498" s="1" t="s">
        <v>63</v>
      </c>
      <c r="J1498" s="1" t="s">
        <v>63</v>
      </c>
      <c r="K1498" s="1">
        <v>2</v>
      </c>
      <c r="L1498" s="1">
        <v>0</v>
      </c>
      <c r="M1498" s="1">
        <v>0</v>
      </c>
      <c r="N1498" s="1" t="s">
        <v>63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3" t="str">
        <f t="shared" si="23"/>
        <v>2017Plan</v>
      </c>
      <c r="V1498" s="2">
        <f>DATE(A1498,INDEX(Map!$H$1:$H$12,MATCH(B1498,Map!$G$1:$G$12,0),0),1)</f>
        <v>42887</v>
      </c>
      <c r="W1498" t="str">
        <f>IF(AND(V1498&gt;=Map!$K$2,V1498&lt;=Map!$L$2),"Base",IF(AND(V1498&gt;=Map!$K$3,V1498&lt;=Map!$L$3),"Fcst","N/A"))</f>
        <v>N/A</v>
      </c>
      <c r="X1498" t="str">
        <f>INDEX(Map!$B$2:$B$86,MATCH(D1498,Map!$A$2:$A$86,0),0)</f>
        <v>N/A</v>
      </c>
      <c r="Y1498" s="7" t="str">
        <f>IF(INDEX(Map!$C$2:$C$86,MATCH(D1498,Map!$A$2:$A$86,0),0)="","N/A",E1498*INDEX(Map!$C$2:$C$86,MATCH(D1498,Map!$A$2:$A$86,0),0))</f>
        <v>N/A</v>
      </c>
      <c r="Z1498" s="7" t="str">
        <f>IF(INDEX(Map!$D$2:$D$86,MATCH(D1498,Map!$A$2:$A$86,0),0)="","N/A",E1498*INDEX(Map!$D$2:$D$86,MATCH(D1498,Map!$A$2:$A$86,0),0))</f>
        <v>N/A</v>
      </c>
      <c r="AA1498" t="str">
        <f>INDEX(Map!$E$2:$E$86,MATCH(D1498,Map!$A$2:$A$86,0),0)</f>
        <v>CSR</v>
      </c>
    </row>
    <row r="1499" spans="1:27" x14ac:dyDescent="0.25">
      <c r="A1499" s="1" t="s">
        <v>119</v>
      </c>
      <c r="B1499" s="1" t="s">
        <v>112</v>
      </c>
      <c r="C1499" s="1">
        <v>70</v>
      </c>
      <c r="D1499" s="1" t="s">
        <v>93</v>
      </c>
      <c r="E1499" s="1">
        <v>0.1</v>
      </c>
      <c r="F1499" s="1">
        <v>0</v>
      </c>
      <c r="G1499" s="1">
        <v>0.3</v>
      </c>
      <c r="H1499" s="1">
        <v>2</v>
      </c>
      <c r="I1499" s="1" t="s">
        <v>63</v>
      </c>
      <c r="J1499" s="1" t="s">
        <v>63</v>
      </c>
      <c r="K1499" s="1">
        <v>2</v>
      </c>
      <c r="L1499" s="1">
        <v>0</v>
      </c>
      <c r="M1499" s="1">
        <v>0</v>
      </c>
      <c r="N1499" s="1" t="s">
        <v>63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3" t="str">
        <f t="shared" si="23"/>
        <v>2017Plan</v>
      </c>
      <c r="V1499" s="2">
        <f>DATE(A1499,INDEX(Map!$H$1:$H$12,MATCH(B1499,Map!$G$1:$G$12,0),0),1)</f>
        <v>42887</v>
      </c>
      <c r="W1499" t="str">
        <f>IF(AND(V1499&gt;=Map!$K$2,V1499&lt;=Map!$L$2),"Base",IF(AND(V1499&gt;=Map!$K$3,V1499&lt;=Map!$L$3),"Fcst","N/A"))</f>
        <v>N/A</v>
      </c>
      <c r="X1499" t="str">
        <f>INDEX(Map!$B$2:$B$86,MATCH(D1499,Map!$A$2:$A$86,0),0)</f>
        <v>N/A</v>
      </c>
      <c r="Y1499" s="7" t="str">
        <f>IF(INDEX(Map!$C$2:$C$86,MATCH(D1499,Map!$A$2:$A$86,0),0)="","N/A",E1499*INDEX(Map!$C$2:$C$86,MATCH(D1499,Map!$A$2:$A$86,0),0))</f>
        <v>N/A</v>
      </c>
      <c r="Z1499" s="7" t="str">
        <f>IF(INDEX(Map!$D$2:$D$86,MATCH(D1499,Map!$A$2:$A$86,0),0)="","N/A",E1499*INDEX(Map!$D$2:$D$86,MATCH(D1499,Map!$A$2:$A$86,0),0))</f>
        <v>N/A</v>
      </c>
      <c r="AA1499" t="str">
        <f>INDEX(Map!$E$2:$E$86,MATCH(D1499,Map!$A$2:$A$86,0),0)</f>
        <v>CSR</v>
      </c>
    </row>
    <row r="1500" spans="1:27" x14ac:dyDescent="0.25">
      <c r="A1500" s="1" t="s">
        <v>119</v>
      </c>
      <c r="B1500" s="1" t="s">
        <v>112</v>
      </c>
      <c r="C1500" s="1">
        <v>71</v>
      </c>
      <c r="D1500" s="1" t="s">
        <v>94</v>
      </c>
      <c r="E1500" s="1">
        <v>0</v>
      </c>
      <c r="F1500" s="1">
        <v>0</v>
      </c>
      <c r="G1500" s="1">
        <v>0.3</v>
      </c>
      <c r="H1500" s="1">
        <v>2</v>
      </c>
      <c r="I1500" s="1" t="s">
        <v>63</v>
      </c>
      <c r="J1500" s="1" t="s">
        <v>63</v>
      </c>
      <c r="K1500" s="1">
        <v>2</v>
      </c>
      <c r="L1500" s="1">
        <v>0</v>
      </c>
      <c r="M1500" s="1">
        <v>0</v>
      </c>
      <c r="N1500" s="1" t="s">
        <v>63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3" t="str">
        <f t="shared" si="23"/>
        <v>2017Plan</v>
      </c>
      <c r="V1500" s="2">
        <f>DATE(A1500,INDEX(Map!$H$1:$H$12,MATCH(B1500,Map!$G$1:$G$12,0),0),1)</f>
        <v>42887</v>
      </c>
      <c r="W1500" t="str">
        <f>IF(AND(V1500&gt;=Map!$K$2,V1500&lt;=Map!$L$2),"Base",IF(AND(V1500&gt;=Map!$K$3,V1500&lt;=Map!$L$3),"Fcst","N/A"))</f>
        <v>N/A</v>
      </c>
      <c r="X1500" t="str">
        <f>INDEX(Map!$B$2:$B$86,MATCH(D1500,Map!$A$2:$A$86,0),0)</f>
        <v>N/A</v>
      </c>
      <c r="Y1500" s="7" t="str">
        <f>IF(INDEX(Map!$C$2:$C$86,MATCH(D1500,Map!$A$2:$A$86,0),0)="","N/A",E1500*INDEX(Map!$C$2:$C$86,MATCH(D1500,Map!$A$2:$A$86,0),0))</f>
        <v>N/A</v>
      </c>
      <c r="Z1500" s="7" t="str">
        <f>IF(INDEX(Map!$D$2:$D$86,MATCH(D1500,Map!$A$2:$A$86,0),0)="","N/A",E1500*INDEX(Map!$D$2:$D$86,MATCH(D1500,Map!$A$2:$A$86,0),0))</f>
        <v>N/A</v>
      </c>
      <c r="AA1500" t="str">
        <f>INDEX(Map!$E$2:$E$86,MATCH(D1500,Map!$A$2:$A$86,0),0)</f>
        <v>CSR</v>
      </c>
    </row>
    <row r="1501" spans="1:27" x14ac:dyDescent="0.25">
      <c r="A1501" s="1" t="s">
        <v>119</v>
      </c>
      <c r="B1501" s="1" t="s">
        <v>112</v>
      </c>
      <c r="C1501" s="1">
        <v>72</v>
      </c>
      <c r="D1501" s="1" t="s">
        <v>95</v>
      </c>
      <c r="E1501" s="1">
        <v>0</v>
      </c>
      <c r="F1501" s="1">
        <v>0</v>
      </c>
      <c r="G1501" s="1">
        <v>0.3</v>
      </c>
      <c r="H1501" s="1">
        <v>1</v>
      </c>
      <c r="I1501" s="1" t="s">
        <v>63</v>
      </c>
      <c r="J1501" s="1" t="s">
        <v>63</v>
      </c>
      <c r="K1501" s="1">
        <v>2</v>
      </c>
      <c r="L1501" s="1">
        <v>0</v>
      </c>
      <c r="M1501" s="1">
        <v>0</v>
      </c>
      <c r="N1501" s="1" t="s">
        <v>63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3" t="str">
        <f t="shared" si="23"/>
        <v>2017Plan</v>
      </c>
      <c r="V1501" s="2">
        <f>DATE(A1501,INDEX(Map!$H$1:$H$12,MATCH(B1501,Map!$G$1:$G$12,0),0),1)</f>
        <v>42887</v>
      </c>
      <c r="W1501" t="str">
        <f>IF(AND(V1501&gt;=Map!$K$2,V1501&lt;=Map!$L$2),"Base",IF(AND(V1501&gt;=Map!$K$3,V1501&lt;=Map!$L$3),"Fcst","N/A"))</f>
        <v>N/A</v>
      </c>
      <c r="X1501" t="str">
        <f>INDEX(Map!$B$2:$B$86,MATCH(D1501,Map!$A$2:$A$86,0),0)</f>
        <v>N/A</v>
      </c>
      <c r="Y1501" s="7" t="str">
        <f>IF(INDEX(Map!$C$2:$C$86,MATCH(D1501,Map!$A$2:$A$86,0),0)="","N/A",E1501*INDEX(Map!$C$2:$C$86,MATCH(D1501,Map!$A$2:$A$86,0),0))</f>
        <v>N/A</v>
      </c>
      <c r="Z1501" s="7" t="str">
        <f>IF(INDEX(Map!$D$2:$D$86,MATCH(D1501,Map!$A$2:$A$86,0),0)="","N/A",E1501*INDEX(Map!$D$2:$D$86,MATCH(D1501,Map!$A$2:$A$86,0),0))</f>
        <v>N/A</v>
      </c>
      <c r="AA1501" t="str">
        <f>INDEX(Map!$E$2:$E$86,MATCH(D1501,Map!$A$2:$A$86,0),0)</f>
        <v>CSR</v>
      </c>
    </row>
    <row r="1502" spans="1:27" x14ac:dyDescent="0.25">
      <c r="A1502" s="1" t="s">
        <v>119</v>
      </c>
      <c r="B1502" s="1" t="s">
        <v>112</v>
      </c>
      <c r="C1502" s="1">
        <v>73</v>
      </c>
      <c r="D1502" s="1" t="s">
        <v>96</v>
      </c>
      <c r="E1502" s="1">
        <v>0</v>
      </c>
      <c r="F1502" s="1">
        <v>0</v>
      </c>
      <c r="G1502" s="1">
        <v>1.3</v>
      </c>
      <c r="H1502" s="1">
        <v>8</v>
      </c>
      <c r="I1502" s="1" t="s">
        <v>63</v>
      </c>
      <c r="J1502" s="1" t="s">
        <v>63</v>
      </c>
      <c r="K1502" s="1">
        <v>10</v>
      </c>
      <c r="L1502" s="1">
        <v>0</v>
      </c>
      <c r="M1502" s="1">
        <v>0</v>
      </c>
      <c r="N1502" s="1" t="s">
        <v>63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3" t="str">
        <f t="shared" si="23"/>
        <v>2017Plan</v>
      </c>
      <c r="V1502" s="2">
        <f>DATE(A1502,INDEX(Map!$H$1:$H$12,MATCH(B1502,Map!$G$1:$G$12,0),0),1)</f>
        <v>42887</v>
      </c>
      <c r="W1502" t="str">
        <f>IF(AND(V1502&gt;=Map!$K$2,V1502&lt;=Map!$L$2),"Base",IF(AND(V1502&gt;=Map!$K$3,V1502&lt;=Map!$L$3),"Fcst","N/A"))</f>
        <v>N/A</v>
      </c>
      <c r="X1502" t="str">
        <f>INDEX(Map!$B$2:$B$86,MATCH(D1502,Map!$A$2:$A$86,0),0)</f>
        <v>N/A</v>
      </c>
      <c r="Y1502" s="7" t="str">
        <f>IF(INDEX(Map!$C$2:$C$86,MATCH(D1502,Map!$A$2:$A$86,0),0)="","N/A",E1502*INDEX(Map!$C$2:$C$86,MATCH(D1502,Map!$A$2:$A$86,0),0))</f>
        <v>N/A</v>
      </c>
      <c r="Z1502" s="7" t="str">
        <f>IF(INDEX(Map!$D$2:$D$86,MATCH(D1502,Map!$A$2:$A$86,0),0)="","N/A",E1502*INDEX(Map!$D$2:$D$86,MATCH(D1502,Map!$A$2:$A$86,0),0))</f>
        <v>N/A</v>
      </c>
      <c r="AA1502" t="str">
        <f>INDEX(Map!$E$2:$E$86,MATCH(D1502,Map!$A$2:$A$86,0),0)</f>
        <v>CSR</v>
      </c>
    </row>
    <row r="1503" spans="1:27" x14ac:dyDescent="0.25">
      <c r="A1503" s="1" t="s">
        <v>119</v>
      </c>
      <c r="B1503" s="1" t="s">
        <v>112</v>
      </c>
      <c r="C1503" s="1">
        <v>74</v>
      </c>
      <c r="D1503" s="1" t="s">
        <v>97</v>
      </c>
      <c r="E1503" s="1">
        <v>0</v>
      </c>
      <c r="F1503" s="1">
        <v>0</v>
      </c>
      <c r="G1503" s="1">
        <v>0.3</v>
      </c>
      <c r="H1503" s="1">
        <v>1</v>
      </c>
      <c r="I1503" s="1" t="s">
        <v>63</v>
      </c>
      <c r="J1503" s="1" t="s">
        <v>63</v>
      </c>
      <c r="K1503" s="1">
        <v>2</v>
      </c>
      <c r="L1503" s="1">
        <v>0</v>
      </c>
      <c r="M1503" s="1">
        <v>0</v>
      </c>
      <c r="N1503" s="1" t="s">
        <v>63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3" t="str">
        <f t="shared" si="23"/>
        <v>2017Plan</v>
      </c>
      <c r="V1503" s="2">
        <f>DATE(A1503,INDEX(Map!$H$1:$H$12,MATCH(B1503,Map!$G$1:$G$12,0),0),1)</f>
        <v>42887</v>
      </c>
      <c r="W1503" t="str">
        <f>IF(AND(V1503&gt;=Map!$K$2,V1503&lt;=Map!$L$2),"Base",IF(AND(V1503&gt;=Map!$K$3,V1503&lt;=Map!$L$3),"Fcst","N/A"))</f>
        <v>N/A</v>
      </c>
      <c r="X1503" t="str">
        <f>INDEX(Map!$B$2:$B$86,MATCH(D1503,Map!$A$2:$A$86,0),0)</f>
        <v>N/A</v>
      </c>
      <c r="Y1503" s="7" t="str">
        <f>IF(INDEX(Map!$C$2:$C$86,MATCH(D1503,Map!$A$2:$A$86,0),0)="","N/A",E1503*INDEX(Map!$C$2:$C$86,MATCH(D1503,Map!$A$2:$A$86,0),0))</f>
        <v>N/A</v>
      </c>
      <c r="Z1503" s="7" t="str">
        <f>IF(INDEX(Map!$D$2:$D$86,MATCH(D1503,Map!$A$2:$A$86,0),0)="","N/A",E1503*INDEX(Map!$D$2:$D$86,MATCH(D1503,Map!$A$2:$A$86,0),0))</f>
        <v>N/A</v>
      </c>
      <c r="AA1503" t="str">
        <f>INDEX(Map!$E$2:$E$86,MATCH(D1503,Map!$A$2:$A$86,0),0)</f>
        <v>CSR</v>
      </c>
    </row>
    <row r="1504" spans="1:27" x14ac:dyDescent="0.25">
      <c r="A1504" s="1" t="s">
        <v>119</v>
      </c>
      <c r="B1504" s="1" t="s">
        <v>112</v>
      </c>
      <c r="C1504" s="1">
        <v>75</v>
      </c>
      <c r="D1504" s="1" t="s">
        <v>98</v>
      </c>
      <c r="E1504" s="1">
        <v>0</v>
      </c>
      <c r="F1504" s="1">
        <v>0</v>
      </c>
      <c r="G1504" s="1">
        <v>0.3</v>
      </c>
      <c r="H1504" s="1">
        <v>1</v>
      </c>
      <c r="I1504" s="1" t="s">
        <v>63</v>
      </c>
      <c r="J1504" s="1" t="s">
        <v>63</v>
      </c>
      <c r="K1504" s="1">
        <v>2</v>
      </c>
      <c r="L1504" s="1">
        <v>0</v>
      </c>
      <c r="M1504" s="1">
        <v>0</v>
      </c>
      <c r="N1504" s="1" t="s">
        <v>63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3" t="str">
        <f t="shared" si="23"/>
        <v>2017Plan</v>
      </c>
      <c r="V1504" s="2">
        <f>DATE(A1504,INDEX(Map!$H$1:$H$12,MATCH(B1504,Map!$G$1:$G$12,0),0),1)</f>
        <v>42887</v>
      </c>
      <c r="W1504" t="str">
        <f>IF(AND(V1504&gt;=Map!$K$2,V1504&lt;=Map!$L$2),"Base",IF(AND(V1504&gt;=Map!$K$3,V1504&lt;=Map!$L$3),"Fcst","N/A"))</f>
        <v>N/A</v>
      </c>
      <c r="X1504" t="str">
        <f>INDEX(Map!$B$2:$B$86,MATCH(D1504,Map!$A$2:$A$86,0),0)</f>
        <v>N/A</v>
      </c>
      <c r="Y1504" s="7" t="str">
        <f>IF(INDEX(Map!$C$2:$C$86,MATCH(D1504,Map!$A$2:$A$86,0),0)="","N/A",E1504*INDEX(Map!$C$2:$C$86,MATCH(D1504,Map!$A$2:$A$86,0),0))</f>
        <v>N/A</v>
      </c>
      <c r="Z1504" s="7" t="str">
        <f>IF(INDEX(Map!$D$2:$D$86,MATCH(D1504,Map!$A$2:$A$86,0),0)="","N/A",E1504*INDEX(Map!$D$2:$D$86,MATCH(D1504,Map!$A$2:$A$86,0),0))</f>
        <v>N/A</v>
      </c>
      <c r="AA1504" t="str">
        <f>INDEX(Map!$E$2:$E$86,MATCH(D1504,Map!$A$2:$A$86,0),0)</f>
        <v>CSR</v>
      </c>
    </row>
    <row r="1505" spans="1:27" x14ac:dyDescent="0.25">
      <c r="A1505" s="1" t="s">
        <v>119</v>
      </c>
      <c r="B1505" s="1" t="s">
        <v>112</v>
      </c>
      <c r="C1505" s="1">
        <v>76</v>
      </c>
      <c r="D1505" s="1" t="s">
        <v>99</v>
      </c>
      <c r="E1505" s="1">
        <v>0</v>
      </c>
      <c r="F1505" s="1">
        <v>0</v>
      </c>
      <c r="G1505" s="1">
        <v>0.3</v>
      </c>
      <c r="H1505" s="1">
        <v>1</v>
      </c>
      <c r="I1505" s="1" t="s">
        <v>63</v>
      </c>
      <c r="J1505" s="1" t="s">
        <v>63</v>
      </c>
      <c r="K1505" s="1">
        <v>2</v>
      </c>
      <c r="L1505" s="1">
        <v>0</v>
      </c>
      <c r="M1505" s="1">
        <v>0</v>
      </c>
      <c r="N1505" s="1" t="s">
        <v>63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3" t="str">
        <f t="shared" si="23"/>
        <v>2017Plan</v>
      </c>
      <c r="V1505" s="2">
        <f>DATE(A1505,INDEX(Map!$H$1:$H$12,MATCH(B1505,Map!$G$1:$G$12,0),0),1)</f>
        <v>42887</v>
      </c>
      <c r="W1505" t="str">
        <f>IF(AND(V1505&gt;=Map!$K$2,V1505&lt;=Map!$L$2),"Base",IF(AND(V1505&gt;=Map!$K$3,V1505&lt;=Map!$L$3),"Fcst","N/A"))</f>
        <v>N/A</v>
      </c>
      <c r="X1505" t="str">
        <f>INDEX(Map!$B$2:$B$86,MATCH(D1505,Map!$A$2:$A$86,0),0)</f>
        <v>N/A</v>
      </c>
      <c r="Y1505" s="7" t="str">
        <f>IF(INDEX(Map!$C$2:$C$86,MATCH(D1505,Map!$A$2:$A$86,0),0)="","N/A",E1505*INDEX(Map!$C$2:$C$86,MATCH(D1505,Map!$A$2:$A$86,0),0))</f>
        <v>N/A</v>
      </c>
      <c r="Z1505" s="7" t="str">
        <f>IF(INDEX(Map!$D$2:$D$86,MATCH(D1505,Map!$A$2:$A$86,0),0)="","N/A",E1505*INDEX(Map!$D$2:$D$86,MATCH(D1505,Map!$A$2:$A$86,0),0))</f>
        <v>N/A</v>
      </c>
      <c r="AA1505" t="str">
        <f>INDEX(Map!$E$2:$E$86,MATCH(D1505,Map!$A$2:$A$86,0),0)</f>
        <v>CSR</v>
      </c>
    </row>
    <row r="1506" spans="1:27" x14ac:dyDescent="0.25">
      <c r="A1506" s="1" t="s">
        <v>119</v>
      </c>
      <c r="B1506" s="1" t="s">
        <v>112</v>
      </c>
      <c r="C1506" s="1">
        <v>77</v>
      </c>
      <c r="D1506" s="1" t="s">
        <v>100</v>
      </c>
      <c r="E1506" s="1">
        <v>0</v>
      </c>
      <c r="F1506" s="1">
        <v>0</v>
      </c>
      <c r="G1506" s="1">
        <v>0.3</v>
      </c>
      <c r="H1506" s="1">
        <v>1</v>
      </c>
      <c r="I1506" s="1" t="s">
        <v>63</v>
      </c>
      <c r="J1506" s="1" t="s">
        <v>63</v>
      </c>
      <c r="K1506" s="1">
        <v>2</v>
      </c>
      <c r="L1506" s="1">
        <v>0</v>
      </c>
      <c r="M1506" s="1">
        <v>0</v>
      </c>
      <c r="N1506" s="1" t="s">
        <v>63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3" t="str">
        <f t="shared" si="23"/>
        <v>2017Plan</v>
      </c>
      <c r="V1506" s="2">
        <f>DATE(A1506,INDEX(Map!$H$1:$H$12,MATCH(B1506,Map!$G$1:$G$12,0),0),1)</f>
        <v>42887</v>
      </c>
      <c r="W1506" t="str">
        <f>IF(AND(V1506&gt;=Map!$K$2,V1506&lt;=Map!$L$2),"Base",IF(AND(V1506&gt;=Map!$K$3,V1506&lt;=Map!$L$3),"Fcst","N/A"))</f>
        <v>N/A</v>
      </c>
      <c r="X1506" t="str">
        <f>INDEX(Map!$B$2:$B$86,MATCH(D1506,Map!$A$2:$A$86,0),0)</f>
        <v>N/A</v>
      </c>
      <c r="Y1506" s="7" t="str">
        <f>IF(INDEX(Map!$C$2:$C$86,MATCH(D1506,Map!$A$2:$A$86,0),0)="","N/A",E1506*INDEX(Map!$C$2:$C$86,MATCH(D1506,Map!$A$2:$A$86,0),0))</f>
        <v>N/A</v>
      </c>
      <c r="Z1506" s="7" t="str">
        <f>IF(INDEX(Map!$D$2:$D$86,MATCH(D1506,Map!$A$2:$A$86,0),0)="","N/A",E1506*INDEX(Map!$D$2:$D$86,MATCH(D1506,Map!$A$2:$A$86,0),0))</f>
        <v>N/A</v>
      </c>
      <c r="AA1506" t="str">
        <f>INDEX(Map!$E$2:$E$86,MATCH(D1506,Map!$A$2:$A$86,0),0)</f>
        <v>CSR</v>
      </c>
    </row>
    <row r="1507" spans="1:27" x14ac:dyDescent="0.25">
      <c r="A1507" s="1" t="s">
        <v>119</v>
      </c>
      <c r="B1507" s="1" t="s">
        <v>112</v>
      </c>
      <c r="C1507" s="1">
        <v>78</v>
      </c>
      <c r="D1507" s="1" t="s">
        <v>101</v>
      </c>
      <c r="E1507" s="1">
        <v>0</v>
      </c>
      <c r="F1507" s="1">
        <v>0</v>
      </c>
      <c r="G1507" s="1">
        <v>0</v>
      </c>
      <c r="H1507" s="1">
        <v>0</v>
      </c>
      <c r="I1507" s="1" t="s">
        <v>63</v>
      </c>
      <c r="J1507" s="1" t="s">
        <v>63</v>
      </c>
      <c r="K1507" s="1">
        <v>0</v>
      </c>
      <c r="L1507" s="1">
        <v>0</v>
      </c>
      <c r="M1507" s="1">
        <v>0</v>
      </c>
      <c r="N1507" s="1" t="s">
        <v>63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3" t="str">
        <f t="shared" si="23"/>
        <v>2017Plan</v>
      </c>
      <c r="V1507" s="2">
        <f>DATE(A1507,INDEX(Map!$H$1:$H$12,MATCH(B1507,Map!$G$1:$G$12,0),0),1)</f>
        <v>42887</v>
      </c>
      <c r="W1507" t="str">
        <f>IF(AND(V1507&gt;=Map!$K$2,V1507&lt;=Map!$L$2),"Base",IF(AND(V1507&gt;=Map!$K$3,V1507&lt;=Map!$L$3),"Fcst","N/A"))</f>
        <v>N/A</v>
      </c>
      <c r="X1507" t="str">
        <f>INDEX(Map!$B$2:$B$86,MATCH(D1507,Map!$A$2:$A$86,0),0)</f>
        <v>N/A</v>
      </c>
      <c r="Y1507" s="7" t="str">
        <f>IF(INDEX(Map!$C$2:$C$86,MATCH(D1507,Map!$A$2:$A$86,0),0)="","N/A",E1507*INDEX(Map!$C$2:$C$86,MATCH(D1507,Map!$A$2:$A$86,0),0))</f>
        <v>N/A</v>
      </c>
      <c r="Z1507" s="7" t="str">
        <f>IF(INDEX(Map!$D$2:$D$86,MATCH(D1507,Map!$A$2:$A$86,0),0)="","N/A",E1507*INDEX(Map!$D$2:$D$86,MATCH(D1507,Map!$A$2:$A$86,0),0))</f>
        <v>N/A</v>
      </c>
      <c r="AA1507" t="str">
        <f>INDEX(Map!$E$2:$E$86,MATCH(D1507,Map!$A$2:$A$86,0),0)</f>
        <v>CSR</v>
      </c>
    </row>
    <row r="1508" spans="1:27" x14ac:dyDescent="0.25">
      <c r="A1508" s="1" t="s">
        <v>119</v>
      </c>
      <c r="B1508" s="1" t="s">
        <v>112</v>
      </c>
      <c r="C1508" s="1">
        <v>79</v>
      </c>
      <c r="D1508" s="1" t="s">
        <v>102</v>
      </c>
      <c r="E1508" s="1">
        <v>0</v>
      </c>
      <c r="F1508" s="1">
        <v>0</v>
      </c>
      <c r="G1508" s="1">
        <v>0.3</v>
      </c>
      <c r="H1508" s="1">
        <v>1</v>
      </c>
      <c r="I1508" s="1" t="s">
        <v>63</v>
      </c>
      <c r="J1508" s="1" t="s">
        <v>63</v>
      </c>
      <c r="K1508" s="1">
        <v>2</v>
      </c>
      <c r="L1508" s="1">
        <v>0</v>
      </c>
      <c r="M1508" s="1">
        <v>0</v>
      </c>
      <c r="N1508" s="1" t="s">
        <v>63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3" t="str">
        <f t="shared" si="23"/>
        <v>2017Plan</v>
      </c>
      <c r="V1508" s="2">
        <f>DATE(A1508,INDEX(Map!$H$1:$H$12,MATCH(B1508,Map!$G$1:$G$12,0),0),1)</f>
        <v>42887</v>
      </c>
      <c r="W1508" t="str">
        <f>IF(AND(V1508&gt;=Map!$K$2,V1508&lt;=Map!$L$2),"Base",IF(AND(V1508&gt;=Map!$K$3,V1508&lt;=Map!$L$3),"Fcst","N/A"))</f>
        <v>N/A</v>
      </c>
      <c r="X1508" t="str">
        <f>INDEX(Map!$B$2:$B$86,MATCH(D1508,Map!$A$2:$A$86,0),0)</f>
        <v>N/A</v>
      </c>
      <c r="Y1508" s="7" t="str">
        <f>IF(INDEX(Map!$C$2:$C$86,MATCH(D1508,Map!$A$2:$A$86,0),0)="","N/A",E1508*INDEX(Map!$C$2:$C$86,MATCH(D1508,Map!$A$2:$A$86,0),0))</f>
        <v>N/A</v>
      </c>
      <c r="Z1508" s="7" t="str">
        <f>IF(INDEX(Map!$D$2:$D$86,MATCH(D1508,Map!$A$2:$A$86,0),0)="","N/A",E1508*INDEX(Map!$D$2:$D$86,MATCH(D1508,Map!$A$2:$A$86,0),0))</f>
        <v>N/A</v>
      </c>
      <c r="AA1508" t="str">
        <f>INDEX(Map!$E$2:$E$86,MATCH(D1508,Map!$A$2:$A$86,0),0)</f>
        <v>CSR</v>
      </c>
    </row>
    <row r="1509" spans="1:27" x14ac:dyDescent="0.25">
      <c r="A1509" s="1" t="s">
        <v>119</v>
      </c>
      <c r="B1509" s="1" t="s">
        <v>112</v>
      </c>
      <c r="C1509" s="1">
        <v>80</v>
      </c>
      <c r="D1509" s="1" t="s">
        <v>103</v>
      </c>
      <c r="E1509" s="1">
        <v>0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3" t="str">
        <f t="shared" si="23"/>
        <v>2017Plan</v>
      </c>
      <c r="V1509" s="2">
        <f>DATE(A1509,INDEX(Map!$H$1:$H$12,MATCH(B1509,Map!$G$1:$G$12,0),0),1)</f>
        <v>42887</v>
      </c>
      <c r="W1509" t="str">
        <f>IF(AND(V1509&gt;=Map!$K$2,V1509&lt;=Map!$L$2),"Base",IF(AND(V1509&gt;=Map!$K$3,V1509&lt;=Map!$L$3),"Fcst","N/A"))</f>
        <v>N/A</v>
      </c>
      <c r="X1509" t="str">
        <f>INDEX(Map!$B$2:$B$86,MATCH(D1509,Map!$A$2:$A$86,0),0)</f>
        <v>N/A</v>
      </c>
      <c r="Y1509" s="7" t="str">
        <f>IF(INDEX(Map!$C$2:$C$86,MATCH(D1509,Map!$A$2:$A$86,0),0)="","N/A",E1509*INDEX(Map!$C$2:$C$86,MATCH(D1509,Map!$A$2:$A$86,0),0))</f>
        <v>N/A</v>
      </c>
      <c r="Z1509" s="7" t="str">
        <f>IF(INDEX(Map!$D$2:$D$86,MATCH(D1509,Map!$A$2:$A$86,0),0)="","N/A",E1509*INDEX(Map!$D$2:$D$86,MATCH(D1509,Map!$A$2:$A$86,0),0))</f>
        <v>N/A</v>
      </c>
      <c r="AA1509" t="str">
        <f>INDEX(Map!$E$2:$E$86,MATCH(D1509,Map!$A$2:$A$86,0),0)</f>
        <v>NGCC</v>
      </c>
    </row>
    <row r="1510" spans="1:27" x14ac:dyDescent="0.25">
      <c r="A1510" s="1" t="s">
        <v>119</v>
      </c>
      <c r="B1510" s="1" t="s">
        <v>112</v>
      </c>
      <c r="C1510" s="1">
        <v>81</v>
      </c>
      <c r="D1510" s="1" t="s">
        <v>104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3" t="str">
        <f t="shared" si="23"/>
        <v>2017Plan</v>
      </c>
      <c r="V1510" s="2">
        <f>DATE(A1510,INDEX(Map!$H$1:$H$12,MATCH(B1510,Map!$G$1:$G$12,0),0),1)</f>
        <v>42887</v>
      </c>
      <c r="W1510" t="str">
        <f>IF(AND(V1510&gt;=Map!$K$2,V1510&lt;=Map!$L$2),"Base",IF(AND(V1510&gt;=Map!$K$3,V1510&lt;=Map!$L$3),"Fcst","N/A"))</f>
        <v>N/A</v>
      </c>
      <c r="X1510" t="str">
        <f>INDEX(Map!$B$2:$B$86,MATCH(D1510,Map!$A$2:$A$86,0),0)</f>
        <v>N/A</v>
      </c>
      <c r="Y1510" s="7" t="str">
        <f>IF(INDEX(Map!$C$2:$C$86,MATCH(D1510,Map!$A$2:$A$86,0),0)="","N/A",E1510*INDEX(Map!$C$2:$C$86,MATCH(D1510,Map!$A$2:$A$86,0),0))</f>
        <v>N/A</v>
      </c>
      <c r="Z1510" s="7" t="str">
        <f>IF(INDEX(Map!$D$2:$D$86,MATCH(D1510,Map!$A$2:$A$86,0),0)="","N/A",E1510*INDEX(Map!$D$2:$D$86,MATCH(D1510,Map!$A$2:$A$86,0),0))</f>
        <v>N/A</v>
      </c>
      <c r="AA1510" t="str">
        <f>INDEX(Map!$E$2:$E$86,MATCH(D1510,Map!$A$2:$A$86,0),0)</f>
        <v>NGCC</v>
      </c>
    </row>
    <row r="1511" spans="1:27" x14ac:dyDescent="0.25">
      <c r="A1511" s="1" t="s">
        <v>119</v>
      </c>
      <c r="B1511" s="1" t="s">
        <v>112</v>
      </c>
      <c r="C1511" s="1">
        <v>82</v>
      </c>
      <c r="D1511" s="1" t="s">
        <v>105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3" t="str">
        <f t="shared" si="23"/>
        <v>2017Plan</v>
      </c>
      <c r="V1511" s="2">
        <f>DATE(A1511,INDEX(Map!$H$1:$H$12,MATCH(B1511,Map!$G$1:$G$12,0),0),1)</f>
        <v>42887</v>
      </c>
      <c r="W1511" t="str">
        <f>IF(AND(V1511&gt;=Map!$K$2,V1511&lt;=Map!$L$2),"Base",IF(AND(V1511&gt;=Map!$K$3,V1511&lt;=Map!$L$3),"Fcst","N/A"))</f>
        <v>N/A</v>
      </c>
      <c r="X1511" t="str">
        <f>INDEX(Map!$B$2:$B$86,MATCH(D1511,Map!$A$2:$A$86,0),0)</f>
        <v>N/A</v>
      </c>
      <c r="Y1511" s="7" t="str">
        <f>IF(INDEX(Map!$C$2:$C$86,MATCH(D1511,Map!$A$2:$A$86,0),0)="","N/A",E1511*INDEX(Map!$C$2:$C$86,MATCH(D1511,Map!$A$2:$A$86,0),0))</f>
        <v>N/A</v>
      </c>
      <c r="Z1511" s="7" t="str">
        <f>IF(INDEX(Map!$D$2:$D$86,MATCH(D1511,Map!$A$2:$A$86,0),0)="","N/A",E1511*INDEX(Map!$D$2:$D$86,MATCH(D1511,Map!$A$2:$A$86,0),0))</f>
        <v>N/A</v>
      </c>
      <c r="AA1511" t="str">
        <f>INDEX(Map!$E$2:$E$86,MATCH(D1511,Map!$A$2:$A$86,0),0)</f>
        <v>NGCC</v>
      </c>
    </row>
    <row r="1512" spans="1:27" x14ac:dyDescent="0.25">
      <c r="A1512" s="1" t="s">
        <v>119</v>
      </c>
      <c r="B1512" s="1" t="s">
        <v>112</v>
      </c>
      <c r="C1512" s="1">
        <v>83</v>
      </c>
      <c r="D1512" s="1" t="s">
        <v>106</v>
      </c>
      <c r="E1512" s="1">
        <v>0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3" t="str">
        <f t="shared" si="23"/>
        <v>2017Plan</v>
      </c>
      <c r="V1512" s="2">
        <f>DATE(A1512,INDEX(Map!$H$1:$H$12,MATCH(B1512,Map!$G$1:$G$12,0),0),1)</f>
        <v>42887</v>
      </c>
      <c r="W1512" t="str">
        <f>IF(AND(V1512&gt;=Map!$K$2,V1512&lt;=Map!$L$2),"Base",IF(AND(V1512&gt;=Map!$K$3,V1512&lt;=Map!$L$3),"Fcst","N/A"))</f>
        <v>N/A</v>
      </c>
      <c r="X1512" t="str">
        <f>INDEX(Map!$B$2:$B$86,MATCH(D1512,Map!$A$2:$A$86,0),0)</f>
        <v>N/A</v>
      </c>
      <c r="Y1512" s="7" t="str">
        <f>IF(INDEX(Map!$C$2:$C$86,MATCH(D1512,Map!$A$2:$A$86,0),0)="","N/A",E1512*INDEX(Map!$C$2:$C$86,MATCH(D1512,Map!$A$2:$A$86,0),0))</f>
        <v>N/A</v>
      </c>
      <c r="Z1512" s="7" t="str">
        <f>IF(INDEX(Map!$D$2:$D$86,MATCH(D1512,Map!$A$2:$A$86,0),0)="","N/A",E1512*INDEX(Map!$D$2:$D$86,MATCH(D1512,Map!$A$2:$A$86,0),0))</f>
        <v>N/A</v>
      </c>
      <c r="AA1512" t="str">
        <f>INDEX(Map!$E$2:$E$86,MATCH(D1512,Map!$A$2:$A$86,0),0)</f>
        <v>NGCC</v>
      </c>
    </row>
    <row r="1513" spans="1:27" x14ac:dyDescent="0.25">
      <c r="A1513" s="1" t="s">
        <v>119</v>
      </c>
      <c r="B1513" s="1" t="s">
        <v>112</v>
      </c>
      <c r="C1513" s="1">
        <v>84</v>
      </c>
      <c r="D1513" s="1" t="s">
        <v>107</v>
      </c>
      <c r="E1513" s="1">
        <v>7.4</v>
      </c>
      <c r="F1513" s="1">
        <v>0</v>
      </c>
      <c r="G1513" s="1">
        <v>6.3</v>
      </c>
      <c r="H1513" s="1">
        <v>8</v>
      </c>
      <c r="I1513" s="1">
        <v>81</v>
      </c>
      <c r="J1513" s="1">
        <v>10900</v>
      </c>
      <c r="K1513" s="1">
        <v>46</v>
      </c>
      <c r="L1513" s="1">
        <v>311.3</v>
      </c>
      <c r="M1513" s="1">
        <v>252</v>
      </c>
      <c r="N1513" s="1">
        <v>0</v>
      </c>
      <c r="O1513" s="1">
        <v>73</v>
      </c>
      <c r="P1513" s="1">
        <v>0</v>
      </c>
      <c r="Q1513" s="1">
        <v>4</v>
      </c>
      <c r="R1513" s="1">
        <v>34.51</v>
      </c>
      <c r="S1513" s="1">
        <v>44.33</v>
      </c>
      <c r="T1513" s="1">
        <v>329</v>
      </c>
      <c r="U1513" s="3" t="str">
        <f t="shared" si="23"/>
        <v>2017Plan</v>
      </c>
      <c r="V1513" s="2">
        <f>DATE(A1513,INDEX(Map!$H$1:$H$12,MATCH(B1513,Map!$G$1:$G$12,0),0),1)</f>
        <v>42887</v>
      </c>
      <c r="W1513" t="str">
        <f>IF(AND(V1513&gt;=Map!$K$2,V1513&lt;=Map!$L$2),"Base",IF(AND(V1513&gt;=Map!$K$3,V1513&lt;=Map!$L$3),"Fcst","N/A"))</f>
        <v>N/A</v>
      </c>
      <c r="X1513" t="str">
        <f>INDEX(Map!$B$2:$B$86,MATCH(D1513,Map!$A$2:$A$86,0),0)</f>
        <v>Bluegrass/EKPC</v>
      </c>
      <c r="Y1513" s="7" t="str">
        <f>IF(INDEX(Map!$C$2:$C$86,MATCH(D1513,Map!$A$2:$A$86,0),0)="","N/A",E1513*INDEX(Map!$C$2:$C$86,MATCH(D1513,Map!$A$2:$A$86,0),0))</f>
        <v>N/A</v>
      </c>
      <c r="Z1513" s="7">
        <f>IF(INDEX(Map!$D$2:$D$86,MATCH(D1513,Map!$A$2:$A$86,0),0)="","N/A",E1513*INDEX(Map!$D$2:$D$86,MATCH(D1513,Map!$A$2:$A$86,0),0))</f>
        <v>7.4</v>
      </c>
      <c r="AA1513" t="str">
        <f>INDEX(Map!$E$2:$E$86,MATCH(D1513,Map!$A$2:$A$86,0),0)</f>
        <v>SCCT</v>
      </c>
    </row>
    <row r="1514" spans="1:27" x14ac:dyDescent="0.25">
      <c r="A1514" s="1" t="s">
        <v>119</v>
      </c>
      <c r="B1514" s="1" t="s">
        <v>113</v>
      </c>
      <c r="C1514" s="1">
        <v>1</v>
      </c>
      <c r="D1514" s="1" t="s">
        <v>23</v>
      </c>
      <c r="E1514" s="1">
        <v>17.399999999999999</v>
      </c>
      <c r="F1514" s="1">
        <v>0</v>
      </c>
      <c r="G1514" s="1">
        <v>22.1</v>
      </c>
      <c r="H1514" s="1">
        <v>3</v>
      </c>
      <c r="I1514" s="1">
        <v>207.1</v>
      </c>
      <c r="J1514" s="1">
        <v>11877</v>
      </c>
      <c r="K1514" s="1">
        <v>471</v>
      </c>
      <c r="L1514" s="1">
        <v>285.10000000000002</v>
      </c>
      <c r="M1514" s="1">
        <v>590</v>
      </c>
      <c r="N1514" s="1">
        <v>2</v>
      </c>
      <c r="O1514" s="1">
        <v>29</v>
      </c>
      <c r="P1514" s="1">
        <v>0</v>
      </c>
      <c r="Q1514" s="1">
        <v>49</v>
      </c>
      <c r="R1514" s="1">
        <v>36.700000000000003</v>
      </c>
      <c r="S1514" s="1">
        <v>38.35</v>
      </c>
      <c r="T1514" s="1">
        <v>669</v>
      </c>
      <c r="U1514" s="3" t="str">
        <f t="shared" si="23"/>
        <v>2017Plan</v>
      </c>
      <c r="V1514" s="2">
        <f>DATE(A1514,INDEX(Map!$H$1:$H$12,MATCH(B1514,Map!$G$1:$G$12,0),0),1)</f>
        <v>42917</v>
      </c>
      <c r="W1514" t="str">
        <f>IF(AND(V1514&gt;=Map!$K$2,V1514&lt;=Map!$L$2),"Base",IF(AND(V1514&gt;=Map!$K$3,V1514&lt;=Map!$L$3),"Fcst","N/A"))</f>
        <v>Fcst</v>
      </c>
      <c r="X1514" t="str">
        <f>INDEX(Map!$B$2:$B$86,MATCH(D1514,Map!$A$2:$A$86,0),0)</f>
        <v>Brown 1</v>
      </c>
      <c r="Y1514" s="7">
        <f>IF(INDEX(Map!$C$2:$C$86,MATCH(D1514,Map!$A$2:$A$86,0),0)="","N/A",E1514*INDEX(Map!$C$2:$C$86,MATCH(D1514,Map!$A$2:$A$86,0),0))</f>
        <v>17.399999999999999</v>
      </c>
      <c r="Z1514" s="7" t="str">
        <f>IF(INDEX(Map!$D$2:$D$86,MATCH(D1514,Map!$A$2:$A$86,0),0)="","N/A",E1514*INDEX(Map!$D$2:$D$86,MATCH(D1514,Map!$A$2:$A$86,0),0))</f>
        <v>N/A</v>
      </c>
      <c r="AA1514" t="str">
        <f>INDEX(Map!$E$2:$E$86,MATCH(D1514,Map!$A$2:$A$86,0),0)</f>
        <v>Coal</v>
      </c>
    </row>
    <row r="1515" spans="1:27" x14ac:dyDescent="0.25">
      <c r="A1515" s="1" t="s">
        <v>119</v>
      </c>
      <c r="B1515" s="1" t="s">
        <v>113</v>
      </c>
      <c r="C1515" s="1">
        <v>2</v>
      </c>
      <c r="D1515" s="1" t="s">
        <v>24</v>
      </c>
      <c r="E1515" s="1">
        <v>35.1</v>
      </c>
      <c r="F1515" s="1">
        <v>0</v>
      </c>
      <c r="G1515" s="1">
        <v>28.4</v>
      </c>
      <c r="H1515" s="1">
        <v>2</v>
      </c>
      <c r="I1515" s="1">
        <v>377.5</v>
      </c>
      <c r="J1515" s="1">
        <v>10771</v>
      </c>
      <c r="K1515" s="1">
        <v>520</v>
      </c>
      <c r="L1515" s="1">
        <v>285.10000000000002</v>
      </c>
      <c r="M1515" s="1">
        <v>1076</v>
      </c>
      <c r="N1515" s="1">
        <v>2</v>
      </c>
      <c r="O1515" s="1">
        <v>20</v>
      </c>
      <c r="P1515" s="1">
        <v>0</v>
      </c>
      <c r="Q1515" s="1">
        <v>75</v>
      </c>
      <c r="R1515" s="1">
        <v>32.85</v>
      </c>
      <c r="S1515" s="1">
        <v>33.43</v>
      </c>
      <c r="T1515" s="1">
        <v>1172</v>
      </c>
      <c r="U1515" s="3" t="str">
        <f t="shared" si="23"/>
        <v>2017Plan</v>
      </c>
      <c r="V1515" s="2">
        <f>DATE(A1515,INDEX(Map!$H$1:$H$12,MATCH(B1515,Map!$G$1:$G$12,0),0),1)</f>
        <v>42917</v>
      </c>
      <c r="W1515" t="str">
        <f>IF(AND(V1515&gt;=Map!$K$2,V1515&lt;=Map!$L$2),"Base",IF(AND(V1515&gt;=Map!$K$3,V1515&lt;=Map!$L$3),"Fcst","N/A"))</f>
        <v>Fcst</v>
      </c>
      <c r="X1515" t="str">
        <f>INDEX(Map!$B$2:$B$86,MATCH(D1515,Map!$A$2:$A$86,0),0)</f>
        <v>Brown 2</v>
      </c>
      <c r="Y1515" s="7">
        <f>IF(INDEX(Map!$C$2:$C$86,MATCH(D1515,Map!$A$2:$A$86,0),0)="","N/A",E1515*INDEX(Map!$C$2:$C$86,MATCH(D1515,Map!$A$2:$A$86,0),0))</f>
        <v>35.1</v>
      </c>
      <c r="Z1515" s="7" t="str">
        <f>IF(INDEX(Map!$D$2:$D$86,MATCH(D1515,Map!$A$2:$A$86,0),0)="","N/A",E1515*INDEX(Map!$D$2:$D$86,MATCH(D1515,Map!$A$2:$A$86,0),0))</f>
        <v>N/A</v>
      </c>
      <c r="AA1515" t="str">
        <f>INDEX(Map!$E$2:$E$86,MATCH(D1515,Map!$A$2:$A$86,0),0)</f>
        <v>Coal</v>
      </c>
    </row>
    <row r="1516" spans="1:27" x14ac:dyDescent="0.25">
      <c r="A1516" s="1" t="s">
        <v>119</v>
      </c>
      <c r="B1516" s="1" t="s">
        <v>113</v>
      </c>
      <c r="C1516" s="1">
        <v>3</v>
      </c>
      <c r="D1516" s="1" t="s">
        <v>25</v>
      </c>
      <c r="E1516" s="1">
        <v>98.2</v>
      </c>
      <c r="F1516" s="1">
        <v>0</v>
      </c>
      <c r="G1516" s="1">
        <v>32.299999999999997</v>
      </c>
      <c r="H1516" s="1">
        <v>2</v>
      </c>
      <c r="I1516" s="1">
        <v>1196.0999999999999</v>
      </c>
      <c r="J1516" s="1">
        <v>12175</v>
      </c>
      <c r="K1516" s="1">
        <v>617</v>
      </c>
      <c r="L1516" s="1">
        <v>285.10000000000002</v>
      </c>
      <c r="M1516" s="1">
        <v>3410</v>
      </c>
      <c r="N1516" s="1">
        <v>2</v>
      </c>
      <c r="O1516" s="1">
        <v>25</v>
      </c>
      <c r="P1516" s="1">
        <v>0</v>
      </c>
      <c r="Q1516" s="1">
        <v>298</v>
      </c>
      <c r="R1516" s="1">
        <v>37.75</v>
      </c>
      <c r="S1516" s="1">
        <v>38</v>
      </c>
      <c r="T1516" s="1">
        <v>3734</v>
      </c>
      <c r="U1516" s="3" t="str">
        <f t="shared" si="23"/>
        <v>2017Plan</v>
      </c>
      <c r="V1516" s="2">
        <f>DATE(A1516,INDEX(Map!$H$1:$H$12,MATCH(B1516,Map!$G$1:$G$12,0),0),1)</f>
        <v>42917</v>
      </c>
      <c r="W1516" t="str">
        <f>IF(AND(V1516&gt;=Map!$K$2,V1516&lt;=Map!$L$2),"Base",IF(AND(V1516&gt;=Map!$K$3,V1516&lt;=Map!$L$3),"Fcst","N/A"))</f>
        <v>Fcst</v>
      </c>
      <c r="X1516" t="str">
        <f>INDEX(Map!$B$2:$B$86,MATCH(D1516,Map!$A$2:$A$86,0),0)</f>
        <v>Brown 3</v>
      </c>
      <c r="Y1516" s="7">
        <f>IF(INDEX(Map!$C$2:$C$86,MATCH(D1516,Map!$A$2:$A$86,0),0)="","N/A",E1516*INDEX(Map!$C$2:$C$86,MATCH(D1516,Map!$A$2:$A$86,0),0))</f>
        <v>98.2</v>
      </c>
      <c r="Z1516" s="7" t="str">
        <f>IF(INDEX(Map!$D$2:$D$86,MATCH(D1516,Map!$A$2:$A$86,0),0)="","N/A",E1516*INDEX(Map!$D$2:$D$86,MATCH(D1516,Map!$A$2:$A$86,0),0))</f>
        <v>N/A</v>
      </c>
      <c r="AA1516" t="str">
        <f>INDEX(Map!$E$2:$E$86,MATCH(D1516,Map!$A$2:$A$86,0),0)</f>
        <v>Coal</v>
      </c>
    </row>
    <row r="1517" spans="1:27" x14ac:dyDescent="0.25">
      <c r="A1517" s="1" t="s">
        <v>119</v>
      </c>
      <c r="B1517" s="1" t="s">
        <v>113</v>
      </c>
      <c r="C1517" s="1">
        <v>4</v>
      </c>
      <c r="D1517" s="1" t="s">
        <v>26</v>
      </c>
      <c r="E1517" s="1">
        <v>279.5</v>
      </c>
      <c r="F1517" s="1">
        <v>0</v>
      </c>
      <c r="G1517" s="1">
        <v>79.3</v>
      </c>
      <c r="H1517" s="1">
        <v>2</v>
      </c>
      <c r="I1517" s="1">
        <v>2963.6</v>
      </c>
      <c r="J1517" s="1">
        <v>10602</v>
      </c>
      <c r="K1517" s="1">
        <v>701</v>
      </c>
      <c r="L1517" s="1">
        <v>204</v>
      </c>
      <c r="M1517" s="1">
        <v>6047</v>
      </c>
      <c r="N1517" s="1">
        <v>2</v>
      </c>
      <c r="O1517" s="1">
        <v>25</v>
      </c>
      <c r="P1517" s="1">
        <v>0</v>
      </c>
      <c r="Q1517" s="1">
        <v>526</v>
      </c>
      <c r="R1517" s="1">
        <v>23.51</v>
      </c>
      <c r="S1517" s="1">
        <v>23.6</v>
      </c>
      <c r="T1517" s="1">
        <v>6598</v>
      </c>
      <c r="U1517" s="3" t="str">
        <f t="shared" si="23"/>
        <v>2017Plan</v>
      </c>
      <c r="V1517" s="2">
        <f>DATE(A1517,INDEX(Map!$H$1:$H$12,MATCH(B1517,Map!$G$1:$G$12,0),0),1)</f>
        <v>42917</v>
      </c>
      <c r="W1517" t="str">
        <f>IF(AND(V1517&gt;=Map!$K$2,V1517&lt;=Map!$L$2),"Base",IF(AND(V1517&gt;=Map!$K$3,V1517&lt;=Map!$L$3),"Fcst","N/A"))</f>
        <v>Fcst</v>
      </c>
      <c r="X1517" t="str">
        <f>INDEX(Map!$B$2:$B$86,MATCH(D1517,Map!$A$2:$A$86,0),0)</f>
        <v>Ghent 1</v>
      </c>
      <c r="Y1517" s="7">
        <f>IF(INDEX(Map!$C$2:$C$86,MATCH(D1517,Map!$A$2:$A$86,0),0)="","N/A",E1517*INDEX(Map!$C$2:$C$86,MATCH(D1517,Map!$A$2:$A$86,0),0))</f>
        <v>279.5</v>
      </c>
      <c r="Z1517" s="7" t="str">
        <f>IF(INDEX(Map!$D$2:$D$86,MATCH(D1517,Map!$A$2:$A$86,0),0)="","N/A",E1517*INDEX(Map!$D$2:$D$86,MATCH(D1517,Map!$A$2:$A$86,0),0))</f>
        <v>N/A</v>
      </c>
      <c r="AA1517" t="str">
        <f>INDEX(Map!$E$2:$E$86,MATCH(D1517,Map!$A$2:$A$86,0),0)</f>
        <v>Coal</v>
      </c>
    </row>
    <row r="1518" spans="1:27" x14ac:dyDescent="0.25">
      <c r="A1518" s="1" t="s">
        <v>119</v>
      </c>
      <c r="B1518" s="1" t="s">
        <v>113</v>
      </c>
      <c r="C1518" s="1">
        <v>5</v>
      </c>
      <c r="D1518" s="1" t="s">
        <v>27</v>
      </c>
      <c r="E1518" s="1">
        <v>271.60000000000002</v>
      </c>
      <c r="F1518" s="1">
        <v>0</v>
      </c>
      <c r="G1518" s="1">
        <v>74</v>
      </c>
      <c r="H1518" s="1">
        <v>2</v>
      </c>
      <c r="I1518" s="1">
        <v>2843.8</v>
      </c>
      <c r="J1518" s="1">
        <v>10472</v>
      </c>
      <c r="K1518" s="1">
        <v>695</v>
      </c>
      <c r="L1518" s="1">
        <v>204</v>
      </c>
      <c r="M1518" s="1">
        <v>5803</v>
      </c>
      <c r="N1518" s="1">
        <v>2</v>
      </c>
      <c r="O1518" s="1">
        <v>22</v>
      </c>
      <c r="P1518" s="1">
        <v>0</v>
      </c>
      <c r="Q1518" s="1">
        <v>301</v>
      </c>
      <c r="R1518" s="1">
        <v>22.47</v>
      </c>
      <c r="S1518" s="1">
        <v>22.56</v>
      </c>
      <c r="T1518" s="1">
        <v>6125</v>
      </c>
      <c r="U1518" s="3" t="str">
        <f t="shared" si="23"/>
        <v>2017Plan</v>
      </c>
      <c r="V1518" s="2">
        <f>DATE(A1518,INDEX(Map!$H$1:$H$12,MATCH(B1518,Map!$G$1:$G$12,0),0),1)</f>
        <v>42917</v>
      </c>
      <c r="W1518" t="str">
        <f>IF(AND(V1518&gt;=Map!$K$2,V1518&lt;=Map!$L$2),"Base",IF(AND(V1518&gt;=Map!$K$3,V1518&lt;=Map!$L$3),"Fcst","N/A"))</f>
        <v>Fcst</v>
      </c>
      <c r="X1518" t="str">
        <f>INDEX(Map!$B$2:$B$86,MATCH(D1518,Map!$A$2:$A$86,0),0)</f>
        <v>Ghent 2</v>
      </c>
      <c r="Y1518" s="7">
        <f>IF(INDEX(Map!$C$2:$C$86,MATCH(D1518,Map!$A$2:$A$86,0),0)="","N/A",E1518*INDEX(Map!$C$2:$C$86,MATCH(D1518,Map!$A$2:$A$86,0),0))</f>
        <v>271.60000000000002</v>
      </c>
      <c r="Z1518" s="7" t="str">
        <f>IF(INDEX(Map!$D$2:$D$86,MATCH(D1518,Map!$A$2:$A$86,0),0)="","N/A",E1518*INDEX(Map!$D$2:$D$86,MATCH(D1518,Map!$A$2:$A$86,0),0))</f>
        <v>N/A</v>
      </c>
      <c r="AA1518" t="str">
        <f>INDEX(Map!$E$2:$E$86,MATCH(D1518,Map!$A$2:$A$86,0),0)</f>
        <v>Coal</v>
      </c>
    </row>
    <row r="1519" spans="1:27" x14ac:dyDescent="0.25">
      <c r="A1519" s="1" t="s">
        <v>119</v>
      </c>
      <c r="B1519" s="1" t="s">
        <v>113</v>
      </c>
      <c r="C1519" s="1">
        <v>6</v>
      </c>
      <c r="D1519" s="1" t="s">
        <v>28</v>
      </c>
      <c r="E1519" s="1">
        <v>284.8</v>
      </c>
      <c r="F1519" s="1">
        <v>0</v>
      </c>
      <c r="G1519" s="1">
        <v>78.900000000000006</v>
      </c>
      <c r="H1519" s="1">
        <v>2</v>
      </c>
      <c r="I1519" s="1">
        <v>3165.4</v>
      </c>
      <c r="J1519" s="1">
        <v>11116</v>
      </c>
      <c r="K1519" s="1">
        <v>694</v>
      </c>
      <c r="L1519" s="1">
        <v>204</v>
      </c>
      <c r="M1519" s="1">
        <v>6459</v>
      </c>
      <c r="N1519" s="1">
        <v>3</v>
      </c>
      <c r="O1519" s="1">
        <v>36</v>
      </c>
      <c r="P1519" s="1">
        <v>0</v>
      </c>
      <c r="Q1519" s="1">
        <v>522</v>
      </c>
      <c r="R1519" s="1">
        <v>24.51</v>
      </c>
      <c r="S1519" s="1">
        <v>24.64</v>
      </c>
      <c r="T1519" s="1">
        <v>7017</v>
      </c>
      <c r="U1519" s="3" t="str">
        <f t="shared" si="23"/>
        <v>2017Plan</v>
      </c>
      <c r="V1519" s="2">
        <f>DATE(A1519,INDEX(Map!$H$1:$H$12,MATCH(B1519,Map!$G$1:$G$12,0),0),1)</f>
        <v>42917</v>
      </c>
      <c r="W1519" t="str">
        <f>IF(AND(V1519&gt;=Map!$K$2,V1519&lt;=Map!$L$2),"Base",IF(AND(V1519&gt;=Map!$K$3,V1519&lt;=Map!$L$3),"Fcst","N/A"))</f>
        <v>Fcst</v>
      </c>
      <c r="X1519" t="str">
        <f>INDEX(Map!$B$2:$B$86,MATCH(D1519,Map!$A$2:$A$86,0),0)</f>
        <v>Ghent 3</v>
      </c>
      <c r="Y1519" s="7">
        <f>IF(INDEX(Map!$C$2:$C$86,MATCH(D1519,Map!$A$2:$A$86,0),0)="","N/A",E1519*INDEX(Map!$C$2:$C$86,MATCH(D1519,Map!$A$2:$A$86,0),0))</f>
        <v>284.8</v>
      </c>
      <c r="Z1519" s="7" t="str">
        <f>IF(INDEX(Map!$D$2:$D$86,MATCH(D1519,Map!$A$2:$A$86,0),0)="","N/A",E1519*INDEX(Map!$D$2:$D$86,MATCH(D1519,Map!$A$2:$A$86,0),0))</f>
        <v>N/A</v>
      </c>
      <c r="AA1519" t="str">
        <f>INDEX(Map!$E$2:$E$86,MATCH(D1519,Map!$A$2:$A$86,0),0)</f>
        <v>Coal</v>
      </c>
    </row>
    <row r="1520" spans="1:27" x14ac:dyDescent="0.25">
      <c r="A1520" s="1" t="s">
        <v>119</v>
      </c>
      <c r="B1520" s="1" t="s">
        <v>113</v>
      </c>
      <c r="C1520" s="1">
        <v>7</v>
      </c>
      <c r="D1520" s="1" t="s">
        <v>29</v>
      </c>
      <c r="E1520" s="1">
        <v>270</v>
      </c>
      <c r="F1520" s="1">
        <v>0</v>
      </c>
      <c r="G1520" s="1">
        <v>78</v>
      </c>
      <c r="H1520" s="1">
        <v>2</v>
      </c>
      <c r="I1520" s="1">
        <v>2969.5</v>
      </c>
      <c r="J1520" s="1">
        <v>11000</v>
      </c>
      <c r="K1520" s="1">
        <v>691</v>
      </c>
      <c r="L1520" s="1">
        <v>204</v>
      </c>
      <c r="M1520" s="1">
        <v>6059</v>
      </c>
      <c r="N1520" s="1">
        <v>4</v>
      </c>
      <c r="O1520" s="1">
        <v>44</v>
      </c>
      <c r="P1520" s="1">
        <v>0</v>
      </c>
      <c r="Q1520" s="1">
        <v>513</v>
      </c>
      <c r="R1520" s="1">
        <v>24.35</v>
      </c>
      <c r="S1520" s="1">
        <v>24.51</v>
      </c>
      <c r="T1520" s="1">
        <v>6616</v>
      </c>
      <c r="U1520" s="3" t="str">
        <f t="shared" si="23"/>
        <v>2017Plan</v>
      </c>
      <c r="V1520" s="2">
        <f>DATE(A1520,INDEX(Map!$H$1:$H$12,MATCH(B1520,Map!$G$1:$G$12,0),0),1)</f>
        <v>42917</v>
      </c>
      <c r="W1520" t="str">
        <f>IF(AND(V1520&gt;=Map!$K$2,V1520&lt;=Map!$L$2),"Base",IF(AND(V1520&gt;=Map!$K$3,V1520&lt;=Map!$L$3),"Fcst","N/A"))</f>
        <v>Fcst</v>
      </c>
      <c r="X1520" t="str">
        <f>INDEX(Map!$B$2:$B$86,MATCH(D1520,Map!$A$2:$A$86,0),0)</f>
        <v>Ghent 4</v>
      </c>
      <c r="Y1520" s="7">
        <f>IF(INDEX(Map!$C$2:$C$86,MATCH(D1520,Map!$A$2:$A$86,0),0)="","N/A",E1520*INDEX(Map!$C$2:$C$86,MATCH(D1520,Map!$A$2:$A$86,0),0))</f>
        <v>270</v>
      </c>
      <c r="Z1520" s="7" t="str">
        <f>IF(INDEX(Map!$D$2:$D$86,MATCH(D1520,Map!$A$2:$A$86,0),0)="","N/A",E1520*INDEX(Map!$D$2:$D$86,MATCH(D1520,Map!$A$2:$A$86,0),0))</f>
        <v>N/A</v>
      </c>
      <c r="AA1520" t="str">
        <f>INDEX(Map!$E$2:$E$86,MATCH(D1520,Map!$A$2:$A$86,0),0)</f>
        <v>Coal</v>
      </c>
    </row>
    <row r="1521" spans="1:27" x14ac:dyDescent="0.25">
      <c r="A1521" s="1" t="s">
        <v>119</v>
      </c>
      <c r="B1521" s="1" t="s">
        <v>113</v>
      </c>
      <c r="C1521" s="1">
        <v>8</v>
      </c>
      <c r="D1521" s="1" t="s">
        <v>30</v>
      </c>
      <c r="E1521" s="1">
        <v>162.6</v>
      </c>
      <c r="F1521" s="1">
        <v>0</v>
      </c>
      <c r="G1521" s="1">
        <v>72.8</v>
      </c>
      <c r="H1521" s="1">
        <v>2</v>
      </c>
      <c r="I1521" s="1">
        <v>1693.9</v>
      </c>
      <c r="J1521" s="1">
        <v>10418</v>
      </c>
      <c r="K1521" s="1">
        <v>687</v>
      </c>
      <c r="L1521" s="1">
        <v>202.2</v>
      </c>
      <c r="M1521" s="1">
        <v>3425</v>
      </c>
      <c r="N1521" s="1">
        <v>4</v>
      </c>
      <c r="O1521" s="1">
        <v>16</v>
      </c>
      <c r="P1521" s="1">
        <v>0</v>
      </c>
      <c r="Q1521" s="1">
        <v>149</v>
      </c>
      <c r="R1521" s="1">
        <v>21.98</v>
      </c>
      <c r="S1521" s="1">
        <v>22.08</v>
      </c>
      <c r="T1521" s="1">
        <v>3591</v>
      </c>
      <c r="U1521" s="3" t="str">
        <f t="shared" si="23"/>
        <v>2017Plan</v>
      </c>
      <c r="V1521" s="2">
        <f>DATE(A1521,INDEX(Map!$H$1:$H$12,MATCH(B1521,Map!$G$1:$G$12,0),0),1)</f>
        <v>42917</v>
      </c>
      <c r="W1521" t="str">
        <f>IF(AND(V1521&gt;=Map!$K$2,V1521&lt;=Map!$L$2),"Base",IF(AND(V1521&gt;=Map!$K$3,V1521&lt;=Map!$L$3),"Fcst","N/A"))</f>
        <v>Fcst</v>
      </c>
      <c r="X1521" t="str">
        <f>INDEX(Map!$B$2:$B$86,MATCH(D1521,Map!$A$2:$A$86,0),0)</f>
        <v>Mill Creek 1</v>
      </c>
      <c r="Y1521" s="7" t="str">
        <f>IF(INDEX(Map!$C$2:$C$86,MATCH(D1521,Map!$A$2:$A$86,0),0)="","N/A",E1521*INDEX(Map!$C$2:$C$86,MATCH(D1521,Map!$A$2:$A$86,0),0))</f>
        <v>N/A</v>
      </c>
      <c r="Z1521" s="7">
        <f>IF(INDEX(Map!$D$2:$D$86,MATCH(D1521,Map!$A$2:$A$86,0),0)="","N/A",E1521*INDEX(Map!$D$2:$D$86,MATCH(D1521,Map!$A$2:$A$86,0),0))</f>
        <v>162.6</v>
      </c>
      <c r="AA1521" t="str">
        <f>INDEX(Map!$E$2:$E$86,MATCH(D1521,Map!$A$2:$A$86,0),0)</f>
        <v>Coal</v>
      </c>
    </row>
    <row r="1522" spans="1:27" x14ac:dyDescent="0.25">
      <c r="A1522" s="1" t="s">
        <v>119</v>
      </c>
      <c r="B1522" s="1" t="s">
        <v>113</v>
      </c>
      <c r="C1522" s="1">
        <v>9</v>
      </c>
      <c r="D1522" s="1" t="s">
        <v>31</v>
      </c>
      <c r="E1522" s="1">
        <v>156.1</v>
      </c>
      <c r="F1522" s="1">
        <v>0</v>
      </c>
      <c r="G1522" s="1">
        <v>70.599999999999994</v>
      </c>
      <c r="H1522" s="1">
        <v>2</v>
      </c>
      <c r="I1522" s="1">
        <v>1682.8</v>
      </c>
      <c r="J1522" s="1">
        <v>10782</v>
      </c>
      <c r="K1522" s="1">
        <v>683</v>
      </c>
      <c r="L1522" s="1">
        <v>202.2</v>
      </c>
      <c r="M1522" s="1">
        <v>3403</v>
      </c>
      <c r="N1522" s="1">
        <v>4</v>
      </c>
      <c r="O1522" s="1">
        <v>16</v>
      </c>
      <c r="P1522" s="1">
        <v>0</v>
      </c>
      <c r="Q1522" s="1">
        <v>178</v>
      </c>
      <c r="R1522" s="1">
        <v>22.94</v>
      </c>
      <c r="S1522" s="1">
        <v>23.05</v>
      </c>
      <c r="T1522" s="1">
        <v>3597</v>
      </c>
      <c r="U1522" s="3" t="str">
        <f t="shared" si="23"/>
        <v>2017Plan</v>
      </c>
      <c r="V1522" s="2">
        <f>DATE(A1522,INDEX(Map!$H$1:$H$12,MATCH(B1522,Map!$G$1:$G$12,0),0),1)</f>
        <v>42917</v>
      </c>
      <c r="W1522" t="str">
        <f>IF(AND(V1522&gt;=Map!$K$2,V1522&lt;=Map!$L$2),"Base",IF(AND(V1522&gt;=Map!$K$3,V1522&lt;=Map!$L$3),"Fcst","N/A"))</f>
        <v>Fcst</v>
      </c>
      <c r="X1522" t="str">
        <f>INDEX(Map!$B$2:$B$86,MATCH(D1522,Map!$A$2:$A$86,0),0)</f>
        <v>Mill Creek 2</v>
      </c>
      <c r="Y1522" s="7" t="str">
        <f>IF(INDEX(Map!$C$2:$C$86,MATCH(D1522,Map!$A$2:$A$86,0),0)="","N/A",E1522*INDEX(Map!$C$2:$C$86,MATCH(D1522,Map!$A$2:$A$86,0),0))</f>
        <v>N/A</v>
      </c>
      <c r="Z1522" s="7">
        <f>IF(INDEX(Map!$D$2:$D$86,MATCH(D1522,Map!$A$2:$A$86,0),0)="","N/A",E1522*INDEX(Map!$D$2:$D$86,MATCH(D1522,Map!$A$2:$A$86,0),0))</f>
        <v>156.1</v>
      </c>
      <c r="AA1522" t="str">
        <f>INDEX(Map!$E$2:$E$86,MATCH(D1522,Map!$A$2:$A$86,0),0)</f>
        <v>Coal</v>
      </c>
    </row>
    <row r="1523" spans="1:27" x14ac:dyDescent="0.25">
      <c r="A1523" s="1" t="s">
        <v>119</v>
      </c>
      <c r="B1523" s="1" t="s">
        <v>113</v>
      </c>
      <c r="C1523" s="1">
        <v>10</v>
      </c>
      <c r="D1523" s="1" t="s">
        <v>32</v>
      </c>
      <c r="E1523" s="1">
        <v>210.6</v>
      </c>
      <c r="F1523" s="1">
        <v>0</v>
      </c>
      <c r="G1523" s="1">
        <v>73.5</v>
      </c>
      <c r="H1523" s="1">
        <v>2</v>
      </c>
      <c r="I1523" s="1">
        <v>2256</v>
      </c>
      <c r="J1523" s="1">
        <v>10711</v>
      </c>
      <c r="K1523" s="1">
        <v>667</v>
      </c>
      <c r="L1523" s="1">
        <v>202.2</v>
      </c>
      <c r="M1523" s="1">
        <v>4562</v>
      </c>
      <c r="N1523" s="1">
        <v>12</v>
      </c>
      <c r="O1523" s="1">
        <v>46</v>
      </c>
      <c r="P1523" s="1">
        <v>0</v>
      </c>
      <c r="Q1523" s="1">
        <v>268</v>
      </c>
      <c r="R1523" s="1">
        <v>22.93</v>
      </c>
      <c r="S1523" s="1">
        <v>23.15</v>
      </c>
      <c r="T1523" s="1">
        <v>4876</v>
      </c>
      <c r="U1523" s="3" t="str">
        <f t="shared" si="23"/>
        <v>2017Plan</v>
      </c>
      <c r="V1523" s="2">
        <f>DATE(A1523,INDEX(Map!$H$1:$H$12,MATCH(B1523,Map!$G$1:$G$12,0),0),1)</f>
        <v>42917</v>
      </c>
      <c r="W1523" t="str">
        <f>IF(AND(V1523&gt;=Map!$K$2,V1523&lt;=Map!$L$2),"Base",IF(AND(V1523&gt;=Map!$K$3,V1523&lt;=Map!$L$3),"Fcst","N/A"))</f>
        <v>Fcst</v>
      </c>
      <c r="X1523" t="str">
        <f>INDEX(Map!$B$2:$B$86,MATCH(D1523,Map!$A$2:$A$86,0),0)</f>
        <v>Mill Creek 3</v>
      </c>
      <c r="Y1523" s="7" t="str">
        <f>IF(INDEX(Map!$C$2:$C$86,MATCH(D1523,Map!$A$2:$A$86,0),0)="","N/A",E1523*INDEX(Map!$C$2:$C$86,MATCH(D1523,Map!$A$2:$A$86,0),0))</f>
        <v>N/A</v>
      </c>
      <c r="Z1523" s="7">
        <f>IF(INDEX(Map!$D$2:$D$86,MATCH(D1523,Map!$A$2:$A$86,0),0)="","N/A",E1523*INDEX(Map!$D$2:$D$86,MATCH(D1523,Map!$A$2:$A$86,0),0))</f>
        <v>210.6</v>
      </c>
      <c r="AA1523" t="str">
        <f>INDEX(Map!$E$2:$E$86,MATCH(D1523,Map!$A$2:$A$86,0),0)</f>
        <v>Coal</v>
      </c>
    </row>
    <row r="1524" spans="1:27" x14ac:dyDescent="0.25">
      <c r="A1524" s="1" t="s">
        <v>119</v>
      </c>
      <c r="B1524" s="1" t="s">
        <v>113</v>
      </c>
      <c r="C1524" s="1">
        <v>11</v>
      </c>
      <c r="D1524" s="1" t="s">
        <v>33</v>
      </c>
      <c r="E1524" s="1">
        <v>273.7</v>
      </c>
      <c r="F1524" s="1">
        <v>0</v>
      </c>
      <c r="G1524" s="1">
        <v>77.099999999999994</v>
      </c>
      <c r="H1524" s="1">
        <v>2</v>
      </c>
      <c r="I1524" s="1">
        <v>2867.7</v>
      </c>
      <c r="J1524" s="1">
        <v>10476</v>
      </c>
      <c r="K1524" s="1">
        <v>688</v>
      </c>
      <c r="L1524" s="1">
        <v>202.2</v>
      </c>
      <c r="M1524" s="1">
        <v>5799</v>
      </c>
      <c r="N1524" s="1">
        <v>19</v>
      </c>
      <c r="O1524" s="1">
        <v>73</v>
      </c>
      <c r="P1524" s="1">
        <v>0</v>
      </c>
      <c r="Q1524" s="1">
        <v>320</v>
      </c>
      <c r="R1524" s="1">
        <v>22.35</v>
      </c>
      <c r="S1524" s="1">
        <v>22.62</v>
      </c>
      <c r="T1524" s="1">
        <v>6191</v>
      </c>
      <c r="U1524" s="3" t="str">
        <f t="shared" si="23"/>
        <v>2017Plan</v>
      </c>
      <c r="V1524" s="2">
        <f>DATE(A1524,INDEX(Map!$H$1:$H$12,MATCH(B1524,Map!$G$1:$G$12,0),0),1)</f>
        <v>42917</v>
      </c>
      <c r="W1524" t="str">
        <f>IF(AND(V1524&gt;=Map!$K$2,V1524&lt;=Map!$L$2),"Base",IF(AND(V1524&gt;=Map!$K$3,V1524&lt;=Map!$L$3),"Fcst","N/A"))</f>
        <v>Fcst</v>
      </c>
      <c r="X1524" t="str">
        <f>INDEX(Map!$B$2:$B$86,MATCH(D1524,Map!$A$2:$A$86,0),0)</f>
        <v>Mill Creek 4</v>
      </c>
      <c r="Y1524" s="7" t="str">
        <f>IF(INDEX(Map!$C$2:$C$86,MATCH(D1524,Map!$A$2:$A$86,0),0)="","N/A",E1524*INDEX(Map!$C$2:$C$86,MATCH(D1524,Map!$A$2:$A$86,0),0))</f>
        <v>N/A</v>
      </c>
      <c r="Z1524" s="7">
        <f>IF(INDEX(Map!$D$2:$D$86,MATCH(D1524,Map!$A$2:$A$86,0),0)="","N/A",E1524*INDEX(Map!$D$2:$D$86,MATCH(D1524,Map!$A$2:$A$86,0),0))</f>
        <v>273.7</v>
      </c>
      <c r="AA1524" t="str">
        <f>INDEX(Map!$E$2:$E$86,MATCH(D1524,Map!$A$2:$A$86,0),0)</f>
        <v>Coal</v>
      </c>
    </row>
    <row r="1525" spans="1:27" x14ac:dyDescent="0.25">
      <c r="A1525" s="1" t="s">
        <v>119</v>
      </c>
      <c r="B1525" s="1" t="s">
        <v>113</v>
      </c>
      <c r="C1525" s="1">
        <v>12</v>
      </c>
      <c r="D1525" s="1" t="s">
        <v>34</v>
      </c>
      <c r="E1525" s="1">
        <v>217.9</v>
      </c>
      <c r="F1525" s="1">
        <v>0</v>
      </c>
      <c r="G1525" s="1">
        <v>79.2</v>
      </c>
      <c r="H1525" s="1">
        <v>2</v>
      </c>
      <c r="I1525" s="1">
        <v>2332.3000000000002</v>
      </c>
      <c r="J1525" s="1">
        <v>10703</v>
      </c>
      <c r="K1525" s="1">
        <v>669</v>
      </c>
      <c r="L1525" s="1">
        <v>203.3</v>
      </c>
      <c r="M1525" s="1">
        <v>4742</v>
      </c>
      <c r="N1525" s="1">
        <v>7</v>
      </c>
      <c r="O1525" s="1">
        <v>79</v>
      </c>
      <c r="P1525" s="1">
        <v>0</v>
      </c>
      <c r="Q1525" s="1">
        <v>276</v>
      </c>
      <c r="R1525" s="1">
        <v>23.03</v>
      </c>
      <c r="S1525" s="1">
        <v>23.39</v>
      </c>
      <c r="T1525" s="1">
        <v>5097</v>
      </c>
      <c r="U1525" s="3" t="str">
        <f t="shared" si="23"/>
        <v>2017Plan</v>
      </c>
      <c r="V1525" s="2">
        <f>DATE(A1525,INDEX(Map!$H$1:$H$12,MATCH(B1525,Map!$G$1:$G$12,0),0),1)</f>
        <v>42917</v>
      </c>
      <c r="W1525" t="str">
        <f>IF(AND(V1525&gt;=Map!$K$2,V1525&lt;=Map!$L$2),"Base",IF(AND(V1525&gt;=Map!$K$3,V1525&lt;=Map!$L$3),"Fcst","N/A"))</f>
        <v>Fcst</v>
      </c>
      <c r="X1525" t="str">
        <f>INDEX(Map!$B$2:$B$86,MATCH(D1525,Map!$A$2:$A$86,0),0)</f>
        <v>Trimble County 1</v>
      </c>
      <c r="Y1525" s="7" t="str">
        <f>IF(INDEX(Map!$C$2:$C$86,MATCH(D1525,Map!$A$2:$A$86,0),0)="","N/A",E1525*INDEX(Map!$C$2:$C$86,MATCH(D1525,Map!$A$2:$A$86,0),0))</f>
        <v>N/A</v>
      </c>
      <c r="Z1525" s="7">
        <f>IF(INDEX(Map!$D$2:$D$86,MATCH(D1525,Map!$A$2:$A$86,0),0)="","N/A",E1525*INDEX(Map!$D$2:$D$86,MATCH(D1525,Map!$A$2:$A$86,0),0))</f>
        <v>217.9</v>
      </c>
      <c r="AA1525" t="str">
        <f>INDEX(Map!$E$2:$E$86,MATCH(D1525,Map!$A$2:$A$86,0),0)</f>
        <v>Coal</v>
      </c>
    </row>
    <row r="1526" spans="1:27" x14ac:dyDescent="0.25">
      <c r="A1526" s="1" t="s">
        <v>119</v>
      </c>
      <c r="B1526" s="1" t="s">
        <v>113</v>
      </c>
      <c r="C1526" s="1">
        <v>13</v>
      </c>
      <c r="D1526" s="1" t="s">
        <v>35</v>
      </c>
      <c r="E1526" s="1">
        <v>341.6</v>
      </c>
      <c r="F1526" s="1">
        <v>0</v>
      </c>
      <c r="G1526" s="1">
        <v>83.6</v>
      </c>
      <c r="H1526" s="1">
        <v>1</v>
      </c>
      <c r="I1526" s="1">
        <v>3155.2</v>
      </c>
      <c r="J1526" s="1">
        <v>9237</v>
      </c>
      <c r="K1526" s="1">
        <v>674</v>
      </c>
      <c r="L1526" s="1">
        <v>209.6</v>
      </c>
      <c r="M1526" s="1">
        <v>6613</v>
      </c>
      <c r="N1526" s="1">
        <v>14</v>
      </c>
      <c r="O1526" s="1">
        <v>43</v>
      </c>
      <c r="P1526" s="1">
        <v>0</v>
      </c>
      <c r="Q1526" s="1">
        <v>472</v>
      </c>
      <c r="R1526" s="1">
        <v>20.74</v>
      </c>
      <c r="S1526" s="1">
        <v>20.87</v>
      </c>
      <c r="T1526" s="1">
        <v>7129</v>
      </c>
      <c r="U1526" s="3" t="str">
        <f t="shared" si="23"/>
        <v>2017Plan</v>
      </c>
      <c r="V1526" s="2">
        <f>DATE(A1526,INDEX(Map!$H$1:$H$12,MATCH(B1526,Map!$G$1:$G$12,0),0),1)</f>
        <v>42917</v>
      </c>
      <c r="W1526" t="str">
        <f>IF(AND(V1526&gt;=Map!$K$2,V1526&lt;=Map!$L$2),"Base",IF(AND(V1526&gt;=Map!$K$3,V1526&lt;=Map!$L$3),"Fcst","N/A"))</f>
        <v>Fcst</v>
      </c>
      <c r="X1526" t="str">
        <f>INDEX(Map!$B$2:$B$86,MATCH(D1526,Map!$A$2:$A$86,0),0)</f>
        <v>Trimble County 2</v>
      </c>
      <c r="Y1526" s="7">
        <f>IF(INDEX(Map!$C$2:$C$86,MATCH(D1526,Map!$A$2:$A$86,0),0)="","N/A",E1526*INDEX(Map!$C$2:$C$86,MATCH(D1526,Map!$A$2:$A$86,0),0))</f>
        <v>276.69600000000003</v>
      </c>
      <c r="Z1526" s="7">
        <f>IF(INDEX(Map!$D$2:$D$86,MATCH(D1526,Map!$A$2:$A$86,0),0)="","N/A",E1526*INDEX(Map!$D$2:$D$86,MATCH(D1526,Map!$A$2:$A$86,0),0))</f>
        <v>64.904000000000011</v>
      </c>
      <c r="AA1526" t="str">
        <f>INDEX(Map!$E$2:$E$86,MATCH(D1526,Map!$A$2:$A$86,0),0)</f>
        <v>Coal</v>
      </c>
    </row>
    <row r="1527" spans="1:27" x14ac:dyDescent="0.25">
      <c r="A1527" s="1" t="s">
        <v>119</v>
      </c>
      <c r="B1527" s="1" t="s">
        <v>113</v>
      </c>
      <c r="C1527" s="1">
        <v>14</v>
      </c>
      <c r="D1527" s="1" t="s">
        <v>36</v>
      </c>
      <c r="E1527" s="1">
        <v>0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</v>
      </c>
      <c r="U1527" s="3" t="str">
        <f t="shared" si="23"/>
        <v>2017Plan</v>
      </c>
      <c r="V1527" s="2">
        <f>DATE(A1527,INDEX(Map!$H$1:$H$12,MATCH(B1527,Map!$G$1:$G$12,0),0),1)</f>
        <v>42917</v>
      </c>
      <c r="W1527" t="str">
        <f>IF(AND(V1527&gt;=Map!$K$2,V1527&lt;=Map!$L$2),"Base",IF(AND(V1527&gt;=Map!$K$3,V1527&lt;=Map!$L$3),"Fcst","N/A"))</f>
        <v>Fcst</v>
      </c>
      <c r="X1527" t="str">
        <f>INDEX(Map!$B$2:$B$86,MATCH(D1527,Map!$A$2:$A$86,0),0)</f>
        <v>Cane Run 7</v>
      </c>
      <c r="Y1527" s="7">
        <f>IF(INDEX(Map!$C$2:$C$86,MATCH(D1527,Map!$A$2:$A$86,0),0)="","N/A",E1527*INDEX(Map!$C$2:$C$86,MATCH(D1527,Map!$A$2:$A$86,0),0))</f>
        <v>0</v>
      </c>
      <c r="Z1527" s="7">
        <f>IF(INDEX(Map!$D$2:$D$86,MATCH(D1527,Map!$A$2:$A$86,0),0)="","N/A",E1527*INDEX(Map!$D$2:$D$86,MATCH(D1527,Map!$A$2:$A$86,0),0))</f>
        <v>0</v>
      </c>
      <c r="AA1527" t="str">
        <f>INDEX(Map!$E$2:$E$86,MATCH(D1527,Map!$A$2:$A$86,0),0)</f>
        <v>NGCC</v>
      </c>
    </row>
    <row r="1528" spans="1:27" x14ac:dyDescent="0.25">
      <c r="A1528" s="1" t="s">
        <v>119</v>
      </c>
      <c r="B1528" s="1" t="s">
        <v>113</v>
      </c>
      <c r="C1528" s="1">
        <v>15</v>
      </c>
      <c r="D1528" s="1" t="s">
        <v>37</v>
      </c>
      <c r="E1528" s="1">
        <v>431.1</v>
      </c>
      <c r="F1528" s="1">
        <v>0</v>
      </c>
      <c r="G1528" s="1">
        <v>87.5</v>
      </c>
      <c r="H1528" s="1">
        <v>3</v>
      </c>
      <c r="I1528" s="1">
        <v>2957.6</v>
      </c>
      <c r="J1528" s="1">
        <v>6861</v>
      </c>
      <c r="K1528" s="1">
        <v>668</v>
      </c>
      <c r="L1528" s="1">
        <v>311.8</v>
      </c>
      <c r="M1528" s="1">
        <v>9221</v>
      </c>
      <c r="N1528" s="1">
        <v>8</v>
      </c>
      <c r="O1528" s="1">
        <v>26</v>
      </c>
      <c r="P1528" s="1">
        <v>0</v>
      </c>
      <c r="Q1528" s="1">
        <v>538</v>
      </c>
      <c r="R1528" s="1">
        <v>22.64</v>
      </c>
      <c r="S1528" s="1">
        <v>22.7</v>
      </c>
      <c r="T1528" s="1">
        <v>9784</v>
      </c>
      <c r="U1528" s="3" t="str">
        <f t="shared" si="23"/>
        <v>2017Plan</v>
      </c>
      <c r="V1528" s="2">
        <f>DATE(A1528,INDEX(Map!$H$1:$H$12,MATCH(B1528,Map!$G$1:$G$12,0),0),1)</f>
        <v>42917</v>
      </c>
      <c r="W1528" t="str">
        <f>IF(AND(V1528&gt;=Map!$K$2,V1528&lt;=Map!$L$2),"Base",IF(AND(V1528&gt;=Map!$K$3,V1528&lt;=Map!$L$3),"Fcst","N/A"))</f>
        <v>Fcst</v>
      </c>
      <c r="X1528" t="str">
        <f>INDEX(Map!$B$2:$B$86,MATCH(D1528,Map!$A$2:$A$86,0),0)</f>
        <v>Cane Run 7</v>
      </c>
      <c r="Y1528" s="7">
        <f>IF(INDEX(Map!$C$2:$C$86,MATCH(D1528,Map!$A$2:$A$86,0),0)="","N/A",E1528*INDEX(Map!$C$2:$C$86,MATCH(D1528,Map!$A$2:$A$86,0),0))</f>
        <v>336.25800000000004</v>
      </c>
      <c r="Z1528" s="7">
        <f>IF(INDEX(Map!$D$2:$D$86,MATCH(D1528,Map!$A$2:$A$86,0),0)="","N/A",E1528*INDEX(Map!$D$2:$D$86,MATCH(D1528,Map!$A$2:$A$86,0),0))</f>
        <v>94.841999999999999</v>
      </c>
      <c r="AA1528" t="str">
        <f>INDEX(Map!$E$2:$E$86,MATCH(D1528,Map!$A$2:$A$86,0),0)</f>
        <v>NGCC</v>
      </c>
    </row>
    <row r="1529" spans="1:27" x14ac:dyDescent="0.25">
      <c r="A1529" s="1" t="s">
        <v>119</v>
      </c>
      <c r="B1529" s="1" t="s">
        <v>113</v>
      </c>
      <c r="C1529" s="1">
        <v>16</v>
      </c>
      <c r="D1529" s="1" t="s">
        <v>38</v>
      </c>
      <c r="E1529" s="1">
        <v>5.9</v>
      </c>
      <c r="F1529" s="1">
        <v>0</v>
      </c>
      <c r="G1529" s="1">
        <v>7.3</v>
      </c>
      <c r="H1529" s="1">
        <v>9</v>
      </c>
      <c r="I1529" s="1">
        <v>81.3</v>
      </c>
      <c r="J1529" s="1">
        <v>13824</v>
      </c>
      <c r="K1529" s="1">
        <v>83</v>
      </c>
      <c r="L1529" s="1">
        <v>313.5</v>
      </c>
      <c r="M1529" s="1">
        <v>255</v>
      </c>
      <c r="N1529" s="1">
        <v>1</v>
      </c>
      <c r="O1529" s="1">
        <v>2</v>
      </c>
      <c r="P1529" s="1">
        <v>0</v>
      </c>
      <c r="Q1529" s="1">
        <v>0</v>
      </c>
      <c r="R1529" s="1">
        <v>43.34</v>
      </c>
      <c r="S1529" s="1">
        <v>43.74</v>
      </c>
      <c r="T1529" s="1">
        <v>257</v>
      </c>
      <c r="U1529" s="3" t="str">
        <f t="shared" si="23"/>
        <v>2017Plan</v>
      </c>
      <c r="V1529" s="2">
        <f>DATE(A1529,INDEX(Map!$H$1:$H$12,MATCH(B1529,Map!$G$1:$G$12,0),0),1)</f>
        <v>42917</v>
      </c>
      <c r="W1529" t="str">
        <f>IF(AND(V1529&gt;=Map!$K$2,V1529&lt;=Map!$L$2),"Base",IF(AND(V1529&gt;=Map!$K$3,V1529&lt;=Map!$L$3),"Fcst","N/A"))</f>
        <v>Fcst</v>
      </c>
      <c r="X1529" t="str">
        <f>INDEX(Map!$B$2:$B$86,MATCH(D1529,Map!$A$2:$A$86,0),0)</f>
        <v>Brown 5</v>
      </c>
      <c r="Y1529" s="7">
        <f>IF(INDEX(Map!$C$2:$C$86,MATCH(D1529,Map!$A$2:$A$86,0),0)="","N/A",E1529*INDEX(Map!$C$2:$C$86,MATCH(D1529,Map!$A$2:$A$86,0),0))</f>
        <v>2.7730000000000001</v>
      </c>
      <c r="Z1529" s="7">
        <f>IF(INDEX(Map!$D$2:$D$86,MATCH(D1529,Map!$A$2:$A$86,0),0)="","N/A",E1529*INDEX(Map!$D$2:$D$86,MATCH(D1529,Map!$A$2:$A$86,0),0))</f>
        <v>3.1270000000000002</v>
      </c>
      <c r="AA1529" t="str">
        <f>INDEX(Map!$E$2:$E$86,MATCH(D1529,Map!$A$2:$A$86,0),0)</f>
        <v>SCCT</v>
      </c>
    </row>
    <row r="1530" spans="1:27" x14ac:dyDescent="0.25">
      <c r="A1530" s="1" t="s">
        <v>119</v>
      </c>
      <c r="B1530" s="1" t="s">
        <v>113</v>
      </c>
      <c r="C1530" s="1">
        <v>17</v>
      </c>
      <c r="D1530" s="1" t="s">
        <v>39</v>
      </c>
      <c r="E1530" s="1">
        <v>0.2</v>
      </c>
      <c r="F1530" s="1">
        <v>0</v>
      </c>
      <c r="G1530" s="1">
        <v>0.2</v>
      </c>
      <c r="H1530" s="1">
        <v>4</v>
      </c>
      <c r="I1530" s="1">
        <v>2.5</v>
      </c>
      <c r="J1530" s="1">
        <v>16510</v>
      </c>
      <c r="K1530" s="1">
        <v>5</v>
      </c>
      <c r="L1530" s="1">
        <v>313.5</v>
      </c>
      <c r="M1530" s="1">
        <v>8</v>
      </c>
      <c r="N1530" s="1">
        <v>0</v>
      </c>
      <c r="O1530" s="1">
        <v>0</v>
      </c>
      <c r="P1530" s="1">
        <v>0</v>
      </c>
      <c r="Q1530" s="1">
        <v>0</v>
      </c>
      <c r="R1530" s="1">
        <v>51.76</v>
      </c>
      <c r="S1530" s="1">
        <v>51.76</v>
      </c>
      <c r="T1530" s="1">
        <v>8</v>
      </c>
      <c r="U1530" s="3" t="str">
        <f t="shared" si="23"/>
        <v>2017Plan</v>
      </c>
      <c r="V1530" s="2">
        <f>DATE(A1530,INDEX(Map!$H$1:$H$12,MATCH(B1530,Map!$G$1:$G$12,0),0),1)</f>
        <v>42917</v>
      </c>
      <c r="W1530" t="str">
        <f>IF(AND(V1530&gt;=Map!$K$2,V1530&lt;=Map!$L$2),"Base",IF(AND(V1530&gt;=Map!$K$3,V1530&lt;=Map!$L$3),"Fcst","N/A"))</f>
        <v>Fcst</v>
      </c>
      <c r="X1530" t="str">
        <f>INDEX(Map!$B$2:$B$86,MATCH(D1530,Map!$A$2:$A$86,0),0)</f>
        <v>Brown 5</v>
      </c>
      <c r="Y1530" s="7">
        <f>IF(INDEX(Map!$C$2:$C$86,MATCH(D1530,Map!$A$2:$A$86,0),0)="","N/A",E1530*INDEX(Map!$C$2:$C$86,MATCH(D1530,Map!$A$2:$A$86,0),0))</f>
        <v>9.4E-2</v>
      </c>
      <c r="Z1530" s="7">
        <f>IF(INDEX(Map!$D$2:$D$86,MATCH(D1530,Map!$A$2:$A$86,0),0)="","N/A",E1530*INDEX(Map!$D$2:$D$86,MATCH(D1530,Map!$A$2:$A$86,0),0))</f>
        <v>0.10600000000000001</v>
      </c>
      <c r="AA1530" t="str">
        <f>INDEX(Map!$E$2:$E$86,MATCH(D1530,Map!$A$2:$A$86,0),0)</f>
        <v>SCCT</v>
      </c>
    </row>
    <row r="1531" spans="1:27" x14ac:dyDescent="0.25">
      <c r="A1531" s="1" t="s">
        <v>119</v>
      </c>
      <c r="B1531" s="1" t="s">
        <v>113</v>
      </c>
      <c r="C1531" s="1">
        <v>18</v>
      </c>
      <c r="D1531" s="1" t="s">
        <v>40</v>
      </c>
      <c r="E1531" s="1">
        <v>11.1</v>
      </c>
      <c r="F1531" s="1">
        <v>0</v>
      </c>
      <c r="G1531" s="1">
        <v>10.199999999999999</v>
      </c>
      <c r="H1531" s="1">
        <v>9</v>
      </c>
      <c r="I1531" s="1">
        <v>123.9</v>
      </c>
      <c r="J1531" s="1">
        <v>11127</v>
      </c>
      <c r="K1531" s="1">
        <v>84</v>
      </c>
      <c r="L1531" s="1">
        <v>313.5</v>
      </c>
      <c r="M1531" s="1">
        <v>388</v>
      </c>
      <c r="N1531" s="1">
        <v>2</v>
      </c>
      <c r="O1531" s="1">
        <v>7</v>
      </c>
      <c r="P1531" s="1">
        <v>0</v>
      </c>
      <c r="Q1531" s="1">
        <v>0</v>
      </c>
      <c r="R1531" s="1">
        <v>34.880000000000003</v>
      </c>
      <c r="S1531" s="1">
        <v>35.53</v>
      </c>
      <c r="T1531" s="1">
        <v>396</v>
      </c>
      <c r="U1531" s="3" t="str">
        <f t="shared" si="23"/>
        <v>2017Plan</v>
      </c>
      <c r="V1531" s="2">
        <f>DATE(A1531,INDEX(Map!$H$1:$H$12,MATCH(B1531,Map!$G$1:$G$12,0),0),1)</f>
        <v>42917</v>
      </c>
      <c r="W1531" t="str">
        <f>IF(AND(V1531&gt;=Map!$K$2,V1531&lt;=Map!$L$2),"Base",IF(AND(V1531&gt;=Map!$K$3,V1531&lt;=Map!$L$3),"Fcst","N/A"))</f>
        <v>Fcst</v>
      </c>
      <c r="X1531" t="str">
        <f>INDEX(Map!$B$2:$B$86,MATCH(D1531,Map!$A$2:$A$86,0),0)</f>
        <v>Brown 6</v>
      </c>
      <c r="Y1531" s="7">
        <f>IF(INDEX(Map!$C$2:$C$86,MATCH(D1531,Map!$A$2:$A$86,0),0)="","N/A",E1531*INDEX(Map!$C$2:$C$86,MATCH(D1531,Map!$A$2:$A$86,0),0))</f>
        <v>6.8819999999999997</v>
      </c>
      <c r="Z1531" s="7">
        <f>IF(INDEX(Map!$D$2:$D$86,MATCH(D1531,Map!$A$2:$A$86,0),0)="","N/A",E1531*INDEX(Map!$D$2:$D$86,MATCH(D1531,Map!$A$2:$A$86,0),0))</f>
        <v>4.218</v>
      </c>
      <c r="AA1531" t="str">
        <f>INDEX(Map!$E$2:$E$86,MATCH(D1531,Map!$A$2:$A$86,0),0)</f>
        <v>SCCT</v>
      </c>
    </row>
    <row r="1532" spans="1:27" x14ac:dyDescent="0.25">
      <c r="A1532" s="1" t="s">
        <v>119</v>
      </c>
      <c r="B1532" s="1" t="s">
        <v>113</v>
      </c>
      <c r="C1532" s="1">
        <v>19</v>
      </c>
      <c r="D1532" s="1" t="s">
        <v>41</v>
      </c>
      <c r="E1532" s="1">
        <v>13.6</v>
      </c>
      <c r="F1532" s="1">
        <v>0</v>
      </c>
      <c r="G1532" s="1">
        <v>12.5</v>
      </c>
      <c r="H1532" s="1">
        <v>13</v>
      </c>
      <c r="I1532" s="1">
        <v>151.80000000000001</v>
      </c>
      <c r="J1532" s="1">
        <v>11192</v>
      </c>
      <c r="K1532" s="1">
        <v>105</v>
      </c>
      <c r="L1532" s="1">
        <v>313.5</v>
      </c>
      <c r="M1532" s="1">
        <v>476</v>
      </c>
      <c r="N1532" s="1">
        <v>3</v>
      </c>
      <c r="O1532" s="1">
        <v>10</v>
      </c>
      <c r="P1532" s="1">
        <v>0</v>
      </c>
      <c r="Q1532" s="1">
        <v>0</v>
      </c>
      <c r="R1532" s="1">
        <v>35.090000000000003</v>
      </c>
      <c r="S1532" s="1">
        <v>35.83</v>
      </c>
      <c r="T1532" s="1">
        <v>486</v>
      </c>
      <c r="U1532" s="3" t="str">
        <f t="shared" si="23"/>
        <v>2017Plan</v>
      </c>
      <c r="V1532" s="2">
        <f>DATE(A1532,INDEX(Map!$H$1:$H$12,MATCH(B1532,Map!$G$1:$G$12,0),0),1)</f>
        <v>42917</v>
      </c>
      <c r="W1532" t="str">
        <f>IF(AND(V1532&gt;=Map!$K$2,V1532&lt;=Map!$L$2),"Base",IF(AND(V1532&gt;=Map!$K$3,V1532&lt;=Map!$L$3),"Fcst","N/A"))</f>
        <v>Fcst</v>
      </c>
      <c r="X1532" t="str">
        <f>INDEX(Map!$B$2:$B$86,MATCH(D1532,Map!$A$2:$A$86,0),0)</f>
        <v>Brown 7</v>
      </c>
      <c r="Y1532" s="7">
        <f>IF(INDEX(Map!$C$2:$C$86,MATCH(D1532,Map!$A$2:$A$86,0),0)="","N/A",E1532*INDEX(Map!$C$2:$C$86,MATCH(D1532,Map!$A$2:$A$86,0),0))</f>
        <v>8.4320000000000004</v>
      </c>
      <c r="Z1532" s="7">
        <f>IF(INDEX(Map!$D$2:$D$86,MATCH(D1532,Map!$A$2:$A$86,0),0)="","N/A",E1532*INDEX(Map!$D$2:$D$86,MATCH(D1532,Map!$A$2:$A$86,0),0))</f>
        <v>5.1680000000000001</v>
      </c>
      <c r="AA1532" t="str">
        <f>INDEX(Map!$E$2:$E$86,MATCH(D1532,Map!$A$2:$A$86,0),0)</f>
        <v>SCCT</v>
      </c>
    </row>
    <row r="1533" spans="1:27" x14ac:dyDescent="0.25">
      <c r="A1533" s="1" t="s">
        <v>119</v>
      </c>
      <c r="B1533" s="1" t="s">
        <v>113</v>
      </c>
      <c r="C1533" s="1">
        <v>20</v>
      </c>
      <c r="D1533" s="1" t="s">
        <v>42</v>
      </c>
      <c r="E1533" s="1">
        <v>2.1</v>
      </c>
      <c r="F1533" s="1">
        <v>0</v>
      </c>
      <c r="G1533" s="1">
        <v>2.8</v>
      </c>
      <c r="H1533" s="1">
        <v>6</v>
      </c>
      <c r="I1533" s="1">
        <v>31.9</v>
      </c>
      <c r="J1533" s="1">
        <v>15161</v>
      </c>
      <c r="K1533" s="1">
        <v>36</v>
      </c>
      <c r="L1533" s="1">
        <v>313.5</v>
      </c>
      <c r="M1533" s="1">
        <v>100</v>
      </c>
      <c r="N1533" s="1">
        <v>1</v>
      </c>
      <c r="O1533" s="1">
        <v>2</v>
      </c>
      <c r="P1533" s="1">
        <v>0</v>
      </c>
      <c r="Q1533" s="1">
        <v>0</v>
      </c>
      <c r="R1533" s="1">
        <v>47.53</v>
      </c>
      <c r="S1533" s="1">
        <v>48.32</v>
      </c>
      <c r="T1533" s="1">
        <v>102</v>
      </c>
      <c r="U1533" s="3" t="str">
        <f t="shared" si="23"/>
        <v>2017Plan</v>
      </c>
      <c r="V1533" s="2">
        <f>DATE(A1533,INDEX(Map!$H$1:$H$12,MATCH(B1533,Map!$G$1:$G$12,0),0),1)</f>
        <v>42917</v>
      </c>
      <c r="W1533" t="str">
        <f>IF(AND(V1533&gt;=Map!$K$2,V1533&lt;=Map!$L$2),"Base",IF(AND(V1533&gt;=Map!$K$3,V1533&lt;=Map!$L$3),"Fcst","N/A"))</f>
        <v>Fcst</v>
      </c>
      <c r="X1533" t="str">
        <f>INDEX(Map!$B$2:$B$86,MATCH(D1533,Map!$A$2:$A$86,0),0)</f>
        <v>Brown 8</v>
      </c>
      <c r="Y1533" s="7">
        <f>IF(INDEX(Map!$C$2:$C$86,MATCH(D1533,Map!$A$2:$A$86,0),0)="","N/A",E1533*INDEX(Map!$C$2:$C$86,MATCH(D1533,Map!$A$2:$A$86,0),0))</f>
        <v>2.1</v>
      </c>
      <c r="Z1533" s="7" t="str">
        <f>IF(INDEX(Map!$D$2:$D$86,MATCH(D1533,Map!$A$2:$A$86,0),0)="","N/A",E1533*INDEX(Map!$D$2:$D$86,MATCH(D1533,Map!$A$2:$A$86,0),0))</f>
        <v>N/A</v>
      </c>
      <c r="AA1533" t="str">
        <f>INDEX(Map!$E$2:$E$86,MATCH(D1533,Map!$A$2:$A$86,0),0)</f>
        <v>SCCT</v>
      </c>
    </row>
    <row r="1534" spans="1:27" x14ac:dyDescent="0.25">
      <c r="A1534" s="1" t="s">
        <v>119</v>
      </c>
      <c r="B1534" s="1" t="s">
        <v>113</v>
      </c>
      <c r="C1534" s="1">
        <v>21</v>
      </c>
      <c r="D1534" s="1" t="s">
        <v>43</v>
      </c>
      <c r="E1534" s="1">
        <v>0.1</v>
      </c>
      <c r="F1534" s="1">
        <v>0</v>
      </c>
      <c r="G1534" s="1">
        <v>0.2</v>
      </c>
      <c r="H1534" s="1">
        <v>5</v>
      </c>
      <c r="I1534" s="1">
        <v>2.2000000000000002</v>
      </c>
      <c r="J1534" s="1">
        <v>16329</v>
      </c>
      <c r="K1534" s="1">
        <v>5</v>
      </c>
      <c r="L1534" s="1">
        <v>313.5</v>
      </c>
      <c r="M1534" s="1">
        <v>7</v>
      </c>
      <c r="N1534" s="1">
        <v>0</v>
      </c>
      <c r="O1534" s="1">
        <v>0</v>
      </c>
      <c r="P1534" s="1">
        <v>0</v>
      </c>
      <c r="Q1534" s="1">
        <v>0</v>
      </c>
      <c r="R1534" s="1">
        <v>51.19</v>
      </c>
      <c r="S1534" s="1">
        <v>51.19</v>
      </c>
      <c r="T1534" s="1">
        <v>7</v>
      </c>
      <c r="U1534" s="3" t="str">
        <f t="shared" si="23"/>
        <v>2017Plan</v>
      </c>
      <c r="V1534" s="2">
        <f>DATE(A1534,INDEX(Map!$H$1:$H$12,MATCH(B1534,Map!$G$1:$G$12,0),0),1)</f>
        <v>42917</v>
      </c>
      <c r="W1534" t="str">
        <f>IF(AND(V1534&gt;=Map!$K$2,V1534&lt;=Map!$L$2),"Base",IF(AND(V1534&gt;=Map!$K$3,V1534&lt;=Map!$L$3),"Fcst","N/A"))</f>
        <v>Fcst</v>
      </c>
      <c r="X1534" t="str">
        <f>INDEX(Map!$B$2:$B$86,MATCH(D1534,Map!$A$2:$A$86,0),0)</f>
        <v>Brown 8</v>
      </c>
      <c r="Y1534" s="7">
        <f>IF(INDEX(Map!$C$2:$C$86,MATCH(D1534,Map!$A$2:$A$86,0),0)="","N/A",E1534*INDEX(Map!$C$2:$C$86,MATCH(D1534,Map!$A$2:$A$86,0),0))</f>
        <v>0.1</v>
      </c>
      <c r="Z1534" s="7" t="str">
        <f>IF(INDEX(Map!$D$2:$D$86,MATCH(D1534,Map!$A$2:$A$86,0),0)="","N/A",E1534*INDEX(Map!$D$2:$D$86,MATCH(D1534,Map!$A$2:$A$86,0),0))</f>
        <v>N/A</v>
      </c>
      <c r="AA1534" t="str">
        <f>INDEX(Map!$E$2:$E$86,MATCH(D1534,Map!$A$2:$A$86,0),0)</f>
        <v>SCCT</v>
      </c>
    </row>
    <row r="1535" spans="1:27" x14ac:dyDescent="0.25">
      <c r="A1535" s="1" t="s">
        <v>119</v>
      </c>
      <c r="B1535" s="1" t="s">
        <v>113</v>
      </c>
      <c r="C1535" s="1">
        <v>22</v>
      </c>
      <c r="D1535" s="1" t="s">
        <v>44</v>
      </c>
      <c r="E1535" s="1">
        <v>1.3</v>
      </c>
      <c r="F1535" s="1">
        <v>0</v>
      </c>
      <c r="G1535" s="1">
        <v>1.7</v>
      </c>
      <c r="H1535" s="1">
        <v>4</v>
      </c>
      <c r="I1535" s="1">
        <v>19.2</v>
      </c>
      <c r="J1535" s="1">
        <v>14897</v>
      </c>
      <c r="K1535" s="1">
        <v>21</v>
      </c>
      <c r="L1535" s="1">
        <v>313.5</v>
      </c>
      <c r="M1535" s="1">
        <v>60</v>
      </c>
      <c r="N1535" s="1">
        <v>0</v>
      </c>
      <c r="O1535" s="1">
        <v>1</v>
      </c>
      <c r="P1535" s="1">
        <v>0</v>
      </c>
      <c r="Q1535" s="1">
        <v>0</v>
      </c>
      <c r="R1535" s="1">
        <v>46.7</v>
      </c>
      <c r="S1535" s="1">
        <v>47.42</v>
      </c>
      <c r="T1535" s="1">
        <v>61</v>
      </c>
      <c r="U1535" s="3" t="str">
        <f t="shared" si="23"/>
        <v>2017Plan</v>
      </c>
      <c r="V1535" s="2">
        <f>DATE(A1535,INDEX(Map!$H$1:$H$12,MATCH(B1535,Map!$G$1:$G$12,0),0),1)</f>
        <v>42917</v>
      </c>
      <c r="W1535" t="str">
        <f>IF(AND(V1535&gt;=Map!$K$2,V1535&lt;=Map!$L$2),"Base",IF(AND(V1535&gt;=Map!$K$3,V1535&lt;=Map!$L$3),"Fcst","N/A"))</f>
        <v>Fcst</v>
      </c>
      <c r="X1535" t="str">
        <f>INDEX(Map!$B$2:$B$86,MATCH(D1535,Map!$A$2:$A$86,0),0)</f>
        <v>Brown 9</v>
      </c>
      <c r="Y1535" s="7">
        <f>IF(INDEX(Map!$C$2:$C$86,MATCH(D1535,Map!$A$2:$A$86,0),0)="","N/A",E1535*INDEX(Map!$C$2:$C$86,MATCH(D1535,Map!$A$2:$A$86,0),0))</f>
        <v>1.3</v>
      </c>
      <c r="Z1535" s="7" t="str">
        <f>IF(INDEX(Map!$D$2:$D$86,MATCH(D1535,Map!$A$2:$A$86,0),0)="","N/A",E1535*INDEX(Map!$D$2:$D$86,MATCH(D1535,Map!$A$2:$A$86,0),0))</f>
        <v>N/A</v>
      </c>
      <c r="AA1535" t="str">
        <f>INDEX(Map!$E$2:$E$86,MATCH(D1535,Map!$A$2:$A$86,0),0)</f>
        <v>SCCT</v>
      </c>
    </row>
    <row r="1536" spans="1:27" x14ac:dyDescent="0.25">
      <c r="A1536" s="1" t="s">
        <v>119</v>
      </c>
      <c r="B1536" s="1" t="s">
        <v>113</v>
      </c>
      <c r="C1536" s="1">
        <v>23</v>
      </c>
      <c r="D1536" s="1" t="s">
        <v>45</v>
      </c>
      <c r="E1536" s="1">
        <v>0.1</v>
      </c>
      <c r="F1536" s="1">
        <v>0</v>
      </c>
      <c r="G1536" s="1">
        <v>0.2</v>
      </c>
      <c r="H1536" s="1">
        <v>4</v>
      </c>
      <c r="I1536" s="1">
        <v>2.2000000000000002</v>
      </c>
      <c r="J1536" s="1">
        <v>16329</v>
      </c>
      <c r="K1536" s="1">
        <v>5</v>
      </c>
      <c r="L1536" s="1">
        <v>313.5</v>
      </c>
      <c r="M1536" s="1">
        <v>7</v>
      </c>
      <c r="N1536" s="1">
        <v>0</v>
      </c>
      <c r="O1536" s="1">
        <v>0</v>
      </c>
      <c r="P1536" s="1">
        <v>0</v>
      </c>
      <c r="Q1536" s="1">
        <v>0</v>
      </c>
      <c r="R1536" s="1">
        <v>51.19</v>
      </c>
      <c r="S1536" s="1">
        <v>51.19</v>
      </c>
      <c r="T1536" s="1">
        <v>7</v>
      </c>
      <c r="U1536" s="3" t="str">
        <f t="shared" si="23"/>
        <v>2017Plan</v>
      </c>
      <c r="V1536" s="2">
        <f>DATE(A1536,INDEX(Map!$H$1:$H$12,MATCH(B1536,Map!$G$1:$G$12,0),0),1)</f>
        <v>42917</v>
      </c>
      <c r="W1536" t="str">
        <f>IF(AND(V1536&gt;=Map!$K$2,V1536&lt;=Map!$L$2),"Base",IF(AND(V1536&gt;=Map!$K$3,V1536&lt;=Map!$L$3),"Fcst","N/A"))</f>
        <v>Fcst</v>
      </c>
      <c r="X1536" t="str">
        <f>INDEX(Map!$B$2:$B$86,MATCH(D1536,Map!$A$2:$A$86,0),0)</f>
        <v>Brown 9</v>
      </c>
      <c r="Y1536" s="7">
        <f>IF(INDEX(Map!$C$2:$C$86,MATCH(D1536,Map!$A$2:$A$86,0),0)="","N/A",E1536*INDEX(Map!$C$2:$C$86,MATCH(D1536,Map!$A$2:$A$86,0),0))</f>
        <v>0.1</v>
      </c>
      <c r="Z1536" s="7" t="str">
        <f>IF(INDEX(Map!$D$2:$D$86,MATCH(D1536,Map!$A$2:$A$86,0),0)="","N/A",E1536*INDEX(Map!$D$2:$D$86,MATCH(D1536,Map!$A$2:$A$86,0),0))</f>
        <v>N/A</v>
      </c>
      <c r="AA1536" t="str">
        <f>INDEX(Map!$E$2:$E$86,MATCH(D1536,Map!$A$2:$A$86,0),0)</f>
        <v>SCCT</v>
      </c>
    </row>
    <row r="1537" spans="1:27" x14ac:dyDescent="0.25">
      <c r="A1537" s="1" t="s">
        <v>119</v>
      </c>
      <c r="B1537" s="1" t="s">
        <v>113</v>
      </c>
      <c r="C1537" s="1">
        <v>24</v>
      </c>
      <c r="D1537" s="1" t="s">
        <v>46</v>
      </c>
      <c r="E1537" s="1">
        <v>1.6</v>
      </c>
      <c r="F1537" s="1">
        <v>0</v>
      </c>
      <c r="G1537" s="1">
        <v>2.1</v>
      </c>
      <c r="H1537" s="1">
        <v>4</v>
      </c>
      <c r="I1537" s="1">
        <v>23.3</v>
      </c>
      <c r="J1537" s="1">
        <v>14735</v>
      </c>
      <c r="K1537" s="1">
        <v>25</v>
      </c>
      <c r="L1537" s="1">
        <v>313.5</v>
      </c>
      <c r="M1537" s="1">
        <v>73</v>
      </c>
      <c r="N1537" s="1">
        <v>0</v>
      </c>
      <c r="O1537" s="1">
        <v>1</v>
      </c>
      <c r="P1537" s="1">
        <v>0</v>
      </c>
      <c r="Q1537" s="1">
        <v>0</v>
      </c>
      <c r="R1537" s="1">
        <v>46.19</v>
      </c>
      <c r="S1537" s="1">
        <v>46.78</v>
      </c>
      <c r="T1537" s="1">
        <v>74</v>
      </c>
      <c r="U1537" s="3" t="str">
        <f t="shared" si="23"/>
        <v>2017Plan</v>
      </c>
      <c r="V1537" s="2">
        <f>DATE(A1537,INDEX(Map!$H$1:$H$12,MATCH(B1537,Map!$G$1:$G$12,0),0),1)</f>
        <v>42917</v>
      </c>
      <c r="W1537" t="str">
        <f>IF(AND(V1537&gt;=Map!$K$2,V1537&lt;=Map!$L$2),"Base",IF(AND(V1537&gt;=Map!$K$3,V1537&lt;=Map!$L$3),"Fcst","N/A"))</f>
        <v>Fcst</v>
      </c>
      <c r="X1537" t="str">
        <f>INDEX(Map!$B$2:$B$86,MATCH(D1537,Map!$A$2:$A$86,0),0)</f>
        <v>Brown 10</v>
      </c>
      <c r="Y1537" s="7">
        <f>IF(INDEX(Map!$C$2:$C$86,MATCH(D1537,Map!$A$2:$A$86,0),0)="","N/A",E1537*INDEX(Map!$C$2:$C$86,MATCH(D1537,Map!$A$2:$A$86,0),0))</f>
        <v>1.6</v>
      </c>
      <c r="Z1537" s="7" t="str">
        <f>IF(INDEX(Map!$D$2:$D$86,MATCH(D1537,Map!$A$2:$A$86,0),0)="","N/A",E1537*INDEX(Map!$D$2:$D$86,MATCH(D1537,Map!$A$2:$A$86,0),0))</f>
        <v>N/A</v>
      </c>
      <c r="AA1537" t="str">
        <f>INDEX(Map!$E$2:$E$86,MATCH(D1537,Map!$A$2:$A$86,0),0)</f>
        <v>SCCT</v>
      </c>
    </row>
    <row r="1538" spans="1:27" x14ac:dyDescent="0.25">
      <c r="A1538" s="1" t="s">
        <v>119</v>
      </c>
      <c r="B1538" s="1" t="s">
        <v>113</v>
      </c>
      <c r="C1538" s="1">
        <v>25</v>
      </c>
      <c r="D1538" s="1" t="s">
        <v>47</v>
      </c>
      <c r="E1538" s="1">
        <v>0.1</v>
      </c>
      <c r="F1538" s="1">
        <v>0</v>
      </c>
      <c r="G1538" s="1">
        <v>0.2</v>
      </c>
      <c r="H1538" s="1">
        <v>4</v>
      </c>
      <c r="I1538" s="1">
        <v>2.2000000000000002</v>
      </c>
      <c r="J1538" s="1">
        <v>16329</v>
      </c>
      <c r="K1538" s="1">
        <v>5</v>
      </c>
      <c r="L1538" s="1">
        <v>313.5</v>
      </c>
      <c r="M1538" s="1">
        <v>7</v>
      </c>
      <c r="N1538" s="1">
        <v>0</v>
      </c>
      <c r="O1538" s="1">
        <v>0</v>
      </c>
      <c r="P1538" s="1">
        <v>0</v>
      </c>
      <c r="Q1538" s="1">
        <v>0</v>
      </c>
      <c r="R1538" s="1">
        <v>51.19</v>
      </c>
      <c r="S1538" s="1">
        <v>51.19</v>
      </c>
      <c r="T1538" s="1">
        <v>7</v>
      </c>
      <c r="U1538" s="3" t="str">
        <f t="shared" si="23"/>
        <v>2017Plan</v>
      </c>
      <c r="V1538" s="2">
        <f>DATE(A1538,INDEX(Map!$H$1:$H$12,MATCH(B1538,Map!$G$1:$G$12,0),0),1)</f>
        <v>42917</v>
      </c>
      <c r="W1538" t="str">
        <f>IF(AND(V1538&gt;=Map!$K$2,V1538&lt;=Map!$L$2),"Base",IF(AND(V1538&gt;=Map!$K$3,V1538&lt;=Map!$L$3),"Fcst","N/A"))</f>
        <v>Fcst</v>
      </c>
      <c r="X1538" t="str">
        <f>INDEX(Map!$B$2:$B$86,MATCH(D1538,Map!$A$2:$A$86,0),0)</f>
        <v>Brown 10</v>
      </c>
      <c r="Y1538" s="7">
        <f>IF(INDEX(Map!$C$2:$C$86,MATCH(D1538,Map!$A$2:$A$86,0),0)="","N/A",E1538*INDEX(Map!$C$2:$C$86,MATCH(D1538,Map!$A$2:$A$86,0),0))</f>
        <v>0.1</v>
      </c>
      <c r="Z1538" s="7" t="str">
        <f>IF(INDEX(Map!$D$2:$D$86,MATCH(D1538,Map!$A$2:$A$86,0),0)="","N/A",E1538*INDEX(Map!$D$2:$D$86,MATCH(D1538,Map!$A$2:$A$86,0),0))</f>
        <v>N/A</v>
      </c>
      <c r="AA1538" t="str">
        <f>INDEX(Map!$E$2:$E$86,MATCH(D1538,Map!$A$2:$A$86,0),0)</f>
        <v>SCCT</v>
      </c>
    </row>
    <row r="1539" spans="1:27" x14ac:dyDescent="0.25">
      <c r="A1539" s="1" t="s">
        <v>119</v>
      </c>
      <c r="B1539" s="1" t="s">
        <v>113</v>
      </c>
      <c r="C1539" s="1">
        <v>26</v>
      </c>
      <c r="D1539" s="1" t="s">
        <v>48</v>
      </c>
      <c r="E1539" s="1">
        <v>2.2000000000000002</v>
      </c>
      <c r="F1539" s="1">
        <v>0</v>
      </c>
      <c r="G1539" s="1">
        <v>2.9</v>
      </c>
      <c r="H1539" s="1">
        <v>5</v>
      </c>
      <c r="I1539" s="1">
        <v>33.1</v>
      </c>
      <c r="J1539" s="1">
        <v>15075</v>
      </c>
      <c r="K1539" s="1">
        <v>37</v>
      </c>
      <c r="L1539" s="1">
        <v>313.5</v>
      </c>
      <c r="M1539" s="1">
        <v>104</v>
      </c>
      <c r="N1539" s="1">
        <v>0</v>
      </c>
      <c r="O1539" s="1">
        <v>1</v>
      </c>
      <c r="P1539" s="1">
        <v>0</v>
      </c>
      <c r="Q1539" s="1">
        <v>0</v>
      </c>
      <c r="R1539" s="1">
        <v>47.26</v>
      </c>
      <c r="S1539" s="1">
        <v>47.9</v>
      </c>
      <c r="T1539" s="1">
        <v>105</v>
      </c>
      <c r="U1539" s="3" t="str">
        <f t="shared" si="23"/>
        <v>2017Plan</v>
      </c>
      <c r="V1539" s="2">
        <f>DATE(A1539,INDEX(Map!$H$1:$H$12,MATCH(B1539,Map!$G$1:$G$12,0),0),1)</f>
        <v>42917</v>
      </c>
      <c r="W1539" t="str">
        <f>IF(AND(V1539&gt;=Map!$K$2,V1539&lt;=Map!$L$2),"Base",IF(AND(V1539&gt;=Map!$K$3,V1539&lt;=Map!$L$3),"Fcst","N/A"))</f>
        <v>Fcst</v>
      </c>
      <c r="X1539" t="str">
        <f>INDEX(Map!$B$2:$B$86,MATCH(D1539,Map!$A$2:$A$86,0),0)</f>
        <v>Brown 11</v>
      </c>
      <c r="Y1539" s="7">
        <f>IF(INDEX(Map!$C$2:$C$86,MATCH(D1539,Map!$A$2:$A$86,0),0)="","N/A",E1539*INDEX(Map!$C$2:$C$86,MATCH(D1539,Map!$A$2:$A$86,0),0))</f>
        <v>2.2000000000000002</v>
      </c>
      <c r="Z1539" s="7" t="str">
        <f>IF(INDEX(Map!$D$2:$D$86,MATCH(D1539,Map!$A$2:$A$86,0),0)="","N/A",E1539*INDEX(Map!$D$2:$D$86,MATCH(D1539,Map!$A$2:$A$86,0),0))</f>
        <v>N/A</v>
      </c>
      <c r="AA1539" t="str">
        <f>INDEX(Map!$E$2:$E$86,MATCH(D1539,Map!$A$2:$A$86,0),0)</f>
        <v>SCCT</v>
      </c>
    </row>
    <row r="1540" spans="1:27" x14ac:dyDescent="0.25">
      <c r="A1540" s="1" t="s">
        <v>119</v>
      </c>
      <c r="B1540" s="1" t="s">
        <v>113</v>
      </c>
      <c r="C1540" s="1">
        <v>27</v>
      </c>
      <c r="D1540" s="1" t="s">
        <v>49</v>
      </c>
      <c r="E1540" s="1">
        <v>0.1</v>
      </c>
      <c r="F1540" s="1">
        <v>0</v>
      </c>
      <c r="G1540" s="1">
        <v>0.2</v>
      </c>
      <c r="H1540" s="1">
        <v>4</v>
      </c>
      <c r="I1540" s="1">
        <v>2.2000000000000002</v>
      </c>
      <c r="J1540" s="1">
        <v>16329</v>
      </c>
      <c r="K1540" s="1">
        <v>5</v>
      </c>
      <c r="L1540" s="1">
        <v>313.5</v>
      </c>
      <c r="M1540" s="1">
        <v>7</v>
      </c>
      <c r="N1540" s="1">
        <v>0</v>
      </c>
      <c r="O1540" s="1">
        <v>0</v>
      </c>
      <c r="P1540" s="1">
        <v>0</v>
      </c>
      <c r="Q1540" s="1">
        <v>0</v>
      </c>
      <c r="R1540" s="1">
        <v>51.19</v>
      </c>
      <c r="S1540" s="1">
        <v>51.19</v>
      </c>
      <c r="T1540" s="1">
        <v>7</v>
      </c>
      <c r="U1540" s="3" t="str">
        <f t="shared" ref="U1540:U1603" si="24">U1539</f>
        <v>2017Plan</v>
      </c>
      <c r="V1540" s="2">
        <f>DATE(A1540,INDEX(Map!$H$1:$H$12,MATCH(B1540,Map!$G$1:$G$12,0),0),1)</f>
        <v>42917</v>
      </c>
      <c r="W1540" t="str">
        <f>IF(AND(V1540&gt;=Map!$K$2,V1540&lt;=Map!$L$2),"Base",IF(AND(V1540&gt;=Map!$K$3,V1540&lt;=Map!$L$3),"Fcst","N/A"))</f>
        <v>Fcst</v>
      </c>
      <c r="X1540" t="str">
        <f>INDEX(Map!$B$2:$B$86,MATCH(D1540,Map!$A$2:$A$86,0),0)</f>
        <v>Brown 11</v>
      </c>
      <c r="Y1540" s="7">
        <f>IF(INDEX(Map!$C$2:$C$86,MATCH(D1540,Map!$A$2:$A$86,0),0)="","N/A",E1540*INDEX(Map!$C$2:$C$86,MATCH(D1540,Map!$A$2:$A$86,0),0))</f>
        <v>0.1</v>
      </c>
      <c r="Z1540" s="7" t="str">
        <f>IF(INDEX(Map!$D$2:$D$86,MATCH(D1540,Map!$A$2:$A$86,0),0)="","N/A",E1540*INDEX(Map!$D$2:$D$86,MATCH(D1540,Map!$A$2:$A$86,0),0))</f>
        <v>N/A</v>
      </c>
      <c r="AA1540" t="str">
        <f>INDEX(Map!$E$2:$E$86,MATCH(D1540,Map!$A$2:$A$86,0),0)</f>
        <v>SCCT</v>
      </c>
    </row>
    <row r="1541" spans="1:27" x14ac:dyDescent="0.25">
      <c r="A1541" s="1" t="s">
        <v>119</v>
      </c>
      <c r="B1541" s="1" t="s">
        <v>113</v>
      </c>
      <c r="C1541" s="1">
        <v>28</v>
      </c>
      <c r="D1541" s="1" t="s">
        <v>50</v>
      </c>
      <c r="E1541" s="1">
        <v>19.100000000000001</v>
      </c>
      <c r="F1541" s="1">
        <v>0</v>
      </c>
      <c r="G1541" s="1">
        <v>17.399999999999999</v>
      </c>
      <c r="H1541" s="1">
        <v>19</v>
      </c>
      <c r="I1541" s="1">
        <v>206.4</v>
      </c>
      <c r="J1541" s="1">
        <v>10831</v>
      </c>
      <c r="K1541" s="1">
        <v>137</v>
      </c>
      <c r="L1541" s="1">
        <v>313.5</v>
      </c>
      <c r="M1541" s="1">
        <v>647</v>
      </c>
      <c r="N1541" s="1">
        <v>1</v>
      </c>
      <c r="O1541" s="1">
        <v>3</v>
      </c>
      <c r="P1541" s="1">
        <v>0</v>
      </c>
      <c r="Q1541" s="1">
        <v>0</v>
      </c>
      <c r="R1541" s="1">
        <v>33.950000000000003</v>
      </c>
      <c r="S1541" s="1">
        <v>34.090000000000003</v>
      </c>
      <c r="T1541" s="1">
        <v>650</v>
      </c>
      <c r="U1541" s="3" t="str">
        <f t="shared" si="24"/>
        <v>2017Plan</v>
      </c>
      <c r="V1541" s="2">
        <f>DATE(A1541,INDEX(Map!$H$1:$H$12,MATCH(B1541,Map!$G$1:$G$12,0),0),1)</f>
        <v>42917</v>
      </c>
      <c r="W1541" t="str">
        <f>IF(AND(V1541&gt;=Map!$K$2,V1541&lt;=Map!$L$2),"Base",IF(AND(V1541&gt;=Map!$K$3,V1541&lt;=Map!$L$3),"Fcst","N/A"))</f>
        <v>Fcst</v>
      </c>
      <c r="X1541" t="str">
        <f>INDEX(Map!$B$2:$B$86,MATCH(D1541,Map!$A$2:$A$86,0),0)</f>
        <v>Paddys Run 13</v>
      </c>
      <c r="Y1541" s="7">
        <f>IF(INDEX(Map!$C$2:$C$86,MATCH(D1541,Map!$A$2:$A$86,0),0)="","N/A",E1541*INDEX(Map!$C$2:$C$86,MATCH(D1541,Map!$A$2:$A$86,0),0))</f>
        <v>8.9770000000000003</v>
      </c>
      <c r="Z1541" s="7">
        <f>IF(INDEX(Map!$D$2:$D$86,MATCH(D1541,Map!$A$2:$A$86,0),0)="","N/A",E1541*INDEX(Map!$D$2:$D$86,MATCH(D1541,Map!$A$2:$A$86,0),0))</f>
        <v>10.123000000000001</v>
      </c>
      <c r="AA1541" t="str">
        <f>INDEX(Map!$E$2:$E$86,MATCH(D1541,Map!$A$2:$A$86,0),0)</f>
        <v>SCCT</v>
      </c>
    </row>
    <row r="1542" spans="1:27" x14ac:dyDescent="0.25">
      <c r="A1542" s="1" t="s">
        <v>119</v>
      </c>
      <c r="B1542" s="1" t="s">
        <v>113</v>
      </c>
      <c r="C1542" s="1">
        <v>29</v>
      </c>
      <c r="D1542" s="1" t="s">
        <v>51</v>
      </c>
      <c r="E1542" s="1">
        <v>40.299999999999997</v>
      </c>
      <c r="F1542" s="1">
        <v>0</v>
      </c>
      <c r="G1542" s="1">
        <v>34.1</v>
      </c>
      <c r="H1542" s="1">
        <v>26</v>
      </c>
      <c r="I1542" s="1">
        <v>446.6</v>
      </c>
      <c r="J1542" s="1">
        <v>11076</v>
      </c>
      <c r="K1542" s="1">
        <v>289</v>
      </c>
      <c r="L1542" s="1">
        <v>313.5</v>
      </c>
      <c r="M1542" s="1">
        <v>1400</v>
      </c>
      <c r="N1542" s="1">
        <v>1</v>
      </c>
      <c r="O1542" s="1">
        <v>4</v>
      </c>
      <c r="P1542" s="1">
        <v>0</v>
      </c>
      <c r="Q1542" s="1">
        <v>0</v>
      </c>
      <c r="R1542" s="1">
        <v>34.72</v>
      </c>
      <c r="S1542" s="1">
        <v>34.81</v>
      </c>
      <c r="T1542" s="1">
        <v>1404</v>
      </c>
      <c r="U1542" s="3" t="str">
        <f t="shared" si="24"/>
        <v>2017Plan</v>
      </c>
      <c r="V1542" s="2">
        <f>DATE(A1542,INDEX(Map!$H$1:$H$12,MATCH(B1542,Map!$G$1:$G$12,0),0),1)</f>
        <v>42917</v>
      </c>
      <c r="W1542" t="str">
        <f>IF(AND(V1542&gt;=Map!$K$2,V1542&lt;=Map!$L$2),"Base",IF(AND(V1542&gt;=Map!$K$3,V1542&lt;=Map!$L$3),"Fcst","N/A"))</f>
        <v>Fcst</v>
      </c>
      <c r="X1542" t="str">
        <f>INDEX(Map!$B$2:$B$86,MATCH(D1542,Map!$A$2:$A$86,0),0)</f>
        <v>Trimble Co 05</v>
      </c>
      <c r="Y1542" s="7">
        <f>IF(INDEX(Map!$C$2:$C$86,MATCH(D1542,Map!$A$2:$A$86,0),0)="","N/A",E1542*INDEX(Map!$C$2:$C$86,MATCH(D1542,Map!$A$2:$A$86,0),0))</f>
        <v>28.612999999999996</v>
      </c>
      <c r="Z1542" s="7">
        <f>IF(INDEX(Map!$D$2:$D$86,MATCH(D1542,Map!$A$2:$A$86,0),0)="","N/A",E1542*INDEX(Map!$D$2:$D$86,MATCH(D1542,Map!$A$2:$A$86,0),0))</f>
        <v>11.686999999999998</v>
      </c>
      <c r="AA1542" t="str">
        <f>INDEX(Map!$E$2:$E$86,MATCH(D1542,Map!$A$2:$A$86,0),0)</f>
        <v>SCCT</v>
      </c>
    </row>
    <row r="1543" spans="1:27" x14ac:dyDescent="0.25">
      <c r="A1543" s="1" t="s">
        <v>119</v>
      </c>
      <c r="B1543" s="1" t="s">
        <v>113</v>
      </c>
      <c r="C1543" s="1">
        <v>30</v>
      </c>
      <c r="D1543" s="1" t="s">
        <v>52</v>
      </c>
      <c r="E1543" s="1">
        <v>35</v>
      </c>
      <c r="F1543" s="1">
        <v>0</v>
      </c>
      <c r="G1543" s="1">
        <v>29.6</v>
      </c>
      <c r="H1543" s="1">
        <v>26</v>
      </c>
      <c r="I1543" s="1">
        <v>387.7</v>
      </c>
      <c r="J1543" s="1">
        <v>11065</v>
      </c>
      <c r="K1543" s="1">
        <v>250</v>
      </c>
      <c r="L1543" s="1">
        <v>313.5</v>
      </c>
      <c r="M1543" s="1">
        <v>1215</v>
      </c>
      <c r="N1543" s="1">
        <v>1</v>
      </c>
      <c r="O1543" s="1">
        <v>4</v>
      </c>
      <c r="P1543" s="1">
        <v>0</v>
      </c>
      <c r="Q1543" s="1">
        <v>0</v>
      </c>
      <c r="R1543" s="1">
        <v>34.69</v>
      </c>
      <c r="S1543" s="1">
        <v>34.79</v>
      </c>
      <c r="T1543" s="1">
        <v>1219</v>
      </c>
      <c r="U1543" s="3" t="str">
        <f t="shared" si="24"/>
        <v>2017Plan</v>
      </c>
      <c r="V1543" s="2">
        <f>DATE(A1543,INDEX(Map!$H$1:$H$12,MATCH(B1543,Map!$G$1:$G$12,0),0),1)</f>
        <v>42917</v>
      </c>
      <c r="W1543" t="str">
        <f>IF(AND(V1543&gt;=Map!$K$2,V1543&lt;=Map!$L$2),"Base",IF(AND(V1543&gt;=Map!$K$3,V1543&lt;=Map!$L$3),"Fcst","N/A"))</f>
        <v>Fcst</v>
      </c>
      <c r="X1543" t="str">
        <f>INDEX(Map!$B$2:$B$86,MATCH(D1543,Map!$A$2:$A$86,0),0)</f>
        <v>Trimble Co 06</v>
      </c>
      <c r="Y1543" s="7">
        <f>IF(INDEX(Map!$C$2:$C$86,MATCH(D1543,Map!$A$2:$A$86,0),0)="","N/A",E1543*INDEX(Map!$C$2:$C$86,MATCH(D1543,Map!$A$2:$A$86,0),0))</f>
        <v>24.849999999999998</v>
      </c>
      <c r="Z1543" s="7">
        <f>IF(INDEX(Map!$D$2:$D$86,MATCH(D1543,Map!$A$2:$A$86,0),0)="","N/A",E1543*INDEX(Map!$D$2:$D$86,MATCH(D1543,Map!$A$2:$A$86,0),0))</f>
        <v>10.149999999999999</v>
      </c>
      <c r="AA1543" t="str">
        <f>INDEX(Map!$E$2:$E$86,MATCH(D1543,Map!$A$2:$A$86,0),0)</f>
        <v>SCCT</v>
      </c>
    </row>
    <row r="1544" spans="1:27" x14ac:dyDescent="0.25">
      <c r="A1544" s="1" t="s">
        <v>119</v>
      </c>
      <c r="B1544" s="1" t="s">
        <v>113</v>
      </c>
      <c r="C1544" s="1">
        <v>31</v>
      </c>
      <c r="D1544" s="1" t="s">
        <v>53</v>
      </c>
      <c r="E1544" s="1">
        <v>30.1</v>
      </c>
      <c r="F1544" s="1">
        <v>0</v>
      </c>
      <c r="G1544" s="1">
        <v>25.4</v>
      </c>
      <c r="H1544" s="1">
        <v>21</v>
      </c>
      <c r="I1544" s="1">
        <v>332.8</v>
      </c>
      <c r="J1544" s="1">
        <v>11055</v>
      </c>
      <c r="K1544" s="1">
        <v>214</v>
      </c>
      <c r="L1544" s="1">
        <v>313.5</v>
      </c>
      <c r="M1544" s="1">
        <v>1043</v>
      </c>
      <c r="N1544" s="1">
        <v>1</v>
      </c>
      <c r="O1544" s="1">
        <v>3</v>
      </c>
      <c r="P1544" s="1">
        <v>0</v>
      </c>
      <c r="Q1544" s="1">
        <v>0</v>
      </c>
      <c r="R1544" s="1">
        <v>34.65</v>
      </c>
      <c r="S1544" s="1">
        <v>34.75</v>
      </c>
      <c r="T1544" s="1">
        <v>1046</v>
      </c>
      <c r="U1544" s="3" t="str">
        <f t="shared" si="24"/>
        <v>2017Plan</v>
      </c>
      <c r="V1544" s="2">
        <f>DATE(A1544,INDEX(Map!$H$1:$H$12,MATCH(B1544,Map!$G$1:$G$12,0),0),1)</f>
        <v>42917</v>
      </c>
      <c r="W1544" t="str">
        <f>IF(AND(V1544&gt;=Map!$K$2,V1544&lt;=Map!$L$2),"Base",IF(AND(V1544&gt;=Map!$K$3,V1544&lt;=Map!$L$3),"Fcst","N/A"))</f>
        <v>Fcst</v>
      </c>
      <c r="X1544" t="str">
        <f>INDEX(Map!$B$2:$B$86,MATCH(D1544,Map!$A$2:$A$86,0),0)</f>
        <v>Trimble Co 07</v>
      </c>
      <c r="Y1544" s="7">
        <f>IF(INDEX(Map!$C$2:$C$86,MATCH(D1544,Map!$A$2:$A$86,0),0)="","N/A",E1544*INDEX(Map!$C$2:$C$86,MATCH(D1544,Map!$A$2:$A$86,0),0))</f>
        <v>18.963000000000001</v>
      </c>
      <c r="Z1544" s="7">
        <f>IF(INDEX(Map!$D$2:$D$86,MATCH(D1544,Map!$A$2:$A$86,0),0)="","N/A",E1544*INDEX(Map!$D$2:$D$86,MATCH(D1544,Map!$A$2:$A$86,0),0))</f>
        <v>11.137</v>
      </c>
      <c r="AA1544" t="str">
        <f>INDEX(Map!$E$2:$E$86,MATCH(D1544,Map!$A$2:$A$86,0),0)</f>
        <v>SCCT</v>
      </c>
    </row>
    <row r="1545" spans="1:27" x14ac:dyDescent="0.25">
      <c r="A1545" s="1" t="s">
        <v>119</v>
      </c>
      <c r="B1545" s="1" t="s">
        <v>113</v>
      </c>
      <c r="C1545" s="1">
        <v>32</v>
      </c>
      <c r="D1545" s="1" t="s">
        <v>54</v>
      </c>
      <c r="E1545" s="1">
        <v>11.3</v>
      </c>
      <c r="F1545" s="1">
        <v>0</v>
      </c>
      <c r="G1545" s="1">
        <v>9.5</v>
      </c>
      <c r="H1545" s="1">
        <v>16</v>
      </c>
      <c r="I1545" s="1">
        <v>124.2</v>
      </c>
      <c r="J1545" s="1">
        <v>11019</v>
      </c>
      <c r="K1545" s="1">
        <v>79</v>
      </c>
      <c r="L1545" s="1">
        <v>313.5</v>
      </c>
      <c r="M1545" s="1">
        <v>389</v>
      </c>
      <c r="N1545" s="1">
        <v>1</v>
      </c>
      <c r="O1545" s="1">
        <v>2</v>
      </c>
      <c r="P1545" s="1">
        <v>0</v>
      </c>
      <c r="Q1545" s="1">
        <v>0</v>
      </c>
      <c r="R1545" s="1">
        <v>34.54</v>
      </c>
      <c r="S1545" s="1">
        <v>34.74</v>
      </c>
      <c r="T1545" s="1">
        <v>391</v>
      </c>
      <c r="U1545" s="3" t="str">
        <f t="shared" si="24"/>
        <v>2017Plan</v>
      </c>
      <c r="V1545" s="2">
        <f>DATE(A1545,INDEX(Map!$H$1:$H$12,MATCH(B1545,Map!$G$1:$G$12,0),0),1)</f>
        <v>42917</v>
      </c>
      <c r="W1545" t="str">
        <f>IF(AND(V1545&gt;=Map!$K$2,V1545&lt;=Map!$L$2),"Base",IF(AND(V1545&gt;=Map!$K$3,V1545&lt;=Map!$L$3),"Fcst","N/A"))</f>
        <v>Fcst</v>
      </c>
      <c r="X1545" t="str">
        <f>INDEX(Map!$B$2:$B$86,MATCH(D1545,Map!$A$2:$A$86,0),0)</f>
        <v>Trimble Co 08</v>
      </c>
      <c r="Y1545" s="7">
        <f>IF(INDEX(Map!$C$2:$C$86,MATCH(D1545,Map!$A$2:$A$86,0),0)="","N/A",E1545*INDEX(Map!$C$2:$C$86,MATCH(D1545,Map!$A$2:$A$86,0),0))</f>
        <v>7.1190000000000007</v>
      </c>
      <c r="Z1545" s="7">
        <f>IF(INDEX(Map!$D$2:$D$86,MATCH(D1545,Map!$A$2:$A$86,0),0)="","N/A",E1545*INDEX(Map!$D$2:$D$86,MATCH(D1545,Map!$A$2:$A$86,0),0))</f>
        <v>4.181</v>
      </c>
      <c r="AA1545" t="str">
        <f>INDEX(Map!$E$2:$E$86,MATCH(D1545,Map!$A$2:$A$86,0),0)</f>
        <v>SCCT</v>
      </c>
    </row>
    <row r="1546" spans="1:27" x14ac:dyDescent="0.25">
      <c r="A1546" s="1" t="s">
        <v>119</v>
      </c>
      <c r="B1546" s="1" t="s">
        <v>113</v>
      </c>
      <c r="C1546" s="1">
        <v>33</v>
      </c>
      <c r="D1546" s="1" t="s">
        <v>55</v>
      </c>
      <c r="E1546" s="1">
        <v>25.3</v>
      </c>
      <c r="F1546" s="1">
        <v>0</v>
      </c>
      <c r="G1546" s="1">
        <v>21.4</v>
      </c>
      <c r="H1546" s="1">
        <v>22</v>
      </c>
      <c r="I1546" s="1">
        <v>279.8</v>
      </c>
      <c r="J1546" s="1">
        <v>11054</v>
      </c>
      <c r="K1546" s="1">
        <v>180</v>
      </c>
      <c r="L1546" s="1">
        <v>313.5</v>
      </c>
      <c r="M1546" s="1">
        <v>877</v>
      </c>
      <c r="N1546" s="1">
        <v>1</v>
      </c>
      <c r="O1546" s="1">
        <v>3</v>
      </c>
      <c r="P1546" s="1">
        <v>0</v>
      </c>
      <c r="Q1546" s="1">
        <v>0</v>
      </c>
      <c r="R1546" s="1">
        <v>34.65</v>
      </c>
      <c r="S1546" s="1">
        <v>34.770000000000003</v>
      </c>
      <c r="T1546" s="1">
        <v>880</v>
      </c>
      <c r="U1546" s="3" t="str">
        <f t="shared" si="24"/>
        <v>2017Plan</v>
      </c>
      <c r="V1546" s="2">
        <f>DATE(A1546,INDEX(Map!$H$1:$H$12,MATCH(B1546,Map!$G$1:$G$12,0),0),1)</f>
        <v>42917</v>
      </c>
      <c r="W1546" t="str">
        <f>IF(AND(V1546&gt;=Map!$K$2,V1546&lt;=Map!$L$2),"Base",IF(AND(V1546&gt;=Map!$K$3,V1546&lt;=Map!$L$3),"Fcst","N/A"))</f>
        <v>Fcst</v>
      </c>
      <c r="X1546" t="str">
        <f>INDEX(Map!$B$2:$B$86,MATCH(D1546,Map!$A$2:$A$86,0),0)</f>
        <v>Trimble Co 09</v>
      </c>
      <c r="Y1546" s="7">
        <f>IF(INDEX(Map!$C$2:$C$86,MATCH(D1546,Map!$A$2:$A$86,0),0)="","N/A",E1546*INDEX(Map!$C$2:$C$86,MATCH(D1546,Map!$A$2:$A$86,0),0))</f>
        <v>15.939</v>
      </c>
      <c r="Z1546" s="7">
        <f>IF(INDEX(Map!$D$2:$D$86,MATCH(D1546,Map!$A$2:$A$86,0),0)="","N/A",E1546*INDEX(Map!$D$2:$D$86,MATCH(D1546,Map!$A$2:$A$86,0),0))</f>
        <v>9.3610000000000007</v>
      </c>
      <c r="AA1546" t="str">
        <f>INDEX(Map!$E$2:$E$86,MATCH(D1546,Map!$A$2:$A$86,0),0)</f>
        <v>SCCT</v>
      </c>
    </row>
    <row r="1547" spans="1:27" x14ac:dyDescent="0.25">
      <c r="A1547" s="1" t="s">
        <v>119</v>
      </c>
      <c r="B1547" s="1" t="s">
        <v>113</v>
      </c>
      <c r="C1547" s="1">
        <v>34</v>
      </c>
      <c r="D1547" s="1" t="s">
        <v>56</v>
      </c>
      <c r="E1547" s="1">
        <v>6.6</v>
      </c>
      <c r="F1547" s="1">
        <v>0</v>
      </c>
      <c r="G1547" s="1">
        <v>5.6</v>
      </c>
      <c r="H1547" s="1">
        <v>8</v>
      </c>
      <c r="I1547" s="1">
        <v>72.400000000000006</v>
      </c>
      <c r="J1547" s="1">
        <v>10945</v>
      </c>
      <c r="K1547" s="1">
        <v>45</v>
      </c>
      <c r="L1547" s="1">
        <v>313.5</v>
      </c>
      <c r="M1547" s="1">
        <v>227</v>
      </c>
      <c r="N1547" s="1">
        <v>0</v>
      </c>
      <c r="O1547" s="1">
        <v>1</v>
      </c>
      <c r="P1547" s="1">
        <v>0</v>
      </c>
      <c r="Q1547" s="1">
        <v>0</v>
      </c>
      <c r="R1547" s="1">
        <v>34.31</v>
      </c>
      <c r="S1547" s="1">
        <v>34.479999999999997</v>
      </c>
      <c r="T1547" s="1">
        <v>228</v>
      </c>
      <c r="U1547" s="3" t="str">
        <f t="shared" si="24"/>
        <v>2017Plan</v>
      </c>
      <c r="V1547" s="2">
        <f>DATE(A1547,INDEX(Map!$H$1:$H$12,MATCH(B1547,Map!$G$1:$G$12,0),0),1)</f>
        <v>42917</v>
      </c>
      <c r="W1547" t="str">
        <f>IF(AND(V1547&gt;=Map!$K$2,V1547&lt;=Map!$L$2),"Base",IF(AND(V1547&gt;=Map!$K$3,V1547&lt;=Map!$L$3),"Fcst","N/A"))</f>
        <v>Fcst</v>
      </c>
      <c r="X1547" t="str">
        <f>INDEX(Map!$B$2:$B$86,MATCH(D1547,Map!$A$2:$A$86,0),0)</f>
        <v>Trimble Co 10</v>
      </c>
      <c r="Y1547" s="7">
        <f>IF(INDEX(Map!$C$2:$C$86,MATCH(D1547,Map!$A$2:$A$86,0),0)="","N/A",E1547*INDEX(Map!$C$2:$C$86,MATCH(D1547,Map!$A$2:$A$86,0),0))</f>
        <v>4.1579999999999995</v>
      </c>
      <c r="Z1547" s="7">
        <f>IF(INDEX(Map!$D$2:$D$86,MATCH(D1547,Map!$A$2:$A$86,0),0)="","N/A",E1547*INDEX(Map!$D$2:$D$86,MATCH(D1547,Map!$A$2:$A$86,0),0))</f>
        <v>2.4419999999999997</v>
      </c>
      <c r="AA1547" t="str">
        <f>INDEX(Map!$E$2:$E$86,MATCH(D1547,Map!$A$2:$A$86,0),0)</f>
        <v>SCCT</v>
      </c>
    </row>
    <row r="1548" spans="1:27" x14ac:dyDescent="0.25">
      <c r="A1548" s="1" t="s">
        <v>119</v>
      </c>
      <c r="B1548" s="1" t="s">
        <v>113</v>
      </c>
      <c r="C1548" s="1">
        <v>35</v>
      </c>
      <c r="D1548" s="1" t="s">
        <v>57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3" t="str">
        <f t="shared" si="24"/>
        <v>2017Plan</v>
      </c>
      <c r="V1548" s="2">
        <f>DATE(A1548,INDEX(Map!$H$1:$H$12,MATCH(B1548,Map!$G$1:$G$12,0),0),1)</f>
        <v>42917</v>
      </c>
      <c r="W1548" t="str">
        <f>IF(AND(V1548&gt;=Map!$K$2,V1548&lt;=Map!$L$2),"Base",IF(AND(V1548&gt;=Map!$K$3,V1548&lt;=Map!$L$3),"Fcst","N/A"))</f>
        <v>Fcst</v>
      </c>
      <c r="X1548" t="str">
        <f>INDEX(Map!$B$2:$B$86,MATCH(D1548,Map!$A$2:$A$86,0),0)</f>
        <v>Cane Run 11</v>
      </c>
      <c r="Y1548" s="7" t="str">
        <f>IF(INDEX(Map!$C$2:$C$86,MATCH(D1548,Map!$A$2:$A$86,0),0)="","N/A",E1548*INDEX(Map!$C$2:$C$86,MATCH(D1548,Map!$A$2:$A$86,0),0))</f>
        <v>N/A</v>
      </c>
      <c r="Z1548" s="7">
        <f>IF(INDEX(Map!$D$2:$D$86,MATCH(D1548,Map!$A$2:$A$86,0),0)="","N/A",E1548*INDEX(Map!$D$2:$D$86,MATCH(D1548,Map!$A$2:$A$86,0),0))</f>
        <v>0</v>
      </c>
      <c r="AA1548" t="str">
        <f>INDEX(Map!$E$2:$E$86,MATCH(D1548,Map!$A$2:$A$86,0),0)</f>
        <v>SCCT</v>
      </c>
    </row>
    <row r="1549" spans="1:27" x14ac:dyDescent="0.25">
      <c r="A1549" s="1" t="s">
        <v>119</v>
      </c>
      <c r="B1549" s="1" t="s">
        <v>113</v>
      </c>
      <c r="C1549" s="1">
        <v>36</v>
      </c>
      <c r="D1549" s="1" t="s">
        <v>58</v>
      </c>
      <c r="E1549" s="1">
        <v>0</v>
      </c>
      <c r="F1549" s="1">
        <v>0</v>
      </c>
      <c r="G1549" s="1">
        <v>0.3</v>
      </c>
      <c r="H1549" s="1">
        <v>1</v>
      </c>
      <c r="I1549" s="1">
        <v>0.9</v>
      </c>
      <c r="J1549" s="1">
        <v>18000</v>
      </c>
      <c r="K1549" s="1">
        <v>4</v>
      </c>
      <c r="L1549" s="1">
        <v>903.5</v>
      </c>
      <c r="M1549" s="1">
        <v>8</v>
      </c>
      <c r="N1549" s="1">
        <v>0</v>
      </c>
      <c r="O1549" s="1">
        <v>2</v>
      </c>
      <c r="P1549" s="1">
        <v>0</v>
      </c>
      <c r="Q1549" s="1">
        <v>0</v>
      </c>
      <c r="R1549" s="1">
        <v>162.63</v>
      </c>
      <c r="S1549" s="1">
        <v>195.74</v>
      </c>
      <c r="T1549" s="1">
        <v>9</v>
      </c>
      <c r="U1549" s="3" t="str">
        <f t="shared" si="24"/>
        <v>2017Plan</v>
      </c>
      <c r="V1549" s="2">
        <f>DATE(A1549,INDEX(Map!$H$1:$H$12,MATCH(B1549,Map!$G$1:$G$12,0),0),1)</f>
        <v>42917</v>
      </c>
      <c r="W1549" t="str">
        <f>IF(AND(V1549&gt;=Map!$K$2,V1549&lt;=Map!$L$2),"Base",IF(AND(V1549&gt;=Map!$K$3,V1549&lt;=Map!$L$3),"Fcst","N/A"))</f>
        <v>Fcst</v>
      </c>
      <c r="X1549" t="str">
        <f>INDEX(Map!$B$2:$B$86,MATCH(D1549,Map!$A$2:$A$86,0),0)</f>
        <v>Haefling</v>
      </c>
      <c r="Y1549" s="7">
        <f>IF(INDEX(Map!$C$2:$C$86,MATCH(D1549,Map!$A$2:$A$86,0),0)="","N/A",E1549*INDEX(Map!$C$2:$C$86,MATCH(D1549,Map!$A$2:$A$86,0),0))</f>
        <v>0</v>
      </c>
      <c r="Z1549" s="7" t="str">
        <f>IF(INDEX(Map!$D$2:$D$86,MATCH(D1549,Map!$A$2:$A$86,0),0)="","N/A",E1549*INDEX(Map!$D$2:$D$86,MATCH(D1549,Map!$A$2:$A$86,0),0))</f>
        <v>N/A</v>
      </c>
      <c r="AA1549" t="str">
        <f>INDEX(Map!$E$2:$E$86,MATCH(D1549,Map!$A$2:$A$86,0),0)</f>
        <v>SCCT</v>
      </c>
    </row>
    <row r="1550" spans="1:27" x14ac:dyDescent="0.25">
      <c r="A1550" s="1" t="s">
        <v>119</v>
      </c>
      <c r="B1550" s="1" t="s">
        <v>113</v>
      </c>
      <c r="C1550" s="1">
        <v>37</v>
      </c>
      <c r="D1550" s="1" t="s">
        <v>59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3" t="str">
        <f t="shared" si="24"/>
        <v>2017Plan</v>
      </c>
      <c r="V1550" s="2">
        <f>DATE(A1550,INDEX(Map!$H$1:$H$12,MATCH(B1550,Map!$G$1:$G$12,0),0),1)</f>
        <v>42917</v>
      </c>
      <c r="W1550" t="str">
        <f>IF(AND(V1550&gt;=Map!$K$2,V1550&lt;=Map!$L$2),"Base",IF(AND(V1550&gt;=Map!$K$3,V1550&lt;=Map!$L$3),"Fcst","N/A"))</f>
        <v>Fcst</v>
      </c>
      <c r="X1550" t="str">
        <f>INDEX(Map!$B$2:$B$86,MATCH(D1550,Map!$A$2:$A$86,0),0)</f>
        <v>Paddys Run 11</v>
      </c>
      <c r="Y1550" s="7" t="str">
        <f>IF(INDEX(Map!$C$2:$C$86,MATCH(D1550,Map!$A$2:$A$86,0),0)="","N/A",E1550*INDEX(Map!$C$2:$C$86,MATCH(D1550,Map!$A$2:$A$86,0),0))</f>
        <v>N/A</v>
      </c>
      <c r="Z1550" s="7">
        <f>IF(INDEX(Map!$D$2:$D$86,MATCH(D1550,Map!$A$2:$A$86,0),0)="","N/A",E1550*INDEX(Map!$D$2:$D$86,MATCH(D1550,Map!$A$2:$A$86,0),0))</f>
        <v>0</v>
      </c>
      <c r="AA1550" t="str">
        <f>INDEX(Map!$E$2:$E$86,MATCH(D1550,Map!$A$2:$A$86,0),0)</f>
        <v>SCCT</v>
      </c>
    </row>
    <row r="1551" spans="1:27" x14ac:dyDescent="0.25">
      <c r="A1551" s="1" t="s">
        <v>119</v>
      </c>
      <c r="B1551" s="1" t="s">
        <v>113</v>
      </c>
      <c r="C1551" s="1">
        <v>38</v>
      </c>
      <c r="D1551" s="1" t="s">
        <v>60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3" t="str">
        <f t="shared" si="24"/>
        <v>2017Plan</v>
      </c>
      <c r="V1551" s="2">
        <f>DATE(A1551,INDEX(Map!$H$1:$H$12,MATCH(B1551,Map!$G$1:$G$12,0),0),1)</f>
        <v>42917</v>
      </c>
      <c r="W1551" t="str">
        <f>IF(AND(V1551&gt;=Map!$K$2,V1551&lt;=Map!$L$2),"Base",IF(AND(V1551&gt;=Map!$K$3,V1551&lt;=Map!$L$3),"Fcst","N/A"))</f>
        <v>Fcst</v>
      </c>
      <c r="X1551" t="str">
        <f>INDEX(Map!$B$2:$B$86,MATCH(D1551,Map!$A$2:$A$86,0),0)</f>
        <v>Paddys Run 12</v>
      </c>
      <c r="Y1551" s="7" t="str">
        <f>IF(INDEX(Map!$C$2:$C$86,MATCH(D1551,Map!$A$2:$A$86,0),0)="","N/A",E1551*INDEX(Map!$C$2:$C$86,MATCH(D1551,Map!$A$2:$A$86,0),0))</f>
        <v>N/A</v>
      </c>
      <c r="Z1551" s="7">
        <f>IF(INDEX(Map!$D$2:$D$86,MATCH(D1551,Map!$A$2:$A$86,0),0)="","N/A",E1551*INDEX(Map!$D$2:$D$86,MATCH(D1551,Map!$A$2:$A$86,0),0))</f>
        <v>0</v>
      </c>
      <c r="AA1551" t="str">
        <f>INDEX(Map!$E$2:$E$86,MATCH(D1551,Map!$A$2:$A$86,0),0)</f>
        <v>SCCT</v>
      </c>
    </row>
    <row r="1552" spans="1:27" x14ac:dyDescent="0.25">
      <c r="A1552" s="1" t="s">
        <v>119</v>
      </c>
      <c r="B1552" s="1" t="s">
        <v>113</v>
      </c>
      <c r="C1552" s="1">
        <v>39</v>
      </c>
      <c r="D1552" s="1" t="s">
        <v>61</v>
      </c>
      <c r="E1552" s="1">
        <v>0</v>
      </c>
      <c r="F1552" s="1">
        <v>0</v>
      </c>
      <c r="G1552" s="1">
        <v>0.1</v>
      </c>
      <c r="H1552" s="1">
        <v>1</v>
      </c>
      <c r="I1552" s="1">
        <v>0.3</v>
      </c>
      <c r="J1552" s="1">
        <v>18676</v>
      </c>
      <c r="K1552" s="1">
        <v>1</v>
      </c>
      <c r="L1552" s="1">
        <v>368.4</v>
      </c>
      <c r="M1552" s="1">
        <v>1</v>
      </c>
      <c r="N1552" s="1">
        <v>0</v>
      </c>
      <c r="O1552" s="1">
        <v>0</v>
      </c>
      <c r="P1552" s="1">
        <v>0</v>
      </c>
      <c r="Q1552" s="1">
        <v>0</v>
      </c>
      <c r="R1552" s="1">
        <v>68.790000000000006</v>
      </c>
      <c r="S1552" s="1">
        <v>68.790000000000006</v>
      </c>
      <c r="T1552" s="1">
        <v>1</v>
      </c>
      <c r="U1552" s="3" t="str">
        <f t="shared" si="24"/>
        <v>2017Plan</v>
      </c>
      <c r="V1552" s="2">
        <f>DATE(A1552,INDEX(Map!$H$1:$H$12,MATCH(B1552,Map!$G$1:$G$12,0),0),1)</f>
        <v>42917</v>
      </c>
      <c r="W1552" t="str">
        <f>IF(AND(V1552&gt;=Map!$K$2,V1552&lt;=Map!$L$2),"Base",IF(AND(V1552&gt;=Map!$K$3,V1552&lt;=Map!$L$3),"Fcst","N/A"))</f>
        <v>Fcst</v>
      </c>
      <c r="X1552" t="str">
        <f>INDEX(Map!$B$2:$B$86,MATCH(D1552,Map!$A$2:$A$86,0),0)</f>
        <v>Zorn 1</v>
      </c>
      <c r="Y1552" s="7" t="str">
        <f>IF(INDEX(Map!$C$2:$C$86,MATCH(D1552,Map!$A$2:$A$86,0),0)="","N/A",E1552*INDEX(Map!$C$2:$C$86,MATCH(D1552,Map!$A$2:$A$86,0),0))</f>
        <v>N/A</v>
      </c>
      <c r="Z1552" s="7">
        <f>IF(INDEX(Map!$D$2:$D$86,MATCH(D1552,Map!$A$2:$A$86,0),0)="","N/A",E1552*INDEX(Map!$D$2:$D$86,MATCH(D1552,Map!$A$2:$A$86,0),0))</f>
        <v>0</v>
      </c>
      <c r="AA1552" t="str">
        <f>INDEX(Map!$E$2:$E$86,MATCH(D1552,Map!$A$2:$A$86,0),0)</f>
        <v>SCCT</v>
      </c>
    </row>
    <row r="1553" spans="1:27" x14ac:dyDescent="0.25">
      <c r="A1553" s="1" t="s">
        <v>119</v>
      </c>
      <c r="B1553" s="1" t="s">
        <v>113</v>
      </c>
      <c r="C1553" s="1">
        <v>40</v>
      </c>
      <c r="D1553" s="1" t="s">
        <v>62</v>
      </c>
      <c r="E1553" s="1">
        <v>2.9</v>
      </c>
      <c r="F1553" s="1">
        <v>0</v>
      </c>
      <c r="G1553" s="1">
        <v>12.4</v>
      </c>
      <c r="H1553" s="1">
        <v>17</v>
      </c>
      <c r="I1553" s="1" t="s">
        <v>63</v>
      </c>
      <c r="J1553" s="1" t="s">
        <v>63</v>
      </c>
      <c r="K1553" s="1">
        <v>97</v>
      </c>
      <c r="L1553" s="1">
        <v>0</v>
      </c>
      <c r="M1553" s="1">
        <v>0</v>
      </c>
      <c r="N1553" s="1" t="s">
        <v>63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3" t="str">
        <f t="shared" si="24"/>
        <v>2017Plan</v>
      </c>
      <c r="V1553" s="2">
        <f>DATE(A1553,INDEX(Map!$H$1:$H$12,MATCH(B1553,Map!$G$1:$G$12,0),0),1)</f>
        <v>42917</v>
      </c>
      <c r="W1553" t="str">
        <f>IF(AND(V1553&gt;=Map!$K$2,V1553&lt;=Map!$L$2),"Base",IF(AND(V1553&gt;=Map!$K$3,V1553&lt;=Map!$L$3),"Fcst","N/A"))</f>
        <v>Fcst</v>
      </c>
      <c r="X1553" t="str">
        <f>INDEX(Map!$B$2:$B$86,MATCH(D1553,Map!$A$2:$A$86,0),0)</f>
        <v>Dix Dam</v>
      </c>
      <c r="Y1553" s="7">
        <f>IF(INDEX(Map!$C$2:$C$86,MATCH(D1553,Map!$A$2:$A$86,0),0)="","N/A",E1553*INDEX(Map!$C$2:$C$86,MATCH(D1553,Map!$A$2:$A$86,0),0))</f>
        <v>2.9</v>
      </c>
      <c r="Z1553" s="7" t="str">
        <f>IF(INDEX(Map!$D$2:$D$86,MATCH(D1553,Map!$A$2:$A$86,0),0)="","N/A",E1553*INDEX(Map!$D$2:$D$86,MATCH(D1553,Map!$A$2:$A$86,0),0))</f>
        <v>N/A</v>
      </c>
      <c r="AA1553" t="str">
        <f>INDEX(Map!$E$2:$E$86,MATCH(D1553,Map!$A$2:$A$86,0),0)</f>
        <v>Hydro</v>
      </c>
    </row>
    <row r="1554" spans="1:27" x14ac:dyDescent="0.25">
      <c r="A1554" s="1" t="s">
        <v>119</v>
      </c>
      <c r="B1554" s="1" t="s">
        <v>113</v>
      </c>
      <c r="C1554" s="1">
        <v>41</v>
      </c>
      <c r="D1554" s="1" t="s">
        <v>64</v>
      </c>
      <c r="E1554" s="1">
        <v>28.2</v>
      </c>
      <c r="F1554" s="1">
        <v>0</v>
      </c>
      <c r="G1554" s="1">
        <v>99.1</v>
      </c>
      <c r="H1554" s="1">
        <v>3</v>
      </c>
      <c r="I1554" s="1" t="s">
        <v>63</v>
      </c>
      <c r="J1554" s="1" t="s">
        <v>63</v>
      </c>
      <c r="K1554" s="1">
        <v>737</v>
      </c>
      <c r="L1554" s="1">
        <v>0</v>
      </c>
      <c r="M1554" s="1">
        <v>0</v>
      </c>
      <c r="N1554" s="1" t="s">
        <v>63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3" t="str">
        <f t="shared" si="24"/>
        <v>2017Plan</v>
      </c>
      <c r="V1554" s="2">
        <f>DATE(A1554,INDEX(Map!$H$1:$H$12,MATCH(B1554,Map!$G$1:$G$12,0),0),1)</f>
        <v>42917</v>
      </c>
      <c r="W1554" t="str">
        <f>IF(AND(V1554&gt;=Map!$K$2,V1554&lt;=Map!$L$2),"Base",IF(AND(V1554&gt;=Map!$K$3,V1554&lt;=Map!$L$3),"Fcst","N/A"))</f>
        <v>Fcst</v>
      </c>
      <c r="X1554" t="str">
        <f>INDEX(Map!$B$2:$B$86,MATCH(D1554,Map!$A$2:$A$86,0),0)</f>
        <v>Ohio Falls</v>
      </c>
      <c r="Y1554" s="7" t="str">
        <f>IF(INDEX(Map!$C$2:$C$86,MATCH(D1554,Map!$A$2:$A$86,0),0)="","N/A",E1554*INDEX(Map!$C$2:$C$86,MATCH(D1554,Map!$A$2:$A$86,0),0))</f>
        <v>N/A</v>
      </c>
      <c r="Z1554" s="7">
        <f>IF(INDEX(Map!$D$2:$D$86,MATCH(D1554,Map!$A$2:$A$86,0),0)="","N/A",E1554*INDEX(Map!$D$2:$D$86,MATCH(D1554,Map!$A$2:$A$86,0),0))</f>
        <v>28.2</v>
      </c>
      <c r="AA1554" t="str">
        <f>INDEX(Map!$E$2:$E$86,MATCH(D1554,Map!$A$2:$A$86,0),0)</f>
        <v>Hydro</v>
      </c>
    </row>
    <row r="1555" spans="1:27" x14ac:dyDescent="0.25">
      <c r="A1555" s="1" t="s">
        <v>119</v>
      </c>
      <c r="B1555" s="1" t="s">
        <v>113</v>
      </c>
      <c r="C1555" s="1">
        <v>42</v>
      </c>
      <c r="D1555" s="1" t="s">
        <v>65</v>
      </c>
      <c r="E1555" s="1">
        <v>2.2000000000000002</v>
      </c>
      <c r="F1555" s="1">
        <v>0</v>
      </c>
      <c r="G1555" s="1">
        <v>100</v>
      </c>
      <c r="H1555" s="1">
        <v>0</v>
      </c>
      <c r="I1555" s="1" t="s">
        <v>63</v>
      </c>
      <c r="J1555" s="1" t="s">
        <v>63</v>
      </c>
      <c r="K1555" s="1">
        <v>744</v>
      </c>
      <c r="L1555" s="1">
        <v>0</v>
      </c>
      <c r="M1555" s="1">
        <v>0</v>
      </c>
      <c r="N1555" s="1" t="s">
        <v>63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3" t="str">
        <f t="shared" si="24"/>
        <v>2017Plan</v>
      </c>
      <c r="V1555" s="2">
        <f>DATE(A1555,INDEX(Map!$H$1:$H$12,MATCH(B1555,Map!$G$1:$G$12,0),0),1)</f>
        <v>42917</v>
      </c>
      <c r="W1555" t="str">
        <f>IF(AND(V1555&gt;=Map!$K$2,V1555&lt;=Map!$L$2),"Base",IF(AND(V1555&gt;=Map!$K$3,V1555&lt;=Map!$L$3),"Fcst","N/A"))</f>
        <v>Fcst</v>
      </c>
      <c r="X1555" t="str">
        <f>INDEX(Map!$B$2:$B$86,MATCH(D1555,Map!$A$2:$A$86,0),0)</f>
        <v>Brown Solar</v>
      </c>
      <c r="Y1555" s="7">
        <f>IF(INDEX(Map!$C$2:$C$86,MATCH(D1555,Map!$A$2:$A$86,0),0)="","N/A",E1555*INDEX(Map!$C$2:$C$86,MATCH(D1555,Map!$A$2:$A$86,0),0))</f>
        <v>1.3420000000000001</v>
      </c>
      <c r="Z1555" s="7">
        <f>IF(INDEX(Map!$D$2:$D$86,MATCH(D1555,Map!$A$2:$A$86,0),0)="","N/A",E1555*INDEX(Map!$D$2:$D$86,MATCH(D1555,Map!$A$2:$A$86,0),0))</f>
        <v>0.8580000000000001</v>
      </c>
      <c r="AA1555" t="str">
        <f>INDEX(Map!$E$2:$E$86,MATCH(D1555,Map!$A$2:$A$86,0),0)</f>
        <v>Solar</v>
      </c>
    </row>
    <row r="1556" spans="1:27" x14ac:dyDescent="0.25">
      <c r="A1556" s="1" t="s">
        <v>119</v>
      </c>
      <c r="B1556" s="1" t="s">
        <v>113</v>
      </c>
      <c r="C1556" s="1">
        <v>43</v>
      </c>
      <c r="D1556" s="1" t="s">
        <v>66</v>
      </c>
      <c r="E1556" s="1">
        <v>11.5</v>
      </c>
      <c r="F1556" s="1">
        <v>0</v>
      </c>
      <c r="G1556" s="1">
        <v>100</v>
      </c>
      <c r="H1556" s="1">
        <v>0</v>
      </c>
      <c r="I1556" s="1">
        <v>1153.2</v>
      </c>
      <c r="J1556" s="1">
        <v>100000</v>
      </c>
      <c r="K1556" s="1">
        <v>744</v>
      </c>
      <c r="L1556" s="1">
        <v>26.6</v>
      </c>
      <c r="M1556" s="1">
        <v>306</v>
      </c>
      <c r="N1556" s="1">
        <v>0</v>
      </c>
      <c r="O1556" s="1">
        <v>0</v>
      </c>
      <c r="P1556" s="1">
        <v>0</v>
      </c>
      <c r="Q1556" s="1">
        <v>0</v>
      </c>
      <c r="R1556" s="1">
        <v>26.56</v>
      </c>
      <c r="S1556" s="1">
        <v>26.56</v>
      </c>
      <c r="T1556" s="1">
        <v>306</v>
      </c>
      <c r="U1556" s="3" t="str">
        <f t="shared" si="24"/>
        <v>2017Plan</v>
      </c>
      <c r="V1556" s="2">
        <f>DATE(A1556,INDEX(Map!$H$1:$H$12,MATCH(B1556,Map!$G$1:$G$12,0),0),1)</f>
        <v>42917</v>
      </c>
      <c r="W1556" t="str">
        <f>IF(AND(V1556&gt;=Map!$K$2,V1556&lt;=Map!$L$2),"Base",IF(AND(V1556&gt;=Map!$K$3,V1556&lt;=Map!$L$3),"Fcst","N/A"))</f>
        <v>Fcst</v>
      </c>
      <c r="X1556" t="str">
        <f>INDEX(Map!$B$2:$B$86,MATCH(D1556,Map!$A$2:$A$86,0),0)</f>
        <v>OVEC</v>
      </c>
      <c r="Y1556" s="7">
        <f>IF(INDEX(Map!$C$2:$C$86,MATCH(D1556,Map!$A$2:$A$86,0),0)="","N/A",E1556*INDEX(Map!$C$2:$C$86,MATCH(D1556,Map!$A$2:$A$86,0),0))</f>
        <v>11.5</v>
      </c>
      <c r="Z1556" s="7" t="str">
        <f>IF(INDEX(Map!$D$2:$D$86,MATCH(D1556,Map!$A$2:$A$86,0),0)="","N/A",E1556*INDEX(Map!$D$2:$D$86,MATCH(D1556,Map!$A$2:$A$86,0),0))</f>
        <v>N/A</v>
      </c>
      <c r="AA1556" t="str">
        <f>INDEX(Map!$E$2:$E$86,MATCH(D1556,Map!$A$2:$A$86,0),0)</f>
        <v>Coal</v>
      </c>
    </row>
    <row r="1557" spans="1:27" x14ac:dyDescent="0.25">
      <c r="A1557" s="1" t="s">
        <v>119</v>
      </c>
      <c r="B1557" s="1" t="s">
        <v>113</v>
      </c>
      <c r="C1557" s="1">
        <v>44</v>
      </c>
      <c r="D1557" s="1" t="s">
        <v>67</v>
      </c>
      <c r="E1557" s="1">
        <v>10</v>
      </c>
      <c r="F1557" s="1">
        <v>0</v>
      </c>
      <c r="G1557" s="1">
        <v>43.4</v>
      </c>
      <c r="H1557" s="1">
        <v>32</v>
      </c>
      <c r="I1557" s="1">
        <v>1004.9</v>
      </c>
      <c r="J1557" s="1">
        <v>100000</v>
      </c>
      <c r="K1557" s="1">
        <v>323</v>
      </c>
      <c r="L1557" s="1">
        <v>26.6</v>
      </c>
      <c r="M1557" s="1">
        <v>267</v>
      </c>
      <c r="N1557" s="1">
        <v>0</v>
      </c>
      <c r="O1557" s="1">
        <v>0</v>
      </c>
      <c r="P1557" s="1">
        <v>0</v>
      </c>
      <c r="Q1557" s="1">
        <v>0</v>
      </c>
      <c r="R1557" s="1">
        <v>26.56</v>
      </c>
      <c r="S1557" s="1">
        <v>26.56</v>
      </c>
      <c r="T1557" s="1">
        <v>267</v>
      </c>
      <c r="U1557" s="3" t="str">
        <f t="shared" si="24"/>
        <v>2017Plan</v>
      </c>
      <c r="V1557" s="2">
        <f>DATE(A1557,INDEX(Map!$H$1:$H$12,MATCH(B1557,Map!$G$1:$G$12,0),0),1)</f>
        <v>42917</v>
      </c>
      <c r="W1557" t="str">
        <f>IF(AND(V1557&gt;=Map!$K$2,V1557&lt;=Map!$L$2),"Base",IF(AND(V1557&gt;=Map!$K$3,V1557&lt;=Map!$L$3),"Fcst","N/A"))</f>
        <v>Fcst</v>
      </c>
      <c r="X1557" t="str">
        <f>INDEX(Map!$B$2:$B$86,MATCH(D1557,Map!$A$2:$A$86,0),0)</f>
        <v>OVEC</v>
      </c>
      <c r="Y1557" s="7">
        <f>IF(INDEX(Map!$C$2:$C$86,MATCH(D1557,Map!$A$2:$A$86,0),0)="","N/A",E1557*INDEX(Map!$C$2:$C$86,MATCH(D1557,Map!$A$2:$A$86,0),0))</f>
        <v>10</v>
      </c>
      <c r="Z1557" s="7" t="str">
        <f>IF(INDEX(Map!$D$2:$D$86,MATCH(D1557,Map!$A$2:$A$86,0),0)="","N/A",E1557*INDEX(Map!$D$2:$D$86,MATCH(D1557,Map!$A$2:$A$86,0),0))</f>
        <v>N/A</v>
      </c>
      <c r="AA1557" t="str">
        <f>INDEX(Map!$E$2:$E$86,MATCH(D1557,Map!$A$2:$A$86,0),0)</f>
        <v>Coal</v>
      </c>
    </row>
    <row r="1558" spans="1:27" x14ac:dyDescent="0.25">
      <c r="A1558" s="1" t="s">
        <v>119</v>
      </c>
      <c r="B1558" s="1" t="s">
        <v>113</v>
      </c>
      <c r="C1558" s="1">
        <v>45</v>
      </c>
      <c r="D1558" s="1" t="s">
        <v>68</v>
      </c>
      <c r="E1558" s="1">
        <v>25.7</v>
      </c>
      <c r="F1558" s="1">
        <v>0</v>
      </c>
      <c r="G1558" s="1">
        <v>100</v>
      </c>
      <c r="H1558" s="1">
        <v>0</v>
      </c>
      <c r="I1558" s="1">
        <v>2566.8000000000002</v>
      </c>
      <c r="J1558" s="1">
        <v>100000</v>
      </c>
      <c r="K1558" s="1">
        <v>744</v>
      </c>
      <c r="L1558" s="1">
        <v>26.6</v>
      </c>
      <c r="M1558" s="1">
        <v>682</v>
      </c>
      <c r="N1558" s="1">
        <v>0</v>
      </c>
      <c r="O1558" s="1">
        <v>0</v>
      </c>
      <c r="P1558" s="1">
        <v>0</v>
      </c>
      <c r="Q1558" s="1">
        <v>0</v>
      </c>
      <c r="R1558" s="1">
        <v>26.56</v>
      </c>
      <c r="S1558" s="1">
        <v>26.56</v>
      </c>
      <c r="T1558" s="1">
        <v>682</v>
      </c>
      <c r="U1558" s="3" t="str">
        <f t="shared" si="24"/>
        <v>2017Plan</v>
      </c>
      <c r="V1558" s="2">
        <f>DATE(A1558,INDEX(Map!$H$1:$H$12,MATCH(B1558,Map!$G$1:$G$12,0),0),1)</f>
        <v>42917</v>
      </c>
      <c r="W1558" t="str">
        <f>IF(AND(V1558&gt;=Map!$K$2,V1558&lt;=Map!$L$2),"Base",IF(AND(V1558&gt;=Map!$K$3,V1558&lt;=Map!$L$3),"Fcst","N/A"))</f>
        <v>Fcst</v>
      </c>
      <c r="X1558" t="str">
        <f>INDEX(Map!$B$2:$B$86,MATCH(D1558,Map!$A$2:$A$86,0),0)</f>
        <v>OVEC</v>
      </c>
      <c r="Y1558" s="7" t="str">
        <f>IF(INDEX(Map!$C$2:$C$86,MATCH(D1558,Map!$A$2:$A$86,0),0)="","N/A",E1558*INDEX(Map!$C$2:$C$86,MATCH(D1558,Map!$A$2:$A$86,0),0))</f>
        <v>N/A</v>
      </c>
      <c r="Z1558" s="7">
        <f>IF(INDEX(Map!$D$2:$D$86,MATCH(D1558,Map!$A$2:$A$86,0),0)="","N/A",E1558*INDEX(Map!$D$2:$D$86,MATCH(D1558,Map!$A$2:$A$86,0),0))</f>
        <v>25.7</v>
      </c>
      <c r="AA1558" t="str">
        <f>INDEX(Map!$E$2:$E$86,MATCH(D1558,Map!$A$2:$A$86,0),0)</f>
        <v>Coal</v>
      </c>
    </row>
    <row r="1559" spans="1:27" x14ac:dyDescent="0.25">
      <c r="A1559" s="1" t="s">
        <v>119</v>
      </c>
      <c r="B1559" s="1" t="s">
        <v>113</v>
      </c>
      <c r="C1559" s="1">
        <v>46</v>
      </c>
      <c r="D1559" s="1" t="s">
        <v>69</v>
      </c>
      <c r="E1559" s="1">
        <v>24.7</v>
      </c>
      <c r="F1559" s="1">
        <v>0</v>
      </c>
      <c r="G1559" s="1">
        <v>46.6</v>
      </c>
      <c r="H1559" s="1">
        <v>33</v>
      </c>
      <c r="I1559" s="1">
        <v>2467.4</v>
      </c>
      <c r="J1559" s="1">
        <v>100000</v>
      </c>
      <c r="K1559" s="1">
        <v>347</v>
      </c>
      <c r="L1559" s="1">
        <v>26.6</v>
      </c>
      <c r="M1559" s="1">
        <v>655</v>
      </c>
      <c r="N1559" s="1">
        <v>0</v>
      </c>
      <c r="O1559" s="1">
        <v>0</v>
      </c>
      <c r="P1559" s="1">
        <v>0</v>
      </c>
      <c r="Q1559" s="1">
        <v>0</v>
      </c>
      <c r="R1559" s="1">
        <v>26.56</v>
      </c>
      <c r="S1559" s="1">
        <v>26.56</v>
      </c>
      <c r="T1559" s="1">
        <v>655</v>
      </c>
      <c r="U1559" s="3" t="str">
        <f t="shared" si="24"/>
        <v>2017Plan</v>
      </c>
      <c r="V1559" s="2">
        <f>DATE(A1559,INDEX(Map!$H$1:$H$12,MATCH(B1559,Map!$G$1:$G$12,0),0),1)</f>
        <v>42917</v>
      </c>
      <c r="W1559" t="str">
        <f>IF(AND(V1559&gt;=Map!$K$2,V1559&lt;=Map!$L$2),"Base",IF(AND(V1559&gt;=Map!$K$3,V1559&lt;=Map!$L$3),"Fcst","N/A"))</f>
        <v>Fcst</v>
      </c>
      <c r="X1559" t="str">
        <f>INDEX(Map!$B$2:$B$86,MATCH(D1559,Map!$A$2:$A$86,0),0)</f>
        <v>OVEC</v>
      </c>
      <c r="Y1559" s="7" t="str">
        <f>IF(INDEX(Map!$C$2:$C$86,MATCH(D1559,Map!$A$2:$A$86,0),0)="","N/A",E1559*INDEX(Map!$C$2:$C$86,MATCH(D1559,Map!$A$2:$A$86,0),0))</f>
        <v>N/A</v>
      </c>
      <c r="Z1559" s="7">
        <f>IF(INDEX(Map!$D$2:$D$86,MATCH(D1559,Map!$A$2:$A$86,0),0)="","N/A",E1559*INDEX(Map!$D$2:$D$86,MATCH(D1559,Map!$A$2:$A$86,0),0))</f>
        <v>24.7</v>
      </c>
      <c r="AA1559" t="str">
        <f>INDEX(Map!$E$2:$E$86,MATCH(D1559,Map!$A$2:$A$86,0),0)</f>
        <v>Coal</v>
      </c>
    </row>
    <row r="1560" spans="1:27" x14ac:dyDescent="0.25">
      <c r="A1560" s="1" t="s">
        <v>119</v>
      </c>
      <c r="B1560" s="1" t="s">
        <v>113</v>
      </c>
      <c r="C1560" s="1">
        <v>47</v>
      </c>
      <c r="D1560" s="1" t="s">
        <v>70</v>
      </c>
      <c r="E1560" s="1">
        <v>0.3</v>
      </c>
      <c r="F1560" s="1">
        <v>0</v>
      </c>
      <c r="G1560" s="1">
        <v>1.8</v>
      </c>
      <c r="H1560" s="1">
        <v>2</v>
      </c>
      <c r="I1560" s="1" t="s">
        <v>63</v>
      </c>
      <c r="J1560" s="1" t="s">
        <v>63</v>
      </c>
      <c r="K1560" s="1">
        <v>6</v>
      </c>
      <c r="L1560" s="1">
        <v>60.3</v>
      </c>
      <c r="M1560" s="1">
        <v>18</v>
      </c>
      <c r="N1560" s="1" t="s">
        <v>63</v>
      </c>
      <c r="O1560" s="1">
        <v>0</v>
      </c>
      <c r="P1560" s="1">
        <v>0</v>
      </c>
      <c r="Q1560" s="1">
        <v>2</v>
      </c>
      <c r="R1560" s="1">
        <v>67.150000000000006</v>
      </c>
      <c r="S1560" s="1">
        <v>67.150000000000006</v>
      </c>
      <c r="T1560" s="1">
        <v>20</v>
      </c>
      <c r="U1560" s="3" t="str">
        <f t="shared" si="24"/>
        <v>2017Plan</v>
      </c>
      <c r="V1560" s="2">
        <f>DATE(A1560,INDEX(Map!$H$1:$H$12,MATCH(B1560,Map!$G$1:$G$12,0),0),1)</f>
        <v>42917</v>
      </c>
      <c r="W1560" t="str">
        <f>IF(AND(V1560&gt;=Map!$K$2,V1560&lt;=Map!$L$2),"Base",IF(AND(V1560&gt;=Map!$K$3,V1560&lt;=Map!$L$3),"Fcst","N/A"))</f>
        <v>Fcst</v>
      </c>
      <c r="X1560" t="str">
        <f>INDEX(Map!$B$2:$B$86,MATCH(D1560,Map!$A$2:$A$86,0),0)</f>
        <v>N/A</v>
      </c>
      <c r="Y1560" s="7" t="str">
        <f>IF(INDEX(Map!$C$2:$C$86,MATCH(D1560,Map!$A$2:$A$86,0),0)="","N/A",E1560*INDEX(Map!$C$2:$C$86,MATCH(D1560,Map!$A$2:$A$86,0),0))</f>
        <v>N/A</v>
      </c>
      <c r="Z1560" s="7" t="str">
        <f>IF(INDEX(Map!$D$2:$D$86,MATCH(D1560,Map!$A$2:$A$86,0),0)="","N/A",E1560*INDEX(Map!$D$2:$D$86,MATCH(D1560,Map!$A$2:$A$86,0),0))</f>
        <v>N/A</v>
      </c>
      <c r="AA1560" t="str">
        <f>INDEX(Map!$E$2:$E$86,MATCH(D1560,Map!$A$2:$A$86,0),0)</f>
        <v>Purchases</v>
      </c>
    </row>
    <row r="1561" spans="1:27" x14ac:dyDescent="0.25">
      <c r="A1561" s="1" t="s">
        <v>119</v>
      </c>
      <c r="B1561" s="1" t="s">
        <v>113</v>
      </c>
      <c r="C1561" s="1">
        <v>48</v>
      </c>
      <c r="D1561" s="1" t="s">
        <v>71</v>
      </c>
      <c r="E1561" s="1">
        <v>0.2</v>
      </c>
      <c r="F1561" s="1">
        <v>0</v>
      </c>
      <c r="G1561" s="1">
        <v>1.5</v>
      </c>
      <c r="H1561" s="1">
        <v>2</v>
      </c>
      <c r="I1561" s="1" t="s">
        <v>63</v>
      </c>
      <c r="J1561" s="1" t="s">
        <v>63</v>
      </c>
      <c r="K1561" s="1">
        <v>5</v>
      </c>
      <c r="L1561" s="1">
        <v>62</v>
      </c>
      <c r="M1561" s="1">
        <v>16</v>
      </c>
      <c r="N1561" s="1" t="s">
        <v>63</v>
      </c>
      <c r="O1561" s="1">
        <v>0</v>
      </c>
      <c r="P1561" s="1">
        <v>0</v>
      </c>
      <c r="Q1561" s="1">
        <v>2</v>
      </c>
      <c r="R1561" s="1">
        <v>68.44</v>
      </c>
      <c r="S1561" s="1">
        <v>68.44</v>
      </c>
      <c r="T1561" s="1">
        <v>17</v>
      </c>
      <c r="U1561" s="3" t="str">
        <f t="shared" si="24"/>
        <v>2017Plan</v>
      </c>
      <c r="V1561" s="2">
        <f>DATE(A1561,INDEX(Map!$H$1:$H$12,MATCH(B1561,Map!$G$1:$G$12,0),0),1)</f>
        <v>42917</v>
      </c>
      <c r="W1561" t="str">
        <f>IF(AND(V1561&gt;=Map!$K$2,V1561&lt;=Map!$L$2),"Base",IF(AND(V1561&gt;=Map!$K$3,V1561&lt;=Map!$L$3),"Fcst","N/A"))</f>
        <v>Fcst</v>
      </c>
      <c r="X1561" t="str">
        <f>INDEX(Map!$B$2:$B$86,MATCH(D1561,Map!$A$2:$A$86,0),0)</f>
        <v>N/A</v>
      </c>
      <c r="Y1561" s="7" t="str">
        <f>IF(INDEX(Map!$C$2:$C$86,MATCH(D1561,Map!$A$2:$A$86,0),0)="","N/A",E1561*INDEX(Map!$C$2:$C$86,MATCH(D1561,Map!$A$2:$A$86,0),0))</f>
        <v>N/A</v>
      </c>
      <c r="Z1561" s="7" t="str">
        <f>IF(INDEX(Map!$D$2:$D$86,MATCH(D1561,Map!$A$2:$A$86,0),0)="","N/A",E1561*INDEX(Map!$D$2:$D$86,MATCH(D1561,Map!$A$2:$A$86,0),0))</f>
        <v>N/A</v>
      </c>
      <c r="AA1561" t="str">
        <f>INDEX(Map!$E$2:$E$86,MATCH(D1561,Map!$A$2:$A$86,0),0)</f>
        <v>Purchases</v>
      </c>
    </row>
    <row r="1562" spans="1:27" x14ac:dyDescent="0.25">
      <c r="A1562" s="1" t="s">
        <v>119</v>
      </c>
      <c r="B1562" s="1" t="s">
        <v>113</v>
      </c>
      <c r="C1562" s="1">
        <v>49</v>
      </c>
      <c r="D1562" s="1" t="s">
        <v>72</v>
      </c>
      <c r="E1562" s="1">
        <v>0.2</v>
      </c>
      <c r="F1562" s="1">
        <v>0</v>
      </c>
      <c r="G1562" s="1">
        <v>1.2</v>
      </c>
      <c r="H1562" s="1">
        <v>2</v>
      </c>
      <c r="I1562" s="1" t="s">
        <v>63</v>
      </c>
      <c r="J1562" s="1" t="s">
        <v>63</v>
      </c>
      <c r="K1562" s="1">
        <v>4</v>
      </c>
      <c r="L1562" s="1">
        <v>61.8</v>
      </c>
      <c r="M1562" s="1">
        <v>12</v>
      </c>
      <c r="N1562" s="1" t="s">
        <v>63</v>
      </c>
      <c r="O1562" s="1">
        <v>0</v>
      </c>
      <c r="P1562" s="1">
        <v>0</v>
      </c>
      <c r="Q1562" s="1">
        <v>1</v>
      </c>
      <c r="R1562" s="1">
        <v>68.16</v>
      </c>
      <c r="S1562" s="1">
        <v>68.16</v>
      </c>
      <c r="T1562" s="1">
        <v>14</v>
      </c>
      <c r="U1562" s="3" t="str">
        <f t="shared" si="24"/>
        <v>2017Plan</v>
      </c>
      <c r="V1562" s="2">
        <f>DATE(A1562,INDEX(Map!$H$1:$H$12,MATCH(B1562,Map!$G$1:$G$12,0),0),1)</f>
        <v>42917</v>
      </c>
      <c r="W1562" t="str">
        <f>IF(AND(V1562&gt;=Map!$K$2,V1562&lt;=Map!$L$2),"Base",IF(AND(V1562&gt;=Map!$K$3,V1562&lt;=Map!$L$3),"Fcst","N/A"))</f>
        <v>Fcst</v>
      </c>
      <c r="X1562" t="str">
        <f>INDEX(Map!$B$2:$B$86,MATCH(D1562,Map!$A$2:$A$86,0),0)</f>
        <v>N/A</v>
      </c>
      <c r="Y1562" s="7" t="str">
        <f>IF(INDEX(Map!$C$2:$C$86,MATCH(D1562,Map!$A$2:$A$86,0),0)="","N/A",E1562*INDEX(Map!$C$2:$C$86,MATCH(D1562,Map!$A$2:$A$86,0),0))</f>
        <v>N/A</v>
      </c>
      <c r="Z1562" s="7" t="str">
        <f>IF(INDEX(Map!$D$2:$D$86,MATCH(D1562,Map!$A$2:$A$86,0),0)="","N/A",E1562*INDEX(Map!$D$2:$D$86,MATCH(D1562,Map!$A$2:$A$86,0),0))</f>
        <v>N/A</v>
      </c>
      <c r="AA1562" t="str">
        <f>INDEX(Map!$E$2:$E$86,MATCH(D1562,Map!$A$2:$A$86,0),0)</f>
        <v>Purchases</v>
      </c>
    </row>
    <row r="1563" spans="1:27" x14ac:dyDescent="0.25">
      <c r="A1563" s="1" t="s">
        <v>119</v>
      </c>
      <c r="B1563" s="1" t="s">
        <v>113</v>
      </c>
      <c r="C1563" s="1">
        <v>50</v>
      </c>
      <c r="D1563" s="1" t="s">
        <v>73</v>
      </c>
      <c r="E1563" s="1">
        <v>0.2</v>
      </c>
      <c r="F1563" s="1">
        <v>0</v>
      </c>
      <c r="G1563" s="1">
        <v>0.9</v>
      </c>
      <c r="H1563" s="1">
        <v>2</v>
      </c>
      <c r="I1563" s="1" t="s">
        <v>63</v>
      </c>
      <c r="J1563" s="1" t="s">
        <v>63</v>
      </c>
      <c r="K1563" s="1">
        <v>3</v>
      </c>
      <c r="L1563" s="1">
        <v>59.4</v>
      </c>
      <c r="M1563" s="1">
        <v>9</v>
      </c>
      <c r="N1563" s="1" t="s">
        <v>63</v>
      </c>
      <c r="O1563" s="1">
        <v>0</v>
      </c>
      <c r="P1563" s="1">
        <v>0</v>
      </c>
      <c r="Q1563" s="1">
        <v>1</v>
      </c>
      <c r="R1563" s="1">
        <v>65.81</v>
      </c>
      <c r="S1563" s="1">
        <v>65.81</v>
      </c>
      <c r="T1563" s="1">
        <v>10</v>
      </c>
      <c r="U1563" s="3" t="str">
        <f t="shared" si="24"/>
        <v>2017Plan</v>
      </c>
      <c r="V1563" s="2">
        <f>DATE(A1563,INDEX(Map!$H$1:$H$12,MATCH(B1563,Map!$G$1:$G$12,0),0),1)</f>
        <v>42917</v>
      </c>
      <c r="W1563" t="str">
        <f>IF(AND(V1563&gt;=Map!$K$2,V1563&lt;=Map!$L$2),"Base",IF(AND(V1563&gt;=Map!$K$3,V1563&lt;=Map!$L$3),"Fcst","N/A"))</f>
        <v>Fcst</v>
      </c>
      <c r="X1563" t="str">
        <f>INDEX(Map!$B$2:$B$86,MATCH(D1563,Map!$A$2:$A$86,0),0)</f>
        <v>N/A</v>
      </c>
      <c r="Y1563" s="7" t="str">
        <f>IF(INDEX(Map!$C$2:$C$86,MATCH(D1563,Map!$A$2:$A$86,0),0)="","N/A",E1563*INDEX(Map!$C$2:$C$86,MATCH(D1563,Map!$A$2:$A$86,0),0))</f>
        <v>N/A</v>
      </c>
      <c r="Z1563" s="7" t="str">
        <f>IF(INDEX(Map!$D$2:$D$86,MATCH(D1563,Map!$A$2:$A$86,0),0)="","N/A",E1563*INDEX(Map!$D$2:$D$86,MATCH(D1563,Map!$A$2:$A$86,0),0))</f>
        <v>N/A</v>
      </c>
      <c r="AA1563" t="str">
        <f>INDEX(Map!$E$2:$E$86,MATCH(D1563,Map!$A$2:$A$86,0),0)</f>
        <v>Purchases</v>
      </c>
    </row>
    <row r="1564" spans="1:27" x14ac:dyDescent="0.25">
      <c r="A1564" s="1" t="s">
        <v>119</v>
      </c>
      <c r="B1564" s="1" t="s">
        <v>113</v>
      </c>
      <c r="C1564" s="1">
        <v>51</v>
      </c>
      <c r="D1564" s="1" t="s">
        <v>74</v>
      </c>
      <c r="E1564" s="1">
        <v>0.1</v>
      </c>
      <c r="F1564" s="1">
        <v>0</v>
      </c>
      <c r="G1564" s="1">
        <v>0</v>
      </c>
      <c r="H1564" s="1">
        <v>2</v>
      </c>
      <c r="I1564" s="1" t="s">
        <v>63</v>
      </c>
      <c r="J1564" s="1" t="s">
        <v>63</v>
      </c>
      <c r="K1564" s="1">
        <v>2</v>
      </c>
      <c r="L1564" s="1">
        <v>100</v>
      </c>
      <c r="M1564" s="1">
        <v>8</v>
      </c>
      <c r="N1564" s="1" t="s">
        <v>63</v>
      </c>
      <c r="O1564" s="1">
        <v>0</v>
      </c>
      <c r="P1564" s="1">
        <v>0</v>
      </c>
      <c r="Q1564" s="1">
        <v>1</v>
      </c>
      <c r="R1564" s="1">
        <v>106.4</v>
      </c>
      <c r="S1564" s="1">
        <v>106.4</v>
      </c>
      <c r="T1564" s="1">
        <v>8</v>
      </c>
      <c r="U1564" s="3" t="str">
        <f t="shared" si="24"/>
        <v>2017Plan</v>
      </c>
      <c r="V1564" s="2">
        <f>DATE(A1564,INDEX(Map!$H$1:$H$12,MATCH(B1564,Map!$G$1:$G$12,0),0),1)</f>
        <v>42917</v>
      </c>
      <c r="W1564" t="str">
        <f>IF(AND(V1564&gt;=Map!$K$2,V1564&lt;=Map!$L$2),"Base",IF(AND(V1564&gt;=Map!$K$3,V1564&lt;=Map!$L$3),"Fcst","N/A"))</f>
        <v>Fcst</v>
      </c>
      <c r="X1564" t="str">
        <f>INDEX(Map!$B$2:$B$86,MATCH(D1564,Map!$A$2:$A$86,0),0)</f>
        <v>N/A</v>
      </c>
      <c r="Y1564" s="7" t="str">
        <f>IF(INDEX(Map!$C$2:$C$86,MATCH(D1564,Map!$A$2:$A$86,0),0)="","N/A",E1564*INDEX(Map!$C$2:$C$86,MATCH(D1564,Map!$A$2:$A$86,0),0))</f>
        <v>N/A</v>
      </c>
      <c r="Z1564" s="7" t="str">
        <f>IF(INDEX(Map!$D$2:$D$86,MATCH(D1564,Map!$A$2:$A$86,0),0)="","N/A",E1564*INDEX(Map!$D$2:$D$86,MATCH(D1564,Map!$A$2:$A$86,0),0))</f>
        <v>N/A</v>
      </c>
      <c r="AA1564" t="str">
        <f>INDEX(Map!$E$2:$E$86,MATCH(D1564,Map!$A$2:$A$86,0),0)</f>
        <v>Purchases</v>
      </c>
    </row>
    <row r="1565" spans="1:27" x14ac:dyDescent="0.25">
      <c r="A1565" s="1" t="s">
        <v>119</v>
      </c>
      <c r="B1565" s="1" t="s">
        <v>113</v>
      </c>
      <c r="C1565" s="1">
        <v>52</v>
      </c>
      <c r="D1565" s="1" t="s">
        <v>75</v>
      </c>
      <c r="E1565" s="1">
        <v>0.1</v>
      </c>
      <c r="F1565" s="1">
        <v>0</v>
      </c>
      <c r="G1565" s="1">
        <v>0.6</v>
      </c>
      <c r="H1565" s="1">
        <v>1</v>
      </c>
      <c r="I1565" s="1" t="s">
        <v>63</v>
      </c>
      <c r="J1565" s="1" t="s">
        <v>63</v>
      </c>
      <c r="K1565" s="1">
        <v>1</v>
      </c>
      <c r="L1565" s="1">
        <v>44.1</v>
      </c>
      <c r="M1565" s="1">
        <v>2</v>
      </c>
      <c r="N1565" s="1" t="s">
        <v>63</v>
      </c>
      <c r="O1565" s="1">
        <v>0</v>
      </c>
      <c r="P1565" s="1">
        <v>0</v>
      </c>
      <c r="Q1565" s="1">
        <v>0</v>
      </c>
      <c r="R1565" s="1">
        <v>50.51</v>
      </c>
      <c r="S1565" s="1">
        <v>50.51</v>
      </c>
      <c r="T1565" s="1">
        <v>3</v>
      </c>
      <c r="U1565" s="3" t="str">
        <f t="shared" si="24"/>
        <v>2017Plan</v>
      </c>
      <c r="V1565" s="2">
        <f>DATE(A1565,INDEX(Map!$H$1:$H$12,MATCH(B1565,Map!$G$1:$G$12,0),0),1)</f>
        <v>42917</v>
      </c>
      <c r="W1565" t="str">
        <f>IF(AND(V1565&gt;=Map!$K$2,V1565&lt;=Map!$L$2),"Base",IF(AND(V1565&gt;=Map!$K$3,V1565&lt;=Map!$L$3),"Fcst","N/A"))</f>
        <v>Fcst</v>
      </c>
      <c r="X1565" t="str">
        <f>INDEX(Map!$B$2:$B$86,MATCH(D1565,Map!$A$2:$A$86,0),0)</f>
        <v>N/A</v>
      </c>
      <c r="Y1565" s="7" t="str">
        <f>IF(INDEX(Map!$C$2:$C$86,MATCH(D1565,Map!$A$2:$A$86,0),0)="","N/A",E1565*INDEX(Map!$C$2:$C$86,MATCH(D1565,Map!$A$2:$A$86,0),0))</f>
        <v>N/A</v>
      </c>
      <c r="Z1565" s="7" t="str">
        <f>IF(INDEX(Map!$D$2:$D$86,MATCH(D1565,Map!$A$2:$A$86,0),0)="","N/A",E1565*INDEX(Map!$D$2:$D$86,MATCH(D1565,Map!$A$2:$A$86,0),0))</f>
        <v>N/A</v>
      </c>
      <c r="AA1565" t="str">
        <f>INDEX(Map!$E$2:$E$86,MATCH(D1565,Map!$A$2:$A$86,0),0)</f>
        <v>Purchases</v>
      </c>
    </row>
    <row r="1566" spans="1:27" x14ac:dyDescent="0.25">
      <c r="A1566" s="1" t="s">
        <v>119</v>
      </c>
      <c r="B1566" s="1" t="s">
        <v>113</v>
      </c>
      <c r="C1566" s="1">
        <v>53</v>
      </c>
      <c r="D1566" s="1" t="s">
        <v>76</v>
      </c>
      <c r="E1566" s="1">
        <v>0</v>
      </c>
      <c r="F1566" s="1">
        <v>0</v>
      </c>
      <c r="G1566" s="1">
        <v>0</v>
      </c>
      <c r="H1566" s="1">
        <v>0</v>
      </c>
      <c r="I1566" s="1" t="s">
        <v>63</v>
      </c>
      <c r="J1566" s="1" t="s">
        <v>63</v>
      </c>
      <c r="K1566" s="1">
        <v>0</v>
      </c>
      <c r="L1566" s="1">
        <v>0</v>
      </c>
      <c r="M1566" s="1">
        <v>0</v>
      </c>
      <c r="N1566" s="1" t="s">
        <v>63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3" t="str">
        <f t="shared" si="24"/>
        <v>2017Plan</v>
      </c>
      <c r="V1566" s="2">
        <f>DATE(A1566,INDEX(Map!$H$1:$H$12,MATCH(B1566,Map!$G$1:$G$12,0),0),1)</f>
        <v>42917</v>
      </c>
      <c r="W1566" t="str">
        <f>IF(AND(V1566&gt;=Map!$K$2,V1566&lt;=Map!$L$2),"Base",IF(AND(V1566&gt;=Map!$K$3,V1566&lt;=Map!$L$3),"Fcst","N/A"))</f>
        <v>Fcst</v>
      </c>
      <c r="X1566" t="str">
        <f>INDEX(Map!$B$2:$B$86,MATCH(D1566,Map!$A$2:$A$86,0),0)</f>
        <v>N/A</v>
      </c>
      <c r="Y1566" s="7" t="str">
        <f>IF(INDEX(Map!$C$2:$C$86,MATCH(D1566,Map!$A$2:$A$86,0),0)="","N/A",E1566*INDEX(Map!$C$2:$C$86,MATCH(D1566,Map!$A$2:$A$86,0),0))</f>
        <v>N/A</v>
      </c>
      <c r="Z1566" s="7" t="str">
        <f>IF(INDEX(Map!$D$2:$D$86,MATCH(D1566,Map!$A$2:$A$86,0),0)="","N/A",E1566*INDEX(Map!$D$2:$D$86,MATCH(D1566,Map!$A$2:$A$86,0),0))</f>
        <v>N/A</v>
      </c>
      <c r="AA1566" t="str">
        <f>INDEX(Map!$E$2:$E$86,MATCH(D1566,Map!$A$2:$A$86,0),0)</f>
        <v>Purchases</v>
      </c>
    </row>
    <row r="1567" spans="1:27" x14ac:dyDescent="0.25">
      <c r="A1567" s="1" t="s">
        <v>119</v>
      </c>
      <c r="B1567" s="1" t="s">
        <v>113</v>
      </c>
      <c r="C1567" s="1">
        <v>54</v>
      </c>
      <c r="D1567" s="1" t="s">
        <v>77</v>
      </c>
      <c r="E1567" s="1">
        <v>0</v>
      </c>
      <c r="F1567" s="1">
        <v>0</v>
      </c>
      <c r="G1567" s="1">
        <v>0</v>
      </c>
      <c r="H1567" s="1">
        <v>0</v>
      </c>
      <c r="I1567" s="1" t="s">
        <v>63</v>
      </c>
      <c r="J1567" s="1" t="s">
        <v>63</v>
      </c>
      <c r="K1567" s="1">
        <v>0</v>
      </c>
      <c r="L1567" s="1">
        <v>0</v>
      </c>
      <c r="M1567" s="1">
        <v>0</v>
      </c>
      <c r="N1567" s="1" t="s">
        <v>63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3" t="str">
        <f t="shared" si="24"/>
        <v>2017Plan</v>
      </c>
      <c r="V1567" s="2">
        <f>DATE(A1567,INDEX(Map!$H$1:$H$12,MATCH(B1567,Map!$G$1:$G$12,0),0),1)</f>
        <v>42917</v>
      </c>
      <c r="W1567" t="str">
        <f>IF(AND(V1567&gt;=Map!$K$2,V1567&lt;=Map!$L$2),"Base",IF(AND(V1567&gt;=Map!$K$3,V1567&lt;=Map!$L$3),"Fcst","N/A"))</f>
        <v>Fcst</v>
      </c>
      <c r="X1567" t="str">
        <f>INDEX(Map!$B$2:$B$86,MATCH(D1567,Map!$A$2:$A$86,0),0)</f>
        <v>N/A</v>
      </c>
      <c r="Y1567" s="7" t="str">
        <f>IF(INDEX(Map!$C$2:$C$86,MATCH(D1567,Map!$A$2:$A$86,0),0)="","N/A",E1567*INDEX(Map!$C$2:$C$86,MATCH(D1567,Map!$A$2:$A$86,0),0))</f>
        <v>N/A</v>
      </c>
      <c r="Z1567" s="7" t="str">
        <f>IF(INDEX(Map!$D$2:$D$86,MATCH(D1567,Map!$A$2:$A$86,0),0)="","N/A",E1567*INDEX(Map!$D$2:$D$86,MATCH(D1567,Map!$A$2:$A$86,0),0))</f>
        <v>N/A</v>
      </c>
      <c r="AA1567" t="str">
        <f>INDEX(Map!$E$2:$E$86,MATCH(D1567,Map!$A$2:$A$86,0),0)</f>
        <v>Purchases</v>
      </c>
    </row>
    <row r="1568" spans="1:27" x14ac:dyDescent="0.25">
      <c r="A1568" s="1" t="s">
        <v>119</v>
      </c>
      <c r="B1568" s="1" t="s">
        <v>113</v>
      </c>
      <c r="C1568" s="1">
        <v>55</v>
      </c>
      <c r="D1568" s="1" t="s">
        <v>78</v>
      </c>
      <c r="E1568" s="1">
        <v>0</v>
      </c>
      <c r="F1568" s="1">
        <v>0</v>
      </c>
      <c r="G1568" s="1">
        <v>0</v>
      </c>
      <c r="H1568" s="1">
        <v>0</v>
      </c>
      <c r="I1568" s="1" t="s">
        <v>63</v>
      </c>
      <c r="J1568" s="1" t="s">
        <v>63</v>
      </c>
      <c r="K1568" s="1">
        <v>0</v>
      </c>
      <c r="L1568" s="1">
        <v>0</v>
      </c>
      <c r="M1568" s="1">
        <v>0</v>
      </c>
      <c r="N1568" s="1" t="s">
        <v>63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3" t="str">
        <f t="shared" si="24"/>
        <v>2017Plan</v>
      </c>
      <c r="V1568" s="2">
        <f>DATE(A1568,INDEX(Map!$H$1:$H$12,MATCH(B1568,Map!$G$1:$G$12,0),0),1)</f>
        <v>42917</v>
      </c>
      <c r="W1568" t="str">
        <f>IF(AND(V1568&gt;=Map!$K$2,V1568&lt;=Map!$L$2),"Base",IF(AND(V1568&gt;=Map!$K$3,V1568&lt;=Map!$L$3),"Fcst","N/A"))</f>
        <v>Fcst</v>
      </c>
      <c r="X1568" t="str">
        <f>INDEX(Map!$B$2:$B$86,MATCH(D1568,Map!$A$2:$A$86,0),0)</f>
        <v>N/A</v>
      </c>
      <c r="Y1568" s="7" t="str">
        <f>IF(INDEX(Map!$C$2:$C$86,MATCH(D1568,Map!$A$2:$A$86,0),0)="","N/A",E1568*INDEX(Map!$C$2:$C$86,MATCH(D1568,Map!$A$2:$A$86,0),0))</f>
        <v>N/A</v>
      </c>
      <c r="Z1568" s="7" t="str">
        <f>IF(INDEX(Map!$D$2:$D$86,MATCH(D1568,Map!$A$2:$A$86,0),0)="","N/A",E1568*INDEX(Map!$D$2:$D$86,MATCH(D1568,Map!$A$2:$A$86,0),0))</f>
        <v>N/A</v>
      </c>
      <c r="AA1568" t="str">
        <f>INDEX(Map!$E$2:$E$86,MATCH(D1568,Map!$A$2:$A$86,0),0)</f>
        <v>Purchases</v>
      </c>
    </row>
    <row r="1569" spans="1:27" x14ac:dyDescent="0.25">
      <c r="A1569" s="1" t="s">
        <v>119</v>
      </c>
      <c r="B1569" s="1" t="s">
        <v>113</v>
      </c>
      <c r="C1569" s="1">
        <v>56</v>
      </c>
      <c r="D1569" s="1" t="s">
        <v>79</v>
      </c>
      <c r="E1569" s="1">
        <v>0.9</v>
      </c>
      <c r="F1569" s="1">
        <v>0</v>
      </c>
      <c r="G1569" s="1">
        <v>7.3</v>
      </c>
      <c r="H1569" s="1">
        <v>8</v>
      </c>
      <c r="I1569" s="1" t="s">
        <v>63</v>
      </c>
      <c r="J1569" s="1" t="s">
        <v>63</v>
      </c>
      <c r="K1569" s="1">
        <v>18</v>
      </c>
      <c r="L1569" s="1">
        <v>15</v>
      </c>
      <c r="M1569" s="1">
        <v>13</v>
      </c>
      <c r="N1569" s="1" t="s">
        <v>63</v>
      </c>
      <c r="O1569" s="1">
        <v>0</v>
      </c>
      <c r="P1569" s="1">
        <v>0</v>
      </c>
      <c r="Q1569" s="1">
        <v>6</v>
      </c>
      <c r="R1569" s="1">
        <v>21.52</v>
      </c>
      <c r="S1569" s="1">
        <v>21.52</v>
      </c>
      <c r="T1569" s="1">
        <v>19</v>
      </c>
      <c r="U1569" s="3" t="str">
        <f t="shared" si="24"/>
        <v>2017Plan</v>
      </c>
      <c r="V1569" s="2">
        <f>DATE(A1569,INDEX(Map!$H$1:$H$12,MATCH(B1569,Map!$G$1:$G$12,0),0),1)</f>
        <v>42917</v>
      </c>
      <c r="W1569" t="str">
        <f>IF(AND(V1569&gt;=Map!$K$2,V1569&lt;=Map!$L$2),"Base",IF(AND(V1569&gt;=Map!$K$3,V1569&lt;=Map!$L$3),"Fcst","N/A"))</f>
        <v>Fcst</v>
      </c>
      <c r="X1569" t="str">
        <f>INDEX(Map!$B$2:$B$86,MATCH(D1569,Map!$A$2:$A$86,0),0)</f>
        <v>N/A</v>
      </c>
      <c r="Y1569" s="7" t="str">
        <f>IF(INDEX(Map!$C$2:$C$86,MATCH(D1569,Map!$A$2:$A$86,0),0)="","N/A",E1569*INDEX(Map!$C$2:$C$86,MATCH(D1569,Map!$A$2:$A$86,0),0))</f>
        <v>N/A</v>
      </c>
      <c r="Z1569" s="7" t="str">
        <f>IF(INDEX(Map!$D$2:$D$86,MATCH(D1569,Map!$A$2:$A$86,0),0)="","N/A",E1569*INDEX(Map!$D$2:$D$86,MATCH(D1569,Map!$A$2:$A$86,0),0))</f>
        <v>N/A</v>
      </c>
      <c r="AA1569" t="str">
        <f>INDEX(Map!$E$2:$E$86,MATCH(D1569,Map!$A$2:$A$86,0),0)</f>
        <v>Purchases</v>
      </c>
    </row>
    <row r="1570" spans="1:27" x14ac:dyDescent="0.25">
      <c r="A1570" s="1" t="s">
        <v>119</v>
      </c>
      <c r="B1570" s="1" t="s">
        <v>113</v>
      </c>
      <c r="C1570" s="1">
        <v>57</v>
      </c>
      <c r="D1570" s="1" t="s">
        <v>80</v>
      </c>
      <c r="E1570" s="1">
        <v>0.8</v>
      </c>
      <c r="F1570" s="1">
        <v>0</v>
      </c>
      <c r="G1570" s="1">
        <v>6</v>
      </c>
      <c r="H1570" s="1">
        <v>7</v>
      </c>
      <c r="I1570" s="1" t="s">
        <v>63</v>
      </c>
      <c r="J1570" s="1" t="s">
        <v>63</v>
      </c>
      <c r="K1570" s="1">
        <v>15</v>
      </c>
      <c r="L1570" s="1">
        <v>14.9</v>
      </c>
      <c r="M1570" s="1">
        <v>11</v>
      </c>
      <c r="N1570" s="1" t="s">
        <v>63</v>
      </c>
      <c r="O1570" s="1">
        <v>0</v>
      </c>
      <c r="P1570" s="1">
        <v>0</v>
      </c>
      <c r="Q1570" s="1">
        <v>5</v>
      </c>
      <c r="R1570" s="1">
        <v>21.44</v>
      </c>
      <c r="S1570" s="1">
        <v>21.44</v>
      </c>
      <c r="T1570" s="1">
        <v>16</v>
      </c>
      <c r="U1570" s="3" t="str">
        <f t="shared" si="24"/>
        <v>2017Plan</v>
      </c>
      <c r="V1570" s="2">
        <f>DATE(A1570,INDEX(Map!$H$1:$H$12,MATCH(B1570,Map!$G$1:$G$12,0),0),1)</f>
        <v>42917</v>
      </c>
      <c r="W1570" t="str">
        <f>IF(AND(V1570&gt;=Map!$K$2,V1570&lt;=Map!$L$2),"Base",IF(AND(V1570&gt;=Map!$K$3,V1570&lt;=Map!$L$3),"Fcst","N/A"))</f>
        <v>Fcst</v>
      </c>
      <c r="X1570" t="str">
        <f>INDEX(Map!$B$2:$B$86,MATCH(D1570,Map!$A$2:$A$86,0),0)</f>
        <v>N/A</v>
      </c>
      <c r="Y1570" s="7" t="str">
        <f>IF(INDEX(Map!$C$2:$C$86,MATCH(D1570,Map!$A$2:$A$86,0),0)="","N/A",E1570*INDEX(Map!$C$2:$C$86,MATCH(D1570,Map!$A$2:$A$86,0),0))</f>
        <v>N/A</v>
      </c>
      <c r="Z1570" s="7" t="str">
        <f>IF(INDEX(Map!$D$2:$D$86,MATCH(D1570,Map!$A$2:$A$86,0),0)="","N/A",E1570*INDEX(Map!$D$2:$D$86,MATCH(D1570,Map!$A$2:$A$86,0),0))</f>
        <v>N/A</v>
      </c>
      <c r="AA1570" t="str">
        <f>INDEX(Map!$E$2:$E$86,MATCH(D1570,Map!$A$2:$A$86,0),0)</f>
        <v>Purchases</v>
      </c>
    </row>
    <row r="1571" spans="1:27" x14ac:dyDescent="0.25">
      <c r="A1571" s="1" t="s">
        <v>119</v>
      </c>
      <c r="B1571" s="1" t="s">
        <v>113</v>
      </c>
      <c r="C1571" s="1">
        <v>58</v>
      </c>
      <c r="D1571" s="1" t="s">
        <v>81</v>
      </c>
      <c r="E1571" s="1">
        <v>0.7</v>
      </c>
      <c r="F1571" s="1">
        <v>0</v>
      </c>
      <c r="G1571" s="1">
        <v>5.2</v>
      </c>
      <c r="H1571" s="1">
        <v>6</v>
      </c>
      <c r="I1571" s="1" t="s">
        <v>63</v>
      </c>
      <c r="J1571" s="1" t="s">
        <v>63</v>
      </c>
      <c r="K1571" s="1">
        <v>13</v>
      </c>
      <c r="L1571" s="1">
        <v>15</v>
      </c>
      <c r="M1571" s="1">
        <v>10</v>
      </c>
      <c r="N1571" s="1" t="s">
        <v>63</v>
      </c>
      <c r="O1571" s="1">
        <v>0</v>
      </c>
      <c r="P1571" s="1">
        <v>0</v>
      </c>
      <c r="Q1571" s="1">
        <v>4</v>
      </c>
      <c r="R1571" s="1">
        <v>21.64</v>
      </c>
      <c r="S1571" s="1">
        <v>21.64</v>
      </c>
      <c r="T1571" s="1">
        <v>14</v>
      </c>
      <c r="U1571" s="3" t="str">
        <f t="shared" si="24"/>
        <v>2017Plan</v>
      </c>
      <c r="V1571" s="2">
        <f>DATE(A1571,INDEX(Map!$H$1:$H$12,MATCH(B1571,Map!$G$1:$G$12,0),0),1)</f>
        <v>42917</v>
      </c>
      <c r="W1571" t="str">
        <f>IF(AND(V1571&gt;=Map!$K$2,V1571&lt;=Map!$L$2),"Base",IF(AND(V1571&gt;=Map!$K$3,V1571&lt;=Map!$L$3),"Fcst","N/A"))</f>
        <v>Fcst</v>
      </c>
      <c r="X1571" t="str">
        <f>INDEX(Map!$B$2:$B$86,MATCH(D1571,Map!$A$2:$A$86,0),0)</f>
        <v>N/A</v>
      </c>
      <c r="Y1571" s="7" t="str">
        <f>IF(INDEX(Map!$C$2:$C$86,MATCH(D1571,Map!$A$2:$A$86,0),0)="","N/A",E1571*INDEX(Map!$C$2:$C$86,MATCH(D1571,Map!$A$2:$A$86,0),0))</f>
        <v>N/A</v>
      </c>
      <c r="Z1571" s="7" t="str">
        <f>IF(INDEX(Map!$D$2:$D$86,MATCH(D1571,Map!$A$2:$A$86,0),0)="","N/A",E1571*INDEX(Map!$D$2:$D$86,MATCH(D1571,Map!$A$2:$A$86,0),0))</f>
        <v>N/A</v>
      </c>
      <c r="AA1571" t="str">
        <f>INDEX(Map!$E$2:$E$86,MATCH(D1571,Map!$A$2:$A$86,0),0)</f>
        <v>Purchases</v>
      </c>
    </row>
    <row r="1572" spans="1:27" x14ac:dyDescent="0.25">
      <c r="A1572" s="1" t="s">
        <v>119</v>
      </c>
      <c r="B1572" s="1" t="s">
        <v>113</v>
      </c>
      <c r="C1572" s="1">
        <v>59</v>
      </c>
      <c r="D1572" s="1" t="s">
        <v>82</v>
      </c>
      <c r="E1572" s="1">
        <v>0.6</v>
      </c>
      <c r="F1572" s="1">
        <v>0</v>
      </c>
      <c r="G1572" s="1">
        <v>4.4000000000000004</v>
      </c>
      <c r="H1572" s="1">
        <v>5</v>
      </c>
      <c r="I1572" s="1" t="s">
        <v>63</v>
      </c>
      <c r="J1572" s="1" t="s">
        <v>63</v>
      </c>
      <c r="K1572" s="1">
        <v>11</v>
      </c>
      <c r="L1572" s="1">
        <v>14.4</v>
      </c>
      <c r="M1572" s="1">
        <v>8</v>
      </c>
      <c r="N1572" s="1" t="s">
        <v>63</v>
      </c>
      <c r="O1572" s="1">
        <v>0</v>
      </c>
      <c r="P1572" s="1">
        <v>0</v>
      </c>
      <c r="Q1572" s="1">
        <v>4</v>
      </c>
      <c r="R1572" s="1">
        <v>21.1</v>
      </c>
      <c r="S1572" s="1">
        <v>21.1</v>
      </c>
      <c r="T1572" s="1">
        <v>12</v>
      </c>
      <c r="U1572" s="3" t="str">
        <f t="shared" si="24"/>
        <v>2017Plan</v>
      </c>
      <c r="V1572" s="2">
        <f>DATE(A1572,INDEX(Map!$H$1:$H$12,MATCH(B1572,Map!$G$1:$G$12,0),0),1)</f>
        <v>42917</v>
      </c>
      <c r="W1572" t="str">
        <f>IF(AND(V1572&gt;=Map!$K$2,V1572&lt;=Map!$L$2),"Base",IF(AND(V1572&gt;=Map!$K$3,V1572&lt;=Map!$L$3),"Fcst","N/A"))</f>
        <v>Fcst</v>
      </c>
      <c r="X1572" t="str">
        <f>INDEX(Map!$B$2:$B$86,MATCH(D1572,Map!$A$2:$A$86,0),0)</f>
        <v>N/A</v>
      </c>
      <c r="Y1572" s="7" t="str">
        <f>IF(INDEX(Map!$C$2:$C$86,MATCH(D1572,Map!$A$2:$A$86,0),0)="","N/A",E1572*INDEX(Map!$C$2:$C$86,MATCH(D1572,Map!$A$2:$A$86,0),0))</f>
        <v>N/A</v>
      </c>
      <c r="Z1572" s="7" t="str">
        <f>IF(INDEX(Map!$D$2:$D$86,MATCH(D1572,Map!$A$2:$A$86,0),0)="","N/A",E1572*INDEX(Map!$D$2:$D$86,MATCH(D1572,Map!$A$2:$A$86,0),0))</f>
        <v>N/A</v>
      </c>
      <c r="AA1572" t="str">
        <f>INDEX(Map!$E$2:$E$86,MATCH(D1572,Map!$A$2:$A$86,0),0)</f>
        <v>Purchases</v>
      </c>
    </row>
    <row r="1573" spans="1:27" x14ac:dyDescent="0.25">
      <c r="A1573" s="1" t="s">
        <v>119</v>
      </c>
      <c r="B1573" s="1" t="s">
        <v>113</v>
      </c>
      <c r="C1573" s="1">
        <v>60</v>
      </c>
      <c r="D1573" s="1" t="s">
        <v>83</v>
      </c>
      <c r="E1573" s="1">
        <v>-12</v>
      </c>
      <c r="F1573" s="1">
        <v>0</v>
      </c>
      <c r="G1573" s="1">
        <v>8.9</v>
      </c>
      <c r="H1573" s="1">
        <v>34</v>
      </c>
      <c r="I1573" s="1" t="s">
        <v>63</v>
      </c>
      <c r="J1573" s="1" t="s">
        <v>63</v>
      </c>
      <c r="K1573" s="1">
        <v>180</v>
      </c>
      <c r="L1573" s="1">
        <v>43.5</v>
      </c>
      <c r="M1573" s="1">
        <v>-520</v>
      </c>
      <c r="N1573" s="1" t="s">
        <v>63</v>
      </c>
      <c r="O1573" s="1">
        <v>0</v>
      </c>
      <c r="P1573" s="1">
        <v>0</v>
      </c>
      <c r="Q1573" s="1">
        <v>125</v>
      </c>
      <c r="R1573" s="1">
        <v>33.03</v>
      </c>
      <c r="S1573" s="1">
        <v>33.03</v>
      </c>
      <c r="T1573" s="1">
        <v>-395</v>
      </c>
      <c r="U1573" s="3" t="str">
        <f t="shared" si="24"/>
        <v>2017Plan</v>
      </c>
      <c r="V1573" s="2">
        <f>DATE(A1573,INDEX(Map!$H$1:$H$12,MATCH(B1573,Map!$G$1:$G$12,0),0),1)</f>
        <v>42917</v>
      </c>
      <c r="W1573" t="str">
        <f>IF(AND(V1573&gt;=Map!$K$2,V1573&lt;=Map!$L$2),"Base",IF(AND(V1573&gt;=Map!$K$3,V1573&lt;=Map!$L$3),"Fcst","N/A"))</f>
        <v>Fcst</v>
      </c>
      <c r="X1573" t="str">
        <f>INDEX(Map!$B$2:$B$86,MATCH(D1573,Map!$A$2:$A$86,0),0)</f>
        <v>N/A</v>
      </c>
      <c r="Y1573" s="7" t="str">
        <f>IF(INDEX(Map!$C$2:$C$86,MATCH(D1573,Map!$A$2:$A$86,0),0)="","N/A",E1573*INDEX(Map!$C$2:$C$86,MATCH(D1573,Map!$A$2:$A$86,0),0))</f>
        <v>N/A</v>
      </c>
      <c r="Z1573" s="7" t="str">
        <f>IF(INDEX(Map!$D$2:$D$86,MATCH(D1573,Map!$A$2:$A$86,0),0)="","N/A",E1573*INDEX(Map!$D$2:$D$86,MATCH(D1573,Map!$A$2:$A$86,0),0))</f>
        <v>N/A</v>
      </c>
      <c r="AA1573" t="str">
        <f>INDEX(Map!$E$2:$E$86,MATCH(D1573,Map!$A$2:$A$86,0),0)</f>
        <v>Sales</v>
      </c>
    </row>
    <row r="1574" spans="1:27" x14ac:dyDescent="0.25">
      <c r="A1574" s="1" t="s">
        <v>119</v>
      </c>
      <c r="B1574" s="1" t="s">
        <v>113</v>
      </c>
      <c r="C1574" s="1">
        <v>61</v>
      </c>
      <c r="D1574" s="1" t="s">
        <v>84</v>
      </c>
      <c r="E1574" s="1">
        <v>-1.3</v>
      </c>
      <c r="F1574" s="1">
        <v>0</v>
      </c>
      <c r="G1574" s="1">
        <v>5.0999999999999996</v>
      </c>
      <c r="H1574" s="1">
        <v>31</v>
      </c>
      <c r="I1574" s="1" t="s">
        <v>63</v>
      </c>
      <c r="J1574" s="1" t="s">
        <v>63</v>
      </c>
      <c r="K1574" s="1">
        <v>245</v>
      </c>
      <c r="L1574" s="1">
        <v>13.3</v>
      </c>
      <c r="M1574" s="1">
        <v>-17</v>
      </c>
      <c r="N1574" s="1" t="s">
        <v>63</v>
      </c>
      <c r="O1574" s="1">
        <v>0</v>
      </c>
      <c r="P1574" s="1">
        <v>0</v>
      </c>
      <c r="Q1574" s="1">
        <v>8</v>
      </c>
      <c r="R1574" s="1">
        <v>7.22</v>
      </c>
      <c r="S1574" s="1">
        <v>7.22</v>
      </c>
      <c r="T1574" s="1">
        <v>-9</v>
      </c>
      <c r="U1574" s="3" t="str">
        <f t="shared" si="24"/>
        <v>2017Plan</v>
      </c>
      <c r="V1574" s="2">
        <f>DATE(A1574,INDEX(Map!$H$1:$H$12,MATCH(B1574,Map!$G$1:$G$12,0),0),1)</f>
        <v>42917</v>
      </c>
      <c r="W1574" t="str">
        <f>IF(AND(V1574&gt;=Map!$K$2,V1574&lt;=Map!$L$2),"Base",IF(AND(V1574&gt;=Map!$K$3,V1574&lt;=Map!$L$3),"Fcst","N/A"))</f>
        <v>Fcst</v>
      </c>
      <c r="X1574" t="str">
        <f>INDEX(Map!$B$2:$B$86,MATCH(D1574,Map!$A$2:$A$86,0),0)</f>
        <v>N/A</v>
      </c>
      <c r="Y1574" s="7" t="str">
        <f>IF(INDEX(Map!$C$2:$C$86,MATCH(D1574,Map!$A$2:$A$86,0),0)="","N/A",E1574*INDEX(Map!$C$2:$C$86,MATCH(D1574,Map!$A$2:$A$86,0),0))</f>
        <v>N/A</v>
      </c>
      <c r="Z1574" s="7" t="str">
        <f>IF(INDEX(Map!$D$2:$D$86,MATCH(D1574,Map!$A$2:$A$86,0),0)="","N/A",E1574*INDEX(Map!$D$2:$D$86,MATCH(D1574,Map!$A$2:$A$86,0),0))</f>
        <v>N/A</v>
      </c>
      <c r="AA1574" t="str">
        <f>INDEX(Map!$E$2:$E$86,MATCH(D1574,Map!$A$2:$A$86,0),0)</f>
        <v>Sales</v>
      </c>
    </row>
    <row r="1575" spans="1:27" x14ac:dyDescent="0.25">
      <c r="A1575" s="1" t="s">
        <v>119</v>
      </c>
      <c r="B1575" s="1" t="s">
        <v>113</v>
      </c>
      <c r="C1575" s="1">
        <v>62</v>
      </c>
      <c r="D1575" s="1" t="s">
        <v>85</v>
      </c>
      <c r="E1575" s="1">
        <v>-5</v>
      </c>
      <c r="F1575" s="1">
        <v>0</v>
      </c>
      <c r="G1575" s="1">
        <v>17.899999999999999</v>
      </c>
      <c r="H1575" s="1">
        <v>6</v>
      </c>
      <c r="I1575" s="1" t="s">
        <v>63</v>
      </c>
      <c r="J1575" s="1" t="s">
        <v>63</v>
      </c>
      <c r="K1575" s="1">
        <v>75</v>
      </c>
      <c r="L1575" s="1">
        <v>36.5</v>
      </c>
      <c r="M1575" s="1">
        <v>-183</v>
      </c>
      <c r="N1575" s="1" t="s">
        <v>63</v>
      </c>
      <c r="O1575" s="1">
        <v>0</v>
      </c>
      <c r="P1575" s="1">
        <v>0</v>
      </c>
      <c r="Q1575" s="1">
        <v>41</v>
      </c>
      <c r="R1575" s="1">
        <v>28.25</v>
      </c>
      <c r="S1575" s="1">
        <v>28.25</v>
      </c>
      <c r="T1575" s="1">
        <v>-141</v>
      </c>
      <c r="U1575" s="3" t="str">
        <f t="shared" si="24"/>
        <v>2017Plan</v>
      </c>
      <c r="V1575" s="2">
        <f>DATE(A1575,INDEX(Map!$H$1:$H$12,MATCH(B1575,Map!$G$1:$G$12,0),0),1)</f>
        <v>42917</v>
      </c>
      <c r="W1575" t="str">
        <f>IF(AND(V1575&gt;=Map!$K$2,V1575&lt;=Map!$L$2),"Base",IF(AND(V1575&gt;=Map!$K$3,V1575&lt;=Map!$L$3),"Fcst","N/A"))</f>
        <v>Fcst</v>
      </c>
      <c r="X1575" t="str">
        <f>INDEX(Map!$B$2:$B$86,MATCH(D1575,Map!$A$2:$A$86,0),0)</f>
        <v>N/A</v>
      </c>
      <c r="Y1575" s="7" t="str">
        <f>IF(INDEX(Map!$C$2:$C$86,MATCH(D1575,Map!$A$2:$A$86,0),0)="","N/A",E1575*INDEX(Map!$C$2:$C$86,MATCH(D1575,Map!$A$2:$A$86,0),0))</f>
        <v>N/A</v>
      </c>
      <c r="Z1575" s="7" t="str">
        <f>IF(INDEX(Map!$D$2:$D$86,MATCH(D1575,Map!$A$2:$A$86,0),0)="","N/A",E1575*INDEX(Map!$D$2:$D$86,MATCH(D1575,Map!$A$2:$A$86,0),0))</f>
        <v>N/A</v>
      </c>
      <c r="AA1575" t="str">
        <f>INDEX(Map!$E$2:$E$86,MATCH(D1575,Map!$A$2:$A$86,0),0)</f>
        <v>Sales</v>
      </c>
    </row>
    <row r="1576" spans="1:27" x14ac:dyDescent="0.25">
      <c r="A1576" s="1" t="s">
        <v>119</v>
      </c>
      <c r="B1576" s="1" t="s">
        <v>113</v>
      </c>
      <c r="C1576" s="1">
        <v>63</v>
      </c>
      <c r="D1576" s="1" t="s">
        <v>86</v>
      </c>
      <c r="E1576" s="1">
        <v>-1.8</v>
      </c>
      <c r="F1576" s="1">
        <v>0</v>
      </c>
      <c r="G1576" s="1">
        <v>6.3</v>
      </c>
      <c r="H1576" s="1">
        <v>8</v>
      </c>
      <c r="I1576" s="1" t="s">
        <v>63</v>
      </c>
      <c r="J1576" s="1" t="s">
        <v>63</v>
      </c>
      <c r="K1576" s="1">
        <v>53</v>
      </c>
      <c r="L1576" s="1">
        <v>35</v>
      </c>
      <c r="M1576" s="1">
        <v>-61</v>
      </c>
      <c r="N1576" s="1" t="s">
        <v>63</v>
      </c>
      <c r="O1576" s="1">
        <v>0</v>
      </c>
      <c r="P1576" s="1">
        <v>0</v>
      </c>
      <c r="Q1576" s="1">
        <v>14</v>
      </c>
      <c r="R1576" s="1">
        <v>26.91</v>
      </c>
      <c r="S1576" s="1">
        <v>26.91</v>
      </c>
      <c r="T1576" s="1">
        <v>-47</v>
      </c>
      <c r="U1576" s="3" t="str">
        <f t="shared" si="24"/>
        <v>2017Plan</v>
      </c>
      <c r="V1576" s="2">
        <f>DATE(A1576,INDEX(Map!$H$1:$H$12,MATCH(B1576,Map!$G$1:$G$12,0),0),1)</f>
        <v>42917</v>
      </c>
      <c r="W1576" t="str">
        <f>IF(AND(V1576&gt;=Map!$K$2,V1576&lt;=Map!$L$2),"Base",IF(AND(V1576&gt;=Map!$K$3,V1576&lt;=Map!$L$3),"Fcst","N/A"))</f>
        <v>Fcst</v>
      </c>
      <c r="X1576" t="str">
        <f>INDEX(Map!$B$2:$B$86,MATCH(D1576,Map!$A$2:$A$86,0),0)</f>
        <v>N/A</v>
      </c>
      <c r="Y1576" s="7" t="str">
        <f>IF(INDEX(Map!$C$2:$C$86,MATCH(D1576,Map!$A$2:$A$86,0),0)="","N/A",E1576*INDEX(Map!$C$2:$C$86,MATCH(D1576,Map!$A$2:$A$86,0),0))</f>
        <v>N/A</v>
      </c>
      <c r="Z1576" s="7" t="str">
        <f>IF(INDEX(Map!$D$2:$D$86,MATCH(D1576,Map!$A$2:$A$86,0),0)="","N/A",E1576*INDEX(Map!$D$2:$D$86,MATCH(D1576,Map!$A$2:$A$86,0),0))</f>
        <v>N/A</v>
      </c>
      <c r="AA1576" t="str">
        <f>INDEX(Map!$E$2:$E$86,MATCH(D1576,Map!$A$2:$A$86,0),0)</f>
        <v>Sales</v>
      </c>
    </row>
    <row r="1577" spans="1:27" x14ac:dyDescent="0.25">
      <c r="A1577" s="1" t="s">
        <v>119</v>
      </c>
      <c r="B1577" s="1" t="s">
        <v>113</v>
      </c>
      <c r="C1577" s="1">
        <v>64</v>
      </c>
      <c r="D1577" s="1" t="s">
        <v>87</v>
      </c>
      <c r="E1577" s="1">
        <v>0</v>
      </c>
      <c r="F1577" s="1">
        <v>0</v>
      </c>
      <c r="G1577" s="1">
        <v>0</v>
      </c>
      <c r="H1577" s="1">
        <v>0</v>
      </c>
      <c r="I1577" s="1" t="s">
        <v>63</v>
      </c>
      <c r="J1577" s="1" t="s">
        <v>63</v>
      </c>
      <c r="K1577" s="1">
        <v>0</v>
      </c>
      <c r="L1577" s="1">
        <v>0</v>
      </c>
      <c r="M1577" s="1">
        <v>0</v>
      </c>
      <c r="N1577" s="1" t="s">
        <v>63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3" t="str">
        <f t="shared" si="24"/>
        <v>2017Plan</v>
      </c>
      <c r="V1577" s="2">
        <f>DATE(A1577,INDEX(Map!$H$1:$H$12,MATCH(B1577,Map!$G$1:$G$12,0),0),1)</f>
        <v>42917</v>
      </c>
      <c r="W1577" t="str">
        <f>IF(AND(V1577&gt;=Map!$K$2,V1577&lt;=Map!$L$2),"Base",IF(AND(V1577&gt;=Map!$K$3,V1577&lt;=Map!$L$3),"Fcst","N/A"))</f>
        <v>Fcst</v>
      </c>
      <c r="X1577" t="str">
        <f>INDEX(Map!$B$2:$B$86,MATCH(D1577,Map!$A$2:$A$86,0),0)</f>
        <v>N/A</v>
      </c>
      <c r="Y1577" s="7" t="str">
        <f>IF(INDEX(Map!$C$2:$C$86,MATCH(D1577,Map!$A$2:$A$86,0),0)="","N/A",E1577*INDEX(Map!$C$2:$C$86,MATCH(D1577,Map!$A$2:$A$86,0),0))</f>
        <v>N/A</v>
      </c>
      <c r="Z1577" s="7" t="str">
        <f>IF(INDEX(Map!$D$2:$D$86,MATCH(D1577,Map!$A$2:$A$86,0),0)="","N/A",E1577*INDEX(Map!$D$2:$D$86,MATCH(D1577,Map!$A$2:$A$86,0),0))</f>
        <v>N/A</v>
      </c>
      <c r="AA1577" t="str">
        <f>INDEX(Map!$E$2:$E$86,MATCH(D1577,Map!$A$2:$A$86,0),0)</f>
        <v>Sales</v>
      </c>
    </row>
    <row r="1578" spans="1:27" x14ac:dyDescent="0.25">
      <c r="A1578" s="1" t="s">
        <v>119</v>
      </c>
      <c r="B1578" s="1" t="s">
        <v>113</v>
      </c>
      <c r="C1578" s="1">
        <v>65</v>
      </c>
      <c r="D1578" s="1" t="s">
        <v>88</v>
      </c>
      <c r="E1578" s="1">
        <v>0</v>
      </c>
      <c r="F1578" s="1">
        <v>0</v>
      </c>
      <c r="G1578" s="1">
        <v>0</v>
      </c>
      <c r="H1578" s="1">
        <v>0</v>
      </c>
      <c r="I1578" s="1" t="s">
        <v>63</v>
      </c>
      <c r="J1578" s="1" t="s">
        <v>63</v>
      </c>
      <c r="K1578" s="1">
        <v>0</v>
      </c>
      <c r="L1578" s="1">
        <v>0</v>
      </c>
      <c r="M1578" s="1">
        <v>0</v>
      </c>
      <c r="N1578" s="1" t="s">
        <v>63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3" t="str">
        <f t="shared" si="24"/>
        <v>2017Plan</v>
      </c>
      <c r="V1578" s="2">
        <f>DATE(A1578,INDEX(Map!$H$1:$H$12,MATCH(B1578,Map!$G$1:$G$12,0),0),1)</f>
        <v>42917</v>
      </c>
      <c r="W1578" t="str">
        <f>IF(AND(V1578&gt;=Map!$K$2,V1578&lt;=Map!$L$2),"Base",IF(AND(V1578&gt;=Map!$K$3,V1578&lt;=Map!$L$3),"Fcst","N/A"))</f>
        <v>Fcst</v>
      </c>
      <c r="X1578" t="str">
        <f>INDEX(Map!$B$2:$B$86,MATCH(D1578,Map!$A$2:$A$86,0),0)</f>
        <v>N/A</v>
      </c>
      <c r="Y1578" s="7" t="str">
        <f>IF(INDEX(Map!$C$2:$C$86,MATCH(D1578,Map!$A$2:$A$86,0),0)="","N/A",E1578*INDEX(Map!$C$2:$C$86,MATCH(D1578,Map!$A$2:$A$86,0),0))</f>
        <v>N/A</v>
      </c>
      <c r="Z1578" s="7" t="str">
        <f>IF(INDEX(Map!$D$2:$D$86,MATCH(D1578,Map!$A$2:$A$86,0),0)="","N/A",E1578*INDEX(Map!$D$2:$D$86,MATCH(D1578,Map!$A$2:$A$86,0),0))</f>
        <v>N/A</v>
      </c>
      <c r="AA1578" t="str">
        <f>INDEX(Map!$E$2:$E$86,MATCH(D1578,Map!$A$2:$A$86,0),0)</f>
        <v>Sales</v>
      </c>
    </row>
    <row r="1579" spans="1:27" x14ac:dyDescent="0.25">
      <c r="A1579" s="1" t="s">
        <v>119</v>
      </c>
      <c r="B1579" s="1" t="s">
        <v>113</v>
      </c>
      <c r="C1579" s="1">
        <v>66</v>
      </c>
      <c r="D1579" s="1" t="s">
        <v>89</v>
      </c>
      <c r="E1579" s="1">
        <v>0</v>
      </c>
      <c r="F1579" s="1">
        <v>0</v>
      </c>
      <c r="G1579" s="1">
        <v>0</v>
      </c>
      <c r="H1579" s="1">
        <v>0</v>
      </c>
      <c r="I1579" s="1" t="s">
        <v>63</v>
      </c>
      <c r="J1579" s="1" t="s">
        <v>63</v>
      </c>
      <c r="K1579" s="1">
        <v>0</v>
      </c>
      <c r="L1579" s="1">
        <v>0</v>
      </c>
      <c r="M1579" s="1">
        <v>0</v>
      </c>
      <c r="N1579" s="1" t="s">
        <v>63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s="3" t="str">
        <f t="shared" si="24"/>
        <v>2017Plan</v>
      </c>
      <c r="V1579" s="2">
        <f>DATE(A1579,INDEX(Map!$H$1:$H$12,MATCH(B1579,Map!$G$1:$G$12,0),0),1)</f>
        <v>42917</v>
      </c>
      <c r="W1579" t="str">
        <f>IF(AND(V1579&gt;=Map!$K$2,V1579&lt;=Map!$L$2),"Base",IF(AND(V1579&gt;=Map!$K$3,V1579&lt;=Map!$L$3),"Fcst","N/A"))</f>
        <v>Fcst</v>
      </c>
      <c r="X1579" t="str">
        <f>INDEX(Map!$B$2:$B$86,MATCH(D1579,Map!$A$2:$A$86,0),0)</f>
        <v>N/A</v>
      </c>
      <c r="Y1579" s="7" t="str">
        <f>IF(INDEX(Map!$C$2:$C$86,MATCH(D1579,Map!$A$2:$A$86,0),0)="","N/A",E1579*INDEX(Map!$C$2:$C$86,MATCH(D1579,Map!$A$2:$A$86,0),0))</f>
        <v>N/A</v>
      </c>
      <c r="Z1579" s="7" t="str">
        <f>IF(INDEX(Map!$D$2:$D$86,MATCH(D1579,Map!$A$2:$A$86,0),0)="","N/A",E1579*INDEX(Map!$D$2:$D$86,MATCH(D1579,Map!$A$2:$A$86,0),0))</f>
        <v>N/A</v>
      </c>
      <c r="AA1579" t="str">
        <f>INDEX(Map!$E$2:$E$86,MATCH(D1579,Map!$A$2:$A$86,0),0)</f>
        <v>Sales</v>
      </c>
    </row>
    <row r="1580" spans="1:27" x14ac:dyDescent="0.25">
      <c r="A1580" s="1" t="s">
        <v>119</v>
      </c>
      <c r="B1580" s="1" t="s">
        <v>113</v>
      </c>
      <c r="C1580" s="1">
        <v>67</v>
      </c>
      <c r="D1580" s="1" t="s">
        <v>90</v>
      </c>
      <c r="E1580" s="1">
        <v>0</v>
      </c>
      <c r="F1580" s="1">
        <v>0</v>
      </c>
      <c r="G1580" s="1">
        <v>0</v>
      </c>
      <c r="H1580" s="1">
        <v>0</v>
      </c>
      <c r="I1580" s="1" t="s">
        <v>63</v>
      </c>
      <c r="J1580" s="1" t="s">
        <v>63</v>
      </c>
      <c r="K1580" s="1">
        <v>0</v>
      </c>
      <c r="L1580" s="1">
        <v>0</v>
      </c>
      <c r="M1580" s="1">
        <v>0</v>
      </c>
      <c r="N1580" s="1" t="s">
        <v>63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3" t="str">
        <f t="shared" si="24"/>
        <v>2017Plan</v>
      </c>
      <c r="V1580" s="2">
        <f>DATE(A1580,INDEX(Map!$H$1:$H$12,MATCH(B1580,Map!$G$1:$G$12,0),0),1)</f>
        <v>42917</v>
      </c>
      <c r="W1580" t="str">
        <f>IF(AND(V1580&gt;=Map!$K$2,V1580&lt;=Map!$L$2),"Base",IF(AND(V1580&gt;=Map!$K$3,V1580&lt;=Map!$L$3),"Fcst","N/A"))</f>
        <v>Fcst</v>
      </c>
      <c r="X1580" t="str">
        <f>INDEX(Map!$B$2:$B$86,MATCH(D1580,Map!$A$2:$A$86,0),0)</f>
        <v>N/A</v>
      </c>
      <c r="Y1580" s="7" t="str">
        <f>IF(INDEX(Map!$C$2:$C$86,MATCH(D1580,Map!$A$2:$A$86,0),0)="","N/A",E1580*INDEX(Map!$C$2:$C$86,MATCH(D1580,Map!$A$2:$A$86,0),0))</f>
        <v>N/A</v>
      </c>
      <c r="Z1580" s="7" t="str">
        <f>IF(INDEX(Map!$D$2:$D$86,MATCH(D1580,Map!$A$2:$A$86,0),0)="","N/A",E1580*INDEX(Map!$D$2:$D$86,MATCH(D1580,Map!$A$2:$A$86,0),0))</f>
        <v>N/A</v>
      </c>
      <c r="AA1580" t="str">
        <f>INDEX(Map!$E$2:$E$86,MATCH(D1580,Map!$A$2:$A$86,0),0)</f>
        <v>Sales</v>
      </c>
    </row>
    <row r="1581" spans="1:27" x14ac:dyDescent="0.25">
      <c r="A1581" s="1" t="s">
        <v>119</v>
      </c>
      <c r="B1581" s="1" t="s">
        <v>113</v>
      </c>
      <c r="C1581" s="1">
        <v>68</v>
      </c>
      <c r="D1581" s="1" t="s">
        <v>91</v>
      </c>
      <c r="E1581" s="1">
        <v>0</v>
      </c>
      <c r="F1581" s="1">
        <v>0</v>
      </c>
      <c r="G1581" s="1">
        <v>0.3</v>
      </c>
      <c r="H1581" s="1">
        <v>1</v>
      </c>
      <c r="I1581" s="1" t="s">
        <v>63</v>
      </c>
      <c r="J1581" s="1" t="s">
        <v>63</v>
      </c>
      <c r="K1581" s="1">
        <v>2</v>
      </c>
      <c r="L1581" s="1">
        <v>0</v>
      </c>
      <c r="M1581" s="1">
        <v>0</v>
      </c>
      <c r="N1581" s="1" t="s">
        <v>63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3" t="str">
        <f t="shared" si="24"/>
        <v>2017Plan</v>
      </c>
      <c r="V1581" s="2">
        <f>DATE(A1581,INDEX(Map!$H$1:$H$12,MATCH(B1581,Map!$G$1:$G$12,0),0),1)</f>
        <v>42917</v>
      </c>
      <c r="W1581" t="str">
        <f>IF(AND(V1581&gt;=Map!$K$2,V1581&lt;=Map!$L$2),"Base",IF(AND(V1581&gt;=Map!$K$3,V1581&lt;=Map!$L$3),"Fcst","N/A"))</f>
        <v>Fcst</v>
      </c>
      <c r="X1581" t="str">
        <f>INDEX(Map!$B$2:$B$86,MATCH(D1581,Map!$A$2:$A$86,0),0)</f>
        <v>N/A</v>
      </c>
      <c r="Y1581" s="7" t="str">
        <f>IF(INDEX(Map!$C$2:$C$86,MATCH(D1581,Map!$A$2:$A$86,0),0)="","N/A",E1581*INDEX(Map!$C$2:$C$86,MATCH(D1581,Map!$A$2:$A$86,0),0))</f>
        <v>N/A</v>
      </c>
      <c r="Z1581" s="7" t="str">
        <f>IF(INDEX(Map!$D$2:$D$86,MATCH(D1581,Map!$A$2:$A$86,0),0)="","N/A",E1581*INDEX(Map!$D$2:$D$86,MATCH(D1581,Map!$A$2:$A$86,0),0))</f>
        <v>N/A</v>
      </c>
      <c r="AA1581" t="str">
        <f>INDEX(Map!$E$2:$E$86,MATCH(D1581,Map!$A$2:$A$86,0),0)</f>
        <v>CSR</v>
      </c>
    </row>
    <row r="1582" spans="1:27" x14ac:dyDescent="0.25">
      <c r="A1582" s="1" t="s">
        <v>119</v>
      </c>
      <c r="B1582" s="1" t="s">
        <v>113</v>
      </c>
      <c r="C1582" s="1">
        <v>69</v>
      </c>
      <c r="D1582" s="1" t="s">
        <v>92</v>
      </c>
      <c r="E1582" s="1">
        <v>0</v>
      </c>
      <c r="F1582" s="1">
        <v>0</v>
      </c>
      <c r="G1582" s="1">
        <v>0.3</v>
      </c>
      <c r="H1582" s="1">
        <v>1</v>
      </c>
      <c r="I1582" s="1" t="s">
        <v>63</v>
      </c>
      <c r="J1582" s="1" t="s">
        <v>63</v>
      </c>
      <c r="K1582" s="1">
        <v>2</v>
      </c>
      <c r="L1582" s="1">
        <v>0</v>
      </c>
      <c r="M1582" s="1">
        <v>0</v>
      </c>
      <c r="N1582" s="1" t="s">
        <v>63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s="3" t="str">
        <f t="shared" si="24"/>
        <v>2017Plan</v>
      </c>
      <c r="V1582" s="2">
        <f>DATE(A1582,INDEX(Map!$H$1:$H$12,MATCH(B1582,Map!$G$1:$G$12,0),0),1)</f>
        <v>42917</v>
      </c>
      <c r="W1582" t="str">
        <f>IF(AND(V1582&gt;=Map!$K$2,V1582&lt;=Map!$L$2),"Base",IF(AND(V1582&gt;=Map!$K$3,V1582&lt;=Map!$L$3),"Fcst","N/A"))</f>
        <v>Fcst</v>
      </c>
      <c r="X1582" t="str">
        <f>INDEX(Map!$B$2:$B$86,MATCH(D1582,Map!$A$2:$A$86,0),0)</f>
        <v>N/A</v>
      </c>
      <c r="Y1582" s="7" t="str">
        <f>IF(INDEX(Map!$C$2:$C$86,MATCH(D1582,Map!$A$2:$A$86,0),0)="","N/A",E1582*INDEX(Map!$C$2:$C$86,MATCH(D1582,Map!$A$2:$A$86,0),0))</f>
        <v>N/A</v>
      </c>
      <c r="Z1582" s="7" t="str">
        <f>IF(INDEX(Map!$D$2:$D$86,MATCH(D1582,Map!$A$2:$A$86,0),0)="","N/A",E1582*INDEX(Map!$D$2:$D$86,MATCH(D1582,Map!$A$2:$A$86,0),0))</f>
        <v>N/A</v>
      </c>
      <c r="AA1582" t="str">
        <f>INDEX(Map!$E$2:$E$86,MATCH(D1582,Map!$A$2:$A$86,0),0)</f>
        <v>CSR</v>
      </c>
    </row>
    <row r="1583" spans="1:27" x14ac:dyDescent="0.25">
      <c r="A1583" s="1" t="s">
        <v>119</v>
      </c>
      <c r="B1583" s="1" t="s">
        <v>113</v>
      </c>
      <c r="C1583" s="1">
        <v>70</v>
      </c>
      <c r="D1583" s="1" t="s">
        <v>93</v>
      </c>
      <c r="E1583" s="1">
        <v>0.1</v>
      </c>
      <c r="F1583" s="1">
        <v>0</v>
      </c>
      <c r="G1583" s="1">
        <v>0.3</v>
      </c>
      <c r="H1583" s="1">
        <v>1</v>
      </c>
      <c r="I1583" s="1" t="s">
        <v>63</v>
      </c>
      <c r="J1583" s="1" t="s">
        <v>63</v>
      </c>
      <c r="K1583" s="1">
        <v>2</v>
      </c>
      <c r="L1583" s="1">
        <v>0</v>
      </c>
      <c r="M1583" s="1">
        <v>0</v>
      </c>
      <c r="N1583" s="1" t="s">
        <v>63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0</v>
      </c>
      <c r="U1583" s="3" t="str">
        <f t="shared" si="24"/>
        <v>2017Plan</v>
      </c>
      <c r="V1583" s="2">
        <f>DATE(A1583,INDEX(Map!$H$1:$H$12,MATCH(B1583,Map!$G$1:$G$12,0),0),1)</f>
        <v>42917</v>
      </c>
      <c r="W1583" t="str">
        <f>IF(AND(V1583&gt;=Map!$K$2,V1583&lt;=Map!$L$2),"Base",IF(AND(V1583&gt;=Map!$K$3,V1583&lt;=Map!$L$3),"Fcst","N/A"))</f>
        <v>Fcst</v>
      </c>
      <c r="X1583" t="str">
        <f>INDEX(Map!$B$2:$B$86,MATCH(D1583,Map!$A$2:$A$86,0),0)</f>
        <v>N/A</v>
      </c>
      <c r="Y1583" s="7" t="str">
        <f>IF(INDEX(Map!$C$2:$C$86,MATCH(D1583,Map!$A$2:$A$86,0),0)="","N/A",E1583*INDEX(Map!$C$2:$C$86,MATCH(D1583,Map!$A$2:$A$86,0),0))</f>
        <v>N/A</v>
      </c>
      <c r="Z1583" s="7" t="str">
        <f>IF(INDEX(Map!$D$2:$D$86,MATCH(D1583,Map!$A$2:$A$86,0),0)="","N/A",E1583*INDEX(Map!$D$2:$D$86,MATCH(D1583,Map!$A$2:$A$86,0),0))</f>
        <v>N/A</v>
      </c>
      <c r="AA1583" t="str">
        <f>INDEX(Map!$E$2:$E$86,MATCH(D1583,Map!$A$2:$A$86,0),0)</f>
        <v>CSR</v>
      </c>
    </row>
    <row r="1584" spans="1:27" x14ac:dyDescent="0.25">
      <c r="A1584" s="1" t="s">
        <v>119</v>
      </c>
      <c r="B1584" s="1" t="s">
        <v>113</v>
      </c>
      <c r="C1584" s="1">
        <v>71</v>
      </c>
      <c r="D1584" s="1" t="s">
        <v>94</v>
      </c>
      <c r="E1584" s="1">
        <v>0</v>
      </c>
      <c r="F1584" s="1">
        <v>0</v>
      </c>
      <c r="G1584" s="1">
        <v>0.3</v>
      </c>
      <c r="H1584" s="1">
        <v>2</v>
      </c>
      <c r="I1584" s="1" t="s">
        <v>63</v>
      </c>
      <c r="J1584" s="1" t="s">
        <v>63</v>
      </c>
      <c r="K1584" s="1">
        <v>2</v>
      </c>
      <c r="L1584" s="1">
        <v>0</v>
      </c>
      <c r="M1584" s="1">
        <v>0</v>
      </c>
      <c r="N1584" s="1" t="s">
        <v>63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3" t="str">
        <f t="shared" si="24"/>
        <v>2017Plan</v>
      </c>
      <c r="V1584" s="2">
        <f>DATE(A1584,INDEX(Map!$H$1:$H$12,MATCH(B1584,Map!$G$1:$G$12,0),0),1)</f>
        <v>42917</v>
      </c>
      <c r="W1584" t="str">
        <f>IF(AND(V1584&gt;=Map!$K$2,V1584&lt;=Map!$L$2),"Base",IF(AND(V1584&gt;=Map!$K$3,V1584&lt;=Map!$L$3),"Fcst","N/A"))</f>
        <v>Fcst</v>
      </c>
      <c r="X1584" t="str">
        <f>INDEX(Map!$B$2:$B$86,MATCH(D1584,Map!$A$2:$A$86,0),0)</f>
        <v>N/A</v>
      </c>
      <c r="Y1584" s="7" t="str">
        <f>IF(INDEX(Map!$C$2:$C$86,MATCH(D1584,Map!$A$2:$A$86,0),0)="","N/A",E1584*INDEX(Map!$C$2:$C$86,MATCH(D1584,Map!$A$2:$A$86,0),0))</f>
        <v>N/A</v>
      </c>
      <c r="Z1584" s="7" t="str">
        <f>IF(INDEX(Map!$D$2:$D$86,MATCH(D1584,Map!$A$2:$A$86,0),0)="","N/A",E1584*INDEX(Map!$D$2:$D$86,MATCH(D1584,Map!$A$2:$A$86,0),0))</f>
        <v>N/A</v>
      </c>
      <c r="AA1584" t="str">
        <f>INDEX(Map!$E$2:$E$86,MATCH(D1584,Map!$A$2:$A$86,0),0)</f>
        <v>CSR</v>
      </c>
    </row>
    <row r="1585" spans="1:27" x14ac:dyDescent="0.25">
      <c r="A1585" s="1" t="s">
        <v>119</v>
      </c>
      <c r="B1585" s="1" t="s">
        <v>113</v>
      </c>
      <c r="C1585" s="1">
        <v>72</v>
      </c>
      <c r="D1585" s="1" t="s">
        <v>95</v>
      </c>
      <c r="E1585" s="1">
        <v>0</v>
      </c>
      <c r="F1585" s="1">
        <v>0</v>
      </c>
      <c r="G1585" s="1">
        <v>0.3</v>
      </c>
      <c r="H1585" s="1">
        <v>1</v>
      </c>
      <c r="I1585" s="1" t="s">
        <v>63</v>
      </c>
      <c r="J1585" s="1" t="s">
        <v>63</v>
      </c>
      <c r="K1585" s="1">
        <v>2</v>
      </c>
      <c r="L1585" s="1">
        <v>0</v>
      </c>
      <c r="M1585" s="1">
        <v>0</v>
      </c>
      <c r="N1585" s="1" t="s">
        <v>63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3" t="str">
        <f t="shared" si="24"/>
        <v>2017Plan</v>
      </c>
      <c r="V1585" s="2">
        <f>DATE(A1585,INDEX(Map!$H$1:$H$12,MATCH(B1585,Map!$G$1:$G$12,0),0),1)</f>
        <v>42917</v>
      </c>
      <c r="W1585" t="str">
        <f>IF(AND(V1585&gt;=Map!$K$2,V1585&lt;=Map!$L$2),"Base",IF(AND(V1585&gt;=Map!$K$3,V1585&lt;=Map!$L$3),"Fcst","N/A"))</f>
        <v>Fcst</v>
      </c>
      <c r="X1585" t="str">
        <f>INDEX(Map!$B$2:$B$86,MATCH(D1585,Map!$A$2:$A$86,0),0)</f>
        <v>N/A</v>
      </c>
      <c r="Y1585" s="7" t="str">
        <f>IF(INDEX(Map!$C$2:$C$86,MATCH(D1585,Map!$A$2:$A$86,0),0)="","N/A",E1585*INDEX(Map!$C$2:$C$86,MATCH(D1585,Map!$A$2:$A$86,0),0))</f>
        <v>N/A</v>
      </c>
      <c r="Z1585" s="7" t="str">
        <f>IF(INDEX(Map!$D$2:$D$86,MATCH(D1585,Map!$A$2:$A$86,0),0)="","N/A",E1585*INDEX(Map!$D$2:$D$86,MATCH(D1585,Map!$A$2:$A$86,0),0))</f>
        <v>N/A</v>
      </c>
      <c r="AA1585" t="str">
        <f>INDEX(Map!$E$2:$E$86,MATCH(D1585,Map!$A$2:$A$86,0),0)</f>
        <v>CSR</v>
      </c>
    </row>
    <row r="1586" spans="1:27" x14ac:dyDescent="0.25">
      <c r="A1586" s="1" t="s">
        <v>119</v>
      </c>
      <c r="B1586" s="1" t="s">
        <v>113</v>
      </c>
      <c r="C1586" s="1">
        <v>73</v>
      </c>
      <c r="D1586" s="1" t="s">
        <v>96</v>
      </c>
      <c r="E1586" s="1">
        <v>0</v>
      </c>
      <c r="F1586" s="1">
        <v>0</v>
      </c>
      <c r="G1586" s="1">
        <v>1.1000000000000001</v>
      </c>
      <c r="H1586" s="1">
        <v>2</v>
      </c>
      <c r="I1586" s="1" t="s">
        <v>63</v>
      </c>
      <c r="J1586" s="1" t="s">
        <v>63</v>
      </c>
      <c r="K1586" s="1">
        <v>8</v>
      </c>
      <c r="L1586" s="1">
        <v>0</v>
      </c>
      <c r="M1586" s="1">
        <v>0</v>
      </c>
      <c r="N1586" s="1" t="s">
        <v>63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s="3" t="str">
        <f t="shared" si="24"/>
        <v>2017Plan</v>
      </c>
      <c r="V1586" s="2">
        <f>DATE(A1586,INDEX(Map!$H$1:$H$12,MATCH(B1586,Map!$G$1:$G$12,0),0),1)</f>
        <v>42917</v>
      </c>
      <c r="W1586" t="str">
        <f>IF(AND(V1586&gt;=Map!$K$2,V1586&lt;=Map!$L$2),"Base",IF(AND(V1586&gt;=Map!$K$3,V1586&lt;=Map!$L$3),"Fcst","N/A"))</f>
        <v>Fcst</v>
      </c>
      <c r="X1586" t="str">
        <f>INDEX(Map!$B$2:$B$86,MATCH(D1586,Map!$A$2:$A$86,0),0)</f>
        <v>N/A</v>
      </c>
      <c r="Y1586" s="7" t="str">
        <f>IF(INDEX(Map!$C$2:$C$86,MATCH(D1586,Map!$A$2:$A$86,0),0)="","N/A",E1586*INDEX(Map!$C$2:$C$86,MATCH(D1586,Map!$A$2:$A$86,0),0))</f>
        <v>N/A</v>
      </c>
      <c r="Z1586" s="7" t="str">
        <f>IF(INDEX(Map!$D$2:$D$86,MATCH(D1586,Map!$A$2:$A$86,0),0)="","N/A",E1586*INDEX(Map!$D$2:$D$86,MATCH(D1586,Map!$A$2:$A$86,0),0))</f>
        <v>N/A</v>
      </c>
      <c r="AA1586" t="str">
        <f>INDEX(Map!$E$2:$E$86,MATCH(D1586,Map!$A$2:$A$86,0),0)</f>
        <v>CSR</v>
      </c>
    </row>
    <row r="1587" spans="1:27" x14ac:dyDescent="0.25">
      <c r="A1587" s="1" t="s">
        <v>119</v>
      </c>
      <c r="B1587" s="1" t="s">
        <v>113</v>
      </c>
      <c r="C1587" s="1">
        <v>74</v>
      </c>
      <c r="D1587" s="1" t="s">
        <v>97</v>
      </c>
      <c r="E1587" s="1">
        <v>0</v>
      </c>
      <c r="F1587" s="1">
        <v>0</v>
      </c>
      <c r="G1587" s="1">
        <v>0.3</v>
      </c>
      <c r="H1587" s="1">
        <v>2</v>
      </c>
      <c r="I1587" s="1" t="s">
        <v>63</v>
      </c>
      <c r="J1587" s="1" t="s">
        <v>63</v>
      </c>
      <c r="K1587" s="1">
        <v>2</v>
      </c>
      <c r="L1587" s="1">
        <v>0</v>
      </c>
      <c r="M1587" s="1">
        <v>0</v>
      </c>
      <c r="N1587" s="1" t="s">
        <v>63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3" t="str">
        <f t="shared" si="24"/>
        <v>2017Plan</v>
      </c>
      <c r="V1587" s="2">
        <f>DATE(A1587,INDEX(Map!$H$1:$H$12,MATCH(B1587,Map!$G$1:$G$12,0),0),1)</f>
        <v>42917</v>
      </c>
      <c r="W1587" t="str">
        <f>IF(AND(V1587&gt;=Map!$K$2,V1587&lt;=Map!$L$2),"Base",IF(AND(V1587&gt;=Map!$K$3,V1587&lt;=Map!$L$3),"Fcst","N/A"))</f>
        <v>Fcst</v>
      </c>
      <c r="X1587" t="str">
        <f>INDEX(Map!$B$2:$B$86,MATCH(D1587,Map!$A$2:$A$86,0),0)</f>
        <v>N/A</v>
      </c>
      <c r="Y1587" s="7" t="str">
        <f>IF(INDEX(Map!$C$2:$C$86,MATCH(D1587,Map!$A$2:$A$86,0),0)="","N/A",E1587*INDEX(Map!$C$2:$C$86,MATCH(D1587,Map!$A$2:$A$86,0),0))</f>
        <v>N/A</v>
      </c>
      <c r="Z1587" s="7" t="str">
        <f>IF(INDEX(Map!$D$2:$D$86,MATCH(D1587,Map!$A$2:$A$86,0),0)="","N/A",E1587*INDEX(Map!$D$2:$D$86,MATCH(D1587,Map!$A$2:$A$86,0),0))</f>
        <v>N/A</v>
      </c>
      <c r="AA1587" t="str">
        <f>INDEX(Map!$E$2:$E$86,MATCH(D1587,Map!$A$2:$A$86,0),0)</f>
        <v>CSR</v>
      </c>
    </row>
    <row r="1588" spans="1:27" x14ac:dyDescent="0.25">
      <c r="A1588" s="1" t="s">
        <v>119</v>
      </c>
      <c r="B1588" s="1" t="s">
        <v>113</v>
      </c>
      <c r="C1588" s="1">
        <v>75</v>
      </c>
      <c r="D1588" s="1" t="s">
        <v>98</v>
      </c>
      <c r="E1588" s="1">
        <v>0</v>
      </c>
      <c r="F1588" s="1">
        <v>0</v>
      </c>
      <c r="G1588" s="1">
        <v>0.3</v>
      </c>
      <c r="H1588" s="1">
        <v>2</v>
      </c>
      <c r="I1588" s="1" t="s">
        <v>63</v>
      </c>
      <c r="J1588" s="1" t="s">
        <v>63</v>
      </c>
      <c r="K1588" s="1">
        <v>2</v>
      </c>
      <c r="L1588" s="1">
        <v>0</v>
      </c>
      <c r="M1588" s="1">
        <v>0</v>
      </c>
      <c r="N1588" s="1" t="s">
        <v>63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s="3" t="str">
        <f t="shared" si="24"/>
        <v>2017Plan</v>
      </c>
      <c r="V1588" s="2">
        <f>DATE(A1588,INDEX(Map!$H$1:$H$12,MATCH(B1588,Map!$G$1:$G$12,0),0),1)</f>
        <v>42917</v>
      </c>
      <c r="W1588" t="str">
        <f>IF(AND(V1588&gt;=Map!$K$2,V1588&lt;=Map!$L$2),"Base",IF(AND(V1588&gt;=Map!$K$3,V1588&lt;=Map!$L$3),"Fcst","N/A"))</f>
        <v>Fcst</v>
      </c>
      <c r="X1588" t="str">
        <f>INDEX(Map!$B$2:$B$86,MATCH(D1588,Map!$A$2:$A$86,0),0)</f>
        <v>N/A</v>
      </c>
      <c r="Y1588" s="7" t="str">
        <f>IF(INDEX(Map!$C$2:$C$86,MATCH(D1588,Map!$A$2:$A$86,0),0)="","N/A",E1588*INDEX(Map!$C$2:$C$86,MATCH(D1588,Map!$A$2:$A$86,0),0))</f>
        <v>N/A</v>
      </c>
      <c r="Z1588" s="7" t="str">
        <f>IF(INDEX(Map!$D$2:$D$86,MATCH(D1588,Map!$A$2:$A$86,0),0)="","N/A",E1588*INDEX(Map!$D$2:$D$86,MATCH(D1588,Map!$A$2:$A$86,0),0))</f>
        <v>N/A</v>
      </c>
      <c r="AA1588" t="str">
        <f>INDEX(Map!$E$2:$E$86,MATCH(D1588,Map!$A$2:$A$86,0),0)</f>
        <v>CSR</v>
      </c>
    </row>
    <row r="1589" spans="1:27" x14ac:dyDescent="0.25">
      <c r="A1589" s="1" t="s">
        <v>119</v>
      </c>
      <c r="B1589" s="1" t="s">
        <v>113</v>
      </c>
      <c r="C1589" s="1">
        <v>76</v>
      </c>
      <c r="D1589" s="1" t="s">
        <v>99</v>
      </c>
      <c r="E1589" s="1">
        <v>0</v>
      </c>
      <c r="F1589" s="1">
        <v>0</v>
      </c>
      <c r="G1589" s="1">
        <v>0.3</v>
      </c>
      <c r="H1589" s="1">
        <v>2</v>
      </c>
      <c r="I1589" s="1" t="s">
        <v>63</v>
      </c>
      <c r="J1589" s="1" t="s">
        <v>63</v>
      </c>
      <c r="K1589" s="1">
        <v>2</v>
      </c>
      <c r="L1589" s="1">
        <v>0</v>
      </c>
      <c r="M1589" s="1">
        <v>0</v>
      </c>
      <c r="N1589" s="1" t="s">
        <v>63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3" t="str">
        <f t="shared" si="24"/>
        <v>2017Plan</v>
      </c>
      <c r="V1589" s="2">
        <f>DATE(A1589,INDEX(Map!$H$1:$H$12,MATCH(B1589,Map!$G$1:$G$12,0),0),1)</f>
        <v>42917</v>
      </c>
      <c r="W1589" t="str">
        <f>IF(AND(V1589&gt;=Map!$K$2,V1589&lt;=Map!$L$2),"Base",IF(AND(V1589&gt;=Map!$K$3,V1589&lt;=Map!$L$3),"Fcst","N/A"))</f>
        <v>Fcst</v>
      </c>
      <c r="X1589" t="str">
        <f>INDEX(Map!$B$2:$B$86,MATCH(D1589,Map!$A$2:$A$86,0),0)</f>
        <v>N/A</v>
      </c>
      <c r="Y1589" s="7" t="str">
        <f>IF(INDEX(Map!$C$2:$C$86,MATCH(D1589,Map!$A$2:$A$86,0),0)="","N/A",E1589*INDEX(Map!$C$2:$C$86,MATCH(D1589,Map!$A$2:$A$86,0),0))</f>
        <v>N/A</v>
      </c>
      <c r="Z1589" s="7" t="str">
        <f>IF(INDEX(Map!$D$2:$D$86,MATCH(D1589,Map!$A$2:$A$86,0),0)="","N/A",E1589*INDEX(Map!$D$2:$D$86,MATCH(D1589,Map!$A$2:$A$86,0),0))</f>
        <v>N/A</v>
      </c>
      <c r="AA1589" t="str">
        <f>INDEX(Map!$E$2:$E$86,MATCH(D1589,Map!$A$2:$A$86,0),0)</f>
        <v>CSR</v>
      </c>
    </row>
    <row r="1590" spans="1:27" x14ac:dyDescent="0.25">
      <c r="A1590" s="1" t="s">
        <v>119</v>
      </c>
      <c r="B1590" s="1" t="s">
        <v>113</v>
      </c>
      <c r="C1590" s="1">
        <v>77</v>
      </c>
      <c r="D1590" s="1" t="s">
        <v>100</v>
      </c>
      <c r="E1590" s="1">
        <v>0</v>
      </c>
      <c r="F1590" s="1">
        <v>0</v>
      </c>
      <c r="G1590" s="1">
        <v>0.3</v>
      </c>
      <c r="H1590" s="1">
        <v>2</v>
      </c>
      <c r="I1590" s="1" t="s">
        <v>63</v>
      </c>
      <c r="J1590" s="1" t="s">
        <v>63</v>
      </c>
      <c r="K1590" s="1">
        <v>2</v>
      </c>
      <c r="L1590" s="1">
        <v>0</v>
      </c>
      <c r="M1590" s="1">
        <v>0</v>
      </c>
      <c r="N1590" s="1" t="s">
        <v>63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3" t="str">
        <f t="shared" si="24"/>
        <v>2017Plan</v>
      </c>
      <c r="V1590" s="2">
        <f>DATE(A1590,INDEX(Map!$H$1:$H$12,MATCH(B1590,Map!$G$1:$G$12,0),0),1)</f>
        <v>42917</v>
      </c>
      <c r="W1590" t="str">
        <f>IF(AND(V1590&gt;=Map!$K$2,V1590&lt;=Map!$L$2),"Base",IF(AND(V1590&gt;=Map!$K$3,V1590&lt;=Map!$L$3),"Fcst","N/A"))</f>
        <v>Fcst</v>
      </c>
      <c r="X1590" t="str">
        <f>INDEX(Map!$B$2:$B$86,MATCH(D1590,Map!$A$2:$A$86,0),0)</f>
        <v>N/A</v>
      </c>
      <c r="Y1590" s="7" t="str">
        <f>IF(INDEX(Map!$C$2:$C$86,MATCH(D1590,Map!$A$2:$A$86,0),0)="","N/A",E1590*INDEX(Map!$C$2:$C$86,MATCH(D1590,Map!$A$2:$A$86,0),0))</f>
        <v>N/A</v>
      </c>
      <c r="Z1590" s="7" t="str">
        <f>IF(INDEX(Map!$D$2:$D$86,MATCH(D1590,Map!$A$2:$A$86,0),0)="","N/A",E1590*INDEX(Map!$D$2:$D$86,MATCH(D1590,Map!$A$2:$A$86,0),0))</f>
        <v>N/A</v>
      </c>
      <c r="AA1590" t="str">
        <f>INDEX(Map!$E$2:$E$86,MATCH(D1590,Map!$A$2:$A$86,0),0)</f>
        <v>CSR</v>
      </c>
    </row>
    <row r="1591" spans="1:27" x14ac:dyDescent="0.25">
      <c r="A1591" s="1" t="s">
        <v>119</v>
      </c>
      <c r="B1591" s="1" t="s">
        <v>113</v>
      </c>
      <c r="C1591" s="1">
        <v>78</v>
      </c>
      <c r="D1591" s="1" t="s">
        <v>101</v>
      </c>
      <c r="E1591" s="1">
        <v>0</v>
      </c>
      <c r="F1591" s="1">
        <v>0</v>
      </c>
      <c r="G1591" s="1">
        <v>0</v>
      </c>
      <c r="H1591" s="1">
        <v>0</v>
      </c>
      <c r="I1591" s="1" t="s">
        <v>63</v>
      </c>
      <c r="J1591" s="1" t="s">
        <v>63</v>
      </c>
      <c r="K1591" s="1">
        <v>0</v>
      </c>
      <c r="L1591" s="1">
        <v>0</v>
      </c>
      <c r="M1591" s="1">
        <v>0</v>
      </c>
      <c r="N1591" s="1" t="s">
        <v>63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3" t="str">
        <f t="shared" si="24"/>
        <v>2017Plan</v>
      </c>
      <c r="V1591" s="2">
        <f>DATE(A1591,INDEX(Map!$H$1:$H$12,MATCH(B1591,Map!$G$1:$G$12,0),0),1)</f>
        <v>42917</v>
      </c>
      <c r="W1591" t="str">
        <f>IF(AND(V1591&gt;=Map!$K$2,V1591&lt;=Map!$L$2),"Base",IF(AND(V1591&gt;=Map!$K$3,V1591&lt;=Map!$L$3),"Fcst","N/A"))</f>
        <v>Fcst</v>
      </c>
      <c r="X1591" t="str">
        <f>INDEX(Map!$B$2:$B$86,MATCH(D1591,Map!$A$2:$A$86,0),0)</f>
        <v>N/A</v>
      </c>
      <c r="Y1591" s="7" t="str">
        <f>IF(INDEX(Map!$C$2:$C$86,MATCH(D1591,Map!$A$2:$A$86,0),0)="","N/A",E1591*INDEX(Map!$C$2:$C$86,MATCH(D1591,Map!$A$2:$A$86,0),0))</f>
        <v>N/A</v>
      </c>
      <c r="Z1591" s="7" t="str">
        <f>IF(INDEX(Map!$D$2:$D$86,MATCH(D1591,Map!$A$2:$A$86,0),0)="","N/A",E1591*INDEX(Map!$D$2:$D$86,MATCH(D1591,Map!$A$2:$A$86,0),0))</f>
        <v>N/A</v>
      </c>
      <c r="AA1591" t="str">
        <f>INDEX(Map!$E$2:$E$86,MATCH(D1591,Map!$A$2:$A$86,0),0)</f>
        <v>CSR</v>
      </c>
    </row>
    <row r="1592" spans="1:27" x14ac:dyDescent="0.25">
      <c r="A1592" s="1" t="s">
        <v>119</v>
      </c>
      <c r="B1592" s="1" t="s">
        <v>113</v>
      </c>
      <c r="C1592" s="1">
        <v>79</v>
      </c>
      <c r="D1592" s="1" t="s">
        <v>102</v>
      </c>
      <c r="E1592" s="1">
        <v>0</v>
      </c>
      <c r="F1592" s="1">
        <v>0</v>
      </c>
      <c r="G1592" s="1">
        <v>0.3</v>
      </c>
      <c r="H1592" s="1">
        <v>2</v>
      </c>
      <c r="I1592" s="1" t="s">
        <v>63</v>
      </c>
      <c r="J1592" s="1" t="s">
        <v>63</v>
      </c>
      <c r="K1592" s="1">
        <v>2</v>
      </c>
      <c r="L1592" s="1">
        <v>0</v>
      </c>
      <c r="M1592" s="1">
        <v>0</v>
      </c>
      <c r="N1592" s="1" t="s">
        <v>63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3" t="str">
        <f t="shared" si="24"/>
        <v>2017Plan</v>
      </c>
      <c r="V1592" s="2">
        <f>DATE(A1592,INDEX(Map!$H$1:$H$12,MATCH(B1592,Map!$G$1:$G$12,0),0),1)</f>
        <v>42917</v>
      </c>
      <c r="W1592" t="str">
        <f>IF(AND(V1592&gt;=Map!$K$2,V1592&lt;=Map!$L$2),"Base",IF(AND(V1592&gt;=Map!$K$3,V1592&lt;=Map!$L$3),"Fcst","N/A"))</f>
        <v>Fcst</v>
      </c>
      <c r="X1592" t="str">
        <f>INDEX(Map!$B$2:$B$86,MATCH(D1592,Map!$A$2:$A$86,0),0)</f>
        <v>N/A</v>
      </c>
      <c r="Y1592" s="7" t="str">
        <f>IF(INDEX(Map!$C$2:$C$86,MATCH(D1592,Map!$A$2:$A$86,0),0)="","N/A",E1592*INDEX(Map!$C$2:$C$86,MATCH(D1592,Map!$A$2:$A$86,0),0))</f>
        <v>N/A</v>
      </c>
      <c r="Z1592" s="7" t="str">
        <f>IF(INDEX(Map!$D$2:$D$86,MATCH(D1592,Map!$A$2:$A$86,0),0)="","N/A",E1592*INDEX(Map!$D$2:$D$86,MATCH(D1592,Map!$A$2:$A$86,0),0))</f>
        <v>N/A</v>
      </c>
      <c r="AA1592" t="str">
        <f>INDEX(Map!$E$2:$E$86,MATCH(D1592,Map!$A$2:$A$86,0),0)</f>
        <v>CSR</v>
      </c>
    </row>
    <row r="1593" spans="1:27" x14ac:dyDescent="0.25">
      <c r="A1593" s="1" t="s">
        <v>119</v>
      </c>
      <c r="B1593" s="1" t="s">
        <v>113</v>
      </c>
      <c r="C1593" s="1">
        <v>80</v>
      </c>
      <c r="D1593" s="1" t="s">
        <v>103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3" t="str">
        <f t="shared" si="24"/>
        <v>2017Plan</v>
      </c>
      <c r="V1593" s="2">
        <f>DATE(A1593,INDEX(Map!$H$1:$H$12,MATCH(B1593,Map!$G$1:$G$12,0),0),1)</f>
        <v>42917</v>
      </c>
      <c r="W1593" t="str">
        <f>IF(AND(V1593&gt;=Map!$K$2,V1593&lt;=Map!$L$2),"Base",IF(AND(V1593&gt;=Map!$K$3,V1593&lt;=Map!$L$3),"Fcst","N/A"))</f>
        <v>Fcst</v>
      </c>
      <c r="X1593" t="str">
        <f>INDEX(Map!$B$2:$B$86,MATCH(D1593,Map!$A$2:$A$86,0),0)</f>
        <v>N/A</v>
      </c>
      <c r="Y1593" s="7" t="str">
        <f>IF(INDEX(Map!$C$2:$C$86,MATCH(D1593,Map!$A$2:$A$86,0),0)="","N/A",E1593*INDEX(Map!$C$2:$C$86,MATCH(D1593,Map!$A$2:$A$86,0),0))</f>
        <v>N/A</v>
      </c>
      <c r="Z1593" s="7" t="str">
        <f>IF(INDEX(Map!$D$2:$D$86,MATCH(D1593,Map!$A$2:$A$86,0),0)="","N/A",E1593*INDEX(Map!$D$2:$D$86,MATCH(D1593,Map!$A$2:$A$86,0),0))</f>
        <v>N/A</v>
      </c>
      <c r="AA1593" t="str">
        <f>INDEX(Map!$E$2:$E$86,MATCH(D1593,Map!$A$2:$A$86,0),0)</f>
        <v>NGCC</v>
      </c>
    </row>
    <row r="1594" spans="1:27" x14ac:dyDescent="0.25">
      <c r="A1594" s="1" t="s">
        <v>119</v>
      </c>
      <c r="B1594" s="1" t="s">
        <v>113</v>
      </c>
      <c r="C1594" s="1">
        <v>81</v>
      </c>
      <c r="D1594" s="1" t="s">
        <v>104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3" t="str">
        <f t="shared" si="24"/>
        <v>2017Plan</v>
      </c>
      <c r="V1594" s="2">
        <f>DATE(A1594,INDEX(Map!$H$1:$H$12,MATCH(B1594,Map!$G$1:$G$12,0),0),1)</f>
        <v>42917</v>
      </c>
      <c r="W1594" t="str">
        <f>IF(AND(V1594&gt;=Map!$K$2,V1594&lt;=Map!$L$2),"Base",IF(AND(V1594&gt;=Map!$K$3,V1594&lt;=Map!$L$3),"Fcst","N/A"))</f>
        <v>Fcst</v>
      </c>
      <c r="X1594" t="str">
        <f>INDEX(Map!$B$2:$B$86,MATCH(D1594,Map!$A$2:$A$86,0),0)</f>
        <v>N/A</v>
      </c>
      <c r="Y1594" s="7" t="str">
        <f>IF(INDEX(Map!$C$2:$C$86,MATCH(D1594,Map!$A$2:$A$86,0),0)="","N/A",E1594*INDEX(Map!$C$2:$C$86,MATCH(D1594,Map!$A$2:$A$86,0),0))</f>
        <v>N/A</v>
      </c>
      <c r="Z1594" s="7" t="str">
        <f>IF(INDEX(Map!$D$2:$D$86,MATCH(D1594,Map!$A$2:$A$86,0),0)="","N/A",E1594*INDEX(Map!$D$2:$D$86,MATCH(D1594,Map!$A$2:$A$86,0),0))</f>
        <v>N/A</v>
      </c>
      <c r="AA1594" t="str">
        <f>INDEX(Map!$E$2:$E$86,MATCH(D1594,Map!$A$2:$A$86,0),0)</f>
        <v>NGCC</v>
      </c>
    </row>
    <row r="1595" spans="1:27" x14ac:dyDescent="0.25">
      <c r="A1595" s="1" t="s">
        <v>119</v>
      </c>
      <c r="B1595" s="1" t="s">
        <v>113</v>
      </c>
      <c r="C1595" s="1">
        <v>82</v>
      </c>
      <c r="D1595" s="1" t="s">
        <v>105</v>
      </c>
      <c r="E1595" s="1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3" t="str">
        <f t="shared" si="24"/>
        <v>2017Plan</v>
      </c>
      <c r="V1595" s="2">
        <f>DATE(A1595,INDEX(Map!$H$1:$H$12,MATCH(B1595,Map!$G$1:$G$12,0),0),1)</f>
        <v>42917</v>
      </c>
      <c r="W1595" t="str">
        <f>IF(AND(V1595&gt;=Map!$K$2,V1595&lt;=Map!$L$2),"Base",IF(AND(V1595&gt;=Map!$K$3,V1595&lt;=Map!$L$3),"Fcst","N/A"))</f>
        <v>Fcst</v>
      </c>
      <c r="X1595" t="str">
        <f>INDEX(Map!$B$2:$B$86,MATCH(D1595,Map!$A$2:$A$86,0),0)</f>
        <v>N/A</v>
      </c>
      <c r="Y1595" s="7" t="str">
        <f>IF(INDEX(Map!$C$2:$C$86,MATCH(D1595,Map!$A$2:$A$86,0),0)="","N/A",E1595*INDEX(Map!$C$2:$C$86,MATCH(D1595,Map!$A$2:$A$86,0),0))</f>
        <v>N/A</v>
      </c>
      <c r="Z1595" s="7" t="str">
        <f>IF(INDEX(Map!$D$2:$D$86,MATCH(D1595,Map!$A$2:$A$86,0),0)="","N/A",E1595*INDEX(Map!$D$2:$D$86,MATCH(D1595,Map!$A$2:$A$86,0),0))</f>
        <v>N/A</v>
      </c>
      <c r="AA1595" t="str">
        <f>INDEX(Map!$E$2:$E$86,MATCH(D1595,Map!$A$2:$A$86,0),0)</f>
        <v>NGCC</v>
      </c>
    </row>
    <row r="1596" spans="1:27" x14ac:dyDescent="0.25">
      <c r="A1596" s="1" t="s">
        <v>119</v>
      </c>
      <c r="B1596" s="1" t="s">
        <v>113</v>
      </c>
      <c r="C1596" s="1">
        <v>83</v>
      </c>
      <c r="D1596" s="1" t="s">
        <v>106</v>
      </c>
      <c r="E1596" s="1">
        <v>0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3" t="str">
        <f t="shared" si="24"/>
        <v>2017Plan</v>
      </c>
      <c r="V1596" s="2">
        <f>DATE(A1596,INDEX(Map!$H$1:$H$12,MATCH(B1596,Map!$G$1:$G$12,0),0),1)</f>
        <v>42917</v>
      </c>
      <c r="W1596" t="str">
        <f>IF(AND(V1596&gt;=Map!$K$2,V1596&lt;=Map!$L$2),"Base",IF(AND(V1596&gt;=Map!$K$3,V1596&lt;=Map!$L$3),"Fcst","N/A"))</f>
        <v>Fcst</v>
      </c>
      <c r="X1596" t="str">
        <f>INDEX(Map!$B$2:$B$86,MATCH(D1596,Map!$A$2:$A$86,0),0)</f>
        <v>N/A</v>
      </c>
      <c r="Y1596" s="7" t="str">
        <f>IF(INDEX(Map!$C$2:$C$86,MATCH(D1596,Map!$A$2:$A$86,0),0)="","N/A",E1596*INDEX(Map!$C$2:$C$86,MATCH(D1596,Map!$A$2:$A$86,0),0))</f>
        <v>N/A</v>
      </c>
      <c r="Z1596" s="7" t="str">
        <f>IF(INDEX(Map!$D$2:$D$86,MATCH(D1596,Map!$A$2:$A$86,0),0)="","N/A",E1596*INDEX(Map!$D$2:$D$86,MATCH(D1596,Map!$A$2:$A$86,0),0))</f>
        <v>N/A</v>
      </c>
      <c r="AA1596" t="str">
        <f>INDEX(Map!$E$2:$E$86,MATCH(D1596,Map!$A$2:$A$86,0),0)</f>
        <v>NGCC</v>
      </c>
    </row>
    <row r="1597" spans="1:27" x14ac:dyDescent="0.25">
      <c r="A1597" s="1" t="s">
        <v>119</v>
      </c>
      <c r="B1597" s="1" t="s">
        <v>113</v>
      </c>
      <c r="C1597" s="1">
        <v>84</v>
      </c>
      <c r="D1597" s="1" t="s">
        <v>107</v>
      </c>
      <c r="E1597" s="1">
        <v>9.1999999999999993</v>
      </c>
      <c r="F1597" s="1">
        <v>0</v>
      </c>
      <c r="G1597" s="1">
        <v>7.5</v>
      </c>
      <c r="H1597" s="1">
        <v>11</v>
      </c>
      <c r="I1597" s="1">
        <v>100.8</v>
      </c>
      <c r="J1597" s="1">
        <v>10900</v>
      </c>
      <c r="K1597" s="1">
        <v>58</v>
      </c>
      <c r="L1597" s="1">
        <v>315.2</v>
      </c>
      <c r="M1597" s="1">
        <v>318</v>
      </c>
      <c r="N1597" s="1">
        <v>0</v>
      </c>
      <c r="O1597" s="1">
        <v>100</v>
      </c>
      <c r="P1597" s="1">
        <v>0</v>
      </c>
      <c r="Q1597" s="1">
        <v>5</v>
      </c>
      <c r="R1597" s="1">
        <v>34.94</v>
      </c>
      <c r="S1597" s="1">
        <v>45.72</v>
      </c>
      <c r="T1597" s="1">
        <v>423</v>
      </c>
      <c r="U1597" s="3" t="str">
        <f t="shared" si="24"/>
        <v>2017Plan</v>
      </c>
      <c r="V1597" s="2">
        <f>DATE(A1597,INDEX(Map!$H$1:$H$12,MATCH(B1597,Map!$G$1:$G$12,0),0),1)</f>
        <v>42917</v>
      </c>
      <c r="W1597" t="str">
        <f>IF(AND(V1597&gt;=Map!$K$2,V1597&lt;=Map!$L$2),"Base",IF(AND(V1597&gt;=Map!$K$3,V1597&lt;=Map!$L$3),"Fcst","N/A"))</f>
        <v>Fcst</v>
      </c>
      <c r="X1597" t="str">
        <f>INDEX(Map!$B$2:$B$86,MATCH(D1597,Map!$A$2:$A$86,0),0)</f>
        <v>Bluegrass/EKPC</v>
      </c>
      <c r="Y1597" s="7" t="str">
        <f>IF(INDEX(Map!$C$2:$C$86,MATCH(D1597,Map!$A$2:$A$86,0),0)="","N/A",E1597*INDEX(Map!$C$2:$C$86,MATCH(D1597,Map!$A$2:$A$86,0),0))</f>
        <v>N/A</v>
      </c>
      <c r="Z1597" s="7">
        <f>IF(INDEX(Map!$D$2:$D$86,MATCH(D1597,Map!$A$2:$A$86,0),0)="","N/A",E1597*INDEX(Map!$D$2:$D$86,MATCH(D1597,Map!$A$2:$A$86,0),0))</f>
        <v>9.1999999999999993</v>
      </c>
      <c r="AA1597" t="str">
        <f>INDEX(Map!$E$2:$E$86,MATCH(D1597,Map!$A$2:$A$86,0),0)</f>
        <v>SCCT</v>
      </c>
    </row>
    <row r="1598" spans="1:27" x14ac:dyDescent="0.25">
      <c r="A1598" s="1" t="s">
        <v>119</v>
      </c>
      <c r="B1598" s="1" t="s">
        <v>114</v>
      </c>
      <c r="C1598" s="1">
        <v>1</v>
      </c>
      <c r="D1598" s="1" t="s">
        <v>23</v>
      </c>
      <c r="E1598" s="1">
        <v>9.1</v>
      </c>
      <c r="F1598" s="1">
        <v>0</v>
      </c>
      <c r="G1598" s="1">
        <v>11.5</v>
      </c>
      <c r="H1598" s="1">
        <v>3</v>
      </c>
      <c r="I1598" s="1">
        <v>107.5</v>
      </c>
      <c r="J1598" s="1">
        <v>11802</v>
      </c>
      <c r="K1598" s="1">
        <v>239</v>
      </c>
      <c r="L1598" s="1">
        <v>285.60000000000002</v>
      </c>
      <c r="M1598" s="1">
        <v>307</v>
      </c>
      <c r="N1598" s="1">
        <v>2</v>
      </c>
      <c r="O1598" s="1">
        <v>29</v>
      </c>
      <c r="P1598" s="1">
        <v>0</v>
      </c>
      <c r="Q1598" s="1">
        <v>26</v>
      </c>
      <c r="R1598" s="1">
        <v>36.54</v>
      </c>
      <c r="S1598" s="1">
        <v>39.72</v>
      </c>
      <c r="T1598" s="1">
        <v>362</v>
      </c>
      <c r="U1598" s="3" t="str">
        <f t="shared" si="24"/>
        <v>2017Plan</v>
      </c>
      <c r="V1598" s="2">
        <f>DATE(A1598,INDEX(Map!$H$1:$H$12,MATCH(B1598,Map!$G$1:$G$12,0),0),1)</f>
        <v>42948</v>
      </c>
      <c r="W1598" t="str">
        <f>IF(AND(V1598&gt;=Map!$K$2,V1598&lt;=Map!$L$2),"Base",IF(AND(V1598&gt;=Map!$K$3,V1598&lt;=Map!$L$3),"Fcst","N/A"))</f>
        <v>Fcst</v>
      </c>
      <c r="X1598" t="str">
        <f>INDEX(Map!$B$2:$B$86,MATCH(D1598,Map!$A$2:$A$86,0),0)</f>
        <v>Brown 1</v>
      </c>
      <c r="Y1598" s="7">
        <f>IF(INDEX(Map!$C$2:$C$86,MATCH(D1598,Map!$A$2:$A$86,0),0)="","N/A",E1598*INDEX(Map!$C$2:$C$86,MATCH(D1598,Map!$A$2:$A$86,0),0))</f>
        <v>9.1</v>
      </c>
      <c r="Z1598" s="7" t="str">
        <f>IF(INDEX(Map!$D$2:$D$86,MATCH(D1598,Map!$A$2:$A$86,0),0)="","N/A",E1598*INDEX(Map!$D$2:$D$86,MATCH(D1598,Map!$A$2:$A$86,0),0))</f>
        <v>N/A</v>
      </c>
      <c r="AA1598" t="str">
        <f>INDEX(Map!$E$2:$E$86,MATCH(D1598,Map!$A$2:$A$86,0),0)</f>
        <v>Coal</v>
      </c>
    </row>
    <row r="1599" spans="1:27" x14ac:dyDescent="0.25">
      <c r="A1599" s="1" t="s">
        <v>119</v>
      </c>
      <c r="B1599" s="1" t="s">
        <v>114</v>
      </c>
      <c r="C1599" s="1">
        <v>2</v>
      </c>
      <c r="D1599" s="1" t="s">
        <v>24</v>
      </c>
      <c r="E1599" s="1">
        <v>37.9</v>
      </c>
      <c r="F1599" s="1">
        <v>0</v>
      </c>
      <c r="G1599" s="1">
        <v>30.7</v>
      </c>
      <c r="H1599" s="1">
        <v>3</v>
      </c>
      <c r="I1599" s="1">
        <v>407.9</v>
      </c>
      <c r="J1599" s="1">
        <v>10772</v>
      </c>
      <c r="K1599" s="1">
        <v>562</v>
      </c>
      <c r="L1599" s="1">
        <v>285.60000000000002</v>
      </c>
      <c r="M1599" s="1">
        <v>1165</v>
      </c>
      <c r="N1599" s="1">
        <v>2</v>
      </c>
      <c r="O1599" s="1">
        <v>29</v>
      </c>
      <c r="P1599" s="1">
        <v>0</v>
      </c>
      <c r="Q1599" s="1">
        <v>81</v>
      </c>
      <c r="R1599" s="1">
        <v>32.9</v>
      </c>
      <c r="S1599" s="1">
        <v>33.67</v>
      </c>
      <c r="T1599" s="1">
        <v>1275</v>
      </c>
      <c r="U1599" s="3" t="str">
        <f t="shared" si="24"/>
        <v>2017Plan</v>
      </c>
      <c r="V1599" s="2">
        <f>DATE(A1599,INDEX(Map!$H$1:$H$12,MATCH(B1599,Map!$G$1:$G$12,0),0),1)</f>
        <v>42948</v>
      </c>
      <c r="W1599" t="str">
        <f>IF(AND(V1599&gt;=Map!$K$2,V1599&lt;=Map!$L$2),"Base",IF(AND(V1599&gt;=Map!$K$3,V1599&lt;=Map!$L$3),"Fcst","N/A"))</f>
        <v>Fcst</v>
      </c>
      <c r="X1599" t="str">
        <f>INDEX(Map!$B$2:$B$86,MATCH(D1599,Map!$A$2:$A$86,0),0)</f>
        <v>Brown 2</v>
      </c>
      <c r="Y1599" s="7">
        <f>IF(INDEX(Map!$C$2:$C$86,MATCH(D1599,Map!$A$2:$A$86,0),0)="","N/A",E1599*INDEX(Map!$C$2:$C$86,MATCH(D1599,Map!$A$2:$A$86,0),0))</f>
        <v>37.9</v>
      </c>
      <c r="Z1599" s="7" t="str">
        <f>IF(INDEX(Map!$D$2:$D$86,MATCH(D1599,Map!$A$2:$A$86,0),0)="","N/A",E1599*INDEX(Map!$D$2:$D$86,MATCH(D1599,Map!$A$2:$A$86,0),0))</f>
        <v>N/A</v>
      </c>
      <c r="AA1599" t="str">
        <f>INDEX(Map!$E$2:$E$86,MATCH(D1599,Map!$A$2:$A$86,0),0)</f>
        <v>Coal</v>
      </c>
    </row>
    <row r="1600" spans="1:27" x14ac:dyDescent="0.25">
      <c r="A1600" s="1" t="s">
        <v>119</v>
      </c>
      <c r="B1600" s="1" t="s">
        <v>114</v>
      </c>
      <c r="C1600" s="1">
        <v>3</v>
      </c>
      <c r="D1600" s="1" t="s">
        <v>25</v>
      </c>
      <c r="E1600" s="1">
        <v>101.1</v>
      </c>
      <c r="F1600" s="1">
        <v>0</v>
      </c>
      <c r="G1600" s="1">
        <v>33.200000000000003</v>
      </c>
      <c r="H1600" s="1">
        <v>3</v>
      </c>
      <c r="I1600" s="1">
        <v>1229.9000000000001</v>
      </c>
      <c r="J1600" s="1">
        <v>12162</v>
      </c>
      <c r="K1600" s="1">
        <v>632</v>
      </c>
      <c r="L1600" s="1">
        <v>285.60000000000002</v>
      </c>
      <c r="M1600" s="1">
        <v>3513</v>
      </c>
      <c r="N1600" s="1">
        <v>3</v>
      </c>
      <c r="O1600" s="1">
        <v>37</v>
      </c>
      <c r="P1600" s="1">
        <v>0</v>
      </c>
      <c r="Q1600" s="1">
        <v>307</v>
      </c>
      <c r="R1600" s="1">
        <v>37.770000000000003</v>
      </c>
      <c r="S1600" s="1">
        <v>38.14</v>
      </c>
      <c r="T1600" s="1">
        <v>3857</v>
      </c>
      <c r="U1600" s="3" t="str">
        <f t="shared" si="24"/>
        <v>2017Plan</v>
      </c>
      <c r="V1600" s="2">
        <f>DATE(A1600,INDEX(Map!$H$1:$H$12,MATCH(B1600,Map!$G$1:$G$12,0),0),1)</f>
        <v>42948</v>
      </c>
      <c r="W1600" t="str">
        <f>IF(AND(V1600&gt;=Map!$K$2,V1600&lt;=Map!$L$2),"Base",IF(AND(V1600&gt;=Map!$K$3,V1600&lt;=Map!$L$3),"Fcst","N/A"))</f>
        <v>Fcst</v>
      </c>
      <c r="X1600" t="str">
        <f>INDEX(Map!$B$2:$B$86,MATCH(D1600,Map!$A$2:$A$86,0),0)</f>
        <v>Brown 3</v>
      </c>
      <c r="Y1600" s="7">
        <f>IF(INDEX(Map!$C$2:$C$86,MATCH(D1600,Map!$A$2:$A$86,0),0)="","N/A",E1600*INDEX(Map!$C$2:$C$86,MATCH(D1600,Map!$A$2:$A$86,0),0))</f>
        <v>101.1</v>
      </c>
      <c r="Z1600" s="7" t="str">
        <f>IF(INDEX(Map!$D$2:$D$86,MATCH(D1600,Map!$A$2:$A$86,0),0)="","N/A",E1600*INDEX(Map!$D$2:$D$86,MATCH(D1600,Map!$A$2:$A$86,0),0))</f>
        <v>N/A</v>
      </c>
      <c r="AA1600" t="str">
        <f>INDEX(Map!$E$2:$E$86,MATCH(D1600,Map!$A$2:$A$86,0),0)</f>
        <v>Coal</v>
      </c>
    </row>
    <row r="1601" spans="1:27" x14ac:dyDescent="0.25">
      <c r="A1601" s="1" t="s">
        <v>119</v>
      </c>
      <c r="B1601" s="1" t="s">
        <v>114</v>
      </c>
      <c r="C1601" s="1">
        <v>4</v>
      </c>
      <c r="D1601" s="1" t="s">
        <v>26</v>
      </c>
      <c r="E1601" s="1">
        <v>280.39999999999998</v>
      </c>
      <c r="F1601" s="1">
        <v>0</v>
      </c>
      <c r="G1601" s="1">
        <v>79.5</v>
      </c>
      <c r="H1601" s="1">
        <v>2</v>
      </c>
      <c r="I1601" s="1">
        <v>2972.7</v>
      </c>
      <c r="J1601" s="1">
        <v>10600</v>
      </c>
      <c r="K1601" s="1">
        <v>704</v>
      </c>
      <c r="L1601" s="1">
        <v>203.6</v>
      </c>
      <c r="M1601" s="1">
        <v>6053</v>
      </c>
      <c r="N1601" s="1">
        <v>2</v>
      </c>
      <c r="O1601" s="1">
        <v>25</v>
      </c>
      <c r="P1601" s="1">
        <v>0</v>
      </c>
      <c r="Q1601" s="1">
        <v>528</v>
      </c>
      <c r="R1601" s="1">
        <v>23.47</v>
      </c>
      <c r="S1601" s="1">
        <v>23.56</v>
      </c>
      <c r="T1601" s="1">
        <v>6606</v>
      </c>
      <c r="U1601" s="3" t="str">
        <f t="shared" si="24"/>
        <v>2017Plan</v>
      </c>
      <c r="V1601" s="2">
        <f>DATE(A1601,INDEX(Map!$H$1:$H$12,MATCH(B1601,Map!$G$1:$G$12,0),0),1)</f>
        <v>42948</v>
      </c>
      <c r="W1601" t="str">
        <f>IF(AND(V1601&gt;=Map!$K$2,V1601&lt;=Map!$L$2),"Base",IF(AND(V1601&gt;=Map!$K$3,V1601&lt;=Map!$L$3),"Fcst","N/A"))</f>
        <v>Fcst</v>
      </c>
      <c r="X1601" t="str">
        <f>INDEX(Map!$B$2:$B$86,MATCH(D1601,Map!$A$2:$A$86,0),0)</f>
        <v>Ghent 1</v>
      </c>
      <c r="Y1601" s="7">
        <f>IF(INDEX(Map!$C$2:$C$86,MATCH(D1601,Map!$A$2:$A$86,0),0)="","N/A",E1601*INDEX(Map!$C$2:$C$86,MATCH(D1601,Map!$A$2:$A$86,0),0))</f>
        <v>280.39999999999998</v>
      </c>
      <c r="Z1601" s="7" t="str">
        <f>IF(INDEX(Map!$D$2:$D$86,MATCH(D1601,Map!$A$2:$A$86,0),0)="","N/A",E1601*INDEX(Map!$D$2:$D$86,MATCH(D1601,Map!$A$2:$A$86,0),0))</f>
        <v>N/A</v>
      </c>
      <c r="AA1601" t="str">
        <f>INDEX(Map!$E$2:$E$86,MATCH(D1601,Map!$A$2:$A$86,0),0)</f>
        <v>Coal</v>
      </c>
    </row>
    <row r="1602" spans="1:27" x14ac:dyDescent="0.25">
      <c r="A1602" s="1" t="s">
        <v>119</v>
      </c>
      <c r="B1602" s="1" t="s">
        <v>114</v>
      </c>
      <c r="C1602" s="1">
        <v>5</v>
      </c>
      <c r="D1602" s="1" t="s">
        <v>27</v>
      </c>
      <c r="E1602" s="1">
        <v>274.5</v>
      </c>
      <c r="F1602" s="1">
        <v>0</v>
      </c>
      <c r="G1602" s="1">
        <v>74.8</v>
      </c>
      <c r="H1602" s="1">
        <v>2</v>
      </c>
      <c r="I1602" s="1">
        <v>2874.9</v>
      </c>
      <c r="J1602" s="1">
        <v>10474</v>
      </c>
      <c r="K1602" s="1">
        <v>703</v>
      </c>
      <c r="L1602" s="1">
        <v>203.6</v>
      </c>
      <c r="M1602" s="1">
        <v>5854</v>
      </c>
      <c r="N1602" s="1">
        <v>2</v>
      </c>
      <c r="O1602" s="1">
        <v>22</v>
      </c>
      <c r="P1602" s="1">
        <v>0</v>
      </c>
      <c r="Q1602" s="1">
        <v>304</v>
      </c>
      <c r="R1602" s="1">
        <v>22.44</v>
      </c>
      <c r="S1602" s="1">
        <v>22.52</v>
      </c>
      <c r="T1602" s="1">
        <v>6180</v>
      </c>
      <c r="U1602" s="3" t="str">
        <f t="shared" si="24"/>
        <v>2017Plan</v>
      </c>
      <c r="V1602" s="2">
        <f>DATE(A1602,INDEX(Map!$H$1:$H$12,MATCH(B1602,Map!$G$1:$G$12,0),0),1)</f>
        <v>42948</v>
      </c>
      <c r="W1602" t="str">
        <f>IF(AND(V1602&gt;=Map!$K$2,V1602&lt;=Map!$L$2),"Base",IF(AND(V1602&gt;=Map!$K$3,V1602&lt;=Map!$L$3),"Fcst","N/A"))</f>
        <v>Fcst</v>
      </c>
      <c r="X1602" t="str">
        <f>INDEX(Map!$B$2:$B$86,MATCH(D1602,Map!$A$2:$A$86,0),0)</f>
        <v>Ghent 2</v>
      </c>
      <c r="Y1602" s="7">
        <f>IF(INDEX(Map!$C$2:$C$86,MATCH(D1602,Map!$A$2:$A$86,0),0)="","N/A",E1602*INDEX(Map!$C$2:$C$86,MATCH(D1602,Map!$A$2:$A$86,0),0))</f>
        <v>274.5</v>
      </c>
      <c r="Z1602" s="7" t="str">
        <f>IF(INDEX(Map!$D$2:$D$86,MATCH(D1602,Map!$A$2:$A$86,0),0)="","N/A",E1602*INDEX(Map!$D$2:$D$86,MATCH(D1602,Map!$A$2:$A$86,0),0))</f>
        <v>N/A</v>
      </c>
      <c r="AA1602" t="str">
        <f>INDEX(Map!$E$2:$E$86,MATCH(D1602,Map!$A$2:$A$86,0),0)</f>
        <v>Coal</v>
      </c>
    </row>
    <row r="1603" spans="1:27" x14ac:dyDescent="0.25">
      <c r="A1603" s="1" t="s">
        <v>119</v>
      </c>
      <c r="B1603" s="1" t="s">
        <v>114</v>
      </c>
      <c r="C1603" s="1">
        <v>6</v>
      </c>
      <c r="D1603" s="1" t="s">
        <v>28</v>
      </c>
      <c r="E1603" s="1">
        <v>285.5</v>
      </c>
      <c r="F1603" s="1">
        <v>0</v>
      </c>
      <c r="G1603" s="1">
        <v>79.099999999999994</v>
      </c>
      <c r="H1603" s="1">
        <v>2</v>
      </c>
      <c r="I1603" s="1">
        <v>3170.6</v>
      </c>
      <c r="J1603" s="1">
        <v>11106</v>
      </c>
      <c r="K1603" s="1">
        <v>683</v>
      </c>
      <c r="L1603" s="1">
        <v>203.6</v>
      </c>
      <c r="M1603" s="1">
        <v>6456</v>
      </c>
      <c r="N1603" s="1">
        <v>3</v>
      </c>
      <c r="O1603" s="1">
        <v>40</v>
      </c>
      <c r="P1603" s="1">
        <v>0</v>
      </c>
      <c r="Q1603" s="1">
        <v>523</v>
      </c>
      <c r="R1603" s="1">
        <v>24.45</v>
      </c>
      <c r="S1603" s="1">
        <v>24.59</v>
      </c>
      <c r="T1603" s="1">
        <v>7019</v>
      </c>
      <c r="U1603" s="3" t="str">
        <f t="shared" si="24"/>
        <v>2017Plan</v>
      </c>
      <c r="V1603" s="2">
        <f>DATE(A1603,INDEX(Map!$H$1:$H$12,MATCH(B1603,Map!$G$1:$G$12,0),0),1)</f>
        <v>42948</v>
      </c>
      <c r="W1603" t="str">
        <f>IF(AND(V1603&gt;=Map!$K$2,V1603&lt;=Map!$L$2),"Base",IF(AND(V1603&gt;=Map!$K$3,V1603&lt;=Map!$L$3),"Fcst","N/A"))</f>
        <v>Fcst</v>
      </c>
      <c r="X1603" t="str">
        <f>INDEX(Map!$B$2:$B$86,MATCH(D1603,Map!$A$2:$A$86,0),0)</f>
        <v>Ghent 3</v>
      </c>
      <c r="Y1603" s="7">
        <f>IF(INDEX(Map!$C$2:$C$86,MATCH(D1603,Map!$A$2:$A$86,0),0)="","N/A",E1603*INDEX(Map!$C$2:$C$86,MATCH(D1603,Map!$A$2:$A$86,0),0))</f>
        <v>285.5</v>
      </c>
      <c r="Z1603" s="7" t="str">
        <f>IF(INDEX(Map!$D$2:$D$86,MATCH(D1603,Map!$A$2:$A$86,0),0)="","N/A",E1603*INDEX(Map!$D$2:$D$86,MATCH(D1603,Map!$A$2:$A$86,0),0))</f>
        <v>N/A</v>
      </c>
      <c r="AA1603" t="str">
        <f>INDEX(Map!$E$2:$E$86,MATCH(D1603,Map!$A$2:$A$86,0),0)</f>
        <v>Coal</v>
      </c>
    </row>
    <row r="1604" spans="1:27" x14ac:dyDescent="0.25">
      <c r="A1604" s="1" t="s">
        <v>119</v>
      </c>
      <c r="B1604" s="1" t="s">
        <v>114</v>
      </c>
      <c r="C1604" s="1">
        <v>7</v>
      </c>
      <c r="D1604" s="1" t="s">
        <v>29</v>
      </c>
      <c r="E1604" s="1">
        <v>274.2</v>
      </c>
      <c r="F1604" s="1">
        <v>0</v>
      </c>
      <c r="G1604" s="1">
        <v>79.3</v>
      </c>
      <c r="H1604" s="1">
        <v>2</v>
      </c>
      <c r="I1604" s="1">
        <v>3014.8</v>
      </c>
      <c r="J1604" s="1">
        <v>10994</v>
      </c>
      <c r="K1604" s="1">
        <v>698</v>
      </c>
      <c r="L1604" s="1">
        <v>203.6</v>
      </c>
      <c r="M1604" s="1">
        <v>6139</v>
      </c>
      <c r="N1604" s="1">
        <v>4</v>
      </c>
      <c r="O1604" s="1">
        <v>44</v>
      </c>
      <c r="P1604" s="1">
        <v>0</v>
      </c>
      <c r="Q1604" s="1">
        <v>521</v>
      </c>
      <c r="R1604" s="1">
        <v>24.29</v>
      </c>
      <c r="S1604" s="1">
        <v>24.45</v>
      </c>
      <c r="T1604" s="1">
        <v>6704</v>
      </c>
      <c r="U1604" s="3" t="str">
        <f t="shared" ref="U1604:U1667" si="25">U1603</f>
        <v>2017Plan</v>
      </c>
      <c r="V1604" s="2">
        <f>DATE(A1604,INDEX(Map!$H$1:$H$12,MATCH(B1604,Map!$G$1:$G$12,0),0),1)</f>
        <v>42948</v>
      </c>
      <c r="W1604" t="str">
        <f>IF(AND(V1604&gt;=Map!$K$2,V1604&lt;=Map!$L$2),"Base",IF(AND(V1604&gt;=Map!$K$3,V1604&lt;=Map!$L$3),"Fcst","N/A"))</f>
        <v>Fcst</v>
      </c>
      <c r="X1604" t="str">
        <f>INDEX(Map!$B$2:$B$86,MATCH(D1604,Map!$A$2:$A$86,0),0)</f>
        <v>Ghent 4</v>
      </c>
      <c r="Y1604" s="7">
        <f>IF(INDEX(Map!$C$2:$C$86,MATCH(D1604,Map!$A$2:$A$86,0),0)="","N/A",E1604*INDEX(Map!$C$2:$C$86,MATCH(D1604,Map!$A$2:$A$86,0),0))</f>
        <v>274.2</v>
      </c>
      <c r="Z1604" s="7" t="str">
        <f>IF(INDEX(Map!$D$2:$D$86,MATCH(D1604,Map!$A$2:$A$86,0),0)="","N/A",E1604*INDEX(Map!$D$2:$D$86,MATCH(D1604,Map!$A$2:$A$86,0),0))</f>
        <v>N/A</v>
      </c>
      <c r="AA1604" t="str">
        <f>INDEX(Map!$E$2:$E$86,MATCH(D1604,Map!$A$2:$A$86,0),0)</f>
        <v>Coal</v>
      </c>
    </row>
    <row r="1605" spans="1:27" x14ac:dyDescent="0.25">
      <c r="A1605" s="1" t="s">
        <v>119</v>
      </c>
      <c r="B1605" s="1" t="s">
        <v>114</v>
      </c>
      <c r="C1605" s="1">
        <v>8</v>
      </c>
      <c r="D1605" s="1" t="s">
        <v>30</v>
      </c>
      <c r="E1605" s="1">
        <v>167.3</v>
      </c>
      <c r="F1605" s="1">
        <v>0</v>
      </c>
      <c r="G1605" s="1">
        <v>74.900000000000006</v>
      </c>
      <c r="H1605" s="1">
        <v>2</v>
      </c>
      <c r="I1605" s="1">
        <v>1742.3</v>
      </c>
      <c r="J1605" s="1">
        <v>10417</v>
      </c>
      <c r="K1605" s="1">
        <v>692</v>
      </c>
      <c r="L1605" s="1">
        <v>201.2</v>
      </c>
      <c r="M1605" s="1">
        <v>3505</v>
      </c>
      <c r="N1605" s="1">
        <v>4</v>
      </c>
      <c r="O1605" s="1">
        <v>17</v>
      </c>
      <c r="P1605" s="1">
        <v>0</v>
      </c>
      <c r="Q1605" s="1">
        <v>153</v>
      </c>
      <c r="R1605" s="1">
        <v>21.87</v>
      </c>
      <c r="S1605" s="1">
        <v>21.97</v>
      </c>
      <c r="T1605" s="1">
        <v>3675</v>
      </c>
      <c r="U1605" s="3" t="str">
        <f t="shared" si="25"/>
        <v>2017Plan</v>
      </c>
      <c r="V1605" s="2">
        <f>DATE(A1605,INDEX(Map!$H$1:$H$12,MATCH(B1605,Map!$G$1:$G$12,0),0),1)</f>
        <v>42948</v>
      </c>
      <c r="W1605" t="str">
        <f>IF(AND(V1605&gt;=Map!$K$2,V1605&lt;=Map!$L$2),"Base",IF(AND(V1605&gt;=Map!$K$3,V1605&lt;=Map!$L$3),"Fcst","N/A"))</f>
        <v>Fcst</v>
      </c>
      <c r="X1605" t="str">
        <f>INDEX(Map!$B$2:$B$86,MATCH(D1605,Map!$A$2:$A$86,0),0)</f>
        <v>Mill Creek 1</v>
      </c>
      <c r="Y1605" s="7" t="str">
        <f>IF(INDEX(Map!$C$2:$C$86,MATCH(D1605,Map!$A$2:$A$86,0),0)="","N/A",E1605*INDEX(Map!$C$2:$C$86,MATCH(D1605,Map!$A$2:$A$86,0),0))</f>
        <v>N/A</v>
      </c>
      <c r="Z1605" s="7">
        <f>IF(INDEX(Map!$D$2:$D$86,MATCH(D1605,Map!$A$2:$A$86,0),0)="","N/A",E1605*INDEX(Map!$D$2:$D$86,MATCH(D1605,Map!$A$2:$A$86,0),0))</f>
        <v>167.3</v>
      </c>
      <c r="AA1605" t="str">
        <f>INDEX(Map!$E$2:$E$86,MATCH(D1605,Map!$A$2:$A$86,0),0)</f>
        <v>Coal</v>
      </c>
    </row>
    <row r="1606" spans="1:27" x14ac:dyDescent="0.25">
      <c r="A1606" s="1" t="s">
        <v>119</v>
      </c>
      <c r="B1606" s="1" t="s">
        <v>114</v>
      </c>
      <c r="C1606" s="1">
        <v>9</v>
      </c>
      <c r="D1606" s="1" t="s">
        <v>31</v>
      </c>
      <c r="E1606" s="1">
        <v>159.19999999999999</v>
      </c>
      <c r="F1606" s="1">
        <v>0</v>
      </c>
      <c r="G1606" s="1">
        <v>72</v>
      </c>
      <c r="H1606" s="1">
        <v>2</v>
      </c>
      <c r="I1606" s="1">
        <v>1714.4</v>
      </c>
      <c r="J1606" s="1">
        <v>10768</v>
      </c>
      <c r="K1606" s="1">
        <v>687</v>
      </c>
      <c r="L1606" s="1">
        <v>201.2</v>
      </c>
      <c r="M1606" s="1">
        <v>3449</v>
      </c>
      <c r="N1606" s="1">
        <v>4</v>
      </c>
      <c r="O1606" s="1">
        <v>17</v>
      </c>
      <c r="P1606" s="1">
        <v>0</v>
      </c>
      <c r="Q1606" s="1">
        <v>181</v>
      </c>
      <c r="R1606" s="1">
        <v>22.8</v>
      </c>
      <c r="S1606" s="1">
        <v>22.91</v>
      </c>
      <c r="T1606" s="1">
        <v>3647</v>
      </c>
      <c r="U1606" s="3" t="str">
        <f t="shared" si="25"/>
        <v>2017Plan</v>
      </c>
      <c r="V1606" s="2">
        <f>DATE(A1606,INDEX(Map!$H$1:$H$12,MATCH(B1606,Map!$G$1:$G$12,0),0),1)</f>
        <v>42948</v>
      </c>
      <c r="W1606" t="str">
        <f>IF(AND(V1606&gt;=Map!$K$2,V1606&lt;=Map!$L$2),"Base",IF(AND(V1606&gt;=Map!$K$3,V1606&lt;=Map!$L$3),"Fcst","N/A"))</f>
        <v>Fcst</v>
      </c>
      <c r="X1606" t="str">
        <f>INDEX(Map!$B$2:$B$86,MATCH(D1606,Map!$A$2:$A$86,0),0)</f>
        <v>Mill Creek 2</v>
      </c>
      <c r="Y1606" s="7" t="str">
        <f>IF(INDEX(Map!$C$2:$C$86,MATCH(D1606,Map!$A$2:$A$86,0),0)="","N/A",E1606*INDEX(Map!$C$2:$C$86,MATCH(D1606,Map!$A$2:$A$86,0),0))</f>
        <v>N/A</v>
      </c>
      <c r="Z1606" s="7">
        <f>IF(INDEX(Map!$D$2:$D$86,MATCH(D1606,Map!$A$2:$A$86,0),0)="","N/A",E1606*INDEX(Map!$D$2:$D$86,MATCH(D1606,Map!$A$2:$A$86,0),0))</f>
        <v>159.19999999999999</v>
      </c>
      <c r="AA1606" t="str">
        <f>INDEX(Map!$E$2:$E$86,MATCH(D1606,Map!$A$2:$A$86,0),0)</f>
        <v>Coal</v>
      </c>
    </row>
    <row r="1607" spans="1:27" x14ac:dyDescent="0.25">
      <c r="A1607" s="1" t="s">
        <v>119</v>
      </c>
      <c r="B1607" s="1" t="s">
        <v>114</v>
      </c>
      <c r="C1607" s="1">
        <v>10</v>
      </c>
      <c r="D1607" s="1" t="s">
        <v>32</v>
      </c>
      <c r="E1607" s="1">
        <v>221.4</v>
      </c>
      <c r="F1607" s="1">
        <v>0</v>
      </c>
      <c r="G1607" s="1">
        <v>77.3</v>
      </c>
      <c r="H1607" s="1">
        <v>2</v>
      </c>
      <c r="I1607" s="1">
        <v>2371.3000000000002</v>
      </c>
      <c r="J1607" s="1">
        <v>10712</v>
      </c>
      <c r="K1607" s="1">
        <v>693</v>
      </c>
      <c r="L1607" s="1">
        <v>201.2</v>
      </c>
      <c r="M1607" s="1">
        <v>4770</v>
      </c>
      <c r="N1607" s="1">
        <v>12</v>
      </c>
      <c r="O1607" s="1">
        <v>47</v>
      </c>
      <c r="P1607" s="1">
        <v>0</v>
      </c>
      <c r="Q1607" s="1">
        <v>282</v>
      </c>
      <c r="R1607" s="1">
        <v>22.82</v>
      </c>
      <c r="S1607" s="1">
        <v>23.03</v>
      </c>
      <c r="T1607" s="1">
        <v>5099</v>
      </c>
      <c r="U1607" s="3" t="str">
        <f t="shared" si="25"/>
        <v>2017Plan</v>
      </c>
      <c r="V1607" s="2">
        <f>DATE(A1607,INDEX(Map!$H$1:$H$12,MATCH(B1607,Map!$G$1:$G$12,0),0),1)</f>
        <v>42948</v>
      </c>
      <c r="W1607" t="str">
        <f>IF(AND(V1607&gt;=Map!$K$2,V1607&lt;=Map!$L$2),"Base",IF(AND(V1607&gt;=Map!$K$3,V1607&lt;=Map!$L$3),"Fcst","N/A"))</f>
        <v>Fcst</v>
      </c>
      <c r="X1607" t="str">
        <f>INDEX(Map!$B$2:$B$86,MATCH(D1607,Map!$A$2:$A$86,0),0)</f>
        <v>Mill Creek 3</v>
      </c>
      <c r="Y1607" s="7" t="str">
        <f>IF(INDEX(Map!$C$2:$C$86,MATCH(D1607,Map!$A$2:$A$86,0),0)="","N/A",E1607*INDEX(Map!$C$2:$C$86,MATCH(D1607,Map!$A$2:$A$86,0),0))</f>
        <v>N/A</v>
      </c>
      <c r="Z1607" s="7">
        <f>IF(INDEX(Map!$D$2:$D$86,MATCH(D1607,Map!$A$2:$A$86,0),0)="","N/A",E1607*INDEX(Map!$D$2:$D$86,MATCH(D1607,Map!$A$2:$A$86,0),0))</f>
        <v>221.4</v>
      </c>
      <c r="AA1607" t="str">
        <f>INDEX(Map!$E$2:$E$86,MATCH(D1607,Map!$A$2:$A$86,0),0)</f>
        <v>Coal</v>
      </c>
    </row>
    <row r="1608" spans="1:27" x14ac:dyDescent="0.25">
      <c r="A1608" s="1" t="s">
        <v>119</v>
      </c>
      <c r="B1608" s="1" t="s">
        <v>114</v>
      </c>
      <c r="C1608" s="1">
        <v>11</v>
      </c>
      <c r="D1608" s="1" t="s">
        <v>33</v>
      </c>
      <c r="E1608" s="1">
        <v>279.89999999999998</v>
      </c>
      <c r="F1608" s="1">
        <v>0</v>
      </c>
      <c r="G1608" s="1">
        <v>78.900000000000006</v>
      </c>
      <c r="H1608" s="1">
        <v>2</v>
      </c>
      <c r="I1608" s="1">
        <v>2932.6</v>
      </c>
      <c r="J1608" s="1">
        <v>10479</v>
      </c>
      <c r="K1608" s="1">
        <v>697</v>
      </c>
      <c r="L1608" s="1">
        <v>201.2</v>
      </c>
      <c r="M1608" s="1">
        <v>5899</v>
      </c>
      <c r="N1608" s="1">
        <v>19</v>
      </c>
      <c r="O1608" s="1">
        <v>74</v>
      </c>
      <c r="P1608" s="1">
        <v>0</v>
      </c>
      <c r="Q1608" s="1">
        <v>327</v>
      </c>
      <c r="R1608" s="1">
        <v>22.25</v>
      </c>
      <c r="S1608" s="1">
        <v>22.51</v>
      </c>
      <c r="T1608" s="1">
        <v>6301</v>
      </c>
      <c r="U1608" s="3" t="str">
        <f t="shared" si="25"/>
        <v>2017Plan</v>
      </c>
      <c r="V1608" s="2">
        <f>DATE(A1608,INDEX(Map!$H$1:$H$12,MATCH(B1608,Map!$G$1:$G$12,0),0),1)</f>
        <v>42948</v>
      </c>
      <c r="W1608" t="str">
        <f>IF(AND(V1608&gt;=Map!$K$2,V1608&lt;=Map!$L$2),"Base",IF(AND(V1608&gt;=Map!$K$3,V1608&lt;=Map!$L$3),"Fcst","N/A"))</f>
        <v>Fcst</v>
      </c>
      <c r="X1608" t="str">
        <f>INDEX(Map!$B$2:$B$86,MATCH(D1608,Map!$A$2:$A$86,0),0)</f>
        <v>Mill Creek 4</v>
      </c>
      <c r="Y1608" s="7" t="str">
        <f>IF(INDEX(Map!$C$2:$C$86,MATCH(D1608,Map!$A$2:$A$86,0),0)="","N/A",E1608*INDEX(Map!$C$2:$C$86,MATCH(D1608,Map!$A$2:$A$86,0),0))</f>
        <v>N/A</v>
      </c>
      <c r="Z1608" s="7">
        <f>IF(INDEX(Map!$D$2:$D$86,MATCH(D1608,Map!$A$2:$A$86,0),0)="","N/A",E1608*INDEX(Map!$D$2:$D$86,MATCH(D1608,Map!$A$2:$A$86,0),0))</f>
        <v>279.89999999999998</v>
      </c>
      <c r="AA1608" t="str">
        <f>INDEX(Map!$E$2:$E$86,MATCH(D1608,Map!$A$2:$A$86,0),0)</f>
        <v>Coal</v>
      </c>
    </row>
    <row r="1609" spans="1:27" x14ac:dyDescent="0.25">
      <c r="A1609" s="1" t="s">
        <v>119</v>
      </c>
      <c r="B1609" s="1" t="s">
        <v>114</v>
      </c>
      <c r="C1609" s="1">
        <v>12</v>
      </c>
      <c r="D1609" s="1" t="s">
        <v>34</v>
      </c>
      <c r="E1609" s="1">
        <v>228</v>
      </c>
      <c r="F1609" s="1">
        <v>0</v>
      </c>
      <c r="G1609" s="1">
        <v>82.8</v>
      </c>
      <c r="H1609" s="1">
        <v>2</v>
      </c>
      <c r="I1609" s="1">
        <v>2440</v>
      </c>
      <c r="J1609" s="1">
        <v>10703</v>
      </c>
      <c r="K1609" s="1">
        <v>700</v>
      </c>
      <c r="L1609" s="1">
        <v>203.1</v>
      </c>
      <c r="M1609" s="1">
        <v>4956</v>
      </c>
      <c r="N1609" s="1">
        <v>7</v>
      </c>
      <c r="O1609" s="1">
        <v>79</v>
      </c>
      <c r="P1609" s="1">
        <v>0</v>
      </c>
      <c r="Q1609" s="1">
        <v>289</v>
      </c>
      <c r="R1609" s="1">
        <v>23</v>
      </c>
      <c r="S1609" s="1">
        <v>23.35</v>
      </c>
      <c r="T1609" s="1">
        <v>5324</v>
      </c>
      <c r="U1609" s="3" t="str">
        <f t="shared" si="25"/>
        <v>2017Plan</v>
      </c>
      <c r="V1609" s="2">
        <f>DATE(A1609,INDEX(Map!$H$1:$H$12,MATCH(B1609,Map!$G$1:$G$12,0),0),1)</f>
        <v>42948</v>
      </c>
      <c r="W1609" t="str">
        <f>IF(AND(V1609&gt;=Map!$K$2,V1609&lt;=Map!$L$2),"Base",IF(AND(V1609&gt;=Map!$K$3,V1609&lt;=Map!$L$3),"Fcst","N/A"))</f>
        <v>Fcst</v>
      </c>
      <c r="X1609" t="str">
        <f>INDEX(Map!$B$2:$B$86,MATCH(D1609,Map!$A$2:$A$86,0),0)</f>
        <v>Trimble County 1</v>
      </c>
      <c r="Y1609" s="7" t="str">
        <f>IF(INDEX(Map!$C$2:$C$86,MATCH(D1609,Map!$A$2:$A$86,0),0)="","N/A",E1609*INDEX(Map!$C$2:$C$86,MATCH(D1609,Map!$A$2:$A$86,0),0))</f>
        <v>N/A</v>
      </c>
      <c r="Z1609" s="7">
        <f>IF(INDEX(Map!$D$2:$D$86,MATCH(D1609,Map!$A$2:$A$86,0),0)="","N/A",E1609*INDEX(Map!$D$2:$D$86,MATCH(D1609,Map!$A$2:$A$86,0),0))</f>
        <v>228</v>
      </c>
      <c r="AA1609" t="str">
        <f>INDEX(Map!$E$2:$E$86,MATCH(D1609,Map!$A$2:$A$86,0),0)</f>
        <v>Coal</v>
      </c>
    </row>
    <row r="1610" spans="1:27" x14ac:dyDescent="0.25">
      <c r="A1610" s="1" t="s">
        <v>119</v>
      </c>
      <c r="B1610" s="1" t="s">
        <v>114</v>
      </c>
      <c r="C1610" s="1">
        <v>13</v>
      </c>
      <c r="D1610" s="1" t="s">
        <v>35</v>
      </c>
      <c r="E1610" s="1">
        <v>338.5</v>
      </c>
      <c r="F1610" s="1">
        <v>0</v>
      </c>
      <c r="G1610" s="1">
        <v>82.9</v>
      </c>
      <c r="H1610" s="1">
        <v>1</v>
      </c>
      <c r="I1610" s="1">
        <v>3126.6</v>
      </c>
      <c r="J1610" s="1">
        <v>9237</v>
      </c>
      <c r="K1610" s="1">
        <v>672</v>
      </c>
      <c r="L1610" s="1">
        <v>209.6</v>
      </c>
      <c r="M1610" s="1">
        <v>6553</v>
      </c>
      <c r="N1610" s="1">
        <v>14</v>
      </c>
      <c r="O1610" s="1">
        <v>43</v>
      </c>
      <c r="P1610" s="1">
        <v>0</v>
      </c>
      <c r="Q1610" s="1">
        <v>468</v>
      </c>
      <c r="R1610" s="1">
        <v>20.74</v>
      </c>
      <c r="S1610" s="1">
        <v>20.87</v>
      </c>
      <c r="T1610" s="1">
        <v>7065</v>
      </c>
      <c r="U1610" s="3" t="str">
        <f t="shared" si="25"/>
        <v>2017Plan</v>
      </c>
      <c r="V1610" s="2">
        <f>DATE(A1610,INDEX(Map!$H$1:$H$12,MATCH(B1610,Map!$G$1:$G$12,0),0),1)</f>
        <v>42948</v>
      </c>
      <c r="W1610" t="str">
        <f>IF(AND(V1610&gt;=Map!$K$2,V1610&lt;=Map!$L$2),"Base",IF(AND(V1610&gt;=Map!$K$3,V1610&lt;=Map!$L$3),"Fcst","N/A"))</f>
        <v>Fcst</v>
      </c>
      <c r="X1610" t="str">
        <f>INDEX(Map!$B$2:$B$86,MATCH(D1610,Map!$A$2:$A$86,0),0)</f>
        <v>Trimble County 2</v>
      </c>
      <c r="Y1610" s="7">
        <f>IF(INDEX(Map!$C$2:$C$86,MATCH(D1610,Map!$A$2:$A$86,0),0)="","N/A",E1610*INDEX(Map!$C$2:$C$86,MATCH(D1610,Map!$A$2:$A$86,0),0))</f>
        <v>274.185</v>
      </c>
      <c r="Z1610" s="7">
        <f>IF(INDEX(Map!$D$2:$D$86,MATCH(D1610,Map!$A$2:$A$86,0),0)="","N/A",E1610*INDEX(Map!$D$2:$D$86,MATCH(D1610,Map!$A$2:$A$86,0),0))</f>
        <v>64.314999999999998</v>
      </c>
      <c r="AA1610" t="str">
        <f>INDEX(Map!$E$2:$E$86,MATCH(D1610,Map!$A$2:$A$86,0),0)</f>
        <v>Coal</v>
      </c>
    </row>
    <row r="1611" spans="1:27" x14ac:dyDescent="0.25">
      <c r="A1611" s="1" t="s">
        <v>119</v>
      </c>
      <c r="B1611" s="1" t="s">
        <v>114</v>
      </c>
      <c r="C1611" s="1">
        <v>14</v>
      </c>
      <c r="D1611" s="1" t="s">
        <v>36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3" t="str">
        <f t="shared" si="25"/>
        <v>2017Plan</v>
      </c>
      <c r="V1611" s="2">
        <f>DATE(A1611,INDEX(Map!$H$1:$H$12,MATCH(B1611,Map!$G$1:$G$12,0),0),1)</f>
        <v>42948</v>
      </c>
      <c r="W1611" t="str">
        <f>IF(AND(V1611&gt;=Map!$K$2,V1611&lt;=Map!$L$2),"Base",IF(AND(V1611&gt;=Map!$K$3,V1611&lt;=Map!$L$3),"Fcst","N/A"))</f>
        <v>Fcst</v>
      </c>
      <c r="X1611" t="str">
        <f>INDEX(Map!$B$2:$B$86,MATCH(D1611,Map!$A$2:$A$86,0),0)</f>
        <v>Cane Run 7</v>
      </c>
      <c r="Y1611" s="7">
        <f>IF(INDEX(Map!$C$2:$C$86,MATCH(D1611,Map!$A$2:$A$86,0),0)="","N/A",E1611*INDEX(Map!$C$2:$C$86,MATCH(D1611,Map!$A$2:$A$86,0),0))</f>
        <v>0</v>
      </c>
      <c r="Z1611" s="7">
        <f>IF(INDEX(Map!$D$2:$D$86,MATCH(D1611,Map!$A$2:$A$86,0),0)="","N/A",E1611*INDEX(Map!$D$2:$D$86,MATCH(D1611,Map!$A$2:$A$86,0),0))</f>
        <v>0</v>
      </c>
      <c r="AA1611" t="str">
        <f>INDEX(Map!$E$2:$E$86,MATCH(D1611,Map!$A$2:$A$86,0),0)</f>
        <v>NGCC</v>
      </c>
    </row>
    <row r="1612" spans="1:27" x14ac:dyDescent="0.25">
      <c r="A1612" s="1" t="s">
        <v>119</v>
      </c>
      <c r="B1612" s="1" t="s">
        <v>114</v>
      </c>
      <c r="C1612" s="1">
        <v>15</v>
      </c>
      <c r="D1612" s="1" t="s">
        <v>37</v>
      </c>
      <c r="E1612" s="1">
        <v>438.1</v>
      </c>
      <c r="F1612" s="1">
        <v>0</v>
      </c>
      <c r="G1612" s="1">
        <v>89</v>
      </c>
      <c r="H1612" s="1">
        <v>3</v>
      </c>
      <c r="I1612" s="1">
        <v>3004.5</v>
      </c>
      <c r="J1612" s="1">
        <v>6858</v>
      </c>
      <c r="K1612" s="1">
        <v>678</v>
      </c>
      <c r="L1612" s="1">
        <v>312.5</v>
      </c>
      <c r="M1612" s="1">
        <v>9389</v>
      </c>
      <c r="N1612" s="1">
        <v>8</v>
      </c>
      <c r="O1612" s="1">
        <v>26</v>
      </c>
      <c r="P1612" s="1">
        <v>0</v>
      </c>
      <c r="Q1612" s="1">
        <v>546</v>
      </c>
      <c r="R1612" s="1">
        <v>22.67</v>
      </c>
      <c r="S1612" s="1">
        <v>22.73</v>
      </c>
      <c r="T1612" s="1">
        <v>9961</v>
      </c>
      <c r="U1612" s="3" t="str">
        <f t="shared" si="25"/>
        <v>2017Plan</v>
      </c>
      <c r="V1612" s="2">
        <f>DATE(A1612,INDEX(Map!$H$1:$H$12,MATCH(B1612,Map!$G$1:$G$12,0),0),1)</f>
        <v>42948</v>
      </c>
      <c r="W1612" t="str">
        <f>IF(AND(V1612&gt;=Map!$K$2,V1612&lt;=Map!$L$2),"Base",IF(AND(V1612&gt;=Map!$K$3,V1612&lt;=Map!$L$3),"Fcst","N/A"))</f>
        <v>Fcst</v>
      </c>
      <c r="X1612" t="str">
        <f>INDEX(Map!$B$2:$B$86,MATCH(D1612,Map!$A$2:$A$86,0),0)</f>
        <v>Cane Run 7</v>
      </c>
      <c r="Y1612" s="7">
        <f>IF(INDEX(Map!$C$2:$C$86,MATCH(D1612,Map!$A$2:$A$86,0),0)="","N/A",E1612*INDEX(Map!$C$2:$C$86,MATCH(D1612,Map!$A$2:$A$86,0),0))</f>
        <v>341.71800000000002</v>
      </c>
      <c r="Z1612" s="7">
        <f>IF(INDEX(Map!$D$2:$D$86,MATCH(D1612,Map!$A$2:$A$86,0),0)="","N/A",E1612*INDEX(Map!$D$2:$D$86,MATCH(D1612,Map!$A$2:$A$86,0),0))</f>
        <v>96.382000000000005</v>
      </c>
      <c r="AA1612" t="str">
        <f>INDEX(Map!$E$2:$E$86,MATCH(D1612,Map!$A$2:$A$86,0),0)</f>
        <v>NGCC</v>
      </c>
    </row>
    <row r="1613" spans="1:27" x14ac:dyDescent="0.25">
      <c r="A1613" s="1" t="s">
        <v>119</v>
      </c>
      <c r="B1613" s="1" t="s">
        <v>114</v>
      </c>
      <c r="C1613" s="1">
        <v>16</v>
      </c>
      <c r="D1613" s="1" t="s">
        <v>38</v>
      </c>
      <c r="E1613" s="1">
        <v>9.1999999999999993</v>
      </c>
      <c r="F1613" s="1">
        <v>0</v>
      </c>
      <c r="G1613" s="1">
        <v>11.4</v>
      </c>
      <c r="H1613" s="1">
        <v>14</v>
      </c>
      <c r="I1613" s="1">
        <v>124.7</v>
      </c>
      <c r="J1613" s="1">
        <v>13574</v>
      </c>
      <c r="K1613" s="1">
        <v>123</v>
      </c>
      <c r="L1613" s="1">
        <v>314.2</v>
      </c>
      <c r="M1613" s="1">
        <v>392</v>
      </c>
      <c r="N1613" s="1">
        <v>1</v>
      </c>
      <c r="O1613" s="1">
        <v>4</v>
      </c>
      <c r="P1613" s="1">
        <v>0</v>
      </c>
      <c r="Q1613" s="1">
        <v>0</v>
      </c>
      <c r="R1613" s="1">
        <v>42.65</v>
      </c>
      <c r="S1613" s="1">
        <v>43.05</v>
      </c>
      <c r="T1613" s="1">
        <v>396</v>
      </c>
      <c r="U1613" s="3" t="str">
        <f t="shared" si="25"/>
        <v>2017Plan</v>
      </c>
      <c r="V1613" s="2">
        <f>DATE(A1613,INDEX(Map!$H$1:$H$12,MATCH(B1613,Map!$G$1:$G$12,0),0),1)</f>
        <v>42948</v>
      </c>
      <c r="W1613" t="str">
        <f>IF(AND(V1613&gt;=Map!$K$2,V1613&lt;=Map!$L$2),"Base",IF(AND(V1613&gt;=Map!$K$3,V1613&lt;=Map!$L$3),"Fcst","N/A"))</f>
        <v>Fcst</v>
      </c>
      <c r="X1613" t="str">
        <f>INDEX(Map!$B$2:$B$86,MATCH(D1613,Map!$A$2:$A$86,0),0)</f>
        <v>Brown 5</v>
      </c>
      <c r="Y1613" s="7">
        <f>IF(INDEX(Map!$C$2:$C$86,MATCH(D1613,Map!$A$2:$A$86,0),0)="","N/A",E1613*INDEX(Map!$C$2:$C$86,MATCH(D1613,Map!$A$2:$A$86,0),0))</f>
        <v>4.3239999999999998</v>
      </c>
      <c r="Z1613" s="7">
        <f>IF(INDEX(Map!$D$2:$D$86,MATCH(D1613,Map!$A$2:$A$86,0),0)="","N/A",E1613*INDEX(Map!$D$2:$D$86,MATCH(D1613,Map!$A$2:$A$86,0),0))</f>
        <v>4.8759999999999994</v>
      </c>
      <c r="AA1613" t="str">
        <f>INDEX(Map!$E$2:$E$86,MATCH(D1613,Map!$A$2:$A$86,0),0)</f>
        <v>SCCT</v>
      </c>
    </row>
    <row r="1614" spans="1:27" x14ac:dyDescent="0.25">
      <c r="A1614" s="1" t="s">
        <v>119</v>
      </c>
      <c r="B1614" s="1" t="s">
        <v>114</v>
      </c>
      <c r="C1614" s="1">
        <v>17</v>
      </c>
      <c r="D1614" s="1" t="s">
        <v>39</v>
      </c>
      <c r="E1614" s="1">
        <v>0.1</v>
      </c>
      <c r="F1614" s="1">
        <v>0</v>
      </c>
      <c r="G1614" s="1">
        <v>0.1</v>
      </c>
      <c r="H1614" s="1">
        <v>4</v>
      </c>
      <c r="I1614" s="1">
        <v>2</v>
      </c>
      <c r="J1614" s="1">
        <v>16510</v>
      </c>
      <c r="K1614" s="1">
        <v>4</v>
      </c>
      <c r="L1614" s="1">
        <v>314.2</v>
      </c>
      <c r="M1614" s="1">
        <v>6</v>
      </c>
      <c r="N1614" s="1">
        <v>0</v>
      </c>
      <c r="O1614" s="1">
        <v>0</v>
      </c>
      <c r="P1614" s="1">
        <v>0</v>
      </c>
      <c r="Q1614" s="1">
        <v>0</v>
      </c>
      <c r="R1614" s="1">
        <v>51.88</v>
      </c>
      <c r="S1614" s="1">
        <v>51.88</v>
      </c>
      <c r="T1614" s="1">
        <v>6</v>
      </c>
      <c r="U1614" s="3" t="str">
        <f t="shared" si="25"/>
        <v>2017Plan</v>
      </c>
      <c r="V1614" s="2">
        <f>DATE(A1614,INDEX(Map!$H$1:$H$12,MATCH(B1614,Map!$G$1:$G$12,0),0),1)</f>
        <v>42948</v>
      </c>
      <c r="W1614" t="str">
        <f>IF(AND(V1614&gt;=Map!$K$2,V1614&lt;=Map!$L$2),"Base",IF(AND(V1614&gt;=Map!$K$3,V1614&lt;=Map!$L$3),"Fcst","N/A"))</f>
        <v>Fcst</v>
      </c>
      <c r="X1614" t="str">
        <f>INDEX(Map!$B$2:$B$86,MATCH(D1614,Map!$A$2:$A$86,0),0)</f>
        <v>Brown 5</v>
      </c>
      <c r="Y1614" s="7">
        <f>IF(INDEX(Map!$C$2:$C$86,MATCH(D1614,Map!$A$2:$A$86,0),0)="","N/A",E1614*INDEX(Map!$C$2:$C$86,MATCH(D1614,Map!$A$2:$A$86,0),0))</f>
        <v>4.7E-2</v>
      </c>
      <c r="Z1614" s="7">
        <f>IF(INDEX(Map!$D$2:$D$86,MATCH(D1614,Map!$A$2:$A$86,0),0)="","N/A",E1614*INDEX(Map!$D$2:$D$86,MATCH(D1614,Map!$A$2:$A$86,0),0))</f>
        <v>5.3000000000000005E-2</v>
      </c>
      <c r="AA1614" t="str">
        <f>INDEX(Map!$E$2:$E$86,MATCH(D1614,Map!$A$2:$A$86,0),0)</f>
        <v>SCCT</v>
      </c>
    </row>
    <row r="1615" spans="1:27" x14ac:dyDescent="0.25">
      <c r="A1615" s="1" t="s">
        <v>119</v>
      </c>
      <c r="B1615" s="1" t="s">
        <v>114</v>
      </c>
      <c r="C1615" s="1">
        <v>18</v>
      </c>
      <c r="D1615" s="1" t="s">
        <v>40</v>
      </c>
      <c r="E1615" s="1">
        <v>15.9</v>
      </c>
      <c r="F1615" s="1">
        <v>0</v>
      </c>
      <c r="G1615" s="1">
        <v>14.6</v>
      </c>
      <c r="H1615" s="1">
        <v>13</v>
      </c>
      <c r="I1615" s="1">
        <v>176.3</v>
      </c>
      <c r="J1615" s="1">
        <v>11115</v>
      </c>
      <c r="K1615" s="1">
        <v>119</v>
      </c>
      <c r="L1615" s="1">
        <v>314.2</v>
      </c>
      <c r="M1615" s="1">
        <v>554</v>
      </c>
      <c r="N1615" s="1">
        <v>3</v>
      </c>
      <c r="O1615" s="1">
        <v>10</v>
      </c>
      <c r="P1615" s="1">
        <v>0</v>
      </c>
      <c r="Q1615" s="1">
        <v>0</v>
      </c>
      <c r="R1615" s="1">
        <v>34.93</v>
      </c>
      <c r="S1615" s="1">
        <v>35.57</v>
      </c>
      <c r="T1615" s="1">
        <v>564</v>
      </c>
      <c r="U1615" s="3" t="str">
        <f t="shared" si="25"/>
        <v>2017Plan</v>
      </c>
      <c r="V1615" s="2">
        <f>DATE(A1615,INDEX(Map!$H$1:$H$12,MATCH(B1615,Map!$G$1:$G$12,0),0),1)</f>
        <v>42948</v>
      </c>
      <c r="W1615" t="str">
        <f>IF(AND(V1615&gt;=Map!$K$2,V1615&lt;=Map!$L$2),"Base",IF(AND(V1615&gt;=Map!$K$3,V1615&lt;=Map!$L$3),"Fcst","N/A"))</f>
        <v>Fcst</v>
      </c>
      <c r="X1615" t="str">
        <f>INDEX(Map!$B$2:$B$86,MATCH(D1615,Map!$A$2:$A$86,0),0)</f>
        <v>Brown 6</v>
      </c>
      <c r="Y1615" s="7">
        <f>IF(INDEX(Map!$C$2:$C$86,MATCH(D1615,Map!$A$2:$A$86,0),0)="","N/A",E1615*INDEX(Map!$C$2:$C$86,MATCH(D1615,Map!$A$2:$A$86,0),0))</f>
        <v>9.8580000000000005</v>
      </c>
      <c r="Z1615" s="7">
        <f>IF(INDEX(Map!$D$2:$D$86,MATCH(D1615,Map!$A$2:$A$86,0),0)="","N/A",E1615*INDEX(Map!$D$2:$D$86,MATCH(D1615,Map!$A$2:$A$86,0),0))</f>
        <v>6.0419999999999998</v>
      </c>
      <c r="AA1615" t="str">
        <f>INDEX(Map!$E$2:$E$86,MATCH(D1615,Map!$A$2:$A$86,0),0)</f>
        <v>SCCT</v>
      </c>
    </row>
    <row r="1616" spans="1:27" x14ac:dyDescent="0.25">
      <c r="A1616" s="1" t="s">
        <v>119</v>
      </c>
      <c r="B1616" s="1" t="s">
        <v>114</v>
      </c>
      <c r="C1616" s="1">
        <v>19</v>
      </c>
      <c r="D1616" s="1" t="s">
        <v>41</v>
      </c>
      <c r="E1616" s="1">
        <v>18.2</v>
      </c>
      <c r="F1616" s="1">
        <v>0</v>
      </c>
      <c r="G1616" s="1">
        <v>16.8</v>
      </c>
      <c r="H1616" s="1">
        <v>12</v>
      </c>
      <c r="I1616" s="1">
        <v>202.8</v>
      </c>
      <c r="J1616" s="1">
        <v>11144</v>
      </c>
      <c r="K1616" s="1">
        <v>138</v>
      </c>
      <c r="L1616" s="1">
        <v>314.2</v>
      </c>
      <c r="M1616" s="1">
        <v>637</v>
      </c>
      <c r="N1616" s="1">
        <v>3</v>
      </c>
      <c r="O1616" s="1">
        <v>10</v>
      </c>
      <c r="P1616" s="1">
        <v>0</v>
      </c>
      <c r="Q1616" s="1">
        <v>0</v>
      </c>
      <c r="R1616" s="1">
        <v>35.020000000000003</v>
      </c>
      <c r="S1616" s="1">
        <v>35.54</v>
      </c>
      <c r="T1616" s="1">
        <v>647</v>
      </c>
      <c r="U1616" s="3" t="str">
        <f t="shared" si="25"/>
        <v>2017Plan</v>
      </c>
      <c r="V1616" s="2">
        <f>DATE(A1616,INDEX(Map!$H$1:$H$12,MATCH(B1616,Map!$G$1:$G$12,0),0),1)</f>
        <v>42948</v>
      </c>
      <c r="W1616" t="str">
        <f>IF(AND(V1616&gt;=Map!$K$2,V1616&lt;=Map!$L$2),"Base",IF(AND(V1616&gt;=Map!$K$3,V1616&lt;=Map!$L$3),"Fcst","N/A"))</f>
        <v>Fcst</v>
      </c>
      <c r="X1616" t="str">
        <f>INDEX(Map!$B$2:$B$86,MATCH(D1616,Map!$A$2:$A$86,0),0)</f>
        <v>Brown 7</v>
      </c>
      <c r="Y1616" s="7">
        <f>IF(INDEX(Map!$C$2:$C$86,MATCH(D1616,Map!$A$2:$A$86,0),0)="","N/A",E1616*INDEX(Map!$C$2:$C$86,MATCH(D1616,Map!$A$2:$A$86,0),0))</f>
        <v>11.283999999999999</v>
      </c>
      <c r="Z1616" s="7">
        <f>IF(INDEX(Map!$D$2:$D$86,MATCH(D1616,Map!$A$2:$A$86,0),0)="","N/A",E1616*INDEX(Map!$D$2:$D$86,MATCH(D1616,Map!$A$2:$A$86,0),0))</f>
        <v>6.9159999999999995</v>
      </c>
      <c r="AA1616" t="str">
        <f>INDEX(Map!$E$2:$E$86,MATCH(D1616,Map!$A$2:$A$86,0),0)</f>
        <v>SCCT</v>
      </c>
    </row>
    <row r="1617" spans="1:27" x14ac:dyDescent="0.25">
      <c r="A1617" s="1" t="s">
        <v>119</v>
      </c>
      <c r="B1617" s="1" t="s">
        <v>114</v>
      </c>
      <c r="C1617" s="1">
        <v>20</v>
      </c>
      <c r="D1617" s="1" t="s">
        <v>42</v>
      </c>
      <c r="E1617" s="1">
        <v>4.4000000000000004</v>
      </c>
      <c r="F1617" s="1">
        <v>0</v>
      </c>
      <c r="G1617" s="1">
        <v>5.8</v>
      </c>
      <c r="H1617" s="1">
        <v>9</v>
      </c>
      <c r="I1617" s="1">
        <v>65.400000000000006</v>
      </c>
      <c r="J1617" s="1">
        <v>14724</v>
      </c>
      <c r="K1617" s="1">
        <v>70</v>
      </c>
      <c r="L1617" s="1">
        <v>314.2</v>
      </c>
      <c r="M1617" s="1">
        <v>205</v>
      </c>
      <c r="N1617" s="1">
        <v>1</v>
      </c>
      <c r="O1617" s="1">
        <v>2</v>
      </c>
      <c r="P1617" s="1">
        <v>0</v>
      </c>
      <c r="Q1617" s="1">
        <v>0</v>
      </c>
      <c r="R1617" s="1">
        <v>46.26</v>
      </c>
      <c r="S1617" s="1">
        <v>46.82</v>
      </c>
      <c r="T1617" s="1">
        <v>208</v>
      </c>
      <c r="U1617" s="3" t="str">
        <f t="shared" si="25"/>
        <v>2017Plan</v>
      </c>
      <c r="V1617" s="2">
        <f>DATE(A1617,INDEX(Map!$H$1:$H$12,MATCH(B1617,Map!$G$1:$G$12,0),0),1)</f>
        <v>42948</v>
      </c>
      <c r="W1617" t="str">
        <f>IF(AND(V1617&gt;=Map!$K$2,V1617&lt;=Map!$L$2),"Base",IF(AND(V1617&gt;=Map!$K$3,V1617&lt;=Map!$L$3),"Fcst","N/A"))</f>
        <v>Fcst</v>
      </c>
      <c r="X1617" t="str">
        <f>INDEX(Map!$B$2:$B$86,MATCH(D1617,Map!$A$2:$A$86,0),0)</f>
        <v>Brown 8</v>
      </c>
      <c r="Y1617" s="7">
        <f>IF(INDEX(Map!$C$2:$C$86,MATCH(D1617,Map!$A$2:$A$86,0),0)="","N/A",E1617*INDEX(Map!$C$2:$C$86,MATCH(D1617,Map!$A$2:$A$86,0),0))</f>
        <v>4.4000000000000004</v>
      </c>
      <c r="Z1617" s="7" t="str">
        <f>IF(INDEX(Map!$D$2:$D$86,MATCH(D1617,Map!$A$2:$A$86,0),0)="","N/A",E1617*INDEX(Map!$D$2:$D$86,MATCH(D1617,Map!$A$2:$A$86,0),0))</f>
        <v>N/A</v>
      </c>
      <c r="AA1617" t="str">
        <f>INDEX(Map!$E$2:$E$86,MATCH(D1617,Map!$A$2:$A$86,0),0)</f>
        <v>SCCT</v>
      </c>
    </row>
    <row r="1618" spans="1:27" x14ac:dyDescent="0.25">
      <c r="A1618" s="1" t="s">
        <v>119</v>
      </c>
      <c r="B1618" s="1" t="s">
        <v>114</v>
      </c>
      <c r="C1618" s="1">
        <v>21</v>
      </c>
      <c r="D1618" s="1" t="s">
        <v>43</v>
      </c>
      <c r="E1618" s="1">
        <v>0.1</v>
      </c>
      <c r="F1618" s="1">
        <v>0</v>
      </c>
      <c r="G1618" s="1">
        <v>0.1</v>
      </c>
      <c r="H1618" s="1">
        <v>3</v>
      </c>
      <c r="I1618" s="1">
        <v>1.8</v>
      </c>
      <c r="J1618" s="1">
        <v>16329</v>
      </c>
      <c r="K1618" s="1">
        <v>4</v>
      </c>
      <c r="L1618" s="1">
        <v>314.2</v>
      </c>
      <c r="M1618" s="1">
        <v>6</v>
      </c>
      <c r="N1618" s="1">
        <v>0</v>
      </c>
      <c r="O1618" s="1">
        <v>0</v>
      </c>
      <c r="P1618" s="1">
        <v>0</v>
      </c>
      <c r="Q1618" s="1">
        <v>0</v>
      </c>
      <c r="R1618" s="1">
        <v>51.31</v>
      </c>
      <c r="S1618" s="1">
        <v>51.31</v>
      </c>
      <c r="T1618" s="1">
        <v>6</v>
      </c>
      <c r="U1618" s="3" t="str">
        <f t="shared" si="25"/>
        <v>2017Plan</v>
      </c>
      <c r="V1618" s="2">
        <f>DATE(A1618,INDEX(Map!$H$1:$H$12,MATCH(B1618,Map!$G$1:$G$12,0),0),1)</f>
        <v>42948</v>
      </c>
      <c r="W1618" t="str">
        <f>IF(AND(V1618&gt;=Map!$K$2,V1618&lt;=Map!$L$2),"Base",IF(AND(V1618&gt;=Map!$K$3,V1618&lt;=Map!$L$3),"Fcst","N/A"))</f>
        <v>Fcst</v>
      </c>
      <c r="X1618" t="str">
        <f>INDEX(Map!$B$2:$B$86,MATCH(D1618,Map!$A$2:$A$86,0),0)</f>
        <v>Brown 8</v>
      </c>
      <c r="Y1618" s="7">
        <f>IF(INDEX(Map!$C$2:$C$86,MATCH(D1618,Map!$A$2:$A$86,0),0)="","N/A",E1618*INDEX(Map!$C$2:$C$86,MATCH(D1618,Map!$A$2:$A$86,0),0))</f>
        <v>0.1</v>
      </c>
      <c r="Z1618" s="7" t="str">
        <f>IF(INDEX(Map!$D$2:$D$86,MATCH(D1618,Map!$A$2:$A$86,0),0)="","N/A",E1618*INDEX(Map!$D$2:$D$86,MATCH(D1618,Map!$A$2:$A$86,0),0))</f>
        <v>N/A</v>
      </c>
      <c r="AA1618" t="str">
        <f>INDEX(Map!$E$2:$E$86,MATCH(D1618,Map!$A$2:$A$86,0),0)</f>
        <v>SCCT</v>
      </c>
    </row>
    <row r="1619" spans="1:27" x14ac:dyDescent="0.25">
      <c r="A1619" s="1" t="s">
        <v>119</v>
      </c>
      <c r="B1619" s="1" t="s">
        <v>114</v>
      </c>
      <c r="C1619" s="1">
        <v>22</v>
      </c>
      <c r="D1619" s="1" t="s">
        <v>44</v>
      </c>
      <c r="E1619" s="1">
        <v>3.5</v>
      </c>
      <c r="F1619" s="1">
        <v>0</v>
      </c>
      <c r="G1619" s="1">
        <v>4.5999999999999996</v>
      </c>
      <c r="H1619" s="1">
        <v>8</v>
      </c>
      <c r="I1619" s="1">
        <v>50.6</v>
      </c>
      <c r="J1619" s="1">
        <v>14413</v>
      </c>
      <c r="K1619" s="1">
        <v>52</v>
      </c>
      <c r="L1619" s="1">
        <v>314.2</v>
      </c>
      <c r="M1619" s="1">
        <v>159</v>
      </c>
      <c r="N1619" s="1">
        <v>1</v>
      </c>
      <c r="O1619" s="1">
        <v>2</v>
      </c>
      <c r="P1619" s="1">
        <v>0</v>
      </c>
      <c r="Q1619" s="1">
        <v>0</v>
      </c>
      <c r="R1619" s="1">
        <v>45.29</v>
      </c>
      <c r="S1619" s="1">
        <v>45.85</v>
      </c>
      <c r="T1619" s="1">
        <v>161</v>
      </c>
      <c r="U1619" s="3" t="str">
        <f t="shared" si="25"/>
        <v>2017Plan</v>
      </c>
      <c r="V1619" s="2">
        <f>DATE(A1619,INDEX(Map!$H$1:$H$12,MATCH(B1619,Map!$G$1:$G$12,0),0),1)</f>
        <v>42948</v>
      </c>
      <c r="W1619" t="str">
        <f>IF(AND(V1619&gt;=Map!$K$2,V1619&lt;=Map!$L$2),"Base",IF(AND(V1619&gt;=Map!$K$3,V1619&lt;=Map!$L$3),"Fcst","N/A"))</f>
        <v>Fcst</v>
      </c>
      <c r="X1619" t="str">
        <f>INDEX(Map!$B$2:$B$86,MATCH(D1619,Map!$A$2:$A$86,0),0)</f>
        <v>Brown 9</v>
      </c>
      <c r="Y1619" s="7">
        <f>IF(INDEX(Map!$C$2:$C$86,MATCH(D1619,Map!$A$2:$A$86,0),0)="","N/A",E1619*INDEX(Map!$C$2:$C$86,MATCH(D1619,Map!$A$2:$A$86,0),0))</f>
        <v>3.5</v>
      </c>
      <c r="Z1619" s="7" t="str">
        <f>IF(INDEX(Map!$D$2:$D$86,MATCH(D1619,Map!$A$2:$A$86,0),0)="","N/A",E1619*INDEX(Map!$D$2:$D$86,MATCH(D1619,Map!$A$2:$A$86,0),0))</f>
        <v>N/A</v>
      </c>
      <c r="AA1619" t="str">
        <f>INDEX(Map!$E$2:$E$86,MATCH(D1619,Map!$A$2:$A$86,0),0)</f>
        <v>SCCT</v>
      </c>
    </row>
    <row r="1620" spans="1:27" x14ac:dyDescent="0.25">
      <c r="A1620" s="1" t="s">
        <v>119</v>
      </c>
      <c r="B1620" s="1" t="s">
        <v>114</v>
      </c>
      <c r="C1620" s="1">
        <v>23</v>
      </c>
      <c r="D1620" s="1" t="s">
        <v>45</v>
      </c>
      <c r="E1620" s="1">
        <v>0.1</v>
      </c>
      <c r="F1620" s="1">
        <v>0</v>
      </c>
      <c r="G1620" s="1">
        <v>0.1</v>
      </c>
      <c r="H1620" s="1">
        <v>4</v>
      </c>
      <c r="I1620" s="1">
        <v>1.8</v>
      </c>
      <c r="J1620" s="1">
        <v>16329</v>
      </c>
      <c r="K1620" s="1">
        <v>4</v>
      </c>
      <c r="L1620" s="1">
        <v>314.2</v>
      </c>
      <c r="M1620" s="1">
        <v>6</v>
      </c>
      <c r="N1620" s="1">
        <v>0</v>
      </c>
      <c r="O1620" s="1">
        <v>0</v>
      </c>
      <c r="P1620" s="1">
        <v>0</v>
      </c>
      <c r="Q1620" s="1">
        <v>0</v>
      </c>
      <c r="R1620" s="1">
        <v>51.31</v>
      </c>
      <c r="S1620" s="1">
        <v>51.31</v>
      </c>
      <c r="T1620" s="1">
        <v>6</v>
      </c>
      <c r="U1620" s="3" t="str">
        <f t="shared" si="25"/>
        <v>2017Plan</v>
      </c>
      <c r="V1620" s="2">
        <f>DATE(A1620,INDEX(Map!$H$1:$H$12,MATCH(B1620,Map!$G$1:$G$12,0),0),1)</f>
        <v>42948</v>
      </c>
      <c r="W1620" t="str">
        <f>IF(AND(V1620&gt;=Map!$K$2,V1620&lt;=Map!$L$2),"Base",IF(AND(V1620&gt;=Map!$K$3,V1620&lt;=Map!$L$3),"Fcst","N/A"))</f>
        <v>Fcst</v>
      </c>
      <c r="X1620" t="str">
        <f>INDEX(Map!$B$2:$B$86,MATCH(D1620,Map!$A$2:$A$86,0),0)</f>
        <v>Brown 9</v>
      </c>
      <c r="Y1620" s="7">
        <f>IF(INDEX(Map!$C$2:$C$86,MATCH(D1620,Map!$A$2:$A$86,0),0)="","N/A",E1620*INDEX(Map!$C$2:$C$86,MATCH(D1620,Map!$A$2:$A$86,0),0))</f>
        <v>0.1</v>
      </c>
      <c r="Z1620" s="7" t="str">
        <f>IF(INDEX(Map!$D$2:$D$86,MATCH(D1620,Map!$A$2:$A$86,0),0)="","N/A",E1620*INDEX(Map!$D$2:$D$86,MATCH(D1620,Map!$A$2:$A$86,0),0))</f>
        <v>N/A</v>
      </c>
      <c r="AA1620" t="str">
        <f>INDEX(Map!$E$2:$E$86,MATCH(D1620,Map!$A$2:$A$86,0),0)</f>
        <v>SCCT</v>
      </c>
    </row>
    <row r="1621" spans="1:27" x14ac:dyDescent="0.25">
      <c r="A1621" s="1" t="s">
        <v>119</v>
      </c>
      <c r="B1621" s="1" t="s">
        <v>114</v>
      </c>
      <c r="C1621" s="1">
        <v>24</v>
      </c>
      <c r="D1621" s="1" t="s">
        <v>46</v>
      </c>
      <c r="E1621" s="1">
        <v>1.8</v>
      </c>
      <c r="F1621" s="1">
        <v>0</v>
      </c>
      <c r="G1621" s="1">
        <v>2.4</v>
      </c>
      <c r="H1621" s="1">
        <v>4</v>
      </c>
      <c r="I1621" s="1">
        <v>25.3</v>
      </c>
      <c r="J1621" s="1">
        <v>13883</v>
      </c>
      <c r="K1621" s="1">
        <v>24</v>
      </c>
      <c r="L1621" s="1">
        <v>314.2</v>
      </c>
      <c r="M1621" s="1">
        <v>79</v>
      </c>
      <c r="N1621" s="1">
        <v>0</v>
      </c>
      <c r="O1621" s="1">
        <v>1</v>
      </c>
      <c r="P1621" s="1">
        <v>0</v>
      </c>
      <c r="Q1621" s="1">
        <v>0</v>
      </c>
      <c r="R1621" s="1">
        <v>43.62</v>
      </c>
      <c r="S1621" s="1">
        <v>44.17</v>
      </c>
      <c r="T1621" s="1">
        <v>80</v>
      </c>
      <c r="U1621" s="3" t="str">
        <f t="shared" si="25"/>
        <v>2017Plan</v>
      </c>
      <c r="V1621" s="2">
        <f>DATE(A1621,INDEX(Map!$H$1:$H$12,MATCH(B1621,Map!$G$1:$G$12,0),0),1)</f>
        <v>42948</v>
      </c>
      <c r="W1621" t="str">
        <f>IF(AND(V1621&gt;=Map!$K$2,V1621&lt;=Map!$L$2),"Base",IF(AND(V1621&gt;=Map!$K$3,V1621&lt;=Map!$L$3),"Fcst","N/A"))</f>
        <v>Fcst</v>
      </c>
      <c r="X1621" t="str">
        <f>INDEX(Map!$B$2:$B$86,MATCH(D1621,Map!$A$2:$A$86,0),0)</f>
        <v>Brown 10</v>
      </c>
      <c r="Y1621" s="7">
        <f>IF(INDEX(Map!$C$2:$C$86,MATCH(D1621,Map!$A$2:$A$86,0),0)="","N/A",E1621*INDEX(Map!$C$2:$C$86,MATCH(D1621,Map!$A$2:$A$86,0),0))</f>
        <v>1.8</v>
      </c>
      <c r="Z1621" s="7" t="str">
        <f>IF(INDEX(Map!$D$2:$D$86,MATCH(D1621,Map!$A$2:$A$86,0),0)="","N/A",E1621*INDEX(Map!$D$2:$D$86,MATCH(D1621,Map!$A$2:$A$86,0),0))</f>
        <v>N/A</v>
      </c>
      <c r="AA1621" t="str">
        <f>INDEX(Map!$E$2:$E$86,MATCH(D1621,Map!$A$2:$A$86,0),0)</f>
        <v>SCCT</v>
      </c>
    </row>
    <row r="1622" spans="1:27" x14ac:dyDescent="0.25">
      <c r="A1622" s="1" t="s">
        <v>119</v>
      </c>
      <c r="B1622" s="1" t="s">
        <v>114</v>
      </c>
      <c r="C1622" s="1">
        <v>25</v>
      </c>
      <c r="D1622" s="1" t="s">
        <v>47</v>
      </c>
      <c r="E1622" s="1">
        <v>0.1</v>
      </c>
      <c r="F1622" s="1">
        <v>0</v>
      </c>
      <c r="G1622" s="1">
        <v>0.1</v>
      </c>
      <c r="H1622" s="1">
        <v>3</v>
      </c>
      <c r="I1622" s="1">
        <v>1.8</v>
      </c>
      <c r="J1622" s="1">
        <v>16329</v>
      </c>
      <c r="K1622" s="1">
        <v>4</v>
      </c>
      <c r="L1622" s="1">
        <v>314.2</v>
      </c>
      <c r="M1622" s="1">
        <v>6</v>
      </c>
      <c r="N1622" s="1">
        <v>0</v>
      </c>
      <c r="O1622" s="1">
        <v>0</v>
      </c>
      <c r="P1622" s="1">
        <v>0</v>
      </c>
      <c r="Q1622" s="1">
        <v>0</v>
      </c>
      <c r="R1622" s="1">
        <v>51.31</v>
      </c>
      <c r="S1622" s="1">
        <v>51.31</v>
      </c>
      <c r="T1622" s="1">
        <v>6</v>
      </c>
      <c r="U1622" s="3" t="str">
        <f t="shared" si="25"/>
        <v>2017Plan</v>
      </c>
      <c r="V1622" s="2">
        <f>DATE(A1622,INDEX(Map!$H$1:$H$12,MATCH(B1622,Map!$G$1:$G$12,0),0),1)</f>
        <v>42948</v>
      </c>
      <c r="W1622" t="str">
        <f>IF(AND(V1622&gt;=Map!$K$2,V1622&lt;=Map!$L$2),"Base",IF(AND(V1622&gt;=Map!$K$3,V1622&lt;=Map!$L$3),"Fcst","N/A"))</f>
        <v>Fcst</v>
      </c>
      <c r="X1622" t="str">
        <f>INDEX(Map!$B$2:$B$86,MATCH(D1622,Map!$A$2:$A$86,0),0)</f>
        <v>Brown 10</v>
      </c>
      <c r="Y1622" s="7">
        <f>IF(INDEX(Map!$C$2:$C$86,MATCH(D1622,Map!$A$2:$A$86,0),0)="","N/A",E1622*INDEX(Map!$C$2:$C$86,MATCH(D1622,Map!$A$2:$A$86,0),0))</f>
        <v>0.1</v>
      </c>
      <c r="Z1622" s="7" t="str">
        <f>IF(INDEX(Map!$D$2:$D$86,MATCH(D1622,Map!$A$2:$A$86,0),0)="","N/A",E1622*INDEX(Map!$D$2:$D$86,MATCH(D1622,Map!$A$2:$A$86,0),0))</f>
        <v>N/A</v>
      </c>
      <c r="AA1622" t="str">
        <f>INDEX(Map!$E$2:$E$86,MATCH(D1622,Map!$A$2:$A$86,0),0)</f>
        <v>SCCT</v>
      </c>
    </row>
    <row r="1623" spans="1:27" x14ac:dyDescent="0.25">
      <c r="A1623" s="1" t="s">
        <v>119</v>
      </c>
      <c r="B1623" s="1" t="s">
        <v>114</v>
      </c>
      <c r="C1623" s="1">
        <v>26</v>
      </c>
      <c r="D1623" s="1" t="s">
        <v>48</v>
      </c>
      <c r="E1623" s="1">
        <v>2.9</v>
      </c>
      <c r="F1623" s="1">
        <v>0</v>
      </c>
      <c r="G1623" s="1">
        <v>3.8</v>
      </c>
      <c r="H1623" s="1">
        <v>7</v>
      </c>
      <c r="I1623" s="1">
        <v>42.4</v>
      </c>
      <c r="J1623" s="1">
        <v>14824</v>
      </c>
      <c r="K1623" s="1">
        <v>46</v>
      </c>
      <c r="L1623" s="1">
        <v>314.2</v>
      </c>
      <c r="M1623" s="1">
        <v>133</v>
      </c>
      <c r="N1623" s="1">
        <v>1</v>
      </c>
      <c r="O1623" s="1">
        <v>2</v>
      </c>
      <c r="P1623" s="1">
        <v>0</v>
      </c>
      <c r="Q1623" s="1">
        <v>0</v>
      </c>
      <c r="R1623" s="1">
        <v>46.58</v>
      </c>
      <c r="S1623" s="1">
        <v>47.18</v>
      </c>
      <c r="T1623" s="1">
        <v>135</v>
      </c>
      <c r="U1623" s="3" t="str">
        <f t="shared" si="25"/>
        <v>2017Plan</v>
      </c>
      <c r="V1623" s="2">
        <f>DATE(A1623,INDEX(Map!$H$1:$H$12,MATCH(B1623,Map!$G$1:$G$12,0),0),1)</f>
        <v>42948</v>
      </c>
      <c r="W1623" t="str">
        <f>IF(AND(V1623&gt;=Map!$K$2,V1623&lt;=Map!$L$2),"Base",IF(AND(V1623&gt;=Map!$K$3,V1623&lt;=Map!$L$3),"Fcst","N/A"))</f>
        <v>Fcst</v>
      </c>
      <c r="X1623" t="str">
        <f>INDEX(Map!$B$2:$B$86,MATCH(D1623,Map!$A$2:$A$86,0),0)</f>
        <v>Brown 11</v>
      </c>
      <c r="Y1623" s="7">
        <f>IF(INDEX(Map!$C$2:$C$86,MATCH(D1623,Map!$A$2:$A$86,0),0)="","N/A",E1623*INDEX(Map!$C$2:$C$86,MATCH(D1623,Map!$A$2:$A$86,0),0))</f>
        <v>2.9</v>
      </c>
      <c r="Z1623" s="7" t="str">
        <f>IF(INDEX(Map!$D$2:$D$86,MATCH(D1623,Map!$A$2:$A$86,0),0)="","N/A",E1623*INDEX(Map!$D$2:$D$86,MATCH(D1623,Map!$A$2:$A$86,0),0))</f>
        <v>N/A</v>
      </c>
      <c r="AA1623" t="str">
        <f>INDEX(Map!$E$2:$E$86,MATCH(D1623,Map!$A$2:$A$86,0),0)</f>
        <v>SCCT</v>
      </c>
    </row>
    <row r="1624" spans="1:27" x14ac:dyDescent="0.25">
      <c r="A1624" s="1" t="s">
        <v>119</v>
      </c>
      <c r="B1624" s="1" t="s">
        <v>114</v>
      </c>
      <c r="C1624" s="1">
        <v>27</v>
      </c>
      <c r="D1624" s="1" t="s">
        <v>49</v>
      </c>
      <c r="E1624" s="1">
        <v>0.1</v>
      </c>
      <c r="F1624" s="1">
        <v>0</v>
      </c>
      <c r="G1624" s="1">
        <v>0.1</v>
      </c>
      <c r="H1624" s="1">
        <v>4</v>
      </c>
      <c r="I1624" s="1">
        <v>1.8</v>
      </c>
      <c r="J1624" s="1">
        <v>16329</v>
      </c>
      <c r="K1624" s="1">
        <v>4</v>
      </c>
      <c r="L1624" s="1">
        <v>314.2</v>
      </c>
      <c r="M1624" s="1">
        <v>6</v>
      </c>
      <c r="N1624" s="1">
        <v>0</v>
      </c>
      <c r="O1624" s="1">
        <v>0</v>
      </c>
      <c r="P1624" s="1">
        <v>0</v>
      </c>
      <c r="Q1624" s="1">
        <v>0</v>
      </c>
      <c r="R1624" s="1">
        <v>51.31</v>
      </c>
      <c r="S1624" s="1">
        <v>51.31</v>
      </c>
      <c r="T1624" s="1">
        <v>6</v>
      </c>
      <c r="U1624" s="3" t="str">
        <f t="shared" si="25"/>
        <v>2017Plan</v>
      </c>
      <c r="V1624" s="2">
        <f>DATE(A1624,INDEX(Map!$H$1:$H$12,MATCH(B1624,Map!$G$1:$G$12,0),0),1)</f>
        <v>42948</v>
      </c>
      <c r="W1624" t="str">
        <f>IF(AND(V1624&gt;=Map!$K$2,V1624&lt;=Map!$L$2),"Base",IF(AND(V1624&gt;=Map!$K$3,V1624&lt;=Map!$L$3),"Fcst","N/A"))</f>
        <v>Fcst</v>
      </c>
      <c r="X1624" t="str">
        <f>INDEX(Map!$B$2:$B$86,MATCH(D1624,Map!$A$2:$A$86,0),0)</f>
        <v>Brown 11</v>
      </c>
      <c r="Y1624" s="7">
        <f>IF(INDEX(Map!$C$2:$C$86,MATCH(D1624,Map!$A$2:$A$86,0),0)="","N/A",E1624*INDEX(Map!$C$2:$C$86,MATCH(D1624,Map!$A$2:$A$86,0),0))</f>
        <v>0.1</v>
      </c>
      <c r="Z1624" s="7" t="str">
        <f>IF(INDEX(Map!$D$2:$D$86,MATCH(D1624,Map!$A$2:$A$86,0),0)="","N/A",E1624*INDEX(Map!$D$2:$D$86,MATCH(D1624,Map!$A$2:$A$86,0),0))</f>
        <v>N/A</v>
      </c>
      <c r="AA1624" t="str">
        <f>INDEX(Map!$E$2:$E$86,MATCH(D1624,Map!$A$2:$A$86,0),0)</f>
        <v>SCCT</v>
      </c>
    </row>
    <row r="1625" spans="1:27" x14ac:dyDescent="0.25">
      <c r="A1625" s="1" t="s">
        <v>119</v>
      </c>
      <c r="B1625" s="1" t="s">
        <v>114</v>
      </c>
      <c r="C1625" s="1">
        <v>28</v>
      </c>
      <c r="D1625" s="1" t="s">
        <v>50</v>
      </c>
      <c r="E1625" s="1">
        <v>19.8</v>
      </c>
      <c r="F1625" s="1">
        <v>0</v>
      </c>
      <c r="G1625" s="1">
        <v>18.100000000000001</v>
      </c>
      <c r="H1625" s="1">
        <v>19</v>
      </c>
      <c r="I1625" s="1">
        <v>214.9</v>
      </c>
      <c r="J1625" s="1">
        <v>10842</v>
      </c>
      <c r="K1625" s="1">
        <v>143</v>
      </c>
      <c r="L1625" s="1">
        <v>314.2</v>
      </c>
      <c r="M1625" s="1">
        <v>675</v>
      </c>
      <c r="N1625" s="1">
        <v>1</v>
      </c>
      <c r="O1625" s="1">
        <v>3</v>
      </c>
      <c r="P1625" s="1">
        <v>0</v>
      </c>
      <c r="Q1625" s="1">
        <v>0</v>
      </c>
      <c r="R1625" s="1">
        <v>34.07</v>
      </c>
      <c r="S1625" s="1">
        <v>34.200000000000003</v>
      </c>
      <c r="T1625" s="1">
        <v>678</v>
      </c>
      <c r="U1625" s="3" t="str">
        <f t="shared" si="25"/>
        <v>2017Plan</v>
      </c>
      <c r="V1625" s="2">
        <f>DATE(A1625,INDEX(Map!$H$1:$H$12,MATCH(B1625,Map!$G$1:$G$12,0),0),1)</f>
        <v>42948</v>
      </c>
      <c r="W1625" t="str">
        <f>IF(AND(V1625&gt;=Map!$K$2,V1625&lt;=Map!$L$2),"Base",IF(AND(V1625&gt;=Map!$K$3,V1625&lt;=Map!$L$3),"Fcst","N/A"))</f>
        <v>Fcst</v>
      </c>
      <c r="X1625" t="str">
        <f>INDEX(Map!$B$2:$B$86,MATCH(D1625,Map!$A$2:$A$86,0),0)</f>
        <v>Paddys Run 13</v>
      </c>
      <c r="Y1625" s="7">
        <f>IF(INDEX(Map!$C$2:$C$86,MATCH(D1625,Map!$A$2:$A$86,0),0)="","N/A",E1625*INDEX(Map!$C$2:$C$86,MATCH(D1625,Map!$A$2:$A$86,0),0))</f>
        <v>9.3059999999999992</v>
      </c>
      <c r="Z1625" s="7">
        <f>IF(INDEX(Map!$D$2:$D$86,MATCH(D1625,Map!$A$2:$A$86,0),0)="","N/A",E1625*INDEX(Map!$D$2:$D$86,MATCH(D1625,Map!$A$2:$A$86,0),0))</f>
        <v>10.494000000000002</v>
      </c>
      <c r="AA1625" t="str">
        <f>INDEX(Map!$E$2:$E$86,MATCH(D1625,Map!$A$2:$A$86,0),0)</f>
        <v>SCCT</v>
      </c>
    </row>
    <row r="1626" spans="1:27" x14ac:dyDescent="0.25">
      <c r="A1626" s="1" t="s">
        <v>119</v>
      </c>
      <c r="B1626" s="1" t="s">
        <v>114</v>
      </c>
      <c r="C1626" s="1">
        <v>29</v>
      </c>
      <c r="D1626" s="1" t="s">
        <v>51</v>
      </c>
      <c r="E1626" s="1">
        <v>40.299999999999997</v>
      </c>
      <c r="F1626" s="1">
        <v>0</v>
      </c>
      <c r="G1626" s="1">
        <v>34.1</v>
      </c>
      <c r="H1626" s="1">
        <v>23</v>
      </c>
      <c r="I1626" s="1">
        <v>446.9</v>
      </c>
      <c r="J1626" s="1">
        <v>11090</v>
      </c>
      <c r="K1626" s="1">
        <v>290</v>
      </c>
      <c r="L1626" s="1">
        <v>314.2</v>
      </c>
      <c r="M1626" s="1">
        <v>1404</v>
      </c>
      <c r="N1626" s="1">
        <v>1</v>
      </c>
      <c r="O1626" s="1">
        <v>3</v>
      </c>
      <c r="P1626" s="1">
        <v>0</v>
      </c>
      <c r="Q1626" s="1">
        <v>0</v>
      </c>
      <c r="R1626" s="1">
        <v>34.85</v>
      </c>
      <c r="S1626" s="1">
        <v>34.93</v>
      </c>
      <c r="T1626" s="1">
        <v>1407</v>
      </c>
      <c r="U1626" s="3" t="str">
        <f t="shared" si="25"/>
        <v>2017Plan</v>
      </c>
      <c r="V1626" s="2">
        <f>DATE(A1626,INDEX(Map!$H$1:$H$12,MATCH(B1626,Map!$G$1:$G$12,0),0),1)</f>
        <v>42948</v>
      </c>
      <c r="W1626" t="str">
        <f>IF(AND(V1626&gt;=Map!$K$2,V1626&lt;=Map!$L$2),"Base",IF(AND(V1626&gt;=Map!$K$3,V1626&lt;=Map!$L$3),"Fcst","N/A"))</f>
        <v>Fcst</v>
      </c>
      <c r="X1626" t="str">
        <f>INDEX(Map!$B$2:$B$86,MATCH(D1626,Map!$A$2:$A$86,0),0)</f>
        <v>Trimble Co 05</v>
      </c>
      <c r="Y1626" s="7">
        <f>IF(INDEX(Map!$C$2:$C$86,MATCH(D1626,Map!$A$2:$A$86,0),0)="","N/A",E1626*INDEX(Map!$C$2:$C$86,MATCH(D1626,Map!$A$2:$A$86,0),0))</f>
        <v>28.612999999999996</v>
      </c>
      <c r="Z1626" s="7">
        <f>IF(INDEX(Map!$D$2:$D$86,MATCH(D1626,Map!$A$2:$A$86,0),0)="","N/A",E1626*INDEX(Map!$D$2:$D$86,MATCH(D1626,Map!$A$2:$A$86,0),0))</f>
        <v>11.686999999999998</v>
      </c>
      <c r="AA1626" t="str">
        <f>INDEX(Map!$E$2:$E$86,MATCH(D1626,Map!$A$2:$A$86,0),0)</f>
        <v>SCCT</v>
      </c>
    </row>
    <row r="1627" spans="1:27" x14ac:dyDescent="0.25">
      <c r="A1627" s="1" t="s">
        <v>119</v>
      </c>
      <c r="B1627" s="1" t="s">
        <v>114</v>
      </c>
      <c r="C1627" s="1">
        <v>30</v>
      </c>
      <c r="D1627" s="1" t="s">
        <v>52</v>
      </c>
      <c r="E1627" s="1">
        <v>37.9</v>
      </c>
      <c r="F1627" s="1">
        <v>0</v>
      </c>
      <c r="G1627" s="1">
        <v>32</v>
      </c>
      <c r="H1627" s="1">
        <v>23</v>
      </c>
      <c r="I1627" s="1">
        <v>418.9</v>
      </c>
      <c r="J1627" s="1">
        <v>11065</v>
      </c>
      <c r="K1627" s="1">
        <v>270</v>
      </c>
      <c r="L1627" s="1">
        <v>314.2</v>
      </c>
      <c r="M1627" s="1">
        <v>1316</v>
      </c>
      <c r="N1627" s="1">
        <v>1</v>
      </c>
      <c r="O1627" s="1">
        <v>3</v>
      </c>
      <c r="P1627" s="1">
        <v>0</v>
      </c>
      <c r="Q1627" s="1">
        <v>0</v>
      </c>
      <c r="R1627" s="1">
        <v>34.770000000000003</v>
      </c>
      <c r="S1627" s="1">
        <v>34.85</v>
      </c>
      <c r="T1627" s="1">
        <v>1319</v>
      </c>
      <c r="U1627" s="3" t="str">
        <f t="shared" si="25"/>
        <v>2017Plan</v>
      </c>
      <c r="V1627" s="2">
        <f>DATE(A1627,INDEX(Map!$H$1:$H$12,MATCH(B1627,Map!$G$1:$G$12,0),0),1)</f>
        <v>42948</v>
      </c>
      <c r="W1627" t="str">
        <f>IF(AND(V1627&gt;=Map!$K$2,V1627&lt;=Map!$L$2),"Base",IF(AND(V1627&gt;=Map!$K$3,V1627&lt;=Map!$L$3),"Fcst","N/A"))</f>
        <v>Fcst</v>
      </c>
      <c r="X1627" t="str">
        <f>INDEX(Map!$B$2:$B$86,MATCH(D1627,Map!$A$2:$A$86,0),0)</f>
        <v>Trimble Co 06</v>
      </c>
      <c r="Y1627" s="7">
        <f>IF(INDEX(Map!$C$2:$C$86,MATCH(D1627,Map!$A$2:$A$86,0),0)="","N/A",E1627*INDEX(Map!$C$2:$C$86,MATCH(D1627,Map!$A$2:$A$86,0),0))</f>
        <v>26.908999999999999</v>
      </c>
      <c r="Z1627" s="7">
        <f>IF(INDEX(Map!$D$2:$D$86,MATCH(D1627,Map!$A$2:$A$86,0),0)="","N/A",E1627*INDEX(Map!$D$2:$D$86,MATCH(D1627,Map!$A$2:$A$86,0),0))</f>
        <v>10.991</v>
      </c>
      <c r="AA1627" t="str">
        <f>INDEX(Map!$E$2:$E$86,MATCH(D1627,Map!$A$2:$A$86,0),0)</f>
        <v>SCCT</v>
      </c>
    </row>
    <row r="1628" spans="1:27" x14ac:dyDescent="0.25">
      <c r="A1628" s="1" t="s">
        <v>119</v>
      </c>
      <c r="B1628" s="1" t="s">
        <v>114</v>
      </c>
      <c r="C1628" s="1">
        <v>31</v>
      </c>
      <c r="D1628" s="1" t="s">
        <v>53</v>
      </c>
      <c r="E1628" s="1">
        <v>30.5</v>
      </c>
      <c r="F1628" s="1">
        <v>0</v>
      </c>
      <c r="G1628" s="1">
        <v>25.8</v>
      </c>
      <c r="H1628" s="1">
        <v>19</v>
      </c>
      <c r="I1628" s="1">
        <v>337</v>
      </c>
      <c r="J1628" s="1">
        <v>11042</v>
      </c>
      <c r="K1628" s="1">
        <v>216</v>
      </c>
      <c r="L1628" s="1">
        <v>314.2</v>
      </c>
      <c r="M1628" s="1">
        <v>1059</v>
      </c>
      <c r="N1628" s="1">
        <v>1</v>
      </c>
      <c r="O1628" s="1">
        <v>3</v>
      </c>
      <c r="P1628" s="1">
        <v>0</v>
      </c>
      <c r="Q1628" s="1">
        <v>0</v>
      </c>
      <c r="R1628" s="1">
        <v>34.700000000000003</v>
      </c>
      <c r="S1628" s="1">
        <v>34.78</v>
      </c>
      <c r="T1628" s="1">
        <v>1062</v>
      </c>
      <c r="U1628" s="3" t="str">
        <f t="shared" si="25"/>
        <v>2017Plan</v>
      </c>
      <c r="V1628" s="2">
        <f>DATE(A1628,INDEX(Map!$H$1:$H$12,MATCH(B1628,Map!$G$1:$G$12,0),0),1)</f>
        <v>42948</v>
      </c>
      <c r="W1628" t="str">
        <f>IF(AND(V1628&gt;=Map!$K$2,V1628&lt;=Map!$L$2),"Base",IF(AND(V1628&gt;=Map!$K$3,V1628&lt;=Map!$L$3),"Fcst","N/A"))</f>
        <v>Fcst</v>
      </c>
      <c r="X1628" t="str">
        <f>INDEX(Map!$B$2:$B$86,MATCH(D1628,Map!$A$2:$A$86,0),0)</f>
        <v>Trimble Co 07</v>
      </c>
      <c r="Y1628" s="7">
        <f>IF(INDEX(Map!$C$2:$C$86,MATCH(D1628,Map!$A$2:$A$86,0),0)="","N/A",E1628*INDEX(Map!$C$2:$C$86,MATCH(D1628,Map!$A$2:$A$86,0),0))</f>
        <v>19.215</v>
      </c>
      <c r="Z1628" s="7">
        <f>IF(INDEX(Map!$D$2:$D$86,MATCH(D1628,Map!$A$2:$A$86,0),0)="","N/A",E1628*INDEX(Map!$D$2:$D$86,MATCH(D1628,Map!$A$2:$A$86,0),0))</f>
        <v>11.285</v>
      </c>
      <c r="AA1628" t="str">
        <f>INDEX(Map!$E$2:$E$86,MATCH(D1628,Map!$A$2:$A$86,0),0)</f>
        <v>SCCT</v>
      </c>
    </row>
    <row r="1629" spans="1:27" x14ac:dyDescent="0.25">
      <c r="A1629" s="1" t="s">
        <v>119</v>
      </c>
      <c r="B1629" s="1" t="s">
        <v>114</v>
      </c>
      <c r="C1629" s="1">
        <v>32</v>
      </c>
      <c r="D1629" s="1" t="s">
        <v>54</v>
      </c>
      <c r="E1629" s="1">
        <v>13.6</v>
      </c>
      <c r="F1629" s="1">
        <v>0</v>
      </c>
      <c r="G1629" s="1">
        <v>11.5</v>
      </c>
      <c r="H1629" s="1">
        <v>15</v>
      </c>
      <c r="I1629" s="1">
        <v>148.9</v>
      </c>
      <c r="J1629" s="1">
        <v>10928</v>
      </c>
      <c r="K1629" s="1">
        <v>92</v>
      </c>
      <c r="L1629" s="1">
        <v>314.2</v>
      </c>
      <c r="M1629" s="1">
        <v>468</v>
      </c>
      <c r="N1629" s="1">
        <v>1</v>
      </c>
      <c r="O1629" s="1">
        <v>2</v>
      </c>
      <c r="P1629" s="1">
        <v>0</v>
      </c>
      <c r="Q1629" s="1">
        <v>0</v>
      </c>
      <c r="R1629" s="1">
        <v>34.340000000000003</v>
      </c>
      <c r="S1629" s="1">
        <v>34.49</v>
      </c>
      <c r="T1629" s="1">
        <v>470</v>
      </c>
      <c r="U1629" s="3" t="str">
        <f t="shared" si="25"/>
        <v>2017Plan</v>
      </c>
      <c r="V1629" s="2">
        <f>DATE(A1629,INDEX(Map!$H$1:$H$12,MATCH(B1629,Map!$G$1:$G$12,0),0),1)</f>
        <v>42948</v>
      </c>
      <c r="W1629" t="str">
        <f>IF(AND(V1629&gt;=Map!$K$2,V1629&lt;=Map!$L$2),"Base",IF(AND(V1629&gt;=Map!$K$3,V1629&lt;=Map!$L$3),"Fcst","N/A"))</f>
        <v>Fcst</v>
      </c>
      <c r="X1629" t="str">
        <f>INDEX(Map!$B$2:$B$86,MATCH(D1629,Map!$A$2:$A$86,0),0)</f>
        <v>Trimble Co 08</v>
      </c>
      <c r="Y1629" s="7">
        <f>IF(INDEX(Map!$C$2:$C$86,MATCH(D1629,Map!$A$2:$A$86,0),0)="","N/A",E1629*INDEX(Map!$C$2:$C$86,MATCH(D1629,Map!$A$2:$A$86,0),0))</f>
        <v>8.5679999999999996</v>
      </c>
      <c r="Z1629" s="7">
        <f>IF(INDEX(Map!$D$2:$D$86,MATCH(D1629,Map!$A$2:$A$86,0),0)="","N/A",E1629*INDEX(Map!$D$2:$D$86,MATCH(D1629,Map!$A$2:$A$86,0),0))</f>
        <v>5.032</v>
      </c>
      <c r="AA1629" t="str">
        <f>INDEX(Map!$E$2:$E$86,MATCH(D1629,Map!$A$2:$A$86,0),0)</f>
        <v>SCCT</v>
      </c>
    </row>
    <row r="1630" spans="1:27" x14ac:dyDescent="0.25">
      <c r="A1630" s="1" t="s">
        <v>119</v>
      </c>
      <c r="B1630" s="1" t="s">
        <v>114</v>
      </c>
      <c r="C1630" s="1">
        <v>33</v>
      </c>
      <c r="D1630" s="1" t="s">
        <v>55</v>
      </c>
      <c r="E1630" s="1">
        <v>26.1</v>
      </c>
      <c r="F1630" s="1">
        <v>0</v>
      </c>
      <c r="G1630" s="1">
        <v>22.1</v>
      </c>
      <c r="H1630" s="1">
        <v>17</v>
      </c>
      <c r="I1630" s="1">
        <v>287.89999999999998</v>
      </c>
      <c r="J1630" s="1">
        <v>11031</v>
      </c>
      <c r="K1630" s="1">
        <v>184</v>
      </c>
      <c r="L1630" s="1">
        <v>314.2</v>
      </c>
      <c r="M1630" s="1">
        <v>905</v>
      </c>
      <c r="N1630" s="1">
        <v>1</v>
      </c>
      <c r="O1630" s="1">
        <v>2</v>
      </c>
      <c r="P1630" s="1">
        <v>0</v>
      </c>
      <c r="Q1630" s="1">
        <v>0</v>
      </c>
      <c r="R1630" s="1">
        <v>34.659999999999997</v>
      </c>
      <c r="S1630" s="1">
        <v>34.75</v>
      </c>
      <c r="T1630" s="1">
        <v>907</v>
      </c>
      <c r="U1630" s="3" t="str">
        <f t="shared" si="25"/>
        <v>2017Plan</v>
      </c>
      <c r="V1630" s="2">
        <f>DATE(A1630,INDEX(Map!$H$1:$H$12,MATCH(B1630,Map!$G$1:$G$12,0),0),1)</f>
        <v>42948</v>
      </c>
      <c r="W1630" t="str">
        <f>IF(AND(V1630&gt;=Map!$K$2,V1630&lt;=Map!$L$2),"Base",IF(AND(V1630&gt;=Map!$K$3,V1630&lt;=Map!$L$3),"Fcst","N/A"))</f>
        <v>Fcst</v>
      </c>
      <c r="X1630" t="str">
        <f>INDEX(Map!$B$2:$B$86,MATCH(D1630,Map!$A$2:$A$86,0),0)</f>
        <v>Trimble Co 09</v>
      </c>
      <c r="Y1630" s="7">
        <f>IF(INDEX(Map!$C$2:$C$86,MATCH(D1630,Map!$A$2:$A$86,0),0)="","N/A",E1630*INDEX(Map!$C$2:$C$86,MATCH(D1630,Map!$A$2:$A$86,0),0))</f>
        <v>16.443000000000001</v>
      </c>
      <c r="Z1630" s="7">
        <f>IF(INDEX(Map!$D$2:$D$86,MATCH(D1630,Map!$A$2:$A$86,0),0)="","N/A",E1630*INDEX(Map!$D$2:$D$86,MATCH(D1630,Map!$A$2:$A$86,0),0))</f>
        <v>9.657</v>
      </c>
      <c r="AA1630" t="str">
        <f>INDEX(Map!$E$2:$E$86,MATCH(D1630,Map!$A$2:$A$86,0),0)</f>
        <v>SCCT</v>
      </c>
    </row>
    <row r="1631" spans="1:27" x14ac:dyDescent="0.25">
      <c r="A1631" s="1" t="s">
        <v>119</v>
      </c>
      <c r="B1631" s="1" t="s">
        <v>114</v>
      </c>
      <c r="C1631" s="1">
        <v>34</v>
      </c>
      <c r="D1631" s="1" t="s">
        <v>56</v>
      </c>
      <c r="E1631" s="1">
        <v>10.4</v>
      </c>
      <c r="F1631" s="1">
        <v>0</v>
      </c>
      <c r="G1631" s="1">
        <v>8.8000000000000007</v>
      </c>
      <c r="H1631" s="1">
        <v>14</v>
      </c>
      <c r="I1631" s="1">
        <v>113</v>
      </c>
      <c r="J1631" s="1">
        <v>10888</v>
      </c>
      <c r="K1631" s="1">
        <v>69</v>
      </c>
      <c r="L1631" s="1">
        <v>314.2</v>
      </c>
      <c r="M1631" s="1">
        <v>355</v>
      </c>
      <c r="N1631" s="1">
        <v>1</v>
      </c>
      <c r="O1631" s="1">
        <v>2</v>
      </c>
      <c r="P1631" s="1">
        <v>0</v>
      </c>
      <c r="Q1631" s="1">
        <v>0</v>
      </c>
      <c r="R1631" s="1">
        <v>34.21</v>
      </c>
      <c r="S1631" s="1">
        <v>34.4</v>
      </c>
      <c r="T1631" s="1">
        <v>357</v>
      </c>
      <c r="U1631" s="3" t="str">
        <f t="shared" si="25"/>
        <v>2017Plan</v>
      </c>
      <c r="V1631" s="2">
        <f>DATE(A1631,INDEX(Map!$H$1:$H$12,MATCH(B1631,Map!$G$1:$G$12,0),0),1)</f>
        <v>42948</v>
      </c>
      <c r="W1631" t="str">
        <f>IF(AND(V1631&gt;=Map!$K$2,V1631&lt;=Map!$L$2),"Base",IF(AND(V1631&gt;=Map!$K$3,V1631&lt;=Map!$L$3),"Fcst","N/A"))</f>
        <v>Fcst</v>
      </c>
      <c r="X1631" t="str">
        <f>INDEX(Map!$B$2:$B$86,MATCH(D1631,Map!$A$2:$A$86,0),0)</f>
        <v>Trimble Co 10</v>
      </c>
      <c r="Y1631" s="7">
        <f>IF(INDEX(Map!$C$2:$C$86,MATCH(D1631,Map!$A$2:$A$86,0),0)="","N/A",E1631*INDEX(Map!$C$2:$C$86,MATCH(D1631,Map!$A$2:$A$86,0),0))</f>
        <v>6.5520000000000005</v>
      </c>
      <c r="Z1631" s="7">
        <f>IF(INDEX(Map!$D$2:$D$86,MATCH(D1631,Map!$A$2:$A$86,0),0)="","N/A",E1631*INDEX(Map!$D$2:$D$86,MATCH(D1631,Map!$A$2:$A$86,0),0))</f>
        <v>3.8479999999999999</v>
      </c>
      <c r="AA1631" t="str">
        <f>INDEX(Map!$E$2:$E$86,MATCH(D1631,Map!$A$2:$A$86,0),0)</f>
        <v>SCCT</v>
      </c>
    </row>
    <row r="1632" spans="1:27" x14ac:dyDescent="0.25">
      <c r="A1632" s="1" t="s">
        <v>119</v>
      </c>
      <c r="B1632" s="1" t="s">
        <v>114</v>
      </c>
      <c r="C1632" s="1">
        <v>35</v>
      </c>
      <c r="D1632" s="1" t="s">
        <v>57</v>
      </c>
      <c r="E1632" s="1">
        <v>0</v>
      </c>
      <c r="F1632" s="1">
        <v>0</v>
      </c>
      <c r="G1632" s="1">
        <v>0.4</v>
      </c>
      <c r="H1632" s="1">
        <v>1</v>
      </c>
      <c r="I1632" s="1">
        <v>0.7</v>
      </c>
      <c r="J1632" s="1">
        <v>16117</v>
      </c>
      <c r="K1632" s="1">
        <v>3</v>
      </c>
      <c r="L1632" s="1">
        <v>312.5</v>
      </c>
      <c r="M1632" s="1">
        <v>2</v>
      </c>
      <c r="N1632" s="1">
        <v>0</v>
      </c>
      <c r="O1632" s="1">
        <v>0</v>
      </c>
      <c r="P1632" s="1">
        <v>0</v>
      </c>
      <c r="Q1632" s="1">
        <v>0</v>
      </c>
      <c r="R1632" s="1">
        <v>50.36</v>
      </c>
      <c r="S1632" s="1">
        <v>50.36</v>
      </c>
      <c r="T1632" s="1">
        <v>2</v>
      </c>
      <c r="U1632" s="3" t="str">
        <f t="shared" si="25"/>
        <v>2017Plan</v>
      </c>
      <c r="V1632" s="2">
        <f>DATE(A1632,INDEX(Map!$H$1:$H$12,MATCH(B1632,Map!$G$1:$G$12,0),0),1)</f>
        <v>42948</v>
      </c>
      <c r="W1632" t="str">
        <f>IF(AND(V1632&gt;=Map!$K$2,V1632&lt;=Map!$L$2),"Base",IF(AND(V1632&gt;=Map!$K$3,V1632&lt;=Map!$L$3),"Fcst","N/A"))</f>
        <v>Fcst</v>
      </c>
      <c r="X1632" t="str">
        <f>INDEX(Map!$B$2:$B$86,MATCH(D1632,Map!$A$2:$A$86,0),0)</f>
        <v>Cane Run 11</v>
      </c>
      <c r="Y1632" s="7" t="str">
        <f>IF(INDEX(Map!$C$2:$C$86,MATCH(D1632,Map!$A$2:$A$86,0),0)="","N/A",E1632*INDEX(Map!$C$2:$C$86,MATCH(D1632,Map!$A$2:$A$86,0),0))</f>
        <v>N/A</v>
      </c>
      <c r="Z1632" s="7">
        <f>IF(INDEX(Map!$D$2:$D$86,MATCH(D1632,Map!$A$2:$A$86,0),0)="","N/A",E1632*INDEX(Map!$D$2:$D$86,MATCH(D1632,Map!$A$2:$A$86,0),0))</f>
        <v>0</v>
      </c>
      <c r="AA1632" t="str">
        <f>INDEX(Map!$E$2:$E$86,MATCH(D1632,Map!$A$2:$A$86,0),0)</f>
        <v>SCCT</v>
      </c>
    </row>
    <row r="1633" spans="1:27" x14ac:dyDescent="0.25">
      <c r="A1633" s="1" t="s">
        <v>119</v>
      </c>
      <c r="B1633" s="1" t="s">
        <v>114</v>
      </c>
      <c r="C1633" s="1">
        <v>36</v>
      </c>
      <c r="D1633" s="1" t="s">
        <v>58</v>
      </c>
      <c r="E1633" s="1">
        <v>0.1</v>
      </c>
      <c r="F1633" s="1">
        <v>0</v>
      </c>
      <c r="G1633" s="1">
        <v>0.5</v>
      </c>
      <c r="H1633" s="1">
        <v>2</v>
      </c>
      <c r="I1633" s="1">
        <v>1.7</v>
      </c>
      <c r="J1633" s="1">
        <v>18000</v>
      </c>
      <c r="K1633" s="1">
        <v>8</v>
      </c>
      <c r="L1633" s="1">
        <v>904.2</v>
      </c>
      <c r="M1633" s="1">
        <v>16</v>
      </c>
      <c r="N1633" s="1">
        <v>0</v>
      </c>
      <c r="O1633" s="1">
        <v>3</v>
      </c>
      <c r="P1633" s="1">
        <v>0</v>
      </c>
      <c r="Q1633" s="1">
        <v>0</v>
      </c>
      <c r="R1633" s="1">
        <v>162.76</v>
      </c>
      <c r="S1633" s="1">
        <v>196.04</v>
      </c>
      <c r="T1633" s="1">
        <v>19</v>
      </c>
      <c r="U1633" s="3" t="str">
        <f t="shared" si="25"/>
        <v>2017Plan</v>
      </c>
      <c r="V1633" s="2">
        <f>DATE(A1633,INDEX(Map!$H$1:$H$12,MATCH(B1633,Map!$G$1:$G$12,0),0),1)</f>
        <v>42948</v>
      </c>
      <c r="W1633" t="str">
        <f>IF(AND(V1633&gt;=Map!$K$2,V1633&lt;=Map!$L$2),"Base",IF(AND(V1633&gt;=Map!$K$3,V1633&lt;=Map!$L$3),"Fcst","N/A"))</f>
        <v>Fcst</v>
      </c>
      <c r="X1633" t="str">
        <f>INDEX(Map!$B$2:$B$86,MATCH(D1633,Map!$A$2:$A$86,0),0)</f>
        <v>Haefling</v>
      </c>
      <c r="Y1633" s="7">
        <f>IF(INDEX(Map!$C$2:$C$86,MATCH(D1633,Map!$A$2:$A$86,0),0)="","N/A",E1633*INDEX(Map!$C$2:$C$86,MATCH(D1633,Map!$A$2:$A$86,0),0))</f>
        <v>0.1</v>
      </c>
      <c r="Z1633" s="7" t="str">
        <f>IF(INDEX(Map!$D$2:$D$86,MATCH(D1633,Map!$A$2:$A$86,0),0)="","N/A",E1633*INDEX(Map!$D$2:$D$86,MATCH(D1633,Map!$A$2:$A$86,0),0))</f>
        <v>N/A</v>
      </c>
      <c r="AA1633" t="str">
        <f>INDEX(Map!$E$2:$E$86,MATCH(D1633,Map!$A$2:$A$86,0),0)</f>
        <v>SCCT</v>
      </c>
    </row>
    <row r="1634" spans="1:27" x14ac:dyDescent="0.25">
      <c r="A1634" s="1" t="s">
        <v>119</v>
      </c>
      <c r="B1634" s="1" t="s">
        <v>114</v>
      </c>
      <c r="C1634" s="1">
        <v>37</v>
      </c>
      <c r="D1634" s="1" t="s">
        <v>59</v>
      </c>
      <c r="E1634" s="1">
        <v>0.1</v>
      </c>
      <c r="F1634" s="1">
        <v>0</v>
      </c>
      <c r="G1634" s="1">
        <v>1.1000000000000001</v>
      </c>
      <c r="H1634" s="1">
        <v>1</v>
      </c>
      <c r="I1634" s="1">
        <v>1.5</v>
      </c>
      <c r="J1634" s="1">
        <v>15479</v>
      </c>
      <c r="K1634" s="1">
        <v>8</v>
      </c>
      <c r="L1634" s="1">
        <v>314.2</v>
      </c>
      <c r="M1634" s="1">
        <v>5</v>
      </c>
      <c r="N1634" s="1">
        <v>0</v>
      </c>
      <c r="O1634" s="1">
        <v>0</v>
      </c>
      <c r="P1634" s="1">
        <v>0</v>
      </c>
      <c r="Q1634" s="1">
        <v>0</v>
      </c>
      <c r="R1634" s="1">
        <v>48.64</v>
      </c>
      <c r="S1634" s="1">
        <v>48.64</v>
      </c>
      <c r="T1634" s="1">
        <v>5</v>
      </c>
      <c r="U1634" s="3" t="str">
        <f t="shared" si="25"/>
        <v>2017Plan</v>
      </c>
      <c r="V1634" s="2">
        <f>DATE(A1634,INDEX(Map!$H$1:$H$12,MATCH(B1634,Map!$G$1:$G$12,0),0),1)</f>
        <v>42948</v>
      </c>
      <c r="W1634" t="str">
        <f>IF(AND(V1634&gt;=Map!$K$2,V1634&lt;=Map!$L$2),"Base",IF(AND(V1634&gt;=Map!$K$3,V1634&lt;=Map!$L$3),"Fcst","N/A"))</f>
        <v>Fcst</v>
      </c>
      <c r="X1634" t="str">
        <f>INDEX(Map!$B$2:$B$86,MATCH(D1634,Map!$A$2:$A$86,0),0)</f>
        <v>Paddys Run 11</v>
      </c>
      <c r="Y1634" s="7" t="str">
        <f>IF(INDEX(Map!$C$2:$C$86,MATCH(D1634,Map!$A$2:$A$86,0),0)="","N/A",E1634*INDEX(Map!$C$2:$C$86,MATCH(D1634,Map!$A$2:$A$86,0),0))</f>
        <v>N/A</v>
      </c>
      <c r="Z1634" s="7">
        <f>IF(INDEX(Map!$D$2:$D$86,MATCH(D1634,Map!$A$2:$A$86,0),0)="","N/A",E1634*INDEX(Map!$D$2:$D$86,MATCH(D1634,Map!$A$2:$A$86,0),0))</f>
        <v>0.1</v>
      </c>
      <c r="AA1634" t="str">
        <f>INDEX(Map!$E$2:$E$86,MATCH(D1634,Map!$A$2:$A$86,0),0)</f>
        <v>SCCT</v>
      </c>
    </row>
    <row r="1635" spans="1:27" x14ac:dyDescent="0.25">
      <c r="A1635" s="1" t="s">
        <v>119</v>
      </c>
      <c r="B1635" s="1" t="s">
        <v>114</v>
      </c>
      <c r="C1635" s="1">
        <v>38</v>
      </c>
      <c r="D1635" s="1" t="s">
        <v>60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3" t="str">
        <f t="shared" si="25"/>
        <v>2017Plan</v>
      </c>
      <c r="V1635" s="2">
        <f>DATE(A1635,INDEX(Map!$H$1:$H$12,MATCH(B1635,Map!$G$1:$G$12,0),0),1)</f>
        <v>42948</v>
      </c>
      <c r="W1635" t="str">
        <f>IF(AND(V1635&gt;=Map!$K$2,V1635&lt;=Map!$L$2),"Base",IF(AND(V1635&gt;=Map!$K$3,V1635&lt;=Map!$L$3),"Fcst","N/A"))</f>
        <v>Fcst</v>
      </c>
      <c r="X1635" t="str">
        <f>INDEX(Map!$B$2:$B$86,MATCH(D1635,Map!$A$2:$A$86,0),0)</f>
        <v>Paddys Run 12</v>
      </c>
      <c r="Y1635" s="7" t="str">
        <f>IF(INDEX(Map!$C$2:$C$86,MATCH(D1635,Map!$A$2:$A$86,0),0)="","N/A",E1635*INDEX(Map!$C$2:$C$86,MATCH(D1635,Map!$A$2:$A$86,0),0))</f>
        <v>N/A</v>
      </c>
      <c r="Z1635" s="7">
        <f>IF(INDEX(Map!$D$2:$D$86,MATCH(D1635,Map!$A$2:$A$86,0),0)="","N/A",E1635*INDEX(Map!$D$2:$D$86,MATCH(D1635,Map!$A$2:$A$86,0),0))</f>
        <v>0</v>
      </c>
      <c r="AA1635" t="str">
        <f>INDEX(Map!$E$2:$E$86,MATCH(D1635,Map!$A$2:$A$86,0),0)</f>
        <v>SCCT</v>
      </c>
    </row>
    <row r="1636" spans="1:27" x14ac:dyDescent="0.25">
      <c r="A1636" s="1" t="s">
        <v>119</v>
      </c>
      <c r="B1636" s="1" t="s">
        <v>114</v>
      </c>
      <c r="C1636" s="1">
        <v>39</v>
      </c>
      <c r="D1636" s="1" t="s">
        <v>61</v>
      </c>
      <c r="E1636" s="1">
        <v>0.1</v>
      </c>
      <c r="F1636" s="1">
        <v>0</v>
      </c>
      <c r="G1636" s="1">
        <v>1.1000000000000001</v>
      </c>
      <c r="H1636" s="1">
        <v>1</v>
      </c>
      <c r="I1636" s="1">
        <v>2.1</v>
      </c>
      <c r="J1636" s="1">
        <v>18676</v>
      </c>
      <c r="K1636" s="1">
        <v>8</v>
      </c>
      <c r="L1636" s="1">
        <v>368.2</v>
      </c>
      <c r="M1636" s="1">
        <v>8</v>
      </c>
      <c r="N1636" s="1">
        <v>0</v>
      </c>
      <c r="O1636" s="1">
        <v>0</v>
      </c>
      <c r="P1636" s="1">
        <v>0</v>
      </c>
      <c r="Q1636" s="1">
        <v>0</v>
      </c>
      <c r="R1636" s="1">
        <v>68.77</v>
      </c>
      <c r="S1636" s="1">
        <v>68.77</v>
      </c>
      <c r="T1636" s="1">
        <v>8</v>
      </c>
      <c r="U1636" s="3" t="str">
        <f t="shared" si="25"/>
        <v>2017Plan</v>
      </c>
      <c r="V1636" s="2">
        <f>DATE(A1636,INDEX(Map!$H$1:$H$12,MATCH(B1636,Map!$G$1:$G$12,0),0),1)</f>
        <v>42948</v>
      </c>
      <c r="W1636" t="str">
        <f>IF(AND(V1636&gt;=Map!$K$2,V1636&lt;=Map!$L$2),"Base",IF(AND(V1636&gt;=Map!$K$3,V1636&lt;=Map!$L$3),"Fcst","N/A"))</f>
        <v>Fcst</v>
      </c>
      <c r="X1636" t="str">
        <f>INDEX(Map!$B$2:$B$86,MATCH(D1636,Map!$A$2:$A$86,0),0)</f>
        <v>Zorn 1</v>
      </c>
      <c r="Y1636" s="7" t="str">
        <f>IF(INDEX(Map!$C$2:$C$86,MATCH(D1636,Map!$A$2:$A$86,0),0)="","N/A",E1636*INDEX(Map!$C$2:$C$86,MATCH(D1636,Map!$A$2:$A$86,0),0))</f>
        <v>N/A</v>
      </c>
      <c r="Z1636" s="7">
        <f>IF(INDEX(Map!$D$2:$D$86,MATCH(D1636,Map!$A$2:$A$86,0),0)="","N/A",E1636*INDEX(Map!$D$2:$D$86,MATCH(D1636,Map!$A$2:$A$86,0),0))</f>
        <v>0.1</v>
      </c>
      <c r="AA1636" t="str">
        <f>INDEX(Map!$E$2:$E$86,MATCH(D1636,Map!$A$2:$A$86,0),0)</f>
        <v>SCCT</v>
      </c>
    </row>
    <row r="1637" spans="1:27" x14ac:dyDescent="0.25">
      <c r="A1637" s="1" t="s">
        <v>119</v>
      </c>
      <c r="B1637" s="1" t="s">
        <v>114</v>
      </c>
      <c r="C1637" s="1">
        <v>40</v>
      </c>
      <c r="D1637" s="1" t="s">
        <v>62</v>
      </c>
      <c r="E1637" s="1">
        <v>0.9</v>
      </c>
      <c r="F1637" s="1">
        <v>0</v>
      </c>
      <c r="G1637" s="1">
        <v>3.8</v>
      </c>
      <c r="H1637" s="1">
        <v>8</v>
      </c>
      <c r="I1637" s="1" t="s">
        <v>63</v>
      </c>
      <c r="J1637" s="1" t="s">
        <v>63</v>
      </c>
      <c r="K1637" s="1">
        <v>31</v>
      </c>
      <c r="L1637" s="1">
        <v>0</v>
      </c>
      <c r="M1637" s="1">
        <v>0</v>
      </c>
      <c r="N1637" s="1" t="s">
        <v>63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3" t="str">
        <f t="shared" si="25"/>
        <v>2017Plan</v>
      </c>
      <c r="V1637" s="2">
        <f>DATE(A1637,INDEX(Map!$H$1:$H$12,MATCH(B1637,Map!$G$1:$G$12,0),0),1)</f>
        <v>42948</v>
      </c>
      <c r="W1637" t="str">
        <f>IF(AND(V1637&gt;=Map!$K$2,V1637&lt;=Map!$L$2),"Base",IF(AND(V1637&gt;=Map!$K$3,V1637&lt;=Map!$L$3),"Fcst","N/A"))</f>
        <v>Fcst</v>
      </c>
      <c r="X1637" t="str">
        <f>INDEX(Map!$B$2:$B$86,MATCH(D1637,Map!$A$2:$A$86,0),0)</f>
        <v>Dix Dam</v>
      </c>
      <c r="Y1637" s="7">
        <f>IF(INDEX(Map!$C$2:$C$86,MATCH(D1637,Map!$A$2:$A$86,0),0)="","N/A",E1637*INDEX(Map!$C$2:$C$86,MATCH(D1637,Map!$A$2:$A$86,0),0))</f>
        <v>0.9</v>
      </c>
      <c r="Z1637" s="7" t="str">
        <f>IF(INDEX(Map!$D$2:$D$86,MATCH(D1637,Map!$A$2:$A$86,0),0)="","N/A",E1637*INDEX(Map!$D$2:$D$86,MATCH(D1637,Map!$A$2:$A$86,0),0))</f>
        <v>N/A</v>
      </c>
      <c r="AA1637" t="str">
        <f>INDEX(Map!$E$2:$E$86,MATCH(D1637,Map!$A$2:$A$86,0),0)</f>
        <v>Hydro</v>
      </c>
    </row>
    <row r="1638" spans="1:27" x14ac:dyDescent="0.25">
      <c r="A1638" s="1" t="s">
        <v>119</v>
      </c>
      <c r="B1638" s="1" t="s">
        <v>114</v>
      </c>
      <c r="C1638" s="1">
        <v>41</v>
      </c>
      <c r="D1638" s="1" t="s">
        <v>64</v>
      </c>
      <c r="E1638" s="1">
        <v>27.2</v>
      </c>
      <c r="F1638" s="1">
        <v>0</v>
      </c>
      <c r="G1638" s="1">
        <v>99.5</v>
      </c>
      <c r="H1638" s="1">
        <v>1</v>
      </c>
      <c r="I1638" s="1" t="s">
        <v>63</v>
      </c>
      <c r="J1638" s="1" t="s">
        <v>63</v>
      </c>
      <c r="K1638" s="1">
        <v>740</v>
      </c>
      <c r="L1638" s="1">
        <v>0</v>
      </c>
      <c r="M1638" s="1">
        <v>0</v>
      </c>
      <c r="N1638" s="1" t="s">
        <v>63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3" t="str">
        <f t="shared" si="25"/>
        <v>2017Plan</v>
      </c>
      <c r="V1638" s="2">
        <f>DATE(A1638,INDEX(Map!$H$1:$H$12,MATCH(B1638,Map!$G$1:$G$12,0),0),1)</f>
        <v>42948</v>
      </c>
      <c r="W1638" t="str">
        <f>IF(AND(V1638&gt;=Map!$K$2,V1638&lt;=Map!$L$2),"Base",IF(AND(V1638&gt;=Map!$K$3,V1638&lt;=Map!$L$3),"Fcst","N/A"))</f>
        <v>Fcst</v>
      </c>
      <c r="X1638" t="str">
        <f>INDEX(Map!$B$2:$B$86,MATCH(D1638,Map!$A$2:$A$86,0),0)</f>
        <v>Ohio Falls</v>
      </c>
      <c r="Y1638" s="7" t="str">
        <f>IF(INDEX(Map!$C$2:$C$86,MATCH(D1638,Map!$A$2:$A$86,0),0)="","N/A",E1638*INDEX(Map!$C$2:$C$86,MATCH(D1638,Map!$A$2:$A$86,0),0))</f>
        <v>N/A</v>
      </c>
      <c r="Z1638" s="7">
        <f>IF(INDEX(Map!$D$2:$D$86,MATCH(D1638,Map!$A$2:$A$86,0),0)="","N/A",E1638*INDEX(Map!$D$2:$D$86,MATCH(D1638,Map!$A$2:$A$86,0),0))</f>
        <v>27.2</v>
      </c>
      <c r="AA1638" t="str">
        <f>INDEX(Map!$E$2:$E$86,MATCH(D1638,Map!$A$2:$A$86,0),0)</f>
        <v>Hydro</v>
      </c>
    </row>
    <row r="1639" spans="1:27" x14ac:dyDescent="0.25">
      <c r="A1639" s="1" t="s">
        <v>119</v>
      </c>
      <c r="B1639" s="1" t="s">
        <v>114</v>
      </c>
      <c r="C1639" s="1">
        <v>42</v>
      </c>
      <c r="D1639" s="1" t="s">
        <v>65</v>
      </c>
      <c r="E1639" s="1">
        <v>2.1</v>
      </c>
      <c r="F1639" s="1">
        <v>0</v>
      </c>
      <c r="G1639" s="1">
        <v>100</v>
      </c>
      <c r="H1639" s="1">
        <v>0</v>
      </c>
      <c r="I1639" s="1" t="s">
        <v>63</v>
      </c>
      <c r="J1639" s="1" t="s">
        <v>63</v>
      </c>
      <c r="K1639" s="1">
        <v>744</v>
      </c>
      <c r="L1639" s="1">
        <v>0</v>
      </c>
      <c r="M1639" s="1">
        <v>0</v>
      </c>
      <c r="N1639" s="1" t="s">
        <v>63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3" t="str">
        <f t="shared" si="25"/>
        <v>2017Plan</v>
      </c>
      <c r="V1639" s="2">
        <f>DATE(A1639,INDEX(Map!$H$1:$H$12,MATCH(B1639,Map!$G$1:$G$12,0),0),1)</f>
        <v>42948</v>
      </c>
      <c r="W1639" t="str">
        <f>IF(AND(V1639&gt;=Map!$K$2,V1639&lt;=Map!$L$2),"Base",IF(AND(V1639&gt;=Map!$K$3,V1639&lt;=Map!$L$3),"Fcst","N/A"))</f>
        <v>Fcst</v>
      </c>
      <c r="X1639" t="str">
        <f>INDEX(Map!$B$2:$B$86,MATCH(D1639,Map!$A$2:$A$86,0),0)</f>
        <v>Brown Solar</v>
      </c>
      <c r="Y1639" s="7">
        <f>IF(INDEX(Map!$C$2:$C$86,MATCH(D1639,Map!$A$2:$A$86,0),0)="","N/A",E1639*INDEX(Map!$C$2:$C$86,MATCH(D1639,Map!$A$2:$A$86,0),0))</f>
        <v>1.2809999999999999</v>
      </c>
      <c r="Z1639" s="7">
        <f>IF(INDEX(Map!$D$2:$D$86,MATCH(D1639,Map!$A$2:$A$86,0),0)="","N/A",E1639*INDEX(Map!$D$2:$D$86,MATCH(D1639,Map!$A$2:$A$86,0),0))</f>
        <v>0.81900000000000006</v>
      </c>
      <c r="AA1639" t="str">
        <f>INDEX(Map!$E$2:$E$86,MATCH(D1639,Map!$A$2:$A$86,0),0)</f>
        <v>Solar</v>
      </c>
    </row>
    <row r="1640" spans="1:27" x14ac:dyDescent="0.25">
      <c r="A1640" s="1" t="s">
        <v>119</v>
      </c>
      <c r="B1640" s="1" t="s">
        <v>114</v>
      </c>
      <c r="C1640" s="1">
        <v>43</v>
      </c>
      <c r="D1640" s="1" t="s">
        <v>66</v>
      </c>
      <c r="E1640" s="1">
        <v>11.5</v>
      </c>
      <c r="F1640" s="1">
        <v>0</v>
      </c>
      <c r="G1640" s="1">
        <v>100</v>
      </c>
      <c r="H1640" s="1">
        <v>0</v>
      </c>
      <c r="I1640" s="1">
        <v>1153.2</v>
      </c>
      <c r="J1640" s="1">
        <v>100000</v>
      </c>
      <c r="K1640" s="1">
        <v>744</v>
      </c>
      <c r="L1640" s="1">
        <v>26.6</v>
      </c>
      <c r="M1640" s="1">
        <v>306</v>
      </c>
      <c r="N1640" s="1">
        <v>0</v>
      </c>
      <c r="O1640" s="1">
        <v>0</v>
      </c>
      <c r="P1640" s="1">
        <v>0</v>
      </c>
      <c r="Q1640" s="1">
        <v>0</v>
      </c>
      <c r="R1640" s="1">
        <v>26.56</v>
      </c>
      <c r="S1640" s="1">
        <v>26.56</v>
      </c>
      <c r="T1640" s="1">
        <v>306</v>
      </c>
      <c r="U1640" s="3" t="str">
        <f t="shared" si="25"/>
        <v>2017Plan</v>
      </c>
      <c r="V1640" s="2">
        <f>DATE(A1640,INDEX(Map!$H$1:$H$12,MATCH(B1640,Map!$G$1:$G$12,0),0),1)</f>
        <v>42948</v>
      </c>
      <c r="W1640" t="str">
        <f>IF(AND(V1640&gt;=Map!$K$2,V1640&lt;=Map!$L$2),"Base",IF(AND(V1640&gt;=Map!$K$3,V1640&lt;=Map!$L$3),"Fcst","N/A"))</f>
        <v>Fcst</v>
      </c>
      <c r="X1640" t="str">
        <f>INDEX(Map!$B$2:$B$86,MATCH(D1640,Map!$A$2:$A$86,0),0)</f>
        <v>OVEC</v>
      </c>
      <c r="Y1640" s="7">
        <f>IF(INDEX(Map!$C$2:$C$86,MATCH(D1640,Map!$A$2:$A$86,0),0)="","N/A",E1640*INDEX(Map!$C$2:$C$86,MATCH(D1640,Map!$A$2:$A$86,0),0))</f>
        <v>11.5</v>
      </c>
      <c r="Z1640" s="7" t="str">
        <f>IF(INDEX(Map!$D$2:$D$86,MATCH(D1640,Map!$A$2:$A$86,0),0)="","N/A",E1640*INDEX(Map!$D$2:$D$86,MATCH(D1640,Map!$A$2:$A$86,0),0))</f>
        <v>N/A</v>
      </c>
      <c r="AA1640" t="str">
        <f>INDEX(Map!$E$2:$E$86,MATCH(D1640,Map!$A$2:$A$86,0),0)</f>
        <v>Coal</v>
      </c>
    </row>
    <row r="1641" spans="1:27" x14ac:dyDescent="0.25">
      <c r="A1641" s="1" t="s">
        <v>119</v>
      </c>
      <c r="B1641" s="1" t="s">
        <v>114</v>
      </c>
      <c r="C1641" s="1">
        <v>44</v>
      </c>
      <c r="D1641" s="1" t="s">
        <v>67</v>
      </c>
      <c r="E1641" s="1">
        <v>10.5</v>
      </c>
      <c r="F1641" s="1">
        <v>0</v>
      </c>
      <c r="G1641" s="1">
        <v>45.7</v>
      </c>
      <c r="H1641" s="1">
        <v>44</v>
      </c>
      <c r="I1641" s="1">
        <v>1054</v>
      </c>
      <c r="J1641" s="1">
        <v>100000</v>
      </c>
      <c r="K1641" s="1">
        <v>340</v>
      </c>
      <c r="L1641" s="1">
        <v>26.6</v>
      </c>
      <c r="M1641" s="1">
        <v>280</v>
      </c>
      <c r="N1641" s="1">
        <v>0</v>
      </c>
      <c r="O1641" s="1">
        <v>0</v>
      </c>
      <c r="P1641" s="1">
        <v>0</v>
      </c>
      <c r="Q1641" s="1">
        <v>0</v>
      </c>
      <c r="R1641" s="1">
        <v>26.56</v>
      </c>
      <c r="S1641" s="1">
        <v>26.56</v>
      </c>
      <c r="T1641" s="1">
        <v>280</v>
      </c>
      <c r="U1641" s="3" t="str">
        <f t="shared" si="25"/>
        <v>2017Plan</v>
      </c>
      <c r="V1641" s="2">
        <f>DATE(A1641,INDEX(Map!$H$1:$H$12,MATCH(B1641,Map!$G$1:$G$12,0),0),1)</f>
        <v>42948</v>
      </c>
      <c r="W1641" t="str">
        <f>IF(AND(V1641&gt;=Map!$K$2,V1641&lt;=Map!$L$2),"Base",IF(AND(V1641&gt;=Map!$K$3,V1641&lt;=Map!$L$3),"Fcst","N/A"))</f>
        <v>Fcst</v>
      </c>
      <c r="X1641" t="str">
        <f>INDEX(Map!$B$2:$B$86,MATCH(D1641,Map!$A$2:$A$86,0),0)</f>
        <v>OVEC</v>
      </c>
      <c r="Y1641" s="7">
        <f>IF(INDEX(Map!$C$2:$C$86,MATCH(D1641,Map!$A$2:$A$86,0),0)="","N/A",E1641*INDEX(Map!$C$2:$C$86,MATCH(D1641,Map!$A$2:$A$86,0),0))</f>
        <v>10.5</v>
      </c>
      <c r="Z1641" s="7" t="str">
        <f>IF(INDEX(Map!$D$2:$D$86,MATCH(D1641,Map!$A$2:$A$86,0),0)="","N/A",E1641*INDEX(Map!$D$2:$D$86,MATCH(D1641,Map!$A$2:$A$86,0),0))</f>
        <v>N/A</v>
      </c>
      <c r="AA1641" t="str">
        <f>INDEX(Map!$E$2:$E$86,MATCH(D1641,Map!$A$2:$A$86,0),0)</f>
        <v>Coal</v>
      </c>
    </row>
    <row r="1642" spans="1:27" x14ac:dyDescent="0.25">
      <c r="A1642" s="1" t="s">
        <v>119</v>
      </c>
      <c r="B1642" s="1" t="s">
        <v>114</v>
      </c>
      <c r="C1642" s="1">
        <v>45</v>
      </c>
      <c r="D1642" s="1" t="s">
        <v>68</v>
      </c>
      <c r="E1642" s="1">
        <v>25.7</v>
      </c>
      <c r="F1642" s="1">
        <v>0</v>
      </c>
      <c r="G1642" s="1">
        <v>100</v>
      </c>
      <c r="H1642" s="1">
        <v>0</v>
      </c>
      <c r="I1642" s="1">
        <v>2566.8000000000002</v>
      </c>
      <c r="J1642" s="1">
        <v>100000</v>
      </c>
      <c r="K1642" s="1">
        <v>744</v>
      </c>
      <c r="L1642" s="1">
        <v>26.6</v>
      </c>
      <c r="M1642" s="1">
        <v>682</v>
      </c>
      <c r="N1642" s="1">
        <v>0</v>
      </c>
      <c r="O1642" s="1">
        <v>0</v>
      </c>
      <c r="P1642" s="1">
        <v>0</v>
      </c>
      <c r="Q1642" s="1">
        <v>0</v>
      </c>
      <c r="R1642" s="1">
        <v>26.56</v>
      </c>
      <c r="S1642" s="1">
        <v>26.56</v>
      </c>
      <c r="T1642" s="1">
        <v>682</v>
      </c>
      <c r="U1642" s="3" t="str">
        <f t="shared" si="25"/>
        <v>2017Plan</v>
      </c>
      <c r="V1642" s="2">
        <f>DATE(A1642,INDEX(Map!$H$1:$H$12,MATCH(B1642,Map!$G$1:$G$12,0),0),1)</f>
        <v>42948</v>
      </c>
      <c r="W1642" t="str">
        <f>IF(AND(V1642&gt;=Map!$K$2,V1642&lt;=Map!$L$2),"Base",IF(AND(V1642&gt;=Map!$K$3,V1642&lt;=Map!$L$3),"Fcst","N/A"))</f>
        <v>Fcst</v>
      </c>
      <c r="X1642" t="str">
        <f>INDEX(Map!$B$2:$B$86,MATCH(D1642,Map!$A$2:$A$86,0),0)</f>
        <v>OVEC</v>
      </c>
      <c r="Y1642" s="7" t="str">
        <f>IF(INDEX(Map!$C$2:$C$86,MATCH(D1642,Map!$A$2:$A$86,0),0)="","N/A",E1642*INDEX(Map!$C$2:$C$86,MATCH(D1642,Map!$A$2:$A$86,0),0))</f>
        <v>N/A</v>
      </c>
      <c r="Z1642" s="7">
        <f>IF(INDEX(Map!$D$2:$D$86,MATCH(D1642,Map!$A$2:$A$86,0),0)="","N/A",E1642*INDEX(Map!$D$2:$D$86,MATCH(D1642,Map!$A$2:$A$86,0),0))</f>
        <v>25.7</v>
      </c>
      <c r="AA1642" t="str">
        <f>INDEX(Map!$E$2:$E$86,MATCH(D1642,Map!$A$2:$A$86,0),0)</f>
        <v>Coal</v>
      </c>
    </row>
    <row r="1643" spans="1:27" x14ac:dyDescent="0.25">
      <c r="A1643" s="1" t="s">
        <v>119</v>
      </c>
      <c r="B1643" s="1" t="s">
        <v>114</v>
      </c>
      <c r="C1643" s="1">
        <v>46</v>
      </c>
      <c r="D1643" s="1" t="s">
        <v>69</v>
      </c>
      <c r="E1643" s="1">
        <v>23.6</v>
      </c>
      <c r="F1643" s="1">
        <v>0</v>
      </c>
      <c r="G1643" s="1">
        <v>44.6</v>
      </c>
      <c r="H1643" s="1">
        <v>33</v>
      </c>
      <c r="I1643" s="1">
        <v>2357.1999999999998</v>
      </c>
      <c r="J1643" s="1">
        <v>100000</v>
      </c>
      <c r="K1643" s="1">
        <v>332</v>
      </c>
      <c r="L1643" s="1">
        <v>26.6</v>
      </c>
      <c r="M1643" s="1">
        <v>626</v>
      </c>
      <c r="N1643" s="1">
        <v>0</v>
      </c>
      <c r="O1643" s="1">
        <v>0</v>
      </c>
      <c r="P1643" s="1">
        <v>0</v>
      </c>
      <c r="Q1643" s="1">
        <v>0</v>
      </c>
      <c r="R1643" s="1">
        <v>26.56</v>
      </c>
      <c r="S1643" s="1">
        <v>26.56</v>
      </c>
      <c r="T1643" s="1">
        <v>626</v>
      </c>
      <c r="U1643" s="3" t="str">
        <f t="shared" si="25"/>
        <v>2017Plan</v>
      </c>
      <c r="V1643" s="2">
        <f>DATE(A1643,INDEX(Map!$H$1:$H$12,MATCH(B1643,Map!$G$1:$G$12,0),0),1)</f>
        <v>42948</v>
      </c>
      <c r="W1643" t="str">
        <f>IF(AND(V1643&gt;=Map!$K$2,V1643&lt;=Map!$L$2),"Base",IF(AND(V1643&gt;=Map!$K$3,V1643&lt;=Map!$L$3),"Fcst","N/A"))</f>
        <v>Fcst</v>
      </c>
      <c r="X1643" t="str">
        <f>INDEX(Map!$B$2:$B$86,MATCH(D1643,Map!$A$2:$A$86,0),0)</f>
        <v>OVEC</v>
      </c>
      <c r="Y1643" s="7" t="str">
        <f>IF(INDEX(Map!$C$2:$C$86,MATCH(D1643,Map!$A$2:$A$86,0),0)="","N/A",E1643*INDEX(Map!$C$2:$C$86,MATCH(D1643,Map!$A$2:$A$86,0),0))</f>
        <v>N/A</v>
      </c>
      <c r="Z1643" s="7">
        <f>IF(INDEX(Map!$D$2:$D$86,MATCH(D1643,Map!$A$2:$A$86,0),0)="","N/A",E1643*INDEX(Map!$D$2:$D$86,MATCH(D1643,Map!$A$2:$A$86,0),0))</f>
        <v>23.6</v>
      </c>
      <c r="AA1643" t="str">
        <f>INDEX(Map!$E$2:$E$86,MATCH(D1643,Map!$A$2:$A$86,0),0)</f>
        <v>Coal</v>
      </c>
    </row>
    <row r="1644" spans="1:27" x14ac:dyDescent="0.25">
      <c r="A1644" s="1" t="s">
        <v>119</v>
      </c>
      <c r="B1644" s="1" t="s">
        <v>114</v>
      </c>
      <c r="C1644" s="1">
        <v>47</v>
      </c>
      <c r="D1644" s="1" t="s">
        <v>70</v>
      </c>
      <c r="E1644" s="1">
        <v>0.7</v>
      </c>
      <c r="F1644" s="1">
        <v>0</v>
      </c>
      <c r="G1644" s="1">
        <v>3.8</v>
      </c>
      <c r="H1644" s="1">
        <v>4</v>
      </c>
      <c r="I1644" s="1" t="s">
        <v>63</v>
      </c>
      <c r="J1644" s="1" t="s">
        <v>63</v>
      </c>
      <c r="K1644" s="1">
        <v>14</v>
      </c>
      <c r="L1644" s="1">
        <v>53.7</v>
      </c>
      <c r="M1644" s="1">
        <v>38</v>
      </c>
      <c r="N1644" s="1" t="s">
        <v>63</v>
      </c>
      <c r="O1644" s="1">
        <v>0</v>
      </c>
      <c r="P1644" s="1">
        <v>0</v>
      </c>
      <c r="Q1644" s="1">
        <v>5</v>
      </c>
      <c r="R1644" s="1">
        <v>60.68</v>
      </c>
      <c r="S1644" s="1">
        <v>60.68</v>
      </c>
      <c r="T1644" s="1">
        <v>42</v>
      </c>
      <c r="U1644" s="3" t="str">
        <f t="shared" si="25"/>
        <v>2017Plan</v>
      </c>
      <c r="V1644" s="2">
        <f>DATE(A1644,INDEX(Map!$H$1:$H$12,MATCH(B1644,Map!$G$1:$G$12,0),0),1)</f>
        <v>42948</v>
      </c>
      <c r="W1644" t="str">
        <f>IF(AND(V1644&gt;=Map!$K$2,V1644&lt;=Map!$L$2),"Base",IF(AND(V1644&gt;=Map!$K$3,V1644&lt;=Map!$L$3),"Fcst","N/A"))</f>
        <v>Fcst</v>
      </c>
      <c r="X1644" t="str">
        <f>INDEX(Map!$B$2:$B$86,MATCH(D1644,Map!$A$2:$A$86,0),0)</f>
        <v>N/A</v>
      </c>
      <c r="Y1644" s="7" t="str">
        <f>IF(INDEX(Map!$C$2:$C$86,MATCH(D1644,Map!$A$2:$A$86,0),0)="","N/A",E1644*INDEX(Map!$C$2:$C$86,MATCH(D1644,Map!$A$2:$A$86,0),0))</f>
        <v>N/A</v>
      </c>
      <c r="Z1644" s="7" t="str">
        <f>IF(INDEX(Map!$D$2:$D$86,MATCH(D1644,Map!$A$2:$A$86,0),0)="","N/A",E1644*INDEX(Map!$D$2:$D$86,MATCH(D1644,Map!$A$2:$A$86,0),0))</f>
        <v>N/A</v>
      </c>
      <c r="AA1644" t="str">
        <f>INDEX(Map!$E$2:$E$86,MATCH(D1644,Map!$A$2:$A$86,0),0)</f>
        <v>Purchases</v>
      </c>
    </row>
    <row r="1645" spans="1:27" x14ac:dyDescent="0.25">
      <c r="A1645" s="1" t="s">
        <v>119</v>
      </c>
      <c r="B1645" s="1" t="s">
        <v>114</v>
      </c>
      <c r="C1645" s="1">
        <v>48</v>
      </c>
      <c r="D1645" s="1" t="s">
        <v>71</v>
      </c>
      <c r="E1645" s="1">
        <v>0.6</v>
      </c>
      <c r="F1645" s="1">
        <v>0</v>
      </c>
      <c r="G1645" s="1">
        <v>3</v>
      </c>
      <c r="H1645" s="1">
        <v>3</v>
      </c>
      <c r="I1645" s="1" t="s">
        <v>63</v>
      </c>
      <c r="J1645" s="1" t="s">
        <v>63</v>
      </c>
      <c r="K1645" s="1">
        <v>11</v>
      </c>
      <c r="L1645" s="1">
        <v>55.7</v>
      </c>
      <c r="M1645" s="1">
        <v>31</v>
      </c>
      <c r="N1645" s="1" t="s">
        <v>63</v>
      </c>
      <c r="O1645" s="1">
        <v>0</v>
      </c>
      <c r="P1645" s="1">
        <v>0</v>
      </c>
      <c r="Q1645" s="1">
        <v>4</v>
      </c>
      <c r="R1645" s="1">
        <v>62.61</v>
      </c>
      <c r="S1645" s="1">
        <v>62.61</v>
      </c>
      <c r="T1645" s="1">
        <v>34</v>
      </c>
      <c r="U1645" s="3" t="str">
        <f t="shared" si="25"/>
        <v>2017Plan</v>
      </c>
      <c r="V1645" s="2">
        <f>DATE(A1645,INDEX(Map!$H$1:$H$12,MATCH(B1645,Map!$G$1:$G$12,0),0),1)</f>
        <v>42948</v>
      </c>
      <c r="W1645" t="str">
        <f>IF(AND(V1645&gt;=Map!$K$2,V1645&lt;=Map!$L$2),"Base",IF(AND(V1645&gt;=Map!$K$3,V1645&lt;=Map!$L$3),"Fcst","N/A"))</f>
        <v>Fcst</v>
      </c>
      <c r="X1645" t="str">
        <f>INDEX(Map!$B$2:$B$86,MATCH(D1645,Map!$A$2:$A$86,0),0)</f>
        <v>N/A</v>
      </c>
      <c r="Y1645" s="7" t="str">
        <f>IF(INDEX(Map!$C$2:$C$86,MATCH(D1645,Map!$A$2:$A$86,0),0)="","N/A",E1645*INDEX(Map!$C$2:$C$86,MATCH(D1645,Map!$A$2:$A$86,0),0))</f>
        <v>N/A</v>
      </c>
      <c r="Z1645" s="7" t="str">
        <f>IF(INDEX(Map!$D$2:$D$86,MATCH(D1645,Map!$A$2:$A$86,0),0)="","N/A",E1645*INDEX(Map!$D$2:$D$86,MATCH(D1645,Map!$A$2:$A$86,0),0))</f>
        <v>N/A</v>
      </c>
      <c r="AA1645" t="str">
        <f>INDEX(Map!$E$2:$E$86,MATCH(D1645,Map!$A$2:$A$86,0),0)</f>
        <v>Purchases</v>
      </c>
    </row>
    <row r="1646" spans="1:27" x14ac:dyDescent="0.25">
      <c r="A1646" s="1" t="s">
        <v>119</v>
      </c>
      <c r="B1646" s="1" t="s">
        <v>114</v>
      </c>
      <c r="C1646" s="1">
        <v>49</v>
      </c>
      <c r="D1646" s="1" t="s">
        <v>72</v>
      </c>
      <c r="E1646" s="1">
        <v>0.5</v>
      </c>
      <c r="F1646" s="1">
        <v>0</v>
      </c>
      <c r="G1646" s="1">
        <v>2.7</v>
      </c>
      <c r="H1646" s="1">
        <v>2</v>
      </c>
      <c r="I1646" s="1" t="s">
        <v>63</v>
      </c>
      <c r="J1646" s="1" t="s">
        <v>63</v>
      </c>
      <c r="K1646" s="1">
        <v>10</v>
      </c>
      <c r="L1646" s="1">
        <v>57.8</v>
      </c>
      <c r="M1646" s="1">
        <v>29</v>
      </c>
      <c r="N1646" s="1" t="s">
        <v>63</v>
      </c>
      <c r="O1646" s="1">
        <v>0</v>
      </c>
      <c r="P1646" s="1">
        <v>0</v>
      </c>
      <c r="Q1646" s="1">
        <v>3</v>
      </c>
      <c r="R1646" s="1">
        <v>64.47</v>
      </c>
      <c r="S1646" s="1">
        <v>64.47</v>
      </c>
      <c r="T1646" s="1">
        <v>32</v>
      </c>
      <c r="U1646" s="3" t="str">
        <f t="shared" si="25"/>
        <v>2017Plan</v>
      </c>
      <c r="V1646" s="2">
        <f>DATE(A1646,INDEX(Map!$H$1:$H$12,MATCH(B1646,Map!$G$1:$G$12,0),0),1)</f>
        <v>42948</v>
      </c>
      <c r="W1646" t="str">
        <f>IF(AND(V1646&gt;=Map!$K$2,V1646&lt;=Map!$L$2),"Base",IF(AND(V1646&gt;=Map!$K$3,V1646&lt;=Map!$L$3),"Fcst","N/A"))</f>
        <v>Fcst</v>
      </c>
      <c r="X1646" t="str">
        <f>INDEX(Map!$B$2:$B$86,MATCH(D1646,Map!$A$2:$A$86,0),0)</f>
        <v>N/A</v>
      </c>
      <c r="Y1646" s="7" t="str">
        <f>IF(INDEX(Map!$C$2:$C$86,MATCH(D1646,Map!$A$2:$A$86,0),0)="","N/A",E1646*INDEX(Map!$C$2:$C$86,MATCH(D1646,Map!$A$2:$A$86,0),0))</f>
        <v>N/A</v>
      </c>
      <c r="Z1646" s="7" t="str">
        <f>IF(INDEX(Map!$D$2:$D$86,MATCH(D1646,Map!$A$2:$A$86,0),0)="","N/A",E1646*INDEX(Map!$D$2:$D$86,MATCH(D1646,Map!$A$2:$A$86,0),0))</f>
        <v>N/A</v>
      </c>
      <c r="AA1646" t="str">
        <f>INDEX(Map!$E$2:$E$86,MATCH(D1646,Map!$A$2:$A$86,0),0)</f>
        <v>Purchases</v>
      </c>
    </row>
    <row r="1647" spans="1:27" x14ac:dyDescent="0.25">
      <c r="A1647" s="1" t="s">
        <v>119</v>
      </c>
      <c r="B1647" s="1" t="s">
        <v>114</v>
      </c>
      <c r="C1647" s="1">
        <v>50</v>
      </c>
      <c r="D1647" s="1" t="s">
        <v>73</v>
      </c>
      <c r="E1647" s="1">
        <v>0.4</v>
      </c>
      <c r="F1647" s="1">
        <v>0</v>
      </c>
      <c r="G1647" s="1">
        <v>2.2000000000000002</v>
      </c>
      <c r="H1647" s="1">
        <v>1</v>
      </c>
      <c r="I1647" s="1" t="s">
        <v>63</v>
      </c>
      <c r="J1647" s="1" t="s">
        <v>63</v>
      </c>
      <c r="K1647" s="1">
        <v>8</v>
      </c>
      <c r="L1647" s="1">
        <v>59.3</v>
      </c>
      <c r="M1647" s="1">
        <v>24</v>
      </c>
      <c r="N1647" s="1" t="s">
        <v>63</v>
      </c>
      <c r="O1647" s="1">
        <v>0</v>
      </c>
      <c r="P1647" s="1">
        <v>0</v>
      </c>
      <c r="Q1647" s="1">
        <v>3</v>
      </c>
      <c r="R1647" s="1">
        <v>66.19</v>
      </c>
      <c r="S1647" s="1">
        <v>66.19</v>
      </c>
      <c r="T1647" s="1">
        <v>26</v>
      </c>
      <c r="U1647" s="3" t="str">
        <f t="shared" si="25"/>
        <v>2017Plan</v>
      </c>
      <c r="V1647" s="2">
        <f>DATE(A1647,INDEX(Map!$H$1:$H$12,MATCH(B1647,Map!$G$1:$G$12,0),0),1)</f>
        <v>42948</v>
      </c>
      <c r="W1647" t="str">
        <f>IF(AND(V1647&gt;=Map!$K$2,V1647&lt;=Map!$L$2),"Base",IF(AND(V1647&gt;=Map!$K$3,V1647&lt;=Map!$L$3),"Fcst","N/A"))</f>
        <v>Fcst</v>
      </c>
      <c r="X1647" t="str">
        <f>INDEX(Map!$B$2:$B$86,MATCH(D1647,Map!$A$2:$A$86,0),0)</f>
        <v>N/A</v>
      </c>
      <c r="Y1647" s="7" t="str">
        <f>IF(INDEX(Map!$C$2:$C$86,MATCH(D1647,Map!$A$2:$A$86,0),0)="","N/A",E1647*INDEX(Map!$C$2:$C$86,MATCH(D1647,Map!$A$2:$A$86,0),0))</f>
        <v>N/A</v>
      </c>
      <c r="Z1647" s="7" t="str">
        <f>IF(INDEX(Map!$D$2:$D$86,MATCH(D1647,Map!$A$2:$A$86,0),0)="","N/A",E1647*INDEX(Map!$D$2:$D$86,MATCH(D1647,Map!$A$2:$A$86,0),0))</f>
        <v>N/A</v>
      </c>
      <c r="AA1647" t="str">
        <f>INDEX(Map!$E$2:$E$86,MATCH(D1647,Map!$A$2:$A$86,0),0)</f>
        <v>Purchases</v>
      </c>
    </row>
    <row r="1648" spans="1:27" x14ac:dyDescent="0.25">
      <c r="A1648" s="1" t="s">
        <v>119</v>
      </c>
      <c r="B1648" s="1" t="s">
        <v>114</v>
      </c>
      <c r="C1648" s="1">
        <v>51</v>
      </c>
      <c r="D1648" s="1" t="s">
        <v>74</v>
      </c>
      <c r="E1648" s="1">
        <v>1.6</v>
      </c>
      <c r="F1648" s="1">
        <v>0</v>
      </c>
      <c r="G1648" s="1">
        <v>0.4</v>
      </c>
      <c r="H1648" s="1">
        <v>1</v>
      </c>
      <c r="I1648" s="1" t="s">
        <v>63</v>
      </c>
      <c r="J1648" s="1" t="s">
        <v>63</v>
      </c>
      <c r="K1648" s="1">
        <v>8</v>
      </c>
      <c r="L1648" s="1">
        <v>100</v>
      </c>
      <c r="M1648" s="1">
        <v>164</v>
      </c>
      <c r="N1648" s="1" t="s">
        <v>63</v>
      </c>
      <c r="O1648" s="1">
        <v>0</v>
      </c>
      <c r="P1648" s="1">
        <v>0</v>
      </c>
      <c r="Q1648" s="1">
        <v>10</v>
      </c>
      <c r="R1648" s="1">
        <v>106.33</v>
      </c>
      <c r="S1648" s="1">
        <v>106.33</v>
      </c>
      <c r="T1648" s="1">
        <v>175</v>
      </c>
      <c r="U1648" s="3" t="str">
        <f t="shared" si="25"/>
        <v>2017Plan</v>
      </c>
      <c r="V1648" s="2">
        <f>DATE(A1648,INDEX(Map!$H$1:$H$12,MATCH(B1648,Map!$G$1:$G$12,0),0),1)</f>
        <v>42948</v>
      </c>
      <c r="W1648" t="str">
        <f>IF(AND(V1648&gt;=Map!$K$2,V1648&lt;=Map!$L$2),"Base",IF(AND(V1648&gt;=Map!$K$3,V1648&lt;=Map!$L$3),"Fcst","N/A"))</f>
        <v>Fcst</v>
      </c>
      <c r="X1648" t="str">
        <f>INDEX(Map!$B$2:$B$86,MATCH(D1648,Map!$A$2:$A$86,0),0)</f>
        <v>N/A</v>
      </c>
      <c r="Y1648" s="7" t="str">
        <f>IF(INDEX(Map!$C$2:$C$86,MATCH(D1648,Map!$A$2:$A$86,0),0)="","N/A",E1648*INDEX(Map!$C$2:$C$86,MATCH(D1648,Map!$A$2:$A$86,0),0))</f>
        <v>N/A</v>
      </c>
      <c r="Z1648" s="7" t="str">
        <f>IF(INDEX(Map!$D$2:$D$86,MATCH(D1648,Map!$A$2:$A$86,0),0)="","N/A",E1648*INDEX(Map!$D$2:$D$86,MATCH(D1648,Map!$A$2:$A$86,0),0))</f>
        <v>N/A</v>
      </c>
      <c r="AA1648" t="str">
        <f>INDEX(Map!$E$2:$E$86,MATCH(D1648,Map!$A$2:$A$86,0),0)</f>
        <v>Purchases</v>
      </c>
    </row>
    <row r="1649" spans="1:27" x14ac:dyDescent="0.25">
      <c r="A1649" s="1" t="s">
        <v>119</v>
      </c>
      <c r="B1649" s="1" t="s">
        <v>114</v>
      </c>
      <c r="C1649" s="1">
        <v>52</v>
      </c>
      <c r="D1649" s="1" t="s">
        <v>75</v>
      </c>
      <c r="E1649" s="1">
        <v>0</v>
      </c>
      <c r="F1649" s="1">
        <v>0</v>
      </c>
      <c r="G1649" s="1">
        <v>0</v>
      </c>
      <c r="H1649" s="1">
        <v>0</v>
      </c>
      <c r="I1649" s="1" t="s">
        <v>63</v>
      </c>
      <c r="J1649" s="1" t="s">
        <v>63</v>
      </c>
      <c r="K1649" s="1">
        <v>0</v>
      </c>
      <c r="L1649" s="1">
        <v>0</v>
      </c>
      <c r="M1649" s="1">
        <v>0</v>
      </c>
      <c r="N1649" s="1" t="s">
        <v>63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3" t="str">
        <f t="shared" si="25"/>
        <v>2017Plan</v>
      </c>
      <c r="V1649" s="2">
        <f>DATE(A1649,INDEX(Map!$H$1:$H$12,MATCH(B1649,Map!$G$1:$G$12,0),0),1)</f>
        <v>42948</v>
      </c>
      <c r="W1649" t="str">
        <f>IF(AND(V1649&gt;=Map!$K$2,V1649&lt;=Map!$L$2),"Base",IF(AND(V1649&gt;=Map!$K$3,V1649&lt;=Map!$L$3),"Fcst","N/A"))</f>
        <v>Fcst</v>
      </c>
      <c r="X1649" t="str">
        <f>INDEX(Map!$B$2:$B$86,MATCH(D1649,Map!$A$2:$A$86,0),0)</f>
        <v>N/A</v>
      </c>
      <c r="Y1649" s="7" t="str">
        <f>IF(INDEX(Map!$C$2:$C$86,MATCH(D1649,Map!$A$2:$A$86,0),0)="","N/A",E1649*INDEX(Map!$C$2:$C$86,MATCH(D1649,Map!$A$2:$A$86,0),0))</f>
        <v>N/A</v>
      </c>
      <c r="Z1649" s="7" t="str">
        <f>IF(INDEX(Map!$D$2:$D$86,MATCH(D1649,Map!$A$2:$A$86,0),0)="","N/A",E1649*INDEX(Map!$D$2:$D$86,MATCH(D1649,Map!$A$2:$A$86,0),0))</f>
        <v>N/A</v>
      </c>
      <c r="AA1649" t="str">
        <f>INDEX(Map!$E$2:$E$86,MATCH(D1649,Map!$A$2:$A$86,0),0)</f>
        <v>Purchases</v>
      </c>
    </row>
    <row r="1650" spans="1:27" x14ac:dyDescent="0.25">
      <c r="A1650" s="1" t="s">
        <v>119</v>
      </c>
      <c r="B1650" s="1" t="s">
        <v>114</v>
      </c>
      <c r="C1650" s="1">
        <v>53</v>
      </c>
      <c r="D1650" s="1" t="s">
        <v>76</v>
      </c>
      <c r="E1650" s="1">
        <v>0</v>
      </c>
      <c r="F1650" s="1">
        <v>0</v>
      </c>
      <c r="G1650" s="1">
        <v>0</v>
      </c>
      <c r="H1650" s="1">
        <v>0</v>
      </c>
      <c r="I1650" s="1" t="s">
        <v>63</v>
      </c>
      <c r="J1650" s="1" t="s">
        <v>63</v>
      </c>
      <c r="K1650" s="1">
        <v>0</v>
      </c>
      <c r="L1650" s="1">
        <v>0</v>
      </c>
      <c r="M1650" s="1">
        <v>0</v>
      </c>
      <c r="N1650" s="1" t="s">
        <v>63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3" t="str">
        <f t="shared" si="25"/>
        <v>2017Plan</v>
      </c>
      <c r="V1650" s="2">
        <f>DATE(A1650,INDEX(Map!$H$1:$H$12,MATCH(B1650,Map!$G$1:$G$12,0),0),1)</f>
        <v>42948</v>
      </c>
      <c r="W1650" t="str">
        <f>IF(AND(V1650&gt;=Map!$K$2,V1650&lt;=Map!$L$2),"Base",IF(AND(V1650&gt;=Map!$K$3,V1650&lt;=Map!$L$3),"Fcst","N/A"))</f>
        <v>Fcst</v>
      </c>
      <c r="X1650" t="str">
        <f>INDEX(Map!$B$2:$B$86,MATCH(D1650,Map!$A$2:$A$86,0),0)</f>
        <v>N/A</v>
      </c>
      <c r="Y1650" s="7" t="str">
        <f>IF(INDEX(Map!$C$2:$C$86,MATCH(D1650,Map!$A$2:$A$86,0),0)="","N/A",E1650*INDEX(Map!$C$2:$C$86,MATCH(D1650,Map!$A$2:$A$86,0),0))</f>
        <v>N/A</v>
      </c>
      <c r="Z1650" s="7" t="str">
        <f>IF(INDEX(Map!$D$2:$D$86,MATCH(D1650,Map!$A$2:$A$86,0),0)="","N/A",E1650*INDEX(Map!$D$2:$D$86,MATCH(D1650,Map!$A$2:$A$86,0),0))</f>
        <v>N/A</v>
      </c>
      <c r="AA1650" t="str">
        <f>INDEX(Map!$E$2:$E$86,MATCH(D1650,Map!$A$2:$A$86,0),0)</f>
        <v>Purchases</v>
      </c>
    </row>
    <row r="1651" spans="1:27" x14ac:dyDescent="0.25">
      <c r="A1651" s="1" t="s">
        <v>119</v>
      </c>
      <c r="B1651" s="1" t="s">
        <v>114</v>
      </c>
      <c r="C1651" s="1">
        <v>54</v>
      </c>
      <c r="D1651" s="1" t="s">
        <v>77</v>
      </c>
      <c r="E1651" s="1">
        <v>0</v>
      </c>
      <c r="F1651" s="1">
        <v>0</v>
      </c>
      <c r="G1651" s="1">
        <v>0</v>
      </c>
      <c r="H1651" s="1">
        <v>0</v>
      </c>
      <c r="I1651" s="1" t="s">
        <v>63</v>
      </c>
      <c r="J1651" s="1" t="s">
        <v>63</v>
      </c>
      <c r="K1651" s="1">
        <v>0</v>
      </c>
      <c r="L1651" s="1">
        <v>0</v>
      </c>
      <c r="M1651" s="1">
        <v>0</v>
      </c>
      <c r="N1651" s="1" t="s">
        <v>63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3" t="str">
        <f t="shared" si="25"/>
        <v>2017Plan</v>
      </c>
      <c r="V1651" s="2">
        <f>DATE(A1651,INDEX(Map!$H$1:$H$12,MATCH(B1651,Map!$G$1:$G$12,0),0),1)</f>
        <v>42948</v>
      </c>
      <c r="W1651" t="str">
        <f>IF(AND(V1651&gt;=Map!$K$2,V1651&lt;=Map!$L$2),"Base",IF(AND(V1651&gt;=Map!$K$3,V1651&lt;=Map!$L$3),"Fcst","N/A"))</f>
        <v>Fcst</v>
      </c>
      <c r="X1651" t="str">
        <f>INDEX(Map!$B$2:$B$86,MATCH(D1651,Map!$A$2:$A$86,0),0)</f>
        <v>N/A</v>
      </c>
      <c r="Y1651" s="7" t="str">
        <f>IF(INDEX(Map!$C$2:$C$86,MATCH(D1651,Map!$A$2:$A$86,0),0)="","N/A",E1651*INDEX(Map!$C$2:$C$86,MATCH(D1651,Map!$A$2:$A$86,0),0))</f>
        <v>N/A</v>
      </c>
      <c r="Z1651" s="7" t="str">
        <f>IF(INDEX(Map!$D$2:$D$86,MATCH(D1651,Map!$A$2:$A$86,0),0)="","N/A",E1651*INDEX(Map!$D$2:$D$86,MATCH(D1651,Map!$A$2:$A$86,0),0))</f>
        <v>N/A</v>
      </c>
      <c r="AA1651" t="str">
        <f>INDEX(Map!$E$2:$E$86,MATCH(D1651,Map!$A$2:$A$86,0),0)</f>
        <v>Purchases</v>
      </c>
    </row>
    <row r="1652" spans="1:27" x14ac:dyDescent="0.25">
      <c r="A1652" s="1" t="s">
        <v>119</v>
      </c>
      <c r="B1652" s="1" t="s">
        <v>114</v>
      </c>
      <c r="C1652" s="1">
        <v>55</v>
      </c>
      <c r="D1652" s="1" t="s">
        <v>78</v>
      </c>
      <c r="E1652" s="1">
        <v>0</v>
      </c>
      <c r="F1652" s="1">
        <v>0</v>
      </c>
      <c r="G1652" s="1">
        <v>0</v>
      </c>
      <c r="H1652" s="1">
        <v>0</v>
      </c>
      <c r="I1652" s="1" t="s">
        <v>63</v>
      </c>
      <c r="J1652" s="1" t="s">
        <v>63</v>
      </c>
      <c r="K1652" s="1">
        <v>0</v>
      </c>
      <c r="L1652" s="1">
        <v>0</v>
      </c>
      <c r="M1652" s="1">
        <v>0</v>
      </c>
      <c r="N1652" s="1" t="s">
        <v>63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3" t="str">
        <f t="shared" si="25"/>
        <v>2017Plan</v>
      </c>
      <c r="V1652" s="2">
        <f>DATE(A1652,INDEX(Map!$H$1:$H$12,MATCH(B1652,Map!$G$1:$G$12,0),0),1)</f>
        <v>42948</v>
      </c>
      <c r="W1652" t="str">
        <f>IF(AND(V1652&gt;=Map!$K$2,V1652&lt;=Map!$L$2),"Base",IF(AND(V1652&gt;=Map!$K$3,V1652&lt;=Map!$L$3),"Fcst","N/A"))</f>
        <v>Fcst</v>
      </c>
      <c r="X1652" t="str">
        <f>INDEX(Map!$B$2:$B$86,MATCH(D1652,Map!$A$2:$A$86,0),0)</f>
        <v>N/A</v>
      </c>
      <c r="Y1652" s="7" t="str">
        <f>IF(INDEX(Map!$C$2:$C$86,MATCH(D1652,Map!$A$2:$A$86,0),0)="","N/A",E1652*INDEX(Map!$C$2:$C$86,MATCH(D1652,Map!$A$2:$A$86,0),0))</f>
        <v>N/A</v>
      </c>
      <c r="Z1652" s="7" t="str">
        <f>IF(INDEX(Map!$D$2:$D$86,MATCH(D1652,Map!$A$2:$A$86,0),0)="","N/A",E1652*INDEX(Map!$D$2:$D$86,MATCH(D1652,Map!$A$2:$A$86,0),0))</f>
        <v>N/A</v>
      </c>
      <c r="AA1652" t="str">
        <f>INDEX(Map!$E$2:$E$86,MATCH(D1652,Map!$A$2:$A$86,0),0)</f>
        <v>Purchases</v>
      </c>
    </row>
    <row r="1653" spans="1:27" x14ac:dyDescent="0.25">
      <c r="A1653" s="1" t="s">
        <v>119</v>
      </c>
      <c r="B1653" s="1" t="s">
        <v>114</v>
      </c>
      <c r="C1653" s="1">
        <v>56</v>
      </c>
      <c r="D1653" s="1" t="s">
        <v>79</v>
      </c>
      <c r="E1653" s="1">
        <v>1</v>
      </c>
      <c r="F1653" s="1">
        <v>0</v>
      </c>
      <c r="G1653" s="1">
        <v>7.7</v>
      </c>
      <c r="H1653" s="1">
        <v>12</v>
      </c>
      <c r="I1653" s="1" t="s">
        <v>63</v>
      </c>
      <c r="J1653" s="1" t="s">
        <v>63</v>
      </c>
      <c r="K1653" s="1">
        <v>19</v>
      </c>
      <c r="L1653" s="1">
        <v>18</v>
      </c>
      <c r="M1653" s="1">
        <v>17</v>
      </c>
      <c r="N1653" s="1" t="s">
        <v>63</v>
      </c>
      <c r="O1653" s="1">
        <v>0</v>
      </c>
      <c r="P1653" s="1">
        <v>0</v>
      </c>
      <c r="Q1653" s="1">
        <v>7</v>
      </c>
      <c r="R1653" s="1">
        <v>25</v>
      </c>
      <c r="S1653" s="1">
        <v>25</v>
      </c>
      <c r="T1653" s="1">
        <v>24</v>
      </c>
      <c r="U1653" s="3" t="str">
        <f t="shared" si="25"/>
        <v>2017Plan</v>
      </c>
      <c r="V1653" s="2">
        <f>DATE(A1653,INDEX(Map!$H$1:$H$12,MATCH(B1653,Map!$G$1:$G$12,0),0),1)</f>
        <v>42948</v>
      </c>
      <c r="W1653" t="str">
        <f>IF(AND(V1653&gt;=Map!$K$2,V1653&lt;=Map!$L$2),"Base",IF(AND(V1653&gt;=Map!$K$3,V1653&lt;=Map!$L$3),"Fcst","N/A"))</f>
        <v>Fcst</v>
      </c>
      <c r="X1653" t="str">
        <f>INDEX(Map!$B$2:$B$86,MATCH(D1653,Map!$A$2:$A$86,0),0)</f>
        <v>N/A</v>
      </c>
      <c r="Y1653" s="7" t="str">
        <f>IF(INDEX(Map!$C$2:$C$86,MATCH(D1653,Map!$A$2:$A$86,0),0)="","N/A",E1653*INDEX(Map!$C$2:$C$86,MATCH(D1653,Map!$A$2:$A$86,0),0))</f>
        <v>N/A</v>
      </c>
      <c r="Z1653" s="7" t="str">
        <f>IF(INDEX(Map!$D$2:$D$86,MATCH(D1653,Map!$A$2:$A$86,0),0)="","N/A",E1653*INDEX(Map!$D$2:$D$86,MATCH(D1653,Map!$A$2:$A$86,0),0))</f>
        <v>N/A</v>
      </c>
      <c r="AA1653" t="str">
        <f>INDEX(Map!$E$2:$E$86,MATCH(D1653,Map!$A$2:$A$86,0),0)</f>
        <v>Purchases</v>
      </c>
    </row>
    <row r="1654" spans="1:27" x14ac:dyDescent="0.25">
      <c r="A1654" s="1" t="s">
        <v>119</v>
      </c>
      <c r="B1654" s="1" t="s">
        <v>114</v>
      </c>
      <c r="C1654" s="1">
        <v>57</v>
      </c>
      <c r="D1654" s="1" t="s">
        <v>80</v>
      </c>
      <c r="E1654" s="1">
        <v>0.7</v>
      </c>
      <c r="F1654" s="1">
        <v>0</v>
      </c>
      <c r="G1654" s="1">
        <v>5.6</v>
      </c>
      <c r="H1654" s="1">
        <v>9</v>
      </c>
      <c r="I1654" s="1" t="s">
        <v>63</v>
      </c>
      <c r="J1654" s="1" t="s">
        <v>63</v>
      </c>
      <c r="K1654" s="1">
        <v>14</v>
      </c>
      <c r="L1654" s="1">
        <v>18</v>
      </c>
      <c r="M1654" s="1">
        <v>13</v>
      </c>
      <c r="N1654" s="1" t="s">
        <v>63</v>
      </c>
      <c r="O1654" s="1">
        <v>0</v>
      </c>
      <c r="P1654" s="1">
        <v>0</v>
      </c>
      <c r="Q1654" s="1">
        <v>5</v>
      </c>
      <c r="R1654" s="1">
        <v>24.9</v>
      </c>
      <c r="S1654" s="1">
        <v>24.9</v>
      </c>
      <c r="T1654" s="1">
        <v>17</v>
      </c>
      <c r="U1654" s="3" t="str">
        <f t="shared" si="25"/>
        <v>2017Plan</v>
      </c>
      <c r="V1654" s="2">
        <f>DATE(A1654,INDEX(Map!$H$1:$H$12,MATCH(B1654,Map!$G$1:$G$12,0),0),1)</f>
        <v>42948</v>
      </c>
      <c r="W1654" t="str">
        <f>IF(AND(V1654&gt;=Map!$K$2,V1654&lt;=Map!$L$2),"Base",IF(AND(V1654&gt;=Map!$K$3,V1654&lt;=Map!$L$3),"Fcst","N/A"))</f>
        <v>Fcst</v>
      </c>
      <c r="X1654" t="str">
        <f>INDEX(Map!$B$2:$B$86,MATCH(D1654,Map!$A$2:$A$86,0),0)</f>
        <v>N/A</v>
      </c>
      <c r="Y1654" s="7" t="str">
        <f>IF(INDEX(Map!$C$2:$C$86,MATCH(D1654,Map!$A$2:$A$86,0),0)="","N/A",E1654*INDEX(Map!$C$2:$C$86,MATCH(D1654,Map!$A$2:$A$86,0),0))</f>
        <v>N/A</v>
      </c>
      <c r="Z1654" s="7" t="str">
        <f>IF(INDEX(Map!$D$2:$D$86,MATCH(D1654,Map!$A$2:$A$86,0),0)="","N/A",E1654*INDEX(Map!$D$2:$D$86,MATCH(D1654,Map!$A$2:$A$86,0),0))</f>
        <v>N/A</v>
      </c>
      <c r="AA1654" t="str">
        <f>INDEX(Map!$E$2:$E$86,MATCH(D1654,Map!$A$2:$A$86,0),0)</f>
        <v>Purchases</v>
      </c>
    </row>
    <row r="1655" spans="1:27" x14ac:dyDescent="0.25">
      <c r="A1655" s="1" t="s">
        <v>119</v>
      </c>
      <c r="B1655" s="1" t="s">
        <v>114</v>
      </c>
      <c r="C1655" s="1">
        <v>58</v>
      </c>
      <c r="D1655" s="1" t="s">
        <v>81</v>
      </c>
      <c r="E1655" s="1">
        <v>0.5</v>
      </c>
      <c r="F1655" s="1">
        <v>0</v>
      </c>
      <c r="G1655" s="1">
        <v>4</v>
      </c>
      <c r="H1655" s="1">
        <v>6</v>
      </c>
      <c r="I1655" s="1" t="s">
        <v>63</v>
      </c>
      <c r="J1655" s="1" t="s">
        <v>63</v>
      </c>
      <c r="K1655" s="1">
        <v>10</v>
      </c>
      <c r="L1655" s="1">
        <v>17.600000000000001</v>
      </c>
      <c r="M1655" s="1">
        <v>9</v>
      </c>
      <c r="N1655" s="1" t="s">
        <v>63</v>
      </c>
      <c r="O1655" s="1">
        <v>0</v>
      </c>
      <c r="P1655" s="1">
        <v>0</v>
      </c>
      <c r="Q1655" s="1">
        <v>3</v>
      </c>
      <c r="R1655" s="1">
        <v>24.63</v>
      </c>
      <c r="S1655" s="1">
        <v>24.63</v>
      </c>
      <c r="T1655" s="1">
        <v>12</v>
      </c>
      <c r="U1655" s="3" t="str">
        <f t="shared" si="25"/>
        <v>2017Plan</v>
      </c>
      <c r="V1655" s="2">
        <f>DATE(A1655,INDEX(Map!$H$1:$H$12,MATCH(B1655,Map!$G$1:$G$12,0),0),1)</f>
        <v>42948</v>
      </c>
      <c r="W1655" t="str">
        <f>IF(AND(V1655&gt;=Map!$K$2,V1655&lt;=Map!$L$2),"Base",IF(AND(V1655&gt;=Map!$K$3,V1655&lt;=Map!$L$3),"Fcst","N/A"))</f>
        <v>Fcst</v>
      </c>
      <c r="X1655" t="str">
        <f>INDEX(Map!$B$2:$B$86,MATCH(D1655,Map!$A$2:$A$86,0),0)</f>
        <v>N/A</v>
      </c>
      <c r="Y1655" s="7" t="str">
        <f>IF(INDEX(Map!$C$2:$C$86,MATCH(D1655,Map!$A$2:$A$86,0),0)="","N/A",E1655*INDEX(Map!$C$2:$C$86,MATCH(D1655,Map!$A$2:$A$86,0),0))</f>
        <v>N/A</v>
      </c>
      <c r="Z1655" s="7" t="str">
        <f>IF(INDEX(Map!$D$2:$D$86,MATCH(D1655,Map!$A$2:$A$86,0),0)="","N/A",E1655*INDEX(Map!$D$2:$D$86,MATCH(D1655,Map!$A$2:$A$86,0),0))</f>
        <v>N/A</v>
      </c>
      <c r="AA1655" t="str">
        <f>INDEX(Map!$E$2:$E$86,MATCH(D1655,Map!$A$2:$A$86,0),0)</f>
        <v>Purchases</v>
      </c>
    </row>
    <row r="1656" spans="1:27" x14ac:dyDescent="0.25">
      <c r="A1656" s="1" t="s">
        <v>119</v>
      </c>
      <c r="B1656" s="1" t="s">
        <v>114</v>
      </c>
      <c r="C1656" s="1">
        <v>59</v>
      </c>
      <c r="D1656" s="1" t="s">
        <v>82</v>
      </c>
      <c r="E1656" s="1">
        <v>0.2</v>
      </c>
      <c r="F1656" s="1">
        <v>0</v>
      </c>
      <c r="G1656" s="1">
        <v>1.6</v>
      </c>
      <c r="H1656" s="1">
        <v>2</v>
      </c>
      <c r="I1656" s="1" t="s">
        <v>63</v>
      </c>
      <c r="J1656" s="1" t="s">
        <v>63</v>
      </c>
      <c r="K1656" s="1">
        <v>4</v>
      </c>
      <c r="L1656" s="1">
        <v>13.6</v>
      </c>
      <c r="M1656" s="1">
        <v>3</v>
      </c>
      <c r="N1656" s="1" t="s">
        <v>63</v>
      </c>
      <c r="O1656" s="1">
        <v>0</v>
      </c>
      <c r="P1656" s="1">
        <v>0</v>
      </c>
      <c r="Q1656" s="1">
        <v>1</v>
      </c>
      <c r="R1656" s="1">
        <v>19.77</v>
      </c>
      <c r="S1656" s="1">
        <v>19.77</v>
      </c>
      <c r="T1656" s="1">
        <v>4</v>
      </c>
      <c r="U1656" s="3" t="str">
        <f t="shared" si="25"/>
        <v>2017Plan</v>
      </c>
      <c r="V1656" s="2">
        <f>DATE(A1656,INDEX(Map!$H$1:$H$12,MATCH(B1656,Map!$G$1:$G$12,0),0),1)</f>
        <v>42948</v>
      </c>
      <c r="W1656" t="str">
        <f>IF(AND(V1656&gt;=Map!$K$2,V1656&lt;=Map!$L$2),"Base",IF(AND(V1656&gt;=Map!$K$3,V1656&lt;=Map!$L$3),"Fcst","N/A"))</f>
        <v>Fcst</v>
      </c>
      <c r="X1656" t="str">
        <f>INDEX(Map!$B$2:$B$86,MATCH(D1656,Map!$A$2:$A$86,0),0)</f>
        <v>N/A</v>
      </c>
      <c r="Y1656" s="7" t="str">
        <f>IF(INDEX(Map!$C$2:$C$86,MATCH(D1656,Map!$A$2:$A$86,0),0)="","N/A",E1656*INDEX(Map!$C$2:$C$86,MATCH(D1656,Map!$A$2:$A$86,0),0))</f>
        <v>N/A</v>
      </c>
      <c r="Z1656" s="7" t="str">
        <f>IF(INDEX(Map!$D$2:$D$86,MATCH(D1656,Map!$A$2:$A$86,0),0)="","N/A",E1656*INDEX(Map!$D$2:$D$86,MATCH(D1656,Map!$A$2:$A$86,0),0))</f>
        <v>N/A</v>
      </c>
      <c r="AA1656" t="str">
        <f>INDEX(Map!$E$2:$E$86,MATCH(D1656,Map!$A$2:$A$86,0),0)</f>
        <v>Purchases</v>
      </c>
    </row>
    <row r="1657" spans="1:27" x14ac:dyDescent="0.25">
      <c r="A1657" s="1" t="s">
        <v>119</v>
      </c>
      <c r="B1657" s="1" t="s">
        <v>114</v>
      </c>
      <c r="C1657" s="1">
        <v>60</v>
      </c>
      <c r="D1657" s="1" t="s">
        <v>83</v>
      </c>
      <c r="E1657" s="1">
        <v>-7.2</v>
      </c>
      <c r="F1657" s="1">
        <v>0</v>
      </c>
      <c r="G1657" s="1">
        <v>4.9000000000000004</v>
      </c>
      <c r="H1657" s="1">
        <v>39</v>
      </c>
      <c r="I1657" s="1" t="s">
        <v>63</v>
      </c>
      <c r="J1657" s="1" t="s">
        <v>63</v>
      </c>
      <c r="K1657" s="1">
        <v>162</v>
      </c>
      <c r="L1657" s="1">
        <v>38.9</v>
      </c>
      <c r="M1657" s="1">
        <v>-281</v>
      </c>
      <c r="N1657" s="1" t="s">
        <v>63</v>
      </c>
      <c r="O1657" s="1">
        <v>0</v>
      </c>
      <c r="P1657" s="1">
        <v>0</v>
      </c>
      <c r="Q1657" s="1">
        <v>66</v>
      </c>
      <c r="R1657" s="1">
        <v>29.78</v>
      </c>
      <c r="S1657" s="1">
        <v>29.78</v>
      </c>
      <c r="T1657" s="1">
        <v>-215</v>
      </c>
      <c r="U1657" s="3" t="str">
        <f t="shared" si="25"/>
        <v>2017Plan</v>
      </c>
      <c r="V1657" s="2">
        <f>DATE(A1657,INDEX(Map!$H$1:$H$12,MATCH(B1657,Map!$G$1:$G$12,0),0),1)</f>
        <v>42948</v>
      </c>
      <c r="W1657" t="str">
        <f>IF(AND(V1657&gt;=Map!$K$2,V1657&lt;=Map!$L$2),"Base",IF(AND(V1657&gt;=Map!$K$3,V1657&lt;=Map!$L$3),"Fcst","N/A"))</f>
        <v>Fcst</v>
      </c>
      <c r="X1657" t="str">
        <f>INDEX(Map!$B$2:$B$86,MATCH(D1657,Map!$A$2:$A$86,0),0)</f>
        <v>N/A</v>
      </c>
      <c r="Y1657" s="7" t="str">
        <f>IF(INDEX(Map!$C$2:$C$86,MATCH(D1657,Map!$A$2:$A$86,0),0)="","N/A",E1657*INDEX(Map!$C$2:$C$86,MATCH(D1657,Map!$A$2:$A$86,0),0))</f>
        <v>N/A</v>
      </c>
      <c r="Z1657" s="7" t="str">
        <f>IF(INDEX(Map!$D$2:$D$86,MATCH(D1657,Map!$A$2:$A$86,0),0)="","N/A",E1657*INDEX(Map!$D$2:$D$86,MATCH(D1657,Map!$A$2:$A$86,0),0))</f>
        <v>N/A</v>
      </c>
      <c r="AA1657" t="str">
        <f>INDEX(Map!$E$2:$E$86,MATCH(D1657,Map!$A$2:$A$86,0),0)</f>
        <v>Sales</v>
      </c>
    </row>
    <row r="1658" spans="1:27" x14ac:dyDescent="0.25">
      <c r="A1658" s="1" t="s">
        <v>119</v>
      </c>
      <c r="B1658" s="1" t="s">
        <v>114</v>
      </c>
      <c r="C1658" s="1">
        <v>61</v>
      </c>
      <c r="D1658" s="1" t="s">
        <v>84</v>
      </c>
      <c r="E1658" s="1">
        <v>-0.8</v>
      </c>
      <c r="F1658" s="1">
        <v>0</v>
      </c>
      <c r="G1658" s="1">
        <v>3.1</v>
      </c>
      <c r="H1658" s="1">
        <v>31</v>
      </c>
      <c r="I1658" s="1" t="s">
        <v>63</v>
      </c>
      <c r="J1658" s="1" t="s">
        <v>63</v>
      </c>
      <c r="K1658" s="1">
        <v>244</v>
      </c>
      <c r="L1658" s="1">
        <v>13.6</v>
      </c>
      <c r="M1658" s="1">
        <v>-10</v>
      </c>
      <c r="N1658" s="1" t="s">
        <v>63</v>
      </c>
      <c r="O1658" s="1">
        <v>0</v>
      </c>
      <c r="P1658" s="1">
        <v>0</v>
      </c>
      <c r="Q1658" s="1">
        <v>5</v>
      </c>
      <c r="R1658" s="1">
        <v>7.59</v>
      </c>
      <c r="S1658" s="1">
        <v>7.59</v>
      </c>
      <c r="T1658" s="1">
        <v>-6</v>
      </c>
      <c r="U1658" s="3" t="str">
        <f t="shared" si="25"/>
        <v>2017Plan</v>
      </c>
      <c r="V1658" s="2">
        <f>DATE(A1658,INDEX(Map!$H$1:$H$12,MATCH(B1658,Map!$G$1:$G$12,0),0),1)</f>
        <v>42948</v>
      </c>
      <c r="W1658" t="str">
        <f>IF(AND(V1658&gt;=Map!$K$2,V1658&lt;=Map!$L$2),"Base",IF(AND(V1658&gt;=Map!$K$3,V1658&lt;=Map!$L$3),"Fcst","N/A"))</f>
        <v>Fcst</v>
      </c>
      <c r="X1658" t="str">
        <f>INDEX(Map!$B$2:$B$86,MATCH(D1658,Map!$A$2:$A$86,0),0)</f>
        <v>N/A</v>
      </c>
      <c r="Y1658" s="7" t="str">
        <f>IF(INDEX(Map!$C$2:$C$86,MATCH(D1658,Map!$A$2:$A$86,0),0)="","N/A",E1658*INDEX(Map!$C$2:$C$86,MATCH(D1658,Map!$A$2:$A$86,0),0))</f>
        <v>N/A</v>
      </c>
      <c r="Z1658" s="7" t="str">
        <f>IF(INDEX(Map!$D$2:$D$86,MATCH(D1658,Map!$A$2:$A$86,0),0)="","N/A",E1658*INDEX(Map!$D$2:$D$86,MATCH(D1658,Map!$A$2:$A$86,0),0))</f>
        <v>N/A</v>
      </c>
      <c r="AA1658" t="str">
        <f>INDEX(Map!$E$2:$E$86,MATCH(D1658,Map!$A$2:$A$86,0),0)</f>
        <v>Sales</v>
      </c>
    </row>
    <row r="1659" spans="1:27" x14ac:dyDescent="0.25">
      <c r="A1659" s="1" t="s">
        <v>119</v>
      </c>
      <c r="B1659" s="1" t="s">
        <v>114</v>
      </c>
      <c r="C1659" s="1">
        <v>62</v>
      </c>
      <c r="D1659" s="1" t="s">
        <v>85</v>
      </c>
      <c r="E1659" s="1">
        <v>-8.3000000000000007</v>
      </c>
      <c r="F1659" s="1">
        <v>0</v>
      </c>
      <c r="G1659" s="1">
        <v>36.9</v>
      </c>
      <c r="H1659" s="1">
        <v>4</v>
      </c>
      <c r="I1659" s="1" t="s">
        <v>63</v>
      </c>
      <c r="J1659" s="1" t="s">
        <v>63</v>
      </c>
      <c r="K1659" s="1">
        <v>64</v>
      </c>
      <c r="L1659" s="1">
        <v>35.4</v>
      </c>
      <c r="M1659" s="1">
        <v>-293</v>
      </c>
      <c r="N1659" s="1" t="s">
        <v>63</v>
      </c>
      <c r="O1659" s="1">
        <v>0</v>
      </c>
      <c r="P1659" s="1">
        <v>0</v>
      </c>
      <c r="Q1659" s="1">
        <v>66</v>
      </c>
      <c r="R1659" s="1">
        <v>27.34</v>
      </c>
      <c r="S1659" s="1">
        <v>27.34</v>
      </c>
      <c r="T1659" s="1">
        <v>-226</v>
      </c>
      <c r="U1659" s="3" t="str">
        <f t="shared" si="25"/>
        <v>2017Plan</v>
      </c>
      <c r="V1659" s="2">
        <f>DATE(A1659,INDEX(Map!$H$1:$H$12,MATCH(B1659,Map!$G$1:$G$12,0),0),1)</f>
        <v>42948</v>
      </c>
      <c r="W1659" t="str">
        <f>IF(AND(V1659&gt;=Map!$K$2,V1659&lt;=Map!$L$2),"Base",IF(AND(V1659&gt;=Map!$K$3,V1659&lt;=Map!$L$3),"Fcst","N/A"))</f>
        <v>Fcst</v>
      </c>
      <c r="X1659" t="str">
        <f>INDEX(Map!$B$2:$B$86,MATCH(D1659,Map!$A$2:$A$86,0),0)</f>
        <v>N/A</v>
      </c>
      <c r="Y1659" s="7" t="str">
        <f>IF(INDEX(Map!$C$2:$C$86,MATCH(D1659,Map!$A$2:$A$86,0),0)="","N/A",E1659*INDEX(Map!$C$2:$C$86,MATCH(D1659,Map!$A$2:$A$86,0),0))</f>
        <v>N/A</v>
      </c>
      <c r="Z1659" s="7" t="str">
        <f>IF(INDEX(Map!$D$2:$D$86,MATCH(D1659,Map!$A$2:$A$86,0),0)="","N/A",E1659*INDEX(Map!$D$2:$D$86,MATCH(D1659,Map!$A$2:$A$86,0),0))</f>
        <v>N/A</v>
      </c>
      <c r="AA1659" t="str">
        <f>INDEX(Map!$E$2:$E$86,MATCH(D1659,Map!$A$2:$A$86,0),0)</f>
        <v>Sales</v>
      </c>
    </row>
    <row r="1660" spans="1:27" x14ac:dyDescent="0.25">
      <c r="A1660" s="1" t="s">
        <v>119</v>
      </c>
      <c r="B1660" s="1" t="s">
        <v>114</v>
      </c>
      <c r="C1660" s="1">
        <v>63</v>
      </c>
      <c r="D1660" s="1" t="s">
        <v>86</v>
      </c>
      <c r="E1660" s="1">
        <v>-2.9</v>
      </c>
      <c r="F1660" s="1">
        <v>0</v>
      </c>
      <c r="G1660" s="1">
        <v>13</v>
      </c>
      <c r="H1660" s="1">
        <v>5</v>
      </c>
      <c r="I1660" s="1" t="s">
        <v>63</v>
      </c>
      <c r="J1660" s="1" t="s">
        <v>63</v>
      </c>
      <c r="K1660" s="1">
        <v>51</v>
      </c>
      <c r="L1660" s="1">
        <v>33.200000000000003</v>
      </c>
      <c r="M1660" s="1">
        <v>-96</v>
      </c>
      <c r="N1660" s="1" t="s">
        <v>63</v>
      </c>
      <c r="O1660" s="1">
        <v>0</v>
      </c>
      <c r="P1660" s="1">
        <v>0</v>
      </c>
      <c r="Q1660" s="1">
        <v>23</v>
      </c>
      <c r="R1660" s="1">
        <v>25.33</v>
      </c>
      <c r="S1660" s="1">
        <v>25.33</v>
      </c>
      <c r="T1660" s="1">
        <v>-73</v>
      </c>
      <c r="U1660" s="3" t="str">
        <f t="shared" si="25"/>
        <v>2017Plan</v>
      </c>
      <c r="V1660" s="2">
        <f>DATE(A1660,INDEX(Map!$H$1:$H$12,MATCH(B1660,Map!$G$1:$G$12,0),0),1)</f>
        <v>42948</v>
      </c>
      <c r="W1660" t="str">
        <f>IF(AND(V1660&gt;=Map!$K$2,V1660&lt;=Map!$L$2),"Base",IF(AND(V1660&gt;=Map!$K$3,V1660&lt;=Map!$L$3),"Fcst","N/A"))</f>
        <v>Fcst</v>
      </c>
      <c r="X1660" t="str">
        <f>INDEX(Map!$B$2:$B$86,MATCH(D1660,Map!$A$2:$A$86,0),0)</f>
        <v>N/A</v>
      </c>
      <c r="Y1660" s="7" t="str">
        <f>IF(INDEX(Map!$C$2:$C$86,MATCH(D1660,Map!$A$2:$A$86,0),0)="","N/A",E1660*INDEX(Map!$C$2:$C$86,MATCH(D1660,Map!$A$2:$A$86,0),0))</f>
        <v>N/A</v>
      </c>
      <c r="Z1660" s="7" t="str">
        <f>IF(INDEX(Map!$D$2:$D$86,MATCH(D1660,Map!$A$2:$A$86,0),0)="","N/A",E1660*INDEX(Map!$D$2:$D$86,MATCH(D1660,Map!$A$2:$A$86,0),0))</f>
        <v>N/A</v>
      </c>
      <c r="AA1660" t="str">
        <f>INDEX(Map!$E$2:$E$86,MATCH(D1660,Map!$A$2:$A$86,0),0)</f>
        <v>Sales</v>
      </c>
    </row>
    <row r="1661" spans="1:27" x14ac:dyDescent="0.25">
      <c r="A1661" s="1" t="s">
        <v>119</v>
      </c>
      <c r="B1661" s="1" t="s">
        <v>114</v>
      </c>
      <c r="C1661" s="1">
        <v>64</v>
      </c>
      <c r="D1661" s="1" t="s">
        <v>87</v>
      </c>
      <c r="E1661" s="1">
        <v>0</v>
      </c>
      <c r="F1661" s="1">
        <v>0</v>
      </c>
      <c r="G1661" s="1">
        <v>0</v>
      </c>
      <c r="H1661" s="1">
        <v>0</v>
      </c>
      <c r="I1661" s="1" t="s">
        <v>63</v>
      </c>
      <c r="J1661" s="1" t="s">
        <v>63</v>
      </c>
      <c r="K1661" s="1">
        <v>0</v>
      </c>
      <c r="L1661" s="1">
        <v>0</v>
      </c>
      <c r="M1661" s="1">
        <v>0</v>
      </c>
      <c r="N1661" s="1" t="s">
        <v>63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3" t="str">
        <f t="shared" si="25"/>
        <v>2017Plan</v>
      </c>
      <c r="V1661" s="2">
        <f>DATE(A1661,INDEX(Map!$H$1:$H$12,MATCH(B1661,Map!$G$1:$G$12,0),0),1)</f>
        <v>42948</v>
      </c>
      <c r="W1661" t="str">
        <f>IF(AND(V1661&gt;=Map!$K$2,V1661&lt;=Map!$L$2),"Base",IF(AND(V1661&gt;=Map!$K$3,V1661&lt;=Map!$L$3),"Fcst","N/A"))</f>
        <v>Fcst</v>
      </c>
      <c r="X1661" t="str">
        <f>INDEX(Map!$B$2:$B$86,MATCH(D1661,Map!$A$2:$A$86,0),0)</f>
        <v>N/A</v>
      </c>
      <c r="Y1661" s="7" t="str">
        <f>IF(INDEX(Map!$C$2:$C$86,MATCH(D1661,Map!$A$2:$A$86,0),0)="","N/A",E1661*INDEX(Map!$C$2:$C$86,MATCH(D1661,Map!$A$2:$A$86,0),0))</f>
        <v>N/A</v>
      </c>
      <c r="Z1661" s="7" t="str">
        <f>IF(INDEX(Map!$D$2:$D$86,MATCH(D1661,Map!$A$2:$A$86,0),0)="","N/A",E1661*INDEX(Map!$D$2:$D$86,MATCH(D1661,Map!$A$2:$A$86,0),0))</f>
        <v>N/A</v>
      </c>
      <c r="AA1661" t="str">
        <f>INDEX(Map!$E$2:$E$86,MATCH(D1661,Map!$A$2:$A$86,0),0)</f>
        <v>Sales</v>
      </c>
    </row>
    <row r="1662" spans="1:27" x14ac:dyDescent="0.25">
      <c r="A1662" s="1" t="s">
        <v>119</v>
      </c>
      <c r="B1662" s="1" t="s">
        <v>114</v>
      </c>
      <c r="C1662" s="1">
        <v>65</v>
      </c>
      <c r="D1662" s="1" t="s">
        <v>88</v>
      </c>
      <c r="E1662" s="1">
        <v>0</v>
      </c>
      <c r="F1662" s="1">
        <v>0</v>
      </c>
      <c r="G1662" s="1">
        <v>0</v>
      </c>
      <c r="H1662" s="1">
        <v>0</v>
      </c>
      <c r="I1662" s="1" t="s">
        <v>63</v>
      </c>
      <c r="J1662" s="1" t="s">
        <v>63</v>
      </c>
      <c r="K1662" s="1">
        <v>0</v>
      </c>
      <c r="L1662" s="1">
        <v>0</v>
      </c>
      <c r="M1662" s="1">
        <v>0</v>
      </c>
      <c r="N1662" s="1" t="s">
        <v>63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3" t="str">
        <f t="shared" si="25"/>
        <v>2017Plan</v>
      </c>
      <c r="V1662" s="2">
        <f>DATE(A1662,INDEX(Map!$H$1:$H$12,MATCH(B1662,Map!$G$1:$G$12,0),0),1)</f>
        <v>42948</v>
      </c>
      <c r="W1662" t="str">
        <f>IF(AND(V1662&gt;=Map!$K$2,V1662&lt;=Map!$L$2),"Base",IF(AND(V1662&gt;=Map!$K$3,V1662&lt;=Map!$L$3),"Fcst","N/A"))</f>
        <v>Fcst</v>
      </c>
      <c r="X1662" t="str">
        <f>INDEX(Map!$B$2:$B$86,MATCH(D1662,Map!$A$2:$A$86,0),0)</f>
        <v>N/A</v>
      </c>
      <c r="Y1662" s="7" t="str">
        <f>IF(INDEX(Map!$C$2:$C$86,MATCH(D1662,Map!$A$2:$A$86,0),0)="","N/A",E1662*INDEX(Map!$C$2:$C$86,MATCH(D1662,Map!$A$2:$A$86,0),0))</f>
        <v>N/A</v>
      </c>
      <c r="Z1662" s="7" t="str">
        <f>IF(INDEX(Map!$D$2:$D$86,MATCH(D1662,Map!$A$2:$A$86,0),0)="","N/A",E1662*INDEX(Map!$D$2:$D$86,MATCH(D1662,Map!$A$2:$A$86,0),0))</f>
        <v>N/A</v>
      </c>
      <c r="AA1662" t="str">
        <f>INDEX(Map!$E$2:$E$86,MATCH(D1662,Map!$A$2:$A$86,0),0)</f>
        <v>Sales</v>
      </c>
    </row>
    <row r="1663" spans="1:27" x14ac:dyDescent="0.25">
      <c r="A1663" s="1" t="s">
        <v>119</v>
      </c>
      <c r="B1663" s="1" t="s">
        <v>114</v>
      </c>
      <c r="C1663" s="1">
        <v>66</v>
      </c>
      <c r="D1663" s="1" t="s">
        <v>89</v>
      </c>
      <c r="E1663" s="1">
        <v>0</v>
      </c>
      <c r="F1663" s="1">
        <v>0</v>
      </c>
      <c r="G1663" s="1">
        <v>0</v>
      </c>
      <c r="H1663" s="1">
        <v>0</v>
      </c>
      <c r="I1663" s="1" t="s">
        <v>63</v>
      </c>
      <c r="J1663" s="1" t="s">
        <v>63</v>
      </c>
      <c r="K1663" s="1">
        <v>0</v>
      </c>
      <c r="L1663" s="1">
        <v>0</v>
      </c>
      <c r="M1663" s="1">
        <v>0</v>
      </c>
      <c r="N1663" s="1" t="s">
        <v>63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3" t="str">
        <f t="shared" si="25"/>
        <v>2017Plan</v>
      </c>
      <c r="V1663" s="2">
        <f>DATE(A1663,INDEX(Map!$H$1:$H$12,MATCH(B1663,Map!$G$1:$G$12,0),0),1)</f>
        <v>42948</v>
      </c>
      <c r="W1663" t="str">
        <f>IF(AND(V1663&gt;=Map!$K$2,V1663&lt;=Map!$L$2),"Base",IF(AND(V1663&gt;=Map!$K$3,V1663&lt;=Map!$L$3),"Fcst","N/A"))</f>
        <v>Fcst</v>
      </c>
      <c r="X1663" t="str">
        <f>INDEX(Map!$B$2:$B$86,MATCH(D1663,Map!$A$2:$A$86,0),0)</f>
        <v>N/A</v>
      </c>
      <c r="Y1663" s="7" t="str">
        <f>IF(INDEX(Map!$C$2:$C$86,MATCH(D1663,Map!$A$2:$A$86,0),0)="","N/A",E1663*INDEX(Map!$C$2:$C$86,MATCH(D1663,Map!$A$2:$A$86,0),0))</f>
        <v>N/A</v>
      </c>
      <c r="Z1663" s="7" t="str">
        <f>IF(INDEX(Map!$D$2:$D$86,MATCH(D1663,Map!$A$2:$A$86,0),0)="","N/A",E1663*INDEX(Map!$D$2:$D$86,MATCH(D1663,Map!$A$2:$A$86,0),0))</f>
        <v>N/A</v>
      </c>
      <c r="AA1663" t="str">
        <f>INDEX(Map!$E$2:$E$86,MATCH(D1663,Map!$A$2:$A$86,0),0)</f>
        <v>Sales</v>
      </c>
    </row>
    <row r="1664" spans="1:27" x14ac:dyDescent="0.25">
      <c r="A1664" s="1" t="s">
        <v>119</v>
      </c>
      <c r="B1664" s="1" t="s">
        <v>114</v>
      </c>
      <c r="C1664" s="1">
        <v>67</v>
      </c>
      <c r="D1664" s="1" t="s">
        <v>90</v>
      </c>
      <c r="E1664" s="1">
        <v>0</v>
      </c>
      <c r="F1664" s="1">
        <v>0</v>
      </c>
      <c r="G1664" s="1">
        <v>0</v>
      </c>
      <c r="H1664" s="1">
        <v>0</v>
      </c>
      <c r="I1664" s="1" t="s">
        <v>63</v>
      </c>
      <c r="J1664" s="1" t="s">
        <v>63</v>
      </c>
      <c r="K1664" s="1">
        <v>0</v>
      </c>
      <c r="L1664" s="1">
        <v>0</v>
      </c>
      <c r="M1664" s="1">
        <v>0</v>
      </c>
      <c r="N1664" s="1" t="s">
        <v>63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3" t="str">
        <f t="shared" si="25"/>
        <v>2017Plan</v>
      </c>
      <c r="V1664" s="2">
        <f>DATE(A1664,INDEX(Map!$H$1:$H$12,MATCH(B1664,Map!$G$1:$G$12,0),0),1)</f>
        <v>42948</v>
      </c>
      <c r="W1664" t="str">
        <f>IF(AND(V1664&gt;=Map!$K$2,V1664&lt;=Map!$L$2),"Base",IF(AND(V1664&gt;=Map!$K$3,V1664&lt;=Map!$L$3),"Fcst","N/A"))</f>
        <v>Fcst</v>
      </c>
      <c r="X1664" t="str">
        <f>INDEX(Map!$B$2:$B$86,MATCH(D1664,Map!$A$2:$A$86,0),0)</f>
        <v>N/A</v>
      </c>
      <c r="Y1664" s="7" t="str">
        <f>IF(INDEX(Map!$C$2:$C$86,MATCH(D1664,Map!$A$2:$A$86,0),0)="","N/A",E1664*INDEX(Map!$C$2:$C$86,MATCH(D1664,Map!$A$2:$A$86,0),0))</f>
        <v>N/A</v>
      </c>
      <c r="Z1664" s="7" t="str">
        <f>IF(INDEX(Map!$D$2:$D$86,MATCH(D1664,Map!$A$2:$A$86,0),0)="","N/A",E1664*INDEX(Map!$D$2:$D$86,MATCH(D1664,Map!$A$2:$A$86,0),0))</f>
        <v>N/A</v>
      </c>
      <c r="AA1664" t="str">
        <f>INDEX(Map!$E$2:$E$86,MATCH(D1664,Map!$A$2:$A$86,0),0)</f>
        <v>Sales</v>
      </c>
    </row>
    <row r="1665" spans="1:27" x14ac:dyDescent="0.25">
      <c r="A1665" s="1" t="s">
        <v>119</v>
      </c>
      <c r="B1665" s="1" t="s">
        <v>114</v>
      </c>
      <c r="C1665" s="1">
        <v>68</v>
      </c>
      <c r="D1665" s="1" t="s">
        <v>91</v>
      </c>
      <c r="E1665" s="1">
        <v>0</v>
      </c>
      <c r="F1665" s="1">
        <v>0</v>
      </c>
      <c r="G1665" s="1">
        <v>0.3</v>
      </c>
      <c r="H1665" s="1">
        <v>2</v>
      </c>
      <c r="I1665" s="1" t="s">
        <v>63</v>
      </c>
      <c r="J1665" s="1" t="s">
        <v>63</v>
      </c>
      <c r="K1665" s="1">
        <v>2</v>
      </c>
      <c r="L1665" s="1">
        <v>0</v>
      </c>
      <c r="M1665" s="1">
        <v>0</v>
      </c>
      <c r="N1665" s="1" t="s">
        <v>63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3" t="str">
        <f t="shared" si="25"/>
        <v>2017Plan</v>
      </c>
      <c r="V1665" s="2">
        <f>DATE(A1665,INDEX(Map!$H$1:$H$12,MATCH(B1665,Map!$G$1:$G$12,0),0),1)</f>
        <v>42948</v>
      </c>
      <c r="W1665" t="str">
        <f>IF(AND(V1665&gt;=Map!$K$2,V1665&lt;=Map!$L$2),"Base",IF(AND(V1665&gt;=Map!$K$3,V1665&lt;=Map!$L$3),"Fcst","N/A"))</f>
        <v>Fcst</v>
      </c>
      <c r="X1665" t="str">
        <f>INDEX(Map!$B$2:$B$86,MATCH(D1665,Map!$A$2:$A$86,0),0)</f>
        <v>N/A</v>
      </c>
      <c r="Y1665" s="7" t="str">
        <f>IF(INDEX(Map!$C$2:$C$86,MATCH(D1665,Map!$A$2:$A$86,0),0)="","N/A",E1665*INDEX(Map!$C$2:$C$86,MATCH(D1665,Map!$A$2:$A$86,0),0))</f>
        <v>N/A</v>
      </c>
      <c r="Z1665" s="7" t="str">
        <f>IF(INDEX(Map!$D$2:$D$86,MATCH(D1665,Map!$A$2:$A$86,0),0)="","N/A",E1665*INDEX(Map!$D$2:$D$86,MATCH(D1665,Map!$A$2:$A$86,0),0))</f>
        <v>N/A</v>
      </c>
      <c r="AA1665" t="str">
        <f>INDEX(Map!$E$2:$E$86,MATCH(D1665,Map!$A$2:$A$86,0),0)</f>
        <v>CSR</v>
      </c>
    </row>
    <row r="1666" spans="1:27" x14ac:dyDescent="0.25">
      <c r="A1666" s="1" t="s">
        <v>119</v>
      </c>
      <c r="B1666" s="1" t="s">
        <v>114</v>
      </c>
      <c r="C1666" s="1">
        <v>69</v>
      </c>
      <c r="D1666" s="1" t="s">
        <v>92</v>
      </c>
      <c r="E1666" s="1">
        <v>0</v>
      </c>
      <c r="F1666" s="1">
        <v>0</v>
      </c>
      <c r="G1666" s="1">
        <v>0.3</v>
      </c>
      <c r="H1666" s="1">
        <v>2</v>
      </c>
      <c r="I1666" s="1" t="s">
        <v>63</v>
      </c>
      <c r="J1666" s="1" t="s">
        <v>63</v>
      </c>
      <c r="K1666" s="1">
        <v>2</v>
      </c>
      <c r="L1666" s="1">
        <v>0</v>
      </c>
      <c r="M1666" s="1">
        <v>0</v>
      </c>
      <c r="N1666" s="1" t="s">
        <v>63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3" t="str">
        <f t="shared" si="25"/>
        <v>2017Plan</v>
      </c>
      <c r="V1666" s="2">
        <f>DATE(A1666,INDEX(Map!$H$1:$H$12,MATCH(B1666,Map!$G$1:$G$12,0),0),1)</f>
        <v>42948</v>
      </c>
      <c r="W1666" t="str">
        <f>IF(AND(V1666&gt;=Map!$K$2,V1666&lt;=Map!$L$2),"Base",IF(AND(V1666&gt;=Map!$K$3,V1666&lt;=Map!$L$3),"Fcst","N/A"))</f>
        <v>Fcst</v>
      </c>
      <c r="X1666" t="str">
        <f>INDEX(Map!$B$2:$B$86,MATCH(D1666,Map!$A$2:$A$86,0),0)</f>
        <v>N/A</v>
      </c>
      <c r="Y1666" s="7" t="str">
        <f>IF(INDEX(Map!$C$2:$C$86,MATCH(D1666,Map!$A$2:$A$86,0),0)="","N/A",E1666*INDEX(Map!$C$2:$C$86,MATCH(D1666,Map!$A$2:$A$86,0),0))</f>
        <v>N/A</v>
      </c>
      <c r="Z1666" s="7" t="str">
        <f>IF(INDEX(Map!$D$2:$D$86,MATCH(D1666,Map!$A$2:$A$86,0),0)="","N/A",E1666*INDEX(Map!$D$2:$D$86,MATCH(D1666,Map!$A$2:$A$86,0),0))</f>
        <v>N/A</v>
      </c>
      <c r="AA1666" t="str">
        <f>INDEX(Map!$E$2:$E$86,MATCH(D1666,Map!$A$2:$A$86,0),0)</f>
        <v>CSR</v>
      </c>
    </row>
    <row r="1667" spans="1:27" x14ac:dyDescent="0.25">
      <c r="A1667" s="1" t="s">
        <v>119</v>
      </c>
      <c r="B1667" s="1" t="s">
        <v>114</v>
      </c>
      <c r="C1667" s="1">
        <v>70</v>
      </c>
      <c r="D1667" s="1" t="s">
        <v>93</v>
      </c>
      <c r="E1667" s="1">
        <v>0.1</v>
      </c>
      <c r="F1667" s="1">
        <v>0</v>
      </c>
      <c r="G1667" s="1">
        <v>0.3</v>
      </c>
      <c r="H1667" s="1">
        <v>1</v>
      </c>
      <c r="I1667" s="1" t="s">
        <v>63</v>
      </c>
      <c r="J1667" s="1" t="s">
        <v>63</v>
      </c>
      <c r="K1667" s="1">
        <v>2</v>
      </c>
      <c r="L1667" s="1">
        <v>0</v>
      </c>
      <c r="M1667" s="1">
        <v>0</v>
      </c>
      <c r="N1667" s="1" t="s">
        <v>63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3" t="str">
        <f t="shared" si="25"/>
        <v>2017Plan</v>
      </c>
      <c r="V1667" s="2">
        <f>DATE(A1667,INDEX(Map!$H$1:$H$12,MATCH(B1667,Map!$G$1:$G$12,0),0),1)</f>
        <v>42948</v>
      </c>
      <c r="W1667" t="str">
        <f>IF(AND(V1667&gt;=Map!$K$2,V1667&lt;=Map!$L$2),"Base",IF(AND(V1667&gt;=Map!$K$3,V1667&lt;=Map!$L$3),"Fcst","N/A"))</f>
        <v>Fcst</v>
      </c>
      <c r="X1667" t="str">
        <f>INDEX(Map!$B$2:$B$86,MATCH(D1667,Map!$A$2:$A$86,0),0)</f>
        <v>N/A</v>
      </c>
      <c r="Y1667" s="7" t="str">
        <f>IF(INDEX(Map!$C$2:$C$86,MATCH(D1667,Map!$A$2:$A$86,0),0)="","N/A",E1667*INDEX(Map!$C$2:$C$86,MATCH(D1667,Map!$A$2:$A$86,0),0))</f>
        <v>N/A</v>
      </c>
      <c r="Z1667" s="7" t="str">
        <f>IF(INDEX(Map!$D$2:$D$86,MATCH(D1667,Map!$A$2:$A$86,0),0)="","N/A",E1667*INDEX(Map!$D$2:$D$86,MATCH(D1667,Map!$A$2:$A$86,0),0))</f>
        <v>N/A</v>
      </c>
      <c r="AA1667" t="str">
        <f>INDEX(Map!$E$2:$E$86,MATCH(D1667,Map!$A$2:$A$86,0),0)</f>
        <v>CSR</v>
      </c>
    </row>
    <row r="1668" spans="1:27" x14ac:dyDescent="0.25">
      <c r="A1668" s="1" t="s">
        <v>119</v>
      </c>
      <c r="B1668" s="1" t="s">
        <v>114</v>
      </c>
      <c r="C1668" s="1">
        <v>71</v>
      </c>
      <c r="D1668" s="1" t="s">
        <v>94</v>
      </c>
      <c r="E1668" s="1">
        <v>0</v>
      </c>
      <c r="F1668" s="1">
        <v>0</v>
      </c>
      <c r="G1668" s="1">
        <v>0.3</v>
      </c>
      <c r="H1668" s="1">
        <v>1</v>
      </c>
      <c r="I1668" s="1" t="s">
        <v>63</v>
      </c>
      <c r="J1668" s="1" t="s">
        <v>63</v>
      </c>
      <c r="K1668" s="1">
        <v>2</v>
      </c>
      <c r="L1668" s="1">
        <v>0</v>
      </c>
      <c r="M1668" s="1">
        <v>0</v>
      </c>
      <c r="N1668" s="1" t="s">
        <v>63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3" t="str">
        <f t="shared" ref="U1668:U1731" si="26">U1667</f>
        <v>2017Plan</v>
      </c>
      <c r="V1668" s="2">
        <f>DATE(A1668,INDEX(Map!$H$1:$H$12,MATCH(B1668,Map!$G$1:$G$12,0),0),1)</f>
        <v>42948</v>
      </c>
      <c r="W1668" t="str">
        <f>IF(AND(V1668&gt;=Map!$K$2,V1668&lt;=Map!$L$2),"Base",IF(AND(V1668&gt;=Map!$K$3,V1668&lt;=Map!$L$3),"Fcst","N/A"))</f>
        <v>Fcst</v>
      </c>
      <c r="X1668" t="str">
        <f>INDEX(Map!$B$2:$B$86,MATCH(D1668,Map!$A$2:$A$86,0),0)</f>
        <v>N/A</v>
      </c>
      <c r="Y1668" s="7" t="str">
        <f>IF(INDEX(Map!$C$2:$C$86,MATCH(D1668,Map!$A$2:$A$86,0),0)="","N/A",E1668*INDEX(Map!$C$2:$C$86,MATCH(D1668,Map!$A$2:$A$86,0),0))</f>
        <v>N/A</v>
      </c>
      <c r="Z1668" s="7" t="str">
        <f>IF(INDEX(Map!$D$2:$D$86,MATCH(D1668,Map!$A$2:$A$86,0),0)="","N/A",E1668*INDEX(Map!$D$2:$D$86,MATCH(D1668,Map!$A$2:$A$86,0),0))</f>
        <v>N/A</v>
      </c>
      <c r="AA1668" t="str">
        <f>INDEX(Map!$E$2:$E$86,MATCH(D1668,Map!$A$2:$A$86,0),0)</f>
        <v>CSR</v>
      </c>
    </row>
    <row r="1669" spans="1:27" x14ac:dyDescent="0.25">
      <c r="A1669" s="1" t="s">
        <v>119</v>
      </c>
      <c r="B1669" s="1" t="s">
        <v>114</v>
      </c>
      <c r="C1669" s="1">
        <v>72</v>
      </c>
      <c r="D1669" s="1" t="s">
        <v>95</v>
      </c>
      <c r="E1669" s="1">
        <v>0</v>
      </c>
      <c r="F1669" s="1">
        <v>0</v>
      </c>
      <c r="G1669" s="1">
        <v>0.3</v>
      </c>
      <c r="H1669" s="1">
        <v>2</v>
      </c>
      <c r="I1669" s="1" t="s">
        <v>63</v>
      </c>
      <c r="J1669" s="1" t="s">
        <v>63</v>
      </c>
      <c r="K1669" s="1">
        <v>2</v>
      </c>
      <c r="L1669" s="1">
        <v>0</v>
      </c>
      <c r="M1669" s="1">
        <v>0</v>
      </c>
      <c r="N1669" s="1" t="s">
        <v>63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3" t="str">
        <f t="shared" si="26"/>
        <v>2017Plan</v>
      </c>
      <c r="V1669" s="2">
        <f>DATE(A1669,INDEX(Map!$H$1:$H$12,MATCH(B1669,Map!$G$1:$G$12,0),0),1)</f>
        <v>42948</v>
      </c>
      <c r="W1669" t="str">
        <f>IF(AND(V1669&gt;=Map!$K$2,V1669&lt;=Map!$L$2),"Base",IF(AND(V1669&gt;=Map!$K$3,V1669&lt;=Map!$L$3),"Fcst","N/A"))</f>
        <v>Fcst</v>
      </c>
      <c r="X1669" t="str">
        <f>INDEX(Map!$B$2:$B$86,MATCH(D1669,Map!$A$2:$A$86,0),0)</f>
        <v>N/A</v>
      </c>
      <c r="Y1669" s="7" t="str">
        <f>IF(INDEX(Map!$C$2:$C$86,MATCH(D1669,Map!$A$2:$A$86,0),0)="","N/A",E1669*INDEX(Map!$C$2:$C$86,MATCH(D1669,Map!$A$2:$A$86,0),0))</f>
        <v>N/A</v>
      </c>
      <c r="Z1669" s="7" t="str">
        <f>IF(INDEX(Map!$D$2:$D$86,MATCH(D1669,Map!$A$2:$A$86,0),0)="","N/A",E1669*INDEX(Map!$D$2:$D$86,MATCH(D1669,Map!$A$2:$A$86,0),0))</f>
        <v>N/A</v>
      </c>
      <c r="AA1669" t="str">
        <f>INDEX(Map!$E$2:$E$86,MATCH(D1669,Map!$A$2:$A$86,0),0)</f>
        <v>CSR</v>
      </c>
    </row>
    <row r="1670" spans="1:27" x14ac:dyDescent="0.25">
      <c r="A1670" s="1" t="s">
        <v>119</v>
      </c>
      <c r="B1670" s="1" t="s">
        <v>114</v>
      </c>
      <c r="C1670" s="1">
        <v>73</v>
      </c>
      <c r="D1670" s="1" t="s">
        <v>96</v>
      </c>
      <c r="E1670" s="1">
        <v>0</v>
      </c>
      <c r="F1670" s="1">
        <v>0</v>
      </c>
      <c r="G1670" s="1">
        <v>1.1000000000000001</v>
      </c>
      <c r="H1670" s="1">
        <v>1</v>
      </c>
      <c r="I1670" s="1" t="s">
        <v>63</v>
      </c>
      <c r="J1670" s="1" t="s">
        <v>63</v>
      </c>
      <c r="K1670" s="1">
        <v>8</v>
      </c>
      <c r="L1670" s="1">
        <v>0</v>
      </c>
      <c r="M1670" s="1">
        <v>0</v>
      </c>
      <c r="N1670" s="1" t="s">
        <v>63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3" t="str">
        <f t="shared" si="26"/>
        <v>2017Plan</v>
      </c>
      <c r="V1670" s="2">
        <f>DATE(A1670,INDEX(Map!$H$1:$H$12,MATCH(B1670,Map!$G$1:$G$12,0),0),1)</f>
        <v>42948</v>
      </c>
      <c r="W1670" t="str">
        <f>IF(AND(V1670&gt;=Map!$K$2,V1670&lt;=Map!$L$2),"Base",IF(AND(V1670&gt;=Map!$K$3,V1670&lt;=Map!$L$3),"Fcst","N/A"))</f>
        <v>Fcst</v>
      </c>
      <c r="X1670" t="str">
        <f>INDEX(Map!$B$2:$B$86,MATCH(D1670,Map!$A$2:$A$86,0),0)</f>
        <v>N/A</v>
      </c>
      <c r="Y1670" s="7" t="str">
        <f>IF(INDEX(Map!$C$2:$C$86,MATCH(D1670,Map!$A$2:$A$86,0),0)="","N/A",E1670*INDEX(Map!$C$2:$C$86,MATCH(D1670,Map!$A$2:$A$86,0),0))</f>
        <v>N/A</v>
      </c>
      <c r="Z1670" s="7" t="str">
        <f>IF(INDEX(Map!$D$2:$D$86,MATCH(D1670,Map!$A$2:$A$86,0),0)="","N/A",E1670*INDEX(Map!$D$2:$D$86,MATCH(D1670,Map!$A$2:$A$86,0),0))</f>
        <v>N/A</v>
      </c>
      <c r="AA1670" t="str">
        <f>INDEX(Map!$E$2:$E$86,MATCH(D1670,Map!$A$2:$A$86,0),0)</f>
        <v>CSR</v>
      </c>
    </row>
    <row r="1671" spans="1:27" x14ac:dyDescent="0.25">
      <c r="A1671" s="1" t="s">
        <v>119</v>
      </c>
      <c r="B1671" s="1" t="s">
        <v>114</v>
      </c>
      <c r="C1671" s="1">
        <v>74</v>
      </c>
      <c r="D1671" s="1" t="s">
        <v>97</v>
      </c>
      <c r="E1671" s="1">
        <v>0</v>
      </c>
      <c r="F1671" s="1">
        <v>0</v>
      </c>
      <c r="G1671" s="1">
        <v>0.3</v>
      </c>
      <c r="H1671" s="1">
        <v>2</v>
      </c>
      <c r="I1671" s="1" t="s">
        <v>63</v>
      </c>
      <c r="J1671" s="1" t="s">
        <v>63</v>
      </c>
      <c r="K1671" s="1">
        <v>2</v>
      </c>
      <c r="L1671" s="1">
        <v>0</v>
      </c>
      <c r="M1671" s="1">
        <v>0</v>
      </c>
      <c r="N1671" s="1" t="s">
        <v>63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3" t="str">
        <f t="shared" si="26"/>
        <v>2017Plan</v>
      </c>
      <c r="V1671" s="2">
        <f>DATE(A1671,INDEX(Map!$H$1:$H$12,MATCH(B1671,Map!$G$1:$G$12,0),0),1)</f>
        <v>42948</v>
      </c>
      <c r="W1671" t="str">
        <f>IF(AND(V1671&gt;=Map!$K$2,V1671&lt;=Map!$L$2),"Base",IF(AND(V1671&gt;=Map!$K$3,V1671&lt;=Map!$L$3),"Fcst","N/A"))</f>
        <v>Fcst</v>
      </c>
      <c r="X1671" t="str">
        <f>INDEX(Map!$B$2:$B$86,MATCH(D1671,Map!$A$2:$A$86,0),0)</f>
        <v>N/A</v>
      </c>
      <c r="Y1671" s="7" t="str">
        <f>IF(INDEX(Map!$C$2:$C$86,MATCH(D1671,Map!$A$2:$A$86,0),0)="","N/A",E1671*INDEX(Map!$C$2:$C$86,MATCH(D1671,Map!$A$2:$A$86,0),0))</f>
        <v>N/A</v>
      </c>
      <c r="Z1671" s="7" t="str">
        <f>IF(INDEX(Map!$D$2:$D$86,MATCH(D1671,Map!$A$2:$A$86,0),0)="","N/A",E1671*INDEX(Map!$D$2:$D$86,MATCH(D1671,Map!$A$2:$A$86,0),0))</f>
        <v>N/A</v>
      </c>
      <c r="AA1671" t="str">
        <f>INDEX(Map!$E$2:$E$86,MATCH(D1671,Map!$A$2:$A$86,0),0)</f>
        <v>CSR</v>
      </c>
    </row>
    <row r="1672" spans="1:27" x14ac:dyDescent="0.25">
      <c r="A1672" s="1" t="s">
        <v>119</v>
      </c>
      <c r="B1672" s="1" t="s">
        <v>114</v>
      </c>
      <c r="C1672" s="1">
        <v>75</v>
      </c>
      <c r="D1672" s="1" t="s">
        <v>98</v>
      </c>
      <c r="E1672" s="1">
        <v>0</v>
      </c>
      <c r="F1672" s="1">
        <v>0</v>
      </c>
      <c r="G1672" s="1">
        <v>0.3</v>
      </c>
      <c r="H1672" s="1">
        <v>2</v>
      </c>
      <c r="I1672" s="1" t="s">
        <v>63</v>
      </c>
      <c r="J1672" s="1" t="s">
        <v>63</v>
      </c>
      <c r="K1672" s="1">
        <v>2</v>
      </c>
      <c r="L1672" s="1">
        <v>0</v>
      </c>
      <c r="M1672" s="1">
        <v>0</v>
      </c>
      <c r="N1672" s="1" t="s">
        <v>63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3" t="str">
        <f t="shared" si="26"/>
        <v>2017Plan</v>
      </c>
      <c r="V1672" s="2">
        <f>DATE(A1672,INDEX(Map!$H$1:$H$12,MATCH(B1672,Map!$G$1:$G$12,0),0),1)</f>
        <v>42948</v>
      </c>
      <c r="W1672" t="str">
        <f>IF(AND(V1672&gt;=Map!$K$2,V1672&lt;=Map!$L$2),"Base",IF(AND(V1672&gt;=Map!$K$3,V1672&lt;=Map!$L$3),"Fcst","N/A"))</f>
        <v>Fcst</v>
      </c>
      <c r="X1672" t="str">
        <f>INDEX(Map!$B$2:$B$86,MATCH(D1672,Map!$A$2:$A$86,0),0)</f>
        <v>N/A</v>
      </c>
      <c r="Y1672" s="7" t="str">
        <f>IF(INDEX(Map!$C$2:$C$86,MATCH(D1672,Map!$A$2:$A$86,0),0)="","N/A",E1672*INDEX(Map!$C$2:$C$86,MATCH(D1672,Map!$A$2:$A$86,0),0))</f>
        <v>N/A</v>
      </c>
      <c r="Z1672" s="7" t="str">
        <f>IF(INDEX(Map!$D$2:$D$86,MATCH(D1672,Map!$A$2:$A$86,0),0)="","N/A",E1672*INDEX(Map!$D$2:$D$86,MATCH(D1672,Map!$A$2:$A$86,0),0))</f>
        <v>N/A</v>
      </c>
      <c r="AA1672" t="str">
        <f>INDEX(Map!$E$2:$E$86,MATCH(D1672,Map!$A$2:$A$86,0),0)</f>
        <v>CSR</v>
      </c>
    </row>
    <row r="1673" spans="1:27" x14ac:dyDescent="0.25">
      <c r="A1673" s="1" t="s">
        <v>119</v>
      </c>
      <c r="B1673" s="1" t="s">
        <v>114</v>
      </c>
      <c r="C1673" s="1">
        <v>76</v>
      </c>
      <c r="D1673" s="1" t="s">
        <v>99</v>
      </c>
      <c r="E1673" s="1">
        <v>0</v>
      </c>
      <c r="F1673" s="1">
        <v>0</v>
      </c>
      <c r="G1673" s="1">
        <v>0.3</v>
      </c>
      <c r="H1673" s="1">
        <v>1</v>
      </c>
      <c r="I1673" s="1" t="s">
        <v>63</v>
      </c>
      <c r="J1673" s="1" t="s">
        <v>63</v>
      </c>
      <c r="K1673" s="1">
        <v>2</v>
      </c>
      <c r="L1673" s="1">
        <v>0</v>
      </c>
      <c r="M1673" s="1">
        <v>0</v>
      </c>
      <c r="N1673" s="1" t="s">
        <v>63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3" t="str">
        <f t="shared" si="26"/>
        <v>2017Plan</v>
      </c>
      <c r="V1673" s="2">
        <f>DATE(A1673,INDEX(Map!$H$1:$H$12,MATCH(B1673,Map!$G$1:$G$12,0),0),1)</f>
        <v>42948</v>
      </c>
      <c r="W1673" t="str">
        <f>IF(AND(V1673&gt;=Map!$K$2,V1673&lt;=Map!$L$2),"Base",IF(AND(V1673&gt;=Map!$K$3,V1673&lt;=Map!$L$3),"Fcst","N/A"))</f>
        <v>Fcst</v>
      </c>
      <c r="X1673" t="str">
        <f>INDEX(Map!$B$2:$B$86,MATCH(D1673,Map!$A$2:$A$86,0),0)</f>
        <v>N/A</v>
      </c>
      <c r="Y1673" s="7" t="str">
        <f>IF(INDEX(Map!$C$2:$C$86,MATCH(D1673,Map!$A$2:$A$86,0),0)="","N/A",E1673*INDEX(Map!$C$2:$C$86,MATCH(D1673,Map!$A$2:$A$86,0),0))</f>
        <v>N/A</v>
      </c>
      <c r="Z1673" s="7" t="str">
        <f>IF(INDEX(Map!$D$2:$D$86,MATCH(D1673,Map!$A$2:$A$86,0),0)="","N/A",E1673*INDEX(Map!$D$2:$D$86,MATCH(D1673,Map!$A$2:$A$86,0),0))</f>
        <v>N/A</v>
      </c>
      <c r="AA1673" t="str">
        <f>INDEX(Map!$E$2:$E$86,MATCH(D1673,Map!$A$2:$A$86,0),0)</f>
        <v>CSR</v>
      </c>
    </row>
    <row r="1674" spans="1:27" x14ac:dyDescent="0.25">
      <c r="A1674" s="1" t="s">
        <v>119</v>
      </c>
      <c r="B1674" s="1" t="s">
        <v>114</v>
      </c>
      <c r="C1674" s="1">
        <v>77</v>
      </c>
      <c r="D1674" s="1" t="s">
        <v>100</v>
      </c>
      <c r="E1674" s="1">
        <v>0</v>
      </c>
      <c r="F1674" s="1">
        <v>0</v>
      </c>
      <c r="G1674" s="1">
        <v>0.3</v>
      </c>
      <c r="H1674" s="1">
        <v>2</v>
      </c>
      <c r="I1674" s="1" t="s">
        <v>63</v>
      </c>
      <c r="J1674" s="1" t="s">
        <v>63</v>
      </c>
      <c r="K1674" s="1">
        <v>2</v>
      </c>
      <c r="L1674" s="1">
        <v>0</v>
      </c>
      <c r="M1674" s="1">
        <v>0</v>
      </c>
      <c r="N1674" s="1" t="s">
        <v>63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3" t="str">
        <f t="shared" si="26"/>
        <v>2017Plan</v>
      </c>
      <c r="V1674" s="2">
        <f>DATE(A1674,INDEX(Map!$H$1:$H$12,MATCH(B1674,Map!$G$1:$G$12,0),0),1)</f>
        <v>42948</v>
      </c>
      <c r="W1674" t="str">
        <f>IF(AND(V1674&gt;=Map!$K$2,V1674&lt;=Map!$L$2),"Base",IF(AND(V1674&gt;=Map!$K$3,V1674&lt;=Map!$L$3),"Fcst","N/A"))</f>
        <v>Fcst</v>
      </c>
      <c r="X1674" t="str">
        <f>INDEX(Map!$B$2:$B$86,MATCH(D1674,Map!$A$2:$A$86,0),0)</f>
        <v>N/A</v>
      </c>
      <c r="Y1674" s="7" t="str">
        <f>IF(INDEX(Map!$C$2:$C$86,MATCH(D1674,Map!$A$2:$A$86,0),0)="","N/A",E1674*INDEX(Map!$C$2:$C$86,MATCH(D1674,Map!$A$2:$A$86,0),0))</f>
        <v>N/A</v>
      </c>
      <c r="Z1674" s="7" t="str">
        <f>IF(INDEX(Map!$D$2:$D$86,MATCH(D1674,Map!$A$2:$A$86,0),0)="","N/A",E1674*INDEX(Map!$D$2:$D$86,MATCH(D1674,Map!$A$2:$A$86,0),0))</f>
        <v>N/A</v>
      </c>
      <c r="AA1674" t="str">
        <f>INDEX(Map!$E$2:$E$86,MATCH(D1674,Map!$A$2:$A$86,0),0)</f>
        <v>CSR</v>
      </c>
    </row>
    <row r="1675" spans="1:27" x14ac:dyDescent="0.25">
      <c r="A1675" s="1" t="s">
        <v>119</v>
      </c>
      <c r="B1675" s="1" t="s">
        <v>114</v>
      </c>
      <c r="C1675" s="1">
        <v>78</v>
      </c>
      <c r="D1675" s="1" t="s">
        <v>101</v>
      </c>
      <c r="E1675" s="1">
        <v>0</v>
      </c>
      <c r="F1675" s="1">
        <v>0</v>
      </c>
      <c r="G1675" s="1">
        <v>0</v>
      </c>
      <c r="H1675" s="1">
        <v>0</v>
      </c>
      <c r="I1675" s="1" t="s">
        <v>63</v>
      </c>
      <c r="J1675" s="1" t="s">
        <v>63</v>
      </c>
      <c r="K1675" s="1">
        <v>0</v>
      </c>
      <c r="L1675" s="1">
        <v>0</v>
      </c>
      <c r="M1675" s="1">
        <v>0</v>
      </c>
      <c r="N1675" s="1" t="s">
        <v>63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</v>
      </c>
      <c r="U1675" s="3" t="str">
        <f t="shared" si="26"/>
        <v>2017Plan</v>
      </c>
      <c r="V1675" s="2">
        <f>DATE(A1675,INDEX(Map!$H$1:$H$12,MATCH(B1675,Map!$G$1:$G$12,0),0),1)</f>
        <v>42948</v>
      </c>
      <c r="W1675" t="str">
        <f>IF(AND(V1675&gt;=Map!$K$2,V1675&lt;=Map!$L$2),"Base",IF(AND(V1675&gt;=Map!$K$3,V1675&lt;=Map!$L$3),"Fcst","N/A"))</f>
        <v>Fcst</v>
      </c>
      <c r="X1675" t="str">
        <f>INDEX(Map!$B$2:$B$86,MATCH(D1675,Map!$A$2:$A$86,0),0)</f>
        <v>N/A</v>
      </c>
      <c r="Y1675" s="7" t="str">
        <f>IF(INDEX(Map!$C$2:$C$86,MATCH(D1675,Map!$A$2:$A$86,0),0)="","N/A",E1675*INDEX(Map!$C$2:$C$86,MATCH(D1675,Map!$A$2:$A$86,0),0))</f>
        <v>N/A</v>
      </c>
      <c r="Z1675" s="7" t="str">
        <f>IF(INDEX(Map!$D$2:$D$86,MATCH(D1675,Map!$A$2:$A$86,0),0)="","N/A",E1675*INDEX(Map!$D$2:$D$86,MATCH(D1675,Map!$A$2:$A$86,0),0))</f>
        <v>N/A</v>
      </c>
      <c r="AA1675" t="str">
        <f>INDEX(Map!$E$2:$E$86,MATCH(D1675,Map!$A$2:$A$86,0),0)</f>
        <v>CSR</v>
      </c>
    </row>
    <row r="1676" spans="1:27" x14ac:dyDescent="0.25">
      <c r="A1676" s="1" t="s">
        <v>119</v>
      </c>
      <c r="B1676" s="1" t="s">
        <v>114</v>
      </c>
      <c r="C1676" s="1">
        <v>79</v>
      </c>
      <c r="D1676" s="1" t="s">
        <v>102</v>
      </c>
      <c r="E1676" s="1">
        <v>0</v>
      </c>
      <c r="F1676" s="1">
        <v>0</v>
      </c>
      <c r="G1676" s="1">
        <v>0.3</v>
      </c>
      <c r="H1676" s="1">
        <v>1</v>
      </c>
      <c r="I1676" s="1" t="s">
        <v>63</v>
      </c>
      <c r="J1676" s="1" t="s">
        <v>63</v>
      </c>
      <c r="K1676" s="1">
        <v>2</v>
      </c>
      <c r="L1676" s="1">
        <v>0</v>
      </c>
      <c r="M1676" s="1">
        <v>0</v>
      </c>
      <c r="N1676" s="1" t="s">
        <v>63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s="3" t="str">
        <f t="shared" si="26"/>
        <v>2017Plan</v>
      </c>
      <c r="V1676" s="2">
        <f>DATE(A1676,INDEX(Map!$H$1:$H$12,MATCH(B1676,Map!$G$1:$G$12,0),0),1)</f>
        <v>42948</v>
      </c>
      <c r="W1676" t="str">
        <f>IF(AND(V1676&gt;=Map!$K$2,V1676&lt;=Map!$L$2),"Base",IF(AND(V1676&gt;=Map!$K$3,V1676&lt;=Map!$L$3),"Fcst","N/A"))</f>
        <v>Fcst</v>
      </c>
      <c r="X1676" t="str">
        <f>INDEX(Map!$B$2:$B$86,MATCH(D1676,Map!$A$2:$A$86,0),0)</f>
        <v>N/A</v>
      </c>
      <c r="Y1676" s="7" t="str">
        <f>IF(INDEX(Map!$C$2:$C$86,MATCH(D1676,Map!$A$2:$A$86,0),0)="","N/A",E1676*INDEX(Map!$C$2:$C$86,MATCH(D1676,Map!$A$2:$A$86,0),0))</f>
        <v>N/A</v>
      </c>
      <c r="Z1676" s="7" t="str">
        <f>IF(INDEX(Map!$D$2:$D$86,MATCH(D1676,Map!$A$2:$A$86,0),0)="","N/A",E1676*INDEX(Map!$D$2:$D$86,MATCH(D1676,Map!$A$2:$A$86,0),0))</f>
        <v>N/A</v>
      </c>
      <c r="AA1676" t="str">
        <f>INDEX(Map!$E$2:$E$86,MATCH(D1676,Map!$A$2:$A$86,0),0)</f>
        <v>CSR</v>
      </c>
    </row>
    <row r="1677" spans="1:27" x14ac:dyDescent="0.25">
      <c r="A1677" s="1" t="s">
        <v>119</v>
      </c>
      <c r="B1677" s="1" t="s">
        <v>114</v>
      </c>
      <c r="C1677" s="1">
        <v>80</v>
      </c>
      <c r="D1677" s="1" t="s">
        <v>103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3" t="str">
        <f t="shared" si="26"/>
        <v>2017Plan</v>
      </c>
      <c r="V1677" s="2">
        <f>DATE(A1677,INDEX(Map!$H$1:$H$12,MATCH(B1677,Map!$G$1:$G$12,0),0),1)</f>
        <v>42948</v>
      </c>
      <c r="W1677" t="str">
        <f>IF(AND(V1677&gt;=Map!$K$2,V1677&lt;=Map!$L$2),"Base",IF(AND(V1677&gt;=Map!$K$3,V1677&lt;=Map!$L$3),"Fcst","N/A"))</f>
        <v>Fcst</v>
      </c>
      <c r="X1677" t="str">
        <f>INDEX(Map!$B$2:$B$86,MATCH(D1677,Map!$A$2:$A$86,0),0)</f>
        <v>N/A</v>
      </c>
      <c r="Y1677" s="7" t="str">
        <f>IF(INDEX(Map!$C$2:$C$86,MATCH(D1677,Map!$A$2:$A$86,0),0)="","N/A",E1677*INDEX(Map!$C$2:$C$86,MATCH(D1677,Map!$A$2:$A$86,0),0))</f>
        <v>N/A</v>
      </c>
      <c r="Z1677" s="7" t="str">
        <f>IF(INDEX(Map!$D$2:$D$86,MATCH(D1677,Map!$A$2:$A$86,0),0)="","N/A",E1677*INDEX(Map!$D$2:$D$86,MATCH(D1677,Map!$A$2:$A$86,0),0))</f>
        <v>N/A</v>
      </c>
      <c r="AA1677" t="str">
        <f>INDEX(Map!$E$2:$E$86,MATCH(D1677,Map!$A$2:$A$86,0),0)</f>
        <v>NGCC</v>
      </c>
    </row>
    <row r="1678" spans="1:27" x14ac:dyDescent="0.25">
      <c r="A1678" s="1" t="s">
        <v>119</v>
      </c>
      <c r="B1678" s="1" t="s">
        <v>114</v>
      </c>
      <c r="C1678" s="1">
        <v>81</v>
      </c>
      <c r="D1678" s="1" t="s">
        <v>104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3" t="str">
        <f t="shared" si="26"/>
        <v>2017Plan</v>
      </c>
      <c r="V1678" s="2">
        <f>DATE(A1678,INDEX(Map!$H$1:$H$12,MATCH(B1678,Map!$G$1:$G$12,0),0),1)</f>
        <v>42948</v>
      </c>
      <c r="W1678" t="str">
        <f>IF(AND(V1678&gt;=Map!$K$2,V1678&lt;=Map!$L$2),"Base",IF(AND(V1678&gt;=Map!$K$3,V1678&lt;=Map!$L$3),"Fcst","N/A"))</f>
        <v>Fcst</v>
      </c>
      <c r="X1678" t="str">
        <f>INDEX(Map!$B$2:$B$86,MATCH(D1678,Map!$A$2:$A$86,0),0)</f>
        <v>N/A</v>
      </c>
      <c r="Y1678" s="7" t="str">
        <f>IF(INDEX(Map!$C$2:$C$86,MATCH(D1678,Map!$A$2:$A$86,0),0)="","N/A",E1678*INDEX(Map!$C$2:$C$86,MATCH(D1678,Map!$A$2:$A$86,0),0))</f>
        <v>N/A</v>
      </c>
      <c r="Z1678" s="7" t="str">
        <f>IF(INDEX(Map!$D$2:$D$86,MATCH(D1678,Map!$A$2:$A$86,0),0)="","N/A",E1678*INDEX(Map!$D$2:$D$86,MATCH(D1678,Map!$A$2:$A$86,0),0))</f>
        <v>N/A</v>
      </c>
      <c r="AA1678" t="str">
        <f>INDEX(Map!$E$2:$E$86,MATCH(D1678,Map!$A$2:$A$86,0),0)</f>
        <v>NGCC</v>
      </c>
    </row>
    <row r="1679" spans="1:27" x14ac:dyDescent="0.25">
      <c r="A1679" s="1" t="s">
        <v>119</v>
      </c>
      <c r="B1679" s="1" t="s">
        <v>114</v>
      </c>
      <c r="C1679" s="1">
        <v>82</v>
      </c>
      <c r="D1679" s="1" t="s">
        <v>105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3" t="str">
        <f t="shared" si="26"/>
        <v>2017Plan</v>
      </c>
      <c r="V1679" s="2">
        <f>DATE(A1679,INDEX(Map!$H$1:$H$12,MATCH(B1679,Map!$G$1:$G$12,0),0),1)</f>
        <v>42948</v>
      </c>
      <c r="W1679" t="str">
        <f>IF(AND(V1679&gt;=Map!$K$2,V1679&lt;=Map!$L$2),"Base",IF(AND(V1679&gt;=Map!$K$3,V1679&lt;=Map!$L$3),"Fcst","N/A"))</f>
        <v>Fcst</v>
      </c>
      <c r="X1679" t="str">
        <f>INDEX(Map!$B$2:$B$86,MATCH(D1679,Map!$A$2:$A$86,0),0)</f>
        <v>N/A</v>
      </c>
      <c r="Y1679" s="7" t="str">
        <f>IF(INDEX(Map!$C$2:$C$86,MATCH(D1679,Map!$A$2:$A$86,0),0)="","N/A",E1679*INDEX(Map!$C$2:$C$86,MATCH(D1679,Map!$A$2:$A$86,0),0))</f>
        <v>N/A</v>
      </c>
      <c r="Z1679" s="7" t="str">
        <f>IF(INDEX(Map!$D$2:$D$86,MATCH(D1679,Map!$A$2:$A$86,0),0)="","N/A",E1679*INDEX(Map!$D$2:$D$86,MATCH(D1679,Map!$A$2:$A$86,0),0))</f>
        <v>N/A</v>
      </c>
      <c r="AA1679" t="str">
        <f>INDEX(Map!$E$2:$E$86,MATCH(D1679,Map!$A$2:$A$86,0),0)</f>
        <v>NGCC</v>
      </c>
    </row>
    <row r="1680" spans="1:27" x14ac:dyDescent="0.25">
      <c r="A1680" s="1" t="s">
        <v>119</v>
      </c>
      <c r="B1680" s="1" t="s">
        <v>114</v>
      </c>
      <c r="C1680" s="1">
        <v>83</v>
      </c>
      <c r="D1680" s="1" t="s">
        <v>106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3" t="str">
        <f t="shared" si="26"/>
        <v>2017Plan</v>
      </c>
      <c r="V1680" s="2">
        <f>DATE(A1680,INDEX(Map!$H$1:$H$12,MATCH(B1680,Map!$G$1:$G$12,0),0),1)</f>
        <v>42948</v>
      </c>
      <c r="W1680" t="str">
        <f>IF(AND(V1680&gt;=Map!$K$2,V1680&lt;=Map!$L$2),"Base",IF(AND(V1680&gt;=Map!$K$3,V1680&lt;=Map!$L$3),"Fcst","N/A"))</f>
        <v>Fcst</v>
      </c>
      <c r="X1680" t="str">
        <f>INDEX(Map!$B$2:$B$86,MATCH(D1680,Map!$A$2:$A$86,0),0)</f>
        <v>N/A</v>
      </c>
      <c r="Y1680" s="7" t="str">
        <f>IF(INDEX(Map!$C$2:$C$86,MATCH(D1680,Map!$A$2:$A$86,0),0)="","N/A",E1680*INDEX(Map!$C$2:$C$86,MATCH(D1680,Map!$A$2:$A$86,0),0))</f>
        <v>N/A</v>
      </c>
      <c r="Z1680" s="7" t="str">
        <f>IF(INDEX(Map!$D$2:$D$86,MATCH(D1680,Map!$A$2:$A$86,0),0)="","N/A",E1680*INDEX(Map!$D$2:$D$86,MATCH(D1680,Map!$A$2:$A$86,0),0))</f>
        <v>N/A</v>
      </c>
      <c r="AA1680" t="str">
        <f>INDEX(Map!$E$2:$E$86,MATCH(D1680,Map!$A$2:$A$86,0),0)</f>
        <v>NGCC</v>
      </c>
    </row>
    <row r="1681" spans="1:27" x14ac:dyDescent="0.25">
      <c r="A1681" s="1" t="s">
        <v>119</v>
      </c>
      <c r="B1681" s="1" t="s">
        <v>114</v>
      </c>
      <c r="C1681" s="1">
        <v>84</v>
      </c>
      <c r="D1681" s="1" t="s">
        <v>107</v>
      </c>
      <c r="E1681" s="1">
        <v>6.4</v>
      </c>
      <c r="F1681" s="1">
        <v>0</v>
      </c>
      <c r="G1681" s="1">
        <v>5.2</v>
      </c>
      <c r="H1681" s="1">
        <v>8</v>
      </c>
      <c r="I1681" s="1">
        <v>70.2</v>
      </c>
      <c r="J1681" s="1">
        <v>10900</v>
      </c>
      <c r="K1681" s="1">
        <v>41</v>
      </c>
      <c r="L1681" s="1">
        <v>315.89999999999998</v>
      </c>
      <c r="M1681" s="1">
        <v>222</v>
      </c>
      <c r="N1681" s="1">
        <v>0</v>
      </c>
      <c r="O1681" s="1">
        <v>73</v>
      </c>
      <c r="P1681" s="1">
        <v>0</v>
      </c>
      <c r="Q1681" s="1">
        <v>4</v>
      </c>
      <c r="R1681" s="1">
        <v>35.020000000000003</v>
      </c>
      <c r="S1681" s="1">
        <v>46.34</v>
      </c>
      <c r="T1681" s="1">
        <v>298</v>
      </c>
      <c r="U1681" s="3" t="str">
        <f t="shared" si="26"/>
        <v>2017Plan</v>
      </c>
      <c r="V1681" s="2">
        <f>DATE(A1681,INDEX(Map!$H$1:$H$12,MATCH(B1681,Map!$G$1:$G$12,0),0),1)</f>
        <v>42948</v>
      </c>
      <c r="W1681" t="str">
        <f>IF(AND(V1681&gt;=Map!$K$2,V1681&lt;=Map!$L$2),"Base",IF(AND(V1681&gt;=Map!$K$3,V1681&lt;=Map!$L$3),"Fcst","N/A"))</f>
        <v>Fcst</v>
      </c>
      <c r="X1681" t="str">
        <f>INDEX(Map!$B$2:$B$86,MATCH(D1681,Map!$A$2:$A$86,0),0)</f>
        <v>Bluegrass/EKPC</v>
      </c>
      <c r="Y1681" s="7" t="str">
        <f>IF(INDEX(Map!$C$2:$C$86,MATCH(D1681,Map!$A$2:$A$86,0),0)="","N/A",E1681*INDEX(Map!$C$2:$C$86,MATCH(D1681,Map!$A$2:$A$86,0),0))</f>
        <v>N/A</v>
      </c>
      <c r="Z1681" s="7">
        <f>IF(INDEX(Map!$D$2:$D$86,MATCH(D1681,Map!$A$2:$A$86,0),0)="","N/A",E1681*INDEX(Map!$D$2:$D$86,MATCH(D1681,Map!$A$2:$A$86,0),0))</f>
        <v>6.4</v>
      </c>
      <c r="AA1681" t="str">
        <f>INDEX(Map!$E$2:$E$86,MATCH(D1681,Map!$A$2:$A$86,0),0)</f>
        <v>SCCT</v>
      </c>
    </row>
    <row r="1682" spans="1:27" x14ac:dyDescent="0.25">
      <c r="A1682" s="1" t="s">
        <v>119</v>
      </c>
      <c r="B1682" s="1" t="s">
        <v>115</v>
      </c>
      <c r="C1682" s="1">
        <v>1</v>
      </c>
      <c r="D1682" s="1" t="s">
        <v>23</v>
      </c>
      <c r="E1682" s="1">
        <v>3.4</v>
      </c>
      <c r="F1682" s="1">
        <v>0</v>
      </c>
      <c r="G1682" s="1">
        <v>4.4000000000000004</v>
      </c>
      <c r="H1682" s="1">
        <v>0</v>
      </c>
      <c r="I1682" s="1">
        <v>40.4</v>
      </c>
      <c r="J1682" s="1">
        <v>11945</v>
      </c>
      <c r="K1682" s="1">
        <v>93</v>
      </c>
      <c r="L1682" s="1">
        <v>287.5</v>
      </c>
      <c r="M1682" s="1">
        <v>116</v>
      </c>
      <c r="N1682" s="1">
        <v>0</v>
      </c>
      <c r="O1682" s="1">
        <v>0</v>
      </c>
      <c r="P1682" s="1">
        <v>0</v>
      </c>
      <c r="Q1682" s="1">
        <v>10</v>
      </c>
      <c r="R1682" s="1">
        <v>37.18</v>
      </c>
      <c r="S1682" s="1">
        <v>37.18</v>
      </c>
      <c r="T1682" s="1">
        <v>126</v>
      </c>
      <c r="U1682" s="3" t="str">
        <f t="shared" si="26"/>
        <v>2017Plan</v>
      </c>
      <c r="V1682" s="2">
        <f>DATE(A1682,INDEX(Map!$H$1:$H$12,MATCH(B1682,Map!$G$1:$G$12,0),0),1)</f>
        <v>42979</v>
      </c>
      <c r="W1682" t="str">
        <f>IF(AND(V1682&gt;=Map!$K$2,V1682&lt;=Map!$L$2),"Base",IF(AND(V1682&gt;=Map!$K$3,V1682&lt;=Map!$L$3),"Fcst","N/A"))</f>
        <v>Fcst</v>
      </c>
      <c r="X1682" t="str">
        <f>INDEX(Map!$B$2:$B$86,MATCH(D1682,Map!$A$2:$A$86,0),0)</f>
        <v>Brown 1</v>
      </c>
      <c r="Y1682" s="7">
        <f>IF(INDEX(Map!$C$2:$C$86,MATCH(D1682,Map!$A$2:$A$86,0),0)="","N/A",E1682*INDEX(Map!$C$2:$C$86,MATCH(D1682,Map!$A$2:$A$86,0),0))</f>
        <v>3.4</v>
      </c>
      <c r="Z1682" s="7" t="str">
        <f>IF(INDEX(Map!$D$2:$D$86,MATCH(D1682,Map!$A$2:$A$86,0),0)="","N/A",E1682*INDEX(Map!$D$2:$D$86,MATCH(D1682,Map!$A$2:$A$86,0),0))</f>
        <v>N/A</v>
      </c>
      <c r="AA1682" t="str">
        <f>INDEX(Map!$E$2:$E$86,MATCH(D1682,Map!$A$2:$A$86,0),0)</f>
        <v>Coal</v>
      </c>
    </row>
    <row r="1683" spans="1:27" x14ac:dyDescent="0.25">
      <c r="A1683" s="1" t="s">
        <v>119</v>
      </c>
      <c r="B1683" s="1" t="s">
        <v>115</v>
      </c>
      <c r="C1683" s="1">
        <v>2</v>
      </c>
      <c r="D1683" s="1" t="s">
        <v>24</v>
      </c>
      <c r="E1683" s="1">
        <v>21.3</v>
      </c>
      <c r="F1683" s="1">
        <v>0</v>
      </c>
      <c r="G1683" s="1">
        <v>17.7</v>
      </c>
      <c r="H1683" s="1">
        <v>2</v>
      </c>
      <c r="I1683" s="1">
        <v>232.5</v>
      </c>
      <c r="J1683" s="1">
        <v>10922</v>
      </c>
      <c r="K1683" s="1">
        <v>330</v>
      </c>
      <c r="L1683" s="1">
        <v>287.5</v>
      </c>
      <c r="M1683" s="1">
        <v>668</v>
      </c>
      <c r="N1683" s="1">
        <v>1</v>
      </c>
      <c r="O1683" s="1">
        <v>15</v>
      </c>
      <c r="P1683" s="1">
        <v>0</v>
      </c>
      <c r="Q1683" s="1">
        <v>45</v>
      </c>
      <c r="R1683" s="1">
        <v>33.54</v>
      </c>
      <c r="S1683" s="1">
        <v>34.229999999999997</v>
      </c>
      <c r="T1683" s="1">
        <v>729</v>
      </c>
      <c r="U1683" s="3" t="str">
        <f t="shared" si="26"/>
        <v>2017Plan</v>
      </c>
      <c r="V1683" s="2">
        <f>DATE(A1683,INDEX(Map!$H$1:$H$12,MATCH(B1683,Map!$G$1:$G$12,0),0),1)</f>
        <v>42979</v>
      </c>
      <c r="W1683" t="str">
        <f>IF(AND(V1683&gt;=Map!$K$2,V1683&lt;=Map!$L$2),"Base",IF(AND(V1683&gt;=Map!$K$3,V1683&lt;=Map!$L$3),"Fcst","N/A"))</f>
        <v>Fcst</v>
      </c>
      <c r="X1683" t="str">
        <f>INDEX(Map!$B$2:$B$86,MATCH(D1683,Map!$A$2:$A$86,0),0)</f>
        <v>Brown 2</v>
      </c>
      <c r="Y1683" s="7">
        <f>IF(INDEX(Map!$C$2:$C$86,MATCH(D1683,Map!$A$2:$A$86,0),0)="","N/A",E1683*INDEX(Map!$C$2:$C$86,MATCH(D1683,Map!$A$2:$A$86,0),0))</f>
        <v>21.3</v>
      </c>
      <c r="Z1683" s="7" t="str">
        <f>IF(INDEX(Map!$D$2:$D$86,MATCH(D1683,Map!$A$2:$A$86,0),0)="","N/A",E1683*INDEX(Map!$D$2:$D$86,MATCH(D1683,Map!$A$2:$A$86,0),0))</f>
        <v>N/A</v>
      </c>
      <c r="AA1683" t="str">
        <f>INDEX(Map!$E$2:$E$86,MATCH(D1683,Map!$A$2:$A$86,0),0)</f>
        <v>Coal</v>
      </c>
    </row>
    <row r="1684" spans="1:27" x14ac:dyDescent="0.25">
      <c r="A1684" s="1" t="s">
        <v>119</v>
      </c>
      <c r="B1684" s="1" t="s">
        <v>115</v>
      </c>
      <c r="C1684" s="1">
        <v>3</v>
      </c>
      <c r="D1684" s="1" t="s">
        <v>25</v>
      </c>
      <c r="E1684" s="1">
        <v>42.8</v>
      </c>
      <c r="F1684" s="1">
        <v>0</v>
      </c>
      <c r="G1684" s="1">
        <v>14.5</v>
      </c>
      <c r="H1684" s="1">
        <v>2</v>
      </c>
      <c r="I1684" s="1">
        <v>521.20000000000005</v>
      </c>
      <c r="J1684" s="1">
        <v>12187</v>
      </c>
      <c r="K1684" s="1">
        <v>274</v>
      </c>
      <c r="L1684" s="1">
        <v>287.5</v>
      </c>
      <c r="M1684" s="1">
        <v>1499</v>
      </c>
      <c r="N1684" s="1">
        <v>2</v>
      </c>
      <c r="O1684" s="1">
        <v>25</v>
      </c>
      <c r="P1684" s="1">
        <v>0</v>
      </c>
      <c r="Q1684" s="1">
        <v>130</v>
      </c>
      <c r="R1684" s="1">
        <v>38.08</v>
      </c>
      <c r="S1684" s="1">
        <v>38.659999999999997</v>
      </c>
      <c r="T1684" s="1">
        <v>1654</v>
      </c>
      <c r="U1684" s="3" t="str">
        <f t="shared" si="26"/>
        <v>2017Plan</v>
      </c>
      <c r="V1684" s="2">
        <f>DATE(A1684,INDEX(Map!$H$1:$H$12,MATCH(B1684,Map!$G$1:$G$12,0),0),1)</f>
        <v>42979</v>
      </c>
      <c r="W1684" t="str">
        <f>IF(AND(V1684&gt;=Map!$K$2,V1684&lt;=Map!$L$2),"Base",IF(AND(V1684&gt;=Map!$K$3,V1684&lt;=Map!$L$3),"Fcst","N/A"))</f>
        <v>Fcst</v>
      </c>
      <c r="X1684" t="str">
        <f>INDEX(Map!$B$2:$B$86,MATCH(D1684,Map!$A$2:$A$86,0),0)</f>
        <v>Brown 3</v>
      </c>
      <c r="Y1684" s="7">
        <f>IF(INDEX(Map!$C$2:$C$86,MATCH(D1684,Map!$A$2:$A$86,0),0)="","N/A",E1684*INDEX(Map!$C$2:$C$86,MATCH(D1684,Map!$A$2:$A$86,0),0))</f>
        <v>42.8</v>
      </c>
      <c r="Z1684" s="7" t="str">
        <f>IF(INDEX(Map!$D$2:$D$86,MATCH(D1684,Map!$A$2:$A$86,0),0)="","N/A",E1684*INDEX(Map!$D$2:$D$86,MATCH(D1684,Map!$A$2:$A$86,0),0))</f>
        <v>N/A</v>
      </c>
      <c r="AA1684" t="str">
        <f>INDEX(Map!$E$2:$E$86,MATCH(D1684,Map!$A$2:$A$86,0),0)</f>
        <v>Coal</v>
      </c>
    </row>
    <row r="1685" spans="1:27" x14ac:dyDescent="0.25">
      <c r="A1685" s="1" t="s">
        <v>119</v>
      </c>
      <c r="B1685" s="1" t="s">
        <v>115</v>
      </c>
      <c r="C1685" s="1">
        <v>4</v>
      </c>
      <c r="D1685" s="1" t="s">
        <v>26</v>
      </c>
      <c r="E1685" s="1">
        <v>254.6</v>
      </c>
      <c r="F1685" s="1">
        <v>0</v>
      </c>
      <c r="G1685" s="1">
        <v>74.400000000000006</v>
      </c>
      <c r="H1685" s="1">
        <v>2</v>
      </c>
      <c r="I1685" s="1">
        <v>2678.7</v>
      </c>
      <c r="J1685" s="1">
        <v>10522</v>
      </c>
      <c r="K1685" s="1">
        <v>671</v>
      </c>
      <c r="L1685" s="1">
        <v>203.7</v>
      </c>
      <c r="M1685" s="1">
        <v>5458</v>
      </c>
      <c r="N1685" s="1">
        <v>2</v>
      </c>
      <c r="O1685" s="1">
        <v>25</v>
      </c>
      <c r="P1685" s="1">
        <v>0</v>
      </c>
      <c r="Q1685" s="1">
        <v>479</v>
      </c>
      <c r="R1685" s="1">
        <v>23.32</v>
      </c>
      <c r="S1685" s="1">
        <v>23.42</v>
      </c>
      <c r="T1685" s="1">
        <v>5962</v>
      </c>
      <c r="U1685" s="3" t="str">
        <f t="shared" si="26"/>
        <v>2017Plan</v>
      </c>
      <c r="V1685" s="2">
        <f>DATE(A1685,INDEX(Map!$H$1:$H$12,MATCH(B1685,Map!$G$1:$G$12,0),0),1)</f>
        <v>42979</v>
      </c>
      <c r="W1685" t="str">
        <f>IF(AND(V1685&gt;=Map!$K$2,V1685&lt;=Map!$L$2),"Base",IF(AND(V1685&gt;=Map!$K$3,V1685&lt;=Map!$L$3),"Fcst","N/A"))</f>
        <v>Fcst</v>
      </c>
      <c r="X1685" t="str">
        <f>INDEX(Map!$B$2:$B$86,MATCH(D1685,Map!$A$2:$A$86,0),0)</f>
        <v>Ghent 1</v>
      </c>
      <c r="Y1685" s="7">
        <f>IF(INDEX(Map!$C$2:$C$86,MATCH(D1685,Map!$A$2:$A$86,0),0)="","N/A",E1685*INDEX(Map!$C$2:$C$86,MATCH(D1685,Map!$A$2:$A$86,0),0))</f>
        <v>254.6</v>
      </c>
      <c r="Z1685" s="7" t="str">
        <f>IF(INDEX(Map!$D$2:$D$86,MATCH(D1685,Map!$A$2:$A$86,0),0)="","N/A",E1685*INDEX(Map!$D$2:$D$86,MATCH(D1685,Map!$A$2:$A$86,0),0))</f>
        <v>N/A</v>
      </c>
      <c r="AA1685" t="str">
        <f>INDEX(Map!$E$2:$E$86,MATCH(D1685,Map!$A$2:$A$86,0),0)</f>
        <v>Coal</v>
      </c>
    </row>
    <row r="1686" spans="1:27" x14ac:dyDescent="0.25">
      <c r="A1686" s="1" t="s">
        <v>119</v>
      </c>
      <c r="B1686" s="1" t="s">
        <v>115</v>
      </c>
      <c r="C1686" s="1">
        <v>5</v>
      </c>
      <c r="D1686" s="1" t="s">
        <v>27</v>
      </c>
      <c r="E1686" s="1">
        <v>224.3</v>
      </c>
      <c r="F1686" s="1">
        <v>0</v>
      </c>
      <c r="G1686" s="1">
        <v>64.400000000000006</v>
      </c>
      <c r="H1686" s="1">
        <v>2</v>
      </c>
      <c r="I1686" s="1">
        <v>2345.4</v>
      </c>
      <c r="J1686" s="1">
        <v>10459</v>
      </c>
      <c r="K1686" s="1">
        <v>658</v>
      </c>
      <c r="L1686" s="1">
        <v>203.7</v>
      </c>
      <c r="M1686" s="1">
        <v>4779</v>
      </c>
      <c r="N1686" s="1">
        <v>2</v>
      </c>
      <c r="O1686" s="1">
        <v>22</v>
      </c>
      <c r="P1686" s="1">
        <v>0</v>
      </c>
      <c r="Q1686" s="1">
        <v>248</v>
      </c>
      <c r="R1686" s="1">
        <v>22.42</v>
      </c>
      <c r="S1686" s="1">
        <v>22.52</v>
      </c>
      <c r="T1686" s="1">
        <v>5049</v>
      </c>
      <c r="U1686" s="3" t="str">
        <f t="shared" si="26"/>
        <v>2017Plan</v>
      </c>
      <c r="V1686" s="2">
        <f>DATE(A1686,INDEX(Map!$H$1:$H$12,MATCH(B1686,Map!$G$1:$G$12,0),0),1)</f>
        <v>42979</v>
      </c>
      <c r="W1686" t="str">
        <f>IF(AND(V1686&gt;=Map!$K$2,V1686&lt;=Map!$L$2),"Base",IF(AND(V1686&gt;=Map!$K$3,V1686&lt;=Map!$L$3),"Fcst","N/A"))</f>
        <v>Fcst</v>
      </c>
      <c r="X1686" t="str">
        <f>INDEX(Map!$B$2:$B$86,MATCH(D1686,Map!$A$2:$A$86,0),0)</f>
        <v>Ghent 2</v>
      </c>
      <c r="Y1686" s="7">
        <f>IF(INDEX(Map!$C$2:$C$86,MATCH(D1686,Map!$A$2:$A$86,0),0)="","N/A",E1686*INDEX(Map!$C$2:$C$86,MATCH(D1686,Map!$A$2:$A$86,0),0))</f>
        <v>224.3</v>
      </c>
      <c r="Z1686" s="7" t="str">
        <f>IF(INDEX(Map!$D$2:$D$86,MATCH(D1686,Map!$A$2:$A$86,0),0)="","N/A",E1686*INDEX(Map!$D$2:$D$86,MATCH(D1686,Map!$A$2:$A$86,0),0))</f>
        <v>N/A</v>
      </c>
      <c r="AA1686" t="str">
        <f>INDEX(Map!$E$2:$E$86,MATCH(D1686,Map!$A$2:$A$86,0),0)</f>
        <v>Coal</v>
      </c>
    </row>
    <row r="1687" spans="1:27" x14ac:dyDescent="0.25">
      <c r="A1687" s="1" t="s">
        <v>119</v>
      </c>
      <c r="B1687" s="1" t="s">
        <v>115</v>
      </c>
      <c r="C1687" s="1">
        <v>6</v>
      </c>
      <c r="D1687" s="1" t="s">
        <v>28</v>
      </c>
      <c r="E1687" s="1">
        <v>225.6</v>
      </c>
      <c r="F1687" s="1">
        <v>0</v>
      </c>
      <c r="G1687" s="1">
        <v>65</v>
      </c>
      <c r="H1687" s="1">
        <v>3</v>
      </c>
      <c r="I1687" s="1">
        <v>2522.6</v>
      </c>
      <c r="J1687" s="1">
        <v>11180</v>
      </c>
      <c r="K1687" s="1">
        <v>603</v>
      </c>
      <c r="L1687" s="1">
        <v>203.7</v>
      </c>
      <c r="M1687" s="1">
        <v>5140</v>
      </c>
      <c r="N1687" s="1">
        <v>5</v>
      </c>
      <c r="O1687" s="1">
        <v>59</v>
      </c>
      <c r="P1687" s="1">
        <v>0</v>
      </c>
      <c r="Q1687" s="1">
        <v>413</v>
      </c>
      <c r="R1687" s="1">
        <v>24.61</v>
      </c>
      <c r="S1687" s="1">
        <v>24.87</v>
      </c>
      <c r="T1687" s="1">
        <v>5612</v>
      </c>
      <c r="U1687" s="3" t="str">
        <f t="shared" si="26"/>
        <v>2017Plan</v>
      </c>
      <c r="V1687" s="2">
        <f>DATE(A1687,INDEX(Map!$H$1:$H$12,MATCH(B1687,Map!$G$1:$G$12,0),0),1)</f>
        <v>42979</v>
      </c>
      <c r="W1687" t="str">
        <f>IF(AND(V1687&gt;=Map!$K$2,V1687&lt;=Map!$L$2),"Base",IF(AND(V1687&gt;=Map!$K$3,V1687&lt;=Map!$L$3),"Fcst","N/A"))</f>
        <v>Fcst</v>
      </c>
      <c r="X1687" t="str">
        <f>INDEX(Map!$B$2:$B$86,MATCH(D1687,Map!$A$2:$A$86,0),0)</f>
        <v>Ghent 3</v>
      </c>
      <c r="Y1687" s="7">
        <f>IF(INDEX(Map!$C$2:$C$86,MATCH(D1687,Map!$A$2:$A$86,0),0)="","N/A",E1687*INDEX(Map!$C$2:$C$86,MATCH(D1687,Map!$A$2:$A$86,0),0))</f>
        <v>225.6</v>
      </c>
      <c r="Z1687" s="7" t="str">
        <f>IF(INDEX(Map!$D$2:$D$86,MATCH(D1687,Map!$A$2:$A$86,0),0)="","N/A",E1687*INDEX(Map!$D$2:$D$86,MATCH(D1687,Map!$A$2:$A$86,0),0))</f>
        <v>N/A</v>
      </c>
      <c r="AA1687" t="str">
        <f>INDEX(Map!$E$2:$E$86,MATCH(D1687,Map!$A$2:$A$86,0),0)</f>
        <v>Coal</v>
      </c>
    </row>
    <row r="1688" spans="1:27" x14ac:dyDescent="0.25">
      <c r="A1688" s="1" t="s">
        <v>119</v>
      </c>
      <c r="B1688" s="1" t="s">
        <v>115</v>
      </c>
      <c r="C1688" s="1">
        <v>7</v>
      </c>
      <c r="D1688" s="1" t="s">
        <v>29</v>
      </c>
      <c r="E1688" s="1">
        <v>227</v>
      </c>
      <c r="F1688" s="1">
        <v>0</v>
      </c>
      <c r="G1688" s="1">
        <v>66.2</v>
      </c>
      <c r="H1688" s="1">
        <v>3</v>
      </c>
      <c r="I1688" s="1">
        <v>2509.4</v>
      </c>
      <c r="J1688" s="1">
        <v>11055</v>
      </c>
      <c r="K1688" s="1">
        <v>610</v>
      </c>
      <c r="L1688" s="1">
        <v>203.7</v>
      </c>
      <c r="M1688" s="1">
        <v>5113</v>
      </c>
      <c r="N1688" s="1">
        <v>6</v>
      </c>
      <c r="O1688" s="1">
        <v>71</v>
      </c>
      <c r="P1688" s="1">
        <v>0</v>
      </c>
      <c r="Q1688" s="1">
        <v>432</v>
      </c>
      <c r="R1688" s="1">
        <v>24.42</v>
      </c>
      <c r="S1688" s="1">
        <v>24.73</v>
      </c>
      <c r="T1688" s="1">
        <v>5615</v>
      </c>
      <c r="U1688" s="3" t="str">
        <f t="shared" si="26"/>
        <v>2017Plan</v>
      </c>
      <c r="V1688" s="2">
        <f>DATE(A1688,INDEX(Map!$H$1:$H$12,MATCH(B1688,Map!$G$1:$G$12,0),0),1)</f>
        <v>42979</v>
      </c>
      <c r="W1688" t="str">
        <f>IF(AND(V1688&gt;=Map!$K$2,V1688&lt;=Map!$L$2),"Base",IF(AND(V1688&gt;=Map!$K$3,V1688&lt;=Map!$L$3),"Fcst","N/A"))</f>
        <v>Fcst</v>
      </c>
      <c r="X1688" t="str">
        <f>INDEX(Map!$B$2:$B$86,MATCH(D1688,Map!$A$2:$A$86,0),0)</f>
        <v>Ghent 4</v>
      </c>
      <c r="Y1688" s="7">
        <f>IF(INDEX(Map!$C$2:$C$86,MATCH(D1688,Map!$A$2:$A$86,0),0)="","N/A",E1688*INDEX(Map!$C$2:$C$86,MATCH(D1688,Map!$A$2:$A$86,0),0))</f>
        <v>227</v>
      </c>
      <c r="Z1688" s="7" t="str">
        <f>IF(INDEX(Map!$D$2:$D$86,MATCH(D1688,Map!$A$2:$A$86,0),0)="","N/A",E1688*INDEX(Map!$D$2:$D$86,MATCH(D1688,Map!$A$2:$A$86,0),0))</f>
        <v>N/A</v>
      </c>
      <c r="AA1688" t="str">
        <f>INDEX(Map!$E$2:$E$86,MATCH(D1688,Map!$A$2:$A$86,0),0)</f>
        <v>Coal</v>
      </c>
    </row>
    <row r="1689" spans="1:27" x14ac:dyDescent="0.25">
      <c r="A1689" s="1" t="s">
        <v>119</v>
      </c>
      <c r="B1689" s="1" t="s">
        <v>115</v>
      </c>
      <c r="C1689" s="1">
        <v>8</v>
      </c>
      <c r="D1689" s="1" t="s">
        <v>30</v>
      </c>
      <c r="E1689" s="1">
        <v>136.1</v>
      </c>
      <c r="F1689" s="1">
        <v>0</v>
      </c>
      <c r="G1689" s="1">
        <v>63</v>
      </c>
      <c r="H1689" s="1">
        <v>2</v>
      </c>
      <c r="I1689" s="1">
        <v>1430.1</v>
      </c>
      <c r="J1689" s="1">
        <v>10509</v>
      </c>
      <c r="K1689" s="1">
        <v>649</v>
      </c>
      <c r="L1689" s="1">
        <v>200</v>
      </c>
      <c r="M1689" s="1">
        <v>2860</v>
      </c>
      <c r="N1689" s="1">
        <v>4</v>
      </c>
      <c r="O1689" s="1">
        <v>17</v>
      </c>
      <c r="P1689" s="1">
        <v>0</v>
      </c>
      <c r="Q1689" s="1">
        <v>125</v>
      </c>
      <c r="R1689" s="1">
        <v>21.94</v>
      </c>
      <c r="S1689" s="1">
        <v>22.06</v>
      </c>
      <c r="T1689" s="1">
        <v>3002</v>
      </c>
      <c r="U1689" s="3" t="str">
        <f t="shared" si="26"/>
        <v>2017Plan</v>
      </c>
      <c r="V1689" s="2">
        <f>DATE(A1689,INDEX(Map!$H$1:$H$12,MATCH(B1689,Map!$G$1:$G$12,0),0),1)</f>
        <v>42979</v>
      </c>
      <c r="W1689" t="str">
        <f>IF(AND(V1689&gt;=Map!$K$2,V1689&lt;=Map!$L$2),"Base",IF(AND(V1689&gt;=Map!$K$3,V1689&lt;=Map!$L$3),"Fcst","N/A"))</f>
        <v>Fcst</v>
      </c>
      <c r="X1689" t="str">
        <f>INDEX(Map!$B$2:$B$86,MATCH(D1689,Map!$A$2:$A$86,0),0)</f>
        <v>Mill Creek 1</v>
      </c>
      <c r="Y1689" s="7" t="str">
        <f>IF(INDEX(Map!$C$2:$C$86,MATCH(D1689,Map!$A$2:$A$86,0),0)="","N/A",E1689*INDEX(Map!$C$2:$C$86,MATCH(D1689,Map!$A$2:$A$86,0),0))</f>
        <v>N/A</v>
      </c>
      <c r="Z1689" s="7">
        <f>IF(INDEX(Map!$D$2:$D$86,MATCH(D1689,Map!$A$2:$A$86,0),0)="","N/A",E1689*INDEX(Map!$D$2:$D$86,MATCH(D1689,Map!$A$2:$A$86,0),0))</f>
        <v>136.1</v>
      </c>
      <c r="AA1689" t="str">
        <f>INDEX(Map!$E$2:$E$86,MATCH(D1689,Map!$A$2:$A$86,0),0)</f>
        <v>Coal</v>
      </c>
    </row>
    <row r="1690" spans="1:27" x14ac:dyDescent="0.25">
      <c r="A1690" s="1" t="s">
        <v>119</v>
      </c>
      <c r="B1690" s="1" t="s">
        <v>115</v>
      </c>
      <c r="C1690" s="1">
        <v>9</v>
      </c>
      <c r="D1690" s="1" t="s">
        <v>31</v>
      </c>
      <c r="E1690" s="1">
        <v>132.80000000000001</v>
      </c>
      <c r="F1690" s="1">
        <v>0</v>
      </c>
      <c r="G1690" s="1">
        <v>62.3</v>
      </c>
      <c r="H1690" s="1">
        <v>1</v>
      </c>
      <c r="I1690" s="1">
        <v>1431.5</v>
      </c>
      <c r="J1690" s="1">
        <v>10778</v>
      </c>
      <c r="K1690" s="1">
        <v>629</v>
      </c>
      <c r="L1690" s="1">
        <v>200</v>
      </c>
      <c r="M1690" s="1">
        <v>2863</v>
      </c>
      <c r="N1690" s="1">
        <v>2</v>
      </c>
      <c r="O1690" s="1">
        <v>8</v>
      </c>
      <c r="P1690" s="1">
        <v>0</v>
      </c>
      <c r="Q1690" s="1">
        <v>151</v>
      </c>
      <c r="R1690" s="1">
        <v>22.7</v>
      </c>
      <c r="S1690" s="1">
        <v>22.76</v>
      </c>
      <c r="T1690" s="1">
        <v>3023</v>
      </c>
      <c r="U1690" s="3" t="str">
        <f t="shared" si="26"/>
        <v>2017Plan</v>
      </c>
      <c r="V1690" s="2">
        <f>DATE(A1690,INDEX(Map!$H$1:$H$12,MATCH(B1690,Map!$G$1:$G$12,0),0),1)</f>
        <v>42979</v>
      </c>
      <c r="W1690" t="str">
        <f>IF(AND(V1690&gt;=Map!$K$2,V1690&lt;=Map!$L$2),"Base",IF(AND(V1690&gt;=Map!$K$3,V1690&lt;=Map!$L$3),"Fcst","N/A"))</f>
        <v>Fcst</v>
      </c>
      <c r="X1690" t="str">
        <f>INDEX(Map!$B$2:$B$86,MATCH(D1690,Map!$A$2:$A$86,0),0)</f>
        <v>Mill Creek 2</v>
      </c>
      <c r="Y1690" s="7" t="str">
        <f>IF(INDEX(Map!$C$2:$C$86,MATCH(D1690,Map!$A$2:$A$86,0),0)="","N/A",E1690*INDEX(Map!$C$2:$C$86,MATCH(D1690,Map!$A$2:$A$86,0),0))</f>
        <v>N/A</v>
      </c>
      <c r="Z1690" s="7">
        <f>IF(INDEX(Map!$D$2:$D$86,MATCH(D1690,Map!$A$2:$A$86,0),0)="","N/A",E1690*INDEX(Map!$D$2:$D$86,MATCH(D1690,Map!$A$2:$A$86,0),0))</f>
        <v>132.80000000000001</v>
      </c>
      <c r="AA1690" t="str">
        <f>INDEX(Map!$E$2:$E$86,MATCH(D1690,Map!$A$2:$A$86,0),0)</f>
        <v>Coal</v>
      </c>
    </row>
    <row r="1691" spans="1:27" x14ac:dyDescent="0.25">
      <c r="A1691" s="1" t="s">
        <v>119</v>
      </c>
      <c r="B1691" s="1" t="s">
        <v>115</v>
      </c>
      <c r="C1691" s="1">
        <v>10</v>
      </c>
      <c r="D1691" s="1" t="s">
        <v>32</v>
      </c>
      <c r="E1691" s="1">
        <v>189.9</v>
      </c>
      <c r="F1691" s="1">
        <v>0</v>
      </c>
      <c r="G1691" s="1">
        <v>68.099999999999994</v>
      </c>
      <c r="H1691" s="1">
        <v>2</v>
      </c>
      <c r="I1691" s="1">
        <v>2033.6</v>
      </c>
      <c r="J1691" s="1">
        <v>10710</v>
      </c>
      <c r="K1691" s="1">
        <v>654</v>
      </c>
      <c r="L1691" s="1">
        <v>200</v>
      </c>
      <c r="M1691" s="1">
        <v>4067</v>
      </c>
      <c r="N1691" s="1">
        <v>12</v>
      </c>
      <c r="O1691" s="1">
        <v>47</v>
      </c>
      <c r="P1691" s="1">
        <v>0</v>
      </c>
      <c r="Q1691" s="1">
        <v>242</v>
      </c>
      <c r="R1691" s="1">
        <v>22.69</v>
      </c>
      <c r="S1691" s="1">
        <v>22.94</v>
      </c>
      <c r="T1691" s="1">
        <v>4356</v>
      </c>
      <c r="U1691" s="3" t="str">
        <f t="shared" si="26"/>
        <v>2017Plan</v>
      </c>
      <c r="V1691" s="2">
        <f>DATE(A1691,INDEX(Map!$H$1:$H$12,MATCH(B1691,Map!$G$1:$G$12,0),0),1)</f>
        <v>42979</v>
      </c>
      <c r="W1691" t="str">
        <f>IF(AND(V1691&gt;=Map!$K$2,V1691&lt;=Map!$L$2),"Base",IF(AND(V1691&gt;=Map!$K$3,V1691&lt;=Map!$L$3),"Fcst","N/A"))</f>
        <v>Fcst</v>
      </c>
      <c r="X1691" t="str">
        <f>INDEX(Map!$B$2:$B$86,MATCH(D1691,Map!$A$2:$A$86,0),0)</f>
        <v>Mill Creek 3</v>
      </c>
      <c r="Y1691" s="7" t="str">
        <f>IF(INDEX(Map!$C$2:$C$86,MATCH(D1691,Map!$A$2:$A$86,0),0)="","N/A",E1691*INDEX(Map!$C$2:$C$86,MATCH(D1691,Map!$A$2:$A$86,0),0))</f>
        <v>N/A</v>
      </c>
      <c r="Z1691" s="7">
        <f>IF(INDEX(Map!$D$2:$D$86,MATCH(D1691,Map!$A$2:$A$86,0),0)="","N/A",E1691*INDEX(Map!$D$2:$D$86,MATCH(D1691,Map!$A$2:$A$86,0),0))</f>
        <v>189.9</v>
      </c>
      <c r="AA1691" t="str">
        <f>INDEX(Map!$E$2:$E$86,MATCH(D1691,Map!$A$2:$A$86,0),0)</f>
        <v>Coal</v>
      </c>
    </row>
    <row r="1692" spans="1:27" x14ac:dyDescent="0.25">
      <c r="A1692" s="1" t="s">
        <v>119</v>
      </c>
      <c r="B1692" s="1" t="s">
        <v>115</v>
      </c>
      <c r="C1692" s="1">
        <v>11</v>
      </c>
      <c r="D1692" s="1" t="s">
        <v>33</v>
      </c>
      <c r="E1692" s="1">
        <v>255.1</v>
      </c>
      <c r="F1692" s="1">
        <v>0</v>
      </c>
      <c r="G1692" s="1">
        <v>73.5</v>
      </c>
      <c r="H1692" s="1">
        <v>2</v>
      </c>
      <c r="I1692" s="1">
        <v>2663.4</v>
      </c>
      <c r="J1692" s="1">
        <v>10441</v>
      </c>
      <c r="K1692" s="1">
        <v>670</v>
      </c>
      <c r="L1692" s="1">
        <v>200</v>
      </c>
      <c r="M1692" s="1">
        <v>5327</v>
      </c>
      <c r="N1692" s="1">
        <v>19</v>
      </c>
      <c r="O1692" s="1">
        <v>74</v>
      </c>
      <c r="P1692" s="1">
        <v>0</v>
      </c>
      <c r="Q1692" s="1">
        <v>298</v>
      </c>
      <c r="R1692" s="1">
        <v>22.05</v>
      </c>
      <c r="S1692" s="1">
        <v>22.34</v>
      </c>
      <c r="T1692" s="1">
        <v>5700</v>
      </c>
      <c r="U1692" s="3" t="str">
        <f t="shared" si="26"/>
        <v>2017Plan</v>
      </c>
      <c r="V1692" s="2">
        <f>DATE(A1692,INDEX(Map!$H$1:$H$12,MATCH(B1692,Map!$G$1:$G$12,0),0),1)</f>
        <v>42979</v>
      </c>
      <c r="W1692" t="str">
        <f>IF(AND(V1692&gt;=Map!$K$2,V1692&lt;=Map!$L$2),"Base",IF(AND(V1692&gt;=Map!$K$3,V1692&lt;=Map!$L$3),"Fcst","N/A"))</f>
        <v>Fcst</v>
      </c>
      <c r="X1692" t="str">
        <f>INDEX(Map!$B$2:$B$86,MATCH(D1692,Map!$A$2:$A$86,0),0)</f>
        <v>Mill Creek 4</v>
      </c>
      <c r="Y1692" s="7" t="str">
        <f>IF(INDEX(Map!$C$2:$C$86,MATCH(D1692,Map!$A$2:$A$86,0),0)="","N/A",E1692*INDEX(Map!$C$2:$C$86,MATCH(D1692,Map!$A$2:$A$86,0),0))</f>
        <v>N/A</v>
      </c>
      <c r="Z1692" s="7">
        <f>IF(INDEX(Map!$D$2:$D$86,MATCH(D1692,Map!$A$2:$A$86,0),0)="","N/A",E1692*INDEX(Map!$D$2:$D$86,MATCH(D1692,Map!$A$2:$A$86,0),0))</f>
        <v>255.1</v>
      </c>
      <c r="AA1692" t="str">
        <f>INDEX(Map!$E$2:$E$86,MATCH(D1692,Map!$A$2:$A$86,0),0)</f>
        <v>Coal</v>
      </c>
    </row>
    <row r="1693" spans="1:27" x14ac:dyDescent="0.25">
      <c r="A1693" s="1" t="s">
        <v>119</v>
      </c>
      <c r="B1693" s="1" t="s">
        <v>115</v>
      </c>
      <c r="C1693" s="1">
        <v>12</v>
      </c>
      <c r="D1693" s="1" t="s">
        <v>34</v>
      </c>
      <c r="E1693" s="1">
        <v>152.19999999999999</v>
      </c>
      <c r="F1693" s="1">
        <v>0</v>
      </c>
      <c r="G1693" s="1">
        <v>57.1</v>
      </c>
      <c r="H1693" s="1">
        <v>2</v>
      </c>
      <c r="I1693" s="1">
        <v>1621.6</v>
      </c>
      <c r="J1693" s="1">
        <v>10656</v>
      </c>
      <c r="K1693" s="1">
        <v>487</v>
      </c>
      <c r="L1693" s="1">
        <v>203.1</v>
      </c>
      <c r="M1693" s="1">
        <v>3293</v>
      </c>
      <c r="N1693" s="1">
        <v>7</v>
      </c>
      <c r="O1693" s="1">
        <v>80</v>
      </c>
      <c r="P1693" s="1">
        <v>0</v>
      </c>
      <c r="Q1693" s="1">
        <v>193</v>
      </c>
      <c r="R1693" s="1">
        <v>22.9</v>
      </c>
      <c r="S1693" s="1">
        <v>23.43</v>
      </c>
      <c r="T1693" s="1">
        <v>3565</v>
      </c>
      <c r="U1693" s="3" t="str">
        <f t="shared" si="26"/>
        <v>2017Plan</v>
      </c>
      <c r="V1693" s="2">
        <f>DATE(A1693,INDEX(Map!$H$1:$H$12,MATCH(B1693,Map!$G$1:$G$12,0),0),1)</f>
        <v>42979</v>
      </c>
      <c r="W1693" t="str">
        <f>IF(AND(V1693&gt;=Map!$K$2,V1693&lt;=Map!$L$2),"Base",IF(AND(V1693&gt;=Map!$K$3,V1693&lt;=Map!$L$3),"Fcst","N/A"))</f>
        <v>Fcst</v>
      </c>
      <c r="X1693" t="str">
        <f>INDEX(Map!$B$2:$B$86,MATCH(D1693,Map!$A$2:$A$86,0),0)</f>
        <v>Trimble County 1</v>
      </c>
      <c r="Y1693" s="7" t="str">
        <f>IF(INDEX(Map!$C$2:$C$86,MATCH(D1693,Map!$A$2:$A$86,0),0)="","N/A",E1693*INDEX(Map!$C$2:$C$86,MATCH(D1693,Map!$A$2:$A$86,0),0))</f>
        <v>N/A</v>
      </c>
      <c r="Z1693" s="7">
        <f>IF(INDEX(Map!$D$2:$D$86,MATCH(D1693,Map!$A$2:$A$86,0),0)="","N/A",E1693*INDEX(Map!$D$2:$D$86,MATCH(D1693,Map!$A$2:$A$86,0),0))</f>
        <v>152.19999999999999</v>
      </c>
      <c r="AA1693" t="str">
        <f>INDEX(Map!$E$2:$E$86,MATCH(D1693,Map!$A$2:$A$86,0),0)</f>
        <v>Coal</v>
      </c>
    </row>
    <row r="1694" spans="1:27" x14ac:dyDescent="0.25">
      <c r="A1694" s="1" t="s">
        <v>119</v>
      </c>
      <c r="B1694" s="1" t="s">
        <v>115</v>
      </c>
      <c r="C1694" s="1">
        <v>13</v>
      </c>
      <c r="D1694" s="1" t="s">
        <v>35</v>
      </c>
      <c r="E1694" s="1">
        <v>327.8</v>
      </c>
      <c r="F1694" s="1">
        <v>0</v>
      </c>
      <c r="G1694" s="1">
        <v>81.3</v>
      </c>
      <c r="H1694" s="1">
        <v>1</v>
      </c>
      <c r="I1694" s="1">
        <v>3015.4</v>
      </c>
      <c r="J1694" s="1">
        <v>9199</v>
      </c>
      <c r="K1694" s="1">
        <v>651</v>
      </c>
      <c r="L1694" s="1">
        <v>209.7</v>
      </c>
      <c r="M1694" s="1">
        <v>6323</v>
      </c>
      <c r="N1694" s="1">
        <v>14</v>
      </c>
      <c r="O1694" s="1">
        <v>43</v>
      </c>
      <c r="P1694" s="1">
        <v>0</v>
      </c>
      <c r="Q1694" s="1">
        <v>453</v>
      </c>
      <c r="R1694" s="1">
        <v>20.67</v>
      </c>
      <c r="S1694" s="1">
        <v>20.8</v>
      </c>
      <c r="T1694" s="1">
        <v>6819</v>
      </c>
      <c r="U1694" s="3" t="str">
        <f t="shared" si="26"/>
        <v>2017Plan</v>
      </c>
      <c r="V1694" s="2">
        <f>DATE(A1694,INDEX(Map!$H$1:$H$12,MATCH(B1694,Map!$G$1:$G$12,0),0),1)</f>
        <v>42979</v>
      </c>
      <c r="W1694" t="str">
        <f>IF(AND(V1694&gt;=Map!$K$2,V1694&lt;=Map!$L$2),"Base",IF(AND(V1694&gt;=Map!$K$3,V1694&lt;=Map!$L$3),"Fcst","N/A"))</f>
        <v>Fcst</v>
      </c>
      <c r="X1694" t="str">
        <f>INDEX(Map!$B$2:$B$86,MATCH(D1694,Map!$A$2:$A$86,0),0)</f>
        <v>Trimble County 2</v>
      </c>
      <c r="Y1694" s="7">
        <f>IF(INDEX(Map!$C$2:$C$86,MATCH(D1694,Map!$A$2:$A$86,0),0)="","N/A",E1694*INDEX(Map!$C$2:$C$86,MATCH(D1694,Map!$A$2:$A$86,0),0))</f>
        <v>265.51800000000003</v>
      </c>
      <c r="Z1694" s="7">
        <f>IF(INDEX(Map!$D$2:$D$86,MATCH(D1694,Map!$A$2:$A$86,0),0)="","N/A",E1694*INDEX(Map!$D$2:$D$86,MATCH(D1694,Map!$A$2:$A$86,0),0))</f>
        <v>62.282000000000004</v>
      </c>
      <c r="AA1694" t="str">
        <f>INDEX(Map!$E$2:$E$86,MATCH(D1694,Map!$A$2:$A$86,0),0)</f>
        <v>Coal</v>
      </c>
    </row>
    <row r="1695" spans="1:27" x14ac:dyDescent="0.25">
      <c r="A1695" s="1" t="s">
        <v>119</v>
      </c>
      <c r="B1695" s="1" t="s">
        <v>115</v>
      </c>
      <c r="C1695" s="1">
        <v>14</v>
      </c>
      <c r="D1695" s="1" t="s">
        <v>36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3" t="str">
        <f t="shared" si="26"/>
        <v>2017Plan</v>
      </c>
      <c r="V1695" s="2">
        <f>DATE(A1695,INDEX(Map!$H$1:$H$12,MATCH(B1695,Map!$G$1:$G$12,0),0),1)</f>
        <v>42979</v>
      </c>
      <c r="W1695" t="str">
        <f>IF(AND(V1695&gt;=Map!$K$2,V1695&lt;=Map!$L$2),"Base",IF(AND(V1695&gt;=Map!$K$3,V1695&lt;=Map!$L$3),"Fcst","N/A"))</f>
        <v>Fcst</v>
      </c>
      <c r="X1695" t="str">
        <f>INDEX(Map!$B$2:$B$86,MATCH(D1695,Map!$A$2:$A$86,0),0)</f>
        <v>Cane Run 7</v>
      </c>
      <c r="Y1695" s="7">
        <f>IF(INDEX(Map!$C$2:$C$86,MATCH(D1695,Map!$A$2:$A$86,0),0)="","N/A",E1695*INDEX(Map!$C$2:$C$86,MATCH(D1695,Map!$A$2:$A$86,0),0))</f>
        <v>0</v>
      </c>
      <c r="Z1695" s="7">
        <f>IF(INDEX(Map!$D$2:$D$86,MATCH(D1695,Map!$A$2:$A$86,0),0)="","N/A",E1695*INDEX(Map!$D$2:$D$86,MATCH(D1695,Map!$A$2:$A$86,0),0))</f>
        <v>0</v>
      </c>
      <c r="AA1695" t="str">
        <f>INDEX(Map!$E$2:$E$86,MATCH(D1695,Map!$A$2:$A$86,0),0)</f>
        <v>NGCC</v>
      </c>
    </row>
    <row r="1696" spans="1:27" x14ac:dyDescent="0.25">
      <c r="A1696" s="1" t="s">
        <v>119</v>
      </c>
      <c r="B1696" s="1" t="s">
        <v>115</v>
      </c>
      <c r="C1696" s="1">
        <v>15</v>
      </c>
      <c r="D1696" s="1" t="s">
        <v>37</v>
      </c>
      <c r="E1696" s="1">
        <v>417.4</v>
      </c>
      <c r="F1696" s="1">
        <v>0</v>
      </c>
      <c r="G1696" s="1">
        <v>83.9</v>
      </c>
      <c r="H1696" s="1">
        <v>3</v>
      </c>
      <c r="I1696" s="1">
        <v>2841.1</v>
      </c>
      <c r="J1696" s="1">
        <v>6807</v>
      </c>
      <c r="K1696" s="1">
        <v>632</v>
      </c>
      <c r="L1696" s="1">
        <v>309.8</v>
      </c>
      <c r="M1696" s="1">
        <v>8802</v>
      </c>
      <c r="N1696" s="1">
        <v>8</v>
      </c>
      <c r="O1696" s="1">
        <v>26</v>
      </c>
      <c r="P1696" s="1">
        <v>0</v>
      </c>
      <c r="Q1696" s="1">
        <v>509</v>
      </c>
      <c r="R1696" s="1">
        <v>22.31</v>
      </c>
      <c r="S1696" s="1">
        <v>22.37</v>
      </c>
      <c r="T1696" s="1">
        <v>9336</v>
      </c>
      <c r="U1696" s="3" t="str">
        <f t="shared" si="26"/>
        <v>2017Plan</v>
      </c>
      <c r="V1696" s="2">
        <f>DATE(A1696,INDEX(Map!$H$1:$H$12,MATCH(B1696,Map!$G$1:$G$12,0),0),1)</f>
        <v>42979</v>
      </c>
      <c r="W1696" t="str">
        <f>IF(AND(V1696&gt;=Map!$K$2,V1696&lt;=Map!$L$2),"Base",IF(AND(V1696&gt;=Map!$K$3,V1696&lt;=Map!$L$3),"Fcst","N/A"))</f>
        <v>Fcst</v>
      </c>
      <c r="X1696" t="str">
        <f>INDEX(Map!$B$2:$B$86,MATCH(D1696,Map!$A$2:$A$86,0),0)</f>
        <v>Cane Run 7</v>
      </c>
      <c r="Y1696" s="7">
        <f>IF(INDEX(Map!$C$2:$C$86,MATCH(D1696,Map!$A$2:$A$86,0),0)="","N/A",E1696*INDEX(Map!$C$2:$C$86,MATCH(D1696,Map!$A$2:$A$86,0),0))</f>
        <v>325.572</v>
      </c>
      <c r="Z1696" s="7">
        <f>IF(INDEX(Map!$D$2:$D$86,MATCH(D1696,Map!$A$2:$A$86,0),0)="","N/A",E1696*INDEX(Map!$D$2:$D$86,MATCH(D1696,Map!$A$2:$A$86,0),0))</f>
        <v>91.827999999999989</v>
      </c>
      <c r="AA1696" t="str">
        <f>INDEX(Map!$E$2:$E$86,MATCH(D1696,Map!$A$2:$A$86,0),0)</f>
        <v>NGCC</v>
      </c>
    </row>
    <row r="1697" spans="1:27" x14ac:dyDescent="0.25">
      <c r="A1697" s="1" t="s">
        <v>119</v>
      </c>
      <c r="B1697" s="1" t="s">
        <v>115</v>
      </c>
      <c r="C1697" s="1">
        <v>16</v>
      </c>
      <c r="D1697" s="1" t="s">
        <v>38</v>
      </c>
      <c r="E1697" s="1">
        <v>0.7</v>
      </c>
      <c r="F1697" s="1">
        <v>0</v>
      </c>
      <c r="G1697" s="1">
        <v>0.8</v>
      </c>
      <c r="H1697" s="1">
        <v>1</v>
      </c>
      <c r="I1697" s="1">
        <v>8.9</v>
      </c>
      <c r="J1697" s="1">
        <v>12512</v>
      </c>
      <c r="K1697" s="1">
        <v>7</v>
      </c>
      <c r="L1697" s="1">
        <v>311.5</v>
      </c>
      <c r="M1697" s="1">
        <v>28</v>
      </c>
      <c r="N1697" s="1">
        <v>0</v>
      </c>
      <c r="O1697" s="1">
        <v>0</v>
      </c>
      <c r="P1697" s="1">
        <v>0</v>
      </c>
      <c r="Q1697" s="1">
        <v>0</v>
      </c>
      <c r="R1697" s="1">
        <v>38.979999999999997</v>
      </c>
      <c r="S1697" s="1">
        <v>39.26</v>
      </c>
      <c r="T1697" s="1">
        <v>28</v>
      </c>
      <c r="U1697" s="3" t="str">
        <f t="shared" si="26"/>
        <v>2017Plan</v>
      </c>
      <c r="V1697" s="2">
        <f>DATE(A1697,INDEX(Map!$H$1:$H$12,MATCH(B1697,Map!$G$1:$G$12,0),0),1)</f>
        <v>42979</v>
      </c>
      <c r="W1697" t="str">
        <f>IF(AND(V1697&gt;=Map!$K$2,V1697&lt;=Map!$L$2),"Base",IF(AND(V1697&gt;=Map!$K$3,V1697&lt;=Map!$L$3),"Fcst","N/A"))</f>
        <v>Fcst</v>
      </c>
      <c r="X1697" t="str">
        <f>INDEX(Map!$B$2:$B$86,MATCH(D1697,Map!$A$2:$A$86,0),0)</f>
        <v>Brown 5</v>
      </c>
      <c r="Y1697" s="7">
        <f>IF(INDEX(Map!$C$2:$C$86,MATCH(D1697,Map!$A$2:$A$86,0),0)="","N/A",E1697*INDEX(Map!$C$2:$C$86,MATCH(D1697,Map!$A$2:$A$86,0),0))</f>
        <v>0.32899999999999996</v>
      </c>
      <c r="Z1697" s="7">
        <f>IF(INDEX(Map!$D$2:$D$86,MATCH(D1697,Map!$A$2:$A$86,0),0)="","N/A",E1697*INDEX(Map!$D$2:$D$86,MATCH(D1697,Map!$A$2:$A$86,0),0))</f>
        <v>0.371</v>
      </c>
      <c r="AA1697" t="str">
        <f>INDEX(Map!$E$2:$E$86,MATCH(D1697,Map!$A$2:$A$86,0),0)</f>
        <v>SCCT</v>
      </c>
    </row>
    <row r="1698" spans="1:27" x14ac:dyDescent="0.25">
      <c r="A1698" s="1" t="s">
        <v>119</v>
      </c>
      <c r="B1698" s="1" t="s">
        <v>115</v>
      </c>
      <c r="C1698" s="1">
        <v>17</v>
      </c>
      <c r="D1698" s="1" t="s">
        <v>39</v>
      </c>
      <c r="E1698" s="1">
        <v>0.1</v>
      </c>
      <c r="F1698" s="1">
        <v>0</v>
      </c>
      <c r="G1698" s="1">
        <v>0.1</v>
      </c>
      <c r="H1698" s="1">
        <v>2</v>
      </c>
      <c r="I1698" s="1">
        <v>1.7</v>
      </c>
      <c r="J1698" s="1">
        <v>16510</v>
      </c>
      <c r="K1698" s="1">
        <v>3</v>
      </c>
      <c r="L1698" s="1">
        <v>311.5</v>
      </c>
      <c r="M1698" s="1">
        <v>5</v>
      </c>
      <c r="N1698" s="1">
        <v>0</v>
      </c>
      <c r="O1698" s="1">
        <v>0</v>
      </c>
      <c r="P1698" s="1">
        <v>0</v>
      </c>
      <c r="Q1698" s="1">
        <v>0</v>
      </c>
      <c r="R1698" s="1">
        <v>51.43</v>
      </c>
      <c r="S1698" s="1">
        <v>51.43</v>
      </c>
      <c r="T1698" s="1">
        <v>5</v>
      </c>
      <c r="U1698" s="3" t="str">
        <f t="shared" si="26"/>
        <v>2017Plan</v>
      </c>
      <c r="V1698" s="2">
        <f>DATE(A1698,INDEX(Map!$H$1:$H$12,MATCH(B1698,Map!$G$1:$G$12,0),0),1)</f>
        <v>42979</v>
      </c>
      <c r="W1698" t="str">
        <f>IF(AND(V1698&gt;=Map!$K$2,V1698&lt;=Map!$L$2),"Base",IF(AND(V1698&gt;=Map!$K$3,V1698&lt;=Map!$L$3),"Fcst","N/A"))</f>
        <v>Fcst</v>
      </c>
      <c r="X1698" t="str">
        <f>INDEX(Map!$B$2:$B$86,MATCH(D1698,Map!$A$2:$A$86,0),0)</f>
        <v>Brown 5</v>
      </c>
      <c r="Y1698" s="7">
        <f>IF(INDEX(Map!$C$2:$C$86,MATCH(D1698,Map!$A$2:$A$86,0),0)="","N/A",E1698*INDEX(Map!$C$2:$C$86,MATCH(D1698,Map!$A$2:$A$86,0),0))</f>
        <v>4.7E-2</v>
      </c>
      <c r="Z1698" s="7">
        <f>IF(INDEX(Map!$D$2:$D$86,MATCH(D1698,Map!$A$2:$A$86,0),0)="","N/A",E1698*INDEX(Map!$D$2:$D$86,MATCH(D1698,Map!$A$2:$A$86,0),0))</f>
        <v>5.3000000000000005E-2</v>
      </c>
      <c r="AA1698" t="str">
        <f>INDEX(Map!$E$2:$E$86,MATCH(D1698,Map!$A$2:$A$86,0),0)</f>
        <v>SCCT</v>
      </c>
    </row>
    <row r="1699" spans="1:27" x14ac:dyDescent="0.25">
      <c r="A1699" s="1" t="s">
        <v>119</v>
      </c>
      <c r="B1699" s="1" t="s">
        <v>115</v>
      </c>
      <c r="C1699" s="1">
        <v>18</v>
      </c>
      <c r="D1699" s="1" t="s">
        <v>40</v>
      </c>
      <c r="E1699" s="1">
        <v>0.8</v>
      </c>
      <c r="F1699" s="1">
        <v>0</v>
      </c>
      <c r="G1699" s="1">
        <v>0.7</v>
      </c>
      <c r="H1699" s="1">
        <v>1</v>
      </c>
      <c r="I1699" s="1">
        <v>8.4</v>
      </c>
      <c r="J1699" s="1">
        <v>10689</v>
      </c>
      <c r="K1699" s="1">
        <v>5</v>
      </c>
      <c r="L1699" s="1">
        <v>311.5</v>
      </c>
      <c r="M1699" s="1">
        <v>26</v>
      </c>
      <c r="N1699" s="1">
        <v>0</v>
      </c>
      <c r="O1699" s="1">
        <v>1</v>
      </c>
      <c r="P1699" s="1">
        <v>0</v>
      </c>
      <c r="Q1699" s="1">
        <v>0</v>
      </c>
      <c r="R1699" s="1">
        <v>33.299999999999997</v>
      </c>
      <c r="S1699" s="1">
        <v>34.049999999999997</v>
      </c>
      <c r="T1699" s="1">
        <v>27</v>
      </c>
      <c r="U1699" s="3" t="str">
        <f t="shared" si="26"/>
        <v>2017Plan</v>
      </c>
      <c r="V1699" s="2">
        <f>DATE(A1699,INDEX(Map!$H$1:$H$12,MATCH(B1699,Map!$G$1:$G$12,0),0),1)</f>
        <v>42979</v>
      </c>
      <c r="W1699" t="str">
        <f>IF(AND(V1699&gt;=Map!$K$2,V1699&lt;=Map!$L$2),"Base",IF(AND(V1699&gt;=Map!$K$3,V1699&lt;=Map!$L$3),"Fcst","N/A"))</f>
        <v>Fcst</v>
      </c>
      <c r="X1699" t="str">
        <f>INDEX(Map!$B$2:$B$86,MATCH(D1699,Map!$A$2:$A$86,0),0)</f>
        <v>Brown 6</v>
      </c>
      <c r="Y1699" s="7">
        <f>IF(INDEX(Map!$C$2:$C$86,MATCH(D1699,Map!$A$2:$A$86,0),0)="","N/A",E1699*INDEX(Map!$C$2:$C$86,MATCH(D1699,Map!$A$2:$A$86,0),0))</f>
        <v>0.496</v>
      </c>
      <c r="Z1699" s="7">
        <f>IF(INDEX(Map!$D$2:$D$86,MATCH(D1699,Map!$A$2:$A$86,0),0)="","N/A",E1699*INDEX(Map!$D$2:$D$86,MATCH(D1699,Map!$A$2:$A$86,0),0))</f>
        <v>0.30400000000000005</v>
      </c>
      <c r="AA1699" t="str">
        <f>INDEX(Map!$E$2:$E$86,MATCH(D1699,Map!$A$2:$A$86,0),0)</f>
        <v>SCCT</v>
      </c>
    </row>
    <row r="1700" spans="1:27" x14ac:dyDescent="0.25">
      <c r="A1700" s="1" t="s">
        <v>119</v>
      </c>
      <c r="B1700" s="1" t="s">
        <v>115</v>
      </c>
      <c r="C1700" s="1">
        <v>19</v>
      </c>
      <c r="D1700" s="1" t="s">
        <v>41</v>
      </c>
      <c r="E1700" s="1">
        <v>1.1000000000000001</v>
      </c>
      <c r="F1700" s="1">
        <v>0</v>
      </c>
      <c r="G1700" s="1">
        <v>1</v>
      </c>
      <c r="H1700" s="1">
        <v>1</v>
      </c>
      <c r="I1700" s="1">
        <v>11.7</v>
      </c>
      <c r="J1700" s="1">
        <v>10684</v>
      </c>
      <c r="K1700" s="1">
        <v>7</v>
      </c>
      <c r="L1700" s="1">
        <v>311.5</v>
      </c>
      <c r="M1700" s="1">
        <v>37</v>
      </c>
      <c r="N1700" s="1">
        <v>0</v>
      </c>
      <c r="O1700" s="1">
        <v>1</v>
      </c>
      <c r="P1700" s="1">
        <v>0</v>
      </c>
      <c r="Q1700" s="1">
        <v>0</v>
      </c>
      <c r="R1700" s="1">
        <v>33.28</v>
      </c>
      <c r="S1700" s="1">
        <v>33.979999999999997</v>
      </c>
      <c r="T1700" s="1">
        <v>37</v>
      </c>
      <c r="U1700" s="3" t="str">
        <f t="shared" si="26"/>
        <v>2017Plan</v>
      </c>
      <c r="V1700" s="2">
        <f>DATE(A1700,INDEX(Map!$H$1:$H$12,MATCH(B1700,Map!$G$1:$G$12,0),0),1)</f>
        <v>42979</v>
      </c>
      <c r="W1700" t="str">
        <f>IF(AND(V1700&gt;=Map!$K$2,V1700&lt;=Map!$L$2),"Base",IF(AND(V1700&gt;=Map!$K$3,V1700&lt;=Map!$L$3),"Fcst","N/A"))</f>
        <v>Fcst</v>
      </c>
      <c r="X1700" t="str">
        <f>INDEX(Map!$B$2:$B$86,MATCH(D1700,Map!$A$2:$A$86,0),0)</f>
        <v>Brown 7</v>
      </c>
      <c r="Y1700" s="7">
        <f>IF(INDEX(Map!$C$2:$C$86,MATCH(D1700,Map!$A$2:$A$86,0),0)="","N/A",E1700*INDEX(Map!$C$2:$C$86,MATCH(D1700,Map!$A$2:$A$86,0),0))</f>
        <v>0.68200000000000005</v>
      </c>
      <c r="Z1700" s="7">
        <f>IF(INDEX(Map!$D$2:$D$86,MATCH(D1700,Map!$A$2:$A$86,0),0)="","N/A",E1700*INDEX(Map!$D$2:$D$86,MATCH(D1700,Map!$A$2:$A$86,0),0))</f>
        <v>0.41800000000000004</v>
      </c>
      <c r="AA1700" t="str">
        <f>INDEX(Map!$E$2:$E$86,MATCH(D1700,Map!$A$2:$A$86,0),0)</f>
        <v>SCCT</v>
      </c>
    </row>
    <row r="1701" spans="1:27" x14ac:dyDescent="0.25">
      <c r="A1701" s="1" t="s">
        <v>119</v>
      </c>
      <c r="B1701" s="1" t="s">
        <v>115</v>
      </c>
      <c r="C1701" s="1">
        <v>20</v>
      </c>
      <c r="D1701" s="1" t="s">
        <v>42</v>
      </c>
      <c r="E1701" s="1">
        <v>0.2</v>
      </c>
      <c r="F1701" s="1">
        <v>0</v>
      </c>
      <c r="G1701" s="1">
        <v>0.2</v>
      </c>
      <c r="H1701" s="1">
        <v>1</v>
      </c>
      <c r="I1701" s="1">
        <v>2.5</v>
      </c>
      <c r="J1701" s="1">
        <v>12929</v>
      </c>
      <c r="K1701" s="1">
        <v>2</v>
      </c>
      <c r="L1701" s="1">
        <v>311.5</v>
      </c>
      <c r="M1701" s="1">
        <v>8</v>
      </c>
      <c r="N1701" s="1">
        <v>0</v>
      </c>
      <c r="O1701" s="1">
        <v>0</v>
      </c>
      <c r="P1701" s="1">
        <v>0</v>
      </c>
      <c r="Q1701" s="1">
        <v>0</v>
      </c>
      <c r="R1701" s="1">
        <v>40.270000000000003</v>
      </c>
      <c r="S1701" s="1">
        <v>41.3</v>
      </c>
      <c r="T1701" s="1">
        <v>8</v>
      </c>
      <c r="U1701" s="3" t="str">
        <f t="shared" si="26"/>
        <v>2017Plan</v>
      </c>
      <c r="V1701" s="2">
        <f>DATE(A1701,INDEX(Map!$H$1:$H$12,MATCH(B1701,Map!$G$1:$G$12,0),0),1)</f>
        <v>42979</v>
      </c>
      <c r="W1701" t="str">
        <f>IF(AND(V1701&gt;=Map!$K$2,V1701&lt;=Map!$L$2),"Base",IF(AND(V1701&gt;=Map!$K$3,V1701&lt;=Map!$L$3),"Fcst","N/A"))</f>
        <v>Fcst</v>
      </c>
      <c r="X1701" t="str">
        <f>INDEX(Map!$B$2:$B$86,MATCH(D1701,Map!$A$2:$A$86,0),0)</f>
        <v>Brown 8</v>
      </c>
      <c r="Y1701" s="7">
        <f>IF(INDEX(Map!$C$2:$C$86,MATCH(D1701,Map!$A$2:$A$86,0),0)="","N/A",E1701*INDEX(Map!$C$2:$C$86,MATCH(D1701,Map!$A$2:$A$86,0),0))</f>
        <v>0.2</v>
      </c>
      <c r="Z1701" s="7" t="str">
        <f>IF(INDEX(Map!$D$2:$D$86,MATCH(D1701,Map!$A$2:$A$86,0),0)="","N/A",E1701*INDEX(Map!$D$2:$D$86,MATCH(D1701,Map!$A$2:$A$86,0),0))</f>
        <v>N/A</v>
      </c>
      <c r="AA1701" t="str">
        <f>INDEX(Map!$E$2:$E$86,MATCH(D1701,Map!$A$2:$A$86,0),0)</f>
        <v>SCCT</v>
      </c>
    </row>
    <row r="1702" spans="1:27" x14ac:dyDescent="0.25">
      <c r="A1702" s="1" t="s">
        <v>119</v>
      </c>
      <c r="B1702" s="1" t="s">
        <v>115</v>
      </c>
      <c r="C1702" s="1">
        <v>21</v>
      </c>
      <c r="D1702" s="1" t="s">
        <v>43</v>
      </c>
      <c r="E1702" s="1">
        <v>0.1</v>
      </c>
      <c r="F1702" s="1">
        <v>0</v>
      </c>
      <c r="G1702" s="1">
        <v>0.1</v>
      </c>
      <c r="H1702" s="1">
        <v>3</v>
      </c>
      <c r="I1702" s="1">
        <v>2</v>
      </c>
      <c r="J1702" s="1">
        <v>16329</v>
      </c>
      <c r="K1702" s="1">
        <v>4</v>
      </c>
      <c r="L1702" s="1">
        <v>311.5</v>
      </c>
      <c r="M1702" s="1">
        <v>6</v>
      </c>
      <c r="N1702" s="1">
        <v>0</v>
      </c>
      <c r="O1702" s="1">
        <v>0</v>
      </c>
      <c r="P1702" s="1">
        <v>0</v>
      </c>
      <c r="Q1702" s="1">
        <v>0</v>
      </c>
      <c r="R1702" s="1">
        <v>50.86</v>
      </c>
      <c r="S1702" s="1">
        <v>50.86</v>
      </c>
      <c r="T1702" s="1">
        <v>6</v>
      </c>
      <c r="U1702" s="3" t="str">
        <f t="shared" si="26"/>
        <v>2017Plan</v>
      </c>
      <c r="V1702" s="2">
        <f>DATE(A1702,INDEX(Map!$H$1:$H$12,MATCH(B1702,Map!$G$1:$G$12,0),0),1)</f>
        <v>42979</v>
      </c>
      <c r="W1702" t="str">
        <f>IF(AND(V1702&gt;=Map!$K$2,V1702&lt;=Map!$L$2),"Base",IF(AND(V1702&gt;=Map!$K$3,V1702&lt;=Map!$L$3),"Fcst","N/A"))</f>
        <v>Fcst</v>
      </c>
      <c r="X1702" t="str">
        <f>INDEX(Map!$B$2:$B$86,MATCH(D1702,Map!$A$2:$A$86,0),0)</f>
        <v>Brown 8</v>
      </c>
      <c r="Y1702" s="7">
        <f>IF(INDEX(Map!$C$2:$C$86,MATCH(D1702,Map!$A$2:$A$86,0),0)="","N/A",E1702*INDEX(Map!$C$2:$C$86,MATCH(D1702,Map!$A$2:$A$86,0),0))</f>
        <v>0.1</v>
      </c>
      <c r="Z1702" s="7" t="str">
        <f>IF(INDEX(Map!$D$2:$D$86,MATCH(D1702,Map!$A$2:$A$86,0),0)="","N/A",E1702*INDEX(Map!$D$2:$D$86,MATCH(D1702,Map!$A$2:$A$86,0),0))</f>
        <v>N/A</v>
      </c>
      <c r="AA1702" t="str">
        <f>INDEX(Map!$E$2:$E$86,MATCH(D1702,Map!$A$2:$A$86,0),0)</f>
        <v>SCCT</v>
      </c>
    </row>
    <row r="1703" spans="1:27" x14ac:dyDescent="0.25">
      <c r="A1703" s="1" t="s">
        <v>119</v>
      </c>
      <c r="B1703" s="1" t="s">
        <v>115</v>
      </c>
      <c r="C1703" s="1">
        <v>22</v>
      </c>
      <c r="D1703" s="1" t="s">
        <v>44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3" t="str">
        <f t="shared" si="26"/>
        <v>2017Plan</v>
      </c>
      <c r="V1703" s="2">
        <f>DATE(A1703,INDEX(Map!$H$1:$H$12,MATCH(B1703,Map!$G$1:$G$12,0),0),1)</f>
        <v>42979</v>
      </c>
      <c r="W1703" t="str">
        <f>IF(AND(V1703&gt;=Map!$K$2,V1703&lt;=Map!$L$2),"Base",IF(AND(V1703&gt;=Map!$K$3,V1703&lt;=Map!$L$3),"Fcst","N/A"))</f>
        <v>Fcst</v>
      </c>
      <c r="X1703" t="str">
        <f>INDEX(Map!$B$2:$B$86,MATCH(D1703,Map!$A$2:$A$86,0),0)</f>
        <v>Brown 9</v>
      </c>
      <c r="Y1703" s="7">
        <f>IF(INDEX(Map!$C$2:$C$86,MATCH(D1703,Map!$A$2:$A$86,0),0)="","N/A",E1703*INDEX(Map!$C$2:$C$86,MATCH(D1703,Map!$A$2:$A$86,0),0))</f>
        <v>0</v>
      </c>
      <c r="Z1703" s="7" t="str">
        <f>IF(INDEX(Map!$D$2:$D$86,MATCH(D1703,Map!$A$2:$A$86,0),0)="","N/A",E1703*INDEX(Map!$D$2:$D$86,MATCH(D1703,Map!$A$2:$A$86,0),0))</f>
        <v>N/A</v>
      </c>
      <c r="AA1703" t="str">
        <f>INDEX(Map!$E$2:$E$86,MATCH(D1703,Map!$A$2:$A$86,0),0)</f>
        <v>SCCT</v>
      </c>
    </row>
    <row r="1704" spans="1:27" x14ac:dyDescent="0.25">
      <c r="A1704" s="1" t="s">
        <v>119</v>
      </c>
      <c r="B1704" s="1" t="s">
        <v>115</v>
      </c>
      <c r="C1704" s="1">
        <v>23</v>
      </c>
      <c r="D1704" s="1" t="s">
        <v>45</v>
      </c>
      <c r="E1704" s="1">
        <v>0.1</v>
      </c>
      <c r="F1704" s="1">
        <v>0</v>
      </c>
      <c r="G1704" s="1">
        <v>0.1</v>
      </c>
      <c r="H1704" s="1">
        <v>3</v>
      </c>
      <c r="I1704" s="1">
        <v>2</v>
      </c>
      <c r="J1704" s="1">
        <v>16329</v>
      </c>
      <c r="K1704" s="1">
        <v>4</v>
      </c>
      <c r="L1704" s="1">
        <v>311.5</v>
      </c>
      <c r="M1704" s="1">
        <v>6</v>
      </c>
      <c r="N1704" s="1">
        <v>0</v>
      </c>
      <c r="O1704" s="1">
        <v>0</v>
      </c>
      <c r="P1704" s="1">
        <v>0</v>
      </c>
      <c r="Q1704" s="1">
        <v>0</v>
      </c>
      <c r="R1704" s="1">
        <v>50.86</v>
      </c>
      <c r="S1704" s="1">
        <v>50.86</v>
      </c>
      <c r="T1704" s="1">
        <v>6</v>
      </c>
      <c r="U1704" s="3" t="str">
        <f t="shared" si="26"/>
        <v>2017Plan</v>
      </c>
      <c r="V1704" s="2">
        <f>DATE(A1704,INDEX(Map!$H$1:$H$12,MATCH(B1704,Map!$G$1:$G$12,0),0),1)</f>
        <v>42979</v>
      </c>
      <c r="W1704" t="str">
        <f>IF(AND(V1704&gt;=Map!$K$2,V1704&lt;=Map!$L$2),"Base",IF(AND(V1704&gt;=Map!$K$3,V1704&lt;=Map!$L$3),"Fcst","N/A"))</f>
        <v>Fcst</v>
      </c>
      <c r="X1704" t="str">
        <f>INDEX(Map!$B$2:$B$86,MATCH(D1704,Map!$A$2:$A$86,0),0)</f>
        <v>Brown 9</v>
      </c>
      <c r="Y1704" s="7">
        <f>IF(INDEX(Map!$C$2:$C$86,MATCH(D1704,Map!$A$2:$A$86,0),0)="","N/A",E1704*INDEX(Map!$C$2:$C$86,MATCH(D1704,Map!$A$2:$A$86,0),0))</f>
        <v>0.1</v>
      </c>
      <c r="Z1704" s="7" t="str">
        <f>IF(INDEX(Map!$D$2:$D$86,MATCH(D1704,Map!$A$2:$A$86,0),0)="","N/A",E1704*INDEX(Map!$D$2:$D$86,MATCH(D1704,Map!$A$2:$A$86,0),0))</f>
        <v>N/A</v>
      </c>
      <c r="AA1704" t="str">
        <f>INDEX(Map!$E$2:$E$86,MATCH(D1704,Map!$A$2:$A$86,0),0)</f>
        <v>SCCT</v>
      </c>
    </row>
    <row r="1705" spans="1:27" x14ac:dyDescent="0.25">
      <c r="A1705" s="1" t="s">
        <v>119</v>
      </c>
      <c r="B1705" s="1" t="s">
        <v>115</v>
      </c>
      <c r="C1705" s="1">
        <v>24</v>
      </c>
      <c r="D1705" s="1" t="s">
        <v>46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3" t="str">
        <f t="shared" si="26"/>
        <v>2017Plan</v>
      </c>
      <c r="V1705" s="2">
        <f>DATE(A1705,INDEX(Map!$H$1:$H$12,MATCH(B1705,Map!$G$1:$G$12,0),0),1)</f>
        <v>42979</v>
      </c>
      <c r="W1705" t="str">
        <f>IF(AND(V1705&gt;=Map!$K$2,V1705&lt;=Map!$L$2),"Base",IF(AND(V1705&gt;=Map!$K$3,V1705&lt;=Map!$L$3),"Fcst","N/A"))</f>
        <v>Fcst</v>
      </c>
      <c r="X1705" t="str">
        <f>INDEX(Map!$B$2:$B$86,MATCH(D1705,Map!$A$2:$A$86,0),0)</f>
        <v>Brown 10</v>
      </c>
      <c r="Y1705" s="7">
        <f>IF(INDEX(Map!$C$2:$C$86,MATCH(D1705,Map!$A$2:$A$86,0),0)="","N/A",E1705*INDEX(Map!$C$2:$C$86,MATCH(D1705,Map!$A$2:$A$86,0),0))</f>
        <v>0</v>
      </c>
      <c r="Z1705" s="7" t="str">
        <f>IF(INDEX(Map!$D$2:$D$86,MATCH(D1705,Map!$A$2:$A$86,0),0)="","N/A",E1705*INDEX(Map!$D$2:$D$86,MATCH(D1705,Map!$A$2:$A$86,0),0))</f>
        <v>N/A</v>
      </c>
      <c r="AA1705" t="str">
        <f>INDEX(Map!$E$2:$E$86,MATCH(D1705,Map!$A$2:$A$86,0),0)</f>
        <v>SCCT</v>
      </c>
    </row>
    <row r="1706" spans="1:27" x14ac:dyDescent="0.25">
      <c r="A1706" s="1" t="s">
        <v>119</v>
      </c>
      <c r="B1706" s="1" t="s">
        <v>115</v>
      </c>
      <c r="C1706" s="1">
        <v>25</v>
      </c>
      <c r="D1706" s="1" t="s">
        <v>47</v>
      </c>
      <c r="E1706" s="1">
        <v>0.1</v>
      </c>
      <c r="F1706" s="1">
        <v>0</v>
      </c>
      <c r="G1706" s="1">
        <v>0.1</v>
      </c>
      <c r="H1706" s="1">
        <v>4</v>
      </c>
      <c r="I1706" s="1">
        <v>2</v>
      </c>
      <c r="J1706" s="1">
        <v>16329</v>
      </c>
      <c r="K1706" s="1">
        <v>4</v>
      </c>
      <c r="L1706" s="1">
        <v>311.5</v>
      </c>
      <c r="M1706" s="1">
        <v>6</v>
      </c>
      <c r="N1706" s="1">
        <v>0</v>
      </c>
      <c r="O1706" s="1">
        <v>0</v>
      </c>
      <c r="P1706" s="1">
        <v>0</v>
      </c>
      <c r="Q1706" s="1">
        <v>0</v>
      </c>
      <c r="R1706" s="1">
        <v>50.86</v>
      </c>
      <c r="S1706" s="1">
        <v>50.86</v>
      </c>
      <c r="T1706" s="1">
        <v>6</v>
      </c>
      <c r="U1706" s="3" t="str">
        <f t="shared" si="26"/>
        <v>2017Plan</v>
      </c>
      <c r="V1706" s="2">
        <f>DATE(A1706,INDEX(Map!$H$1:$H$12,MATCH(B1706,Map!$G$1:$G$12,0),0),1)</f>
        <v>42979</v>
      </c>
      <c r="W1706" t="str">
        <f>IF(AND(V1706&gt;=Map!$K$2,V1706&lt;=Map!$L$2),"Base",IF(AND(V1706&gt;=Map!$K$3,V1706&lt;=Map!$L$3),"Fcst","N/A"))</f>
        <v>Fcst</v>
      </c>
      <c r="X1706" t="str">
        <f>INDEX(Map!$B$2:$B$86,MATCH(D1706,Map!$A$2:$A$86,0),0)</f>
        <v>Brown 10</v>
      </c>
      <c r="Y1706" s="7">
        <f>IF(INDEX(Map!$C$2:$C$86,MATCH(D1706,Map!$A$2:$A$86,0),0)="","N/A",E1706*INDEX(Map!$C$2:$C$86,MATCH(D1706,Map!$A$2:$A$86,0),0))</f>
        <v>0.1</v>
      </c>
      <c r="Z1706" s="7" t="str">
        <f>IF(INDEX(Map!$D$2:$D$86,MATCH(D1706,Map!$A$2:$A$86,0),0)="","N/A",E1706*INDEX(Map!$D$2:$D$86,MATCH(D1706,Map!$A$2:$A$86,0),0))</f>
        <v>N/A</v>
      </c>
      <c r="AA1706" t="str">
        <f>INDEX(Map!$E$2:$E$86,MATCH(D1706,Map!$A$2:$A$86,0),0)</f>
        <v>SCCT</v>
      </c>
    </row>
    <row r="1707" spans="1:27" x14ac:dyDescent="0.25">
      <c r="A1707" s="1" t="s">
        <v>119</v>
      </c>
      <c r="B1707" s="1" t="s">
        <v>115</v>
      </c>
      <c r="C1707" s="1">
        <v>26</v>
      </c>
      <c r="D1707" s="1" t="s">
        <v>48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3" t="str">
        <f t="shared" si="26"/>
        <v>2017Plan</v>
      </c>
      <c r="V1707" s="2">
        <f>DATE(A1707,INDEX(Map!$H$1:$H$12,MATCH(B1707,Map!$G$1:$G$12,0),0),1)</f>
        <v>42979</v>
      </c>
      <c r="W1707" t="str">
        <f>IF(AND(V1707&gt;=Map!$K$2,V1707&lt;=Map!$L$2),"Base",IF(AND(V1707&gt;=Map!$K$3,V1707&lt;=Map!$L$3),"Fcst","N/A"))</f>
        <v>Fcst</v>
      </c>
      <c r="X1707" t="str">
        <f>INDEX(Map!$B$2:$B$86,MATCH(D1707,Map!$A$2:$A$86,0),0)</f>
        <v>Brown 11</v>
      </c>
      <c r="Y1707" s="7">
        <f>IF(INDEX(Map!$C$2:$C$86,MATCH(D1707,Map!$A$2:$A$86,0),0)="","N/A",E1707*INDEX(Map!$C$2:$C$86,MATCH(D1707,Map!$A$2:$A$86,0),0))</f>
        <v>0</v>
      </c>
      <c r="Z1707" s="7" t="str">
        <f>IF(INDEX(Map!$D$2:$D$86,MATCH(D1707,Map!$A$2:$A$86,0),0)="","N/A",E1707*INDEX(Map!$D$2:$D$86,MATCH(D1707,Map!$A$2:$A$86,0),0))</f>
        <v>N/A</v>
      </c>
      <c r="AA1707" t="str">
        <f>INDEX(Map!$E$2:$E$86,MATCH(D1707,Map!$A$2:$A$86,0),0)</f>
        <v>SCCT</v>
      </c>
    </row>
    <row r="1708" spans="1:27" x14ac:dyDescent="0.25">
      <c r="A1708" s="1" t="s">
        <v>119</v>
      </c>
      <c r="B1708" s="1" t="s">
        <v>115</v>
      </c>
      <c r="C1708" s="1">
        <v>27</v>
      </c>
      <c r="D1708" s="1" t="s">
        <v>49</v>
      </c>
      <c r="E1708" s="1">
        <v>0.1</v>
      </c>
      <c r="F1708" s="1">
        <v>0</v>
      </c>
      <c r="G1708" s="1">
        <v>0.1</v>
      </c>
      <c r="H1708" s="1">
        <v>4</v>
      </c>
      <c r="I1708" s="1">
        <v>2</v>
      </c>
      <c r="J1708" s="1">
        <v>16329</v>
      </c>
      <c r="K1708" s="1">
        <v>4</v>
      </c>
      <c r="L1708" s="1">
        <v>311.5</v>
      </c>
      <c r="M1708" s="1">
        <v>6</v>
      </c>
      <c r="N1708" s="1">
        <v>0</v>
      </c>
      <c r="O1708" s="1">
        <v>0</v>
      </c>
      <c r="P1708" s="1">
        <v>0</v>
      </c>
      <c r="Q1708" s="1">
        <v>0</v>
      </c>
      <c r="R1708" s="1">
        <v>50.86</v>
      </c>
      <c r="S1708" s="1">
        <v>50.86</v>
      </c>
      <c r="T1708" s="1">
        <v>6</v>
      </c>
      <c r="U1708" s="3" t="str">
        <f t="shared" si="26"/>
        <v>2017Plan</v>
      </c>
      <c r="V1708" s="2">
        <f>DATE(A1708,INDEX(Map!$H$1:$H$12,MATCH(B1708,Map!$G$1:$G$12,0),0),1)</f>
        <v>42979</v>
      </c>
      <c r="W1708" t="str">
        <f>IF(AND(V1708&gt;=Map!$K$2,V1708&lt;=Map!$L$2),"Base",IF(AND(V1708&gt;=Map!$K$3,V1708&lt;=Map!$L$3),"Fcst","N/A"))</f>
        <v>Fcst</v>
      </c>
      <c r="X1708" t="str">
        <f>INDEX(Map!$B$2:$B$86,MATCH(D1708,Map!$A$2:$A$86,0),0)</f>
        <v>Brown 11</v>
      </c>
      <c r="Y1708" s="7">
        <f>IF(INDEX(Map!$C$2:$C$86,MATCH(D1708,Map!$A$2:$A$86,0),0)="","N/A",E1708*INDEX(Map!$C$2:$C$86,MATCH(D1708,Map!$A$2:$A$86,0),0))</f>
        <v>0.1</v>
      </c>
      <c r="Z1708" s="7" t="str">
        <f>IF(INDEX(Map!$D$2:$D$86,MATCH(D1708,Map!$A$2:$A$86,0),0)="","N/A",E1708*INDEX(Map!$D$2:$D$86,MATCH(D1708,Map!$A$2:$A$86,0),0))</f>
        <v>N/A</v>
      </c>
      <c r="AA1708" t="str">
        <f>INDEX(Map!$E$2:$E$86,MATCH(D1708,Map!$A$2:$A$86,0),0)</f>
        <v>SCCT</v>
      </c>
    </row>
    <row r="1709" spans="1:27" x14ac:dyDescent="0.25">
      <c r="A1709" s="1" t="s">
        <v>119</v>
      </c>
      <c r="B1709" s="1" t="s">
        <v>115</v>
      </c>
      <c r="C1709" s="1">
        <v>28</v>
      </c>
      <c r="D1709" s="1" t="s">
        <v>50</v>
      </c>
      <c r="E1709" s="1">
        <v>14.5</v>
      </c>
      <c r="F1709" s="1">
        <v>0</v>
      </c>
      <c r="G1709" s="1">
        <v>12.5</v>
      </c>
      <c r="H1709" s="1">
        <v>14</v>
      </c>
      <c r="I1709" s="1">
        <v>161.19999999999999</v>
      </c>
      <c r="J1709" s="1">
        <v>11103</v>
      </c>
      <c r="K1709" s="1">
        <v>113</v>
      </c>
      <c r="L1709" s="1">
        <v>311.5</v>
      </c>
      <c r="M1709" s="1">
        <v>502</v>
      </c>
      <c r="N1709" s="1">
        <v>1</v>
      </c>
      <c r="O1709" s="1">
        <v>2</v>
      </c>
      <c r="P1709" s="1">
        <v>0</v>
      </c>
      <c r="Q1709" s="1">
        <v>0</v>
      </c>
      <c r="R1709" s="1">
        <v>34.590000000000003</v>
      </c>
      <c r="S1709" s="1">
        <v>34.72</v>
      </c>
      <c r="T1709" s="1">
        <v>504</v>
      </c>
      <c r="U1709" s="3" t="str">
        <f t="shared" si="26"/>
        <v>2017Plan</v>
      </c>
      <c r="V1709" s="2">
        <f>DATE(A1709,INDEX(Map!$H$1:$H$12,MATCH(B1709,Map!$G$1:$G$12,0),0),1)</f>
        <v>42979</v>
      </c>
      <c r="W1709" t="str">
        <f>IF(AND(V1709&gt;=Map!$K$2,V1709&lt;=Map!$L$2),"Base",IF(AND(V1709&gt;=Map!$K$3,V1709&lt;=Map!$L$3),"Fcst","N/A"))</f>
        <v>Fcst</v>
      </c>
      <c r="X1709" t="str">
        <f>INDEX(Map!$B$2:$B$86,MATCH(D1709,Map!$A$2:$A$86,0),0)</f>
        <v>Paddys Run 13</v>
      </c>
      <c r="Y1709" s="7">
        <f>IF(INDEX(Map!$C$2:$C$86,MATCH(D1709,Map!$A$2:$A$86,0),0)="","N/A",E1709*INDEX(Map!$C$2:$C$86,MATCH(D1709,Map!$A$2:$A$86,0),0))</f>
        <v>6.8149999999999995</v>
      </c>
      <c r="Z1709" s="7">
        <f>IF(INDEX(Map!$D$2:$D$86,MATCH(D1709,Map!$A$2:$A$86,0),0)="","N/A",E1709*INDEX(Map!$D$2:$D$86,MATCH(D1709,Map!$A$2:$A$86,0),0))</f>
        <v>7.6850000000000005</v>
      </c>
      <c r="AA1709" t="str">
        <f>INDEX(Map!$E$2:$E$86,MATCH(D1709,Map!$A$2:$A$86,0),0)</f>
        <v>SCCT</v>
      </c>
    </row>
    <row r="1710" spans="1:27" x14ac:dyDescent="0.25">
      <c r="A1710" s="1" t="s">
        <v>119</v>
      </c>
      <c r="B1710" s="1" t="s">
        <v>115</v>
      </c>
      <c r="C1710" s="1">
        <v>29</v>
      </c>
      <c r="D1710" s="1" t="s">
        <v>51</v>
      </c>
      <c r="E1710" s="1">
        <v>17</v>
      </c>
      <c r="F1710" s="1">
        <v>0</v>
      </c>
      <c r="G1710" s="1">
        <v>14</v>
      </c>
      <c r="H1710" s="1">
        <v>17</v>
      </c>
      <c r="I1710" s="1">
        <v>186.1</v>
      </c>
      <c r="J1710" s="1">
        <v>10927</v>
      </c>
      <c r="K1710" s="1">
        <v>116</v>
      </c>
      <c r="L1710" s="1">
        <v>311.5</v>
      </c>
      <c r="M1710" s="1">
        <v>580</v>
      </c>
      <c r="N1710" s="1">
        <v>1</v>
      </c>
      <c r="O1710" s="1">
        <v>2</v>
      </c>
      <c r="P1710" s="1">
        <v>0</v>
      </c>
      <c r="Q1710" s="1">
        <v>0</v>
      </c>
      <c r="R1710" s="1">
        <v>34.04</v>
      </c>
      <c r="S1710" s="1">
        <v>34.18</v>
      </c>
      <c r="T1710" s="1">
        <v>582</v>
      </c>
      <c r="U1710" s="3" t="str">
        <f t="shared" si="26"/>
        <v>2017Plan</v>
      </c>
      <c r="V1710" s="2">
        <f>DATE(A1710,INDEX(Map!$H$1:$H$12,MATCH(B1710,Map!$G$1:$G$12,0),0),1)</f>
        <v>42979</v>
      </c>
      <c r="W1710" t="str">
        <f>IF(AND(V1710&gt;=Map!$K$2,V1710&lt;=Map!$L$2),"Base",IF(AND(V1710&gt;=Map!$K$3,V1710&lt;=Map!$L$3),"Fcst","N/A"))</f>
        <v>Fcst</v>
      </c>
      <c r="X1710" t="str">
        <f>INDEX(Map!$B$2:$B$86,MATCH(D1710,Map!$A$2:$A$86,0),0)</f>
        <v>Trimble Co 05</v>
      </c>
      <c r="Y1710" s="7">
        <f>IF(INDEX(Map!$C$2:$C$86,MATCH(D1710,Map!$A$2:$A$86,0),0)="","N/A",E1710*INDEX(Map!$C$2:$C$86,MATCH(D1710,Map!$A$2:$A$86,0),0))</f>
        <v>12.07</v>
      </c>
      <c r="Z1710" s="7">
        <f>IF(INDEX(Map!$D$2:$D$86,MATCH(D1710,Map!$A$2:$A$86,0),0)="","N/A",E1710*INDEX(Map!$D$2:$D$86,MATCH(D1710,Map!$A$2:$A$86,0),0))</f>
        <v>4.93</v>
      </c>
      <c r="AA1710" t="str">
        <f>INDEX(Map!$E$2:$E$86,MATCH(D1710,Map!$A$2:$A$86,0),0)</f>
        <v>SCCT</v>
      </c>
    </row>
    <row r="1711" spans="1:27" x14ac:dyDescent="0.25">
      <c r="A1711" s="1" t="s">
        <v>119</v>
      </c>
      <c r="B1711" s="1" t="s">
        <v>115</v>
      </c>
      <c r="C1711" s="1">
        <v>30</v>
      </c>
      <c r="D1711" s="1" t="s">
        <v>52</v>
      </c>
      <c r="E1711" s="1">
        <v>14.6</v>
      </c>
      <c r="F1711" s="1">
        <v>0</v>
      </c>
      <c r="G1711" s="1">
        <v>12</v>
      </c>
      <c r="H1711" s="1">
        <v>16</v>
      </c>
      <c r="I1711" s="1">
        <v>159.4</v>
      </c>
      <c r="J1711" s="1">
        <v>10949</v>
      </c>
      <c r="K1711" s="1">
        <v>100</v>
      </c>
      <c r="L1711" s="1">
        <v>311.5</v>
      </c>
      <c r="M1711" s="1">
        <v>496</v>
      </c>
      <c r="N1711" s="1">
        <v>1</v>
      </c>
      <c r="O1711" s="1">
        <v>2</v>
      </c>
      <c r="P1711" s="1">
        <v>0</v>
      </c>
      <c r="Q1711" s="1">
        <v>0</v>
      </c>
      <c r="R1711" s="1">
        <v>34.11</v>
      </c>
      <c r="S1711" s="1">
        <v>34.26</v>
      </c>
      <c r="T1711" s="1">
        <v>499</v>
      </c>
      <c r="U1711" s="3" t="str">
        <f t="shared" si="26"/>
        <v>2017Plan</v>
      </c>
      <c r="V1711" s="2">
        <f>DATE(A1711,INDEX(Map!$H$1:$H$12,MATCH(B1711,Map!$G$1:$G$12,0),0),1)</f>
        <v>42979</v>
      </c>
      <c r="W1711" t="str">
        <f>IF(AND(V1711&gt;=Map!$K$2,V1711&lt;=Map!$L$2),"Base",IF(AND(V1711&gt;=Map!$K$3,V1711&lt;=Map!$L$3),"Fcst","N/A"))</f>
        <v>Fcst</v>
      </c>
      <c r="X1711" t="str">
        <f>INDEX(Map!$B$2:$B$86,MATCH(D1711,Map!$A$2:$A$86,0),0)</f>
        <v>Trimble Co 06</v>
      </c>
      <c r="Y1711" s="7">
        <f>IF(INDEX(Map!$C$2:$C$86,MATCH(D1711,Map!$A$2:$A$86,0),0)="","N/A",E1711*INDEX(Map!$C$2:$C$86,MATCH(D1711,Map!$A$2:$A$86,0),0))</f>
        <v>10.366</v>
      </c>
      <c r="Z1711" s="7">
        <f>IF(INDEX(Map!$D$2:$D$86,MATCH(D1711,Map!$A$2:$A$86,0),0)="","N/A",E1711*INDEX(Map!$D$2:$D$86,MATCH(D1711,Map!$A$2:$A$86,0),0))</f>
        <v>4.234</v>
      </c>
      <c r="AA1711" t="str">
        <f>INDEX(Map!$E$2:$E$86,MATCH(D1711,Map!$A$2:$A$86,0),0)</f>
        <v>SCCT</v>
      </c>
    </row>
    <row r="1712" spans="1:27" x14ac:dyDescent="0.25">
      <c r="A1712" s="1" t="s">
        <v>119</v>
      </c>
      <c r="B1712" s="1" t="s">
        <v>115</v>
      </c>
      <c r="C1712" s="1">
        <v>31</v>
      </c>
      <c r="D1712" s="1" t="s">
        <v>53</v>
      </c>
      <c r="E1712" s="1">
        <v>10.3</v>
      </c>
      <c r="F1712" s="1">
        <v>0</v>
      </c>
      <c r="G1712" s="1">
        <v>8.5</v>
      </c>
      <c r="H1712" s="1">
        <v>12</v>
      </c>
      <c r="I1712" s="1">
        <v>112.5</v>
      </c>
      <c r="J1712" s="1">
        <v>10918</v>
      </c>
      <c r="K1712" s="1">
        <v>70</v>
      </c>
      <c r="L1712" s="1">
        <v>311.5</v>
      </c>
      <c r="M1712" s="1">
        <v>351</v>
      </c>
      <c r="N1712" s="1">
        <v>1</v>
      </c>
      <c r="O1712" s="1">
        <v>2</v>
      </c>
      <c r="P1712" s="1">
        <v>0</v>
      </c>
      <c r="Q1712" s="1">
        <v>0</v>
      </c>
      <c r="R1712" s="1">
        <v>34.01</v>
      </c>
      <c r="S1712" s="1">
        <v>34.17</v>
      </c>
      <c r="T1712" s="1">
        <v>352</v>
      </c>
      <c r="U1712" s="3" t="str">
        <f t="shared" si="26"/>
        <v>2017Plan</v>
      </c>
      <c r="V1712" s="2">
        <f>DATE(A1712,INDEX(Map!$H$1:$H$12,MATCH(B1712,Map!$G$1:$G$12,0),0),1)</f>
        <v>42979</v>
      </c>
      <c r="W1712" t="str">
        <f>IF(AND(V1712&gt;=Map!$K$2,V1712&lt;=Map!$L$2),"Base",IF(AND(V1712&gt;=Map!$K$3,V1712&lt;=Map!$L$3),"Fcst","N/A"))</f>
        <v>Fcst</v>
      </c>
      <c r="X1712" t="str">
        <f>INDEX(Map!$B$2:$B$86,MATCH(D1712,Map!$A$2:$A$86,0),0)</f>
        <v>Trimble Co 07</v>
      </c>
      <c r="Y1712" s="7">
        <f>IF(INDEX(Map!$C$2:$C$86,MATCH(D1712,Map!$A$2:$A$86,0),0)="","N/A",E1712*INDEX(Map!$C$2:$C$86,MATCH(D1712,Map!$A$2:$A$86,0),0))</f>
        <v>6.4890000000000008</v>
      </c>
      <c r="Z1712" s="7">
        <f>IF(INDEX(Map!$D$2:$D$86,MATCH(D1712,Map!$A$2:$A$86,0),0)="","N/A",E1712*INDEX(Map!$D$2:$D$86,MATCH(D1712,Map!$A$2:$A$86,0),0))</f>
        <v>3.8110000000000004</v>
      </c>
      <c r="AA1712" t="str">
        <f>INDEX(Map!$E$2:$E$86,MATCH(D1712,Map!$A$2:$A$86,0),0)</f>
        <v>SCCT</v>
      </c>
    </row>
    <row r="1713" spans="1:27" x14ac:dyDescent="0.25">
      <c r="A1713" s="1" t="s">
        <v>119</v>
      </c>
      <c r="B1713" s="1" t="s">
        <v>115</v>
      </c>
      <c r="C1713" s="1">
        <v>32</v>
      </c>
      <c r="D1713" s="1" t="s">
        <v>54</v>
      </c>
      <c r="E1713" s="1">
        <v>1.7</v>
      </c>
      <c r="F1713" s="1">
        <v>0</v>
      </c>
      <c r="G1713" s="1">
        <v>1.4</v>
      </c>
      <c r="H1713" s="1">
        <v>3</v>
      </c>
      <c r="I1713" s="1">
        <v>18</v>
      </c>
      <c r="J1713" s="1">
        <v>10851</v>
      </c>
      <c r="K1713" s="1">
        <v>11</v>
      </c>
      <c r="L1713" s="1">
        <v>311.5</v>
      </c>
      <c r="M1713" s="1">
        <v>56</v>
      </c>
      <c r="N1713" s="1">
        <v>0</v>
      </c>
      <c r="O1713" s="1">
        <v>0</v>
      </c>
      <c r="P1713" s="1">
        <v>0</v>
      </c>
      <c r="Q1713" s="1">
        <v>0</v>
      </c>
      <c r="R1713" s="1">
        <v>33.799999999999997</v>
      </c>
      <c r="S1713" s="1">
        <v>34.049999999999997</v>
      </c>
      <c r="T1713" s="1">
        <v>56</v>
      </c>
      <c r="U1713" s="3" t="str">
        <f t="shared" si="26"/>
        <v>2017Plan</v>
      </c>
      <c r="V1713" s="2">
        <f>DATE(A1713,INDEX(Map!$H$1:$H$12,MATCH(B1713,Map!$G$1:$G$12,0),0),1)</f>
        <v>42979</v>
      </c>
      <c r="W1713" t="str">
        <f>IF(AND(V1713&gt;=Map!$K$2,V1713&lt;=Map!$L$2),"Base",IF(AND(V1713&gt;=Map!$K$3,V1713&lt;=Map!$L$3),"Fcst","N/A"))</f>
        <v>Fcst</v>
      </c>
      <c r="X1713" t="str">
        <f>INDEX(Map!$B$2:$B$86,MATCH(D1713,Map!$A$2:$A$86,0),0)</f>
        <v>Trimble Co 08</v>
      </c>
      <c r="Y1713" s="7">
        <f>IF(INDEX(Map!$C$2:$C$86,MATCH(D1713,Map!$A$2:$A$86,0),0)="","N/A",E1713*INDEX(Map!$C$2:$C$86,MATCH(D1713,Map!$A$2:$A$86,0),0))</f>
        <v>1.071</v>
      </c>
      <c r="Z1713" s="7">
        <f>IF(INDEX(Map!$D$2:$D$86,MATCH(D1713,Map!$A$2:$A$86,0),0)="","N/A",E1713*INDEX(Map!$D$2:$D$86,MATCH(D1713,Map!$A$2:$A$86,0),0))</f>
        <v>0.629</v>
      </c>
      <c r="AA1713" t="str">
        <f>INDEX(Map!$E$2:$E$86,MATCH(D1713,Map!$A$2:$A$86,0),0)</f>
        <v>SCCT</v>
      </c>
    </row>
    <row r="1714" spans="1:27" x14ac:dyDescent="0.25">
      <c r="A1714" s="1" t="s">
        <v>119</v>
      </c>
      <c r="B1714" s="1" t="s">
        <v>115</v>
      </c>
      <c r="C1714" s="1">
        <v>33</v>
      </c>
      <c r="D1714" s="1" t="s">
        <v>55</v>
      </c>
      <c r="E1714" s="1">
        <v>4.5999999999999996</v>
      </c>
      <c r="F1714" s="1">
        <v>0</v>
      </c>
      <c r="G1714" s="1">
        <v>3.8</v>
      </c>
      <c r="H1714" s="1">
        <v>8</v>
      </c>
      <c r="I1714" s="1">
        <v>50.4</v>
      </c>
      <c r="J1714" s="1">
        <v>10873</v>
      </c>
      <c r="K1714" s="1">
        <v>31</v>
      </c>
      <c r="L1714" s="1">
        <v>311.5</v>
      </c>
      <c r="M1714" s="1">
        <v>157</v>
      </c>
      <c r="N1714" s="1">
        <v>0</v>
      </c>
      <c r="O1714" s="1">
        <v>1</v>
      </c>
      <c r="P1714" s="1">
        <v>0</v>
      </c>
      <c r="Q1714" s="1">
        <v>0</v>
      </c>
      <c r="R1714" s="1">
        <v>33.869999999999997</v>
      </c>
      <c r="S1714" s="1">
        <v>34.1</v>
      </c>
      <c r="T1714" s="1">
        <v>158</v>
      </c>
      <c r="U1714" s="3" t="str">
        <f t="shared" si="26"/>
        <v>2017Plan</v>
      </c>
      <c r="V1714" s="2">
        <f>DATE(A1714,INDEX(Map!$H$1:$H$12,MATCH(B1714,Map!$G$1:$G$12,0),0),1)</f>
        <v>42979</v>
      </c>
      <c r="W1714" t="str">
        <f>IF(AND(V1714&gt;=Map!$K$2,V1714&lt;=Map!$L$2),"Base",IF(AND(V1714&gt;=Map!$K$3,V1714&lt;=Map!$L$3),"Fcst","N/A"))</f>
        <v>Fcst</v>
      </c>
      <c r="X1714" t="str">
        <f>INDEX(Map!$B$2:$B$86,MATCH(D1714,Map!$A$2:$A$86,0),0)</f>
        <v>Trimble Co 09</v>
      </c>
      <c r="Y1714" s="7">
        <f>IF(INDEX(Map!$C$2:$C$86,MATCH(D1714,Map!$A$2:$A$86,0),0)="","N/A",E1714*INDEX(Map!$C$2:$C$86,MATCH(D1714,Map!$A$2:$A$86,0),0))</f>
        <v>2.8979999999999997</v>
      </c>
      <c r="Z1714" s="7">
        <f>IF(INDEX(Map!$D$2:$D$86,MATCH(D1714,Map!$A$2:$A$86,0),0)="","N/A",E1714*INDEX(Map!$D$2:$D$86,MATCH(D1714,Map!$A$2:$A$86,0),0))</f>
        <v>1.702</v>
      </c>
      <c r="AA1714" t="str">
        <f>INDEX(Map!$E$2:$E$86,MATCH(D1714,Map!$A$2:$A$86,0),0)</f>
        <v>SCCT</v>
      </c>
    </row>
    <row r="1715" spans="1:27" x14ac:dyDescent="0.25">
      <c r="A1715" s="1" t="s">
        <v>119</v>
      </c>
      <c r="B1715" s="1" t="s">
        <v>115</v>
      </c>
      <c r="C1715" s="1">
        <v>34</v>
      </c>
      <c r="D1715" s="1" t="s">
        <v>56</v>
      </c>
      <c r="E1715" s="1">
        <v>0.8</v>
      </c>
      <c r="F1715" s="1">
        <v>0</v>
      </c>
      <c r="G1715" s="1">
        <v>0.6</v>
      </c>
      <c r="H1715" s="1">
        <v>2</v>
      </c>
      <c r="I1715" s="1">
        <v>8.1999999999999993</v>
      </c>
      <c r="J1715" s="1">
        <v>10859</v>
      </c>
      <c r="K1715" s="1">
        <v>5</v>
      </c>
      <c r="L1715" s="1">
        <v>311.5</v>
      </c>
      <c r="M1715" s="1">
        <v>25</v>
      </c>
      <c r="N1715" s="1">
        <v>0</v>
      </c>
      <c r="O1715" s="1">
        <v>0</v>
      </c>
      <c r="P1715" s="1">
        <v>0</v>
      </c>
      <c r="Q1715" s="1">
        <v>0</v>
      </c>
      <c r="R1715" s="1">
        <v>33.83</v>
      </c>
      <c r="S1715" s="1">
        <v>34.200000000000003</v>
      </c>
      <c r="T1715" s="1">
        <v>26</v>
      </c>
      <c r="U1715" s="3" t="str">
        <f t="shared" si="26"/>
        <v>2017Plan</v>
      </c>
      <c r="V1715" s="2">
        <f>DATE(A1715,INDEX(Map!$H$1:$H$12,MATCH(B1715,Map!$G$1:$G$12,0),0),1)</f>
        <v>42979</v>
      </c>
      <c r="W1715" t="str">
        <f>IF(AND(V1715&gt;=Map!$K$2,V1715&lt;=Map!$L$2),"Base",IF(AND(V1715&gt;=Map!$K$3,V1715&lt;=Map!$L$3),"Fcst","N/A"))</f>
        <v>Fcst</v>
      </c>
      <c r="X1715" t="str">
        <f>INDEX(Map!$B$2:$B$86,MATCH(D1715,Map!$A$2:$A$86,0),0)</f>
        <v>Trimble Co 10</v>
      </c>
      <c r="Y1715" s="7">
        <f>IF(INDEX(Map!$C$2:$C$86,MATCH(D1715,Map!$A$2:$A$86,0),0)="","N/A",E1715*INDEX(Map!$C$2:$C$86,MATCH(D1715,Map!$A$2:$A$86,0),0))</f>
        <v>0.504</v>
      </c>
      <c r="Z1715" s="7">
        <f>IF(INDEX(Map!$D$2:$D$86,MATCH(D1715,Map!$A$2:$A$86,0),0)="","N/A",E1715*INDEX(Map!$D$2:$D$86,MATCH(D1715,Map!$A$2:$A$86,0),0))</f>
        <v>0.29599999999999999</v>
      </c>
      <c r="AA1715" t="str">
        <f>INDEX(Map!$E$2:$E$86,MATCH(D1715,Map!$A$2:$A$86,0),0)</f>
        <v>SCCT</v>
      </c>
    </row>
    <row r="1716" spans="1:27" x14ac:dyDescent="0.25">
      <c r="A1716" s="1" t="s">
        <v>119</v>
      </c>
      <c r="B1716" s="1" t="s">
        <v>115</v>
      </c>
      <c r="C1716" s="1">
        <v>35</v>
      </c>
      <c r="D1716" s="1" t="s">
        <v>57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3" t="str">
        <f t="shared" si="26"/>
        <v>2017Plan</v>
      </c>
      <c r="V1716" s="2">
        <f>DATE(A1716,INDEX(Map!$H$1:$H$12,MATCH(B1716,Map!$G$1:$G$12,0),0),1)</f>
        <v>42979</v>
      </c>
      <c r="W1716" t="str">
        <f>IF(AND(V1716&gt;=Map!$K$2,V1716&lt;=Map!$L$2),"Base",IF(AND(V1716&gt;=Map!$K$3,V1716&lt;=Map!$L$3),"Fcst","N/A"))</f>
        <v>Fcst</v>
      </c>
      <c r="X1716" t="str">
        <f>INDEX(Map!$B$2:$B$86,MATCH(D1716,Map!$A$2:$A$86,0),0)</f>
        <v>Cane Run 11</v>
      </c>
      <c r="Y1716" s="7" t="str">
        <f>IF(INDEX(Map!$C$2:$C$86,MATCH(D1716,Map!$A$2:$A$86,0),0)="","N/A",E1716*INDEX(Map!$C$2:$C$86,MATCH(D1716,Map!$A$2:$A$86,0),0))</f>
        <v>N/A</v>
      </c>
      <c r="Z1716" s="7">
        <f>IF(INDEX(Map!$D$2:$D$86,MATCH(D1716,Map!$A$2:$A$86,0),0)="","N/A",E1716*INDEX(Map!$D$2:$D$86,MATCH(D1716,Map!$A$2:$A$86,0),0))</f>
        <v>0</v>
      </c>
      <c r="AA1716" t="str">
        <f>INDEX(Map!$E$2:$E$86,MATCH(D1716,Map!$A$2:$A$86,0),0)</f>
        <v>SCCT</v>
      </c>
    </row>
    <row r="1717" spans="1:27" x14ac:dyDescent="0.25">
      <c r="A1717" s="1" t="s">
        <v>119</v>
      </c>
      <c r="B1717" s="1" t="s">
        <v>115</v>
      </c>
      <c r="C1717" s="1">
        <v>36</v>
      </c>
      <c r="D1717" s="1" t="s">
        <v>58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3" t="str">
        <f t="shared" si="26"/>
        <v>2017Plan</v>
      </c>
      <c r="V1717" s="2">
        <f>DATE(A1717,INDEX(Map!$H$1:$H$12,MATCH(B1717,Map!$G$1:$G$12,0),0),1)</f>
        <v>42979</v>
      </c>
      <c r="W1717" t="str">
        <f>IF(AND(V1717&gt;=Map!$K$2,V1717&lt;=Map!$L$2),"Base",IF(AND(V1717&gt;=Map!$K$3,V1717&lt;=Map!$L$3),"Fcst","N/A"))</f>
        <v>Fcst</v>
      </c>
      <c r="X1717" t="str">
        <f>INDEX(Map!$B$2:$B$86,MATCH(D1717,Map!$A$2:$A$86,0),0)</f>
        <v>Haefling</v>
      </c>
      <c r="Y1717" s="7">
        <f>IF(INDEX(Map!$C$2:$C$86,MATCH(D1717,Map!$A$2:$A$86,0),0)="","N/A",E1717*INDEX(Map!$C$2:$C$86,MATCH(D1717,Map!$A$2:$A$86,0),0))</f>
        <v>0</v>
      </c>
      <c r="Z1717" s="7" t="str">
        <f>IF(INDEX(Map!$D$2:$D$86,MATCH(D1717,Map!$A$2:$A$86,0),0)="","N/A",E1717*INDEX(Map!$D$2:$D$86,MATCH(D1717,Map!$A$2:$A$86,0),0))</f>
        <v>N/A</v>
      </c>
      <c r="AA1717" t="str">
        <f>INDEX(Map!$E$2:$E$86,MATCH(D1717,Map!$A$2:$A$86,0),0)</f>
        <v>SCCT</v>
      </c>
    </row>
    <row r="1718" spans="1:27" x14ac:dyDescent="0.25">
      <c r="A1718" s="1" t="s">
        <v>119</v>
      </c>
      <c r="B1718" s="1" t="s">
        <v>115</v>
      </c>
      <c r="C1718" s="1">
        <v>37</v>
      </c>
      <c r="D1718" s="1" t="s">
        <v>59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3" t="str">
        <f t="shared" si="26"/>
        <v>2017Plan</v>
      </c>
      <c r="V1718" s="2">
        <f>DATE(A1718,INDEX(Map!$H$1:$H$12,MATCH(B1718,Map!$G$1:$G$12,0),0),1)</f>
        <v>42979</v>
      </c>
      <c r="W1718" t="str">
        <f>IF(AND(V1718&gt;=Map!$K$2,V1718&lt;=Map!$L$2),"Base",IF(AND(V1718&gt;=Map!$K$3,V1718&lt;=Map!$L$3),"Fcst","N/A"))</f>
        <v>Fcst</v>
      </c>
      <c r="X1718" t="str">
        <f>INDEX(Map!$B$2:$B$86,MATCH(D1718,Map!$A$2:$A$86,0),0)</f>
        <v>Paddys Run 11</v>
      </c>
      <c r="Y1718" s="7" t="str">
        <f>IF(INDEX(Map!$C$2:$C$86,MATCH(D1718,Map!$A$2:$A$86,0),0)="","N/A",E1718*INDEX(Map!$C$2:$C$86,MATCH(D1718,Map!$A$2:$A$86,0),0))</f>
        <v>N/A</v>
      </c>
      <c r="Z1718" s="7">
        <f>IF(INDEX(Map!$D$2:$D$86,MATCH(D1718,Map!$A$2:$A$86,0),0)="","N/A",E1718*INDEX(Map!$D$2:$D$86,MATCH(D1718,Map!$A$2:$A$86,0),0))</f>
        <v>0</v>
      </c>
      <c r="AA1718" t="str">
        <f>INDEX(Map!$E$2:$E$86,MATCH(D1718,Map!$A$2:$A$86,0),0)</f>
        <v>SCCT</v>
      </c>
    </row>
    <row r="1719" spans="1:27" x14ac:dyDescent="0.25">
      <c r="A1719" s="1" t="s">
        <v>119</v>
      </c>
      <c r="B1719" s="1" t="s">
        <v>115</v>
      </c>
      <c r="C1719" s="1">
        <v>38</v>
      </c>
      <c r="D1719" s="1" t="s">
        <v>60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3" t="str">
        <f t="shared" si="26"/>
        <v>2017Plan</v>
      </c>
      <c r="V1719" s="2">
        <f>DATE(A1719,INDEX(Map!$H$1:$H$12,MATCH(B1719,Map!$G$1:$G$12,0),0),1)</f>
        <v>42979</v>
      </c>
      <c r="W1719" t="str">
        <f>IF(AND(V1719&gt;=Map!$K$2,V1719&lt;=Map!$L$2),"Base",IF(AND(V1719&gt;=Map!$K$3,V1719&lt;=Map!$L$3),"Fcst","N/A"))</f>
        <v>Fcst</v>
      </c>
      <c r="X1719" t="str">
        <f>INDEX(Map!$B$2:$B$86,MATCH(D1719,Map!$A$2:$A$86,0),0)</f>
        <v>Paddys Run 12</v>
      </c>
      <c r="Y1719" s="7" t="str">
        <f>IF(INDEX(Map!$C$2:$C$86,MATCH(D1719,Map!$A$2:$A$86,0),0)="","N/A",E1719*INDEX(Map!$C$2:$C$86,MATCH(D1719,Map!$A$2:$A$86,0),0))</f>
        <v>N/A</v>
      </c>
      <c r="Z1719" s="7">
        <f>IF(INDEX(Map!$D$2:$D$86,MATCH(D1719,Map!$A$2:$A$86,0),0)="","N/A",E1719*INDEX(Map!$D$2:$D$86,MATCH(D1719,Map!$A$2:$A$86,0),0))</f>
        <v>0</v>
      </c>
      <c r="AA1719" t="str">
        <f>INDEX(Map!$E$2:$E$86,MATCH(D1719,Map!$A$2:$A$86,0),0)</f>
        <v>SCCT</v>
      </c>
    </row>
    <row r="1720" spans="1:27" x14ac:dyDescent="0.25">
      <c r="A1720" s="1" t="s">
        <v>119</v>
      </c>
      <c r="B1720" s="1" t="s">
        <v>115</v>
      </c>
      <c r="C1720" s="1">
        <v>39</v>
      </c>
      <c r="D1720" s="1" t="s">
        <v>61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3" t="str">
        <f t="shared" si="26"/>
        <v>2017Plan</v>
      </c>
      <c r="V1720" s="2">
        <f>DATE(A1720,INDEX(Map!$H$1:$H$12,MATCH(B1720,Map!$G$1:$G$12,0),0),1)</f>
        <v>42979</v>
      </c>
      <c r="W1720" t="str">
        <f>IF(AND(V1720&gt;=Map!$K$2,V1720&lt;=Map!$L$2),"Base",IF(AND(V1720&gt;=Map!$K$3,V1720&lt;=Map!$L$3),"Fcst","N/A"))</f>
        <v>Fcst</v>
      </c>
      <c r="X1720" t="str">
        <f>INDEX(Map!$B$2:$B$86,MATCH(D1720,Map!$A$2:$A$86,0),0)</f>
        <v>Zorn 1</v>
      </c>
      <c r="Y1720" s="7" t="str">
        <f>IF(INDEX(Map!$C$2:$C$86,MATCH(D1720,Map!$A$2:$A$86,0),0)="","N/A",E1720*INDEX(Map!$C$2:$C$86,MATCH(D1720,Map!$A$2:$A$86,0),0))</f>
        <v>N/A</v>
      </c>
      <c r="Z1720" s="7">
        <f>IF(INDEX(Map!$D$2:$D$86,MATCH(D1720,Map!$A$2:$A$86,0),0)="","N/A",E1720*INDEX(Map!$D$2:$D$86,MATCH(D1720,Map!$A$2:$A$86,0),0))</f>
        <v>0</v>
      </c>
      <c r="AA1720" t="str">
        <f>INDEX(Map!$E$2:$E$86,MATCH(D1720,Map!$A$2:$A$86,0),0)</f>
        <v>SCCT</v>
      </c>
    </row>
    <row r="1721" spans="1:27" x14ac:dyDescent="0.25">
      <c r="A1721" s="1" t="s">
        <v>119</v>
      </c>
      <c r="B1721" s="1" t="s">
        <v>115</v>
      </c>
      <c r="C1721" s="1">
        <v>40</v>
      </c>
      <c r="D1721" s="1" t="s">
        <v>62</v>
      </c>
      <c r="E1721" s="1">
        <v>1</v>
      </c>
      <c r="F1721" s="1">
        <v>0</v>
      </c>
      <c r="G1721" s="1">
        <v>4.5999999999999996</v>
      </c>
      <c r="H1721" s="1">
        <v>12</v>
      </c>
      <c r="I1721" s="1" t="s">
        <v>63</v>
      </c>
      <c r="J1721" s="1" t="s">
        <v>63</v>
      </c>
      <c r="K1721" s="1">
        <v>38</v>
      </c>
      <c r="L1721" s="1">
        <v>0</v>
      </c>
      <c r="M1721" s="1">
        <v>0</v>
      </c>
      <c r="N1721" s="1" t="s">
        <v>63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3" t="str">
        <f t="shared" si="26"/>
        <v>2017Plan</v>
      </c>
      <c r="V1721" s="2">
        <f>DATE(A1721,INDEX(Map!$H$1:$H$12,MATCH(B1721,Map!$G$1:$G$12,0),0),1)</f>
        <v>42979</v>
      </c>
      <c r="W1721" t="str">
        <f>IF(AND(V1721&gt;=Map!$K$2,V1721&lt;=Map!$L$2),"Base",IF(AND(V1721&gt;=Map!$K$3,V1721&lt;=Map!$L$3),"Fcst","N/A"))</f>
        <v>Fcst</v>
      </c>
      <c r="X1721" t="str">
        <f>INDEX(Map!$B$2:$B$86,MATCH(D1721,Map!$A$2:$A$86,0),0)</f>
        <v>Dix Dam</v>
      </c>
      <c r="Y1721" s="7">
        <f>IF(INDEX(Map!$C$2:$C$86,MATCH(D1721,Map!$A$2:$A$86,0),0)="","N/A",E1721*INDEX(Map!$C$2:$C$86,MATCH(D1721,Map!$A$2:$A$86,0),0))</f>
        <v>1</v>
      </c>
      <c r="Z1721" s="7" t="str">
        <f>IF(INDEX(Map!$D$2:$D$86,MATCH(D1721,Map!$A$2:$A$86,0),0)="","N/A",E1721*INDEX(Map!$D$2:$D$86,MATCH(D1721,Map!$A$2:$A$86,0),0))</f>
        <v>N/A</v>
      </c>
      <c r="AA1721" t="str">
        <f>INDEX(Map!$E$2:$E$86,MATCH(D1721,Map!$A$2:$A$86,0),0)</f>
        <v>Hydro</v>
      </c>
    </row>
    <row r="1722" spans="1:27" x14ac:dyDescent="0.25">
      <c r="A1722" s="1" t="s">
        <v>119</v>
      </c>
      <c r="B1722" s="1" t="s">
        <v>115</v>
      </c>
      <c r="C1722" s="1">
        <v>41</v>
      </c>
      <c r="D1722" s="1" t="s">
        <v>64</v>
      </c>
      <c r="E1722" s="1">
        <v>22.1</v>
      </c>
      <c r="F1722" s="1">
        <v>0</v>
      </c>
      <c r="G1722" s="1">
        <v>100</v>
      </c>
      <c r="H1722" s="1">
        <v>0</v>
      </c>
      <c r="I1722" s="1" t="s">
        <v>63</v>
      </c>
      <c r="J1722" s="1" t="s">
        <v>63</v>
      </c>
      <c r="K1722" s="1">
        <v>720</v>
      </c>
      <c r="L1722" s="1">
        <v>0</v>
      </c>
      <c r="M1722" s="1">
        <v>0</v>
      </c>
      <c r="N1722" s="1" t="s">
        <v>63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3" t="str">
        <f t="shared" si="26"/>
        <v>2017Plan</v>
      </c>
      <c r="V1722" s="2">
        <f>DATE(A1722,INDEX(Map!$H$1:$H$12,MATCH(B1722,Map!$G$1:$G$12,0),0),1)</f>
        <v>42979</v>
      </c>
      <c r="W1722" t="str">
        <f>IF(AND(V1722&gt;=Map!$K$2,V1722&lt;=Map!$L$2),"Base",IF(AND(V1722&gt;=Map!$K$3,V1722&lt;=Map!$L$3),"Fcst","N/A"))</f>
        <v>Fcst</v>
      </c>
      <c r="X1722" t="str">
        <f>INDEX(Map!$B$2:$B$86,MATCH(D1722,Map!$A$2:$A$86,0),0)</f>
        <v>Ohio Falls</v>
      </c>
      <c r="Y1722" s="7" t="str">
        <f>IF(INDEX(Map!$C$2:$C$86,MATCH(D1722,Map!$A$2:$A$86,0),0)="","N/A",E1722*INDEX(Map!$C$2:$C$86,MATCH(D1722,Map!$A$2:$A$86,0),0))</f>
        <v>N/A</v>
      </c>
      <c r="Z1722" s="7">
        <f>IF(INDEX(Map!$D$2:$D$86,MATCH(D1722,Map!$A$2:$A$86,0),0)="","N/A",E1722*INDEX(Map!$D$2:$D$86,MATCH(D1722,Map!$A$2:$A$86,0),0))</f>
        <v>22.1</v>
      </c>
      <c r="AA1722" t="str">
        <f>INDEX(Map!$E$2:$E$86,MATCH(D1722,Map!$A$2:$A$86,0),0)</f>
        <v>Hydro</v>
      </c>
    </row>
    <row r="1723" spans="1:27" x14ac:dyDescent="0.25">
      <c r="A1723" s="1" t="s">
        <v>119</v>
      </c>
      <c r="B1723" s="1" t="s">
        <v>115</v>
      </c>
      <c r="C1723" s="1">
        <v>42</v>
      </c>
      <c r="D1723" s="1" t="s">
        <v>65</v>
      </c>
      <c r="E1723" s="1">
        <v>1.8</v>
      </c>
      <c r="F1723" s="1">
        <v>0</v>
      </c>
      <c r="G1723" s="1">
        <v>100</v>
      </c>
      <c r="H1723" s="1">
        <v>0</v>
      </c>
      <c r="I1723" s="1" t="s">
        <v>63</v>
      </c>
      <c r="J1723" s="1" t="s">
        <v>63</v>
      </c>
      <c r="K1723" s="1">
        <v>720</v>
      </c>
      <c r="L1723" s="1">
        <v>0</v>
      </c>
      <c r="M1723" s="1">
        <v>0</v>
      </c>
      <c r="N1723" s="1" t="s">
        <v>63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3" t="str">
        <f t="shared" si="26"/>
        <v>2017Plan</v>
      </c>
      <c r="V1723" s="2">
        <f>DATE(A1723,INDEX(Map!$H$1:$H$12,MATCH(B1723,Map!$G$1:$G$12,0),0),1)</f>
        <v>42979</v>
      </c>
      <c r="W1723" t="str">
        <f>IF(AND(V1723&gt;=Map!$K$2,V1723&lt;=Map!$L$2),"Base",IF(AND(V1723&gt;=Map!$K$3,V1723&lt;=Map!$L$3),"Fcst","N/A"))</f>
        <v>Fcst</v>
      </c>
      <c r="X1723" t="str">
        <f>INDEX(Map!$B$2:$B$86,MATCH(D1723,Map!$A$2:$A$86,0),0)</f>
        <v>Brown Solar</v>
      </c>
      <c r="Y1723" s="7">
        <f>IF(INDEX(Map!$C$2:$C$86,MATCH(D1723,Map!$A$2:$A$86,0),0)="","N/A",E1723*INDEX(Map!$C$2:$C$86,MATCH(D1723,Map!$A$2:$A$86,0),0))</f>
        <v>1.0980000000000001</v>
      </c>
      <c r="Z1723" s="7">
        <f>IF(INDEX(Map!$D$2:$D$86,MATCH(D1723,Map!$A$2:$A$86,0),0)="","N/A",E1723*INDEX(Map!$D$2:$D$86,MATCH(D1723,Map!$A$2:$A$86,0),0))</f>
        <v>0.70200000000000007</v>
      </c>
      <c r="AA1723" t="str">
        <f>INDEX(Map!$E$2:$E$86,MATCH(D1723,Map!$A$2:$A$86,0),0)</f>
        <v>Solar</v>
      </c>
    </row>
    <row r="1724" spans="1:27" x14ac:dyDescent="0.25">
      <c r="A1724" s="1" t="s">
        <v>119</v>
      </c>
      <c r="B1724" s="1" t="s">
        <v>115</v>
      </c>
      <c r="C1724" s="1">
        <v>43</v>
      </c>
      <c r="D1724" s="1" t="s">
        <v>66</v>
      </c>
      <c r="E1724" s="1">
        <v>11.2</v>
      </c>
      <c r="F1724" s="1">
        <v>0</v>
      </c>
      <c r="G1724" s="1">
        <v>100</v>
      </c>
      <c r="H1724" s="1">
        <v>0</v>
      </c>
      <c r="I1724" s="1">
        <v>1116</v>
      </c>
      <c r="J1724" s="1">
        <v>100000</v>
      </c>
      <c r="K1724" s="1">
        <v>720</v>
      </c>
      <c r="L1724" s="1">
        <v>26.6</v>
      </c>
      <c r="M1724" s="1">
        <v>296</v>
      </c>
      <c r="N1724" s="1">
        <v>0</v>
      </c>
      <c r="O1724" s="1">
        <v>0</v>
      </c>
      <c r="P1724" s="1">
        <v>0</v>
      </c>
      <c r="Q1724" s="1">
        <v>0</v>
      </c>
      <c r="R1724" s="1">
        <v>26.56</v>
      </c>
      <c r="S1724" s="1">
        <v>26.56</v>
      </c>
      <c r="T1724" s="1">
        <v>296</v>
      </c>
      <c r="U1724" s="3" t="str">
        <f t="shared" si="26"/>
        <v>2017Plan</v>
      </c>
      <c r="V1724" s="2">
        <f>DATE(A1724,INDEX(Map!$H$1:$H$12,MATCH(B1724,Map!$G$1:$G$12,0),0),1)</f>
        <v>42979</v>
      </c>
      <c r="W1724" t="str">
        <f>IF(AND(V1724&gt;=Map!$K$2,V1724&lt;=Map!$L$2),"Base",IF(AND(V1724&gt;=Map!$K$3,V1724&lt;=Map!$L$3),"Fcst","N/A"))</f>
        <v>Fcst</v>
      </c>
      <c r="X1724" t="str">
        <f>INDEX(Map!$B$2:$B$86,MATCH(D1724,Map!$A$2:$A$86,0),0)</f>
        <v>OVEC</v>
      </c>
      <c r="Y1724" s="7">
        <f>IF(INDEX(Map!$C$2:$C$86,MATCH(D1724,Map!$A$2:$A$86,0),0)="","N/A",E1724*INDEX(Map!$C$2:$C$86,MATCH(D1724,Map!$A$2:$A$86,0),0))</f>
        <v>11.2</v>
      </c>
      <c r="Z1724" s="7" t="str">
        <f>IF(INDEX(Map!$D$2:$D$86,MATCH(D1724,Map!$A$2:$A$86,0),0)="","N/A",E1724*INDEX(Map!$D$2:$D$86,MATCH(D1724,Map!$A$2:$A$86,0),0))</f>
        <v>N/A</v>
      </c>
      <c r="AA1724" t="str">
        <f>INDEX(Map!$E$2:$E$86,MATCH(D1724,Map!$A$2:$A$86,0),0)</f>
        <v>Coal</v>
      </c>
    </row>
    <row r="1725" spans="1:27" x14ac:dyDescent="0.25">
      <c r="A1725" s="1" t="s">
        <v>119</v>
      </c>
      <c r="B1725" s="1" t="s">
        <v>115</v>
      </c>
      <c r="C1725" s="1">
        <v>44</v>
      </c>
      <c r="D1725" s="1" t="s">
        <v>67</v>
      </c>
      <c r="E1725" s="1">
        <v>4.8</v>
      </c>
      <c r="F1725" s="1">
        <v>0</v>
      </c>
      <c r="G1725" s="1">
        <v>20.9</v>
      </c>
      <c r="H1725" s="1">
        <v>59</v>
      </c>
      <c r="I1725" s="1">
        <v>479.2</v>
      </c>
      <c r="J1725" s="1">
        <v>100000</v>
      </c>
      <c r="K1725" s="1">
        <v>151</v>
      </c>
      <c r="L1725" s="1">
        <v>26.6</v>
      </c>
      <c r="M1725" s="1">
        <v>127</v>
      </c>
      <c r="N1725" s="1">
        <v>0</v>
      </c>
      <c r="O1725" s="1">
        <v>0</v>
      </c>
      <c r="P1725" s="1">
        <v>0</v>
      </c>
      <c r="Q1725" s="1">
        <v>0</v>
      </c>
      <c r="R1725" s="1">
        <v>26.56</v>
      </c>
      <c r="S1725" s="1">
        <v>26.56</v>
      </c>
      <c r="T1725" s="1">
        <v>127</v>
      </c>
      <c r="U1725" s="3" t="str">
        <f t="shared" si="26"/>
        <v>2017Plan</v>
      </c>
      <c r="V1725" s="2">
        <f>DATE(A1725,INDEX(Map!$H$1:$H$12,MATCH(B1725,Map!$G$1:$G$12,0),0),1)</f>
        <v>42979</v>
      </c>
      <c r="W1725" t="str">
        <f>IF(AND(V1725&gt;=Map!$K$2,V1725&lt;=Map!$L$2),"Base",IF(AND(V1725&gt;=Map!$K$3,V1725&lt;=Map!$L$3),"Fcst","N/A"))</f>
        <v>Fcst</v>
      </c>
      <c r="X1725" t="str">
        <f>INDEX(Map!$B$2:$B$86,MATCH(D1725,Map!$A$2:$A$86,0),0)</f>
        <v>OVEC</v>
      </c>
      <c r="Y1725" s="7">
        <f>IF(INDEX(Map!$C$2:$C$86,MATCH(D1725,Map!$A$2:$A$86,0),0)="","N/A",E1725*INDEX(Map!$C$2:$C$86,MATCH(D1725,Map!$A$2:$A$86,0),0))</f>
        <v>4.8</v>
      </c>
      <c r="Z1725" s="7" t="str">
        <f>IF(INDEX(Map!$D$2:$D$86,MATCH(D1725,Map!$A$2:$A$86,0),0)="","N/A",E1725*INDEX(Map!$D$2:$D$86,MATCH(D1725,Map!$A$2:$A$86,0),0))</f>
        <v>N/A</v>
      </c>
      <c r="AA1725" t="str">
        <f>INDEX(Map!$E$2:$E$86,MATCH(D1725,Map!$A$2:$A$86,0),0)</f>
        <v>Coal</v>
      </c>
    </row>
    <row r="1726" spans="1:27" x14ac:dyDescent="0.25">
      <c r="A1726" s="1" t="s">
        <v>119</v>
      </c>
      <c r="B1726" s="1" t="s">
        <v>115</v>
      </c>
      <c r="C1726" s="1">
        <v>45</v>
      </c>
      <c r="D1726" s="1" t="s">
        <v>68</v>
      </c>
      <c r="E1726" s="1">
        <v>24.8</v>
      </c>
      <c r="F1726" s="1">
        <v>0</v>
      </c>
      <c r="G1726" s="1">
        <v>100</v>
      </c>
      <c r="H1726" s="1">
        <v>0</v>
      </c>
      <c r="I1726" s="1">
        <v>2484</v>
      </c>
      <c r="J1726" s="1">
        <v>100000</v>
      </c>
      <c r="K1726" s="1">
        <v>720</v>
      </c>
      <c r="L1726" s="1">
        <v>26.6</v>
      </c>
      <c r="M1726" s="1">
        <v>660</v>
      </c>
      <c r="N1726" s="1">
        <v>0</v>
      </c>
      <c r="O1726" s="1">
        <v>0</v>
      </c>
      <c r="P1726" s="1">
        <v>0</v>
      </c>
      <c r="Q1726" s="1">
        <v>0</v>
      </c>
      <c r="R1726" s="1">
        <v>26.56</v>
      </c>
      <c r="S1726" s="1">
        <v>26.56</v>
      </c>
      <c r="T1726" s="1">
        <v>660</v>
      </c>
      <c r="U1726" s="3" t="str">
        <f t="shared" si="26"/>
        <v>2017Plan</v>
      </c>
      <c r="V1726" s="2">
        <f>DATE(A1726,INDEX(Map!$H$1:$H$12,MATCH(B1726,Map!$G$1:$G$12,0),0),1)</f>
        <v>42979</v>
      </c>
      <c r="W1726" t="str">
        <f>IF(AND(V1726&gt;=Map!$K$2,V1726&lt;=Map!$L$2),"Base",IF(AND(V1726&gt;=Map!$K$3,V1726&lt;=Map!$L$3),"Fcst","N/A"))</f>
        <v>Fcst</v>
      </c>
      <c r="X1726" t="str">
        <f>INDEX(Map!$B$2:$B$86,MATCH(D1726,Map!$A$2:$A$86,0),0)</f>
        <v>OVEC</v>
      </c>
      <c r="Y1726" s="7" t="str">
        <f>IF(INDEX(Map!$C$2:$C$86,MATCH(D1726,Map!$A$2:$A$86,0),0)="","N/A",E1726*INDEX(Map!$C$2:$C$86,MATCH(D1726,Map!$A$2:$A$86,0),0))</f>
        <v>N/A</v>
      </c>
      <c r="Z1726" s="7">
        <f>IF(INDEX(Map!$D$2:$D$86,MATCH(D1726,Map!$A$2:$A$86,0),0)="","N/A",E1726*INDEX(Map!$D$2:$D$86,MATCH(D1726,Map!$A$2:$A$86,0),0))</f>
        <v>24.8</v>
      </c>
      <c r="AA1726" t="str">
        <f>INDEX(Map!$E$2:$E$86,MATCH(D1726,Map!$A$2:$A$86,0),0)</f>
        <v>Coal</v>
      </c>
    </row>
    <row r="1727" spans="1:27" x14ac:dyDescent="0.25">
      <c r="A1727" s="1" t="s">
        <v>119</v>
      </c>
      <c r="B1727" s="1" t="s">
        <v>115</v>
      </c>
      <c r="C1727" s="1">
        <v>46</v>
      </c>
      <c r="D1727" s="1" t="s">
        <v>69</v>
      </c>
      <c r="E1727" s="1">
        <v>10.8</v>
      </c>
      <c r="F1727" s="1">
        <v>0</v>
      </c>
      <c r="G1727" s="1">
        <v>21.1</v>
      </c>
      <c r="H1727" s="1">
        <v>54</v>
      </c>
      <c r="I1727" s="1">
        <v>1079.2</v>
      </c>
      <c r="J1727" s="1">
        <v>100000</v>
      </c>
      <c r="K1727" s="1">
        <v>152</v>
      </c>
      <c r="L1727" s="1">
        <v>26.6</v>
      </c>
      <c r="M1727" s="1">
        <v>287</v>
      </c>
      <c r="N1727" s="1">
        <v>0</v>
      </c>
      <c r="O1727" s="1">
        <v>0</v>
      </c>
      <c r="P1727" s="1">
        <v>0</v>
      </c>
      <c r="Q1727" s="1">
        <v>0</v>
      </c>
      <c r="R1727" s="1">
        <v>26.56</v>
      </c>
      <c r="S1727" s="1">
        <v>26.56</v>
      </c>
      <c r="T1727" s="1">
        <v>287</v>
      </c>
      <c r="U1727" s="3" t="str">
        <f t="shared" si="26"/>
        <v>2017Plan</v>
      </c>
      <c r="V1727" s="2">
        <f>DATE(A1727,INDEX(Map!$H$1:$H$12,MATCH(B1727,Map!$G$1:$G$12,0),0),1)</f>
        <v>42979</v>
      </c>
      <c r="W1727" t="str">
        <f>IF(AND(V1727&gt;=Map!$K$2,V1727&lt;=Map!$L$2),"Base",IF(AND(V1727&gt;=Map!$K$3,V1727&lt;=Map!$L$3),"Fcst","N/A"))</f>
        <v>Fcst</v>
      </c>
      <c r="X1727" t="str">
        <f>INDEX(Map!$B$2:$B$86,MATCH(D1727,Map!$A$2:$A$86,0),0)</f>
        <v>OVEC</v>
      </c>
      <c r="Y1727" s="7" t="str">
        <f>IF(INDEX(Map!$C$2:$C$86,MATCH(D1727,Map!$A$2:$A$86,0),0)="","N/A",E1727*INDEX(Map!$C$2:$C$86,MATCH(D1727,Map!$A$2:$A$86,0),0))</f>
        <v>N/A</v>
      </c>
      <c r="Z1727" s="7">
        <f>IF(INDEX(Map!$D$2:$D$86,MATCH(D1727,Map!$A$2:$A$86,0),0)="","N/A",E1727*INDEX(Map!$D$2:$D$86,MATCH(D1727,Map!$A$2:$A$86,0),0))</f>
        <v>10.8</v>
      </c>
      <c r="AA1727" t="str">
        <f>INDEX(Map!$E$2:$E$86,MATCH(D1727,Map!$A$2:$A$86,0),0)</f>
        <v>Coal</v>
      </c>
    </row>
    <row r="1728" spans="1:27" x14ac:dyDescent="0.25">
      <c r="A1728" s="1" t="s">
        <v>119</v>
      </c>
      <c r="B1728" s="1" t="s">
        <v>115</v>
      </c>
      <c r="C1728" s="1">
        <v>47</v>
      </c>
      <c r="D1728" s="1" t="s">
        <v>70</v>
      </c>
      <c r="E1728" s="1">
        <v>0</v>
      </c>
      <c r="F1728" s="1">
        <v>0</v>
      </c>
      <c r="G1728" s="1">
        <v>0</v>
      </c>
      <c r="H1728" s="1">
        <v>0</v>
      </c>
      <c r="I1728" s="1" t="s">
        <v>63</v>
      </c>
      <c r="J1728" s="1" t="s">
        <v>63</v>
      </c>
      <c r="K1728" s="1">
        <v>0</v>
      </c>
      <c r="L1728" s="1">
        <v>0</v>
      </c>
      <c r="M1728" s="1">
        <v>0</v>
      </c>
      <c r="N1728" s="1" t="s">
        <v>63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3" t="str">
        <f t="shared" si="26"/>
        <v>2017Plan</v>
      </c>
      <c r="V1728" s="2">
        <f>DATE(A1728,INDEX(Map!$H$1:$H$12,MATCH(B1728,Map!$G$1:$G$12,0),0),1)</f>
        <v>42979</v>
      </c>
      <c r="W1728" t="str">
        <f>IF(AND(V1728&gt;=Map!$K$2,V1728&lt;=Map!$L$2),"Base",IF(AND(V1728&gt;=Map!$K$3,V1728&lt;=Map!$L$3),"Fcst","N/A"))</f>
        <v>Fcst</v>
      </c>
      <c r="X1728" t="str">
        <f>INDEX(Map!$B$2:$B$86,MATCH(D1728,Map!$A$2:$A$86,0),0)</f>
        <v>N/A</v>
      </c>
      <c r="Y1728" s="7" t="str">
        <f>IF(INDEX(Map!$C$2:$C$86,MATCH(D1728,Map!$A$2:$A$86,0),0)="","N/A",E1728*INDEX(Map!$C$2:$C$86,MATCH(D1728,Map!$A$2:$A$86,0),0))</f>
        <v>N/A</v>
      </c>
      <c r="Z1728" s="7" t="str">
        <f>IF(INDEX(Map!$D$2:$D$86,MATCH(D1728,Map!$A$2:$A$86,0),0)="","N/A",E1728*INDEX(Map!$D$2:$D$86,MATCH(D1728,Map!$A$2:$A$86,0),0))</f>
        <v>N/A</v>
      </c>
      <c r="AA1728" t="str">
        <f>INDEX(Map!$E$2:$E$86,MATCH(D1728,Map!$A$2:$A$86,0),0)</f>
        <v>Purchases</v>
      </c>
    </row>
    <row r="1729" spans="1:27" x14ac:dyDescent="0.25">
      <c r="A1729" s="1" t="s">
        <v>119</v>
      </c>
      <c r="B1729" s="1" t="s">
        <v>115</v>
      </c>
      <c r="C1729" s="1">
        <v>48</v>
      </c>
      <c r="D1729" s="1" t="s">
        <v>71</v>
      </c>
      <c r="E1729" s="1">
        <v>0</v>
      </c>
      <c r="F1729" s="1">
        <v>0</v>
      </c>
      <c r="G1729" s="1">
        <v>0</v>
      </c>
      <c r="H1729" s="1">
        <v>0</v>
      </c>
      <c r="I1729" s="1" t="s">
        <v>63</v>
      </c>
      <c r="J1729" s="1" t="s">
        <v>63</v>
      </c>
      <c r="K1729" s="1">
        <v>0</v>
      </c>
      <c r="L1729" s="1">
        <v>0</v>
      </c>
      <c r="M1729" s="1">
        <v>0</v>
      </c>
      <c r="N1729" s="1" t="s">
        <v>63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3" t="str">
        <f t="shared" si="26"/>
        <v>2017Plan</v>
      </c>
      <c r="V1729" s="2">
        <f>DATE(A1729,INDEX(Map!$H$1:$H$12,MATCH(B1729,Map!$G$1:$G$12,0),0),1)</f>
        <v>42979</v>
      </c>
      <c r="W1729" t="str">
        <f>IF(AND(V1729&gt;=Map!$K$2,V1729&lt;=Map!$L$2),"Base",IF(AND(V1729&gt;=Map!$K$3,V1729&lt;=Map!$L$3),"Fcst","N/A"))</f>
        <v>Fcst</v>
      </c>
      <c r="X1729" t="str">
        <f>INDEX(Map!$B$2:$B$86,MATCH(D1729,Map!$A$2:$A$86,0),0)</f>
        <v>N/A</v>
      </c>
      <c r="Y1729" s="7" t="str">
        <f>IF(INDEX(Map!$C$2:$C$86,MATCH(D1729,Map!$A$2:$A$86,0),0)="","N/A",E1729*INDEX(Map!$C$2:$C$86,MATCH(D1729,Map!$A$2:$A$86,0),0))</f>
        <v>N/A</v>
      </c>
      <c r="Z1729" s="7" t="str">
        <f>IF(INDEX(Map!$D$2:$D$86,MATCH(D1729,Map!$A$2:$A$86,0),0)="","N/A",E1729*INDEX(Map!$D$2:$D$86,MATCH(D1729,Map!$A$2:$A$86,0),0))</f>
        <v>N/A</v>
      </c>
      <c r="AA1729" t="str">
        <f>INDEX(Map!$E$2:$E$86,MATCH(D1729,Map!$A$2:$A$86,0),0)</f>
        <v>Purchases</v>
      </c>
    </row>
    <row r="1730" spans="1:27" x14ac:dyDescent="0.25">
      <c r="A1730" s="1" t="s">
        <v>119</v>
      </c>
      <c r="B1730" s="1" t="s">
        <v>115</v>
      </c>
      <c r="C1730" s="1">
        <v>49</v>
      </c>
      <c r="D1730" s="1" t="s">
        <v>72</v>
      </c>
      <c r="E1730" s="1">
        <v>0</v>
      </c>
      <c r="F1730" s="1">
        <v>0</v>
      </c>
      <c r="G1730" s="1">
        <v>0</v>
      </c>
      <c r="H1730" s="1">
        <v>0</v>
      </c>
      <c r="I1730" s="1" t="s">
        <v>63</v>
      </c>
      <c r="J1730" s="1" t="s">
        <v>63</v>
      </c>
      <c r="K1730" s="1">
        <v>0</v>
      </c>
      <c r="L1730" s="1">
        <v>0</v>
      </c>
      <c r="M1730" s="1">
        <v>0</v>
      </c>
      <c r="N1730" s="1" t="s">
        <v>63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3" t="str">
        <f t="shared" si="26"/>
        <v>2017Plan</v>
      </c>
      <c r="V1730" s="2">
        <f>DATE(A1730,INDEX(Map!$H$1:$H$12,MATCH(B1730,Map!$G$1:$G$12,0),0),1)</f>
        <v>42979</v>
      </c>
      <c r="W1730" t="str">
        <f>IF(AND(V1730&gt;=Map!$K$2,V1730&lt;=Map!$L$2),"Base",IF(AND(V1730&gt;=Map!$K$3,V1730&lt;=Map!$L$3),"Fcst","N/A"))</f>
        <v>Fcst</v>
      </c>
      <c r="X1730" t="str">
        <f>INDEX(Map!$B$2:$B$86,MATCH(D1730,Map!$A$2:$A$86,0),0)</f>
        <v>N/A</v>
      </c>
      <c r="Y1730" s="7" t="str">
        <f>IF(INDEX(Map!$C$2:$C$86,MATCH(D1730,Map!$A$2:$A$86,0),0)="","N/A",E1730*INDEX(Map!$C$2:$C$86,MATCH(D1730,Map!$A$2:$A$86,0),0))</f>
        <v>N/A</v>
      </c>
      <c r="Z1730" s="7" t="str">
        <f>IF(INDEX(Map!$D$2:$D$86,MATCH(D1730,Map!$A$2:$A$86,0),0)="","N/A",E1730*INDEX(Map!$D$2:$D$86,MATCH(D1730,Map!$A$2:$A$86,0),0))</f>
        <v>N/A</v>
      </c>
      <c r="AA1730" t="str">
        <f>INDEX(Map!$E$2:$E$86,MATCH(D1730,Map!$A$2:$A$86,0),0)</f>
        <v>Purchases</v>
      </c>
    </row>
    <row r="1731" spans="1:27" x14ac:dyDescent="0.25">
      <c r="A1731" s="1" t="s">
        <v>119</v>
      </c>
      <c r="B1731" s="1" t="s">
        <v>115</v>
      </c>
      <c r="C1731" s="1">
        <v>50</v>
      </c>
      <c r="D1731" s="1" t="s">
        <v>73</v>
      </c>
      <c r="E1731" s="1">
        <v>0</v>
      </c>
      <c r="F1731" s="1">
        <v>0</v>
      </c>
      <c r="G1731" s="1">
        <v>0</v>
      </c>
      <c r="H1731" s="1">
        <v>0</v>
      </c>
      <c r="I1731" s="1" t="s">
        <v>63</v>
      </c>
      <c r="J1731" s="1" t="s">
        <v>63</v>
      </c>
      <c r="K1731" s="1">
        <v>0</v>
      </c>
      <c r="L1731" s="1">
        <v>0</v>
      </c>
      <c r="M1731" s="1">
        <v>0</v>
      </c>
      <c r="N1731" s="1" t="s">
        <v>63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3" t="str">
        <f t="shared" si="26"/>
        <v>2017Plan</v>
      </c>
      <c r="V1731" s="2">
        <f>DATE(A1731,INDEX(Map!$H$1:$H$12,MATCH(B1731,Map!$G$1:$G$12,0),0),1)</f>
        <v>42979</v>
      </c>
      <c r="W1731" t="str">
        <f>IF(AND(V1731&gt;=Map!$K$2,V1731&lt;=Map!$L$2),"Base",IF(AND(V1731&gt;=Map!$K$3,V1731&lt;=Map!$L$3),"Fcst","N/A"))</f>
        <v>Fcst</v>
      </c>
      <c r="X1731" t="str">
        <f>INDEX(Map!$B$2:$B$86,MATCH(D1731,Map!$A$2:$A$86,0),0)</f>
        <v>N/A</v>
      </c>
      <c r="Y1731" s="7" t="str">
        <f>IF(INDEX(Map!$C$2:$C$86,MATCH(D1731,Map!$A$2:$A$86,0),0)="","N/A",E1731*INDEX(Map!$C$2:$C$86,MATCH(D1731,Map!$A$2:$A$86,0),0))</f>
        <v>N/A</v>
      </c>
      <c r="Z1731" s="7" t="str">
        <f>IF(INDEX(Map!$D$2:$D$86,MATCH(D1731,Map!$A$2:$A$86,0),0)="","N/A",E1731*INDEX(Map!$D$2:$D$86,MATCH(D1731,Map!$A$2:$A$86,0),0))</f>
        <v>N/A</v>
      </c>
      <c r="AA1731" t="str">
        <f>INDEX(Map!$E$2:$E$86,MATCH(D1731,Map!$A$2:$A$86,0),0)</f>
        <v>Purchases</v>
      </c>
    </row>
    <row r="1732" spans="1:27" x14ac:dyDescent="0.25">
      <c r="A1732" s="1" t="s">
        <v>119</v>
      </c>
      <c r="B1732" s="1" t="s">
        <v>115</v>
      </c>
      <c r="C1732" s="1">
        <v>51</v>
      </c>
      <c r="D1732" s="1" t="s">
        <v>74</v>
      </c>
      <c r="E1732" s="1">
        <v>0</v>
      </c>
      <c r="F1732" s="1">
        <v>0</v>
      </c>
      <c r="G1732" s="1">
        <v>0</v>
      </c>
      <c r="H1732" s="1">
        <v>0</v>
      </c>
      <c r="I1732" s="1" t="s">
        <v>63</v>
      </c>
      <c r="J1732" s="1" t="s">
        <v>63</v>
      </c>
      <c r="K1732" s="1">
        <v>0</v>
      </c>
      <c r="L1732" s="1">
        <v>0</v>
      </c>
      <c r="M1732" s="1">
        <v>0</v>
      </c>
      <c r="N1732" s="1" t="s">
        <v>63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3" t="str">
        <f t="shared" ref="U1732:U1795" si="27">U1731</f>
        <v>2017Plan</v>
      </c>
      <c r="V1732" s="2">
        <f>DATE(A1732,INDEX(Map!$H$1:$H$12,MATCH(B1732,Map!$G$1:$G$12,0),0),1)</f>
        <v>42979</v>
      </c>
      <c r="W1732" t="str">
        <f>IF(AND(V1732&gt;=Map!$K$2,V1732&lt;=Map!$L$2),"Base",IF(AND(V1732&gt;=Map!$K$3,V1732&lt;=Map!$L$3),"Fcst","N/A"))</f>
        <v>Fcst</v>
      </c>
      <c r="X1732" t="str">
        <f>INDEX(Map!$B$2:$B$86,MATCH(D1732,Map!$A$2:$A$86,0),0)</f>
        <v>N/A</v>
      </c>
      <c r="Y1732" s="7" t="str">
        <f>IF(INDEX(Map!$C$2:$C$86,MATCH(D1732,Map!$A$2:$A$86,0),0)="","N/A",E1732*INDEX(Map!$C$2:$C$86,MATCH(D1732,Map!$A$2:$A$86,0),0))</f>
        <v>N/A</v>
      </c>
      <c r="Z1732" s="7" t="str">
        <f>IF(INDEX(Map!$D$2:$D$86,MATCH(D1732,Map!$A$2:$A$86,0),0)="","N/A",E1732*INDEX(Map!$D$2:$D$86,MATCH(D1732,Map!$A$2:$A$86,0),0))</f>
        <v>N/A</v>
      </c>
      <c r="AA1732" t="str">
        <f>INDEX(Map!$E$2:$E$86,MATCH(D1732,Map!$A$2:$A$86,0),0)</f>
        <v>Purchases</v>
      </c>
    </row>
    <row r="1733" spans="1:27" x14ac:dyDescent="0.25">
      <c r="A1733" s="1" t="s">
        <v>119</v>
      </c>
      <c r="B1733" s="1" t="s">
        <v>115</v>
      </c>
      <c r="C1733" s="1">
        <v>52</v>
      </c>
      <c r="D1733" s="1" t="s">
        <v>75</v>
      </c>
      <c r="E1733" s="1">
        <v>0</v>
      </c>
      <c r="F1733" s="1">
        <v>0</v>
      </c>
      <c r="G1733" s="1">
        <v>0</v>
      </c>
      <c r="H1733" s="1">
        <v>0</v>
      </c>
      <c r="I1733" s="1" t="s">
        <v>63</v>
      </c>
      <c r="J1733" s="1" t="s">
        <v>63</v>
      </c>
      <c r="K1733" s="1">
        <v>0</v>
      </c>
      <c r="L1733" s="1">
        <v>0</v>
      </c>
      <c r="M1733" s="1">
        <v>0</v>
      </c>
      <c r="N1733" s="1" t="s">
        <v>63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s="3" t="str">
        <f t="shared" si="27"/>
        <v>2017Plan</v>
      </c>
      <c r="V1733" s="2">
        <f>DATE(A1733,INDEX(Map!$H$1:$H$12,MATCH(B1733,Map!$G$1:$G$12,0),0),1)</f>
        <v>42979</v>
      </c>
      <c r="W1733" t="str">
        <f>IF(AND(V1733&gt;=Map!$K$2,V1733&lt;=Map!$L$2),"Base",IF(AND(V1733&gt;=Map!$K$3,V1733&lt;=Map!$L$3),"Fcst","N/A"))</f>
        <v>Fcst</v>
      </c>
      <c r="X1733" t="str">
        <f>INDEX(Map!$B$2:$B$86,MATCH(D1733,Map!$A$2:$A$86,0),0)</f>
        <v>N/A</v>
      </c>
      <c r="Y1733" s="7" t="str">
        <f>IF(INDEX(Map!$C$2:$C$86,MATCH(D1733,Map!$A$2:$A$86,0),0)="","N/A",E1733*INDEX(Map!$C$2:$C$86,MATCH(D1733,Map!$A$2:$A$86,0),0))</f>
        <v>N/A</v>
      </c>
      <c r="Z1733" s="7" t="str">
        <f>IF(INDEX(Map!$D$2:$D$86,MATCH(D1733,Map!$A$2:$A$86,0),0)="","N/A",E1733*INDEX(Map!$D$2:$D$86,MATCH(D1733,Map!$A$2:$A$86,0),0))</f>
        <v>N/A</v>
      </c>
      <c r="AA1733" t="str">
        <f>INDEX(Map!$E$2:$E$86,MATCH(D1733,Map!$A$2:$A$86,0),0)</f>
        <v>Purchases</v>
      </c>
    </row>
    <row r="1734" spans="1:27" x14ac:dyDescent="0.25">
      <c r="A1734" s="1" t="s">
        <v>119</v>
      </c>
      <c r="B1734" s="1" t="s">
        <v>115</v>
      </c>
      <c r="C1734" s="1">
        <v>53</v>
      </c>
      <c r="D1734" s="1" t="s">
        <v>76</v>
      </c>
      <c r="E1734" s="1">
        <v>0</v>
      </c>
      <c r="F1734" s="1">
        <v>0</v>
      </c>
      <c r="G1734" s="1">
        <v>0</v>
      </c>
      <c r="H1734" s="1">
        <v>0</v>
      </c>
      <c r="I1734" s="1" t="s">
        <v>63</v>
      </c>
      <c r="J1734" s="1" t="s">
        <v>63</v>
      </c>
      <c r="K1734" s="1">
        <v>0</v>
      </c>
      <c r="L1734" s="1">
        <v>0</v>
      </c>
      <c r="M1734" s="1">
        <v>0</v>
      </c>
      <c r="N1734" s="1" t="s">
        <v>63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3" t="str">
        <f t="shared" si="27"/>
        <v>2017Plan</v>
      </c>
      <c r="V1734" s="2">
        <f>DATE(A1734,INDEX(Map!$H$1:$H$12,MATCH(B1734,Map!$G$1:$G$12,0),0),1)</f>
        <v>42979</v>
      </c>
      <c r="W1734" t="str">
        <f>IF(AND(V1734&gt;=Map!$K$2,V1734&lt;=Map!$L$2),"Base",IF(AND(V1734&gt;=Map!$K$3,V1734&lt;=Map!$L$3),"Fcst","N/A"))</f>
        <v>Fcst</v>
      </c>
      <c r="X1734" t="str">
        <f>INDEX(Map!$B$2:$B$86,MATCH(D1734,Map!$A$2:$A$86,0),0)</f>
        <v>N/A</v>
      </c>
      <c r="Y1734" s="7" t="str">
        <f>IF(INDEX(Map!$C$2:$C$86,MATCH(D1734,Map!$A$2:$A$86,0),0)="","N/A",E1734*INDEX(Map!$C$2:$C$86,MATCH(D1734,Map!$A$2:$A$86,0),0))</f>
        <v>N/A</v>
      </c>
      <c r="Z1734" s="7" t="str">
        <f>IF(INDEX(Map!$D$2:$D$86,MATCH(D1734,Map!$A$2:$A$86,0),0)="","N/A",E1734*INDEX(Map!$D$2:$D$86,MATCH(D1734,Map!$A$2:$A$86,0),0))</f>
        <v>N/A</v>
      </c>
      <c r="AA1734" t="str">
        <f>INDEX(Map!$E$2:$E$86,MATCH(D1734,Map!$A$2:$A$86,0),0)</f>
        <v>Purchases</v>
      </c>
    </row>
    <row r="1735" spans="1:27" x14ac:dyDescent="0.25">
      <c r="A1735" s="1" t="s">
        <v>119</v>
      </c>
      <c r="B1735" s="1" t="s">
        <v>115</v>
      </c>
      <c r="C1735" s="1">
        <v>54</v>
      </c>
      <c r="D1735" s="1" t="s">
        <v>77</v>
      </c>
      <c r="E1735" s="1">
        <v>0</v>
      </c>
      <c r="F1735" s="1">
        <v>0</v>
      </c>
      <c r="G1735" s="1">
        <v>0</v>
      </c>
      <c r="H1735" s="1">
        <v>0</v>
      </c>
      <c r="I1735" s="1" t="s">
        <v>63</v>
      </c>
      <c r="J1735" s="1" t="s">
        <v>63</v>
      </c>
      <c r="K1735" s="1">
        <v>0</v>
      </c>
      <c r="L1735" s="1">
        <v>0</v>
      </c>
      <c r="M1735" s="1">
        <v>0</v>
      </c>
      <c r="N1735" s="1" t="s">
        <v>63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3" t="str">
        <f t="shared" si="27"/>
        <v>2017Plan</v>
      </c>
      <c r="V1735" s="2">
        <f>DATE(A1735,INDEX(Map!$H$1:$H$12,MATCH(B1735,Map!$G$1:$G$12,0),0),1)</f>
        <v>42979</v>
      </c>
      <c r="W1735" t="str">
        <f>IF(AND(V1735&gt;=Map!$K$2,V1735&lt;=Map!$L$2),"Base",IF(AND(V1735&gt;=Map!$K$3,V1735&lt;=Map!$L$3),"Fcst","N/A"))</f>
        <v>Fcst</v>
      </c>
      <c r="X1735" t="str">
        <f>INDEX(Map!$B$2:$B$86,MATCH(D1735,Map!$A$2:$A$86,0),0)</f>
        <v>N/A</v>
      </c>
      <c r="Y1735" s="7" t="str">
        <f>IF(INDEX(Map!$C$2:$C$86,MATCH(D1735,Map!$A$2:$A$86,0),0)="","N/A",E1735*INDEX(Map!$C$2:$C$86,MATCH(D1735,Map!$A$2:$A$86,0),0))</f>
        <v>N/A</v>
      </c>
      <c r="Z1735" s="7" t="str">
        <f>IF(INDEX(Map!$D$2:$D$86,MATCH(D1735,Map!$A$2:$A$86,0),0)="","N/A",E1735*INDEX(Map!$D$2:$D$86,MATCH(D1735,Map!$A$2:$A$86,0),0))</f>
        <v>N/A</v>
      </c>
      <c r="AA1735" t="str">
        <f>INDEX(Map!$E$2:$E$86,MATCH(D1735,Map!$A$2:$A$86,0),0)</f>
        <v>Purchases</v>
      </c>
    </row>
    <row r="1736" spans="1:27" x14ac:dyDescent="0.25">
      <c r="A1736" s="1" t="s">
        <v>119</v>
      </c>
      <c r="B1736" s="1" t="s">
        <v>115</v>
      </c>
      <c r="C1736" s="1">
        <v>55</v>
      </c>
      <c r="D1736" s="1" t="s">
        <v>78</v>
      </c>
      <c r="E1736" s="1">
        <v>0</v>
      </c>
      <c r="F1736" s="1">
        <v>0</v>
      </c>
      <c r="G1736" s="1">
        <v>0</v>
      </c>
      <c r="H1736" s="1">
        <v>0</v>
      </c>
      <c r="I1736" s="1" t="s">
        <v>63</v>
      </c>
      <c r="J1736" s="1" t="s">
        <v>63</v>
      </c>
      <c r="K1736" s="1">
        <v>0</v>
      </c>
      <c r="L1736" s="1">
        <v>0</v>
      </c>
      <c r="M1736" s="1">
        <v>0</v>
      </c>
      <c r="N1736" s="1" t="s">
        <v>63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3" t="str">
        <f t="shared" si="27"/>
        <v>2017Plan</v>
      </c>
      <c r="V1736" s="2">
        <f>DATE(A1736,INDEX(Map!$H$1:$H$12,MATCH(B1736,Map!$G$1:$G$12,0),0),1)</f>
        <v>42979</v>
      </c>
      <c r="W1736" t="str">
        <f>IF(AND(V1736&gt;=Map!$K$2,V1736&lt;=Map!$L$2),"Base",IF(AND(V1736&gt;=Map!$K$3,V1736&lt;=Map!$L$3),"Fcst","N/A"))</f>
        <v>Fcst</v>
      </c>
      <c r="X1736" t="str">
        <f>INDEX(Map!$B$2:$B$86,MATCH(D1736,Map!$A$2:$A$86,0),0)</f>
        <v>N/A</v>
      </c>
      <c r="Y1736" s="7" t="str">
        <f>IF(INDEX(Map!$C$2:$C$86,MATCH(D1736,Map!$A$2:$A$86,0),0)="","N/A",E1736*INDEX(Map!$C$2:$C$86,MATCH(D1736,Map!$A$2:$A$86,0),0))</f>
        <v>N/A</v>
      </c>
      <c r="Z1736" s="7" t="str">
        <f>IF(INDEX(Map!$D$2:$D$86,MATCH(D1736,Map!$A$2:$A$86,0),0)="","N/A",E1736*INDEX(Map!$D$2:$D$86,MATCH(D1736,Map!$A$2:$A$86,0),0))</f>
        <v>N/A</v>
      </c>
      <c r="AA1736" t="str">
        <f>INDEX(Map!$E$2:$E$86,MATCH(D1736,Map!$A$2:$A$86,0),0)</f>
        <v>Purchases</v>
      </c>
    </row>
    <row r="1737" spans="1:27" x14ac:dyDescent="0.25">
      <c r="A1737" s="1" t="s">
        <v>119</v>
      </c>
      <c r="B1737" s="1" t="s">
        <v>115</v>
      </c>
      <c r="C1737" s="1">
        <v>56</v>
      </c>
      <c r="D1737" s="1" t="s">
        <v>79</v>
      </c>
      <c r="E1737" s="1">
        <v>0.1</v>
      </c>
      <c r="F1737" s="1">
        <v>0</v>
      </c>
      <c r="G1737" s="1">
        <v>0.8</v>
      </c>
      <c r="H1737" s="1">
        <v>2</v>
      </c>
      <c r="I1737" s="1" t="s">
        <v>63</v>
      </c>
      <c r="J1737" s="1" t="s">
        <v>63</v>
      </c>
      <c r="K1737" s="1">
        <v>2</v>
      </c>
      <c r="L1737" s="1">
        <v>14.2</v>
      </c>
      <c r="M1737" s="1">
        <v>1</v>
      </c>
      <c r="N1737" s="1" t="s">
        <v>63</v>
      </c>
      <c r="O1737" s="1">
        <v>0</v>
      </c>
      <c r="P1737" s="1">
        <v>0</v>
      </c>
      <c r="Q1737" s="1">
        <v>1</v>
      </c>
      <c r="R1737" s="1">
        <v>20.52</v>
      </c>
      <c r="S1737" s="1">
        <v>20.52</v>
      </c>
      <c r="T1737" s="1">
        <v>2</v>
      </c>
      <c r="U1737" s="3" t="str">
        <f t="shared" si="27"/>
        <v>2017Plan</v>
      </c>
      <c r="V1737" s="2">
        <f>DATE(A1737,INDEX(Map!$H$1:$H$12,MATCH(B1737,Map!$G$1:$G$12,0),0),1)</f>
        <v>42979</v>
      </c>
      <c r="W1737" t="str">
        <f>IF(AND(V1737&gt;=Map!$K$2,V1737&lt;=Map!$L$2),"Base",IF(AND(V1737&gt;=Map!$K$3,V1737&lt;=Map!$L$3),"Fcst","N/A"))</f>
        <v>Fcst</v>
      </c>
      <c r="X1737" t="str">
        <f>INDEX(Map!$B$2:$B$86,MATCH(D1737,Map!$A$2:$A$86,0),0)</f>
        <v>N/A</v>
      </c>
      <c r="Y1737" s="7" t="str">
        <f>IF(INDEX(Map!$C$2:$C$86,MATCH(D1737,Map!$A$2:$A$86,0),0)="","N/A",E1737*INDEX(Map!$C$2:$C$86,MATCH(D1737,Map!$A$2:$A$86,0),0))</f>
        <v>N/A</v>
      </c>
      <c r="Z1737" s="7" t="str">
        <f>IF(INDEX(Map!$D$2:$D$86,MATCH(D1737,Map!$A$2:$A$86,0),0)="","N/A",E1737*INDEX(Map!$D$2:$D$86,MATCH(D1737,Map!$A$2:$A$86,0),0))</f>
        <v>N/A</v>
      </c>
      <c r="AA1737" t="str">
        <f>INDEX(Map!$E$2:$E$86,MATCH(D1737,Map!$A$2:$A$86,0),0)</f>
        <v>Purchases</v>
      </c>
    </row>
    <row r="1738" spans="1:27" x14ac:dyDescent="0.25">
      <c r="A1738" s="1" t="s">
        <v>119</v>
      </c>
      <c r="B1738" s="1" t="s">
        <v>115</v>
      </c>
      <c r="C1738" s="1">
        <v>57</v>
      </c>
      <c r="D1738" s="1" t="s">
        <v>80</v>
      </c>
      <c r="E1738" s="1">
        <v>0.1</v>
      </c>
      <c r="F1738" s="1">
        <v>0</v>
      </c>
      <c r="G1738" s="1">
        <v>0.8</v>
      </c>
      <c r="H1738" s="1">
        <v>2</v>
      </c>
      <c r="I1738" s="1" t="s">
        <v>63</v>
      </c>
      <c r="J1738" s="1" t="s">
        <v>63</v>
      </c>
      <c r="K1738" s="1">
        <v>2</v>
      </c>
      <c r="L1738" s="1">
        <v>14.2</v>
      </c>
      <c r="M1738" s="1">
        <v>1</v>
      </c>
      <c r="N1738" s="1" t="s">
        <v>63</v>
      </c>
      <c r="O1738" s="1">
        <v>0</v>
      </c>
      <c r="P1738" s="1">
        <v>0</v>
      </c>
      <c r="Q1738" s="1">
        <v>1</v>
      </c>
      <c r="R1738" s="1">
        <v>20.52</v>
      </c>
      <c r="S1738" s="1">
        <v>20.52</v>
      </c>
      <c r="T1738" s="1">
        <v>2</v>
      </c>
      <c r="U1738" s="3" t="str">
        <f t="shared" si="27"/>
        <v>2017Plan</v>
      </c>
      <c r="V1738" s="2">
        <f>DATE(A1738,INDEX(Map!$H$1:$H$12,MATCH(B1738,Map!$G$1:$G$12,0),0),1)</f>
        <v>42979</v>
      </c>
      <c r="W1738" t="str">
        <f>IF(AND(V1738&gt;=Map!$K$2,V1738&lt;=Map!$L$2),"Base",IF(AND(V1738&gt;=Map!$K$3,V1738&lt;=Map!$L$3),"Fcst","N/A"))</f>
        <v>Fcst</v>
      </c>
      <c r="X1738" t="str">
        <f>INDEX(Map!$B$2:$B$86,MATCH(D1738,Map!$A$2:$A$86,0),0)</f>
        <v>N/A</v>
      </c>
      <c r="Y1738" s="7" t="str">
        <f>IF(INDEX(Map!$C$2:$C$86,MATCH(D1738,Map!$A$2:$A$86,0),0)="","N/A",E1738*INDEX(Map!$C$2:$C$86,MATCH(D1738,Map!$A$2:$A$86,0),0))</f>
        <v>N/A</v>
      </c>
      <c r="Z1738" s="7" t="str">
        <f>IF(INDEX(Map!$D$2:$D$86,MATCH(D1738,Map!$A$2:$A$86,0),0)="","N/A",E1738*INDEX(Map!$D$2:$D$86,MATCH(D1738,Map!$A$2:$A$86,0),0))</f>
        <v>N/A</v>
      </c>
      <c r="AA1738" t="str">
        <f>INDEX(Map!$E$2:$E$86,MATCH(D1738,Map!$A$2:$A$86,0),0)</f>
        <v>Purchases</v>
      </c>
    </row>
    <row r="1739" spans="1:27" x14ac:dyDescent="0.25">
      <c r="A1739" s="1" t="s">
        <v>119</v>
      </c>
      <c r="B1739" s="1" t="s">
        <v>115</v>
      </c>
      <c r="C1739" s="1">
        <v>58</v>
      </c>
      <c r="D1739" s="1" t="s">
        <v>81</v>
      </c>
      <c r="E1739" s="1">
        <v>0.1</v>
      </c>
      <c r="F1739" s="1">
        <v>0</v>
      </c>
      <c r="G1739" s="1">
        <v>0.4</v>
      </c>
      <c r="H1739" s="1">
        <v>1</v>
      </c>
      <c r="I1739" s="1" t="s">
        <v>63</v>
      </c>
      <c r="J1739" s="1" t="s">
        <v>63</v>
      </c>
      <c r="K1739" s="1">
        <v>1</v>
      </c>
      <c r="L1739" s="1">
        <v>14.8</v>
      </c>
      <c r="M1739" s="1">
        <v>1</v>
      </c>
      <c r="N1739" s="1" t="s">
        <v>63</v>
      </c>
      <c r="O1739" s="1">
        <v>0</v>
      </c>
      <c r="P1739" s="1">
        <v>0</v>
      </c>
      <c r="Q1739" s="1">
        <v>0</v>
      </c>
      <c r="R1739" s="1">
        <v>21.15</v>
      </c>
      <c r="S1739" s="1">
        <v>21.15</v>
      </c>
      <c r="T1739" s="1">
        <v>1</v>
      </c>
      <c r="U1739" s="3" t="str">
        <f t="shared" si="27"/>
        <v>2017Plan</v>
      </c>
      <c r="V1739" s="2">
        <f>DATE(A1739,INDEX(Map!$H$1:$H$12,MATCH(B1739,Map!$G$1:$G$12,0),0),1)</f>
        <v>42979</v>
      </c>
      <c r="W1739" t="str">
        <f>IF(AND(V1739&gt;=Map!$K$2,V1739&lt;=Map!$L$2),"Base",IF(AND(V1739&gt;=Map!$K$3,V1739&lt;=Map!$L$3),"Fcst","N/A"))</f>
        <v>Fcst</v>
      </c>
      <c r="X1739" t="str">
        <f>INDEX(Map!$B$2:$B$86,MATCH(D1739,Map!$A$2:$A$86,0),0)</f>
        <v>N/A</v>
      </c>
      <c r="Y1739" s="7" t="str">
        <f>IF(INDEX(Map!$C$2:$C$86,MATCH(D1739,Map!$A$2:$A$86,0),0)="","N/A",E1739*INDEX(Map!$C$2:$C$86,MATCH(D1739,Map!$A$2:$A$86,0),0))</f>
        <v>N/A</v>
      </c>
      <c r="Z1739" s="7" t="str">
        <f>IF(INDEX(Map!$D$2:$D$86,MATCH(D1739,Map!$A$2:$A$86,0),0)="","N/A",E1739*INDEX(Map!$D$2:$D$86,MATCH(D1739,Map!$A$2:$A$86,0),0))</f>
        <v>N/A</v>
      </c>
      <c r="AA1739" t="str">
        <f>INDEX(Map!$E$2:$E$86,MATCH(D1739,Map!$A$2:$A$86,0),0)</f>
        <v>Purchases</v>
      </c>
    </row>
    <row r="1740" spans="1:27" x14ac:dyDescent="0.25">
      <c r="A1740" s="1" t="s">
        <v>119</v>
      </c>
      <c r="B1740" s="1" t="s">
        <v>115</v>
      </c>
      <c r="C1740" s="1">
        <v>59</v>
      </c>
      <c r="D1740" s="1" t="s">
        <v>82</v>
      </c>
      <c r="E1740" s="1">
        <v>0.1</v>
      </c>
      <c r="F1740" s="1">
        <v>0</v>
      </c>
      <c r="G1740" s="1">
        <v>0.4</v>
      </c>
      <c r="H1740" s="1">
        <v>1</v>
      </c>
      <c r="I1740" s="1" t="s">
        <v>63</v>
      </c>
      <c r="J1740" s="1" t="s">
        <v>63</v>
      </c>
      <c r="K1740" s="1">
        <v>1</v>
      </c>
      <c r="L1740" s="1">
        <v>14.8</v>
      </c>
      <c r="M1740" s="1">
        <v>1</v>
      </c>
      <c r="N1740" s="1" t="s">
        <v>63</v>
      </c>
      <c r="O1740" s="1">
        <v>0</v>
      </c>
      <c r="P1740" s="1">
        <v>0</v>
      </c>
      <c r="Q1740" s="1">
        <v>0</v>
      </c>
      <c r="R1740" s="1">
        <v>21.15</v>
      </c>
      <c r="S1740" s="1">
        <v>21.15</v>
      </c>
      <c r="T1740" s="1">
        <v>1</v>
      </c>
      <c r="U1740" s="3" t="str">
        <f t="shared" si="27"/>
        <v>2017Plan</v>
      </c>
      <c r="V1740" s="2">
        <f>DATE(A1740,INDEX(Map!$H$1:$H$12,MATCH(B1740,Map!$G$1:$G$12,0),0),1)</f>
        <v>42979</v>
      </c>
      <c r="W1740" t="str">
        <f>IF(AND(V1740&gt;=Map!$K$2,V1740&lt;=Map!$L$2),"Base",IF(AND(V1740&gt;=Map!$K$3,V1740&lt;=Map!$L$3),"Fcst","N/A"))</f>
        <v>Fcst</v>
      </c>
      <c r="X1740" t="str">
        <f>INDEX(Map!$B$2:$B$86,MATCH(D1740,Map!$A$2:$A$86,0),0)</f>
        <v>N/A</v>
      </c>
      <c r="Y1740" s="7" t="str">
        <f>IF(INDEX(Map!$C$2:$C$86,MATCH(D1740,Map!$A$2:$A$86,0),0)="","N/A",E1740*INDEX(Map!$C$2:$C$86,MATCH(D1740,Map!$A$2:$A$86,0),0))</f>
        <v>N/A</v>
      </c>
      <c r="Z1740" s="7" t="str">
        <f>IF(INDEX(Map!$D$2:$D$86,MATCH(D1740,Map!$A$2:$A$86,0),0)="","N/A",E1740*INDEX(Map!$D$2:$D$86,MATCH(D1740,Map!$A$2:$A$86,0),0))</f>
        <v>N/A</v>
      </c>
      <c r="AA1740" t="str">
        <f>INDEX(Map!$E$2:$E$86,MATCH(D1740,Map!$A$2:$A$86,0),0)</f>
        <v>Purchases</v>
      </c>
    </row>
    <row r="1741" spans="1:27" x14ac:dyDescent="0.25">
      <c r="A1741" s="1" t="s">
        <v>119</v>
      </c>
      <c r="B1741" s="1" t="s">
        <v>115</v>
      </c>
      <c r="C1741" s="1">
        <v>60</v>
      </c>
      <c r="D1741" s="1" t="s">
        <v>83</v>
      </c>
      <c r="E1741" s="1">
        <v>-16.7</v>
      </c>
      <c r="F1741" s="1">
        <v>0</v>
      </c>
      <c r="G1741" s="1">
        <v>12.4</v>
      </c>
      <c r="H1741" s="1">
        <v>31</v>
      </c>
      <c r="I1741" s="1" t="s">
        <v>63</v>
      </c>
      <c r="J1741" s="1" t="s">
        <v>63</v>
      </c>
      <c r="K1741" s="1">
        <v>244</v>
      </c>
      <c r="L1741" s="1">
        <v>35.6</v>
      </c>
      <c r="M1741" s="1">
        <v>-594</v>
      </c>
      <c r="N1741" s="1" t="s">
        <v>63</v>
      </c>
      <c r="O1741" s="1">
        <v>0</v>
      </c>
      <c r="P1741" s="1">
        <v>0</v>
      </c>
      <c r="Q1741" s="1">
        <v>144</v>
      </c>
      <c r="R1741" s="1">
        <v>27</v>
      </c>
      <c r="S1741" s="1">
        <v>27</v>
      </c>
      <c r="T1741" s="1">
        <v>-450</v>
      </c>
      <c r="U1741" s="3" t="str">
        <f t="shared" si="27"/>
        <v>2017Plan</v>
      </c>
      <c r="V1741" s="2">
        <f>DATE(A1741,INDEX(Map!$H$1:$H$12,MATCH(B1741,Map!$G$1:$G$12,0),0),1)</f>
        <v>42979</v>
      </c>
      <c r="W1741" t="str">
        <f>IF(AND(V1741&gt;=Map!$K$2,V1741&lt;=Map!$L$2),"Base",IF(AND(V1741&gt;=Map!$K$3,V1741&lt;=Map!$L$3),"Fcst","N/A"))</f>
        <v>Fcst</v>
      </c>
      <c r="X1741" t="str">
        <f>INDEX(Map!$B$2:$B$86,MATCH(D1741,Map!$A$2:$A$86,0),0)</f>
        <v>N/A</v>
      </c>
      <c r="Y1741" s="7" t="str">
        <f>IF(INDEX(Map!$C$2:$C$86,MATCH(D1741,Map!$A$2:$A$86,0),0)="","N/A",E1741*INDEX(Map!$C$2:$C$86,MATCH(D1741,Map!$A$2:$A$86,0),0))</f>
        <v>N/A</v>
      </c>
      <c r="Z1741" s="7" t="str">
        <f>IF(INDEX(Map!$D$2:$D$86,MATCH(D1741,Map!$A$2:$A$86,0),0)="","N/A",E1741*INDEX(Map!$D$2:$D$86,MATCH(D1741,Map!$A$2:$A$86,0),0))</f>
        <v>N/A</v>
      </c>
      <c r="AA1741" t="str">
        <f>INDEX(Map!$E$2:$E$86,MATCH(D1741,Map!$A$2:$A$86,0),0)</f>
        <v>Sales</v>
      </c>
    </row>
    <row r="1742" spans="1:27" x14ac:dyDescent="0.25">
      <c r="A1742" s="1" t="s">
        <v>119</v>
      </c>
      <c r="B1742" s="1" t="s">
        <v>115</v>
      </c>
      <c r="C1742" s="1">
        <v>61</v>
      </c>
      <c r="D1742" s="1" t="s">
        <v>84</v>
      </c>
      <c r="E1742" s="1">
        <v>-1.1000000000000001</v>
      </c>
      <c r="F1742" s="1">
        <v>0</v>
      </c>
      <c r="G1742" s="1">
        <v>4.7</v>
      </c>
      <c r="H1742" s="1">
        <v>30</v>
      </c>
      <c r="I1742" s="1" t="s">
        <v>63</v>
      </c>
      <c r="J1742" s="1" t="s">
        <v>63</v>
      </c>
      <c r="K1742" s="1">
        <v>239</v>
      </c>
      <c r="L1742" s="1">
        <v>17.100000000000001</v>
      </c>
      <c r="M1742" s="1">
        <v>-19</v>
      </c>
      <c r="N1742" s="1" t="s">
        <v>63</v>
      </c>
      <c r="O1742" s="1">
        <v>0</v>
      </c>
      <c r="P1742" s="1">
        <v>0</v>
      </c>
      <c r="Q1742" s="1">
        <v>7</v>
      </c>
      <c r="R1742" s="1">
        <v>10.83</v>
      </c>
      <c r="S1742" s="1">
        <v>10.83</v>
      </c>
      <c r="T1742" s="1">
        <v>-12</v>
      </c>
      <c r="U1742" s="3" t="str">
        <f t="shared" si="27"/>
        <v>2017Plan</v>
      </c>
      <c r="V1742" s="2">
        <f>DATE(A1742,INDEX(Map!$H$1:$H$12,MATCH(B1742,Map!$G$1:$G$12,0),0),1)</f>
        <v>42979</v>
      </c>
      <c r="W1742" t="str">
        <f>IF(AND(V1742&gt;=Map!$K$2,V1742&lt;=Map!$L$2),"Base",IF(AND(V1742&gt;=Map!$K$3,V1742&lt;=Map!$L$3),"Fcst","N/A"))</f>
        <v>Fcst</v>
      </c>
      <c r="X1742" t="str">
        <f>INDEX(Map!$B$2:$B$86,MATCH(D1742,Map!$A$2:$A$86,0),0)</f>
        <v>N/A</v>
      </c>
      <c r="Y1742" s="7" t="str">
        <f>IF(INDEX(Map!$C$2:$C$86,MATCH(D1742,Map!$A$2:$A$86,0),0)="","N/A",E1742*INDEX(Map!$C$2:$C$86,MATCH(D1742,Map!$A$2:$A$86,0),0))</f>
        <v>N/A</v>
      </c>
      <c r="Z1742" s="7" t="str">
        <f>IF(INDEX(Map!$D$2:$D$86,MATCH(D1742,Map!$A$2:$A$86,0),0)="","N/A",E1742*INDEX(Map!$D$2:$D$86,MATCH(D1742,Map!$A$2:$A$86,0),0))</f>
        <v>N/A</v>
      </c>
      <c r="AA1742" t="str">
        <f>INDEX(Map!$E$2:$E$86,MATCH(D1742,Map!$A$2:$A$86,0),0)</f>
        <v>Sales</v>
      </c>
    </row>
    <row r="1743" spans="1:27" x14ac:dyDescent="0.25">
      <c r="A1743" s="1" t="s">
        <v>119</v>
      </c>
      <c r="B1743" s="1" t="s">
        <v>115</v>
      </c>
      <c r="C1743" s="1">
        <v>62</v>
      </c>
      <c r="D1743" s="1" t="s">
        <v>85</v>
      </c>
      <c r="E1743" s="1">
        <v>-2.6</v>
      </c>
      <c r="F1743" s="1">
        <v>0</v>
      </c>
      <c r="G1743" s="1">
        <v>9.5</v>
      </c>
      <c r="H1743" s="1">
        <v>6</v>
      </c>
      <c r="I1743" s="1" t="s">
        <v>63</v>
      </c>
      <c r="J1743" s="1" t="s">
        <v>63</v>
      </c>
      <c r="K1743" s="1">
        <v>74</v>
      </c>
      <c r="L1743" s="1">
        <v>38.5</v>
      </c>
      <c r="M1743" s="1">
        <v>-102</v>
      </c>
      <c r="N1743" s="1" t="s">
        <v>63</v>
      </c>
      <c r="O1743" s="1">
        <v>0</v>
      </c>
      <c r="P1743" s="1">
        <v>0</v>
      </c>
      <c r="Q1743" s="1">
        <v>22</v>
      </c>
      <c r="R1743" s="1">
        <v>30.3</v>
      </c>
      <c r="S1743" s="1">
        <v>30.3</v>
      </c>
      <c r="T1743" s="1">
        <v>-80</v>
      </c>
      <c r="U1743" s="3" t="str">
        <f t="shared" si="27"/>
        <v>2017Plan</v>
      </c>
      <c r="V1743" s="2">
        <f>DATE(A1743,INDEX(Map!$H$1:$H$12,MATCH(B1743,Map!$G$1:$G$12,0),0),1)</f>
        <v>42979</v>
      </c>
      <c r="W1743" t="str">
        <f>IF(AND(V1743&gt;=Map!$K$2,V1743&lt;=Map!$L$2),"Base",IF(AND(V1743&gt;=Map!$K$3,V1743&lt;=Map!$L$3),"Fcst","N/A"))</f>
        <v>Fcst</v>
      </c>
      <c r="X1743" t="str">
        <f>INDEX(Map!$B$2:$B$86,MATCH(D1743,Map!$A$2:$A$86,0),0)</f>
        <v>N/A</v>
      </c>
      <c r="Y1743" s="7" t="str">
        <f>IF(INDEX(Map!$C$2:$C$86,MATCH(D1743,Map!$A$2:$A$86,0),0)="","N/A",E1743*INDEX(Map!$C$2:$C$86,MATCH(D1743,Map!$A$2:$A$86,0),0))</f>
        <v>N/A</v>
      </c>
      <c r="Z1743" s="7" t="str">
        <f>IF(INDEX(Map!$D$2:$D$86,MATCH(D1743,Map!$A$2:$A$86,0),0)="","N/A",E1743*INDEX(Map!$D$2:$D$86,MATCH(D1743,Map!$A$2:$A$86,0),0))</f>
        <v>N/A</v>
      </c>
      <c r="AA1743" t="str">
        <f>INDEX(Map!$E$2:$E$86,MATCH(D1743,Map!$A$2:$A$86,0),0)</f>
        <v>Sales</v>
      </c>
    </row>
    <row r="1744" spans="1:27" x14ac:dyDescent="0.25">
      <c r="A1744" s="1" t="s">
        <v>119</v>
      </c>
      <c r="B1744" s="1" t="s">
        <v>115</v>
      </c>
      <c r="C1744" s="1">
        <v>63</v>
      </c>
      <c r="D1744" s="1" t="s">
        <v>86</v>
      </c>
      <c r="E1744" s="1">
        <v>-1.5</v>
      </c>
      <c r="F1744" s="1">
        <v>0</v>
      </c>
      <c r="G1744" s="1">
        <v>6.6</v>
      </c>
      <c r="H1744" s="1">
        <v>5</v>
      </c>
      <c r="I1744" s="1" t="s">
        <v>63</v>
      </c>
      <c r="J1744" s="1" t="s">
        <v>63</v>
      </c>
      <c r="K1744" s="1">
        <v>49</v>
      </c>
      <c r="L1744" s="1">
        <v>36.9</v>
      </c>
      <c r="M1744" s="1">
        <v>-54</v>
      </c>
      <c r="N1744" s="1" t="s">
        <v>63</v>
      </c>
      <c r="O1744" s="1">
        <v>0</v>
      </c>
      <c r="P1744" s="1">
        <v>0</v>
      </c>
      <c r="Q1744" s="1">
        <v>12</v>
      </c>
      <c r="R1744" s="1">
        <v>28.86</v>
      </c>
      <c r="S1744" s="1">
        <v>28.86</v>
      </c>
      <c r="T1744" s="1">
        <v>-43</v>
      </c>
      <c r="U1744" s="3" t="str">
        <f t="shared" si="27"/>
        <v>2017Plan</v>
      </c>
      <c r="V1744" s="2">
        <f>DATE(A1744,INDEX(Map!$H$1:$H$12,MATCH(B1744,Map!$G$1:$G$12,0),0),1)</f>
        <v>42979</v>
      </c>
      <c r="W1744" t="str">
        <f>IF(AND(V1744&gt;=Map!$K$2,V1744&lt;=Map!$L$2),"Base",IF(AND(V1744&gt;=Map!$K$3,V1744&lt;=Map!$L$3),"Fcst","N/A"))</f>
        <v>Fcst</v>
      </c>
      <c r="X1744" t="str">
        <f>INDEX(Map!$B$2:$B$86,MATCH(D1744,Map!$A$2:$A$86,0),0)</f>
        <v>N/A</v>
      </c>
      <c r="Y1744" s="7" t="str">
        <f>IF(INDEX(Map!$C$2:$C$86,MATCH(D1744,Map!$A$2:$A$86,0),0)="","N/A",E1744*INDEX(Map!$C$2:$C$86,MATCH(D1744,Map!$A$2:$A$86,0),0))</f>
        <v>N/A</v>
      </c>
      <c r="Z1744" s="7" t="str">
        <f>IF(INDEX(Map!$D$2:$D$86,MATCH(D1744,Map!$A$2:$A$86,0),0)="","N/A",E1744*INDEX(Map!$D$2:$D$86,MATCH(D1744,Map!$A$2:$A$86,0),0))</f>
        <v>N/A</v>
      </c>
      <c r="AA1744" t="str">
        <f>INDEX(Map!$E$2:$E$86,MATCH(D1744,Map!$A$2:$A$86,0),0)</f>
        <v>Sales</v>
      </c>
    </row>
    <row r="1745" spans="1:27" x14ac:dyDescent="0.25">
      <c r="A1745" s="1" t="s">
        <v>119</v>
      </c>
      <c r="B1745" s="1" t="s">
        <v>115</v>
      </c>
      <c r="C1745" s="1">
        <v>64</v>
      </c>
      <c r="D1745" s="1" t="s">
        <v>87</v>
      </c>
      <c r="E1745" s="1">
        <v>0</v>
      </c>
      <c r="F1745" s="1">
        <v>0</v>
      </c>
      <c r="G1745" s="1">
        <v>0</v>
      </c>
      <c r="H1745" s="1">
        <v>0</v>
      </c>
      <c r="I1745" s="1" t="s">
        <v>63</v>
      </c>
      <c r="J1745" s="1" t="s">
        <v>63</v>
      </c>
      <c r="K1745" s="1">
        <v>0</v>
      </c>
      <c r="L1745" s="1">
        <v>0</v>
      </c>
      <c r="M1745" s="1">
        <v>0</v>
      </c>
      <c r="N1745" s="1" t="s">
        <v>63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3" t="str">
        <f t="shared" si="27"/>
        <v>2017Plan</v>
      </c>
      <c r="V1745" s="2">
        <f>DATE(A1745,INDEX(Map!$H$1:$H$12,MATCH(B1745,Map!$G$1:$G$12,0),0),1)</f>
        <v>42979</v>
      </c>
      <c r="W1745" t="str">
        <f>IF(AND(V1745&gt;=Map!$K$2,V1745&lt;=Map!$L$2),"Base",IF(AND(V1745&gt;=Map!$K$3,V1745&lt;=Map!$L$3),"Fcst","N/A"))</f>
        <v>Fcst</v>
      </c>
      <c r="X1745" t="str">
        <f>INDEX(Map!$B$2:$B$86,MATCH(D1745,Map!$A$2:$A$86,0),0)</f>
        <v>N/A</v>
      </c>
      <c r="Y1745" s="7" t="str">
        <f>IF(INDEX(Map!$C$2:$C$86,MATCH(D1745,Map!$A$2:$A$86,0),0)="","N/A",E1745*INDEX(Map!$C$2:$C$86,MATCH(D1745,Map!$A$2:$A$86,0),0))</f>
        <v>N/A</v>
      </c>
      <c r="Z1745" s="7" t="str">
        <f>IF(INDEX(Map!$D$2:$D$86,MATCH(D1745,Map!$A$2:$A$86,0),0)="","N/A",E1745*INDEX(Map!$D$2:$D$86,MATCH(D1745,Map!$A$2:$A$86,0),0))</f>
        <v>N/A</v>
      </c>
      <c r="AA1745" t="str">
        <f>INDEX(Map!$E$2:$E$86,MATCH(D1745,Map!$A$2:$A$86,0),0)</f>
        <v>Sales</v>
      </c>
    </row>
    <row r="1746" spans="1:27" x14ac:dyDescent="0.25">
      <c r="A1746" s="1" t="s">
        <v>119</v>
      </c>
      <c r="B1746" s="1" t="s">
        <v>115</v>
      </c>
      <c r="C1746" s="1">
        <v>65</v>
      </c>
      <c r="D1746" s="1" t="s">
        <v>88</v>
      </c>
      <c r="E1746" s="1">
        <v>0</v>
      </c>
      <c r="F1746" s="1">
        <v>0</v>
      </c>
      <c r="G1746" s="1">
        <v>0</v>
      </c>
      <c r="H1746" s="1">
        <v>0</v>
      </c>
      <c r="I1746" s="1" t="s">
        <v>63</v>
      </c>
      <c r="J1746" s="1" t="s">
        <v>63</v>
      </c>
      <c r="K1746" s="1">
        <v>0</v>
      </c>
      <c r="L1746" s="1">
        <v>0</v>
      </c>
      <c r="M1746" s="1">
        <v>0</v>
      </c>
      <c r="N1746" s="1" t="s">
        <v>63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s="3" t="str">
        <f t="shared" si="27"/>
        <v>2017Plan</v>
      </c>
      <c r="V1746" s="2">
        <f>DATE(A1746,INDEX(Map!$H$1:$H$12,MATCH(B1746,Map!$G$1:$G$12,0),0),1)</f>
        <v>42979</v>
      </c>
      <c r="W1746" t="str">
        <f>IF(AND(V1746&gt;=Map!$K$2,V1746&lt;=Map!$L$2),"Base",IF(AND(V1746&gt;=Map!$K$3,V1746&lt;=Map!$L$3),"Fcst","N/A"))</f>
        <v>Fcst</v>
      </c>
      <c r="X1746" t="str">
        <f>INDEX(Map!$B$2:$B$86,MATCH(D1746,Map!$A$2:$A$86,0),0)</f>
        <v>N/A</v>
      </c>
      <c r="Y1746" s="7" t="str">
        <f>IF(INDEX(Map!$C$2:$C$86,MATCH(D1746,Map!$A$2:$A$86,0),0)="","N/A",E1746*INDEX(Map!$C$2:$C$86,MATCH(D1746,Map!$A$2:$A$86,0),0))</f>
        <v>N/A</v>
      </c>
      <c r="Z1746" s="7" t="str">
        <f>IF(INDEX(Map!$D$2:$D$86,MATCH(D1746,Map!$A$2:$A$86,0),0)="","N/A",E1746*INDEX(Map!$D$2:$D$86,MATCH(D1746,Map!$A$2:$A$86,0),0))</f>
        <v>N/A</v>
      </c>
      <c r="AA1746" t="str">
        <f>INDEX(Map!$E$2:$E$86,MATCH(D1746,Map!$A$2:$A$86,0),0)</f>
        <v>Sales</v>
      </c>
    </row>
    <row r="1747" spans="1:27" x14ac:dyDescent="0.25">
      <c r="A1747" s="1" t="s">
        <v>119</v>
      </c>
      <c r="B1747" s="1" t="s">
        <v>115</v>
      </c>
      <c r="C1747" s="1">
        <v>66</v>
      </c>
      <c r="D1747" s="1" t="s">
        <v>89</v>
      </c>
      <c r="E1747" s="1">
        <v>0</v>
      </c>
      <c r="F1747" s="1">
        <v>0</v>
      </c>
      <c r="G1747" s="1">
        <v>0</v>
      </c>
      <c r="H1747" s="1">
        <v>0</v>
      </c>
      <c r="I1747" s="1" t="s">
        <v>63</v>
      </c>
      <c r="J1747" s="1" t="s">
        <v>63</v>
      </c>
      <c r="K1747" s="1">
        <v>0</v>
      </c>
      <c r="L1747" s="1">
        <v>0</v>
      </c>
      <c r="M1747" s="1">
        <v>0</v>
      </c>
      <c r="N1747" s="1" t="s">
        <v>63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3" t="str">
        <f t="shared" si="27"/>
        <v>2017Plan</v>
      </c>
      <c r="V1747" s="2">
        <f>DATE(A1747,INDEX(Map!$H$1:$H$12,MATCH(B1747,Map!$G$1:$G$12,0),0),1)</f>
        <v>42979</v>
      </c>
      <c r="W1747" t="str">
        <f>IF(AND(V1747&gt;=Map!$K$2,V1747&lt;=Map!$L$2),"Base",IF(AND(V1747&gt;=Map!$K$3,V1747&lt;=Map!$L$3),"Fcst","N/A"))</f>
        <v>Fcst</v>
      </c>
      <c r="X1747" t="str">
        <f>INDEX(Map!$B$2:$B$86,MATCH(D1747,Map!$A$2:$A$86,0),0)</f>
        <v>N/A</v>
      </c>
      <c r="Y1747" s="7" t="str">
        <f>IF(INDEX(Map!$C$2:$C$86,MATCH(D1747,Map!$A$2:$A$86,0),0)="","N/A",E1747*INDEX(Map!$C$2:$C$86,MATCH(D1747,Map!$A$2:$A$86,0),0))</f>
        <v>N/A</v>
      </c>
      <c r="Z1747" s="7" t="str">
        <f>IF(INDEX(Map!$D$2:$D$86,MATCH(D1747,Map!$A$2:$A$86,0),0)="","N/A",E1747*INDEX(Map!$D$2:$D$86,MATCH(D1747,Map!$A$2:$A$86,0),0))</f>
        <v>N/A</v>
      </c>
      <c r="AA1747" t="str">
        <f>INDEX(Map!$E$2:$E$86,MATCH(D1747,Map!$A$2:$A$86,0),0)</f>
        <v>Sales</v>
      </c>
    </row>
    <row r="1748" spans="1:27" x14ac:dyDescent="0.25">
      <c r="A1748" s="1" t="s">
        <v>119</v>
      </c>
      <c r="B1748" s="1" t="s">
        <v>115</v>
      </c>
      <c r="C1748" s="1">
        <v>67</v>
      </c>
      <c r="D1748" s="1" t="s">
        <v>90</v>
      </c>
      <c r="E1748" s="1">
        <v>0</v>
      </c>
      <c r="F1748" s="1">
        <v>0</v>
      </c>
      <c r="G1748" s="1">
        <v>0</v>
      </c>
      <c r="H1748" s="1">
        <v>0</v>
      </c>
      <c r="I1748" s="1" t="s">
        <v>63</v>
      </c>
      <c r="J1748" s="1" t="s">
        <v>63</v>
      </c>
      <c r="K1748" s="1">
        <v>0</v>
      </c>
      <c r="L1748" s="1">
        <v>0</v>
      </c>
      <c r="M1748" s="1">
        <v>0</v>
      </c>
      <c r="N1748" s="1" t="s">
        <v>63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s="3" t="str">
        <f t="shared" si="27"/>
        <v>2017Plan</v>
      </c>
      <c r="V1748" s="2">
        <f>DATE(A1748,INDEX(Map!$H$1:$H$12,MATCH(B1748,Map!$G$1:$G$12,0),0),1)</f>
        <v>42979</v>
      </c>
      <c r="W1748" t="str">
        <f>IF(AND(V1748&gt;=Map!$K$2,V1748&lt;=Map!$L$2),"Base",IF(AND(V1748&gt;=Map!$K$3,V1748&lt;=Map!$L$3),"Fcst","N/A"))</f>
        <v>Fcst</v>
      </c>
      <c r="X1748" t="str">
        <f>INDEX(Map!$B$2:$B$86,MATCH(D1748,Map!$A$2:$A$86,0),0)</f>
        <v>N/A</v>
      </c>
      <c r="Y1748" s="7" t="str">
        <f>IF(INDEX(Map!$C$2:$C$86,MATCH(D1748,Map!$A$2:$A$86,0),0)="","N/A",E1748*INDEX(Map!$C$2:$C$86,MATCH(D1748,Map!$A$2:$A$86,0),0))</f>
        <v>N/A</v>
      </c>
      <c r="Z1748" s="7" t="str">
        <f>IF(INDEX(Map!$D$2:$D$86,MATCH(D1748,Map!$A$2:$A$86,0),0)="","N/A",E1748*INDEX(Map!$D$2:$D$86,MATCH(D1748,Map!$A$2:$A$86,0),0))</f>
        <v>N/A</v>
      </c>
      <c r="AA1748" t="str">
        <f>INDEX(Map!$E$2:$E$86,MATCH(D1748,Map!$A$2:$A$86,0),0)</f>
        <v>Sales</v>
      </c>
    </row>
    <row r="1749" spans="1:27" x14ac:dyDescent="0.25">
      <c r="A1749" s="1" t="s">
        <v>119</v>
      </c>
      <c r="B1749" s="1" t="s">
        <v>115</v>
      </c>
      <c r="C1749" s="1">
        <v>68</v>
      </c>
      <c r="D1749" s="1" t="s">
        <v>91</v>
      </c>
      <c r="E1749" s="1">
        <v>0</v>
      </c>
      <c r="F1749" s="1">
        <v>0</v>
      </c>
      <c r="G1749" s="1">
        <v>0</v>
      </c>
      <c r="H1749" s="1">
        <v>0</v>
      </c>
      <c r="I1749" s="1" t="s">
        <v>63</v>
      </c>
      <c r="J1749" s="1" t="s">
        <v>63</v>
      </c>
      <c r="K1749" s="1">
        <v>0</v>
      </c>
      <c r="L1749" s="1">
        <v>0</v>
      </c>
      <c r="M1749" s="1">
        <v>0</v>
      </c>
      <c r="N1749" s="1" t="s">
        <v>63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3" t="str">
        <f t="shared" si="27"/>
        <v>2017Plan</v>
      </c>
      <c r="V1749" s="2">
        <f>DATE(A1749,INDEX(Map!$H$1:$H$12,MATCH(B1749,Map!$G$1:$G$12,0),0),1)</f>
        <v>42979</v>
      </c>
      <c r="W1749" t="str">
        <f>IF(AND(V1749&gt;=Map!$K$2,V1749&lt;=Map!$L$2),"Base",IF(AND(V1749&gt;=Map!$K$3,V1749&lt;=Map!$L$3),"Fcst","N/A"))</f>
        <v>Fcst</v>
      </c>
      <c r="X1749" t="str">
        <f>INDEX(Map!$B$2:$B$86,MATCH(D1749,Map!$A$2:$A$86,0),0)</f>
        <v>N/A</v>
      </c>
      <c r="Y1749" s="7" t="str">
        <f>IF(INDEX(Map!$C$2:$C$86,MATCH(D1749,Map!$A$2:$A$86,0),0)="","N/A",E1749*INDEX(Map!$C$2:$C$86,MATCH(D1749,Map!$A$2:$A$86,0),0))</f>
        <v>N/A</v>
      </c>
      <c r="Z1749" s="7" t="str">
        <f>IF(INDEX(Map!$D$2:$D$86,MATCH(D1749,Map!$A$2:$A$86,0),0)="","N/A",E1749*INDEX(Map!$D$2:$D$86,MATCH(D1749,Map!$A$2:$A$86,0),0))</f>
        <v>N/A</v>
      </c>
      <c r="AA1749" t="str">
        <f>INDEX(Map!$E$2:$E$86,MATCH(D1749,Map!$A$2:$A$86,0),0)</f>
        <v>CSR</v>
      </c>
    </row>
    <row r="1750" spans="1:27" x14ac:dyDescent="0.25">
      <c r="A1750" s="1" t="s">
        <v>119</v>
      </c>
      <c r="B1750" s="1" t="s">
        <v>115</v>
      </c>
      <c r="C1750" s="1">
        <v>69</v>
      </c>
      <c r="D1750" s="1" t="s">
        <v>92</v>
      </c>
      <c r="E1750" s="1">
        <v>0</v>
      </c>
      <c r="F1750" s="1">
        <v>0</v>
      </c>
      <c r="G1750" s="1">
        <v>0</v>
      </c>
      <c r="H1750" s="1">
        <v>0</v>
      </c>
      <c r="I1750" s="1" t="s">
        <v>63</v>
      </c>
      <c r="J1750" s="1" t="s">
        <v>63</v>
      </c>
      <c r="K1750" s="1">
        <v>0</v>
      </c>
      <c r="L1750" s="1">
        <v>0</v>
      </c>
      <c r="M1750" s="1">
        <v>0</v>
      </c>
      <c r="N1750" s="1" t="s">
        <v>63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3" t="str">
        <f t="shared" si="27"/>
        <v>2017Plan</v>
      </c>
      <c r="V1750" s="2">
        <f>DATE(A1750,INDEX(Map!$H$1:$H$12,MATCH(B1750,Map!$G$1:$G$12,0),0),1)</f>
        <v>42979</v>
      </c>
      <c r="W1750" t="str">
        <f>IF(AND(V1750&gt;=Map!$K$2,V1750&lt;=Map!$L$2),"Base",IF(AND(V1750&gt;=Map!$K$3,V1750&lt;=Map!$L$3),"Fcst","N/A"))</f>
        <v>Fcst</v>
      </c>
      <c r="X1750" t="str">
        <f>INDEX(Map!$B$2:$B$86,MATCH(D1750,Map!$A$2:$A$86,0),0)</f>
        <v>N/A</v>
      </c>
      <c r="Y1750" s="7" t="str">
        <f>IF(INDEX(Map!$C$2:$C$86,MATCH(D1750,Map!$A$2:$A$86,0),0)="","N/A",E1750*INDEX(Map!$C$2:$C$86,MATCH(D1750,Map!$A$2:$A$86,0),0))</f>
        <v>N/A</v>
      </c>
      <c r="Z1750" s="7" t="str">
        <f>IF(INDEX(Map!$D$2:$D$86,MATCH(D1750,Map!$A$2:$A$86,0),0)="","N/A",E1750*INDEX(Map!$D$2:$D$86,MATCH(D1750,Map!$A$2:$A$86,0),0))</f>
        <v>N/A</v>
      </c>
      <c r="AA1750" t="str">
        <f>INDEX(Map!$E$2:$E$86,MATCH(D1750,Map!$A$2:$A$86,0),0)</f>
        <v>CSR</v>
      </c>
    </row>
    <row r="1751" spans="1:27" x14ac:dyDescent="0.25">
      <c r="A1751" s="1" t="s">
        <v>119</v>
      </c>
      <c r="B1751" s="1" t="s">
        <v>115</v>
      </c>
      <c r="C1751" s="1">
        <v>70</v>
      </c>
      <c r="D1751" s="1" t="s">
        <v>93</v>
      </c>
      <c r="E1751" s="1">
        <v>0</v>
      </c>
      <c r="F1751" s="1">
        <v>0</v>
      </c>
      <c r="G1751" s="1">
        <v>0</v>
      </c>
      <c r="H1751" s="1">
        <v>0</v>
      </c>
      <c r="I1751" s="1" t="s">
        <v>63</v>
      </c>
      <c r="J1751" s="1" t="s">
        <v>63</v>
      </c>
      <c r="K1751" s="1">
        <v>0</v>
      </c>
      <c r="L1751" s="1">
        <v>0</v>
      </c>
      <c r="M1751" s="1">
        <v>0</v>
      </c>
      <c r="N1751" s="1" t="s">
        <v>63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3" t="str">
        <f t="shared" si="27"/>
        <v>2017Plan</v>
      </c>
      <c r="V1751" s="2">
        <f>DATE(A1751,INDEX(Map!$H$1:$H$12,MATCH(B1751,Map!$G$1:$G$12,0),0),1)</f>
        <v>42979</v>
      </c>
      <c r="W1751" t="str">
        <f>IF(AND(V1751&gt;=Map!$K$2,V1751&lt;=Map!$L$2),"Base",IF(AND(V1751&gt;=Map!$K$3,V1751&lt;=Map!$L$3),"Fcst","N/A"))</f>
        <v>Fcst</v>
      </c>
      <c r="X1751" t="str">
        <f>INDEX(Map!$B$2:$B$86,MATCH(D1751,Map!$A$2:$A$86,0),0)</f>
        <v>N/A</v>
      </c>
      <c r="Y1751" s="7" t="str">
        <f>IF(INDEX(Map!$C$2:$C$86,MATCH(D1751,Map!$A$2:$A$86,0),0)="","N/A",E1751*INDEX(Map!$C$2:$C$86,MATCH(D1751,Map!$A$2:$A$86,0),0))</f>
        <v>N/A</v>
      </c>
      <c r="Z1751" s="7" t="str">
        <f>IF(INDEX(Map!$D$2:$D$86,MATCH(D1751,Map!$A$2:$A$86,0),0)="","N/A",E1751*INDEX(Map!$D$2:$D$86,MATCH(D1751,Map!$A$2:$A$86,0),0))</f>
        <v>N/A</v>
      </c>
      <c r="AA1751" t="str">
        <f>INDEX(Map!$E$2:$E$86,MATCH(D1751,Map!$A$2:$A$86,0),0)</f>
        <v>CSR</v>
      </c>
    </row>
    <row r="1752" spans="1:27" x14ac:dyDescent="0.25">
      <c r="A1752" s="1" t="s">
        <v>119</v>
      </c>
      <c r="B1752" s="1" t="s">
        <v>115</v>
      </c>
      <c r="C1752" s="1">
        <v>71</v>
      </c>
      <c r="D1752" s="1" t="s">
        <v>94</v>
      </c>
      <c r="E1752" s="1">
        <v>0</v>
      </c>
      <c r="F1752" s="1">
        <v>0</v>
      </c>
      <c r="G1752" s="1">
        <v>0</v>
      </c>
      <c r="H1752" s="1">
        <v>0</v>
      </c>
      <c r="I1752" s="1" t="s">
        <v>63</v>
      </c>
      <c r="J1752" s="1" t="s">
        <v>63</v>
      </c>
      <c r="K1752" s="1">
        <v>0</v>
      </c>
      <c r="L1752" s="1">
        <v>0</v>
      </c>
      <c r="M1752" s="1">
        <v>0</v>
      </c>
      <c r="N1752" s="1" t="s">
        <v>63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</v>
      </c>
      <c r="U1752" s="3" t="str">
        <f t="shared" si="27"/>
        <v>2017Plan</v>
      </c>
      <c r="V1752" s="2">
        <f>DATE(A1752,INDEX(Map!$H$1:$H$12,MATCH(B1752,Map!$G$1:$G$12,0),0),1)</f>
        <v>42979</v>
      </c>
      <c r="W1752" t="str">
        <f>IF(AND(V1752&gt;=Map!$K$2,V1752&lt;=Map!$L$2),"Base",IF(AND(V1752&gt;=Map!$K$3,V1752&lt;=Map!$L$3),"Fcst","N/A"))</f>
        <v>Fcst</v>
      </c>
      <c r="X1752" t="str">
        <f>INDEX(Map!$B$2:$B$86,MATCH(D1752,Map!$A$2:$A$86,0),0)</f>
        <v>N/A</v>
      </c>
      <c r="Y1752" s="7" t="str">
        <f>IF(INDEX(Map!$C$2:$C$86,MATCH(D1752,Map!$A$2:$A$86,0),0)="","N/A",E1752*INDEX(Map!$C$2:$C$86,MATCH(D1752,Map!$A$2:$A$86,0),0))</f>
        <v>N/A</v>
      </c>
      <c r="Z1752" s="7" t="str">
        <f>IF(INDEX(Map!$D$2:$D$86,MATCH(D1752,Map!$A$2:$A$86,0),0)="","N/A",E1752*INDEX(Map!$D$2:$D$86,MATCH(D1752,Map!$A$2:$A$86,0),0))</f>
        <v>N/A</v>
      </c>
      <c r="AA1752" t="str">
        <f>INDEX(Map!$E$2:$E$86,MATCH(D1752,Map!$A$2:$A$86,0),0)</f>
        <v>CSR</v>
      </c>
    </row>
    <row r="1753" spans="1:27" x14ac:dyDescent="0.25">
      <c r="A1753" s="1" t="s">
        <v>119</v>
      </c>
      <c r="B1753" s="1" t="s">
        <v>115</v>
      </c>
      <c r="C1753" s="1">
        <v>72</v>
      </c>
      <c r="D1753" s="1" t="s">
        <v>95</v>
      </c>
      <c r="E1753" s="1">
        <v>0</v>
      </c>
      <c r="F1753" s="1">
        <v>0</v>
      </c>
      <c r="G1753" s="1">
        <v>0</v>
      </c>
      <c r="H1753" s="1">
        <v>0</v>
      </c>
      <c r="I1753" s="1" t="s">
        <v>63</v>
      </c>
      <c r="J1753" s="1" t="s">
        <v>63</v>
      </c>
      <c r="K1753" s="1">
        <v>0</v>
      </c>
      <c r="L1753" s="1">
        <v>0</v>
      </c>
      <c r="M1753" s="1">
        <v>0</v>
      </c>
      <c r="N1753" s="1" t="s">
        <v>63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3" t="str">
        <f t="shared" si="27"/>
        <v>2017Plan</v>
      </c>
      <c r="V1753" s="2">
        <f>DATE(A1753,INDEX(Map!$H$1:$H$12,MATCH(B1753,Map!$G$1:$G$12,0),0),1)</f>
        <v>42979</v>
      </c>
      <c r="W1753" t="str">
        <f>IF(AND(V1753&gt;=Map!$K$2,V1753&lt;=Map!$L$2),"Base",IF(AND(V1753&gt;=Map!$K$3,V1753&lt;=Map!$L$3),"Fcst","N/A"))</f>
        <v>Fcst</v>
      </c>
      <c r="X1753" t="str">
        <f>INDEX(Map!$B$2:$B$86,MATCH(D1753,Map!$A$2:$A$86,0),0)</f>
        <v>N/A</v>
      </c>
      <c r="Y1753" s="7" t="str">
        <f>IF(INDEX(Map!$C$2:$C$86,MATCH(D1753,Map!$A$2:$A$86,0),0)="","N/A",E1753*INDEX(Map!$C$2:$C$86,MATCH(D1753,Map!$A$2:$A$86,0),0))</f>
        <v>N/A</v>
      </c>
      <c r="Z1753" s="7" t="str">
        <f>IF(INDEX(Map!$D$2:$D$86,MATCH(D1753,Map!$A$2:$A$86,0),0)="","N/A",E1753*INDEX(Map!$D$2:$D$86,MATCH(D1753,Map!$A$2:$A$86,0),0))</f>
        <v>N/A</v>
      </c>
      <c r="AA1753" t="str">
        <f>INDEX(Map!$E$2:$E$86,MATCH(D1753,Map!$A$2:$A$86,0),0)</f>
        <v>CSR</v>
      </c>
    </row>
    <row r="1754" spans="1:27" x14ac:dyDescent="0.25">
      <c r="A1754" s="1" t="s">
        <v>119</v>
      </c>
      <c r="B1754" s="1" t="s">
        <v>115</v>
      </c>
      <c r="C1754" s="1">
        <v>73</v>
      </c>
      <c r="D1754" s="1" t="s">
        <v>96</v>
      </c>
      <c r="E1754" s="1">
        <v>0</v>
      </c>
      <c r="F1754" s="1">
        <v>0</v>
      </c>
      <c r="G1754" s="1">
        <v>0</v>
      </c>
      <c r="H1754" s="1">
        <v>0</v>
      </c>
      <c r="I1754" s="1" t="s">
        <v>63</v>
      </c>
      <c r="J1754" s="1" t="s">
        <v>63</v>
      </c>
      <c r="K1754" s="1">
        <v>0</v>
      </c>
      <c r="L1754" s="1">
        <v>0</v>
      </c>
      <c r="M1754" s="1">
        <v>0</v>
      </c>
      <c r="N1754" s="1" t="s">
        <v>63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3" t="str">
        <f t="shared" si="27"/>
        <v>2017Plan</v>
      </c>
      <c r="V1754" s="2">
        <f>DATE(A1754,INDEX(Map!$H$1:$H$12,MATCH(B1754,Map!$G$1:$G$12,0),0),1)</f>
        <v>42979</v>
      </c>
      <c r="W1754" t="str">
        <f>IF(AND(V1754&gt;=Map!$K$2,V1754&lt;=Map!$L$2),"Base",IF(AND(V1754&gt;=Map!$K$3,V1754&lt;=Map!$L$3),"Fcst","N/A"))</f>
        <v>Fcst</v>
      </c>
      <c r="X1754" t="str">
        <f>INDEX(Map!$B$2:$B$86,MATCH(D1754,Map!$A$2:$A$86,0),0)</f>
        <v>N/A</v>
      </c>
      <c r="Y1754" s="7" t="str">
        <f>IF(INDEX(Map!$C$2:$C$86,MATCH(D1754,Map!$A$2:$A$86,0),0)="","N/A",E1754*INDEX(Map!$C$2:$C$86,MATCH(D1754,Map!$A$2:$A$86,0),0))</f>
        <v>N/A</v>
      </c>
      <c r="Z1754" s="7" t="str">
        <f>IF(INDEX(Map!$D$2:$D$86,MATCH(D1754,Map!$A$2:$A$86,0),0)="","N/A",E1754*INDEX(Map!$D$2:$D$86,MATCH(D1754,Map!$A$2:$A$86,0),0))</f>
        <v>N/A</v>
      </c>
      <c r="AA1754" t="str">
        <f>INDEX(Map!$E$2:$E$86,MATCH(D1754,Map!$A$2:$A$86,0),0)</f>
        <v>CSR</v>
      </c>
    </row>
    <row r="1755" spans="1:27" x14ac:dyDescent="0.25">
      <c r="A1755" s="1" t="s">
        <v>119</v>
      </c>
      <c r="B1755" s="1" t="s">
        <v>115</v>
      </c>
      <c r="C1755" s="1">
        <v>74</v>
      </c>
      <c r="D1755" s="1" t="s">
        <v>97</v>
      </c>
      <c r="E1755" s="1">
        <v>0</v>
      </c>
      <c r="F1755" s="1">
        <v>0</v>
      </c>
      <c r="G1755" s="1">
        <v>0</v>
      </c>
      <c r="H1755" s="1">
        <v>0</v>
      </c>
      <c r="I1755" s="1" t="s">
        <v>63</v>
      </c>
      <c r="J1755" s="1" t="s">
        <v>63</v>
      </c>
      <c r="K1755" s="1">
        <v>0</v>
      </c>
      <c r="L1755" s="1">
        <v>0</v>
      </c>
      <c r="M1755" s="1">
        <v>0</v>
      </c>
      <c r="N1755" s="1" t="s">
        <v>63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3" t="str">
        <f t="shared" si="27"/>
        <v>2017Plan</v>
      </c>
      <c r="V1755" s="2">
        <f>DATE(A1755,INDEX(Map!$H$1:$H$12,MATCH(B1755,Map!$G$1:$G$12,0),0),1)</f>
        <v>42979</v>
      </c>
      <c r="W1755" t="str">
        <f>IF(AND(V1755&gt;=Map!$K$2,V1755&lt;=Map!$L$2),"Base",IF(AND(V1755&gt;=Map!$K$3,V1755&lt;=Map!$L$3),"Fcst","N/A"))</f>
        <v>Fcst</v>
      </c>
      <c r="X1755" t="str">
        <f>INDEX(Map!$B$2:$B$86,MATCH(D1755,Map!$A$2:$A$86,0),0)</f>
        <v>N/A</v>
      </c>
      <c r="Y1755" s="7" t="str">
        <f>IF(INDEX(Map!$C$2:$C$86,MATCH(D1755,Map!$A$2:$A$86,0),0)="","N/A",E1755*INDEX(Map!$C$2:$C$86,MATCH(D1755,Map!$A$2:$A$86,0),0))</f>
        <v>N/A</v>
      </c>
      <c r="Z1755" s="7" t="str">
        <f>IF(INDEX(Map!$D$2:$D$86,MATCH(D1755,Map!$A$2:$A$86,0),0)="","N/A",E1755*INDEX(Map!$D$2:$D$86,MATCH(D1755,Map!$A$2:$A$86,0),0))</f>
        <v>N/A</v>
      </c>
      <c r="AA1755" t="str">
        <f>INDEX(Map!$E$2:$E$86,MATCH(D1755,Map!$A$2:$A$86,0),0)</f>
        <v>CSR</v>
      </c>
    </row>
    <row r="1756" spans="1:27" x14ac:dyDescent="0.25">
      <c r="A1756" s="1" t="s">
        <v>119</v>
      </c>
      <c r="B1756" s="1" t="s">
        <v>115</v>
      </c>
      <c r="C1756" s="1">
        <v>75</v>
      </c>
      <c r="D1756" s="1" t="s">
        <v>98</v>
      </c>
      <c r="E1756" s="1">
        <v>0</v>
      </c>
      <c r="F1756" s="1">
        <v>0</v>
      </c>
      <c r="G1756" s="1">
        <v>0</v>
      </c>
      <c r="H1756" s="1">
        <v>0</v>
      </c>
      <c r="I1756" s="1" t="s">
        <v>63</v>
      </c>
      <c r="J1756" s="1" t="s">
        <v>63</v>
      </c>
      <c r="K1756" s="1">
        <v>0</v>
      </c>
      <c r="L1756" s="1">
        <v>0</v>
      </c>
      <c r="M1756" s="1">
        <v>0</v>
      </c>
      <c r="N1756" s="1" t="s">
        <v>63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3" t="str">
        <f t="shared" si="27"/>
        <v>2017Plan</v>
      </c>
      <c r="V1756" s="2">
        <f>DATE(A1756,INDEX(Map!$H$1:$H$12,MATCH(B1756,Map!$G$1:$G$12,0),0),1)</f>
        <v>42979</v>
      </c>
      <c r="W1756" t="str">
        <f>IF(AND(V1756&gt;=Map!$K$2,V1756&lt;=Map!$L$2),"Base",IF(AND(V1756&gt;=Map!$K$3,V1756&lt;=Map!$L$3),"Fcst","N/A"))</f>
        <v>Fcst</v>
      </c>
      <c r="X1756" t="str">
        <f>INDEX(Map!$B$2:$B$86,MATCH(D1756,Map!$A$2:$A$86,0),0)</f>
        <v>N/A</v>
      </c>
      <c r="Y1756" s="7" t="str">
        <f>IF(INDEX(Map!$C$2:$C$86,MATCH(D1756,Map!$A$2:$A$86,0),0)="","N/A",E1756*INDEX(Map!$C$2:$C$86,MATCH(D1756,Map!$A$2:$A$86,0),0))</f>
        <v>N/A</v>
      </c>
      <c r="Z1756" s="7" t="str">
        <f>IF(INDEX(Map!$D$2:$D$86,MATCH(D1756,Map!$A$2:$A$86,0),0)="","N/A",E1756*INDEX(Map!$D$2:$D$86,MATCH(D1756,Map!$A$2:$A$86,0),0))</f>
        <v>N/A</v>
      </c>
      <c r="AA1756" t="str">
        <f>INDEX(Map!$E$2:$E$86,MATCH(D1756,Map!$A$2:$A$86,0),0)</f>
        <v>CSR</v>
      </c>
    </row>
    <row r="1757" spans="1:27" x14ac:dyDescent="0.25">
      <c r="A1757" s="1" t="s">
        <v>119</v>
      </c>
      <c r="B1757" s="1" t="s">
        <v>115</v>
      </c>
      <c r="C1757" s="1">
        <v>76</v>
      </c>
      <c r="D1757" s="1" t="s">
        <v>99</v>
      </c>
      <c r="E1757" s="1">
        <v>0</v>
      </c>
      <c r="F1757" s="1">
        <v>0</v>
      </c>
      <c r="G1757" s="1">
        <v>0</v>
      </c>
      <c r="H1757" s="1">
        <v>0</v>
      </c>
      <c r="I1757" s="1" t="s">
        <v>63</v>
      </c>
      <c r="J1757" s="1" t="s">
        <v>63</v>
      </c>
      <c r="K1757" s="1">
        <v>0</v>
      </c>
      <c r="L1757" s="1">
        <v>0</v>
      </c>
      <c r="M1757" s="1">
        <v>0</v>
      </c>
      <c r="N1757" s="1" t="s">
        <v>63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3" t="str">
        <f t="shared" si="27"/>
        <v>2017Plan</v>
      </c>
      <c r="V1757" s="2">
        <f>DATE(A1757,INDEX(Map!$H$1:$H$12,MATCH(B1757,Map!$G$1:$G$12,0),0),1)</f>
        <v>42979</v>
      </c>
      <c r="W1757" t="str">
        <f>IF(AND(V1757&gt;=Map!$K$2,V1757&lt;=Map!$L$2),"Base",IF(AND(V1757&gt;=Map!$K$3,V1757&lt;=Map!$L$3),"Fcst","N/A"))</f>
        <v>Fcst</v>
      </c>
      <c r="X1757" t="str">
        <f>INDEX(Map!$B$2:$B$86,MATCH(D1757,Map!$A$2:$A$86,0),0)</f>
        <v>N/A</v>
      </c>
      <c r="Y1757" s="7" t="str">
        <f>IF(INDEX(Map!$C$2:$C$86,MATCH(D1757,Map!$A$2:$A$86,0),0)="","N/A",E1757*INDEX(Map!$C$2:$C$86,MATCH(D1757,Map!$A$2:$A$86,0),0))</f>
        <v>N/A</v>
      </c>
      <c r="Z1757" s="7" t="str">
        <f>IF(INDEX(Map!$D$2:$D$86,MATCH(D1757,Map!$A$2:$A$86,0),0)="","N/A",E1757*INDEX(Map!$D$2:$D$86,MATCH(D1757,Map!$A$2:$A$86,0),0))</f>
        <v>N/A</v>
      </c>
      <c r="AA1757" t="str">
        <f>INDEX(Map!$E$2:$E$86,MATCH(D1757,Map!$A$2:$A$86,0),0)</f>
        <v>CSR</v>
      </c>
    </row>
    <row r="1758" spans="1:27" x14ac:dyDescent="0.25">
      <c r="A1758" s="1" t="s">
        <v>119</v>
      </c>
      <c r="B1758" s="1" t="s">
        <v>115</v>
      </c>
      <c r="C1758" s="1">
        <v>77</v>
      </c>
      <c r="D1758" s="1" t="s">
        <v>100</v>
      </c>
      <c r="E1758" s="1">
        <v>0</v>
      </c>
      <c r="F1758" s="1">
        <v>0</v>
      </c>
      <c r="G1758" s="1">
        <v>0</v>
      </c>
      <c r="H1758" s="1">
        <v>0</v>
      </c>
      <c r="I1758" s="1" t="s">
        <v>63</v>
      </c>
      <c r="J1758" s="1" t="s">
        <v>63</v>
      </c>
      <c r="K1758" s="1">
        <v>0</v>
      </c>
      <c r="L1758" s="1">
        <v>0</v>
      </c>
      <c r="M1758" s="1">
        <v>0</v>
      </c>
      <c r="N1758" s="1" t="s">
        <v>63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3" t="str">
        <f t="shared" si="27"/>
        <v>2017Plan</v>
      </c>
      <c r="V1758" s="2">
        <f>DATE(A1758,INDEX(Map!$H$1:$H$12,MATCH(B1758,Map!$G$1:$G$12,0),0),1)</f>
        <v>42979</v>
      </c>
      <c r="W1758" t="str">
        <f>IF(AND(V1758&gt;=Map!$K$2,V1758&lt;=Map!$L$2),"Base",IF(AND(V1758&gt;=Map!$K$3,V1758&lt;=Map!$L$3),"Fcst","N/A"))</f>
        <v>Fcst</v>
      </c>
      <c r="X1758" t="str">
        <f>INDEX(Map!$B$2:$B$86,MATCH(D1758,Map!$A$2:$A$86,0),0)</f>
        <v>N/A</v>
      </c>
      <c r="Y1758" s="7" t="str">
        <f>IF(INDEX(Map!$C$2:$C$86,MATCH(D1758,Map!$A$2:$A$86,0),0)="","N/A",E1758*INDEX(Map!$C$2:$C$86,MATCH(D1758,Map!$A$2:$A$86,0),0))</f>
        <v>N/A</v>
      </c>
      <c r="Z1758" s="7" t="str">
        <f>IF(INDEX(Map!$D$2:$D$86,MATCH(D1758,Map!$A$2:$A$86,0),0)="","N/A",E1758*INDEX(Map!$D$2:$D$86,MATCH(D1758,Map!$A$2:$A$86,0),0))</f>
        <v>N/A</v>
      </c>
      <c r="AA1758" t="str">
        <f>INDEX(Map!$E$2:$E$86,MATCH(D1758,Map!$A$2:$A$86,0),0)</f>
        <v>CSR</v>
      </c>
    </row>
    <row r="1759" spans="1:27" x14ac:dyDescent="0.25">
      <c r="A1759" s="1" t="s">
        <v>119</v>
      </c>
      <c r="B1759" s="1" t="s">
        <v>115</v>
      </c>
      <c r="C1759" s="1">
        <v>78</v>
      </c>
      <c r="D1759" s="1" t="s">
        <v>101</v>
      </c>
      <c r="E1759" s="1">
        <v>0</v>
      </c>
      <c r="F1759" s="1">
        <v>0</v>
      </c>
      <c r="G1759" s="1">
        <v>0</v>
      </c>
      <c r="H1759" s="1">
        <v>0</v>
      </c>
      <c r="I1759" s="1" t="s">
        <v>63</v>
      </c>
      <c r="J1759" s="1" t="s">
        <v>63</v>
      </c>
      <c r="K1759" s="1">
        <v>0</v>
      </c>
      <c r="L1759" s="1">
        <v>0</v>
      </c>
      <c r="M1759" s="1">
        <v>0</v>
      </c>
      <c r="N1759" s="1" t="s">
        <v>63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3" t="str">
        <f t="shared" si="27"/>
        <v>2017Plan</v>
      </c>
      <c r="V1759" s="2">
        <f>DATE(A1759,INDEX(Map!$H$1:$H$12,MATCH(B1759,Map!$G$1:$G$12,0),0),1)</f>
        <v>42979</v>
      </c>
      <c r="W1759" t="str">
        <f>IF(AND(V1759&gt;=Map!$K$2,V1759&lt;=Map!$L$2),"Base",IF(AND(V1759&gt;=Map!$K$3,V1759&lt;=Map!$L$3),"Fcst","N/A"))</f>
        <v>Fcst</v>
      </c>
      <c r="X1759" t="str">
        <f>INDEX(Map!$B$2:$B$86,MATCH(D1759,Map!$A$2:$A$86,0),0)</f>
        <v>N/A</v>
      </c>
      <c r="Y1759" s="7" t="str">
        <f>IF(INDEX(Map!$C$2:$C$86,MATCH(D1759,Map!$A$2:$A$86,0),0)="","N/A",E1759*INDEX(Map!$C$2:$C$86,MATCH(D1759,Map!$A$2:$A$86,0),0))</f>
        <v>N/A</v>
      </c>
      <c r="Z1759" s="7" t="str">
        <f>IF(INDEX(Map!$D$2:$D$86,MATCH(D1759,Map!$A$2:$A$86,0),0)="","N/A",E1759*INDEX(Map!$D$2:$D$86,MATCH(D1759,Map!$A$2:$A$86,0),0))</f>
        <v>N/A</v>
      </c>
      <c r="AA1759" t="str">
        <f>INDEX(Map!$E$2:$E$86,MATCH(D1759,Map!$A$2:$A$86,0),0)</f>
        <v>CSR</v>
      </c>
    </row>
    <row r="1760" spans="1:27" x14ac:dyDescent="0.25">
      <c r="A1760" s="1" t="s">
        <v>119</v>
      </c>
      <c r="B1760" s="1" t="s">
        <v>115</v>
      </c>
      <c r="C1760" s="1">
        <v>79</v>
      </c>
      <c r="D1760" s="1" t="s">
        <v>102</v>
      </c>
      <c r="E1760" s="1">
        <v>0</v>
      </c>
      <c r="F1760" s="1">
        <v>0</v>
      </c>
      <c r="G1760" s="1">
        <v>0</v>
      </c>
      <c r="H1760" s="1">
        <v>0</v>
      </c>
      <c r="I1760" s="1" t="s">
        <v>63</v>
      </c>
      <c r="J1760" s="1" t="s">
        <v>63</v>
      </c>
      <c r="K1760" s="1">
        <v>0</v>
      </c>
      <c r="L1760" s="1">
        <v>0</v>
      </c>
      <c r="M1760" s="1">
        <v>0</v>
      </c>
      <c r="N1760" s="1" t="s">
        <v>63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3" t="str">
        <f t="shared" si="27"/>
        <v>2017Plan</v>
      </c>
      <c r="V1760" s="2">
        <f>DATE(A1760,INDEX(Map!$H$1:$H$12,MATCH(B1760,Map!$G$1:$G$12,0),0),1)</f>
        <v>42979</v>
      </c>
      <c r="W1760" t="str">
        <f>IF(AND(V1760&gt;=Map!$K$2,V1760&lt;=Map!$L$2),"Base",IF(AND(V1760&gt;=Map!$K$3,V1760&lt;=Map!$L$3),"Fcst","N/A"))</f>
        <v>Fcst</v>
      </c>
      <c r="X1760" t="str">
        <f>INDEX(Map!$B$2:$B$86,MATCH(D1760,Map!$A$2:$A$86,0),0)</f>
        <v>N/A</v>
      </c>
      <c r="Y1760" s="7" t="str">
        <f>IF(INDEX(Map!$C$2:$C$86,MATCH(D1760,Map!$A$2:$A$86,0),0)="","N/A",E1760*INDEX(Map!$C$2:$C$86,MATCH(D1760,Map!$A$2:$A$86,0),0))</f>
        <v>N/A</v>
      </c>
      <c r="Z1760" s="7" t="str">
        <f>IF(INDEX(Map!$D$2:$D$86,MATCH(D1760,Map!$A$2:$A$86,0),0)="","N/A",E1760*INDEX(Map!$D$2:$D$86,MATCH(D1760,Map!$A$2:$A$86,0),0))</f>
        <v>N/A</v>
      </c>
      <c r="AA1760" t="str">
        <f>INDEX(Map!$E$2:$E$86,MATCH(D1760,Map!$A$2:$A$86,0),0)</f>
        <v>CSR</v>
      </c>
    </row>
    <row r="1761" spans="1:27" x14ac:dyDescent="0.25">
      <c r="A1761" s="1" t="s">
        <v>119</v>
      </c>
      <c r="B1761" s="1" t="s">
        <v>115</v>
      </c>
      <c r="C1761" s="1">
        <v>80</v>
      </c>
      <c r="D1761" s="1" t="s">
        <v>103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3" t="str">
        <f t="shared" si="27"/>
        <v>2017Plan</v>
      </c>
      <c r="V1761" s="2">
        <f>DATE(A1761,INDEX(Map!$H$1:$H$12,MATCH(B1761,Map!$G$1:$G$12,0),0),1)</f>
        <v>42979</v>
      </c>
      <c r="W1761" t="str">
        <f>IF(AND(V1761&gt;=Map!$K$2,V1761&lt;=Map!$L$2),"Base",IF(AND(V1761&gt;=Map!$K$3,V1761&lt;=Map!$L$3),"Fcst","N/A"))</f>
        <v>Fcst</v>
      </c>
      <c r="X1761" t="str">
        <f>INDEX(Map!$B$2:$B$86,MATCH(D1761,Map!$A$2:$A$86,0),0)</f>
        <v>N/A</v>
      </c>
      <c r="Y1761" s="7" t="str">
        <f>IF(INDEX(Map!$C$2:$C$86,MATCH(D1761,Map!$A$2:$A$86,0),0)="","N/A",E1761*INDEX(Map!$C$2:$C$86,MATCH(D1761,Map!$A$2:$A$86,0),0))</f>
        <v>N/A</v>
      </c>
      <c r="Z1761" s="7" t="str">
        <f>IF(INDEX(Map!$D$2:$D$86,MATCH(D1761,Map!$A$2:$A$86,0),0)="","N/A",E1761*INDEX(Map!$D$2:$D$86,MATCH(D1761,Map!$A$2:$A$86,0),0))</f>
        <v>N/A</v>
      </c>
      <c r="AA1761" t="str">
        <f>INDEX(Map!$E$2:$E$86,MATCH(D1761,Map!$A$2:$A$86,0),0)</f>
        <v>NGCC</v>
      </c>
    </row>
    <row r="1762" spans="1:27" x14ac:dyDescent="0.25">
      <c r="A1762" s="1" t="s">
        <v>119</v>
      </c>
      <c r="B1762" s="1" t="s">
        <v>115</v>
      </c>
      <c r="C1762" s="1">
        <v>81</v>
      </c>
      <c r="D1762" s="1" t="s">
        <v>104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3" t="str">
        <f t="shared" si="27"/>
        <v>2017Plan</v>
      </c>
      <c r="V1762" s="2">
        <f>DATE(A1762,INDEX(Map!$H$1:$H$12,MATCH(B1762,Map!$G$1:$G$12,0),0),1)</f>
        <v>42979</v>
      </c>
      <c r="W1762" t="str">
        <f>IF(AND(V1762&gt;=Map!$K$2,V1762&lt;=Map!$L$2),"Base",IF(AND(V1762&gt;=Map!$K$3,V1762&lt;=Map!$L$3),"Fcst","N/A"))</f>
        <v>Fcst</v>
      </c>
      <c r="X1762" t="str">
        <f>INDEX(Map!$B$2:$B$86,MATCH(D1762,Map!$A$2:$A$86,0),0)</f>
        <v>N/A</v>
      </c>
      <c r="Y1762" s="7" t="str">
        <f>IF(INDEX(Map!$C$2:$C$86,MATCH(D1762,Map!$A$2:$A$86,0),0)="","N/A",E1762*INDEX(Map!$C$2:$C$86,MATCH(D1762,Map!$A$2:$A$86,0),0))</f>
        <v>N/A</v>
      </c>
      <c r="Z1762" s="7" t="str">
        <f>IF(INDEX(Map!$D$2:$D$86,MATCH(D1762,Map!$A$2:$A$86,0),0)="","N/A",E1762*INDEX(Map!$D$2:$D$86,MATCH(D1762,Map!$A$2:$A$86,0),0))</f>
        <v>N/A</v>
      </c>
      <c r="AA1762" t="str">
        <f>INDEX(Map!$E$2:$E$86,MATCH(D1762,Map!$A$2:$A$86,0),0)</f>
        <v>NGCC</v>
      </c>
    </row>
    <row r="1763" spans="1:27" x14ac:dyDescent="0.25">
      <c r="A1763" s="1" t="s">
        <v>119</v>
      </c>
      <c r="B1763" s="1" t="s">
        <v>115</v>
      </c>
      <c r="C1763" s="1">
        <v>82</v>
      </c>
      <c r="D1763" s="1" t="s">
        <v>105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3" t="str">
        <f t="shared" si="27"/>
        <v>2017Plan</v>
      </c>
      <c r="V1763" s="2">
        <f>DATE(A1763,INDEX(Map!$H$1:$H$12,MATCH(B1763,Map!$G$1:$G$12,0),0),1)</f>
        <v>42979</v>
      </c>
      <c r="W1763" t="str">
        <f>IF(AND(V1763&gt;=Map!$K$2,V1763&lt;=Map!$L$2),"Base",IF(AND(V1763&gt;=Map!$K$3,V1763&lt;=Map!$L$3),"Fcst","N/A"))</f>
        <v>Fcst</v>
      </c>
      <c r="X1763" t="str">
        <f>INDEX(Map!$B$2:$B$86,MATCH(D1763,Map!$A$2:$A$86,0),0)</f>
        <v>N/A</v>
      </c>
      <c r="Y1763" s="7" t="str">
        <f>IF(INDEX(Map!$C$2:$C$86,MATCH(D1763,Map!$A$2:$A$86,0),0)="","N/A",E1763*INDEX(Map!$C$2:$C$86,MATCH(D1763,Map!$A$2:$A$86,0),0))</f>
        <v>N/A</v>
      </c>
      <c r="Z1763" s="7" t="str">
        <f>IF(INDEX(Map!$D$2:$D$86,MATCH(D1763,Map!$A$2:$A$86,0),0)="","N/A",E1763*INDEX(Map!$D$2:$D$86,MATCH(D1763,Map!$A$2:$A$86,0),0))</f>
        <v>N/A</v>
      </c>
      <c r="AA1763" t="str">
        <f>INDEX(Map!$E$2:$E$86,MATCH(D1763,Map!$A$2:$A$86,0),0)</f>
        <v>NGCC</v>
      </c>
    </row>
    <row r="1764" spans="1:27" x14ac:dyDescent="0.25">
      <c r="A1764" s="1" t="s">
        <v>119</v>
      </c>
      <c r="B1764" s="1" t="s">
        <v>115</v>
      </c>
      <c r="C1764" s="1">
        <v>83</v>
      </c>
      <c r="D1764" s="1" t="s">
        <v>106</v>
      </c>
      <c r="E1764" s="1">
        <v>0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3" t="str">
        <f t="shared" si="27"/>
        <v>2017Plan</v>
      </c>
      <c r="V1764" s="2">
        <f>DATE(A1764,INDEX(Map!$H$1:$H$12,MATCH(B1764,Map!$G$1:$G$12,0),0),1)</f>
        <v>42979</v>
      </c>
      <c r="W1764" t="str">
        <f>IF(AND(V1764&gt;=Map!$K$2,V1764&lt;=Map!$L$2),"Base",IF(AND(V1764&gt;=Map!$K$3,V1764&lt;=Map!$L$3),"Fcst","N/A"))</f>
        <v>Fcst</v>
      </c>
      <c r="X1764" t="str">
        <f>INDEX(Map!$B$2:$B$86,MATCH(D1764,Map!$A$2:$A$86,0),0)</f>
        <v>N/A</v>
      </c>
      <c r="Y1764" s="7" t="str">
        <f>IF(INDEX(Map!$C$2:$C$86,MATCH(D1764,Map!$A$2:$A$86,0),0)="","N/A",E1764*INDEX(Map!$C$2:$C$86,MATCH(D1764,Map!$A$2:$A$86,0),0))</f>
        <v>N/A</v>
      </c>
      <c r="Z1764" s="7" t="str">
        <f>IF(INDEX(Map!$D$2:$D$86,MATCH(D1764,Map!$A$2:$A$86,0),0)="","N/A",E1764*INDEX(Map!$D$2:$D$86,MATCH(D1764,Map!$A$2:$A$86,0),0))</f>
        <v>N/A</v>
      </c>
      <c r="AA1764" t="str">
        <f>INDEX(Map!$E$2:$E$86,MATCH(D1764,Map!$A$2:$A$86,0),0)</f>
        <v>NGCC</v>
      </c>
    </row>
    <row r="1765" spans="1:27" x14ac:dyDescent="0.25">
      <c r="A1765" s="1" t="s">
        <v>119</v>
      </c>
      <c r="B1765" s="1" t="s">
        <v>115</v>
      </c>
      <c r="C1765" s="1">
        <v>84</v>
      </c>
      <c r="D1765" s="1" t="s">
        <v>107</v>
      </c>
      <c r="E1765" s="1">
        <v>0.3</v>
      </c>
      <c r="F1765" s="1">
        <v>0</v>
      </c>
      <c r="G1765" s="1">
        <v>0.3</v>
      </c>
      <c r="H1765" s="1">
        <v>0</v>
      </c>
      <c r="I1765" s="1">
        <v>3.6</v>
      </c>
      <c r="J1765" s="1">
        <v>10900</v>
      </c>
      <c r="K1765" s="1">
        <v>2</v>
      </c>
      <c r="L1765" s="1">
        <v>313.2</v>
      </c>
      <c r="M1765" s="1">
        <v>11</v>
      </c>
      <c r="N1765" s="1">
        <v>0</v>
      </c>
      <c r="O1765" s="1">
        <v>1</v>
      </c>
      <c r="P1765" s="1">
        <v>0</v>
      </c>
      <c r="Q1765" s="1">
        <v>0</v>
      </c>
      <c r="R1765" s="1">
        <v>34.72</v>
      </c>
      <c r="S1765" s="1">
        <v>39.229999999999997</v>
      </c>
      <c r="T1765" s="1">
        <v>13</v>
      </c>
      <c r="U1765" s="3" t="str">
        <f t="shared" si="27"/>
        <v>2017Plan</v>
      </c>
      <c r="V1765" s="2">
        <f>DATE(A1765,INDEX(Map!$H$1:$H$12,MATCH(B1765,Map!$G$1:$G$12,0),0),1)</f>
        <v>42979</v>
      </c>
      <c r="W1765" t="str">
        <f>IF(AND(V1765&gt;=Map!$K$2,V1765&lt;=Map!$L$2),"Base",IF(AND(V1765&gt;=Map!$K$3,V1765&lt;=Map!$L$3),"Fcst","N/A"))</f>
        <v>Fcst</v>
      </c>
      <c r="X1765" t="str">
        <f>INDEX(Map!$B$2:$B$86,MATCH(D1765,Map!$A$2:$A$86,0),0)</f>
        <v>Bluegrass/EKPC</v>
      </c>
      <c r="Y1765" s="7" t="str">
        <f>IF(INDEX(Map!$C$2:$C$86,MATCH(D1765,Map!$A$2:$A$86,0),0)="","N/A",E1765*INDEX(Map!$C$2:$C$86,MATCH(D1765,Map!$A$2:$A$86,0),0))</f>
        <v>N/A</v>
      </c>
      <c r="Z1765" s="7">
        <f>IF(INDEX(Map!$D$2:$D$86,MATCH(D1765,Map!$A$2:$A$86,0),0)="","N/A",E1765*INDEX(Map!$D$2:$D$86,MATCH(D1765,Map!$A$2:$A$86,0),0))</f>
        <v>0.3</v>
      </c>
      <c r="AA1765" t="str">
        <f>INDEX(Map!$E$2:$E$86,MATCH(D1765,Map!$A$2:$A$86,0),0)</f>
        <v>SCCT</v>
      </c>
    </row>
    <row r="1766" spans="1:27" x14ac:dyDescent="0.25">
      <c r="A1766" s="1" t="s">
        <v>119</v>
      </c>
      <c r="B1766" s="1" t="s">
        <v>116</v>
      </c>
      <c r="C1766" s="1">
        <v>1</v>
      </c>
      <c r="D1766" s="1" t="s">
        <v>23</v>
      </c>
      <c r="E1766" s="1">
        <v>15.1</v>
      </c>
      <c r="F1766" s="1">
        <v>0</v>
      </c>
      <c r="G1766" s="1">
        <v>19</v>
      </c>
      <c r="H1766" s="1">
        <v>2</v>
      </c>
      <c r="I1766" s="1">
        <v>179.3</v>
      </c>
      <c r="J1766" s="1">
        <v>11844</v>
      </c>
      <c r="K1766" s="1">
        <v>400</v>
      </c>
      <c r="L1766" s="1">
        <v>287.7</v>
      </c>
      <c r="M1766" s="1">
        <v>516</v>
      </c>
      <c r="N1766" s="1">
        <v>2</v>
      </c>
      <c r="O1766" s="1">
        <v>18</v>
      </c>
      <c r="P1766" s="1">
        <v>0</v>
      </c>
      <c r="Q1766" s="1">
        <v>43</v>
      </c>
      <c r="R1766" s="1">
        <v>36.909999999999997</v>
      </c>
      <c r="S1766" s="1">
        <v>38.119999999999997</v>
      </c>
      <c r="T1766" s="1">
        <v>577</v>
      </c>
      <c r="U1766" s="3" t="str">
        <f t="shared" si="27"/>
        <v>2017Plan</v>
      </c>
      <c r="V1766" s="2">
        <f>DATE(A1766,INDEX(Map!$H$1:$H$12,MATCH(B1766,Map!$G$1:$G$12,0),0),1)</f>
        <v>43009</v>
      </c>
      <c r="W1766" t="str">
        <f>IF(AND(V1766&gt;=Map!$K$2,V1766&lt;=Map!$L$2),"Base",IF(AND(V1766&gt;=Map!$K$3,V1766&lt;=Map!$L$3),"Fcst","N/A"))</f>
        <v>Fcst</v>
      </c>
      <c r="X1766" t="str">
        <f>INDEX(Map!$B$2:$B$86,MATCH(D1766,Map!$A$2:$A$86,0),0)</f>
        <v>Brown 1</v>
      </c>
      <c r="Y1766" s="7">
        <f>IF(INDEX(Map!$C$2:$C$86,MATCH(D1766,Map!$A$2:$A$86,0),0)="","N/A",E1766*INDEX(Map!$C$2:$C$86,MATCH(D1766,Map!$A$2:$A$86,0),0))</f>
        <v>15.1</v>
      </c>
      <c r="Z1766" s="7" t="str">
        <f>IF(INDEX(Map!$D$2:$D$86,MATCH(D1766,Map!$A$2:$A$86,0),0)="","N/A",E1766*INDEX(Map!$D$2:$D$86,MATCH(D1766,Map!$A$2:$A$86,0),0))</f>
        <v>N/A</v>
      </c>
      <c r="AA1766" t="str">
        <f>INDEX(Map!$E$2:$E$86,MATCH(D1766,Map!$A$2:$A$86,0),0)</f>
        <v>Coal</v>
      </c>
    </row>
    <row r="1767" spans="1:27" x14ac:dyDescent="0.25">
      <c r="A1767" s="1" t="s">
        <v>119</v>
      </c>
      <c r="B1767" s="1" t="s">
        <v>116</v>
      </c>
      <c r="C1767" s="1">
        <v>2</v>
      </c>
      <c r="D1767" s="1" t="s">
        <v>24</v>
      </c>
      <c r="E1767" s="1">
        <v>37.700000000000003</v>
      </c>
      <c r="F1767" s="1">
        <v>0</v>
      </c>
      <c r="G1767" s="1">
        <v>30.3</v>
      </c>
      <c r="H1767" s="1">
        <v>3</v>
      </c>
      <c r="I1767" s="1">
        <v>410.1</v>
      </c>
      <c r="J1767" s="1">
        <v>10878</v>
      </c>
      <c r="K1767" s="1">
        <v>566</v>
      </c>
      <c r="L1767" s="1">
        <v>287.7</v>
      </c>
      <c r="M1767" s="1">
        <v>1180</v>
      </c>
      <c r="N1767" s="1">
        <v>2</v>
      </c>
      <c r="O1767" s="1">
        <v>30</v>
      </c>
      <c r="P1767" s="1">
        <v>0</v>
      </c>
      <c r="Q1767" s="1">
        <v>81</v>
      </c>
      <c r="R1767" s="1">
        <v>33.43</v>
      </c>
      <c r="S1767" s="1">
        <v>34.22</v>
      </c>
      <c r="T1767" s="1">
        <v>1290</v>
      </c>
      <c r="U1767" s="3" t="str">
        <f t="shared" si="27"/>
        <v>2017Plan</v>
      </c>
      <c r="V1767" s="2">
        <f>DATE(A1767,INDEX(Map!$H$1:$H$12,MATCH(B1767,Map!$G$1:$G$12,0),0),1)</f>
        <v>43009</v>
      </c>
      <c r="W1767" t="str">
        <f>IF(AND(V1767&gt;=Map!$K$2,V1767&lt;=Map!$L$2),"Base",IF(AND(V1767&gt;=Map!$K$3,V1767&lt;=Map!$L$3),"Fcst","N/A"))</f>
        <v>Fcst</v>
      </c>
      <c r="X1767" t="str">
        <f>INDEX(Map!$B$2:$B$86,MATCH(D1767,Map!$A$2:$A$86,0),0)</f>
        <v>Brown 2</v>
      </c>
      <c r="Y1767" s="7">
        <f>IF(INDEX(Map!$C$2:$C$86,MATCH(D1767,Map!$A$2:$A$86,0),0)="","N/A",E1767*INDEX(Map!$C$2:$C$86,MATCH(D1767,Map!$A$2:$A$86,0),0))</f>
        <v>37.700000000000003</v>
      </c>
      <c r="Z1767" s="7" t="str">
        <f>IF(INDEX(Map!$D$2:$D$86,MATCH(D1767,Map!$A$2:$A$86,0),0)="","N/A",E1767*INDEX(Map!$D$2:$D$86,MATCH(D1767,Map!$A$2:$A$86,0),0))</f>
        <v>N/A</v>
      </c>
      <c r="AA1767" t="str">
        <f>INDEX(Map!$E$2:$E$86,MATCH(D1767,Map!$A$2:$A$86,0),0)</f>
        <v>Coal</v>
      </c>
    </row>
    <row r="1768" spans="1:27" x14ac:dyDescent="0.25">
      <c r="A1768" s="1" t="s">
        <v>119</v>
      </c>
      <c r="B1768" s="1" t="s">
        <v>116</v>
      </c>
      <c r="C1768" s="1">
        <v>3</v>
      </c>
      <c r="D1768" s="1" t="s">
        <v>25</v>
      </c>
      <c r="E1768" s="1">
        <v>95.7</v>
      </c>
      <c r="F1768" s="1">
        <v>0</v>
      </c>
      <c r="G1768" s="1">
        <v>31.3</v>
      </c>
      <c r="H1768" s="1">
        <v>4</v>
      </c>
      <c r="I1768" s="1">
        <v>1168.2</v>
      </c>
      <c r="J1768" s="1">
        <v>12212</v>
      </c>
      <c r="K1768" s="1">
        <v>619</v>
      </c>
      <c r="L1768" s="1">
        <v>287.7</v>
      </c>
      <c r="M1768" s="1">
        <v>3361</v>
      </c>
      <c r="N1768" s="1">
        <v>4</v>
      </c>
      <c r="O1768" s="1">
        <v>51</v>
      </c>
      <c r="P1768" s="1">
        <v>0</v>
      </c>
      <c r="Q1768" s="1">
        <v>291</v>
      </c>
      <c r="R1768" s="1">
        <v>38.17</v>
      </c>
      <c r="S1768" s="1">
        <v>38.700000000000003</v>
      </c>
      <c r="T1768" s="1">
        <v>3702</v>
      </c>
      <c r="U1768" s="3" t="str">
        <f t="shared" si="27"/>
        <v>2017Plan</v>
      </c>
      <c r="V1768" s="2">
        <f>DATE(A1768,INDEX(Map!$H$1:$H$12,MATCH(B1768,Map!$G$1:$G$12,0),0),1)</f>
        <v>43009</v>
      </c>
      <c r="W1768" t="str">
        <f>IF(AND(V1768&gt;=Map!$K$2,V1768&lt;=Map!$L$2),"Base",IF(AND(V1768&gt;=Map!$K$3,V1768&lt;=Map!$L$3),"Fcst","N/A"))</f>
        <v>Fcst</v>
      </c>
      <c r="X1768" t="str">
        <f>INDEX(Map!$B$2:$B$86,MATCH(D1768,Map!$A$2:$A$86,0),0)</f>
        <v>Brown 3</v>
      </c>
      <c r="Y1768" s="7">
        <f>IF(INDEX(Map!$C$2:$C$86,MATCH(D1768,Map!$A$2:$A$86,0),0)="","N/A",E1768*INDEX(Map!$C$2:$C$86,MATCH(D1768,Map!$A$2:$A$86,0),0))</f>
        <v>95.7</v>
      </c>
      <c r="Z1768" s="7" t="str">
        <f>IF(INDEX(Map!$D$2:$D$86,MATCH(D1768,Map!$A$2:$A$86,0),0)="","N/A",E1768*INDEX(Map!$D$2:$D$86,MATCH(D1768,Map!$A$2:$A$86,0),0))</f>
        <v>N/A</v>
      </c>
      <c r="AA1768" t="str">
        <f>INDEX(Map!$E$2:$E$86,MATCH(D1768,Map!$A$2:$A$86,0),0)</f>
        <v>Coal</v>
      </c>
    </row>
    <row r="1769" spans="1:27" x14ac:dyDescent="0.25">
      <c r="A1769" s="1" t="s">
        <v>119</v>
      </c>
      <c r="B1769" s="1" t="s">
        <v>116</v>
      </c>
      <c r="C1769" s="1">
        <v>4</v>
      </c>
      <c r="D1769" s="1" t="s">
        <v>26</v>
      </c>
      <c r="E1769" s="1">
        <v>281.3</v>
      </c>
      <c r="F1769" s="1">
        <v>0</v>
      </c>
      <c r="G1769" s="1">
        <v>79.599999999999994</v>
      </c>
      <c r="H1769" s="1">
        <v>2</v>
      </c>
      <c r="I1769" s="1">
        <v>2949.8</v>
      </c>
      <c r="J1769" s="1">
        <v>10487</v>
      </c>
      <c r="K1769" s="1">
        <v>679</v>
      </c>
      <c r="L1769" s="1">
        <v>204.1</v>
      </c>
      <c r="M1769" s="1">
        <v>6021</v>
      </c>
      <c r="N1769" s="1">
        <v>2</v>
      </c>
      <c r="O1769" s="1">
        <v>28</v>
      </c>
      <c r="P1769" s="1">
        <v>0</v>
      </c>
      <c r="Q1769" s="1">
        <v>529</v>
      </c>
      <c r="R1769" s="1">
        <v>23.29</v>
      </c>
      <c r="S1769" s="1">
        <v>23.39</v>
      </c>
      <c r="T1769" s="1">
        <v>6578</v>
      </c>
      <c r="U1769" s="3" t="str">
        <f t="shared" si="27"/>
        <v>2017Plan</v>
      </c>
      <c r="V1769" s="2">
        <f>DATE(A1769,INDEX(Map!$H$1:$H$12,MATCH(B1769,Map!$G$1:$G$12,0),0),1)</f>
        <v>43009</v>
      </c>
      <c r="W1769" t="str">
        <f>IF(AND(V1769&gt;=Map!$K$2,V1769&lt;=Map!$L$2),"Base",IF(AND(V1769&gt;=Map!$K$3,V1769&lt;=Map!$L$3),"Fcst","N/A"))</f>
        <v>Fcst</v>
      </c>
      <c r="X1769" t="str">
        <f>INDEX(Map!$B$2:$B$86,MATCH(D1769,Map!$A$2:$A$86,0),0)</f>
        <v>Ghent 1</v>
      </c>
      <c r="Y1769" s="7">
        <f>IF(INDEX(Map!$C$2:$C$86,MATCH(D1769,Map!$A$2:$A$86,0),0)="","N/A",E1769*INDEX(Map!$C$2:$C$86,MATCH(D1769,Map!$A$2:$A$86,0),0))</f>
        <v>281.3</v>
      </c>
      <c r="Z1769" s="7" t="str">
        <f>IF(INDEX(Map!$D$2:$D$86,MATCH(D1769,Map!$A$2:$A$86,0),0)="","N/A",E1769*INDEX(Map!$D$2:$D$86,MATCH(D1769,Map!$A$2:$A$86,0),0))</f>
        <v>N/A</v>
      </c>
      <c r="AA1769" t="str">
        <f>INDEX(Map!$E$2:$E$86,MATCH(D1769,Map!$A$2:$A$86,0),0)</f>
        <v>Coal</v>
      </c>
    </row>
    <row r="1770" spans="1:27" x14ac:dyDescent="0.25">
      <c r="A1770" s="1" t="s">
        <v>119</v>
      </c>
      <c r="B1770" s="1" t="s">
        <v>116</v>
      </c>
      <c r="C1770" s="1">
        <v>5</v>
      </c>
      <c r="D1770" s="1" t="s">
        <v>27</v>
      </c>
      <c r="E1770" s="1">
        <v>187.1</v>
      </c>
      <c r="F1770" s="1">
        <v>0</v>
      </c>
      <c r="G1770" s="1">
        <v>51.9</v>
      </c>
      <c r="H1770" s="1">
        <v>2</v>
      </c>
      <c r="I1770" s="1">
        <v>1940</v>
      </c>
      <c r="J1770" s="1">
        <v>10371</v>
      </c>
      <c r="K1770" s="1">
        <v>443</v>
      </c>
      <c r="L1770" s="1">
        <v>204.1</v>
      </c>
      <c r="M1770" s="1">
        <v>3960</v>
      </c>
      <c r="N1770" s="1">
        <v>2</v>
      </c>
      <c r="O1770" s="1">
        <v>23</v>
      </c>
      <c r="P1770" s="1">
        <v>0</v>
      </c>
      <c r="Q1770" s="1">
        <v>207</v>
      </c>
      <c r="R1770" s="1">
        <v>22.28</v>
      </c>
      <c r="S1770" s="1">
        <v>22.4</v>
      </c>
      <c r="T1770" s="1">
        <v>4189</v>
      </c>
      <c r="U1770" s="3" t="str">
        <f t="shared" si="27"/>
        <v>2017Plan</v>
      </c>
      <c r="V1770" s="2">
        <f>DATE(A1770,INDEX(Map!$H$1:$H$12,MATCH(B1770,Map!$G$1:$G$12,0),0),1)</f>
        <v>43009</v>
      </c>
      <c r="W1770" t="str">
        <f>IF(AND(V1770&gt;=Map!$K$2,V1770&lt;=Map!$L$2),"Base",IF(AND(V1770&gt;=Map!$K$3,V1770&lt;=Map!$L$3),"Fcst","N/A"))</f>
        <v>Fcst</v>
      </c>
      <c r="X1770" t="str">
        <f>INDEX(Map!$B$2:$B$86,MATCH(D1770,Map!$A$2:$A$86,0),0)</f>
        <v>Ghent 2</v>
      </c>
      <c r="Y1770" s="7">
        <f>IF(INDEX(Map!$C$2:$C$86,MATCH(D1770,Map!$A$2:$A$86,0),0)="","N/A",E1770*INDEX(Map!$C$2:$C$86,MATCH(D1770,Map!$A$2:$A$86,0),0))</f>
        <v>187.1</v>
      </c>
      <c r="Z1770" s="7" t="str">
        <f>IF(INDEX(Map!$D$2:$D$86,MATCH(D1770,Map!$A$2:$A$86,0),0)="","N/A",E1770*INDEX(Map!$D$2:$D$86,MATCH(D1770,Map!$A$2:$A$86,0),0))</f>
        <v>N/A</v>
      </c>
      <c r="AA1770" t="str">
        <f>INDEX(Map!$E$2:$E$86,MATCH(D1770,Map!$A$2:$A$86,0),0)</f>
        <v>Coal</v>
      </c>
    </row>
    <row r="1771" spans="1:27" x14ac:dyDescent="0.25">
      <c r="A1771" s="1" t="s">
        <v>119</v>
      </c>
      <c r="B1771" s="1" t="s">
        <v>116</v>
      </c>
      <c r="C1771" s="1">
        <v>6</v>
      </c>
      <c r="D1771" s="1" t="s">
        <v>28</v>
      </c>
      <c r="E1771" s="1">
        <v>177.9</v>
      </c>
      <c r="F1771" s="1">
        <v>0</v>
      </c>
      <c r="G1771" s="1">
        <v>49.6</v>
      </c>
      <c r="H1771" s="1">
        <v>2</v>
      </c>
      <c r="I1771" s="1">
        <v>1982.5</v>
      </c>
      <c r="J1771" s="1">
        <v>11147</v>
      </c>
      <c r="K1771" s="1">
        <v>450</v>
      </c>
      <c r="L1771" s="1">
        <v>204.1</v>
      </c>
      <c r="M1771" s="1">
        <v>4046</v>
      </c>
      <c r="N1771" s="1">
        <v>3</v>
      </c>
      <c r="O1771" s="1">
        <v>37</v>
      </c>
      <c r="P1771" s="1">
        <v>0</v>
      </c>
      <c r="Q1771" s="1">
        <v>326</v>
      </c>
      <c r="R1771" s="1">
        <v>24.58</v>
      </c>
      <c r="S1771" s="1">
        <v>24.79</v>
      </c>
      <c r="T1771" s="1">
        <v>4409</v>
      </c>
      <c r="U1771" s="3" t="str">
        <f t="shared" si="27"/>
        <v>2017Plan</v>
      </c>
      <c r="V1771" s="2">
        <f>DATE(A1771,INDEX(Map!$H$1:$H$12,MATCH(B1771,Map!$G$1:$G$12,0),0),1)</f>
        <v>43009</v>
      </c>
      <c r="W1771" t="str">
        <f>IF(AND(V1771&gt;=Map!$K$2,V1771&lt;=Map!$L$2),"Base",IF(AND(V1771&gt;=Map!$K$3,V1771&lt;=Map!$L$3),"Fcst","N/A"))</f>
        <v>Fcst</v>
      </c>
      <c r="X1771" t="str">
        <f>INDEX(Map!$B$2:$B$86,MATCH(D1771,Map!$A$2:$A$86,0),0)</f>
        <v>Ghent 3</v>
      </c>
      <c r="Y1771" s="7">
        <f>IF(INDEX(Map!$C$2:$C$86,MATCH(D1771,Map!$A$2:$A$86,0),0)="","N/A",E1771*INDEX(Map!$C$2:$C$86,MATCH(D1771,Map!$A$2:$A$86,0),0))</f>
        <v>177.9</v>
      </c>
      <c r="Z1771" s="7" t="str">
        <f>IF(INDEX(Map!$D$2:$D$86,MATCH(D1771,Map!$A$2:$A$86,0),0)="","N/A",E1771*INDEX(Map!$D$2:$D$86,MATCH(D1771,Map!$A$2:$A$86,0),0))</f>
        <v>N/A</v>
      </c>
      <c r="AA1771" t="str">
        <f>INDEX(Map!$E$2:$E$86,MATCH(D1771,Map!$A$2:$A$86,0),0)</f>
        <v>Coal</v>
      </c>
    </row>
    <row r="1772" spans="1:27" x14ac:dyDescent="0.25">
      <c r="A1772" s="1" t="s">
        <v>119</v>
      </c>
      <c r="B1772" s="1" t="s">
        <v>116</v>
      </c>
      <c r="C1772" s="1">
        <v>7</v>
      </c>
      <c r="D1772" s="1" t="s">
        <v>29</v>
      </c>
      <c r="E1772" s="1">
        <v>300</v>
      </c>
      <c r="F1772" s="1">
        <v>0</v>
      </c>
      <c r="G1772" s="1">
        <v>84.7</v>
      </c>
      <c r="H1772" s="1">
        <v>1</v>
      </c>
      <c r="I1772" s="1">
        <v>3265.6</v>
      </c>
      <c r="J1772" s="1">
        <v>10887</v>
      </c>
      <c r="K1772" s="1">
        <v>702</v>
      </c>
      <c r="L1772" s="1">
        <v>204.1</v>
      </c>
      <c r="M1772" s="1">
        <v>6665</v>
      </c>
      <c r="N1772" s="1">
        <v>2</v>
      </c>
      <c r="O1772" s="1">
        <v>22</v>
      </c>
      <c r="P1772" s="1">
        <v>0</v>
      </c>
      <c r="Q1772" s="1">
        <v>570</v>
      </c>
      <c r="R1772" s="1">
        <v>24.12</v>
      </c>
      <c r="S1772" s="1">
        <v>24.2</v>
      </c>
      <c r="T1772" s="1">
        <v>7258</v>
      </c>
      <c r="U1772" s="3" t="str">
        <f t="shared" si="27"/>
        <v>2017Plan</v>
      </c>
      <c r="V1772" s="2">
        <f>DATE(A1772,INDEX(Map!$H$1:$H$12,MATCH(B1772,Map!$G$1:$G$12,0),0),1)</f>
        <v>43009</v>
      </c>
      <c r="W1772" t="str">
        <f>IF(AND(V1772&gt;=Map!$K$2,V1772&lt;=Map!$L$2),"Base",IF(AND(V1772&gt;=Map!$K$3,V1772&lt;=Map!$L$3),"Fcst","N/A"))</f>
        <v>Fcst</v>
      </c>
      <c r="X1772" t="str">
        <f>INDEX(Map!$B$2:$B$86,MATCH(D1772,Map!$A$2:$A$86,0),0)</f>
        <v>Ghent 4</v>
      </c>
      <c r="Y1772" s="7">
        <f>IF(INDEX(Map!$C$2:$C$86,MATCH(D1772,Map!$A$2:$A$86,0),0)="","N/A",E1772*INDEX(Map!$C$2:$C$86,MATCH(D1772,Map!$A$2:$A$86,0),0))</f>
        <v>300</v>
      </c>
      <c r="Z1772" s="7" t="str">
        <f>IF(INDEX(Map!$D$2:$D$86,MATCH(D1772,Map!$A$2:$A$86,0),0)="","N/A",E1772*INDEX(Map!$D$2:$D$86,MATCH(D1772,Map!$A$2:$A$86,0),0))</f>
        <v>N/A</v>
      </c>
      <c r="AA1772" t="str">
        <f>INDEX(Map!$E$2:$E$86,MATCH(D1772,Map!$A$2:$A$86,0),0)</f>
        <v>Coal</v>
      </c>
    </row>
    <row r="1773" spans="1:27" x14ac:dyDescent="0.25">
      <c r="A1773" s="1" t="s">
        <v>119</v>
      </c>
      <c r="B1773" s="1" t="s">
        <v>116</v>
      </c>
      <c r="C1773" s="1">
        <v>8</v>
      </c>
      <c r="D1773" s="1" t="s">
        <v>30</v>
      </c>
      <c r="E1773" s="1">
        <v>177.7</v>
      </c>
      <c r="F1773" s="1">
        <v>0</v>
      </c>
      <c r="G1773" s="1">
        <v>79.599999999999994</v>
      </c>
      <c r="H1773" s="1">
        <v>2</v>
      </c>
      <c r="I1773" s="1">
        <v>1857.4</v>
      </c>
      <c r="J1773" s="1">
        <v>10454</v>
      </c>
      <c r="K1773" s="1">
        <v>685</v>
      </c>
      <c r="L1773" s="1">
        <v>199.6</v>
      </c>
      <c r="M1773" s="1">
        <v>3707</v>
      </c>
      <c r="N1773" s="1">
        <v>4</v>
      </c>
      <c r="O1773" s="1">
        <v>17</v>
      </c>
      <c r="P1773" s="1">
        <v>0</v>
      </c>
      <c r="Q1773" s="1">
        <v>163</v>
      </c>
      <c r="R1773" s="1">
        <v>21.78</v>
      </c>
      <c r="S1773" s="1">
        <v>21.88</v>
      </c>
      <c r="T1773" s="1">
        <v>3887</v>
      </c>
      <c r="U1773" s="3" t="str">
        <f t="shared" si="27"/>
        <v>2017Plan</v>
      </c>
      <c r="V1773" s="2">
        <f>DATE(A1773,INDEX(Map!$H$1:$H$12,MATCH(B1773,Map!$G$1:$G$12,0),0),1)</f>
        <v>43009</v>
      </c>
      <c r="W1773" t="str">
        <f>IF(AND(V1773&gt;=Map!$K$2,V1773&lt;=Map!$L$2),"Base",IF(AND(V1773&gt;=Map!$K$3,V1773&lt;=Map!$L$3),"Fcst","N/A"))</f>
        <v>Fcst</v>
      </c>
      <c r="X1773" t="str">
        <f>INDEX(Map!$B$2:$B$86,MATCH(D1773,Map!$A$2:$A$86,0),0)</f>
        <v>Mill Creek 1</v>
      </c>
      <c r="Y1773" s="7" t="str">
        <f>IF(INDEX(Map!$C$2:$C$86,MATCH(D1773,Map!$A$2:$A$86,0),0)="","N/A",E1773*INDEX(Map!$C$2:$C$86,MATCH(D1773,Map!$A$2:$A$86,0),0))</f>
        <v>N/A</v>
      </c>
      <c r="Z1773" s="7">
        <f>IF(INDEX(Map!$D$2:$D$86,MATCH(D1773,Map!$A$2:$A$86,0),0)="","N/A",E1773*INDEX(Map!$D$2:$D$86,MATCH(D1773,Map!$A$2:$A$86,0),0))</f>
        <v>177.7</v>
      </c>
      <c r="AA1773" t="str">
        <f>INDEX(Map!$E$2:$E$86,MATCH(D1773,Map!$A$2:$A$86,0),0)</f>
        <v>Coal</v>
      </c>
    </row>
    <row r="1774" spans="1:27" x14ac:dyDescent="0.25">
      <c r="A1774" s="1" t="s">
        <v>119</v>
      </c>
      <c r="B1774" s="1" t="s">
        <v>116</v>
      </c>
      <c r="C1774" s="1">
        <v>9</v>
      </c>
      <c r="D1774" s="1" t="s">
        <v>31</v>
      </c>
      <c r="E1774" s="1">
        <v>171.9</v>
      </c>
      <c r="F1774" s="1">
        <v>0</v>
      </c>
      <c r="G1774" s="1">
        <v>78.099999999999994</v>
      </c>
      <c r="H1774" s="1">
        <v>2</v>
      </c>
      <c r="I1774" s="1">
        <v>1833.9</v>
      </c>
      <c r="J1774" s="1">
        <v>10669</v>
      </c>
      <c r="K1774" s="1">
        <v>681</v>
      </c>
      <c r="L1774" s="1">
        <v>199.6</v>
      </c>
      <c r="M1774" s="1">
        <v>3660</v>
      </c>
      <c r="N1774" s="1">
        <v>4</v>
      </c>
      <c r="O1774" s="1">
        <v>17</v>
      </c>
      <c r="P1774" s="1">
        <v>0</v>
      </c>
      <c r="Q1774" s="1">
        <v>196</v>
      </c>
      <c r="R1774" s="1">
        <v>22.43</v>
      </c>
      <c r="S1774" s="1">
        <v>22.53</v>
      </c>
      <c r="T1774" s="1">
        <v>3873</v>
      </c>
      <c r="U1774" s="3" t="str">
        <f t="shared" si="27"/>
        <v>2017Plan</v>
      </c>
      <c r="V1774" s="2">
        <f>DATE(A1774,INDEX(Map!$H$1:$H$12,MATCH(B1774,Map!$G$1:$G$12,0),0),1)</f>
        <v>43009</v>
      </c>
      <c r="W1774" t="str">
        <f>IF(AND(V1774&gt;=Map!$K$2,V1774&lt;=Map!$L$2),"Base",IF(AND(V1774&gt;=Map!$K$3,V1774&lt;=Map!$L$3),"Fcst","N/A"))</f>
        <v>Fcst</v>
      </c>
      <c r="X1774" t="str">
        <f>INDEX(Map!$B$2:$B$86,MATCH(D1774,Map!$A$2:$A$86,0),0)</f>
        <v>Mill Creek 2</v>
      </c>
      <c r="Y1774" s="7" t="str">
        <f>IF(INDEX(Map!$C$2:$C$86,MATCH(D1774,Map!$A$2:$A$86,0),0)="","N/A",E1774*INDEX(Map!$C$2:$C$86,MATCH(D1774,Map!$A$2:$A$86,0),0))</f>
        <v>N/A</v>
      </c>
      <c r="Z1774" s="7">
        <f>IF(INDEX(Map!$D$2:$D$86,MATCH(D1774,Map!$A$2:$A$86,0),0)="","N/A",E1774*INDEX(Map!$D$2:$D$86,MATCH(D1774,Map!$A$2:$A$86,0),0))</f>
        <v>171.9</v>
      </c>
      <c r="AA1774" t="str">
        <f>INDEX(Map!$E$2:$E$86,MATCH(D1774,Map!$A$2:$A$86,0),0)</f>
        <v>Coal</v>
      </c>
    </row>
    <row r="1775" spans="1:27" x14ac:dyDescent="0.25">
      <c r="A1775" s="1" t="s">
        <v>119</v>
      </c>
      <c r="B1775" s="1" t="s">
        <v>116</v>
      </c>
      <c r="C1775" s="1">
        <v>10</v>
      </c>
      <c r="D1775" s="1" t="s">
        <v>32</v>
      </c>
      <c r="E1775" s="1">
        <v>200.2</v>
      </c>
      <c r="F1775" s="1">
        <v>0</v>
      </c>
      <c r="G1775" s="1">
        <v>69.5</v>
      </c>
      <c r="H1775" s="1">
        <v>2</v>
      </c>
      <c r="I1775" s="1">
        <v>2134.3000000000002</v>
      </c>
      <c r="J1775" s="1">
        <v>10660</v>
      </c>
      <c r="K1775" s="1">
        <v>607</v>
      </c>
      <c r="L1775" s="1">
        <v>199.6</v>
      </c>
      <c r="M1775" s="1">
        <v>4259</v>
      </c>
      <c r="N1775" s="1">
        <v>12</v>
      </c>
      <c r="O1775" s="1">
        <v>47</v>
      </c>
      <c r="P1775" s="1">
        <v>0</v>
      </c>
      <c r="Q1775" s="1">
        <v>255</v>
      </c>
      <c r="R1775" s="1">
        <v>22.55</v>
      </c>
      <c r="S1775" s="1">
        <v>22.78</v>
      </c>
      <c r="T1775" s="1">
        <v>4561</v>
      </c>
      <c r="U1775" s="3" t="str">
        <f t="shared" si="27"/>
        <v>2017Plan</v>
      </c>
      <c r="V1775" s="2">
        <f>DATE(A1775,INDEX(Map!$H$1:$H$12,MATCH(B1775,Map!$G$1:$G$12,0),0),1)</f>
        <v>43009</v>
      </c>
      <c r="W1775" t="str">
        <f>IF(AND(V1775&gt;=Map!$K$2,V1775&lt;=Map!$L$2),"Base",IF(AND(V1775&gt;=Map!$K$3,V1775&lt;=Map!$L$3),"Fcst","N/A"))</f>
        <v>Fcst</v>
      </c>
      <c r="X1775" t="str">
        <f>INDEX(Map!$B$2:$B$86,MATCH(D1775,Map!$A$2:$A$86,0),0)</f>
        <v>Mill Creek 3</v>
      </c>
      <c r="Y1775" s="7" t="str">
        <f>IF(INDEX(Map!$C$2:$C$86,MATCH(D1775,Map!$A$2:$A$86,0),0)="","N/A",E1775*INDEX(Map!$C$2:$C$86,MATCH(D1775,Map!$A$2:$A$86,0),0))</f>
        <v>N/A</v>
      </c>
      <c r="Z1775" s="7">
        <f>IF(INDEX(Map!$D$2:$D$86,MATCH(D1775,Map!$A$2:$A$86,0),0)="","N/A",E1775*INDEX(Map!$D$2:$D$86,MATCH(D1775,Map!$A$2:$A$86,0),0))</f>
        <v>200.2</v>
      </c>
      <c r="AA1775" t="str">
        <f>INDEX(Map!$E$2:$E$86,MATCH(D1775,Map!$A$2:$A$86,0),0)</f>
        <v>Coal</v>
      </c>
    </row>
    <row r="1776" spans="1:27" x14ac:dyDescent="0.25">
      <c r="A1776" s="1" t="s">
        <v>119</v>
      </c>
      <c r="B1776" s="1" t="s">
        <v>116</v>
      </c>
      <c r="C1776" s="1">
        <v>11</v>
      </c>
      <c r="D1776" s="1" t="s">
        <v>33</v>
      </c>
      <c r="E1776" s="1">
        <v>198.5</v>
      </c>
      <c r="F1776" s="1">
        <v>0</v>
      </c>
      <c r="G1776" s="1">
        <v>55.3</v>
      </c>
      <c r="H1776" s="1">
        <v>3</v>
      </c>
      <c r="I1776" s="1">
        <v>2069.5</v>
      </c>
      <c r="J1776" s="1">
        <v>10426</v>
      </c>
      <c r="K1776" s="1">
        <v>471</v>
      </c>
      <c r="L1776" s="1">
        <v>199.6</v>
      </c>
      <c r="M1776" s="1">
        <v>4130</v>
      </c>
      <c r="N1776" s="1">
        <v>28</v>
      </c>
      <c r="O1776" s="1">
        <v>111</v>
      </c>
      <c r="P1776" s="1">
        <v>0</v>
      </c>
      <c r="Q1776" s="1">
        <v>232</v>
      </c>
      <c r="R1776" s="1">
        <v>21.98</v>
      </c>
      <c r="S1776" s="1">
        <v>22.54</v>
      </c>
      <c r="T1776" s="1">
        <v>4473</v>
      </c>
      <c r="U1776" s="3" t="str">
        <f t="shared" si="27"/>
        <v>2017Plan</v>
      </c>
      <c r="V1776" s="2">
        <f>DATE(A1776,INDEX(Map!$H$1:$H$12,MATCH(B1776,Map!$G$1:$G$12,0),0),1)</f>
        <v>43009</v>
      </c>
      <c r="W1776" t="str">
        <f>IF(AND(V1776&gt;=Map!$K$2,V1776&lt;=Map!$L$2),"Base",IF(AND(V1776&gt;=Map!$K$3,V1776&lt;=Map!$L$3),"Fcst","N/A"))</f>
        <v>Fcst</v>
      </c>
      <c r="X1776" t="str">
        <f>INDEX(Map!$B$2:$B$86,MATCH(D1776,Map!$A$2:$A$86,0),0)</f>
        <v>Mill Creek 4</v>
      </c>
      <c r="Y1776" s="7" t="str">
        <f>IF(INDEX(Map!$C$2:$C$86,MATCH(D1776,Map!$A$2:$A$86,0),0)="","N/A",E1776*INDEX(Map!$C$2:$C$86,MATCH(D1776,Map!$A$2:$A$86,0),0))</f>
        <v>N/A</v>
      </c>
      <c r="Z1776" s="7">
        <f>IF(INDEX(Map!$D$2:$D$86,MATCH(D1776,Map!$A$2:$A$86,0),0)="","N/A",E1776*INDEX(Map!$D$2:$D$86,MATCH(D1776,Map!$A$2:$A$86,0),0))</f>
        <v>198.5</v>
      </c>
      <c r="AA1776" t="str">
        <f>INDEX(Map!$E$2:$E$86,MATCH(D1776,Map!$A$2:$A$86,0),0)</f>
        <v>Coal</v>
      </c>
    </row>
    <row r="1777" spans="1:27" x14ac:dyDescent="0.25">
      <c r="A1777" s="1" t="s">
        <v>119</v>
      </c>
      <c r="B1777" s="1" t="s">
        <v>116</v>
      </c>
      <c r="C1777" s="1">
        <v>12</v>
      </c>
      <c r="D1777" s="1" t="s">
        <v>34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3" t="str">
        <f t="shared" si="27"/>
        <v>2017Plan</v>
      </c>
      <c r="V1777" s="2">
        <f>DATE(A1777,INDEX(Map!$H$1:$H$12,MATCH(B1777,Map!$G$1:$G$12,0),0),1)</f>
        <v>43009</v>
      </c>
      <c r="W1777" t="str">
        <f>IF(AND(V1777&gt;=Map!$K$2,V1777&lt;=Map!$L$2),"Base",IF(AND(V1777&gt;=Map!$K$3,V1777&lt;=Map!$L$3),"Fcst","N/A"))</f>
        <v>Fcst</v>
      </c>
      <c r="X1777" t="str">
        <f>INDEX(Map!$B$2:$B$86,MATCH(D1777,Map!$A$2:$A$86,0),0)</f>
        <v>Trimble County 1</v>
      </c>
      <c r="Y1777" s="7" t="str">
        <f>IF(INDEX(Map!$C$2:$C$86,MATCH(D1777,Map!$A$2:$A$86,0),0)="","N/A",E1777*INDEX(Map!$C$2:$C$86,MATCH(D1777,Map!$A$2:$A$86,0),0))</f>
        <v>N/A</v>
      </c>
      <c r="Z1777" s="7">
        <f>IF(INDEX(Map!$D$2:$D$86,MATCH(D1777,Map!$A$2:$A$86,0),0)="","N/A",E1777*INDEX(Map!$D$2:$D$86,MATCH(D1777,Map!$A$2:$A$86,0),0))</f>
        <v>0</v>
      </c>
      <c r="AA1777" t="str">
        <f>INDEX(Map!$E$2:$E$86,MATCH(D1777,Map!$A$2:$A$86,0),0)</f>
        <v>Coal</v>
      </c>
    </row>
    <row r="1778" spans="1:27" x14ac:dyDescent="0.25">
      <c r="A1778" s="1" t="s">
        <v>119</v>
      </c>
      <c r="B1778" s="1" t="s">
        <v>116</v>
      </c>
      <c r="C1778" s="1">
        <v>13</v>
      </c>
      <c r="D1778" s="1" t="s">
        <v>35</v>
      </c>
      <c r="E1778" s="1">
        <v>363.7</v>
      </c>
      <c r="F1778" s="1">
        <v>0</v>
      </c>
      <c r="G1778" s="1">
        <v>87.3</v>
      </c>
      <c r="H1778" s="1">
        <v>1</v>
      </c>
      <c r="I1778" s="1">
        <v>3340</v>
      </c>
      <c r="J1778" s="1">
        <v>9182</v>
      </c>
      <c r="K1778" s="1">
        <v>680</v>
      </c>
      <c r="L1778" s="1">
        <v>209.6</v>
      </c>
      <c r="M1778" s="1">
        <v>7002</v>
      </c>
      <c r="N1778" s="1">
        <v>14</v>
      </c>
      <c r="O1778" s="1">
        <v>43</v>
      </c>
      <c r="P1778" s="1">
        <v>0</v>
      </c>
      <c r="Q1778" s="1">
        <v>503</v>
      </c>
      <c r="R1778" s="1">
        <v>20.63</v>
      </c>
      <c r="S1778" s="1">
        <v>20.75</v>
      </c>
      <c r="T1778" s="1">
        <v>7549</v>
      </c>
      <c r="U1778" s="3" t="str">
        <f t="shared" si="27"/>
        <v>2017Plan</v>
      </c>
      <c r="V1778" s="2">
        <f>DATE(A1778,INDEX(Map!$H$1:$H$12,MATCH(B1778,Map!$G$1:$G$12,0),0),1)</f>
        <v>43009</v>
      </c>
      <c r="W1778" t="str">
        <f>IF(AND(V1778&gt;=Map!$K$2,V1778&lt;=Map!$L$2),"Base",IF(AND(V1778&gt;=Map!$K$3,V1778&lt;=Map!$L$3),"Fcst","N/A"))</f>
        <v>Fcst</v>
      </c>
      <c r="X1778" t="str">
        <f>INDEX(Map!$B$2:$B$86,MATCH(D1778,Map!$A$2:$A$86,0),0)</f>
        <v>Trimble County 2</v>
      </c>
      <c r="Y1778" s="7">
        <f>IF(INDEX(Map!$C$2:$C$86,MATCH(D1778,Map!$A$2:$A$86,0),0)="","N/A",E1778*INDEX(Map!$C$2:$C$86,MATCH(D1778,Map!$A$2:$A$86,0),0))</f>
        <v>294.59700000000004</v>
      </c>
      <c r="Z1778" s="7">
        <f>IF(INDEX(Map!$D$2:$D$86,MATCH(D1778,Map!$A$2:$A$86,0),0)="","N/A",E1778*INDEX(Map!$D$2:$D$86,MATCH(D1778,Map!$A$2:$A$86,0),0))</f>
        <v>69.102999999999994</v>
      </c>
      <c r="AA1778" t="str">
        <f>INDEX(Map!$E$2:$E$86,MATCH(D1778,Map!$A$2:$A$86,0),0)</f>
        <v>Coal</v>
      </c>
    </row>
    <row r="1779" spans="1:27" x14ac:dyDescent="0.25">
      <c r="A1779" s="1" t="s">
        <v>119</v>
      </c>
      <c r="B1779" s="1" t="s">
        <v>116</v>
      </c>
      <c r="C1779" s="1">
        <v>14</v>
      </c>
      <c r="D1779" s="1" t="s">
        <v>36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3" t="str">
        <f t="shared" si="27"/>
        <v>2017Plan</v>
      </c>
      <c r="V1779" s="2">
        <f>DATE(A1779,INDEX(Map!$H$1:$H$12,MATCH(B1779,Map!$G$1:$G$12,0),0),1)</f>
        <v>43009</v>
      </c>
      <c r="W1779" t="str">
        <f>IF(AND(V1779&gt;=Map!$K$2,V1779&lt;=Map!$L$2),"Base",IF(AND(V1779&gt;=Map!$K$3,V1779&lt;=Map!$L$3),"Fcst","N/A"))</f>
        <v>Fcst</v>
      </c>
      <c r="X1779" t="str">
        <f>INDEX(Map!$B$2:$B$86,MATCH(D1779,Map!$A$2:$A$86,0),0)</f>
        <v>Cane Run 7</v>
      </c>
      <c r="Y1779" s="7">
        <f>IF(INDEX(Map!$C$2:$C$86,MATCH(D1779,Map!$A$2:$A$86,0),0)="","N/A",E1779*INDEX(Map!$C$2:$C$86,MATCH(D1779,Map!$A$2:$A$86,0),0))</f>
        <v>0</v>
      </c>
      <c r="Z1779" s="7">
        <f>IF(INDEX(Map!$D$2:$D$86,MATCH(D1779,Map!$A$2:$A$86,0),0)="","N/A",E1779*INDEX(Map!$D$2:$D$86,MATCH(D1779,Map!$A$2:$A$86,0),0))</f>
        <v>0</v>
      </c>
      <c r="AA1779" t="str">
        <f>INDEX(Map!$E$2:$E$86,MATCH(D1779,Map!$A$2:$A$86,0),0)</f>
        <v>NGCC</v>
      </c>
    </row>
    <row r="1780" spans="1:27" x14ac:dyDescent="0.25">
      <c r="A1780" s="1" t="s">
        <v>119</v>
      </c>
      <c r="B1780" s="1" t="s">
        <v>116</v>
      </c>
      <c r="C1780" s="1">
        <v>15</v>
      </c>
      <c r="D1780" s="1" t="s">
        <v>37</v>
      </c>
      <c r="E1780" s="1">
        <v>135.69999999999999</v>
      </c>
      <c r="F1780" s="1">
        <v>0</v>
      </c>
      <c r="G1780" s="1">
        <v>26.4</v>
      </c>
      <c r="H1780" s="1">
        <v>2</v>
      </c>
      <c r="I1780" s="1">
        <v>920</v>
      </c>
      <c r="J1780" s="1">
        <v>6780</v>
      </c>
      <c r="K1780" s="1">
        <v>197</v>
      </c>
      <c r="L1780" s="1">
        <v>311.7</v>
      </c>
      <c r="M1780" s="1">
        <v>2867</v>
      </c>
      <c r="N1780" s="1">
        <v>6</v>
      </c>
      <c r="O1780" s="1">
        <v>19</v>
      </c>
      <c r="P1780" s="1">
        <v>0</v>
      </c>
      <c r="Q1780" s="1">
        <v>159</v>
      </c>
      <c r="R1780" s="1">
        <v>22.3</v>
      </c>
      <c r="S1780" s="1">
        <v>22.44</v>
      </c>
      <c r="T1780" s="1">
        <v>3045</v>
      </c>
      <c r="U1780" s="3" t="str">
        <f t="shared" si="27"/>
        <v>2017Plan</v>
      </c>
      <c r="V1780" s="2">
        <f>DATE(A1780,INDEX(Map!$H$1:$H$12,MATCH(B1780,Map!$G$1:$G$12,0),0),1)</f>
        <v>43009</v>
      </c>
      <c r="W1780" t="str">
        <f>IF(AND(V1780&gt;=Map!$K$2,V1780&lt;=Map!$L$2),"Base",IF(AND(V1780&gt;=Map!$K$3,V1780&lt;=Map!$L$3),"Fcst","N/A"))</f>
        <v>Fcst</v>
      </c>
      <c r="X1780" t="str">
        <f>INDEX(Map!$B$2:$B$86,MATCH(D1780,Map!$A$2:$A$86,0),0)</f>
        <v>Cane Run 7</v>
      </c>
      <c r="Y1780" s="7">
        <f>IF(INDEX(Map!$C$2:$C$86,MATCH(D1780,Map!$A$2:$A$86,0),0)="","N/A",E1780*INDEX(Map!$C$2:$C$86,MATCH(D1780,Map!$A$2:$A$86,0),0))</f>
        <v>105.84599999999999</v>
      </c>
      <c r="Z1780" s="7">
        <f>IF(INDEX(Map!$D$2:$D$86,MATCH(D1780,Map!$A$2:$A$86,0),0)="","N/A",E1780*INDEX(Map!$D$2:$D$86,MATCH(D1780,Map!$A$2:$A$86,0),0))</f>
        <v>29.853999999999999</v>
      </c>
      <c r="AA1780" t="str">
        <f>INDEX(Map!$E$2:$E$86,MATCH(D1780,Map!$A$2:$A$86,0),0)</f>
        <v>NGCC</v>
      </c>
    </row>
    <row r="1781" spans="1:27" x14ac:dyDescent="0.25">
      <c r="A1781" s="1" t="s">
        <v>119</v>
      </c>
      <c r="B1781" s="1" t="s">
        <v>116</v>
      </c>
      <c r="C1781" s="1">
        <v>16</v>
      </c>
      <c r="D1781" s="1" t="s">
        <v>38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3" t="str">
        <f t="shared" si="27"/>
        <v>2017Plan</v>
      </c>
      <c r="V1781" s="2">
        <f>DATE(A1781,INDEX(Map!$H$1:$H$12,MATCH(B1781,Map!$G$1:$G$12,0),0),1)</f>
        <v>43009</v>
      </c>
      <c r="W1781" t="str">
        <f>IF(AND(V1781&gt;=Map!$K$2,V1781&lt;=Map!$L$2),"Base",IF(AND(V1781&gt;=Map!$K$3,V1781&lt;=Map!$L$3),"Fcst","N/A"))</f>
        <v>Fcst</v>
      </c>
      <c r="X1781" t="str">
        <f>INDEX(Map!$B$2:$B$86,MATCH(D1781,Map!$A$2:$A$86,0),0)</f>
        <v>Brown 5</v>
      </c>
      <c r="Y1781" s="7">
        <f>IF(INDEX(Map!$C$2:$C$86,MATCH(D1781,Map!$A$2:$A$86,0),0)="","N/A",E1781*INDEX(Map!$C$2:$C$86,MATCH(D1781,Map!$A$2:$A$86,0),0))</f>
        <v>0</v>
      </c>
      <c r="Z1781" s="7">
        <f>IF(INDEX(Map!$D$2:$D$86,MATCH(D1781,Map!$A$2:$A$86,0),0)="","N/A",E1781*INDEX(Map!$D$2:$D$86,MATCH(D1781,Map!$A$2:$A$86,0),0))</f>
        <v>0</v>
      </c>
      <c r="AA1781" t="str">
        <f>INDEX(Map!$E$2:$E$86,MATCH(D1781,Map!$A$2:$A$86,0),0)</f>
        <v>SCCT</v>
      </c>
    </row>
    <row r="1782" spans="1:27" x14ac:dyDescent="0.25">
      <c r="A1782" s="1" t="s">
        <v>119</v>
      </c>
      <c r="B1782" s="1" t="s">
        <v>116</v>
      </c>
      <c r="C1782" s="1">
        <v>17</v>
      </c>
      <c r="D1782" s="1" t="s">
        <v>39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3" t="str">
        <f t="shared" si="27"/>
        <v>2017Plan</v>
      </c>
      <c r="V1782" s="2">
        <f>DATE(A1782,INDEX(Map!$H$1:$H$12,MATCH(B1782,Map!$G$1:$G$12,0),0),1)</f>
        <v>43009</v>
      </c>
      <c r="W1782" t="str">
        <f>IF(AND(V1782&gt;=Map!$K$2,V1782&lt;=Map!$L$2),"Base",IF(AND(V1782&gt;=Map!$K$3,V1782&lt;=Map!$L$3),"Fcst","N/A"))</f>
        <v>Fcst</v>
      </c>
      <c r="X1782" t="str">
        <f>INDEX(Map!$B$2:$B$86,MATCH(D1782,Map!$A$2:$A$86,0),0)</f>
        <v>Brown 5</v>
      </c>
      <c r="Y1782" s="7">
        <f>IF(INDEX(Map!$C$2:$C$86,MATCH(D1782,Map!$A$2:$A$86,0),0)="","N/A",E1782*INDEX(Map!$C$2:$C$86,MATCH(D1782,Map!$A$2:$A$86,0),0))</f>
        <v>0</v>
      </c>
      <c r="Z1782" s="7">
        <f>IF(INDEX(Map!$D$2:$D$86,MATCH(D1782,Map!$A$2:$A$86,0),0)="","N/A",E1782*INDEX(Map!$D$2:$D$86,MATCH(D1782,Map!$A$2:$A$86,0),0))</f>
        <v>0</v>
      </c>
      <c r="AA1782" t="str">
        <f>INDEX(Map!$E$2:$E$86,MATCH(D1782,Map!$A$2:$A$86,0),0)</f>
        <v>SCCT</v>
      </c>
    </row>
    <row r="1783" spans="1:27" x14ac:dyDescent="0.25">
      <c r="A1783" s="1" t="s">
        <v>119</v>
      </c>
      <c r="B1783" s="1" t="s">
        <v>116</v>
      </c>
      <c r="C1783" s="1">
        <v>18</v>
      </c>
      <c r="D1783" s="1" t="s">
        <v>40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3" t="str">
        <f t="shared" si="27"/>
        <v>2017Plan</v>
      </c>
      <c r="V1783" s="2">
        <f>DATE(A1783,INDEX(Map!$H$1:$H$12,MATCH(B1783,Map!$G$1:$G$12,0),0),1)</f>
        <v>43009</v>
      </c>
      <c r="W1783" t="str">
        <f>IF(AND(V1783&gt;=Map!$K$2,V1783&lt;=Map!$L$2),"Base",IF(AND(V1783&gt;=Map!$K$3,V1783&lt;=Map!$L$3),"Fcst","N/A"))</f>
        <v>Fcst</v>
      </c>
      <c r="X1783" t="str">
        <f>INDEX(Map!$B$2:$B$86,MATCH(D1783,Map!$A$2:$A$86,0),0)</f>
        <v>Brown 6</v>
      </c>
      <c r="Y1783" s="7">
        <f>IF(INDEX(Map!$C$2:$C$86,MATCH(D1783,Map!$A$2:$A$86,0),0)="","N/A",E1783*INDEX(Map!$C$2:$C$86,MATCH(D1783,Map!$A$2:$A$86,0),0))</f>
        <v>0</v>
      </c>
      <c r="Z1783" s="7">
        <f>IF(INDEX(Map!$D$2:$D$86,MATCH(D1783,Map!$A$2:$A$86,0),0)="","N/A",E1783*INDEX(Map!$D$2:$D$86,MATCH(D1783,Map!$A$2:$A$86,0),0))</f>
        <v>0</v>
      </c>
      <c r="AA1783" t="str">
        <f>INDEX(Map!$E$2:$E$86,MATCH(D1783,Map!$A$2:$A$86,0),0)</f>
        <v>SCCT</v>
      </c>
    </row>
    <row r="1784" spans="1:27" x14ac:dyDescent="0.25">
      <c r="A1784" s="1" t="s">
        <v>119</v>
      </c>
      <c r="B1784" s="1" t="s">
        <v>116</v>
      </c>
      <c r="C1784" s="1">
        <v>19</v>
      </c>
      <c r="D1784" s="1" t="s">
        <v>41</v>
      </c>
      <c r="E1784" s="1">
        <v>2.2999999999999998</v>
      </c>
      <c r="F1784" s="1">
        <v>0</v>
      </c>
      <c r="G1784" s="1">
        <v>2</v>
      </c>
      <c r="H1784" s="1">
        <v>5</v>
      </c>
      <c r="I1784" s="1">
        <v>26.7</v>
      </c>
      <c r="J1784" s="1">
        <v>11559</v>
      </c>
      <c r="K1784" s="1">
        <v>20</v>
      </c>
      <c r="L1784" s="1">
        <v>313.39999999999998</v>
      </c>
      <c r="M1784" s="1">
        <v>84</v>
      </c>
      <c r="N1784" s="1">
        <v>1</v>
      </c>
      <c r="O1784" s="1">
        <v>4</v>
      </c>
      <c r="P1784" s="1">
        <v>0</v>
      </c>
      <c r="Q1784" s="1">
        <v>0</v>
      </c>
      <c r="R1784" s="1">
        <v>36.22</v>
      </c>
      <c r="S1784" s="1">
        <v>37.89</v>
      </c>
      <c r="T1784" s="1">
        <v>88</v>
      </c>
      <c r="U1784" s="3" t="str">
        <f t="shared" si="27"/>
        <v>2017Plan</v>
      </c>
      <c r="V1784" s="2">
        <f>DATE(A1784,INDEX(Map!$H$1:$H$12,MATCH(B1784,Map!$G$1:$G$12,0),0),1)</f>
        <v>43009</v>
      </c>
      <c r="W1784" t="str">
        <f>IF(AND(V1784&gt;=Map!$K$2,V1784&lt;=Map!$L$2),"Base",IF(AND(V1784&gt;=Map!$K$3,V1784&lt;=Map!$L$3),"Fcst","N/A"))</f>
        <v>Fcst</v>
      </c>
      <c r="X1784" t="str">
        <f>INDEX(Map!$B$2:$B$86,MATCH(D1784,Map!$A$2:$A$86,0),0)</f>
        <v>Brown 7</v>
      </c>
      <c r="Y1784" s="7">
        <f>IF(INDEX(Map!$C$2:$C$86,MATCH(D1784,Map!$A$2:$A$86,0),0)="","N/A",E1784*INDEX(Map!$C$2:$C$86,MATCH(D1784,Map!$A$2:$A$86,0),0))</f>
        <v>1.4259999999999999</v>
      </c>
      <c r="Z1784" s="7">
        <f>IF(INDEX(Map!$D$2:$D$86,MATCH(D1784,Map!$A$2:$A$86,0),0)="","N/A",E1784*INDEX(Map!$D$2:$D$86,MATCH(D1784,Map!$A$2:$A$86,0),0))</f>
        <v>0.87399999999999989</v>
      </c>
      <c r="AA1784" t="str">
        <f>INDEX(Map!$E$2:$E$86,MATCH(D1784,Map!$A$2:$A$86,0),0)</f>
        <v>SCCT</v>
      </c>
    </row>
    <row r="1785" spans="1:27" x14ac:dyDescent="0.25">
      <c r="A1785" s="1" t="s">
        <v>119</v>
      </c>
      <c r="B1785" s="1" t="s">
        <v>116</v>
      </c>
      <c r="C1785" s="1">
        <v>20</v>
      </c>
      <c r="D1785" s="1" t="s">
        <v>42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3" t="str">
        <f t="shared" si="27"/>
        <v>2017Plan</v>
      </c>
      <c r="V1785" s="2">
        <f>DATE(A1785,INDEX(Map!$H$1:$H$12,MATCH(B1785,Map!$G$1:$G$12,0),0),1)</f>
        <v>43009</v>
      </c>
      <c r="W1785" t="str">
        <f>IF(AND(V1785&gt;=Map!$K$2,V1785&lt;=Map!$L$2),"Base",IF(AND(V1785&gt;=Map!$K$3,V1785&lt;=Map!$L$3),"Fcst","N/A"))</f>
        <v>Fcst</v>
      </c>
      <c r="X1785" t="str">
        <f>INDEX(Map!$B$2:$B$86,MATCH(D1785,Map!$A$2:$A$86,0),0)</f>
        <v>Brown 8</v>
      </c>
      <c r="Y1785" s="7">
        <f>IF(INDEX(Map!$C$2:$C$86,MATCH(D1785,Map!$A$2:$A$86,0),0)="","N/A",E1785*INDEX(Map!$C$2:$C$86,MATCH(D1785,Map!$A$2:$A$86,0),0))</f>
        <v>0</v>
      </c>
      <c r="Z1785" s="7" t="str">
        <f>IF(INDEX(Map!$D$2:$D$86,MATCH(D1785,Map!$A$2:$A$86,0),0)="","N/A",E1785*INDEX(Map!$D$2:$D$86,MATCH(D1785,Map!$A$2:$A$86,0),0))</f>
        <v>N/A</v>
      </c>
      <c r="AA1785" t="str">
        <f>INDEX(Map!$E$2:$E$86,MATCH(D1785,Map!$A$2:$A$86,0),0)</f>
        <v>SCCT</v>
      </c>
    </row>
    <row r="1786" spans="1:27" x14ac:dyDescent="0.25">
      <c r="A1786" s="1" t="s">
        <v>119</v>
      </c>
      <c r="B1786" s="1" t="s">
        <v>116</v>
      </c>
      <c r="C1786" s="1">
        <v>21</v>
      </c>
      <c r="D1786" s="1" t="s">
        <v>43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</v>
      </c>
      <c r="U1786" s="3" t="str">
        <f t="shared" si="27"/>
        <v>2017Plan</v>
      </c>
      <c r="V1786" s="2">
        <f>DATE(A1786,INDEX(Map!$H$1:$H$12,MATCH(B1786,Map!$G$1:$G$12,0),0),1)</f>
        <v>43009</v>
      </c>
      <c r="W1786" t="str">
        <f>IF(AND(V1786&gt;=Map!$K$2,V1786&lt;=Map!$L$2),"Base",IF(AND(V1786&gt;=Map!$K$3,V1786&lt;=Map!$L$3),"Fcst","N/A"))</f>
        <v>Fcst</v>
      </c>
      <c r="X1786" t="str">
        <f>INDEX(Map!$B$2:$B$86,MATCH(D1786,Map!$A$2:$A$86,0),0)</f>
        <v>Brown 8</v>
      </c>
      <c r="Y1786" s="7">
        <f>IF(INDEX(Map!$C$2:$C$86,MATCH(D1786,Map!$A$2:$A$86,0),0)="","N/A",E1786*INDEX(Map!$C$2:$C$86,MATCH(D1786,Map!$A$2:$A$86,0),0))</f>
        <v>0</v>
      </c>
      <c r="Z1786" s="7" t="str">
        <f>IF(INDEX(Map!$D$2:$D$86,MATCH(D1786,Map!$A$2:$A$86,0),0)="","N/A",E1786*INDEX(Map!$D$2:$D$86,MATCH(D1786,Map!$A$2:$A$86,0),0))</f>
        <v>N/A</v>
      </c>
      <c r="AA1786" t="str">
        <f>INDEX(Map!$E$2:$E$86,MATCH(D1786,Map!$A$2:$A$86,0),0)</f>
        <v>SCCT</v>
      </c>
    </row>
    <row r="1787" spans="1:27" x14ac:dyDescent="0.25">
      <c r="A1787" s="1" t="s">
        <v>119</v>
      </c>
      <c r="B1787" s="1" t="s">
        <v>116</v>
      </c>
      <c r="C1787" s="1">
        <v>22</v>
      </c>
      <c r="D1787" s="1" t="s">
        <v>44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3" t="str">
        <f t="shared" si="27"/>
        <v>2017Plan</v>
      </c>
      <c r="V1787" s="2">
        <f>DATE(A1787,INDEX(Map!$H$1:$H$12,MATCH(B1787,Map!$G$1:$G$12,0),0),1)</f>
        <v>43009</v>
      </c>
      <c r="W1787" t="str">
        <f>IF(AND(V1787&gt;=Map!$K$2,V1787&lt;=Map!$L$2),"Base",IF(AND(V1787&gt;=Map!$K$3,V1787&lt;=Map!$L$3),"Fcst","N/A"))</f>
        <v>Fcst</v>
      </c>
      <c r="X1787" t="str">
        <f>INDEX(Map!$B$2:$B$86,MATCH(D1787,Map!$A$2:$A$86,0),0)</f>
        <v>Brown 9</v>
      </c>
      <c r="Y1787" s="7">
        <f>IF(INDEX(Map!$C$2:$C$86,MATCH(D1787,Map!$A$2:$A$86,0),0)="","N/A",E1787*INDEX(Map!$C$2:$C$86,MATCH(D1787,Map!$A$2:$A$86,0),0))</f>
        <v>0</v>
      </c>
      <c r="Z1787" s="7" t="str">
        <f>IF(INDEX(Map!$D$2:$D$86,MATCH(D1787,Map!$A$2:$A$86,0),0)="","N/A",E1787*INDEX(Map!$D$2:$D$86,MATCH(D1787,Map!$A$2:$A$86,0),0))</f>
        <v>N/A</v>
      </c>
      <c r="AA1787" t="str">
        <f>INDEX(Map!$E$2:$E$86,MATCH(D1787,Map!$A$2:$A$86,0),0)</f>
        <v>SCCT</v>
      </c>
    </row>
    <row r="1788" spans="1:27" x14ac:dyDescent="0.25">
      <c r="A1788" s="1" t="s">
        <v>119</v>
      </c>
      <c r="B1788" s="1" t="s">
        <v>116</v>
      </c>
      <c r="C1788" s="1">
        <v>23</v>
      </c>
      <c r="D1788" s="1" t="s">
        <v>45</v>
      </c>
      <c r="E1788" s="1">
        <v>0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3" t="str">
        <f t="shared" si="27"/>
        <v>2017Plan</v>
      </c>
      <c r="V1788" s="2">
        <f>DATE(A1788,INDEX(Map!$H$1:$H$12,MATCH(B1788,Map!$G$1:$G$12,0),0),1)</f>
        <v>43009</v>
      </c>
      <c r="W1788" t="str">
        <f>IF(AND(V1788&gt;=Map!$K$2,V1788&lt;=Map!$L$2),"Base",IF(AND(V1788&gt;=Map!$K$3,V1788&lt;=Map!$L$3),"Fcst","N/A"))</f>
        <v>Fcst</v>
      </c>
      <c r="X1788" t="str">
        <f>INDEX(Map!$B$2:$B$86,MATCH(D1788,Map!$A$2:$A$86,0),0)</f>
        <v>Brown 9</v>
      </c>
      <c r="Y1788" s="7">
        <f>IF(INDEX(Map!$C$2:$C$86,MATCH(D1788,Map!$A$2:$A$86,0),0)="","N/A",E1788*INDEX(Map!$C$2:$C$86,MATCH(D1788,Map!$A$2:$A$86,0),0))</f>
        <v>0</v>
      </c>
      <c r="Z1788" s="7" t="str">
        <f>IF(INDEX(Map!$D$2:$D$86,MATCH(D1788,Map!$A$2:$A$86,0),0)="","N/A",E1788*INDEX(Map!$D$2:$D$86,MATCH(D1788,Map!$A$2:$A$86,0),0))</f>
        <v>N/A</v>
      </c>
      <c r="AA1788" t="str">
        <f>INDEX(Map!$E$2:$E$86,MATCH(D1788,Map!$A$2:$A$86,0),0)</f>
        <v>SCCT</v>
      </c>
    </row>
    <row r="1789" spans="1:27" x14ac:dyDescent="0.25">
      <c r="A1789" s="1" t="s">
        <v>119</v>
      </c>
      <c r="B1789" s="1" t="s">
        <v>116</v>
      </c>
      <c r="C1789" s="1">
        <v>24</v>
      </c>
      <c r="D1789" s="1" t="s">
        <v>46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</v>
      </c>
      <c r="U1789" s="3" t="str">
        <f t="shared" si="27"/>
        <v>2017Plan</v>
      </c>
      <c r="V1789" s="2">
        <f>DATE(A1789,INDEX(Map!$H$1:$H$12,MATCH(B1789,Map!$G$1:$G$12,0),0),1)</f>
        <v>43009</v>
      </c>
      <c r="W1789" t="str">
        <f>IF(AND(V1789&gt;=Map!$K$2,V1789&lt;=Map!$L$2),"Base",IF(AND(V1789&gt;=Map!$K$3,V1789&lt;=Map!$L$3),"Fcst","N/A"))</f>
        <v>Fcst</v>
      </c>
      <c r="X1789" t="str">
        <f>INDEX(Map!$B$2:$B$86,MATCH(D1789,Map!$A$2:$A$86,0),0)</f>
        <v>Brown 10</v>
      </c>
      <c r="Y1789" s="7">
        <f>IF(INDEX(Map!$C$2:$C$86,MATCH(D1789,Map!$A$2:$A$86,0),0)="","N/A",E1789*INDEX(Map!$C$2:$C$86,MATCH(D1789,Map!$A$2:$A$86,0),0))</f>
        <v>0</v>
      </c>
      <c r="Z1789" s="7" t="str">
        <f>IF(INDEX(Map!$D$2:$D$86,MATCH(D1789,Map!$A$2:$A$86,0),0)="","N/A",E1789*INDEX(Map!$D$2:$D$86,MATCH(D1789,Map!$A$2:$A$86,0),0))</f>
        <v>N/A</v>
      </c>
      <c r="AA1789" t="str">
        <f>INDEX(Map!$E$2:$E$86,MATCH(D1789,Map!$A$2:$A$86,0),0)</f>
        <v>SCCT</v>
      </c>
    </row>
    <row r="1790" spans="1:27" x14ac:dyDescent="0.25">
      <c r="A1790" s="1" t="s">
        <v>119</v>
      </c>
      <c r="B1790" s="1" t="s">
        <v>116</v>
      </c>
      <c r="C1790" s="1">
        <v>25</v>
      </c>
      <c r="D1790" s="1" t="s">
        <v>47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3" t="str">
        <f t="shared" si="27"/>
        <v>2017Plan</v>
      </c>
      <c r="V1790" s="2">
        <f>DATE(A1790,INDEX(Map!$H$1:$H$12,MATCH(B1790,Map!$G$1:$G$12,0),0),1)</f>
        <v>43009</v>
      </c>
      <c r="W1790" t="str">
        <f>IF(AND(V1790&gt;=Map!$K$2,V1790&lt;=Map!$L$2),"Base",IF(AND(V1790&gt;=Map!$K$3,V1790&lt;=Map!$L$3),"Fcst","N/A"))</f>
        <v>Fcst</v>
      </c>
      <c r="X1790" t="str">
        <f>INDEX(Map!$B$2:$B$86,MATCH(D1790,Map!$A$2:$A$86,0),0)</f>
        <v>Brown 10</v>
      </c>
      <c r="Y1790" s="7">
        <f>IF(INDEX(Map!$C$2:$C$86,MATCH(D1790,Map!$A$2:$A$86,0),0)="","N/A",E1790*INDEX(Map!$C$2:$C$86,MATCH(D1790,Map!$A$2:$A$86,0),0))</f>
        <v>0</v>
      </c>
      <c r="Z1790" s="7" t="str">
        <f>IF(INDEX(Map!$D$2:$D$86,MATCH(D1790,Map!$A$2:$A$86,0),0)="","N/A",E1790*INDEX(Map!$D$2:$D$86,MATCH(D1790,Map!$A$2:$A$86,0),0))</f>
        <v>N/A</v>
      </c>
      <c r="AA1790" t="str">
        <f>INDEX(Map!$E$2:$E$86,MATCH(D1790,Map!$A$2:$A$86,0),0)</f>
        <v>SCCT</v>
      </c>
    </row>
    <row r="1791" spans="1:27" x14ac:dyDescent="0.25">
      <c r="A1791" s="1" t="s">
        <v>119</v>
      </c>
      <c r="B1791" s="1" t="s">
        <v>116</v>
      </c>
      <c r="C1791" s="1">
        <v>26</v>
      </c>
      <c r="D1791" s="1" t="s">
        <v>48</v>
      </c>
      <c r="E1791" s="1">
        <v>0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3" t="str">
        <f t="shared" si="27"/>
        <v>2017Plan</v>
      </c>
      <c r="V1791" s="2">
        <f>DATE(A1791,INDEX(Map!$H$1:$H$12,MATCH(B1791,Map!$G$1:$G$12,0),0),1)</f>
        <v>43009</v>
      </c>
      <c r="W1791" t="str">
        <f>IF(AND(V1791&gt;=Map!$K$2,V1791&lt;=Map!$L$2),"Base",IF(AND(V1791&gt;=Map!$K$3,V1791&lt;=Map!$L$3),"Fcst","N/A"))</f>
        <v>Fcst</v>
      </c>
      <c r="X1791" t="str">
        <f>INDEX(Map!$B$2:$B$86,MATCH(D1791,Map!$A$2:$A$86,0),0)</f>
        <v>Brown 11</v>
      </c>
      <c r="Y1791" s="7">
        <f>IF(INDEX(Map!$C$2:$C$86,MATCH(D1791,Map!$A$2:$A$86,0),0)="","N/A",E1791*INDEX(Map!$C$2:$C$86,MATCH(D1791,Map!$A$2:$A$86,0),0))</f>
        <v>0</v>
      </c>
      <c r="Z1791" s="7" t="str">
        <f>IF(INDEX(Map!$D$2:$D$86,MATCH(D1791,Map!$A$2:$A$86,0),0)="","N/A",E1791*INDEX(Map!$D$2:$D$86,MATCH(D1791,Map!$A$2:$A$86,0),0))</f>
        <v>N/A</v>
      </c>
      <c r="AA1791" t="str">
        <f>INDEX(Map!$E$2:$E$86,MATCH(D1791,Map!$A$2:$A$86,0),0)</f>
        <v>SCCT</v>
      </c>
    </row>
    <row r="1792" spans="1:27" x14ac:dyDescent="0.25">
      <c r="A1792" s="1" t="s">
        <v>119</v>
      </c>
      <c r="B1792" s="1" t="s">
        <v>116</v>
      </c>
      <c r="C1792" s="1">
        <v>27</v>
      </c>
      <c r="D1792" s="1" t="s">
        <v>49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3" t="str">
        <f t="shared" si="27"/>
        <v>2017Plan</v>
      </c>
      <c r="V1792" s="2">
        <f>DATE(A1792,INDEX(Map!$H$1:$H$12,MATCH(B1792,Map!$G$1:$G$12,0),0),1)</f>
        <v>43009</v>
      </c>
      <c r="W1792" t="str">
        <f>IF(AND(V1792&gt;=Map!$K$2,V1792&lt;=Map!$L$2),"Base",IF(AND(V1792&gt;=Map!$K$3,V1792&lt;=Map!$L$3),"Fcst","N/A"))</f>
        <v>Fcst</v>
      </c>
      <c r="X1792" t="str">
        <f>INDEX(Map!$B$2:$B$86,MATCH(D1792,Map!$A$2:$A$86,0),0)</f>
        <v>Brown 11</v>
      </c>
      <c r="Y1792" s="7">
        <f>IF(INDEX(Map!$C$2:$C$86,MATCH(D1792,Map!$A$2:$A$86,0),0)="","N/A",E1792*INDEX(Map!$C$2:$C$86,MATCH(D1792,Map!$A$2:$A$86,0),0))</f>
        <v>0</v>
      </c>
      <c r="Z1792" s="7" t="str">
        <f>IF(INDEX(Map!$D$2:$D$86,MATCH(D1792,Map!$A$2:$A$86,0),0)="","N/A",E1792*INDEX(Map!$D$2:$D$86,MATCH(D1792,Map!$A$2:$A$86,0),0))</f>
        <v>N/A</v>
      </c>
      <c r="AA1792" t="str">
        <f>INDEX(Map!$E$2:$E$86,MATCH(D1792,Map!$A$2:$A$86,0),0)</f>
        <v>SCCT</v>
      </c>
    </row>
    <row r="1793" spans="1:27" x14ac:dyDescent="0.25">
      <c r="A1793" s="1" t="s">
        <v>119</v>
      </c>
      <c r="B1793" s="1" t="s">
        <v>116</v>
      </c>
      <c r="C1793" s="1">
        <v>28</v>
      </c>
      <c r="D1793" s="1" t="s">
        <v>50</v>
      </c>
      <c r="E1793" s="1">
        <v>18.2</v>
      </c>
      <c r="F1793" s="1">
        <v>0</v>
      </c>
      <c r="G1793" s="1">
        <v>15.2</v>
      </c>
      <c r="H1793" s="1">
        <v>22</v>
      </c>
      <c r="I1793" s="1">
        <v>203.3</v>
      </c>
      <c r="J1793" s="1">
        <v>11151</v>
      </c>
      <c r="K1793" s="1">
        <v>144</v>
      </c>
      <c r="L1793" s="1">
        <v>313.39999999999998</v>
      </c>
      <c r="M1793" s="1">
        <v>637</v>
      </c>
      <c r="N1793" s="1">
        <v>1</v>
      </c>
      <c r="O1793" s="1">
        <v>3</v>
      </c>
      <c r="P1793" s="1">
        <v>0</v>
      </c>
      <c r="Q1793" s="1">
        <v>0</v>
      </c>
      <c r="R1793" s="1">
        <v>34.950000000000003</v>
      </c>
      <c r="S1793" s="1">
        <v>35.119999999999997</v>
      </c>
      <c r="T1793" s="1">
        <v>640</v>
      </c>
      <c r="U1793" s="3" t="str">
        <f t="shared" si="27"/>
        <v>2017Plan</v>
      </c>
      <c r="V1793" s="2">
        <f>DATE(A1793,INDEX(Map!$H$1:$H$12,MATCH(B1793,Map!$G$1:$G$12,0),0),1)</f>
        <v>43009</v>
      </c>
      <c r="W1793" t="str">
        <f>IF(AND(V1793&gt;=Map!$K$2,V1793&lt;=Map!$L$2),"Base",IF(AND(V1793&gt;=Map!$K$3,V1793&lt;=Map!$L$3),"Fcst","N/A"))</f>
        <v>Fcst</v>
      </c>
      <c r="X1793" t="str">
        <f>INDEX(Map!$B$2:$B$86,MATCH(D1793,Map!$A$2:$A$86,0),0)</f>
        <v>Paddys Run 13</v>
      </c>
      <c r="Y1793" s="7">
        <f>IF(INDEX(Map!$C$2:$C$86,MATCH(D1793,Map!$A$2:$A$86,0),0)="","N/A",E1793*INDEX(Map!$C$2:$C$86,MATCH(D1793,Map!$A$2:$A$86,0),0))</f>
        <v>8.5539999999999985</v>
      </c>
      <c r="Z1793" s="7">
        <f>IF(INDEX(Map!$D$2:$D$86,MATCH(D1793,Map!$A$2:$A$86,0),0)="","N/A",E1793*INDEX(Map!$D$2:$D$86,MATCH(D1793,Map!$A$2:$A$86,0),0))</f>
        <v>9.6460000000000008</v>
      </c>
      <c r="AA1793" t="str">
        <f>INDEX(Map!$E$2:$E$86,MATCH(D1793,Map!$A$2:$A$86,0),0)</f>
        <v>SCCT</v>
      </c>
    </row>
    <row r="1794" spans="1:27" x14ac:dyDescent="0.25">
      <c r="A1794" s="1" t="s">
        <v>119</v>
      </c>
      <c r="B1794" s="1" t="s">
        <v>116</v>
      </c>
      <c r="C1794" s="1">
        <v>29</v>
      </c>
      <c r="D1794" s="1" t="s">
        <v>51</v>
      </c>
      <c r="E1794" s="1">
        <v>33</v>
      </c>
      <c r="F1794" s="1">
        <v>0</v>
      </c>
      <c r="G1794" s="1">
        <v>26.2</v>
      </c>
      <c r="H1794" s="1">
        <v>19</v>
      </c>
      <c r="I1794" s="1">
        <v>360.3</v>
      </c>
      <c r="J1794" s="1">
        <v>10923</v>
      </c>
      <c r="K1794" s="1">
        <v>224</v>
      </c>
      <c r="L1794" s="1">
        <v>313.39999999999998</v>
      </c>
      <c r="M1794" s="1">
        <v>1129</v>
      </c>
      <c r="N1794" s="1">
        <v>1</v>
      </c>
      <c r="O1794" s="1">
        <v>3</v>
      </c>
      <c r="P1794" s="1">
        <v>0</v>
      </c>
      <c r="Q1794" s="1">
        <v>0</v>
      </c>
      <c r="R1794" s="1">
        <v>34.229999999999997</v>
      </c>
      <c r="S1794" s="1">
        <v>34.31</v>
      </c>
      <c r="T1794" s="1">
        <v>1132</v>
      </c>
      <c r="U1794" s="3" t="str">
        <f t="shared" si="27"/>
        <v>2017Plan</v>
      </c>
      <c r="V1794" s="2">
        <f>DATE(A1794,INDEX(Map!$H$1:$H$12,MATCH(B1794,Map!$G$1:$G$12,0),0),1)</f>
        <v>43009</v>
      </c>
      <c r="W1794" t="str">
        <f>IF(AND(V1794&gt;=Map!$K$2,V1794&lt;=Map!$L$2),"Base",IF(AND(V1794&gt;=Map!$K$3,V1794&lt;=Map!$L$3),"Fcst","N/A"))</f>
        <v>Fcst</v>
      </c>
      <c r="X1794" t="str">
        <f>INDEX(Map!$B$2:$B$86,MATCH(D1794,Map!$A$2:$A$86,0),0)</f>
        <v>Trimble Co 05</v>
      </c>
      <c r="Y1794" s="7">
        <f>IF(INDEX(Map!$C$2:$C$86,MATCH(D1794,Map!$A$2:$A$86,0),0)="","N/A",E1794*INDEX(Map!$C$2:$C$86,MATCH(D1794,Map!$A$2:$A$86,0),0))</f>
        <v>23.43</v>
      </c>
      <c r="Z1794" s="7">
        <f>IF(INDEX(Map!$D$2:$D$86,MATCH(D1794,Map!$A$2:$A$86,0),0)="","N/A",E1794*INDEX(Map!$D$2:$D$86,MATCH(D1794,Map!$A$2:$A$86,0),0))</f>
        <v>9.5699999999999985</v>
      </c>
      <c r="AA1794" t="str">
        <f>INDEX(Map!$E$2:$E$86,MATCH(D1794,Map!$A$2:$A$86,0),0)</f>
        <v>SCCT</v>
      </c>
    </row>
    <row r="1795" spans="1:27" x14ac:dyDescent="0.25">
      <c r="A1795" s="1" t="s">
        <v>119</v>
      </c>
      <c r="B1795" s="1" t="s">
        <v>116</v>
      </c>
      <c r="C1795" s="1">
        <v>30</v>
      </c>
      <c r="D1795" s="1" t="s">
        <v>52</v>
      </c>
      <c r="E1795" s="1">
        <v>29</v>
      </c>
      <c r="F1795" s="1">
        <v>0</v>
      </c>
      <c r="G1795" s="1">
        <v>23.1</v>
      </c>
      <c r="H1795" s="1">
        <v>19</v>
      </c>
      <c r="I1795" s="1">
        <v>318.8</v>
      </c>
      <c r="J1795" s="1">
        <v>10975</v>
      </c>
      <c r="K1795" s="1">
        <v>201</v>
      </c>
      <c r="L1795" s="1">
        <v>313.39999999999998</v>
      </c>
      <c r="M1795" s="1">
        <v>999</v>
      </c>
      <c r="N1795" s="1">
        <v>1</v>
      </c>
      <c r="O1795" s="1">
        <v>3</v>
      </c>
      <c r="P1795" s="1">
        <v>0</v>
      </c>
      <c r="Q1795" s="1">
        <v>0</v>
      </c>
      <c r="R1795" s="1">
        <v>34.39</v>
      </c>
      <c r="S1795" s="1">
        <v>34.49</v>
      </c>
      <c r="T1795" s="1">
        <v>1002</v>
      </c>
      <c r="U1795" s="3" t="str">
        <f t="shared" si="27"/>
        <v>2017Plan</v>
      </c>
      <c r="V1795" s="2">
        <f>DATE(A1795,INDEX(Map!$H$1:$H$12,MATCH(B1795,Map!$G$1:$G$12,0),0),1)</f>
        <v>43009</v>
      </c>
      <c r="W1795" t="str">
        <f>IF(AND(V1795&gt;=Map!$K$2,V1795&lt;=Map!$L$2),"Base",IF(AND(V1795&gt;=Map!$K$3,V1795&lt;=Map!$L$3),"Fcst","N/A"))</f>
        <v>Fcst</v>
      </c>
      <c r="X1795" t="str">
        <f>INDEX(Map!$B$2:$B$86,MATCH(D1795,Map!$A$2:$A$86,0),0)</f>
        <v>Trimble Co 06</v>
      </c>
      <c r="Y1795" s="7">
        <f>IF(INDEX(Map!$C$2:$C$86,MATCH(D1795,Map!$A$2:$A$86,0),0)="","N/A",E1795*INDEX(Map!$C$2:$C$86,MATCH(D1795,Map!$A$2:$A$86,0),0))</f>
        <v>20.59</v>
      </c>
      <c r="Z1795" s="7">
        <f>IF(INDEX(Map!$D$2:$D$86,MATCH(D1795,Map!$A$2:$A$86,0),0)="","N/A",E1795*INDEX(Map!$D$2:$D$86,MATCH(D1795,Map!$A$2:$A$86,0),0))</f>
        <v>8.41</v>
      </c>
      <c r="AA1795" t="str">
        <f>INDEX(Map!$E$2:$E$86,MATCH(D1795,Map!$A$2:$A$86,0),0)</f>
        <v>SCCT</v>
      </c>
    </row>
    <row r="1796" spans="1:27" x14ac:dyDescent="0.25">
      <c r="A1796" s="1" t="s">
        <v>119</v>
      </c>
      <c r="B1796" s="1" t="s">
        <v>116</v>
      </c>
      <c r="C1796" s="1">
        <v>31</v>
      </c>
      <c r="D1796" s="1" t="s">
        <v>53</v>
      </c>
      <c r="E1796" s="1">
        <v>15.1</v>
      </c>
      <c r="F1796" s="1">
        <v>0</v>
      </c>
      <c r="G1796" s="1">
        <v>12</v>
      </c>
      <c r="H1796" s="1">
        <v>14</v>
      </c>
      <c r="I1796" s="1">
        <v>165.3</v>
      </c>
      <c r="J1796" s="1">
        <v>10965</v>
      </c>
      <c r="K1796" s="1">
        <v>104</v>
      </c>
      <c r="L1796" s="1">
        <v>313.39999999999998</v>
      </c>
      <c r="M1796" s="1">
        <v>518</v>
      </c>
      <c r="N1796" s="1">
        <v>1</v>
      </c>
      <c r="O1796" s="1">
        <v>2</v>
      </c>
      <c r="P1796" s="1">
        <v>0</v>
      </c>
      <c r="Q1796" s="1">
        <v>0</v>
      </c>
      <c r="R1796" s="1">
        <v>34.36</v>
      </c>
      <c r="S1796" s="1">
        <v>34.49</v>
      </c>
      <c r="T1796" s="1">
        <v>520</v>
      </c>
      <c r="U1796" s="3" t="str">
        <f t="shared" ref="U1796:U1859" si="28">U1795</f>
        <v>2017Plan</v>
      </c>
      <c r="V1796" s="2">
        <f>DATE(A1796,INDEX(Map!$H$1:$H$12,MATCH(B1796,Map!$G$1:$G$12,0),0),1)</f>
        <v>43009</v>
      </c>
      <c r="W1796" t="str">
        <f>IF(AND(V1796&gt;=Map!$K$2,V1796&lt;=Map!$L$2),"Base",IF(AND(V1796&gt;=Map!$K$3,V1796&lt;=Map!$L$3),"Fcst","N/A"))</f>
        <v>Fcst</v>
      </c>
      <c r="X1796" t="str">
        <f>INDEX(Map!$B$2:$B$86,MATCH(D1796,Map!$A$2:$A$86,0),0)</f>
        <v>Trimble Co 07</v>
      </c>
      <c r="Y1796" s="7">
        <f>IF(INDEX(Map!$C$2:$C$86,MATCH(D1796,Map!$A$2:$A$86,0),0)="","N/A",E1796*INDEX(Map!$C$2:$C$86,MATCH(D1796,Map!$A$2:$A$86,0),0))</f>
        <v>9.5129999999999999</v>
      </c>
      <c r="Z1796" s="7">
        <f>IF(INDEX(Map!$D$2:$D$86,MATCH(D1796,Map!$A$2:$A$86,0),0)="","N/A",E1796*INDEX(Map!$D$2:$D$86,MATCH(D1796,Map!$A$2:$A$86,0),0))</f>
        <v>5.5869999999999997</v>
      </c>
      <c r="AA1796" t="str">
        <f>INDEX(Map!$E$2:$E$86,MATCH(D1796,Map!$A$2:$A$86,0),0)</f>
        <v>SCCT</v>
      </c>
    </row>
    <row r="1797" spans="1:27" x14ac:dyDescent="0.25">
      <c r="A1797" s="1" t="s">
        <v>119</v>
      </c>
      <c r="B1797" s="1" t="s">
        <v>116</v>
      </c>
      <c r="C1797" s="1">
        <v>32</v>
      </c>
      <c r="D1797" s="1" t="s">
        <v>54</v>
      </c>
      <c r="E1797" s="1">
        <v>2</v>
      </c>
      <c r="F1797" s="1">
        <v>0</v>
      </c>
      <c r="G1797" s="1">
        <v>1.6</v>
      </c>
      <c r="H1797" s="1">
        <v>3</v>
      </c>
      <c r="I1797" s="1">
        <v>22.3</v>
      </c>
      <c r="J1797" s="1">
        <v>10960</v>
      </c>
      <c r="K1797" s="1">
        <v>14</v>
      </c>
      <c r="L1797" s="1">
        <v>313.39999999999998</v>
      </c>
      <c r="M1797" s="1">
        <v>70</v>
      </c>
      <c r="N1797" s="1">
        <v>0</v>
      </c>
      <c r="O1797" s="1">
        <v>0</v>
      </c>
      <c r="P1797" s="1">
        <v>0</v>
      </c>
      <c r="Q1797" s="1">
        <v>0</v>
      </c>
      <c r="R1797" s="1">
        <v>34.35</v>
      </c>
      <c r="S1797" s="1">
        <v>34.549999999999997</v>
      </c>
      <c r="T1797" s="1">
        <v>70</v>
      </c>
      <c r="U1797" s="3" t="str">
        <f t="shared" si="28"/>
        <v>2017Plan</v>
      </c>
      <c r="V1797" s="2">
        <f>DATE(A1797,INDEX(Map!$H$1:$H$12,MATCH(B1797,Map!$G$1:$G$12,0),0),1)</f>
        <v>43009</v>
      </c>
      <c r="W1797" t="str">
        <f>IF(AND(V1797&gt;=Map!$K$2,V1797&lt;=Map!$L$2),"Base",IF(AND(V1797&gt;=Map!$K$3,V1797&lt;=Map!$L$3),"Fcst","N/A"))</f>
        <v>Fcst</v>
      </c>
      <c r="X1797" t="str">
        <f>INDEX(Map!$B$2:$B$86,MATCH(D1797,Map!$A$2:$A$86,0),0)</f>
        <v>Trimble Co 08</v>
      </c>
      <c r="Y1797" s="7">
        <f>IF(INDEX(Map!$C$2:$C$86,MATCH(D1797,Map!$A$2:$A$86,0),0)="","N/A",E1797*INDEX(Map!$C$2:$C$86,MATCH(D1797,Map!$A$2:$A$86,0),0))</f>
        <v>1.26</v>
      </c>
      <c r="Z1797" s="7">
        <f>IF(INDEX(Map!$D$2:$D$86,MATCH(D1797,Map!$A$2:$A$86,0),0)="","N/A",E1797*INDEX(Map!$D$2:$D$86,MATCH(D1797,Map!$A$2:$A$86,0),0))</f>
        <v>0.74</v>
      </c>
      <c r="AA1797" t="str">
        <f>INDEX(Map!$E$2:$E$86,MATCH(D1797,Map!$A$2:$A$86,0),0)</f>
        <v>SCCT</v>
      </c>
    </row>
    <row r="1798" spans="1:27" x14ac:dyDescent="0.25">
      <c r="A1798" s="1" t="s">
        <v>119</v>
      </c>
      <c r="B1798" s="1" t="s">
        <v>116</v>
      </c>
      <c r="C1798" s="1">
        <v>33</v>
      </c>
      <c r="D1798" s="1" t="s">
        <v>55</v>
      </c>
      <c r="E1798" s="1">
        <v>11</v>
      </c>
      <c r="F1798" s="1">
        <v>0</v>
      </c>
      <c r="G1798" s="1">
        <v>8.8000000000000007</v>
      </c>
      <c r="H1798" s="1">
        <v>14</v>
      </c>
      <c r="I1798" s="1">
        <v>121.2</v>
      </c>
      <c r="J1798" s="1">
        <v>10995</v>
      </c>
      <c r="K1798" s="1">
        <v>77</v>
      </c>
      <c r="L1798" s="1">
        <v>313.39999999999998</v>
      </c>
      <c r="M1798" s="1">
        <v>380</v>
      </c>
      <c r="N1798" s="1">
        <v>1</v>
      </c>
      <c r="O1798" s="1">
        <v>2</v>
      </c>
      <c r="P1798" s="1">
        <v>0</v>
      </c>
      <c r="Q1798" s="1">
        <v>0</v>
      </c>
      <c r="R1798" s="1">
        <v>34.46</v>
      </c>
      <c r="S1798" s="1">
        <v>34.630000000000003</v>
      </c>
      <c r="T1798" s="1">
        <v>382</v>
      </c>
      <c r="U1798" s="3" t="str">
        <f t="shared" si="28"/>
        <v>2017Plan</v>
      </c>
      <c r="V1798" s="2">
        <f>DATE(A1798,INDEX(Map!$H$1:$H$12,MATCH(B1798,Map!$G$1:$G$12,0),0),1)</f>
        <v>43009</v>
      </c>
      <c r="W1798" t="str">
        <f>IF(AND(V1798&gt;=Map!$K$2,V1798&lt;=Map!$L$2),"Base",IF(AND(V1798&gt;=Map!$K$3,V1798&lt;=Map!$L$3),"Fcst","N/A"))</f>
        <v>Fcst</v>
      </c>
      <c r="X1798" t="str">
        <f>INDEX(Map!$B$2:$B$86,MATCH(D1798,Map!$A$2:$A$86,0),0)</f>
        <v>Trimble Co 09</v>
      </c>
      <c r="Y1798" s="7">
        <f>IF(INDEX(Map!$C$2:$C$86,MATCH(D1798,Map!$A$2:$A$86,0),0)="","N/A",E1798*INDEX(Map!$C$2:$C$86,MATCH(D1798,Map!$A$2:$A$86,0),0))</f>
        <v>6.93</v>
      </c>
      <c r="Z1798" s="7">
        <f>IF(INDEX(Map!$D$2:$D$86,MATCH(D1798,Map!$A$2:$A$86,0),0)="","N/A",E1798*INDEX(Map!$D$2:$D$86,MATCH(D1798,Map!$A$2:$A$86,0),0))</f>
        <v>4.07</v>
      </c>
      <c r="AA1798" t="str">
        <f>INDEX(Map!$E$2:$E$86,MATCH(D1798,Map!$A$2:$A$86,0),0)</f>
        <v>SCCT</v>
      </c>
    </row>
    <row r="1799" spans="1:27" x14ac:dyDescent="0.25">
      <c r="A1799" s="1" t="s">
        <v>119</v>
      </c>
      <c r="B1799" s="1" t="s">
        <v>116</v>
      </c>
      <c r="C1799" s="1">
        <v>34</v>
      </c>
      <c r="D1799" s="1" t="s">
        <v>56</v>
      </c>
      <c r="E1799" s="1">
        <v>0.6</v>
      </c>
      <c r="F1799" s="1">
        <v>0</v>
      </c>
      <c r="G1799" s="1">
        <v>0.5</v>
      </c>
      <c r="H1799" s="1">
        <v>1</v>
      </c>
      <c r="I1799" s="1">
        <v>6.4</v>
      </c>
      <c r="J1799" s="1">
        <v>10947</v>
      </c>
      <c r="K1799" s="1">
        <v>4</v>
      </c>
      <c r="L1799" s="1">
        <v>313.39999999999998</v>
      </c>
      <c r="M1799" s="1">
        <v>20</v>
      </c>
      <c r="N1799" s="1">
        <v>0</v>
      </c>
      <c r="O1799" s="1">
        <v>0</v>
      </c>
      <c r="P1799" s="1">
        <v>0</v>
      </c>
      <c r="Q1799" s="1">
        <v>0</v>
      </c>
      <c r="R1799" s="1">
        <v>34.31</v>
      </c>
      <c r="S1799" s="1">
        <v>34.549999999999997</v>
      </c>
      <c r="T1799" s="1">
        <v>20</v>
      </c>
      <c r="U1799" s="3" t="str">
        <f t="shared" si="28"/>
        <v>2017Plan</v>
      </c>
      <c r="V1799" s="2">
        <f>DATE(A1799,INDEX(Map!$H$1:$H$12,MATCH(B1799,Map!$G$1:$G$12,0),0),1)</f>
        <v>43009</v>
      </c>
      <c r="W1799" t="str">
        <f>IF(AND(V1799&gt;=Map!$K$2,V1799&lt;=Map!$L$2),"Base",IF(AND(V1799&gt;=Map!$K$3,V1799&lt;=Map!$L$3),"Fcst","N/A"))</f>
        <v>Fcst</v>
      </c>
      <c r="X1799" t="str">
        <f>INDEX(Map!$B$2:$B$86,MATCH(D1799,Map!$A$2:$A$86,0),0)</f>
        <v>Trimble Co 10</v>
      </c>
      <c r="Y1799" s="7">
        <f>IF(INDEX(Map!$C$2:$C$86,MATCH(D1799,Map!$A$2:$A$86,0),0)="","N/A",E1799*INDEX(Map!$C$2:$C$86,MATCH(D1799,Map!$A$2:$A$86,0),0))</f>
        <v>0.378</v>
      </c>
      <c r="Z1799" s="7">
        <f>IF(INDEX(Map!$D$2:$D$86,MATCH(D1799,Map!$A$2:$A$86,0),0)="","N/A",E1799*INDEX(Map!$D$2:$D$86,MATCH(D1799,Map!$A$2:$A$86,0),0))</f>
        <v>0.222</v>
      </c>
      <c r="AA1799" t="str">
        <f>INDEX(Map!$E$2:$E$86,MATCH(D1799,Map!$A$2:$A$86,0),0)</f>
        <v>SCCT</v>
      </c>
    </row>
    <row r="1800" spans="1:27" x14ac:dyDescent="0.25">
      <c r="A1800" s="1" t="s">
        <v>119</v>
      </c>
      <c r="B1800" s="1" t="s">
        <v>116</v>
      </c>
      <c r="C1800" s="1">
        <v>35</v>
      </c>
      <c r="D1800" s="1" t="s">
        <v>57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3" t="str">
        <f t="shared" si="28"/>
        <v>2017Plan</v>
      </c>
      <c r="V1800" s="2">
        <f>DATE(A1800,INDEX(Map!$H$1:$H$12,MATCH(B1800,Map!$G$1:$G$12,0),0),1)</f>
        <v>43009</v>
      </c>
      <c r="W1800" t="str">
        <f>IF(AND(V1800&gt;=Map!$K$2,V1800&lt;=Map!$L$2),"Base",IF(AND(V1800&gt;=Map!$K$3,V1800&lt;=Map!$L$3),"Fcst","N/A"))</f>
        <v>Fcst</v>
      </c>
      <c r="X1800" t="str">
        <f>INDEX(Map!$B$2:$B$86,MATCH(D1800,Map!$A$2:$A$86,0),0)</f>
        <v>Cane Run 11</v>
      </c>
      <c r="Y1800" s="7" t="str">
        <f>IF(INDEX(Map!$C$2:$C$86,MATCH(D1800,Map!$A$2:$A$86,0),0)="","N/A",E1800*INDEX(Map!$C$2:$C$86,MATCH(D1800,Map!$A$2:$A$86,0),0))</f>
        <v>N/A</v>
      </c>
      <c r="Z1800" s="7">
        <f>IF(INDEX(Map!$D$2:$D$86,MATCH(D1800,Map!$A$2:$A$86,0),0)="","N/A",E1800*INDEX(Map!$D$2:$D$86,MATCH(D1800,Map!$A$2:$A$86,0),0))</f>
        <v>0</v>
      </c>
      <c r="AA1800" t="str">
        <f>INDEX(Map!$E$2:$E$86,MATCH(D1800,Map!$A$2:$A$86,0),0)</f>
        <v>SCCT</v>
      </c>
    </row>
    <row r="1801" spans="1:27" x14ac:dyDescent="0.25">
      <c r="A1801" s="1" t="s">
        <v>119</v>
      </c>
      <c r="B1801" s="1" t="s">
        <v>116</v>
      </c>
      <c r="C1801" s="1">
        <v>36</v>
      </c>
      <c r="D1801" s="1" t="s">
        <v>58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3" t="str">
        <f t="shared" si="28"/>
        <v>2017Plan</v>
      </c>
      <c r="V1801" s="2">
        <f>DATE(A1801,INDEX(Map!$H$1:$H$12,MATCH(B1801,Map!$G$1:$G$12,0),0),1)</f>
        <v>43009</v>
      </c>
      <c r="W1801" t="str">
        <f>IF(AND(V1801&gt;=Map!$K$2,V1801&lt;=Map!$L$2),"Base",IF(AND(V1801&gt;=Map!$K$3,V1801&lt;=Map!$L$3),"Fcst","N/A"))</f>
        <v>Fcst</v>
      </c>
      <c r="X1801" t="str">
        <f>INDEX(Map!$B$2:$B$86,MATCH(D1801,Map!$A$2:$A$86,0),0)</f>
        <v>Haefling</v>
      </c>
      <c r="Y1801" s="7">
        <f>IF(INDEX(Map!$C$2:$C$86,MATCH(D1801,Map!$A$2:$A$86,0),0)="","N/A",E1801*INDEX(Map!$C$2:$C$86,MATCH(D1801,Map!$A$2:$A$86,0),0))</f>
        <v>0</v>
      </c>
      <c r="Z1801" s="7" t="str">
        <f>IF(INDEX(Map!$D$2:$D$86,MATCH(D1801,Map!$A$2:$A$86,0),0)="","N/A",E1801*INDEX(Map!$D$2:$D$86,MATCH(D1801,Map!$A$2:$A$86,0),0))</f>
        <v>N/A</v>
      </c>
      <c r="AA1801" t="str">
        <f>INDEX(Map!$E$2:$E$86,MATCH(D1801,Map!$A$2:$A$86,0),0)</f>
        <v>SCCT</v>
      </c>
    </row>
    <row r="1802" spans="1:27" x14ac:dyDescent="0.25">
      <c r="A1802" s="1" t="s">
        <v>119</v>
      </c>
      <c r="B1802" s="1" t="s">
        <v>116</v>
      </c>
      <c r="C1802" s="1">
        <v>37</v>
      </c>
      <c r="D1802" s="1" t="s">
        <v>59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3" t="str">
        <f t="shared" si="28"/>
        <v>2017Plan</v>
      </c>
      <c r="V1802" s="2">
        <f>DATE(A1802,INDEX(Map!$H$1:$H$12,MATCH(B1802,Map!$G$1:$G$12,0),0),1)</f>
        <v>43009</v>
      </c>
      <c r="W1802" t="str">
        <f>IF(AND(V1802&gt;=Map!$K$2,V1802&lt;=Map!$L$2),"Base",IF(AND(V1802&gt;=Map!$K$3,V1802&lt;=Map!$L$3),"Fcst","N/A"))</f>
        <v>Fcst</v>
      </c>
      <c r="X1802" t="str">
        <f>INDEX(Map!$B$2:$B$86,MATCH(D1802,Map!$A$2:$A$86,0),0)</f>
        <v>Paddys Run 11</v>
      </c>
      <c r="Y1802" s="7" t="str">
        <f>IF(INDEX(Map!$C$2:$C$86,MATCH(D1802,Map!$A$2:$A$86,0),0)="","N/A",E1802*INDEX(Map!$C$2:$C$86,MATCH(D1802,Map!$A$2:$A$86,0),0))</f>
        <v>N/A</v>
      </c>
      <c r="Z1802" s="7">
        <f>IF(INDEX(Map!$D$2:$D$86,MATCH(D1802,Map!$A$2:$A$86,0),0)="","N/A",E1802*INDEX(Map!$D$2:$D$86,MATCH(D1802,Map!$A$2:$A$86,0),0))</f>
        <v>0</v>
      </c>
      <c r="AA1802" t="str">
        <f>INDEX(Map!$E$2:$E$86,MATCH(D1802,Map!$A$2:$A$86,0),0)</f>
        <v>SCCT</v>
      </c>
    </row>
    <row r="1803" spans="1:27" x14ac:dyDescent="0.25">
      <c r="A1803" s="1" t="s">
        <v>119</v>
      </c>
      <c r="B1803" s="1" t="s">
        <v>116</v>
      </c>
      <c r="C1803" s="1">
        <v>38</v>
      </c>
      <c r="D1803" s="1" t="s">
        <v>60</v>
      </c>
      <c r="E1803" s="1">
        <v>0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3" t="str">
        <f t="shared" si="28"/>
        <v>2017Plan</v>
      </c>
      <c r="V1803" s="2">
        <f>DATE(A1803,INDEX(Map!$H$1:$H$12,MATCH(B1803,Map!$G$1:$G$12,0),0),1)</f>
        <v>43009</v>
      </c>
      <c r="W1803" t="str">
        <f>IF(AND(V1803&gt;=Map!$K$2,V1803&lt;=Map!$L$2),"Base",IF(AND(V1803&gt;=Map!$K$3,V1803&lt;=Map!$L$3),"Fcst","N/A"))</f>
        <v>Fcst</v>
      </c>
      <c r="X1803" t="str">
        <f>INDEX(Map!$B$2:$B$86,MATCH(D1803,Map!$A$2:$A$86,0),0)</f>
        <v>Paddys Run 12</v>
      </c>
      <c r="Y1803" s="7" t="str">
        <f>IF(INDEX(Map!$C$2:$C$86,MATCH(D1803,Map!$A$2:$A$86,0),0)="","N/A",E1803*INDEX(Map!$C$2:$C$86,MATCH(D1803,Map!$A$2:$A$86,0),0))</f>
        <v>N/A</v>
      </c>
      <c r="Z1803" s="7">
        <f>IF(INDEX(Map!$D$2:$D$86,MATCH(D1803,Map!$A$2:$A$86,0),0)="","N/A",E1803*INDEX(Map!$D$2:$D$86,MATCH(D1803,Map!$A$2:$A$86,0),0))</f>
        <v>0</v>
      </c>
      <c r="AA1803" t="str">
        <f>INDEX(Map!$E$2:$E$86,MATCH(D1803,Map!$A$2:$A$86,0),0)</f>
        <v>SCCT</v>
      </c>
    </row>
    <row r="1804" spans="1:27" x14ac:dyDescent="0.25">
      <c r="A1804" s="1" t="s">
        <v>119</v>
      </c>
      <c r="B1804" s="1" t="s">
        <v>116</v>
      </c>
      <c r="C1804" s="1">
        <v>39</v>
      </c>
      <c r="D1804" s="1" t="s">
        <v>61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3" t="str">
        <f t="shared" si="28"/>
        <v>2017Plan</v>
      </c>
      <c r="V1804" s="2">
        <f>DATE(A1804,INDEX(Map!$H$1:$H$12,MATCH(B1804,Map!$G$1:$G$12,0),0),1)</f>
        <v>43009</v>
      </c>
      <c r="W1804" t="str">
        <f>IF(AND(V1804&gt;=Map!$K$2,V1804&lt;=Map!$L$2),"Base",IF(AND(V1804&gt;=Map!$K$3,V1804&lt;=Map!$L$3),"Fcst","N/A"))</f>
        <v>Fcst</v>
      </c>
      <c r="X1804" t="str">
        <f>INDEX(Map!$B$2:$B$86,MATCH(D1804,Map!$A$2:$A$86,0),0)</f>
        <v>Zorn 1</v>
      </c>
      <c r="Y1804" s="7" t="str">
        <f>IF(INDEX(Map!$C$2:$C$86,MATCH(D1804,Map!$A$2:$A$86,0),0)="","N/A",E1804*INDEX(Map!$C$2:$C$86,MATCH(D1804,Map!$A$2:$A$86,0),0))</f>
        <v>N/A</v>
      </c>
      <c r="Z1804" s="7">
        <f>IF(INDEX(Map!$D$2:$D$86,MATCH(D1804,Map!$A$2:$A$86,0),0)="","N/A",E1804*INDEX(Map!$D$2:$D$86,MATCH(D1804,Map!$A$2:$A$86,0),0))</f>
        <v>0</v>
      </c>
      <c r="AA1804" t="str">
        <f>INDEX(Map!$E$2:$E$86,MATCH(D1804,Map!$A$2:$A$86,0),0)</f>
        <v>SCCT</v>
      </c>
    </row>
    <row r="1805" spans="1:27" x14ac:dyDescent="0.25">
      <c r="A1805" s="1" t="s">
        <v>119</v>
      </c>
      <c r="B1805" s="1" t="s">
        <v>116</v>
      </c>
      <c r="C1805" s="1">
        <v>40</v>
      </c>
      <c r="D1805" s="1" t="s">
        <v>62</v>
      </c>
      <c r="E1805" s="1">
        <v>6.2</v>
      </c>
      <c r="F1805" s="1">
        <v>0</v>
      </c>
      <c r="G1805" s="1">
        <v>26.6</v>
      </c>
      <c r="H1805" s="1">
        <v>27</v>
      </c>
      <c r="I1805" s="1" t="s">
        <v>63</v>
      </c>
      <c r="J1805" s="1" t="s">
        <v>63</v>
      </c>
      <c r="K1805" s="1">
        <v>216</v>
      </c>
      <c r="L1805" s="1">
        <v>0</v>
      </c>
      <c r="M1805" s="1">
        <v>0</v>
      </c>
      <c r="N1805" s="1" t="s">
        <v>63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3" t="str">
        <f t="shared" si="28"/>
        <v>2017Plan</v>
      </c>
      <c r="V1805" s="2">
        <f>DATE(A1805,INDEX(Map!$H$1:$H$12,MATCH(B1805,Map!$G$1:$G$12,0),0),1)</f>
        <v>43009</v>
      </c>
      <c r="W1805" t="str">
        <f>IF(AND(V1805&gt;=Map!$K$2,V1805&lt;=Map!$L$2),"Base",IF(AND(V1805&gt;=Map!$K$3,V1805&lt;=Map!$L$3),"Fcst","N/A"))</f>
        <v>Fcst</v>
      </c>
      <c r="X1805" t="str">
        <f>INDEX(Map!$B$2:$B$86,MATCH(D1805,Map!$A$2:$A$86,0),0)</f>
        <v>Dix Dam</v>
      </c>
      <c r="Y1805" s="7">
        <f>IF(INDEX(Map!$C$2:$C$86,MATCH(D1805,Map!$A$2:$A$86,0),0)="","N/A",E1805*INDEX(Map!$C$2:$C$86,MATCH(D1805,Map!$A$2:$A$86,0),0))</f>
        <v>6.2</v>
      </c>
      <c r="Z1805" s="7" t="str">
        <f>IF(INDEX(Map!$D$2:$D$86,MATCH(D1805,Map!$A$2:$A$86,0),0)="","N/A",E1805*INDEX(Map!$D$2:$D$86,MATCH(D1805,Map!$A$2:$A$86,0),0))</f>
        <v>N/A</v>
      </c>
      <c r="AA1805" t="str">
        <f>INDEX(Map!$E$2:$E$86,MATCH(D1805,Map!$A$2:$A$86,0),0)</f>
        <v>Hydro</v>
      </c>
    </row>
    <row r="1806" spans="1:27" x14ac:dyDescent="0.25">
      <c r="A1806" s="1" t="s">
        <v>119</v>
      </c>
      <c r="B1806" s="1" t="s">
        <v>116</v>
      </c>
      <c r="C1806" s="1">
        <v>41</v>
      </c>
      <c r="D1806" s="1" t="s">
        <v>64</v>
      </c>
      <c r="E1806" s="1">
        <v>28.1</v>
      </c>
      <c r="F1806" s="1">
        <v>0</v>
      </c>
      <c r="G1806" s="1">
        <v>100</v>
      </c>
      <c r="H1806" s="1">
        <v>0</v>
      </c>
      <c r="I1806" s="1" t="s">
        <v>63</v>
      </c>
      <c r="J1806" s="1" t="s">
        <v>63</v>
      </c>
      <c r="K1806" s="1">
        <v>744</v>
      </c>
      <c r="L1806" s="1">
        <v>0</v>
      </c>
      <c r="M1806" s="1">
        <v>0</v>
      </c>
      <c r="N1806" s="1" t="s">
        <v>63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0</v>
      </c>
      <c r="U1806" s="3" t="str">
        <f t="shared" si="28"/>
        <v>2017Plan</v>
      </c>
      <c r="V1806" s="2">
        <f>DATE(A1806,INDEX(Map!$H$1:$H$12,MATCH(B1806,Map!$G$1:$G$12,0),0),1)</f>
        <v>43009</v>
      </c>
      <c r="W1806" t="str">
        <f>IF(AND(V1806&gt;=Map!$K$2,V1806&lt;=Map!$L$2),"Base",IF(AND(V1806&gt;=Map!$K$3,V1806&lt;=Map!$L$3),"Fcst","N/A"))</f>
        <v>Fcst</v>
      </c>
      <c r="X1806" t="str">
        <f>INDEX(Map!$B$2:$B$86,MATCH(D1806,Map!$A$2:$A$86,0),0)</f>
        <v>Ohio Falls</v>
      </c>
      <c r="Y1806" s="7" t="str">
        <f>IF(INDEX(Map!$C$2:$C$86,MATCH(D1806,Map!$A$2:$A$86,0),0)="","N/A",E1806*INDEX(Map!$C$2:$C$86,MATCH(D1806,Map!$A$2:$A$86,0),0))</f>
        <v>N/A</v>
      </c>
      <c r="Z1806" s="7">
        <f>IF(INDEX(Map!$D$2:$D$86,MATCH(D1806,Map!$A$2:$A$86,0),0)="","N/A",E1806*INDEX(Map!$D$2:$D$86,MATCH(D1806,Map!$A$2:$A$86,0),0))</f>
        <v>28.1</v>
      </c>
      <c r="AA1806" t="str">
        <f>INDEX(Map!$E$2:$E$86,MATCH(D1806,Map!$A$2:$A$86,0),0)</f>
        <v>Hydro</v>
      </c>
    </row>
    <row r="1807" spans="1:27" x14ac:dyDescent="0.25">
      <c r="A1807" s="1" t="s">
        <v>119</v>
      </c>
      <c r="B1807" s="1" t="s">
        <v>116</v>
      </c>
      <c r="C1807" s="1">
        <v>42</v>
      </c>
      <c r="D1807" s="1" t="s">
        <v>65</v>
      </c>
      <c r="E1807" s="1">
        <v>1.6</v>
      </c>
      <c r="F1807" s="1">
        <v>0</v>
      </c>
      <c r="G1807" s="1">
        <v>100</v>
      </c>
      <c r="H1807" s="1">
        <v>0</v>
      </c>
      <c r="I1807" s="1" t="s">
        <v>63</v>
      </c>
      <c r="J1807" s="1" t="s">
        <v>63</v>
      </c>
      <c r="K1807" s="1">
        <v>744</v>
      </c>
      <c r="L1807" s="1">
        <v>0</v>
      </c>
      <c r="M1807" s="1">
        <v>0</v>
      </c>
      <c r="N1807" s="1" t="s">
        <v>63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3" t="str">
        <f t="shared" si="28"/>
        <v>2017Plan</v>
      </c>
      <c r="V1807" s="2">
        <f>DATE(A1807,INDEX(Map!$H$1:$H$12,MATCH(B1807,Map!$G$1:$G$12,0),0),1)</f>
        <v>43009</v>
      </c>
      <c r="W1807" t="str">
        <f>IF(AND(V1807&gt;=Map!$K$2,V1807&lt;=Map!$L$2),"Base",IF(AND(V1807&gt;=Map!$K$3,V1807&lt;=Map!$L$3),"Fcst","N/A"))</f>
        <v>Fcst</v>
      </c>
      <c r="X1807" t="str">
        <f>INDEX(Map!$B$2:$B$86,MATCH(D1807,Map!$A$2:$A$86,0),0)</f>
        <v>Brown Solar</v>
      </c>
      <c r="Y1807" s="7">
        <f>IF(INDEX(Map!$C$2:$C$86,MATCH(D1807,Map!$A$2:$A$86,0),0)="","N/A",E1807*INDEX(Map!$C$2:$C$86,MATCH(D1807,Map!$A$2:$A$86,0),0))</f>
        <v>0.97599999999999998</v>
      </c>
      <c r="Z1807" s="7">
        <f>IF(INDEX(Map!$D$2:$D$86,MATCH(D1807,Map!$A$2:$A$86,0),0)="","N/A",E1807*INDEX(Map!$D$2:$D$86,MATCH(D1807,Map!$A$2:$A$86,0),0))</f>
        <v>0.62400000000000011</v>
      </c>
      <c r="AA1807" t="str">
        <f>INDEX(Map!$E$2:$E$86,MATCH(D1807,Map!$A$2:$A$86,0),0)</f>
        <v>Solar</v>
      </c>
    </row>
    <row r="1808" spans="1:27" x14ac:dyDescent="0.25">
      <c r="A1808" s="1" t="s">
        <v>119</v>
      </c>
      <c r="B1808" s="1" t="s">
        <v>116</v>
      </c>
      <c r="C1808" s="1">
        <v>43</v>
      </c>
      <c r="D1808" s="1" t="s">
        <v>66</v>
      </c>
      <c r="E1808" s="1">
        <v>11.5</v>
      </c>
      <c r="F1808" s="1">
        <v>0</v>
      </c>
      <c r="G1808" s="1">
        <v>100</v>
      </c>
      <c r="H1808" s="1">
        <v>0</v>
      </c>
      <c r="I1808" s="1">
        <v>1153.2</v>
      </c>
      <c r="J1808" s="1">
        <v>100000</v>
      </c>
      <c r="K1808" s="1">
        <v>744</v>
      </c>
      <c r="L1808" s="1">
        <v>26.6</v>
      </c>
      <c r="M1808" s="1">
        <v>306</v>
      </c>
      <c r="N1808" s="1">
        <v>0</v>
      </c>
      <c r="O1808" s="1">
        <v>0</v>
      </c>
      <c r="P1808" s="1">
        <v>0</v>
      </c>
      <c r="Q1808" s="1">
        <v>0</v>
      </c>
      <c r="R1808" s="1">
        <v>26.56</v>
      </c>
      <c r="S1808" s="1">
        <v>26.56</v>
      </c>
      <c r="T1808" s="1">
        <v>306</v>
      </c>
      <c r="U1808" s="3" t="str">
        <f t="shared" si="28"/>
        <v>2017Plan</v>
      </c>
      <c r="V1808" s="2">
        <f>DATE(A1808,INDEX(Map!$H$1:$H$12,MATCH(B1808,Map!$G$1:$G$12,0),0),1)</f>
        <v>43009</v>
      </c>
      <c r="W1808" t="str">
        <f>IF(AND(V1808&gt;=Map!$K$2,V1808&lt;=Map!$L$2),"Base",IF(AND(V1808&gt;=Map!$K$3,V1808&lt;=Map!$L$3),"Fcst","N/A"))</f>
        <v>Fcst</v>
      </c>
      <c r="X1808" t="str">
        <f>INDEX(Map!$B$2:$B$86,MATCH(D1808,Map!$A$2:$A$86,0),0)</f>
        <v>OVEC</v>
      </c>
      <c r="Y1808" s="7">
        <f>IF(INDEX(Map!$C$2:$C$86,MATCH(D1808,Map!$A$2:$A$86,0),0)="","N/A",E1808*INDEX(Map!$C$2:$C$86,MATCH(D1808,Map!$A$2:$A$86,0),0))</f>
        <v>11.5</v>
      </c>
      <c r="Z1808" s="7" t="str">
        <f>IF(INDEX(Map!$D$2:$D$86,MATCH(D1808,Map!$A$2:$A$86,0),0)="","N/A",E1808*INDEX(Map!$D$2:$D$86,MATCH(D1808,Map!$A$2:$A$86,0),0))</f>
        <v>N/A</v>
      </c>
      <c r="AA1808" t="str">
        <f>INDEX(Map!$E$2:$E$86,MATCH(D1808,Map!$A$2:$A$86,0),0)</f>
        <v>Coal</v>
      </c>
    </row>
    <row r="1809" spans="1:27" x14ac:dyDescent="0.25">
      <c r="A1809" s="1" t="s">
        <v>119</v>
      </c>
      <c r="B1809" s="1" t="s">
        <v>116</v>
      </c>
      <c r="C1809" s="1">
        <v>44</v>
      </c>
      <c r="D1809" s="1" t="s">
        <v>67</v>
      </c>
      <c r="E1809" s="1">
        <v>2.8</v>
      </c>
      <c r="F1809" s="1">
        <v>0</v>
      </c>
      <c r="G1809" s="1">
        <v>24.6</v>
      </c>
      <c r="H1809" s="1">
        <v>80</v>
      </c>
      <c r="I1809" s="1">
        <v>279.8</v>
      </c>
      <c r="J1809" s="1">
        <v>100000</v>
      </c>
      <c r="K1809" s="1">
        <v>192</v>
      </c>
      <c r="L1809" s="1">
        <v>26.6</v>
      </c>
      <c r="M1809" s="1">
        <v>74</v>
      </c>
      <c r="N1809" s="1">
        <v>0</v>
      </c>
      <c r="O1809" s="1">
        <v>0</v>
      </c>
      <c r="P1809" s="1">
        <v>0</v>
      </c>
      <c r="Q1809" s="1">
        <v>0</v>
      </c>
      <c r="R1809" s="1">
        <v>26.56</v>
      </c>
      <c r="S1809" s="1">
        <v>26.56</v>
      </c>
      <c r="T1809" s="1">
        <v>74</v>
      </c>
      <c r="U1809" s="3" t="str">
        <f t="shared" si="28"/>
        <v>2017Plan</v>
      </c>
      <c r="V1809" s="2">
        <f>DATE(A1809,INDEX(Map!$H$1:$H$12,MATCH(B1809,Map!$G$1:$G$12,0),0),1)</f>
        <v>43009</v>
      </c>
      <c r="W1809" t="str">
        <f>IF(AND(V1809&gt;=Map!$K$2,V1809&lt;=Map!$L$2),"Base",IF(AND(V1809&gt;=Map!$K$3,V1809&lt;=Map!$L$3),"Fcst","N/A"))</f>
        <v>Fcst</v>
      </c>
      <c r="X1809" t="str">
        <f>INDEX(Map!$B$2:$B$86,MATCH(D1809,Map!$A$2:$A$86,0),0)</f>
        <v>OVEC</v>
      </c>
      <c r="Y1809" s="7">
        <f>IF(INDEX(Map!$C$2:$C$86,MATCH(D1809,Map!$A$2:$A$86,0),0)="","N/A",E1809*INDEX(Map!$C$2:$C$86,MATCH(D1809,Map!$A$2:$A$86,0),0))</f>
        <v>2.8</v>
      </c>
      <c r="Z1809" s="7" t="str">
        <f>IF(INDEX(Map!$D$2:$D$86,MATCH(D1809,Map!$A$2:$A$86,0),0)="","N/A",E1809*INDEX(Map!$D$2:$D$86,MATCH(D1809,Map!$A$2:$A$86,0),0))</f>
        <v>N/A</v>
      </c>
      <c r="AA1809" t="str">
        <f>INDEX(Map!$E$2:$E$86,MATCH(D1809,Map!$A$2:$A$86,0),0)</f>
        <v>Coal</v>
      </c>
    </row>
    <row r="1810" spans="1:27" x14ac:dyDescent="0.25">
      <c r="A1810" s="1" t="s">
        <v>119</v>
      </c>
      <c r="B1810" s="1" t="s">
        <v>116</v>
      </c>
      <c r="C1810" s="1">
        <v>45</v>
      </c>
      <c r="D1810" s="1" t="s">
        <v>68</v>
      </c>
      <c r="E1810" s="1">
        <v>25.7</v>
      </c>
      <c r="F1810" s="1">
        <v>0</v>
      </c>
      <c r="G1810" s="1">
        <v>100</v>
      </c>
      <c r="H1810" s="1">
        <v>0</v>
      </c>
      <c r="I1810" s="1">
        <v>2566.8000000000002</v>
      </c>
      <c r="J1810" s="1">
        <v>100000</v>
      </c>
      <c r="K1810" s="1">
        <v>744</v>
      </c>
      <c r="L1810" s="1">
        <v>26.6</v>
      </c>
      <c r="M1810" s="1">
        <v>682</v>
      </c>
      <c r="N1810" s="1">
        <v>0</v>
      </c>
      <c r="O1810" s="1">
        <v>0</v>
      </c>
      <c r="P1810" s="1">
        <v>0</v>
      </c>
      <c r="Q1810" s="1">
        <v>0</v>
      </c>
      <c r="R1810" s="1">
        <v>26.56</v>
      </c>
      <c r="S1810" s="1">
        <v>26.56</v>
      </c>
      <c r="T1810" s="1">
        <v>682</v>
      </c>
      <c r="U1810" s="3" t="str">
        <f t="shared" si="28"/>
        <v>2017Plan</v>
      </c>
      <c r="V1810" s="2">
        <f>DATE(A1810,INDEX(Map!$H$1:$H$12,MATCH(B1810,Map!$G$1:$G$12,0),0),1)</f>
        <v>43009</v>
      </c>
      <c r="W1810" t="str">
        <f>IF(AND(V1810&gt;=Map!$K$2,V1810&lt;=Map!$L$2),"Base",IF(AND(V1810&gt;=Map!$K$3,V1810&lt;=Map!$L$3),"Fcst","N/A"))</f>
        <v>Fcst</v>
      </c>
      <c r="X1810" t="str">
        <f>INDEX(Map!$B$2:$B$86,MATCH(D1810,Map!$A$2:$A$86,0),0)</f>
        <v>OVEC</v>
      </c>
      <c r="Y1810" s="7" t="str">
        <f>IF(INDEX(Map!$C$2:$C$86,MATCH(D1810,Map!$A$2:$A$86,0),0)="","N/A",E1810*INDEX(Map!$C$2:$C$86,MATCH(D1810,Map!$A$2:$A$86,0),0))</f>
        <v>N/A</v>
      </c>
      <c r="Z1810" s="7">
        <f>IF(INDEX(Map!$D$2:$D$86,MATCH(D1810,Map!$A$2:$A$86,0),0)="","N/A",E1810*INDEX(Map!$D$2:$D$86,MATCH(D1810,Map!$A$2:$A$86,0),0))</f>
        <v>25.7</v>
      </c>
      <c r="AA1810" t="str">
        <f>INDEX(Map!$E$2:$E$86,MATCH(D1810,Map!$A$2:$A$86,0),0)</f>
        <v>Coal</v>
      </c>
    </row>
    <row r="1811" spans="1:27" x14ac:dyDescent="0.25">
      <c r="A1811" s="1" t="s">
        <v>119</v>
      </c>
      <c r="B1811" s="1" t="s">
        <v>116</v>
      </c>
      <c r="C1811" s="1">
        <v>46</v>
      </c>
      <c r="D1811" s="1" t="s">
        <v>69</v>
      </c>
      <c r="E1811" s="1">
        <v>8.1999999999999993</v>
      </c>
      <c r="F1811" s="1">
        <v>0</v>
      </c>
      <c r="G1811" s="1">
        <v>31.2</v>
      </c>
      <c r="H1811" s="1">
        <v>84</v>
      </c>
      <c r="I1811" s="1">
        <v>816</v>
      </c>
      <c r="J1811" s="1">
        <v>100000</v>
      </c>
      <c r="K1811" s="1">
        <v>224</v>
      </c>
      <c r="L1811" s="1">
        <v>26.6</v>
      </c>
      <c r="M1811" s="1">
        <v>217</v>
      </c>
      <c r="N1811" s="1">
        <v>0</v>
      </c>
      <c r="O1811" s="1">
        <v>0</v>
      </c>
      <c r="P1811" s="1">
        <v>0</v>
      </c>
      <c r="Q1811" s="1">
        <v>0</v>
      </c>
      <c r="R1811" s="1">
        <v>26.56</v>
      </c>
      <c r="S1811" s="1">
        <v>26.56</v>
      </c>
      <c r="T1811" s="1">
        <v>217</v>
      </c>
      <c r="U1811" s="3" t="str">
        <f t="shared" si="28"/>
        <v>2017Plan</v>
      </c>
      <c r="V1811" s="2">
        <f>DATE(A1811,INDEX(Map!$H$1:$H$12,MATCH(B1811,Map!$G$1:$G$12,0),0),1)</f>
        <v>43009</v>
      </c>
      <c r="W1811" t="str">
        <f>IF(AND(V1811&gt;=Map!$K$2,V1811&lt;=Map!$L$2),"Base",IF(AND(V1811&gt;=Map!$K$3,V1811&lt;=Map!$L$3),"Fcst","N/A"))</f>
        <v>Fcst</v>
      </c>
      <c r="X1811" t="str">
        <f>INDEX(Map!$B$2:$B$86,MATCH(D1811,Map!$A$2:$A$86,0),0)</f>
        <v>OVEC</v>
      </c>
      <c r="Y1811" s="7" t="str">
        <f>IF(INDEX(Map!$C$2:$C$86,MATCH(D1811,Map!$A$2:$A$86,0),0)="","N/A",E1811*INDEX(Map!$C$2:$C$86,MATCH(D1811,Map!$A$2:$A$86,0),0))</f>
        <v>N/A</v>
      </c>
      <c r="Z1811" s="7">
        <f>IF(INDEX(Map!$D$2:$D$86,MATCH(D1811,Map!$A$2:$A$86,0),0)="","N/A",E1811*INDEX(Map!$D$2:$D$86,MATCH(D1811,Map!$A$2:$A$86,0),0))</f>
        <v>8.1999999999999993</v>
      </c>
      <c r="AA1811" t="str">
        <f>INDEX(Map!$E$2:$E$86,MATCH(D1811,Map!$A$2:$A$86,0),0)</f>
        <v>Coal</v>
      </c>
    </row>
    <row r="1812" spans="1:27" x14ac:dyDescent="0.25">
      <c r="A1812" s="1" t="s">
        <v>119</v>
      </c>
      <c r="B1812" s="1" t="s">
        <v>116</v>
      </c>
      <c r="C1812" s="1">
        <v>47</v>
      </c>
      <c r="D1812" s="1" t="s">
        <v>70</v>
      </c>
      <c r="E1812" s="1">
        <v>0</v>
      </c>
      <c r="F1812" s="1">
        <v>0</v>
      </c>
      <c r="G1812" s="1">
        <v>0</v>
      </c>
      <c r="H1812" s="1">
        <v>0</v>
      </c>
      <c r="I1812" s="1" t="s">
        <v>63</v>
      </c>
      <c r="J1812" s="1" t="s">
        <v>63</v>
      </c>
      <c r="K1812" s="1">
        <v>0</v>
      </c>
      <c r="L1812" s="1">
        <v>0</v>
      </c>
      <c r="M1812" s="1">
        <v>0</v>
      </c>
      <c r="N1812" s="1" t="s">
        <v>63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0</v>
      </c>
      <c r="U1812" s="3" t="str">
        <f t="shared" si="28"/>
        <v>2017Plan</v>
      </c>
      <c r="V1812" s="2">
        <f>DATE(A1812,INDEX(Map!$H$1:$H$12,MATCH(B1812,Map!$G$1:$G$12,0),0),1)</f>
        <v>43009</v>
      </c>
      <c r="W1812" t="str">
        <f>IF(AND(V1812&gt;=Map!$K$2,V1812&lt;=Map!$L$2),"Base",IF(AND(V1812&gt;=Map!$K$3,V1812&lt;=Map!$L$3),"Fcst","N/A"))</f>
        <v>Fcst</v>
      </c>
      <c r="X1812" t="str">
        <f>INDEX(Map!$B$2:$B$86,MATCH(D1812,Map!$A$2:$A$86,0),0)</f>
        <v>N/A</v>
      </c>
      <c r="Y1812" s="7" t="str">
        <f>IF(INDEX(Map!$C$2:$C$86,MATCH(D1812,Map!$A$2:$A$86,0),0)="","N/A",E1812*INDEX(Map!$C$2:$C$86,MATCH(D1812,Map!$A$2:$A$86,0),0))</f>
        <v>N/A</v>
      </c>
      <c r="Z1812" s="7" t="str">
        <f>IF(INDEX(Map!$D$2:$D$86,MATCH(D1812,Map!$A$2:$A$86,0),0)="","N/A",E1812*INDEX(Map!$D$2:$D$86,MATCH(D1812,Map!$A$2:$A$86,0),0))</f>
        <v>N/A</v>
      </c>
      <c r="AA1812" t="str">
        <f>INDEX(Map!$E$2:$E$86,MATCH(D1812,Map!$A$2:$A$86,0),0)</f>
        <v>Purchases</v>
      </c>
    </row>
    <row r="1813" spans="1:27" x14ac:dyDescent="0.25">
      <c r="A1813" s="1" t="s">
        <v>119</v>
      </c>
      <c r="B1813" s="1" t="s">
        <v>116</v>
      </c>
      <c r="C1813" s="1">
        <v>48</v>
      </c>
      <c r="D1813" s="1" t="s">
        <v>71</v>
      </c>
      <c r="E1813" s="1">
        <v>0</v>
      </c>
      <c r="F1813" s="1">
        <v>0</v>
      </c>
      <c r="G1813" s="1">
        <v>0</v>
      </c>
      <c r="H1813" s="1">
        <v>0</v>
      </c>
      <c r="I1813" s="1" t="s">
        <v>63</v>
      </c>
      <c r="J1813" s="1" t="s">
        <v>63</v>
      </c>
      <c r="K1813" s="1">
        <v>0</v>
      </c>
      <c r="L1813" s="1">
        <v>0</v>
      </c>
      <c r="M1813" s="1">
        <v>0</v>
      </c>
      <c r="N1813" s="1" t="s">
        <v>63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0</v>
      </c>
      <c r="U1813" s="3" t="str">
        <f t="shared" si="28"/>
        <v>2017Plan</v>
      </c>
      <c r="V1813" s="2">
        <f>DATE(A1813,INDEX(Map!$H$1:$H$12,MATCH(B1813,Map!$G$1:$G$12,0),0),1)</f>
        <v>43009</v>
      </c>
      <c r="W1813" t="str">
        <f>IF(AND(V1813&gt;=Map!$K$2,V1813&lt;=Map!$L$2),"Base",IF(AND(V1813&gt;=Map!$K$3,V1813&lt;=Map!$L$3),"Fcst","N/A"))</f>
        <v>Fcst</v>
      </c>
      <c r="X1813" t="str">
        <f>INDEX(Map!$B$2:$B$86,MATCH(D1813,Map!$A$2:$A$86,0),0)</f>
        <v>N/A</v>
      </c>
      <c r="Y1813" s="7" t="str">
        <f>IF(INDEX(Map!$C$2:$C$86,MATCH(D1813,Map!$A$2:$A$86,0),0)="","N/A",E1813*INDEX(Map!$C$2:$C$86,MATCH(D1813,Map!$A$2:$A$86,0),0))</f>
        <v>N/A</v>
      </c>
      <c r="Z1813" s="7" t="str">
        <f>IF(INDEX(Map!$D$2:$D$86,MATCH(D1813,Map!$A$2:$A$86,0),0)="","N/A",E1813*INDEX(Map!$D$2:$D$86,MATCH(D1813,Map!$A$2:$A$86,0),0))</f>
        <v>N/A</v>
      </c>
      <c r="AA1813" t="str">
        <f>INDEX(Map!$E$2:$E$86,MATCH(D1813,Map!$A$2:$A$86,0),0)</f>
        <v>Purchases</v>
      </c>
    </row>
    <row r="1814" spans="1:27" x14ac:dyDescent="0.25">
      <c r="A1814" s="1" t="s">
        <v>119</v>
      </c>
      <c r="B1814" s="1" t="s">
        <v>116</v>
      </c>
      <c r="C1814" s="1">
        <v>49</v>
      </c>
      <c r="D1814" s="1" t="s">
        <v>72</v>
      </c>
      <c r="E1814" s="1">
        <v>0</v>
      </c>
      <c r="F1814" s="1">
        <v>0</v>
      </c>
      <c r="G1814" s="1">
        <v>0</v>
      </c>
      <c r="H1814" s="1">
        <v>0</v>
      </c>
      <c r="I1814" s="1" t="s">
        <v>63</v>
      </c>
      <c r="J1814" s="1" t="s">
        <v>63</v>
      </c>
      <c r="K1814" s="1">
        <v>0</v>
      </c>
      <c r="L1814" s="1">
        <v>0</v>
      </c>
      <c r="M1814" s="1">
        <v>0</v>
      </c>
      <c r="N1814" s="1" t="s">
        <v>63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</v>
      </c>
      <c r="U1814" s="3" t="str">
        <f t="shared" si="28"/>
        <v>2017Plan</v>
      </c>
      <c r="V1814" s="2">
        <f>DATE(A1814,INDEX(Map!$H$1:$H$12,MATCH(B1814,Map!$G$1:$G$12,0),0),1)</f>
        <v>43009</v>
      </c>
      <c r="W1814" t="str">
        <f>IF(AND(V1814&gt;=Map!$K$2,V1814&lt;=Map!$L$2),"Base",IF(AND(V1814&gt;=Map!$K$3,V1814&lt;=Map!$L$3),"Fcst","N/A"))</f>
        <v>Fcst</v>
      </c>
      <c r="X1814" t="str">
        <f>INDEX(Map!$B$2:$B$86,MATCH(D1814,Map!$A$2:$A$86,0),0)</f>
        <v>N/A</v>
      </c>
      <c r="Y1814" s="7" t="str">
        <f>IF(INDEX(Map!$C$2:$C$86,MATCH(D1814,Map!$A$2:$A$86,0),0)="","N/A",E1814*INDEX(Map!$C$2:$C$86,MATCH(D1814,Map!$A$2:$A$86,0),0))</f>
        <v>N/A</v>
      </c>
      <c r="Z1814" s="7" t="str">
        <f>IF(INDEX(Map!$D$2:$D$86,MATCH(D1814,Map!$A$2:$A$86,0),0)="","N/A",E1814*INDEX(Map!$D$2:$D$86,MATCH(D1814,Map!$A$2:$A$86,0),0))</f>
        <v>N/A</v>
      </c>
      <c r="AA1814" t="str">
        <f>INDEX(Map!$E$2:$E$86,MATCH(D1814,Map!$A$2:$A$86,0),0)</f>
        <v>Purchases</v>
      </c>
    </row>
    <row r="1815" spans="1:27" x14ac:dyDescent="0.25">
      <c r="A1815" s="1" t="s">
        <v>119</v>
      </c>
      <c r="B1815" s="1" t="s">
        <v>116</v>
      </c>
      <c r="C1815" s="1">
        <v>50</v>
      </c>
      <c r="D1815" s="1" t="s">
        <v>73</v>
      </c>
      <c r="E1815" s="1">
        <v>0</v>
      </c>
      <c r="F1815" s="1">
        <v>0</v>
      </c>
      <c r="G1815" s="1">
        <v>0</v>
      </c>
      <c r="H1815" s="1">
        <v>0</v>
      </c>
      <c r="I1815" s="1" t="s">
        <v>63</v>
      </c>
      <c r="J1815" s="1" t="s">
        <v>63</v>
      </c>
      <c r="K1815" s="1">
        <v>0</v>
      </c>
      <c r="L1815" s="1">
        <v>0</v>
      </c>
      <c r="M1815" s="1">
        <v>0</v>
      </c>
      <c r="N1815" s="1" t="s">
        <v>63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s="3" t="str">
        <f t="shared" si="28"/>
        <v>2017Plan</v>
      </c>
      <c r="V1815" s="2">
        <f>DATE(A1815,INDEX(Map!$H$1:$H$12,MATCH(B1815,Map!$G$1:$G$12,0),0),1)</f>
        <v>43009</v>
      </c>
      <c r="W1815" t="str">
        <f>IF(AND(V1815&gt;=Map!$K$2,V1815&lt;=Map!$L$2),"Base",IF(AND(V1815&gt;=Map!$K$3,V1815&lt;=Map!$L$3),"Fcst","N/A"))</f>
        <v>Fcst</v>
      </c>
      <c r="X1815" t="str">
        <f>INDEX(Map!$B$2:$B$86,MATCH(D1815,Map!$A$2:$A$86,0),0)</f>
        <v>N/A</v>
      </c>
      <c r="Y1815" s="7" t="str">
        <f>IF(INDEX(Map!$C$2:$C$86,MATCH(D1815,Map!$A$2:$A$86,0),0)="","N/A",E1815*INDEX(Map!$C$2:$C$86,MATCH(D1815,Map!$A$2:$A$86,0),0))</f>
        <v>N/A</v>
      </c>
      <c r="Z1815" s="7" t="str">
        <f>IF(INDEX(Map!$D$2:$D$86,MATCH(D1815,Map!$A$2:$A$86,0),0)="","N/A",E1815*INDEX(Map!$D$2:$D$86,MATCH(D1815,Map!$A$2:$A$86,0),0))</f>
        <v>N/A</v>
      </c>
      <c r="AA1815" t="str">
        <f>INDEX(Map!$E$2:$E$86,MATCH(D1815,Map!$A$2:$A$86,0),0)</f>
        <v>Purchases</v>
      </c>
    </row>
    <row r="1816" spans="1:27" x14ac:dyDescent="0.25">
      <c r="A1816" s="1" t="s">
        <v>119</v>
      </c>
      <c r="B1816" s="1" t="s">
        <v>116</v>
      </c>
      <c r="C1816" s="1">
        <v>51</v>
      </c>
      <c r="D1816" s="1" t="s">
        <v>74</v>
      </c>
      <c r="E1816" s="1">
        <v>0</v>
      </c>
      <c r="F1816" s="1">
        <v>0</v>
      </c>
      <c r="G1816" s="1">
        <v>0</v>
      </c>
      <c r="H1816" s="1">
        <v>0</v>
      </c>
      <c r="I1816" s="1" t="s">
        <v>63</v>
      </c>
      <c r="J1816" s="1" t="s">
        <v>63</v>
      </c>
      <c r="K1816" s="1">
        <v>0</v>
      </c>
      <c r="L1816" s="1">
        <v>0</v>
      </c>
      <c r="M1816" s="1">
        <v>0</v>
      </c>
      <c r="N1816" s="1" t="s">
        <v>63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3" t="str">
        <f t="shared" si="28"/>
        <v>2017Plan</v>
      </c>
      <c r="V1816" s="2">
        <f>DATE(A1816,INDEX(Map!$H$1:$H$12,MATCH(B1816,Map!$G$1:$G$12,0),0),1)</f>
        <v>43009</v>
      </c>
      <c r="W1816" t="str">
        <f>IF(AND(V1816&gt;=Map!$K$2,V1816&lt;=Map!$L$2),"Base",IF(AND(V1816&gt;=Map!$K$3,V1816&lt;=Map!$L$3),"Fcst","N/A"))</f>
        <v>Fcst</v>
      </c>
      <c r="X1816" t="str">
        <f>INDEX(Map!$B$2:$B$86,MATCH(D1816,Map!$A$2:$A$86,0),0)</f>
        <v>N/A</v>
      </c>
      <c r="Y1816" s="7" t="str">
        <f>IF(INDEX(Map!$C$2:$C$86,MATCH(D1816,Map!$A$2:$A$86,0),0)="","N/A",E1816*INDEX(Map!$C$2:$C$86,MATCH(D1816,Map!$A$2:$A$86,0),0))</f>
        <v>N/A</v>
      </c>
      <c r="Z1816" s="7" t="str">
        <f>IF(INDEX(Map!$D$2:$D$86,MATCH(D1816,Map!$A$2:$A$86,0),0)="","N/A",E1816*INDEX(Map!$D$2:$D$86,MATCH(D1816,Map!$A$2:$A$86,0),0))</f>
        <v>N/A</v>
      </c>
      <c r="AA1816" t="str">
        <f>INDEX(Map!$E$2:$E$86,MATCH(D1816,Map!$A$2:$A$86,0),0)</f>
        <v>Purchases</v>
      </c>
    </row>
    <row r="1817" spans="1:27" x14ac:dyDescent="0.25">
      <c r="A1817" s="1" t="s">
        <v>119</v>
      </c>
      <c r="B1817" s="1" t="s">
        <v>116</v>
      </c>
      <c r="C1817" s="1">
        <v>52</v>
      </c>
      <c r="D1817" s="1" t="s">
        <v>75</v>
      </c>
      <c r="E1817" s="1">
        <v>0</v>
      </c>
      <c r="F1817" s="1">
        <v>0</v>
      </c>
      <c r="G1817" s="1">
        <v>0</v>
      </c>
      <c r="H1817" s="1">
        <v>0</v>
      </c>
      <c r="I1817" s="1" t="s">
        <v>63</v>
      </c>
      <c r="J1817" s="1" t="s">
        <v>63</v>
      </c>
      <c r="K1817" s="1">
        <v>0</v>
      </c>
      <c r="L1817" s="1">
        <v>0</v>
      </c>
      <c r="M1817" s="1">
        <v>0</v>
      </c>
      <c r="N1817" s="1" t="s">
        <v>63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s="3" t="str">
        <f t="shared" si="28"/>
        <v>2017Plan</v>
      </c>
      <c r="V1817" s="2">
        <f>DATE(A1817,INDEX(Map!$H$1:$H$12,MATCH(B1817,Map!$G$1:$G$12,0),0),1)</f>
        <v>43009</v>
      </c>
      <c r="W1817" t="str">
        <f>IF(AND(V1817&gt;=Map!$K$2,V1817&lt;=Map!$L$2),"Base",IF(AND(V1817&gt;=Map!$K$3,V1817&lt;=Map!$L$3),"Fcst","N/A"))</f>
        <v>Fcst</v>
      </c>
      <c r="X1817" t="str">
        <f>INDEX(Map!$B$2:$B$86,MATCH(D1817,Map!$A$2:$A$86,0),0)</f>
        <v>N/A</v>
      </c>
      <c r="Y1817" s="7" t="str">
        <f>IF(INDEX(Map!$C$2:$C$86,MATCH(D1817,Map!$A$2:$A$86,0),0)="","N/A",E1817*INDEX(Map!$C$2:$C$86,MATCH(D1817,Map!$A$2:$A$86,0),0))</f>
        <v>N/A</v>
      </c>
      <c r="Z1817" s="7" t="str">
        <f>IF(INDEX(Map!$D$2:$D$86,MATCH(D1817,Map!$A$2:$A$86,0),0)="","N/A",E1817*INDEX(Map!$D$2:$D$86,MATCH(D1817,Map!$A$2:$A$86,0),0))</f>
        <v>N/A</v>
      </c>
      <c r="AA1817" t="str">
        <f>INDEX(Map!$E$2:$E$86,MATCH(D1817,Map!$A$2:$A$86,0),0)</f>
        <v>Purchases</v>
      </c>
    </row>
    <row r="1818" spans="1:27" x14ac:dyDescent="0.25">
      <c r="A1818" s="1" t="s">
        <v>119</v>
      </c>
      <c r="B1818" s="1" t="s">
        <v>116</v>
      </c>
      <c r="C1818" s="1">
        <v>53</v>
      </c>
      <c r="D1818" s="1" t="s">
        <v>76</v>
      </c>
      <c r="E1818" s="1">
        <v>0</v>
      </c>
      <c r="F1818" s="1">
        <v>0</v>
      </c>
      <c r="G1818" s="1">
        <v>0</v>
      </c>
      <c r="H1818" s="1">
        <v>0</v>
      </c>
      <c r="I1818" s="1" t="s">
        <v>63</v>
      </c>
      <c r="J1818" s="1" t="s">
        <v>63</v>
      </c>
      <c r="K1818" s="1">
        <v>0</v>
      </c>
      <c r="L1818" s="1">
        <v>0</v>
      </c>
      <c r="M1818" s="1">
        <v>0</v>
      </c>
      <c r="N1818" s="1" t="s">
        <v>63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s="3" t="str">
        <f t="shared" si="28"/>
        <v>2017Plan</v>
      </c>
      <c r="V1818" s="2">
        <f>DATE(A1818,INDEX(Map!$H$1:$H$12,MATCH(B1818,Map!$G$1:$G$12,0),0),1)</f>
        <v>43009</v>
      </c>
      <c r="W1818" t="str">
        <f>IF(AND(V1818&gt;=Map!$K$2,V1818&lt;=Map!$L$2),"Base",IF(AND(V1818&gt;=Map!$K$3,V1818&lt;=Map!$L$3),"Fcst","N/A"))</f>
        <v>Fcst</v>
      </c>
      <c r="X1818" t="str">
        <f>INDEX(Map!$B$2:$B$86,MATCH(D1818,Map!$A$2:$A$86,0),0)</f>
        <v>N/A</v>
      </c>
      <c r="Y1818" s="7" t="str">
        <f>IF(INDEX(Map!$C$2:$C$86,MATCH(D1818,Map!$A$2:$A$86,0),0)="","N/A",E1818*INDEX(Map!$C$2:$C$86,MATCH(D1818,Map!$A$2:$A$86,0),0))</f>
        <v>N/A</v>
      </c>
      <c r="Z1818" s="7" t="str">
        <f>IF(INDEX(Map!$D$2:$D$86,MATCH(D1818,Map!$A$2:$A$86,0),0)="","N/A",E1818*INDEX(Map!$D$2:$D$86,MATCH(D1818,Map!$A$2:$A$86,0),0))</f>
        <v>N/A</v>
      </c>
      <c r="AA1818" t="str">
        <f>INDEX(Map!$E$2:$E$86,MATCH(D1818,Map!$A$2:$A$86,0),0)</f>
        <v>Purchases</v>
      </c>
    </row>
    <row r="1819" spans="1:27" x14ac:dyDescent="0.25">
      <c r="A1819" s="1" t="s">
        <v>119</v>
      </c>
      <c r="B1819" s="1" t="s">
        <v>116</v>
      </c>
      <c r="C1819" s="1">
        <v>54</v>
      </c>
      <c r="D1819" s="1" t="s">
        <v>77</v>
      </c>
      <c r="E1819" s="1">
        <v>0</v>
      </c>
      <c r="F1819" s="1">
        <v>0</v>
      </c>
      <c r="G1819" s="1">
        <v>0</v>
      </c>
      <c r="H1819" s="1">
        <v>0</v>
      </c>
      <c r="I1819" s="1" t="s">
        <v>63</v>
      </c>
      <c r="J1819" s="1" t="s">
        <v>63</v>
      </c>
      <c r="K1819" s="1">
        <v>0</v>
      </c>
      <c r="L1819" s="1">
        <v>0</v>
      </c>
      <c r="M1819" s="1">
        <v>0</v>
      </c>
      <c r="N1819" s="1" t="s">
        <v>63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0</v>
      </c>
      <c r="U1819" s="3" t="str">
        <f t="shared" si="28"/>
        <v>2017Plan</v>
      </c>
      <c r="V1819" s="2">
        <f>DATE(A1819,INDEX(Map!$H$1:$H$12,MATCH(B1819,Map!$G$1:$G$12,0),0),1)</f>
        <v>43009</v>
      </c>
      <c r="W1819" t="str">
        <f>IF(AND(V1819&gt;=Map!$K$2,V1819&lt;=Map!$L$2),"Base",IF(AND(V1819&gt;=Map!$K$3,V1819&lt;=Map!$L$3),"Fcst","N/A"))</f>
        <v>Fcst</v>
      </c>
      <c r="X1819" t="str">
        <f>INDEX(Map!$B$2:$B$86,MATCH(D1819,Map!$A$2:$A$86,0),0)</f>
        <v>N/A</v>
      </c>
      <c r="Y1819" s="7" t="str">
        <f>IF(INDEX(Map!$C$2:$C$86,MATCH(D1819,Map!$A$2:$A$86,0),0)="","N/A",E1819*INDEX(Map!$C$2:$C$86,MATCH(D1819,Map!$A$2:$A$86,0),0))</f>
        <v>N/A</v>
      </c>
      <c r="Z1819" s="7" t="str">
        <f>IF(INDEX(Map!$D$2:$D$86,MATCH(D1819,Map!$A$2:$A$86,0),0)="","N/A",E1819*INDEX(Map!$D$2:$D$86,MATCH(D1819,Map!$A$2:$A$86,0),0))</f>
        <v>N/A</v>
      </c>
      <c r="AA1819" t="str">
        <f>INDEX(Map!$E$2:$E$86,MATCH(D1819,Map!$A$2:$A$86,0),0)</f>
        <v>Purchases</v>
      </c>
    </row>
    <row r="1820" spans="1:27" x14ac:dyDescent="0.25">
      <c r="A1820" s="1" t="s">
        <v>119</v>
      </c>
      <c r="B1820" s="1" t="s">
        <v>116</v>
      </c>
      <c r="C1820" s="1">
        <v>55</v>
      </c>
      <c r="D1820" s="1" t="s">
        <v>78</v>
      </c>
      <c r="E1820" s="1">
        <v>0</v>
      </c>
      <c r="F1820" s="1">
        <v>0</v>
      </c>
      <c r="G1820" s="1">
        <v>0</v>
      </c>
      <c r="H1820" s="1">
        <v>0</v>
      </c>
      <c r="I1820" s="1" t="s">
        <v>63</v>
      </c>
      <c r="J1820" s="1" t="s">
        <v>63</v>
      </c>
      <c r="K1820" s="1">
        <v>0</v>
      </c>
      <c r="L1820" s="1">
        <v>0</v>
      </c>
      <c r="M1820" s="1">
        <v>0</v>
      </c>
      <c r="N1820" s="1" t="s">
        <v>63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</v>
      </c>
      <c r="U1820" s="3" t="str">
        <f t="shared" si="28"/>
        <v>2017Plan</v>
      </c>
      <c r="V1820" s="2">
        <f>DATE(A1820,INDEX(Map!$H$1:$H$12,MATCH(B1820,Map!$G$1:$G$12,0),0),1)</f>
        <v>43009</v>
      </c>
      <c r="W1820" t="str">
        <f>IF(AND(V1820&gt;=Map!$K$2,V1820&lt;=Map!$L$2),"Base",IF(AND(V1820&gt;=Map!$K$3,V1820&lt;=Map!$L$3),"Fcst","N/A"))</f>
        <v>Fcst</v>
      </c>
      <c r="X1820" t="str">
        <f>INDEX(Map!$B$2:$B$86,MATCH(D1820,Map!$A$2:$A$86,0),0)</f>
        <v>N/A</v>
      </c>
      <c r="Y1820" s="7" t="str">
        <f>IF(INDEX(Map!$C$2:$C$86,MATCH(D1820,Map!$A$2:$A$86,0),0)="","N/A",E1820*INDEX(Map!$C$2:$C$86,MATCH(D1820,Map!$A$2:$A$86,0),0))</f>
        <v>N/A</v>
      </c>
      <c r="Z1820" s="7" t="str">
        <f>IF(INDEX(Map!$D$2:$D$86,MATCH(D1820,Map!$A$2:$A$86,0),0)="","N/A",E1820*INDEX(Map!$D$2:$D$86,MATCH(D1820,Map!$A$2:$A$86,0),0))</f>
        <v>N/A</v>
      </c>
      <c r="AA1820" t="str">
        <f>INDEX(Map!$E$2:$E$86,MATCH(D1820,Map!$A$2:$A$86,0),0)</f>
        <v>Purchases</v>
      </c>
    </row>
    <row r="1821" spans="1:27" x14ac:dyDescent="0.25">
      <c r="A1821" s="1" t="s">
        <v>119</v>
      </c>
      <c r="B1821" s="1" t="s">
        <v>116</v>
      </c>
      <c r="C1821" s="1">
        <v>56</v>
      </c>
      <c r="D1821" s="1" t="s">
        <v>79</v>
      </c>
      <c r="E1821" s="1">
        <v>0.5</v>
      </c>
      <c r="F1821" s="1">
        <v>0</v>
      </c>
      <c r="G1821" s="1">
        <v>3.6</v>
      </c>
      <c r="H1821" s="1">
        <v>6</v>
      </c>
      <c r="I1821" s="1" t="s">
        <v>63</v>
      </c>
      <c r="J1821" s="1" t="s">
        <v>63</v>
      </c>
      <c r="K1821" s="1">
        <v>9</v>
      </c>
      <c r="L1821" s="1">
        <v>20.100000000000001</v>
      </c>
      <c r="M1821" s="1">
        <v>9</v>
      </c>
      <c r="N1821" s="1" t="s">
        <v>63</v>
      </c>
      <c r="O1821" s="1">
        <v>0</v>
      </c>
      <c r="P1821" s="1">
        <v>0</v>
      </c>
      <c r="Q1821" s="1">
        <v>3</v>
      </c>
      <c r="R1821" s="1">
        <v>26.48</v>
      </c>
      <c r="S1821" s="1">
        <v>26.48</v>
      </c>
      <c r="T1821" s="1">
        <v>12</v>
      </c>
      <c r="U1821" s="3" t="str">
        <f t="shared" si="28"/>
        <v>2017Plan</v>
      </c>
      <c r="V1821" s="2">
        <f>DATE(A1821,INDEX(Map!$H$1:$H$12,MATCH(B1821,Map!$G$1:$G$12,0),0),1)</f>
        <v>43009</v>
      </c>
      <c r="W1821" t="str">
        <f>IF(AND(V1821&gt;=Map!$K$2,V1821&lt;=Map!$L$2),"Base",IF(AND(V1821&gt;=Map!$K$3,V1821&lt;=Map!$L$3),"Fcst","N/A"))</f>
        <v>Fcst</v>
      </c>
      <c r="X1821" t="str">
        <f>INDEX(Map!$B$2:$B$86,MATCH(D1821,Map!$A$2:$A$86,0),0)</f>
        <v>N/A</v>
      </c>
      <c r="Y1821" s="7" t="str">
        <f>IF(INDEX(Map!$C$2:$C$86,MATCH(D1821,Map!$A$2:$A$86,0),0)="","N/A",E1821*INDEX(Map!$C$2:$C$86,MATCH(D1821,Map!$A$2:$A$86,0),0))</f>
        <v>N/A</v>
      </c>
      <c r="Z1821" s="7" t="str">
        <f>IF(INDEX(Map!$D$2:$D$86,MATCH(D1821,Map!$A$2:$A$86,0),0)="","N/A",E1821*INDEX(Map!$D$2:$D$86,MATCH(D1821,Map!$A$2:$A$86,0),0))</f>
        <v>N/A</v>
      </c>
      <c r="AA1821" t="str">
        <f>INDEX(Map!$E$2:$E$86,MATCH(D1821,Map!$A$2:$A$86,0),0)</f>
        <v>Purchases</v>
      </c>
    </row>
    <row r="1822" spans="1:27" x14ac:dyDescent="0.25">
      <c r="A1822" s="1" t="s">
        <v>119</v>
      </c>
      <c r="B1822" s="1" t="s">
        <v>116</v>
      </c>
      <c r="C1822" s="1">
        <v>57</v>
      </c>
      <c r="D1822" s="1" t="s">
        <v>80</v>
      </c>
      <c r="E1822" s="1">
        <v>0.2</v>
      </c>
      <c r="F1822" s="1">
        <v>0</v>
      </c>
      <c r="G1822" s="1">
        <v>1.6</v>
      </c>
      <c r="H1822" s="1">
        <v>3</v>
      </c>
      <c r="I1822" s="1" t="s">
        <v>63</v>
      </c>
      <c r="J1822" s="1" t="s">
        <v>63</v>
      </c>
      <c r="K1822" s="1">
        <v>4</v>
      </c>
      <c r="L1822" s="1">
        <v>20.399999999999999</v>
      </c>
      <c r="M1822" s="1">
        <v>4</v>
      </c>
      <c r="N1822" s="1" t="s">
        <v>63</v>
      </c>
      <c r="O1822" s="1">
        <v>0</v>
      </c>
      <c r="P1822" s="1">
        <v>0</v>
      </c>
      <c r="Q1822" s="1">
        <v>1</v>
      </c>
      <c r="R1822" s="1">
        <v>27.14</v>
      </c>
      <c r="S1822" s="1">
        <v>27.14</v>
      </c>
      <c r="T1822" s="1">
        <v>5</v>
      </c>
      <c r="U1822" s="3" t="str">
        <f t="shared" si="28"/>
        <v>2017Plan</v>
      </c>
      <c r="V1822" s="2">
        <f>DATE(A1822,INDEX(Map!$H$1:$H$12,MATCH(B1822,Map!$G$1:$G$12,0),0),1)</f>
        <v>43009</v>
      </c>
      <c r="W1822" t="str">
        <f>IF(AND(V1822&gt;=Map!$K$2,V1822&lt;=Map!$L$2),"Base",IF(AND(V1822&gt;=Map!$K$3,V1822&lt;=Map!$L$3),"Fcst","N/A"))</f>
        <v>Fcst</v>
      </c>
      <c r="X1822" t="str">
        <f>INDEX(Map!$B$2:$B$86,MATCH(D1822,Map!$A$2:$A$86,0),0)</f>
        <v>N/A</v>
      </c>
      <c r="Y1822" s="7" t="str">
        <f>IF(INDEX(Map!$C$2:$C$86,MATCH(D1822,Map!$A$2:$A$86,0),0)="","N/A",E1822*INDEX(Map!$C$2:$C$86,MATCH(D1822,Map!$A$2:$A$86,0),0))</f>
        <v>N/A</v>
      </c>
      <c r="Z1822" s="7" t="str">
        <f>IF(INDEX(Map!$D$2:$D$86,MATCH(D1822,Map!$A$2:$A$86,0),0)="","N/A",E1822*INDEX(Map!$D$2:$D$86,MATCH(D1822,Map!$A$2:$A$86,0),0))</f>
        <v>N/A</v>
      </c>
      <c r="AA1822" t="str">
        <f>INDEX(Map!$E$2:$E$86,MATCH(D1822,Map!$A$2:$A$86,0),0)</f>
        <v>Purchases</v>
      </c>
    </row>
    <row r="1823" spans="1:27" x14ac:dyDescent="0.25">
      <c r="A1823" s="1" t="s">
        <v>119</v>
      </c>
      <c r="B1823" s="1" t="s">
        <v>116</v>
      </c>
      <c r="C1823" s="1">
        <v>58</v>
      </c>
      <c r="D1823" s="1" t="s">
        <v>81</v>
      </c>
      <c r="E1823" s="1">
        <v>0.2</v>
      </c>
      <c r="F1823" s="1">
        <v>0</v>
      </c>
      <c r="G1823" s="1">
        <v>1.2</v>
      </c>
      <c r="H1823" s="1">
        <v>2</v>
      </c>
      <c r="I1823" s="1" t="s">
        <v>63</v>
      </c>
      <c r="J1823" s="1" t="s">
        <v>63</v>
      </c>
      <c r="K1823" s="1">
        <v>3</v>
      </c>
      <c r="L1823" s="1">
        <v>19.600000000000001</v>
      </c>
      <c r="M1823" s="1">
        <v>3</v>
      </c>
      <c r="N1823" s="1" t="s">
        <v>63</v>
      </c>
      <c r="O1823" s="1">
        <v>0</v>
      </c>
      <c r="P1823" s="1">
        <v>0</v>
      </c>
      <c r="Q1823" s="1">
        <v>1</v>
      </c>
      <c r="R1823" s="1">
        <v>25.58</v>
      </c>
      <c r="S1823" s="1">
        <v>25.58</v>
      </c>
      <c r="T1823" s="1">
        <v>4</v>
      </c>
      <c r="U1823" s="3" t="str">
        <f t="shared" si="28"/>
        <v>2017Plan</v>
      </c>
      <c r="V1823" s="2">
        <f>DATE(A1823,INDEX(Map!$H$1:$H$12,MATCH(B1823,Map!$G$1:$G$12,0),0),1)</f>
        <v>43009</v>
      </c>
      <c r="W1823" t="str">
        <f>IF(AND(V1823&gt;=Map!$K$2,V1823&lt;=Map!$L$2),"Base",IF(AND(V1823&gt;=Map!$K$3,V1823&lt;=Map!$L$3),"Fcst","N/A"))</f>
        <v>Fcst</v>
      </c>
      <c r="X1823" t="str">
        <f>INDEX(Map!$B$2:$B$86,MATCH(D1823,Map!$A$2:$A$86,0),0)</f>
        <v>N/A</v>
      </c>
      <c r="Y1823" s="7" t="str">
        <f>IF(INDEX(Map!$C$2:$C$86,MATCH(D1823,Map!$A$2:$A$86,0),0)="","N/A",E1823*INDEX(Map!$C$2:$C$86,MATCH(D1823,Map!$A$2:$A$86,0),0))</f>
        <v>N/A</v>
      </c>
      <c r="Z1823" s="7" t="str">
        <f>IF(INDEX(Map!$D$2:$D$86,MATCH(D1823,Map!$A$2:$A$86,0),0)="","N/A",E1823*INDEX(Map!$D$2:$D$86,MATCH(D1823,Map!$A$2:$A$86,0),0))</f>
        <v>N/A</v>
      </c>
      <c r="AA1823" t="str">
        <f>INDEX(Map!$E$2:$E$86,MATCH(D1823,Map!$A$2:$A$86,0),0)</f>
        <v>Purchases</v>
      </c>
    </row>
    <row r="1824" spans="1:27" x14ac:dyDescent="0.25">
      <c r="A1824" s="1" t="s">
        <v>119</v>
      </c>
      <c r="B1824" s="1" t="s">
        <v>116</v>
      </c>
      <c r="C1824" s="1">
        <v>59</v>
      </c>
      <c r="D1824" s="1" t="s">
        <v>82</v>
      </c>
      <c r="E1824" s="1">
        <v>0.1</v>
      </c>
      <c r="F1824" s="1">
        <v>0</v>
      </c>
      <c r="G1824" s="1">
        <v>0.8</v>
      </c>
      <c r="H1824" s="1">
        <v>2</v>
      </c>
      <c r="I1824" s="1" t="s">
        <v>63</v>
      </c>
      <c r="J1824" s="1" t="s">
        <v>63</v>
      </c>
      <c r="K1824" s="1">
        <v>2</v>
      </c>
      <c r="L1824" s="1">
        <v>19.5</v>
      </c>
      <c r="M1824" s="1">
        <v>2</v>
      </c>
      <c r="N1824" s="1" t="s">
        <v>63</v>
      </c>
      <c r="O1824" s="1">
        <v>0</v>
      </c>
      <c r="P1824" s="1">
        <v>0</v>
      </c>
      <c r="Q1824" s="1">
        <v>1</v>
      </c>
      <c r="R1824" s="1">
        <v>25.57</v>
      </c>
      <c r="S1824" s="1">
        <v>25.57</v>
      </c>
      <c r="T1824" s="1">
        <v>3</v>
      </c>
      <c r="U1824" s="3" t="str">
        <f t="shared" si="28"/>
        <v>2017Plan</v>
      </c>
      <c r="V1824" s="2">
        <f>DATE(A1824,INDEX(Map!$H$1:$H$12,MATCH(B1824,Map!$G$1:$G$12,0),0),1)</f>
        <v>43009</v>
      </c>
      <c r="W1824" t="str">
        <f>IF(AND(V1824&gt;=Map!$K$2,V1824&lt;=Map!$L$2),"Base",IF(AND(V1824&gt;=Map!$K$3,V1824&lt;=Map!$L$3),"Fcst","N/A"))</f>
        <v>Fcst</v>
      </c>
      <c r="X1824" t="str">
        <f>INDEX(Map!$B$2:$B$86,MATCH(D1824,Map!$A$2:$A$86,0),0)</f>
        <v>N/A</v>
      </c>
      <c r="Y1824" s="7" t="str">
        <f>IF(INDEX(Map!$C$2:$C$86,MATCH(D1824,Map!$A$2:$A$86,0),0)="","N/A",E1824*INDEX(Map!$C$2:$C$86,MATCH(D1824,Map!$A$2:$A$86,0),0))</f>
        <v>N/A</v>
      </c>
      <c r="Z1824" s="7" t="str">
        <f>IF(INDEX(Map!$D$2:$D$86,MATCH(D1824,Map!$A$2:$A$86,0),0)="","N/A",E1824*INDEX(Map!$D$2:$D$86,MATCH(D1824,Map!$A$2:$A$86,0),0))</f>
        <v>N/A</v>
      </c>
      <c r="AA1824" t="str">
        <f>INDEX(Map!$E$2:$E$86,MATCH(D1824,Map!$A$2:$A$86,0),0)</f>
        <v>Purchases</v>
      </c>
    </row>
    <row r="1825" spans="1:27" x14ac:dyDescent="0.25">
      <c r="A1825" s="1" t="s">
        <v>119</v>
      </c>
      <c r="B1825" s="1" t="s">
        <v>116</v>
      </c>
      <c r="C1825" s="1">
        <v>60</v>
      </c>
      <c r="D1825" s="1" t="s">
        <v>83</v>
      </c>
      <c r="E1825" s="1">
        <v>-5.9</v>
      </c>
      <c r="F1825" s="1">
        <v>0</v>
      </c>
      <c r="G1825" s="1">
        <v>4.2</v>
      </c>
      <c r="H1825" s="1">
        <v>37</v>
      </c>
      <c r="I1825" s="1" t="s">
        <v>63</v>
      </c>
      <c r="J1825" s="1" t="s">
        <v>63</v>
      </c>
      <c r="K1825" s="1">
        <v>213</v>
      </c>
      <c r="L1825" s="1">
        <v>38</v>
      </c>
      <c r="M1825" s="1">
        <v>-224</v>
      </c>
      <c r="N1825" s="1" t="s">
        <v>63</v>
      </c>
      <c r="O1825" s="1">
        <v>0</v>
      </c>
      <c r="P1825" s="1">
        <v>0</v>
      </c>
      <c r="Q1825" s="1">
        <v>54</v>
      </c>
      <c r="R1825" s="1">
        <v>28.81</v>
      </c>
      <c r="S1825" s="1">
        <v>28.81</v>
      </c>
      <c r="T1825" s="1">
        <v>-170</v>
      </c>
      <c r="U1825" s="3" t="str">
        <f t="shared" si="28"/>
        <v>2017Plan</v>
      </c>
      <c r="V1825" s="2">
        <f>DATE(A1825,INDEX(Map!$H$1:$H$12,MATCH(B1825,Map!$G$1:$G$12,0),0),1)</f>
        <v>43009</v>
      </c>
      <c r="W1825" t="str">
        <f>IF(AND(V1825&gt;=Map!$K$2,V1825&lt;=Map!$L$2),"Base",IF(AND(V1825&gt;=Map!$K$3,V1825&lt;=Map!$L$3),"Fcst","N/A"))</f>
        <v>Fcst</v>
      </c>
      <c r="X1825" t="str">
        <f>INDEX(Map!$B$2:$B$86,MATCH(D1825,Map!$A$2:$A$86,0),0)</f>
        <v>N/A</v>
      </c>
      <c r="Y1825" s="7" t="str">
        <f>IF(INDEX(Map!$C$2:$C$86,MATCH(D1825,Map!$A$2:$A$86,0),0)="","N/A",E1825*INDEX(Map!$C$2:$C$86,MATCH(D1825,Map!$A$2:$A$86,0),0))</f>
        <v>N/A</v>
      </c>
      <c r="Z1825" s="7" t="str">
        <f>IF(INDEX(Map!$D$2:$D$86,MATCH(D1825,Map!$A$2:$A$86,0),0)="","N/A",E1825*INDEX(Map!$D$2:$D$86,MATCH(D1825,Map!$A$2:$A$86,0),0))</f>
        <v>N/A</v>
      </c>
      <c r="AA1825" t="str">
        <f>INDEX(Map!$E$2:$E$86,MATCH(D1825,Map!$A$2:$A$86,0),0)</f>
        <v>Sales</v>
      </c>
    </row>
    <row r="1826" spans="1:27" x14ac:dyDescent="0.25">
      <c r="A1826" s="1" t="s">
        <v>119</v>
      </c>
      <c r="B1826" s="1" t="s">
        <v>116</v>
      </c>
      <c r="C1826" s="1">
        <v>61</v>
      </c>
      <c r="D1826" s="1" t="s">
        <v>84</v>
      </c>
      <c r="E1826" s="1">
        <v>0</v>
      </c>
      <c r="F1826" s="1">
        <v>0</v>
      </c>
      <c r="G1826" s="1">
        <v>0</v>
      </c>
      <c r="H1826" s="1">
        <v>31</v>
      </c>
      <c r="I1826" s="1" t="s">
        <v>63</v>
      </c>
      <c r="J1826" s="1" t="s">
        <v>63</v>
      </c>
      <c r="K1826" s="1">
        <v>246</v>
      </c>
      <c r="L1826" s="1">
        <v>0</v>
      </c>
      <c r="M1826" s="1">
        <v>0</v>
      </c>
      <c r="N1826" s="1" t="s">
        <v>63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s="3" t="str">
        <f t="shared" si="28"/>
        <v>2017Plan</v>
      </c>
      <c r="V1826" s="2">
        <f>DATE(A1826,INDEX(Map!$H$1:$H$12,MATCH(B1826,Map!$G$1:$G$12,0),0),1)</f>
        <v>43009</v>
      </c>
      <c r="W1826" t="str">
        <f>IF(AND(V1826&gt;=Map!$K$2,V1826&lt;=Map!$L$2),"Base",IF(AND(V1826&gt;=Map!$K$3,V1826&lt;=Map!$L$3),"Fcst","N/A"))</f>
        <v>Fcst</v>
      </c>
      <c r="X1826" t="str">
        <f>INDEX(Map!$B$2:$B$86,MATCH(D1826,Map!$A$2:$A$86,0),0)</f>
        <v>N/A</v>
      </c>
      <c r="Y1826" s="7" t="str">
        <f>IF(INDEX(Map!$C$2:$C$86,MATCH(D1826,Map!$A$2:$A$86,0),0)="","N/A",E1826*INDEX(Map!$C$2:$C$86,MATCH(D1826,Map!$A$2:$A$86,0),0))</f>
        <v>N/A</v>
      </c>
      <c r="Z1826" s="7" t="str">
        <f>IF(INDEX(Map!$D$2:$D$86,MATCH(D1826,Map!$A$2:$A$86,0),0)="","N/A",E1826*INDEX(Map!$D$2:$D$86,MATCH(D1826,Map!$A$2:$A$86,0),0))</f>
        <v>N/A</v>
      </c>
      <c r="AA1826" t="str">
        <f>INDEX(Map!$E$2:$E$86,MATCH(D1826,Map!$A$2:$A$86,0),0)</f>
        <v>Sales</v>
      </c>
    </row>
    <row r="1827" spans="1:27" x14ac:dyDescent="0.25">
      <c r="A1827" s="1" t="s">
        <v>119</v>
      </c>
      <c r="B1827" s="1" t="s">
        <v>116</v>
      </c>
      <c r="C1827" s="1">
        <v>62</v>
      </c>
      <c r="D1827" s="1" t="s">
        <v>85</v>
      </c>
      <c r="E1827" s="1">
        <v>-0.8</v>
      </c>
      <c r="F1827" s="1">
        <v>0</v>
      </c>
      <c r="G1827" s="1">
        <v>3.4</v>
      </c>
      <c r="H1827" s="1">
        <v>5</v>
      </c>
      <c r="I1827" s="1" t="s">
        <v>63</v>
      </c>
      <c r="J1827" s="1" t="s">
        <v>63</v>
      </c>
      <c r="K1827" s="1">
        <v>60</v>
      </c>
      <c r="L1827" s="1">
        <v>34.9</v>
      </c>
      <c r="M1827" s="1">
        <v>-27</v>
      </c>
      <c r="N1827" s="1" t="s">
        <v>63</v>
      </c>
      <c r="O1827" s="1">
        <v>0</v>
      </c>
      <c r="P1827" s="1">
        <v>0</v>
      </c>
      <c r="Q1827" s="1">
        <v>6</v>
      </c>
      <c r="R1827" s="1">
        <v>27.22</v>
      </c>
      <c r="S1827" s="1">
        <v>27.22</v>
      </c>
      <c r="T1827" s="1">
        <v>-21</v>
      </c>
      <c r="U1827" s="3" t="str">
        <f t="shared" si="28"/>
        <v>2017Plan</v>
      </c>
      <c r="V1827" s="2">
        <f>DATE(A1827,INDEX(Map!$H$1:$H$12,MATCH(B1827,Map!$G$1:$G$12,0),0),1)</f>
        <v>43009</v>
      </c>
      <c r="W1827" t="str">
        <f>IF(AND(V1827&gt;=Map!$K$2,V1827&lt;=Map!$L$2),"Base",IF(AND(V1827&gt;=Map!$K$3,V1827&lt;=Map!$L$3),"Fcst","N/A"))</f>
        <v>Fcst</v>
      </c>
      <c r="X1827" t="str">
        <f>INDEX(Map!$B$2:$B$86,MATCH(D1827,Map!$A$2:$A$86,0),0)</f>
        <v>N/A</v>
      </c>
      <c r="Y1827" s="7" t="str">
        <f>IF(INDEX(Map!$C$2:$C$86,MATCH(D1827,Map!$A$2:$A$86,0),0)="","N/A",E1827*INDEX(Map!$C$2:$C$86,MATCH(D1827,Map!$A$2:$A$86,0),0))</f>
        <v>N/A</v>
      </c>
      <c r="Z1827" s="7" t="str">
        <f>IF(INDEX(Map!$D$2:$D$86,MATCH(D1827,Map!$A$2:$A$86,0),0)="","N/A",E1827*INDEX(Map!$D$2:$D$86,MATCH(D1827,Map!$A$2:$A$86,0),0))</f>
        <v>N/A</v>
      </c>
      <c r="AA1827" t="str">
        <f>INDEX(Map!$E$2:$E$86,MATCH(D1827,Map!$A$2:$A$86,0),0)</f>
        <v>Sales</v>
      </c>
    </row>
    <row r="1828" spans="1:27" x14ac:dyDescent="0.25">
      <c r="A1828" s="1" t="s">
        <v>119</v>
      </c>
      <c r="B1828" s="1" t="s">
        <v>116</v>
      </c>
      <c r="C1828" s="1">
        <v>63</v>
      </c>
      <c r="D1828" s="1" t="s">
        <v>86</v>
      </c>
      <c r="E1828" s="1">
        <v>-0.1</v>
      </c>
      <c r="F1828" s="1">
        <v>0</v>
      </c>
      <c r="G1828" s="1">
        <v>0.5</v>
      </c>
      <c r="H1828" s="1">
        <v>7</v>
      </c>
      <c r="I1828" s="1" t="s">
        <v>63</v>
      </c>
      <c r="J1828" s="1" t="s">
        <v>63</v>
      </c>
      <c r="K1828" s="1">
        <v>69</v>
      </c>
      <c r="L1828" s="1">
        <v>35.5</v>
      </c>
      <c r="M1828" s="1">
        <v>-5</v>
      </c>
      <c r="N1828" s="1" t="s">
        <v>63</v>
      </c>
      <c r="O1828" s="1">
        <v>0</v>
      </c>
      <c r="P1828" s="1">
        <v>0</v>
      </c>
      <c r="Q1828" s="1">
        <v>1</v>
      </c>
      <c r="R1828" s="1">
        <v>27.76</v>
      </c>
      <c r="S1828" s="1">
        <v>27.76</v>
      </c>
      <c r="T1828" s="1">
        <v>-4</v>
      </c>
      <c r="U1828" s="3" t="str">
        <f t="shared" si="28"/>
        <v>2017Plan</v>
      </c>
      <c r="V1828" s="2">
        <f>DATE(A1828,INDEX(Map!$H$1:$H$12,MATCH(B1828,Map!$G$1:$G$12,0),0),1)</f>
        <v>43009</v>
      </c>
      <c r="W1828" t="str">
        <f>IF(AND(V1828&gt;=Map!$K$2,V1828&lt;=Map!$L$2),"Base",IF(AND(V1828&gt;=Map!$K$3,V1828&lt;=Map!$L$3),"Fcst","N/A"))</f>
        <v>Fcst</v>
      </c>
      <c r="X1828" t="str">
        <f>INDEX(Map!$B$2:$B$86,MATCH(D1828,Map!$A$2:$A$86,0),0)</f>
        <v>N/A</v>
      </c>
      <c r="Y1828" s="7" t="str">
        <f>IF(INDEX(Map!$C$2:$C$86,MATCH(D1828,Map!$A$2:$A$86,0),0)="","N/A",E1828*INDEX(Map!$C$2:$C$86,MATCH(D1828,Map!$A$2:$A$86,0),0))</f>
        <v>N/A</v>
      </c>
      <c r="Z1828" s="7" t="str">
        <f>IF(INDEX(Map!$D$2:$D$86,MATCH(D1828,Map!$A$2:$A$86,0),0)="","N/A",E1828*INDEX(Map!$D$2:$D$86,MATCH(D1828,Map!$A$2:$A$86,0),0))</f>
        <v>N/A</v>
      </c>
      <c r="AA1828" t="str">
        <f>INDEX(Map!$E$2:$E$86,MATCH(D1828,Map!$A$2:$A$86,0),0)</f>
        <v>Sales</v>
      </c>
    </row>
    <row r="1829" spans="1:27" x14ac:dyDescent="0.25">
      <c r="A1829" s="1" t="s">
        <v>119</v>
      </c>
      <c r="B1829" s="1" t="s">
        <v>116</v>
      </c>
      <c r="C1829" s="1">
        <v>64</v>
      </c>
      <c r="D1829" s="1" t="s">
        <v>87</v>
      </c>
      <c r="E1829" s="1">
        <v>0</v>
      </c>
      <c r="F1829" s="1">
        <v>0</v>
      </c>
      <c r="G1829" s="1">
        <v>0</v>
      </c>
      <c r="H1829" s="1">
        <v>0</v>
      </c>
      <c r="I1829" s="1" t="s">
        <v>63</v>
      </c>
      <c r="J1829" s="1" t="s">
        <v>63</v>
      </c>
      <c r="K1829" s="1">
        <v>0</v>
      </c>
      <c r="L1829" s="1">
        <v>0</v>
      </c>
      <c r="M1829" s="1">
        <v>0</v>
      </c>
      <c r="N1829" s="1" t="s">
        <v>63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</v>
      </c>
      <c r="U1829" s="3" t="str">
        <f t="shared" si="28"/>
        <v>2017Plan</v>
      </c>
      <c r="V1829" s="2">
        <f>DATE(A1829,INDEX(Map!$H$1:$H$12,MATCH(B1829,Map!$G$1:$G$12,0),0),1)</f>
        <v>43009</v>
      </c>
      <c r="W1829" t="str">
        <f>IF(AND(V1829&gt;=Map!$K$2,V1829&lt;=Map!$L$2),"Base",IF(AND(V1829&gt;=Map!$K$3,V1829&lt;=Map!$L$3),"Fcst","N/A"))</f>
        <v>Fcst</v>
      </c>
      <c r="X1829" t="str">
        <f>INDEX(Map!$B$2:$B$86,MATCH(D1829,Map!$A$2:$A$86,0),0)</f>
        <v>N/A</v>
      </c>
      <c r="Y1829" s="7" t="str">
        <f>IF(INDEX(Map!$C$2:$C$86,MATCH(D1829,Map!$A$2:$A$86,0),0)="","N/A",E1829*INDEX(Map!$C$2:$C$86,MATCH(D1829,Map!$A$2:$A$86,0),0))</f>
        <v>N/A</v>
      </c>
      <c r="Z1829" s="7" t="str">
        <f>IF(INDEX(Map!$D$2:$D$86,MATCH(D1829,Map!$A$2:$A$86,0),0)="","N/A",E1829*INDEX(Map!$D$2:$D$86,MATCH(D1829,Map!$A$2:$A$86,0),0))</f>
        <v>N/A</v>
      </c>
      <c r="AA1829" t="str">
        <f>INDEX(Map!$E$2:$E$86,MATCH(D1829,Map!$A$2:$A$86,0),0)</f>
        <v>Sales</v>
      </c>
    </row>
    <row r="1830" spans="1:27" x14ac:dyDescent="0.25">
      <c r="A1830" s="1" t="s">
        <v>119</v>
      </c>
      <c r="B1830" s="1" t="s">
        <v>116</v>
      </c>
      <c r="C1830" s="1">
        <v>65</v>
      </c>
      <c r="D1830" s="1" t="s">
        <v>88</v>
      </c>
      <c r="E1830" s="1">
        <v>0</v>
      </c>
      <c r="F1830" s="1">
        <v>0</v>
      </c>
      <c r="G1830" s="1">
        <v>0</v>
      </c>
      <c r="H1830" s="1">
        <v>0</v>
      </c>
      <c r="I1830" s="1" t="s">
        <v>63</v>
      </c>
      <c r="J1830" s="1" t="s">
        <v>63</v>
      </c>
      <c r="K1830" s="1">
        <v>0</v>
      </c>
      <c r="L1830" s="1">
        <v>0</v>
      </c>
      <c r="M1830" s="1">
        <v>0</v>
      </c>
      <c r="N1830" s="1" t="s">
        <v>63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3" t="str">
        <f t="shared" si="28"/>
        <v>2017Plan</v>
      </c>
      <c r="V1830" s="2">
        <f>DATE(A1830,INDEX(Map!$H$1:$H$12,MATCH(B1830,Map!$G$1:$G$12,0),0),1)</f>
        <v>43009</v>
      </c>
      <c r="W1830" t="str">
        <f>IF(AND(V1830&gt;=Map!$K$2,V1830&lt;=Map!$L$2),"Base",IF(AND(V1830&gt;=Map!$K$3,V1830&lt;=Map!$L$3),"Fcst","N/A"))</f>
        <v>Fcst</v>
      </c>
      <c r="X1830" t="str">
        <f>INDEX(Map!$B$2:$B$86,MATCH(D1830,Map!$A$2:$A$86,0),0)</f>
        <v>N/A</v>
      </c>
      <c r="Y1830" s="7" t="str">
        <f>IF(INDEX(Map!$C$2:$C$86,MATCH(D1830,Map!$A$2:$A$86,0),0)="","N/A",E1830*INDEX(Map!$C$2:$C$86,MATCH(D1830,Map!$A$2:$A$86,0),0))</f>
        <v>N/A</v>
      </c>
      <c r="Z1830" s="7" t="str">
        <f>IF(INDEX(Map!$D$2:$D$86,MATCH(D1830,Map!$A$2:$A$86,0),0)="","N/A",E1830*INDEX(Map!$D$2:$D$86,MATCH(D1830,Map!$A$2:$A$86,0),0))</f>
        <v>N/A</v>
      </c>
      <c r="AA1830" t="str">
        <f>INDEX(Map!$E$2:$E$86,MATCH(D1830,Map!$A$2:$A$86,0),0)</f>
        <v>Sales</v>
      </c>
    </row>
    <row r="1831" spans="1:27" x14ac:dyDescent="0.25">
      <c r="A1831" s="1" t="s">
        <v>119</v>
      </c>
      <c r="B1831" s="1" t="s">
        <v>116</v>
      </c>
      <c r="C1831" s="1">
        <v>66</v>
      </c>
      <c r="D1831" s="1" t="s">
        <v>89</v>
      </c>
      <c r="E1831" s="1">
        <v>0</v>
      </c>
      <c r="F1831" s="1">
        <v>0</v>
      </c>
      <c r="G1831" s="1">
        <v>0</v>
      </c>
      <c r="H1831" s="1">
        <v>0</v>
      </c>
      <c r="I1831" s="1" t="s">
        <v>63</v>
      </c>
      <c r="J1831" s="1" t="s">
        <v>63</v>
      </c>
      <c r="K1831" s="1">
        <v>0</v>
      </c>
      <c r="L1831" s="1">
        <v>0</v>
      </c>
      <c r="M1831" s="1">
        <v>0</v>
      </c>
      <c r="N1831" s="1" t="s">
        <v>63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0</v>
      </c>
      <c r="U1831" s="3" t="str">
        <f t="shared" si="28"/>
        <v>2017Plan</v>
      </c>
      <c r="V1831" s="2">
        <f>DATE(A1831,INDEX(Map!$H$1:$H$12,MATCH(B1831,Map!$G$1:$G$12,0),0),1)</f>
        <v>43009</v>
      </c>
      <c r="W1831" t="str">
        <f>IF(AND(V1831&gt;=Map!$K$2,V1831&lt;=Map!$L$2),"Base",IF(AND(V1831&gt;=Map!$K$3,V1831&lt;=Map!$L$3),"Fcst","N/A"))</f>
        <v>Fcst</v>
      </c>
      <c r="X1831" t="str">
        <f>INDEX(Map!$B$2:$B$86,MATCH(D1831,Map!$A$2:$A$86,0),0)</f>
        <v>N/A</v>
      </c>
      <c r="Y1831" s="7" t="str">
        <f>IF(INDEX(Map!$C$2:$C$86,MATCH(D1831,Map!$A$2:$A$86,0),0)="","N/A",E1831*INDEX(Map!$C$2:$C$86,MATCH(D1831,Map!$A$2:$A$86,0),0))</f>
        <v>N/A</v>
      </c>
      <c r="Z1831" s="7" t="str">
        <f>IF(INDEX(Map!$D$2:$D$86,MATCH(D1831,Map!$A$2:$A$86,0),0)="","N/A",E1831*INDEX(Map!$D$2:$D$86,MATCH(D1831,Map!$A$2:$A$86,0),0))</f>
        <v>N/A</v>
      </c>
      <c r="AA1831" t="str">
        <f>INDEX(Map!$E$2:$E$86,MATCH(D1831,Map!$A$2:$A$86,0),0)</f>
        <v>Sales</v>
      </c>
    </row>
    <row r="1832" spans="1:27" x14ac:dyDescent="0.25">
      <c r="A1832" s="1" t="s">
        <v>119</v>
      </c>
      <c r="B1832" s="1" t="s">
        <v>116</v>
      </c>
      <c r="C1832" s="1">
        <v>67</v>
      </c>
      <c r="D1832" s="1" t="s">
        <v>90</v>
      </c>
      <c r="E1832" s="1">
        <v>0</v>
      </c>
      <c r="F1832" s="1">
        <v>0</v>
      </c>
      <c r="G1832" s="1">
        <v>0</v>
      </c>
      <c r="H1832" s="1">
        <v>0</v>
      </c>
      <c r="I1832" s="1" t="s">
        <v>63</v>
      </c>
      <c r="J1832" s="1" t="s">
        <v>63</v>
      </c>
      <c r="K1832" s="1">
        <v>0</v>
      </c>
      <c r="L1832" s="1">
        <v>0</v>
      </c>
      <c r="M1832" s="1">
        <v>0</v>
      </c>
      <c r="N1832" s="1" t="s">
        <v>63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3" t="str">
        <f t="shared" si="28"/>
        <v>2017Plan</v>
      </c>
      <c r="V1832" s="2">
        <f>DATE(A1832,INDEX(Map!$H$1:$H$12,MATCH(B1832,Map!$G$1:$G$12,0),0),1)</f>
        <v>43009</v>
      </c>
      <c r="W1832" t="str">
        <f>IF(AND(V1832&gt;=Map!$K$2,V1832&lt;=Map!$L$2),"Base",IF(AND(V1832&gt;=Map!$K$3,V1832&lt;=Map!$L$3),"Fcst","N/A"))</f>
        <v>Fcst</v>
      </c>
      <c r="X1832" t="str">
        <f>INDEX(Map!$B$2:$B$86,MATCH(D1832,Map!$A$2:$A$86,0),0)</f>
        <v>N/A</v>
      </c>
      <c r="Y1832" s="7" t="str">
        <f>IF(INDEX(Map!$C$2:$C$86,MATCH(D1832,Map!$A$2:$A$86,0),0)="","N/A",E1832*INDEX(Map!$C$2:$C$86,MATCH(D1832,Map!$A$2:$A$86,0),0))</f>
        <v>N/A</v>
      </c>
      <c r="Z1832" s="7" t="str">
        <f>IF(INDEX(Map!$D$2:$D$86,MATCH(D1832,Map!$A$2:$A$86,0),0)="","N/A",E1832*INDEX(Map!$D$2:$D$86,MATCH(D1832,Map!$A$2:$A$86,0),0))</f>
        <v>N/A</v>
      </c>
      <c r="AA1832" t="str">
        <f>INDEX(Map!$E$2:$E$86,MATCH(D1832,Map!$A$2:$A$86,0),0)</f>
        <v>Sales</v>
      </c>
    </row>
    <row r="1833" spans="1:27" x14ac:dyDescent="0.25">
      <c r="A1833" s="1" t="s">
        <v>119</v>
      </c>
      <c r="B1833" s="1" t="s">
        <v>116</v>
      </c>
      <c r="C1833" s="1">
        <v>68</v>
      </c>
      <c r="D1833" s="1" t="s">
        <v>91</v>
      </c>
      <c r="E1833" s="1">
        <v>0</v>
      </c>
      <c r="F1833" s="1">
        <v>0</v>
      </c>
      <c r="G1833" s="1">
        <v>0</v>
      </c>
      <c r="H1833" s="1">
        <v>0</v>
      </c>
      <c r="I1833" s="1" t="s">
        <v>63</v>
      </c>
      <c r="J1833" s="1" t="s">
        <v>63</v>
      </c>
      <c r="K1833" s="1">
        <v>0</v>
      </c>
      <c r="L1833" s="1">
        <v>0</v>
      </c>
      <c r="M1833" s="1">
        <v>0</v>
      </c>
      <c r="N1833" s="1" t="s">
        <v>63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3" t="str">
        <f t="shared" si="28"/>
        <v>2017Plan</v>
      </c>
      <c r="V1833" s="2">
        <f>DATE(A1833,INDEX(Map!$H$1:$H$12,MATCH(B1833,Map!$G$1:$G$12,0),0),1)</f>
        <v>43009</v>
      </c>
      <c r="W1833" t="str">
        <f>IF(AND(V1833&gt;=Map!$K$2,V1833&lt;=Map!$L$2),"Base",IF(AND(V1833&gt;=Map!$K$3,V1833&lt;=Map!$L$3),"Fcst","N/A"))</f>
        <v>Fcst</v>
      </c>
      <c r="X1833" t="str">
        <f>INDEX(Map!$B$2:$B$86,MATCH(D1833,Map!$A$2:$A$86,0),0)</f>
        <v>N/A</v>
      </c>
      <c r="Y1833" s="7" t="str">
        <f>IF(INDEX(Map!$C$2:$C$86,MATCH(D1833,Map!$A$2:$A$86,0),0)="","N/A",E1833*INDEX(Map!$C$2:$C$86,MATCH(D1833,Map!$A$2:$A$86,0),0))</f>
        <v>N/A</v>
      </c>
      <c r="Z1833" s="7" t="str">
        <f>IF(INDEX(Map!$D$2:$D$86,MATCH(D1833,Map!$A$2:$A$86,0),0)="","N/A",E1833*INDEX(Map!$D$2:$D$86,MATCH(D1833,Map!$A$2:$A$86,0),0))</f>
        <v>N/A</v>
      </c>
      <c r="AA1833" t="str">
        <f>INDEX(Map!$E$2:$E$86,MATCH(D1833,Map!$A$2:$A$86,0),0)</f>
        <v>CSR</v>
      </c>
    </row>
    <row r="1834" spans="1:27" x14ac:dyDescent="0.25">
      <c r="A1834" s="1" t="s">
        <v>119</v>
      </c>
      <c r="B1834" s="1" t="s">
        <v>116</v>
      </c>
      <c r="C1834" s="1">
        <v>69</v>
      </c>
      <c r="D1834" s="1" t="s">
        <v>92</v>
      </c>
      <c r="E1834" s="1">
        <v>0</v>
      </c>
      <c r="F1834" s="1">
        <v>0</v>
      </c>
      <c r="G1834" s="1">
        <v>0</v>
      </c>
      <c r="H1834" s="1">
        <v>0</v>
      </c>
      <c r="I1834" s="1" t="s">
        <v>63</v>
      </c>
      <c r="J1834" s="1" t="s">
        <v>63</v>
      </c>
      <c r="K1834" s="1">
        <v>0</v>
      </c>
      <c r="L1834" s="1">
        <v>0</v>
      </c>
      <c r="M1834" s="1">
        <v>0</v>
      </c>
      <c r="N1834" s="1" t="s">
        <v>63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s="3" t="str">
        <f t="shared" si="28"/>
        <v>2017Plan</v>
      </c>
      <c r="V1834" s="2">
        <f>DATE(A1834,INDEX(Map!$H$1:$H$12,MATCH(B1834,Map!$G$1:$G$12,0),0),1)</f>
        <v>43009</v>
      </c>
      <c r="W1834" t="str">
        <f>IF(AND(V1834&gt;=Map!$K$2,V1834&lt;=Map!$L$2),"Base",IF(AND(V1834&gt;=Map!$K$3,V1834&lt;=Map!$L$3),"Fcst","N/A"))</f>
        <v>Fcst</v>
      </c>
      <c r="X1834" t="str">
        <f>INDEX(Map!$B$2:$B$86,MATCH(D1834,Map!$A$2:$A$86,0),0)</f>
        <v>N/A</v>
      </c>
      <c r="Y1834" s="7" t="str">
        <f>IF(INDEX(Map!$C$2:$C$86,MATCH(D1834,Map!$A$2:$A$86,0),0)="","N/A",E1834*INDEX(Map!$C$2:$C$86,MATCH(D1834,Map!$A$2:$A$86,0),0))</f>
        <v>N/A</v>
      </c>
      <c r="Z1834" s="7" t="str">
        <f>IF(INDEX(Map!$D$2:$D$86,MATCH(D1834,Map!$A$2:$A$86,0),0)="","N/A",E1834*INDEX(Map!$D$2:$D$86,MATCH(D1834,Map!$A$2:$A$86,0),0))</f>
        <v>N/A</v>
      </c>
      <c r="AA1834" t="str">
        <f>INDEX(Map!$E$2:$E$86,MATCH(D1834,Map!$A$2:$A$86,0),0)</f>
        <v>CSR</v>
      </c>
    </row>
    <row r="1835" spans="1:27" x14ac:dyDescent="0.25">
      <c r="A1835" s="1" t="s">
        <v>119</v>
      </c>
      <c r="B1835" s="1" t="s">
        <v>116</v>
      </c>
      <c r="C1835" s="1">
        <v>70</v>
      </c>
      <c r="D1835" s="1" t="s">
        <v>93</v>
      </c>
      <c r="E1835" s="1">
        <v>0</v>
      </c>
      <c r="F1835" s="1">
        <v>0</v>
      </c>
      <c r="G1835" s="1">
        <v>0</v>
      </c>
      <c r="H1835" s="1">
        <v>0</v>
      </c>
      <c r="I1835" s="1" t="s">
        <v>63</v>
      </c>
      <c r="J1835" s="1" t="s">
        <v>63</v>
      </c>
      <c r="K1835" s="1">
        <v>0</v>
      </c>
      <c r="L1835" s="1">
        <v>0</v>
      </c>
      <c r="M1835" s="1">
        <v>0</v>
      </c>
      <c r="N1835" s="1" t="s">
        <v>63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3" t="str">
        <f t="shared" si="28"/>
        <v>2017Plan</v>
      </c>
      <c r="V1835" s="2">
        <f>DATE(A1835,INDEX(Map!$H$1:$H$12,MATCH(B1835,Map!$G$1:$G$12,0),0),1)</f>
        <v>43009</v>
      </c>
      <c r="W1835" t="str">
        <f>IF(AND(V1835&gt;=Map!$K$2,V1835&lt;=Map!$L$2),"Base",IF(AND(V1835&gt;=Map!$K$3,V1835&lt;=Map!$L$3),"Fcst","N/A"))</f>
        <v>Fcst</v>
      </c>
      <c r="X1835" t="str">
        <f>INDEX(Map!$B$2:$B$86,MATCH(D1835,Map!$A$2:$A$86,0),0)</f>
        <v>N/A</v>
      </c>
      <c r="Y1835" s="7" t="str">
        <f>IF(INDEX(Map!$C$2:$C$86,MATCH(D1835,Map!$A$2:$A$86,0),0)="","N/A",E1835*INDEX(Map!$C$2:$C$86,MATCH(D1835,Map!$A$2:$A$86,0),0))</f>
        <v>N/A</v>
      </c>
      <c r="Z1835" s="7" t="str">
        <f>IF(INDEX(Map!$D$2:$D$86,MATCH(D1835,Map!$A$2:$A$86,0),0)="","N/A",E1835*INDEX(Map!$D$2:$D$86,MATCH(D1835,Map!$A$2:$A$86,0),0))</f>
        <v>N/A</v>
      </c>
      <c r="AA1835" t="str">
        <f>INDEX(Map!$E$2:$E$86,MATCH(D1835,Map!$A$2:$A$86,0),0)</f>
        <v>CSR</v>
      </c>
    </row>
    <row r="1836" spans="1:27" x14ac:dyDescent="0.25">
      <c r="A1836" s="1" t="s">
        <v>119</v>
      </c>
      <c r="B1836" s="1" t="s">
        <v>116</v>
      </c>
      <c r="C1836" s="1">
        <v>71</v>
      </c>
      <c r="D1836" s="1" t="s">
        <v>94</v>
      </c>
      <c r="E1836" s="1">
        <v>0</v>
      </c>
      <c r="F1836" s="1">
        <v>0</v>
      </c>
      <c r="G1836" s="1">
        <v>0</v>
      </c>
      <c r="H1836" s="1">
        <v>0</v>
      </c>
      <c r="I1836" s="1" t="s">
        <v>63</v>
      </c>
      <c r="J1836" s="1" t="s">
        <v>63</v>
      </c>
      <c r="K1836" s="1">
        <v>0</v>
      </c>
      <c r="L1836" s="1">
        <v>0</v>
      </c>
      <c r="M1836" s="1">
        <v>0</v>
      </c>
      <c r="N1836" s="1" t="s">
        <v>63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3" t="str">
        <f t="shared" si="28"/>
        <v>2017Plan</v>
      </c>
      <c r="V1836" s="2">
        <f>DATE(A1836,INDEX(Map!$H$1:$H$12,MATCH(B1836,Map!$G$1:$G$12,0),0),1)</f>
        <v>43009</v>
      </c>
      <c r="W1836" t="str">
        <f>IF(AND(V1836&gt;=Map!$K$2,V1836&lt;=Map!$L$2),"Base",IF(AND(V1836&gt;=Map!$K$3,V1836&lt;=Map!$L$3),"Fcst","N/A"))</f>
        <v>Fcst</v>
      </c>
      <c r="X1836" t="str">
        <f>INDEX(Map!$B$2:$B$86,MATCH(D1836,Map!$A$2:$A$86,0),0)</f>
        <v>N/A</v>
      </c>
      <c r="Y1836" s="7" t="str">
        <f>IF(INDEX(Map!$C$2:$C$86,MATCH(D1836,Map!$A$2:$A$86,0),0)="","N/A",E1836*INDEX(Map!$C$2:$C$86,MATCH(D1836,Map!$A$2:$A$86,0),0))</f>
        <v>N/A</v>
      </c>
      <c r="Z1836" s="7" t="str">
        <f>IF(INDEX(Map!$D$2:$D$86,MATCH(D1836,Map!$A$2:$A$86,0),0)="","N/A",E1836*INDEX(Map!$D$2:$D$86,MATCH(D1836,Map!$A$2:$A$86,0),0))</f>
        <v>N/A</v>
      </c>
      <c r="AA1836" t="str">
        <f>INDEX(Map!$E$2:$E$86,MATCH(D1836,Map!$A$2:$A$86,0),0)</f>
        <v>CSR</v>
      </c>
    </row>
    <row r="1837" spans="1:27" x14ac:dyDescent="0.25">
      <c r="A1837" s="1" t="s">
        <v>119</v>
      </c>
      <c r="B1837" s="1" t="s">
        <v>116</v>
      </c>
      <c r="C1837" s="1">
        <v>72</v>
      </c>
      <c r="D1837" s="1" t="s">
        <v>95</v>
      </c>
      <c r="E1837" s="1">
        <v>0</v>
      </c>
      <c r="F1837" s="1">
        <v>0</v>
      </c>
      <c r="G1837" s="1">
        <v>0</v>
      </c>
      <c r="H1837" s="1">
        <v>0</v>
      </c>
      <c r="I1837" s="1" t="s">
        <v>63</v>
      </c>
      <c r="J1837" s="1" t="s">
        <v>63</v>
      </c>
      <c r="K1837" s="1">
        <v>0</v>
      </c>
      <c r="L1837" s="1">
        <v>0</v>
      </c>
      <c r="M1837" s="1">
        <v>0</v>
      </c>
      <c r="N1837" s="1" t="s">
        <v>63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3" t="str">
        <f t="shared" si="28"/>
        <v>2017Plan</v>
      </c>
      <c r="V1837" s="2">
        <f>DATE(A1837,INDEX(Map!$H$1:$H$12,MATCH(B1837,Map!$G$1:$G$12,0),0),1)</f>
        <v>43009</v>
      </c>
      <c r="W1837" t="str">
        <f>IF(AND(V1837&gt;=Map!$K$2,V1837&lt;=Map!$L$2),"Base",IF(AND(V1837&gt;=Map!$K$3,V1837&lt;=Map!$L$3),"Fcst","N/A"))</f>
        <v>Fcst</v>
      </c>
      <c r="X1837" t="str">
        <f>INDEX(Map!$B$2:$B$86,MATCH(D1837,Map!$A$2:$A$86,0),0)</f>
        <v>N/A</v>
      </c>
      <c r="Y1837" s="7" t="str">
        <f>IF(INDEX(Map!$C$2:$C$86,MATCH(D1837,Map!$A$2:$A$86,0),0)="","N/A",E1837*INDEX(Map!$C$2:$C$86,MATCH(D1837,Map!$A$2:$A$86,0),0))</f>
        <v>N/A</v>
      </c>
      <c r="Z1837" s="7" t="str">
        <f>IF(INDEX(Map!$D$2:$D$86,MATCH(D1837,Map!$A$2:$A$86,0),0)="","N/A",E1837*INDEX(Map!$D$2:$D$86,MATCH(D1837,Map!$A$2:$A$86,0),0))</f>
        <v>N/A</v>
      </c>
      <c r="AA1837" t="str">
        <f>INDEX(Map!$E$2:$E$86,MATCH(D1837,Map!$A$2:$A$86,0),0)</f>
        <v>CSR</v>
      </c>
    </row>
    <row r="1838" spans="1:27" x14ac:dyDescent="0.25">
      <c r="A1838" s="1" t="s">
        <v>119</v>
      </c>
      <c r="B1838" s="1" t="s">
        <v>116</v>
      </c>
      <c r="C1838" s="1">
        <v>73</v>
      </c>
      <c r="D1838" s="1" t="s">
        <v>96</v>
      </c>
      <c r="E1838" s="1">
        <v>0</v>
      </c>
      <c r="F1838" s="1">
        <v>0</v>
      </c>
      <c r="G1838" s="1">
        <v>0</v>
      </c>
      <c r="H1838" s="1">
        <v>0</v>
      </c>
      <c r="I1838" s="1" t="s">
        <v>63</v>
      </c>
      <c r="J1838" s="1" t="s">
        <v>63</v>
      </c>
      <c r="K1838" s="1">
        <v>0</v>
      </c>
      <c r="L1838" s="1">
        <v>0</v>
      </c>
      <c r="M1838" s="1">
        <v>0</v>
      </c>
      <c r="N1838" s="1" t="s">
        <v>63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3" t="str">
        <f t="shared" si="28"/>
        <v>2017Plan</v>
      </c>
      <c r="V1838" s="2">
        <f>DATE(A1838,INDEX(Map!$H$1:$H$12,MATCH(B1838,Map!$G$1:$G$12,0),0),1)</f>
        <v>43009</v>
      </c>
      <c r="W1838" t="str">
        <f>IF(AND(V1838&gt;=Map!$K$2,V1838&lt;=Map!$L$2),"Base",IF(AND(V1838&gt;=Map!$K$3,V1838&lt;=Map!$L$3),"Fcst","N/A"))</f>
        <v>Fcst</v>
      </c>
      <c r="X1838" t="str">
        <f>INDEX(Map!$B$2:$B$86,MATCH(D1838,Map!$A$2:$A$86,0),0)</f>
        <v>N/A</v>
      </c>
      <c r="Y1838" s="7" t="str">
        <f>IF(INDEX(Map!$C$2:$C$86,MATCH(D1838,Map!$A$2:$A$86,0),0)="","N/A",E1838*INDEX(Map!$C$2:$C$86,MATCH(D1838,Map!$A$2:$A$86,0),0))</f>
        <v>N/A</v>
      </c>
      <c r="Z1838" s="7" t="str">
        <f>IF(INDEX(Map!$D$2:$D$86,MATCH(D1838,Map!$A$2:$A$86,0),0)="","N/A",E1838*INDEX(Map!$D$2:$D$86,MATCH(D1838,Map!$A$2:$A$86,0),0))</f>
        <v>N/A</v>
      </c>
      <c r="AA1838" t="str">
        <f>INDEX(Map!$E$2:$E$86,MATCH(D1838,Map!$A$2:$A$86,0),0)</f>
        <v>CSR</v>
      </c>
    </row>
    <row r="1839" spans="1:27" x14ac:dyDescent="0.25">
      <c r="A1839" s="1" t="s">
        <v>119</v>
      </c>
      <c r="B1839" s="1" t="s">
        <v>116</v>
      </c>
      <c r="C1839" s="1">
        <v>74</v>
      </c>
      <c r="D1839" s="1" t="s">
        <v>97</v>
      </c>
      <c r="E1839" s="1">
        <v>0</v>
      </c>
      <c r="F1839" s="1">
        <v>0</v>
      </c>
      <c r="G1839" s="1">
        <v>0</v>
      </c>
      <c r="H1839" s="1">
        <v>0</v>
      </c>
      <c r="I1839" s="1" t="s">
        <v>63</v>
      </c>
      <c r="J1839" s="1" t="s">
        <v>63</v>
      </c>
      <c r="K1839" s="1">
        <v>0</v>
      </c>
      <c r="L1839" s="1">
        <v>0</v>
      </c>
      <c r="M1839" s="1">
        <v>0</v>
      </c>
      <c r="N1839" s="1" t="s">
        <v>63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3" t="str">
        <f t="shared" si="28"/>
        <v>2017Plan</v>
      </c>
      <c r="V1839" s="2">
        <f>DATE(A1839,INDEX(Map!$H$1:$H$12,MATCH(B1839,Map!$G$1:$G$12,0),0),1)</f>
        <v>43009</v>
      </c>
      <c r="W1839" t="str">
        <f>IF(AND(V1839&gt;=Map!$K$2,V1839&lt;=Map!$L$2),"Base",IF(AND(V1839&gt;=Map!$K$3,V1839&lt;=Map!$L$3),"Fcst","N/A"))</f>
        <v>Fcst</v>
      </c>
      <c r="X1839" t="str">
        <f>INDEX(Map!$B$2:$B$86,MATCH(D1839,Map!$A$2:$A$86,0),0)</f>
        <v>N/A</v>
      </c>
      <c r="Y1839" s="7" t="str">
        <f>IF(INDEX(Map!$C$2:$C$86,MATCH(D1839,Map!$A$2:$A$86,0),0)="","N/A",E1839*INDEX(Map!$C$2:$C$86,MATCH(D1839,Map!$A$2:$A$86,0),0))</f>
        <v>N/A</v>
      </c>
      <c r="Z1839" s="7" t="str">
        <f>IF(INDEX(Map!$D$2:$D$86,MATCH(D1839,Map!$A$2:$A$86,0),0)="","N/A",E1839*INDEX(Map!$D$2:$D$86,MATCH(D1839,Map!$A$2:$A$86,0),0))</f>
        <v>N/A</v>
      </c>
      <c r="AA1839" t="str">
        <f>INDEX(Map!$E$2:$E$86,MATCH(D1839,Map!$A$2:$A$86,0),0)</f>
        <v>CSR</v>
      </c>
    </row>
    <row r="1840" spans="1:27" x14ac:dyDescent="0.25">
      <c r="A1840" s="1" t="s">
        <v>119</v>
      </c>
      <c r="B1840" s="1" t="s">
        <v>116</v>
      </c>
      <c r="C1840" s="1">
        <v>75</v>
      </c>
      <c r="D1840" s="1" t="s">
        <v>98</v>
      </c>
      <c r="E1840" s="1">
        <v>0</v>
      </c>
      <c r="F1840" s="1">
        <v>0</v>
      </c>
      <c r="G1840" s="1">
        <v>0</v>
      </c>
      <c r="H1840" s="1">
        <v>0</v>
      </c>
      <c r="I1840" s="1" t="s">
        <v>63</v>
      </c>
      <c r="J1840" s="1" t="s">
        <v>63</v>
      </c>
      <c r="K1840" s="1">
        <v>0</v>
      </c>
      <c r="L1840" s="1">
        <v>0</v>
      </c>
      <c r="M1840" s="1">
        <v>0</v>
      </c>
      <c r="N1840" s="1" t="s">
        <v>63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3" t="str">
        <f t="shared" si="28"/>
        <v>2017Plan</v>
      </c>
      <c r="V1840" s="2">
        <f>DATE(A1840,INDEX(Map!$H$1:$H$12,MATCH(B1840,Map!$G$1:$G$12,0),0),1)</f>
        <v>43009</v>
      </c>
      <c r="W1840" t="str">
        <f>IF(AND(V1840&gt;=Map!$K$2,V1840&lt;=Map!$L$2),"Base",IF(AND(V1840&gt;=Map!$K$3,V1840&lt;=Map!$L$3),"Fcst","N/A"))</f>
        <v>Fcst</v>
      </c>
      <c r="X1840" t="str">
        <f>INDEX(Map!$B$2:$B$86,MATCH(D1840,Map!$A$2:$A$86,0),0)</f>
        <v>N/A</v>
      </c>
      <c r="Y1840" s="7" t="str">
        <f>IF(INDEX(Map!$C$2:$C$86,MATCH(D1840,Map!$A$2:$A$86,0),0)="","N/A",E1840*INDEX(Map!$C$2:$C$86,MATCH(D1840,Map!$A$2:$A$86,0),0))</f>
        <v>N/A</v>
      </c>
      <c r="Z1840" s="7" t="str">
        <f>IF(INDEX(Map!$D$2:$D$86,MATCH(D1840,Map!$A$2:$A$86,0),0)="","N/A",E1840*INDEX(Map!$D$2:$D$86,MATCH(D1840,Map!$A$2:$A$86,0),0))</f>
        <v>N/A</v>
      </c>
      <c r="AA1840" t="str">
        <f>INDEX(Map!$E$2:$E$86,MATCH(D1840,Map!$A$2:$A$86,0),0)</f>
        <v>CSR</v>
      </c>
    </row>
    <row r="1841" spans="1:27" x14ac:dyDescent="0.25">
      <c r="A1841" s="1" t="s">
        <v>119</v>
      </c>
      <c r="B1841" s="1" t="s">
        <v>116</v>
      </c>
      <c r="C1841" s="1">
        <v>76</v>
      </c>
      <c r="D1841" s="1" t="s">
        <v>99</v>
      </c>
      <c r="E1841" s="1">
        <v>0</v>
      </c>
      <c r="F1841" s="1">
        <v>0</v>
      </c>
      <c r="G1841" s="1">
        <v>0</v>
      </c>
      <c r="H1841" s="1">
        <v>0</v>
      </c>
      <c r="I1841" s="1" t="s">
        <v>63</v>
      </c>
      <c r="J1841" s="1" t="s">
        <v>63</v>
      </c>
      <c r="K1841" s="1">
        <v>0</v>
      </c>
      <c r="L1841" s="1">
        <v>0</v>
      </c>
      <c r="M1841" s="1">
        <v>0</v>
      </c>
      <c r="N1841" s="1" t="s">
        <v>63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3" t="str">
        <f t="shared" si="28"/>
        <v>2017Plan</v>
      </c>
      <c r="V1841" s="2">
        <f>DATE(A1841,INDEX(Map!$H$1:$H$12,MATCH(B1841,Map!$G$1:$G$12,0),0),1)</f>
        <v>43009</v>
      </c>
      <c r="W1841" t="str">
        <f>IF(AND(V1841&gt;=Map!$K$2,V1841&lt;=Map!$L$2),"Base",IF(AND(V1841&gt;=Map!$K$3,V1841&lt;=Map!$L$3),"Fcst","N/A"))</f>
        <v>Fcst</v>
      </c>
      <c r="X1841" t="str">
        <f>INDEX(Map!$B$2:$B$86,MATCH(D1841,Map!$A$2:$A$86,0),0)</f>
        <v>N/A</v>
      </c>
      <c r="Y1841" s="7" t="str">
        <f>IF(INDEX(Map!$C$2:$C$86,MATCH(D1841,Map!$A$2:$A$86,0),0)="","N/A",E1841*INDEX(Map!$C$2:$C$86,MATCH(D1841,Map!$A$2:$A$86,0),0))</f>
        <v>N/A</v>
      </c>
      <c r="Z1841" s="7" t="str">
        <f>IF(INDEX(Map!$D$2:$D$86,MATCH(D1841,Map!$A$2:$A$86,0),0)="","N/A",E1841*INDEX(Map!$D$2:$D$86,MATCH(D1841,Map!$A$2:$A$86,0),0))</f>
        <v>N/A</v>
      </c>
      <c r="AA1841" t="str">
        <f>INDEX(Map!$E$2:$E$86,MATCH(D1841,Map!$A$2:$A$86,0),0)</f>
        <v>CSR</v>
      </c>
    </row>
    <row r="1842" spans="1:27" x14ac:dyDescent="0.25">
      <c r="A1842" s="1" t="s">
        <v>119</v>
      </c>
      <c r="B1842" s="1" t="s">
        <v>116</v>
      </c>
      <c r="C1842" s="1">
        <v>77</v>
      </c>
      <c r="D1842" s="1" t="s">
        <v>100</v>
      </c>
      <c r="E1842" s="1">
        <v>0</v>
      </c>
      <c r="F1842" s="1">
        <v>0</v>
      </c>
      <c r="G1842" s="1">
        <v>0</v>
      </c>
      <c r="H1842" s="1">
        <v>0</v>
      </c>
      <c r="I1842" s="1" t="s">
        <v>63</v>
      </c>
      <c r="J1842" s="1" t="s">
        <v>63</v>
      </c>
      <c r="K1842" s="1">
        <v>0</v>
      </c>
      <c r="L1842" s="1">
        <v>0</v>
      </c>
      <c r="M1842" s="1">
        <v>0</v>
      </c>
      <c r="N1842" s="1" t="s">
        <v>63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3" t="str">
        <f t="shared" si="28"/>
        <v>2017Plan</v>
      </c>
      <c r="V1842" s="2">
        <f>DATE(A1842,INDEX(Map!$H$1:$H$12,MATCH(B1842,Map!$G$1:$G$12,0),0),1)</f>
        <v>43009</v>
      </c>
      <c r="W1842" t="str">
        <f>IF(AND(V1842&gt;=Map!$K$2,V1842&lt;=Map!$L$2),"Base",IF(AND(V1842&gt;=Map!$K$3,V1842&lt;=Map!$L$3),"Fcst","N/A"))</f>
        <v>Fcst</v>
      </c>
      <c r="X1842" t="str">
        <f>INDEX(Map!$B$2:$B$86,MATCH(D1842,Map!$A$2:$A$86,0),0)</f>
        <v>N/A</v>
      </c>
      <c r="Y1842" s="7" t="str">
        <f>IF(INDEX(Map!$C$2:$C$86,MATCH(D1842,Map!$A$2:$A$86,0),0)="","N/A",E1842*INDEX(Map!$C$2:$C$86,MATCH(D1842,Map!$A$2:$A$86,0),0))</f>
        <v>N/A</v>
      </c>
      <c r="Z1842" s="7" t="str">
        <f>IF(INDEX(Map!$D$2:$D$86,MATCH(D1842,Map!$A$2:$A$86,0),0)="","N/A",E1842*INDEX(Map!$D$2:$D$86,MATCH(D1842,Map!$A$2:$A$86,0),0))</f>
        <v>N/A</v>
      </c>
      <c r="AA1842" t="str">
        <f>INDEX(Map!$E$2:$E$86,MATCH(D1842,Map!$A$2:$A$86,0),0)</f>
        <v>CSR</v>
      </c>
    </row>
    <row r="1843" spans="1:27" x14ac:dyDescent="0.25">
      <c r="A1843" s="1" t="s">
        <v>119</v>
      </c>
      <c r="B1843" s="1" t="s">
        <v>116</v>
      </c>
      <c r="C1843" s="1">
        <v>78</v>
      </c>
      <c r="D1843" s="1" t="s">
        <v>101</v>
      </c>
      <c r="E1843" s="1">
        <v>0</v>
      </c>
      <c r="F1843" s="1">
        <v>0</v>
      </c>
      <c r="G1843" s="1">
        <v>0</v>
      </c>
      <c r="H1843" s="1">
        <v>0</v>
      </c>
      <c r="I1843" s="1" t="s">
        <v>63</v>
      </c>
      <c r="J1843" s="1" t="s">
        <v>63</v>
      </c>
      <c r="K1843" s="1">
        <v>0</v>
      </c>
      <c r="L1843" s="1">
        <v>0</v>
      </c>
      <c r="M1843" s="1">
        <v>0</v>
      </c>
      <c r="N1843" s="1" t="s">
        <v>63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3" t="str">
        <f t="shared" si="28"/>
        <v>2017Plan</v>
      </c>
      <c r="V1843" s="2">
        <f>DATE(A1843,INDEX(Map!$H$1:$H$12,MATCH(B1843,Map!$G$1:$G$12,0),0),1)</f>
        <v>43009</v>
      </c>
      <c r="W1843" t="str">
        <f>IF(AND(V1843&gt;=Map!$K$2,V1843&lt;=Map!$L$2),"Base",IF(AND(V1843&gt;=Map!$K$3,V1843&lt;=Map!$L$3),"Fcst","N/A"))</f>
        <v>Fcst</v>
      </c>
      <c r="X1843" t="str">
        <f>INDEX(Map!$B$2:$B$86,MATCH(D1843,Map!$A$2:$A$86,0),0)</f>
        <v>N/A</v>
      </c>
      <c r="Y1843" s="7" t="str">
        <f>IF(INDEX(Map!$C$2:$C$86,MATCH(D1843,Map!$A$2:$A$86,0),0)="","N/A",E1843*INDEX(Map!$C$2:$C$86,MATCH(D1843,Map!$A$2:$A$86,0),0))</f>
        <v>N/A</v>
      </c>
      <c r="Z1843" s="7" t="str">
        <f>IF(INDEX(Map!$D$2:$D$86,MATCH(D1843,Map!$A$2:$A$86,0),0)="","N/A",E1843*INDEX(Map!$D$2:$D$86,MATCH(D1843,Map!$A$2:$A$86,0),0))</f>
        <v>N/A</v>
      </c>
      <c r="AA1843" t="str">
        <f>INDEX(Map!$E$2:$E$86,MATCH(D1843,Map!$A$2:$A$86,0),0)</f>
        <v>CSR</v>
      </c>
    </row>
    <row r="1844" spans="1:27" x14ac:dyDescent="0.25">
      <c r="A1844" s="1" t="s">
        <v>119</v>
      </c>
      <c r="B1844" s="1" t="s">
        <v>116</v>
      </c>
      <c r="C1844" s="1">
        <v>79</v>
      </c>
      <c r="D1844" s="1" t="s">
        <v>102</v>
      </c>
      <c r="E1844" s="1">
        <v>0</v>
      </c>
      <c r="F1844" s="1">
        <v>0</v>
      </c>
      <c r="G1844" s="1">
        <v>0</v>
      </c>
      <c r="H1844" s="1">
        <v>0</v>
      </c>
      <c r="I1844" s="1" t="s">
        <v>63</v>
      </c>
      <c r="J1844" s="1" t="s">
        <v>63</v>
      </c>
      <c r="K1844" s="1">
        <v>0</v>
      </c>
      <c r="L1844" s="1">
        <v>0</v>
      </c>
      <c r="M1844" s="1">
        <v>0</v>
      </c>
      <c r="N1844" s="1" t="s">
        <v>63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3" t="str">
        <f t="shared" si="28"/>
        <v>2017Plan</v>
      </c>
      <c r="V1844" s="2">
        <f>DATE(A1844,INDEX(Map!$H$1:$H$12,MATCH(B1844,Map!$G$1:$G$12,0),0),1)</f>
        <v>43009</v>
      </c>
      <c r="W1844" t="str">
        <f>IF(AND(V1844&gt;=Map!$K$2,V1844&lt;=Map!$L$2),"Base",IF(AND(V1844&gt;=Map!$K$3,V1844&lt;=Map!$L$3),"Fcst","N/A"))</f>
        <v>Fcst</v>
      </c>
      <c r="X1844" t="str">
        <f>INDEX(Map!$B$2:$B$86,MATCH(D1844,Map!$A$2:$A$86,0),0)</f>
        <v>N/A</v>
      </c>
      <c r="Y1844" s="7" t="str">
        <f>IF(INDEX(Map!$C$2:$C$86,MATCH(D1844,Map!$A$2:$A$86,0),0)="","N/A",E1844*INDEX(Map!$C$2:$C$86,MATCH(D1844,Map!$A$2:$A$86,0),0))</f>
        <v>N/A</v>
      </c>
      <c r="Z1844" s="7" t="str">
        <f>IF(INDEX(Map!$D$2:$D$86,MATCH(D1844,Map!$A$2:$A$86,0),0)="","N/A",E1844*INDEX(Map!$D$2:$D$86,MATCH(D1844,Map!$A$2:$A$86,0),0))</f>
        <v>N/A</v>
      </c>
      <c r="AA1844" t="str">
        <f>INDEX(Map!$E$2:$E$86,MATCH(D1844,Map!$A$2:$A$86,0),0)</f>
        <v>CSR</v>
      </c>
    </row>
    <row r="1845" spans="1:27" x14ac:dyDescent="0.25">
      <c r="A1845" s="1" t="s">
        <v>119</v>
      </c>
      <c r="B1845" s="1" t="s">
        <v>116</v>
      </c>
      <c r="C1845" s="1">
        <v>80</v>
      </c>
      <c r="D1845" s="1" t="s">
        <v>103</v>
      </c>
      <c r="E1845" s="1">
        <v>0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3" t="str">
        <f t="shared" si="28"/>
        <v>2017Plan</v>
      </c>
      <c r="V1845" s="2">
        <f>DATE(A1845,INDEX(Map!$H$1:$H$12,MATCH(B1845,Map!$G$1:$G$12,0),0),1)</f>
        <v>43009</v>
      </c>
      <c r="W1845" t="str">
        <f>IF(AND(V1845&gt;=Map!$K$2,V1845&lt;=Map!$L$2),"Base",IF(AND(V1845&gt;=Map!$K$3,V1845&lt;=Map!$L$3),"Fcst","N/A"))</f>
        <v>Fcst</v>
      </c>
      <c r="X1845" t="str">
        <f>INDEX(Map!$B$2:$B$86,MATCH(D1845,Map!$A$2:$A$86,0),0)</f>
        <v>N/A</v>
      </c>
      <c r="Y1845" s="7" t="str">
        <f>IF(INDEX(Map!$C$2:$C$86,MATCH(D1845,Map!$A$2:$A$86,0),0)="","N/A",E1845*INDEX(Map!$C$2:$C$86,MATCH(D1845,Map!$A$2:$A$86,0),0))</f>
        <v>N/A</v>
      </c>
      <c r="Z1845" s="7" t="str">
        <f>IF(INDEX(Map!$D$2:$D$86,MATCH(D1845,Map!$A$2:$A$86,0),0)="","N/A",E1845*INDEX(Map!$D$2:$D$86,MATCH(D1845,Map!$A$2:$A$86,0),0))</f>
        <v>N/A</v>
      </c>
      <c r="AA1845" t="str">
        <f>INDEX(Map!$E$2:$E$86,MATCH(D1845,Map!$A$2:$A$86,0),0)</f>
        <v>NGCC</v>
      </c>
    </row>
    <row r="1846" spans="1:27" x14ac:dyDescent="0.25">
      <c r="A1846" s="1" t="s">
        <v>119</v>
      </c>
      <c r="B1846" s="1" t="s">
        <v>116</v>
      </c>
      <c r="C1846" s="1">
        <v>81</v>
      </c>
      <c r="D1846" s="1" t="s">
        <v>104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3" t="str">
        <f t="shared" si="28"/>
        <v>2017Plan</v>
      </c>
      <c r="V1846" s="2">
        <f>DATE(A1846,INDEX(Map!$H$1:$H$12,MATCH(B1846,Map!$G$1:$G$12,0),0),1)</f>
        <v>43009</v>
      </c>
      <c r="W1846" t="str">
        <f>IF(AND(V1846&gt;=Map!$K$2,V1846&lt;=Map!$L$2),"Base",IF(AND(V1846&gt;=Map!$K$3,V1846&lt;=Map!$L$3),"Fcst","N/A"))</f>
        <v>Fcst</v>
      </c>
      <c r="X1846" t="str">
        <f>INDEX(Map!$B$2:$B$86,MATCH(D1846,Map!$A$2:$A$86,0),0)</f>
        <v>N/A</v>
      </c>
      <c r="Y1846" s="7" t="str">
        <f>IF(INDEX(Map!$C$2:$C$86,MATCH(D1846,Map!$A$2:$A$86,0),0)="","N/A",E1846*INDEX(Map!$C$2:$C$86,MATCH(D1846,Map!$A$2:$A$86,0),0))</f>
        <v>N/A</v>
      </c>
      <c r="Z1846" s="7" t="str">
        <f>IF(INDEX(Map!$D$2:$D$86,MATCH(D1846,Map!$A$2:$A$86,0),0)="","N/A",E1846*INDEX(Map!$D$2:$D$86,MATCH(D1846,Map!$A$2:$A$86,0),0))</f>
        <v>N/A</v>
      </c>
      <c r="AA1846" t="str">
        <f>INDEX(Map!$E$2:$E$86,MATCH(D1846,Map!$A$2:$A$86,0),0)</f>
        <v>NGCC</v>
      </c>
    </row>
    <row r="1847" spans="1:27" x14ac:dyDescent="0.25">
      <c r="A1847" s="1" t="s">
        <v>119</v>
      </c>
      <c r="B1847" s="1" t="s">
        <v>116</v>
      </c>
      <c r="C1847" s="1">
        <v>82</v>
      </c>
      <c r="D1847" s="1" t="s">
        <v>105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3" t="str">
        <f t="shared" si="28"/>
        <v>2017Plan</v>
      </c>
      <c r="V1847" s="2">
        <f>DATE(A1847,INDEX(Map!$H$1:$H$12,MATCH(B1847,Map!$G$1:$G$12,0),0),1)</f>
        <v>43009</v>
      </c>
      <c r="W1847" t="str">
        <f>IF(AND(V1847&gt;=Map!$K$2,V1847&lt;=Map!$L$2),"Base",IF(AND(V1847&gt;=Map!$K$3,V1847&lt;=Map!$L$3),"Fcst","N/A"))</f>
        <v>Fcst</v>
      </c>
      <c r="X1847" t="str">
        <f>INDEX(Map!$B$2:$B$86,MATCH(D1847,Map!$A$2:$A$86,0),0)</f>
        <v>N/A</v>
      </c>
      <c r="Y1847" s="7" t="str">
        <f>IF(INDEX(Map!$C$2:$C$86,MATCH(D1847,Map!$A$2:$A$86,0),0)="","N/A",E1847*INDEX(Map!$C$2:$C$86,MATCH(D1847,Map!$A$2:$A$86,0),0))</f>
        <v>N/A</v>
      </c>
      <c r="Z1847" s="7" t="str">
        <f>IF(INDEX(Map!$D$2:$D$86,MATCH(D1847,Map!$A$2:$A$86,0),0)="","N/A",E1847*INDEX(Map!$D$2:$D$86,MATCH(D1847,Map!$A$2:$A$86,0),0))</f>
        <v>N/A</v>
      </c>
      <c r="AA1847" t="str">
        <f>INDEX(Map!$E$2:$E$86,MATCH(D1847,Map!$A$2:$A$86,0),0)</f>
        <v>NGCC</v>
      </c>
    </row>
    <row r="1848" spans="1:27" x14ac:dyDescent="0.25">
      <c r="A1848" s="1" t="s">
        <v>119</v>
      </c>
      <c r="B1848" s="1" t="s">
        <v>116</v>
      </c>
      <c r="C1848" s="1">
        <v>83</v>
      </c>
      <c r="D1848" s="1" t="s">
        <v>106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3" t="str">
        <f t="shared" si="28"/>
        <v>2017Plan</v>
      </c>
      <c r="V1848" s="2">
        <f>DATE(A1848,INDEX(Map!$H$1:$H$12,MATCH(B1848,Map!$G$1:$G$12,0),0),1)</f>
        <v>43009</v>
      </c>
      <c r="W1848" t="str">
        <f>IF(AND(V1848&gt;=Map!$K$2,V1848&lt;=Map!$L$2),"Base",IF(AND(V1848&gt;=Map!$K$3,V1848&lt;=Map!$L$3),"Fcst","N/A"))</f>
        <v>Fcst</v>
      </c>
      <c r="X1848" t="str">
        <f>INDEX(Map!$B$2:$B$86,MATCH(D1848,Map!$A$2:$A$86,0),0)</f>
        <v>N/A</v>
      </c>
      <c r="Y1848" s="7" t="str">
        <f>IF(INDEX(Map!$C$2:$C$86,MATCH(D1848,Map!$A$2:$A$86,0),0)="","N/A",E1848*INDEX(Map!$C$2:$C$86,MATCH(D1848,Map!$A$2:$A$86,0),0))</f>
        <v>N/A</v>
      </c>
      <c r="Z1848" s="7" t="str">
        <f>IF(INDEX(Map!$D$2:$D$86,MATCH(D1848,Map!$A$2:$A$86,0),0)="","N/A",E1848*INDEX(Map!$D$2:$D$86,MATCH(D1848,Map!$A$2:$A$86,0),0))</f>
        <v>N/A</v>
      </c>
      <c r="AA1848" t="str">
        <f>INDEX(Map!$E$2:$E$86,MATCH(D1848,Map!$A$2:$A$86,0),0)</f>
        <v>NGCC</v>
      </c>
    </row>
    <row r="1849" spans="1:27" x14ac:dyDescent="0.25">
      <c r="A1849" s="1" t="s">
        <v>119</v>
      </c>
      <c r="B1849" s="1" t="s">
        <v>116</v>
      </c>
      <c r="C1849" s="1">
        <v>84</v>
      </c>
      <c r="D1849" s="1" t="s">
        <v>107</v>
      </c>
      <c r="E1849" s="1">
        <v>1.7</v>
      </c>
      <c r="F1849" s="1">
        <v>0</v>
      </c>
      <c r="G1849" s="1">
        <v>1.3</v>
      </c>
      <c r="H1849" s="1">
        <v>1</v>
      </c>
      <c r="I1849" s="1">
        <v>18</v>
      </c>
      <c r="J1849" s="1">
        <v>10900</v>
      </c>
      <c r="K1849" s="1">
        <v>10</v>
      </c>
      <c r="L1849" s="1">
        <v>315.10000000000002</v>
      </c>
      <c r="M1849" s="1">
        <v>57</v>
      </c>
      <c r="N1849" s="1">
        <v>0</v>
      </c>
      <c r="O1849" s="1">
        <v>9</v>
      </c>
      <c r="P1849" s="1">
        <v>0</v>
      </c>
      <c r="Q1849" s="1">
        <v>1</v>
      </c>
      <c r="R1849" s="1">
        <v>34.93</v>
      </c>
      <c r="S1849" s="1">
        <v>40.340000000000003</v>
      </c>
      <c r="T1849" s="1">
        <v>67</v>
      </c>
      <c r="U1849" s="3" t="str">
        <f t="shared" si="28"/>
        <v>2017Plan</v>
      </c>
      <c r="V1849" s="2">
        <f>DATE(A1849,INDEX(Map!$H$1:$H$12,MATCH(B1849,Map!$G$1:$G$12,0),0),1)</f>
        <v>43009</v>
      </c>
      <c r="W1849" t="str">
        <f>IF(AND(V1849&gt;=Map!$K$2,V1849&lt;=Map!$L$2),"Base",IF(AND(V1849&gt;=Map!$K$3,V1849&lt;=Map!$L$3),"Fcst","N/A"))</f>
        <v>Fcst</v>
      </c>
      <c r="X1849" t="str">
        <f>INDEX(Map!$B$2:$B$86,MATCH(D1849,Map!$A$2:$A$86,0),0)</f>
        <v>Bluegrass/EKPC</v>
      </c>
      <c r="Y1849" s="7" t="str">
        <f>IF(INDEX(Map!$C$2:$C$86,MATCH(D1849,Map!$A$2:$A$86,0),0)="","N/A",E1849*INDEX(Map!$C$2:$C$86,MATCH(D1849,Map!$A$2:$A$86,0),0))</f>
        <v>N/A</v>
      </c>
      <c r="Z1849" s="7">
        <f>IF(INDEX(Map!$D$2:$D$86,MATCH(D1849,Map!$A$2:$A$86,0),0)="","N/A",E1849*INDEX(Map!$D$2:$D$86,MATCH(D1849,Map!$A$2:$A$86,0),0))</f>
        <v>1.7</v>
      </c>
      <c r="AA1849" t="str">
        <f>INDEX(Map!$E$2:$E$86,MATCH(D1849,Map!$A$2:$A$86,0),0)</f>
        <v>SCCT</v>
      </c>
    </row>
    <row r="1850" spans="1:27" x14ac:dyDescent="0.25">
      <c r="A1850" s="1" t="s">
        <v>119</v>
      </c>
      <c r="B1850" s="1" t="s">
        <v>117</v>
      </c>
      <c r="C1850" s="1">
        <v>1</v>
      </c>
      <c r="D1850" s="1" t="s">
        <v>23</v>
      </c>
      <c r="E1850" s="1">
        <v>17.3</v>
      </c>
      <c r="F1850" s="1">
        <v>0</v>
      </c>
      <c r="G1850" s="1">
        <v>22.5</v>
      </c>
      <c r="H1850" s="1">
        <v>2</v>
      </c>
      <c r="I1850" s="1">
        <v>203.7</v>
      </c>
      <c r="J1850" s="1">
        <v>11745</v>
      </c>
      <c r="K1850" s="1">
        <v>439</v>
      </c>
      <c r="L1850" s="1">
        <v>287.3</v>
      </c>
      <c r="M1850" s="1">
        <v>585</v>
      </c>
      <c r="N1850" s="1">
        <v>2</v>
      </c>
      <c r="O1850" s="1">
        <v>19</v>
      </c>
      <c r="P1850" s="1">
        <v>0</v>
      </c>
      <c r="Q1850" s="1">
        <v>49</v>
      </c>
      <c r="R1850" s="1">
        <v>36.58</v>
      </c>
      <c r="S1850" s="1">
        <v>37.65</v>
      </c>
      <c r="T1850" s="1">
        <v>653</v>
      </c>
      <c r="U1850" s="3" t="str">
        <f t="shared" si="28"/>
        <v>2017Plan</v>
      </c>
      <c r="V1850" s="2">
        <f>DATE(A1850,INDEX(Map!$H$1:$H$12,MATCH(B1850,Map!$G$1:$G$12,0),0),1)</f>
        <v>43040</v>
      </c>
      <c r="W1850" t="str">
        <f>IF(AND(V1850&gt;=Map!$K$2,V1850&lt;=Map!$L$2),"Base",IF(AND(V1850&gt;=Map!$K$3,V1850&lt;=Map!$L$3),"Fcst","N/A"))</f>
        <v>Fcst</v>
      </c>
      <c r="X1850" t="str">
        <f>INDEX(Map!$B$2:$B$86,MATCH(D1850,Map!$A$2:$A$86,0),0)</f>
        <v>Brown 1</v>
      </c>
      <c r="Y1850" s="7">
        <f>IF(INDEX(Map!$C$2:$C$86,MATCH(D1850,Map!$A$2:$A$86,0),0)="","N/A",E1850*INDEX(Map!$C$2:$C$86,MATCH(D1850,Map!$A$2:$A$86,0),0))</f>
        <v>17.3</v>
      </c>
      <c r="Z1850" s="7" t="str">
        <f>IF(INDEX(Map!$D$2:$D$86,MATCH(D1850,Map!$A$2:$A$86,0),0)="","N/A",E1850*INDEX(Map!$D$2:$D$86,MATCH(D1850,Map!$A$2:$A$86,0),0))</f>
        <v>N/A</v>
      </c>
      <c r="AA1850" t="str">
        <f>INDEX(Map!$E$2:$E$86,MATCH(D1850,Map!$A$2:$A$86,0),0)</f>
        <v>Coal</v>
      </c>
    </row>
    <row r="1851" spans="1:27" x14ac:dyDescent="0.25">
      <c r="A1851" s="1" t="s">
        <v>119</v>
      </c>
      <c r="B1851" s="1" t="s">
        <v>117</v>
      </c>
      <c r="C1851" s="1">
        <v>2</v>
      </c>
      <c r="D1851" s="1" t="s">
        <v>24</v>
      </c>
      <c r="E1851" s="1">
        <v>38.700000000000003</v>
      </c>
      <c r="F1851" s="1">
        <v>0</v>
      </c>
      <c r="G1851" s="1">
        <v>32.200000000000003</v>
      </c>
      <c r="H1851" s="1">
        <v>1</v>
      </c>
      <c r="I1851" s="1">
        <v>419.4</v>
      </c>
      <c r="J1851" s="1">
        <v>10836</v>
      </c>
      <c r="K1851" s="1">
        <v>560</v>
      </c>
      <c r="L1851" s="1">
        <v>287.3</v>
      </c>
      <c r="M1851" s="1">
        <v>1205</v>
      </c>
      <c r="N1851" s="1">
        <v>1</v>
      </c>
      <c r="O1851" s="1">
        <v>12</v>
      </c>
      <c r="P1851" s="1">
        <v>0</v>
      </c>
      <c r="Q1851" s="1">
        <v>83</v>
      </c>
      <c r="R1851" s="1">
        <v>33.270000000000003</v>
      </c>
      <c r="S1851" s="1">
        <v>33.590000000000003</v>
      </c>
      <c r="T1851" s="1">
        <v>1300</v>
      </c>
      <c r="U1851" s="3" t="str">
        <f t="shared" si="28"/>
        <v>2017Plan</v>
      </c>
      <c r="V1851" s="2">
        <f>DATE(A1851,INDEX(Map!$H$1:$H$12,MATCH(B1851,Map!$G$1:$G$12,0),0),1)</f>
        <v>43040</v>
      </c>
      <c r="W1851" t="str">
        <f>IF(AND(V1851&gt;=Map!$K$2,V1851&lt;=Map!$L$2),"Base",IF(AND(V1851&gt;=Map!$K$3,V1851&lt;=Map!$L$3),"Fcst","N/A"))</f>
        <v>Fcst</v>
      </c>
      <c r="X1851" t="str">
        <f>INDEX(Map!$B$2:$B$86,MATCH(D1851,Map!$A$2:$A$86,0),0)</f>
        <v>Brown 2</v>
      </c>
      <c r="Y1851" s="7">
        <f>IF(INDEX(Map!$C$2:$C$86,MATCH(D1851,Map!$A$2:$A$86,0),0)="","N/A",E1851*INDEX(Map!$C$2:$C$86,MATCH(D1851,Map!$A$2:$A$86,0),0))</f>
        <v>38.700000000000003</v>
      </c>
      <c r="Z1851" s="7" t="str">
        <f>IF(INDEX(Map!$D$2:$D$86,MATCH(D1851,Map!$A$2:$A$86,0),0)="","N/A",E1851*INDEX(Map!$D$2:$D$86,MATCH(D1851,Map!$A$2:$A$86,0),0))</f>
        <v>N/A</v>
      </c>
      <c r="AA1851" t="str">
        <f>INDEX(Map!$E$2:$E$86,MATCH(D1851,Map!$A$2:$A$86,0),0)</f>
        <v>Coal</v>
      </c>
    </row>
    <row r="1852" spans="1:27" x14ac:dyDescent="0.25">
      <c r="A1852" s="1" t="s">
        <v>119</v>
      </c>
      <c r="B1852" s="1" t="s">
        <v>117</v>
      </c>
      <c r="C1852" s="1">
        <v>3</v>
      </c>
      <c r="D1852" s="1" t="s">
        <v>25</v>
      </c>
      <c r="E1852" s="1">
        <v>87.7</v>
      </c>
      <c r="F1852" s="1">
        <v>0</v>
      </c>
      <c r="G1852" s="1">
        <v>29.6</v>
      </c>
      <c r="H1852" s="1">
        <v>3</v>
      </c>
      <c r="I1852" s="1">
        <v>1070.2</v>
      </c>
      <c r="J1852" s="1">
        <v>12208</v>
      </c>
      <c r="K1852" s="1">
        <v>566</v>
      </c>
      <c r="L1852" s="1">
        <v>287.3</v>
      </c>
      <c r="M1852" s="1">
        <v>3075</v>
      </c>
      <c r="N1852" s="1">
        <v>3</v>
      </c>
      <c r="O1852" s="1">
        <v>39</v>
      </c>
      <c r="P1852" s="1">
        <v>0</v>
      </c>
      <c r="Q1852" s="1">
        <v>266</v>
      </c>
      <c r="R1852" s="1">
        <v>38.119999999999997</v>
      </c>
      <c r="S1852" s="1">
        <v>38.56</v>
      </c>
      <c r="T1852" s="1">
        <v>3380</v>
      </c>
      <c r="U1852" s="3" t="str">
        <f t="shared" si="28"/>
        <v>2017Plan</v>
      </c>
      <c r="V1852" s="2">
        <f>DATE(A1852,INDEX(Map!$H$1:$H$12,MATCH(B1852,Map!$G$1:$G$12,0),0),1)</f>
        <v>43040</v>
      </c>
      <c r="W1852" t="str">
        <f>IF(AND(V1852&gt;=Map!$K$2,V1852&lt;=Map!$L$2),"Base",IF(AND(V1852&gt;=Map!$K$3,V1852&lt;=Map!$L$3),"Fcst","N/A"))</f>
        <v>Fcst</v>
      </c>
      <c r="X1852" t="str">
        <f>INDEX(Map!$B$2:$B$86,MATCH(D1852,Map!$A$2:$A$86,0),0)</f>
        <v>Brown 3</v>
      </c>
      <c r="Y1852" s="7">
        <f>IF(INDEX(Map!$C$2:$C$86,MATCH(D1852,Map!$A$2:$A$86,0),0)="","N/A",E1852*INDEX(Map!$C$2:$C$86,MATCH(D1852,Map!$A$2:$A$86,0),0))</f>
        <v>87.7</v>
      </c>
      <c r="Z1852" s="7" t="str">
        <f>IF(INDEX(Map!$D$2:$D$86,MATCH(D1852,Map!$A$2:$A$86,0),0)="","N/A",E1852*INDEX(Map!$D$2:$D$86,MATCH(D1852,Map!$A$2:$A$86,0),0))</f>
        <v>N/A</v>
      </c>
      <c r="AA1852" t="str">
        <f>INDEX(Map!$E$2:$E$86,MATCH(D1852,Map!$A$2:$A$86,0),0)</f>
        <v>Coal</v>
      </c>
    </row>
    <row r="1853" spans="1:27" x14ac:dyDescent="0.25">
      <c r="A1853" s="1" t="s">
        <v>119</v>
      </c>
      <c r="B1853" s="1" t="s">
        <v>117</v>
      </c>
      <c r="C1853" s="1">
        <v>4</v>
      </c>
      <c r="D1853" s="1" t="s">
        <v>26</v>
      </c>
      <c r="E1853" s="1">
        <v>280.5</v>
      </c>
      <c r="F1853" s="1">
        <v>0</v>
      </c>
      <c r="G1853" s="1">
        <v>82</v>
      </c>
      <c r="H1853" s="1">
        <v>2</v>
      </c>
      <c r="I1853" s="1">
        <v>2942</v>
      </c>
      <c r="J1853" s="1">
        <v>10487</v>
      </c>
      <c r="K1853" s="1">
        <v>680</v>
      </c>
      <c r="L1853" s="1">
        <v>204.5</v>
      </c>
      <c r="M1853" s="1">
        <v>6017</v>
      </c>
      <c r="N1853" s="1">
        <v>2</v>
      </c>
      <c r="O1853" s="1">
        <v>26</v>
      </c>
      <c r="P1853" s="1">
        <v>0</v>
      </c>
      <c r="Q1853" s="1">
        <v>528</v>
      </c>
      <c r="R1853" s="1">
        <v>23.33</v>
      </c>
      <c r="S1853" s="1">
        <v>23.42</v>
      </c>
      <c r="T1853" s="1">
        <v>6570</v>
      </c>
      <c r="U1853" s="3" t="str">
        <f t="shared" si="28"/>
        <v>2017Plan</v>
      </c>
      <c r="V1853" s="2">
        <f>DATE(A1853,INDEX(Map!$H$1:$H$12,MATCH(B1853,Map!$G$1:$G$12,0),0),1)</f>
        <v>43040</v>
      </c>
      <c r="W1853" t="str">
        <f>IF(AND(V1853&gt;=Map!$K$2,V1853&lt;=Map!$L$2),"Base",IF(AND(V1853&gt;=Map!$K$3,V1853&lt;=Map!$L$3),"Fcst","N/A"))</f>
        <v>Fcst</v>
      </c>
      <c r="X1853" t="str">
        <f>INDEX(Map!$B$2:$B$86,MATCH(D1853,Map!$A$2:$A$86,0),0)</f>
        <v>Ghent 1</v>
      </c>
      <c r="Y1853" s="7">
        <f>IF(INDEX(Map!$C$2:$C$86,MATCH(D1853,Map!$A$2:$A$86,0),0)="","N/A",E1853*INDEX(Map!$C$2:$C$86,MATCH(D1853,Map!$A$2:$A$86,0),0))</f>
        <v>280.5</v>
      </c>
      <c r="Z1853" s="7" t="str">
        <f>IF(INDEX(Map!$D$2:$D$86,MATCH(D1853,Map!$A$2:$A$86,0),0)="","N/A",E1853*INDEX(Map!$D$2:$D$86,MATCH(D1853,Map!$A$2:$A$86,0),0))</f>
        <v>N/A</v>
      </c>
      <c r="AA1853" t="str">
        <f>INDEX(Map!$E$2:$E$86,MATCH(D1853,Map!$A$2:$A$86,0),0)</f>
        <v>Coal</v>
      </c>
    </row>
    <row r="1854" spans="1:27" x14ac:dyDescent="0.25">
      <c r="A1854" s="1" t="s">
        <v>119</v>
      </c>
      <c r="B1854" s="1" t="s">
        <v>117</v>
      </c>
      <c r="C1854" s="1">
        <v>5</v>
      </c>
      <c r="D1854" s="1" t="s">
        <v>27</v>
      </c>
      <c r="E1854" s="1">
        <v>94.3</v>
      </c>
      <c r="F1854" s="1">
        <v>0</v>
      </c>
      <c r="G1854" s="1">
        <v>27.1</v>
      </c>
      <c r="H1854" s="1">
        <v>2</v>
      </c>
      <c r="I1854" s="1">
        <v>978.2</v>
      </c>
      <c r="J1854" s="1">
        <v>10376</v>
      </c>
      <c r="K1854" s="1">
        <v>244</v>
      </c>
      <c r="L1854" s="1">
        <v>204.5</v>
      </c>
      <c r="M1854" s="1">
        <v>2001</v>
      </c>
      <c r="N1854" s="1">
        <v>2</v>
      </c>
      <c r="O1854" s="1">
        <v>27</v>
      </c>
      <c r="P1854" s="1">
        <v>0</v>
      </c>
      <c r="Q1854" s="1">
        <v>104</v>
      </c>
      <c r="R1854" s="1">
        <v>22.33</v>
      </c>
      <c r="S1854" s="1">
        <v>22.62</v>
      </c>
      <c r="T1854" s="1">
        <v>2132</v>
      </c>
      <c r="U1854" s="3" t="str">
        <f t="shared" si="28"/>
        <v>2017Plan</v>
      </c>
      <c r="V1854" s="2">
        <f>DATE(A1854,INDEX(Map!$H$1:$H$12,MATCH(B1854,Map!$G$1:$G$12,0),0),1)</f>
        <v>43040</v>
      </c>
      <c r="W1854" t="str">
        <f>IF(AND(V1854&gt;=Map!$K$2,V1854&lt;=Map!$L$2),"Base",IF(AND(V1854&gt;=Map!$K$3,V1854&lt;=Map!$L$3),"Fcst","N/A"))</f>
        <v>Fcst</v>
      </c>
      <c r="X1854" t="str">
        <f>INDEX(Map!$B$2:$B$86,MATCH(D1854,Map!$A$2:$A$86,0),0)</f>
        <v>Ghent 2</v>
      </c>
      <c r="Y1854" s="7">
        <f>IF(INDEX(Map!$C$2:$C$86,MATCH(D1854,Map!$A$2:$A$86,0),0)="","N/A",E1854*INDEX(Map!$C$2:$C$86,MATCH(D1854,Map!$A$2:$A$86,0),0))</f>
        <v>94.3</v>
      </c>
      <c r="Z1854" s="7" t="str">
        <f>IF(INDEX(Map!$D$2:$D$86,MATCH(D1854,Map!$A$2:$A$86,0),0)="","N/A",E1854*INDEX(Map!$D$2:$D$86,MATCH(D1854,Map!$A$2:$A$86,0),0))</f>
        <v>N/A</v>
      </c>
      <c r="AA1854" t="str">
        <f>INDEX(Map!$E$2:$E$86,MATCH(D1854,Map!$A$2:$A$86,0),0)</f>
        <v>Coal</v>
      </c>
    </row>
    <row r="1855" spans="1:27" x14ac:dyDescent="0.25">
      <c r="A1855" s="1" t="s">
        <v>119</v>
      </c>
      <c r="B1855" s="1" t="s">
        <v>117</v>
      </c>
      <c r="C1855" s="1">
        <v>6</v>
      </c>
      <c r="D1855" s="1" t="s">
        <v>28</v>
      </c>
      <c r="E1855" s="1">
        <v>160</v>
      </c>
      <c r="F1855" s="1">
        <v>0</v>
      </c>
      <c r="G1855" s="1">
        <v>46.1</v>
      </c>
      <c r="H1855" s="1">
        <v>2</v>
      </c>
      <c r="I1855" s="1">
        <v>1784.5</v>
      </c>
      <c r="J1855" s="1">
        <v>11154</v>
      </c>
      <c r="K1855" s="1">
        <v>408</v>
      </c>
      <c r="L1855" s="1">
        <v>204.5</v>
      </c>
      <c r="M1855" s="1">
        <v>3650</v>
      </c>
      <c r="N1855" s="1">
        <v>4</v>
      </c>
      <c r="O1855" s="1">
        <v>45</v>
      </c>
      <c r="P1855" s="1">
        <v>0</v>
      </c>
      <c r="Q1855" s="1">
        <v>293</v>
      </c>
      <c r="R1855" s="1">
        <v>24.64</v>
      </c>
      <c r="S1855" s="1">
        <v>24.92</v>
      </c>
      <c r="T1855" s="1">
        <v>3987</v>
      </c>
      <c r="U1855" s="3" t="str">
        <f t="shared" si="28"/>
        <v>2017Plan</v>
      </c>
      <c r="V1855" s="2">
        <f>DATE(A1855,INDEX(Map!$H$1:$H$12,MATCH(B1855,Map!$G$1:$G$12,0),0),1)</f>
        <v>43040</v>
      </c>
      <c r="W1855" t="str">
        <f>IF(AND(V1855&gt;=Map!$K$2,V1855&lt;=Map!$L$2),"Base",IF(AND(V1855&gt;=Map!$K$3,V1855&lt;=Map!$L$3),"Fcst","N/A"))</f>
        <v>Fcst</v>
      </c>
      <c r="X1855" t="str">
        <f>INDEX(Map!$B$2:$B$86,MATCH(D1855,Map!$A$2:$A$86,0),0)</f>
        <v>Ghent 3</v>
      </c>
      <c r="Y1855" s="7">
        <f>IF(INDEX(Map!$C$2:$C$86,MATCH(D1855,Map!$A$2:$A$86,0),0)="","N/A",E1855*INDEX(Map!$C$2:$C$86,MATCH(D1855,Map!$A$2:$A$86,0),0))</f>
        <v>160</v>
      </c>
      <c r="Z1855" s="7" t="str">
        <f>IF(INDEX(Map!$D$2:$D$86,MATCH(D1855,Map!$A$2:$A$86,0),0)="","N/A",E1855*INDEX(Map!$D$2:$D$86,MATCH(D1855,Map!$A$2:$A$86,0),0))</f>
        <v>N/A</v>
      </c>
      <c r="AA1855" t="str">
        <f>INDEX(Map!$E$2:$E$86,MATCH(D1855,Map!$A$2:$A$86,0),0)</f>
        <v>Coal</v>
      </c>
    </row>
    <row r="1856" spans="1:27" x14ac:dyDescent="0.25">
      <c r="A1856" s="1" t="s">
        <v>119</v>
      </c>
      <c r="B1856" s="1" t="s">
        <v>117</v>
      </c>
      <c r="C1856" s="1">
        <v>7</v>
      </c>
      <c r="D1856" s="1" t="s">
        <v>29</v>
      </c>
      <c r="E1856" s="1">
        <v>287.10000000000002</v>
      </c>
      <c r="F1856" s="1">
        <v>0</v>
      </c>
      <c r="G1856" s="1">
        <v>83.8</v>
      </c>
      <c r="H1856" s="1">
        <v>2</v>
      </c>
      <c r="I1856" s="1">
        <v>3127.4</v>
      </c>
      <c r="J1856" s="1">
        <v>10894</v>
      </c>
      <c r="K1856" s="1">
        <v>678</v>
      </c>
      <c r="L1856" s="1">
        <v>204.5</v>
      </c>
      <c r="M1856" s="1">
        <v>6396</v>
      </c>
      <c r="N1856" s="1">
        <v>4</v>
      </c>
      <c r="O1856" s="1">
        <v>45</v>
      </c>
      <c r="P1856" s="1">
        <v>0</v>
      </c>
      <c r="Q1856" s="1">
        <v>546</v>
      </c>
      <c r="R1856" s="1">
        <v>24.18</v>
      </c>
      <c r="S1856" s="1">
        <v>24.34</v>
      </c>
      <c r="T1856" s="1">
        <v>6987</v>
      </c>
      <c r="U1856" s="3" t="str">
        <f t="shared" si="28"/>
        <v>2017Plan</v>
      </c>
      <c r="V1856" s="2">
        <f>DATE(A1856,INDEX(Map!$H$1:$H$12,MATCH(B1856,Map!$G$1:$G$12,0),0),1)</f>
        <v>43040</v>
      </c>
      <c r="W1856" t="str">
        <f>IF(AND(V1856&gt;=Map!$K$2,V1856&lt;=Map!$L$2),"Base",IF(AND(V1856&gt;=Map!$K$3,V1856&lt;=Map!$L$3),"Fcst","N/A"))</f>
        <v>Fcst</v>
      </c>
      <c r="X1856" t="str">
        <f>INDEX(Map!$B$2:$B$86,MATCH(D1856,Map!$A$2:$A$86,0),0)</f>
        <v>Ghent 4</v>
      </c>
      <c r="Y1856" s="7">
        <f>IF(INDEX(Map!$C$2:$C$86,MATCH(D1856,Map!$A$2:$A$86,0),0)="","N/A",E1856*INDEX(Map!$C$2:$C$86,MATCH(D1856,Map!$A$2:$A$86,0),0))</f>
        <v>287.10000000000002</v>
      </c>
      <c r="Z1856" s="7" t="str">
        <f>IF(INDEX(Map!$D$2:$D$86,MATCH(D1856,Map!$A$2:$A$86,0),0)="","N/A",E1856*INDEX(Map!$D$2:$D$86,MATCH(D1856,Map!$A$2:$A$86,0),0))</f>
        <v>N/A</v>
      </c>
      <c r="AA1856" t="str">
        <f>INDEX(Map!$E$2:$E$86,MATCH(D1856,Map!$A$2:$A$86,0),0)</f>
        <v>Coal</v>
      </c>
    </row>
    <row r="1857" spans="1:27" x14ac:dyDescent="0.25">
      <c r="A1857" s="1" t="s">
        <v>119</v>
      </c>
      <c r="B1857" s="1" t="s">
        <v>117</v>
      </c>
      <c r="C1857" s="1">
        <v>8</v>
      </c>
      <c r="D1857" s="1" t="s">
        <v>30</v>
      </c>
      <c r="E1857" s="1">
        <v>175.4</v>
      </c>
      <c r="F1857" s="1">
        <v>0</v>
      </c>
      <c r="G1857" s="1">
        <v>81.2</v>
      </c>
      <c r="H1857" s="1">
        <v>2</v>
      </c>
      <c r="I1857" s="1">
        <v>1834.6</v>
      </c>
      <c r="J1857" s="1">
        <v>10457</v>
      </c>
      <c r="K1857" s="1">
        <v>668</v>
      </c>
      <c r="L1857" s="1">
        <v>200.2</v>
      </c>
      <c r="M1857" s="1">
        <v>3673</v>
      </c>
      <c r="N1857" s="1">
        <v>4</v>
      </c>
      <c r="O1857" s="1">
        <v>17</v>
      </c>
      <c r="P1857" s="1">
        <v>0</v>
      </c>
      <c r="Q1857" s="1">
        <v>161</v>
      </c>
      <c r="R1857" s="1">
        <v>21.85</v>
      </c>
      <c r="S1857" s="1">
        <v>21.95</v>
      </c>
      <c r="T1857" s="1">
        <v>3851</v>
      </c>
      <c r="U1857" s="3" t="str">
        <f t="shared" si="28"/>
        <v>2017Plan</v>
      </c>
      <c r="V1857" s="2">
        <f>DATE(A1857,INDEX(Map!$H$1:$H$12,MATCH(B1857,Map!$G$1:$G$12,0),0),1)</f>
        <v>43040</v>
      </c>
      <c r="W1857" t="str">
        <f>IF(AND(V1857&gt;=Map!$K$2,V1857&lt;=Map!$L$2),"Base",IF(AND(V1857&gt;=Map!$K$3,V1857&lt;=Map!$L$3),"Fcst","N/A"))</f>
        <v>Fcst</v>
      </c>
      <c r="X1857" t="str">
        <f>INDEX(Map!$B$2:$B$86,MATCH(D1857,Map!$A$2:$A$86,0),0)</f>
        <v>Mill Creek 1</v>
      </c>
      <c r="Y1857" s="7" t="str">
        <f>IF(INDEX(Map!$C$2:$C$86,MATCH(D1857,Map!$A$2:$A$86,0),0)="","N/A",E1857*INDEX(Map!$C$2:$C$86,MATCH(D1857,Map!$A$2:$A$86,0),0))</f>
        <v>N/A</v>
      </c>
      <c r="Z1857" s="7">
        <f>IF(INDEX(Map!$D$2:$D$86,MATCH(D1857,Map!$A$2:$A$86,0),0)="","N/A",E1857*INDEX(Map!$D$2:$D$86,MATCH(D1857,Map!$A$2:$A$86,0),0))</f>
        <v>175.4</v>
      </c>
      <c r="AA1857" t="str">
        <f>INDEX(Map!$E$2:$E$86,MATCH(D1857,Map!$A$2:$A$86,0),0)</f>
        <v>Coal</v>
      </c>
    </row>
    <row r="1858" spans="1:27" x14ac:dyDescent="0.25">
      <c r="A1858" s="1" t="s">
        <v>119</v>
      </c>
      <c r="B1858" s="1" t="s">
        <v>117</v>
      </c>
      <c r="C1858" s="1">
        <v>9</v>
      </c>
      <c r="D1858" s="1" t="s">
        <v>31</v>
      </c>
      <c r="E1858" s="1">
        <v>170.7</v>
      </c>
      <c r="F1858" s="1">
        <v>0</v>
      </c>
      <c r="G1858" s="1">
        <v>80.099999999999994</v>
      </c>
      <c r="H1858" s="1">
        <v>2</v>
      </c>
      <c r="I1858" s="1">
        <v>1820.4</v>
      </c>
      <c r="J1858" s="1">
        <v>10667</v>
      </c>
      <c r="K1858" s="1">
        <v>672</v>
      </c>
      <c r="L1858" s="1">
        <v>200.2</v>
      </c>
      <c r="M1858" s="1">
        <v>3645</v>
      </c>
      <c r="N1858" s="1">
        <v>4</v>
      </c>
      <c r="O1858" s="1">
        <v>17</v>
      </c>
      <c r="P1858" s="1">
        <v>0</v>
      </c>
      <c r="Q1858" s="1">
        <v>194</v>
      </c>
      <c r="R1858" s="1">
        <v>22.5</v>
      </c>
      <c r="S1858" s="1">
        <v>22.6</v>
      </c>
      <c r="T1858" s="1">
        <v>3856</v>
      </c>
      <c r="U1858" s="3" t="str">
        <f t="shared" si="28"/>
        <v>2017Plan</v>
      </c>
      <c r="V1858" s="2">
        <f>DATE(A1858,INDEX(Map!$H$1:$H$12,MATCH(B1858,Map!$G$1:$G$12,0),0),1)</f>
        <v>43040</v>
      </c>
      <c r="W1858" t="str">
        <f>IF(AND(V1858&gt;=Map!$K$2,V1858&lt;=Map!$L$2),"Base",IF(AND(V1858&gt;=Map!$K$3,V1858&lt;=Map!$L$3),"Fcst","N/A"))</f>
        <v>Fcst</v>
      </c>
      <c r="X1858" t="str">
        <f>INDEX(Map!$B$2:$B$86,MATCH(D1858,Map!$A$2:$A$86,0),0)</f>
        <v>Mill Creek 2</v>
      </c>
      <c r="Y1858" s="7" t="str">
        <f>IF(INDEX(Map!$C$2:$C$86,MATCH(D1858,Map!$A$2:$A$86,0),0)="","N/A",E1858*INDEX(Map!$C$2:$C$86,MATCH(D1858,Map!$A$2:$A$86,0),0))</f>
        <v>N/A</v>
      </c>
      <c r="Z1858" s="7">
        <f>IF(INDEX(Map!$D$2:$D$86,MATCH(D1858,Map!$A$2:$A$86,0),0)="","N/A",E1858*INDEX(Map!$D$2:$D$86,MATCH(D1858,Map!$A$2:$A$86,0),0))</f>
        <v>170.7</v>
      </c>
      <c r="AA1858" t="str">
        <f>INDEX(Map!$E$2:$E$86,MATCH(D1858,Map!$A$2:$A$86,0),0)</f>
        <v>Coal</v>
      </c>
    </row>
    <row r="1859" spans="1:27" x14ac:dyDescent="0.25">
      <c r="A1859" s="1" t="s">
        <v>119</v>
      </c>
      <c r="B1859" s="1" t="s">
        <v>117</v>
      </c>
      <c r="C1859" s="1">
        <v>10</v>
      </c>
      <c r="D1859" s="1" t="s">
        <v>32</v>
      </c>
      <c r="E1859" s="1">
        <v>16.2</v>
      </c>
      <c r="F1859" s="1">
        <v>0</v>
      </c>
      <c r="G1859" s="1">
        <v>5.8</v>
      </c>
      <c r="H1859" s="1">
        <v>2</v>
      </c>
      <c r="I1859" s="1">
        <v>173.6</v>
      </c>
      <c r="J1859" s="1">
        <v>10692</v>
      </c>
      <c r="K1859" s="1">
        <v>61</v>
      </c>
      <c r="L1859" s="1">
        <v>200.2</v>
      </c>
      <c r="M1859" s="1">
        <v>348</v>
      </c>
      <c r="N1859" s="1">
        <v>12</v>
      </c>
      <c r="O1859" s="1">
        <v>49</v>
      </c>
      <c r="P1859" s="1">
        <v>0</v>
      </c>
      <c r="Q1859" s="1">
        <v>21</v>
      </c>
      <c r="R1859" s="1">
        <v>22.68</v>
      </c>
      <c r="S1859" s="1">
        <v>25.67</v>
      </c>
      <c r="T1859" s="1">
        <v>417</v>
      </c>
      <c r="U1859" s="3" t="str">
        <f t="shared" si="28"/>
        <v>2017Plan</v>
      </c>
      <c r="V1859" s="2">
        <f>DATE(A1859,INDEX(Map!$H$1:$H$12,MATCH(B1859,Map!$G$1:$G$12,0),0),1)</f>
        <v>43040</v>
      </c>
      <c r="W1859" t="str">
        <f>IF(AND(V1859&gt;=Map!$K$2,V1859&lt;=Map!$L$2),"Base",IF(AND(V1859&gt;=Map!$K$3,V1859&lt;=Map!$L$3),"Fcst","N/A"))</f>
        <v>Fcst</v>
      </c>
      <c r="X1859" t="str">
        <f>INDEX(Map!$B$2:$B$86,MATCH(D1859,Map!$A$2:$A$86,0),0)</f>
        <v>Mill Creek 3</v>
      </c>
      <c r="Y1859" s="7" t="str">
        <f>IF(INDEX(Map!$C$2:$C$86,MATCH(D1859,Map!$A$2:$A$86,0),0)="","N/A",E1859*INDEX(Map!$C$2:$C$86,MATCH(D1859,Map!$A$2:$A$86,0),0))</f>
        <v>N/A</v>
      </c>
      <c r="Z1859" s="7">
        <f>IF(INDEX(Map!$D$2:$D$86,MATCH(D1859,Map!$A$2:$A$86,0),0)="","N/A",E1859*INDEX(Map!$D$2:$D$86,MATCH(D1859,Map!$A$2:$A$86,0),0))</f>
        <v>16.2</v>
      </c>
      <c r="AA1859" t="str">
        <f>INDEX(Map!$E$2:$E$86,MATCH(D1859,Map!$A$2:$A$86,0),0)</f>
        <v>Coal</v>
      </c>
    </row>
    <row r="1860" spans="1:27" x14ac:dyDescent="0.25">
      <c r="A1860" s="1" t="s">
        <v>119</v>
      </c>
      <c r="B1860" s="1" t="s">
        <v>117</v>
      </c>
      <c r="C1860" s="1">
        <v>11</v>
      </c>
      <c r="D1860" s="1" t="s">
        <v>33</v>
      </c>
      <c r="E1860" s="1">
        <v>290.8</v>
      </c>
      <c r="F1860" s="1">
        <v>0</v>
      </c>
      <c r="G1860" s="1">
        <v>83.8</v>
      </c>
      <c r="H1860" s="1">
        <v>2</v>
      </c>
      <c r="I1860" s="1">
        <v>3031.7</v>
      </c>
      <c r="J1860" s="1">
        <v>10424</v>
      </c>
      <c r="K1860" s="1">
        <v>667</v>
      </c>
      <c r="L1860" s="1">
        <v>200.2</v>
      </c>
      <c r="M1860" s="1">
        <v>6070</v>
      </c>
      <c r="N1860" s="1">
        <v>19</v>
      </c>
      <c r="O1860" s="1">
        <v>77</v>
      </c>
      <c r="P1860" s="1">
        <v>0</v>
      </c>
      <c r="Q1860" s="1">
        <v>340</v>
      </c>
      <c r="R1860" s="1">
        <v>22.04</v>
      </c>
      <c r="S1860" s="1">
        <v>22.3</v>
      </c>
      <c r="T1860" s="1">
        <v>6487</v>
      </c>
      <c r="U1860" s="3" t="str">
        <f t="shared" ref="U1860:U1923" si="29">U1859</f>
        <v>2017Plan</v>
      </c>
      <c r="V1860" s="2">
        <f>DATE(A1860,INDEX(Map!$H$1:$H$12,MATCH(B1860,Map!$G$1:$G$12,0),0),1)</f>
        <v>43040</v>
      </c>
      <c r="W1860" t="str">
        <f>IF(AND(V1860&gt;=Map!$K$2,V1860&lt;=Map!$L$2),"Base",IF(AND(V1860&gt;=Map!$K$3,V1860&lt;=Map!$L$3),"Fcst","N/A"))</f>
        <v>Fcst</v>
      </c>
      <c r="X1860" t="str">
        <f>INDEX(Map!$B$2:$B$86,MATCH(D1860,Map!$A$2:$A$86,0),0)</f>
        <v>Mill Creek 4</v>
      </c>
      <c r="Y1860" s="7" t="str">
        <f>IF(INDEX(Map!$C$2:$C$86,MATCH(D1860,Map!$A$2:$A$86,0),0)="","N/A",E1860*INDEX(Map!$C$2:$C$86,MATCH(D1860,Map!$A$2:$A$86,0),0))</f>
        <v>N/A</v>
      </c>
      <c r="Z1860" s="7">
        <f>IF(INDEX(Map!$D$2:$D$86,MATCH(D1860,Map!$A$2:$A$86,0),0)="","N/A",E1860*INDEX(Map!$D$2:$D$86,MATCH(D1860,Map!$A$2:$A$86,0),0))</f>
        <v>290.8</v>
      </c>
      <c r="AA1860" t="str">
        <f>INDEX(Map!$E$2:$E$86,MATCH(D1860,Map!$A$2:$A$86,0),0)</f>
        <v>Coal</v>
      </c>
    </row>
    <row r="1861" spans="1:27" x14ac:dyDescent="0.25">
      <c r="A1861" s="1" t="s">
        <v>119</v>
      </c>
      <c r="B1861" s="1" t="s">
        <v>117</v>
      </c>
      <c r="C1861" s="1">
        <v>12</v>
      </c>
      <c r="D1861" s="1" t="s">
        <v>34</v>
      </c>
      <c r="E1861" s="1">
        <v>26.4</v>
      </c>
      <c r="F1861" s="1">
        <v>0</v>
      </c>
      <c r="G1861" s="1">
        <v>9.9</v>
      </c>
      <c r="H1861" s="1">
        <v>1</v>
      </c>
      <c r="I1861" s="1">
        <v>280.7</v>
      </c>
      <c r="J1861" s="1">
        <v>10644</v>
      </c>
      <c r="K1861" s="1">
        <v>89</v>
      </c>
      <c r="L1861" s="1">
        <v>202.5</v>
      </c>
      <c r="M1861" s="1">
        <v>568</v>
      </c>
      <c r="N1861" s="1">
        <v>4</v>
      </c>
      <c r="O1861" s="1">
        <v>44</v>
      </c>
      <c r="P1861" s="1">
        <v>0</v>
      </c>
      <c r="Q1861" s="1">
        <v>33</v>
      </c>
      <c r="R1861" s="1">
        <v>22.82</v>
      </c>
      <c r="S1861" s="1">
        <v>24.49</v>
      </c>
      <c r="T1861" s="1">
        <v>646</v>
      </c>
      <c r="U1861" s="3" t="str">
        <f t="shared" si="29"/>
        <v>2017Plan</v>
      </c>
      <c r="V1861" s="2">
        <f>DATE(A1861,INDEX(Map!$H$1:$H$12,MATCH(B1861,Map!$G$1:$G$12,0),0),1)</f>
        <v>43040</v>
      </c>
      <c r="W1861" t="str">
        <f>IF(AND(V1861&gt;=Map!$K$2,V1861&lt;=Map!$L$2),"Base",IF(AND(V1861&gt;=Map!$K$3,V1861&lt;=Map!$L$3),"Fcst","N/A"))</f>
        <v>Fcst</v>
      </c>
      <c r="X1861" t="str">
        <f>INDEX(Map!$B$2:$B$86,MATCH(D1861,Map!$A$2:$A$86,0),0)</f>
        <v>Trimble County 1</v>
      </c>
      <c r="Y1861" s="7" t="str">
        <f>IF(INDEX(Map!$C$2:$C$86,MATCH(D1861,Map!$A$2:$A$86,0),0)="","N/A",E1861*INDEX(Map!$C$2:$C$86,MATCH(D1861,Map!$A$2:$A$86,0),0))</f>
        <v>N/A</v>
      </c>
      <c r="Z1861" s="7">
        <f>IF(INDEX(Map!$D$2:$D$86,MATCH(D1861,Map!$A$2:$A$86,0),0)="","N/A",E1861*INDEX(Map!$D$2:$D$86,MATCH(D1861,Map!$A$2:$A$86,0),0))</f>
        <v>26.4</v>
      </c>
      <c r="AA1861" t="str">
        <f>INDEX(Map!$E$2:$E$86,MATCH(D1861,Map!$A$2:$A$86,0),0)</f>
        <v>Coal</v>
      </c>
    </row>
    <row r="1862" spans="1:27" x14ac:dyDescent="0.25">
      <c r="A1862" s="1" t="s">
        <v>119</v>
      </c>
      <c r="B1862" s="1" t="s">
        <v>117</v>
      </c>
      <c r="C1862" s="1">
        <v>13</v>
      </c>
      <c r="D1862" s="1" t="s">
        <v>35</v>
      </c>
      <c r="E1862" s="1">
        <v>282.89999999999998</v>
      </c>
      <c r="F1862" s="1">
        <v>0</v>
      </c>
      <c r="G1862" s="1">
        <v>70.2</v>
      </c>
      <c r="H1862" s="1">
        <v>1</v>
      </c>
      <c r="I1862" s="1">
        <v>2597.5</v>
      </c>
      <c r="J1862" s="1">
        <v>9183</v>
      </c>
      <c r="K1862" s="1">
        <v>527</v>
      </c>
      <c r="L1862" s="1">
        <v>209.4</v>
      </c>
      <c r="M1862" s="1">
        <v>5439</v>
      </c>
      <c r="N1862" s="1">
        <v>14</v>
      </c>
      <c r="O1862" s="1">
        <v>44</v>
      </c>
      <c r="P1862" s="1">
        <v>0</v>
      </c>
      <c r="Q1862" s="1">
        <v>391</v>
      </c>
      <c r="R1862" s="1">
        <v>20.61</v>
      </c>
      <c r="S1862" s="1">
        <v>20.77</v>
      </c>
      <c r="T1862" s="1">
        <v>5874</v>
      </c>
      <c r="U1862" s="3" t="str">
        <f t="shared" si="29"/>
        <v>2017Plan</v>
      </c>
      <c r="V1862" s="2">
        <f>DATE(A1862,INDEX(Map!$H$1:$H$12,MATCH(B1862,Map!$G$1:$G$12,0),0),1)</f>
        <v>43040</v>
      </c>
      <c r="W1862" t="str">
        <f>IF(AND(V1862&gt;=Map!$K$2,V1862&lt;=Map!$L$2),"Base",IF(AND(V1862&gt;=Map!$K$3,V1862&lt;=Map!$L$3),"Fcst","N/A"))</f>
        <v>Fcst</v>
      </c>
      <c r="X1862" t="str">
        <f>INDEX(Map!$B$2:$B$86,MATCH(D1862,Map!$A$2:$A$86,0),0)</f>
        <v>Trimble County 2</v>
      </c>
      <c r="Y1862" s="7">
        <f>IF(INDEX(Map!$C$2:$C$86,MATCH(D1862,Map!$A$2:$A$86,0),0)="","N/A",E1862*INDEX(Map!$C$2:$C$86,MATCH(D1862,Map!$A$2:$A$86,0),0))</f>
        <v>229.149</v>
      </c>
      <c r="Z1862" s="7">
        <f>IF(INDEX(Map!$D$2:$D$86,MATCH(D1862,Map!$A$2:$A$86,0),0)="","N/A",E1862*INDEX(Map!$D$2:$D$86,MATCH(D1862,Map!$A$2:$A$86,0),0))</f>
        <v>53.750999999999998</v>
      </c>
      <c r="AA1862" t="str">
        <f>INDEX(Map!$E$2:$E$86,MATCH(D1862,Map!$A$2:$A$86,0),0)</f>
        <v>Coal</v>
      </c>
    </row>
    <row r="1863" spans="1:27" x14ac:dyDescent="0.25">
      <c r="A1863" s="1" t="s">
        <v>119</v>
      </c>
      <c r="B1863" s="1" t="s">
        <v>117</v>
      </c>
      <c r="C1863" s="1">
        <v>14</v>
      </c>
      <c r="D1863" s="1" t="s">
        <v>36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s="3" t="str">
        <f t="shared" si="29"/>
        <v>2017Plan</v>
      </c>
      <c r="V1863" s="2">
        <f>DATE(A1863,INDEX(Map!$H$1:$H$12,MATCH(B1863,Map!$G$1:$G$12,0),0),1)</f>
        <v>43040</v>
      </c>
      <c r="W1863" t="str">
        <f>IF(AND(V1863&gt;=Map!$K$2,V1863&lt;=Map!$L$2),"Base",IF(AND(V1863&gt;=Map!$K$3,V1863&lt;=Map!$L$3),"Fcst","N/A"))</f>
        <v>Fcst</v>
      </c>
      <c r="X1863" t="str">
        <f>INDEX(Map!$B$2:$B$86,MATCH(D1863,Map!$A$2:$A$86,0),0)</f>
        <v>Cane Run 7</v>
      </c>
      <c r="Y1863" s="7">
        <f>IF(INDEX(Map!$C$2:$C$86,MATCH(D1863,Map!$A$2:$A$86,0),0)="","N/A",E1863*INDEX(Map!$C$2:$C$86,MATCH(D1863,Map!$A$2:$A$86,0),0))</f>
        <v>0</v>
      </c>
      <c r="Z1863" s="7">
        <f>IF(INDEX(Map!$D$2:$D$86,MATCH(D1863,Map!$A$2:$A$86,0),0)="","N/A",E1863*INDEX(Map!$D$2:$D$86,MATCH(D1863,Map!$A$2:$A$86,0),0))</f>
        <v>0</v>
      </c>
      <c r="AA1863" t="str">
        <f>INDEX(Map!$E$2:$E$86,MATCH(D1863,Map!$A$2:$A$86,0),0)</f>
        <v>NGCC</v>
      </c>
    </row>
    <row r="1864" spans="1:27" x14ac:dyDescent="0.25">
      <c r="A1864" s="1" t="s">
        <v>119</v>
      </c>
      <c r="B1864" s="1" t="s">
        <v>117</v>
      </c>
      <c r="C1864" s="1">
        <v>15</v>
      </c>
      <c r="D1864" s="1" t="s">
        <v>37</v>
      </c>
      <c r="E1864" s="1">
        <v>452.4</v>
      </c>
      <c r="F1864" s="1">
        <v>0</v>
      </c>
      <c r="G1864" s="1">
        <v>90.9</v>
      </c>
      <c r="H1864" s="1">
        <v>3</v>
      </c>
      <c r="I1864" s="1">
        <v>3066.7</v>
      </c>
      <c r="J1864" s="1">
        <v>6779</v>
      </c>
      <c r="K1864" s="1">
        <v>656</v>
      </c>
      <c r="L1864" s="1">
        <v>317.5</v>
      </c>
      <c r="M1864" s="1">
        <v>9736</v>
      </c>
      <c r="N1864" s="1">
        <v>8</v>
      </c>
      <c r="O1864" s="1">
        <v>26</v>
      </c>
      <c r="P1864" s="1">
        <v>0</v>
      </c>
      <c r="Q1864" s="1">
        <v>528</v>
      </c>
      <c r="R1864" s="1">
        <v>22.69</v>
      </c>
      <c r="S1864" s="1">
        <v>22.75</v>
      </c>
      <c r="T1864" s="1">
        <v>10290</v>
      </c>
      <c r="U1864" s="3" t="str">
        <f t="shared" si="29"/>
        <v>2017Plan</v>
      </c>
      <c r="V1864" s="2">
        <f>DATE(A1864,INDEX(Map!$H$1:$H$12,MATCH(B1864,Map!$G$1:$G$12,0),0),1)</f>
        <v>43040</v>
      </c>
      <c r="W1864" t="str">
        <f>IF(AND(V1864&gt;=Map!$K$2,V1864&lt;=Map!$L$2),"Base",IF(AND(V1864&gt;=Map!$K$3,V1864&lt;=Map!$L$3),"Fcst","N/A"))</f>
        <v>Fcst</v>
      </c>
      <c r="X1864" t="str">
        <f>INDEX(Map!$B$2:$B$86,MATCH(D1864,Map!$A$2:$A$86,0),0)</f>
        <v>Cane Run 7</v>
      </c>
      <c r="Y1864" s="7">
        <f>IF(INDEX(Map!$C$2:$C$86,MATCH(D1864,Map!$A$2:$A$86,0),0)="","N/A",E1864*INDEX(Map!$C$2:$C$86,MATCH(D1864,Map!$A$2:$A$86,0),0))</f>
        <v>352.87200000000001</v>
      </c>
      <c r="Z1864" s="7">
        <f>IF(INDEX(Map!$D$2:$D$86,MATCH(D1864,Map!$A$2:$A$86,0),0)="","N/A",E1864*INDEX(Map!$D$2:$D$86,MATCH(D1864,Map!$A$2:$A$86,0),0))</f>
        <v>99.527999999999992</v>
      </c>
      <c r="AA1864" t="str">
        <f>INDEX(Map!$E$2:$E$86,MATCH(D1864,Map!$A$2:$A$86,0),0)</f>
        <v>NGCC</v>
      </c>
    </row>
    <row r="1865" spans="1:27" x14ac:dyDescent="0.25">
      <c r="A1865" s="1" t="s">
        <v>119</v>
      </c>
      <c r="B1865" s="1" t="s">
        <v>117</v>
      </c>
      <c r="C1865" s="1">
        <v>16</v>
      </c>
      <c r="D1865" s="1" t="s">
        <v>38</v>
      </c>
      <c r="E1865" s="1">
        <v>0.1</v>
      </c>
      <c r="F1865" s="1">
        <v>0</v>
      </c>
      <c r="G1865" s="1">
        <v>0.1</v>
      </c>
      <c r="H1865" s="1">
        <v>1</v>
      </c>
      <c r="I1865" s="1">
        <v>1.8</v>
      </c>
      <c r="J1865" s="1">
        <v>15160</v>
      </c>
      <c r="K1865" s="1">
        <v>2</v>
      </c>
      <c r="L1865" s="1">
        <v>319.2</v>
      </c>
      <c r="M1865" s="1">
        <v>6</v>
      </c>
      <c r="N1865" s="1">
        <v>0</v>
      </c>
      <c r="O1865" s="1">
        <v>0</v>
      </c>
      <c r="P1865" s="1">
        <v>0</v>
      </c>
      <c r="Q1865" s="1">
        <v>0</v>
      </c>
      <c r="R1865" s="1">
        <v>48.39</v>
      </c>
      <c r="S1865" s="1">
        <v>50.63</v>
      </c>
      <c r="T1865" s="1">
        <v>6</v>
      </c>
      <c r="U1865" s="3" t="str">
        <f t="shared" si="29"/>
        <v>2017Plan</v>
      </c>
      <c r="V1865" s="2">
        <f>DATE(A1865,INDEX(Map!$H$1:$H$12,MATCH(B1865,Map!$G$1:$G$12,0),0),1)</f>
        <v>43040</v>
      </c>
      <c r="W1865" t="str">
        <f>IF(AND(V1865&gt;=Map!$K$2,V1865&lt;=Map!$L$2),"Base",IF(AND(V1865&gt;=Map!$K$3,V1865&lt;=Map!$L$3),"Fcst","N/A"))</f>
        <v>Fcst</v>
      </c>
      <c r="X1865" t="str">
        <f>INDEX(Map!$B$2:$B$86,MATCH(D1865,Map!$A$2:$A$86,0),0)</f>
        <v>Brown 5</v>
      </c>
      <c r="Y1865" s="7">
        <f>IF(INDEX(Map!$C$2:$C$86,MATCH(D1865,Map!$A$2:$A$86,0),0)="","N/A",E1865*INDEX(Map!$C$2:$C$86,MATCH(D1865,Map!$A$2:$A$86,0),0))</f>
        <v>4.7E-2</v>
      </c>
      <c r="Z1865" s="7">
        <f>IF(INDEX(Map!$D$2:$D$86,MATCH(D1865,Map!$A$2:$A$86,0),0)="","N/A",E1865*INDEX(Map!$D$2:$D$86,MATCH(D1865,Map!$A$2:$A$86,0),0))</f>
        <v>5.3000000000000005E-2</v>
      </c>
      <c r="AA1865" t="str">
        <f>INDEX(Map!$E$2:$E$86,MATCH(D1865,Map!$A$2:$A$86,0),0)</f>
        <v>SCCT</v>
      </c>
    </row>
    <row r="1866" spans="1:27" x14ac:dyDescent="0.25">
      <c r="A1866" s="1" t="s">
        <v>119</v>
      </c>
      <c r="B1866" s="1" t="s">
        <v>117</v>
      </c>
      <c r="C1866" s="1">
        <v>17</v>
      </c>
      <c r="D1866" s="1" t="s">
        <v>39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3" t="str">
        <f t="shared" si="29"/>
        <v>2017Plan</v>
      </c>
      <c r="V1866" s="2">
        <f>DATE(A1866,INDEX(Map!$H$1:$H$12,MATCH(B1866,Map!$G$1:$G$12,0),0),1)</f>
        <v>43040</v>
      </c>
      <c r="W1866" t="str">
        <f>IF(AND(V1866&gt;=Map!$K$2,V1866&lt;=Map!$L$2),"Base",IF(AND(V1866&gt;=Map!$K$3,V1866&lt;=Map!$L$3),"Fcst","N/A"))</f>
        <v>Fcst</v>
      </c>
      <c r="X1866" t="str">
        <f>INDEX(Map!$B$2:$B$86,MATCH(D1866,Map!$A$2:$A$86,0),0)</f>
        <v>Brown 5</v>
      </c>
      <c r="Y1866" s="7">
        <f>IF(INDEX(Map!$C$2:$C$86,MATCH(D1866,Map!$A$2:$A$86,0),0)="","N/A",E1866*INDEX(Map!$C$2:$C$86,MATCH(D1866,Map!$A$2:$A$86,0),0))</f>
        <v>0</v>
      </c>
      <c r="Z1866" s="7">
        <f>IF(INDEX(Map!$D$2:$D$86,MATCH(D1866,Map!$A$2:$A$86,0),0)="","N/A",E1866*INDEX(Map!$D$2:$D$86,MATCH(D1866,Map!$A$2:$A$86,0),0))</f>
        <v>0</v>
      </c>
      <c r="AA1866" t="str">
        <f>INDEX(Map!$E$2:$E$86,MATCH(D1866,Map!$A$2:$A$86,0),0)</f>
        <v>SCCT</v>
      </c>
    </row>
    <row r="1867" spans="1:27" x14ac:dyDescent="0.25">
      <c r="A1867" s="1" t="s">
        <v>119</v>
      </c>
      <c r="B1867" s="1" t="s">
        <v>117</v>
      </c>
      <c r="C1867" s="1">
        <v>18</v>
      </c>
      <c r="D1867" s="1" t="s">
        <v>40</v>
      </c>
      <c r="E1867" s="1">
        <v>9</v>
      </c>
      <c r="F1867" s="1">
        <v>0</v>
      </c>
      <c r="G1867" s="1">
        <v>8</v>
      </c>
      <c r="H1867" s="1">
        <v>5</v>
      </c>
      <c r="I1867" s="1">
        <v>100.5</v>
      </c>
      <c r="J1867" s="1">
        <v>11143</v>
      </c>
      <c r="K1867" s="1">
        <v>68</v>
      </c>
      <c r="L1867" s="1">
        <v>319.2</v>
      </c>
      <c r="M1867" s="1">
        <v>321</v>
      </c>
      <c r="N1867" s="1">
        <v>1</v>
      </c>
      <c r="O1867" s="1">
        <v>4</v>
      </c>
      <c r="P1867" s="1">
        <v>0</v>
      </c>
      <c r="Q1867" s="1">
        <v>0</v>
      </c>
      <c r="R1867" s="1">
        <v>35.57</v>
      </c>
      <c r="S1867" s="1">
        <v>35.97</v>
      </c>
      <c r="T1867" s="1">
        <v>324</v>
      </c>
      <c r="U1867" s="3" t="str">
        <f t="shared" si="29"/>
        <v>2017Plan</v>
      </c>
      <c r="V1867" s="2">
        <f>DATE(A1867,INDEX(Map!$H$1:$H$12,MATCH(B1867,Map!$G$1:$G$12,0),0),1)</f>
        <v>43040</v>
      </c>
      <c r="W1867" t="str">
        <f>IF(AND(V1867&gt;=Map!$K$2,V1867&lt;=Map!$L$2),"Base",IF(AND(V1867&gt;=Map!$K$3,V1867&lt;=Map!$L$3),"Fcst","N/A"))</f>
        <v>Fcst</v>
      </c>
      <c r="X1867" t="str">
        <f>INDEX(Map!$B$2:$B$86,MATCH(D1867,Map!$A$2:$A$86,0),0)</f>
        <v>Brown 6</v>
      </c>
      <c r="Y1867" s="7">
        <f>IF(INDEX(Map!$C$2:$C$86,MATCH(D1867,Map!$A$2:$A$86,0),0)="","N/A",E1867*INDEX(Map!$C$2:$C$86,MATCH(D1867,Map!$A$2:$A$86,0),0))</f>
        <v>5.58</v>
      </c>
      <c r="Z1867" s="7">
        <f>IF(INDEX(Map!$D$2:$D$86,MATCH(D1867,Map!$A$2:$A$86,0),0)="","N/A",E1867*INDEX(Map!$D$2:$D$86,MATCH(D1867,Map!$A$2:$A$86,0),0))</f>
        <v>3.42</v>
      </c>
      <c r="AA1867" t="str">
        <f>INDEX(Map!$E$2:$E$86,MATCH(D1867,Map!$A$2:$A$86,0),0)</f>
        <v>SCCT</v>
      </c>
    </row>
    <row r="1868" spans="1:27" x14ac:dyDescent="0.25">
      <c r="A1868" s="1" t="s">
        <v>119</v>
      </c>
      <c r="B1868" s="1" t="s">
        <v>117</v>
      </c>
      <c r="C1868" s="1">
        <v>19</v>
      </c>
      <c r="D1868" s="1" t="s">
        <v>41</v>
      </c>
      <c r="E1868" s="1">
        <v>12.5</v>
      </c>
      <c r="F1868" s="1">
        <v>0</v>
      </c>
      <c r="G1868" s="1">
        <v>11.1</v>
      </c>
      <c r="H1868" s="1">
        <v>8</v>
      </c>
      <c r="I1868" s="1">
        <v>138.30000000000001</v>
      </c>
      <c r="J1868" s="1">
        <v>11057</v>
      </c>
      <c r="K1868" s="1">
        <v>92</v>
      </c>
      <c r="L1868" s="1">
        <v>319.2</v>
      </c>
      <c r="M1868" s="1">
        <v>441</v>
      </c>
      <c r="N1868" s="1">
        <v>2</v>
      </c>
      <c r="O1868" s="1">
        <v>7</v>
      </c>
      <c r="P1868" s="1">
        <v>0</v>
      </c>
      <c r="Q1868" s="1">
        <v>0</v>
      </c>
      <c r="R1868" s="1">
        <v>35.29</v>
      </c>
      <c r="S1868" s="1">
        <v>35.82</v>
      </c>
      <c r="T1868" s="1">
        <v>448</v>
      </c>
      <c r="U1868" s="3" t="str">
        <f t="shared" si="29"/>
        <v>2017Plan</v>
      </c>
      <c r="V1868" s="2">
        <f>DATE(A1868,INDEX(Map!$H$1:$H$12,MATCH(B1868,Map!$G$1:$G$12,0),0),1)</f>
        <v>43040</v>
      </c>
      <c r="W1868" t="str">
        <f>IF(AND(V1868&gt;=Map!$K$2,V1868&lt;=Map!$L$2),"Base",IF(AND(V1868&gt;=Map!$K$3,V1868&lt;=Map!$L$3),"Fcst","N/A"))</f>
        <v>Fcst</v>
      </c>
      <c r="X1868" t="str">
        <f>INDEX(Map!$B$2:$B$86,MATCH(D1868,Map!$A$2:$A$86,0),0)</f>
        <v>Brown 7</v>
      </c>
      <c r="Y1868" s="7">
        <f>IF(INDEX(Map!$C$2:$C$86,MATCH(D1868,Map!$A$2:$A$86,0),0)="","N/A",E1868*INDEX(Map!$C$2:$C$86,MATCH(D1868,Map!$A$2:$A$86,0),0))</f>
        <v>7.75</v>
      </c>
      <c r="Z1868" s="7">
        <f>IF(INDEX(Map!$D$2:$D$86,MATCH(D1868,Map!$A$2:$A$86,0),0)="","N/A",E1868*INDEX(Map!$D$2:$D$86,MATCH(D1868,Map!$A$2:$A$86,0),0))</f>
        <v>4.75</v>
      </c>
      <c r="AA1868" t="str">
        <f>INDEX(Map!$E$2:$E$86,MATCH(D1868,Map!$A$2:$A$86,0),0)</f>
        <v>SCCT</v>
      </c>
    </row>
    <row r="1869" spans="1:27" x14ac:dyDescent="0.25">
      <c r="A1869" s="1" t="s">
        <v>119</v>
      </c>
      <c r="B1869" s="1" t="s">
        <v>117</v>
      </c>
      <c r="C1869" s="1">
        <v>20</v>
      </c>
      <c r="D1869" s="1" t="s">
        <v>42</v>
      </c>
      <c r="E1869" s="1">
        <v>2.5</v>
      </c>
      <c r="F1869" s="1">
        <v>0</v>
      </c>
      <c r="G1869" s="1">
        <v>2.9</v>
      </c>
      <c r="H1869" s="1">
        <v>3</v>
      </c>
      <c r="I1869" s="1">
        <v>35.299999999999997</v>
      </c>
      <c r="J1869" s="1">
        <v>14197</v>
      </c>
      <c r="K1869" s="1">
        <v>34</v>
      </c>
      <c r="L1869" s="1">
        <v>319.2</v>
      </c>
      <c r="M1869" s="1">
        <v>113</v>
      </c>
      <c r="N1869" s="1">
        <v>0</v>
      </c>
      <c r="O1869" s="1">
        <v>1</v>
      </c>
      <c r="P1869" s="1">
        <v>0</v>
      </c>
      <c r="Q1869" s="1">
        <v>0</v>
      </c>
      <c r="R1869" s="1">
        <v>45.32</v>
      </c>
      <c r="S1869" s="1">
        <v>45.59</v>
      </c>
      <c r="T1869" s="1">
        <v>113</v>
      </c>
      <c r="U1869" s="3" t="str">
        <f t="shared" si="29"/>
        <v>2017Plan</v>
      </c>
      <c r="V1869" s="2">
        <f>DATE(A1869,INDEX(Map!$H$1:$H$12,MATCH(B1869,Map!$G$1:$G$12,0),0),1)</f>
        <v>43040</v>
      </c>
      <c r="W1869" t="str">
        <f>IF(AND(V1869&gt;=Map!$K$2,V1869&lt;=Map!$L$2),"Base",IF(AND(V1869&gt;=Map!$K$3,V1869&lt;=Map!$L$3),"Fcst","N/A"))</f>
        <v>Fcst</v>
      </c>
      <c r="X1869" t="str">
        <f>INDEX(Map!$B$2:$B$86,MATCH(D1869,Map!$A$2:$A$86,0),0)</f>
        <v>Brown 8</v>
      </c>
      <c r="Y1869" s="7">
        <f>IF(INDEX(Map!$C$2:$C$86,MATCH(D1869,Map!$A$2:$A$86,0),0)="","N/A",E1869*INDEX(Map!$C$2:$C$86,MATCH(D1869,Map!$A$2:$A$86,0),0))</f>
        <v>2.5</v>
      </c>
      <c r="Z1869" s="7" t="str">
        <f>IF(INDEX(Map!$D$2:$D$86,MATCH(D1869,Map!$A$2:$A$86,0),0)="","N/A",E1869*INDEX(Map!$D$2:$D$86,MATCH(D1869,Map!$A$2:$A$86,0),0))</f>
        <v>N/A</v>
      </c>
      <c r="AA1869" t="str">
        <f>INDEX(Map!$E$2:$E$86,MATCH(D1869,Map!$A$2:$A$86,0),0)</f>
        <v>SCCT</v>
      </c>
    </row>
    <row r="1870" spans="1:27" x14ac:dyDescent="0.25">
      <c r="A1870" s="1" t="s">
        <v>119</v>
      </c>
      <c r="B1870" s="1" t="s">
        <v>117</v>
      </c>
      <c r="C1870" s="1">
        <v>21</v>
      </c>
      <c r="D1870" s="1" t="s">
        <v>43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3" t="str">
        <f t="shared" si="29"/>
        <v>2017Plan</v>
      </c>
      <c r="V1870" s="2">
        <f>DATE(A1870,INDEX(Map!$H$1:$H$12,MATCH(B1870,Map!$G$1:$G$12,0),0),1)</f>
        <v>43040</v>
      </c>
      <c r="W1870" t="str">
        <f>IF(AND(V1870&gt;=Map!$K$2,V1870&lt;=Map!$L$2),"Base",IF(AND(V1870&gt;=Map!$K$3,V1870&lt;=Map!$L$3),"Fcst","N/A"))</f>
        <v>Fcst</v>
      </c>
      <c r="X1870" t="str">
        <f>INDEX(Map!$B$2:$B$86,MATCH(D1870,Map!$A$2:$A$86,0),0)</f>
        <v>Brown 8</v>
      </c>
      <c r="Y1870" s="7">
        <f>IF(INDEX(Map!$C$2:$C$86,MATCH(D1870,Map!$A$2:$A$86,0),0)="","N/A",E1870*INDEX(Map!$C$2:$C$86,MATCH(D1870,Map!$A$2:$A$86,0),0))</f>
        <v>0</v>
      </c>
      <c r="Z1870" s="7" t="str">
        <f>IF(INDEX(Map!$D$2:$D$86,MATCH(D1870,Map!$A$2:$A$86,0),0)="","N/A",E1870*INDEX(Map!$D$2:$D$86,MATCH(D1870,Map!$A$2:$A$86,0),0))</f>
        <v>N/A</v>
      </c>
      <c r="AA1870" t="str">
        <f>INDEX(Map!$E$2:$E$86,MATCH(D1870,Map!$A$2:$A$86,0),0)</f>
        <v>SCCT</v>
      </c>
    </row>
    <row r="1871" spans="1:27" x14ac:dyDescent="0.25">
      <c r="A1871" s="1" t="s">
        <v>119</v>
      </c>
      <c r="B1871" s="1" t="s">
        <v>117</v>
      </c>
      <c r="C1871" s="1">
        <v>22</v>
      </c>
      <c r="D1871" s="1" t="s">
        <v>44</v>
      </c>
      <c r="E1871" s="1">
        <v>1.1000000000000001</v>
      </c>
      <c r="F1871" s="1">
        <v>0</v>
      </c>
      <c r="G1871" s="1">
        <v>1.3</v>
      </c>
      <c r="H1871" s="1">
        <v>4</v>
      </c>
      <c r="I1871" s="1">
        <v>16.899999999999999</v>
      </c>
      <c r="J1871" s="1">
        <v>15647</v>
      </c>
      <c r="K1871" s="1">
        <v>19</v>
      </c>
      <c r="L1871" s="1">
        <v>319.2</v>
      </c>
      <c r="M1871" s="1">
        <v>54</v>
      </c>
      <c r="N1871" s="1">
        <v>0</v>
      </c>
      <c r="O1871" s="1">
        <v>1</v>
      </c>
      <c r="P1871" s="1">
        <v>0</v>
      </c>
      <c r="Q1871" s="1">
        <v>0</v>
      </c>
      <c r="R1871" s="1">
        <v>49.95</v>
      </c>
      <c r="S1871" s="1">
        <v>50.88</v>
      </c>
      <c r="T1871" s="1">
        <v>55</v>
      </c>
      <c r="U1871" s="3" t="str">
        <f t="shared" si="29"/>
        <v>2017Plan</v>
      </c>
      <c r="V1871" s="2">
        <f>DATE(A1871,INDEX(Map!$H$1:$H$12,MATCH(B1871,Map!$G$1:$G$12,0),0),1)</f>
        <v>43040</v>
      </c>
      <c r="W1871" t="str">
        <f>IF(AND(V1871&gt;=Map!$K$2,V1871&lt;=Map!$L$2),"Base",IF(AND(V1871&gt;=Map!$K$3,V1871&lt;=Map!$L$3),"Fcst","N/A"))</f>
        <v>Fcst</v>
      </c>
      <c r="X1871" t="str">
        <f>INDEX(Map!$B$2:$B$86,MATCH(D1871,Map!$A$2:$A$86,0),0)</f>
        <v>Brown 9</v>
      </c>
      <c r="Y1871" s="7">
        <f>IF(INDEX(Map!$C$2:$C$86,MATCH(D1871,Map!$A$2:$A$86,0),0)="","N/A",E1871*INDEX(Map!$C$2:$C$86,MATCH(D1871,Map!$A$2:$A$86,0),0))</f>
        <v>1.1000000000000001</v>
      </c>
      <c r="Z1871" s="7" t="str">
        <f>IF(INDEX(Map!$D$2:$D$86,MATCH(D1871,Map!$A$2:$A$86,0),0)="","N/A",E1871*INDEX(Map!$D$2:$D$86,MATCH(D1871,Map!$A$2:$A$86,0),0))</f>
        <v>N/A</v>
      </c>
      <c r="AA1871" t="str">
        <f>INDEX(Map!$E$2:$E$86,MATCH(D1871,Map!$A$2:$A$86,0),0)</f>
        <v>SCCT</v>
      </c>
    </row>
    <row r="1872" spans="1:27" x14ac:dyDescent="0.25">
      <c r="A1872" s="1" t="s">
        <v>119</v>
      </c>
      <c r="B1872" s="1" t="s">
        <v>117</v>
      </c>
      <c r="C1872" s="1">
        <v>23</v>
      </c>
      <c r="D1872" s="1" t="s">
        <v>45</v>
      </c>
      <c r="E1872" s="1">
        <v>0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3" t="str">
        <f t="shared" si="29"/>
        <v>2017Plan</v>
      </c>
      <c r="V1872" s="2">
        <f>DATE(A1872,INDEX(Map!$H$1:$H$12,MATCH(B1872,Map!$G$1:$G$12,0),0),1)</f>
        <v>43040</v>
      </c>
      <c r="W1872" t="str">
        <f>IF(AND(V1872&gt;=Map!$K$2,V1872&lt;=Map!$L$2),"Base",IF(AND(V1872&gt;=Map!$K$3,V1872&lt;=Map!$L$3),"Fcst","N/A"))</f>
        <v>Fcst</v>
      </c>
      <c r="X1872" t="str">
        <f>INDEX(Map!$B$2:$B$86,MATCH(D1872,Map!$A$2:$A$86,0),0)</f>
        <v>Brown 9</v>
      </c>
      <c r="Y1872" s="7">
        <f>IF(INDEX(Map!$C$2:$C$86,MATCH(D1872,Map!$A$2:$A$86,0),0)="","N/A",E1872*INDEX(Map!$C$2:$C$86,MATCH(D1872,Map!$A$2:$A$86,0),0))</f>
        <v>0</v>
      </c>
      <c r="Z1872" s="7" t="str">
        <f>IF(INDEX(Map!$D$2:$D$86,MATCH(D1872,Map!$A$2:$A$86,0),0)="","N/A",E1872*INDEX(Map!$D$2:$D$86,MATCH(D1872,Map!$A$2:$A$86,0),0))</f>
        <v>N/A</v>
      </c>
      <c r="AA1872" t="str">
        <f>INDEX(Map!$E$2:$E$86,MATCH(D1872,Map!$A$2:$A$86,0),0)</f>
        <v>SCCT</v>
      </c>
    </row>
    <row r="1873" spans="1:27" x14ac:dyDescent="0.25">
      <c r="A1873" s="1" t="s">
        <v>119</v>
      </c>
      <c r="B1873" s="1" t="s">
        <v>117</v>
      </c>
      <c r="C1873" s="1">
        <v>24</v>
      </c>
      <c r="D1873" s="1" t="s">
        <v>46</v>
      </c>
      <c r="E1873" s="1">
        <v>0.1</v>
      </c>
      <c r="F1873" s="1">
        <v>0</v>
      </c>
      <c r="G1873" s="1">
        <v>0.1</v>
      </c>
      <c r="H1873" s="1">
        <v>1</v>
      </c>
      <c r="I1873" s="1">
        <v>1.7</v>
      </c>
      <c r="J1873" s="1">
        <v>16518</v>
      </c>
      <c r="K1873" s="1">
        <v>2</v>
      </c>
      <c r="L1873" s="1">
        <v>319.2</v>
      </c>
      <c r="M1873" s="1">
        <v>5</v>
      </c>
      <c r="N1873" s="1">
        <v>0</v>
      </c>
      <c r="O1873" s="1">
        <v>0</v>
      </c>
      <c r="P1873" s="1">
        <v>0</v>
      </c>
      <c r="Q1873" s="1">
        <v>0</v>
      </c>
      <c r="R1873" s="1">
        <v>52.73</v>
      </c>
      <c r="S1873" s="1">
        <v>55.41</v>
      </c>
      <c r="T1873" s="1">
        <v>6</v>
      </c>
      <c r="U1873" s="3" t="str">
        <f t="shared" si="29"/>
        <v>2017Plan</v>
      </c>
      <c r="V1873" s="2">
        <f>DATE(A1873,INDEX(Map!$H$1:$H$12,MATCH(B1873,Map!$G$1:$G$12,0),0),1)</f>
        <v>43040</v>
      </c>
      <c r="W1873" t="str">
        <f>IF(AND(V1873&gt;=Map!$K$2,V1873&lt;=Map!$L$2),"Base",IF(AND(V1873&gt;=Map!$K$3,V1873&lt;=Map!$L$3),"Fcst","N/A"))</f>
        <v>Fcst</v>
      </c>
      <c r="X1873" t="str">
        <f>INDEX(Map!$B$2:$B$86,MATCH(D1873,Map!$A$2:$A$86,0),0)</f>
        <v>Brown 10</v>
      </c>
      <c r="Y1873" s="7">
        <f>IF(INDEX(Map!$C$2:$C$86,MATCH(D1873,Map!$A$2:$A$86,0),0)="","N/A",E1873*INDEX(Map!$C$2:$C$86,MATCH(D1873,Map!$A$2:$A$86,0),0))</f>
        <v>0.1</v>
      </c>
      <c r="Z1873" s="7" t="str">
        <f>IF(INDEX(Map!$D$2:$D$86,MATCH(D1873,Map!$A$2:$A$86,0),0)="","N/A",E1873*INDEX(Map!$D$2:$D$86,MATCH(D1873,Map!$A$2:$A$86,0),0))</f>
        <v>N/A</v>
      </c>
      <c r="AA1873" t="str">
        <f>INDEX(Map!$E$2:$E$86,MATCH(D1873,Map!$A$2:$A$86,0),0)</f>
        <v>SCCT</v>
      </c>
    </row>
    <row r="1874" spans="1:27" x14ac:dyDescent="0.25">
      <c r="A1874" s="1" t="s">
        <v>119</v>
      </c>
      <c r="B1874" s="1" t="s">
        <v>117</v>
      </c>
      <c r="C1874" s="1">
        <v>25</v>
      </c>
      <c r="D1874" s="1" t="s">
        <v>47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3" t="str">
        <f t="shared" si="29"/>
        <v>2017Plan</v>
      </c>
      <c r="V1874" s="2">
        <f>DATE(A1874,INDEX(Map!$H$1:$H$12,MATCH(B1874,Map!$G$1:$G$12,0),0),1)</f>
        <v>43040</v>
      </c>
      <c r="W1874" t="str">
        <f>IF(AND(V1874&gt;=Map!$K$2,V1874&lt;=Map!$L$2),"Base",IF(AND(V1874&gt;=Map!$K$3,V1874&lt;=Map!$L$3),"Fcst","N/A"))</f>
        <v>Fcst</v>
      </c>
      <c r="X1874" t="str">
        <f>INDEX(Map!$B$2:$B$86,MATCH(D1874,Map!$A$2:$A$86,0),0)</f>
        <v>Brown 10</v>
      </c>
      <c r="Y1874" s="7">
        <f>IF(INDEX(Map!$C$2:$C$86,MATCH(D1874,Map!$A$2:$A$86,0),0)="","N/A",E1874*INDEX(Map!$C$2:$C$86,MATCH(D1874,Map!$A$2:$A$86,0),0))</f>
        <v>0</v>
      </c>
      <c r="Z1874" s="7" t="str">
        <f>IF(INDEX(Map!$D$2:$D$86,MATCH(D1874,Map!$A$2:$A$86,0),0)="","N/A",E1874*INDEX(Map!$D$2:$D$86,MATCH(D1874,Map!$A$2:$A$86,0),0))</f>
        <v>N/A</v>
      </c>
      <c r="AA1874" t="str">
        <f>INDEX(Map!$E$2:$E$86,MATCH(D1874,Map!$A$2:$A$86,0),0)</f>
        <v>SCCT</v>
      </c>
    </row>
    <row r="1875" spans="1:27" x14ac:dyDescent="0.25">
      <c r="A1875" s="1" t="s">
        <v>119</v>
      </c>
      <c r="B1875" s="1" t="s">
        <v>117</v>
      </c>
      <c r="C1875" s="1">
        <v>26</v>
      </c>
      <c r="D1875" s="1" t="s">
        <v>48</v>
      </c>
      <c r="E1875" s="1">
        <v>0.9</v>
      </c>
      <c r="F1875" s="1">
        <v>0</v>
      </c>
      <c r="G1875" s="1">
        <v>1.1000000000000001</v>
      </c>
      <c r="H1875" s="1">
        <v>2</v>
      </c>
      <c r="I1875" s="1">
        <v>14</v>
      </c>
      <c r="J1875" s="1">
        <v>15125</v>
      </c>
      <c r="K1875" s="1">
        <v>15</v>
      </c>
      <c r="L1875" s="1">
        <v>319.2</v>
      </c>
      <c r="M1875" s="1">
        <v>45</v>
      </c>
      <c r="N1875" s="1">
        <v>0</v>
      </c>
      <c r="O1875" s="1">
        <v>0</v>
      </c>
      <c r="P1875" s="1">
        <v>0</v>
      </c>
      <c r="Q1875" s="1">
        <v>0</v>
      </c>
      <c r="R1875" s="1">
        <v>48.28</v>
      </c>
      <c r="S1875" s="1">
        <v>48.73</v>
      </c>
      <c r="T1875" s="1">
        <v>45</v>
      </c>
      <c r="U1875" s="3" t="str">
        <f t="shared" si="29"/>
        <v>2017Plan</v>
      </c>
      <c r="V1875" s="2">
        <f>DATE(A1875,INDEX(Map!$H$1:$H$12,MATCH(B1875,Map!$G$1:$G$12,0),0),1)</f>
        <v>43040</v>
      </c>
      <c r="W1875" t="str">
        <f>IF(AND(V1875&gt;=Map!$K$2,V1875&lt;=Map!$L$2),"Base",IF(AND(V1875&gt;=Map!$K$3,V1875&lt;=Map!$L$3),"Fcst","N/A"))</f>
        <v>Fcst</v>
      </c>
      <c r="X1875" t="str">
        <f>INDEX(Map!$B$2:$B$86,MATCH(D1875,Map!$A$2:$A$86,0),0)</f>
        <v>Brown 11</v>
      </c>
      <c r="Y1875" s="7">
        <f>IF(INDEX(Map!$C$2:$C$86,MATCH(D1875,Map!$A$2:$A$86,0),0)="","N/A",E1875*INDEX(Map!$C$2:$C$86,MATCH(D1875,Map!$A$2:$A$86,0),0))</f>
        <v>0.9</v>
      </c>
      <c r="Z1875" s="7" t="str">
        <f>IF(INDEX(Map!$D$2:$D$86,MATCH(D1875,Map!$A$2:$A$86,0),0)="","N/A",E1875*INDEX(Map!$D$2:$D$86,MATCH(D1875,Map!$A$2:$A$86,0),0))</f>
        <v>N/A</v>
      </c>
      <c r="AA1875" t="str">
        <f>INDEX(Map!$E$2:$E$86,MATCH(D1875,Map!$A$2:$A$86,0),0)</f>
        <v>SCCT</v>
      </c>
    </row>
    <row r="1876" spans="1:27" x14ac:dyDescent="0.25">
      <c r="A1876" s="1" t="s">
        <v>119</v>
      </c>
      <c r="B1876" s="1" t="s">
        <v>117</v>
      </c>
      <c r="C1876" s="1">
        <v>27</v>
      </c>
      <c r="D1876" s="1" t="s">
        <v>49</v>
      </c>
      <c r="E1876" s="1">
        <v>0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3" t="str">
        <f t="shared" si="29"/>
        <v>2017Plan</v>
      </c>
      <c r="V1876" s="2">
        <f>DATE(A1876,INDEX(Map!$H$1:$H$12,MATCH(B1876,Map!$G$1:$G$12,0),0),1)</f>
        <v>43040</v>
      </c>
      <c r="W1876" t="str">
        <f>IF(AND(V1876&gt;=Map!$K$2,V1876&lt;=Map!$L$2),"Base",IF(AND(V1876&gt;=Map!$K$3,V1876&lt;=Map!$L$3),"Fcst","N/A"))</f>
        <v>Fcst</v>
      </c>
      <c r="X1876" t="str">
        <f>INDEX(Map!$B$2:$B$86,MATCH(D1876,Map!$A$2:$A$86,0),0)</f>
        <v>Brown 11</v>
      </c>
      <c r="Y1876" s="7">
        <f>IF(INDEX(Map!$C$2:$C$86,MATCH(D1876,Map!$A$2:$A$86,0),0)="","N/A",E1876*INDEX(Map!$C$2:$C$86,MATCH(D1876,Map!$A$2:$A$86,0),0))</f>
        <v>0</v>
      </c>
      <c r="Z1876" s="7" t="str">
        <f>IF(INDEX(Map!$D$2:$D$86,MATCH(D1876,Map!$A$2:$A$86,0),0)="","N/A",E1876*INDEX(Map!$D$2:$D$86,MATCH(D1876,Map!$A$2:$A$86,0),0))</f>
        <v>N/A</v>
      </c>
      <c r="AA1876" t="str">
        <f>INDEX(Map!$E$2:$E$86,MATCH(D1876,Map!$A$2:$A$86,0),0)</f>
        <v>SCCT</v>
      </c>
    </row>
    <row r="1877" spans="1:27" x14ac:dyDescent="0.25">
      <c r="A1877" s="1" t="s">
        <v>119</v>
      </c>
      <c r="B1877" s="1" t="s">
        <v>117</v>
      </c>
      <c r="C1877" s="1">
        <v>28</v>
      </c>
      <c r="D1877" s="1" t="s">
        <v>50</v>
      </c>
      <c r="E1877" s="1">
        <v>15.2</v>
      </c>
      <c r="F1877" s="1">
        <v>0</v>
      </c>
      <c r="G1877" s="1">
        <v>12.1</v>
      </c>
      <c r="H1877" s="1">
        <v>25</v>
      </c>
      <c r="I1877" s="1">
        <v>164</v>
      </c>
      <c r="J1877" s="1">
        <v>10791</v>
      </c>
      <c r="K1877" s="1">
        <v>107</v>
      </c>
      <c r="L1877" s="1">
        <v>319.2</v>
      </c>
      <c r="M1877" s="1">
        <v>523</v>
      </c>
      <c r="N1877" s="1">
        <v>1</v>
      </c>
      <c r="O1877" s="1">
        <v>4</v>
      </c>
      <c r="P1877" s="1">
        <v>0</v>
      </c>
      <c r="Q1877" s="1">
        <v>0</v>
      </c>
      <c r="R1877" s="1">
        <v>34.450000000000003</v>
      </c>
      <c r="S1877" s="1">
        <v>34.68</v>
      </c>
      <c r="T1877" s="1">
        <v>527</v>
      </c>
      <c r="U1877" s="3" t="str">
        <f t="shared" si="29"/>
        <v>2017Plan</v>
      </c>
      <c r="V1877" s="2">
        <f>DATE(A1877,INDEX(Map!$H$1:$H$12,MATCH(B1877,Map!$G$1:$G$12,0),0),1)</f>
        <v>43040</v>
      </c>
      <c r="W1877" t="str">
        <f>IF(AND(V1877&gt;=Map!$K$2,V1877&lt;=Map!$L$2),"Base",IF(AND(V1877&gt;=Map!$K$3,V1877&lt;=Map!$L$3),"Fcst","N/A"))</f>
        <v>Fcst</v>
      </c>
      <c r="X1877" t="str">
        <f>INDEX(Map!$B$2:$B$86,MATCH(D1877,Map!$A$2:$A$86,0),0)</f>
        <v>Paddys Run 13</v>
      </c>
      <c r="Y1877" s="7">
        <f>IF(INDEX(Map!$C$2:$C$86,MATCH(D1877,Map!$A$2:$A$86,0),0)="","N/A",E1877*INDEX(Map!$C$2:$C$86,MATCH(D1877,Map!$A$2:$A$86,0),0))</f>
        <v>7.1439999999999992</v>
      </c>
      <c r="Z1877" s="7">
        <f>IF(INDEX(Map!$D$2:$D$86,MATCH(D1877,Map!$A$2:$A$86,0),0)="","N/A",E1877*INDEX(Map!$D$2:$D$86,MATCH(D1877,Map!$A$2:$A$86,0),0))</f>
        <v>8.0559999999999992</v>
      </c>
      <c r="AA1877" t="str">
        <f>INDEX(Map!$E$2:$E$86,MATCH(D1877,Map!$A$2:$A$86,0),0)</f>
        <v>SCCT</v>
      </c>
    </row>
    <row r="1878" spans="1:27" x14ac:dyDescent="0.25">
      <c r="A1878" s="1" t="s">
        <v>119</v>
      </c>
      <c r="B1878" s="1" t="s">
        <v>117</v>
      </c>
      <c r="C1878" s="1">
        <v>29</v>
      </c>
      <c r="D1878" s="1" t="s">
        <v>51</v>
      </c>
      <c r="E1878" s="1">
        <v>50.1</v>
      </c>
      <c r="F1878" s="1">
        <v>0</v>
      </c>
      <c r="G1878" s="1">
        <v>41.2</v>
      </c>
      <c r="H1878" s="1">
        <v>20</v>
      </c>
      <c r="I1878" s="1">
        <v>546.4</v>
      </c>
      <c r="J1878" s="1">
        <v>10902</v>
      </c>
      <c r="K1878" s="1">
        <v>336</v>
      </c>
      <c r="L1878" s="1">
        <v>319.2</v>
      </c>
      <c r="M1878" s="1">
        <v>1744</v>
      </c>
      <c r="N1878" s="1">
        <v>1</v>
      </c>
      <c r="O1878" s="1">
        <v>3</v>
      </c>
      <c r="P1878" s="1">
        <v>0</v>
      </c>
      <c r="Q1878" s="1">
        <v>0</v>
      </c>
      <c r="R1878" s="1">
        <v>34.799999999999997</v>
      </c>
      <c r="S1878" s="1">
        <v>34.86</v>
      </c>
      <c r="T1878" s="1">
        <v>1747</v>
      </c>
      <c r="U1878" s="3" t="str">
        <f t="shared" si="29"/>
        <v>2017Plan</v>
      </c>
      <c r="V1878" s="2">
        <f>DATE(A1878,INDEX(Map!$H$1:$H$12,MATCH(B1878,Map!$G$1:$G$12,0),0),1)</f>
        <v>43040</v>
      </c>
      <c r="W1878" t="str">
        <f>IF(AND(V1878&gt;=Map!$K$2,V1878&lt;=Map!$L$2),"Base",IF(AND(V1878&gt;=Map!$K$3,V1878&lt;=Map!$L$3),"Fcst","N/A"))</f>
        <v>Fcst</v>
      </c>
      <c r="X1878" t="str">
        <f>INDEX(Map!$B$2:$B$86,MATCH(D1878,Map!$A$2:$A$86,0),0)</f>
        <v>Trimble Co 05</v>
      </c>
      <c r="Y1878" s="7">
        <f>IF(INDEX(Map!$C$2:$C$86,MATCH(D1878,Map!$A$2:$A$86,0),0)="","N/A",E1878*INDEX(Map!$C$2:$C$86,MATCH(D1878,Map!$A$2:$A$86,0),0))</f>
        <v>35.570999999999998</v>
      </c>
      <c r="Z1878" s="7">
        <f>IF(INDEX(Map!$D$2:$D$86,MATCH(D1878,Map!$A$2:$A$86,0),0)="","N/A",E1878*INDEX(Map!$D$2:$D$86,MATCH(D1878,Map!$A$2:$A$86,0),0))</f>
        <v>14.529</v>
      </c>
      <c r="AA1878" t="str">
        <f>INDEX(Map!$E$2:$E$86,MATCH(D1878,Map!$A$2:$A$86,0),0)</f>
        <v>SCCT</v>
      </c>
    </row>
    <row r="1879" spans="1:27" x14ac:dyDescent="0.25">
      <c r="A1879" s="1" t="s">
        <v>119</v>
      </c>
      <c r="B1879" s="1" t="s">
        <v>117</v>
      </c>
      <c r="C1879" s="1">
        <v>30</v>
      </c>
      <c r="D1879" s="1" t="s">
        <v>52</v>
      </c>
      <c r="E1879" s="1">
        <v>43.2</v>
      </c>
      <c r="F1879" s="1">
        <v>0</v>
      </c>
      <c r="G1879" s="1">
        <v>35.5</v>
      </c>
      <c r="H1879" s="1">
        <v>23</v>
      </c>
      <c r="I1879" s="1">
        <v>468.9</v>
      </c>
      <c r="J1879" s="1">
        <v>10867</v>
      </c>
      <c r="K1879" s="1">
        <v>286</v>
      </c>
      <c r="L1879" s="1">
        <v>319.2</v>
      </c>
      <c r="M1879" s="1">
        <v>1497</v>
      </c>
      <c r="N1879" s="1">
        <v>1</v>
      </c>
      <c r="O1879" s="1">
        <v>3</v>
      </c>
      <c r="P1879" s="1">
        <v>0</v>
      </c>
      <c r="Q1879" s="1">
        <v>0</v>
      </c>
      <c r="R1879" s="1">
        <v>34.69</v>
      </c>
      <c r="S1879" s="1">
        <v>34.76</v>
      </c>
      <c r="T1879" s="1">
        <v>1500</v>
      </c>
      <c r="U1879" s="3" t="str">
        <f t="shared" si="29"/>
        <v>2017Plan</v>
      </c>
      <c r="V1879" s="2">
        <f>DATE(A1879,INDEX(Map!$H$1:$H$12,MATCH(B1879,Map!$G$1:$G$12,0),0),1)</f>
        <v>43040</v>
      </c>
      <c r="W1879" t="str">
        <f>IF(AND(V1879&gt;=Map!$K$2,V1879&lt;=Map!$L$2),"Base",IF(AND(V1879&gt;=Map!$K$3,V1879&lt;=Map!$L$3),"Fcst","N/A"))</f>
        <v>Fcst</v>
      </c>
      <c r="X1879" t="str">
        <f>INDEX(Map!$B$2:$B$86,MATCH(D1879,Map!$A$2:$A$86,0),0)</f>
        <v>Trimble Co 06</v>
      </c>
      <c r="Y1879" s="7">
        <f>IF(INDEX(Map!$C$2:$C$86,MATCH(D1879,Map!$A$2:$A$86,0),0)="","N/A",E1879*INDEX(Map!$C$2:$C$86,MATCH(D1879,Map!$A$2:$A$86,0),0))</f>
        <v>30.672000000000001</v>
      </c>
      <c r="Z1879" s="7">
        <f>IF(INDEX(Map!$D$2:$D$86,MATCH(D1879,Map!$A$2:$A$86,0),0)="","N/A",E1879*INDEX(Map!$D$2:$D$86,MATCH(D1879,Map!$A$2:$A$86,0),0))</f>
        <v>12.528</v>
      </c>
      <c r="AA1879" t="str">
        <f>INDEX(Map!$E$2:$E$86,MATCH(D1879,Map!$A$2:$A$86,0),0)</f>
        <v>SCCT</v>
      </c>
    </row>
    <row r="1880" spans="1:27" x14ac:dyDescent="0.25">
      <c r="A1880" s="1" t="s">
        <v>119</v>
      </c>
      <c r="B1880" s="1" t="s">
        <v>117</v>
      </c>
      <c r="C1880" s="1">
        <v>31</v>
      </c>
      <c r="D1880" s="1" t="s">
        <v>53</v>
      </c>
      <c r="E1880" s="1">
        <v>32.299999999999997</v>
      </c>
      <c r="F1880" s="1">
        <v>0</v>
      </c>
      <c r="G1880" s="1">
        <v>26.6</v>
      </c>
      <c r="H1880" s="1">
        <v>19</v>
      </c>
      <c r="I1880" s="1">
        <v>351.5</v>
      </c>
      <c r="J1880" s="1">
        <v>10875</v>
      </c>
      <c r="K1880" s="1">
        <v>215</v>
      </c>
      <c r="L1880" s="1">
        <v>319.2</v>
      </c>
      <c r="M1880" s="1">
        <v>1122</v>
      </c>
      <c r="N1880" s="1">
        <v>1</v>
      </c>
      <c r="O1880" s="1">
        <v>3</v>
      </c>
      <c r="P1880" s="1">
        <v>0</v>
      </c>
      <c r="Q1880" s="1">
        <v>0</v>
      </c>
      <c r="R1880" s="1">
        <v>34.71</v>
      </c>
      <c r="S1880" s="1">
        <v>34.799999999999997</v>
      </c>
      <c r="T1880" s="1">
        <v>1125</v>
      </c>
      <c r="U1880" s="3" t="str">
        <f t="shared" si="29"/>
        <v>2017Plan</v>
      </c>
      <c r="V1880" s="2">
        <f>DATE(A1880,INDEX(Map!$H$1:$H$12,MATCH(B1880,Map!$G$1:$G$12,0),0),1)</f>
        <v>43040</v>
      </c>
      <c r="W1880" t="str">
        <f>IF(AND(V1880&gt;=Map!$K$2,V1880&lt;=Map!$L$2),"Base",IF(AND(V1880&gt;=Map!$K$3,V1880&lt;=Map!$L$3),"Fcst","N/A"))</f>
        <v>Fcst</v>
      </c>
      <c r="X1880" t="str">
        <f>INDEX(Map!$B$2:$B$86,MATCH(D1880,Map!$A$2:$A$86,0),0)</f>
        <v>Trimble Co 07</v>
      </c>
      <c r="Y1880" s="7">
        <f>IF(INDEX(Map!$C$2:$C$86,MATCH(D1880,Map!$A$2:$A$86,0),0)="","N/A",E1880*INDEX(Map!$C$2:$C$86,MATCH(D1880,Map!$A$2:$A$86,0),0))</f>
        <v>20.348999999999997</v>
      </c>
      <c r="Z1880" s="7">
        <f>IF(INDEX(Map!$D$2:$D$86,MATCH(D1880,Map!$A$2:$A$86,0),0)="","N/A",E1880*INDEX(Map!$D$2:$D$86,MATCH(D1880,Map!$A$2:$A$86,0),0))</f>
        <v>11.950999999999999</v>
      </c>
      <c r="AA1880" t="str">
        <f>INDEX(Map!$E$2:$E$86,MATCH(D1880,Map!$A$2:$A$86,0),0)</f>
        <v>SCCT</v>
      </c>
    </row>
    <row r="1881" spans="1:27" x14ac:dyDescent="0.25">
      <c r="A1881" s="1" t="s">
        <v>119</v>
      </c>
      <c r="B1881" s="1" t="s">
        <v>117</v>
      </c>
      <c r="C1881" s="1">
        <v>32</v>
      </c>
      <c r="D1881" s="1" t="s">
        <v>54</v>
      </c>
      <c r="E1881" s="1">
        <v>5.7</v>
      </c>
      <c r="F1881" s="1">
        <v>0</v>
      </c>
      <c r="G1881" s="1">
        <v>4.7</v>
      </c>
      <c r="H1881" s="1">
        <v>14</v>
      </c>
      <c r="I1881" s="1">
        <v>62.1</v>
      </c>
      <c r="J1881" s="1">
        <v>10869</v>
      </c>
      <c r="K1881" s="1">
        <v>38</v>
      </c>
      <c r="L1881" s="1">
        <v>319.2</v>
      </c>
      <c r="M1881" s="1">
        <v>198</v>
      </c>
      <c r="N1881" s="1">
        <v>1</v>
      </c>
      <c r="O1881" s="1">
        <v>2</v>
      </c>
      <c r="P1881" s="1">
        <v>0</v>
      </c>
      <c r="Q1881" s="1">
        <v>0</v>
      </c>
      <c r="R1881" s="1">
        <v>34.700000000000003</v>
      </c>
      <c r="S1881" s="1">
        <v>35.04</v>
      </c>
      <c r="T1881" s="1">
        <v>200</v>
      </c>
      <c r="U1881" s="3" t="str">
        <f t="shared" si="29"/>
        <v>2017Plan</v>
      </c>
      <c r="V1881" s="2">
        <f>DATE(A1881,INDEX(Map!$H$1:$H$12,MATCH(B1881,Map!$G$1:$G$12,0),0),1)</f>
        <v>43040</v>
      </c>
      <c r="W1881" t="str">
        <f>IF(AND(V1881&gt;=Map!$K$2,V1881&lt;=Map!$L$2),"Base",IF(AND(V1881&gt;=Map!$K$3,V1881&lt;=Map!$L$3),"Fcst","N/A"))</f>
        <v>Fcst</v>
      </c>
      <c r="X1881" t="str">
        <f>INDEX(Map!$B$2:$B$86,MATCH(D1881,Map!$A$2:$A$86,0),0)</f>
        <v>Trimble Co 08</v>
      </c>
      <c r="Y1881" s="7">
        <f>IF(INDEX(Map!$C$2:$C$86,MATCH(D1881,Map!$A$2:$A$86,0),0)="","N/A",E1881*INDEX(Map!$C$2:$C$86,MATCH(D1881,Map!$A$2:$A$86,0),0))</f>
        <v>3.5910000000000002</v>
      </c>
      <c r="Z1881" s="7">
        <f>IF(INDEX(Map!$D$2:$D$86,MATCH(D1881,Map!$A$2:$A$86,0),0)="","N/A",E1881*INDEX(Map!$D$2:$D$86,MATCH(D1881,Map!$A$2:$A$86,0),0))</f>
        <v>2.109</v>
      </c>
      <c r="AA1881" t="str">
        <f>INDEX(Map!$E$2:$E$86,MATCH(D1881,Map!$A$2:$A$86,0),0)</f>
        <v>SCCT</v>
      </c>
    </row>
    <row r="1882" spans="1:27" x14ac:dyDescent="0.25">
      <c r="A1882" s="1" t="s">
        <v>119</v>
      </c>
      <c r="B1882" s="1" t="s">
        <v>117</v>
      </c>
      <c r="C1882" s="1">
        <v>33</v>
      </c>
      <c r="D1882" s="1" t="s">
        <v>55</v>
      </c>
      <c r="E1882" s="1">
        <v>23.7</v>
      </c>
      <c r="F1882" s="1">
        <v>0</v>
      </c>
      <c r="G1882" s="1">
        <v>19.5</v>
      </c>
      <c r="H1882" s="1">
        <v>16</v>
      </c>
      <c r="I1882" s="1">
        <v>256.60000000000002</v>
      </c>
      <c r="J1882" s="1">
        <v>10828</v>
      </c>
      <c r="K1882" s="1">
        <v>155</v>
      </c>
      <c r="L1882" s="1">
        <v>319.2</v>
      </c>
      <c r="M1882" s="1">
        <v>819</v>
      </c>
      <c r="N1882" s="1">
        <v>1</v>
      </c>
      <c r="O1882" s="1">
        <v>2</v>
      </c>
      <c r="P1882" s="1">
        <v>0</v>
      </c>
      <c r="Q1882" s="1">
        <v>0</v>
      </c>
      <c r="R1882" s="1">
        <v>34.56</v>
      </c>
      <c r="S1882" s="1">
        <v>34.659999999999997</v>
      </c>
      <c r="T1882" s="1">
        <v>821</v>
      </c>
      <c r="U1882" s="3" t="str">
        <f t="shared" si="29"/>
        <v>2017Plan</v>
      </c>
      <c r="V1882" s="2">
        <f>DATE(A1882,INDEX(Map!$H$1:$H$12,MATCH(B1882,Map!$G$1:$G$12,0),0),1)</f>
        <v>43040</v>
      </c>
      <c r="W1882" t="str">
        <f>IF(AND(V1882&gt;=Map!$K$2,V1882&lt;=Map!$L$2),"Base",IF(AND(V1882&gt;=Map!$K$3,V1882&lt;=Map!$L$3),"Fcst","N/A"))</f>
        <v>Fcst</v>
      </c>
      <c r="X1882" t="str">
        <f>INDEX(Map!$B$2:$B$86,MATCH(D1882,Map!$A$2:$A$86,0),0)</f>
        <v>Trimble Co 09</v>
      </c>
      <c r="Y1882" s="7">
        <f>IF(INDEX(Map!$C$2:$C$86,MATCH(D1882,Map!$A$2:$A$86,0),0)="","N/A",E1882*INDEX(Map!$C$2:$C$86,MATCH(D1882,Map!$A$2:$A$86,0),0))</f>
        <v>14.930999999999999</v>
      </c>
      <c r="Z1882" s="7">
        <f>IF(INDEX(Map!$D$2:$D$86,MATCH(D1882,Map!$A$2:$A$86,0),0)="","N/A",E1882*INDEX(Map!$D$2:$D$86,MATCH(D1882,Map!$A$2:$A$86,0),0))</f>
        <v>8.7690000000000001</v>
      </c>
      <c r="AA1882" t="str">
        <f>INDEX(Map!$E$2:$E$86,MATCH(D1882,Map!$A$2:$A$86,0),0)</f>
        <v>SCCT</v>
      </c>
    </row>
    <row r="1883" spans="1:27" x14ac:dyDescent="0.25">
      <c r="A1883" s="1" t="s">
        <v>119</v>
      </c>
      <c r="B1883" s="1" t="s">
        <v>117</v>
      </c>
      <c r="C1883" s="1">
        <v>34</v>
      </c>
      <c r="D1883" s="1" t="s">
        <v>56</v>
      </c>
      <c r="E1883" s="1">
        <v>3.5</v>
      </c>
      <c r="F1883" s="1">
        <v>0</v>
      </c>
      <c r="G1883" s="1">
        <v>2.8</v>
      </c>
      <c r="H1883" s="1">
        <v>5</v>
      </c>
      <c r="I1883" s="1">
        <v>38.1</v>
      </c>
      <c r="J1883" s="1">
        <v>10984</v>
      </c>
      <c r="K1883" s="1">
        <v>24</v>
      </c>
      <c r="L1883" s="1">
        <v>319.2</v>
      </c>
      <c r="M1883" s="1">
        <v>121</v>
      </c>
      <c r="N1883" s="1">
        <v>0</v>
      </c>
      <c r="O1883" s="1">
        <v>1</v>
      </c>
      <c r="P1883" s="1">
        <v>0</v>
      </c>
      <c r="Q1883" s="1">
        <v>0</v>
      </c>
      <c r="R1883" s="1">
        <v>35.06</v>
      </c>
      <c r="S1883" s="1">
        <v>35.26</v>
      </c>
      <c r="T1883" s="1">
        <v>122</v>
      </c>
      <c r="U1883" s="3" t="str">
        <f t="shared" si="29"/>
        <v>2017Plan</v>
      </c>
      <c r="V1883" s="2">
        <f>DATE(A1883,INDEX(Map!$H$1:$H$12,MATCH(B1883,Map!$G$1:$G$12,0),0),1)</f>
        <v>43040</v>
      </c>
      <c r="W1883" t="str">
        <f>IF(AND(V1883&gt;=Map!$K$2,V1883&lt;=Map!$L$2),"Base",IF(AND(V1883&gt;=Map!$K$3,V1883&lt;=Map!$L$3),"Fcst","N/A"))</f>
        <v>Fcst</v>
      </c>
      <c r="X1883" t="str">
        <f>INDEX(Map!$B$2:$B$86,MATCH(D1883,Map!$A$2:$A$86,0),0)</f>
        <v>Trimble Co 10</v>
      </c>
      <c r="Y1883" s="7">
        <f>IF(INDEX(Map!$C$2:$C$86,MATCH(D1883,Map!$A$2:$A$86,0),0)="","N/A",E1883*INDEX(Map!$C$2:$C$86,MATCH(D1883,Map!$A$2:$A$86,0),0))</f>
        <v>2.2050000000000001</v>
      </c>
      <c r="Z1883" s="7">
        <f>IF(INDEX(Map!$D$2:$D$86,MATCH(D1883,Map!$A$2:$A$86,0),0)="","N/A",E1883*INDEX(Map!$D$2:$D$86,MATCH(D1883,Map!$A$2:$A$86,0),0))</f>
        <v>1.2949999999999999</v>
      </c>
      <c r="AA1883" t="str">
        <f>INDEX(Map!$E$2:$E$86,MATCH(D1883,Map!$A$2:$A$86,0),0)</f>
        <v>SCCT</v>
      </c>
    </row>
    <row r="1884" spans="1:27" x14ac:dyDescent="0.25">
      <c r="A1884" s="1" t="s">
        <v>119</v>
      </c>
      <c r="B1884" s="1" t="s">
        <v>117</v>
      </c>
      <c r="C1884" s="1">
        <v>35</v>
      </c>
      <c r="D1884" s="1" t="s">
        <v>57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3" t="str">
        <f t="shared" si="29"/>
        <v>2017Plan</v>
      </c>
      <c r="V1884" s="2">
        <f>DATE(A1884,INDEX(Map!$H$1:$H$12,MATCH(B1884,Map!$G$1:$G$12,0),0),1)</f>
        <v>43040</v>
      </c>
      <c r="W1884" t="str">
        <f>IF(AND(V1884&gt;=Map!$K$2,V1884&lt;=Map!$L$2),"Base",IF(AND(V1884&gt;=Map!$K$3,V1884&lt;=Map!$L$3),"Fcst","N/A"))</f>
        <v>Fcst</v>
      </c>
      <c r="X1884" t="str">
        <f>INDEX(Map!$B$2:$B$86,MATCH(D1884,Map!$A$2:$A$86,0),0)</f>
        <v>Cane Run 11</v>
      </c>
      <c r="Y1884" s="7" t="str">
        <f>IF(INDEX(Map!$C$2:$C$86,MATCH(D1884,Map!$A$2:$A$86,0),0)="","N/A",E1884*INDEX(Map!$C$2:$C$86,MATCH(D1884,Map!$A$2:$A$86,0),0))</f>
        <v>N/A</v>
      </c>
      <c r="Z1884" s="7">
        <f>IF(INDEX(Map!$D$2:$D$86,MATCH(D1884,Map!$A$2:$A$86,0),0)="","N/A",E1884*INDEX(Map!$D$2:$D$86,MATCH(D1884,Map!$A$2:$A$86,0),0))</f>
        <v>0</v>
      </c>
      <c r="AA1884" t="str">
        <f>INDEX(Map!$E$2:$E$86,MATCH(D1884,Map!$A$2:$A$86,0),0)</f>
        <v>SCCT</v>
      </c>
    </row>
    <row r="1885" spans="1:27" x14ac:dyDescent="0.25">
      <c r="A1885" s="1" t="s">
        <v>119</v>
      </c>
      <c r="B1885" s="1" t="s">
        <v>117</v>
      </c>
      <c r="C1885" s="1">
        <v>36</v>
      </c>
      <c r="D1885" s="1" t="s">
        <v>58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3" t="str">
        <f t="shared" si="29"/>
        <v>2017Plan</v>
      </c>
      <c r="V1885" s="2">
        <f>DATE(A1885,INDEX(Map!$H$1:$H$12,MATCH(B1885,Map!$G$1:$G$12,0),0),1)</f>
        <v>43040</v>
      </c>
      <c r="W1885" t="str">
        <f>IF(AND(V1885&gt;=Map!$K$2,V1885&lt;=Map!$L$2),"Base",IF(AND(V1885&gt;=Map!$K$3,V1885&lt;=Map!$L$3),"Fcst","N/A"))</f>
        <v>Fcst</v>
      </c>
      <c r="X1885" t="str">
        <f>INDEX(Map!$B$2:$B$86,MATCH(D1885,Map!$A$2:$A$86,0),0)</f>
        <v>Haefling</v>
      </c>
      <c r="Y1885" s="7">
        <f>IF(INDEX(Map!$C$2:$C$86,MATCH(D1885,Map!$A$2:$A$86,0),0)="","N/A",E1885*INDEX(Map!$C$2:$C$86,MATCH(D1885,Map!$A$2:$A$86,0),0))</f>
        <v>0</v>
      </c>
      <c r="Z1885" s="7" t="str">
        <f>IF(INDEX(Map!$D$2:$D$86,MATCH(D1885,Map!$A$2:$A$86,0),0)="","N/A",E1885*INDEX(Map!$D$2:$D$86,MATCH(D1885,Map!$A$2:$A$86,0),0))</f>
        <v>N/A</v>
      </c>
      <c r="AA1885" t="str">
        <f>INDEX(Map!$E$2:$E$86,MATCH(D1885,Map!$A$2:$A$86,0),0)</f>
        <v>SCCT</v>
      </c>
    </row>
    <row r="1886" spans="1:27" x14ac:dyDescent="0.25">
      <c r="A1886" s="1" t="s">
        <v>119</v>
      </c>
      <c r="B1886" s="1" t="s">
        <v>117</v>
      </c>
      <c r="C1886" s="1">
        <v>37</v>
      </c>
      <c r="D1886" s="1" t="s">
        <v>59</v>
      </c>
      <c r="E1886" s="1">
        <v>0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</v>
      </c>
      <c r="U1886" s="3" t="str">
        <f t="shared" si="29"/>
        <v>2017Plan</v>
      </c>
      <c r="V1886" s="2">
        <f>DATE(A1886,INDEX(Map!$H$1:$H$12,MATCH(B1886,Map!$G$1:$G$12,0),0),1)</f>
        <v>43040</v>
      </c>
      <c r="W1886" t="str">
        <f>IF(AND(V1886&gt;=Map!$K$2,V1886&lt;=Map!$L$2),"Base",IF(AND(V1886&gt;=Map!$K$3,V1886&lt;=Map!$L$3),"Fcst","N/A"))</f>
        <v>Fcst</v>
      </c>
      <c r="X1886" t="str">
        <f>INDEX(Map!$B$2:$B$86,MATCH(D1886,Map!$A$2:$A$86,0),0)</f>
        <v>Paddys Run 11</v>
      </c>
      <c r="Y1886" s="7" t="str">
        <f>IF(INDEX(Map!$C$2:$C$86,MATCH(D1886,Map!$A$2:$A$86,0),0)="","N/A",E1886*INDEX(Map!$C$2:$C$86,MATCH(D1886,Map!$A$2:$A$86,0),0))</f>
        <v>N/A</v>
      </c>
      <c r="Z1886" s="7">
        <f>IF(INDEX(Map!$D$2:$D$86,MATCH(D1886,Map!$A$2:$A$86,0),0)="","N/A",E1886*INDEX(Map!$D$2:$D$86,MATCH(D1886,Map!$A$2:$A$86,0),0))</f>
        <v>0</v>
      </c>
      <c r="AA1886" t="str">
        <f>INDEX(Map!$E$2:$E$86,MATCH(D1886,Map!$A$2:$A$86,0),0)</f>
        <v>SCCT</v>
      </c>
    </row>
    <row r="1887" spans="1:27" x14ac:dyDescent="0.25">
      <c r="A1887" s="1" t="s">
        <v>119</v>
      </c>
      <c r="B1887" s="1" t="s">
        <v>117</v>
      </c>
      <c r="C1887" s="1">
        <v>38</v>
      </c>
      <c r="D1887" s="1" t="s">
        <v>60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3" t="str">
        <f t="shared" si="29"/>
        <v>2017Plan</v>
      </c>
      <c r="V1887" s="2">
        <f>DATE(A1887,INDEX(Map!$H$1:$H$12,MATCH(B1887,Map!$G$1:$G$12,0),0),1)</f>
        <v>43040</v>
      </c>
      <c r="W1887" t="str">
        <f>IF(AND(V1887&gt;=Map!$K$2,V1887&lt;=Map!$L$2),"Base",IF(AND(V1887&gt;=Map!$K$3,V1887&lt;=Map!$L$3),"Fcst","N/A"))</f>
        <v>Fcst</v>
      </c>
      <c r="X1887" t="str">
        <f>INDEX(Map!$B$2:$B$86,MATCH(D1887,Map!$A$2:$A$86,0),0)</f>
        <v>Paddys Run 12</v>
      </c>
      <c r="Y1887" s="7" t="str">
        <f>IF(INDEX(Map!$C$2:$C$86,MATCH(D1887,Map!$A$2:$A$86,0),0)="","N/A",E1887*INDEX(Map!$C$2:$C$86,MATCH(D1887,Map!$A$2:$A$86,0),0))</f>
        <v>N/A</v>
      </c>
      <c r="Z1887" s="7">
        <f>IF(INDEX(Map!$D$2:$D$86,MATCH(D1887,Map!$A$2:$A$86,0),0)="","N/A",E1887*INDEX(Map!$D$2:$D$86,MATCH(D1887,Map!$A$2:$A$86,0),0))</f>
        <v>0</v>
      </c>
      <c r="AA1887" t="str">
        <f>INDEX(Map!$E$2:$E$86,MATCH(D1887,Map!$A$2:$A$86,0),0)</f>
        <v>SCCT</v>
      </c>
    </row>
    <row r="1888" spans="1:27" x14ac:dyDescent="0.25">
      <c r="A1888" s="1" t="s">
        <v>119</v>
      </c>
      <c r="B1888" s="1" t="s">
        <v>117</v>
      </c>
      <c r="C1888" s="1">
        <v>39</v>
      </c>
      <c r="D1888" s="1" t="s">
        <v>61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s="3" t="str">
        <f t="shared" si="29"/>
        <v>2017Plan</v>
      </c>
      <c r="V1888" s="2">
        <f>DATE(A1888,INDEX(Map!$H$1:$H$12,MATCH(B1888,Map!$G$1:$G$12,0),0),1)</f>
        <v>43040</v>
      </c>
      <c r="W1888" t="str">
        <f>IF(AND(V1888&gt;=Map!$K$2,V1888&lt;=Map!$L$2),"Base",IF(AND(V1888&gt;=Map!$K$3,V1888&lt;=Map!$L$3),"Fcst","N/A"))</f>
        <v>Fcst</v>
      </c>
      <c r="X1888" t="str">
        <f>INDEX(Map!$B$2:$B$86,MATCH(D1888,Map!$A$2:$A$86,0),0)</f>
        <v>Zorn 1</v>
      </c>
      <c r="Y1888" s="7" t="str">
        <f>IF(INDEX(Map!$C$2:$C$86,MATCH(D1888,Map!$A$2:$A$86,0),0)="","N/A",E1888*INDEX(Map!$C$2:$C$86,MATCH(D1888,Map!$A$2:$A$86,0),0))</f>
        <v>N/A</v>
      </c>
      <c r="Z1888" s="7">
        <f>IF(INDEX(Map!$D$2:$D$86,MATCH(D1888,Map!$A$2:$A$86,0),0)="","N/A",E1888*INDEX(Map!$D$2:$D$86,MATCH(D1888,Map!$A$2:$A$86,0),0))</f>
        <v>0</v>
      </c>
      <c r="AA1888" t="str">
        <f>INDEX(Map!$E$2:$E$86,MATCH(D1888,Map!$A$2:$A$86,0),0)</f>
        <v>SCCT</v>
      </c>
    </row>
    <row r="1889" spans="1:27" x14ac:dyDescent="0.25">
      <c r="A1889" s="1" t="s">
        <v>119</v>
      </c>
      <c r="B1889" s="1" t="s">
        <v>117</v>
      </c>
      <c r="C1889" s="1">
        <v>40</v>
      </c>
      <c r="D1889" s="1" t="s">
        <v>62</v>
      </c>
      <c r="E1889" s="1">
        <v>4.7</v>
      </c>
      <c r="F1889" s="1">
        <v>0</v>
      </c>
      <c r="G1889" s="1">
        <v>20.6</v>
      </c>
      <c r="H1889" s="1">
        <v>44</v>
      </c>
      <c r="I1889" s="1" t="s">
        <v>63</v>
      </c>
      <c r="J1889" s="1" t="s">
        <v>63</v>
      </c>
      <c r="K1889" s="1">
        <v>165</v>
      </c>
      <c r="L1889" s="1">
        <v>0</v>
      </c>
      <c r="M1889" s="1">
        <v>0</v>
      </c>
      <c r="N1889" s="1" t="s">
        <v>63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0</v>
      </c>
      <c r="U1889" s="3" t="str">
        <f t="shared" si="29"/>
        <v>2017Plan</v>
      </c>
      <c r="V1889" s="2">
        <f>DATE(A1889,INDEX(Map!$H$1:$H$12,MATCH(B1889,Map!$G$1:$G$12,0),0),1)</f>
        <v>43040</v>
      </c>
      <c r="W1889" t="str">
        <f>IF(AND(V1889&gt;=Map!$K$2,V1889&lt;=Map!$L$2),"Base",IF(AND(V1889&gt;=Map!$K$3,V1889&lt;=Map!$L$3),"Fcst","N/A"))</f>
        <v>Fcst</v>
      </c>
      <c r="X1889" t="str">
        <f>INDEX(Map!$B$2:$B$86,MATCH(D1889,Map!$A$2:$A$86,0),0)</f>
        <v>Dix Dam</v>
      </c>
      <c r="Y1889" s="7">
        <f>IF(INDEX(Map!$C$2:$C$86,MATCH(D1889,Map!$A$2:$A$86,0),0)="","N/A",E1889*INDEX(Map!$C$2:$C$86,MATCH(D1889,Map!$A$2:$A$86,0),0))</f>
        <v>4.7</v>
      </c>
      <c r="Z1889" s="7" t="str">
        <f>IF(INDEX(Map!$D$2:$D$86,MATCH(D1889,Map!$A$2:$A$86,0),0)="","N/A",E1889*INDEX(Map!$D$2:$D$86,MATCH(D1889,Map!$A$2:$A$86,0),0))</f>
        <v>N/A</v>
      </c>
      <c r="AA1889" t="str">
        <f>INDEX(Map!$E$2:$E$86,MATCH(D1889,Map!$A$2:$A$86,0),0)</f>
        <v>Hydro</v>
      </c>
    </row>
    <row r="1890" spans="1:27" x14ac:dyDescent="0.25">
      <c r="A1890" s="1" t="s">
        <v>119</v>
      </c>
      <c r="B1890" s="1" t="s">
        <v>117</v>
      </c>
      <c r="C1890" s="1">
        <v>41</v>
      </c>
      <c r="D1890" s="1" t="s">
        <v>64</v>
      </c>
      <c r="E1890" s="1">
        <v>27.6</v>
      </c>
      <c r="F1890" s="1">
        <v>0</v>
      </c>
      <c r="G1890" s="1">
        <v>100</v>
      </c>
      <c r="H1890" s="1">
        <v>0</v>
      </c>
      <c r="I1890" s="1" t="s">
        <v>63</v>
      </c>
      <c r="J1890" s="1" t="s">
        <v>63</v>
      </c>
      <c r="K1890" s="1">
        <v>720</v>
      </c>
      <c r="L1890" s="1">
        <v>0</v>
      </c>
      <c r="M1890" s="1">
        <v>0</v>
      </c>
      <c r="N1890" s="1" t="s">
        <v>63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3" t="str">
        <f t="shared" si="29"/>
        <v>2017Plan</v>
      </c>
      <c r="V1890" s="2">
        <f>DATE(A1890,INDEX(Map!$H$1:$H$12,MATCH(B1890,Map!$G$1:$G$12,0),0),1)</f>
        <v>43040</v>
      </c>
      <c r="W1890" t="str">
        <f>IF(AND(V1890&gt;=Map!$K$2,V1890&lt;=Map!$L$2),"Base",IF(AND(V1890&gt;=Map!$K$3,V1890&lt;=Map!$L$3),"Fcst","N/A"))</f>
        <v>Fcst</v>
      </c>
      <c r="X1890" t="str">
        <f>INDEX(Map!$B$2:$B$86,MATCH(D1890,Map!$A$2:$A$86,0),0)</f>
        <v>Ohio Falls</v>
      </c>
      <c r="Y1890" s="7" t="str">
        <f>IF(INDEX(Map!$C$2:$C$86,MATCH(D1890,Map!$A$2:$A$86,0),0)="","N/A",E1890*INDEX(Map!$C$2:$C$86,MATCH(D1890,Map!$A$2:$A$86,0),0))</f>
        <v>N/A</v>
      </c>
      <c r="Z1890" s="7">
        <f>IF(INDEX(Map!$D$2:$D$86,MATCH(D1890,Map!$A$2:$A$86,0),0)="","N/A",E1890*INDEX(Map!$D$2:$D$86,MATCH(D1890,Map!$A$2:$A$86,0),0))</f>
        <v>27.6</v>
      </c>
      <c r="AA1890" t="str">
        <f>INDEX(Map!$E$2:$E$86,MATCH(D1890,Map!$A$2:$A$86,0),0)</f>
        <v>Hydro</v>
      </c>
    </row>
    <row r="1891" spans="1:27" x14ac:dyDescent="0.25">
      <c r="A1891" s="1" t="s">
        <v>119</v>
      </c>
      <c r="B1891" s="1" t="s">
        <v>117</v>
      </c>
      <c r="C1891" s="1">
        <v>42</v>
      </c>
      <c r="D1891" s="1" t="s">
        <v>65</v>
      </c>
      <c r="E1891" s="1">
        <v>1.2</v>
      </c>
      <c r="F1891" s="1">
        <v>0</v>
      </c>
      <c r="G1891" s="1">
        <v>100</v>
      </c>
      <c r="H1891" s="1">
        <v>0</v>
      </c>
      <c r="I1891" s="1" t="s">
        <v>63</v>
      </c>
      <c r="J1891" s="1" t="s">
        <v>63</v>
      </c>
      <c r="K1891" s="1">
        <v>720</v>
      </c>
      <c r="L1891" s="1">
        <v>0</v>
      </c>
      <c r="M1891" s="1">
        <v>0</v>
      </c>
      <c r="N1891" s="1" t="s">
        <v>63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0</v>
      </c>
      <c r="U1891" s="3" t="str">
        <f t="shared" si="29"/>
        <v>2017Plan</v>
      </c>
      <c r="V1891" s="2">
        <f>DATE(A1891,INDEX(Map!$H$1:$H$12,MATCH(B1891,Map!$G$1:$G$12,0),0),1)</f>
        <v>43040</v>
      </c>
      <c r="W1891" t="str">
        <f>IF(AND(V1891&gt;=Map!$K$2,V1891&lt;=Map!$L$2),"Base",IF(AND(V1891&gt;=Map!$K$3,V1891&lt;=Map!$L$3),"Fcst","N/A"))</f>
        <v>Fcst</v>
      </c>
      <c r="X1891" t="str">
        <f>INDEX(Map!$B$2:$B$86,MATCH(D1891,Map!$A$2:$A$86,0),0)</f>
        <v>Brown Solar</v>
      </c>
      <c r="Y1891" s="7">
        <f>IF(INDEX(Map!$C$2:$C$86,MATCH(D1891,Map!$A$2:$A$86,0),0)="","N/A",E1891*INDEX(Map!$C$2:$C$86,MATCH(D1891,Map!$A$2:$A$86,0),0))</f>
        <v>0.73199999999999998</v>
      </c>
      <c r="Z1891" s="7">
        <f>IF(INDEX(Map!$D$2:$D$86,MATCH(D1891,Map!$A$2:$A$86,0),0)="","N/A",E1891*INDEX(Map!$D$2:$D$86,MATCH(D1891,Map!$A$2:$A$86,0),0))</f>
        <v>0.46799999999999997</v>
      </c>
      <c r="AA1891" t="str">
        <f>INDEX(Map!$E$2:$E$86,MATCH(D1891,Map!$A$2:$A$86,0),0)</f>
        <v>Solar</v>
      </c>
    </row>
    <row r="1892" spans="1:27" x14ac:dyDescent="0.25">
      <c r="A1892" s="1" t="s">
        <v>119</v>
      </c>
      <c r="B1892" s="1" t="s">
        <v>117</v>
      </c>
      <c r="C1892" s="1">
        <v>43</v>
      </c>
      <c r="D1892" s="1" t="s">
        <v>66</v>
      </c>
      <c r="E1892" s="1">
        <v>11.2</v>
      </c>
      <c r="F1892" s="1">
        <v>0</v>
      </c>
      <c r="G1892" s="1">
        <v>100</v>
      </c>
      <c r="H1892" s="1">
        <v>0</v>
      </c>
      <c r="I1892" s="1">
        <v>1116</v>
      </c>
      <c r="J1892" s="1">
        <v>100000</v>
      </c>
      <c r="K1892" s="1">
        <v>720</v>
      </c>
      <c r="L1892" s="1">
        <v>26.6</v>
      </c>
      <c r="M1892" s="1">
        <v>296</v>
      </c>
      <c r="N1892" s="1">
        <v>0</v>
      </c>
      <c r="O1892" s="1">
        <v>0</v>
      </c>
      <c r="P1892" s="1">
        <v>0</v>
      </c>
      <c r="Q1892" s="1">
        <v>0</v>
      </c>
      <c r="R1892" s="1">
        <v>26.56</v>
      </c>
      <c r="S1892" s="1">
        <v>26.56</v>
      </c>
      <c r="T1892" s="1">
        <v>296</v>
      </c>
      <c r="U1892" s="3" t="str">
        <f t="shared" si="29"/>
        <v>2017Plan</v>
      </c>
      <c r="V1892" s="2">
        <f>DATE(A1892,INDEX(Map!$H$1:$H$12,MATCH(B1892,Map!$G$1:$G$12,0),0),1)</f>
        <v>43040</v>
      </c>
      <c r="W1892" t="str">
        <f>IF(AND(V1892&gt;=Map!$K$2,V1892&lt;=Map!$L$2),"Base",IF(AND(V1892&gt;=Map!$K$3,V1892&lt;=Map!$L$3),"Fcst","N/A"))</f>
        <v>Fcst</v>
      </c>
      <c r="X1892" t="str">
        <f>INDEX(Map!$B$2:$B$86,MATCH(D1892,Map!$A$2:$A$86,0),0)</f>
        <v>OVEC</v>
      </c>
      <c r="Y1892" s="7">
        <f>IF(INDEX(Map!$C$2:$C$86,MATCH(D1892,Map!$A$2:$A$86,0),0)="","N/A",E1892*INDEX(Map!$C$2:$C$86,MATCH(D1892,Map!$A$2:$A$86,0),0))</f>
        <v>11.2</v>
      </c>
      <c r="Z1892" s="7" t="str">
        <f>IF(INDEX(Map!$D$2:$D$86,MATCH(D1892,Map!$A$2:$A$86,0),0)="","N/A",E1892*INDEX(Map!$D$2:$D$86,MATCH(D1892,Map!$A$2:$A$86,0),0))</f>
        <v>N/A</v>
      </c>
      <c r="AA1892" t="str">
        <f>INDEX(Map!$E$2:$E$86,MATCH(D1892,Map!$A$2:$A$86,0),0)</f>
        <v>Coal</v>
      </c>
    </row>
    <row r="1893" spans="1:27" x14ac:dyDescent="0.25">
      <c r="A1893" s="1" t="s">
        <v>119</v>
      </c>
      <c r="B1893" s="1" t="s">
        <v>117</v>
      </c>
      <c r="C1893" s="1">
        <v>44</v>
      </c>
      <c r="D1893" s="1" t="s">
        <v>67</v>
      </c>
      <c r="E1893" s="1">
        <v>5.5</v>
      </c>
      <c r="F1893" s="1">
        <v>0</v>
      </c>
      <c r="G1893" s="1">
        <v>34.5</v>
      </c>
      <c r="H1893" s="1">
        <v>57</v>
      </c>
      <c r="I1893" s="1">
        <v>551.4</v>
      </c>
      <c r="J1893" s="1">
        <v>100000</v>
      </c>
      <c r="K1893" s="1">
        <v>266</v>
      </c>
      <c r="L1893" s="1">
        <v>26.6</v>
      </c>
      <c r="M1893" s="1">
        <v>146</v>
      </c>
      <c r="N1893" s="1">
        <v>0</v>
      </c>
      <c r="O1893" s="1">
        <v>0</v>
      </c>
      <c r="P1893" s="1">
        <v>0</v>
      </c>
      <c r="Q1893" s="1">
        <v>0</v>
      </c>
      <c r="R1893" s="1">
        <v>26.56</v>
      </c>
      <c r="S1893" s="1">
        <v>26.56</v>
      </c>
      <c r="T1893" s="1">
        <v>146</v>
      </c>
      <c r="U1893" s="3" t="str">
        <f t="shared" si="29"/>
        <v>2017Plan</v>
      </c>
      <c r="V1893" s="2">
        <f>DATE(A1893,INDEX(Map!$H$1:$H$12,MATCH(B1893,Map!$G$1:$G$12,0),0),1)</f>
        <v>43040</v>
      </c>
      <c r="W1893" t="str">
        <f>IF(AND(V1893&gt;=Map!$K$2,V1893&lt;=Map!$L$2),"Base",IF(AND(V1893&gt;=Map!$K$3,V1893&lt;=Map!$L$3),"Fcst","N/A"))</f>
        <v>Fcst</v>
      </c>
      <c r="X1893" t="str">
        <f>INDEX(Map!$B$2:$B$86,MATCH(D1893,Map!$A$2:$A$86,0),0)</f>
        <v>OVEC</v>
      </c>
      <c r="Y1893" s="7">
        <f>IF(INDEX(Map!$C$2:$C$86,MATCH(D1893,Map!$A$2:$A$86,0),0)="","N/A",E1893*INDEX(Map!$C$2:$C$86,MATCH(D1893,Map!$A$2:$A$86,0),0))</f>
        <v>5.5</v>
      </c>
      <c r="Z1893" s="7" t="str">
        <f>IF(INDEX(Map!$D$2:$D$86,MATCH(D1893,Map!$A$2:$A$86,0),0)="","N/A",E1893*INDEX(Map!$D$2:$D$86,MATCH(D1893,Map!$A$2:$A$86,0),0))</f>
        <v>N/A</v>
      </c>
      <c r="AA1893" t="str">
        <f>INDEX(Map!$E$2:$E$86,MATCH(D1893,Map!$A$2:$A$86,0),0)</f>
        <v>Coal</v>
      </c>
    </row>
    <row r="1894" spans="1:27" x14ac:dyDescent="0.25">
      <c r="A1894" s="1" t="s">
        <v>119</v>
      </c>
      <c r="B1894" s="1" t="s">
        <v>117</v>
      </c>
      <c r="C1894" s="1">
        <v>45</v>
      </c>
      <c r="D1894" s="1" t="s">
        <v>68</v>
      </c>
      <c r="E1894" s="1">
        <v>24.8</v>
      </c>
      <c r="F1894" s="1">
        <v>0</v>
      </c>
      <c r="G1894" s="1">
        <v>100</v>
      </c>
      <c r="H1894" s="1">
        <v>0</v>
      </c>
      <c r="I1894" s="1">
        <v>2484</v>
      </c>
      <c r="J1894" s="1">
        <v>100000</v>
      </c>
      <c r="K1894" s="1">
        <v>720</v>
      </c>
      <c r="L1894" s="1">
        <v>26.6</v>
      </c>
      <c r="M1894" s="1">
        <v>660</v>
      </c>
      <c r="N1894" s="1">
        <v>0</v>
      </c>
      <c r="O1894" s="1">
        <v>0</v>
      </c>
      <c r="P1894" s="1">
        <v>0</v>
      </c>
      <c r="Q1894" s="1">
        <v>0</v>
      </c>
      <c r="R1894" s="1">
        <v>26.56</v>
      </c>
      <c r="S1894" s="1">
        <v>26.56</v>
      </c>
      <c r="T1894" s="1">
        <v>660</v>
      </c>
      <c r="U1894" s="3" t="str">
        <f t="shared" si="29"/>
        <v>2017Plan</v>
      </c>
      <c r="V1894" s="2">
        <f>DATE(A1894,INDEX(Map!$H$1:$H$12,MATCH(B1894,Map!$G$1:$G$12,0),0),1)</f>
        <v>43040</v>
      </c>
      <c r="W1894" t="str">
        <f>IF(AND(V1894&gt;=Map!$K$2,V1894&lt;=Map!$L$2),"Base",IF(AND(V1894&gt;=Map!$K$3,V1894&lt;=Map!$L$3),"Fcst","N/A"))</f>
        <v>Fcst</v>
      </c>
      <c r="X1894" t="str">
        <f>INDEX(Map!$B$2:$B$86,MATCH(D1894,Map!$A$2:$A$86,0),0)</f>
        <v>OVEC</v>
      </c>
      <c r="Y1894" s="7" t="str">
        <f>IF(INDEX(Map!$C$2:$C$86,MATCH(D1894,Map!$A$2:$A$86,0),0)="","N/A",E1894*INDEX(Map!$C$2:$C$86,MATCH(D1894,Map!$A$2:$A$86,0),0))</f>
        <v>N/A</v>
      </c>
      <c r="Z1894" s="7">
        <f>IF(INDEX(Map!$D$2:$D$86,MATCH(D1894,Map!$A$2:$A$86,0),0)="","N/A",E1894*INDEX(Map!$D$2:$D$86,MATCH(D1894,Map!$A$2:$A$86,0),0))</f>
        <v>24.8</v>
      </c>
      <c r="AA1894" t="str">
        <f>INDEX(Map!$E$2:$E$86,MATCH(D1894,Map!$A$2:$A$86,0),0)</f>
        <v>Coal</v>
      </c>
    </row>
    <row r="1895" spans="1:27" x14ac:dyDescent="0.25">
      <c r="A1895" s="1" t="s">
        <v>119</v>
      </c>
      <c r="B1895" s="1" t="s">
        <v>117</v>
      </c>
      <c r="C1895" s="1">
        <v>46</v>
      </c>
      <c r="D1895" s="1" t="s">
        <v>69</v>
      </c>
      <c r="E1895" s="1">
        <v>13.5</v>
      </c>
      <c r="F1895" s="1">
        <v>0</v>
      </c>
      <c r="G1895" s="1">
        <v>37.799999999999997</v>
      </c>
      <c r="H1895" s="1">
        <v>64</v>
      </c>
      <c r="I1895" s="1">
        <v>1354.8</v>
      </c>
      <c r="J1895" s="1">
        <v>100000</v>
      </c>
      <c r="K1895" s="1">
        <v>290</v>
      </c>
      <c r="L1895" s="1">
        <v>26.6</v>
      </c>
      <c r="M1895" s="1">
        <v>360</v>
      </c>
      <c r="N1895" s="1">
        <v>0</v>
      </c>
      <c r="O1895" s="1">
        <v>0</v>
      </c>
      <c r="P1895" s="1">
        <v>0</v>
      </c>
      <c r="Q1895" s="1">
        <v>0</v>
      </c>
      <c r="R1895" s="1">
        <v>26.56</v>
      </c>
      <c r="S1895" s="1">
        <v>26.56</v>
      </c>
      <c r="T1895" s="1">
        <v>360</v>
      </c>
      <c r="U1895" s="3" t="str">
        <f t="shared" si="29"/>
        <v>2017Plan</v>
      </c>
      <c r="V1895" s="2">
        <f>DATE(A1895,INDEX(Map!$H$1:$H$12,MATCH(B1895,Map!$G$1:$G$12,0),0),1)</f>
        <v>43040</v>
      </c>
      <c r="W1895" t="str">
        <f>IF(AND(V1895&gt;=Map!$K$2,V1895&lt;=Map!$L$2),"Base",IF(AND(V1895&gt;=Map!$K$3,V1895&lt;=Map!$L$3),"Fcst","N/A"))</f>
        <v>Fcst</v>
      </c>
      <c r="X1895" t="str">
        <f>INDEX(Map!$B$2:$B$86,MATCH(D1895,Map!$A$2:$A$86,0),0)</f>
        <v>OVEC</v>
      </c>
      <c r="Y1895" s="7" t="str">
        <f>IF(INDEX(Map!$C$2:$C$86,MATCH(D1895,Map!$A$2:$A$86,0),0)="","N/A",E1895*INDEX(Map!$C$2:$C$86,MATCH(D1895,Map!$A$2:$A$86,0),0))</f>
        <v>N/A</v>
      </c>
      <c r="Z1895" s="7">
        <f>IF(INDEX(Map!$D$2:$D$86,MATCH(D1895,Map!$A$2:$A$86,0),0)="","N/A",E1895*INDEX(Map!$D$2:$D$86,MATCH(D1895,Map!$A$2:$A$86,0),0))</f>
        <v>13.5</v>
      </c>
      <c r="AA1895" t="str">
        <f>INDEX(Map!$E$2:$E$86,MATCH(D1895,Map!$A$2:$A$86,0),0)</f>
        <v>Coal</v>
      </c>
    </row>
    <row r="1896" spans="1:27" x14ac:dyDescent="0.25">
      <c r="A1896" s="1" t="s">
        <v>119</v>
      </c>
      <c r="B1896" s="1" t="s">
        <v>117</v>
      </c>
      <c r="C1896" s="1">
        <v>47</v>
      </c>
      <c r="D1896" s="1" t="s">
        <v>70</v>
      </c>
      <c r="E1896" s="1">
        <v>0</v>
      </c>
      <c r="F1896" s="1">
        <v>0</v>
      </c>
      <c r="G1896" s="1">
        <v>0</v>
      </c>
      <c r="H1896" s="1">
        <v>0</v>
      </c>
      <c r="I1896" s="1" t="s">
        <v>63</v>
      </c>
      <c r="J1896" s="1" t="s">
        <v>63</v>
      </c>
      <c r="K1896" s="1">
        <v>0</v>
      </c>
      <c r="L1896" s="1">
        <v>0</v>
      </c>
      <c r="M1896" s="1">
        <v>0</v>
      </c>
      <c r="N1896" s="1" t="s">
        <v>63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</v>
      </c>
      <c r="U1896" s="3" t="str">
        <f t="shared" si="29"/>
        <v>2017Plan</v>
      </c>
      <c r="V1896" s="2">
        <f>DATE(A1896,INDEX(Map!$H$1:$H$12,MATCH(B1896,Map!$G$1:$G$12,0),0),1)</f>
        <v>43040</v>
      </c>
      <c r="W1896" t="str">
        <f>IF(AND(V1896&gt;=Map!$K$2,V1896&lt;=Map!$L$2),"Base",IF(AND(V1896&gt;=Map!$K$3,V1896&lt;=Map!$L$3),"Fcst","N/A"))</f>
        <v>Fcst</v>
      </c>
      <c r="X1896" t="str">
        <f>INDEX(Map!$B$2:$B$86,MATCH(D1896,Map!$A$2:$A$86,0),0)</f>
        <v>N/A</v>
      </c>
      <c r="Y1896" s="7" t="str">
        <f>IF(INDEX(Map!$C$2:$C$86,MATCH(D1896,Map!$A$2:$A$86,0),0)="","N/A",E1896*INDEX(Map!$C$2:$C$86,MATCH(D1896,Map!$A$2:$A$86,0),0))</f>
        <v>N/A</v>
      </c>
      <c r="Z1896" s="7" t="str">
        <f>IF(INDEX(Map!$D$2:$D$86,MATCH(D1896,Map!$A$2:$A$86,0),0)="","N/A",E1896*INDEX(Map!$D$2:$D$86,MATCH(D1896,Map!$A$2:$A$86,0),0))</f>
        <v>N/A</v>
      </c>
      <c r="AA1896" t="str">
        <f>INDEX(Map!$E$2:$E$86,MATCH(D1896,Map!$A$2:$A$86,0),0)</f>
        <v>Purchases</v>
      </c>
    </row>
    <row r="1897" spans="1:27" x14ac:dyDescent="0.25">
      <c r="A1897" s="1" t="s">
        <v>119</v>
      </c>
      <c r="B1897" s="1" t="s">
        <v>117</v>
      </c>
      <c r="C1897" s="1">
        <v>48</v>
      </c>
      <c r="D1897" s="1" t="s">
        <v>71</v>
      </c>
      <c r="E1897" s="1">
        <v>0</v>
      </c>
      <c r="F1897" s="1">
        <v>0</v>
      </c>
      <c r="G1897" s="1">
        <v>0</v>
      </c>
      <c r="H1897" s="1">
        <v>0</v>
      </c>
      <c r="I1897" s="1" t="s">
        <v>63</v>
      </c>
      <c r="J1897" s="1" t="s">
        <v>63</v>
      </c>
      <c r="K1897" s="1">
        <v>0</v>
      </c>
      <c r="L1897" s="1">
        <v>0</v>
      </c>
      <c r="M1897" s="1">
        <v>0</v>
      </c>
      <c r="N1897" s="1" t="s">
        <v>63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3" t="str">
        <f t="shared" si="29"/>
        <v>2017Plan</v>
      </c>
      <c r="V1897" s="2">
        <f>DATE(A1897,INDEX(Map!$H$1:$H$12,MATCH(B1897,Map!$G$1:$G$12,0),0),1)</f>
        <v>43040</v>
      </c>
      <c r="W1897" t="str">
        <f>IF(AND(V1897&gt;=Map!$K$2,V1897&lt;=Map!$L$2),"Base",IF(AND(V1897&gt;=Map!$K$3,V1897&lt;=Map!$L$3),"Fcst","N/A"))</f>
        <v>Fcst</v>
      </c>
      <c r="X1897" t="str">
        <f>INDEX(Map!$B$2:$B$86,MATCH(D1897,Map!$A$2:$A$86,0),0)</f>
        <v>N/A</v>
      </c>
      <c r="Y1897" s="7" t="str">
        <f>IF(INDEX(Map!$C$2:$C$86,MATCH(D1897,Map!$A$2:$A$86,0),0)="","N/A",E1897*INDEX(Map!$C$2:$C$86,MATCH(D1897,Map!$A$2:$A$86,0),0))</f>
        <v>N/A</v>
      </c>
      <c r="Z1897" s="7" t="str">
        <f>IF(INDEX(Map!$D$2:$D$86,MATCH(D1897,Map!$A$2:$A$86,0),0)="","N/A",E1897*INDEX(Map!$D$2:$D$86,MATCH(D1897,Map!$A$2:$A$86,0),0))</f>
        <v>N/A</v>
      </c>
      <c r="AA1897" t="str">
        <f>INDEX(Map!$E$2:$E$86,MATCH(D1897,Map!$A$2:$A$86,0),0)</f>
        <v>Purchases</v>
      </c>
    </row>
    <row r="1898" spans="1:27" x14ac:dyDescent="0.25">
      <c r="A1898" s="1" t="s">
        <v>119</v>
      </c>
      <c r="B1898" s="1" t="s">
        <v>117</v>
      </c>
      <c r="C1898" s="1">
        <v>49</v>
      </c>
      <c r="D1898" s="1" t="s">
        <v>72</v>
      </c>
      <c r="E1898" s="1">
        <v>0</v>
      </c>
      <c r="F1898" s="1">
        <v>0</v>
      </c>
      <c r="G1898" s="1">
        <v>0</v>
      </c>
      <c r="H1898" s="1">
        <v>0</v>
      </c>
      <c r="I1898" s="1" t="s">
        <v>63</v>
      </c>
      <c r="J1898" s="1" t="s">
        <v>63</v>
      </c>
      <c r="K1898" s="1">
        <v>0</v>
      </c>
      <c r="L1898" s="1">
        <v>0</v>
      </c>
      <c r="M1898" s="1">
        <v>0</v>
      </c>
      <c r="N1898" s="1" t="s">
        <v>63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</v>
      </c>
      <c r="U1898" s="3" t="str">
        <f t="shared" si="29"/>
        <v>2017Plan</v>
      </c>
      <c r="V1898" s="2">
        <f>DATE(A1898,INDEX(Map!$H$1:$H$12,MATCH(B1898,Map!$G$1:$G$12,0),0),1)</f>
        <v>43040</v>
      </c>
      <c r="W1898" t="str">
        <f>IF(AND(V1898&gt;=Map!$K$2,V1898&lt;=Map!$L$2),"Base",IF(AND(V1898&gt;=Map!$K$3,V1898&lt;=Map!$L$3),"Fcst","N/A"))</f>
        <v>Fcst</v>
      </c>
      <c r="X1898" t="str">
        <f>INDEX(Map!$B$2:$B$86,MATCH(D1898,Map!$A$2:$A$86,0),0)</f>
        <v>N/A</v>
      </c>
      <c r="Y1898" s="7" t="str">
        <f>IF(INDEX(Map!$C$2:$C$86,MATCH(D1898,Map!$A$2:$A$86,0),0)="","N/A",E1898*INDEX(Map!$C$2:$C$86,MATCH(D1898,Map!$A$2:$A$86,0),0))</f>
        <v>N/A</v>
      </c>
      <c r="Z1898" s="7" t="str">
        <f>IF(INDEX(Map!$D$2:$D$86,MATCH(D1898,Map!$A$2:$A$86,0),0)="","N/A",E1898*INDEX(Map!$D$2:$D$86,MATCH(D1898,Map!$A$2:$A$86,0),0))</f>
        <v>N/A</v>
      </c>
      <c r="AA1898" t="str">
        <f>INDEX(Map!$E$2:$E$86,MATCH(D1898,Map!$A$2:$A$86,0),0)</f>
        <v>Purchases</v>
      </c>
    </row>
    <row r="1899" spans="1:27" x14ac:dyDescent="0.25">
      <c r="A1899" s="1" t="s">
        <v>119</v>
      </c>
      <c r="B1899" s="1" t="s">
        <v>117</v>
      </c>
      <c r="C1899" s="1">
        <v>50</v>
      </c>
      <c r="D1899" s="1" t="s">
        <v>73</v>
      </c>
      <c r="E1899" s="1">
        <v>0</v>
      </c>
      <c r="F1899" s="1">
        <v>0</v>
      </c>
      <c r="G1899" s="1">
        <v>0</v>
      </c>
      <c r="H1899" s="1">
        <v>0</v>
      </c>
      <c r="I1899" s="1" t="s">
        <v>63</v>
      </c>
      <c r="J1899" s="1" t="s">
        <v>63</v>
      </c>
      <c r="K1899" s="1">
        <v>0</v>
      </c>
      <c r="L1899" s="1">
        <v>0</v>
      </c>
      <c r="M1899" s="1">
        <v>0</v>
      </c>
      <c r="N1899" s="1" t="s">
        <v>63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3" t="str">
        <f t="shared" si="29"/>
        <v>2017Plan</v>
      </c>
      <c r="V1899" s="2">
        <f>DATE(A1899,INDEX(Map!$H$1:$H$12,MATCH(B1899,Map!$G$1:$G$12,0),0),1)</f>
        <v>43040</v>
      </c>
      <c r="W1899" t="str">
        <f>IF(AND(V1899&gt;=Map!$K$2,V1899&lt;=Map!$L$2),"Base",IF(AND(V1899&gt;=Map!$K$3,V1899&lt;=Map!$L$3),"Fcst","N/A"))</f>
        <v>Fcst</v>
      </c>
      <c r="X1899" t="str">
        <f>INDEX(Map!$B$2:$B$86,MATCH(D1899,Map!$A$2:$A$86,0),0)</f>
        <v>N/A</v>
      </c>
      <c r="Y1899" s="7" t="str">
        <f>IF(INDEX(Map!$C$2:$C$86,MATCH(D1899,Map!$A$2:$A$86,0),0)="","N/A",E1899*INDEX(Map!$C$2:$C$86,MATCH(D1899,Map!$A$2:$A$86,0),0))</f>
        <v>N/A</v>
      </c>
      <c r="Z1899" s="7" t="str">
        <f>IF(INDEX(Map!$D$2:$D$86,MATCH(D1899,Map!$A$2:$A$86,0),0)="","N/A",E1899*INDEX(Map!$D$2:$D$86,MATCH(D1899,Map!$A$2:$A$86,0),0))</f>
        <v>N/A</v>
      </c>
      <c r="AA1899" t="str">
        <f>INDEX(Map!$E$2:$E$86,MATCH(D1899,Map!$A$2:$A$86,0),0)</f>
        <v>Purchases</v>
      </c>
    </row>
    <row r="1900" spans="1:27" x14ac:dyDescent="0.25">
      <c r="A1900" s="1" t="s">
        <v>119</v>
      </c>
      <c r="B1900" s="1" t="s">
        <v>117</v>
      </c>
      <c r="C1900" s="1">
        <v>51</v>
      </c>
      <c r="D1900" s="1" t="s">
        <v>74</v>
      </c>
      <c r="E1900" s="1">
        <v>0</v>
      </c>
      <c r="F1900" s="1">
        <v>0</v>
      </c>
      <c r="G1900" s="1">
        <v>0</v>
      </c>
      <c r="H1900" s="1">
        <v>0</v>
      </c>
      <c r="I1900" s="1" t="s">
        <v>63</v>
      </c>
      <c r="J1900" s="1" t="s">
        <v>63</v>
      </c>
      <c r="K1900" s="1">
        <v>0</v>
      </c>
      <c r="L1900" s="1">
        <v>0</v>
      </c>
      <c r="M1900" s="1">
        <v>0</v>
      </c>
      <c r="N1900" s="1" t="s">
        <v>63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3" t="str">
        <f t="shared" si="29"/>
        <v>2017Plan</v>
      </c>
      <c r="V1900" s="2">
        <f>DATE(A1900,INDEX(Map!$H$1:$H$12,MATCH(B1900,Map!$G$1:$G$12,0),0),1)</f>
        <v>43040</v>
      </c>
      <c r="W1900" t="str">
        <f>IF(AND(V1900&gt;=Map!$K$2,V1900&lt;=Map!$L$2),"Base",IF(AND(V1900&gt;=Map!$K$3,V1900&lt;=Map!$L$3),"Fcst","N/A"))</f>
        <v>Fcst</v>
      </c>
      <c r="X1900" t="str">
        <f>INDEX(Map!$B$2:$B$86,MATCH(D1900,Map!$A$2:$A$86,0),0)</f>
        <v>N/A</v>
      </c>
      <c r="Y1900" s="7" t="str">
        <f>IF(INDEX(Map!$C$2:$C$86,MATCH(D1900,Map!$A$2:$A$86,0),0)="","N/A",E1900*INDEX(Map!$C$2:$C$86,MATCH(D1900,Map!$A$2:$A$86,0),0))</f>
        <v>N/A</v>
      </c>
      <c r="Z1900" s="7" t="str">
        <f>IF(INDEX(Map!$D$2:$D$86,MATCH(D1900,Map!$A$2:$A$86,0),0)="","N/A",E1900*INDEX(Map!$D$2:$D$86,MATCH(D1900,Map!$A$2:$A$86,0),0))</f>
        <v>N/A</v>
      </c>
      <c r="AA1900" t="str">
        <f>INDEX(Map!$E$2:$E$86,MATCH(D1900,Map!$A$2:$A$86,0),0)</f>
        <v>Purchases</v>
      </c>
    </row>
    <row r="1901" spans="1:27" x14ac:dyDescent="0.25">
      <c r="A1901" s="1" t="s">
        <v>119</v>
      </c>
      <c r="B1901" s="1" t="s">
        <v>117</v>
      </c>
      <c r="C1901" s="1">
        <v>52</v>
      </c>
      <c r="D1901" s="1" t="s">
        <v>75</v>
      </c>
      <c r="E1901" s="1">
        <v>0</v>
      </c>
      <c r="F1901" s="1">
        <v>0</v>
      </c>
      <c r="G1901" s="1">
        <v>0</v>
      </c>
      <c r="H1901" s="1">
        <v>0</v>
      </c>
      <c r="I1901" s="1" t="s">
        <v>63</v>
      </c>
      <c r="J1901" s="1" t="s">
        <v>63</v>
      </c>
      <c r="K1901" s="1">
        <v>0</v>
      </c>
      <c r="L1901" s="1">
        <v>0</v>
      </c>
      <c r="M1901" s="1">
        <v>0</v>
      </c>
      <c r="N1901" s="1" t="s">
        <v>63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s="3" t="str">
        <f t="shared" si="29"/>
        <v>2017Plan</v>
      </c>
      <c r="V1901" s="2">
        <f>DATE(A1901,INDEX(Map!$H$1:$H$12,MATCH(B1901,Map!$G$1:$G$12,0),0),1)</f>
        <v>43040</v>
      </c>
      <c r="W1901" t="str">
        <f>IF(AND(V1901&gt;=Map!$K$2,V1901&lt;=Map!$L$2),"Base",IF(AND(V1901&gt;=Map!$K$3,V1901&lt;=Map!$L$3),"Fcst","N/A"))</f>
        <v>Fcst</v>
      </c>
      <c r="X1901" t="str">
        <f>INDEX(Map!$B$2:$B$86,MATCH(D1901,Map!$A$2:$A$86,0),0)</f>
        <v>N/A</v>
      </c>
      <c r="Y1901" s="7" t="str">
        <f>IF(INDEX(Map!$C$2:$C$86,MATCH(D1901,Map!$A$2:$A$86,0),0)="","N/A",E1901*INDEX(Map!$C$2:$C$86,MATCH(D1901,Map!$A$2:$A$86,0),0))</f>
        <v>N/A</v>
      </c>
      <c r="Z1901" s="7" t="str">
        <f>IF(INDEX(Map!$D$2:$D$86,MATCH(D1901,Map!$A$2:$A$86,0),0)="","N/A",E1901*INDEX(Map!$D$2:$D$86,MATCH(D1901,Map!$A$2:$A$86,0),0))</f>
        <v>N/A</v>
      </c>
      <c r="AA1901" t="str">
        <f>INDEX(Map!$E$2:$E$86,MATCH(D1901,Map!$A$2:$A$86,0),0)</f>
        <v>Purchases</v>
      </c>
    </row>
    <row r="1902" spans="1:27" x14ac:dyDescent="0.25">
      <c r="A1902" s="1" t="s">
        <v>119</v>
      </c>
      <c r="B1902" s="1" t="s">
        <v>117</v>
      </c>
      <c r="C1902" s="1">
        <v>53</v>
      </c>
      <c r="D1902" s="1" t="s">
        <v>76</v>
      </c>
      <c r="E1902" s="1">
        <v>0</v>
      </c>
      <c r="F1902" s="1">
        <v>0</v>
      </c>
      <c r="G1902" s="1">
        <v>0</v>
      </c>
      <c r="H1902" s="1">
        <v>0</v>
      </c>
      <c r="I1902" s="1" t="s">
        <v>63</v>
      </c>
      <c r="J1902" s="1" t="s">
        <v>63</v>
      </c>
      <c r="K1902" s="1">
        <v>0</v>
      </c>
      <c r="L1902" s="1">
        <v>0</v>
      </c>
      <c r="M1902" s="1">
        <v>0</v>
      </c>
      <c r="N1902" s="1" t="s">
        <v>63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</v>
      </c>
      <c r="U1902" s="3" t="str">
        <f t="shared" si="29"/>
        <v>2017Plan</v>
      </c>
      <c r="V1902" s="2">
        <f>DATE(A1902,INDEX(Map!$H$1:$H$12,MATCH(B1902,Map!$G$1:$G$12,0),0),1)</f>
        <v>43040</v>
      </c>
      <c r="W1902" t="str">
        <f>IF(AND(V1902&gt;=Map!$K$2,V1902&lt;=Map!$L$2),"Base",IF(AND(V1902&gt;=Map!$K$3,V1902&lt;=Map!$L$3),"Fcst","N/A"))</f>
        <v>Fcst</v>
      </c>
      <c r="X1902" t="str">
        <f>INDEX(Map!$B$2:$B$86,MATCH(D1902,Map!$A$2:$A$86,0),0)</f>
        <v>N/A</v>
      </c>
      <c r="Y1902" s="7" t="str">
        <f>IF(INDEX(Map!$C$2:$C$86,MATCH(D1902,Map!$A$2:$A$86,0),0)="","N/A",E1902*INDEX(Map!$C$2:$C$86,MATCH(D1902,Map!$A$2:$A$86,0),0))</f>
        <v>N/A</v>
      </c>
      <c r="Z1902" s="7" t="str">
        <f>IF(INDEX(Map!$D$2:$D$86,MATCH(D1902,Map!$A$2:$A$86,0),0)="","N/A",E1902*INDEX(Map!$D$2:$D$86,MATCH(D1902,Map!$A$2:$A$86,0),0))</f>
        <v>N/A</v>
      </c>
      <c r="AA1902" t="str">
        <f>INDEX(Map!$E$2:$E$86,MATCH(D1902,Map!$A$2:$A$86,0),0)</f>
        <v>Purchases</v>
      </c>
    </row>
    <row r="1903" spans="1:27" x14ac:dyDescent="0.25">
      <c r="A1903" s="1" t="s">
        <v>119</v>
      </c>
      <c r="B1903" s="1" t="s">
        <v>117</v>
      </c>
      <c r="C1903" s="1">
        <v>54</v>
      </c>
      <c r="D1903" s="1" t="s">
        <v>77</v>
      </c>
      <c r="E1903" s="1">
        <v>0</v>
      </c>
      <c r="F1903" s="1">
        <v>0</v>
      </c>
      <c r="G1903" s="1">
        <v>0</v>
      </c>
      <c r="H1903" s="1">
        <v>0</v>
      </c>
      <c r="I1903" s="1" t="s">
        <v>63</v>
      </c>
      <c r="J1903" s="1" t="s">
        <v>63</v>
      </c>
      <c r="K1903" s="1">
        <v>0</v>
      </c>
      <c r="L1903" s="1">
        <v>0</v>
      </c>
      <c r="M1903" s="1">
        <v>0</v>
      </c>
      <c r="N1903" s="1" t="s">
        <v>63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3" t="str">
        <f t="shared" si="29"/>
        <v>2017Plan</v>
      </c>
      <c r="V1903" s="2">
        <f>DATE(A1903,INDEX(Map!$H$1:$H$12,MATCH(B1903,Map!$G$1:$G$12,0),0),1)</f>
        <v>43040</v>
      </c>
      <c r="W1903" t="str">
        <f>IF(AND(V1903&gt;=Map!$K$2,V1903&lt;=Map!$L$2),"Base",IF(AND(V1903&gt;=Map!$K$3,V1903&lt;=Map!$L$3),"Fcst","N/A"))</f>
        <v>Fcst</v>
      </c>
      <c r="X1903" t="str">
        <f>INDEX(Map!$B$2:$B$86,MATCH(D1903,Map!$A$2:$A$86,0),0)</f>
        <v>N/A</v>
      </c>
      <c r="Y1903" s="7" t="str">
        <f>IF(INDEX(Map!$C$2:$C$86,MATCH(D1903,Map!$A$2:$A$86,0),0)="","N/A",E1903*INDEX(Map!$C$2:$C$86,MATCH(D1903,Map!$A$2:$A$86,0),0))</f>
        <v>N/A</v>
      </c>
      <c r="Z1903" s="7" t="str">
        <f>IF(INDEX(Map!$D$2:$D$86,MATCH(D1903,Map!$A$2:$A$86,0),0)="","N/A",E1903*INDEX(Map!$D$2:$D$86,MATCH(D1903,Map!$A$2:$A$86,0),0))</f>
        <v>N/A</v>
      </c>
      <c r="AA1903" t="str">
        <f>INDEX(Map!$E$2:$E$86,MATCH(D1903,Map!$A$2:$A$86,0),0)</f>
        <v>Purchases</v>
      </c>
    </row>
    <row r="1904" spans="1:27" x14ac:dyDescent="0.25">
      <c r="A1904" s="1" t="s">
        <v>119</v>
      </c>
      <c r="B1904" s="1" t="s">
        <v>117</v>
      </c>
      <c r="C1904" s="1">
        <v>55</v>
      </c>
      <c r="D1904" s="1" t="s">
        <v>78</v>
      </c>
      <c r="E1904" s="1">
        <v>0</v>
      </c>
      <c r="F1904" s="1">
        <v>0</v>
      </c>
      <c r="G1904" s="1">
        <v>0</v>
      </c>
      <c r="H1904" s="1">
        <v>0</v>
      </c>
      <c r="I1904" s="1" t="s">
        <v>63</v>
      </c>
      <c r="J1904" s="1" t="s">
        <v>63</v>
      </c>
      <c r="K1904" s="1">
        <v>0</v>
      </c>
      <c r="L1904" s="1">
        <v>0</v>
      </c>
      <c r="M1904" s="1">
        <v>0</v>
      </c>
      <c r="N1904" s="1" t="s">
        <v>63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s="3" t="str">
        <f t="shared" si="29"/>
        <v>2017Plan</v>
      </c>
      <c r="V1904" s="2">
        <f>DATE(A1904,INDEX(Map!$H$1:$H$12,MATCH(B1904,Map!$G$1:$G$12,0),0),1)</f>
        <v>43040</v>
      </c>
      <c r="W1904" t="str">
        <f>IF(AND(V1904&gt;=Map!$K$2,V1904&lt;=Map!$L$2),"Base",IF(AND(V1904&gt;=Map!$K$3,V1904&lt;=Map!$L$3),"Fcst","N/A"))</f>
        <v>Fcst</v>
      </c>
      <c r="X1904" t="str">
        <f>INDEX(Map!$B$2:$B$86,MATCH(D1904,Map!$A$2:$A$86,0),0)</f>
        <v>N/A</v>
      </c>
      <c r="Y1904" s="7" t="str">
        <f>IF(INDEX(Map!$C$2:$C$86,MATCH(D1904,Map!$A$2:$A$86,0),0)="","N/A",E1904*INDEX(Map!$C$2:$C$86,MATCH(D1904,Map!$A$2:$A$86,0),0))</f>
        <v>N/A</v>
      </c>
      <c r="Z1904" s="7" t="str">
        <f>IF(INDEX(Map!$D$2:$D$86,MATCH(D1904,Map!$A$2:$A$86,0),0)="","N/A",E1904*INDEX(Map!$D$2:$D$86,MATCH(D1904,Map!$A$2:$A$86,0),0))</f>
        <v>N/A</v>
      </c>
      <c r="AA1904" t="str">
        <f>INDEX(Map!$E$2:$E$86,MATCH(D1904,Map!$A$2:$A$86,0),0)</f>
        <v>Purchases</v>
      </c>
    </row>
    <row r="1905" spans="1:27" x14ac:dyDescent="0.25">
      <c r="A1905" s="1" t="s">
        <v>119</v>
      </c>
      <c r="B1905" s="1" t="s">
        <v>117</v>
      </c>
      <c r="C1905" s="1">
        <v>56</v>
      </c>
      <c r="D1905" s="1" t="s">
        <v>79</v>
      </c>
      <c r="E1905" s="1">
        <v>1.2</v>
      </c>
      <c r="F1905" s="1">
        <v>0</v>
      </c>
      <c r="G1905" s="1">
        <v>10.4</v>
      </c>
      <c r="H1905" s="1">
        <v>14</v>
      </c>
      <c r="I1905" s="1" t="s">
        <v>63</v>
      </c>
      <c r="J1905" s="1" t="s">
        <v>63</v>
      </c>
      <c r="K1905" s="1">
        <v>25</v>
      </c>
      <c r="L1905" s="1">
        <v>21.5</v>
      </c>
      <c r="M1905" s="1">
        <v>27</v>
      </c>
      <c r="N1905" s="1" t="s">
        <v>63</v>
      </c>
      <c r="O1905" s="1">
        <v>0</v>
      </c>
      <c r="P1905" s="1">
        <v>0</v>
      </c>
      <c r="Q1905" s="1">
        <v>8</v>
      </c>
      <c r="R1905" s="1">
        <v>28.24</v>
      </c>
      <c r="S1905" s="1">
        <v>28.24</v>
      </c>
      <c r="T1905" s="1">
        <v>35</v>
      </c>
      <c r="U1905" s="3" t="str">
        <f t="shared" si="29"/>
        <v>2017Plan</v>
      </c>
      <c r="V1905" s="2">
        <f>DATE(A1905,INDEX(Map!$H$1:$H$12,MATCH(B1905,Map!$G$1:$G$12,0),0),1)</f>
        <v>43040</v>
      </c>
      <c r="W1905" t="str">
        <f>IF(AND(V1905&gt;=Map!$K$2,V1905&lt;=Map!$L$2),"Base",IF(AND(V1905&gt;=Map!$K$3,V1905&lt;=Map!$L$3),"Fcst","N/A"))</f>
        <v>Fcst</v>
      </c>
      <c r="X1905" t="str">
        <f>INDEX(Map!$B$2:$B$86,MATCH(D1905,Map!$A$2:$A$86,0),0)</f>
        <v>N/A</v>
      </c>
      <c r="Y1905" s="7" t="str">
        <f>IF(INDEX(Map!$C$2:$C$86,MATCH(D1905,Map!$A$2:$A$86,0),0)="","N/A",E1905*INDEX(Map!$C$2:$C$86,MATCH(D1905,Map!$A$2:$A$86,0),0))</f>
        <v>N/A</v>
      </c>
      <c r="Z1905" s="7" t="str">
        <f>IF(INDEX(Map!$D$2:$D$86,MATCH(D1905,Map!$A$2:$A$86,0),0)="","N/A",E1905*INDEX(Map!$D$2:$D$86,MATCH(D1905,Map!$A$2:$A$86,0),0))</f>
        <v>N/A</v>
      </c>
      <c r="AA1905" t="str">
        <f>INDEX(Map!$E$2:$E$86,MATCH(D1905,Map!$A$2:$A$86,0),0)</f>
        <v>Purchases</v>
      </c>
    </row>
    <row r="1906" spans="1:27" x14ac:dyDescent="0.25">
      <c r="A1906" s="1" t="s">
        <v>119</v>
      </c>
      <c r="B1906" s="1" t="s">
        <v>117</v>
      </c>
      <c r="C1906" s="1">
        <v>57</v>
      </c>
      <c r="D1906" s="1" t="s">
        <v>80</v>
      </c>
      <c r="E1906" s="1">
        <v>1</v>
      </c>
      <c r="F1906" s="1">
        <v>0</v>
      </c>
      <c r="G1906" s="1">
        <v>7.9</v>
      </c>
      <c r="H1906" s="1">
        <v>10</v>
      </c>
      <c r="I1906" s="1" t="s">
        <v>63</v>
      </c>
      <c r="J1906" s="1" t="s">
        <v>63</v>
      </c>
      <c r="K1906" s="1">
        <v>19</v>
      </c>
      <c r="L1906" s="1">
        <v>20.399999999999999</v>
      </c>
      <c r="M1906" s="1">
        <v>19</v>
      </c>
      <c r="N1906" s="1" t="s">
        <v>63</v>
      </c>
      <c r="O1906" s="1">
        <v>0</v>
      </c>
      <c r="P1906" s="1">
        <v>0</v>
      </c>
      <c r="Q1906" s="1">
        <v>6</v>
      </c>
      <c r="R1906" s="1">
        <v>27.2</v>
      </c>
      <c r="S1906" s="1">
        <v>27.2</v>
      </c>
      <c r="T1906" s="1">
        <v>26</v>
      </c>
      <c r="U1906" s="3" t="str">
        <f t="shared" si="29"/>
        <v>2017Plan</v>
      </c>
      <c r="V1906" s="2">
        <f>DATE(A1906,INDEX(Map!$H$1:$H$12,MATCH(B1906,Map!$G$1:$G$12,0),0),1)</f>
        <v>43040</v>
      </c>
      <c r="W1906" t="str">
        <f>IF(AND(V1906&gt;=Map!$K$2,V1906&lt;=Map!$L$2),"Base",IF(AND(V1906&gt;=Map!$K$3,V1906&lt;=Map!$L$3),"Fcst","N/A"))</f>
        <v>Fcst</v>
      </c>
      <c r="X1906" t="str">
        <f>INDEX(Map!$B$2:$B$86,MATCH(D1906,Map!$A$2:$A$86,0),0)</f>
        <v>N/A</v>
      </c>
      <c r="Y1906" s="7" t="str">
        <f>IF(INDEX(Map!$C$2:$C$86,MATCH(D1906,Map!$A$2:$A$86,0),0)="","N/A",E1906*INDEX(Map!$C$2:$C$86,MATCH(D1906,Map!$A$2:$A$86,0),0))</f>
        <v>N/A</v>
      </c>
      <c r="Z1906" s="7" t="str">
        <f>IF(INDEX(Map!$D$2:$D$86,MATCH(D1906,Map!$A$2:$A$86,0),0)="","N/A",E1906*INDEX(Map!$D$2:$D$86,MATCH(D1906,Map!$A$2:$A$86,0),0))</f>
        <v>N/A</v>
      </c>
      <c r="AA1906" t="str">
        <f>INDEX(Map!$E$2:$E$86,MATCH(D1906,Map!$A$2:$A$86,0),0)</f>
        <v>Purchases</v>
      </c>
    </row>
    <row r="1907" spans="1:27" x14ac:dyDescent="0.25">
      <c r="A1907" s="1" t="s">
        <v>119</v>
      </c>
      <c r="B1907" s="1" t="s">
        <v>117</v>
      </c>
      <c r="C1907" s="1">
        <v>58</v>
      </c>
      <c r="D1907" s="1" t="s">
        <v>81</v>
      </c>
      <c r="E1907" s="1">
        <v>0.7</v>
      </c>
      <c r="F1907" s="1">
        <v>0</v>
      </c>
      <c r="G1907" s="1">
        <v>5.4</v>
      </c>
      <c r="H1907" s="1">
        <v>9</v>
      </c>
      <c r="I1907" s="1" t="s">
        <v>63</v>
      </c>
      <c r="J1907" s="1" t="s">
        <v>63</v>
      </c>
      <c r="K1907" s="1">
        <v>13</v>
      </c>
      <c r="L1907" s="1">
        <v>20</v>
      </c>
      <c r="M1907" s="1">
        <v>13</v>
      </c>
      <c r="N1907" s="1" t="s">
        <v>63</v>
      </c>
      <c r="O1907" s="1">
        <v>0</v>
      </c>
      <c r="P1907" s="1">
        <v>0</v>
      </c>
      <c r="Q1907" s="1">
        <v>5</v>
      </c>
      <c r="R1907" s="1">
        <v>27.16</v>
      </c>
      <c r="S1907" s="1">
        <v>27.16</v>
      </c>
      <c r="T1907" s="1">
        <v>18</v>
      </c>
      <c r="U1907" s="3" t="str">
        <f t="shared" si="29"/>
        <v>2017Plan</v>
      </c>
      <c r="V1907" s="2">
        <f>DATE(A1907,INDEX(Map!$H$1:$H$12,MATCH(B1907,Map!$G$1:$G$12,0),0),1)</f>
        <v>43040</v>
      </c>
      <c r="W1907" t="str">
        <f>IF(AND(V1907&gt;=Map!$K$2,V1907&lt;=Map!$L$2),"Base",IF(AND(V1907&gt;=Map!$K$3,V1907&lt;=Map!$L$3),"Fcst","N/A"))</f>
        <v>Fcst</v>
      </c>
      <c r="X1907" t="str">
        <f>INDEX(Map!$B$2:$B$86,MATCH(D1907,Map!$A$2:$A$86,0),0)</f>
        <v>N/A</v>
      </c>
      <c r="Y1907" s="7" t="str">
        <f>IF(INDEX(Map!$C$2:$C$86,MATCH(D1907,Map!$A$2:$A$86,0),0)="","N/A",E1907*INDEX(Map!$C$2:$C$86,MATCH(D1907,Map!$A$2:$A$86,0),0))</f>
        <v>N/A</v>
      </c>
      <c r="Z1907" s="7" t="str">
        <f>IF(INDEX(Map!$D$2:$D$86,MATCH(D1907,Map!$A$2:$A$86,0),0)="","N/A",E1907*INDEX(Map!$D$2:$D$86,MATCH(D1907,Map!$A$2:$A$86,0),0))</f>
        <v>N/A</v>
      </c>
      <c r="AA1907" t="str">
        <f>INDEX(Map!$E$2:$E$86,MATCH(D1907,Map!$A$2:$A$86,0),0)</f>
        <v>Purchases</v>
      </c>
    </row>
    <row r="1908" spans="1:27" x14ac:dyDescent="0.25">
      <c r="A1908" s="1" t="s">
        <v>119</v>
      </c>
      <c r="B1908" s="1" t="s">
        <v>117</v>
      </c>
      <c r="C1908" s="1">
        <v>59</v>
      </c>
      <c r="D1908" s="1" t="s">
        <v>82</v>
      </c>
      <c r="E1908" s="1">
        <v>0.4</v>
      </c>
      <c r="F1908" s="1">
        <v>0</v>
      </c>
      <c r="G1908" s="1">
        <v>3.3</v>
      </c>
      <c r="H1908" s="1">
        <v>6</v>
      </c>
      <c r="I1908" s="1" t="s">
        <v>63</v>
      </c>
      <c r="J1908" s="1" t="s">
        <v>63</v>
      </c>
      <c r="K1908" s="1">
        <v>8</v>
      </c>
      <c r="L1908" s="1">
        <v>20.2</v>
      </c>
      <c r="M1908" s="1">
        <v>8</v>
      </c>
      <c r="N1908" s="1" t="s">
        <v>63</v>
      </c>
      <c r="O1908" s="1">
        <v>0</v>
      </c>
      <c r="P1908" s="1">
        <v>0</v>
      </c>
      <c r="Q1908" s="1">
        <v>3</v>
      </c>
      <c r="R1908" s="1">
        <v>27.68</v>
      </c>
      <c r="S1908" s="1">
        <v>27.68</v>
      </c>
      <c r="T1908" s="1">
        <v>11</v>
      </c>
      <c r="U1908" s="3" t="str">
        <f t="shared" si="29"/>
        <v>2017Plan</v>
      </c>
      <c r="V1908" s="2">
        <f>DATE(A1908,INDEX(Map!$H$1:$H$12,MATCH(B1908,Map!$G$1:$G$12,0),0),1)</f>
        <v>43040</v>
      </c>
      <c r="W1908" t="str">
        <f>IF(AND(V1908&gt;=Map!$K$2,V1908&lt;=Map!$L$2),"Base",IF(AND(V1908&gt;=Map!$K$3,V1908&lt;=Map!$L$3),"Fcst","N/A"))</f>
        <v>Fcst</v>
      </c>
      <c r="X1908" t="str">
        <f>INDEX(Map!$B$2:$B$86,MATCH(D1908,Map!$A$2:$A$86,0),0)</f>
        <v>N/A</v>
      </c>
      <c r="Y1908" s="7" t="str">
        <f>IF(INDEX(Map!$C$2:$C$86,MATCH(D1908,Map!$A$2:$A$86,0),0)="","N/A",E1908*INDEX(Map!$C$2:$C$86,MATCH(D1908,Map!$A$2:$A$86,0),0))</f>
        <v>N/A</v>
      </c>
      <c r="Z1908" s="7" t="str">
        <f>IF(INDEX(Map!$D$2:$D$86,MATCH(D1908,Map!$A$2:$A$86,0),0)="","N/A",E1908*INDEX(Map!$D$2:$D$86,MATCH(D1908,Map!$A$2:$A$86,0),0))</f>
        <v>N/A</v>
      </c>
      <c r="AA1908" t="str">
        <f>INDEX(Map!$E$2:$E$86,MATCH(D1908,Map!$A$2:$A$86,0),0)</f>
        <v>Purchases</v>
      </c>
    </row>
    <row r="1909" spans="1:27" x14ac:dyDescent="0.25">
      <c r="A1909" s="1" t="s">
        <v>119</v>
      </c>
      <c r="B1909" s="1" t="s">
        <v>117</v>
      </c>
      <c r="C1909" s="1">
        <v>60</v>
      </c>
      <c r="D1909" s="1" t="s">
        <v>83</v>
      </c>
      <c r="E1909" s="1">
        <v>-5.9</v>
      </c>
      <c r="F1909" s="1">
        <v>0</v>
      </c>
      <c r="G1909" s="1">
        <v>4.2</v>
      </c>
      <c r="H1909" s="1">
        <v>30</v>
      </c>
      <c r="I1909" s="1" t="s">
        <v>63</v>
      </c>
      <c r="J1909" s="1" t="s">
        <v>63</v>
      </c>
      <c r="K1909" s="1">
        <v>198</v>
      </c>
      <c r="L1909" s="1">
        <v>37</v>
      </c>
      <c r="M1909" s="1">
        <v>-219</v>
      </c>
      <c r="N1909" s="1" t="s">
        <v>63</v>
      </c>
      <c r="O1909" s="1">
        <v>0</v>
      </c>
      <c r="P1909" s="1">
        <v>0</v>
      </c>
      <c r="Q1909" s="1">
        <v>51</v>
      </c>
      <c r="R1909" s="1">
        <v>28.37</v>
      </c>
      <c r="S1909" s="1">
        <v>28.37</v>
      </c>
      <c r="T1909" s="1">
        <v>-168</v>
      </c>
      <c r="U1909" s="3" t="str">
        <f t="shared" si="29"/>
        <v>2017Plan</v>
      </c>
      <c r="V1909" s="2">
        <f>DATE(A1909,INDEX(Map!$H$1:$H$12,MATCH(B1909,Map!$G$1:$G$12,0),0),1)</f>
        <v>43040</v>
      </c>
      <c r="W1909" t="str">
        <f>IF(AND(V1909&gt;=Map!$K$2,V1909&lt;=Map!$L$2),"Base",IF(AND(V1909&gt;=Map!$K$3,V1909&lt;=Map!$L$3),"Fcst","N/A"))</f>
        <v>Fcst</v>
      </c>
      <c r="X1909" t="str">
        <f>INDEX(Map!$B$2:$B$86,MATCH(D1909,Map!$A$2:$A$86,0),0)</f>
        <v>N/A</v>
      </c>
      <c r="Y1909" s="7" t="str">
        <f>IF(INDEX(Map!$C$2:$C$86,MATCH(D1909,Map!$A$2:$A$86,0),0)="","N/A",E1909*INDEX(Map!$C$2:$C$86,MATCH(D1909,Map!$A$2:$A$86,0),0))</f>
        <v>N/A</v>
      </c>
      <c r="Z1909" s="7" t="str">
        <f>IF(INDEX(Map!$D$2:$D$86,MATCH(D1909,Map!$A$2:$A$86,0),0)="","N/A",E1909*INDEX(Map!$D$2:$D$86,MATCH(D1909,Map!$A$2:$A$86,0),0))</f>
        <v>N/A</v>
      </c>
      <c r="AA1909" t="str">
        <f>INDEX(Map!$E$2:$E$86,MATCH(D1909,Map!$A$2:$A$86,0),0)</f>
        <v>Sales</v>
      </c>
    </row>
    <row r="1910" spans="1:27" x14ac:dyDescent="0.25">
      <c r="A1910" s="1" t="s">
        <v>119</v>
      </c>
      <c r="B1910" s="1" t="s">
        <v>117</v>
      </c>
      <c r="C1910" s="1">
        <v>61</v>
      </c>
      <c r="D1910" s="1" t="s">
        <v>84</v>
      </c>
      <c r="E1910" s="1">
        <v>-0.5</v>
      </c>
      <c r="F1910" s="1">
        <v>0</v>
      </c>
      <c r="G1910" s="1">
        <v>2.2999999999999998</v>
      </c>
      <c r="H1910" s="1">
        <v>29</v>
      </c>
      <c r="I1910" s="1" t="s">
        <v>63</v>
      </c>
      <c r="J1910" s="1" t="s">
        <v>63</v>
      </c>
      <c r="K1910" s="1">
        <v>220</v>
      </c>
      <c r="L1910" s="1">
        <v>32.5</v>
      </c>
      <c r="M1910" s="1">
        <v>-18</v>
      </c>
      <c r="N1910" s="1" t="s">
        <v>63</v>
      </c>
      <c r="O1910" s="1">
        <v>0</v>
      </c>
      <c r="P1910" s="1">
        <v>0</v>
      </c>
      <c r="Q1910" s="1">
        <v>4</v>
      </c>
      <c r="R1910" s="1">
        <v>24.93</v>
      </c>
      <c r="S1910" s="1">
        <v>24.93</v>
      </c>
      <c r="T1910" s="1">
        <v>-14</v>
      </c>
      <c r="U1910" s="3" t="str">
        <f t="shared" si="29"/>
        <v>2017Plan</v>
      </c>
      <c r="V1910" s="2">
        <f>DATE(A1910,INDEX(Map!$H$1:$H$12,MATCH(B1910,Map!$G$1:$G$12,0),0),1)</f>
        <v>43040</v>
      </c>
      <c r="W1910" t="str">
        <f>IF(AND(V1910&gt;=Map!$K$2,V1910&lt;=Map!$L$2),"Base",IF(AND(V1910&gt;=Map!$K$3,V1910&lt;=Map!$L$3),"Fcst","N/A"))</f>
        <v>Fcst</v>
      </c>
      <c r="X1910" t="str">
        <f>INDEX(Map!$B$2:$B$86,MATCH(D1910,Map!$A$2:$A$86,0),0)</f>
        <v>N/A</v>
      </c>
      <c r="Y1910" s="7" t="str">
        <f>IF(INDEX(Map!$C$2:$C$86,MATCH(D1910,Map!$A$2:$A$86,0),0)="","N/A",E1910*INDEX(Map!$C$2:$C$86,MATCH(D1910,Map!$A$2:$A$86,0),0))</f>
        <v>N/A</v>
      </c>
      <c r="Z1910" s="7" t="str">
        <f>IF(INDEX(Map!$D$2:$D$86,MATCH(D1910,Map!$A$2:$A$86,0),0)="","N/A",E1910*INDEX(Map!$D$2:$D$86,MATCH(D1910,Map!$A$2:$A$86,0),0))</f>
        <v>N/A</v>
      </c>
      <c r="AA1910" t="str">
        <f>INDEX(Map!$E$2:$E$86,MATCH(D1910,Map!$A$2:$A$86,0),0)</f>
        <v>Sales</v>
      </c>
    </row>
    <row r="1911" spans="1:27" x14ac:dyDescent="0.25">
      <c r="A1911" s="1" t="s">
        <v>119</v>
      </c>
      <c r="B1911" s="1" t="s">
        <v>117</v>
      </c>
      <c r="C1911" s="1">
        <v>62</v>
      </c>
      <c r="D1911" s="1" t="s">
        <v>85</v>
      </c>
      <c r="E1911" s="1">
        <v>-0.6</v>
      </c>
      <c r="F1911" s="1">
        <v>0</v>
      </c>
      <c r="G1911" s="1">
        <v>2.6</v>
      </c>
      <c r="H1911" s="1">
        <v>4</v>
      </c>
      <c r="I1911" s="1" t="s">
        <v>63</v>
      </c>
      <c r="J1911" s="1" t="s">
        <v>63</v>
      </c>
      <c r="K1911" s="1">
        <v>61</v>
      </c>
      <c r="L1911" s="1">
        <v>36.1</v>
      </c>
      <c r="M1911" s="1">
        <v>-21</v>
      </c>
      <c r="N1911" s="1" t="s">
        <v>63</v>
      </c>
      <c r="O1911" s="1">
        <v>0</v>
      </c>
      <c r="P1911" s="1">
        <v>0</v>
      </c>
      <c r="Q1911" s="1">
        <v>5</v>
      </c>
      <c r="R1911" s="1">
        <v>28.31</v>
      </c>
      <c r="S1911" s="1">
        <v>28.31</v>
      </c>
      <c r="T1911" s="1">
        <v>-17</v>
      </c>
      <c r="U1911" s="3" t="str">
        <f t="shared" si="29"/>
        <v>2017Plan</v>
      </c>
      <c r="V1911" s="2">
        <f>DATE(A1911,INDEX(Map!$H$1:$H$12,MATCH(B1911,Map!$G$1:$G$12,0),0),1)</f>
        <v>43040</v>
      </c>
      <c r="W1911" t="str">
        <f>IF(AND(V1911&gt;=Map!$K$2,V1911&lt;=Map!$L$2),"Base",IF(AND(V1911&gt;=Map!$K$3,V1911&lt;=Map!$L$3),"Fcst","N/A"))</f>
        <v>Fcst</v>
      </c>
      <c r="X1911" t="str">
        <f>INDEX(Map!$B$2:$B$86,MATCH(D1911,Map!$A$2:$A$86,0),0)</f>
        <v>N/A</v>
      </c>
      <c r="Y1911" s="7" t="str">
        <f>IF(INDEX(Map!$C$2:$C$86,MATCH(D1911,Map!$A$2:$A$86,0),0)="","N/A",E1911*INDEX(Map!$C$2:$C$86,MATCH(D1911,Map!$A$2:$A$86,0),0))</f>
        <v>N/A</v>
      </c>
      <c r="Z1911" s="7" t="str">
        <f>IF(INDEX(Map!$D$2:$D$86,MATCH(D1911,Map!$A$2:$A$86,0),0)="","N/A",E1911*INDEX(Map!$D$2:$D$86,MATCH(D1911,Map!$A$2:$A$86,0),0))</f>
        <v>N/A</v>
      </c>
      <c r="AA1911" t="str">
        <f>INDEX(Map!$E$2:$E$86,MATCH(D1911,Map!$A$2:$A$86,0),0)</f>
        <v>Sales</v>
      </c>
    </row>
    <row r="1912" spans="1:27" x14ac:dyDescent="0.25">
      <c r="A1912" s="1" t="s">
        <v>119</v>
      </c>
      <c r="B1912" s="1" t="s">
        <v>117</v>
      </c>
      <c r="C1912" s="1">
        <v>63</v>
      </c>
      <c r="D1912" s="1" t="s">
        <v>86</v>
      </c>
      <c r="E1912" s="1">
        <v>-0.1</v>
      </c>
      <c r="F1912" s="1">
        <v>0</v>
      </c>
      <c r="G1912" s="1">
        <v>0.4</v>
      </c>
      <c r="H1912" s="1">
        <v>5</v>
      </c>
      <c r="I1912" s="1" t="s">
        <v>63</v>
      </c>
      <c r="J1912" s="1" t="s">
        <v>63</v>
      </c>
      <c r="K1912" s="1">
        <v>39</v>
      </c>
      <c r="L1912" s="1">
        <v>36.5</v>
      </c>
      <c r="M1912" s="1">
        <v>-3</v>
      </c>
      <c r="N1912" s="1" t="s">
        <v>63</v>
      </c>
      <c r="O1912" s="1">
        <v>0</v>
      </c>
      <c r="P1912" s="1">
        <v>0</v>
      </c>
      <c r="Q1912" s="1">
        <v>1</v>
      </c>
      <c r="R1912" s="1">
        <v>28.68</v>
      </c>
      <c r="S1912" s="1">
        <v>28.68</v>
      </c>
      <c r="T1912" s="1">
        <v>-3</v>
      </c>
      <c r="U1912" s="3" t="str">
        <f t="shared" si="29"/>
        <v>2017Plan</v>
      </c>
      <c r="V1912" s="2">
        <f>DATE(A1912,INDEX(Map!$H$1:$H$12,MATCH(B1912,Map!$G$1:$G$12,0),0),1)</f>
        <v>43040</v>
      </c>
      <c r="W1912" t="str">
        <f>IF(AND(V1912&gt;=Map!$K$2,V1912&lt;=Map!$L$2),"Base",IF(AND(V1912&gt;=Map!$K$3,V1912&lt;=Map!$L$3),"Fcst","N/A"))</f>
        <v>Fcst</v>
      </c>
      <c r="X1912" t="str">
        <f>INDEX(Map!$B$2:$B$86,MATCH(D1912,Map!$A$2:$A$86,0),0)</f>
        <v>N/A</v>
      </c>
      <c r="Y1912" s="7" t="str">
        <f>IF(INDEX(Map!$C$2:$C$86,MATCH(D1912,Map!$A$2:$A$86,0),0)="","N/A",E1912*INDEX(Map!$C$2:$C$86,MATCH(D1912,Map!$A$2:$A$86,0),0))</f>
        <v>N/A</v>
      </c>
      <c r="Z1912" s="7" t="str">
        <f>IF(INDEX(Map!$D$2:$D$86,MATCH(D1912,Map!$A$2:$A$86,0),0)="","N/A",E1912*INDEX(Map!$D$2:$D$86,MATCH(D1912,Map!$A$2:$A$86,0),0))</f>
        <v>N/A</v>
      </c>
      <c r="AA1912" t="str">
        <f>INDEX(Map!$E$2:$E$86,MATCH(D1912,Map!$A$2:$A$86,0),0)</f>
        <v>Sales</v>
      </c>
    </row>
    <row r="1913" spans="1:27" x14ac:dyDescent="0.25">
      <c r="A1913" s="1" t="s">
        <v>119</v>
      </c>
      <c r="B1913" s="1" t="s">
        <v>117</v>
      </c>
      <c r="C1913" s="1">
        <v>64</v>
      </c>
      <c r="D1913" s="1" t="s">
        <v>87</v>
      </c>
      <c r="E1913" s="1">
        <v>0</v>
      </c>
      <c r="F1913" s="1">
        <v>0</v>
      </c>
      <c r="G1913" s="1">
        <v>0</v>
      </c>
      <c r="H1913" s="1">
        <v>0</v>
      </c>
      <c r="I1913" s="1" t="s">
        <v>63</v>
      </c>
      <c r="J1913" s="1" t="s">
        <v>63</v>
      </c>
      <c r="K1913" s="1">
        <v>0</v>
      </c>
      <c r="L1913" s="1">
        <v>0</v>
      </c>
      <c r="M1913" s="1">
        <v>0</v>
      </c>
      <c r="N1913" s="1" t="s">
        <v>63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0</v>
      </c>
      <c r="U1913" s="3" t="str">
        <f t="shared" si="29"/>
        <v>2017Plan</v>
      </c>
      <c r="V1913" s="2">
        <f>DATE(A1913,INDEX(Map!$H$1:$H$12,MATCH(B1913,Map!$G$1:$G$12,0),0),1)</f>
        <v>43040</v>
      </c>
      <c r="W1913" t="str">
        <f>IF(AND(V1913&gt;=Map!$K$2,V1913&lt;=Map!$L$2),"Base",IF(AND(V1913&gt;=Map!$K$3,V1913&lt;=Map!$L$3),"Fcst","N/A"))</f>
        <v>Fcst</v>
      </c>
      <c r="X1913" t="str">
        <f>INDEX(Map!$B$2:$B$86,MATCH(D1913,Map!$A$2:$A$86,0),0)</f>
        <v>N/A</v>
      </c>
      <c r="Y1913" s="7" t="str">
        <f>IF(INDEX(Map!$C$2:$C$86,MATCH(D1913,Map!$A$2:$A$86,0),0)="","N/A",E1913*INDEX(Map!$C$2:$C$86,MATCH(D1913,Map!$A$2:$A$86,0),0))</f>
        <v>N/A</v>
      </c>
      <c r="Z1913" s="7" t="str">
        <f>IF(INDEX(Map!$D$2:$D$86,MATCH(D1913,Map!$A$2:$A$86,0),0)="","N/A",E1913*INDEX(Map!$D$2:$D$86,MATCH(D1913,Map!$A$2:$A$86,0),0))</f>
        <v>N/A</v>
      </c>
      <c r="AA1913" t="str">
        <f>INDEX(Map!$E$2:$E$86,MATCH(D1913,Map!$A$2:$A$86,0),0)</f>
        <v>Sales</v>
      </c>
    </row>
    <row r="1914" spans="1:27" x14ac:dyDescent="0.25">
      <c r="A1914" s="1" t="s">
        <v>119</v>
      </c>
      <c r="B1914" s="1" t="s">
        <v>117</v>
      </c>
      <c r="C1914" s="1">
        <v>65</v>
      </c>
      <c r="D1914" s="1" t="s">
        <v>88</v>
      </c>
      <c r="E1914" s="1">
        <v>0</v>
      </c>
      <c r="F1914" s="1">
        <v>0</v>
      </c>
      <c r="G1914" s="1">
        <v>0</v>
      </c>
      <c r="H1914" s="1">
        <v>0</v>
      </c>
      <c r="I1914" s="1" t="s">
        <v>63</v>
      </c>
      <c r="J1914" s="1" t="s">
        <v>63</v>
      </c>
      <c r="K1914" s="1">
        <v>0</v>
      </c>
      <c r="L1914" s="1">
        <v>0</v>
      </c>
      <c r="M1914" s="1">
        <v>0</v>
      </c>
      <c r="N1914" s="1" t="s">
        <v>63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3" t="str">
        <f t="shared" si="29"/>
        <v>2017Plan</v>
      </c>
      <c r="V1914" s="2">
        <f>DATE(A1914,INDEX(Map!$H$1:$H$12,MATCH(B1914,Map!$G$1:$G$12,0),0),1)</f>
        <v>43040</v>
      </c>
      <c r="W1914" t="str">
        <f>IF(AND(V1914&gt;=Map!$K$2,V1914&lt;=Map!$L$2),"Base",IF(AND(V1914&gt;=Map!$K$3,V1914&lt;=Map!$L$3),"Fcst","N/A"))</f>
        <v>Fcst</v>
      </c>
      <c r="X1914" t="str">
        <f>INDEX(Map!$B$2:$B$86,MATCH(D1914,Map!$A$2:$A$86,0),0)</f>
        <v>N/A</v>
      </c>
      <c r="Y1914" s="7" t="str">
        <f>IF(INDEX(Map!$C$2:$C$86,MATCH(D1914,Map!$A$2:$A$86,0),0)="","N/A",E1914*INDEX(Map!$C$2:$C$86,MATCH(D1914,Map!$A$2:$A$86,0),0))</f>
        <v>N/A</v>
      </c>
      <c r="Z1914" s="7" t="str">
        <f>IF(INDEX(Map!$D$2:$D$86,MATCH(D1914,Map!$A$2:$A$86,0),0)="","N/A",E1914*INDEX(Map!$D$2:$D$86,MATCH(D1914,Map!$A$2:$A$86,0),0))</f>
        <v>N/A</v>
      </c>
      <c r="AA1914" t="str">
        <f>INDEX(Map!$E$2:$E$86,MATCH(D1914,Map!$A$2:$A$86,0),0)</f>
        <v>Sales</v>
      </c>
    </row>
    <row r="1915" spans="1:27" x14ac:dyDescent="0.25">
      <c r="A1915" s="1" t="s">
        <v>119</v>
      </c>
      <c r="B1915" s="1" t="s">
        <v>117</v>
      </c>
      <c r="C1915" s="1">
        <v>66</v>
      </c>
      <c r="D1915" s="1" t="s">
        <v>89</v>
      </c>
      <c r="E1915" s="1">
        <v>0</v>
      </c>
      <c r="F1915" s="1">
        <v>0</v>
      </c>
      <c r="G1915" s="1">
        <v>0</v>
      </c>
      <c r="H1915" s="1">
        <v>0</v>
      </c>
      <c r="I1915" s="1" t="s">
        <v>63</v>
      </c>
      <c r="J1915" s="1" t="s">
        <v>63</v>
      </c>
      <c r="K1915" s="1">
        <v>0</v>
      </c>
      <c r="L1915" s="1">
        <v>0</v>
      </c>
      <c r="M1915" s="1">
        <v>0</v>
      </c>
      <c r="N1915" s="1" t="s">
        <v>63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3" t="str">
        <f t="shared" si="29"/>
        <v>2017Plan</v>
      </c>
      <c r="V1915" s="2">
        <f>DATE(A1915,INDEX(Map!$H$1:$H$12,MATCH(B1915,Map!$G$1:$G$12,0),0),1)</f>
        <v>43040</v>
      </c>
      <c r="W1915" t="str">
        <f>IF(AND(V1915&gt;=Map!$K$2,V1915&lt;=Map!$L$2),"Base",IF(AND(V1915&gt;=Map!$K$3,V1915&lt;=Map!$L$3),"Fcst","N/A"))</f>
        <v>Fcst</v>
      </c>
      <c r="X1915" t="str">
        <f>INDEX(Map!$B$2:$B$86,MATCH(D1915,Map!$A$2:$A$86,0),0)</f>
        <v>N/A</v>
      </c>
      <c r="Y1915" s="7" t="str">
        <f>IF(INDEX(Map!$C$2:$C$86,MATCH(D1915,Map!$A$2:$A$86,0),0)="","N/A",E1915*INDEX(Map!$C$2:$C$86,MATCH(D1915,Map!$A$2:$A$86,0),0))</f>
        <v>N/A</v>
      </c>
      <c r="Z1915" s="7" t="str">
        <f>IF(INDEX(Map!$D$2:$D$86,MATCH(D1915,Map!$A$2:$A$86,0),0)="","N/A",E1915*INDEX(Map!$D$2:$D$86,MATCH(D1915,Map!$A$2:$A$86,0),0))</f>
        <v>N/A</v>
      </c>
      <c r="AA1915" t="str">
        <f>INDEX(Map!$E$2:$E$86,MATCH(D1915,Map!$A$2:$A$86,0),0)</f>
        <v>Sales</v>
      </c>
    </row>
    <row r="1916" spans="1:27" x14ac:dyDescent="0.25">
      <c r="A1916" s="1" t="s">
        <v>119</v>
      </c>
      <c r="B1916" s="1" t="s">
        <v>117</v>
      </c>
      <c r="C1916" s="1">
        <v>67</v>
      </c>
      <c r="D1916" s="1" t="s">
        <v>90</v>
      </c>
      <c r="E1916" s="1">
        <v>0</v>
      </c>
      <c r="F1916" s="1">
        <v>0</v>
      </c>
      <c r="G1916" s="1">
        <v>0</v>
      </c>
      <c r="H1916" s="1">
        <v>0</v>
      </c>
      <c r="I1916" s="1" t="s">
        <v>63</v>
      </c>
      <c r="J1916" s="1" t="s">
        <v>63</v>
      </c>
      <c r="K1916" s="1">
        <v>0</v>
      </c>
      <c r="L1916" s="1">
        <v>0</v>
      </c>
      <c r="M1916" s="1">
        <v>0</v>
      </c>
      <c r="N1916" s="1" t="s">
        <v>63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s="3" t="str">
        <f t="shared" si="29"/>
        <v>2017Plan</v>
      </c>
      <c r="V1916" s="2">
        <f>DATE(A1916,INDEX(Map!$H$1:$H$12,MATCH(B1916,Map!$G$1:$G$12,0),0),1)</f>
        <v>43040</v>
      </c>
      <c r="W1916" t="str">
        <f>IF(AND(V1916&gt;=Map!$K$2,V1916&lt;=Map!$L$2),"Base",IF(AND(V1916&gt;=Map!$K$3,V1916&lt;=Map!$L$3),"Fcst","N/A"))</f>
        <v>Fcst</v>
      </c>
      <c r="X1916" t="str">
        <f>INDEX(Map!$B$2:$B$86,MATCH(D1916,Map!$A$2:$A$86,0),0)</f>
        <v>N/A</v>
      </c>
      <c r="Y1916" s="7" t="str">
        <f>IF(INDEX(Map!$C$2:$C$86,MATCH(D1916,Map!$A$2:$A$86,0),0)="","N/A",E1916*INDEX(Map!$C$2:$C$86,MATCH(D1916,Map!$A$2:$A$86,0),0))</f>
        <v>N/A</v>
      </c>
      <c r="Z1916" s="7" t="str">
        <f>IF(INDEX(Map!$D$2:$D$86,MATCH(D1916,Map!$A$2:$A$86,0),0)="","N/A",E1916*INDEX(Map!$D$2:$D$86,MATCH(D1916,Map!$A$2:$A$86,0),0))</f>
        <v>N/A</v>
      </c>
      <c r="AA1916" t="str">
        <f>INDEX(Map!$E$2:$E$86,MATCH(D1916,Map!$A$2:$A$86,0),0)</f>
        <v>Sales</v>
      </c>
    </row>
    <row r="1917" spans="1:27" x14ac:dyDescent="0.25">
      <c r="A1917" s="1" t="s">
        <v>119</v>
      </c>
      <c r="B1917" s="1" t="s">
        <v>117</v>
      </c>
      <c r="C1917" s="1">
        <v>68</v>
      </c>
      <c r="D1917" s="1" t="s">
        <v>91</v>
      </c>
      <c r="E1917" s="1">
        <v>0</v>
      </c>
      <c r="F1917" s="1">
        <v>0</v>
      </c>
      <c r="G1917" s="1">
        <v>0</v>
      </c>
      <c r="H1917" s="1">
        <v>0</v>
      </c>
      <c r="I1917" s="1" t="s">
        <v>63</v>
      </c>
      <c r="J1917" s="1" t="s">
        <v>63</v>
      </c>
      <c r="K1917" s="1">
        <v>0</v>
      </c>
      <c r="L1917" s="1">
        <v>0</v>
      </c>
      <c r="M1917" s="1">
        <v>0</v>
      </c>
      <c r="N1917" s="1" t="s">
        <v>63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0</v>
      </c>
      <c r="U1917" s="3" t="str">
        <f t="shared" si="29"/>
        <v>2017Plan</v>
      </c>
      <c r="V1917" s="2">
        <f>DATE(A1917,INDEX(Map!$H$1:$H$12,MATCH(B1917,Map!$G$1:$G$12,0),0),1)</f>
        <v>43040</v>
      </c>
      <c r="W1917" t="str">
        <f>IF(AND(V1917&gt;=Map!$K$2,V1917&lt;=Map!$L$2),"Base",IF(AND(V1917&gt;=Map!$K$3,V1917&lt;=Map!$L$3),"Fcst","N/A"))</f>
        <v>Fcst</v>
      </c>
      <c r="X1917" t="str">
        <f>INDEX(Map!$B$2:$B$86,MATCH(D1917,Map!$A$2:$A$86,0),0)</f>
        <v>N/A</v>
      </c>
      <c r="Y1917" s="7" t="str">
        <f>IF(INDEX(Map!$C$2:$C$86,MATCH(D1917,Map!$A$2:$A$86,0),0)="","N/A",E1917*INDEX(Map!$C$2:$C$86,MATCH(D1917,Map!$A$2:$A$86,0),0))</f>
        <v>N/A</v>
      </c>
      <c r="Z1917" s="7" t="str">
        <f>IF(INDEX(Map!$D$2:$D$86,MATCH(D1917,Map!$A$2:$A$86,0),0)="","N/A",E1917*INDEX(Map!$D$2:$D$86,MATCH(D1917,Map!$A$2:$A$86,0),0))</f>
        <v>N/A</v>
      </c>
      <c r="AA1917" t="str">
        <f>INDEX(Map!$E$2:$E$86,MATCH(D1917,Map!$A$2:$A$86,0),0)</f>
        <v>CSR</v>
      </c>
    </row>
    <row r="1918" spans="1:27" x14ac:dyDescent="0.25">
      <c r="A1918" s="1" t="s">
        <v>119</v>
      </c>
      <c r="B1918" s="1" t="s">
        <v>117</v>
      </c>
      <c r="C1918" s="1">
        <v>69</v>
      </c>
      <c r="D1918" s="1" t="s">
        <v>92</v>
      </c>
      <c r="E1918" s="1">
        <v>0</v>
      </c>
      <c r="F1918" s="1">
        <v>0</v>
      </c>
      <c r="G1918" s="1">
        <v>0</v>
      </c>
      <c r="H1918" s="1">
        <v>0</v>
      </c>
      <c r="I1918" s="1" t="s">
        <v>63</v>
      </c>
      <c r="J1918" s="1" t="s">
        <v>63</v>
      </c>
      <c r="K1918" s="1">
        <v>0</v>
      </c>
      <c r="L1918" s="1">
        <v>0</v>
      </c>
      <c r="M1918" s="1">
        <v>0</v>
      </c>
      <c r="N1918" s="1" t="s">
        <v>63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0</v>
      </c>
      <c r="U1918" s="3" t="str">
        <f t="shared" si="29"/>
        <v>2017Plan</v>
      </c>
      <c r="V1918" s="2">
        <f>DATE(A1918,INDEX(Map!$H$1:$H$12,MATCH(B1918,Map!$G$1:$G$12,0),0),1)</f>
        <v>43040</v>
      </c>
      <c r="W1918" t="str">
        <f>IF(AND(V1918&gt;=Map!$K$2,V1918&lt;=Map!$L$2),"Base",IF(AND(V1918&gt;=Map!$K$3,V1918&lt;=Map!$L$3),"Fcst","N/A"))</f>
        <v>Fcst</v>
      </c>
      <c r="X1918" t="str">
        <f>INDEX(Map!$B$2:$B$86,MATCH(D1918,Map!$A$2:$A$86,0),0)</f>
        <v>N/A</v>
      </c>
      <c r="Y1918" s="7" t="str">
        <f>IF(INDEX(Map!$C$2:$C$86,MATCH(D1918,Map!$A$2:$A$86,0),0)="","N/A",E1918*INDEX(Map!$C$2:$C$86,MATCH(D1918,Map!$A$2:$A$86,0),0))</f>
        <v>N/A</v>
      </c>
      <c r="Z1918" s="7" t="str">
        <f>IF(INDEX(Map!$D$2:$D$86,MATCH(D1918,Map!$A$2:$A$86,0),0)="","N/A",E1918*INDEX(Map!$D$2:$D$86,MATCH(D1918,Map!$A$2:$A$86,0),0))</f>
        <v>N/A</v>
      </c>
      <c r="AA1918" t="str">
        <f>INDEX(Map!$E$2:$E$86,MATCH(D1918,Map!$A$2:$A$86,0),0)</f>
        <v>CSR</v>
      </c>
    </row>
    <row r="1919" spans="1:27" x14ac:dyDescent="0.25">
      <c r="A1919" s="1" t="s">
        <v>119</v>
      </c>
      <c r="B1919" s="1" t="s">
        <v>117</v>
      </c>
      <c r="C1919" s="1">
        <v>70</v>
      </c>
      <c r="D1919" s="1" t="s">
        <v>93</v>
      </c>
      <c r="E1919" s="1">
        <v>0</v>
      </c>
      <c r="F1919" s="1">
        <v>0</v>
      </c>
      <c r="G1919" s="1">
        <v>0</v>
      </c>
      <c r="H1919" s="1">
        <v>0</v>
      </c>
      <c r="I1919" s="1" t="s">
        <v>63</v>
      </c>
      <c r="J1919" s="1" t="s">
        <v>63</v>
      </c>
      <c r="K1919" s="1">
        <v>0</v>
      </c>
      <c r="L1919" s="1">
        <v>0</v>
      </c>
      <c r="M1919" s="1">
        <v>0</v>
      </c>
      <c r="N1919" s="1" t="s">
        <v>63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3" t="str">
        <f t="shared" si="29"/>
        <v>2017Plan</v>
      </c>
      <c r="V1919" s="2">
        <f>DATE(A1919,INDEX(Map!$H$1:$H$12,MATCH(B1919,Map!$G$1:$G$12,0),0),1)</f>
        <v>43040</v>
      </c>
      <c r="W1919" t="str">
        <f>IF(AND(V1919&gt;=Map!$K$2,V1919&lt;=Map!$L$2),"Base",IF(AND(V1919&gt;=Map!$K$3,V1919&lt;=Map!$L$3),"Fcst","N/A"))</f>
        <v>Fcst</v>
      </c>
      <c r="X1919" t="str">
        <f>INDEX(Map!$B$2:$B$86,MATCH(D1919,Map!$A$2:$A$86,0),0)</f>
        <v>N/A</v>
      </c>
      <c r="Y1919" s="7" t="str">
        <f>IF(INDEX(Map!$C$2:$C$86,MATCH(D1919,Map!$A$2:$A$86,0),0)="","N/A",E1919*INDEX(Map!$C$2:$C$86,MATCH(D1919,Map!$A$2:$A$86,0),0))</f>
        <v>N/A</v>
      </c>
      <c r="Z1919" s="7" t="str">
        <f>IF(INDEX(Map!$D$2:$D$86,MATCH(D1919,Map!$A$2:$A$86,0),0)="","N/A",E1919*INDEX(Map!$D$2:$D$86,MATCH(D1919,Map!$A$2:$A$86,0),0))</f>
        <v>N/A</v>
      </c>
      <c r="AA1919" t="str">
        <f>INDEX(Map!$E$2:$E$86,MATCH(D1919,Map!$A$2:$A$86,0),0)</f>
        <v>CSR</v>
      </c>
    </row>
    <row r="1920" spans="1:27" x14ac:dyDescent="0.25">
      <c r="A1920" s="1" t="s">
        <v>119</v>
      </c>
      <c r="B1920" s="1" t="s">
        <v>117</v>
      </c>
      <c r="C1920" s="1">
        <v>71</v>
      </c>
      <c r="D1920" s="1" t="s">
        <v>94</v>
      </c>
      <c r="E1920" s="1">
        <v>0</v>
      </c>
      <c r="F1920" s="1">
        <v>0</v>
      </c>
      <c r="G1920" s="1">
        <v>0</v>
      </c>
      <c r="H1920" s="1">
        <v>0</v>
      </c>
      <c r="I1920" s="1" t="s">
        <v>63</v>
      </c>
      <c r="J1920" s="1" t="s">
        <v>63</v>
      </c>
      <c r="K1920" s="1">
        <v>0</v>
      </c>
      <c r="L1920" s="1">
        <v>0</v>
      </c>
      <c r="M1920" s="1">
        <v>0</v>
      </c>
      <c r="N1920" s="1" t="s">
        <v>63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3" t="str">
        <f t="shared" si="29"/>
        <v>2017Plan</v>
      </c>
      <c r="V1920" s="2">
        <f>DATE(A1920,INDEX(Map!$H$1:$H$12,MATCH(B1920,Map!$G$1:$G$12,0),0),1)</f>
        <v>43040</v>
      </c>
      <c r="W1920" t="str">
        <f>IF(AND(V1920&gt;=Map!$K$2,V1920&lt;=Map!$L$2),"Base",IF(AND(V1920&gt;=Map!$K$3,V1920&lt;=Map!$L$3),"Fcst","N/A"))</f>
        <v>Fcst</v>
      </c>
      <c r="X1920" t="str">
        <f>INDEX(Map!$B$2:$B$86,MATCH(D1920,Map!$A$2:$A$86,0),0)</f>
        <v>N/A</v>
      </c>
      <c r="Y1920" s="7" t="str">
        <f>IF(INDEX(Map!$C$2:$C$86,MATCH(D1920,Map!$A$2:$A$86,0),0)="","N/A",E1920*INDEX(Map!$C$2:$C$86,MATCH(D1920,Map!$A$2:$A$86,0),0))</f>
        <v>N/A</v>
      </c>
      <c r="Z1920" s="7" t="str">
        <f>IF(INDEX(Map!$D$2:$D$86,MATCH(D1920,Map!$A$2:$A$86,0),0)="","N/A",E1920*INDEX(Map!$D$2:$D$86,MATCH(D1920,Map!$A$2:$A$86,0),0))</f>
        <v>N/A</v>
      </c>
      <c r="AA1920" t="str">
        <f>INDEX(Map!$E$2:$E$86,MATCH(D1920,Map!$A$2:$A$86,0),0)</f>
        <v>CSR</v>
      </c>
    </row>
    <row r="1921" spans="1:27" x14ac:dyDescent="0.25">
      <c r="A1921" s="1" t="s">
        <v>119</v>
      </c>
      <c r="B1921" s="1" t="s">
        <v>117</v>
      </c>
      <c r="C1921" s="1">
        <v>72</v>
      </c>
      <c r="D1921" s="1" t="s">
        <v>95</v>
      </c>
      <c r="E1921" s="1">
        <v>0</v>
      </c>
      <c r="F1921" s="1">
        <v>0</v>
      </c>
      <c r="G1921" s="1">
        <v>0</v>
      </c>
      <c r="H1921" s="1">
        <v>0</v>
      </c>
      <c r="I1921" s="1" t="s">
        <v>63</v>
      </c>
      <c r="J1921" s="1" t="s">
        <v>63</v>
      </c>
      <c r="K1921" s="1">
        <v>0</v>
      </c>
      <c r="L1921" s="1">
        <v>0</v>
      </c>
      <c r="M1921" s="1">
        <v>0</v>
      </c>
      <c r="N1921" s="1" t="s">
        <v>63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3" t="str">
        <f t="shared" si="29"/>
        <v>2017Plan</v>
      </c>
      <c r="V1921" s="2">
        <f>DATE(A1921,INDEX(Map!$H$1:$H$12,MATCH(B1921,Map!$G$1:$G$12,0),0),1)</f>
        <v>43040</v>
      </c>
      <c r="W1921" t="str">
        <f>IF(AND(V1921&gt;=Map!$K$2,V1921&lt;=Map!$L$2),"Base",IF(AND(V1921&gt;=Map!$K$3,V1921&lt;=Map!$L$3),"Fcst","N/A"))</f>
        <v>Fcst</v>
      </c>
      <c r="X1921" t="str">
        <f>INDEX(Map!$B$2:$B$86,MATCH(D1921,Map!$A$2:$A$86,0),0)</f>
        <v>N/A</v>
      </c>
      <c r="Y1921" s="7" t="str">
        <f>IF(INDEX(Map!$C$2:$C$86,MATCH(D1921,Map!$A$2:$A$86,0),0)="","N/A",E1921*INDEX(Map!$C$2:$C$86,MATCH(D1921,Map!$A$2:$A$86,0),0))</f>
        <v>N/A</v>
      </c>
      <c r="Z1921" s="7" t="str">
        <f>IF(INDEX(Map!$D$2:$D$86,MATCH(D1921,Map!$A$2:$A$86,0),0)="","N/A",E1921*INDEX(Map!$D$2:$D$86,MATCH(D1921,Map!$A$2:$A$86,0),0))</f>
        <v>N/A</v>
      </c>
      <c r="AA1921" t="str">
        <f>INDEX(Map!$E$2:$E$86,MATCH(D1921,Map!$A$2:$A$86,0),0)</f>
        <v>CSR</v>
      </c>
    </row>
    <row r="1922" spans="1:27" x14ac:dyDescent="0.25">
      <c r="A1922" s="1" t="s">
        <v>119</v>
      </c>
      <c r="B1922" s="1" t="s">
        <v>117</v>
      </c>
      <c r="C1922" s="1">
        <v>73</v>
      </c>
      <c r="D1922" s="1" t="s">
        <v>96</v>
      </c>
      <c r="E1922" s="1">
        <v>0</v>
      </c>
      <c r="F1922" s="1">
        <v>0</v>
      </c>
      <c r="G1922" s="1">
        <v>0</v>
      </c>
      <c r="H1922" s="1">
        <v>0</v>
      </c>
      <c r="I1922" s="1" t="s">
        <v>63</v>
      </c>
      <c r="J1922" s="1" t="s">
        <v>63</v>
      </c>
      <c r="K1922" s="1">
        <v>0</v>
      </c>
      <c r="L1922" s="1">
        <v>0</v>
      </c>
      <c r="M1922" s="1">
        <v>0</v>
      </c>
      <c r="N1922" s="1" t="s">
        <v>63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</v>
      </c>
      <c r="U1922" s="3" t="str">
        <f t="shared" si="29"/>
        <v>2017Plan</v>
      </c>
      <c r="V1922" s="2">
        <f>DATE(A1922,INDEX(Map!$H$1:$H$12,MATCH(B1922,Map!$G$1:$G$12,0),0),1)</f>
        <v>43040</v>
      </c>
      <c r="W1922" t="str">
        <f>IF(AND(V1922&gt;=Map!$K$2,V1922&lt;=Map!$L$2),"Base",IF(AND(V1922&gt;=Map!$K$3,V1922&lt;=Map!$L$3),"Fcst","N/A"))</f>
        <v>Fcst</v>
      </c>
      <c r="X1922" t="str">
        <f>INDEX(Map!$B$2:$B$86,MATCH(D1922,Map!$A$2:$A$86,0),0)</f>
        <v>N/A</v>
      </c>
      <c r="Y1922" s="7" t="str">
        <f>IF(INDEX(Map!$C$2:$C$86,MATCH(D1922,Map!$A$2:$A$86,0),0)="","N/A",E1922*INDEX(Map!$C$2:$C$86,MATCH(D1922,Map!$A$2:$A$86,0),0))</f>
        <v>N/A</v>
      </c>
      <c r="Z1922" s="7" t="str">
        <f>IF(INDEX(Map!$D$2:$D$86,MATCH(D1922,Map!$A$2:$A$86,0),0)="","N/A",E1922*INDEX(Map!$D$2:$D$86,MATCH(D1922,Map!$A$2:$A$86,0),0))</f>
        <v>N/A</v>
      </c>
      <c r="AA1922" t="str">
        <f>INDEX(Map!$E$2:$E$86,MATCH(D1922,Map!$A$2:$A$86,0),0)</f>
        <v>CSR</v>
      </c>
    </row>
    <row r="1923" spans="1:27" x14ac:dyDescent="0.25">
      <c r="A1923" s="1" t="s">
        <v>119</v>
      </c>
      <c r="B1923" s="1" t="s">
        <v>117</v>
      </c>
      <c r="C1923" s="1">
        <v>74</v>
      </c>
      <c r="D1923" s="1" t="s">
        <v>97</v>
      </c>
      <c r="E1923" s="1">
        <v>0</v>
      </c>
      <c r="F1923" s="1">
        <v>0</v>
      </c>
      <c r="G1923" s="1">
        <v>0</v>
      </c>
      <c r="H1923" s="1">
        <v>0</v>
      </c>
      <c r="I1923" s="1" t="s">
        <v>63</v>
      </c>
      <c r="J1923" s="1" t="s">
        <v>63</v>
      </c>
      <c r="K1923" s="1">
        <v>0</v>
      </c>
      <c r="L1923" s="1">
        <v>0</v>
      </c>
      <c r="M1923" s="1">
        <v>0</v>
      </c>
      <c r="N1923" s="1" t="s">
        <v>63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3" t="str">
        <f t="shared" si="29"/>
        <v>2017Plan</v>
      </c>
      <c r="V1923" s="2">
        <f>DATE(A1923,INDEX(Map!$H$1:$H$12,MATCH(B1923,Map!$G$1:$G$12,0),0),1)</f>
        <v>43040</v>
      </c>
      <c r="W1923" t="str">
        <f>IF(AND(V1923&gt;=Map!$K$2,V1923&lt;=Map!$L$2),"Base",IF(AND(V1923&gt;=Map!$K$3,V1923&lt;=Map!$L$3),"Fcst","N/A"))</f>
        <v>Fcst</v>
      </c>
      <c r="X1923" t="str">
        <f>INDEX(Map!$B$2:$B$86,MATCH(D1923,Map!$A$2:$A$86,0),0)</f>
        <v>N/A</v>
      </c>
      <c r="Y1923" s="7" t="str">
        <f>IF(INDEX(Map!$C$2:$C$86,MATCH(D1923,Map!$A$2:$A$86,0),0)="","N/A",E1923*INDEX(Map!$C$2:$C$86,MATCH(D1923,Map!$A$2:$A$86,0),0))</f>
        <v>N/A</v>
      </c>
      <c r="Z1923" s="7" t="str">
        <f>IF(INDEX(Map!$D$2:$D$86,MATCH(D1923,Map!$A$2:$A$86,0),0)="","N/A",E1923*INDEX(Map!$D$2:$D$86,MATCH(D1923,Map!$A$2:$A$86,0),0))</f>
        <v>N/A</v>
      </c>
      <c r="AA1923" t="str">
        <f>INDEX(Map!$E$2:$E$86,MATCH(D1923,Map!$A$2:$A$86,0),0)</f>
        <v>CSR</v>
      </c>
    </row>
    <row r="1924" spans="1:27" x14ac:dyDescent="0.25">
      <c r="A1924" s="1" t="s">
        <v>119</v>
      </c>
      <c r="B1924" s="1" t="s">
        <v>117</v>
      </c>
      <c r="C1924" s="1">
        <v>75</v>
      </c>
      <c r="D1924" s="1" t="s">
        <v>98</v>
      </c>
      <c r="E1924" s="1">
        <v>0</v>
      </c>
      <c r="F1924" s="1">
        <v>0</v>
      </c>
      <c r="G1924" s="1">
        <v>0</v>
      </c>
      <c r="H1924" s="1">
        <v>0</v>
      </c>
      <c r="I1924" s="1" t="s">
        <v>63</v>
      </c>
      <c r="J1924" s="1" t="s">
        <v>63</v>
      </c>
      <c r="K1924" s="1">
        <v>0</v>
      </c>
      <c r="L1924" s="1">
        <v>0</v>
      </c>
      <c r="M1924" s="1">
        <v>0</v>
      </c>
      <c r="N1924" s="1" t="s">
        <v>63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</v>
      </c>
      <c r="U1924" s="3" t="str">
        <f t="shared" ref="U1924:U1987" si="30">U1923</f>
        <v>2017Plan</v>
      </c>
      <c r="V1924" s="2">
        <f>DATE(A1924,INDEX(Map!$H$1:$H$12,MATCH(B1924,Map!$G$1:$G$12,0),0),1)</f>
        <v>43040</v>
      </c>
      <c r="W1924" t="str">
        <f>IF(AND(V1924&gt;=Map!$K$2,V1924&lt;=Map!$L$2),"Base",IF(AND(V1924&gt;=Map!$K$3,V1924&lt;=Map!$L$3),"Fcst","N/A"))</f>
        <v>Fcst</v>
      </c>
      <c r="X1924" t="str">
        <f>INDEX(Map!$B$2:$B$86,MATCH(D1924,Map!$A$2:$A$86,0),0)</f>
        <v>N/A</v>
      </c>
      <c r="Y1924" s="7" t="str">
        <f>IF(INDEX(Map!$C$2:$C$86,MATCH(D1924,Map!$A$2:$A$86,0),0)="","N/A",E1924*INDEX(Map!$C$2:$C$86,MATCH(D1924,Map!$A$2:$A$86,0),0))</f>
        <v>N/A</v>
      </c>
      <c r="Z1924" s="7" t="str">
        <f>IF(INDEX(Map!$D$2:$D$86,MATCH(D1924,Map!$A$2:$A$86,0),0)="","N/A",E1924*INDEX(Map!$D$2:$D$86,MATCH(D1924,Map!$A$2:$A$86,0),0))</f>
        <v>N/A</v>
      </c>
      <c r="AA1924" t="str">
        <f>INDEX(Map!$E$2:$E$86,MATCH(D1924,Map!$A$2:$A$86,0),0)</f>
        <v>CSR</v>
      </c>
    </row>
    <row r="1925" spans="1:27" x14ac:dyDescent="0.25">
      <c r="A1925" s="1" t="s">
        <v>119</v>
      </c>
      <c r="B1925" s="1" t="s">
        <v>117</v>
      </c>
      <c r="C1925" s="1">
        <v>76</v>
      </c>
      <c r="D1925" s="1" t="s">
        <v>99</v>
      </c>
      <c r="E1925" s="1">
        <v>0</v>
      </c>
      <c r="F1925" s="1">
        <v>0</v>
      </c>
      <c r="G1925" s="1">
        <v>0</v>
      </c>
      <c r="H1925" s="1">
        <v>0</v>
      </c>
      <c r="I1925" s="1" t="s">
        <v>63</v>
      </c>
      <c r="J1925" s="1" t="s">
        <v>63</v>
      </c>
      <c r="K1925" s="1">
        <v>0</v>
      </c>
      <c r="L1925" s="1">
        <v>0</v>
      </c>
      <c r="M1925" s="1">
        <v>0</v>
      </c>
      <c r="N1925" s="1" t="s">
        <v>63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s="3" t="str">
        <f t="shared" si="30"/>
        <v>2017Plan</v>
      </c>
      <c r="V1925" s="2">
        <f>DATE(A1925,INDEX(Map!$H$1:$H$12,MATCH(B1925,Map!$G$1:$G$12,0),0),1)</f>
        <v>43040</v>
      </c>
      <c r="W1925" t="str">
        <f>IF(AND(V1925&gt;=Map!$K$2,V1925&lt;=Map!$L$2),"Base",IF(AND(V1925&gt;=Map!$K$3,V1925&lt;=Map!$L$3),"Fcst","N/A"))</f>
        <v>Fcst</v>
      </c>
      <c r="X1925" t="str">
        <f>INDEX(Map!$B$2:$B$86,MATCH(D1925,Map!$A$2:$A$86,0),0)</f>
        <v>N/A</v>
      </c>
      <c r="Y1925" s="7" t="str">
        <f>IF(INDEX(Map!$C$2:$C$86,MATCH(D1925,Map!$A$2:$A$86,0),0)="","N/A",E1925*INDEX(Map!$C$2:$C$86,MATCH(D1925,Map!$A$2:$A$86,0),0))</f>
        <v>N/A</v>
      </c>
      <c r="Z1925" s="7" t="str">
        <f>IF(INDEX(Map!$D$2:$D$86,MATCH(D1925,Map!$A$2:$A$86,0),0)="","N/A",E1925*INDEX(Map!$D$2:$D$86,MATCH(D1925,Map!$A$2:$A$86,0),0))</f>
        <v>N/A</v>
      </c>
      <c r="AA1925" t="str">
        <f>INDEX(Map!$E$2:$E$86,MATCH(D1925,Map!$A$2:$A$86,0),0)</f>
        <v>CSR</v>
      </c>
    </row>
    <row r="1926" spans="1:27" x14ac:dyDescent="0.25">
      <c r="A1926" s="1" t="s">
        <v>119</v>
      </c>
      <c r="B1926" s="1" t="s">
        <v>117</v>
      </c>
      <c r="C1926" s="1">
        <v>77</v>
      </c>
      <c r="D1926" s="1" t="s">
        <v>100</v>
      </c>
      <c r="E1926" s="1">
        <v>0</v>
      </c>
      <c r="F1926" s="1">
        <v>0</v>
      </c>
      <c r="G1926" s="1">
        <v>0</v>
      </c>
      <c r="H1926" s="1">
        <v>0</v>
      </c>
      <c r="I1926" s="1" t="s">
        <v>63</v>
      </c>
      <c r="J1926" s="1" t="s">
        <v>63</v>
      </c>
      <c r="K1926" s="1">
        <v>0</v>
      </c>
      <c r="L1926" s="1">
        <v>0</v>
      </c>
      <c r="M1926" s="1">
        <v>0</v>
      </c>
      <c r="N1926" s="1" t="s">
        <v>63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s="3" t="str">
        <f t="shared" si="30"/>
        <v>2017Plan</v>
      </c>
      <c r="V1926" s="2">
        <f>DATE(A1926,INDEX(Map!$H$1:$H$12,MATCH(B1926,Map!$G$1:$G$12,0),0),1)</f>
        <v>43040</v>
      </c>
      <c r="W1926" t="str">
        <f>IF(AND(V1926&gt;=Map!$K$2,V1926&lt;=Map!$L$2),"Base",IF(AND(V1926&gt;=Map!$K$3,V1926&lt;=Map!$L$3),"Fcst","N/A"))</f>
        <v>Fcst</v>
      </c>
      <c r="X1926" t="str">
        <f>INDEX(Map!$B$2:$B$86,MATCH(D1926,Map!$A$2:$A$86,0),0)</f>
        <v>N/A</v>
      </c>
      <c r="Y1926" s="7" t="str">
        <f>IF(INDEX(Map!$C$2:$C$86,MATCH(D1926,Map!$A$2:$A$86,0),0)="","N/A",E1926*INDEX(Map!$C$2:$C$86,MATCH(D1926,Map!$A$2:$A$86,0),0))</f>
        <v>N/A</v>
      </c>
      <c r="Z1926" s="7" t="str">
        <f>IF(INDEX(Map!$D$2:$D$86,MATCH(D1926,Map!$A$2:$A$86,0),0)="","N/A",E1926*INDEX(Map!$D$2:$D$86,MATCH(D1926,Map!$A$2:$A$86,0),0))</f>
        <v>N/A</v>
      </c>
      <c r="AA1926" t="str">
        <f>INDEX(Map!$E$2:$E$86,MATCH(D1926,Map!$A$2:$A$86,0),0)</f>
        <v>CSR</v>
      </c>
    </row>
    <row r="1927" spans="1:27" x14ac:dyDescent="0.25">
      <c r="A1927" s="1" t="s">
        <v>119</v>
      </c>
      <c r="B1927" s="1" t="s">
        <v>117</v>
      </c>
      <c r="C1927" s="1">
        <v>78</v>
      </c>
      <c r="D1927" s="1" t="s">
        <v>101</v>
      </c>
      <c r="E1927" s="1">
        <v>0</v>
      </c>
      <c r="F1927" s="1">
        <v>0</v>
      </c>
      <c r="G1927" s="1">
        <v>0</v>
      </c>
      <c r="H1927" s="1">
        <v>0</v>
      </c>
      <c r="I1927" s="1" t="s">
        <v>63</v>
      </c>
      <c r="J1927" s="1" t="s">
        <v>63</v>
      </c>
      <c r="K1927" s="1">
        <v>0</v>
      </c>
      <c r="L1927" s="1">
        <v>0</v>
      </c>
      <c r="M1927" s="1">
        <v>0</v>
      </c>
      <c r="N1927" s="1" t="s">
        <v>63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3" t="str">
        <f t="shared" si="30"/>
        <v>2017Plan</v>
      </c>
      <c r="V1927" s="2">
        <f>DATE(A1927,INDEX(Map!$H$1:$H$12,MATCH(B1927,Map!$G$1:$G$12,0),0),1)</f>
        <v>43040</v>
      </c>
      <c r="W1927" t="str">
        <f>IF(AND(V1927&gt;=Map!$K$2,V1927&lt;=Map!$L$2),"Base",IF(AND(V1927&gt;=Map!$K$3,V1927&lt;=Map!$L$3),"Fcst","N/A"))</f>
        <v>Fcst</v>
      </c>
      <c r="X1927" t="str">
        <f>INDEX(Map!$B$2:$B$86,MATCH(D1927,Map!$A$2:$A$86,0),0)</f>
        <v>N/A</v>
      </c>
      <c r="Y1927" s="7" t="str">
        <f>IF(INDEX(Map!$C$2:$C$86,MATCH(D1927,Map!$A$2:$A$86,0),0)="","N/A",E1927*INDEX(Map!$C$2:$C$86,MATCH(D1927,Map!$A$2:$A$86,0),0))</f>
        <v>N/A</v>
      </c>
      <c r="Z1927" s="7" t="str">
        <f>IF(INDEX(Map!$D$2:$D$86,MATCH(D1927,Map!$A$2:$A$86,0),0)="","N/A",E1927*INDEX(Map!$D$2:$D$86,MATCH(D1927,Map!$A$2:$A$86,0),0))</f>
        <v>N/A</v>
      </c>
      <c r="AA1927" t="str">
        <f>INDEX(Map!$E$2:$E$86,MATCH(D1927,Map!$A$2:$A$86,0),0)</f>
        <v>CSR</v>
      </c>
    </row>
    <row r="1928" spans="1:27" x14ac:dyDescent="0.25">
      <c r="A1928" s="1" t="s">
        <v>119</v>
      </c>
      <c r="B1928" s="1" t="s">
        <v>117</v>
      </c>
      <c r="C1928" s="1">
        <v>79</v>
      </c>
      <c r="D1928" s="1" t="s">
        <v>102</v>
      </c>
      <c r="E1928" s="1">
        <v>0</v>
      </c>
      <c r="F1928" s="1">
        <v>0</v>
      </c>
      <c r="G1928" s="1">
        <v>0</v>
      </c>
      <c r="H1928" s="1">
        <v>0</v>
      </c>
      <c r="I1928" s="1" t="s">
        <v>63</v>
      </c>
      <c r="J1928" s="1" t="s">
        <v>63</v>
      </c>
      <c r="K1928" s="1">
        <v>0</v>
      </c>
      <c r="L1928" s="1">
        <v>0</v>
      </c>
      <c r="M1928" s="1">
        <v>0</v>
      </c>
      <c r="N1928" s="1" t="s">
        <v>63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s="3" t="str">
        <f t="shared" si="30"/>
        <v>2017Plan</v>
      </c>
      <c r="V1928" s="2">
        <f>DATE(A1928,INDEX(Map!$H$1:$H$12,MATCH(B1928,Map!$G$1:$G$12,0),0),1)</f>
        <v>43040</v>
      </c>
      <c r="W1928" t="str">
        <f>IF(AND(V1928&gt;=Map!$K$2,V1928&lt;=Map!$L$2),"Base",IF(AND(V1928&gt;=Map!$K$3,V1928&lt;=Map!$L$3),"Fcst","N/A"))</f>
        <v>Fcst</v>
      </c>
      <c r="X1928" t="str">
        <f>INDEX(Map!$B$2:$B$86,MATCH(D1928,Map!$A$2:$A$86,0),0)</f>
        <v>N/A</v>
      </c>
      <c r="Y1928" s="7" t="str">
        <f>IF(INDEX(Map!$C$2:$C$86,MATCH(D1928,Map!$A$2:$A$86,0),0)="","N/A",E1928*INDEX(Map!$C$2:$C$86,MATCH(D1928,Map!$A$2:$A$86,0),0))</f>
        <v>N/A</v>
      </c>
      <c r="Z1928" s="7" t="str">
        <f>IF(INDEX(Map!$D$2:$D$86,MATCH(D1928,Map!$A$2:$A$86,0),0)="","N/A",E1928*INDEX(Map!$D$2:$D$86,MATCH(D1928,Map!$A$2:$A$86,0),0))</f>
        <v>N/A</v>
      </c>
      <c r="AA1928" t="str">
        <f>INDEX(Map!$E$2:$E$86,MATCH(D1928,Map!$A$2:$A$86,0),0)</f>
        <v>CSR</v>
      </c>
    </row>
    <row r="1929" spans="1:27" x14ac:dyDescent="0.25">
      <c r="A1929" s="1" t="s">
        <v>119</v>
      </c>
      <c r="B1929" s="1" t="s">
        <v>117</v>
      </c>
      <c r="C1929" s="1">
        <v>80</v>
      </c>
      <c r="D1929" s="1" t="s">
        <v>103</v>
      </c>
      <c r="E1929" s="1">
        <v>0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0</v>
      </c>
      <c r="U1929" s="3" t="str">
        <f t="shared" si="30"/>
        <v>2017Plan</v>
      </c>
      <c r="V1929" s="2">
        <f>DATE(A1929,INDEX(Map!$H$1:$H$12,MATCH(B1929,Map!$G$1:$G$12,0),0),1)</f>
        <v>43040</v>
      </c>
      <c r="W1929" t="str">
        <f>IF(AND(V1929&gt;=Map!$K$2,V1929&lt;=Map!$L$2),"Base",IF(AND(V1929&gt;=Map!$K$3,V1929&lt;=Map!$L$3),"Fcst","N/A"))</f>
        <v>Fcst</v>
      </c>
      <c r="X1929" t="str">
        <f>INDEX(Map!$B$2:$B$86,MATCH(D1929,Map!$A$2:$A$86,0),0)</f>
        <v>N/A</v>
      </c>
      <c r="Y1929" s="7" t="str">
        <f>IF(INDEX(Map!$C$2:$C$86,MATCH(D1929,Map!$A$2:$A$86,0),0)="","N/A",E1929*INDEX(Map!$C$2:$C$86,MATCH(D1929,Map!$A$2:$A$86,0),0))</f>
        <v>N/A</v>
      </c>
      <c r="Z1929" s="7" t="str">
        <f>IF(INDEX(Map!$D$2:$D$86,MATCH(D1929,Map!$A$2:$A$86,0),0)="","N/A",E1929*INDEX(Map!$D$2:$D$86,MATCH(D1929,Map!$A$2:$A$86,0),0))</f>
        <v>N/A</v>
      </c>
      <c r="AA1929" t="str">
        <f>INDEX(Map!$E$2:$E$86,MATCH(D1929,Map!$A$2:$A$86,0),0)</f>
        <v>NGCC</v>
      </c>
    </row>
    <row r="1930" spans="1:27" x14ac:dyDescent="0.25">
      <c r="A1930" s="1" t="s">
        <v>119</v>
      </c>
      <c r="B1930" s="1" t="s">
        <v>117</v>
      </c>
      <c r="C1930" s="1">
        <v>81</v>
      </c>
      <c r="D1930" s="1" t="s">
        <v>104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0</v>
      </c>
      <c r="U1930" s="3" t="str">
        <f t="shared" si="30"/>
        <v>2017Plan</v>
      </c>
      <c r="V1930" s="2">
        <f>DATE(A1930,INDEX(Map!$H$1:$H$12,MATCH(B1930,Map!$G$1:$G$12,0),0),1)</f>
        <v>43040</v>
      </c>
      <c r="W1930" t="str">
        <f>IF(AND(V1930&gt;=Map!$K$2,V1930&lt;=Map!$L$2),"Base",IF(AND(V1930&gt;=Map!$K$3,V1930&lt;=Map!$L$3),"Fcst","N/A"))</f>
        <v>Fcst</v>
      </c>
      <c r="X1930" t="str">
        <f>INDEX(Map!$B$2:$B$86,MATCH(D1930,Map!$A$2:$A$86,0),0)</f>
        <v>N/A</v>
      </c>
      <c r="Y1930" s="7" t="str">
        <f>IF(INDEX(Map!$C$2:$C$86,MATCH(D1930,Map!$A$2:$A$86,0),0)="","N/A",E1930*INDEX(Map!$C$2:$C$86,MATCH(D1930,Map!$A$2:$A$86,0),0))</f>
        <v>N/A</v>
      </c>
      <c r="Z1930" s="7" t="str">
        <f>IF(INDEX(Map!$D$2:$D$86,MATCH(D1930,Map!$A$2:$A$86,0),0)="","N/A",E1930*INDEX(Map!$D$2:$D$86,MATCH(D1930,Map!$A$2:$A$86,0),0))</f>
        <v>N/A</v>
      </c>
      <c r="AA1930" t="str">
        <f>INDEX(Map!$E$2:$E$86,MATCH(D1930,Map!$A$2:$A$86,0),0)</f>
        <v>NGCC</v>
      </c>
    </row>
    <row r="1931" spans="1:27" x14ac:dyDescent="0.25">
      <c r="A1931" s="1" t="s">
        <v>119</v>
      </c>
      <c r="B1931" s="1" t="s">
        <v>117</v>
      </c>
      <c r="C1931" s="1">
        <v>82</v>
      </c>
      <c r="D1931" s="1" t="s">
        <v>105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</v>
      </c>
      <c r="U1931" s="3" t="str">
        <f t="shared" si="30"/>
        <v>2017Plan</v>
      </c>
      <c r="V1931" s="2">
        <f>DATE(A1931,INDEX(Map!$H$1:$H$12,MATCH(B1931,Map!$G$1:$G$12,0),0),1)</f>
        <v>43040</v>
      </c>
      <c r="W1931" t="str">
        <f>IF(AND(V1931&gt;=Map!$K$2,V1931&lt;=Map!$L$2),"Base",IF(AND(V1931&gt;=Map!$K$3,V1931&lt;=Map!$L$3),"Fcst","N/A"))</f>
        <v>Fcst</v>
      </c>
      <c r="X1931" t="str">
        <f>INDEX(Map!$B$2:$B$86,MATCH(D1931,Map!$A$2:$A$86,0),0)</f>
        <v>N/A</v>
      </c>
      <c r="Y1931" s="7" t="str">
        <f>IF(INDEX(Map!$C$2:$C$86,MATCH(D1931,Map!$A$2:$A$86,0),0)="","N/A",E1931*INDEX(Map!$C$2:$C$86,MATCH(D1931,Map!$A$2:$A$86,0),0))</f>
        <v>N/A</v>
      </c>
      <c r="Z1931" s="7" t="str">
        <f>IF(INDEX(Map!$D$2:$D$86,MATCH(D1931,Map!$A$2:$A$86,0),0)="","N/A",E1931*INDEX(Map!$D$2:$D$86,MATCH(D1931,Map!$A$2:$A$86,0),0))</f>
        <v>N/A</v>
      </c>
      <c r="AA1931" t="str">
        <f>INDEX(Map!$E$2:$E$86,MATCH(D1931,Map!$A$2:$A$86,0),0)</f>
        <v>NGCC</v>
      </c>
    </row>
    <row r="1932" spans="1:27" x14ac:dyDescent="0.25">
      <c r="A1932" s="1" t="s">
        <v>119</v>
      </c>
      <c r="B1932" s="1" t="s">
        <v>117</v>
      </c>
      <c r="C1932" s="1">
        <v>83</v>
      </c>
      <c r="D1932" s="1" t="s">
        <v>106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s="3" t="str">
        <f t="shared" si="30"/>
        <v>2017Plan</v>
      </c>
      <c r="V1932" s="2">
        <f>DATE(A1932,INDEX(Map!$H$1:$H$12,MATCH(B1932,Map!$G$1:$G$12,0),0),1)</f>
        <v>43040</v>
      </c>
      <c r="W1932" t="str">
        <f>IF(AND(V1932&gt;=Map!$K$2,V1932&lt;=Map!$L$2),"Base",IF(AND(V1932&gt;=Map!$K$3,V1932&lt;=Map!$L$3),"Fcst","N/A"))</f>
        <v>Fcst</v>
      </c>
      <c r="X1932" t="str">
        <f>INDEX(Map!$B$2:$B$86,MATCH(D1932,Map!$A$2:$A$86,0),0)</f>
        <v>N/A</v>
      </c>
      <c r="Y1932" s="7" t="str">
        <f>IF(INDEX(Map!$C$2:$C$86,MATCH(D1932,Map!$A$2:$A$86,0),0)="","N/A",E1932*INDEX(Map!$C$2:$C$86,MATCH(D1932,Map!$A$2:$A$86,0),0))</f>
        <v>N/A</v>
      </c>
      <c r="Z1932" s="7" t="str">
        <f>IF(INDEX(Map!$D$2:$D$86,MATCH(D1932,Map!$A$2:$A$86,0),0)="","N/A",E1932*INDEX(Map!$D$2:$D$86,MATCH(D1932,Map!$A$2:$A$86,0),0))</f>
        <v>N/A</v>
      </c>
      <c r="AA1932" t="str">
        <f>INDEX(Map!$E$2:$E$86,MATCH(D1932,Map!$A$2:$A$86,0),0)</f>
        <v>NGCC</v>
      </c>
    </row>
    <row r="1933" spans="1:27" x14ac:dyDescent="0.25">
      <c r="A1933" s="1" t="s">
        <v>119</v>
      </c>
      <c r="B1933" s="1" t="s">
        <v>117</v>
      </c>
      <c r="C1933" s="1">
        <v>84</v>
      </c>
      <c r="D1933" s="1" t="s">
        <v>107</v>
      </c>
      <c r="E1933" s="1">
        <v>6.9</v>
      </c>
      <c r="F1933" s="1">
        <v>0</v>
      </c>
      <c r="G1933" s="1">
        <v>5.8</v>
      </c>
      <c r="H1933" s="1">
        <v>15</v>
      </c>
      <c r="I1933" s="1">
        <v>74.7</v>
      </c>
      <c r="J1933" s="1">
        <v>10900</v>
      </c>
      <c r="K1933" s="1">
        <v>43</v>
      </c>
      <c r="L1933" s="1">
        <v>321</v>
      </c>
      <c r="M1933" s="1">
        <v>240</v>
      </c>
      <c r="N1933" s="1">
        <v>0</v>
      </c>
      <c r="O1933" s="1">
        <v>135</v>
      </c>
      <c r="P1933" s="1">
        <v>0</v>
      </c>
      <c r="Q1933" s="1">
        <v>4</v>
      </c>
      <c r="R1933" s="1">
        <v>35.56</v>
      </c>
      <c r="S1933" s="1">
        <v>55.33</v>
      </c>
      <c r="T1933" s="1">
        <v>379</v>
      </c>
      <c r="U1933" s="3" t="str">
        <f t="shared" si="30"/>
        <v>2017Plan</v>
      </c>
      <c r="V1933" s="2">
        <f>DATE(A1933,INDEX(Map!$H$1:$H$12,MATCH(B1933,Map!$G$1:$G$12,0),0),1)</f>
        <v>43040</v>
      </c>
      <c r="W1933" t="str">
        <f>IF(AND(V1933&gt;=Map!$K$2,V1933&lt;=Map!$L$2),"Base",IF(AND(V1933&gt;=Map!$K$3,V1933&lt;=Map!$L$3),"Fcst","N/A"))</f>
        <v>Fcst</v>
      </c>
      <c r="X1933" t="str">
        <f>INDEX(Map!$B$2:$B$86,MATCH(D1933,Map!$A$2:$A$86,0),0)</f>
        <v>Bluegrass/EKPC</v>
      </c>
      <c r="Y1933" s="7" t="str">
        <f>IF(INDEX(Map!$C$2:$C$86,MATCH(D1933,Map!$A$2:$A$86,0),0)="","N/A",E1933*INDEX(Map!$C$2:$C$86,MATCH(D1933,Map!$A$2:$A$86,0),0))</f>
        <v>N/A</v>
      </c>
      <c r="Z1933" s="7">
        <f>IF(INDEX(Map!$D$2:$D$86,MATCH(D1933,Map!$A$2:$A$86,0),0)="","N/A",E1933*INDEX(Map!$D$2:$D$86,MATCH(D1933,Map!$A$2:$A$86,0),0))</f>
        <v>6.9</v>
      </c>
      <c r="AA1933" t="str">
        <f>INDEX(Map!$E$2:$E$86,MATCH(D1933,Map!$A$2:$A$86,0),0)</f>
        <v>SCCT</v>
      </c>
    </row>
    <row r="1934" spans="1:27" x14ac:dyDescent="0.25">
      <c r="A1934" s="1" t="s">
        <v>119</v>
      </c>
      <c r="B1934" s="1" t="s">
        <v>118</v>
      </c>
      <c r="C1934" s="1">
        <v>1</v>
      </c>
      <c r="D1934" s="1" t="s">
        <v>23</v>
      </c>
      <c r="E1934" s="1">
        <v>12.1</v>
      </c>
      <c r="F1934" s="1">
        <v>0</v>
      </c>
      <c r="G1934" s="1">
        <v>15.2</v>
      </c>
      <c r="H1934" s="1">
        <v>2</v>
      </c>
      <c r="I1934" s="1">
        <v>143.30000000000001</v>
      </c>
      <c r="J1934" s="1">
        <v>11825</v>
      </c>
      <c r="K1934" s="1">
        <v>315</v>
      </c>
      <c r="L1934" s="1">
        <v>286.89999999999998</v>
      </c>
      <c r="M1934" s="1">
        <v>411</v>
      </c>
      <c r="N1934" s="1">
        <v>2</v>
      </c>
      <c r="O1934" s="1">
        <v>19</v>
      </c>
      <c r="P1934" s="1">
        <v>0</v>
      </c>
      <c r="Q1934" s="1">
        <v>34</v>
      </c>
      <c r="R1934" s="1">
        <v>36.76</v>
      </c>
      <c r="S1934" s="1">
        <v>38.299999999999997</v>
      </c>
      <c r="T1934" s="1">
        <v>464</v>
      </c>
      <c r="U1934" s="3" t="str">
        <f t="shared" si="30"/>
        <v>2017Plan</v>
      </c>
      <c r="V1934" s="2">
        <f>DATE(A1934,INDEX(Map!$H$1:$H$12,MATCH(B1934,Map!$G$1:$G$12,0),0),1)</f>
        <v>43070</v>
      </c>
      <c r="W1934" t="str">
        <f>IF(AND(V1934&gt;=Map!$K$2,V1934&lt;=Map!$L$2),"Base",IF(AND(V1934&gt;=Map!$K$3,V1934&lt;=Map!$L$3),"Fcst","N/A"))</f>
        <v>Fcst</v>
      </c>
      <c r="X1934" t="str">
        <f>INDEX(Map!$B$2:$B$86,MATCH(D1934,Map!$A$2:$A$86,0),0)</f>
        <v>Brown 1</v>
      </c>
      <c r="Y1934" s="7">
        <f>IF(INDEX(Map!$C$2:$C$86,MATCH(D1934,Map!$A$2:$A$86,0),0)="","N/A",E1934*INDEX(Map!$C$2:$C$86,MATCH(D1934,Map!$A$2:$A$86,0),0))</f>
        <v>12.1</v>
      </c>
      <c r="Z1934" s="7" t="str">
        <f>IF(INDEX(Map!$D$2:$D$86,MATCH(D1934,Map!$A$2:$A$86,0),0)="","N/A",E1934*INDEX(Map!$D$2:$D$86,MATCH(D1934,Map!$A$2:$A$86,0),0))</f>
        <v>N/A</v>
      </c>
      <c r="AA1934" t="str">
        <f>INDEX(Map!$E$2:$E$86,MATCH(D1934,Map!$A$2:$A$86,0),0)</f>
        <v>Coal</v>
      </c>
    </row>
    <row r="1935" spans="1:27" x14ac:dyDescent="0.25">
      <c r="A1935" s="1" t="s">
        <v>119</v>
      </c>
      <c r="B1935" s="1" t="s">
        <v>118</v>
      </c>
      <c r="C1935" s="1">
        <v>2</v>
      </c>
      <c r="D1935" s="1" t="s">
        <v>24</v>
      </c>
      <c r="E1935" s="1">
        <v>27.3</v>
      </c>
      <c r="F1935" s="1">
        <v>0</v>
      </c>
      <c r="G1935" s="1">
        <v>21.8</v>
      </c>
      <c r="H1935" s="1">
        <v>2</v>
      </c>
      <c r="I1935" s="1">
        <v>298.5</v>
      </c>
      <c r="J1935" s="1">
        <v>10947</v>
      </c>
      <c r="K1935" s="1">
        <v>401</v>
      </c>
      <c r="L1935" s="1">
        <v>286.89999999999998</v>
      </c>
      <c r="M1935" s="1">
        <v>857</v>
      </c>
      <c r="N1935" s="1">
        <v>1</v>
      </c>
      <c r="O1935" s="1">
        <v>15</v>
      </c>
      <c r="P1935" s="1">
        <v>0</v>
      </c>
      <c r="Q1935" s="1">
        <v>58</v>
      </c>
      <c r="R1935" s="1">
        <v>33.549999999999997</v>
      </c>
      <c r="S1935" s="1">
        <v>34.1</v>
      </c>
      <c r="T1935" s="1">
        <v>930</v>
      </c>
      <c r="U1935" s="3" t="str">
        <f t="shared" si="30"/>
        <v>2017Plan</v>
      </c>
      <c r="V1935" s="2">
        <f>DATE(A1935,INDEX(Map!$H$1:$H$12,MATCH(B1935,Map!$G$1:$G$12,0),0),1)</f>
        <v>43070</v>
      </c>
      <c r="W1935" t="str">
        <f>IF(AND(V1935&gt;=Map!$K$2,V1935&lt;=Map!$L$2),"Base",IF(AND(V1935&gt;=Map!$K$3,V1935&lt;=Map!$L$3),"Fcst","N/A"))</f>
        <v>Fcst</v>
      </c>
      <c r="X1935" t="str">
        <f>INDEX(Map!$B$2:$B$86,MATCH(D1935,Map!$A$2:$A$86,0),0)</f>
        <v>Brown 2</v>
      </c>
      <c r="Y1935" s="7">
        <f>IF(INDEX(Map!$C$2:$C$86,MATCH(D1935,Map!$A$2:$A$86,0),0)="","N/A",E1935*INDEX(Map!$C$2:$C$86,MATCH(D1935,Map!$A$2:$A$86,0),0))</f>
        <v>27.3</v>
      </c>
      <c r="Z1935" s="7" t="str">
        <f>IF(INDEX(Map!$D$2:$D$86,MATCH(D1935,Map!$A$2:$A$86,0),0)="","N/A",E1935*INDEX(Map!$D$2:$D$86,MATCH(D1935,Map!$A$2:$A$86,0),0))</f>
        <v>N/A</v>
      </c>
      <c r="AA1935" t="str">
        <f>INDEX(Map!$E$2:$E$86,MATCH(D1935,Map!$A$2:$A$86,0),0)</f>
        <v>Coal</v>
      </c>
    </row>
    <row r="1936" spans="1:27" x14ac:dyDescent="0.25">
      <c r="A1936" s="1" t="s">
        <v>119</v>
      </c>
      <c r="B1936" s="1" t="s">
        <v>118</v>
      </c>
      <c r="C1936" s="1">
        <v>3</v>
      </c>
      <c r="D1936" s="1" t="s">
        <v>25</v>
      </c>
      <c r="E1936" s="1">
        <v>57.8</v>
      </c>
      <c r="F1936" s="1">
        <v>0</v>
      </c>
      <c r="G1936" s="1">
        <v>18.8</v>
      </c>
      <c r="H1936" s="1">
        <v>3</v>
      </c>
      <c r="I1936" s="1">
        <v>703.5</v>
      </c>
      <c r="J1936" s="1">
        <v>12182</v>
      </c>
      <c r="K1936" s="1">
        <v>374</v>
      </c>
      <c r="L1936" s="1">
        <v>287</v>
      </c>
      <c r="M1936" s="1">
        <v>2019</v>
      </c>
      <c r="N1936" s="1">
        <v>3</v>
      </c>
      <c r="O1936" s="1">
        <v>39</v>
      </c>
      <c r="P1936" s="1">
        <v>0</v>
      </c>
      <c r="Q1936" s="1">
        <v>175</v>
      </c>
      <c r="R1936" s="1">
        <v>37.99</v>
      </c>
      <c r="S1936" s="1">
        <v>38.67</v>
      </c>
      <c r="T1936" s="1">
        <v>2233</v>
      </c>
      <c r="U1936" s="3" t="str">
        <f t="shared" si="30"/>
        <v>2017Plan</v>
      </c>
      <c r="V1936" s="2">
        <f>DATE(A1936,INDEX(Map!$H$1:$H$12,MATCH(B1936,Map!$G$1:$G$12,0),0),1)</f>
        <v>43070</v>
      </c>
      <c r="W1936" t="str">
        <f>IF(AND(V1936&gt;=Map!$K$2,V1936&lt;=Map!$L$2),"Base",IF(AND(V1936&gt;=Map!$K$3,V1936&lt;=Map!$L$3),"Fcst","N/A"))</f>
        <v>Fcst</v>
      </c>
      <c r="X1936" t="str">
        <f>INDEX(Map!$B$2:$B$86,MATCH(D1936,Map!$A$2:$A$86,0),0)</f>
        <v>Brown 3</v>
      </c>
      <c r="Y1936" s="7">
        <f>IF(INDEX(Map!$C$2:$C$86,MATCH(D1936,Map!$A$2:$A$86,0),0)="","N/A",E1936*INDEX(Map!$C$2:$C$86,MATCH(D1936,Map!$A$2:$A$86,0),0))</f>
        <v>57.8</v>
      </c>
      <c r="Z1936" s="7" t="str">
        <f>IF(INDEX(Map!$D$2:$D$86,MATCH(D1936,Map!$A$2:$A$86,0),0)="","N/A",E1936*INDEX(Map!$D$2:$D$86,MATCH(D1936,Map!$A$2:$A$86,0),0))</f>
        <v>N/A</v>
      </c>
      <c r="AA1936" t="str">
        <f>INDEX(Map!$E$2:$E$86,MATCH(D1936,Map!$A$2:$A$86,0),0)</f>
        <v>Coal</v>
      </c>
    </row>
    <row r="1937" spans="1:27" x14ac:dyDescent="0.25">
      <c r="A1937" s="1" t="s">
        <v>119</v>
      </c>
      <c r="B1937" s="1" t="s">
        <v>118</v>
      </c>
      <c r="C1937" s="1">
        <v>4</v>
      </c>
      <c r="D1937" s="1" t="s">
        <v>26</v>
      </c>
      <c r="E1937" s="1">
        <v>284.60000000000002</v>
      </c>
      <c r="F1937" s="1">
        <v>0</v>
      </c>
      <c r="G1937" s="1">
        <v>80.400000000000006</v>
      </c>
      <c r="H1937" s="1">
        <v>2</v>
      </c>
      <c r="I1937" s="1">
        <v>2958.2</v>
      </c>
      <c r="J1937" s="1">
        <v>10395</v>
      </c>
      <c r="K1937" s="1">
        <v>699</v>
      </c>
      <c r="L1937" s="1">
        <v>204.1</v>
      </c>
      <c r="M1937" s="1">
        <v>6037</v>
      </c>
      <c r="N1937" s="1">
        <v>2</v>
      </c>
      <c r="O1937" s="1">
        <v>26</v>
      </c>
      <c r="P1937" s="1">
        <v>0</v>
      </c>
      <c r="Q1937" s="1">
        <v>535</v>
      </c>
      <c r="R1937" s="1">
        <v>23.1</v>
      </c>
      <c r="S1937" s="1">
        <v>23.19</v>
      </c>
      <c r="T1937" s="1">
        <v>6599</v>
      </c>
      <c r="U1937" s="3" t="str">
        <f t="shared" si="30"/>
        <v>2017Plan</v>
      </c>
      <c r="V1937" s="2">
        <f>DATE(A1937,INDEX(Map!$H$1:$H$12,MATCH(B1937,Map!$G$1:$G$12,0),0),1)</f>
        <v>43070</v>
      </c>
      <c r="W1937" t="str">
        <f>IF(AND(V1937&gt;=Map!$K$2,V1937&lt;=Map!$L$2),"Base",IF(AND(V1937&gt;=Map!$K$3,V1937&lt;=Map!$L$3),"Fcst","N/A"))</f>
        <v>Fcst</v>
      </c>
      <c r="X1937" t="str">
        <f>INDEX(Map!$B$2:$B$86,MATCH(D1937,Map!$A$2:$A$86,0),0)</f>
        <v>Ghent 1</v>
      </c>
      <c r="Y1937" s="7">
        <f>IF(INDEX(Map!$C$2:$C$86,MATCH(D1937,Map!$A$2:$A$86,0),0)="","N/A",E1937*INDEX(Map!$C$2:$C$86,MATCH(D1937,Map!$A$2:$A$86,0),0))</f>
        <v>284.60000000000002</v>
      </c>
      <c r="Z1937" s="7" t="str">
        <f>IF(INDEX(Map!$D$2:$D$86,MATCH(D1937,Map!$A$2:$A$86,0),0)="","N/A",E1937*INDEX(Map!$D$2:$D$86,MATCH(D1937,Map!$A$2:$A$86,0),0))</f>
        <v>N/A</v>
      </c>
      <c r="AA1937" t="str">
        <f>INDEX(Map!$E$2:$E$86,MATCH(D1937,Map!$A$2:$A$86,0),0)</f>
        <v>Coal</v>
      </c>
    </row>
    <row r="1938" spans="1:27" x14ac:dyDescent="0.25">
      <c r="A1938" s="1" t="s">
        <v>119</v>
      </c>
      <c r="B1938" s="1" t="s">
        <v>118</v>
      </c>
      <c r="C1938" s="1">
        <v>5</v>
      </c>
      <c r="D1938" s="1" t="s">
        <v>27</v>
      </c>
      <c r="E1938" s="1">
        <v>273.3</v>
      </c>
      <c r="F1938" s="1">
        <v>0</v>
      </c>
      <c r="G1938" s="1">
        <v>77.3</v>
      </c>
      <c r="H1938" s="1">
        <v>2</v>
      </c>
      <c r="I1938" s="1">
        <v>2825.7</v>
      </c>
      <c r="J1938" s="1">
        <v>10337</v>
      </c>
      <c r="K1938" s="1">
        <v>700</v>
      </c>
      <c r="L1938" s="1">
        <v>204.1</v>
      </c>
      <c r="M1938" s="1">
        <v>5767</v>
      </c>
      <c r="N1938" s="1">
        <v>2</v>
      </c>
      <c r="O1938" s="1">
        <v>23</v>
      </c>
      <c r="P1938" s="1">
        <v>0</v>
      </c>
      <c r="Q1938" s="1">
        <v>303</v>
      </c>
      <c r="R1938" s="1">
        <v>22.21</v>
      </c>
      <c r="S1938" s="1">
        <v>22.29</v>
      </c>
      <c r="T1938" s="1">
        <v>6092</v>
      </c>
      <c r="U1938" s="3" t="str">
        <f t="shared" si="30"/>
        <v>2017Plan</v>
      </c>
      <c r="V1938" s="2">
        <f>DATE(A1938,INDEX(Map!$H$1:$H$12,MATCH(B1938,Map!$G$1:$G$12,0),0),1)</f>
        <v>43070</v>
      </c>
      <c r="W1938" t="str">
        <f>IF(AND(V1938&gt;=Map!$K$2,V1938&lt;=Map!$L$2),"Base",IF(AND(V1938&gt;=Map!$K$3,V1938&lt;=Map!$L$3),"Fcst","N/A"))</f>
        <v>Fcst</v>
      </c>
      <c r="X1938" t="str">
        <f>INDEX(Map!$B$2:$B$86,MATCH(D1938,Map!$A$2:$A$86,0),0)</f>
        <v>Ghent 2</v>
      </c>
      <c r="Y1938" s="7">
        <f>IF(INDEX(Map!$C$2:$C$86,MATCH(D1938,Map!$A$2:$A$86,0),0)="","N/A",E1938*INDEX(Map!$C$2:$C$86,MATCH(D1938,Map!$A$2:$A$86,0),0))</f>
        <v>273.3</v>
      </c>
      <c r="Z1938" s="7" t="str">
        <f>IF(INDEX(Map!$D$2:$D$86,MATCH(D1938,Map!$A$2:$A$86,0),0)="","N/A",E1938*INDEX(Map!$D$2:$D$86,MATCH(D1938,Map!$A$2:$A$86,0),0))</f>
        <v>N/A</v>
      </c>
      <c r="AA1938" t="str">
        <f>INDEX(Map!$E$2:$E$86,MATCH(D1938,Map!$A$2:$A$86,0),0)</f>
        <v>Coal</v>
      </c>
    </row>
    <row r="1939" spans="1:27" x14ac:dyDescent="0.25">
      <c r="A1939" s="1" t="s">
        <v>119</v>
      </c>
      <c r="B1939" s="1" t="s">
        <v>118</v>
      </c>
      <c r="C1939" s="1">
        <v>6</v>
      </c>
      <c r="D1939" s="1" t="s">
        <v>28</v>
      </c>
      <c r="E1939" s="1">
        <v>237.6</v>
      </c>
      <c r="F1939" s="1">
        <v>0</v>
      </c>
      <c r="G1939" s="1">
        <v>66.8</v>
      </c>
      <c r="H1939" s="1">
        <v>3</v>
      </c>
      <c r="I1939" s="1">
        <v>2653.6</v>
      </c>
      <c r="J1939" s="1">
        <v>11168</v>
      </c>
      <c r="K1939" s="1">
        <v>613</v>
      </c>
      <c r="L1939" s="1">
        <v>204.1</v>
      </c>
      <c r="M1939" s="1">
        <v>5416</v>
      </c>
      <c r="N1939" s="1">
        <v>5</v>
      </c>
      <c r="O1939" s="1">
        <v>63</v>
      </c>
      <c r="P1939" s="1">
        <v>0</v>
      </c>
      <c r="Q1939" s="1">
        <v>435</v>
      </c>
      <c r="R1939" s="1">
        <v>24.62</v>
      </c>
      <c r="S1939" s="1">
        <v>24.89</v>
      </c>
      <c r="T1939" s="1">
        <v>5914</v>
      </c>
      <c r="U1939" s="3" t="str">
        <f t="shared" si="30"/>
        <v>2017Plan</v>
      </c>
      <c r="V1939" s="2">
        <f>DATE(A1939,INDEX(Map!$H$1:$H$12,MATCH(B1939,Map!$G$1:$G$12,0),0),1)</f>
        <v>43070</v>
      </c>
      <c r="W1939" t="str">
        <f>IF(AND(V1939&gt;=Map!$K$2,V1939&lt;=Map!$L$2),"Base",IF(AND(V1939&gt;=Map!$K$3,V1939&lt;=Map!$L$3),"Fcst","N/A"))</f>
        <v>Fcst</v>
      </c>
      <c r="X1939" t="str">
        <f>INDEX(Map!$B$2:$B$86,MATCH(D1939,Map!$A$2:$A$86,0),0)</f>
        <v>Ghent 3</v>
      </c>
      <c r="Y1939" s="7">
        <f>IF(INDEX(Map!$C$2:$C$86,MATCH(D1939,Map!$A$2:$A$86,0),0)="","N/A",E1939*INDEX(Map!$C$2:$C$86,MATCH(D1939,Map!$A$2:$A$86,0),0))</f>
        <v>237.6</v>
      </c>
      <c r="Z1939" s="7" t="str">
        <f>IF(INDEX(Map!$D$2:$D$86,MATCH(D1939,Map!$A$2:$A$86,0),0)="","N/A",E1939*INDEX(Map!$D$2:$D$86,MATCH(D1939,Map!$A$2:$A$86,0),0))</f>
        <v>N/A</v>
      </c>
      <c r="AA1939" t="str">
        <f>INDEX(Map!$E$2:$E$86,MATCH(D1939,Map!$A$2:$A$86,0),0)</f>
        <v>Coal</v>
      </c>
    </row>
    <row r="1940" spans="1:27" x14ac:dyDescent="0.25">
      <c r="A1940" s="1" t="s">
        <v>119</v>
      </c>
      <c r="B1940" s="1" t="s">
        <v>118</v>
      </c>
      <c r="C1940" s="1">
        <v>7</v>
      </c>
      <c r="D1940" s="1" t="s">
        <v>29</v>
      </c>
      <c r="E1940" s="1">
        <v>261.5</v>
      </c>
      <c r="F1940" s="1">
        <v>0</v>
      </c>
      <c r="G1940" s="1">
        <v>72.2</v>
      </c>
      <c r="H1940" s="1">
        <v>2</v>
      </c>
      <c r="I1940" s="1">
        <v>2855.8</v>
      </c>
      <c r="J1940" s="1">
        <v>10919</v>
      </c>
      <c r="K1940" s="1">
        <v>636</v>
      </c>
      <c r="L1940" s="1">
        <v>204.1</v>
      </c>
      <c r="M1940" s="1">
        <v>5828</v>
      </c>
      <c r="N1940" s="1">
        <v>4</v>
      </c>
      <c r="O1940" s="1">
        <v>49</v>
      </c>
      <c r="P1940" s="1">
        <v>0</v>
      </c>
      <c r="Q1940" s="1">
        <v>497</v>
      </c>
      <c r="R1940" s="1">
        <v>24.19</v>
      </c>
      <c r="S1940" s="1">
        <v>24.38</v>
      </c>
      <c r="T1940" s="1">
        <v>6375</v>
      </c>
      <c r="U1940" s="3" t="str">
        <f t="shared" si="30"/>
        <v>2017Plan</v>
      </c>
      <c r="V1940" s="2">
        <f>DATE(A1940,INDEX(Map!$H$1:$H$12,MATCH(B1940,Map!$G$1:$G$12,0),0),1)</f>
        <v>43070</v>
      </c>
      <c r="W1940" t="str">
        <f>IF(AND(V1940&gt;=Map!$K$2,V1940&lt;=Map!$L$2),"Base",IF(AND(V1940&gt;=Map!$K$3,V1940&lt;=Map!$L$3),"Fcst","N/A"))</f>
        <v>Fcst</v>
      </c>
      <c r="X1940" t="str">
        <f>INDEX(Map!$B$2:$B$86,MATCH(D1940,Map!$A$2:$A$86,0),0)</f>
        <v>Ghent 4</v>
      </c>
      <c r="Y1940" s="7">
        <f>IF(INDEX(Map!$C$2:$C$86,MATCH(D1940,Map!$A$2:$A$86,0),0)="","N/A",E1940*INDEX(Map!$C$2:$C$86,MATCH(D1940,Map!$A$2:$A$86,0),0))</f>
        <v>261.5</v>
      </c>
      <c r="Z1940" s="7" t="str">
        <f>IF(INDEX(Map!$D$2:$D$86,MATCH(D1940,Map!$A$2:$A$86,0),0)="","N/A",E1940*INDEX(Map!$D$2:$D$86,MATCH(D1940,Map!$A$2:$A$86,0),0))</f>
        <v>N/A</v>
      </c>
      <c r="AA1940" t="str">
        <f>INDEX(Map!$E$2:$E$86,MATCH(D1940,Map!$A$2:$A$86,0),0)</f>
        <v>Coal</v>
      </c>
    </row>
    <row r="1941" spans="1:27" x14ac:dyDescent="0.25">
      <c r="A1941" s="1" t="s">
        <v>119</v>
      </c>
      <c r="B1941" s="1" t="s">
        <v>118</v>
      </c>
      <c r="C1941" s="1">
        <v>8</v>
      </c>
      <c r="D1941" s="1" t="s">
        <v>30</v>
      </c>
      <c r="E1941" s="1">
        <v>162</v>
      </c>
      <c r="F1941" s="1">
        <v>0</v>
      </c>
      <c r="G1941" s="1">
        <v>72.599999999999994</v>
      </c>
      <c r="H1941" s="1">
        <v>2</v>
      </c>
      <c r="I1941" s="1">
        <v>1705.4</v>
      </c>
      <c r="J1941" s="1">
        <v>10528</v>
      </c>
      <c r="K1941" s="1">
        <v>650</v>
      </c>
      <c r="L1941" s="1">
        <v>199.4</v>
      </c>
      <c r="M1941" s="1">
        <v>3401</v>
      </c>
      <c r="N1941" s="1">
        <v>4</v>
      </c>
      <c r="O1941" s="1">
        <v>17</v>
      </c>
      <c r="P1941" s="1">
        <v>0</v>
      </c>
      <c r="Q1941" s="1">
        <v>149</v>
      </c>
      <c r="R1941" s="1">
        <v>21.92</v>
      </c>
      <c r="S1941" s="1">
        <v>22.02</v>
      </c>
      <c r="T1941" s="1">
        <v>3567</v>
      </c>
      <c r="U1941" s="3" t="str">
        <f t="shared" si="30"/>
        <v>2017Plan</v>
      </c>
      <c r="V1941" s="2">
        <f>DATE(A1941,INDEX(Map!$H$1:$H$12,MATCH(B1941,Map!$G$1:$G$12,0),0),1)</f>
        <v>43070</v>
      </c>
      <c r="W1941" t="str">
        <f>IF(AND(V1941&gt;=Map!$K$2,V1941&lt;=Map!$L$2),"Base",IF(AND(V1941&gt;=Map!$K$3,V1941&lt;=Map!$L$3),"Fcst","N/A"))</f>
        <v>Fcst</v>
      </c>
      <c r="X1941" t="str">
        <f>INDEX(Map!$B$2:$B$86,MATCH(D1941,Map!$A$2:$A$86,0),0)</f>
        <v>Mill Creek 1</v>
      </c>
      <c r="Y1941" s="7" t="str">
        <f>IF(INDEX(Map!$C$2:$C$86,MATCH(D1941,Map!$A$2:$A$86,0),0)="","N/A",E1941*INDEX(Map!$C$2:$C$86,MATCH(D1941,Map!$A$2:$A$86,0),0))</f>
        <v>N/A</v>
      </c>
      <c r="Z1941" s="7">
        <f>IF(INDEX(Map!$D$2:$D$86,MATCH(D1941,Map!$A$2:$A$86,0),0)="","N/A",E1941*INDEX(Map!$D$2:$D$86,MATCH(D1941,Map!$A$2:$A$86,0),0))</f>
        <v>162</v>
      </c>
      <c r="AA1941" t="str">
        <f>INDEX(Map!$E$2:$E$86,MATCH(D1941,Map!$A$2:$A$86,0),0)</f>
        <v>Coal</v>
      </c>
    </row>
    <row r="1942" spans="1:27" x14ac:dyDescent="0.25">
      <c r="A1942" s="1" t="s">
        <v>119</v>
      </c>
      <c r="B1942" s="1" t="s">
        <v>118</v>
      </c>
      <c r="C1942" s="1">
        <v>9</v>
      </c>
      <c r="D1942" s="1" t="s">
        <v>31</v>
      </c>
      <c r="E1942" s="1">
        <v>169.3</v>
      </c>
      <c r="F1942" s="1">
        <v>0</v>
      </c>
      <c r="G1942" s="1">
        <v>77.099999999999994</v>
      </c>
      <c r="H1942" s="1">
        <v>2</v>
      </c>
      <c r="I1942" s="1">
        <v>1803.2</v>
      </c>
      <c r="J1942" s="1">
        <v>10651</v>
      </c>
      <c r="K1942" s="1">
        <v>697</v>
      </c>
      <c r="L1942" s="1">
        <v>199.5</v>
      </c>
      <c r="M1942" s="1">
        <v>3596</v>
      </c>
      <c r="N1942" s="1">
        <v>4</v>
      </c>
      <c r="O1942" s="1">
        <v>17</v>
      </c>
      <c r="P1942" s="1">
        <v>0</v>
      </c>
      <c r="Q1942" s="1">
        <v>193</v>
      </c>
      <c r="R1942" s="1">
        <v>22.38</v>
      </c>
      <c r="S1942" s="1">
        <v>22.49</v>
      </c>
      <c r="T1942" s="1">
        <v>3807</v>
      </c>
      <c r="U1942" s="3" t="str">
        <f t="shared" si="30"/>
        <v>2017Plan</v>
      </c>
      <c r="V1942" s="2">
        <f>DATE(A1942,INDEX(Map!$H$1:$H$12,MATCH(B1942,Map!$G$1:$G$12,0),0),1)</f>
        <v>43070</v>
      </c>
      <c r="W1942" t="str">
        <f>IF(AND(V1942&gt;=Map!$K$2,V1942&lt;=Map!$L$2),"Base",IF(AND(V1942&gt;=Map!$K$3,V1942&lt;=Map!$L$3),"Fcst","N/A"))</f>
        <v>Fcst</v>
      </c>
      <c r="X1942" t="str">
        <f>INDEX(Map!$B$2:$B$86,MATCH(D1942,Map!$A$2:$A$86,0),0)</f>
        <v>Mill Creek 2</v>
      </c>
      <c r="Y1942" s="7" t="str">
        <f>IF(INDEX(Map!$C$2:$C$86,MATCH(D1942,Map!$A$2:$A$86,0),0)="","N/A",E1942*INDEX(Map!$C$2:$C$86,MATCH(D1942,Map!$A$2:$A$86,0),0))</f>
        <v>N/A</v>
      </c>
      <c r="Z1942" s="7">
        <f>IF(INDEX(Map!$D$2:$D$86,MATCH(D1942,Map!$A$2:$A$86,0),0)="","N/A",E1942*INDEX(Map!$D$2:$D$86,MATCH(D1942,Map!$A$2:$A$86,0),0))</f>
        <v>169.3</v>
      </c>
      <c r="AA1942" t="str">
        <f>INDEX(Map!$E$2:$E$86,MATCH(D1942,Map!$A$2:$A$86,0),0)</f>
        <v>Coal</v>
      </c>
    </row>
    <row r="1943" spans="1:27" x14ac:dyDescent="0.25">
      <c r="A1943" s="1" t="s">
        <v>119</v>
      </c>
      <c r="B1943" s="1" t="s">
        <v>118</v>
      </c>
      <c r="C1943" s="1">
        <v>10</v>
      </c>
      <c r="D1943" s="1" t="s">
        <v>32</v>
      </c>
      <c r="E1943" s="1">
        <v>218.8</v>
      </c>
      <c r="F1943" s="1">
        <v>0</v>
      </c>
      <c r="G1943" s="1">
        <v>75.8</v>
      </c>
      <c r="H1943" s="1">
        <v>2</v>
      </c>
      <c r="I1943" s="1">
        <v>2329.1</v>
      </c>
      <c r="J1943" s="1">
        <v>10644</v>
      </c>
      <c r="K1943" s="1">
        <v>696</v>
      </c>
      <c r="L1943" s="1">
        <v>199.5</v>
      </c>
      <c r="M1943" s="1">
        <v>4645</v>
      </c>
      <c r="N1943" s="1">
        <v>12</v>
      </c>
      <c r="O1943" s="1">
        <v>49</v>
      </c>
      <c r="P1943" s="1">
        <v>0</v>
      </c>
      <c r="Q1943" s="1">
        <v>279</v>
      </c>
      <c r="R1943" s="1">
        <v>22.5</v>
      </c>
      <c r="S1943" s="1">
        <v>22.73</v>
      </c>
      <c r="T1943" s="1">
        <v>4973</v>
      </c>
      <c r="U1943" s="3" t="str">
        <f t="shared" si="30"/>
        <v>2017Plan</v>
      </c>
      <c r="V1943" s="2">
        <f>DATE(A1943,INDEX(Map!$H$1:$H$12,MATCH(B1943,Map!$G$1:$G$12,0),0),1)</f>
        <v>43070</v>
      </c>
      <c r="W1943" t="str">
        <f>IF(AND(V1943&gt;=Map!$K$2,V1943&lt;=Map!$L$2),"Base",IF(AND(V1943&gt;=Map!$K$3,V1943&lt;=Map!$L$3),"Fcst","N/A"))</f>
        <v>Fcst</v>
      </c>
      <c r="X1943" t="str">
        <f>INDEX(Map!$B$2:$B$86,MATCH(D1943,Map!$A$2:$A$86,0),0)</f>
        <v>Mill Creek 3</v>
      </c>
      <c r="Y1943" s="7" t="str">
        <f>IF(INDEX(Map!$C$2:$C$86,MATCH(D1943,Map!$A$2:$A$86,0),0)="","N/A",E1943*INDEX(Map!$C$2:$C$86,MATCH(D1943,Map!$A$2:$A$86,0),0))</f>
        <v>N/A</v>
      </c>
      <c r="Z1943" s="7">
        <f>IF(INDEX(Map!$D$2:$D$86,MATCH(D1943,Map!$A$2:$A$86,0),0)="","N/A",E1943*INDEX(Map!$D$2:$D$86,MATCH(D1943,Map!$A$2:$A$86,0),0))</f>
        <v>218.8</v>
      </c>
      <c r="AA1943" t="str">
        <f>INDEX(Map!$E$2:$E$86,MATCH(D1943,Map!$A$2:$A$86,0),0)</f>
        <v>Coal</v>
      </c>
    </row>
    <row r="1944" spans="1:27" x14ac:dyDescent="0.25">
      <c r="A1944" s="1" t="s">
        <v>119</v>
      </c>
      <c r="B1944" s="1" t="s">
        <v>118</v>
      </c>
      <c r="C1944" s="1">
        <v>11</v>
      </c>
      <c r="D1944" s="1" t="s">
        <v>33</v>
      </c>
      <c r="E1944" s="1">
        <v>291.8</v>
      </c>
      <c r="F1944" s="1">
        <v>0</v>
      </c>
      <c r="G1944" s="1">
        <v>80.7</v>
      </c>
      <c r="H1944" s="1">
        <v>2</v>
      </c>
      <c r="I1944" s="1">
        <v>3027.1</v>
      </c>
      <c r="J1944" s="1">
        <v>10374</v>
      </c>
      <c r="K1944" s="1">
        <v>682</v>
      </c>
      <c r="L1944" s="1">
        <v>199.4</v>
      </c>
      <c r="M1944" s="1">
        <v>6038</v>
      </c>
      <c r="N1944" s="1">
        <v>19</v>
      </c>
      <c r="O1944" s="1">
        <v>77</v>
      </c>
      <c r="P1944" s="1">
        <v>0</v>
      </c>
      <c r="Q1944" s="1">
        <v>341</v>
      </c>
      <c r="R1944" s="1">
        <v>21.86</v>
      </c>
      <c r="S1944" s="1">
        <v>22.12</v>
      </c>
      <c r="T1944" s="1">
        <v>6456</v>
      </c>
      <c r="U1944" s="3" t="str">
        <f t="shared" si="30"/>
        <v>2017Plan</v>
      </c>
      <c r="V1944" s="2">
        <f>DATE(A1944,INDEX(Map!$H$1:$H$12,MATCH(B1944,Map!$G$1:$G$12,0),0),1)</f>
        <v>43070</v>
      </c>
      <c r="W1944" t="str">
        <f>IF(AND(V1944&gt;=Map!$K$2,V1944&lt;=Map!$L$2),"Base",IF(AND(V1944&gt;=Map!$K$3,V1944&lt;=Map!$L$3),"Fcst","N/A"))</f>
        <v>Fcst</v>
      </c>
      <c r="X1944" t="str">
        <f>INDEX(Map!$B$2:$B$86,MATCH(D1944,Map!$A$2:$A$86,0),0)</f>
        <v>Mill Creek 4</v>
      </c>
      <c r="Y1944" s="7" t="str">
        <f>IF(INDEX(Map!$C$2:$C$86,MATCH(D1944,Map!$A$2:$A$86,0),0)="","N/A",E1944*INDEX(Map!$C$2:$C$86,MATCH(D1944,Map!$A$2:$A$86,0),0))</f>
        <v>N/A</v>
      </c>
      <c r="Z1944" s="7">
        <f>IF(INDEX(Map!$D$2:$D$86,MATCH(D1944,Map!$A$2:$A$86,0),0)="","N/A",E1944*INDEX(Map!$D$2:$D$86,MATCH(D1944,Map!$A$2:$A$86,0),0))</f>
        <v>291.8</v>
      </c>
      <c r="AA1944" t="str">
        <f>INDEX(Map!$E$2:$E$86,MATCH(D1944,Map!$A$2:$A$86,0),0)</f>
        <v>Coal</v>
      </c>
    </row>
    <row r="1945" spans="1:27" x14ac:dyDescent="0.25">
      <c r="A1945" s="1" t="s">
        <v>119</v>
      </c>
      <c r="B1945" s="1" t="s">
        <v>118</v>
      </c>
      <c r="C1945" s="1">
        <v>12</v>
      </c>
      <c r="D1945" s="1" t="s">
        <v>34</v>
      </c>
      <c r="E1945" s="1">
        <v>215.9</v>
      </c>
      <c r="F1945" s="1">
        <v>0</v>
      </c>
      <c r="G1945" s="1">
        <v>78.400000000000006</v>
      </c>
      <c r="H1945" s="1">
        <v>2</v>
      </c>
      <c r="I1945" s="1">
        <v>2299.9</v>
      </c>
      <c r="J1945" s="1">
        <v>10652</v>
      </c>
      <c r="K1945" s="1">
        <v>676</v>
      </c>
      <c r="L1945" s="1">
        <v>203</v>
      </c>
      <c r="M1945" s="1">
        <v>4668</v>
      </c>
      <c r="N1945" s="1">
        <v>7</v>
      </c>
      <c r="O1945" s="1">
        <v>81</v>
      </c>
      <c r="P1945" s="1">
        <v>0</v>
      </c>
      <c r="Q1945" s="1">
        <v>273</v>
      </c>
      <c r="R1945" s="1">
        <v>22.89</v>
      </c>
      <c r="S1945" s="1">
        <v>23.26</v>
      </c>
      <c r="T1945" s="1">
        <v>5023</v>
      </c>
      <c r="U1945" s="3" t="str">
        <f t="shared" si="30"/>
        <v>2017Plan</v>
      </c>
      <c r="V1945" s="2">
        <f>DATE(A1945,INDEX(Map!$H$1:$H$12,MATCH(B1945,Map!$G$1:$G$12,0),0),1)</f>
        <v>43070</v>
      </c>
      <c r="W1945" t="str">
        <f>IF(AND(V1945&gt;=Map!$K$2,V1945&lt;=Map!$L$2),"Base",IF(AND(V1945&gt;=Map!$K$3,V1945&lt;=Map!$L$3),"Fcst","N/A"))</f>
        <v>Fcst</v>
      </c>
      <c r="X1945" t="str">
        <f>INDEX(Map!$B$2:$B$86,MATCH(D1945,Map!$A$2:$A$86,0),0)</f>
        <v>Trimble County 1</v>
      </c>
      <c r="Y1945" s="7" t="str">
        <f>IF(INDEX(Map!$C$2:$C$86,MATCH(D1945,Map!$A$2:$A$86,0),0)="","N/A",E1945*INDEX(Map!$C$2:$C$86,MATCH(D1945,Map!$A$2:$A$86,0),0))</f>
        <v>N/A</v>
      </c>
      <c r="Z1945" s="7">
        <f>IF(INDEX(Map!$D$2:$D$86,MATCH(D1945,Map!$A$2:$A$86,0),0)="","N/A",E1945*INDEX(Map!$D$2:$D$86,MATCH(D1945,Map!$A$2:$A$86,0),0))</f>
        <v>215.9</v>
      </c>
      <c r="AA1945" t="str">
        <f>INDEX(Map!$E$2:$E$86,MATCH(D1945,Map!$A$2:$A$86,0),0)</f>
        <v>Coal</v>
      </c>
    </row>
    <row r="1946" spans="1:27" x14ac:dyDescent="0.25">
      <c r="A1946" s="1" t="s">
        <v>119</v>
      </c>
      <c r="B1946" s="1" t="s">
        <v>118</v>
      </c>
      <c r="C1946" s="1">
        <v>13</v>
      </c>
      <c r="D1946" s="1" t="s">
        <v>35</v>
      </c>
      <c r="E1946" s="1">
        <v>325.2</v>
      </c>
      <c r="F1946" s="1">
        <v>0</v>
      </c>
      <c r="G1946" s="1">
        <v>76.7</v>
      </c>
      <c r="H1946" s="1">
        <v>3</v>
      </c>
      <c r="I1946" s="1">
        <v>2967.6</v>
      </c>
      <c r="J1946" s="1">
        <v>9126</v>
      </c>
      <c r="K1946" s="1">
        <v>605</v>
      </c>
      <c r="L1946" s="1">
        <v>209.8</v>
      </c>
      <c r="M1946" s="1">
        <v>6225</v>
      </c>
      <c r="N1946" s="1">
        <v>28</v>
      </c>
      <c r="O1946" s="1">
        <v>92</v>
      </c>
      <c r="P1946" s="1">
        <v>0</v>
      </c>
      <c r="Q1946" s="1">
        <v>450</v>
      </c>
      <c r="R1946" s="1">
        <v>20.53</v>
      </c>
      <c r="S1946" s="1">
        <v>20.81</v>
      </c>
      <c r="T1946" s="1">
        <v>6767</v>
      </c>
      <c r="U1946" s="3" t="str">
        <f t="shared" si="30"/>
        <v>2017Plan</v>
      </c>
      <c r="V1946" s="2">
        <f>DATE(A1946,INDEX(Map!$H$1:$H$12,MATCH(B1946,Map!$G$1:$G$12,0),0),1)</f>
        <v>43070</v>
      </c>
      <c r="W1946" t="str">
        <f>IF(AND(V1946&gt;=Map!$K$2,V1946&lt;=Map!$L$2),"Base",IF(AND(V1946&gt;=Map!$K$3,V1946&lt;=Map!$L$3),"Fcst","N/A"))</f>
        <v>Fcst</v>
      </c>
      <c r="X1946" t="str">
        <f>INDEX(Map!$B$2:$B$86,MATCH(D1946,Map!$A$2:$A$86,0),0)</f>
        <v>Trimble County 2</v>
      </c>
      <c r="Y1946" s="7">
        <f>IF(INDEX(Map!$C$2:$C$86,MATCH(D1946,Map!$A$2:$A$86,0),0)="","N/A",E1946*INDEX(Map!$C$2:$C$86,MATCH(D1946,Map!$A$2:$A$86,0),0))</f>
        <v>263.41200000000003</v>
      </c>
      <c r="Z1946" s="7">
        <f>IF(INDEX(Map!$D$2:$D$86,MATCH(D1946,Map!$A$2:$A$86,0),0)="","N/A",E1946*INDEX(Map!$D$2:$D$86,MATCH(D1946,Map!$A$2:$A$86,0),0))</f>
        <v>61.787999999999997</v>
      </c>
      <c r="AA1946" t="str">
        <f>INDEX(Map!$E$2:$E$86,MATCH(D1946,Map!$A$2:$A$86,0),0)</f>
        <v>Coal</v>
      </c>
    </row>
    <row r="1947" spans="1:27" x14ac:dyDescent="0.25">
      <c r="A1947" s="1" t="s">
        <v>119</v>
      </c>
      <c r="B1947" s="1" t="s">
        <v>118</v>
      </c>
      <c r="C1947" s="1">
        <v>14</v>
      </c>
      <c r="D1947" s="1" t="s">
        <v>36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3" t="str">
        <f t="shared" si="30"/>
        <v>2017Plan</v>
      </c>
      <c r="V1947" s="2">
        <f>DATE(A1947,INDEX(Map!$H$1:$H$12,MATCH(B1947,Map!$G$1:$G$12,0),0),1)</f>
        <v>43070</v>
      </c>
      <c r="W1947" t="str">
        <f>IF(AND(V1947&gt;=Map!$K$2,V1947&lt;=Map!$L$2),"Base",IF(AND(V1947&gt;=Map!$K$3,V1947&lt;=Map!$L$3),"Fcst","N/A"))</f>
        <v>Fcst</v>
      </c>
      <c r="X1947" t="str">
        <f>INDEX(Map!$B$2:$B$86,MATCH(D1947,Map!$A$2:$A$86,0),0)</f>
        <v>Cane Run 7</v>
      </c>
      <c r="Y1947" s="7">
        <f>IF(INDEX(Map!$C$2:$C$86,MATCH(D1947,Map!$A$2:$A$86,0),0)="","N/A",E1947*INDEX(Map!$C$2:$C$86,MATCH(D1947,Map!$A$2:$A$86,0),0))</f>
        <v>0</v>
      </c>
      <c r="Z1947" s="7">
        <f>IF(INDEX(Map!$D$2:$D$86,MATCH(D1947,Map!$A$2:$A$86,0),0)="","N/A",E1947*INDEX(Map!$D$2:$D$86,MATCH(D1947,Map!$A$2:$A$86,0),0))</f>
        <v>0</v>
      </c>
      <c r="AA1947" t="str">
        <f>INDEX(Map!$E$2:$E$86,MATCH(D1947,Map!$A$2:$A$86,0),0)</f>
        <v>NGCC</v>
      </c>
    </row>
    <row r="1948" spans="1:27" x14ac:dyDescent="0.25">
      <c r="A1948" s="1" t="s">
        <v>119</v>
      </c>
      <c r="B1948" s="1" t="s">
        <v>118</v>
      </c>
      <c r="C1948" s="1">
        <v>15</v>
      </c>
      <c r="D1948" s="1" t="s">
        <v>37</v>
      </c>
      <c r="E1948" s="1">
        <v>428</v>
      </c>
      <c r="F1948" s="1">
        <v>0</v>
      </c>
      <c r="G1948" s="1">
        <v>84.2</v>
      </c>
      <c r="H1948" s="1">
        <v>2</v>
      </c>
      <c r="I1948" s="1">
        <v>2895</v>
      </c>
      <c r="J1948" s="1">
        <v>6763</v>
      </c>
      <c r="K1948" s="1">
        <v>631</v>
      </c>
      <c r="L1948" s="1">
        <v>331.6</v>
      </c>
      <c r="M1948" s="1">
        <v>9598</v>
      </c>
      <c r="N1948" s="1">
        <v>6</v>
      </c>
      <c r="O1948" s="1">
        <v>18</v>
      </c>
      <c r="P1948" s="1">
        <v>0</v>
      </c>
      <c r="Q1948" s="1">
        <v>508</v>
      </c>
      <c r="R1948" s="1">
        <v>23.61</v>
      </c>
      <c r="S1948" s="1">
        <v>23.65</v>
      </c>
      <c r="T1948" s="1">
        <v>10124</v>
      </c>
      <c r="U1948" s="3" t="str">
        <f t="shared" si="30"/>
        <v>2017Plan</v>
      </c>
      <c r="V1948" s="2">
        <f>DATE(A1948,INDEX(Map!$H$1:$H$12,MATCH(B1948,Map!$G$1:$G$12,0),0),1)</f>
        <v>43070</v>
      </c>
      <c r="W1948" t="str">
        <f>IF(AND(V1948&gt;=Map!$K$2,V1948&lt;=Map!$L$2),"Base",IF(AND(V1948&gt;=Map!$K$3,V1948&lt;=Map!$L$3),"Fcst","N/A"))</f>
        <v>Fcst</v>
      </c>
      <c r="X1948" t="str">
        <f>INDEX(Map!$B$2:$B$86,MATCH(D1948,Map!$A$2:$A$86,0),0)</f>
        <v>Cane Run 7</v>
      </c>
      <c r="Y1948" s="7">
        <f>IF(INDEX(Map!$C$2:$C$86,MATCH(D1948,Map!$A$2:$A$86,0),0)="","N/A",E1948*INDEX(Map!$C$2:$C$86,MATCH(D1948,Map!$A$2:$A$86,0),0))</f>
        <v>333.84000000000003</v>
      </c>
      <c r="Z1948" s="7">
        <f>IF(INDEX(Map!$D$2:$D$86,MATCH(D1948,Map!$A$2:$A$86,0),0)="","N/A",E1948*INDEX(Map!$D$2:$D$86,MATCH(D1948,Map!$A$2:$A$86,0),0))</f>
        <v>94.16</v>
      </c>
      <c r="AA1948" t="str">
        <f>INDEX(Map!$E$2:$E$86,MATCH(D1948,Map!$A$2:$A$86,0),0)</f>
        <v>NGCC</v>
      </c>
    </row>
    <row r="1949" spans="1:27" x14ac:dyDescent="0.25">
      <c r="A1949" s="1" t="s">
        <v>119</v>
      </c>
      <c r="B1949" s="1" t="s">
        <v>118</v>
      </c>
      <c r="C1949" s="1">
        <v>16</v>
      </c>
      <c r="D1949" s="1" t="s">
        <v>38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0</v>
      </c>
      <c r="U1949" s="3" t="str">
        <f t="shared" si="30"/>
        <v>2017Plan</v>
      </c>
      <c r="V1949" s="2">
        <f>DATE(A1949,INDEX(Map!$H$1:$H$12,MATCH(B1949,Map!$G$1:$G$12,0),0),1)</f>
        <v>43070</v>
      </c>
      <c r="W1949" t="str">
        <f>IF(AND(V1949&gt;=Map!$K$2,V1949&lt;=Map!$L$2),"Base",IF(AND(V1949&gt;=Map!$K$3,V1949&lt;=Map!$L$3),"Fcst","N/A"))</f>
        <v>Fcst</v>
      </c>
      <c r="X1949" t="str">
        <f>INDEX(Map!$B$2:$B$86,MATCH(D1949,Map!$A$2:$A$86,0),0)</f>
        <v>Brown 5</v>
      </c>
      <c r="Y1949" s="7">
        <f>IF(INDEX(Map!$C$2:$C$86,MATCH(D1949,Map!$A$2:$A$86,0),0)="","N/A",E1949*INDEX(Map!$C$2:$C$86,MATCH(D1949,Map!$A$2:$A$86,0),0))</f>
        <v>0</v>
      </c>
      <c r="Z1949" s="7">
        <f>IF(INDEX(Map!$D$2:$D$86,MATCH(D1949,Map!$A$2:$A$86,0),0)="","N/A",E1949*INDEX(Map!$D$2:$D$86,MATCH(D1949,Map!$A$2:$A$86,0),0))</f>
        <v>0</v>
      </c>
      <c r="AA1949" t="str">
        <f>INDEX(Map!$E$2:$E$86,MATCH(D1949,Map!$A$2:$A$86,0),0)</f>
        <v>SCCT</v>
      </c>
    </row>
    <row r="1950" spans="1:27" x14ac:dyDescent="0.25">
      <c r="A1950" s="1" t="s">
        <v>119</v>
      </c>
      <c r="B1950" s="1" t="s">
        <v>118</v>
      </c>
      <c r="C1950" s="1">
        <v>17</v>
      </c>
      <c r="D1950" s="1" t="s">
        <v>39</v>
      </c>
      <c r="E1950" s="1">
        <v>0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3" t="str">
        <f t="shared" si="30"/>
        <v>2017Plan</v>
      </c>
      <c r="V1950" s="2">
        <f>DATE(A1950,INDEX(Map!$H$1:$H$12,MATCH(B1950,Map!$G$1:$G$12,0),0),1)</f>
        <v>43070</v>
      </c>
      <c r="W1950" t="str">
        <f>IF(AND(V1950&gt;=Map!$K$2,V1950&lt;=Map!$L$2),"Base",IF(AND(V1950&gt;=Map!$K$3,V1950&lt;=Map!$L$3),"Fcst","N/A"))</f>
        <v>Fcst</v>
      </c>
      <c r="X1950" t="str">
        <f>INDEX(Map!$B$2:$B$86,MATCH(D1950,Map!$A$2:$A$86,0),0)</f>
        <v>Brown 5</v>
      </c>
      <c r="Y1950" s="7">
        <f>IF(INDEX(Map!$C$2:$C$86,MATCH(D1950,Map!$A$2:$A$86,0),0)="","N/A",E1950*INDEX(Map!$C$2:$C$86,MATCH(D1950,Map!$A$2:$A$86,0),0))</f>
        <v>0</v>
      </c>
      <c r="Z1950" s="7">
        <f>IF(INDEX(Map!$D$2:$D$86,MATCH(D1950,Map!$A$2:$A$86,0),0)="","N/A",E1950*INDEX(Map!$D$2:$D$86,MATCH(D1950,Map!$A$2:$A$86,0),0))</f>
        <v>0</v>
      </c>
      <c r="AA1950" t="str">
        <f>INDEX(Map!$E$2:$E$86,MATCH(D1950,Map!$A$2:$A$86,0),0)</f>
        <v>SCCT</v>
      </c>
    </row>
    <row r="1951" spans="1:27" x14ac:dyDescent="0.25">
      <c r="A1951" s="1" t="s">
        <v>119</v>
      </c>
      <c r="B1951" s="1" t="s">
        <v>118</v>
      </c>
      <c r="C1951" s="1">
        <v>18</v>
      </c>
      <c r="D1951" s="1" t="s">
        <v>40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s="3" t="str">
        <f t="shared" si="30"/>
        <v>2017Plan</v>
      </c>
      <c r="V1951" s="2">
        <f>DATE(A1951,INDEX(Map!$H$1:$H$12,MATCH(B1951,Map!$G$1:$G$12,0),0),1)</f>
        <v>43070</v>
      </c>
      <c r="W1951" t="str">
        <f>IF(AND(V1951&gt;=Map!$K$2,V1951&lt;=Map!$L$2),"Base",IF(AND(V1951&gt;=Map!$K$3,V1951&lt;=Map!$L$3),"Fcst","N/A"))</f>
        <v>Fcst</v>
      </c>
      <c r="X1951" t="str">
        <f>INDEX(Map!$B$2:$B$86,MATCH(D1951,Map!$A$2:$A$86,0),0)</f>
        <v>Brown 6</v>
      </c>
      <c r="Y1951" s="7">
        <f>IF(INDEX(Map!$C$2:$C$86,MATCH(D1951,Map!$A$2:$A$86,0),0)="","N/A",E1951*INDEX(Map!$C$2:$C$86,MATCH(D1951,Map!$A$2:$A$86,0),0))</f>
        <v>0</v>
      </c>
      <c r="Z1951" s="7">
        <f>IF(INDEX(Map!$D$2:$D$86,MATCH(D1951,Map!$A$2:$A$86,0),0)="","N/A",E1951*INDEX(Map!$D$2:$D$86,MATCH(D1951,Map!$A$2:$A$86,0),0))</f>
        <v>0</v>
      </c>
      <c r="AA1951" t="str">
        <f>INDEX(Map!$E$2:$E$86,MATCH(D1951,Map!$A$2:$A$86,0),0)</f>
        <v>SCCT</v>
      </c>
    </row>
    <row r="1952" spans="1:27" x14ac:dyDescent="0.25">
      <c r="A1952" s="1" t="s">
        <v>119</v>
      </c>
      <c r="B1952" s="1" t="s">
        <v>118</v>
      </c>
      <c r="C1952" s="1">
        <v>19</v>
      </c>
      <c r="D1952" s="1" t="s">
        <v>41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3" t="str">
        <f t="shared" si="30"/>
        <v>2017Plan</v>
      </c>
      <c r="V1952" s="2">
        <f>DATE(A1952,INDEX(Map!$H$1:$H$12,MATCH(B1952,Map!$G$1:$G$12,0),0),1)</f>
        <v>43070</v>
      </c>
      <c r="W1952" t="str">
        <f>IF(AND(V1952&gt;=Map!$K$2,V1952&lt;=Map!$L$2),"Base",IF(AND(V1952&gt;=Map!$K$3,V1952&lt;=Map!$L$3),"Fcst","N/A"))</f>
        <v>Fcst</v>
      </c>
      <c r="X1952" t="str">
        <f>INDEX(Map!$B$2:$B$86,MATCH(D1952,Map!$A$2:$A$86,0),0)</f>
        <v>Brown 7</v>
      </c>
      <c r="Y1952" s="7">
        <f>IF(INDEX(Map!$C$2:$C$86,MATCH(D1952,Map!$A$2:$A$86,0),0)="","N/A",E1952*INDEX(Map!$C$2:$C$86,MATCH(D1952,Map!$A$2:$A$86,0),0))</f>
        <v>0</v>
      </c>
      <c r="Z1952" s="7">
        <f>IF(INDEX(Map!$D$2:$D$86,MATCH(D1952,Map!$A$2:$A$86,0),0)="","N/A",E1952*INDEX(Map!$D$2:$D$86,MATCH(D1952,Map!$A$2:$A$86,0),0))</f>
        <v>0</v>
      </c>
      <c r="AA1952" t="str">
        <f>INDEX(Map!$E$2:$E$86,MATCH(D1952,Map!$A$2:$A$86,0),0)</f>
        <v>SCCT</v>
      </c>
    </row>
    <row r="1953" spans="1:27" x14ac:dyDescent="0.25">
      <c r="A1953" s="1" t="s">
        <v>119</v>
      </c>
      <c r="B1953" s="1" t="s">
        <v>118</v>
      </c>
      <c r="C1953" s="1">
        <v>20</v>
      </c>
      <c r="D1953" s="1" t="s">
        <v>42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3" t="str">
        <f t="shared" si="30"/>
        <v>2017Plan</v>
      </c>
      <c r="V1953" s="2">
        <f>DATE(A1953,INDEX(Map!$H$1:$H$12,MATCH(B1953,Map!$G$1:$G$12,0),0),1)</f>
        <v>43070</v>
      </c>
      <c r="W1953" t="str">
        <f>IF(AND(V1953&gt;=Map!$K$2,V1953&lt;=Map!$L$2),"Base",IF(AND(V1953&gt;=Map!$K$3,V1953&lt;=Map!$L$3),"Fcst","N/A"))</f>
        <v>Fcst</v>
      </c>
      <c r="X1953" t="str">
        <f>INDEX(Map!$B$2:$B$86,MATCH(D1953,Map!$A$2:$A$86,0),0)</f>
        <v>Brown 8</v>
      </c>
      <c r="Y1953" s="7">
        <f>IF(INDEX(Map!$C$2:$C$86,MATCH(D1953,Map!$A$2:$A$86,0),0)="","N/A",E1953*INDEX(Map!$C$2:$C$86,MATCH(D1953,Map!$A$2:$A$86,0),0))</f>
        <v>0</v>
      </c>
      <c r="Z1953" s="7" t="str">
        <f>IF(INDEX(Map!$D$2:$D$86,MATCH(D1953,Map!$A$2:$A$86,0),0)="","N/A",E1953*INDEX(Map!$D$2:$D$86,MATCH(D1953,Map!$A$2:$A$86,0),0))</f>
        <v>N/A</v>
      </c>
      <c r="AA1953" t="str">
        <f>INDEX(Map!$E$2:$E$86,MATCH(D1953,Map!$A$2:$A$86,0),0)</f>
        <v>SCCT</v>
      </c>
    </row>
    <row r="1954" spans="1:27" x14ac:dyDescent="0.25">
      <c r="A1954" s="1" t="s">
        <v>119</v>
      </c>
      <c r="B1954" s="1" t="s">
        <v>118</v>
      </c>
      <c r="C1954" s="1">
        <v>21</v>
      </c>
      <c r="D1954" s="1" t="s">
        <v>43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3" t="str">
        <f t="shared" si="30"/>
        <v>2017Plan</v>
      </c>
      <c r="V1954" s="2">
        <f>DATE(A1954,INDEX(Map!$H$1:$H$12,MATCH(B1954,Map!$G$1:$G$12,0),0),1)</f>
        <v>43070</v>
      </c>
      <c r="W1954" t="str">
        <f>IF(AND(V1954&gt;=Map!$K$2,V1954&lt;=Map!$L$2),"Base",IF(AND(V1954&gt;=Map!$K$3,V1954&lt;=Map!$L$3),"Fcst","N/A"))</f>
        <v>Fcst</v>
      </c>
      <c r="X1954" t="str">
        <f>INDEX(Map!$B$2:$B$86,MATCH(D1954,Map!$A$2:$A$86,0),0)</f>
        <v>Brown 8</v>
      </c>
      <c r="Y1954" s="7">
        <f>IF(INDEX(Map!$C$2:$C$86,MATCH(D1954,Map!$A$2:$A$86,0),0)="","N/A",E1954*INDEX(Map!$C$2:$C$86,MATCH(D1954,Map!$A$2:$A$86,0),0))</f>
        <v>0</v>
      </c>
      <c r="Z1954" s="7" t="str">
        <f>IF(INDEX(Map!$D$2:$D$86,MATCH(D1954,Map!$A$2:$A$86,0),0)="","N/A",E1954*INDEX(Map!$D$2:$D$86,MATCH(D1954,Map!$A$2:$A$86,0),0))</f>
        <v>N/A</v>
      </c>
      <c r="AA1954" t="str">
        <f>INDEX(Map!$E$2:$E$86,MATCH(D1954,Map!$A$2:$A$86,0),0)</f>
        <v>SCCT</v>
      </c>
    </row>
    <row r="1955" spans="1:27" x14ac:dyDescent="0.25">
      <c r="A1955" s="1" t="s">
        <v>119</v>
      </c>
      <c r="B1955" s="1" t="s">
        <v>118</v>
      </c>
      <c r="C1955" s="1">
        <v>22</v>
      </c>
      <c r="D1955" s="1" t="s">
        <v>44</v>
      </c>
      <c r="E1955" s="1">
        <v>0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3" t="str">
        <f t="shared" si="30"/>
        <v>2017Plan</v>
      </c>
      <c r="V1955" s="2">
        <f>DATE(A1955,INDEX(Map!$H$1:$H$12,MATCH(B1955,Map!$G$1:$G$12,0),0),1)</f>
        <v>43070</v>
      </c>
      <c r="W1955" t="str">
        <f>IF(AND(V1955&gt;=Map!$K$2,V1955&lt;=Map!$L$2),"Base",IF(AND(V1955&gt;=Map!$K$3,V1955&lt;=Map!$L$3),"Fcst","N/A"))</f>
        <v>Fcst</v>
      </c>
      <c r="X1955" t="str">
        <f>INDEX(Map!$B$2:$B$86,MATCH(D1955,Map!$A$2:$A$86,0),0)</f>
        <v>Brown 9</v>
      </c>
      <c r="Y1955" s="7">
        <f>IF(INDEX(Map!$C$2:$C$86,MATCH(D1955,Map!$A$2:$A$86,0),0)="","N/A",E1955*INDEX(Map!$C$2:$C$86,MATCH(D1955,Map!$A$2:$A$86,0),0))</f>
        <v>0</v>
      </c>
      <c r="Z1955" s="7" t="str">
        <f>IF(INDEX(Map!$D$2:$D$86,MATCH(D1955,Map!$A$2:$A$86,0),0)="","N/A",E1955*INDEX(Map!$D$2:$D$86,MATCH(D1955,Map!$A$2:$A$86,0),0))</f>
        <v>N/A</v>
      </c>
      <c r="AA1955" t="str">
        <f>INDEX(Map!$E$2:$E$86,MATCH(D1955,Map!$A$2:$A$86,0),0)</f>
        <v>SCCT</v>
      </c>
    </row>
    <row r="1956" spans="1:27" x14ac:dyDescent="0.25">
      <c r="A1956" s="1" t="s">
        <v>119</v>
      </c>
      <c r="B1956" s="1" t="s">
        <v>118</v>
      </c>
      <c r="C1956" s="1">
        <v>23</v>
      </c>
      <c r="D1956" s="1" t="s">
        <v>45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s="3" t="str">
        <f t="shared" si="30"/>
        <v>2017Plan</v>
      </c>
      <c r="V1956" s="2">
        <f>DATE(A1956,INDEX(Map!$H$1:$H$12,MATCH(B1956,Map!$G$1:$G$12,0),0),1)</f>
        <v>43070</v>
      </c>
      <c r="W1956" t="str">
        <f>IF(AND(V1956&gt;=Map!$K$2,V1956&lt;=Map!$L$2),"Base",IF(AND(V1956&gt;=Map!$K$3,V1956&lt;=Map!$L$3),"Fcst","N/A"))</f>
        <v>Fcst</v>
      </c>
      <c r="X1956" t="str">
        <f>INDEX(Map!$B$2:$B$86,MATCH(D1956,Map!$A$2:$A$86,0),0)</f>
        <v>Brown 9</v>
      </c>
      <c r="Y1956" s="7">
        <f>IF(INDEX(Map!$C$2:$C$86,MATCH(D1956,Map!$A$2:$A$86,0),0)="","N/A",E1956*INDEX(Map!$C$2:$C$86,MATCH(D1956,Map!$A$2:$A$86,0),0))</f>
        <v>0</v>
      </c>
      <c r="Z1956" s="7" t="str">
        <f>IF(INDEX(Map!$D$2:$D$86,MATCH(D1956,Map!$A$2:$A$86,0),0)="","N/A",E1956*INDEX(Map!$D$2:$D$86,MATCH(D1956,Map!$A$2:$A$86,0),0))</f>
        <v>N/A</v>
      </c>
      <c r="AA1956" t="str">
        <f>INDEX(Map!$E$2:$E$86,MATCH(D1956,Map!$A$2:$A$86,0),0)</f>
        <v>SCCT</v>
      </c>
    </row>
    <row r="1957" spans="1:27" x14ac:dyDescent="0.25">
      <c r="A1957" s="1" t="s">
        <v>119</v>
      </c>
      <c r="B1957" s="1" t="s">
        <v>118</v>
      </c>
      <c r="C1957" s="1">
        <v>24</v>
      </c>
      <c r="D1957" s="1" t="s">
        <v>46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3" t="str">
        <f t="shared" si="30"/>
        <v>2017Plan</v>
      </c>
      <c r="V1957" s="2">
        <f>DATE(A1957,INDEX(Map!$H$1:$H$12,MATCH(B1957,Map!$G$1:$G$12,0),0),1)</f>
        <v>43070</v>
      </c>
      <c r="W1957" t="str">
        <f>IF(AND(V1957&gt;=Map!$K$2,V1957&lt;=Map!$L$2),"Base",IF(AND(V1957&gt;=Map!$K$3,V1957&lt;=Map!$L$3),"Fcst","N/A"))</f>
        <v>Fcst</v>
      </c>
      <c r="X1957" t="str">
        <f>INDEX(Map!$B$2:$B$86,MATCH(D1957,Map!$A$2:$A$86,0),0)</f>
        <v>Brown 10</v>
      </c>
      <c r="Y1957" s="7">
        <f>IF(INDEX(Map!$C$2:$C$86,MATCH(D1957,Map!$A$2:$A$86,0),0)="","N/A",E1957*INDEX(Map!$C$2:$C$86,MATCH(D1957,Map!$A$2:$A$86,0),0))</f>
        <v>0</v>
      </c>
      <c r="Z1957" s="7" t="str">
        <f>IF(INDEX(Map!$D$2:$D$86,MATCH(D1957,Map!$A$2:$A$86,0),0)="","N/A",E1957*INDEX(Map!$D$2:$D$86,MATCH(D1957,Map!$A$2:$A$86,0),0))</f>
        <v>N/A</v>
      </c>
      <c r="AA1957" t="str">
        <f>INDEX(Map!$E$2:$E$86,MATCH(D1957,Map!$A$2:$A$86,0),0)</f>
        <v>SCCT</v>
      </c>
    </row>
    <row r="1958" spans="1:27" x14ac:dyDescent="0.25">
      <c r="A1958" s="1" t="s">
        <v>119</v>
      </c>
      <c r="B1958" s="1" t="s">
        <v>118</v>
      </c>
      <c r="C1958" s="1">
        <v>25</v>
      </c>
      <c r="D1958" s="1" t="s">
        <v>47</v>
      </c>
      <c r="E1958" s="1">
        <v>0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3" t="str">
        <f t="shared" si="30"/>
        <v>2017Plan</v>
      </c>
      <c r="V1958" s="2">
        <f>DATE(A1958,INDEX(Map!$H$1:$H$12,MATCH(B1958,Map!$G$1:$G$12,0),0),1)</f>
        <v>43070</v>
      </c>
      <c r="W1958" t="str">
        <f>IF(AND(V1958&gt;=Map!$K$2,V1958&lt;=Map!$L$2),"Base",IF(AND(V1958&gt;=Map!$K$3,V1958&lt;=Map!$L$3),"Fcst","N/A"))</f>
        <v>Fcst</v>
      </c>
      <c r="X1958" t="str">
        <f>INDEX(Map!$B$2:$B$86,MATCH(D1958,Map!$A$2:$A$86,0),0)</f>
        <v>Brown 10</v>
      </c>
      <c r="Y1958" s="7">
        <f>IF(INDEX(Map!$C$2:$C$86,MATCH(D1958,Map!$A$2:$A$86,0),0)="","N/A",E1958*INDEX(Map!$C$2:$C$86,MATCH(D1958,Map!$A$2:$A$86,0),0))</f>
        <v>0</v>
      </c>
      <c r="Z1958" s="7" t="str">
        <f>IF(INDEX(Map!$D$2:$D$86,MATCH(D1958,Map!$A$2:$A$86,0),0)="","N/A",E1958*INDEX(Map!$D$2:$D$86,MATCH(D1958,Map!$A$2:$A$86,0),0))</f>
        <v>N/A</v>
      </c>
      <c r="AA1958" t="str">
        <f>INDEX(Map!$E$2:$E$86,MATCH(D1958,Map!$A$2:$A$86,0),0)</f>
        <v>SCCT</v>
      </c>
    </row>
    <row r="1959" spans="1:27" x14ac:dyDescent="0.25">
      <c r="A1959" s="1" t="s">
        <v>119</v>
      </c>
      <c r="B1959" s="1" t="s">
        <v>118</v>
      </c>
      <c r="C1959" s="1">
        <v>26</v>
      </c>
      <c r="D1959" s="1" t="s">
        <v>48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3" t="str">
        <f t="shared" si="30"/>
        <v>2017Plan</v>
      </c>
      <c r="V1959" s="2">
        <f>DATE(A1959,INDEX(Map!$H$1:$H$12,MATCH(B1959,Map!$G$1:$G$12,0),0),1)</f>
        <v>43070</v>
      </c>
      <c r="W1959" t="str">
        <f>IF(AND(V1959&gt;=Map!$K$2,V1959&lt;=Map!$L$2),"Base",IF(AND(V1959&gt;=Map!$K$3,V1959&lt;=Map!$L$3),"Fcst","N/A"))</f>
        <v>Fcst</v>
      </c>
      <c r="X1959" t="str">
        <f>INDEX(Map!$B$2:$B$86,MATCH(D1959,Map!$A$2:$A$86,0),0)</f>
        <v>Brown 11</v>
      </c>
      <c r="Y1959" s="7">
        <f>IF(INDEX(Map!$C$2:$C$86,MATCH(D1959,Map!$A$2:$A$86,0),0)="","N/A",E1959*INDEX(Map!$C$2:$C$86,MATCH(D1959,Map!$A$2:$A$86,0),0))</f>
        <v>0</v>
      </c>
      <c r="Z1959" s="7" t="str">
        <f>IF(INDEX(Map!$D$2:$D$86,MATCH(D1959,Map!$A$2:$A$86,0),0)="","N/A",E1959*INDEX(Map!$D$2:$D$86,MATCH(D1959,Map!$A$2:$A$86,0),0))</f>
        <v>N/A</v>
      </c>
      <c r="AA1959" t="str">
        <f>INDEX(Map!$E$2:$E$86,MATCH(D1959,Map!$A$2:$A$86,0),0)</f>
        <v>SCCT</v>
      </c>
    </row>
    <row r="1960" spans="1:27" x14ac:dyDescent="0.25">
      <c r="A1960" s="1" t="s">
        <v>119</v>
      </c>
      <c r="B1960" s="1" t="s">
        <v>118</v>
      </c>
      <c r="C1960" s="1">
        <v>27</v>
      </c>
      <c r="D1960" s="1" t="s">
        <v>49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3" t="str">
        <f t="shared" si="30"/>
        <v>2017Plan</v>
      </c>
      <c r="V1960" s="2">
        <f>DATE(A1960,INDEX(Map!$H$1:$H$12,MATCH(B1960,Map!$G$1:$G$12,0),0),1)</f>
        <v>43070</v>
      </c>
      <c r="W1960" t="str">
        <f>IF(AND(V1960&gt;=Map!$K$2,V1960&lt;=Map!$L$2),"Base",IF(AND(V1960&gt;=Map!$K$3,V1960&lt;=Map!$L$3),"Fcst","N/A"))</f>
        <v>Fcst</v>
      </c>
      <c r="X1960" t="str">
        <f>INDEX(Map!$B$2:$B$86,MATCH(D1960,Map!$A$2:$A$86,0),0)</f>
        <v>Brown 11</v>
      </c>
      <c r="Y1960" s="7">
        <f>IF(INDEX(Map!$C$2:$C$86,MATCH(D1960,Map!$A$2:$A$86,0),0)="","N/A",E1960*INDEX(Map!$C$2:$C$86,MATCH(D1960,Map!$A$2:$A$86,0),0))</f>
        <v>0</v>
      </c>
      <c r="Z1960" s="7" t="str">
        <f>IF(INDEX(Map!$D$2:$D$86,MATCH(D1960,Map!$A$2:$A$86,0),0)="","N/A",E1960*INDEX(Map!$D$2:$D$86,MATCH(D1960,Map!$A$2:$A$86,0),0))</f>
        <v>N/A</v>
      </c>
      <c r="AA1960" t="str">
        <f>INDEX(Map!$E$2:$E$86,MATCH(D1960,Map!$A$2:$A$86,0),0)</f>
        <v>SCCT</v>
      </c>
    </row>
    <row r="1961" spans="1:27" x14ac:dyDescent="0.25">
      <c r="A1961" s="1" t="s">
        <v>119</v>
      </c>
      <c r="B1961" s="1" t="s">
        <v>118</v>
      </c>
      <c r="C1961" s="1">
        <v>28</v>
      </c>
      <c r="D1961" s="1" t="s">
        <v>50</v>
      </c>
      <c r="E1961" s="1">
        <v>9.5</v>
      </c>
      <c r="F1961" s="1">
        <v>0</v>
      </c>
      <c r="G1961" s="1">
        <v>7.3</v>
      </c>
      <c r="H1961" s="1">
        <v>10</v>
      </c>
      <c r="I1961" s="1">
        <v>103.8</v>
      </c>
      <c r="J1961" s="1">
        <v>10868</v>
      </c>
      <c r="K1961" s="1">
        <v>68</v>
      </c>
      <c r="L1961" s="1">
        <v>333.4</v>
      </c>
      <c r="M1961" s="1">
        <v>346</v>
      </c>
      <c r="N1961" s="1">
        <v>0</v>
      </c>
      <c r="O1961" s="1">
        <v>1</v>
      </c>
      <c r="P1961" s="1">
        <v>0</v>
      </c>
      <c r="Q1961" s="1">
        <v>0</v>
      </c>
      <c r="R1961" s="1">
        <v>36.229999999999997</v>
      </c>
      <c r="S1961" s="1">
        <v>36.39</v>
      </c>
      <c r="T1961" s="1">
        <v>347</v>
      </c>
      <c r="U1961" s="3" t="str">
        <f t="shared" si="30"/>
        <v>2017Plan</v>
      </c>
      <c r="V1961" s="2">
        <f>DATE(A1961,INDEX(Map!$H$1:$H$12,MATCH(B1961,Map!$G$1:$G$12,0),0),1)</f>
        <v>43070</v>
      </c>
      <c r="W1961" t="str">
        <f>IF(AND(V1961&gt;=Map!$K$2,V1961&lt;=Map!$L$2),"Base",IF(AND(V1961&gt;=Map!$K$3,V1961&lt;=Map!$L$3),"Fcst","N/A"))</f>
        <v>Fcst</v>
      </c>
      <c r="X1961" t="str">
        <f>INDEX(Map!$B$2:$B$86,MATCH(D1961,Map!$A$2:$A$86,0),0)</f>
        <v>Paddys Run 13</v>
      </c>
      <c r="Y1961" s="7">
        <f>IF(INDEX(Map!$C$2:$C$86,MATCH(D1961,Map!$A$2:$A$86,0),0)="","N/A",E1961*INDEX(Map!$C$2:$C$86,MATCH(D1961,Map!$A$2:$A$86,0),0))</f>
        <v>4.4649999999999999</v>
      </c>
      <c r="Z1961" s="7">
        <f>IF(INDEX(Map!$D$2:$D$86,MATCH(D1961,Map!$A$2:$A$86,0),0)="","N/A",E1961*INDEX(Map!$D$2:$D$86,MATCH(D1961,Map!$A$2:$A$86,0),0))</f>
        <v>5.0350000000000001</v>
      </c>
      <c r="AA1961" t="str">
        <f>INDEX(Map!$E$2:$E$86,MATCH(D1961,Map!$A$2:$A$86,0),0)</f>
        <v>SCCT</v>
      </c>
    </row>
    <row r="1962" spans="1:27" x14ac:dyDescent="0.25">
      <c r="A1962" s="1" t="s">
        <v>119</v>
      </c>
      <c r="B1962" s="1" t="s">
        <v>118</v>
      </c>
      <c r="C1962" s="1">
        <v>29</v>
      </c>
      <c r="D1962" s="1" t="s">
        <v>51</v>
      </c>
      <c r="E1962" s="1">
        <v>24.9</v>
      </c>
      <c r="F1962" s="1">
        <v>0</v>
      </c>
      <c r="G1962" s="1">
        <v>18.7</v>
      </c>
      <c r="H1962" s="1">
        <v>15</v>
      </c>
      <c r="I1962" s="1">
        <v>265.89999999999998</v>
      </c>
      <c r="J1962" s="1">
        <v>10685</v>
      </c>
      <c r="K1962" s="1">
        <v>158</v>
      </c>
      <c r="L1962" s="1">
        <v>333.4</v>
      </c>
      <c r="M1962" s="1">
        <v>886</v>
      </c>
      <c r="N1962" s="1">
        <v>1</v>
      </c>
      <c r="O1962" s="1">
        <v>2</v>
      </c>
      <c r="P1962" s="1">
        <v>0</v>
      </c>
      <c r="Q1962" s="1">
        <v>0</v>
      </c>
      <c r="R1962" s="1">
        <v>35.619999999999997</v>
      </c>
      <c r="S1962" s="1">
        <v>35.71</v>
      </c>
      <c r="T1962" s="1">
        <v>889</v>
      </c>
      <c r="U1962" s="3" t="str">
        <f t="shared" si="30"/>
        <v>2017Plan</v>
      </c>
      <c r="V1962" s="2">
        <f>DATE(A1962,INDEX(Map!$H$1:$H$12,MATCH(B1962,Map!$G$1:$G$12,0),0),1)</f>
        <v>43070</v>
      </c>
      <c r="W1962" t="str">
        <f>IF(AND(V1962&gt;=Map!$K$2,V1962&lt;=Map!$L$2),"Base",IF(AND(V1962&gt;=Map!$K$3,V1962&lt;=Map!$L$3),"Fcst","N/A"))</f>
        <v>Fcst</v>
      </c>
      <c r="X1962" t="str">
        <f>INDEX(Map!$B$2:$B$86,MATCH(D1962,Map!$A$2:$A$86,0),0)</f>
        <v>Trimble Co 05</v>
      </c>
      <c r="Y1962" s="7">
        <f>IF(INDEX(Map!$C$2:$C$86,MATCH(D1962,Map!$A$2:$A$86,0),0)="","N/A",E1962*INDEX(Map!$C$2:$C$86,MATCH(D1962,Map!$A$2:$A$86,0),0))</f>
        <v>17.678999999999998</v>
      </c>
      <c r="Z1962" s="7">
        <f>IF(INDEX(Map!$D$2:$D$86,MATCH(D1962,Map!$A$2:$A$86,0),0)="","N/A",E1962*INDEX(Map!$D$2:$D$86,MATCH(D1962,Map!$A$2:$A$86,0),0))</f>
        <v>7.2209999999999992</v>
      </c>
      <c r="AA1962" t="str">
        <f>INDEX(Map!$E$2:$E$86,MATCH(D1962,Map!$A$2:$A$86,0),0)</f>
        <v>SCCT</v>
      </c>
    </row>
    <row r="1963" spans="1:27" x14ac:dyDescent="0.25">
      <c r="A1963" s="1" t="s">
        <v>119</v>
      </c>
      <c r="B1963" s="1" t="s">
        <v>118</v>
      </c>
      <c r="C1963" s="1">
        <v>30</v>
      </c>
      <c r="D1963" s="1" t="s">
        <v>52</v>
      </c>
      <c r="E1963" s="1">
        <v>13.8</v>
      </c>
      <c r="F1963" s="1">
        <v>0</v>
      </c>
      <c r="G1963" s="1">
        <v>10.3</v>
      </c>
      <c r="H1963" s="1">
        <v>13</v>
      </c>
      <c r="I1963" s="1">
        <v>146.80000000000001</v>
      </c>
      <c r="J1963" s="1">
        <v>10671</v>
      </c>
      <c r="K1963" s="1">
        <v>87</v>
      </c>
      <c r="L1963" s="1">
        <v>333.4</v>
      </c>
      <c r="M1963" s="1">
        <v>489</v>
      </c>
      <c r="N1963" s="1">
        <v>1</v>
      </c>
      <c r="O1963" s="1">
        <v>2</v>
      </c>
      <c r="P1963" s="1">
        <v>0</v>
      </c>
      <c r="Q1963" s="1">
        <v>0</v>
      </c>
      <c r="R1963" s="1">
        <v>35.58</v>
      </c>
      <c r="S1963" s="1">
        <v>35.71</v>
      </c>
      <c r="T1963" s="1">
        <v>491</v>
      </c>
      <c r="U1963" s="3" t="str">
        <f t="shared" si="30"/>
        <v>2017Plan</v>
      </c>
      <c r="V1963" s="2">
        <f>DATE(A1963,INDEX(Map!$H$1:$H$12,MATCH(B1963,Map!$G$1:$G$12,0),0),1)</f>
        <v>43070</v>
      </c>
      <c r="W1963" t="str">
        <f>IF(AND(V1963&gt;=Map!$K$2,V1963&lt;=Map!$L$2),"Base",IF(AND(V1963&gt;=Map!$K$3,V1963&lt;=Map!$L$3),"Fcst","N/A"))</f>
        <v>Fcst</v>
      </c>
      <c r="X1963" t="str">
        <f>INDEX(Map!$B$2:$B$86,MATCH(D1963,Map!$A$2:$A$86,0),0)</f>
        <v>Trimble Co 06</v>
      </c>
      <c r="Y1963" s="7">
        <f>IF(INDEX(Map!$C$2:$C$86,MATCH(D1963,Map!$A$2:$A$86,0),0)="","N/A",E1963*INDEX(Map!$C$2:$C$86,MATCH(D1963,Map!$A$2:$A$86,0),0))</f>
        <v>9.798</v>
      </c>
      <c r="Z1963" s="7">
        <f>IF(INDEX(Map!$D$2:$D$86,MATCH(D1963,Map!$A$2:$A$86,0),0)="","N/A",E1963*INDEX(Map!$D$2:$D$86,MATCH(D1963,Map!$A$2:$A$86,0),0))</f>
        <v>4.0019999999999998</v>
      </c>
      <c r="AA1963" t="str">
        <f>INDEX(Map!$E$2:$E$86,MATCH(D1963,Map!$A$2:$A$86,0),0)</f>
        <v>SCCT</v>
      </c>
    </row>
    <row r="1964" spans="1:27" x14ac:dyDescent="0.25">
      <c r="A1964" s="1" t="s">
        <v>119</v>
      </c>
      <c r="B1964" s="1" t="s">
        <v>118</v>
      </c>
      <c r="C1964" s="1">
        <v>31</v>
      </c>
      <c r="D1964" s="1" t="s">
        <v>53</v>
      </c>
      <c r="E1964" s="1">
        <v>9.6</v>
      </c>
      <c r="F1964" s="1">
        <v>0</v>
      </c>
      <c r="G1964" s="1">
        <v>7.2</v>
      </c>
      <c r="H1964" s="1">
        <v>14</v>
      </c>
      <c r="I1964" s="1">
        <v>103.8</v>
      </c>
      <c r="J1964" s="1">
        <v>10781</v>
      </c>
      <c r="K1964" s="1">
        <v>63</v>
      </c>
      <c r="L1964" s="1">
        <v>333.4</v>
      </c>
      <c r="M1964" s="1">
        <v>346</v>
      </c>
      <c r="N1964" s="1">
        <v>1</v>
      </c>
      <c r="O1964" s="1">
        <v>2</v>
      </c>
      <c r="P1964" s="1">
        <v>0</v>
      </c>
      <c r="Q1964" s="1">
        <v>0</v>
      </c>
      <c r="R1964" s="1">
        <v>35.94</v>
      </c>
      <c r="S1964" s="1">
        <v>36.15</v>
      </c>
      <c r="T1964" s="1">
        <v>348</v>
      </c>
      <c r="U1964" s="3" t="str">
        <f t="shared" si="30"/>
        <v>2017Plan</v>
      </c>
      <c r="V1964" s="2">
        <f>DATE(A1964,INDEX(Map!$H$1:$H$12,MATCH(B1964,Map!$G$1:$G$12,0),0),1)</f>
        <v>43070</v>
      </c>
      <c r="W1964" t="str">
        <f>IF(AND(V1964&gt;=Map!$K$2,V1964&lt;=Map!$L$2),"Base",IF(AND(V1964&gt;=Map!$K$3,V1964&lt;=Map!$L$3),"Fcst","N/A"))</f>
        <v>Fcst</v>
      </c>
      <c r="X1964" t="str">
        <f>INDEX(Map!$B$2:$B$86,MATCH(D1964,Map!$A$2:$A$86,0),0)</f>
        <v>Trimble Co 07</v>
      </c>
      <c r="Y1964" s="7">
        <f>IF(INDEX(Map!$C$2:$C$86,MATCH(D1964,Map!$A$2:$A$86,0),0)="","N/A",E1964*INDEX(Map!$C$2:$C$86,MATCH(D1964,Map!$A$2:$A$86,0),0))</f>
        <v>6.048</v>
      </c>
      <c r="Z1964" s="7">
        <f>IF(INDEX(Map!$D$2:$D$86,MATCH(D1964,Map!$A$2:$A$86,0),0)="","N/A",E1964*INDEX(Map!$D$2:$D$86,MATCH(D1964,Map!$A$2:$A$86,0),0))</f>
        <v>3.552</v>
      </c>
      <c r="AA1964" t="str">
        <f>INDEX(Map!$E$2:$E$86,MATCH(D1964,Map!$A$2:$A$86,0),0)</f>
        <v>SCCT</v>
      </c>
    </row>
    <row r="1965" spans="1:27" x14ac:dyDescent="0.25">
      <c r="A1965" s="1" t="s">
        <v>119</v>
      </c>
      <c r="B1965" s="1" t="s">
        <v>118</v>
      </c>
      <c r="C1965" s="1">
        <v>32</v>
      </c>
      <c r="D1965" s="1" t="s">
        <v>54</v>
      </c>
      <c r="E1965" s="1">
        <v>1.1000000000000001</v>
      </c>
      <c r="F1965" s="1">
        <v>0</v>
      </c>
      <c r="G1965" s="1">
        <v>0.8</v>
      </c>
      <c r="H1965" s="1">
        <v>3</v>
      </c>
      <c r="I1965" s="1">
        <v>12</v>
      </c>
      <c r="J1965" s="1">
        <v>10600</v>
      </c>
      <c r="K1965" s="1">
        <v>7</v>
      </c>
      <c r="L1965" s="1">
        <v>333.4</v>
      </c>
      <c r="M1965" s="1">
        <v>40</v>
      </c>
      <c r="N1965" s="1">
        <v>0</v>
      </c>
      <c r="O1965" s="1">
        <v>0</v>
      </c>
      <c r="P1965" s="1">
        <v>0</v>
      </c>
      <c r="Q1965" s="1">
        <v>0</v>
      </c>
      <c r="R1965" s="1">
        <v>35.340000000000003</v>
      </c>
      <c r="S1965" s="1">
        <v>35.72</v>
      </c>
      <c r="T1965" s="1">
        <v>40</v>
      </c>
      <c r="U1965" s="3" t="str">
        <f t="shared" si="30"/>
        <v>2017Plan</v>
      </c>
      <c r="V1965" s="2">
        <f>DATE(A1965,INDEX(Map!$H$1:$H$12,MATCH(B1965,Map!$G$1:$G$12,0),0),1)</f>
        <v>43070</v>
      </c>
      <c r="W1965" t="str">
        <f>IF(AND(V1965&gt;=Map!$K$2,V1965&lt;=Map!$L$2),"Base",IF(AND(V1965&gt;=Map!$K$3,V1965&lt;=Map!$L$3),"Fcst","N/A"))</f>
        <v>Fcst</v>
      </c>
      <c r="X1965" t="str">
        <f>INDEX(Map!$B$2:$B$86,MATCH(D1965,Map!$A$2:$A$86,0),0)</f>
        <v>Trimble Co 08</v>
      </c>
      <c r="Y1965" s="7">
        <f>IF(INDEX(Map!$C$2:$C$86,MATCH(D1965,Map!$A$2:$A$86,0),0)="","N/A",E1965*INDEX(Map!$C$2:$C$86,MATCH(D1965,Map!$A$2:$A$86,0),0))</f>
        <v>0.69300000000000006</v>
      </c>
      <c r="Z1965" s="7">
        <f>IF(INDEX(Map!$D$2:$D$86,MATCH(D1965,Map!$A$2:$A$86,0),0)="","N/A",E1965*INDEX(Map!$D$2:$D$86,MATCH(D1965,Map!$A$2:$A$86,0),0))</f>
        <v>0.40700000000000003</v>
      </c>
      <c r="AA1965" t="str">
        <f>INDEX(Map!$E$2:$E$86,MATCH(D1965,Map!$A$2:$A$86,0),0)</f>
        <v>SCCT</v>
      </c>
    </row>
    <row r="1966" spans="1:27" x14ac:dyDescent="0.25">
      <c r="A1966" s="1" t="s">
        <v>119</v>
      </c>
      <c r="B1966" s="1" t="s">
        <v>118</v>
      </c>
      <c r="C1966" s="1">
        <v>33</v>
      </c>
      <c r="D1966" s="1" t="s">
        <v>55</v>
      </c>
      <c r="E1966" s="1">
        <v>4.5</v>
      </c>
      <c r="F1966" s="1">
        <v>0</v>
      </c>
      <c r="G1966" s="1">
        <v>3.4</v>
      </c>
      <c r="H1966" s="1">
        <v>6</v>
      </c>
      <c r="I1966" s="1">
        <v>48.4</v>
      </c>
      <c r="J1966" s="1">
        <v>10718</v>
      </c>
      <c r="K1966" s="1">
        <v>29</v>
      </c>
      <c r="L1966" s="1">
        <v>333.4</v>
      </c>
      <c r="M1966" s="1">
        <v>161</v>
      </c>
      <c r="N1966" s="1">
        <v>0</v>
      </c>
      <c r="O1966" s="1">
        <v>1</v>
      </c>
      <c r="P1966" s="1">
        <v>0</v>
      </c>
      <c r="Q1966" s="1">
        <v>0</v>
      </c>
      <c r="R1966" s="1">
        <v>35.729999999999997</v>
      </c>
      <c r="S1966" s="1">
        <v>35.92</v>
      </c>
      <c r="T1966" s="1">
        <v>162</v>
      </c>
      <c r="U1966" s="3" t="str">
        <f t="shared" si="30"/>
        <v>2017Plan</v>
      </c>
      <c r="V1966" s="2">
        <f>DATE(A1966,INDEX(Map!$H$1:$H$12,MATCH(B1966,Map!$G$1:$G$12,0),0),1)</f>
        <v>43070</v>
      </c>
      <c r="W1966" t="str">
        <f>IF(AND(V1966&gt;=Map!$K$2,V1966&lt;=Map!$L$2),"Base",IF(AND(V1966&gt;=Map!$K$3,V1966&lt;=Map!$L$3),"Fcst","N/A"))</f>
        <v>Fcst</v>
      </c>
      <c r="X1966" t="str">
        <f>INDEX(Map!$B$2:$B$86,MATCH(D1966,Map!$A$2:$A$86,0),0)</f>
        <v>Trimble Co 09</v>
      </c>
      <c r="Y1966" s="7">
        <f>IF(INDEX(Map!$C$2:$C$86,MATCH(D1966,Map!$A$2:$A$86,0),0)="","N/A",E1966*INDEX(Map!$C$2:$C$86,MATCH(D1966,Map!$A$2:$A$86,0),0))</f>
        <v>2.835</v>
      </c>
      <c r="Z1966" s="7">
        <f>IF(INDEX(Map!$D$2:$D$86,MATCH(D1966,Map!$A$2:$A$86,0),0)="","N/A",E1966*INDEX(Map!$D$2:$D$86,MATCH(D1966,Map!$A$2:$A$86,0),0))</f>
        <v>1.665</v>
      </c>
      <c r="AA1966" t="str">
        <f>INDEX(Map!$E$2:$E$86,MATCH(D1966,Map!$A$2:$A$86,0),0)</f>
        <v>SCCT</v>
      </c>
    </row>
    <row r="1967" spans="1:27" x14ac:dyDescent="0.25">
      <c r="A1967" s="1" t="s">
        <v>119</v>
      </c>
      <c r="B1967" s="1" t="s">
        <v>118</v>
      </c>
      <c r="C1967" s="1">
        <v>34</v>
      </c>
      <c r="D1967" s="1" t="s">
        <v>56</v>
      </c>
      <c r="E1967" s="1">
        <v>0.3</v>
      </c>
      <c r="F1967" s="1">
        <v>0</v>
      </c>
      <c r="G1967" s="1">
        <v>0.2</v>
      </c>
      <c r="H1967" s="1">
        <v>1</v>
      </c>
      <c r="I1967" s="1">
        <v>3.2</v>
      </c>
      <c r="J1967" s="1">
        <v>10976</v>
      </c>
      <c r="K1967" s="1">
        <v>2</v>
      </c>
      <c r="L1967" s="1">
        <v>333.4</v>
      </c>
      <c r="M1967" s="1">
        <v>11</v>
      </c>
      <c r="N1967" s="1">
        <v>0</v>
      </c>
      <c r="O1967" s="1">
        <v>0</v>
      </c>
      <c r="P1967" s="1">
        <v>0</v>
      </c>
      <c r="Q1967" s="1">
        <v>0</v>
      </c>
      <c r="R1967" s="1">
        <v>36.590000000000003</v>
      </c>
      <c r="S1967" s="1">
        <v>37.11</v>
      </c>
      <c r="T1967" s="1">
        <v>11</v>
      </c>
      <c r="U1967" s="3" t="str">
        <f t="shared" si="30"/>
        <v>2017Plan</v>
      </c>
      <c r="V1967" s="2">
        <f>DATE(A1967,INDEX(Map!$H$1:$H$12,MATCH(B1967,Map!$G$1:$G$12,0),0),1)</f>
        <v>43070</v>
      </c>
      <c r="W1967" t="str">
        <f>IF(AND(V1967&gt;=Map!$K$2,V1967&lt;=Map!$L$2),"Base",IF(AND(V1967&gt;=Map!$K$3,V1967&lt;=Map!$L$3),"Fcst","N/A"))</f>
        <v>Fcst</v>
      </c>
      <c r="X1967" t="str">
        <f>INDEX(Map!$B$2:$B$86,MATCH(D1967,Map!$A$2:$A$86,0),0)</f>
        <v>Trimble Co 10</v>
      </c>
      <c r="Y1967" s="7">
        <f>IF(INDEX(Map!$C$2:$C$86,MATCH(D1967,Map!$A$2:$A$86,0),0)="","N/A",E1967*INDEX(Map!$C$2:$C$86,MATCH(D1967,Map!$A$2:$A$86,0),0))</f>
        <v>0.189</v>
      </c>
      <c r="Z1967" s="7">
        <f>IF(INDEX(Map!$D$2:$D$86,MATCH(D1967,Map!$A$2:$A$86,0),0)="","N/A",E1967*INDEX(Map!$D$2:$D$86,MATCH(D1967,Map!$A$2:$A$86,0),0))</f>
        <v>0.111</v>
      </c>
      <c r="AA1967" t="str">
        <f>INDEX(Map!$E$2:$E$86,MATCH(D1967,Map!$A$2:$A$86,0),0)</f>
        <v>SCCT</v>
      </c>
    </row>
    <row r="1968" spans="1:27" x14ac:dyDescent="0.25">
      <c r="A1968" s="1" t="s">
        <v>119</v>
      </c>
      <c r="B1968" s="1" t="s">
        <v>118</v>
      </c>
      <c r="C1968" s="1">
        <v>35</v>
      </c>
      <c r="D1968" s="1" t="s">
        <v>57</v>
      </c>
      <c r="E1968" s="1">
        <v>0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3" t="str">
        <f t="shared" si="30"/>
        <v>2017Plan</v>
      </c>
      <c r="V1968" s="2">
        <f>DATE(A1968,INDEX(Map!$H$1:$H$12,MATCH(B1968,Map!$G$1:$G$12,0),0),1)</f>
        <v>43070</v>
      </c>
      <c r="W1968" t="str">
        <f>IF(AND(V1968&gt;=Map!$K$2,V1968&lt;=Map!$L$2),"Base",IF(AND(V1968&gt;=Map!$K$3,V1968&lt;=Map!$L$3),"Fcst","N/A"))</f>
        <v>Fcst</v>
      </c>
      <c r="X1968" t="str">
        <f>INDEX(Map!$B$2:$B$86,MATCH(D1968,Map!$A$2:$A$86,0),0)</f>
        <v>Cane Run 11</v>
      </c>
      <c r="Y1968" s="7" t="str">
        <f>IF(INDEX(Map!$C$2:$C$86,MATCH(D1968,Map!$A$2:$A$86,0),0)="","N/A",E1968*INDEX(Map!$C$2:$C$86,MATCH(D1968,Map!$A$2:$A$86,0),0))</f>
        <v>N/A</v>
      </c>
      <c r="Z1968" s="7">
        <f>IF(INDEX(Map!$D$2:$D$86,MATCH(D1968,Map!$A$2:$A$86,0),0)="","N/A",E1968*INDEX(Map!$D$2:$D$86,MATCH(D1968,Map!$A$2:$A$86,0),0))</f>
        <v>0</v>
      </c>
      <c r="AA1968" t="str">
        <f>INDEX(Map!$E$2:$E$86,MATCH(D1968,Map!$A$2:$A$86,0),0)</f>
        <v>SCCT</v>
      </c>
    </row>
    <row r="1969" spans="1:27" x14ac:dyDescent="0.25">
      <c r="A1969" s="1" t="s">
        <v>119</v>
      </c>
      <c r="B1969" s="1" t="s">
        <v>118</v>
      </c>
      <c r="C1969" s="1">
        <v>36</v>
      </c>
      <c r="D1969" s="1" t="s">
        <v>58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3" t="str">
        <f t="shared" si="30"/>
        <v>2017Plan</v>
      </c>
      <c r="V1969" s="2">
        <f>DATE(A1969,INDEX(Map!$H$1:$H$12,MATCH(B1969,Map!$G$1:$G$12,0),0),1)</f>
        <v>43070</v>
      </c>
      <c r="W1969" t="str">
        <f>IF(AND(V1969&gt;=Map!$K$2,V1969&lt;=Map!$L$2),"Base",IF(AND(V1969&gt;=Map!$K$3,V1969&lt;=Map!$L$3),"Fcst","N/A"))</f>
        <v>Fcst</v>
      </c>
      <c r="X1969" t="str">
        <f>INDEX(Map!$B$2:$B$86,MATCH(D1969,Map!$A$2:$A$86,0),0)</f>
        <v>Haefling</v>
      </c>
      <c r="Y1969" s="7">
        <f>IF(INDEX(Map!$C$2:$C$86,MATCH(D1969,Map!$A$2:$A$86,0),0)="","N/A",E1969*INDEX(Map!$C$2:$C$86,MATCH(D1969,Map!$A$2:$A$86,0),0))</f>
        <v>0</v>
      </c>
      <c r="Z1969" s="7" t="str">
        <f>IF(INDEX(Map!$D$2:$D$86,MATCH(D1969,Map!$A$2:$A$86,0),0)="","N/A",E1969*INDEX(Map!$D$2:$D$86,MATCH(D1969,Map!$A$2:$A$86,0),0))</f>
        <v>N/A</v>
      </c>
      <c r="AA1969" t="str">
        <f>INDEX(Map!$E$2:$E$86,MATCH(D1969,Map!$A$2:$A$86,0),0)</f>
        <v>SCCT</v>
      </c>
    </row>
    <row r="1970" spans="1:27" x14ac:dyDescent="0.25">
      <c r="A1970" s="1" t="s">
        <v>119</v>
      </c>
      <c r="B1970" s="1" t="s">
        <v>118</v>
      </c>
      <c r="C1970" s="1">
        <v>37</v>
      </c>
      <c r="D1970" s="1" t="s">
        <v>59</v>
      </c>
      <c r="E1970" s="1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</v>
      </c>
      <c r="U1970" s="3" t="str">
        <f t="shared" si="30"/>
        <v>2017Plan</v>
      </c>
      <c r="V1970" s="2">
        <f>DATE(A1970,INDEX(Map!$H$1:$H$12,MATCH(B1970,Map!$G$1:$G$12,0),0),1)</f>
        <v>43070</v>
      </c>
      <c r="W1970" t="str">
        <f>IF(AND(V1970&gt;=Map!$K$2,V1970&lt;=Map!$L$2),"Base",IF(AND(V1970&gt;=Map!$K$3,V1970&lt;=Map!$L$3),"Fcst","N/A"))</f>
        <v>Fcst</v>
      </c>
      <c r="X1970" t="str">
        <f>INDEX(Map!$B$2:$B$86,MATCH(D1970,Map!$A$2:$A$86,0),0)</f>
        <v>Paddys Run 11</v>
      </c>
      <c r="Y1970" s="7" t="str">
        <f>IF(INDEX(Map!$C$2:$C$86,MATCH(D1970,Map!$A$2:$A$86,0),0)="","N/A",E1970*INDEX(Map!$C$2:$C$86,MATCH(D1970,Map!$A$2:$A$86,0),0))</f>
        <v>N/A</v>
      </c>
      <c r="Z1970" s="7">
        <f>IF(INDEX(Map!$D$2:$D$86,MATCH(D1970,Map!$A$2:$A$86,0),0)="","N/A",E1970*INDEX(Map!$D$2:$D$86,MATCH(D1970,Map!$A$2:$A$86,0),0))</f>
        <v>0</v>
      </c>
      <c r="AA1970" t="str">
        <f>INDEX(Map!$E$2:$E$86,MATCH(D1970,Map!$A$2:$A$86,0),0)</f>
        <v>SCCT</v>
      </c>
    </row>
    <row r="1971" spans="1:27" x14ac:dyDescent="0.25">
      <c r="A1971" s="1" t="s">
        <v>119</v>
      </c>
      <c r="B1971" s="1" t="s">
        <v>118</v>
      </c>
      <c r="C1971" s="1">
        <v>38</v>
      </c>
      <c r="D1971" s="1" t="s">
        <v>60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3" t="str">
        <f t="shared" si="30"/>
        <v>2017Plan</v>
      </c>
      <c r="V1971" s="2">
        <f>DATE(A1971,INDEX(Map!$H$1:$H$12,MATCH(B1971,Map!$G$1:$G$12,0),0),1)</f>
        <v>43070</v>
      </c>
      <c r="W1971" t="str">
        <f>IF(AND(V1971&gt;=Map!$K$2,V1971&lt;=Map!$L$2),"Base",IF(AND(V1971&gt;=Map!$K$3,V1971&lt;=Map!$L$3),"Fcst","N/A"))</f>
        <v>Fcst</v>
      </c>
      <c r="X1971" t="str">
        <f>INDEX(Map!$B$2:$B$86,MATCH(D1971,Map!$A$2:$A$86,0),0)</f>
        <v>Paddys Run 12</v>
      </c>
      <c r="Y1971" s="7" t="str">
        <f>IF(INDEX(Map!$C$2:$C$86,MATCH(D1971,Map!$A$2:$A$86,0),0)="","N/A",E1971*INDEX(Map!$C$2:$C$86,MATCH(D1971,Map!$A$2:$A$86,0),0))</f>
        <v>N/A</v>
      </c>
      <c r="Z1971" s="7">
        <f>IF(INDEX(Map!$D$2:$D$86,MATCH(D1971,Map!$A$2:$A$86,0),0)="","N/A",E1971*INDEX(Map!$D$2:$D$86,MATCH(D1971,Map!$A$2:$A$86,0),0))</f>
        <v>0</v>
      </c>
      <c r="AA1971" t="str">
        <f>INDEX(Map!$E$2:$E$86,MATCH(D1971,Map!$A$2:$A$86,0),0)</f>
        <v>SCCT</v>
      </c>
    </row>
    <row r="1972" spans="1:27" x14ac:dyDescent="0.25">
      <c r="A1972" s="1" t="s">
        <v>119</v>
      </c>
      <c r="B1972" s="1" t="s">
        <v>118</v>
      </c>
      <c r="C1972" s="1">
        <v>39</v>
      </c>
      <c r="D1972" s="1" t="s">
        <v>61</v>
      </c>
      <c r="E1972" s="1">
        <v>0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</v>
      </c>
      <c r="U1972" s="3" t="str">
        <f t="shared" si="30"/>
        <v>2017Plan</v>
      </c>
      <c r="V1972" s="2">
        <f>DATE(A1972,INDEX(Map!$H$1:$H$12,MATCH(B1972,Map!$G$1:$G$12,0),0),1)</f>
        <v>43070</v>
      </c>
      <c r="W1972" t="str">
        <f>IF(AND(V1972&gt;=Map!$K$2,V1972&lt;=Map!$L$2),"Base",IF(AND(V1972&gt;=Map!$K$3,V1972&lt;=Map!$L$3),"Fcst","N/A"))</f>
        <v>Fcst</v>
      </c>
      <c r="X1972" t="str">
        <f>INDEX(Map!$B$2:$B$86,MATCH(D1972,Map!$A$2:$A$86,0),0)</f>
        <v>Zorn 1</v>
      </c>
      <c r="Y1972" s="7" t="str">
        <f>IF(INDEX(Map!$C$2:$C$86,MATCH(D1972,Map!$A$2:$A$86,0),0)="","N/A",E1972*INDEX(Map!$C$2:$C$86,MATCH(D1972,Map!$A$2:$A$86,0),0))</f>
        <v>N/A</v>
      </c>
      <c r="Z1972" s="7">
        <f>IF(INDEX(Map!$D$2:$D$86,MATCH(D1972,Map!$A$2:$A$86,0),0)="","N/A",E1972*INDEX(Map!$D$2:$D$86,MATCH(D1972,Map!$A$2:$A$86,0),0))</f>
        <v>0</v>
      </c>
      <c r="AA1972" t="str">
        <f>INDEX(Map!$E$2:$E$86,MATCH(D1972,Map!$A$2:$A$86,0),0)</f>
        <v>SCCT</v>
      </c>
    </row>
    <row r="1973" spans="1:27" x14ac:dyDescent="0.25">
      <c r="A1973" s="1" t="s">
        <v>119</v>
      </c>
      <c r="B1973" s="1" t="s">
        <v>118</v>
      </c>
      <c r="C1973" s="1">
        <v>40</v>
      </c>
      <c r="D1973" s="1" t="s">
        <v>62</v>
      </c>
      <c r="E1973" s="1">
        <v>9.9</v>
      </c>
      <c r="F1973" s="1">
        <v>0</v>
      </c>
      <c r="G1973" s="1">
        <v>42.2</v>
      </c>
      <c r="H1973" s="1">
        <v>36</v>
      </c>
      <c r="I1973" s="1" t="s">
        <v>63</v>
      </c>
      <c r="J1973" s="1" t="s">
        <v>63</v>
      </c>
      <c r="K1973" s="1">
        <v>320</v>
      </c>
      <c r="L1973" s="1">
        <v>0</v>
      </c>
      <c r="M1973" s="1">
        <v>0</v>
      </c>
      <c r="N1973" s="1" t="s">
        <v>63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3" t="str">
        <f t="shared" si="30"/>
        <v>2017Plan</v>
      </c>
      <c r="V1973" s="2">
        <f>DATE(A1973,INDEX(Map!$H$1:$H$12,MATCH(B1973,Map!$G$1:$G$12,0),0),1)</f>
        <v>43070</v>
      </c>
      <c r="W1973" t="str">
        <f>IF(AND(V1973&gt;=Map!$K$2,V1973&lt;=Map!$L$2),"Base",IF(AND(V1973&gt;=Map!$K$3,V1973&lt;=Map!$L$3),"Fcst","N/A"))</f>
        <v>Fcst</v>
      </c>
      <c r="X1973" t="str">
        <f>INDEX(Map!$B$2:$B$86,MATCH(D1973,Map!$A$2:$A$86,0),0)</f>
        <v>Dix Dam</v>
      </c>
      <c r="Y1973" s="7">
        <f>IF(INDEX(Map!$C$2:$C$86,MATCH(D1973,Map!$A$2:$A$86,0),0)="","N/A",E1973*INDEX(Map!$C$2:$C$86,MATCH(D1973,Map!$A$2:$A$86,0),0))</f>
        <v>9.9</v>
      </c>
      <c r="Z1973" s="7" t="str">
        <f>IF(INDEX(Map!$D$2:$D$86,MATCH(D1973,Map!$A$2:$A$86,0),0)="","N/A",E1973*INDEX(Map!$D$2:$D$86,MATCH(D1973,Map!$A$2:$A$86,0),0))</f>
        <v>N/A</v>
      </c>
      <c r="AA1973" t="str">
        <f>INDEX(Map!$E$2:$E$86,MATCH(D1973,Map!$A$2:$A$86,0),0)</f>
        <v>Hydro</v>
      </c>
    </row>
    <row r="1974" spans="1:27" x14ac:dyDescent="0.25">
      <c r="A1974" s="1" t="s">
        <v>119</v>
      </c>
      <c r="B1974" s="1" t="s">
        <v>118</v>
      </c>
      <c r="C1974" s="1">
        <v>41</v>
      </c>
      <c r="D1974" s="1" t="s">
        <v>64</v>
      </c>
      <c r="E1974" s="1">
        <v>20.7</v>
      </c>
      <c r="F1974" s="1">
        <v>0</v>
      </c>
      <c r="G1974" s="1">
        <v>100</v>
      </c>
      <c r="H1974" s="1">
        <v>0</v>
      </c>
      <c r="I1974" s="1" t="s">
        <v>63</v>
      </c>
      <c r="J1974" s="1" t="s">
        <v>63</v>
      </c>
      <c r="K1974" s="1">
        <v>744</v>
      </c>
      <c r="L1974" s="1">
        <v>0</v>
      </c>
      <c r="M1974" s="1">
        <v>0</v>
      </c>
      <c r="N1974" s="1" t="s">
        <v>63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3" t="str">
        <f t="shared" si="30"/>
        <v>2017Plan</v>
      </c>
      <c r="V1974" s="2">
        <f>DATE(A1974,INDEX(Map!$H$1:$H$12,MATCH(B1974,Map!$G$1:$G$12,0),0),1)</f>
        <v>43070</v>
      </c>
      <c r="W1974" t="str">
        <f>IF(AND(V1974&gt;=Map!$K$2,V1974&lt;=Map!$L$2),"Base",IF(AND(V1974&gt;=Map!$K$3,V1974&lt;=Map!$L$3),"Fcst","N/A"))</f>
        <v>Fcst</v>
      </c>
      <c r="X1974" t="str">
        <f>INDEX(Map!$B$2:$B$86,MATCH(D1974,Map!$A$2:$A$86,0),0)</f>
        <v>Ohio Falls</v>
      </c>
      <c r="Y1974" s="7" t="str">
        <f>IF(INDEX(Map!$C$2:$C$86,MATCH(D1974,Map!$A$2:$A$86,0),0)="","N/A",E1974*INDEX(Map!$C$2:$C$86,MATCH(D1974,Map!$A$2:$A$86,0),0))</f>
        <v>N/A</v>
      </c>
      <c r="Z1974" s="7">
        <f>IF(INDEX(Map!$D$2:$D$86,MATCH(D1974,Map!$A$2:$A$86,0),0)="","N/A",E1974*INDEX(Map!$D$2:$D$86,MATCH(D1974,Map!$A$2:$A$86,0),0))</f>
        <v>20.7</v>
      </c>
      <c r="AA1974" t="str">
        <f>INDEX(Map!$E$2:$E$86,MATCH(D1974,Map!$A$2:$A$86,0),0)</f>
        <v>Hydro</v>
      </c>
    </row>
    <row r="1975" spans="1:27" x14ac:dyDescent="0.25">
      <c r="A1975" s="1" t="s">
        <v>119</v>
      </c>
      <c r="B1975" s="1" t="s">
        <v>118</v>
      </c>
      <c r="C1975" s="1">
        <v>42</v>
      </c>
      <c r="D1975" s="1" t="s">
        <v>65</v>
      </c>
      <c r="E1975" s="1">
        <v>0.9</v>
      </c>
      <c r="F1975" s="1">
        <v>0</v>
      </c>
      <c r="G1975" s="1">
        <v>100</v>
      </c>
      <c r="H1975" s="1">
        <v>0</v>
      </c>
      <c r="I1975" s="1" t="s">
        <v>63</v>
      </c>
      <c r="J1975" s="1" t="s">
        <v>63</v>
      </c>
      <c r="K1975" s="1">
        <v>744</v>
      </c>
      <c r="L1975" s="1">
        <v>0</v>
      </c>
      <c r="M1975" s="1">
        <v>0</v>
      </c>
      <c r="N1975" s="1" t="s">
        <v>63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0</v>
      </c>
      <c r="U1975" s="3" t="str">
        <f t="shared" si="30"/>
        <v>2017Plan</v>
      </c>
      <c r="V1975" s="2">
        <f>DATE(A1975,INDEX(Map!$H$1:$H$12,MATCH(B1975,Map!$G$1:$G$12,0),0),1)</f>
        <v>43070</v>
      </c>
      <c r="W1975" t="str">
        <f>IF(AND(V1975&gt;=Map!$K$2,V1975&lt;=Map!$L$2),"Base",IF(AND(V1975&gt;=Map!$K$3,V1975&lt;=Map!$L$3),"Fcst","N/A"))</f>
        <v>Fcst</v>
      </c>
      <c r="X1975" t="str">
        <f>INDEX(Map!$B$2:$B$86,MATCH(D1975,Map!$A$2:$A$86,0),0)</f>
        <v>Brown Solar</v>
      </c>
      <c r="Y1975" s="7">
        <f>IF(INDEX(Map!$C$2:$C$86,MATCH(D1975,Map!$A$2:$A$86,0),0)="","N/A",E1975*INDEX(Map!$C$2:$C$86,MATCH(D1975,Map!$A$2:$A$86,0),0))</f>
        <v>0.54900000000000004</v>
      </c>
      <c r="Z1975" s="7">
        <f>IF(INDEX(Map!$D$2:$D$86,MATCH(D1975,Map!$A$2:$A$86,0),0)="","N/A",E1975*INDEX(Map!$D$2:$D$86,MATCH(D1975,Map!$A$2:$A$86,0),0))</f>
        <v>0.35100000000000003</v>
      </c>
      <c r="AA1975" t="str">
        <f>INDEX(Map!$E$2:$E$86,MATCH(D1975,Map!$A$2:$A$86,0),0)</f>
        <v>Solar</v>
      </c>
    </row>
    <row r="1976" spans="1:27" x14ac:dyDescent="0.25">
      <c r="A1976" s="1" t="s">
        <v>119</v>
      </c>
      <c r="B1976" s="1" t="s">
        <v>118</v>
      </c>
      <c r="C1976" s="1">
        <v>43</v>
      </c>
      <c r="D1976" s="1" t="s">
        <v>66</v>
      </c>
      <c r="E1976" s="1">
        <v>11.5</v>
      </c>
      <c r="F1976" s="1">
        <v>0</v>
      </c>
      <c r="G1976" s="1">
        <v>100</v>
      </c>
      <c r="H1976" s="1">
        <v>0</v>
      </c>
      <c r="I1976" s="1">
        <v>1153.2</v>
      </c>
      <c r="J1976" s="1">
        <v>100000</v>
      </c>
      <c r="K1976" s="1">
        <v>744</v>
      </c>
      <c r="L1976" s="1">
        <v>26.6</v>
      </c>
      <c r="M1976" s="1">
        <v>306</v>
      </c>
      <c r="N1976" s="1">
        <v>0</v>
      </c>
      <c r="O1976" s="1">
        <v>0</v>
      </c>
      <c r="P1976" s="1">
        <v>0</v>
      </c>
      <c r="Q1976" s="1">
        <v>0</v>
      </c>
      <c r="R1976" s="1">
        <v>26.56</v>
      </c>
      <c r="S1976" s="1">
        <v>26.56</v>
      </c>
      <c r="T1976" s="1">
        <v>306</v>
      </c>
      <c r="U1976" s="3" t="str">
        <f t="shared" si="30"/>
        <v>2017Plan</v>
      </c>
      <c r="V1976" s="2">
        <f>DATE(A1976,INDEX(Map!$H$1:$H$12,MATCH(B1976,Map!$G$1:$G$12,0),0),1)</f>
        <v>43070</v>
      </c>
      <c r="W1976" t="str">
        <f>IF(AND(V1976&gt;=Map!$K$2,V1976&lt;=Map!$L$2),"Base",IF(AND(V1976&gt;=Map!$K$3,V1976&lt;=Map!$L$3),"Fcst","N/A"))</f>
        <v>Fcst</v>
      </c>
      <c r="X1976" t="str">
        <f>INDEX(Map!$B$2:$B$86,MATCH(D1976,Map!$A$2:$A$86,0),0)</f>
        <v>OVEC</v>
      </c>
      <c r="Y1976" s="7">
        <f>IF(INDEX(Map!$C$2:$C$86,MATCH(D1976,Map!$A$2:$A$86,0),0)="","N/A",E1976*INDEX(Map!$C$2:$C$86,MATCH(D1976,Map!$A$2:$A$86,0),0))</f>
        <v>11.5</v>
      </c>
      <c r="Z1976" s="7" t="str">
        <f>IF(INDEX(Map!$D$2:$D$86,MATCH(D1976,Map!$A$2:$A$86,0),0)="","N/A",E1976*INDEX(Map!$D$2:$D$86,MATCH(D1976,Map!$A$2:$A$86,0),0))</f>
        <v>N/A</v>
      </c>
      <c r="AA1976" t="str">
        <f>INDEX(Map!$E$2:$E$86,MATCH(D1976,Map!$A$2:$A$86,0),0)</f>
        <v>Coal</v>
      </c>
    </row>
    <row r="1977" spans="1:27" x14ac:dyDescent="0.25">
      <c r="A1977" s="1" t="s">
        <v>119</v>
      </c>
      <c r="B1977" s="1" t="s">
        <v>118</v>
      </c>
      <c r="C1977" s="1">
        <v>44</v>
      </c>
      <c r="D1977" s="1" t="s">
        <v>67</v>
      </c>
      <c r="E1977" s="1">
        <v>5.5</v>
      </c>
      <c r="F1977" s="1">
        <v>0</v>
      </c>
      <c r="G1977" s="1">
        <v>25.8</v>
      </c>
      <c r="H1977" s="1">
        <v>56</v>
      </c>
      <c r="I1977" s="1">
        <v>552.5</v>
      </c>
      <c r="J1977" s="1">
        <v>100000</v>
      </c>
      <c r="K1977" s="1">
        <v>195</v>
      </c>
      <c r="L1977" s="1">
        <v>26.6</v>
      </c>
      <c r="M1977" s="1">
        <v>147</v>
      </c>
      <c r="N1977" s="1">
        <v>0</v>
      </c>
      <c r="O1977" s="1">
        <v>0</v>
      </c>
      <c r="P1977" s="1">
        <v>0</v>
      </c>
      <c r="Q1977" s="1">
        <v>0</v>
      </c>
      <c r="R1977" s="1">
        <v>26.56</v>
      </c>
      <c r="S1977" s="1">
        <v>26.56</v>
      </c>
      <c r="T1977" s="1">
        <v>147</v>
      </c>
      <c r="U1977" s="3" t="str">
        <f t="shared" si="30"/>
        <v>2017Plan</v>
      </c>
      <c r="V1977" s="2">
        <f>DATE(A1977,INDEX(Map!$H$1:$H$12,MATCH(B1977,Map!$G$1:$G$12,0),0),1)</f>
        <v>43070</v>
      </c>
      <c r="W1977" t="str">
        <f>IF(AND(V1977&gt;=Map!$K$2,V1977&lt;=Map!$L$2),"Base",IF(AND(V1977&gt;=Map!$K$3,V1977&lt;=Map!$L$3),"Fcst","N/A"))</f>
        <v>Fcst</v>
      </c>
      <c r="X1977" t="str">
        <f>INDEX(Map!$B$2:$B$86,MATCH(D1977,Map!$A$2:$A$86,0),0)</f>
        <v>OVEC</v>
      </c>
      <c r="Y1977" s="7">
        <f>IF(INDEX(Map!$C$2:$C$86,MATCH(D1977,Map!$A$2:$A$86,0),0)="","N/A",E1977*INDEX(Map!$C$2:$C$86,MATCH(D1977,Map!$A$2:$A$86,0),0))</f>
        <v>5.5</v>
      </c>
      <c r="Z1977" s="7" t="str">
        <f>IF(INDEX(Map!$D$2:$D$86,MATCH(D1977,Map!$A$2:$A$86,0),0)="","N/A",E1977*INDEX(Map!$D$2:$D$86,MATCH(D1977,Map!$A$2:$A$86,0),0))</f>
        <v>N/A</v>
      </c>
      <c r="AA1977" t="str">
        <f>INDEX(Map!$E$2:$E$86,MATCH(D1977,Map!$A$2:$A$86,0),0)</f>
        <v>Coal</v>
      </c>
    </row>
    <row r="1978" spans="1:27" x14ac:dyDescent="0.25">
      <c r="A1978" s="1" t="s">
        <v>119</v>
      </c>
      <c r="B1978" s="1" t="s">
        <v>118</v>
      </c>
      <c r="C1978" s="1">
        <v>45</v>
      </c>
      <c r="D1978" s="1" t="s">
        <v>68</v>
      </c>
      <c r="E1978" s="1">
        <v>25.7</v>
      </c>
      <c r="F1978" s="1">
        <v>0</v>
      </c>
      <c r="G1978" s="1">
        <v>100</v>
      </c>
      <c r="H1978" s="1">
        <v>0</v>
      </c>
      <c r="I1978" s="1">
        <v>2566.8000000000002</v>
      </c>
      <c r="J1978" s="1">
        <v>100000</v>
      </c>
      <c r="K1978" s="1">
        <v>744</v>
      </c>
      <c r="L1978" s="1">
        <v>26.6</v>
      </c>
      <c r="M1978" s="1">
        <v>682</v>
      </c>
      <c r="N1978" s="1">
        <v>0</v>
      </c>
      <c r="O1978" s="1">
        <v>0</v>
      </c>
      <c r="P1978" s="1">
        <v>0</v>
      </c>
      <c r="Q1978" s="1">
        <v>0</v>
      </c>
      <c r="R1978" s="1">
        <v>26.56</v>
      </c>
      <c r="S1978" s="1">
        <v>26.56</v>
      </c>
      <c r="T1978" s="1">
        <v>682</v>
      </c>
      <c r="U1978" s="3" t="str">
        <f t="shared" si="30"/>
        <v>2017Plan</v>
      </c>
      <c r="V1978" s="2">
        <f>DATE(A1978,INDEX(Map!$H$1:$H$12,MATCH(B1978,Map!$G$1:$G$12,0),0),1)</f>
        <v>43070</v>
      </c>
      <c r="W1978" t="str">
        <f>IF(AND(V1978&gt;=Map!$K$2,V1978&lt;=Map!$L$2),"Base",IF(AND(V1978&gt;=Map!$K$3,V1978&lt;=Map!$L$3),"Fcst","N/A"))</f>
        <v>Fcst</v>
      </c>
      <c r="X1978" t="str">
        <f>INDEX(Map!$B$2:$B$86,MATCH(D1978,Map!$A$2:$A$86,0),0)</f>
        <v>OVEC</v>
      </c>
      <c r="Y1978" s="7" t="str">
        <f>IF(INDEX(Map!$C$2:$C$86,MATCH(D1978,Map!$A$2:$A$86,0),0)="","N/A",E1978*INDEX(Map!$C$2:$C$86,MATCH(D1978,Map!$A$2:$A$86,0),0))</f>
        <v>N/A</v>
      </c>
      <c r="Z1978" s="7">
        <f>IF(INDEX(Map!$D$2:$D$86,MATCH(D1978,Map!$A$2:$A$86,0),0)="","N/A",E1978*INDEX(Map!$D$2:$D$86,MATCH(D1978,Map!$A$2:$A$86,0),0))</f>
        <v>25.7</v>
      </c>
      <c r="AA1978" t="str">
        <f>INDEX(Map!$E$2:$E$86,MATCH(D1978,Map!$A$2:$A$86,0),0)</f>
        <v>Coal</v>
      </c>
    </row>
    <row r="1979" spans="1:27" x14ac:dyDescent="0.25">
      <c r="A1979" s="1" t="s">
        <v>119</v>
      </c>
      <c r="B1979" s="1" t="s">
        <v>118</v>
      </c>
      <c r="C1979" s="1">
        <v>46</v>
      </c>
      <c r="D1979" s="1" t="s">
        <v>69</v>
      </c>
      <c r="E1979" s="1">
        <v>14.5</v>
      </c>
      <c r="F1979" s="1">
        <v>0</v>
      </c>
      <c r="G1979" s="1">
        <v>29.3</v>
      </c>
      <c r="H1979" s="1">
        <v>55</v>
      </c>
      <c r="I1979" s="1">
        <v>1449.5</v>
      </c>
      <c r="J1979" s="1">
        <v>100000</v>
      </c>
      <c r="K1979" s="1">
        <v>221</v>
      </c>
      <c r="L1979" s="1">
        <v>26.6</v>
      </c>
      <c r="M1979" s="1">
        <v>385</v>
      </c>
      <c r="N1979" s="1">
        <v>0</v>
      </c>
      <c r="O1979" s="1">
        <v>0</v>
      </c>
      <c r="P1979" s="1">
        <v>0</v>
      </c>
      <c r="Q1979" s="1">
        <v>0</v>
      </c>
      <c r="R1979" s="1">
        <v>26.56</v>
      </c>
      <c r="S1979" s="1">
        <v>26.56</v>
      </c>
      <c r="T1979" s="1">
        <v>385</v>
      </c>
      <c r="U1979" s="3" t="str">
        <f t="shared" si="30"/>
        <v>2017Plan</v>
      </c>
      <c r="V1979" s="2">
        <f>DATE(A1979,INDEX(Map!$H$1:$H$12,MATCH(B1979,Map!$G$1:$G$12,0),0),1)</f>
        <v>43070</v>
      </c>
      <c r="W1979" t="str">
        <f>IF(AND(V1979&gt;=Map!$K$2,V1979&lt;=Map!$L$2),"Base",IF(AND(V1979&gt;=Map!$K$3,V1979&lt;=Map!$L$3),"Fcst","N/A"))</f>
        <v>Fcst</v>
      </c>
      <c r="X1979" t="str">
        <f>INDEX(Map!$B$2:$B$86,MATCH(D1979,Map!$A$2:$A$86,0),0)</f>
        <v>OVEC</v>
      </c>
      <c r="Y1979" s="7" t="str">
        <f>IF(INDEX(Map!$C$2:$C$86,MATCH(D1979,Map!$A$2:$A$86,0),0)="","N/A",E1979*INDEX(Map!$C$2:$C$86,MATCH(D1979,Map!$A$2:$A$86,0),0))</f>
        <v>N/A</v>
      </c>
      <c r="Z1979" s="7">
        <f>IF(INDEX(Map!$D$2:$D$86,MATCH(D1979,Map!$A$2:$A$86,0),0)="","N/A",E1979*INDEX(Map!$D$2:$D$86,MATCH(D1979,Map!$A$2:$A$86,0),0))</f>
        <v>14.5</v>
      </c>
      <c r="AA1979" t="str">
        <f>INDEX(Map!$E$2:$E$86,MATCH(D1979,Map!$A$2:$A$86,0),0)</f>
        <v>Coal</v>
      </c>
    </row>
    <row r="1980" spans="1:27" x14ac:dyDescent="0.25">
      <c r="A1980" s="1" t="s">
        <v>119</v>
      </c>
      <c r="B1980" s="1" t="s">
        <v>118</v>
      </c>
      <c r="C1980" s="1">
        <v>47</v>
      </c>
      <c r="D1980" s="1" t="s">
        <v>70</v>
      </c>
      <c r="E1980" s="1">
        <v>0</v>
      </c>
      <c r="F1980" s="1">
        <v>0</v>
      </c>
      <c r="G1980" s="1">
        <v>0</v>
      </c>
      <c r="H1980" s="1">
        <v>0</v>
      </c>
      <c r="I1980" s="1" t="s">
        <v>63</v>
      </c>
      <c r="J1980" s="1" t="s">
        <v>63</v>
      </c>
      <c r="K1980" s="1">
        <v>0</v>
      </c>
      <c r="L1980" s="1">
        <v>0</v>
      </c>
      <c r="M1980" s="1">
        <v>0</v>
      </c>
      <c r="N1980" s="1" t="s">
        <v>63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3" t="str">
        <f t="shared" si="30"/>
        <v>2017Plan</v>
      </c>
      <c r="V1980" s="2">
        <f>DATE(A1980,INDEX(Map!$H$1:$H$12,MATCH(B1980,Map!$G$1:$G$12,0),0),1)</f>
        <v>43070</v>
      </c>
      <c r="W1980" t="str">
        <f>IF(AND(V1980&gt;=Map!$K$2,V1980&lt;=Map!$L$2),"Base",IF(AND(V1980&gt;=Map!$K$3,V1980&lt;=Map!$L$3),"Fcst","N/A"))</f>
        <v>Fcst</v>
      </c>
      <c r="X1980" t="str">
        <f>INDEX(Map!$B$2:$B$86,MATCH(D1980,Map!$A$2:$A$86,0),0)</f>
        <v>N/A</v>
      </c>
      <c r="Y1980" s="7" t="str">
        <f>IF(INDEX(Map!$C$2:$C$86,MATCH(D1980,Map!$A$2:$A$86,0),0)="","N/A",E1980*INDEX(Map!$C$2:$C$86,MATCH(D1980,Map!$A$2:$A$86,0),0))</f>
        <v>N/A</v>
      </c>
      <c r="Z1980" s="7" t="str">
        <f>IF(INDEX(Map!$D$2:$D$86,MATCH(D1980,Map!$A$2:$A$86,0),0)="","N/A",E1980*INDEX(Map!$D$2:$D$86,MATCH(D1980,Map!$A$2:$A$86,0),0))</f>
        <v>N/A</v>
      </c>
      <c r="AA1980" t="str">
        <f>INDEX(Map!$E$2:$E$86,MATCH(D1980,Map!$A$2:$A$86,0),0)</f>
        <v>Purchases</v>
      </c>
    </row>
    <row r="1981" spans="1:27" x14ac:dyDescent="0.25">
      <c r="A1981" s="1" t="s">
        <v>119</v>
      </c>
      <c r="B1981" s="1" t="s">
        <v>118</v>
      </c>
      <c r="C1981" s="1">
        <v>48</v>
      </c>
      <c r="D1981" s="1" t="s">
        <v>71</v>
      </c>
      <c r="E1981" s="1">
        <v>0</v>
      </c>
      <c r="F1981" s="1">
        <v>0</v>
      </c>
      <c r="G1981" s="1">
        <v>0</v>
      </c>
      <c r="H1981" s="1">
        <v>0</v>
      </c>
      <c r="I1981" s="1" t="s">
        <v>63</v>
      </c>
      <c r="J1981" s="1" t="s">
        <v>63</v>
      </c>
      <c r="K1981" s="1">
        <v>0</v>
      </c>
      <c r="L1981" s="1">
        <v>0</v>
      </c>
      <c r="M1981" s="1">
        <v>0</v>
      </c>
      <c r="N1981" s="1" t="s">
        <v>63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3" t="str">
        <f t="shared" si="30"/>
        <v>2017Plan</v>
      </c>
      <c r="V1981" s="2">
        <f>DATE(A1981,INDEX(Map!$H$1:$H$12,MATCH(B1981,Map!$G$1:$G$12,0),0),1)</f>
        <v>43070</v>
      </c>
      <c r="W1981" t="str">
        <f>IF(AND(V1981&gt;=Map!$K$2,V1981&lt;=Map!$L$2),"Base",IF(AND(V1981&gt;=Map!$K$3,V1981&lt;=Map!$L$3),"Fcst","N/A"))</f>
        <v>Fcst</v>
      </c>
      <c r="X1981" t="str">
        <f>INDEX(Map!$B$2:$B$86,MATCH(D1981,Map!$A$2:$A$86,0),0)</f>
        <v>N/A</v>
      </c>
      <c r="Y1981" s="7" t="str">
        <f>IF(INDEX(Map!$C$2:$C$86,MATCH(D1981,Map!$A$2:$A$86,0),0)="","N/A",E1981*INDEX(Map!$C$2:$C$86,MATCH(D1981,Map!$A$2:$A$86,0),0))</f>
        <v>N/A</v>
      </c>
      <c r="Z1981" s="7" t="str">
        <f>IF(INDEX(Map!$D$2:$D$86,MATCH(D1981,Map!$A$2:$A$86,0),0)="","N/A",E1981*INDEX(Map!$D$2:$D$86,MATCH(D1981,Map!$A$2:$A$86,0),0))</f>
        <v>N/A</v>
      </c>
      <c r="AA1981" t="str">
        <f>INDEX(Map!$E$2:$E$86,MATCH(D1981,Map!$A$2:$A$86,0),0)</f>
        <v>Purchases</v>
      </c>
    </row>
    <row r="1982" spans="1:27" x14ac:dyDescent="0.25">
      <c r="A1982" s="1" t="s">
        <v>119</v>
      </c>
      <c r="B1982" s="1" t="s">
        <v>118</v>
      </c>
      <c r="C1982" s="1">
        <v>49</v>
      </c>
      <c r="D1982" s="1" t="s">
        <v>72</v>
      </c>
      <c r="E1982" s="1">
        <v>0</v>
      </c>
      <c r="F1982" s="1">
        <v>0</v>
      </c>
      <c r="G1982" s="1">
        <v>0</v>
      </c>
      <c r="H1982" s="1">
        <v>0</v>
      </c>
      <c r="I1982" s="1" t="s">
        <v>63</v>
      </c>
      <c r="J1982" s="1" t="s">
        <v>63</v>
      </c>
      <c r="K1982" s="1">
        <v>0</v>
      </c>
      <c r="L1982" s="1">
        <v>0</v>
      </c>
      <c r="M1982" s="1">
        <v>0</v>
      </c>
      <c r="N1982" s="1" t="s">
        <v>63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</v>
      </c>
      <c r="U1982" s="3" t="str">
        <f t="shared" si="30"/>
        <v>2017Plan</v>
      </c>
      <c r="V1982" s="2">
        <f>DATE(A1982,INDEX(Map!$H$1:$H$12,MATCH(B1982,Map!$G$1:$G$12,0),0),1)</f>
        <v>43070</v>
      </c>
      <c r="W1982" t="str">
        <f>IF(AND(V1982&gt;=Map!$K$2,V1982&lt;=Map!$L$2),"Base",IF(AND(V1982&gt;=Map!$K$3,V1982&lt;=Map!$L$3),"Fcst","N/A"))</f>
        <v>Fcst</v>
      </c>
      <c r="X1982" t="str">
        <f>INDEX(Map!$B$2:$B$86,MATCH(D1982,Map!$A$2:$A$86,0),0)</f>
        <v>N/A</v>
      </c>
      <c r="Y1982" s="7" t="str">
        <f>IF(INDEX(Map!$C$2:$C$86,MATCH(D1982,Map!$A$2:$A$86,0),0)="","N/A",E1982*INDEX(Map!$C$2:$C$86,MATCH(D1982,Map!$A$2:$A$86,0),0))</f>
        <v>N/A</v>
      </c>
      <c r="Z1982" s="7" t="str">
        <f>IF(INDEX(Map!$D$2:$D$86,MATCH(D1982,Map!$A$2:$A$86,0),0)="","N/A",E1982*INDEX(Map!$D$2:$D$86,MATCH(D1982,Map!$A$2:$A$86,0),0))</f>
        <v>N/A</v>
      </c>
      <c r="AA1982" t="str">
        <f>INDEX(Map!$E$2:$E$86,MATCH(D1982,Map!$A$2:$A$86,0),0)</f>
        <v>Purchases</v>
      </c>
    </row>
    <row r="1983" spans="1:27" x14ac:dyDescent="0.25">
      <c r="A1983" s="1" t="s">
        <v>119</v>
      </c>
      <c r="B1983" s="1" t="s">
        <v>118</v>
      </c>
      <c r="C1983" s="1">
        <v>50</v>
      </c>
      <c r="D1983" s="1" t="s">
        <v>73</v>
      </c>
      <c r="E1983" s="1">
        <v>0</v>
      </c>
      <c r="F1983" s="1">
        <v>0</v>
      </c>
      <c r="G1983" s="1">
        <v>0</v>
      </c>
      <c r="H1983" s="1">
        <v>0</v>
      </c>
      <c r="I1983" s="1" t="s">
        <v>63</v>
      </c>
      <c r="J1983" s="1" t="s">
        <v>63</v>
      </c>
      <c r="K1983" s="1">
        <v>0</v>
      </c>
      <c r="L1983" s="1">
        <v>0</v>
      </c>
      <c r="M1983" s="1">
        <v>0</v>
      </c>
      <c r="N1983" s="1" t="s">
        <v>63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s="3" t="str">
        <f t="shared" si="30"/>
        <v>2017Plan</v>
      </c>
      <c r="V1983" s="2">
        <f>DATE(A1983,INDEX(Map!$H$1:$H$12,MATCH(B1983,Map!$G$1:$G$12,0),0),1)</f>
        <v>43070</v>
      </c>
      <c r="W1983" t="str">
        <f>IF(AND(V1983&gt;=Map!$K$2,V1983&lt;=Map!$L$2),"Base",IF(AND(V1983&gt;=Map!$K$3,V1983&lt;=Map!$L$3),"Fcst","N/A"))</f>
        <v>Fcst</v>
      </c>
      <c r="X1983" t="str">
        <f>INDEX(Map!$B$2:$B$86,MATCH(D1983,Map!$A$2:$A$86,0),0)</f>
        <v>N/A</v>
      </c>
      <c r="Y1983" s="7" t="str">
        <f>IF(INDEX(Map!$C$2:$C$86,MATCH(D1983,Map!$A$2:$A$86,0),0)="","N/A",E1983*INDEX(Map!$C$2:$C$86,MATCH(D1983,Map!$A$2:$A$86,0),0))</f>
        <v>N/A</v>
      </c>
      <c r="Z1983" s="7" t="str">
        <f>IF(INDEX(Map!$D$2:$D$86,MATCH(D1983,Map!$A$2:$A$86,0),0)="","N/A",E1983*INDEX(Map!$D$2:$D$86,MATCH(D1983,Map!$A$2:$A$86,0),0))</f>
        <v>N/A</v>
      </c>
      <c r="AA1983" t="str">
        <f>INDEX(Map!$E$2:$E$86,MATCH(D1983,Map!$A$2:$A$86,0),0)</f>
        <v>Purchases</v>
      </c>
    </row>
    <row r="1984" spans="1:27" x14ac:dyDescent="0.25">
      <c r="A1984" s="1" t="s">
        <v>119</v>
      </c>
      <c r="B1984" s="1" t="s">
        <v>118</v>
      </c>
      <c r="C1984" s="1">
        <v>51</v>
      </c>
      <c r="D1984" s="1" t="s">
        <v>74</v>
      </c>
      <c r="E1984" s="1">
        <v>0</v>
      </c>
      <c r="F1984" s="1">
        <v>0</v>
      </c>
      <c r="G1984" s="1">
        <v>0</v>
      </c>
      <c r="H1984" s="1">
        <v>0</v>
      </c>
      <c r="I1984" s="1" t="s">
        <v>63</v>
      </c>
      <c r="J1984" s="1" t="s">
        <v>63</v>
      </c>
      <c r="K1984" s="1">
        <v>0</v>
      </c>
      <c r="L1984" s="1">
        <v>0</v>
      </c>
      <c r="M1984" s="1">
        <v>0</v>
      </c>
      <c r="N1984" s="1" t="s">
        <v>63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3" t="str">
        <f t="shared" si="30"/>
        <v>2017Plan</v>
      </c>
      <c r="V1984" s="2">
        <f>DATE(A1984,INDEX(Map!$H$1:$H$12,MATCH(B1984,Map!$G$1:$G$12,0),0),1)</f>
        <v>43070</v>
      </c>
      <c r="W1984" t="str">
        <f>IF(AND(V1984&gt;=Map!$K$2,V1984&lt;=Map!$L$2),"Base",IF(AND(V1984&gt;=Map!$K$3,V1984&lt;=Map!$L$3),"Fcst","N/A"))</f>
        <v>Fcst</v>
      </c>
      <c r="X1984" t="str">
        <f>INDEX(Map!$B$2:$B$86,MATCH(D1984,Map!$A$2:$A$86,0),0)</f>
        <v>N/A</v>
      </c>
      <c r="Y1984" s="7" t="str">
        <f>IF(INDEX(Map!$C$2:$C$86,MATCH(D1984,Map!$A$2:$A$86,0),0)="","N/A",E1984*INDEX(Map!$C$2:$C$86,MATCH(D1984,Map!$A$2:$A$86,0),0))</f>
        <v>N/A</v>
      </c>
      <c r="Z1984" s="7" t="str">
        <f>IF(INDEX(Map!$D$2:$D$86,MATCH(D1984,Map!$A$2:$A$86,0),0)="","N/A",E1984*INDEX(Map!$D$2:$D$86,MATCH(D1984,Map!$A$2:$A$86,0),0))</f>
        <v>N/A</v>
      </c>
      <c r="AA1984" t="str">
        <f>INDEX(Map!$E$2:$E$86,MATCH(D1984,Map!$A$2:$A$86,0),0)</f>
        <v>Purchases</v>
      </c>
    </row>
    <row r="1985" spans="1:27" x14ac:dyDescent="0.25">
      <c r="A1985" s="1" t="s">
        <v>119</v>
      </c>
      <c r="B1985" s="1" t="s">
        <v>118</v>
      </c>
      <c r="C1985" s="1">
        <v>52</v>
      </c>
      <c r="D1985" s="1" t="s">
        <v>75</v>
      </c>
      <c r="E1985" s="1">
        <v>0</v>
      </c>
      <c r="F1985" s="1">
        <v>0</v>
      </c>
      <c r="G1985" s="1">
        <v>0</v>
      </c>
      <c r="H1985" s="1">
        <v>0</v>
      </c>
      <c r="I1985" s="1" t="s">
        <v>63</v>
      </c>
      <c r="J1985" s="1" t="s">
        <v>63</v>
      </c>
      <c r="K1985" s="1">
        <v>0</v>
      </c>
      <c r="L1985" s="1">
        <v>0</v>
      </c>
      <c r="M1985" s="1">
        <v>0</v>
      </c>
      <c r="N1985" s="1" t="s">
        <v>63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</v>
      </c>
      <c r="U1985" s="3" t="str">
        <f t="shared" si="30"/>
        <v>2017Plan</v>
      </c>
      <c r="V1985" s="2">
        <f>DATE(A1985,INDEX(Map!$H$1:$H$12,MATCH(B1985,Map!$G$1:$G$12,0),0),1)</f>
        <v>43070</v>
      </c>
      <c r="W1985" t="str">
        <f>IF(AND(V1985&gt;=Map!$K$2,V1985&lt;=Map!$L$2),"Base",IF(AND(V1985&gt;=Map!$K$3,V1985&lt;=Map!$L$3),"Fcst","N/A"))</f>
        <v>Fcst</v>
      </c>
      <c r="X1985" t="str">
        <f>INDEX(Map!$B$2:$B$86,MATCH(D1985,Map!$A$2:$A$86,0),0)</f>
        <v>N/A</v>
      </c>
      <c r="Y1985" s="7" t="str">
        <f>IF(INDEX(Map!$C$2:$C$86,MATCH(D1985,Map!$A$2:$A$86,0),0)="","N/A",E1985*INDEX(Map!$C$2:$C$86,MATCH(D1985,Map!$A$2:$A$86,0),0))</f>
        <v>N/A</v>
      </c>
      <c r="Z1985" s="7" t="str">
        <f>IF(INDEX(Map!$D$2:$D$86,MATCH(D1985,Map!$A$2:$A$86,0),0)="","N/A",E1985*INDEX(Map!$D$2:$D$86,MATCH(D1985,Map!$A$2:$A$86,0),0))</f>
        <v>N/A</v>
      </c>
      <c r="AA1985" t="str">
        <f>INDEX(Map!$E$2:$E$86,MATCH(D1985,Map!$A$2:$A$86,0),0)</f>
        <v>Purchases</v>
      </c>
    </row>
    <row r="1986" spans="1:27" x14ac:dyDescent="0.25">
      <c r="A1986" s="1" t="s">
        <v>119</v>
      </c>
      <c r="B1986" s="1" t="s">
        <v>118</v>
      </c>
      <c r="C1986" s="1">
        <v>53</v>
      </c>
      <c r="D1986" s="1" t="s">
        <v>76</v>
      </c>
      <c r="E1986" s="1">
        <v>0</v>
      </c>
      <c r="F1986" s="1">
        <v>0</v>
      </c>
      <c r="G1986" s="1">
        <v>0</v>
      </c>
      <c r="H1986" s="1">
        <v>0</v>
      </c>
      <c r="I1986" s="1" t="s">
        <v>63</v>
      </c>
      <c r="J1986" s="1" t="s">
        <v>63</v>
      </c>
      <c r="K1986" s="1">
        <v>0</v>
      </c>
      <c r="L1986" s="1">
        <v>0</v>
      </c>
      <c r="M1986" s="1">
        <v>0</v>
      </c>
      <c r="N1986" s="1" t="s">
        <v>63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3" t="str">
        <f t="shared" si="30"/>
        <v>2017Plan</v>
      </c>
      <c r="V1986" s="2">
        <f>DATE(A1986,INDEX(Map!$H$1:$H$12,MATCH(B1986,Map!$G$1:$G$12,0),0),1)</f>
        <v>43070</v>
      </c>
      <c r="W1986" t="str">
        <f>IF(AND(V1986&gt;=Map!$K$2,V1986&lt;=Map!$L$2),"Base",IF(AND(V1986&gt;=Map!$K$3,V1986&lt;=Map!$L$3),"Fcst","N/A"))</f>
        <v>Fcst</v>
      </c>
      <c r="X1986" t="str">
        <f>INDEX(Map!$B$2:$B$86,MATCH(D1986,Map!$A$2:$A$86,0),0)</f>
        <v>N/A</v>
      </c>
      <c r="Y1986" s="7" t="str">
        <f>IF(INDEX(Map!$C$2:$C$86,MATCH(D1986,Map!$A$2:$A$86,0),0)="","N/A",E1986*INDEX(Map!$C$2:$C$86,MATCH(D1986,Map!$A$2:$A$86,0),0))</f>
        <v>N/A</v>
      </c>
      <c r="Z1986" s="7" t="str">
        <f>IF(INDEX(Map!$D$2:$D$86,MATCH(D1986,Map!$A$2:$A$86,0),0)="","N/A",E1986*INDEX(Map!$D$2:$D$86,MATCH(D1986,Map!$A$2:$A$86,0),0))</f>
        <v>N/A</v>
      </c>
      <c r="AA1986" t="str">
        <f>INDEX(Map!$E$2:$E$86,MATCH(D1986,Map!$A$2:$A$86,0),0)</f>
        <v>Purchases</v>
      </c>
    </row>
    <row r="1987" spans="1:27" x14ac:dyDescent="0.25">
      <c r="A1987" s="1" t="s">
        <v>119</v>
      </c>
      <c r="B1987" s="1" t="s">
        <v>118</v>
      </c>
      <c r="C1987" s="1">
        <v>54</v>
      </c>
      <c r="D1987" s="1" t="s">
        <v>77</v>
      </c>
      <c r="E1987" s="1">
        <v>0</v>
      </c>
      <c r="F1987" s="1">
        <v>0</v>
      </c>
      <c r="G1987" s="1">
        <v>0</v>
      </c>
      <c r="H1987" s="1">
        <v>0</v>
      </c>
      <c r="I1987" s="1" t="s">
        <v>63</v>
      </c>
      <c r="J1987" s="1" t="s">
        <v>63</v>
      </c>
      <c r="K1987" s="1">
        <v>0</v>
      </c>
      <c r="L1987" s="1">
        <v>0</v>
      </c>
      <c r="M1987" s="1">
        <v>0</v>
      </c>
      <c r="N1987" s="1" t="s">
        <v>63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3" t="str">
        <f t="shared" si="30"/>
        <v>2017Plan</v>
      </c>
      <c r="V1987" s="2">
        <f>DATE(A1987,INDEX(Map!$H$1:$H$12,MATCH(B1987,Map!$G$1:$G$12,0),0),1)</f>
        <v>43070</v>
      </c>
      <c r="W1987" t="str">
        <f>IF(AND(V1987&gt;=Map!$K$2,V1987&lt;=Map!$L$2),"Base",IF(AND(V1987&gt;=Map!$K$3,V1987&lt;=Map!$L$3),"Fcst","N/A"))</f>
        <v>Fcst</v>
      </c>
      <c r="X1987" t="str">
        <f>INDEX(Map!$B$2:$B$86,MATCH(D1987,Map!$A$2:$A$86,0),0)</f>
        <v>N/A</v>
      </c>
      <c r="Y1987" s="7" t="str">
        <f>IF(INDEX(Map!$C$2:$C$86,MATCH(D1987,Map!$A$2:$A$86,0),0)="","N/A",E1987*INDEX(Map!$C$2:$C$86,MATCH(D1987,Map!$A$2:$A$86,0),0))</f>
        <v>N/A</v>
      </c>
      <c r="Z1987" s="7" t="str">
        <f>IF(INDEX(Map!$D$2:$D$86,MATCH(D1987,Map!$A$2:$A$86,0),0)="","N/A",E1987*INDEX(Map!$D$2:$D$86,MATCH(D1987,Map!$A$2:$A$86,0),0))</f>
        <v>N/A</v>
      </c>
      <c r="AA1987" t="str">
        <f>INDEX(Map!$E$2:$E$86,MATCH(D1987,Map!$A$2:$A$86,0),0)</f>
        <v>Purchases</v>
      </c>
    </row>
    <row r="1988" spans="1:27" x14ac:dyDescent="0.25">
      <c r="A1988" s="1" t="s">
        <v>119</v>
      </c>
      <c r="B1988" s="1" t="s">
        <v>118</v>
      </c>
      <c r="C1988" s="1">
        <v>55</v>
      </c>
      <c r="D1988" s="1" t="s">
        <v>78</v>
      </c>
      <c r="E1988" s="1">
        <v>0</v>
      </c>
      <c r="F1988" s="1">
        <v>0</v>
      </c>
      <c r="G1988" s="1">
        <v>0</v>
      </c>
      <c r="H1988" s="1">
        <v>0</v>
      </c>
      <c r="I1988" s="1" t="s">
        <v>63</v>
      </c>
      <c r="J1988" s="1" t="s">
        <v>63</v>
      </c>
      <c r="K1988" s="1">
        <v>0</v>
      </c>
      <c r="L1988" s="1">
        <v>0</v>
      </c>
      <c r="M1988" s="1">
        <v>0</v>
      </c>
      <c r="N1988" s="1" t="s">
        <v>63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s="3" t="str">
        <f t="shared" ref="U1988:U2051" si="31">U1987</f>
        <v>2017Plan</v>
      </c>
      <c r="V1988" s="2">
        <f>DATE(A1988,INDEX(Map!$H$1:$H$12,MATCH(B1988,Map!$G$1:$G$12,0),0),1)</f>
        <v>43070</v>
      </c>
      <c r="W1988" t="str">
        <f>IF(AND(V1988&gt;=Map!$K$2,V1988&lt;=Map!$L$2),"Base",IF(AND(V1988&gt;=Map!$K$3,V1988&lt;=Map!$L$3),"Fcst","N/A"))</f>
        <v>Fcst</v>
      </c>
      <c r="X1988" t="str">
        <f>INDEX(Map!$B$2:$B$86,MATCH(D1988,Map!$A$2:$A$86,0),0)</f>
        <v>N/A</v>
      </c>
      <c r="Y1988" s="7" t="str">
        <f>IF(INDEX(Map!$C$2:$C$86,MATCH(D1988,Map!$A$2:$A$86,0),0)="","N/A",E1988*INDEX(Map!$C$2:$C$86,MATCH(D1988,Map!$A$2:$A$86,0),0))</f>
        <v>N/A</v>
      </c>
      <c r="Z1988" s="7" t="str">
        <f>IF(INDEX(Map!$D$2:$D$86,MATCH(D1988,Map!$A$2:$A$86,0),0)="","N/A",E1988*INDEX(Map!$D$2:$D$86,MATCH(D1988,Map!$A$2:$A$86,0),0))</f>
        <v>N/A</v>
      </c>
      <c r="AA1988" t="str">
        <f>INDEX(Map!$E$2:$E$86,MATCH(D1988,Map!$A$2:$A$86,0),0)</f>
        <v>Purchases</v>
      </c>
    </row>
    <row r="1989" spans="1:27" x14ac:dyDescent="0.25">
      <c r="A1989" s="1" t="s">
        <v>119</v>
      </c>
      <c r="B1989" s="1" t="s">
        <v>118</v>
      </c>
      <c r="C1989" s="1">
        <v>56</v>
      </c>
      <c r="D1989" s="1" t="s">
        <v>79</v>
      </c>
      <c r="E1989" s="1">
        <v>1.1000000000000001</v>
      </c>
      <c r="F1989" s="1">
        <v>0</v>
      </c>
      <c r="G1989" s="1">
        <v>8.5</v>
      </c>
      <c r="H1989" s="1">
        <v>9</v>
      </c>
      <c r="I1989" s="1" t="s">
        <v>63</v>
      </c>
      <c r="J1989" s="1" t="s">
        <v>63</v>
      </c>
      <c r="K1989" s="1">
        <v>21</v>
      </c>
      <c r="L1989" s="1">
        <v>22.1</v>
      </c>
      <c r="M1989" s="1">
        <v>23</v>
      </c>
      <c r="N1989" s="1" t="s">
        <v>63</v>
      </c>
      <c r="O1989" s="1">
        <v>0</v>
      </c>
      <c r="P1989" s="1">
        <v>0</v>
      </c>
      <c r="Q1989" s="1">
        <v>6</v>
      </c>
      <c r="R1989" s="1">
        <v>28.23</v>
      </c>
      <c r="S1989" s="1">
        <v>28.23</v>
      </c>
      <c r="T1989" s="1">
        <v>30</v>
      </c>
      <c r="U1989" s="3" t="str">
        <f t="shared" si="31"/>
        <v>2017Plan</v>
      </c>
      <c r="V1989" s="2">
        <f>DATE(A1989,INDEX(Map!$H$1:$H$12,MATCH(B1989,Map!$G$1:$G$12,0),0),1)</f>
        <v>43070</v>
      </c>
      <c r="W1989" t="str">
        <f>IF(AND(V1989&gt;=Map!$K$2,V1989&lt;=Map!$L$2),"Base",IF(AND(V1989&gt;=Map!$K$3,V1989&lt;=Map!$L$3),"Fcst","N/A"))</f>
        <v>Fcst</v>
      </c>
      <c r="X1989" t="str">
        <f>INDEX(Map!$B$2:$B$86,MATCH(D1989,Map!$A$2:$A$86,0),0)</f>
        <v>N/A</v>
      </c>
      <c r="Y1989" s="7" t="str">
        <f>IF(INDEX(Map!$C$2:$C$86,MATCH(D1989,Map!$A$2:$A$86,0),0)="","N/A",E1989*INDEX(Map!$C$2:$C$86,MATCH(D1989,Map!$A$2:$A$86,0),0))</f>
        <v>N/A</v>
      </c>
      <c r="Z1989" s="7" t="str">
        <f>IF(INDEX(Map!$D$2:$D$86,MATCH(D1989,Map!$A$2:$A$86,0),0)="","N/A",E1989*INDEX(Map!$D$2:$D$86,MATCH(D1989,Map!$A$2:$A$86,0),0))</f>
        <v>N/A</v>
      </c>
      <c r="AA1989" t="str">
        <f>INDEX(Map!$E$2:$E$86,MATCH(D1989,Map!$A$2:$A$86,0),0)</f>
        <v>Purchases</v>
      </c>
    </row>
    <row r="1990" spans="1:27" x14ac:dyDescent="0.25">
      <c r="A1990" s="1" t="s">
        <v>119</v>
      </c>
      <c r="B1990" s="1" t="s">
        <v>118</v>
      </c>
      <c r="C1990" s="1">
        <v>57</v>
      </c>
      <c r="D1990" s="1" t="s">
        <v>80</v>
      </c>
      <c r="E1990" s="1">
        <v>0.9</v>
      </c>
      <c r="F1990" s="1">
        <v>0</v>
      </c>
      <c r="G1990" s="1">
        <v>7.3</v>
      </c>
      <c r="H1990" s="1">
        <v>7</v>
      </c>
      <c r="I1990" s="1" t="s">
        <v>63</v>
      </c>
      <c r="J1990" s="1" t="s">
        <v>63</v>
      </c>
      <c r="K1990" s="1">
        <v>18</v>
      </c>
      <c r="L1990" s="1">
        <v>20.9</v>
      </c>
      <c r="M1990" s="1">
        <v>19</v>
      </c>
      <c r="N1990" s="1" t="s">
        <v>63</v>
      </c>
      <c r="O1990" s="1">
        <v>0</v>
      </c>
      <c r="P1990" s="1">
        <v>0</v>
      </c>
      <c r="Q1990" s="1">
        <v>6</v>
      </c>
      <c r="R1990" s="1">
        <v>27.12</v>
      </c>
      <c r="S1990" s="1">
        <v>27.12</v>
      </c>
      <c r="T1990" s="1">
        <v>24</v>
      </c>
      <c r="U1990" s="3" t="str">
        <f t="shared" si="31"/>
        <v>2017Plan</v>
      </c>
      <c r="V1990" s="2">
        <f>DATE(A1990,INDEX(Map!$H$1:$H$12,MATCH(B1990,Map!$G$1:$G$12,0),0),1)</f>
        <v>43070</v>
      </c>
      <c r="W1990" t="str">
        <f>IF(AND(V1990&gt;=Map!$K$2,V1990&lt;=Map!$L$2),"Base",IF(AND(V1990&gt;=Map!$K$3,V1990&lt;=Map!$L$3),"Fcst","N/A"))</f>
        <v>Fcst</v>
      </c>
      <c r="X1990" t="str">
        <f>INDEX(Map!$B$2:$B$86,MATCH(D1990,Map!$A$2:$A$86,0),0)</f>
        <v>N/A</v>
      </c>
      <c r="Y1990" s="7" t="str">
        <f>IF(INDEX(Map!$C$2:$C$86,MATCH(D1990,Map!$A$2:$A$86,0),0)="","N/A",E1990*INDEX(Map!$C$2:$C$86,MATCH(D1990,Map!$A$2:$A$86,0),0))</f>
        <v>N/A</v>
      </c>
      <c r="Z1990" s="7" t="str">
        <f>IF(INDEX(Map!$D$2:$D$86,MATCH(D1990,Map!$A$2:$A$86,0),0)="","N/A",E1990*INDEX(Map!$D$2:$D$86,MATCH(D1990,Map!$A$2:$A$86,0),0))</f>
        <v>N/A</v>
      </c>
      <c r="AA1990" t="str">
        <f>INDEX(Map!$E$2:$E$86,MATCH(D1990,Map!$A$2:$A$86,0),0)</f>
        <v>Purchases</v>
      </c>
    </row>
    <row r="1991" spans="1:27" x14ac:dyDescent="0.25">
      <c r="A1991" s="1" t="s">
        <v>119</v>
      </c>
      <c r="B1991" s="1" t="s">
        <v>118</v>
      </c>
      <c r="C1991" s="1">
        <v>58</v>
      </c>
      <c r="D1991" s="1" t="s">
        <v>81</v>
      </c>
      <c r="E1991" s="1">
        <v>0.8</v>
      </c>
      <c r="F1991" s="1">
        <v>0</v>
      </c>
      <c r="G1991" s="1">
        <v>6</v>
      </c>
      <c r="H1991" s="1">
        <v>6</v>
      </c>
      <c r="I1991" s="1" t="s">
        <v>63</v>
      </c>
      <c r="J1991" s="1" t="s">
        <v>63</v>
      </c>
      <c r="K1991" s="1">
        <v>15</v>
      </c>
      <c r="L1991" s="1">
        <v>19.899999999999999</v>
      </c>
      <c r="M1991" s="1">
        <v>15</v>
      </c>
      <c r="N1991" s="1" t="s">
        <v>63</v>
      </c>
      <c r="O1991" s="1">
        <v>0</v>
      </c>
      <c r="P1991" s="1">
        <v>0</v>
      </c>
      <c r="Q1991" s="1">
        <v>5</v>
      </c>
      <c r="R1991" s="1">
        <v>25.98</v>
      </c>
      <c r="S1991" s="1">
        <v>25.98</v>
      </c>
      <c r="T1991" s="1">
        <v>19</v>
      </c>
      <c r="U1991" s="3" t="str">
        <f t="shared" si="31"/>
        <v>2017Plan</v>
      </c>
      <c r="V1991" s="2">
        <f>DATE(A1991,INDEX(Map!$H$1:$H$12,MATCH(B1991,Map!$G$1:$G$12,0),0),1)</f>
        <v>43070</v>
      </c>
      <c r="W1991" t="str">
        <f>IF(AND(V1991&gt;=Map!$K$2,V1991&lt;=Map!$L$2),"Base",IF(AND(V1991&gt;=Map!$K$3,V1991&lt;=Map!$L$3),"Fcst","N/A"))</f>
        <v>Fcst</v>
      </c>
      <c r="X1991" t="str">
        <f>INDEX(Map!$B$2:$B$86,MATCH(D1991,Map!$A$2:$A$86,0),0)</f>
        <v>N/A</v>
      </c>
      <c r="Y1991" s="7" t="str">
        <f>IF(INDEX(Map!$C$2:$C$86,MATCH(D1991,Map!$A$2:$A$86,0),0)="","N/A",E1991*INDEX(Map!$C$2:$C$86,MATCH(D1991,Map!$A$2:$A$86,0),0))</f>
        <v>N/A</v>
      </c>
      <c r="Z1991" s="7" t="str">
        <f>IF(INDEX(Map!$D$2:$D$86,MATCH(D1991,Map!$A$2:$A$86,0),0)="","N/A",E1991*INDEX(Map!$D$2:$D$86,MATCH(D1991,Map!$A$2:$A$86,0),0))</f>
        <v>N/A</v>
      </c>
      <c r="AA1991" t="str">
        <f>INDEX(Map!$E$2:$E$86,MATCH(D1991,Map!$A$2:$A$86,0),0)</f>
        <v>Purchases</v>
      </c>
    </row>
    <row r="1992" spans="1:27" x14ac:dyDescent="0.25">
      <c r="A1992" s="1" t="s">
        <v>119</v>
      </c>
      <c r="B1992" s="1" t="s">
        <v>118</v>
      </c>
      <c r="C1992" s="1">
        <v>59</v>
      </c>
      <c r="D1992" s="1" t="s">
        <v>82</v>
      </c>
      <c r="E1992" s="1">
        <v>0.6</v>
      </c>
      <c r="F1992" s="1">
        <v>0</v>
      </c>
      <c r="G1992" s="1">
        <v>4.4000000000000004</v>
      </c>
      <c r="H1992" s="1">
        <v>4</v>
      </c>
      <c r="I1992" s="1" t="s">
        <v>63</v>
      </c>
      <c r="J1992" s="1" t="s">
        <v>63</v>
      </c>
      <c r="K1992" s="1">
        <v>11</v>
      </c>
      <c r="L1992" s="1">
        <v>17.899999999999999</v>
      </c>
      <c r="M1992" s="1">
        <v>10</v>
      </c>
      <c r="N1992" s="1" t="s">
        <v>63</v>
      </c>
      <c r="O1992" s="1">
        <v>0</v>
      </c>
      <c r="P1992" s="1">
        <v>0</v>
      </c>
      <c r="Q1992" s="1">
        <v>3</v>
      </c>
      <c r="R1992" s="1">
        <v>23.95</v>
      </c>
      <c r="S1992" s="1">
        <v>23.95</v>
      </c>
      <c r="T1992" s="1">
        <v>13</v>
      </c>
      <c r="U1992" s="3" t="str">
        <f t="shared" si="31"/>
        <v>2017Plan</v>
      </c>
      <c r="V1992" s="2">
        <f>DATE(A1992,INDEX(Map!$H$1:$H$12,MATCH(B1992,Map!$G$1:$G$12,0),0),1)</f>
        <v>43070</v>
      </c>
      <c r="W1992" t="str">
        <f>IF(AND(V1992&gt;=Map!$K$2,V1992&lt;=Map!$L$2),"Base",IF(AND(V1992&gt;=Map!$K$3,V1992&lt;=Map!$L$3),"Fcst","N/A"))</f>
        <v>Fcst</v>
      </c>
      <c r="X1992" t="str">
        <f>INDEX(Map!$B$2:$B$86,MATCH(D1992,Map!$A$2:$A$86,0),0)</f>
        <v>N/A</v>
      </c>
      <c r="Y1992" s="7" t="str">
        <f>IF(INDEX(Map!$C$2:$C$86,MATCH(D1992,Map!$A$2:$A$86,0),0)="","N/A",E1992*INDEX(Map!$C$2:$C$86,MATCH(D1992,Map!$A$2:$A$86,0),0))</f>
        <v>N/A</v>
      </c>
      <c r="Z1992" s="7" t="str">
        <f>IF(INDEX(Map!$D$2:$D$86,MATCH(D1992,Map!$A$2:$A$86,0),0)="","N/A",E1992*INDEX(Map!$D$2:$D$86,MATCH(D1992,Map!$A$2:$A$86,0),0))</f>
        <v>N/A</v>
      </c>
      <c r="AA1992" t="str">
        <f>INDEX(Map!$E$2:$E$86,MATCH(D1992,Map!$A$2:$A$86,0),0)</f>
        <v>Purchases</v>
      </c>
    </row>
    <row r="1993" spans="1:27" x14ac:dyDescent="0.25">
      <c r="A1993" s="1" t="s">
        <v>119</v>
      </c>
      <c r="B1993" s="1" t="s">
        <v>118</v>
      </c>
      <c r="C1993" s="1">
        <v>60</v>
      </c>
      <c r="D1993" s="1" t="s">
        <v>83</v>
      </c>
      <c r="E1993" s="1">
        <v>-24.1</v>
      </c>
      <c r="F1993" s="1">
        <v>0</v>
      </c>
      <c r="G1993" s="1">
        <v>18</v>
      </c>
      <c r="H1993" s="1">
        <v>22</v>
      </c>
      <c r="I1993" s="1" t="s">
        <v>63</v>
      </c>
      <c r="J1993" s="1" t="s">
        <v>63</v>
      </c>
      <c r="K1993" s="1">
        <v>284</v>
      </c>
      <c r="L1993" s="1">
        <v>38.200000000000003</v>
      </c>
      <c r="M1993" s="1">
        <v>-922</v>
      </c>
      <c r="N1993" s="1" t="s">
        <v>63</v>
      </c>
      <c r="O1993" s="1">
        <v>0</v>
      </c>
      <c r="P1993" s="1">
        <v>0</v>
      </c>
      <c r="Q1993" s="1">
        <v>230</v>
      </c>
      <c r="R1993" s="1">
        <v>28.68</v>
      </c>
      <c r="S1993" s="1">
        <v>28.68</v>
      </c>
      <c r="T1993" s="1">
        <v>-692</v>
      </c>
      <c r="U1993" s="3" t="str">
        <f t="shared" si="31"/>
        <v>2017Plan</v>
      </c>
      <c r="V1993" s="2">
        <f>DATE(A1993,INDEX(Map!$H$1:$H$12,MATCH(B1993,Map!$G$1:$G$12,0),0),1)</f>
        <v>43070</v>
      </c>
      <c r="W1993" t="str">
        <f>IF(AND(V1993&gt;=Map!$K$2,V1993&lt;=Map!$L$2),"Base",IF(AND(V1993&gt;=Map!$K$3,V1993&lt;=Map!$L$3),"Fcst","N/A"))</f>
        <v>Fcst</v>
      </c>
      <c r="X1993" t="str">
        <f>INDEX(Map!$B$2:$B$86,MATCH(D1993,Map!$A$2:$A$86,0),0)</f>
        <v>N/A</v>
      </c>
      <c r="Y1993" s="7" t="str">
        <f>IF(INDEX(Map!$C$2:$C$86,MATCH(D1993,Map!$A$2:$A$86,0),0)="","N/A",E1993*INDEX(Map!$C$2:$C$86,MATCH(D1993,Map!$A$2:$A$86,0),0))</f>
        <v>N/A</v>
      </c>
      <c r="Z1993" s="7" t="str">
        <f>IF(INDEX(Map!$D$2:$D$86,MATCH(D1993,Map!$A$2:$A$86,0),0)="","N/A",E1993*INDEX(Map!$D$2:$D$86,MATCH(D1993,Map!$A$2:$A$86,0),0))</f>
        <v>N/A</v>
      </c>
      <c r="AA1993" t="str">
        <f>INDEX(Map!$E$2:$E$86,MATCH(D1993,Map!$A$2:$A$86,0),0)</f>
        <v>Sales</v>
      </c>
    </row>
    <row r="1994" spans="1:27" x14ac:dyDescent="0.25">
      <c r="A1994" s="1" t="s">
        <v>119</v>
      </c>
      <c r="B1994" s="1" t="s">
        <v>118</v>
      </c>
      <c r="C1994" s="1">
        <v>61</v>
      </c>
      <c r="D1994" s="1" t="s">
        <v>84</v>
      </c>
      <c r="E1994" s="1">
        <v>-2.2000000000000002</v>
      </c>
      <c r="F1994" s="1">
        <v>0</v>
      </c>
      <c r="G1994" s="1">
        <v>8.9</v>
      </c>
      <c r="H1994" s="1">
        <v>30</v>
      </c>
      <c r="I1994" s="1" t="s">
        <v>63</v>
      </c>
      <c r="J1994" s="1" t="s">
        <v>63</v>
      </c>
      <c r="K1994" s="1">
        <v>237</v>
      </c>
      <c r="L1994" s="1">
        <v>33.700000000000003</v>
      </c>
      <c r="M1994" s="1">
        <v>-74</v>
      </c>
      <c r="N1994" s="1" t="s">
        <v>63</v>
      </c>
      <c r="O1994" s="1">
        <v>0</v>
      </c>
      <c r="P1994" s="1">
        <v>0</v>
      </c>
      <c r="Q1994" s="1">
        <v>18</v>
      </c>
      <c r="R1994" s="1">
        <v>25.48</v>
      </c>
      <c r="S1994" s="1">
        <v>25.48</v>
      </c>
      <c r="T1994" s="1">
        <v>-56</v>
      </c>
      <c r="U1994" s="3" t="str">
        <f t="shared" si="31"/>
        <v>2017Plan</v>
      </c>
      <c r="V1994" s="2">
        <f>DATE(A1994,INDEX(Map!$H$1:$H$12,MATCH(B1994,Map!$G$1:$G$12,0),0),1)</f>
        <v>43070</v>
      </c>
      <c r="W1994" t="str">
        <f>IF(AND(V1994&gt;=Map!$K$2,V1994&lt;=Map!$L$2),"Base",IF(AND(V1994&gt;=Map!$K$3,V1994&lt;=Map!$L$3),"Fcst","N/A"))</f>
        <v>Fcst</v>
      </c>
      <c r="X1994" t="str">
        <f>INDEX(Map!$B$2:$B$86,MATCH(D1994,Map!$A$2:$A$86,0),0)</f>
        <v>N/A</v>
      </c>
      <c r="Y1994" s="7" t="str">
        <f>IF(INDEX(Map!$C$2:$C$86,MATCH(D1994,Map!$A$2:$A$86,0),0)="","N/A",E1994*INDEX(Map!$C$2:$C$86,MATCH(D1994,Map!$A$2:$A$86,0),0))</f>
        <v>N/A</v>
      </c>
      <c r="Z1994" s="7" t="str">
        <f>IF(INDEX(Map!$D$2:$D$86,MATCH(D1994,Map!$A$2:$A$86,0),0)="","N/A",E1994*INDEX(Map!$D$2:$D$86,MATCH(D1994,Map!$A$2:$A$86,0),0))</f>
        <v>N/A</v>
      </c>
      <c r="AA1994" t="str">
        <f>INDEX(Map!$E$2:$E$86,MATCH(D1994,Map!$A$2:$A$86,0),0)</f>
        <v>Sales</v>
      </c>
    </row>
    <row r="1995" spans="1:27" x14ac:dyDescent="0.25">
      <c r="A1995" s="1" t="s">
        <v>119</v>
      </c>
      <c r="B1995" s="1" t="s">
        <v>118</v>
      </c>
      <c r="C1995" s="1">
        <v>62</v>
      </c>
      <c r="D1995" s="1" t="s">
        <v>85</v>
      </c>
      <c r="E1995" s="1">
        <v>-4.4000000000000004</v>
      </c>
      <c r="F1995" s="1">
        <v>0</v>
      </c>
      <c r="G1995" s="1">
        <v>15.7</v>
      </c>
      <c r="H1995" s="1">
        <v>5</v>
      </c>
      <c r="I1995" s="1" t="s">
        <v>63</v>
      </c>
      <c r="J1995" s="1" t="s">
        <v>63</v>
      </c>
      <c r="K1995" s="1">
        <v>76</v>
      </c>
      <c r="L1995" s="1">
        <v>35.6</v>
      </c>
      <c r="M1995" s="1">
        <v>-156</v>
      </c>
      <c r="N1995" s="1" t="s">
        <v>63</v>
      </c>
      <c r="O1995" s="1">
        <v>0</v>
      </c>
      <c r="P1995" s="1">
        <v>0</v>
      </c>
      <c r="Q1995" s="1">
        <v>37</v>
      </c>
      <c r="R1995" s="1">
        <v>27.27</v>
      </c>
      <c r="S1995" s="1">
        <v>27.27</v>
      </c>
      <c r="T1995" s="1">
        <v>-120</v>
      </c>
      <c r="U1995" s="3" t="str">
        <f t="shared" si="31"/>
        <v>2017Plan</v>
      </c>
      <c r="V1995" s="2">
        <f>DATE(A1995,INDEX(Map!$H$1:$H$12,MATCH(B1995,Map!$G$1:$G$12,0),0),1)</f>
        <v>43070</v>
      </c>
      <c r="W1995" t="str">
        <f>IF(AND(V1995&gt;=Map!$K$2,V1995&lt;=Map!$L$2),"Base",IF(AND(V1995&gt;=Map!$K$3,V1995&lt;=Map!$L$3),"Fcst","N/A"))</f>
        <v>Fcst</v>
      </c>
      <c r="X1995" t="str">
        <f>INDEX(Map!$B$2:$B$86,MATCH(D1995,Map!$A$2:$A$86,0),0)</f>
        <v>N/A</v>
      </c>
      <c r="Y1995" s="7" t="str">
        <f>IF(INDEX(Map!$C$2:$C$86,MATCH(D1995,Map!$A$2:$A$86,0),0)="","N/A",E1995*INDEX(Map!$C$2:$C$86,MATCH(D1995,Map!$A$2:$A$86,0),0))</f>
        <v>N/A</v>
      </c>
      <c r="Z1995" s="7" t="str">
        <f>IF(INDEX(Map!$D$2:$D$86,MATCH(D1995,Map!$A$2:$A$86,0),0)="","N/A",E1995*INDEX(Map!$D$2:$D$86,MATCH(D1995,Map!$A$2:$A$86,0),0))</f>
        <v>N/A</v>
      </c>
      <c r="AA1995" t="str">
        <f>INDEX(Map!$E$2:$E$86,MATCH(D1995,Map!$A$2:$A$86,0),0)</f>
        <v>Sales</v>
      </c>
    </row>
    <row r="1996" spans="1:27" x14ac:dyDescent="0.25">
      <c r="A1996" s="1" t="s">
        <v>119</v>
      </c>
      <c r="B1996" s="1" t="s">
        <v>118</v>
      </c>
      <c r="C1996" s="1">
        <v>63</v>
      </c>
      <c r="D1996" s="1" t="s">
        <v>86</v>
      </c>
      <c r="E1996" s="1">
        <v>-2.2000000000000002</v>
      </c>
      <c r="F1996" s="1">
        <v>0</v>
      </c>
      <c r="G1996" s="1">
        <v>8</v>
      </c>
      <c r="H1996" s="1">
        <v>5</v>
      </c>
      <c r="I1996" s="1" t="s">
        <v>63</v>
      </c>
      <c r="J1996" s="1" t="s">
        <v>63</v>
      </c>
      <c r="K1996" s="1">
        <v>71</v>
      </c>
      <c r="L1996" s="1">
        <v>34.4</v>
      </c>
      <c r="M1996" s="1">
        <v>-77</v>
      </c>
      <c r="N1996" s="1" t="s">
        <v>63</v>
      </c>
      <c r="O1996" s="1">
        <v>0</v>
      </c>
      <c r="P1996" s="1">
        <v>0</v>
      </c>
      <c r="Q1996" s="1">
        <v>18</v>
      </c>
      <c r="R1996" s="1">
        <v>26.24</v>
      </c>
      <c r="S1996" s="1">
        <v>26.24</v>
      </c>
      <c r="T1996" s="1">
        <v>-58</v>
      </c>
      <c r="U1996" s="3" t="str">
        <f t="shared" si="31"/>
        <v>2017Plan</v>
      </c>
      <c r="V1996" s="2">
        <f>DATE(A1996,INDEX(Map!$H$1:$H$12,MATCH(B1996,Map!$G$1:$G$12,0),0),1)</f>
        <v>43070</v>
      </c>
      <c r="W1996" t="str">
        <f>IF(AND(V1996&gt;=Map!$K$2,V1996&lt;=Map!$L$2),"Base",IF(AND(V1996&gt;=Map!$K$3,V1996&lt;=Map!$L$3),"Fcst","N/A"))</f>
        <v>Fcst</v>
      </c>
      <c r="X1996" t="str">
        <f>INDEX(Map!$B$2:$B$86,MATCH(D1996,Map!$A$2:$A$86,0),0)</f>
        <v>N/A</v>
      </c>
      <c r="Y1996" s="7" t="str">
        <f>IF(INDEX(Map!$C$2:$C$86,MATCH(D1996,Map!$A$2:$A$86,0),0)="","N/A",E1996*INDEX(Map!$C$2:$C$86,MATCH(D1996,Map!$A$2:$A$86,0),0))</f>
        <v>N/A</v>
      </c>
      <c r="Z1996" s="7" t="str">
        <f>IF(INDEX(Map!$D$2:$D$86,MATCH(D1996,Map!$A$2:$A$86,0),0)="","N/A",E1996*INDEX(Map!$D$2:$D$86,MATCH(D1996,Map!$A$2:$A$86,0),0))</f>
        <v>N/A</v>
      </c>
      <c r="AA1996" t="str">
        <f>INDEX(Map!$E$2:$E$86,MATCH(D1996,Map!$A$2:$A$86,0),0)</f>
        <v>Sales</v>
      </c>
    </row>
    <row r="1997" spans="1:27" x14ac:dyDescent="0.25">
      <c r="A1997" s="1" t="s">
        <v>119</v>
      </c>
      <c r="B1997" s="1" t="s">
        <v>118</v>
      </c>
      <c r="C1997" s="1">
        <v>64</v>
      </c>
      <c r="D1997" s="1" t="s">
        <v>87</v>
      </c>
      <c r="E1997" s="1">
        <v>0</v>
      </c>
      <c r="F1997" s="1">
        <v>0</v>
      </c>
      <c r="G1997" s="1">
        <v>0</v>
      </c>
      <c r="H1997" s="1">
        <v>0</v>
      </c>
      <c r="I1997" s="1" t="s">
        <v>63</v>
      </c>
      <c r="J1997" s="1" t="s">
        <v>63</v>
      </c>
      <c r="K1997" s="1">
        <v>0</v>
      </c>
      <c r="L1997" s="1">
        <v>0</v>
      </c>
      <c r="M1997" s="1">
        <v>0</v>
      </c>
      <c r="N1997" s="1" t="s">
        <v>63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3" t="str">
        <f t="shared" si="31"/>
        <v>2017Plan</v>
      </c>
      <c r="V1997" s="2">
        <f>DATE(A1997,INDEX(Map!$H$1:$H$12,MATCH(B1997,Map!$G$1:$G$12,0),0),1)</f>
        <v>43070</v>
      </c>
      <c r="W1997" t="str">
        <f>IF(AND(V1997&gt;=Map!$K$2,V1997&lt;=Map!$L$2),"Base",IF(AND(V1997&gt;=Map!$K$3,V1997&lt;=Map!$L$3),"Fcst","N/A"))</f>
        <v>Fcst</v>
      </c>
      <c r="X1997" t="str">
        <f>INDEX(Map!$B$2:$B$86,MATCH(D1997,Map!$A$2:$A$86,0),0)</f>
        <v>N/A</v>
      </c>
      <c r="Y1997" s="7" t="str">
        <f>IF(INDEX(Map!$C$2:$C$86,MATCH(D1997,Map!$A$2:$A$86,0),0)="","N/A",E1997*INDEX(Map!$C$2:$C$86,MATCH(D1997,Map!$A$2:$A$86,0),0))</f>
        <v>N/A</v>
      </c>
      <c r="Z1997" s="7" t="str">
        <f>IF(INDEX(Map!$D$2:$D$86,MATCH(D1997,Map!$A$2:$A$86,0),0)="","N/A",E1997*INDEX(Map!$D$2:$D$86,MATCH(D1997,Map!$A$2:$A$86,0),0))</f>
        <v>N/A</v>
      </c>
      <c r="AA1997" t="str">
        <f>INDEX(Map!$E$2:$E$86,MATCH(D1997,Map!$A$2:$A$86,0),0)</f>
        <v>Sales</v>
      </c>
    </row>
    <row r="1998" spans="1:27" x14ac:dyDescent="0.25">
      <c r="A1998" s="1" t="s">
        <v>119</v>
      </c>
      <c r="B1998" s="1" t="s">
        <v>118</v>
      </c>
      <c r="C1998" s="1">
        <v>65</v>
      </c>
      <c r="D1998" s="1" t="s">
        <v>88</v>
      </c>
      <c r="E1998" s="1">
        <v>0</v>
      </c>
      <c r="F1998" s="1">
        <v>0</v>
      </c>
      <c r="G1998" s="1">
        <v>0</v>
      </c>
      <c r="H1998" s="1">
        <v>0</v>
      </c>
      <c r="I1998" s="1" t="s">
        <v>63</v>
      </c>
      <c r="J1998" s="1" t="s">
        <v>63</v>
      </c>
      <c r="K1998" s="1">
        <v>0</v>
      </c>
      <c r="L1998" s="1">
        <v>0</v>
      </c>
      <c r="M1998" s="1">
        <v>0</v>
      </c>
      <c r="N1998" s="1" t="s">
        <v>63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3" t="str">
        <f t="shared" si="31"/>
        <v>2017Plan</v>
      </c>
      <c r="V1998" s="2">
        <f>DATE(A1998,INDEX(Map!$H$1:$H$12,MATCH(B1998,Map!$G$1:$G$12,0),0),1)</f>
        <v>43070</v>
      </c>
      <c r="W1998" t="str">
        <f>IF(AND(V1998&gt;=Map!$K$2,V1998&lt;=Map!$L$2),"Base",IF(AND(V1998&gt;=Map!$K$3,V1998&lt;=Map!$L$3),"Fcst","N/A"))</f>
        <v>Fcst</v>
      </c>
      <c r="X1998" t="str">
        <f>INDEX(Map!$B$2:$B$86,MATCH(D1998,Map!$A$2:$A$86,0),0)</f>
        <v>N/A</v>
      </c>
      <c r="Y1998" s="7" t="str">
        <f>IF(INDEX(Map!$C$2:$C$86,MATCH(D1998,Map!$A$2:$A$86,0),0)="","N/A",E1998*INDEX(Map!$C$2:$C$86,MATCH(D1998,Map!$A$2:$A$86,0),0))</f>
        <v>N/A</v>
      </c>
      <c r="Z1998" s="7" t="str">
        <f>IF(INDEX(Map!$D$2:$D$86,MATCH(D1998,Map!$A$2:$A$86,0),0)="","N/A",E1998*INDEX(Map!$D$2:$D$86,MATCH(D1998,Map!$A$2:$A$86,0),0))</f>
        <v>N/A</v>
      </c>
      <c r="AA1998" t="str">
        <f>INDEX(Map!$E$2:$E$86,MATCH(D1998,Map!$A$2:$A$86,0),0)</f>
        <v>Sales</v>
      </c>
    </row>
    <row r="1999" spans="1:27" x14ac:dyDescent="0.25">
      <c r="A1999" s="1" t="s">
        <v>119</v>
      </c>
      <c r="B1999" s="1" t="s">
        <v>118</v>
      </c>
      <c r="C1999" s="1">
        <v>66</v>
      </c>
      <c r="D1999" s="1" t="s">
        <v>89</v>
      </c>
      <c r="E1999" s="1">
        <v>0</v>
      </c>
      <c r="F1999" s="1">
        <v>0</v>
      </c>
      <c r="G1999" s="1">
        <v>0</v>
      </c>
      <c r="H1999" s="1">
        <v>0</v>
      </c>
      <c r="I1999" s="1" t="s">
        <v>63</v>
      </c>
      <c r="J1999" s="1" t="s">
        <v>63</v>
      </c>
      <c r="K1999" s="1">
        <v>0</v>
      </c>
      <c r="L1999" s="1">
        <v>0</v>
      </c>
      <c r="M1999" s="1">
        <v>0</v>
      </c>
      <c r="N1999" s="1" t="s">
        <v>63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3" t="str">
        <f t="shared" si="31"/>
        <v>2017Plan</v>
      </c>
      <c r="V1999" s="2">
        <f>DATE(A1999,INDEX(Map!$H$1:$H$12,MATCH(B1999,Map!$G$1:$G$12,0),0),1)</f>
        <v>43070</v>
      </c>
      <c r="W1999" t="str">
        <f>IF(AND(V1999&gt;=Map!$K$2,V1999&lt;=Map!$L$2),"Base",IF(AND(V1999&gt;=Map!$K$3,V1999&lt;=Map!$L$3),"Fcst","N/A"))</f>
        <v>Fcst</v>
      </c>
      <c r="X1999" t="str">
        <f>INDEX(Map!$B$2:$B$86,MATCH(D1999,Map!$A$2:$A$86,0),0)</f>
        <v>N/A</v>
      </c>
      <c r="Y1999" s="7" t="str">
        <f>IF(INDEX(Map!$C$2:$C$86,MATCH(D1999,Map!$A$2:$A$86,0),0)="","N/A",E1999*INDEX(Map!$C$2:$C$86,MATCH(D1999,Map!$A$2:$A$86,0),0))</f>
        <v>N/A</v>
      </c>
      <c r="Z1999" s="7" t="str">
        <f>IF(INDEX(Map!$D$2:$D$86,MATCH(D1999,Map!$A$2:$A$86,0),0)="","N/A",E1999*INDEX(Map!$D$2:$D$86,MATCH(D1999,Map!$A$2:$A$86,0),0))</f>
        <v>N/A</v>
      </c>
      <c r="AA1999" t="str">
        <f>INDEX(Map!$E$2:$E$86,MATCH(D1999,Map!$A$2:$A$86,0),0)</f>
        <v>Sales</v>
      </c>
    </row>
    <row r="2000" spans="1:27" x14ac:dyDescent="0.25">
      <c r="A2000" s="1" t="s">
        <v>119</v>
      </c>
      <c r="B2000" s="1" t="s">
        <v>118</v>
      </c>
      <c r="C2000" s="1">
        <v>67</v>
      </c>
      <c r="D2000" s="1" t="s">
        <v>90</v>
      </c>
      <c r="E2000" s="1">
        <v>0</v>
      </c>
      <c r="F2000" s="1">
        <v>0</v>
      </c>
      <c r="G2000" s="1">
        <v>0</v>
      </c>
      <c r="H2000" s="1">
        <v>0</v>
      </c>
      <c r="I2000" s="1" t="s">
        <v>63</v>
      </c>
      <c r="J2000" s="1" t="s">
        <v>63</v>
      </c>
      <c r="K2000" s="1">
        <v>0</v>
      </c>
      <c r="L2000" s="1">
        <v>0</v>
      </c>
      <c r="M2000" s="1">
        <v>0</v>
      </c>
      <c r="N2000" s="1" t="s">
        <v>63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s="3" t="str">
        <f t="shared" si="31"/>
        <v>2017Plan</v>
      </c>
      <c r="V2000" s="2">
        <f>DATE(A2000,INDEX(Map!$H$1:$H$12,MATCH(B2000,Map!$G$1:$G$12,0),0),1)</f>
        <v>43070</v>
      </c>
      <c r="W2000" t="str">
        <f>IF(AND(V2000&gt;=Map!$K$2,V2000&lt;=Map!$L$2),"Base",IF(AND(V2000&gt;=Map!$K$3,V2000&lt;=Map!$L$3),"Fcst","N/A"))</f>
        <v>Fcst</v>
      </c>
      <c r="X2000" t="str">
        <f>INDEX(Map!$B$2:$B$86,MATCH(D2000,Map!$A$2:$A$86,0),0)</f>
        <v>N/A</v>
      </c>
      <c r="Y2000" s="7" t="str">
        <f>IF(INDEX(Map!$C$2:$C$86,MATCH(D2000,Map!$A$2:$A$86,0),0)="","N/A",E2000*INDEX(Map!$C$2:$C$86,MATCH(D2000,Map!$A$2:$A$86,0),0))</f>
        <v>N/A</v>
      </c>
      <c r="Z2000" s="7" t="str">
        <f>IF(INDEX(Map!$D$2:$D$86,MATCH(D2000,Map!$A$2:$A$86,0),0)="","N/A",E2000*INDEX(Map!$D$2:$D$86,MATCH(D2000,Map!$A$2:$A$86,0),0))</f>
        <v>N/A</v>
      </c>
      <c r="AA2000" t="str">
        <f>INDEX(Map!$E$2:$E$86,MATCH(D2000,Map!$A$2:$A$86,0),0)</f>
        <v>Sales</v>
      </c>
    </row>
    <row r="2001" spans="1:27" x14ac:dyDescent="0.25">
      <c r="A2001" s="1" t="s">
        <v>119</v>
      </c>
      <c r="B2001" s="1" t="s">
        <v>118</v>
      </c>
      <c r="C2001" s="1">
        <v>68</v>
      </c>
      <c r="D2001" s="1" t="s">
        <v>91</v>
      </c>
      <c r="E2001" s="1">
        <v>0</v>
      </c>
      <c r="F2001" s="1">
        <v>0</v>
      </c>
      <c r="G2001" s="1">
        <v>0</v>
      </c>
      <c r="H2001" s="1">
        <v>0</v>
      </c>
      <c r="I2001" s="1" t="s">
        <v>63</v>
      </c>
      <c r="J2001" s="1" t="s">
        <v>63</v>
      </c>
      <c r="K2001" s="1">
        <v>0</v>
      </c>
      <c r="L2001" s="1">
        <v>0</v>
      </c>
      <c r="M2001" s="1">
        <v>0</v>
      </c>
      <c r="N2001" s="1" t="s">
        <v>63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3" t="str">
        <f t="shared" si="31"/>
        <v>2017Plan</v>
      </c>
      <c r="V2001" s="2">
        <f>DATE(A2001,INDEX(Map!$H$1:$H$12,MATCH(B2001,Map!$G$1:$G$12,0),0),1)</f>
        <v>43070</v>
      </c>
      <c r="W2001" t="str">
        <f>IF(AND(V2001&gt;=Map!$K$2,V2001&lt;=Map!$L$2),"Base",IF(AND(V2001&gt;=Map!$K$3,V2001&lt;=Map!$L$3),"Fcst","N/A"))</f>
        <v>Fcst</v>
      </c>
      <c r="X2001" t="str">
        <f>INDEX(Map!$B$2:$B$86,MATCH(D2001,Map!$A$2:$A$86,0),0)</f>
        <v>N/A</v>
      </c>
      <c r="Y2001" s="7" t="str">
        <f>IF(INDEX(Map!$C$2:$C$86,MATCH(D2001,Map!$A$2:$A$86,0),0)="","N/A",E2001*INDEX(Map!$C$2:$C$86,MATCH(D2001,Map!$A$2:$A$86,0),0))</f>
        <v>N/A</v>
      </c>
      <c r="Z2001" s="7" t="str">
        <f>IF(INDEX(Map!$D$2:$D$86,MATCH(D2001,Map!$A$2:$A$86,0),0)="","N/A",E2001*INDEX(Map!$D$2:$D$86,MATCH(D2001,Map!$A$2:$A$86,0),0))</f>
        <v>N/A</v>
      </c>
      <c r="AA2001" t="str">
        <f>INDEX(Map!$E$2:$E$86,MATCH(D2001,Map!$A$2:$A$86,0),0)</f>
        <v>CSR</v>
      </c>
    </row>
    <row r="2002" spans="1:27" x14ac:dyDescent="0.25">
      <c r="A2002" s="1" t="s">
        <v>119</v>
      </c>
      <c r="B2002" s="1" t="s">
        <v>118</v>
      </c>
      <c r="C2002" s="1">
        <v>69</v>
      </c>
      <c r="D2002" s="1" t="s">
        <v>92</v>
      </c>
      <c r="E2002" s="1">
        <v>0</v>
      </c>
      <c r="F2002" s="1">
        <v>0</v>
      </c>
      <c r="G2002" s="1">
        <v>0</v>
      </c>
      <c r="H2002" s="1">
        <v>0</v>
      </c>
      <c r="I2002" s="1" t="s">
        <v>63</v>
      </c>
      <c r="J2002" s="1" t="s">
        <v>63</v>
      </c>
      <c r="K2002" s="1">
        <v>0</v>
      </c>
      <c r="L2002" s="1">
        <v>0</v>
      </c>
      <c r="M2002" s="1">
        <v>0</v>
      </c>
      <c r="N2002" s="1" t="s">
        <v>63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3" t="str">
        <f t="shared" si="31"/>
        <v>2017Plan</v>
      </c>
      <c r="V2002" s="2">
        <f>DATE(A2002,INDEX(Map!$H$1:$H$12,MATCH(B2002,Map!$G$1:$G$12,0),0),1)</f>
        <v>43070</v>
      </c>
      <c r="W2002" t="str">
        <f>IF(AND(V2002&gt;=Map!$K$2,V2002&lt;=Map!$L$2),"Base",IF(AND(V2002&gt;=Map!$K$3,V2002&lt;=Map!$L$3),"Fcst","N/A"))</f>
        <v>Fcst</v>
      </c>
      <c r="X2002" t="str">
        <f>INDEX(Map!$B$2:$B$86,MATCH(D2002,Map!$A$2:$A$86,0),0)</f>
        <v>N/A</v>
      </c>
      <c r="Y2002" s="7" t="str">
        <f>IF(INDEX(Map!$C$2:$C$86,MATCH(D2002,Map!$A$2:$A$86,0),0)="","N/A",E2002*INDEX(Map!$C$2:$C$86,MATCH(D2002,Map!$A$2:$A$86,0),0))</f>
        <v>N/A</v>
      </c>
      <c r="Z2002" s="7" t="str">
        <f>IF(INDEX(Map!$D$2:$D$86,MATCH(D2002,Map!$A$2:$A$86,0),0)="","N/A",E2002*INDEX(Map!$D$2:$D$86,MATCH(D2002,Map!$A$2:$A$86,0),0))</f>
        <v>N/A</v>
      </c>
      <c r="AA2002" t="str">
        <f>INDEX(Map!$E$2:$E$86,MATCH(D2002,Map!$A$2:$A$86,0),0)</f>
        <v>CSR</v>
      </c>
    </row>
    <row r="2003" spans="1:27" x14ac:dyDescent="0.25">
      <c r="A2003" s="1" t="s">
        <v>119</v>
      </c>
      <c r="B2003" s="1" t="s">
        <v>118</v>
      </c>
      <c r="C2003" s="1">
        <v>70</v>
      </c>
      <c r="D2003" s="1" t="s">
        <v>93</v>
      </c>
      <c r="E2003" s="1">
        <v>0</v>
      </c>
      <c r="F2003" s="1">
        <v>0</v>
      </c>
      <c r="G2003" s="1">
        <v>0</v>
      </c>
      <c r="H2003" s="1">
        <v>0</v>
      </c>
      <c r="I2003" s="1" t="s">
        <v>63</v>
      </c>
      <c r="J2003" s="1" t="s">
        <v>63</v>
      </c>
      <c r="K2003" s="1">
        <v>0</v>
      </c>
      <c r="L2003" s="1">
        <v>0</v>
      </c>
      <c r="M2003" s="1">
        <v>0</v>
      </c>
      <c r="N2003" s="1" t="s">
        <v>63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3" t="str">
        <f t="shared" si="31"/>
        <v>2017Plan</v>
      </c>
      <c r="V2003" s="2">
        <f>DATE(A2003,INDEX(Map!$H$1:$H$12,MATCH(B2003,Map!$G$1:$G$12,0),0),1)</f>
        <v>43070</v>
      </c>
      <c r="W2003" t="str">
        <f>IF(AND(V2003&gt;=Map!$K$2,V2003&lt;=Map!$L$2),"Base",IF(AND(V2003&gt;=Map!$K$3,V2003&lt;=Map!$L$3),"Fcst","N/A"))</f>
        <v>Fcst</v>
      </c>
      <c r="X2003" t="str">
        <f>INDEX(Map!$B$2:$B$86,MATCH(D2003,Map!$A$2:$A$86,0),0)</f>
        <v>N/A</v>
      </c>
      <c r="Y2003" s="7" t="str">
        <f>IF(INDEX(Map!$C$2:$C$86,MATCH(D2003,Map!$A$2:$A$86,0),0)="","N/A",E2003*INDEX(Map!$C$2:$C$86,MATCH(D2003,Map!$A$2:$A$86,0),0))</f>
        <v>N/A</v>
      </c>
      <c r="Z2003" s="7" t="str">
        <f>IF(INDEX(Map!$D$2:$D$86,MATCH(D2003,Map!$A$2:$A$86,0),0)="","N/A",E2003*INDEX(Map!$D$2:$D$86,MATCH(D2003,Map!$A$2:$A$86,0),0))</f>
        <v>N/A</v>
      </c>
      <c r="AA2003" t="str">
        <f>INDEX(Map!$E$2:$E$86,MATCH(D2003,Map!$A$2:$A$86,0),0)</f>
        <v>CSR</v>
      </c>
    </row>
    <row r="2004" spans="1:27" x14ac:dyDescent="0.25">
      <c r="A2004" s="1" t="s">
        <v>119</v>
      </c>
      <c r="B2004" s="1" t="s">
        <v>118</v>
      </c>
      <c r="C2004" s="1">
        <v>71</v>
      </c>
      <c r="D2004" s="1" t="s">
        <v>94</v>
      </c>
      <c r="E2004" s="1">
        <v>0</v>
      </c>
      <c r="F2004" s="1">
        <v>0</v>
      </c>
      <c r="G2004" s="1">
        <v>0</v>
      </c>
      <c r="H2004" s="1">
        <v>0</v>
      </c>
      <c r="I2004" s="1" t="s">
        <v>63</v>
      </c>
      <c r="J2004" s="1" t="s">
        <v>63</v>
      </c>
      <c r="K2004" s="1">
        <v>0</v>
      </c>
      <c r="L2004" s="1">
        <v>0</v>
      </c>
      <c r="M2004" s="1">
        <v>0</v>
      </c>
      <c r="N2004" s="1" t="s">
        <v>63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s="3" t="str">
        <f t="shared" si="31"/>
        <v>2017Plan</v>
      </c>
      <c r="V2004" s="2">
        <f>DATE(A2004,INDEX(Map!$H$1:$H$12,MATCH(B2004,Map!$G$1:$G$12,0),0),1)</f>
        <v>43070</v>
      </c>
      <c r="W2004" t="str">
        <f>IF(AND(V2004&gt;=Map!$K$2,V2004&lt;=Map!$L$2),"Base",IF(AND(V2004&gt;=Map!$K$3,V2004&lt;=Map!$L$3),"Fcst","N/A"))</f>
        <v>Fcst</v>
      </c>
      <c r="X2004" t="str">
        <f>INDEX(Map!$B$2:$B$86,MATCH(D2004,Map!$A$2:$A$86,0),0)</f>
        <v>N/A</v>
      </c>
      <c r="Y2004" s="7" t="str">
        <f>IF(INDEX(Map!$C$2:$C$86,MATCH(D2004,Map!$A$2:$A$86,0),0)="","N/A",E2004*INDEX(Map!$C$2:$C$86,MATCH(D2004,Map!$A$2:$A$86,0),0))</f>
        <v>N/A</v>
      </c>
      <c r="Z2004" s="7" t="str">
        <f>IF(INDEX(Map!$D$2:$D$86,MATCH(D2004,Map!$A$2:$A$86,0),0)="","N/A",E2004*INDEX(Map!$D$2:$D$86,MATCH(D2004,Map!$A$2:$A$86,0),0))</f>
        <v>N/A</v>
      </c>
      <c r="AA2004" t="str">
        <f>INDEX(Map!$E$2:$E$86,MATCH(D2004,Map!$A$2:$A$86,0),0)</f>
        <v>CSR</v>
      </c>
    </row>
    <row r="2005" spans="1:27" x14ac:dyDescent="0.25">
      <c r="A2005" s="1" t="s">
        <v>119</v>
      </c>
      <c r="B2005" s="1" t="s">
        <v>118</v>
      </c>
      <c r="C2005" s="1">
        <v>72</v>
      </c>
      <c r="D2005" s="1" t="s">
        <v>95</v>
      </c>
      <c r="E2005" s="1">
        <v>0</v>
      </c>
      <c r="F2005" s="1">
        <v>0</v>
      </c>
      <c r="G2005" s="1">
        <v>0</v>
      </c>
      <c r="H2005" s="1">
        <v>0</v>
      </c>
      <c r="I2005" s="1" t="s">
        <v>63</v>
      </c>
      <c r="J2005" s="1" t="s">
        <v>63</v>
      </c>
      <c r="K2005" s="1">
        <v>0</v>
      </c>
      <c r="L2005" s="1">
        <v>0</v>
      </c>
      <c r="M2005" s="1">
        <v>0</v>
      </c>
      <c r="N2005" s="1" t="s">
        <v>63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3" t="str">
        <f t="shared" si="31"/>
        <v>2017Plan</v>
      </c>
      <c r="V2005" s="2">
        <f>DATE(A2005,INDEX(Map!$H$1:$H$12,MATCH(B2005,Map!$G$1:$G$12,0),0),1)</f>
        <v>43070</v>
      </c>
      <c r="W2005" t="str">
        <f>IF(AND(V2005&gt;=Map!$K$2,V2005&lt;=Map!$L$2),"Base",IF(AND(V2005&gt;=Map!$K$3,V2005&lt;=Map!$L$3),"Fcst","N/A"))</f>
        <v>Fcst</v>
      </c>
      <c r="X2005" t="str">
        <f>INDEX(Map!$B$2:$B$86,MATCH(D2005,Map!$A$2:$A$86,0),0)</f>
        <v>N/A</v>
      </c>
      <c r="Y2005" s="7" t="str">
        <f>IF(INDEX(Map!$C$2:$C$86,MATCH(D2005,Map!$A$2:$A$86,0),0)="","N/A",E2005*INDEX(Map!$C$2:$C$86,MATCH(D2005,Map!$A$2:$A$86,0),0))</f>
        <v>N/A</v>
      </c>
      <c r="Z2005" s="7" t="str">
        <f>IF(INDEX(Map!$D$2:$D$86,MATCH(D2005,Map!$A$2:$A$86,0),0)="","N/A",E2005*INDEX(Map!$D$2:$D$86,MATCH(D2005,Map!$A$2:$A$86,0),0))</f>
        <v>N/A</v>
      </c>
      <c r="AA2005" t="str">
        <f>INDEX(Map!$E$2:$E$86,MATCH(D2005,Map!$A$2:$A$86,0),0)</f>
        <v>CSR</v>
      </c>
    </row>
    <row r="2006" spans="1:27" x14ac:dyDescent="0.25">
      <c r="A2006" s="1" t="s">
        <v>119</v>
      </c>
      <c r="B2006" s="1" t="s">
        <v>118</v>
      </c>
      <c r="C2006" s="1">
        <v>73</v>
      </c>
      <c r="D2006" s="1" t="s">
        <v>96</v>
      </c>
      <c r="E2006" s="1">
        <v>0</v>
      </c>
      <c r="F2006" s="1">
        <v>0</v>
      </c>
      <c r="G2006" s="1">
        <v>0</v>
      </c>
      <c r="H2006" s="1">
        <v>0</v>
      </c>
      <c r="I2006" s="1" t="s">
        <v>63</v>
      </c>
      <c r="J2006" s="1" t="s">
        <v>63</v>
      </c>
      <c r="K2006" s="1">
        <v>0</v>
      </c>
      <c r="L2006" s="1">
        <v>0</v>
      </c>
      <c r="M2006" s="1">
        <v>0</v>
      </c>
      <c r="N2006" s="1" t="s">
        <v>63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s="3" t="str">
        <f t="shared" si="31"/>
        <v>2017Plan</v>
      </c>
      <c r="V2006" s="2">
        <f>DATE(A2006,INDEX(Map!$H$1:$H$12,MATCH(B2006,Map!$G$1:$G$12,0),0),1)</f>
        <v>43070</v>
      </c>
      <c r="W2006" t="str">
        <f>IF(AND(V2006&gt;=Map!$K$2,V2006&lt;=Map!$L$2),"Base",IF(AND(V2006&gt;=Map!$K$3,V2006&lt;=Map!$L$3),"Fcst","N/A"))</f>
        <v>Fcst</v>
      </c>
      <c r="X2006" t="str">
        <f>INDEX(Map!$B$2:$B$86,MATCH(D2006,Map!$A$2:$A$86,0),0)</f>
        <v>N/A</v>
      </c>
      <c r="Y2006" s="7" t="str">
        <f>IF(INDEX(Map!$C$2:$C$86,MATCH(D2006,Map!$A$2:$A$86,0),0)="","N/A",E2006*INDEX(Map!$C$2:$C$86,MATCH(D2006,Map!$A$2:$A$86,0),0))</f>
        <v>N/A</v>
      </c>
      <c r="Z2006" s="7" t="str">
        <f>IF(INDEX(Map!$D$2:$D$86,MATCH(D2006,Map!$A$2:$A$86,0),0)="","N/A",E2006*INDEX(Map!$D$2:$D$86,MATCH(D2006,Map!$A$2:$A$86,0),0))</f>
        <v>N/A</v>
      </c>
      <c r="AA2006" t="str">
        <f>INDEX(Map!$E$2:$E$86,MATCH(D2006,Map!$A$2:$A$86,0),0)</f>
        <v>CSR</v>
      </c>
    </row>
    <row r="2007" spans="1:27" x14ac:dyDescent="0.25">
      <c r="A2007" s="1" t="s">
        <v>119</v>
      </c>
      <c r="B2007" s="1" t="s">
        <v>118</v>
      </c>
      <c r="C2007" s="1">
        <v>74</v>
      </c>
      <c r="D2007" s="1" t="s">
        <v>97</v>
      </c>
      <c r="E2007" s="1">
        <v>0</v>
      </c>
      <c r="F2007" s="1">
        <v>0</v>
      </c>
      <c r="G2007" s="1">
        <v>0</v>
      </c>
      <c r="H2007" s="1">
        <v>0</v>
      </c>
      <c r="I2007" s="1" t="s">
        <v>63</v>
      </c>
      <c r="J2007" s="1" t="s">
        <v>63</v>
      </c>
      <c r="K2007" s="1">
        <v>0</v>
      </c>
      <c r="L2007" s="1">
        <v>0</v>
      </c>
      <c r="M2007" s="1">
        <v>0</v>
      </c>
      <c r="N2007" s="1" t="s">
        <v>63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s="3" t="str">
        <f t="shared" si="31"/>
        <v>2017Plan</v>
      </c>
      <c r="V2007" s="2">
        <f>DATE(A2007,INDEX(Map!$H$1:$H$12,MATCH(B2007,Map!$G$1:$G$12,0),0),1)</f>
        <v>43070</v>
      </c>
      <c r="W2007" t="str">
        <f>IF(AND(V2007&gt;=Map!$K$2,V2007&lt;=Map!$L$2),"Base",IF(AND(V2007&gt;=Map!$K$3,V2007&lt;=Map!$L$3),"Fcst","N/A"))</f>
        <v>Fcst</v>
      </c>
      <c r="X2007" t="str">
        <f>INDEX(Map!$B$2:$B$86,MATCH(D2007,Map!$A$2:$A$86,0),0)</f>
        <v>N/A</v>
      </c>
      <c r="Y2007" s="7" t="str">
        <f>IF(INDEX(Map!$C$2:$C$86,MATCH(D2007,Map!$A$2:$A$86,0),0)="","N/A",E2007*INDEX(Map!$C$2:$C$86,MATCH(D2007,Map!$A$2:$A$86,0),0))</f>
        <v>N/A</v>
      </c>
      <c r="Z2007" s="7" t="str">
        <f>IF(INDEX(Map!$D$2:$D$86,MATCH(D2007,Map!$A$2:$A$86,0),0)="","N/A",E2007*INDEX(Map!$D$2:$D$86,MATCH(D2007,Map!$A$2:$A$86,0),0))</f>
        <v>N/A</v>
      </c>
      <c r="AA2007" t="str">
        <f>INDEX(Map!$E$2:$E$86,MATCH(D2007,Map!$A$2:$A$86,0),0)</f>
        <v>CSR</v>
      </c>
    </row>
    <row r="2008" spans="1:27" x14ac:dyDescent="0.25">
      <c r="A2008" s="1" t="s">
        <v>119</v>
      </c>
      <c r="B2008" s="1" t="s">
        <v>118</v>
      </c>
      <c r="C2008" s="1">
        <v>75</v>
      </c>
      <c r="D2008" s="1" t="s">
        <v>98</v>
      </c>
      <c r="E2008" s="1">
        <v>0</v>
      </c>
      <c r="F2008" s="1">
        <v>0</v>
      </c>
      <c r="G2008" s="1">
        <v>0</v>
      </c>
      <c r="H2008" s="1">
        <v>0</v>
      </c>
      <c r="I2008" s="1" t="s">
        <v>63</v>
      </c>
      <c r="J2008" s="1" t="s">
        <v>63</v>
      </c>
      <c r="K2008" s="1">
        <v>0</v>
      </c>
      <c r="L2008" s="1">
        <v>0</v>
      </c>
      <c r="M2008" s="1">
        <v>0</v>
      </c>
      <c r="N2008" s="1" t="s">
        <v>63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s="3" t="str">
        <f t="shared" si="31"/>
        <v>2017Plan</v>
      </c>
      <c r="V2008" s="2">
        <f>DATE(A2008,INDEX(Map!$H$1:$H$12,MATCH(B2008,Map!$G$1:$G$12,0),0),1)</f>
        <v>43070</v>
      </c>
      <c r="W2008" t="str">
        <f>IF(AND(V2008&gt;=Map!$K$2,V2008&lt;=Map!$L$2),"Base",IF(AND(V2008&gt;=Map!$K$3,V2008&lt;=Map!$L$3),"Fcst","N/A"))</f>
        <v>Fcst</v>
      </c>
      <c r="X2008" t="str">
        <f>INDEX(Map!$B$2:$B$86,MATCH(D2008,Map!$A$2:$A$86,0),0)</f>
        <v>N/A</v>
      </c>
      <c r="Y2008" s="7" t="str">
        <f>IF(INDEX(Map!$C$2:$C$86,MATCH(D2008,Map!$A$2:$A$86,0),0)="","N/A",E2008*INDEX(Map!$C$2:$C$86,MATCH(D2008,Map!$A$2:$A$86,0),0))</f>
        <v>N/A</v>
      </c>
      <c r="Z2008" s="7" t="str">
        <f>IF(INDEX(Map!$D$2:$D$86,MATCH(D2008,Map!$A$2:$A$86,0),0)="","N/A",E2008*INDEX(Map!$D$2:$D$86,MATCH(D2008,Map!$A$2:$A$86,0),0))</f>
        <v>N/A</v>
      </c>
      <c r="AA2008" t="str">
        <f>INDEX(Map!$E$2:$E$86,MATCH(D2008,Map!$A$2:$A$86,0),0)</f>
        <v>CSR</v>
      </c>
    </row>
    <row r="2009" spans="1:27" x14ac:dyDescent="0.25">
      <c r="A2009" s="1" t="s">
        <v>119</v>
      </c>
      <c r="B2009" s="1" t="s">
        <v>118</v>
      </c>
      <c r="C2009" s="1">
        <v>76</v>
      </c>
      <c r="D2009" s="1" t="s">
        <v>99</v>
      </c>
      <c r="E2009" s="1">
        <v>0</v>
      </c>
      <c r="F2009" s="1">
        <v>0</v>
      </c>
      <c r="G2009" s="1">
        <v>0</v>
      </c>
      <c r="H2009" s="1">
        <v>0</v>
      </c>
      <c r="I2009" s="1" t="s">
        <v>63</v>
      </c>
      <c r="J2009" s="1" t="s">
        <v>63</v>
      </c>
      <c r="K2009" s="1">
        <v>0</v>
      </c>
      <c r="L2009" s="1">
        <v>0</v>
      </c>
      <c r="M2009" s="1">
        <v>0</v>
      </c>
      <c r="N2009" s="1" t="s">
        <v>63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s="3" t="str">
        <f t="shared" si="31"/>
        <v>2017Plan</v>
      </c>
      <c r="V2009" s="2">
        <f>DATE(A2009,INDEX(Map!$H$1:$H$12,MATCH(B2009,Map!$G$1:$G$12,0),0),1)</f>
        <v>43070</v>
      </c>
      <c r="W2009" t="str">
        <f>IF(AND(V2009&gt;=Map!$K$2,V2009&lt;=Map!$L$2),"Base",IF(AND(V2009&gt;=Map!$K$3,V2009&lt;=Map!$L$3),"Fcst","N/A"))</f>
        <v>Fcst</v>
      </c>
      <c r="X2009" t="str">
        <f>INDEX(Map!$B$2:$B$86,MATCH(D2009,Map!$A$2:$A$86,0),0)</f>
        <v>N/A</v>
      </c>
      <c r="Y2009" s="7" t="str">
        <f>IF(INDEX(Map!$C$2:$C$86,MATCH(D2009,Map!$A$2:$A$86,0),0)="","N/A",E2009*INDEX(Map!$C$2:$C$86,MATCH(D2009,Map!$A$2:$A$86,0),0))</f>
        <v>N/A</v>
      </c>
      <c r="Z2009" s="7" t="str">
        <f>IF(INDEX(Map!$D$2:$D$86,MATCH(D2009,Map!$A$2:$A$86,0),0)="","N/A",E2009*INDEX(Map!$D$2:$D$86,MATCH(D2009,Map!$A$2:$A$86,0),0))</f>
        <v>N/A</v>
      </c>
      <c r="AA2009" t="str">
        <f>INDEX(Map!$E$2:$E$86,MATCH(D2009,Map!$A$2:$A$86,0),0)</f>
        <v>CSR</v>
      </c>
    </row>
    <row r="2010" spans="1:27" x14ac:dyDescent="0.25">
      <c r="A2010" s="1" t="s">
        <v>119</v>
      </c>
      <c r="B2010" s="1" t="s">
        <v>118</v>
      </c>
      <c r="C2010" s="1">
        <v>77</v>
      </c>
      <c r="D2010" s="1" t="s">
        <v>100</v>
      </c>
      <c r="E2010" s="1">
        <v>0</v>
      </c>
      <c r="F2010" s="1">
        <v>0</v>
      </c>
      <c r="G2010" s="1">
        <v>0</v>
      </c>
      <c r="H2010" s="1">
        <v>0</v>
      </c>
      <c r="I2010" s="1" t="s">
        <v>63</v>
      </c>
      <c r="J2010" s="1" t="s">
        <v>63</v>
      </c>
      <c r="K2010" s="1">
        <v>0</v>
      </c>
      <c r="L2010" s="1">
        <v>0</v>
      </c>
      <c r="M2010" s="1">
        <v>0</v>
      </c>
      <c r="N2010" s="1" t="s">
        <v>63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3" t="str">
        <f t="shared" si="31"/>
        <v>2017Plan</v>
      </c>
      <c r="V2010" s="2">
        <f>DATE(A2010,INDEX(Map!$H$1:$H$12,MATCH(B2010,Map!$G$1:$G$12,0),0),1)</f>
        <v>43070</v>
      </c>
      <c r="W2010" t="str">
        <f>IF(AND(V2010&gt;=Map!$K$2,V2010&lt;=Map!$L$2),"Base",IF(AND(V2010&gt;=Map!$K$3,V2010&lt;=Map!$L$3),"Fcst","N/A"))</f>
        <v>Fcst</v>
      </c>
      <c r="X2010" t="str">
        <f>INDEX(Map!$B$2:$B$86,MATCH(D2010,Map!$A$2:$A$86,0),0)</f>
        <v>N/A</v>
      </c>
      <c r="Y2010" s="7" t="str">
        <f>IF(INDEX(Map!$C$2:$C$86,MATCH(D2010,Map!$A$2:$A$86,0),0)="","N/A",E2010*INDEX(Map!$C$2:$C$86,MATCH(D2010,Map!$A$2:$A$86,0),0))</f>
        <v>N/A</v>
      </c>
      <c r="Z2010" s="7" t="str">
        <f>IF(INDEX(Map!$D$2:$D$86,MATCH(D2010,Map!$A$2:$A$86,0),0)="","N/A",E2010*INDEX(Map!$D$2:$D$86,MATCH(D2010,Map!$A$2:$A$86,0),0))</f>
        <v>N/A</v>
      </c>
      <c r="AA2010" t="str">
        <f>INDEX(Map!$E$2:$E$86,MATCH(D2010,Map!$A$2:$A$86,0),0)</f>
        <v>CSR</v>
      </c>
    </row>
    <row r="2011" spans="1:27" x14ac:dyDescent="0.25">
      <c r="A2011" s="1" t="s">
        <v>119</v>
      </c>
      <c r="B2011" s="1" t="s">
        <v>118</v>
      </c>
      <c r="C2011" s="1">
        <v>78</v>
      </c>
      <c r="D2011" s="1" t="s">
        <v>101</v>
      </c>
      <c r="E2011" s="1">
        <v>0</v>
      </c>
      <c r="F2011" s="1">
        <v>0</v>
      </c>
      <c r="G2011" s="1">
        <v>0</v>
      </c>
      <c r="H2011" s="1">
        <v>0</v>
      </c>
      <c r="I2011" s="1" t="s">
        <v>63</v>
      </c>
      <c r="J2011" s="1" t="s">
        <v>63</v>
      </c>
      <c r="K2011" s="1">
        <v>0</v>
      </c>
      <c r="L2011" s="1">
        <v>0</v>
      </c>
      <c r="M2011" s="1">
        <v>0</v>
      </c>
      <c r="N2011" s="1" t="s">
        <v>63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s="3" t="str">
        <f t="shared" si="31"/>
        <v>2017Plan</v>
      </c>
      <c r="V2011" s="2">
        <f>DATE(A2011,INDEX(Map!$H$1:$H$12,MATCH(B2011,Map!$G$1:$G$12,0),0),1)</f>
        <v>43070</v>
      </c>
      <c r="W2011" t="str">
        <f>IF(AND(V2011&gt;=Map!$K$2,V2011&lt;=Map!$L$2),"Base",IF(AND(V2011&gt;=Map!$K$3,V2011&lt;=Map!$L$3),"Fcst","N/A"))</f>
        <v>Fcst</v>
      </c>
      <c r="X2011" t="str">
        <f>INDEX(Map!$B$2:$B$86,MATCH(D2011,Map!$A$2:$A$86,0),0)</f>
        <v>N/A</v>
      </c>
      <c r="Y2011" s="7" t="str">
        <f>IF(INDEX(Map!$C$2:$C$86,MATCH(D2011,Map!$A$2:$A$86,0),0)="","N/A",E2011*INDEX(Map!$C$2:$C$86,MATCH(D2011,Map!$A$2:$A$86,0),0))</f>
        <v>N/A</v>
      </c>
      <c r="Z2011" s="7" t="str">
        <f>IF(INDEX(Map!$D$2:$D$86,MATCH(D2011,Map!$A$2:$A$86,0),0)="","N/A",E2011*INDEX(Map!$D$2:$D$86,MATCH(D2011,Map!$A$2:$A$86,0),0))</f>
        <v>N/A</v>
      </c>
      <c r="AA2011" t="str">
        <f>INDEX(Map!$E$2:$E$86,MATCH(D2011,Map!$A$2:$A$86,0),0)</f>
        <v>CSR</v>
      </c>
    </row>
    <row r="2012" spans="1:27" x14ac:dyDescent="0.25">
      <c r="A2012" s="1" t="s">
        <v>119</v>
      </c>
      <c r="B2012" s="1" t="s">
        <v>118</v>
      </c>
      <c r="C2012" s="1">
        <v>79</v>
      </c>
      <c r="D2012" s="1" t="s">
        <v>102</v>
      </c>
      <c r="E2012" s="1">
        <v>0</v>
      </c>
      <c r="F2012" s="1">
        <v>0</v>
      </c>
      <c r="G2012" s="1">
        <v>0</v>
      </c>
      <c r="H2012" s="1">
        <v>0</v>
      </c>
      <c r="I2012" s="1" t="s">
        <v>63</v>
      </c>
      <c r="J2012" s="1" t="s">
        <v>63</v>
      </c>
      <c r="K2012" s="1">
        <v>0</v>
      </c>
      <c r="L2012" s="1">
        <v>0</v>
      </c>
      <c r="M2012" s="1">
        <v>0</v>
      </c>
      <c r="N2012" s="1" t="s">
        <v>63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</v>
      </c>
      <c r="U2012" s="3" t="str">
        <f t="shared" si="31"/>
        <v>2017Plan</v>
      </c>
      <c r="V2012" s="2">
        <f>DATE(A2012,INDEX(Map!$H$1:$H$12,MATCH(B2012,Map!$G$1:$G$12,0),0),1)</f>
        <v>43070</v>
      </c>
      <c r="W2012" t="str">
        <f>IF(AND(V2012&gt;=Map!$K$2,V2012&lt;=Map!$L$2),"Base",IF(AND(V2012&gt;=Map!$K$3,V2012&lt;=Map!$L$3),"Fcst","N/A"))</f>
        <v>Fcst</v>
      </c>
      <c r="X2012" t="str">
        <f>INDEX(Map!$B$2:$B$86,MATCH(D2012,Map!$A$2:$A$86,0),0)</f>
        <v>N/A</v>
      </c>
      <c r="Y2012" s="7" t="str">
        <f>IF(INDEX(Map!$C$2:$C$86,MATCH(D2012,Map!$A$2:$A$86,0),0)="","N/A",E2012*INDEX(Map!$C$2:$C$86,MATCH(D2012,Map!$A$2:$A$86,0),0))</f>
        <v>N/A</v>
      </c>
      <c r="Z2012" s="7" t="str">
        <f>IF(INDEX(Map!$D$2:$D$86,MATCH(D2012,Map!$A$2:$A$86,0),0)="","N/A",E2012*INDEX(Map!$D$2:$D$86,MATCH(D2012,Map!$A$2:$A$86,0),0))</f>
        <v>N/A</v>
      </c>
      <c r="AA2012" t="str">
        <f>INDEX(Map!$E$2:$E$86,MATCH(D2012,Map!$A$2:$A$86,0),0)</f>
        <v>CSR</v>
      </c>
    </row>
    <row r="2013" spans="1:27" x14ac:dyDescent="0.25">
      <c r="A2013" s="1" t="s">
        <v>119</v>
      </c>
      <c r="B2013" s="1" t="s">
        <v>118</v>
      </c>
      <c r="C2013" s="1">
        <v>80</v>
      </c>
      <c r="D2013" s="1" t="s">
        <v>103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0</v>
      </c>
      <c r="U2013" s="3" t="str">
        <f t="shared" si="31"/>
        <v>2017Plan</v>
      </c>
      <c r="V2013" s="2">
        <f>DATE(A2013,INDEX(Map!$H$1:$H$12,MATCH(B2013,Map!$G$1:$G$12,0),0),1)</f>
        <v>43070</v>
      </c>
      <c r="W2013" t="str">
        <f>IF(AND(V2013&gt;=Map!$K$2,V2013&lt;=Map!$L$2),"Base",IF(AND(V2013&gt;=Map!$K$3,V2013&lt;=Map!$L$3),"Fcst","N/A"))</f>
        <v>Fcst</v>
      </c>
      <c r="X2013" t="str">
        <f>INDEX(Map!$B$2:$B$86,MATCH(D2013,Map!$A$2:$A$86,0),0)</f>
        <v>N/A</v>
      </c>
      <c r="Y2013" s="7" t="str">
        <f>IF(INDEX(Map!$C$2:$C$86,MATCH(D2013,Map!$A$2:$A$86,0),0)="","N/A",E2013*INDEX(Map!$C$2:$C$86,MATCH(D2013,Map!$A$2:$A$86,0),0))</f>
        <v>N/A</v>
      </c>
      <c r="Z2013" s="7" t="str">
        <f>IF(INDEX(Map!$D$2:$D$86,MATCH(D2013,Map!$A$2:$A$86,0),0)="","N/A",E2013*INDEX(Map!$D$2:$D$86,MATCH(D2013,Map!$A$2:$A$86,0),0))</f>
        <v>N/A</v>
      </c>
      <c r="AA2013" t="str">
        <f>INDEX(Map!$E$2:$E$86,MATCH(D2013,Map!$A$2:$A$86,0),0)</f>
        <v>NGCC</v>
      </c>
    </row>
    <row r="2014" spans="1:27" x14ac:dyDescent="0.25">
      <c r="A2014" s="1" t="s">
        <v>119</v>
      </c>
      <c r="B2014" s="1" t="s">
        <v>118</v>
      </c>
      <c r="C2014" s="1">
        <v>81</v>
      </c>
      <c r="D2014" s="1" t="s">
        <v>104</v>
      </c>
      <c r="E2014" s="1">
        <v>0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0</v>
      </c>
      <c r="U2014" s="3" t="str">
        <f t="shared" si="31"/>
        <v>2017Plan</v>
      </c>
      <c r="V2014" s="2">
        <f>DATE(A2014,INDEX(Map!$H$1:$H$12,MATCH(B2014,Map!$G$1:$G$12,0),0),1)</f>
        <v>43070</v>
      </c>
      <c r="W2014" t="str">
        <f>IF(AND(V2014&gt;=Map!$K$2,V2014&lt;=Map!$L$2),"Base",IF(AND(V2014&gt;=Map!$K$3,V2014&lt;=Map!$L$3),"Fcst","N/A"))</f>
        <v>Fcst</v>
      </c>
      <c r="X2014" t="str">
        <f>INDEX(Map!$B$2:$B$86,MATCH(D2014,Map!$A$2:$A$86,0),0)</f>
        <v>N/A</v>
      </c>
      <c r="Y2014" s="7" t="str">
        <f>IF(INDEX(Map!$C$2:$C$86,MATCH(D2014,Map!$A$2:$A$86,0),0)="","N/A",E2014*INDEX(Map!$C$2:$C$86,MATCH(D2014,Map!$A$2:$A$86,0),0))</f>
        <v>N/A</v>
      </c>
      <c r="Z2014" s="7" t="str">
        <f>IF(INDEX(Map!$D$2:$D$86,MATCH(D2014,Map!$A$2:$A$86,0),0)="","N/A",E2014*INDEX(Map!$D$2:$D$86,MATCH(D2014,Map!$A$2:$A$86,0),0))</f>
        <v>N/A</v>
      </c>
      <c r="AA2014" t="str">
        <f>INDEX(Map!$E$2:$E$86,MATCH(D2014,Map!$A$2:$A$86,0),0)</f>
        <v>NGCC</v>
      </c>
    </row>
    <row r="2015" spans="1:27" x14ac:dyDescent="0.25">
      <c r="A2015" s="1" t="s">
        <v>119</v>
      </c>
      <c r="B2015" s="1" t="s">
        <v>118</v>
      </c>
      <c r="C2015" s="1">
        <v>82</v>
      </c>
      <c r="D2015" s="1" t="s">
        <v>105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</v>
      </c>
      <c r="U2015" s="3" t="str">
        <f t="shared" si="31"/>
        <v>2017Plan</v>
      </c>
      <c r="V2015" s="2">
        <f>DATE(A2015,INDEX(Map!$H$1:$H$12,MATCH(B2015,Map!$G$1:$G$12,0),0),1)</f>
        <v>43070</v>
      </c>
      <c r="W2015" t="str">
        <f>IF(AND(V2015&gt;=Map!$K$2,V2015&lt;=Map!$L$2),"Base",IF(AND(V2015&gt;=Map!$K$3,V2015&lt;=Map!$L$3),"Fcst","N/A"))</f>
        <v>Fcst</v>
      </c>
      <c r="X2015" t="str">
        <f>INDEX(Map!$B$2:$B$86,MATCH(D2015,Map!$A$2:$A$86,0),0)</f>
        <v>N/A</v>
      </c>
      <c r="Y2015" s="7" t="str">
        <f>IF(INDEX(Map!$C$2:$C$86,MATCH(D2015,Map!$A$2:$A$86,0),0)="","N/A",E2015*INDEX(Map!$C$2:$C$86,MATCH(D2015,Map!$A$2:$A$86,0),0))</f>
        <v>N/A</v>
      </c>
      <c r="Z2015" s="7" t="str">
        <f>IF(INDEX(Map!$D$2:$D$86,MATCH(D2015,Map!$A$2:$A$86,0),0)="","N/A",E2015*INDEX(Map!$D$2:$D$86,MATCH(D2015,Map!$A$2:$A$86,0),0))</f>
        <v>N/A</v>
      </c>
      <c r="AA2015" t="str">
        <f>INDEX(Map!$E$2:$E$86,MATCH(D2015,Map!$A$2:$A$86,0),0)</f>
        <v>NGCC</v>
      </c>
    </row>
    <row r="2016" spans="1:27" x14ac:dyDescent="0.25">
      <c r="A2016" s="1" t="s">
        <v>119</v>
      </c>
      <c r="B2016" s="1" t="s">
        <v>118</v>
      </c>
      <c r="C2016" s="1">
        <v>83</v>
      </c>
      <c r="D2016" s="1" t="s">
        <v>106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s="3" t="str">
        <f t="shared" si="31"/>
        <v>2017Plan</v>
      </c>
      <c r="V2016" s="2">
        <f>DATE(A2016,INDEX(Map!$H$1:$H$12,MATCH(B2016,Map!$G$1:$G$12,0),0),1)</f>
        <v>43070</v>
      </c>
      <c r="W2016" t="str">
        <f>IF(AND(V2016&gt;=Map!$K$2,V2016&lt;=Map!$L$2),"Base",IF(AND(V2016&gt;=Map!$K$3,V2016&lt;=Map!$L$3),"Fcst","N/A"))</f>
        <v>Fcst</v>
      </c>
      <c r="X2016" t="str">
        <f>INDEX(Map!$B$2:$B$86,MATCH(D2016,Map!$A$2:$A$86,0),0)</f>
        <v>N/A</v>
      </c>
      <c r="Y2016" s="7" t="str">
        <f>IF(INDEX(Map!$C$2:$C$86,MATCH(D2016,Map!$A$2:$A$86,0),0)="","N/A",E2016*INDEX(Map!$C$2:$C$86,MATCH(D2016,Map!$A$2:$A$86,0),0))</f>
        <v>N/A</v>
      </c>
      <c r="Z2016" s="7" t="str">
        <f>IF(INDEX(Map!$D$2:$D$86,MATCH(D2016,Map!$A$2:$A$86,0),0)="","N/A",E2016*INDEX(Map!$D$2:$D$86,MATCH(D2016,Map!$A$2:$A$86,0),0))</f>
        <v>N/A</v>
      </c>
      <c r="AA2016" t="str">
        <f>INDEX(Map!$E$2:$E$86,MATCH(D2016,Map!$A$2:$A$86,0),0)</f>
        <v>NGCC</v>
      </c>
    </row>
    <row r="2017" spans="1:27" x14ac:dyDescent="0.25">
      <c r="A2017" s="1" t="s">
        <v>119</v>
      </c>
      <c r="B2017" s="1" t="s">
        <v>118</v>
      </c>
      <c r="C2017" s="1">
        <v>84</v>
      </c>
      <c r="D2017" s="1" t="s">
        <v>107</v>
      </c>
      <c r="E2017" s="1">
        <v>2.5</v>
      </c>
      <c r="F2017" s="1">
        <v>0</v>
      </c>
      <c r="G2017" s="1">
        <v>2</v>
      </c>
      <c r="H2017" s="1">
        <v>2</v>
      </c>
      <c r="I2017" s="1">
        <v>27</v>
      </c>
      <c r="J2017" s="1">
        <v>10900</v>
      </c>
      <c r="K2017" s="1">
        <v>15</v>
      </c>
      <c r="L2017" s="1">
        <v>335.1</v>
      </c>
      <c r="M2017" s="1">
        <v>90</v>
      </c>
      <c r="N2017" s="1">
        <v>0</v>
      </c>
      <c r="O2017" s="1">
        <v>18</v>
      </c>
      <c r="P2017" s="1">
        <v>0</v>
      </c>
      <c r="Q2017" s="1">
        <v>1</v>
      </c>
      <c r="R2017" s="1">
        <v>37.1</v>
      </c>
      <c r="S2017" s="1">
        <v>44.32</v>
      </c>
      <c r="T2017" s="1">
        <v>110</v>
      </c>
      <c r="U2017" s="3" t="str">
        <f t="shared" si="31"/>
        <v>2017Plan</v>
      </c>
      <c r="V2017" s="2">
        <f>DATE(A2017,INDEX(Map!$H$1:$H$12,MATCH(B2017,Map!$G$1:$G$12,0),0),1)</f>
        <v>43070</v>
      </c>
      <c r="W2017" t="str">
        <f>IF(AND(V2017&gt;=Map!$K$2,V2017&lt;=Map!$L$2),"Base",IF(AND(V2017&gt;=Map!$K$3,V2017&lt;=Map!$L$3),"Fcst","N/A"))</f>
        <v>Fcst</v>
      </c>
      <c r="X2017" t="str">
        <f>INDEX(Map!$B$2:$B$86,MATCH(D2017,Map!$A$2:$A$86,0),0)</f>
        <v>Bluegrass/EKPC</v>
      </c>
      <c r="Y2017" s="7" t="str">
        <f>IF(INDEX(Map!$C$2:$C$86,MATCH(D2017,Map!$A$2:$A$86,0),0)="","N/A",E2017*INDEX(Map!$C$2:$C$86,MATCH(D2017,Map!$A$2:$A$86,0),0))</f>
        <v>N/A</v>
      </c>
      <c r="Z2017" s="7">
        <f>IF(INDEX(Map!$D$2:$D$86,MATCH(D2017,Map!$A$2:$A$86,0),0)="","N/A",E2017*INDEX(Map!$D$2:$D$86,MATCH(D2017,Map!$A$2:$A$86,0),0))</f>
        <v>2.5</v>
      </c>
      <c r="AA2017" t="str">
        <f>INDEX(Map!$E$2:$E$86,MATCH(D2017,Map!$A$2:$A$86,0),0)</f>
        <v>SCCT</v>
      </c>
    </row>
    <row r="2018" spans="1:27" x14ac:dyDescent="0.25">
      <c r="A2018" s="1" t="s">
        <v>120</v>
      </c>
      <c r="B2018" s="1" t="s">
        <v>22</v>
      </c>
      <c r="C2018" s="1">
        <v>1</v>
      </c>
      <c r="D2018" s="1" t="s">
        <v>23</v>
      </c>
      <c r="E2018" s="1">
        <v>14.2</v>
      </c>
      <c r="F2018" s="1">
        <v>0</v>
      </c>
      <c r="G2018" s="1">
        <v>17.8</v>
      </c>
      <c r="H2018" s="1">
        <v>2</v>
      </c>
      <c r="I2018" s="1">
        <v>167.1</v>
      </c>
      <c r="J2018" s="1">
        <v>11777</v>
      </c>
      <c r="K2018" s="1">
        <v>361</v>
      </c>
      <c r="L2018" s="1">
        <v>284</v>
      </c>
      <c r="M2018" s="1">
        <v>474</v>
      </c>
      <c r="N2018" s="1">
        <v>2</v>
      </c>
      <c r="O2018" s="1">
        <v>26</v>
      </c>
      <c r="P2018" s="1">
        <v>0</v>
      </c>
      <c r="Q2018" s="1">
        <v>41</v>
      </c>
      <c r="R2018" s="1">
        <v>36.33</v>
      </c>
      <c r="S2018" s="1">
        <v>38.19</v>
      </c>
      <c r="T2018" s="1">
        <v>542</v>
      </c>
      <c r="U2018" s="3" t="str">
        <f t="shared" si="31"/>
        <v>2017Plan</v>
      </c>
      <c r="V2018" s="2">
        <f>DATE(A2018,INDEX(Map!$H$1:$H$12,MATCH(B2018,Map!$G$1:$G$12,0),0),1)</f>
        <v>43101</v>
      </c>
      <c r="W2018" t="str">
        <f>IF(AND(V2018&gt;=Map!$K$2,V2018&lt;=Map!$L$2),"Base",IF(AND(V2018&gt;=Map!$K$3,V2018&lt;=Map!$L$3),"Fcst","N/A"))</f>
        <v>Fcst</v>
      </c>
      <c r="X2018" t="str">
        <f>INDEX(Map!$B$2:$B$86,MATCH(D2018,Map!$A$2:$A$86,0),0)</f>
        <v>Brown 1</v>
      </c>
      <c r="Y2018" s="7">
        <f>IF(INDEX(Map!$C$2:$C$86,MATCH(D2018,Map!$A$2:$A$86,0),0)="","N/A",E2018*INDEX(Map!$C$2:$C$86,MATCH(D2018,Map!$A$2:$A$86,0),0))</f>
        <v>14.2</v>
      </c>
      <c r="Z2018" s="7" t="str">
        <f>IF(INDEX(Map!$D$2:$D$86,MATCH(D2018,Map!$A$2:$A$86,0),0)="","N/A",E2018*INDEX(Map!$D$2:$D$86,MATCH(D2018,Map!$A$2:$A$86,0),0))</f>
        <v>N/A</v>
      </c>
      <c r="AA2018" t="str">
        <f>INDEX(Map!$E$2:$E$86,MATCH(D2018,Map!$A$2:$A$86,0),0)</f>
        <v>Coal</v>
      </c>
    </row>
    <row r="2019" spans="1:27" x14ac:dyDescent="0.25">
      <c r="A2019" s="1" t="s">
        <v>120</v>
      </c>
      <c r="B2019" s="1" t="s">
        <v>22</v>
      </c>
      <c r="C2019" s="1">
        <v>2</v>
      </c>
      <c r="D2019" s="1" t="s">
        <v>24</v>
      </c>
      <c r="E2019" s="1">
        <v>34.700000000000003</v>
      </c>
      <c r="F2019" s="1">
        <v>0</v>
      </c>
      <c r="G2019" s="1">
        <v>27.8</v>
      </c>
      <c r="H2019" s="1">
        <v>4</v>
      </c>
      <c r="I2019" s="1">
        <v>380.4</v>
      </c>
      <c r="J2019" s="1">
        <v>10958</v>
      </c>
      <c r="K2019" s="1">
        <v>516</v>
      </c>
      <c r="L2019" s="1">
        <v>284</v>
      </c>
      <c r="M2019" s="1">
        <v>1080</v>
      </c>
      <c r="N2019" s="1">
        <v>3</v>
      </c>
      <c r="O2019" s="1">
        <v>36</v>
      </c>
      <c r="P2019" s="1">
        <v>0</v>
      </c>
      <c r="Q2019" s="1">
        <v>76</v>
      </c>
      <c r="R2019" s="1">
        <v>33.299999999999997</v>
      </c>
      <c r="S2019" s="1">
        <v>34.340000000000003</v>
      </c>
      <c r="T2019" s="1">
        <v>1192</v>
      </c>
      <c r="U2019" s="3" t="str">
        <f t="shared" si="31"/>
        <v>2017Plan</v>
      </c>
      <c r="V2019" s="2">
        <f>DATE(A2019,INDEX(Map!$H$1:$H$12,MATCH(B2019,Map!$G$1:$G$12,0),0),1)</f>
        <v>43101</v>
      </c>
      <c r="W2019" t="str">
        <f>IF(AND(V2019&gt;=Map!$K$2,V2019&lt;=Map!$L$2),"Base",IF(AND(V2019&gt;=Map!$K$3,V2019&lt;=Map!$L$3),"Fcst","N/A"))</f>
        <v>Fcst</v>
      </c>
      <c r="X2019" t="str">
        <f>INDEX(Map!$B$2:$B$86,MATCH(D2019,Map!$A$2:$A$86,0),0)</f>
        <v>Brown 2</v>
      </c>
      <c r="Y2019" s="7">
        <f>IF(INDEX(Map!$C$2:$C$86,MATCH(D2019,Map!$A$2:$A$86,0),0)="","N/A",E2019*INDEX(Map!$C$2:$C$86,MATCH(D2019,Map!$A$2:$A$86,0),0))</f>
        <v>34.700000000000003</v>
      </c>
      <c r="Z2019" s="7" t="str">
        <f>IF(INDEX(Map!$D$2:$D$86,MATCH(D2019,Map!$A$2:$A$86,0),0)="","N/A",E2019*INDEX(Map!$D$2:$D$86,MATCH(D2019,Map!$A$2:$A$86,0),0))</f>
        <v>N/A</v>
      </c>
      <c r="AA2019" t="str">
        <f>INDEX(Map!$E$2:$E$86,MATCH(D2019,Map!$A$2:$A$86,0),0)</f>
        <v>Coal</v>
      </c>
    </row>
    <row r="2020" spans="1:27" x14ac:dyDescent="0.25">
      <c r="A2020" s="1" t="s">
        <v>120</v>
      </c>
      <c r="B2020" s="1" t="s">
        <v>22</v>
      </c>
      <c r="C2020" s="1">
        <v>3</v>
      </c>
      <c r="D2020" s="1" t="s">
        <v>25</v>
      </c>
      <c r="E2020" s="1">
        <v>83.5</v>
      </c>
      <c r="F2020" s="1">
        <v>0</v>
      </c>
      <c r="G2020" s="1">
        <v>27.2</v>
      </c>
      <c r="H2020" s="1">
        <v>5</v>
      </c>
      <c r="I2020" s="1">
        <v>1016.9</v>
      </c>
      <c r="J2020" s="1">
        <v>12176</v>
      </c>
      <c r="K2020" s="1">
        <v>540</v>
      </c>
      <c r="L2020" s="1">
        <v>284</v>
      </c>
      <c r="M2020" s="1">
        <v>2887</v>
      </c>
      <c r="N2020" s="1">
        <v>5</v>
      </c>
      <c r="O2020" s="1">
        <v>65</v>
      </c>
      <c r="P2020" s="1">
        <v>0</v>
      </c>
      <c r="Q2020" s="1">
        <v>257</v>
      </c>
      <c r="R2020" s="1">
        <v>37.65</v>
      </c>
      <c r="S2020" s="1">
        <v>38.42</v>
      </c>
      <c r="T2020" s="1">
        <v>3209</v>
      </c>
      <c r="U2020" s="3" t="str">
        <f t="shared" si="31"/>
        <v>2017Plan</v>
      </c>
      <c r="V2020" s="2">
        <f>DATE(A2020,INDEX(Map!$H$1:$H$12,MATCH(B2020,Map!$G$1:$G$12,0),0),1)</f>
        <v>43101</v>
      </c>
      <c r="W2020" t="str">
        <f>IF(AND(V2020&gt;=Map!$K$2,V2020&lt;=Map!$L$2),"Base",IF(AND(V2020&gt;=Map!$K$3,V2020&lt;=Map!$L$3),"Fcst","N/A"))</f>
        <v>Fcst</v>
      </c>
      <c r="X2020" t="str">
        <f>INDEX(Map!$B$2:$B$86,MATCH(D2020,Map!$A$2:$A$86,0),0)</f>
        <v>Brown 3</v>
      </c>
      <c r="Y2020" s="7">
        <f>IF(INDEX(Map!$C$2:$C$86,MATCH(D2020,Map!$A$2:$A$86,0),0)="","N/A",E2020*INDEX(Map!$C$2:$C$86,MATCH(D2020,Map!$A$2:$A$86,0),0))</f>
        <v>83.5</v>
      </c>
      <c r="Z2020" s="7" t="str">
        <f>IF(INDEX(Map!$D$2:$D$86,MATCH(D2020,Map!$A$2:$A$86,0),0)="","N/A",E2020*INDEX(Map!$D$2:$D$86,MATCH(D2020,Map!$A$2:$A$86,0),0))</f>
        <v>N/A</v>
      </c>
      <c r="AA2020" t="str">
        <f>INDEX(Map!$E$2:$E$86,MATCH(D2020,Map!$A$2:$A$86,0),0)</f>
        <v>Coal</v>
      </c>
    </row>
    <row r="2021" spans="1:27" x14ac:dyDescent="0.25">
      <c r="A2021" s="1" t="s">
        <v>120</v>
      </c>
      <c r="B2021" s="1" t="s">
        <v>22</v>
      </c>
      <c r="C2021" s="1">
        <v>4</v>
      </c>
      <c r="D2021" s="1" t="s">
        <v>26</v>
      </c>
      <c r="E2021" s="1">
        <v>290</v>
      </c>
      <c r="F2021" s="1">
        <v>0</v>
      </c>
      <c r="G2021" s="1">
        <v>81.900000000000006</v>
      </c>
      <c r="H2021" s="1">
        <v>2</v>
      </c>
      <c r="I2021" s="1">
        <v>3011.2</v>
      </c>
      <c r="J2021" s="1">
        <v>10382</v>
      </c>
      <c r="K2021" s="1">
        <v>699</v>
      </c>
      <c r="L2021" s="1">
        <v>201.8</v>
      </c>
      <c r="M2021" s="1">
        <v>6075</v>
      </c>
      <c r="N2021" s="1">
        <v>2</v>
      </c>
      <c r="O2021" s="1">
        <v>26</v>
      </c>
      <c r="P2021" s="1">
        <v>0</v>
      </c>
      <c r="Q2021" s="1">
        <v>560</v>
      </c>
      <c r="R2021" s="1">
        <v>22.88</v>
      </c>
      <c r="S2021" s="1">
        <v>22.96</v>
      </c>
      <c r="T2021" s="1">
        <v>6661</v>
      </c>
      <c r="U2021" s="3" t="str">
        <f t="shared" si="31"/>
        <v>2017Plan</v>
      </c>
      <c r="V2021" s="2">
        <f>DATE(A2021,INDEX(Map!$H$1:$H$12,MATCH(B2021,Map!$G$1:$G$12,0),0),1)</f>
        <v>43101</v>
      </c>
      <c r="W2021" t="str">
        <f>IF(AND(V2021&gt;=Map!$K$2,V2021&lt;=Map!$L$2),"Base",IF(AND(V2021&gt;=Map!$K$3,V2021&lt;=Map!$L$3),"Fcst","N/A"))</f>
        <v>Fcst</v>
      </c>
      <c r="X2021" t="str">
        <f>INDEX(Map!$B$2:$B$86,MATCH(D2021,Map!$A$2:$A$86,0),0)</f>
        <v>Ghent 1</v>
      </c>
      <c r="Y2021" s="7">
        <f>IF(INDEX(Map!$C$2:$C$86,MATCH(D2021,Map!$A$2:$A$86,0),0)="","N/A",E2021*INDEX(Map!$C$2:$C$86,MATCH(D2021,Map!$A$2:$A$86,0),0))</f>
        <v>290</v>
      </c>
      <c r="Z2021" s="7" t="str">
        <f>IF(INDEX(Map!$D$2:$D$86,MATCH(D2021,Map!$A$2:$A$86,0),0)="","N/A",E2021*INDEX(Map!$D$2:$D$86,MATCH(D2021,Map!$A$2:$A$86,0),0))</f>
        <v>N/A</v>
      </c>
      <c r="AA2021" t="str">
        <f>INDEX(Map!$E$2:$E$86,MATCH(D2021,Map!$A$2:$A$86,0),0)</f>
        <v>Coal</v>
      </c>
    </row>
    <row r="2022" spans="1:27" x14ac:dyDescent="0.25">
      <c r="A2022" s="1" t="s">
        <v>120</v>
      </c>
      <c r="B2022" s="1" t="s">
        <v>22</v>
      </c>
      <c r="C2022" s="1">
        <v>5</v>
      </c>
      <c r="D2022" s="1" t="s">
        <v>27</v>
      </c>
      <c r="E2022" s="1">
        <v>281.8</v>
      </c>
      <c r="F2022" s="1">
        <v>0</v>
      </c>
      <c r="G2022" s="1">
        <v>79.8</v>
      </c>
      <c r="H2022" s="1">
        <v>2</v>
      </c>
      <c r="I2022" s="1">
        <v>2909.4</v>
      </c>
      <c r="J2022" s="1">
        <v>10323</v>
      </c>
      <c r="K2022" s="1">
        <v>699</v>
      </c>
      <c r="L2022" s="1">
        <v>201.7</v>
      </c>
      <c r="M2022" s="1">
        <v>5870</v>
      </c>
      <c r="N2022" s="1">
        <v>2</v>
      </c>
      <c r="O2022" s="1">
        <v>23</v>
      </c>
      <c r="P2022" s="1">
        <v>0</v>
      </c>
      <c r="Q2022" s="1">
        <v>320</v>
      </c>
      <c r="R2022" s="1">
        <v>21.96</v>
      </c>
      <c r="S2022" s="1">
        <v>22.04</v>
      </c>
      <c r="T2022" s="1">
        <v>6212</v>
      </c>
      <c r="U2022" s="3" t="str">
        <f t="shared" si="31"/>
        <v>2017Plan</v>
      </c>
      <c r="V2022" s="2">
        <f>DATE(A2022,INDEX(Map!$H$1:$H$12,MATCH(B2022,Map!$G$1:$G$12,0),0),1)</f>
        <v>43101</v>
      </c>
      <c r="W2022" t="str">
        <f>IF(AND(V2022&gt;=Map!$K$2,V2022&lt;=Map!$L$2),"Base",IF(AND(V2022&gt;=Map!$K$3,V2022&lt;=Map!$L$3),"Fcst","N/A"))</f>
        <v>Fcst</v>
      </c>
      <c r="X2022" t="str">
        <f>INDEX(Map!$B$2:$B$86,MATCH(D2022,Map!$A$2:$A$86,0),0)</f>
        <v>Ghent 2</v>
      </c>
      <c r="Y2022" s="7">
        <f>IF(INDEX(Map!$C$2:$C$86,MATCH(D2022,Map!$A$2:$A$86,0),0)="","N/A",E2022*INDEX(Map!$C$2:$C$86,MATCH(D2022,Map!$A$2:$A$86,0),0))</f>
        <v>281.8</v>
      </c>
      <c r="Z2022" s="7" t="str">
        <f>IF(INDEX(Map!$D$2:$D$86,MATCH(D2022,Map!$A$2:$A$86,0),0)="","N/A",E2022*INDEX(Map!$D$2:$D$86,MATCH(D2022,Map!$A$2:$A$86,0),0))</f>
        <v>N/A</v>
      </c>
      <c r="AA2022" t="str">
        <f>INDEX(Map!$E$2:$E$86,MATCH(D2022,Map!$A$2:$A$86,0),0)</f>
        <v>Coal</v>
      </c>
    </row>
    <row r="2023" spans="1:27" x14ac:dyDescent="0.25">
      <c r="A2023" s="1" t="s">
        <v>120</v>
      </c>
      <c r="B2023" s="1" t="s">
        <v>22</v>
      </c>
      <c r="C2023" s="1">
        <v>6</v>
      </c>
      <c r="D2023" s="1" t="s">
        <v>28</v>
      </c>
      <c r="E2023" s="1">
        <v>273.60000000000002</v>
      </c>
      <c r="F2023" s="1">
        <v>0</v>
      </c>
      <c r="G2023" s="1">
        <v>76.900000000000006</v>
      </c>
      <c r="H2023" s="1">
        <v>2</v>
      </c>
      <c r="I2023" s="1">
        <v>3054</v>
      </c>
      <c r="J2023" s="1">
        <v>11162</v>
      </c>
      <c r="K2023" s="1">
        <v>698</v>
      </c>
      <c r="L2023" s="1">
        <v>201.7</v>
      </c>
      <c r="M2023" s="1">
        <v>6161</v>
      </c>
      <c r="N2023" s="1">
        <v>3</v>
      </c>
      <c r="O2023" s="1">
        <v>37</v>
      </c>
      <c r="P2023" s="1">
        <v>0</v>
      </c>
      <c r="Q2023" s="1">
        <v>514</v>
      </c>
      <c r="R2023" s="1">
        <v>24.4</v>
      </c>
      <c r="S2023" s="1">
        <v>24.54</v>
      </c>
      <c r="T2023" s="1">
        <v>6713</v>
      </c>
      <c r="U2023" s="3" t="str">
        <f t="shared" si="31"/>
        <v>2017Plan</v>
      </c>
      <c r="V2023" s="2">
        <f>DATE(A2023,INDEX(Map!$H$1:$H$12,MATCH(B2023,Map!$G$1:$G$12,0),0),1)</f>
        <v>43101</v>
      </c>
      <c r="W2023" t="str">
        <f>IF(AND(V2023&gt;=Map!$K$2,V2023&lt;=Map!$L$2),"Base",IF(AND(V2023&gt;=Map!$K$3,V2023&lt;=Map!$L$3),"Fcst","N/A"))</f>
        <v>Fcst</v>
      </c>
      <c r="X2023" t="str">
        <f>INDEX(Map!$B$2:$B$86,MATCH(D2023,Map!$A$2:$A$86,0),0)</f>
        <v>Ghent 3</v>
      </c>
      <c r="Y2023" s="7">
        <f>IF(INDEX(Map!$C$2:$C$86,MATCH(D2023,Map!$A$2:$A$86,0),0)="","N/A",E2023*INDEX(Map!$C$2:$C$86,MATCH(D2023,Map!$A$2:$A$86,0),0))</f>
        <v>273.60000000000002</v>
      </c>
      <c r="Z2023" s="7" t="str">
        <f>IF(INDEX(Map!$D$2:$D$86,MATCH(D2023,Map!$A$2:$A$86,0),0)="","N/A",E2023*INDEX(Map!$D$2:$D$86,MATCH(D2023,Map!$A$2:$A$86,0),0))</f>
        <v>N/A</v>
      </c>
      <c r="AA2023" t="str">
        <f>INDEX(Map!$E$2:$E$86,MATCH(D2023,Map!$A$2:$A$86,0),0)</f>
        <v>Coal</v>
      </c>
    </row>
    <row r="2024" spans="1:27" x14ac:dyDescent="0.25">
      <c r="A2024" s="1" t="s">
        <v>120</v>
      </c>
      <c r="B2024" s="1" t="s">
        <v>22</v>
      </c>
      <c r="C2024" s="1">
        <v>7</v>
      </c>
      <c r="D2024" s="1" t="s">
        <v>29</v>
      </c>
      <c r="E2024" s="1">
        <v>287.2</v>
      </c>
      <c r="F2024" s="1">
        <v>0</v>
      </c>
      <c r="G2024" s="1">
        <v>79.3</v>
      </c>
      <c r="H2024" s="1">
        <v>2</v>
      </c>
      <c r="I2024" s="1">
        <v>3133.9</v>
      </c>
      <c r="J2024" s="1">
        <v>10913</v>
      </c>
      <c r="K2024" s="1">
        <v>694</v>
      </c>
      <c r="L2024" s="1">
        <v>201.8</v>
      </c>
      <c r="M2024" s="1">
        <v>6323</v>
      </c>
      <c r="N2024" s="1">
        <v>4</v>
      </c>
      <c r="O2024" s="1">
        <v>45</v>
      </c>
      <c r="P2024" s="1">
        <v>0</v>
      </c>
      <c r="Q2024" s="1">
        <v>540</v>
      </c>
      <c r="R2024" s="1">
        <v>23.9</v>
      </c>
      <c r="S2024" s="1">
        <v>24.05</v>
      </c>
      <c r="T2024" s="1">
        <v>6908</v>
      </c>
      <c r="U2024" s="3" t="str">
        <f t="shared" si="31"/>
        <v>2017Plan</v>
      </c>
      <c r="V2024" s="2">
        <f>DATE(A2024,INDEX(Map!$H$1:$H$12,MATCH(B2024,Map!$G$1:$G$12,0),0),1)</f>
        <v>43101</v>
      </c>
      <c r="W2024" t="str">
        <f>IF(AND(V2024&gt;=Map!$K$2,V2024&lt;=Map!$L$2),"Base",IF(AND(V2024&gt;=Map!$K$3,V2024&lt;=Map!$L$3),"Fcst","N/A"))</f>
        <v>Fcst</v>
      </c>
      <c r="X2024" t="str">
        <f>INDEX(Map!$B$2:$B$86,MATCH(D2024,Map!$A$2:$A$86,0),0)</f>
        <v>Ghent 4</v>
      </c>
      <c r="Y2024" s="7">
        <f>IF(INDEX(Map!$C$2:$C$86,MATCH(D2024,Map!$A$2:$A$86,0),0)="","N/A",E2024*INDEX(Map!$C$2:$C$86,MATCH(D2024,Map!$A$2:$A$86,0),0))</f>
        <v>287.2</v>
      </c>
      <c r="Z2024" s="7" t="str">
        <f>IF(INDEX(Map!$D$2:$D$86,MATCH(D2024,Map!$A$2:$A$86,0),0)="","N/A",E2024*INDEX(Map!$D$2:$D$86,MATCH(D2024,Map!$A$2:$A$86,0),0))</f>
        <v>N/A</v>
      </c>
      <c r="AA2024" t="str">
        <f>INDEX(Map!$E$2:$E$86,MATCH(D2024,Map!$A$2:$A$86,0),0)</f>
        <v>Coal</v>
      </c>
    </row>
    <row r="2025" spans="1:27" x14ac:dyDescent="0.25">
      <c r="A2025" s="1" t="s">
        <v>120</v>
      </c>
      <c r="B2025" s="1" t="s">
        <v>22</v>
      </c>
      <c r="C2025" s="1">
        <v>8</v>
      </c>
      <c r="D2025" s="1" t="s">
        <v>30</v>
      </c>
      <c r="E2025" s="1">
        <v>167</v>
      </c>
      <c r="F2025" s="1">
        <v>0</v>
      </c>
      <c r="G2025" s="1">
        <v>74.8</v>
      </c>
      <c r="H2025" s="1">
        <v>2</v>
      </c>
      <c r="I2025" s="1">
        <v>1757.2</v>
      </c>
      <c r="J2025" s="1">
        <v>10520</v>
      </c>
      <c r="K2025" s="1">
        <v>678</v>
      </c>
      <c r="L2025" s="1">
        <v>198.6</v>
      </c>
      <c r="M2025" s="1">
        <v>3490</v>
      </c>
      <c r="N2025" s="1">
        <v>4</v>
      </c>
      <c r="O2025" s="1">
        <v>17</v>
      </c>
      <c r="P2025" s="1">
        <v>0</v>
      </c>
      <c r="Q2025" s="1">
        <v>150</v>
      </c>
      <c r="R2025" s="1">
        <v>21.79</v>
      </c>
      <c r="S2025" s="1">
        <v>21.9</v>
      </c>
      <c r="T2025" s="1">
        <v>3658</v>
      </c>
      <c r="U2025" s="3" t="str">
        <f t="shared" si="31"/>
        <v>2017Plan</v>
      </c>
      <c r="V2025" s="2">
        <f>DATE(A2025,INDEX(Map!$H$1:$H$12,MATCH(B2025,Map!$G$1:$G$12,0),0),1)</f>
        <v>43101</v>
      </c>
      <c r="W2025" t="str">
        <f>IF(AND(V2025&gt;=Map!$K$2,V2025&lt;=Map!$L$2),"Base",IF(AND(V2025&gt;=Map!$K$3,V2025&lt;=Map!$L$3),"Fcst","N/A"))</f>
        <v>Fcst</v>
      </c>
      <c r="X2025" t="str">
        <f>INDEX(Map!$B$2:$B$86,MATCH(D2025,Map!$A$2:$A$86,0),0)</f>
        <v>Mill Creek 1</v>
      </c>
      <c r="Y2025" s="7" t="str">
        <f>IF(INDEX(Map!$C$2:$C$86,MATCH(D2025,Map!$A$2:$A$86,0),0)="","N/A",E2025*INDEX(Map!$C$2:$C$86,MATCH(D2025,Map!$A$2:$A$86,0),0))</f>
        <v>N/A</v>
      </c>
      <c r="Z2025" s="7">
        <f>IF(INDEX(Map!$D$2:$D$86,MATCH(D2025,Map!$A$2:$A$86,0),0)="","N/A",E2025*INDEX(Map!$D$2:$D$86,MATCH(D2025,Map!$A$2:$A$86,0),0))</f>
        <v>167</v>
      </c>
      <c r="AA2025" t="str">
        <f>INDEX(Map!$E$2:$E$86,MATCH(D2025,Map!$A$2:$A$86,0),0)</f>
        <v>Coal</v>
      </c>
    </row>
    <row r="2026" spans="1:27" x14ac:dyDescent="0.25">
      <c r="A2026" s="1" t="s">
        <v>120</v>
      </c>
      <c r="B2026" s="1" t="s">
        <v>22</v>
      </c>
      <c r="C2026" s="1">
        <v>9</v>
      </c>
      <c r="D2026" s="1" t="s">
        <v>31</v>
      </c>
      <c r="E2026" s="1">
        <v>170.4</v>
      </c>
      <c r="F2026" s="1">
        <v>0</v>
      </c>
      <c r="G2026" s="1">
        <v>77.599999999999994</v>
      </c>
      <c r="H2026" s="1">
        <v>2</v>
      </c>
      <c r="I2026" s="1">
        <v>1813.2</v>
      </c>
      <c r="J2026" s="1">
        <v>10641</v>
      </c>
      <c r="K2026" s="1">
        <v>686</v>
      </c>
      <c r="L2026" s="1">
        <v>198.6</v>
      </c>
      <c r="M2026" s="1">
        <v>3601</v>
      </c>
      <c r="N2026" s="1">
        <v>4</v>
      </c>
      <c r="O2026" s="1">
        <v>17</v>
      </c>
      <c r="P2026" s="1">
        <v>0</v>
      </c>
      <c r="Q2026" s="1">
        <v>194</v>
      </c>
      <c r="R2026" s="1">
        <v>22.27</v>
      </c>
      <c r="S2026" s="1">
        <v>22.37</v>
      </c>
      <c r="T2026" s="1">
        <v>3812</v>
      </c>
      <c r="U2026" s="3" t="str">
        <f t="shared" si="31"/>
        <v>2017Plan</v>
      </c>
      <c r="V2026" s="2">
        <f>DATE(A2026,INDEX(Map!$H$1:$H$12,MATCH(B2026,Map!$G$1:$G$12,0),0),1)</f>
        <v>43101</v>
      </c>
      <c r="W2026" t="str">
        <f>IF(AND(V2026&gt;=Map!$K$2,V2026&lt;=Map!$L$2),"Base",IF(AND(V2026&gt;=Map!$K$3,V2026&lt;=Map!$L$3),"Fcst","N/A"))</f>
        <v>Fcst</v>
      </c>
      <c r="X2026" t="str">
        <f>INDEX(Map!$B$2:$B$86,MATCH(D2026,Map!$A$2:$A$86,0),0)</f>
        <v>Mill Creek 2</v>
      </c>
      <c r="Y2026" s="7" t="str">
        <f>IF(INDEX(Map!$C$2:$C$86,MATCH(D2026,Map!$A$2:$A$86,0),0)="","N/A",E2026*INDEX(Map!$C$2:$C$86,MATCH(D2026,Map!$A$2:$A$86,0),0))</f>
        <v>N/A</v>
      </c>
      <c r="Z2026" s="7">
        <f>IF(INDEX(Map!$D$2:$D$86,MATCH(D2026,Map!$A$2:$A$86,0),0)="","N/A",E2026*INDEX(Map!$D$2:$D$86,MATCH(D2026,Map!$A$2:$A$86,0),0))</f>
        <v>170.4</v>
      </c>
      <c r="AA2026" t="str">
        <f>INDEX(Map!$E$2:$E$86,MATCH(D2026,Map!$A$2:$A$86,0),0)</f>
        <v>Coal</v>
      </c>
    </row>
    <row r="2027" spans="1:27" x14ac:dyDescent="0.25">
      <c r="A2027" s="1" t="s">
        <v>120</v>
      </c>
      <c r="B2027" s="1" t="s">
        <v>22</v>
      </c>
      <c r="C2027" s="1">
        <v>10</v>
      </c>
      <c r="D2027" s="1" t="s">
        <v>32</v>
      </c>
      <c r="E2027" s="1">
        <v>217.4</v>
      </c>
      <c r="F2027" s="1">
        <v>0</v>
      </c>
      <c r="G2027" s="1">
        <v>75.3</v>
      </c>
      <c r="H2027" s="1">
        <v>2</v>
      </c>
      <c r="I2027" s="1">
        <v>2315.4</v>
      </c>
      <c r="J2027" s="1">
        <v>10648</v>
      </c>
      <c r="K2027" s="1">
        <v>685</v>
      </c>
      <c r="L2027" s="1">
        <v>198.6</v>
      </c>
      <c r="M2027" s="1">
        <v>4598</v>
      </c>
      <c r="N2027" s="1">
        <v>12</v>
      </c>
      <c r="O2027" s="1">
        <v>49</v>
      </c>
      <c r="P2027" s="1">
        <v>0</v>
      </c>
      <c r="Q2027" s="1">
        <v>276</v>
      </c>
      <c r="R2027" s="1">
        <v>22.42</v>
      </c>
      <c r="S2027" s="1">
        <v>22.64</v>
      </c>
      <c r="T2027" s="1">
        <v>4923</v>
      </c>
      <c r="U2027" s="3" t="str">
        <f t="shared" si="31"/>
        <v>2017Plan</v>
      </c>
      <c r="V2027" s="2">
        <f>DATE(A2027,INDEX(Map!$H$1:$H$12,MATCH(B2027,Map!$G$1:$G$12,0),0),1)</f>
        <v>43101</v>
      </c>
      <c r="W2027" t="str">
        <f>IF(AND(V2027&gt;=Map!$K$2,V2027&lt;=Map!$L$2),"Base",IF(AND(V2027&gt;=Map!$K$3,V2027&lt;=Map!$L$3),"Fcst","N/A"))</f>
        <v>Fcst</v>
      </c>
      <c r="X2027" t="str">
        <f>INDEX(Map!$B$2:$B$86,MATCH(D2027,Map!$A$2:$A$86,0),0)</f>
        <v>Mill Creek 3</v>
      </c>
      <c r="Y2027" s="7" t="str">
        <f>IF(INDEX(Map!$C$2:$C$86,MATCH(D2027,Map!$A$2:$A$86,0),0)="","N/A",E2027*INDEX(Map!$C$2:$C$86,MATCH(D2027,Map!$A$2:$A$86,0),0))</f>
        <v>N/A</v>
      </c>
      <c r="Z2027" s="7">
        <f>IF(INDEX(Map!$D$2:$D$86,MATCH(D2027,Map!$A$2:$A$86,0),0)="","N/A",E2027*INDEX(Map!$D$2:$D$86,MATCH(D2027,Map!$A$2:$A$86,0),0))</f>
        <v>217.4</v>
      </c>
      <c r="AA2027" t="str">
        <f>INDEX(Map!$E$2:$E$86,MATCH(D2027,Map!$A$2:$A$86,0),0)</f>
        <v>Coal</v>
      </c>
    </row>
    <row r="2028" spans="1:27" x14ac:dyDescent="0.25">
      <c r="A2028" s="1" t="s">
        <v>120</v>
      </c>
      <c r="B2028" s="1" t="s">
        <v>22</v>
      </c>
      <c r="C2028" s="1">
        <v>11</v>
      </c>
      <c r="D2028" s="1" t="s">
        <v>33</v>
      </c>
      <c r="E2028" s="1">
        <v>291.89999999999998</v>
      </c>
      <c r="F2028" s="1">
        <v>0</v>
      </c>
      <c r="G2028" s="1">
        <v>80.7</v>
      </c>
      <c r="H2028" s="1">
        <v>2</v>
      </c>
      <c r="I2028" s="1">
        <v>3028</v>
      </c>
      <c r="J2028" s="1">
        <v>10373</v>
      </c>
      <c r="K2028" s="1">
        <v>686</v>
      </c>
      <c r="L2028" s="1">
        <v>198.6</v>
      </c>
      <c r="M2028" s="1">
        <v>6014</v>
      </c>
      <c r="N2028" s="1">
        <v>19</v>
      </c>
      <c r="O2028" s="1">
        <v>77</v>
      </c>
      <c r="P2028" s="1">
        <v>0</v>
      </c>
      <c r="Q2028" s="1">
        <v>368</v>
      </c>
      <c r="R2028" s="1">
        <v>21.86</v>
      </c>
      <c r="S2028" s="1">
        <v>22.13</v>
      </c>
      <c r="T2028" s="1">
        <v>6459</v>
      </c>
      <c r="U2028" s="3" t="str">
        <f t="shared" si="31"/>
        <v>2017Plan</v>
      </c>
      <c r="V2028" s="2">
        <f>DATE(A2028,INDEX(Map!$H$1:$H$12,MATCH(B2028,Map!$G$1:$G$12,0),0),1)</f>
        <v>43101</v>
      </c>
      <c r="W2028" t="str">
        <f>IF(AND(V2028&gt;=Map!$K$2,V2028&lt;=Map!$L$2),"Base",IF(AND(V2028&gt;=Map!$K$3,V2028&lt;=Map!$L$3),"Fcst","N/A"))</f>
        <v>Fcst</v>
      </c>
      <c r="X2028" t="str">
        <f>INDEX(Map!$B$2:$B$86,MATCH(D2028,Map!$A$2:$A$86,0),0)</f>
        <v>Mill Creek 4</v>
      </c>
      <c r="Y2028" s="7" t="str">
        <f>IF(INDEX(Map!$C$2:$C$86,MATCH(D2028,Map!$A$2:$A$86,0),0)="","N/A",E2028*INDEX(Map!$C$2:$C$86,MATCH(D2028,Map!$A$2:$A$86,0),0))</f>
        <v>N/A</v>
      </c>
      <c r="Z2028" s="7">
        <f>IF(INDEX(Map!$D$2:$D$86,MATCH(D2028,Map!$A$2:$A$86,0),0)="","N/A",E2028*INDEX(Map!$D$2:$D$86,MATCH(D2028,Map!$A$2:$A$86,0),0))</f>
        <v>291.89999999999998</v>
      </c>
      <c r="AA2028" t="str">
        <f>INDEX(Map!$E$2:$E$86,MATCH(D2028,Map!$A$2:$A$86,0),0)</f>
        <v>Coal</v>
      </c>
    </row>
    <row r="2029" spans="1:27" x14ac:dyDescent="0.25">
      <c r="A2029" s="1" t="s">
        <v>120</v>
      </c>
      <c r="B2029" s="1" t="s">
        <v>22</v>
      </c>
      <c r="C2029" s="1">
        <v>12</v>
      </c>
      <c r="D2029" s="1" t="s">
        <v>34</v>
      </c>
      <c r="E2029" s="1">
        <v>224.4</v>
      </c>
      <c r="F2029" s="1">
        <v>0</v>
      </c>
      <c r="G2029" s="1">
        <v>81.5</v>
      </c>
      <c r="H2029" s="1">
        <v>2</v>
      </c>
      <c r="I2029" s="1">
        <v>2391.5</v>
      </c>
      <c r="J2029" s="1">
        <v>10656</v>
      </c>
      <c r="K2029" s="1">
        <v>699</v>
      </c>
      <c r="L2029" s="1">
        <v>199.1</v>
      </c>
      <c r="M2029" s="1">
        <v>4762</v>
      </c>
      <c r="N2029" s="1">
        <v>7</v>
      </c>
      <c r="O2029" s="1">
        <v>82</v>
      </c>
      <c r="P2029" s="1">
        <v>0</v>
      </c>
      <c r="Q2029" s="1">
        <v>281</v>
      </c>
      <c r="R2029" s="1">
        <v>22.47</v>
      </c>
      <c r="S2029" s="1">
        <v>22.84</v>
      </c>
      <c r="T2029" s="1">
        <v>5125</v>
      </c>
      <c r="U2029" s="3" t="str">
        <f t="shared" si="31"/>
        <v>2017Plan</v>
      </c>
      <c r="V2029" s="2">
        <f>DATE(A2029,INDEX(Map!$H$1:$H$12,MATCH(B2029,Map!$G$1:$G$12,0),0),1)</f>
        <v>43101</v>
      </c>
      <c r="W2029" t="str">
        <f>IF(AND(V2029&gt;=Map!$K$2,V2029&lt;=Map!$L$2),"Base",IF(AND(V2029&gt;=Map!$K$3,V2029&lt;=Map!$L$3),"Fcst","N/A"))</f>
        <v>Fcst</v>
      </c>
      <c r="X2029" t="str">
        <f>INDEX(Map!$B$2:$B$86,MATCH(D2029,Map!$A$2:$A$86,0),0)</f>
        <v>Trimble County 1</v>
      </c>
      <c r="Y2029" s="7" t="str">
        <f>IF(INDEX(Map!$C$2:$C$86,MATCH(D2029,Map!$A$2:$A$86,0),0)="","N/A",E2029*INDEX(Map!$C$2:$C$86,MATCH(D2029,Map!$A$2:$A$86,0),0))</f>
        <v>N/A</v>
      </c>
      <c r="Z2029" s="7">
        <f>IF(INDEX(Map!$D$2:$D$86,MATCH(D2029,Map!$A$2:$A$86,0),0)="","N/A",E2029*INDEX(Map!$D$2:$D$86,MATCH(D2029,Map!$A$2:$A$86,0),0))</f>
        <v>224.4</v>
      </c>
      <c r="AA2029" t="str">
        <f>INDEX(Map!$E$2:$E$86,MATCH(D2029,Map!$A$2:$A$86,0),0)</f>
        <v>Coal</v>
      </c>
    </row>
    <row r="2030" spans="1:27" x14ac:dyDescent="0.25">
      <c r="A2030" s="1" t="s">
        <v>120</v>
      </c>
      <c r="B2030" s="1" t="s">
        <v>22</v>
      </c>
      <c r="C2030" s="1">
        <v>13</v>
      </c>
      <c r="D2030" s="1" t="s">
        <v>35</v>
      </c>
      <c r="E2030" s="1">
        <v>369.9</v>
      </c>
      <c r="F2030" s="1">
        <v>0</v>
      </c>
      <c r="G2030" s="1">
        <v>87.2</v>
      </c>
      <c r="H2030" s="1">
        <v>1</v>
      </c>
      <c r="I2030" s="1">
        <v>3374.2</v>
      </c>
      <c r="J2030" s="1">
        <v>9123</v>
      </c>
      <c r="K2030" s="1">
        <v>677</v>
      </c>
      <c r="L2030" s="1">
        <v>207.2</v>
      </c>
      <c r="M2030" s="1">
        <v>6991</v>
      </c>
      <c r="N2030" s="1">
        <v>14</v>
      </c>
      <c r="O2030" s="1">
        <v>48</v>
      </c>
      <c r="P2030" s="1">
        <v>0</v>
      </c>
      <c r="Q2030" s="1">
        <v>530</v>
      </c>
      <c r="R2030" s="1">
        <v>20.329999999999998</v>
      </c>
      <c r="S2030" s="1">
        <v>20.46</v>
      </c>
      <c r="T2030" s="1">
        <v>7568</v>
      </c>
      <c r="U2030" s="3" t="str">
        <f t="shared" si="31"/>
        <v>2017Plan</v>
      </c>
      <c r="V2030" s="2">
        <f>DATE(A2030,INDEX(Map!$H$1:$H$12,MATCH(B2030,Map!$G$1:$G$12,0),0),1)</f>
        <v>43101</v>
      </c>
      <c r="W2030" t="str">
        <f>IF(AND(V2030&gt;=Map!$K$2,V2030&lt;=Map!$L$2),"Base",IF(AND(V2030&gt;=Map!$K$3,V2030&lt;=Map!$L$3),"Fcst","N/A"))</f>
        <v>Fcst</v>
      </c>
      <c r="X2030" t="str">
        <f>INDEX(Map!$B$2:$B$86,MATCH(D2030,Map!$A$2:$A$86,0),0)</f>
        <v>Trimble County 2</v>
      </c>
      <c r="Y2030" s="7">
        <f>IF(INDEX(Map!$C$2:$C$86,MATCH(D2030,Map!$A$2:$A$86,0),0)="","N/A",E2030*INDEX(Map!$C$2:$C$86,MATCH(D2030,Map!$A$2:$A$86,0),0))</f>
        <v>299.61900000000003</v>
      </c>
      <c r="Z2030" s="7">
        <f>IF(INDEX(Map!$D$2:$D$86,MATCH(D2030,Map!$A$2:$A$86,0),0)="","N/A",E2030*INDEX(Map!$D$2:$D$86,MATCH(D2030,Map!$A$2:$A$86,0),0))</f>
        <v>70.280999999999992</v>
      </c>
      <c r="AA2030" t="str">
        <f>INDEX(Map!$E$2:$E$86,MATCH(D2030,Map!$A$2:$A$86,0),0)</f>
        <v>Coal</v>
      </c>
    </row>
    <row r="2031" spans="1:27" x14ac:dyDescent="0.25">
      <c r="A2031" s="1" t="s">
        <v>120</v>
      </c>
      <c r="B2031" s="1" t="s">
        <v>22</v>
      </c>
      <c r="C2031" s="1">
        <v>14</v>
      </c>
      <c r="D2031" s="1" t="s">
        <v>36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3" t="str">
        <f t="shared" si="31"/>
        <v>2017Plan</v>
      </c>
      <c r="V2031" s="2">
        <f>DATE(A2031,INDEX(Map!$H$1:$H$12,MATCH(B2031,Map!$G$1:$G$12,0),0),1)</f>
        <v>43101</v>
      </c>
      <c r="W2031" t="str">
        <f>IF(AND(V2031&gt;=Map!$K$2,V2031&lt;=Map!$L$2),"Base",IF(AND(V2031&gt;=Map!$K$3,V2031&lt;=Map!$L$3),"Fcst","N/A"))</f>
        <v>Fcst</v>
      </c>
      <c r="X2031" t="str">
        <f>INDEX(Map!$B$2:$B$86,MATCH(D2031,Map!$A$2:$A$86,0),0)</f>
        <v>Cane Run 7</v>
      </c>
      <c r="Y2031" s="7">
        <f>IF(INDEX(Map!$C$2:$C$86,MATCH(D2031,Map!$A$2:$A$86,0),0)="","N/A",E2031*INDEX(Map!$C$2:$C$86,MATCH(D2031,Map!$A$2:$A$86,0),0))</f>
        <v>0</v>
      </c>
      <c r="Z2031" s="7">
        <f>IF(INDEX(Map!$D$2:$D$86,MATCH(D2031,Map!$A$2:$A$86,0),0)="","N/A",E2031*INDEX(Map!$D$2:$D$86,MATCH(D2031,Map!$A$2:$A$86,0),0))</f>
        <v>0</v>
      </c>
      <c r="AA2031" t="str">
        <f>INDEX(Map!$E$2:$E$86,MATCH(D2031,Map!$A$2:$A$86,0),0)</f>
        <v>NGCC</v>
      </c>
    </row>
    <row r="2032" spans="1:27" x14ac:dyDescent="0.25">
      <c r="A2032" s="1" t="s">
        <v>120</v>
      </c>
      <c r="B2032" s="1" t="s">
        <v>22</v>
      </c>
      <c r="C2032" s="1">
        <v>15</v>
      </c>
      <c r="D2032" s="1" t="s">
        <v>37</v>
      </c>
      <c r="E2032" s="1">
        <v>403.1</v>
      </c>
      <c r="F2032" s="1">
        <v>0</v>
      </c>
      <c r="G2032" s="1">
        <v>79.3</v>
      </c>
      <c r="H2032" s="1">
        <v>4</v>
      </c>
      <c r="I2032" s="1">
        <v>2728.7</v>
      </c>
      <c r="J2032" s="1">
        <v>6769</v>
      </c>
      <c r="K2032" s="1">
        <v>598</v>
      </c>
      <c r="L2032" s="1">
        <v>344.1</v>
      </c>
      <c r="M2032" s="1">
        <v>9391</v>
      </c>
      <c r="N2032" s="1">
        <v>11</v>
      </c>
      <c r="O2032" s="1">
        <v>39</v>
      </c>
      <c r="P2032" s="1">
        <v>0</v>
      </c>
      <c r="Q2032" s="1">
        <v>491</v>
      </c>
      <c r="R2032" s="1">
        <v>24.51</v>
      </c>
      <c r="S2032" s="1">
        <v>24.61</v>
      </c>
      <c r="T2032" s="1">
        <v>9920</v>
      </c>
      <c r="U2032" s="3" t="str">
        <f t="shared" si="31"/>
        <v>2017Plan</v>
      </c>
      <c r="V2032" s="2">
        <f>DATE(A2032,INDEX(Map!$H$1:$H$12,MATCH(B2032,Map!$G$1:$G$12,0),0),1)</f>
        <v>43101</v>
      </c>
      <c r="W2032" t="str">
        <f>IF(AND(V2032&gt;=Map!$K$2,V2032&lt;=Map!$L$2),"Base",IF(AND(V2032&gt;=Map!$K$3,V2032&lt;=Map!$L$3),"Fcst","N/A"))</f>
        <v>Fcst</v>
      </c>
      <c r="X2032" t="str">
        <f>INDEX(Map!$B$2:$B$86,MATCH(D2032,Map!$A$2:$A$86,0),0)</f>
        <v>Cane Run 7</v>
      </c>
      <c r="Y2032" s="7">
        <f>IF(INDEX(Map!$C$2:$C$86,MATCH(D2032,Map!$A$2:$A$86,0),0)="","N/A",E2032*INDEX(Map!$C$2:$C$86,MATCH(D2032,Map!$A$2:$A$86,0),0))</f>
        <v>314.41800000000001</v>
      </c>
      <c r="Z2032" s="7">
        <f>IF(INDEX(Map!$D$2:$D$86,MATCH(D2032,Map!$A$2:$A$86,0),0)="","N/A",E2032*INDEX(Map!$D$2:$D$86,MATCH(D2032,Map!$A$2:$A$86,0),0))</f>
        <v>88.682000000000002</v>
      </c>
      <c r="AA2032" t="str">
        <f>INDEX(Map!$E$2:$E$86,MATCH(D2032,Map!$A$2:$A$86,0),0)</f>
        <v>NGCC</v>
      </c>
    </row>
    <row r="2033" spans="1:27" x14ac:dyDescent="0.25">
      <c r="A2033" s="1" t="s">
        <v>120</v>
      </c>
      <c r="B2033" s="1" t="s">
        <v>22</v>
      </c>
      <c r="C2033" s="1">
        <v>16</v>
      </c>
      <c r="D2033" s="1" t="s">
        <v>38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3" t="str">
        <f t="shared" si="31"/>
        <v>2017Plan</v>
      </c>
      <c r="V2033" s="2">
        <f>DATE(A2033,INDEX(Map!$H$1:$H$12,MATCH(B2033,Map!$G$1:$G$12,0),0),1)</f>
        <v>43101</v>
      </c>
      <c r="W2033" t="str">
        <f>IF(AND(V2033&gt;=Map!$K$2,V2033&lt;=Map!$L$2),"Base",IF(AND(V2033&gt;=Map!$K$3,V2033&lt;=Map!$L$3),"Fcst","N/A"))</f>
        <v>Fcst</v>
      </c>
      <c r="X2033" t="str">
        <f>INDEX(Map!$B$2:$B$86,MATCH(D2033,Map!$A$2:$A$86,0),0)</f>
        <v>Brown 5</v>
      </c>
      <c r="Y2033" s="7">
        <f>IF(INDEX(Map!$C$2:$C$86,MATCH(D2033,Map!$A$2:$A$86,0),0)="","N/A",E2033*INDEX(Map!$C$2:$C$86,MATCH(D2033,Map!$A$2:$A$86,0),0))</f>
        <v>0</v>
      </c>
      <c r="Z2033" s="7">
        <f>IF(INDEX(Map!$D$2:$D$86,MATCH(D2033,Map!$A$2:$A$86,0),0)="","N/A",E2033*INDEX(Map!$D$2:$D$86,MATCH(D2033,Map!$A$2:$A$86,0),0))</f>
        <v>0</v>
      </c>
      <c r="AA2033" t="str">
        <f>INDEX(Map!$E$2:$E$86,MATCH(D2033,Map!$A$2:$A$86,0),0)</f>
        <v>SCCT</v>
      </c>
    </row>
    <row r="2034" spans="1:27" x14ac:dyDescent="0.25">
      <c r="A2034" s="1" t="s">
        <v>120</v>
      </c>
      <c r="B2034" s="1" t="s">
        <v>22</v>
      </c>
      <c r="C2034" s="1">
        <v>17</v>
      </c>
      <c r="D2034" s="1" t="s">
        <v>39</v>
      </c>
      <c r="E2034" s="1">
        <v>0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s="3" t="str">
        <f t="shared" si="31"/>
        <v>2017Plan</v>
      </c>
      <c r="V2034" s="2">
        <f>DATE(A2034,INDEX(Map!$H$1:$H$12,MATCH(B2034,Map!$G$1:$G$12,0),0),1)</f>
        <v>43101</v>
      </c>
      <c r="W2034" t="str">
        <f>IF(AND(V2034&gt;=Map!$K$2,V2034&lt;=Map!$L$2),"Base",IF(AND(V2034&gt;=Map!$K$3,V2034&lt;=Map!$L$3),"Fcst","N/A"))</f>
        <v>Fcst</v>
      </c>
      <c r="X2034" t="str">
        <f>INDEX(Map!$B$2:$B$86,MATCH(D2034,Map!$A$2:$A$86,0),0)</f>
        <v>Brown 5</v>
      </c>
      <c r="Y2034" s="7">
        <f>IF(INDEX(Map!$C$2:$C$86,MATCH(D2034,Map!$A$2:$A$86,0),0)="","N/A",E2034*INDEX(Map!$C$2:$C$86,MATCH(D2034,Map!$A$2:$A$86,0),0))</f>
        <v>0</v>
      </c>
      <c r="Z2034" s="7">
        <f>IF(INDEX(Map!$D$2:$D$86,MATCH(D2034,Map!$A$2:$A$86,0),0)="","N/A",E2034*INDEX(Map!$D$2:$D$86,MATCH(D2034,Map!$A$2:$A$86,0),0))</f>
        <v>0</v>
      </c>
      <c r="AA2034" t="str">
        <f>INDEX(Map!$E$2:$E$86,MATCH(D2034,Map!$A$2:$A$86,0),0)</f>
        <v>SCCT</v>
      </c>
    </row>
    <row r="2035" spans="1:27" x14ac:dyDescent="0.25">
      <c r="A2035" s="1" t="s">
        <v>120</v>
      </c>
      <c r="B2035" s="1" t="s">
        <v>22</v>
      </c>
      <c r="C2035" s="1">
        <v>18</v>
      </c>
      <c r="D2035" s="1" t="s">
        <v>40</v>
      </c>
      <c r="E2035" s="1">
        <v>1.5</v>
      </c>
      <c r="F2035" s="1">
        <v>0</v>
      </c>
      <c r="G2035" s="1">
        <v>1.2</v>
      </c>
      <c r="H2035" s="1">
        <v>3</v>
      </c>
      <c r="I2035" s="1">
        <v>16.2</v>
      </c>
      <c r="J2035" s="1">
        <v>10721</v>
      </c>
      <c r="K2035" s="1">
        <v>10</v>
      </c>
      <c r="L2035" s="1">
        <v>346</v>
      </c>
      <c r="M2035" s="1">
        <v>56</v>
      </c>
      <c r="N2035" s="1">
        <v>1</v>
      </c>
      <c r="O2035" s="1">
        <v>2</v>
      </c>
      <c r="P2035" s="1">
        <v>0</v>
      </c>
      <c r="Q2035" s="1">
        <v>0</v>
      </c>
      <c r="R2035" s="1">
        <v>37.1</v>
      </c>
      <c r="S2035" s="1">
        <v>38.659999999999997</v>
      </c>
      <c r="T2035" s="1">
        <v>58</v>
      </c>
      <c r="U2035" s="3" t="str">
        <f t="shared" si="31"/>
        <v>2017Plan</v>
      </c>
      <c r="V2035" s="2">
        <f>DATE(A2035,INDEX(Map!$H$1:$H$12,MATCH(B2035,Map!$G$1:$G$12,0),0),1)</f>
        <v>43101</v>
      </c>
      <c r="W2035" t="str">
        <f>IF(AND(V2035&gt;=Map!$K$2,V2035&lt;=Map!$L$2),"Base",IF(AND(V2035&gt;=Map!$K$3,V2035&lt;=Map!$L$3),"Fcst","N/A"))</f>
        <v>Fcst</v>
      </c>
      <c r="X2035" t="str">
        <f>INDEX(Map!$B$2:$B$86,MATCH(D2035,Map!$A$2:$A$86,0),0)</f>
        <v>Brown 6</v>
      </c>
      <c r="Y2035" s="7">
        <f>IF(INDEX(Map!$C$2:$C$86,MATCH(D2035,Map!$A$2:$A$86,0),0)="","N/A",E2035*INDEX(Map!$C$2:$C$86,MATCH(D2035,Map!$A$2:$A$86,0),0))</f>
        <v>0.92999999999999994</v>
      </c>
      <c r="Z2035" s="7">
        <f>IF(INDEX(Map!$D$2:$D$86,MATCH(D2035,Map!$A$2:$A$86,0),0)="","N/A",E2035*INDEX(Map!$D$2:$D$86,MATCH(D2035,Map!$A$2:$A$86,0),0))</f>
        <v>0.57000000000000006</v>
      </c>
      <c r="AA2035" t="str">
        <f>INDEX(Map!$E$2:$E$86,MATCH(D2035,Map!$A$2:$A$86,0),0)</f>
        <v>SCCT</v>
      </c>
    </row>
    <row r="2036" spans="1:27" x14ac:dyDescent="0.25">
      <c r="A2036" s="1" t="s">
        <v>120</v>
      </c>
      <c r="B2036" s="1" t="s">
        <v>22</v>
      </c>
      <c r="C2036" s="1">
        <v>19</v>
      </c>
      <c r="D2036" s="1" t="s">
        <v>41</v>
      </c>
      <c r="E2036" s="1">
        <v>1.6</v>
      </c>
      <c r="F2036" s="1">
        <v>0</v>
      </c>
      <c r="G2036" s="1">
        <v>1.2</v>
      </c>
      <c r="H2036" s="1">
        <v>5</v>
      </c>
      <c r="I2036" s="1">
        <v>17</v>
      </c>
      <c r="J2036" s="1">
        <v>10941</v>
      </c>
      <c r="K2036" s="1">
        <v>11</v>
      </c>
      <c r="L2036" s="1">
        <v>346</v>
      </c>
      <c r="M2036" s="1">
        <v>59</v>
      </c>
      <c r="N2036" s="1">
        <v>1</v>
      </c>
      <c r="O2036" s="1">
        <v>4</v>
      </c>
      <c r="P2036" s="1">
        <v>0</v>
      </c>
      <c r="Q2036" s="1">
        <v>0</v>
      </c>
      <c r="R2036" s="1">
        <v>37.86</v>
      </c>
      <c r="S2036" s="1">
        <v>40.340000000000003</v>
      </c>
      <c r="T2036" s="1">
        <v>63</v>
      </c>
      <c r="U2036" s="3" t="str">
        <f t="shared" si="31"/>
        <v>2017Plan</v>
      </c>
      <c r="V2036" s="2">
        <f>DATE(A2036,INDEX(Map!$H$1:$H$12,MATCH(B2036,Map!$G$1:$G$12,0),0),1)</f>
        <v>43101</v>
      </c>
      <c r="W2036" t="str">
        <f>IF(AND(V2036&gt;=Map!$K$2,V2036&lt;=Map!$L$2),"Base",IF(AND(V2036&gt;=Map!$K$3,V2036&lt;=Map!$L$3),"Fcst","N/A"))</f>
        <v>Fcst</v>
      </c>
      <c r="X2036" t="str">
        <f>INDEX(Map!$B$2:$B$86,MATCH(D2036,Map!$A$2:$A$86,0),0)</f>
        <v>Brown 7</v>
      </c>
      <c r="Y2036" s="7">
        <f>IF(INDEX(Map!$C$2:$C$86,MATCH(D2036,Map!$A$2:$A$86,0),0)="","N/A",E2036*INDEX(Map!$C$2:$C$86,MATCH(D2036,Map!$A$2:$A$86,0),0))</f>
        <v>0.99199999999999999</v>
      </c>
      <c r="Z2036" s="7">
        <f>IF(INDEX(Map!$D$2:$D$86,MATCH(D2036,Map!$A$2:$A$86,0),0)="","N/A",E2036*INDEX(Map!$D$2:$D$86,MATCH(D2036,Map!$A$2:$A$86,0),0))</f>
        <v>0.6080000000000001</v>
      </c>
      <c r="AA2036" t="str">
        <f>INDEX(Map!$E$2:$E$86,MATCH(D2036,Map!$A$2:$A$86,0),0)</f>
        <v>SCCT</v>
      </c>
    </row>
    <row r="2037" spans="1:27" x14ac:dyDescent="0.25">
      <c r="A2037" s="1" t="s">
        <v>120</v>
      </c>
      <c r="B2037" s="1" t="s">
        <v>22</v>
      </c>
      <c r="C2037" s="1">
        <v>20</v>
      </c>
      <c r="D2037" s="1" t="s">
        <v>42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3" t="str">
        <f t="shared" si="31"/>
        <v>2017Plan</v>
      </c>
      <c r="V2037" s="2">
        <f>DATE(A2037,INDEX(Map!$H$1:$H$12,MATCH(B2037,Map!$G$1:$G$12,0),0),1)</f>
        <v>43101</v>
      </c>
      <c r="W2037" t="str">
        <f>IF(AND(V2037&gt;=Map!$K$2,V2037&lt;=Map!$L$2),"Base",IF(AND(V2037&gt;=Map!$K$3,V2037&lt;=Map!$L$3),"Fcst","N/A"))</f>
        <v>Fcst</v>
      </c>
      <c r="X2037" t="str">
        <f>INDEX(Map!$B$2:$B$86,MATCH(D2037,Map!$A$2:$A$86,0),0)</f>
        <v>Brown 8</v>
      </c>
      <c r="Y2037" s="7">
        <f>IF(INDEX(Map!$C$2:$C$86,MATCH(D2037,Map!$A$2:$A$86,0),0)="","N/A",E2037*INDEX(Map!$C$2:$C$86,MATCH(D2037,Map!$A$2:$A$86,0),0))</f>
        <v>0</v>
      </c>
      <c r="Z2037" s="7" t="str">
        <f>IF(INDEX(Map!$D$2:$D$86,MATCH(D2037,Map!$A$2:$A$86,0),0)="","N/A",E2037*INDEX(Map!$D$2:$D$86,MATCH(D2037,Map!$A$2:$A$86,0),0))</f>
        <v>N/A</v>
      </c>
      <c r="AA2037" t="str">
        <f>INDEX(Map!$E$2:$E$86,MATCH(D2037,Map!$A$2:$A$86,0),0)</f>
        <v>SCCT</v>
      </c>
    </row>
    <row r="2038" spans="1:27" x14ac:dyDescent="0.25">
      <c r="A2038" s="1" t="s">
        <v>120</v>
      </c>
      <c r="B2038" s="1" t="s">
        <v>22</v>
      </c>
      <c r="C2038" s="1">
        <v>21</v>
      </c>
      <c r="D2038" s="1" t="s">
        <v>43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s="3" t="str">
        <f t="shared" si="31"/>
        <v>2017Plan</v>
      </c>
      <c r="V2038" s="2">
        <f>DATE(A2038,INDEX(Map!$H$1:$H$12,MATCH(B2038,Map!$G$1:$G$12,0),0),1)</f>
        <v>43101</v>
      </c>
      <c r="W2038" t="str">
        <f>IF(AND(V2038&gt;=Map!$K$2,V2038&lt;=Map!$L$2),"Base",IF(AND(V2038&gt;=Map!$K$3,V2038&lt;=Map!$L$3),"Fcst","N/A"))</f>
        <v>Fcst</v>
      </c>
      <c r="X2038" t="str">
        <f>INDEX(Map!$B$2:$B$86,MATCH(D2038,Map!$A$2:$A$86,0),0)</f>
        <v>Brown 8</v>
      </c>
      <c r="Y2038" s="7">
        <f>IF(INDEX(Map!$C$2:$C$86,MATCH(D2038,Map!$A$2:$A$86,0),0)="","N/A",E2038*INDEX(Map!$C$2:$C$86,MATCH(D2038,Map!$A$2:$A$86,0),0))</f>
        <v>0</v>
      </c>
      <c r="Z2038" s="7" t="str">
        <f>IF(INDEX(Map!$D$2:$D$86,MATCH(D2038,Map!$A$2:$A$86,0),0)="","N/A",E2038*INDEX(Map!$D$2:$D$86,MATCH(D2038,Map!$A$2:$A$86,0),0))</f>
        <v>N/A</v>
      </c>
      <c r="AA2038" t="str">
        <f>INDEX(Map!$E$2:$E$86,MATCH(D2038,Map!$A$2:$A$86,0),0)</f>
        <v>SCCT</v>
      </c>
    </row>
    <row r="2039" spans="1:27" x14ac:dyDescent="0.25">
      <c r="A2039" s="1" t="s">
        <v>120</v>
      </c>
      <c r="B2039" s="1" t="s">
        <v>22</v>
      </c>
      <c r="C2039" s="1">
        <v>22</v>
      </c>
      <c r="D2039" s="1" t="s">
        <v>44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</v>
      </c>
      <c r="U2039" s="3" t="str">
        <f t="shared" si="31"/>
        <v>2017Plan</v>
      </c>
      <c r="V2039" s="2">
        <f>DATE(A2039,INDEX(Map!$H$1:$H$12,MATCH(B2039,Map!$G$1:$G$12,0),0),1)</f>
        <v>43101</v>
      </c>
      <c r="W2039" t="str">
        <f>IF(AND(V2039&gt;=Map!$K$2,V2039&lt;=Map!$L$2),"Base",IF(AND(V2039&gt;=Map!$K$3,V2039&lt;=Map!$L$3),"Fcst","N/A"))</f>
        <v>Fcst</v>
      </c>
      <c r="X2039" t="str">
        <f>INDEX(Map!$B$2:$B$86,MATCH(D2039,Map!$A$2:$A$86,0),0)</f>
        <v>Brown 9</v>
      </c>
      <c r="Y2039" s="7">
        <f>IF(INDEX(Map!$C$2:$C$86,MATCH(D2039,Map!$A$2:$A$86,0),0)="","N/A",E2039*INDEX(Map!$C$2:$C$86,MATCH(D2039,Map!$A$2:$A$86,0),0))</f>
        <v>0</v>
      </c>
      <c r="Z2039" s="7" t="str">
        <f>IF(INDEX(Map!$D$2:$D$86,MATCH(D2039,Map!$A$2:$A$86,0),0)="","N/A",E2039*INDEX(Map!$D$2:$D$86,MATCH(D2039,Map!$A$2:$A$86,0),0))</f>
        <v>N/A</v>
      </c>
      <c r="AA2039" t="str">
        <f>INDEX(Map!$E$2:$E$86,MATCH(D2039,Map!$A$2:$A$86,0),0)</f>
        <v>SCCT</v>
      </c>
    </row>
    <row r="2040" spans="1:27" x14ac:dyDescent="0.25">
      <c r="A2040" s="1" t="s">
        <v>120</v>
      </c>
      <c r="B2040" s="1" t="s">
        <v>22</v>
      </c>
      <c r="C2040" s="1">
        <v>23</v>
      </c>
      <c r="D2040" s="1" t="s">
        <v>45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s="3" t="str">
        <f t="shared" si="31"/>
        <v>2017Plan</v>
      </c>
      <c r="V2040" s="2">
        <f>DATE(A2040,INDEX(Map!$H$1:$H$12,MATCH(B2040,Map!$G$1:$G$12,0),0),1)</f>
        <v>43101</v>
      </c>
      <c r="W2040" t="str">
        <f>IF(AND(V2040&gt;=Map!$K$2,V2040&lt;=Map!$L$2),"Base",IF(AND(V2040&gt;=Map!$K$3,V2040&lt;=Map!$L$3),"Fcst","N/A"))</f>
        <v>Fcst</v>
      </c>
      <c r="X2040" t="str">
        <f>INDEX(Map!$B$2:$B$86,MATCH(D2040,Map!$A$2:$A$86,0),0)</f>
        <v>Brown 9</v>
      </c>
      <c r="Y2040" s="7">
        <f>IF(INDEX(Map!$C$2:$C$86,MATCH(D2040,Map!$A$2:$A$86,0),0)="","N/A",E2040*INDEX(Map!$C$2:$C$86,MATCH(D2040,Map!$A$2:$A$86,0),0))</f>
        <v>0</v>
      </c>
      <c r="Z2040" s="7" t="str">
        <f>IF(INDEX(Map!$D$2:$D$86,MATCH(D2040,Map!$A$2:$A$86,0),0)="","N/A",E2040*INDEX(Map!$D$2:$D$86,MATCH(D2040,Map!$A$2:$A$86,0),0))</f>
        <v>N/A</v>
      </c>
      <c r="AA2040" t="str">
        <f>INDEX(Map!$E$2:$E$86,MATCH(D2040,Map!$A$2:$A$86,0),0)</f>
        <v>SCCT</v>
      </c>
    </row>
    <row r="2041" spans="1:27" x14ac:dyDescent="0.25">
      <c r="A2041" s="1" t="s">
        <v>120</v>
      </c>
      <c r="B2041" s="1" t="s">
        <v>22</v>
      </c>
      <c r="C2041" s="1">
        <v>24</v>
      </c>
      <c r="D2041" s="1" t="s">
        <v>46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3" t="str">
        <f t="shared" si="31"/>
        <v>2017Plan</v>
      </c>
      <c r="V2041" s="2">
        <f>DATE(A2041,INDEX(Map!$H$1:$H$12,MATCH(B2041,Map!$G$1:$G$12,0),0),1)</f>
        <v>43101</v>
      </c>
      <c r="W2041" t="str">
        <f>IF(AND(V2041&gt;=Map!$K$2,V2041&lt;=Map!$L$2),"Base",IF(AND(V2041&gt;=Map!$K$3,V2041&lt;=Map!$L$3),"Fcst","N/A"))</f>
        <v>Fcst</v>
      </c>
      <c r="X2041" t="str">
        <f>INDEX(Map!$B$2:$B$86,MATCH(D2041,Map!$A$2:$A$86,0),0)</f>
        <v>Brown 10</v>
      </c>
      <c r="Y2041" s="7">
        <f>IF(INDEX(Map!$C$2:$C$86,MATCH(D2041,Map!$A$2:$A$86,0),0)="","N/A",E2041*INDEX(Map!$C$2:$C$86,MATCH(D2041,Map!$A$2:$A$86,0),0))</f>
        <v>0</v>
      </c>
      <c r="Z2041" s="7" t="str">
        <f>IF(INDEX(Map!$D$2:$D$86,MATCH(D2041,Map!$A$2:$A$86,0),0)="","N/A",E2041*INDEX(Map!$D$2:$D$86,MATCH(D2041,Map!$A$2:$A$86,0),0))</f>
        <v>N/A</v>
      </c>
      <c r="AA2041" t="str">
        <f>INDEX(Map!$E$2:$E$86,MATCH(D2041,Map!$A$2:$A$86,0),0)</f>
        <v>SCCT</v>
      </c>
    </row>
    <row r="2042" spans="1:27" x14ac:dyDescent="0.25">
      <c r="A2042" s="1" t="s">
        <v>120</v>
      </c>
      <c r="B2042" s="1" t="s">
        <v>22</v>
      </c>
      <c r="C2042" s="1">
        <v>25</v>
      </c>
      <c r="D2042" s="1" t="s">
        <v>47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s="3" t="str">
        <f t="shared" si="31"/>
        <v>2017Plan</v>
      </c>
      <c r="V2042" s="2">
        <f>DATE(A2042,INDEX(Map!$H$1:$H$12,MATCH(B2042,Map!$G$1:$G$12,0),0),1)</f>
        <v>43101</v>
      </c>
      <c r="W2042" t="str">
        <f>IF(AND(V2042&gt;=Map!$K$2,V2042&lt;=Map!$L$2),"Base",IF(AND(V2042&gt;=Map!$K$3,V2042&lt;=Map!$L$3),"Fcst","N/A"))</f>
        <v>Fcst</v>
      </c>
      <c r="X2042" t="str">
        <f>INDEX(Map!$B$2:$B$86,MATCH(D2042,Map!$A$2:$A$86,0),0)</f>
        <v>Brown 10</v>
      </c>
      <c r="Y2042" s="7">
        <f>IF(INDEX(Map!$C$2:$C$86,MATCH(D2042,Map!$A$2:$A$86,0),0)="","N/A",E2042*INDEX(Map!$C$2:$C$86,MATCH(D2042,Map!$A$2:$A$86,0),0))</f>
        <v>0</v>
      </c>
      <c r="Z2042" s="7" t="str">
        <f>IF(INDEX(Map!$D$2:$D$86,MATCH(D2042,Map!$A$2:$A$86,0),0)="","N/A",E2042*INDEX(Map!$D$2:$D$86,MATCH(D2042,Map!$A$2:$A$86,0),0))</f>
        <v>N/A</v>
      </c>
      <c r="AA2042" t="str">
        <f>INDEX(Map!$E$2:$E$86,MATCH(D2042,Map!$A$2:$A$86,0),0)</f>
        <v>SCCT</v>
      </c>
    </row>
    <row r="2043" spans="1:27" x14ac:dyDescent="0.25">
      <c r="A2043" s="1" t="s">
        <v>120</v>
      </c>
      <c r="B2043" s="1" t="s">
        <v>22</v>
      </c>
      <c r="C2043" s="1">
        <v>26</v>
      </c>
      <c r="D2043" s="1" t="s">
        <v>48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s="3" t="str">
        <f t="shared" si="31"/>
        <v>2017Plan</v>
      </c>
      <c r="V2043" s="2">
        <f>DATE(A2043,INDEX(Map!$H$1:$H$12,MATCH(B2043,Map!$G$1:$G$12,0),0),1)</f>
        <v>43101</v>
      </c>
      <c r="W2043" t="str">
        <f>IF(AND(V2043&gt;=Map!$K$2,V2043&lt;=Map!$L$2),"Base",IF(AND(V2043&gt;=Map!$K$3,V2043&lt;=Map!$L$3),"Fcst","N/A"))</f>
        <v>Fcst</v>
      </c>
      <c r="X2043" t="str">
        <f>INDEX(Map!$B$2:$B$86,MATCH(D2043,Map!$A$2:$A$86,0),0)</f>
        <v>Brown 11</v>
      </c>
      <c r="Y2043" s="7">
        <f>IF(INDEX(Map!$C$2:$C$86,MATCH(D2043,Map!$A$2:$A$86,0),0)="","N/A",E2043*INDEX(Map!$C$2:$C$86,MATCH(D2043,Map!$A$2:$A$86,0),0))</f>
        <v>0</v>
      </c>
      <c r="Z2043" s="7" t="str">
        <f>IF(INDEX(Map!$D$2:$D$86,MATCH(D2043,Map!$A$2:$A$86,0),0)="","N/A",E2043*INDEX(Map!$D$2:$D$86,MATCH(D2043,Map!$A$2:$A$86,0),0))</f>
        <v>N/A</v>
      </c>
      <c r="AA2043" t="str">
        <f>INDEX(Map!$E$2:$E$86,MATCH(D2043,Map!$A$2:$A$86,0),0)</f>
        <v>SCCT</v>
      </c>
    </row>
    <row r="2044" spans="1:27" x14ac:dyDescent="0.25">
      <c r="A2044" s="1" t="s">
        <v>120</v>
      </c>
      <c r="B2044" s="1" t="s">
        <v>22</v>
      </c>
      <c r="C2044" s="1">
        <v>27</v>
      </c>
      <c r="D2044" s="1" t="s">
        <v>49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3" t="str">
        <f t="shared" si="31"/>
        <v>2017Plan</v>
      </c>
      <c r="V2044" s="2">
        <f>DATE(A2044,INDEX(Map!$H$1:$H$12,MATCH(B2044,Map!$G$1:$G$12,0),0),1)</f>
        <v>43101</v>
      </c>
      <c r="W2044" t="str">
        <f>IF(AND(V2044&gt;=Map!$K$2,V2044&lt;=Map!$L$2),"Base",IF(AND(V2044&gt;=Map!$K$3,V2044&lt;=Map!$L$3),"Fcst","N/A"))</f>
        <v>Fcst</v>
      </c>
      <c r="X2044" t="str">
        <f>INDEX(Map!$B$2:$B$86,MATCH(D2044,Map!$A$2:$A$86,0),0)</f>
        <v>Brown 11</v>
      </c>
      <c r="Y2044" s="7">
        <f>IF(INDEX(Map!$C$2:$C$86,MATCH(D2044,Map!$A$2:$A$86,0),0)="","N/A",E2044*INDEX(Map!$C$2:$C$86,MATCH(D2044,Map!$A$2:$A$86,0),0))</f>
        <v>0</v>
      </c>
      <c r="Z2044" s="7" t="str">
        <f>IF(INDEX(Map!$D$2:$D$86,MATCH(D2044,Map!$A$2:$A$86,0),0)="","N/A",E2044*INDEX(Map!$D$2:$D$86,MATCH(D2044,Map!$A$2:$A$86,0),0))</f>
        <v>N/A</v>
      </c>
      <c r="AA2044" t="str">
        <f>INDEX(Map!$E$2:$E$86,MATCH(D2044,Map!$A$2:$A$86,0),0)</f>
        <v>SCCT</v>
      </c>
    </row>
    <row r="2045" spans="1:27" x14ac:dyDescent="0.25">
      <c r="A2045" s="1" t="s">
        <v>120</v>
      </c>
      <c r="B2045" s="1" t="s">
        <v>22</v>
      </c>
      <c r="C2045" s="1">
        <v>28</v>
      </c>
      <c r="D2045" s="1" t="s">
        <v>50</v>
      </c>
      <c r="E2045" s="1">
        <v>18</v>
      </c>
      <c r="F2045" s="1">
        <v>0</v>
      </c>
      <c r="G2045" s="1">
        <v>13.8</v>
      </c>
      <c r="H2045" s="1">
        <v>21</v>
      </c>
      <c r="I2045" s="1">
        <v>198.6</v>
      </c>
      <c r="J2045" s="1">
        <v>11048</v>
      </c>
      <c r="K2045" s="1">
        <v>136</v>
      </c>
      <c r="L2045" s="1">
        <v>346</v>
      </c>
      <c r="M2045" s="1">
        <v>687</v>
      </c>
      <c r="N2045" s="1">
        <v>1</v>
      </c>
      <c r="O2045" s="1">
        <v>3</v>
      </c>
      <c r="P2045" s="1">
        <v>0</v>
      </c>
      <c r="Q2045" s="1">
        <v>0</v>
      </c>
      <c r="R2045" s="1">
        <v>38.229999999999997</v>
      </c>
      <c r="S2045" s="1">
        <v>38.409999999999997</v>
      </c>
      <c r="T2045" s="1">
        <v>690</v>
      </c>
      <c r="U2045" s="3" t="str">
        <f t="shared" si="31"/>
        <v>2017Plan</v>
      </c>
      <c r="V2045" s="2">
        <f>DATE(A2045,INDEX(Map!$H$1:$H$12,MATCH(B2045,Map!$G$1:$G$12,0),0),1)</f>
        <v>43101</v>
      </c>
      <c r="W2045" t="str">
        <f>IF(AND(V2045&gt;=Map!$K$2,V2045&lt;=Map!$L$2),"Base",IF(AND(V2045&gt;=Map!$K$3,V2045&lt;=Map!$L$3),"Fcst","N/A"))</f>
        <v>Fcst</v>
      </c>
      <c r="X2045" t="str">
        <f>INDEX(Map!$B$2:$B$86,MATCH(D2045,Map!$A$2:$A$86,0),0)</f>
        <v>Paddys Run 13</v>
      </c>
      <c r="Y2045" s="7">
        <f>IF(INDEX(Map!$C$2:$C$86,MATCH(D2045,Map!$A$2:$A$86,0),0)="","N/A",E2045*INDEX(Map!$C$2:$C$86,MATCH(D2045,Map!$A$2:$A$86,0),0))</f>
        <v>8.4599999999999991</v>
      </c>
      <c r="Z2045" s="7">
        <f>IF(INDEX(Map!$D$2:$D$86,MATCH(D2045,Map!$A$2:$A$86,0),0)="","N/A",E2045*INDEX(Map!$D$2:$D$86,MATCH(D2045,Map!$A$2:$A$86,0),0))</f>
        <v>9.5400000000000009</v>
      </c>
      <c r="AA2045" t="str">
        <f>INDEX(Map!$E$2:$E$86,MATCH(D2045,Map!$A$2:$A$86,0),0)</f>
        <v>SCCT</v>
      </c>
    </row>
    <row r="2046" spans="1:27" x14ac:dyDescent="0.25">
      <c r="A2046" s="1" t="s">
        <v>120</v>
      </c>
      <c r="B2046" s="1" t="s">
        <v>22</v>
      </c>
      <c r="C2046" s="1">
        <v>29</v>
      </c>
      <c r="D2046" s="1" t="s">
        <v>51</v>
      </c>
      <c r="E2046" s="1">
        <v>29</v>
      </c>
      <c r="F2046" s="1">
        <v>0</v>
      </c>
      <c r="G2046" s="1">
        <v>21.8</v>
      </c>
      <c r="H2046" s="1">
        <v>23</v>
      </c>
      <c r="I2046" s="1">
        <v>316.3</v>
      </c>
      <c r="J2046" s="1">
        <v>10897</v>
      </c>
      <c r="K2046" s="1">
        <v>196</v>
      </c>
      <c r="L2046" s="1">
        <v>346</v>
      </c>
      <c r="M2046" s="1">
        <v>1094</v>
      </c>
      <c r="N2046" s="1">
        <v>1</v>
      </c>
      <c r="O2046" s="1">
        <v>4</v>
      </c>
      <c r="P2046" s="1">
        <v>0</v>
      </c>
      <c r="Q2046" s="1">
        <v>0</v>
      </c>
      <c r="R2046" s="1">
        <v>37.71</v>
      </c>
      <c r="S2046" s="1">
        <v>37.83</v>
      </c>
      <c r="T2046" s="1">
        <v>1098</v>
      </c>
      <c r="U2046" s="3" t="str">
        <f t="shared" si="31"/>
        <v>2017Plan</v>
      </c>
      <c r="V2046" s="2">
        <f>DATE(A2046,INDEX(Map!$H$1:$H$12,MATCH(B2046,Map!$G$1:$G$12,0),0),1)</f>
        <v>43101</v>
      </c>
      <c r="W2046" t="str">
        <f>IF(AND(V2046&gt;=Map!$K$2,V2046&lt;=Map!$L$2),"Base",IF(AND(V2046&gt;=Map!$K$3,V2046&lt;=Map!$L$3),"Fcst","N/A"))</f>
        <v>Fcst</v>
      </c>
      <c r="X2046" t="str">
        <f>INDEX(Map!$B$2:$B$86,MATCH(D2046,Map!$A$2:$A$86,0),0)</f>
        <v>Trimble Co 05</v>
      </c>
      <c r="Y2046" s="7">
        <f>IF(INDEX(Map!$C$2:$C$86,MATCH(D2046,Map!$A$2:$A$86,0),0)="","N/A",E2046*INDEX(Map!$C$2:$C$86,MATCH(D2046,Map!$A$2:$A$86,0),0))</f>
        <v>20.59</v>
      </c>
      <c r="Z2046" s="7">
        <f>IF(INDEX(Map!$D$2:$D$86,MATCH(D2046,Map!$A$2:$A$86,0),0)="","N/A",E2046*INDEX(Map!$D$2:$D$86,MATCH(D2046,Map!$A$2:$A$86,0),0))</f>
        <v>8.41</v>
      </c>
      <c r="AA2046" t="str">
        <f>INDEX(Map!$E$2:$E$86,MATCH(D2046,Map!$A$2:$A$86,0),0)</f>
        <v>SCCT</v>
      </c>
    </row>
    <row r="2047" spans="1:27" x14ac:dyDescent="0.25">
      <c r="A2047" s="1" t="s">
        <v>120</v>
      </c>
      <c r="B2047" s="1" t="s">
        <v>22</v>
      </c>
      <c r="C2047" s="1">
        <v>30</v>
      </c>
      <c r="D2047" s="1" t="s">
        <v>52</v>
      </c>
      <c r="E2047" s="1">
        <v>20.7</v>
      </c>
      <c r="F2047" s="1">
        <v>0</v>
      </c>
      <c r="G2047" s="1">
        <v>15.5</v>
      </c>
      <c r="H2047" s="1">
        <v>26</v>
      </c>
      <c r="I2047" s="1">
        <v>223.9</v>
      </c>
      <c r="J2047" s="1">
        <v>10836</v>
      </c>
      <c r="K2047" s="1">
        <v>137</v>
      </c>
      <c r="L2047" s="1">
        <v>346</v>
      </c>
      <c r="M2047" s="1">
        <v>775</v>
      </c>
      <c r="N2047" s="1">
        <v>1</v>
      </c>
      <c r="O2047" s="1">
        <v>4</v>
      </c>
      <c r="P2047" s="1">
        <v>0</v>
      </c>
      <c r="Q2047" s="1">
        <v>0</v>
      </c>
      <c r="R2047" s="1">
        <v>37.49</v>
      </c>
      <c r="S2047" s="1">
        <v>37.69</v>
      </c>
      <c r="T2047" s="1">
        <v>779</v>
      </c>
      <c r="U2047" s="3" t="str">
        <f t="shared" si="31"/>
        <v>2017Plan</v>
      </c>
      <c r="V2047" s="2">
        <f>DATE(A2047,INDEX(Map!$H$1:$H$12,MATCH(B2047,Map!$G$1:$G$12,0),0),1)</f>
        <v>43101</v>
      </c>
      <c r="W2047" t="str">
        <f>IF(AND(V2047&gt;=Map!$K$2,V2047&lt;=Map!$L$2),"Base",IF(AND(V2047&gt;=Map!$K$3,V2047&lt;=Map!$L$3),"Fcst","N/A"))</f>
        <v>Fcst</v>
      </c>
      <c r="X2047" t="str">
        <f>INDEX(Map!$B$2:$B$86,MATCH(D2047,Map!$A$2:$A$86,0),0)</f>
        <v>Trimble Co 06</v>
      </c>
      <c r="Y2047" s="7">
        <f>IF(INDEX(Map!$C$2:$C$86,MATCH(D2047,Map!$A$2:$A$86,0),0)="","N/A",E2047*INDEX(Map!$C$2:$C$86,MATCH(D2047,Map!$A$2:$A$86,0),0))</f>
        <v>14.696999999999999</v>
      </c>
      <c r="Z2047" s="7">
        <f>IF(INDEX(Map!$D$2:$D$86,MATCH(D2047,Map!$A$2:$A$86,0),0)="","N/A",E2047*INDEX(Map!$D$2:$D$86,MATCH(D2047,Map!$A$2:$A$86,0),0))</f>
        <v>6.0029999999999992</v>
      </c>
      <c r="AA2047" t="str">
        <f>INDEX(Map!$E$2:$E$86,MATCH(D2047,Map!$A$2:$A$86,0),0)</f>
        <v>SCCT</v>
      </c>
    </row>
    <row r="2048" spans="1:27" x14ac:dyDescent="0.25">
      <c r="A2048" s="1" t="s">
        <v>120</v>
      </c>
      <c r="B2048" s="1" t="s">
        <v>22</v>
      </c>
      <c r="C2048" s="1">
        <v>31</v>
      </c>
      <c r="D2048" s="1" t="s">
        <v>53</v>
      </c>
      <c r="E2048" s="1">
        <v>11.1</v>
      </c>
      <c r="F2048" s="1">
        <v>0</v>
      </c>
      <c r="G2048" s="1">
        <v>8.3000000000000007</v>
      </c>
      <c r="H2048" s="1">
        <v>20</v>
      </c>
      <c r="I2048" s="1">
        <v>121.4</v>
      </c>
      <c r="J2048" s="1">
        <v>10933</v>
      </c>
      <c r="K2048" s="1">
        <v>76</v>
      </c>
      <c r="L2048" s="1">
        <v>346</v>
      </c>
      <c r="M2048" s="1">
        <v>420</v>
      </c>
      <c r="N2048" s="1">
        <v>1</v>
      </c>
      <c r="O2048" s="1">
        <v>3</v>
      </c>
      <c r="P2048" s="1">
        <v>0</v>
      </c>
      <c r="Q2048" s="1">
        <v>0</v>
      </c>
      <c r="R2048" s="1">
        <v>37.83</v>
      </c>
      <c r="S2048" s="1">
        <v>38.11</v>
      </c>
      <c r="T2048" s="1">
        <v>423</v>
      </c>
      <c r="U2048" s="3" t="str">
        <f t="shared" si="31"/>
        <v>2017Plan</v>
      </c>
      <c r="V2048" s="2">
        <f>DATE(A2048,INDEX(Map!$H$1:$H$12,MATCH(B2048,Map!$G$1:$G$12,0),0),1)</f>
        <v>43101</v>
      </c>
      <c r="W2048" t="str">
        <f>IF(AND(V2048&gt;=Map!$K$2,V2048&lt;=Map!$L$2),"Base",IF(AND(V2048&gt;=Map!$K$3,V2048&lt;=Map!$L$3),"Fcst","N/A"))</f>
        <v>Fcst</v>
      </c>
      <c r="X2048" t="str">
        <f>INDEX(Map!$B$2:$B$86,MATCH(D2048,Map!$A$2:$A$86,0),0)</f>
        <v>Trimble Co 07</v>
      </c>
      <c r="Y2048" s="7">
        <f>IF(INDEX(Map!$C$2:$C$86,MATCH(D2048,Map!$A$2:$A$86,0),0)="","N/A",E2048*INDEX(Map!$C$2:$C$86,MATCH(D2048,Map!$A$2:$A$86,0),0))</f>
        <v>6.9929999999999994</v>
      </c>
      <c r="Z2048" s="7">
        <f>IF(INDEX(Map!$D$2:$D$86,MATCH(D2048,Map!$A$2:$A$86,0),0)="","N/A",E2048*INDEX(Map!$D$2:$D$86,MATCH(D2048,Map!$A$2:$A$86,0),0))</f>
        <v>4.1070000000000002</v>
      </c>
      <c r="AA2048" t="str">
        <f>INDEX(Map!$E$2:$E$86,MATCH(D2048,Map!$A$2:$A$86,0),0)</f>
        <v>SCCT</v>
      </c>
    </row>
    <row r="2049" spans="1:27" x14ac:dyDescent="0.25">
      <c r="A2049" s="1" t="s">
        <v>120</v>
      </c>
      <c r="B2049" s="1" t="s">
        <v>22</v>
      </c>
      <c r="C2049" s="1">
        <v>32</v>
      </c>
      <c r="D2049" s="1" t="s">
        <v>54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3" t="str">
        <f t="shared" si="31"/>
        <v>2017Plan</v>
      </c>
      <c r="V2049" s="2">
        <f>DATE(A2049,INDEX(Map!$H$1:$H$12,MATCH(B2049,Map!$G$1:$G$12,0),0),1)</f>
        <v>43101</v>
      </c>
      <c r="W2049" t="str">
        <f>IF(AND(V2049&gt;=Map!$K$2,V2049&lt;=Map!$L$2),"Base",IF(AND(V2049&gt;=Map!$K$3,V2049&lt;=Map!$L$3),"Fcst","N/A"))</f>
        <v>Fcst</v>
      </c>
      <c r="X2049" t="str">
        <f>INDEX(Map!$B$2:$B$86,MATCH(D2049,Map!$A$2:$A$86,0),0)</f>
        <v>Trimble Co 08</v>
      </c>
      <c r="Y2049" s="7">
        <f>IF(INDEX(Map!$C$2:$C$86,MATCH(D2049,Map!$A$2:$A$86,0),0)="","N/A",E2049*INDEX(Map!$C$2:$C$86,MATCH(D2049,Map!$A$2:$A$86,0),0))</f>
        <v>0</v>
      </c>
      <c r="Z2049" s="7">
        <f>IF(INDEX(Map!$D$2:$D$86,MATCH(D2049,Map!$A$2:$A$86,0),0)="","N/A",E2049*INDEX(Map!$D$2:$D$86,MATCH(D2049,Map!$A$2:$A$86,0),0))</f>
        <v>0</v>
      </c>
      <c r="AA2049" t="str">
        <f>INDEX(Map!$E$2:$E$86,MATCH(D2049,Map!$A$2:$A$86,0),0)</f>
        <v>SCCT</v>
      </c>
    </row>
    <row r="2050" spans="1:27" x14ac:dyDescent="0.25">
      <c r="A2050" s="1" t="s">
        <v>120</v>
      </c>
      <c r="B2050" s="1" t="s">
        <v>22</v>
      </c>
      <c r="C2050" s="1">
        <v>33</v>
      </c>
      <c r="D2050" s="1" t="s">
        <v>55</v>
      </c>
      <c r="E2050" s="1">
        <v>5.4</v>
      </c>
      <c r="F2050" s="1">
        <v>0</v>
      </c>
      <c r="G2050" s="1">
        <v>4</v>
      </c>
      <c r="H2050" s="1">
        <v>10</v>
      </c>
      <c r="I2050" s="1">
        <v>58.5</v>
      </c>
      <c r="J2050" s="1">
        <v>10859</v>
      </c>
      <c r="K2050" s="1">
        <v>36</v>
      </c>
      <c r="L2050" s="1">
        <v>346</v>
      </c>
      <c r="M2050" s="1">
        <v>202</v>
      </c>
      <c r="N2050" s="1">
        <v>0</v>
      </c>
      <c r="O2050" s="1">
        <v>2</v>
      </c>
      <c r="P2050" s="1">
        <v>0</v>
      </c>
      <c r="Q2050" s="1">
        <v>0</v>
      </c>
      <c r="R2050" s="1">
        <v>37.57</v>
      </c>
      <c r="S2050" s="1">
        <v>37.86</v>
      </c>
      <c r="T2050" s="1">
        <v>204</v>
      </c>
      <c r="U2050" s="3" t="str">
        <f t="shared" si="31"/>
        <v>2017Plan</v>
      </c>
      <c r="V2050" s="2">
        <f>DATE(A2050,INDEX(Map!$H$1:$H$12,MATCH(B2050,Map!$G$1:$G$12,0),0),1)</f>
        <v>43101</v>
      </c>
      <c r="W2050" t="str">
        <f>IF(AND(V2050&gt;=Map!$K$2,V2050&lt;=Map!$L$2),"Base",IF(AND(V2050&gt;=Map!$K$3,V2050&lt;=Map!$L$3),"Fcst","N/A"))</f>
        <v>Fcst</v>
      </c>
      <c r="X2050" t="str">
        <f>INDEX(Map!$B$2:$B$86,MATCH(D2050,Map!$A$2:$A$86,0),0)</f>
        <v>Trimble Co 09</v>
      </c>
      <c r="Y2050" s="7">
        <f>IF(INDEX(Map!$C$2:$C$86,MATCH(D2050,Map!$A$2:$A$86,0),0)="","N/A",E2050*INDEX(Map!$C$2:$C$86,MATCH(D2050,Map!$A$2:$A$86,0),0))</f>
        <v>3.4020000000000001</v>
      </c>
      <c r="Z2050" s="7">
        <f>IF(INDEX(Map!$D$2:$D$86,MATCH(D2050,Map!$A$2:$A$86,0),0)="","N/A",E2050*INDEX(Map!$D$2:$D$86,MATCH(D2050,Map!$A$2:$A$86,0),0))</f>
        <v>1.998</v>
      </c>
      <c r="AA2050" t="str">
        <f>INDEX(Map!$E$2:$E$86,MATCH(D2050,Map!$A$2:$A$86,0),0)</f>
        <v>SCCT</v>
      </c>
    </row>
    <row r="2051" spans="1:27" x14ac:dyDescent="0.25">
      <c r="A2051" s="1" t="s">
        <v>120</v>
      </c>
      <c r="B2051" s="1" t="s">
        <v>22</v>
      </c>
      <c r="C2051" s="1">
        <v>34</v>
      </c>
      <c r="D2051" s="1" t="s">
        <v>56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s="3" t="str">
        <f t="shared" si="31"/>
        <v>2017Plan</v>
      </c>
      <c r="V2051" s="2">
        <f>DATE(A2051,INDEX(Map!$H$1:$H$12,MATCH(B2051,Map!$G$1:$G$12,0),0),1)</f>
        <v>43101</v>
      </c>
      <c r="W2051" t="str">
        <f>IF(AND(V2051&gt;=Map!$K$2,V2051&lt;=Map!$L$2),"Base",IF(AND(V2051&gt;=Map!$K$3,V2051&lt;=Map!$L$3),"Fcst","N/A"))</f>
        <v>Fcst</v>
      </c>
      <c r="X2051" t="str">
        <f>INDEX(Map!$B$2:$B$86,MATCH(D2051,Map!$A$2:$A$86,0),0)</f>
        <v>Trimble Co 10</v>
      </c>
      <c r="Y2051" s="7">
        <f>IF(INDEX(Map!$C$2:$C$86,MATCH(D2051,Map!$A$2:$A$86,0),0)="","N/A",E2051*INDEX(Map!$C$2:$C$86,MATCH(D2051,Map!$A$2:$A$86,0),0))</f>
        <v>0</v>
      </c>
      <c r="Z2051" s="7">
        <f>IF(INDEX(Map!$D$2:$D$86,MATCH(D2051,Map!$A$2:$A$86,0),0)="","N/A",E2051*INDEX(Map!$D$2:$D$86,MATCH(D2051,Map!$A$2:$A$86,0),0))</f>
        <v>0</v>
      </c>
      <c r="AA2051" t="str">
        <f>INDEX(Map!$E$2:$E$86,MATCH(D2051,Map!$A$2:$A$86,0),0)</f>
        <v>SCCT</v>
      </c>
    </row>
    <row r="2052" spans="1:27" x14ac:dyDescent="0.25">
      <c r="A2052" s="1" t="s">
        <v>120</v>
      </c>
      <c r="B2052" s="1" t="s">
        <v>22</v>
      </c>
      <c r="C2052" s="1">
        <v>35</v>
      </c>
      <c r="D2052" s="1" t="s">
        <v>57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3" t="str">
        <f t="shared" ref="U2052:U2115" si="32">U2051</f>
        <v>2017Plan</v>
      </c>
      <c r="V2052" s="2">
        <f>DATE(A2052,INDEX(Map!$H$1:$H$12,MATCH(B2052,Map!$G$1:$G$12,0),0),1)</f>
        <v>43101</v>
      </c>
      <c r="W2052" t="str">
        <f>IF(AND(V2052&gt;=Map!$K$2,V2052&lt;=Map!$L$2),"Base",IF(AND(V2052&gt;=Map!$K$3,V2052&lt;=Map!$L$3),"Fcst","N/A"))</f>
        <v>Fcst</v>
      </c>
      <c r="X2052" t="str">
        <f>INDEX(Map!$B$2:$B$86,MATCH(D2052,Map!$A$2:$A$86,0),0)</f>
        <v>Cane Run 11</v>
      </c>
      <c r="Y2052" s="7" t="str">
        <f>IF(INDEX(Map!$C$2:$C$86,MATCH(D2052,Map!$A$2:$A$86,0),0)="","N/A",E2052*INDEX(Map!$C$2:$C$86,MATCH(D2052,Map!$A$2:$A$86,0),0))</f>
        <v>N/A</v>
      </c>
      <c r="Z2052" s="7">
        <f>IF(INDEX(Map!$D$2:$D$86,MATCH(D2052,Map!$A$2:$A$86,0),0)="","N/A",E2052*INDEX(Map!$D$2:$D$86,MATCH(D2052,Map!$A$2:$A$86,0),0))</f>
        <v>0</v>
      </c>
      <c r="AA2052" t="str">
        <f>INDEX(Map!$E$2:$E$86,MATCH(D2052,Map!$A$2:$A$86,0),0)</f>
        <v>SCCT</v>
      </c>
    </row>
    <row r="2053" spans="1:27" x14ac:dyDescent="0.25">
      <c r="A2053" s="1" t="s">
        <v>120</v>
      </c>
      <c r="B2053" s="1" t="s">
        <v>22</v>
      </c>
      <c r="C2053" s="1">
        <v>36</v>
      </c>
      <c r="D2053" s="1" t="s">
        <v>58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3" t="str">
        <f t="shared" si="32"/>
        <v>2017Plan</v>
      </c>
      <c r="V2053" s="2">
        <f>DATE(A2053,INDEX(Map!$H$1:$H$12,MATCH(B2053,Map!$G$1:$G$12,0),0),1)</f>
        <v>43101</v>
      </c>
      <c r="W2053" t="str">
        <f>IF(AND(V2053&gt;=Map!$K$2,V2053&lt;=Map!$L$2),"Base",IF(AND(V2053&gt;=Map!$K$3,V2053&lt;=Map!$L$3),"Fcst","N/A"))</f>
        <v>Fcst</v>
      </c>
      <c r="X2053" t="str">
        <f>INDEX(Map!$B$2:$B$86,MATCH(D2053,Map!$A$2:$A$86,0),0)</f>
        <v>Haefling</v>
      </c>
      <c r="Y2053" s="7">
        <f>IF(INDEX(Map!$C$2:$C$86,MATCH(D2053,Map!$A$2:$A$86,0),0)="","N/A",E2053*INDEX(Map!$C$2:$C$86,MATCH(D2053,Map!$A$2:$A$86,0),0))</f>
        <v>0</v>
      </c>
      <c r="Z2053" s="7" t="str">
        <f>IF(INDEX(Map!$D$2:$D$86,MATCH(D2053,Map!$A$2:$A$86,0),0)="","N/A",E2053*INDEX(Map!$D$2:$D$86,MATCH(D2053,Map!$A$2:$A$86,0),0))</f>
        <v>N/A</v>
      </c>
      <c r="AA2053" t="str">
        <f>INDEX(Map!$E$2:$E$86,MATCH(D2053,Map!$A$2:$A$86,0),0)</f>
        <v>SCCT</v>
      </c>
    </row>
    <row r="2054" spans="1:27" x14ac:dyDescent="0.25">
      <c r="A2054" s="1" t="s">
        <v>120</v>
      </c>
      <c r="B2054" s="1" t="s">
        <v>22</v>
      </c>
      <c r="C2054" s="1">
        <v>37</v>
      </c>
      <c r="D2054" s="1" t="s">
        <v>59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3" t="str">
        <f t="shared" si="32"/>
        <v>2017Plan</v>
      </c>
      <c r="V2054" s="2">
        <f>DATE(A2054,INDEX(Map!$H$1:$H$12,MATCH(B2054,Map!$G$1:$G$12,0),0),1)</f>
        <v>43101</v>
      </c>
      <c r="W2054" t="str">
        <f>IF(AND(V2054&gt;=Map!$K$2,V2054&lt;=Map!$L$2),"Base",IF(AND(V2054&gt;=Map!$K$3,V2054&lt;=Map!$L$3),"Fcst","N/A"))</f>
        <v>Fcst</v>
      </c>
      <c r="X2054" t="str">
        <f>INDEX(Map!$B$2:$B$86,MATCH(D2054,Map!$A$2:$A$86,0),0)</f>
        <v>Paddys Run 11</v>
      </c>
      <c r="Y2054" s="7" t="str">
        <f>IF(INDEX(Map!$C$2:$C$86,MATCH(D2054,Map!$A$2:$A$86,0),0)="","N/A",E2054*INDEX(Map!$C$2:$C$86,MATCH(D2054,Map!$A$2:$A$86,0),0))</f>
        <v>N/A</v>
      </c>
      <c r="Z2054" s="7">
        <f>IF(INDEX(Map!$D$2:$D$86,MATCH(D2054,Map!$A$2:$A$86,0),0)="","N/A",E2054*INDEX(Map!$D$2:$D$86,MATCH(D2054,Map!$A$2:$A$86,0),0))</f>
        <v>0</v>
      </c>
      <c r="AA2054" t="str">
        <f>INDEX(Map!$E$2:$E$86,MATCH(D2054,Map!$A$2:$A$86,0),0)</f>
        <v>SCCT</v>
      </c>
    </row>
    <row r="2055" spans="1:27" x14ac:dyDescent="0.25">
      <c r="A2055" s="1" t="s">
        <v>120</v>
      </c>
      <c r="B2055" s="1" t="s">
        <v>22</v>
      </c>
      <c r="C2055" s="1">
        <v>38</v>
      </c>
      <c r="D2055" s="1" t="s">
        <v>60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3" t="str">
        <f t="shared" si="32"/>
        <v>2017Plan</v>
      </c>
      <c r="V2055" s="2">
        <f>DATE(A2055,INDEX(Map!$H$1:$H$12,MATCH(B2055,Map!$G$1:$G$12,0),0),1)</f>
        <v>43101</v>
      </c>
      <c r="W2055" t="str">
        <f>IF(AND(V2055&gt;=Map!$K$2,V2055&lt;=Map!$L$2),"Base",IF(AND(V2055&gt;=Map!$K$3,V2055&lt;=Map!$L$3),"Fcst","N/A"))</f>
        <v>Fcst</v>
      </c>
      <c r="X2055" t="str">
        <f>INDEX(Map!$B$2:$B$86,MATCH(D2055,Map!$A$2:$A$86,0),0)</f>
        <v>Paddys Run 12</v>
      </c>
      <c r="Y2055" s="7" t="str">
        <f>IF(INDEX(Map!$C$2:$C$86,MATCH(D2055,Map!$A$2:$A$86,0),0)="","N/A",E2055*INDEX(Map!$C$2:$C$86,MATCH(D2055,Map!$A$2:$A$86,0),0))</f>
        <v>N/A</v>
      </c>
      <c r="Z2055" s="7">
        <f>IF(INDEX(Map!$D$2:$D$86,MATCH(D2055,Map!$A$2:$A$86,0),0)="","N/A",E2055*INDEX(Map!$D$2:$D$86,MATCH(D2055,Map!$A$2:$A$86,0),0))</f>
        <v>0</v>
      </c>
      <c r="AA2055" t="str">
        <f>INDEX(Map!$E$2:$E$86,MATCH(D2055,Map!$A$2:$A$86,0),0)</f>
        <v>SCCT</v>
      </c>
    </row>
    <row r="2056" spans="1:27" x14ac:dyDescent="0.25">
      <c r="A2056" s="1" t="s">
        <v>120</v>
      </c>
      <c r="B2056" s="1" t="s">
        <v>22</v>
      </c>
      <c r="C2056" s="1">
        <v>39</v>
      </c>
      <c r="D2056" s="1" t="s">
        <v>61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3" t="str">
        <f t="shared" si="32"/>
        <v>2017Plan</v>
      </c>
      <c r="V2056" s="2">
        <f>DATE(A2056,INDEX(Map!$H$1:$H$12,MATCH(B2056,Map!$G$1:$G$12,0),0),1)</f>
        <v>43101</v>
      </c>
      <c r="W2056" t="str">
        <f>IF(AND(V2056&gt;=Map!$K$2,V2056&lt;=Map!$L$2),"Base",IF(AND(V2056&gt;=Map!$K$3,V2056&lt;=Map!$L$3),"Fcst","N/A"))</f>
        <v>Fcst</v>
      </c>
      <c r="X2056" t="str">
        <f>INDEX(Map!$B$2:$B$86,MATCH(D2056,Map!$A$2:$A$86,0),0)</f>
        <v>Zorn 1</v>
      </c>
      <c r="Y2056" s="7" t="str">
        <f>IF(INDEX(Map!$C$2:$C$86,MATCH(D2056,Map!$A$2:$A$86,0),0)="","N/A",E2056*INDEX(Map!$C$2:$C$86,MATCH(D2056,Map!$A$2:$A$86,0),0))</f>
        <v>N/A</v>
      </c>
      <c r="Z2056" s="7">
        <f>IF(INDEX(Map!$D$2:$D$86,MATCH(D2056,Map!$A$2:$A$86,0),0)="","N/A",E2056*INDEX(Map!$D$2:$D$86,MATCH(D2056,Map!$A$2:$A$86,0),0))</f>
        <v>0</v>
      </c>
      <c r="AA2056" t="str">
        <f>INDEX(Map!$E$2:$E$86,MATCH(D2056,Map!$A$2:$A$86,0),0)</f>
        <v>SCCT</v>
      </c>
    </row>
    <row r="2057" spans="1:27" x14ac:dyDescent="0.25">
      <c r="A2057" s="1" t="s">
        <v>120</v>
      </c>
      <c r="B2057" s="1" t="s">
        <v>22</v>
      </c>
      <c r="C2057" s="1">
        <v>40</v>
      </c>
      <c r="D2057" s="1" t="s">
        <v>62</v>
      </c>
      <c r="E2057" s="1">
        <v>9.9</v>
      </c>
      <c r="F2057" s="1">
        <v>0</v>
      </c>
      <c r="G2057" s="1">
        <v>42.1</v>
      </c>
      <c r="H2057" s="1">
        <v>35</v>
      </c>
      <c r="I2057" s="1" t="s">
        <v>63</v>
      </c>
      <c r="J2057" s="1" t="s">
        <v>63</v>
      </c>
      <c r="K2057" s="1">
        <v>320</v>
      </c>
      <c r="L2057" s="1">
        <v>0</v>
      </c>
      <c r="M2057" s="1">
        <v>0</v>
      </c>
      <c r="N2057" s="1" t="s">
        <v>63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3" t="str">
        <f t="shared" si="32"/>
        <v>2017Plan</v>
      </c>
      <c r="V2057" s="2">
        <f>DATE(A2057,INDEX(Map!$H$1:$H$12,MATCH(B2057,Map!$G$1:$G$12,0),0),1)</f>
        <v>43101</v>
      </c>
      <c r="W2057" t="str">
        <f>IF(AND(V2057&gt;=Map!$K$2,V2057&lt;=Map!$L$2),"Base",IF(AND(V2057&gt;=Map!$K$3,V2057&lt;=Map!$L$3),"Fcst","N/A"))</f>
        <v>Fcst</v>
      </c>
      <c r="X2057" t="str">
        <f>INDEX(Map!$B$2:$B$86,MATCH(D2057,Map!$A$2:$A$86,0),0)</f>
        <v>Dix Dam</v>
      </c>
      <c r="Y2057" s="7">
        <f>IF(INDEX(Map!$C$2:$C$86,MATCH(D2057,Map!$A$2:$A$86,0),0)="","N/A",E2057*INDEX(Map!$C$2:$C$86,MATCH(D2057,Map!$A$2:$A$86,0),0))</f>
        <v>9.9</v>
      </c>
      <c r="Z2057" s="7" t="str">
        <f>IF(INDEX(Map!$D$2:$D$86,MATCH(D2057,Map!$A$2:$A$86,0),0)="","N/A",E2057*INDEX(Map!$D$2:$D$86,MATCH(D2057,Map!$A$2:$A$86,0),0))</f>
        <v>N/A</v>
      </c>
      <c r="AA2057" t="str">
        <f>INDEX(Map!$E$2:$E$86,MATCH(D2057,Map!$A$2:$A$86,0),0)</f>
        <v>Hydro</v>
      </c>
    </row>
    <row r="2058" spans="1:27" x14ac:dyDescent="0.25">
      <c r="A2058" s="1" t="s">
        <v>120</v>
      </c>
      <c r="B2058" s="1" t="s">
        <v>22</v>
      </c>
      <c r="C2058" s="1">
        <v>41</v>
      </c>
      <c r="D2058" s="1" t="s">
        <v>64</v>
      </c>
      <c r="E2058" s="1">
        <v>23.4</v>
      </c>
      <c r="F2058" s="1">
        <v>0</v>
      </c>
      <c r="G2058" s="1">
        <v>100</v>
      </c>
      <c r="H2058" s="1">
        <v>0</v>
      </c>
      <c r="I2058" s="1" t="s">
        <v>63</v>
      </c>
      <c r="J2058" s="1" t="s">
        <v>63</v>
      </c>
      <c r="K2058" s="1">
        <v>744</v>
      </c>
      <c r="L2058" s="1">
        <v>0</v>
      </c>
      <c r="M2058" s="1">
        <v>0</v>
      </c>
      <c r="N2058" s="1" t="s">
        <v>63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3" t="str">
        <f t="shared" si="32"/>
        <v>2017Plan</v>
      </c>
      <c r="V2058" s="2">
        <f>DATE(A2058,INDEX(Map!$H$1:$H$12,MATCH(B2058,Map!$G$1:$G$12,0),0),1)</f>
        <v>43101</v>
      </c>
      <c r="W2058" t="str">
        <f>IF(AND(V2058&gt;=Map!$K$2,V2058&lt;=Map!$L$2),"Base",IF(AND(V2058&gt;=Map!$K$3,V2058&lt;=Map!$L$3),"Fcst","N/A"))</f>
        <v>Fcst</v>
      </c>
      <c r="X2058" t="str">
        <f>INDEX(Map!$B$2:$B$86,MATCH(D2058,Map!$A$2:$A$86,0),0)</f>
        <v>Ohio Falls</v>
      </c>
      <c r="Y2058" s="7" t="str">
        <f>IF(INDEX(Map!$C$2:$C$86,MATCH(D2058,Map!$A$2:$A$86,0),0)="","N/A",E2058*INDEX(Map!$C$2:$C$86,MATCH(D2058,Map!$A$2:$A$86,0),0))</f>
        <v>N/A</v>
      </c>
      <c r="Z2058" s="7">
        <f>IF(INDEX(Map!$D$2:$D$86,MATCH(D2058,Map!$A$2:$A$86,0),0)="","N/A",E2058*INDEX(Map!$D$2:$D$86,MATCH(D2058,Map!$A$2:$A$86,0),0))</f>
        <v>23.4</v>
      </c>
      <c r="AA2058" t="str">
        <f>INDEX(Map!$E$2:$E$86,MATCH(D2058,Map!$A$2:$A$86,0),0)</f>
        <v>Hydro</v>
      </c>
    </row>
    <row r="2059" spans="1:27" x14ac:dyDescent="0.25">
      <c r="A2059" s="1" t="s">
        <v>120</v>
      </c>
      <c r="B2059" s="1" t="s">
        <v>22</v>
      </c>
      <c r="C2059" s="1">
        <v>42</v>
      </c>
      <c r="D2059" s="1" t="s">
        <v>65</v>
      </c>
      <c r="E2059" s="1">
        <v>1</v>
      </c>
      <c r="F2059" s="1">
        <v>0</v>
      </c>
      <c r="G2059" s="1">
        <v>100</v>
      </c>
      <c r="H2059" s="1">
        <v>0</v>
      </c>
      <c r="I2059" s="1" t="s">
        <v>63</v>
      </c>
      <c r="J2059" s="1" t="s">
        <v>63</v>
      </c>
      <c r="K2059" s="1">
        <v>744</v>
      </c>
      <c r="L2059" s="1">
        <v>0</v>
      </c>
      <c r="M2059" s="1">
        <v>0</v>
      </c>
      <c r="N2059" s="1" t="s">
        <v>63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3" t="str">
        <f t="shared" si="32"/>
        <v>2017Plan</v>
      </c>
      <c r="V2059" s="2">
        <f>DATE(A2059,INDEX(Map!$H$1:$H$12,MATCH(B2059,Map!$G$1:$G$12,0),0),1)</f>
        <v>43101</v>
      </c>
      <c r="W2059" t="str">
        <f>IF(AND(V2059&gt;=Map!$K$2,V2059&lt;=Map!$L$2),"Base",IF(AND(V2059&gt;=Map!$K$3,V2059&lt;=Map!$L$3),"Fcst","N/A"))</f>
        <v>Fcst</v>
      </c>
      <c r="X2059" t="str">
        <f>INDEX(Map!$B$2:$B$86,MATCH(D2059,Map!$A$2:$A$86,0),0)</f>
        <v>Brown Solar</v>
      </c>
      <c r="Y2059" s="7">
        <f>IF(INDEX(Map!$C$2:$C$86,MATCH(D2059,Map!$A$2:$A$86,0),0)="","N/A",E2059*INDEX(Map!$C$2:$C$86,MATCH(D2059,Map!$A$2:$A$86,0),0))</f>
        <v>0.61</v>
      </c>
      <c r="Z2059" s="7">
        <f>IF(INDEX(Map!$D$2:$D$86,MATCH(D2059,Map!$A$2:$A$86,0),0)="","N/A",E2059*INDEX(Map!$D$2:$D$86,MATCH(D2059,Map!$A$2:$A$86,0),0))</f>
        <v>0.39</v>
      </c>
      <c r="AA2059" t="str">
        <f>INDEX(Map!$E$2:$E$86,MATCH(D2059,Map!$A$2:$A$86,0),0)</f>
        <v>Solar</v>
      </c>
    </row>
    <row r="2060" spans="1:27" x14ac:dyDescent="0.25">
      <c r="A2060" s="1" t="s">
        <v>120</v>
      </c>
      <c r="B2060" s="1" t="s">
        <v>22</v>
      </c>
      <c r="C2060" s="1">
        <v>43</v>
      </c>
      <c r="D2060" s="1" t="s">
        <v>66</v>
      </c>
      <c r="E2060" s="1">
        <v>11.5</v>
      </c>
      <c r="F2060" s="1">
        <v>0</v>
      </c>
      <c r="G2060" s="1">
        <v>100</v>
      </c>
      <c r="H2060" s="1">
        <v>0</v>
      </c>
      <c r="I2060" s="1">
        <v>1153.2</v>
      </c>
      <c r="J2060" s="1">
        <v>100000</v>
      </c>
      <c r="K2060" s="1">
        <v>744</v>
      </c>
      <c r="L2060" s="1">
        <v>27.2</v>
      </c>
      <c r="M2060" s="1">
        <v>313</v>
      </c>
      <c r="N2060" s="1">
        <v>0</v>
      </c>
      <c r="O2060" s="1">
        <v>0</v>
      </c>
      <c r="P2060" s="1">
        <v>0</v>
      </c>
      <c r="Q2060" s="1">
        <v>0</v>
      </c>
      <c r="R2060" s="1">
        <v>27.16</v>
      </c>
      <c r="S2060" s="1">
        <v>27.16</v>
      </c>
      <c r="T2060" s="1">
        <v>313</v>
      </c>
      <c r="U2060" s="3" t="str">
        <f t="shared" si="32"/>
        <v>2017Plan</v>
      </c>
      <c r="V2060" s="2">
        <f>DATE(A2060,INDEX(Map!$H$1:$H$12,MATCH(B2060,Map!$G$1:$G$12,0),0),1)</f>
        <v>43101</v>
      </c>
      <c r="W2060" t="str">
        <f>IF(AND(V2060&gt;=Map!$K$2,V2060&lt;=Map!$L$2),"Base",IF(AND(V2060&gt;=Map!$K$3,V2060&lt;=Map!$L$3),"Fcst","N/A"))</f>
        <v>Fcst</v>
      </c>
      <c r="X2060" t="str">
        <f>INDEX(Map!$B$2:$B$86,MATCH(D2060,Map!$A$2:$A$86,0),0)</f>
        <v>OVEC</v>
      </c>
      <c r="Y2060" s="7">
        <f>IF(INDEX(Map!$C$2:$C$86,MATCH(D2060,Map!$A$2:$A$86,0),0)="","N/A",E2060*INDEX(Map!$C$2:$C$86,MATCH(D2060,Map!$A$2:$A$86,0),0))</f>
        <v>11.5</v>
      </c>
      <c r="Z2060" s="7" t="str">
        <f>IF(INDEX(Map!$D$2:$D$86,MATCH(D2060,Map!$A$2:$A$86,0),0)="","N/A",E2060*INDEX(Map!$D$2:$D$86,MATCH(D2060,Map!$A$2:$A$86,0),0))</f>
        <v>N/A</v>
      </c>
      <c r="AA2060" t="str">
        <f>INDEX(Map!$E$2:$E$86,MATCH(D2060,Map!$A$2:$A$86,0),0)</f>
        <v>Coal</v>
      </c>
    </row>
    <row r="2061" spans="1:27" x14ac:dyDescent="0.25">
      <c r="A2061" s="1" t="s">
        <v>120</v>
      </c>
      <c r="B2061" s="1" t="s">
        <v>22</v>
      </c>
      <c r="C2061" s="1">
        <v>44</v>
      </c>
      <c r="D2061" s="1" t="s">
        <v>67</v>
      </c>
      <c r="E2061" s="1">
        <v>5.7</v>
      </c>
      <c r="F2061" s="1">
        <v>0</v>
      </c>
      <c r="G2061" s="1">
        <v>23.4</v>
      </c>
      <c r="H2061" s="1">
        <v>60</v>
      </c>
      <c r="I2061" s="1">
        <v>574.20000000000005</v>
      </c>
      <c r="J2061" s="1">
        <v>100000</v>
      </c>
      <c r="K2061" s="1">
        <v>174</v>
      </c>
      <c r="L2061" s="1">
        <v>27.2</v>
      </c>
      <c r="M2061" s="1">
        <v>156</v>
      </c>
      <c r="N2061" s="1">
        <v>0</v>
      </c>
      <c r="O2061" s="1">
        <v>0</v>
      </c>
      <c r="P2061" s="1">
        <v>0</v>
      </c>
      <c r="Q2061" s="1">
        <v>0</v>
      </c>
      <c r="R2061" s="1">
        <v>27.16</v>
      </c>
      <c r="S2061" s="1">
        <v>27.16</v>
      </c>
      <c r="T2061" s="1">
        <v>156</v>
      </c>
      <c r="U2061" s="3" t="str">
        <f t="shared" si="32"/>
        <v>2017Plan</v>
      </c>
      <c r="V2061" s="2">
        <f>DATE(A2061,INDEX(Map!$H$1:$H$12,MATCH(B2061,Map!$G$1:$G$12,0),0),1)</f>
        <v>43101</v>
      </c>
      <c r="W2061" t="str">
        <f>IF(AND(V2061&gt;=Map!$K$2,V2061&lt;=Map!$L$2),"Base",IF(AND(V2061&gt;=Map!$K$3,V2061&lt;=Map!$L$3),"Fcst","N/A"))</f>
        <v>Fcst</v>
      </c>
      <c r="X2061" t="str">
        <f>INDEX(Map!$B$2:$B$86,MATCH(D2061,Map!$A$2:$A$86,0),0)</f>
        <v>OVEC</v>
      </c>
      <c r="Y2061" s="7">
        <f>IF(INDEX(Map!$C$2:$C$86,MATCH(D2061,Map!$A$2:$A$86,0),0)="","N/A",E2061*INDEX(Map!$C$2:$C$86,MATCH(D2061,Map!$A$2:$A$86,0),0))</f>
        <v>5.7</v>
      </c>
      <c r="Z2061" s="7" t="str">
        <f>IF(INDEX(Map!$D$2:$D$86,MATCH(D2061,Map!$A$2:$A$86,0),0)="","N/A",E2061*INDEX(Map!$D$2:$D$86,MATCH(D2061,Map!$A$2:$A$86,0),0))</f>
        <v>N/A</v>
      </c>
      <c r="AA2061" t="str">
        <f>INDEX(Map!$E$2:$E$86,MATCH(D2061,Map!$A$2:$A$86,0),0)</f>
        <v>Coal</v>
      </c>
    </row>
    <row r="2062" spans="1:27" x14ac:dyDescent="0.25">
      <c r="A2062" s="1" t="s">
        <v>120</v>
      </c>
      <c r="B2062" s="1" t="s">
        <v>22</v>
      </c>
      <c r="C2062" s="1">
        <v>45</v>
      </c>
      <c r="D2062" s="1" t="s">
        <v>68</v>
      </c>
      <c r="E2062" s="1">
        <v>25.7</v>
      </c>
      <c r="F2062" s="1">
        <v>0</v>
      </c>
      <c r="G2062" s="1">
        <v>100</v>
      </c>
      <c r="H2062" s="1">
        <v>0</v>
      </c>
      <c r="I2062" s="1">
        <v>2566.8000000000002</v>
      </c>
      <c r="J2062" s="1">
        <v>100000</v>
      </c>
      <c r="K2062" s="1">
        <v>744</v>
      </c>
      <c r="L2062" s="1">
        <v>27.2</v>
      </c>
      <c r="M2062" s="1">
        <v>697</v>
      </c>
      <c r="N2062" s="1">
        <v>0</v>
      </c>
      <c r="O2062" s="1">
        <v>0</v>
      </c>
      <c r="P2062" s="1">
        <v>0</v>
      </c>
      <c r="Q2062" s="1">
        <v>0</v>
      </c>
      <c r="R2062" s="1">
        <v>27.16</v>
      </c>
      <c r="S2062" s="1">
        <v>27.16</v>
      </c>
      <c r="T2062" s="1">
        <v>697</v>
      </c>
      <c r="U2062" s="3" t="str">
        <f t="shared" si="32"/>
        <v>2017Plan</v>
      </c>
      <c r="V2062" s="2">
        <f>DATE(A2062,INDEX(Map!$H$1:$H$12,MATCH(B2062,Map!$G$1:$G$12,0),0),1)</f>
        <v>43101</v>
      </c>
      <c r="W2062" t="str">
        <f>IF(AND(V2062&gt;=Map!$K$2,V2062&lt;=Map!$L$2),"Base",IF(AND(V2062&gt;=Map!$K$3,V2062&lt;=Map!$L$3),"Fcst","N/A"))</f>
        <v>Fcst</v>
      </c>
      <c r="X2062" t="str">
        <f>INDEX(Map!$B$2:$B$86,MATCH(D2062,Map!$A$2:$A$86,0),0)</f>
        <v>OVEC</v>
      </c>
      <c r="Y2062" s="7" t="str">
        <f>IF(INDEX(Map!$C$2:$C$86,MATCH(D2062,Map!$A$2:$A$86,0),0)="","N/A",E2062*INDEX(Map!$C$2:$C$86,MATCH(D2062,Map!$A$2:$A$86,0),0))</f>
        <v>N/A</v>
      </c>
      <c r="Z2062" s="7">
        <f>IF(INDEX(Map!$D$2:$D$86,MATCH(D2062,Map!$A$2:$A$86,0),0)="","N/A",E2062*INDEX(Map!$D$2:$D$86,MATCH(D2062,Map!$A$2:$A$86,0),0))</f>
        <v>25.7</v>
      </c>
      <c r="AA2062" t="str">
        <f>INDEX(Map!$E$2:$E$86,MATCH(D2062,Map!$A$2:$A$86,0),0)</f>
        <v>Coal</v>
      </c>
    </row>
    <row r="2063" spans="1:27" x14ac:dyDescent="0.25">
      <c r="A2063" s="1" t="s">
        <v>120</v>
      </c>
      <c r="B2063" s="1" t="s">
        <v>22</v>
      </c>
      <c r="C2063" s="1">
        <v>46</v>
      </c>
      <c r="D2063" s="1" t="s">
        <v>69</v>
      </c>
      <c r="E2063" s="1">
        <v>16.100000000000001</v>
      </c>
      <c r="F2063" s="1">
        <v>0</v>
      </c>
      <c r="G2063" s="1">
        <v>28.8</v>
      </c>
      <c r="H2063" s="1">
        <v>59</v>
      </c>
      <c r="I2063" s="1">
        <v>1605</v>
      </c>
      <c r="J2063" s="1">
        <v>100000</v>
      </c>
      <c r="K2063" s="1">
        <v>214</v>
      </c>
      <c r="L2063" s="1">
        <v>27.2</v>
      </c>
      <c r="M2063" s="1">
        <v>436</v>
      </c>
      <c r="N2063" s="1">
        <v>0</v>
      </c>
      <c r="O2063" s="1">
        <v>0</v>
      </c>
      <c r="P2063" s="1">
        <v>0</v>
      </c>
      <c r="Q2063" s="1">
        <v>0</v>
      </c>
      <c r="R2063" s="1">
        <v>27.16</v>
      </c>
      <c r="S2063" s="1">
        <v>27.16</v>
      </c>
      <c r="T2063" s="1">
        <v>436</v>
      </c>
      <c r="U2063" s="3" t="str">
        <f t="shared" si="32"/>
        <v>2017Plan</v>
      </c>
      <c r="V2063" s="2">
        <f>DATE(A2063,INDEX(Map!$H$1:$H$12,MATCH(B2063,Map!$G$1:$G$12,0),0),1)</f>
        <v>43101</v>
      </c>
      <c r="W2063" t="str">
        <f>IF(AND(V2063&gt;=Map!$K$2,V2063&lt;=Map!$L$2),"Base",IF(AND(V2063&gt;=Map!$K$3,V2063&lt;=Map!$L$3),"Fcst","N/A"))</f>
        <v>Fcst</v>
      </c>
      <c r="X2063" t="str">
        <f>INDEX(Map!$B$2:$B$86,MATCH(D2063,Map!$A$2:$A$86,0),0)</f>
        <v>OVEC</v>
      </c>
      <c r="Y2063" s="7" t="str">
        <f>IF(INDEX(Map!$C$2:$C$86,MATCH(D2063,Map!$A$2:$A$86,0),0)="","N/A",E2063*INDEX(Map!$C$2:$C$86,MATCH(D2063,Map!$A$2:$A$86,0),0))</f>
        <v>N/A</v>
      </c>
      <c r="Z2063" s="7">
        <f>IF(INDEX(Map!$D$2:$D$86,MATCH(D2063,Map!$A$2:$A$86,0),0)="","N/A",E2063*INDEX(Map!$D$2:$D$86,MATCH(D2063,Map!$A$2:$A$86,0),0))</f>
        <v>16.100000000000001</v>
      </c>
      <c r="AA2063" t="str">
        <f>INDEX(Map!$E$2:$E$86,MATCH(D2063,Map!$A$2:$A$86,0),0)</f>
        <v>Coal</v>
      </c>
    </row>
    <row r="2064" spans="1:27" x14ac:dyDescent="0.25">
      <c r="A2064" s="1" t="s">
        <v>120</v>
      </c>
      <c r="B2064" s="1" t="s">
        <v>22</v>
      </c>
      <c r="C2064" s="1">
        <v>47</v>
      </c>
      <c r="D2064" s="1" t="s">
        <v>70</v>
      </c>
      <c r="E2064" s="1">
        <v>0</v>
      </c>
      <c r="F2064" s="1">
        <v>0</v>
      </c>
      <c r="G2064" s="1">
        <v>0</v>
      </c>
      <c r="H2064" s="1">
        <v>0</v>
      </c>
      <c r="I2064" s="1" t="s">
        <v>63</v>
      </c>
      <c r="J2064" s="1" t="s">
        <v>63</v>
      </c>
      <c r="K2064" s="1">
        <v>0</v>
      </c>
      <c r="L2064" s="1">
        <v>0</v>
      </c>
      <c r="M2064" s="1">
        <v>0</v>
      </c>
      <c r="N2064" s="1" t="s">
        <v>63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s="3" t="str">
        <f t="shared" si="32"/>
        <v>2017Plan</v>
      </c>
      <c r="V2064" s="2">
        <f>DATE(A2064,INDEX(Map!$H$1:$H$12,MATCH(B2064,Map!$G$1:$G$12,0),0),1)</f>
        <v>43101</v>
      </c>
      <c r="W2064" t="str">
        <f>IF(AND(V2064&gt;=Map!$K$2,V2064&lt;=Map!$L$2),"Base",IF(AND(V2064&gt;=Map!$K$3,V2064&lt;=Map!$L$3),"Fcst","N/A"))</f>
        <v>Fcst</v>
      </c>
      <c r="X2064" t="str">
        <f>INDEX(Map!$B$2:$B$86,MATCH(D2064,Map!$A$2:$A$86,0),0)</f>
        <v>N/A</v>
      </c>
      <c r="Y2064" s="7" t="str">
        <f>IF(INDEX(Map!$C$2:$C$86,MATCH(D2064,Map!$A$2:$A$86,0),0)="","N/A",E2064*INDEX(Map!$C$2:$C$86,MATCH(D2064,Map!$A$2:$A$86,0),0))</f>
        <v>N/A</v>
      </c>
      <c r="Z2064" s="7" t="str">
        <f>IF(INDEX(Map!$D$2:$D$86,MATCH(D2064,Map!$A$2:$A$86,0),0)="","N/A",E2064*INDEX(Map!$D$2:$D$86,MATCH(D2064,Map!$A$2:$A$86,0),0))</f>
        <v>N/A</v>
      </c>
      <c r="AA2064" t="str">
        <f>INDEX(Map!$E$2:$E$86,MATCH(D2064,Map!$A$2:$A$86,0),0)</f>
        <v>Purchases</v>
      </c>
    </row>
    <row r="2065" spans="1:27" x14ac:dyDescent="0.25">
      <c r="A2065" s="1" t="s">
        <v>120</v>
      </c>
      <c r="B2065" s="1" t="s">
        <v>22</v>
      </c>
      <c r="C2065" s="1">
        <v>48</v>
      </c>
      <c r="D2065" s="1" t="s">
        <v>71</v>
      </c>
      <c r="E2065" s="1">
        <v>0</v>
      </c>
      <c r="F2065" s="1">
        <v>0</v>
      </c>
      <c r="G2065" s="1">
        <v>0</v>
      </c>
      <c r="H2065" s="1">
        <v>0</v>
      </c>
      <c r="I2065" s="1" t="s">
        <v>63</v>
      </c>
      <c r="J2065" s="1" t="s">
        <v>63</v>
      </c>
      <c r="K2065" s="1">
        <v>0</v>
      </c>
      <c r="L2065" s="1">
        <v>0</v>
      </c>
      <c r="M2065" s="1">
        <v>0</v>
      </c>
      <c r="N2065" s="1" t="s">
        <v>63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</v>
      </c>
      <c r="U2065" s="3" t="str">
        <f t="shared" si="32"/>
        <v>2017Plan</v>
      </c>
      <c r="V2065" s="2">
        <f>DATE(A2065,INDEX(Map!$H$1:$H$12,MATCH(B2065,Map!$G$1:$G$12,0),0),1)</f>
        <v>43101</v>
      </c>
      <c r="W2065" t="str">
        <f>IF(AND(V2065&gt;=Map!$K$2,V2065&lt;=Map!$L$2),"Base",IF(AND(V2065&gt;=Map!$K$3,V2065&lt;=Map!$L$3),"Fcst","N/A"))</f>
        <v>Fcst</v>
      </c>
      <c r="X2065" t="str">
        <f>INDEX(Map!$B$2:$B$86,MATCH(D2065,Map!$A$2:$A$86,0),0)</f>
        <v>N/A</v>
      </c>
      <c r="Y2065" s="7" t="str">
        <f>IF(INDEX(Map!$C$2:$C$86,MATCH(D2065,Map!$A$2:$A$86,0),0)="","N/A",E2065*INDEX(Map!$C$2:$C$86,MATCH(D2065,Map!$A$2:$A$86,0),0))</f>
        <v>N/A</v>
      </c>
      <c r="Z2065" s="7" t="str">
        <f>IF(INDEX(Map!$D$2:$D$86,MATCH(D2065,Map!$A$2:$A$86,0),0)="","N/A",E2065*INDEX(Map!$D$2:$D$86,MATCH(D2065,Map!$A$2:$A$86,0),0))</f>
        <v>N/A</v>
      </c>
      <c r="AA2065" t="str">
        <f>INDEX(Map!$E$2:$E$86,MATCH(D2065,Map!$A$2:$A$86,0),0)</f>
        <v>Purchases</v>
      </c>
    </row>
    <row r="2066" spans="1:27" x14ac:dyDescent="0.25">
      <c r="A2066" s="1" t="s">
        <v>120</v>
      </c>
      <c r="B2066" s="1" t="s">
        <v>22</v>
      </c>
      <c r="C2066" s="1">
        <v>49</v>
      </c>
      <c r="D2066" s="1" t="s">
        <v>72</v>
      </c>
      <c r="E2066" s="1">
        <v>0</v>
      </c>
      <c r="F2066" s="1">
        <v>0</v>
      </c>
      <c r="G2066" s="1">
        <v>0</v>
      </c>
      <c r="H2066" s="1">
        <v>0</v>
      </c>
      <c r="I2066" s="1" t="s">
        <v>63</v>
      </c>
      <c r="J2066" s="1" t="s">
        <v>63</v>
      </c>
      <c r="K2066" s="1">
        <v>0</v>
      </c>
      <c r="L2066" s="1">
        <v>0</v>
      </c>
      <c r="M2066" s="1">
        <v>0</v>
      </c>
      <c r="N2066" s="1" t="s">
        <v>63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</v>
      </c>
      <c r="U2066" s="3" t="str">
        <f t="shared" si="32"/>
        <v>2017Plan</v>
      </c>
      <c r="V2066" s="2">
        <f>DATE(A2066,INDEX(Map!$H$1:$H$12,MATCH(B2066,Map!$G$1:$G$12,0),0),1)</f>
        <v>43101</v>
      </c>
      <c r="W2066" t="str">
        <f>IF(AND(V2066&gt;=Map!$K$2,V2066&lt;=Map!$L$2),"Base",IF(AND(V2066&gt;=Map!$K$3,V2066&lt;=Map!$L$3),"Fcst","N/A"))</f>
        <v>Fcst</v>
      </c>
      <c r="X2066" t="str">
        <f>INDEX(Map!$B$2:$B$86,MATCH(D2066,Map!$A$2:$A$86,0),0)</f>
        <v>N/A</v>
      </c>
      <c r="Y2066" s="7" t="str">
        <f>IF(INDEX(Map!$C$2:$C$86,MATCH(D2066,Map!$A$2:$A$86,0),0)="","N/A",E2066*INDEX(Map!$C$2:$C$86,MATCH(D2066,Map!$A$2:$A$86,0),0))</f>
        <v>N/A</v>
      </c>
      <c r="Z2066" s="7" t="str">
        <f>IF(INDEX(Map!$D$2:$D$86,MATCH(D2066,Map!$A$2:$A$86,0),0)="","N/A",E2066*INDEX(Map!$D$2:$D$86,MATCH(D2066,Map!$A$2:$A$86,0),0))</f>
        <v>N/A</v>
      </c>
      <c r="AA2066" t="str">
        <f>INDEX(Map!$E$2:$E$86,MATCH(D2066,Map!$A$2:$A$86,0),0)</f>
        <v>Purchases</v>
      </c>
    </row>
    <row r="2067" spans="1:27" x14ac:dyDescent="0.25">
      <c r="A2067" s="1" t="s">
        <v>120</v>
      </c>
      <c r="B2067" s="1" t="s">
        <v>22</v>
      </c>
      <c r="C2067" s="1">
        <v>50</v>
      </c>
      <c r="D2067" s="1" t="s">
        <v>73</v>
      </c>
      <c r="E2067" s="1">
        <v>0</v>
      </c>
      <c r="F2067" s="1">
        <v>0</v>
      </c>
      <c r="G2067" s="1">
        <v>0</v>
      </c>
      <c r="H2067" s="1">
        <v>0</v>
      </c>
      <c r="I2067" s="1" t="s">
        <v>63</v>
      </c>
      <c r="J2067" s="1" t="s">
        <v>63</v>
      </c>
      <c r="K2067" s="1">
        <v>0</v>
      </c>
      <c r="L2067" s="1">
        <v>0</v>
      </c>
      <c r="M2067" s="1">
        <v>0</v>
      </c>
      <c r="N2067" s="1" t="s">
        <v>63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3" t="str">
        <f t="shared" si="32"/>
        <v>2017Plan</v>
      </c>
      <c r="V2067" s="2">
        <f>DATE(A2067,INDEX(Map!$H$1:$H$12,MATCH(B2067,Map!$G$1:$G$12,0),0),1)</f>
        <v>43101</v>
      </c>
      <c r="W2067" t="str">
        <f>IF(AND(V2067&gt;=Map!$K$2,V2067&lt;=Map!$L$2),"Base",IF(AND(V2067&gt;=Map!$K$3,V2067&lt;=Map!$L$3),"Fcst","N/A"))</f>
        <v>Fcst</v>
      </c>
      <c r="X2067" t="str">
        <f>INDEX(Map!$B$2:$B$86,MATCH(D2067,Map!$A$2:$A$86,0),0)</f>
        <v>N/A</v>
      </c>
      <c r="Y2067" s="7" t="str">
        <f>IF(INDEX(Map!$C$2:$C$86,MATCH(D2067,Map!$A$2:$A$86,0),0)="","N/A",E2067*INDEX(Map!$C$2:$C$86,MATCH(D2067,Map!$A$2:$A$86,0),0))</f>
        <v>N/A</v>
      </c>
      <c r="Z2067" s="7" t="str">
        <f>IF(INDEX(Map!$D$2:$D$86,MATCH(D2067,Map!$A$2:$A$86,0),0)="","N/A",E2067*INDEX(Map!$D$2:$D$86,MATCH(D2067,Map!$A$2:$A$86,0),0))</f>
        <v>N/A</v>
      </c>
      <c r="AA2067" t="str">
        <f>INDEX(Map!$E$2:$E$86,MATCH(D2067,Map!$A$2:$A$86,0),0)</f>
        <v>Purchases</v>
      </c>
    </row>
    <row r="2068" spans="1:27" x14ac:dyDescent="0.25">
      <c r="A2068" s="1" t="s">
        <v>120</v>
      </c>
      <c r="B2068" s="1" t="s">
        <v>22</v>
      </c>
      <c r="C2068" s="1">
        <v>51</v>
      </c>
      <c r="D2068" s="1" t="s">
        <v>74</v>
      </c>
      <c r="E2068" s="1">
        <v>0</v>
      </c>
      <c r="F2068" s="1">
        <v>0</v>
      </c>
      <c r="G2068" s="1">
        <v>0</v>
      </c>
      <c r="H2068" s="1">
        <v>0</v>
      </c>
      <c r="I2068" s="1" t="s">
        <v>63</v>
      </c>
      <c r="J2068" s="1" t="s">
        <v>63</v>
      </c>
      <c r="K2068" s="1">
        <v>0</v>
      </c>
      <c r="L2068" s="1">
        <v>0</v>
      </c>
      <c r="M2068" s="1">
        <v>0</v>
      </c>
      <c r="N2068" s="1" t="s">
        <v>63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3" t="str">
        <f t="shared" si="32"/>
        <v>2017Plan</v>
      </c>
      <c r="V2068" s="2">
        <f>DATE(A2068,INDEX(Map!$H$1:$H$12,MATCH(B2068,Map!$G$1:$G$12,0),0),1)</f>
        <v>43101</v>
      </c>
      <c r="W2068" t="str">
        <f>IF(AND(V2068&gt;=Map!$K$2,V2068&lt;=Map!$L$2),"Base",IF(AND(V2068&gt;=Map!$K$3,V2068&lt;=Map!$L$3),"Fcst","N/A"))</f>
        <v>Fcst</v>
      </c>
      <c r="X2068" t="str">
        <f>INDEX(Map!$B$2:$B$86,MATCH(D2068,Map!$A$2:$A$86,0),0)</f>
        <v>N/A</v>
      </c>
      <c r="Y2068" s="7" t="str">
        <f>IF(INDEX(Map!$C$2:$C$86,MATCH(D2068,Map!$A$2:$A$86,0),0)="","N/A",E2068*INDEX(Map!$C$2:$C$86,MATCH(D2068,Map!$A$2:$A$86,0),0))</f>
        <v>N/A</v>
      </c>
      <c r="Z2068" s="7" t="str">
        <f>IF(INDEX(Map!$D$2:$D$86,MATCH(D2068,Map!$A$2:$A$86,0),0)="","N/A",E2068*INDEX(Map!$D$2:$D$86,MATCH(D2068,Map!$A$2:$A$86,0),0))</f>
        <v>N/A</v>
      </c>
      <c r="AA2068" t="str">
        <f>INDEX(Map!$E$2:$E$86,MATCH(D2068,Map!$A$2:$A$86,0),0)</f>
        <v>Purchases</v>
      </c>
    </row>
    <row r="2069" spans="1:27" x14ac:dyDescent="0.25">
      <c r="A2069" s="1" t="s">
        <v>120</v>
      </c>
      <c r="B2069" s="1" t="s">
        <v>22</v>
      </c>
      <c r="C2069" s="1">
        <v>52</v>
      </c>
      <c r="D2069" s="1" t="s">
        <v>75</v>
      </c>
      <c r="E2069" s="1">
        <v>0</v>
      </c>
      <c r="F2069" s="1">
        <v>0</v>
      </c>
      <c r="G2069" s="1">
        <v>0</v>
      </c>
      <c r="H2069" s="1">
        <v>0</v>
      </c>
      <c r="I2069" s="1" t="s">
        <v>63</v>
      </c>
      <c r="J2069" s="1" t="s">
        <v>63</v>
      </c>
      <c r="K2069" s="1">
        <v>0</v>
      </c>
      <c r="L2069" s="1">
        <v>0</v>
      </c>
      <c r="M2069" s="1">
        <v>0</v>
      </c>
      <c r="N2069" s="1" t="s">
        <v>63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s="3" t="str">
        <f t="shared" si="32"/>
        <v>2017Plan</v>
      </c>
      <c r="V2069" s="2">
        <f>DATE(A2069,INDEX(Map!$H$1:$H$12,MATCH(B2069,Map!$G$1:$G$12,0),0),1)</f>
        <v>43101</v>
      </c>
      <c r="W2069" t="str">
        <f>IF(AND(V2069&gt;=Map!$K$2,V2069&lt;=Map!$L$2),"Base",IF(AND(V2069&gt;=Map!$K$3,V2069&lt;=Map!$L$3),"Fcst","N/A"))</f>
        <v>Fcst</v>
      </c>
      <c r="X2069" t="str">
        <f>INDEX(Map!$B$2:$B$86,MATCH(D2069,Map!$A$2:$A$86,0),0)</f>
        <v>N/A</v>
      </c>
      <c r="Y2069" s="7" t="str">
        <f>IF(INDEX(Map!$C$2:$C$86,MATCH(D2069,Map!$A$2:$A$86,0),0)="","N/A",E2069*INDEX(Map!$C$2:$C$86,MATCH(D2069,Map!$A$2:$A$86,0),0))</f>
        <v>N/A</v>
      </c>
      <c r="Z2069" s="7" t="str">
        <f>IF(INDEX(Map!$D$2:$D$86,MATCH(D2069,Map!$A$2:$A$86,0),0)="","N/A",E2069*INDEX(Map!$D$2:$D$86,MATCH(D2069,Map!$A$2:$A$86,0),0))</f>
        <v>N/A</v>
      </c>
      <c r="AA2069" t="str">
        <f>INDEX(Map!$E$2:$E$86,MATCH(D2069,Map!$A$2:$A$86,0),0)</f>
        <v>Purchases</v>
      </c>
    </row>
    <row r="2070" spans="1:27" x14ac:dyDescent="0.25">
      <c r="A2070" s="1" t="s">
        <v>120</v>
      </c>
      <c r="B2070" s="1" t="s">
        <v>22</v>
      </c>
      <c r="C2070" s="1">
        <v>53</v>
      </c>
      <c r="D2070" s="1" t="s">
        <v>76</v>
      </c>
      <c r="E2070" s="1">
        <v>0</v>
      </c>
      <c r="F2070" s="1">
        <v>0</v>
      </c>
      <c r="G2070" s="1">
        <v>0</v>
      </c>
      <c r="H2070" s="1">
        <v>0</v>
      </c>
      <c r="I2070" s="1" t="s">
        <v>63</v>
      </c>
      <c r="J2070" s="1" t="s">
        <v>63</v>
      </c>
      <c r="K2070" s="1">
        <v>0</v>
      </c>
      <c r="L2070" s="1">
        <v>0</v>
      </c>
      <c r="M2070" s="1">
        <v>0</v>
      </c>
      <c r="N2070" s="1" t="s">
        <v>63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</v>
      </c>
      <c r="U2070" s="3" t="str">
        <f t="shared" si="32"/>
        <v>2017Plan</v>
      </c>
      <c r="V2070" s="2">
        <f>DATE(A2070,INDEX(Map!$H$1:$H$12,MATCH(B2070,Map!$G$1:$G$12,0),0),1)</f>
        <v>43101</v>
      </c>
      <c r="W2070" t="str">
        <f>IF(AND(V2070&gt;=Map!$K$2,V2070&lt;=Map!$L$2),"Base",IF(AND(V2070&gt;=Map!$K$3,V2070&lt;=Map!$L$3),"Fcst","N/A"))</f>
        <v>Fcst</v>
      </c>
      <c r="X2070" t="str">
        <f>INDEX(Map!$B$2:$B$86,MATCH(D2070,Map!$A$2:$A$86,0),0)</f>
        <v>N/A</v>
      </c>
      <c r="Y2070" s="7" t="str">
        <f>IF(INDEX(Map!$C$2:$C$86,MATCH(D2070,Map!$A$2:$A$86,0),0)="","N/A",E2070*INDEX(Map!$C$2:$C$86,MATCH(D2070,Map!$A$2:$A$86,0),0))</f>
        <v>N/A</v>
      </c>
      <c r="Z2070" s="7" t="str">
        <f>IF(INDEX(Map!$D$2:$D$86,MATCH(D2070,Map!$A$2:$A$86,0),0)="","N/A",E2070*INDEX(Map!$D$2:$D$86,MATCH(D2070,Map!$A$2:$A$86,0),0))</f>
        <v>N/A</v>
      </c>
      <c r="AA2070" t="str">
        <f>INDEX(Map!$E$2:$E$86,MATCH(D2070,Map!$A$2:$A$86,0),0)</f>
        <v>Purchases</v>
      </c>
    </row>
    <row r="2071" spans="1:27" x14ac:dyDescent="0.25">
      <c r="A2071" s="1" t="s">
        <v>120</v>
      </c>
      <c r="B2071" s="1" t="s">
        <v>22</v>
      </c>
      <c r="C2071" s="1">
        <v>54</v>
      </c>
      <c r="D2071" s="1" t="s">
        <v>77</v>
      </c>
      <c r="E2071" s="1">
        <v>0</v>
      </c>
      <c r="F2071" s="1">
        <v>0</v>
      </c>
      <c r="G2071" s="1">
        <v>0</v>
      </c>
      <c r="H2071" s="1">
        <v>0</v>
      </c>
      <c r="I2071" s="1" t="s">
        <v>63</v>
      </c>
      <c r="J2071" s="1" t="s">
        <v>63</v>
      </c>
      <c r="K2071" s="1">
        <v>0</v>
      </c>
      <c r="L2071" s="1">
        <v>0</v>
      </c>
      <c r="M2071" s="1">
        <v>0</v>
      </c>
      <c r="N2071" s="1" t="s">
        <v>63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3" t="str">
        <f t="shared" si="32"/>
        <v>2017Plan</v>
      </c>
      <c r="V2071" s="2">
        <f>DATE(A2071,INDEX(Map!$H$1:$H$12,MATCH(B2071,Map!$G$1:$G$12,0),0),1)</f>
        <v>43101</v>
      </c>
      <c r="W2071" t="str">
        <f>IF(AND(V2071&gt;=Map!$K$2,V2071&lt;=Map!$L$2),"Base",IF(AND(V2071&gt;=Map!$K$3,V2071&lt;=Map!$L$3),"Fcst","N/A"))</f>
        <v>Fcst</v>
      </c>
      <c r="X2071" t="str">
        <f>INDEX(Map!$B$2:$B$86,MATCH(D2071,Map!$A$2:$A$86,0),0)</f>
        <v>N/A</v>
      </c>
      <c r="Y2071" s="7" t="str">
        <f>IF(INDEX(Map!$C$2:$C$86,MATCH(D2071,Map!$A$2:$A$86,0),0)="","N/A",E2071*INDEX(Map!$C$2:$C$86,MATCH(D2071,Map!$A$2:$A$86,0),0))</f>
        <v>N/A</v>
      </c>
      <c r="Z2071" s="7" t="str">
        <f>IF(INDEX(Map!$D$2:$D$86,MATCH(D2071,Map!$A$2:$A$86,0),0)="","N/A",E2071*INDEX(Map!$D$2:$D$86,MATCH(D2071,Map!$A$2:$A$86,0),0))</f>
        <v>N/A</v>
      </c>
      <c r="AA2071" t="str">
        <f>INDEX(Map!$E$2:$E$86,MATCH(D2071,Map!$A$2:$A$86,0),0)</f>
        <v>Purchases</v>
      </c>
    </row>
    <row r="2072" spans="1:27" x14ac:dyDescent="0.25">
      <c r="A2072" s="1" t="s">
        <v>120</v>
      </c>
      <c r="B2072" s="1" t="s">
        <v>22</v>
      </c>
      <c r="C2072" s="1">
        <v>55</v>
      </c>
      <c r="D2072" s="1" t="s">
        <v>78</v>
      </c>
      <c r="E2072" s="1">
        <v>0</v>
      </c>
      <c r="F2072" s="1">
        <v>0</v>
      </c>
      <c r="G2072" s="1">
        <v>0</v>
      </c>
      <c r="H2072" s="1">
        <v>0</v>
      </c>
      <c r="I2072" s="1" t="s">
        <v>63</v>
      </c>
      <c r="J2072" s="1" t="s">
        <v>63</v>
      </c>
      <c r="K2072" s="1">
        <v>0</v>
      </c>
      <c r="L2072" s="1">
        <v>0</v>
      </c>
      <c r="M2072" s="1">
        <v>0</v>
      </c>
      <c r="N2072" s="1" t="s">
        <v>63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</v>
      </c>
      <c r="U2072" s="3" t="str">
        <f t="shared" si="32"/>
        <v>2017Plan</v>
      </c>
      <c r="V2072" s="2">
        <f>DATE(A2072,INDEX(Map!$H$1:$H$12,MATCH(B2072,Map!$G$1:$G$12,0),0),1)</f>
        <v>43101</v>
      </c>
      <c r="W2072" t="str">
        <f>IF(AND(V2072&gt;=Map!$K$2,V2072&lt;=Map!$L$2),"Base",IF(AND(V2072&gt;=Map!$K$3,V2072&lt;=Map!$L$3),"Fcst","N/A"))</f>
        <v>Fcst</v>
      </c>
      <c r="X2072" t="str">
        <f>INDEX(Map!$B$2:$B$86,MATCH(D2072,Map!$A$2:$A$86,0),0)</f>
        <v>N/A</v>
      </c>
      <c r="Y2072" s="7" t="str">
        <f>IF(INDEX(Map!$C$2:$C$86,MATCH(D2072,Map!$A$2:$A$86,0),0)="","N/A",E2072*INDEX(Map!$C$2:$C$86,MATCH(D2072,Map!$A$2:$A$86,0),0))</f>
        <v>N/A</v>
      </c>
      <c r="Z2072" s="7" t="str">
        <f>IF(INDEX(Map!$D$2:$D$86,MATCH(D2072,Map!$A$2:$A$86,0),0)="","N/A",E2072*INDEX(Map!$D$2:$D$86,MATCH(D2072,Map!$A$2:$A$86,0),0))</f>
        <v>N/A</v>
      </c>
      <c r="AA2072" t="str">
        <f>INDEX(Map!$E$2:$E$86,MATCH(D2072,Map!$A$2:$A$86,0),0)</f>
        <v>Purchases</v>
      </c>
    </row>
    <row r="2073" spans="1:27" x14ac:dyDescent="0.25">
      <c r="A2073" s="1" t="s">
        <v>120</v>
      </c>
      <c r="B2073" s="1" t="s">
        <v>22</v>
      </c>
      <c r="C2073" s="1">
        <v>56</v>
      </c>
      <c r="D2073" s="1" t="s">
        <v>79</v>
      </c>
      <c r="E2073" s="1">
        <v>0.2</v>
      </c>
      <c r="F2073" s="1">
        <v>0</v>
      </c>
      <c r="G2073" s="1">
        <v>2</v>
      </c>
      <c r="H2073" s="1">
        <v>5</v>
      </c>
      <c r="I2073" s="1" t="s">
        <v>63</v>
      </c>
      <c r="J2073" s="1" t="s">
        <v>63</v>
      </c>
      <c r="K2073" s="1">
        <v>5</v>
      </c>
      <c r="L2073" s="1">
        <v>16.100000000000001</v>
      </c>
      <c r="M2073" s="1">
        <v>4</v>
      </c>
      <c r="N2073" s="1" t="s">
        <v>63</v>
      </c>
      <c r="O2073" s="1">
        <v>0</v>
      </c>
      <c r="P2073" s="1">
        <v>0</v>
      </c>
      <c r="Q2073" s="1">
        <v>2</v>
      </c>
      <c r="R2073" s="1">
        <v>22.62</v>
      </c>
      <c r="S2073" s="1">
        <v>22.62</v>
      </c>
      <c r="T2073" s="1">
        <v>6</v>
      </c>
      <c r="U2073" s="3" t="str">
        <f t="shared" si="32"/>
        <v>2017Plan</v>
      </c>
      <c r="V2073" s="2">
        <f>DATE(A2073,INDEX(Map!$H$1:$H$12,MATCH(B2073,Map!$G$1:$G$12,0),0),1)</f>
        <v>43101</v>
      </c>
      <c r="W2073" t="str">
        <f>IF(AND(V2073&gt;=Map!$K$2,V2073&lt;=Map!$L$2),"Base",IF(AND(V2073&gt;=Map!$K$3,V2073&lt;=Map!$L$3),"Fcst","N/A"))</f>
        <v>Fcst</v>
      </c>
      <c r="X2073" t="str">
        <f>INDEX(Map!$B$2:$B$86,MATCH(D2073,Map!$A$2:$A$86,0),0)</f>
        <v>N/A</v>
      </c>
      <c r="Y2073" s="7" t="str">
        <f>IF(INDEX(Map!$C$2:$C$86,MATCH(D2073,Map!$A$2:$A$86,0),0)="","N/A",E2073*INDEX(Map!$C$2:$C$86,MATCH(D2073,Map!$A$2:$A$86,0),0))</f>
        <v>N/A</v>
      </c>
      <c r="Z2073" s="7" t="str">
        <f>IF(INDEX(Map!$D$2:$D$86,MATCH(D2073,Map!$A$2:$A$86,0),0)="","N/A",E2073*INDEX(Map!$D$2:$D$86,MATCH(D2073,Map!$A$2:$A$86,0),0))</f>
        <v>N/A</v>
      </c>
      <c r="AA2073" t="str">
        <f>INDEX(Map!$E$2:$E$86,MATCH(D2073,Map!$A$2:$A$86,0),0)</f>
        <v>Purchases</v>
      </c>
    </row>
    <row r="2074" spans="1:27" x14ac:dyDescent="0.25">
      <c r="A2074" s="1" t="s">
        <v>120</v>
      </c>
      <c r="B2074" s="1" t="s">
        <v>22</v>
      </c>
      <c r="C2074" s="1">
        <v>57</v>
      </c>
      <c r="D2074" s="1" t="s">
        <v>80</v>
      </c>
      <c r="E2074" s="1">
        <v>0.2</v>
      </c>
      <c r="F2074" s="1">
        <v>0</v>
      </c>
      <c r="G2074" s="1">
        <v>1.2</v>
      </c>
      <c r="H2074" s="1">
        <v>3</v>
      </c>
      <c r="I2074" s="1" t="s">
        <v>63</v>
      </c>
      <c r="J2074" s="1" t="s">
        <v>63</v>
      </c>
      <c r="K2074" s="1">
        <v>3</v>
      </c>
      <c r="L2074" s="1">
        <v>15</v>
      </c>
      <c r="M2074" s="1">
        <v>2</v>
      </c>
      <c r="N2074" s="1" t="s">
        <v>63</v>
      </c>
      <c r="O2074" s="1">
        <v>0</v>
      </c>
      <c r="P2074" s="1">
        <v>0</v>
      </c>
      <c r="Q2074" s="1">
        <v>1</v>
      </c>
      <c r="R2074" s="1">
        <v>21.41</v>
      </c>
      <c r="S2074" s="1">
        <v>21.41</v>
      </c>
      <c r="T2074" s="1">
        <v>3</v>
      </c>
      <c r="U2074" s="3" t="str">
        <f t="shared" si="32"/>
        <v>2017Plan</v>
      </c>
      <c r="V2074" s="2">
        <f>DATE(A2074,INDEX(Map!$H$1:$H$12,MATCH(B2074,Map!$G$1:$G$12,0),0),1)</f>
        <v>43101</v>
      </c>
      <c r="W2074" t="str">
        <f>IF(AND(V2074&gt;=Map!$K$2,V2074&lt;=Map!$L$2),"Base",IF(AND(V2074&gt;=Map!$K$3,V2074&lt;=Map!$L$3),"Fcst","N/A"))</f>
        <v>Fcst</v>
      </c>
      <c r="X2074" t="str">
        <f>INDEX(Map!$B$2:$B$86,MATCH(D2074,Map!$A$2:$A$86,0),0)</f>
        <v>N/A</v>
      </c>
      <c r="Y2074" s="7" t="str">
        <f>IF(INDEX(Map!$C$2:$C$86,MATCH(D2074,Map!$A$2:$A$86,0),0)="","N/A",E2074*INDEX(Map!$C$2:$C$86,MATCH(D2074,Map!$A$2:$A$86,0),0))</f>
        <v>N/A</v>
      </c>
      <c r="Z2074" s="7" t="str">
        <f>IF(INDEX(Map!$D$2:$D$86,MATCH(D2074,Map!$A$2:$A$86,0),0)="","N/A",E2074*INDEX(Map!$D$2:$D$86,MATCH(D2074,Map!$A$2:$A$86,0),0))</f>
        <v>N/A</v>
      </c>
      <c r="AA2074" t="str">
        <f>INDEX(Map!$E$2:$E$86,MATCH(D2074,Map!$A$2:$A$86,0),0)</f>
        <v>Purchases</v>
      </c>
    </row>
    <row r="2075" spans="1:27" x14ac:dyDescent="0.25">
      <c r="A2075" s="1" t="s">
        <v>120</v>
      </c>
      <c r="B2075" s="1" t="s">
        <v>22</v>
      </c>
      <c r="C2075" s="1">
        <v>58</v>
      </c>
      <c r="D2075" s="1" t="s">
        <v>81</v>
      </c>
      <c r="E2075" s="1">
        <v>0.2</v>
      </c>
      <c r="F2075" s="1">
        <v>0</v>
      </c>
      <c r="G2075" s="1">
        <v>1.2</v>
      </c>
      <c r="H2075" s="1">
        <v>3</v>
      </c>
      <c r="I2075" s="1" t="s">
        <v>63</v>
      </c>
      <c r="J2075" s="1" t="s">
        <v>63</v>
      </c>
      <c r="K2075" s="1">
        <v>3</v>
      </c>
      <c r="L2075" s="1">
        <v>15</v>
      </c>
      <c r="M2075" s="1">
        <v>2</v>
      </c>
      <c r="N2075" s="1" t="s">
        <v>63</v>
      </c>
      <c r="O2075" s="1">
        <v>0</v>
      </c>
      <c r="P2075" s="1">
        <v>0</v>
      </c>
      <c r="Q2075" s="1">
        <v>1</v>
      </c>
      <c r="R2075" s="1">
        <v>21.41</v>
      </c>
      <c r="S2075" s="1">
        <v>21.41</v>
      </c>
      <c r="T2075" s="1">
        <v>3</v>
      </c>
      <c r="U2075" s="3" t="str">
        <f t="shared" si="32"/>
        <v>2017Plan</v>
      </c>
      <c r="V2075" s="2">
        <f>DATE(A2075,INDEX(Map!$H$1:$H$12,MATCH(B2075,Map!$G$1:$G$12,0),0),1)</f>
        <v>43101</v>
      </c>
      <c r="W2075" t="str">
        <f>IF(AND(V2075&gt;=Map!$K$2,V2075&lt;=Map!$L$2),"Base",IF(AND(V2075&gt;=Map!$K$3,V2075&lt;=Map!$L$3),"Fcst","N/A"))</f>
        <v>Fcst</v>
      </c>
      <c r="X2075" t="str">
        <f>INDEX(Map!$B$2:$B$86,MATCH(D2075,Map!$A$2:$A$86,0),0)</f>
        <v>N/A</v>
      </c>
      <c r="Y2075" s="7" t="str">
        <f>IF(INDEX(Map!$C$2:$C$86,MATCH(D2075,Map!$A$2:$A$86,0),0)="","N/A",E2075*INDEX(Map!$C$2:$C$86,MATCH(D2075,Map!$A$2:$A$86,0),0))</f>
        <v>N/A</v>
      </c>
      <c r="Z2075" s="7" t="str">
        <f>IF(INDEX(Map!$D$2:$D$86,MATCH(D2075,Map!$A$2:$A$86,0),0)="","N/A",E2075*INDEX(Map!$D$2:$D$86,MATCH(D2075,Map!$A$2:$A$86,0),0))</f>
        <v>N/A</v>
      </c>
      <c r="AA2075" t="str">
        <f>INDEX(Map!$E$2:$E$86,MATCH(D2075,Map!$A$2:$A$86,0),0)</f>
        <v>Purchases</v>
      </c>
    </row>
    <row r="2076" spans="1:27" x14ac:dyDescent="0.25">
      <c r="A2076" s="1" t="s">
        <v>120</v>
      </c>
      <c r="B2076" s="1" t="s">
        <v>22</v>
      </c>
      <c r="C2076" s="1">
        <v>59</v>
      </c>
      <c r="D2076" s="1" t="s">
        <v>82</v>
      </c>
      <c r="E2076" s="1">
        <v>0.2</v>
      </c>
      <c r="F2076" s="1">
        <v>0</v>
      </c>
      <c r="G2076" s="1">
        <v>1.2</v>
      </c>
      <c r="H2076" s="1">
        <v>3</v>
      </c>
      <c r="I2076" s="1" t="s">
        <v>63</v>
      </c>
      <c r="J2076" s="1" t="s">
        <v>63</v>
      </c>
      <c r="K2076" s="1">
        <v>3</v>
      </c>
      <c r="L2076" s="1">
        <v>15</v>
      </c>
      <c r="M2076" s="1">
        <v>2</v>
      </c>
      <c r="N2076" s="1" t="s">
        <v>63</v>
      </c>
      <c r="O2076" s="1">
        <v>0</v>
      </c>
      <c r="P2076" s="1">
        <v>0</v>
      </c>
      <c r="Q2076" s="1">
        <v>1</v>
      </c>
      <c r="R2076" s="1">
        <v>21.41</v>
      </c>
      <c r="S2076" s="1">
        <v>21.41</v>
      </c>
      <c r="T2076" s="1">
        <v>3</v>
      </c>
      <c r="U2076" s="3" t="str">
        <f t="shared" si="32"/>
        <v>2017Plan</v>
      </c>
      <c r="V2076" s="2">
        <f>DATE(A2076,INDEX(Map!$H$1:$H$12,MATCH(B2076,Map!$G$1:$G$12,0),0),1)</f>
        <v>43101</v>
      </c>
      <c r="W2076" t="str">
        <f>IF(AND(V2076&gt;=Map!$K$2,V2076&lt;=Map!$L$2),"Base",IF(AND(V2076&gt;=Map!$K$3,V2076&lt;=Map!$L$3),"Fcst","N/A"))</f>
        <v>Fcst</v>
      </c>
      <c r="X2076" t="str">
        <f>INDEX(Map!$B$2:$B$86,MATCH(D2076,Map!$A$2:$A$86,0),0)</f>
        <v>N/A</v>
      </c>
      <c r="Y2076" s="7" t="str">
        <f>IF(INDEX(Map!$C$2:$C$86,MATCH(D2076,Map!$A$2:$A$86,0),0)="","N/A",E2076*INDEX(Map!$C$2:$C$86,MATCH(D2076,Map!$A$2:$A$86,0),0))</f>
        <v>N/A</v>
      </c>
      <c r="Z2076" s="7" t="str">
        <f>IF(INDEX(Map!$D$2:$D$86,MATCH(D2076,Map!$A$2:$A$86,0),0)="","N/A",E2076*INDEX(Map!$D$2:$D$86,MATCH(D2076,Map!$A$2:$A$86,0),0))</f>
        <v>N/A</v>
      </c>
      <c r="AA2076" t="str">
        <f>INDEX(Map!$E$2:$E$86,MATCH(D2076,Map!$A$2:$A$86,0),0)</f>
        <v>Purchases</v>
      </c>
    </row>
    <row r="2077" spans="1:27" x14ac:dyDescent="0.25">
      <c r="A2077" s="1" t="s">
        <v>120</v>
      </c>
      <c r="B2077" s="1" t="s">
        <v>22</v>
      </c>
      <c r="C2077" s="1">
        <v>60</v>
      </c>
      <c r="D2077" s="1" t="s">
        <v>83</v>
      </c>
      <c r="E2077" s="1">
        <v>-10</v>
      </c>
      <c r="F2077" s="1">
        <v>0</v>
      </c>
      <c r="G2077" s="1">
        <v>6.8</v>
      </c>
      <c r="H2077" s="1">
        <v>28</v>
      </c>
      <c r="I2077" s="1" t="s">
        <v>63</v>
      </c>
      <c r="J2077" s="1" t="s">
        <v>63</v>
      </c>
      <c r="K2077" s="1">
        <v>248</v>
      </c>
      <c r="L2077" s="1">
        <v>45.6</v>
      </c>
      <c r="M2077" s="1">
        <v>-454</v>
      </c>
      <c r="N2077" s="1" t="s">
        <v>63</v>
      </c>
      <c r="O2077" s="1">
        <v>0</v>
      </c>
      <c r="P2077" s="1">
        <v>0</v>
      </c>
      <c r="Q2077" s="1">
        <v>113</v>
      </c>
      <c r="R2077" s="1">
        <v>34.25</v>
      </c>
      <c r="S2077" s="1">
        <v>34.25</v>
      </c>
      <c r="T2077" s="1">
        <v>-341</v>
      </c>
      <c r="U2077" s="3" t="str">
        <f t="shared" si="32"/>
        <v>2017Plan</v>
      </c>
      <c r="V2077" s="2">
        <f>DATE(A2077,INDEX(Map!$H$1:$H$12,MATCH(B2077,Map!$G$1:$G$12,0),0),1)</f>
        <v>43101</v>
      </c>
      <c r="W2077" t="str">
        <f>IF(AND(V2077&gt;=Map!$K$2,V2077&lt;=Map!$L$2),"Base",IF(AND(V2077&gt;=Map!$K$3,V2077&lt;=Map!$L$3),"Fcst","N/A"))</f>
        <v>Fcst</v>
      </c>
      <c r="X2077" t="str">
        <f>INDEX(Map!$B$2:$B$86,MATCH(D2077,Map!$A$2:$A$86,0),0)</f>
        <v>N/A</v>
      </c>
      <c r="Y2077" s="7" t="str">
        <f>IF(INDEX(Map!$C$2:$C$86,MATCH(D2077,Map!$A$2:$A$86,0),0)="","N/A",E2077*INDEX(Map!$C$2:$C$86,MATCH(D2077,Map!$A$2:$A$86,0),0))</f>
        <v>N/A</v>
      </c>
      <c r="Z2077" s="7" t="str">
        <f>IF(INDEX(Map!$D$2:$D$86,MATCH(D2077,Map!$A$2:$A$86,0),0)="","N/A",E2077*INDEX(Map!$D$2:$D$86,MATCH(D2077,Map!$A$2:$A$86,0),0))</f>
        <v>N/A</v>
      </c>
      <c r="AA2077" t="str">
        <f>INDEX(Map!$E$2:$E$86,MATCH(D2077,Map!$A$2:$A$86,0),0)</f>
        <v>Sales</v>
      </c>
    </row>
    <row r="2078" spans="1:27" x14ac:dyDescent="0.25">
      <c r="A2078" s="1" t="s">
        <v>120</v>
      </c>
      <c r="B2078" s="1" t="s">
        <v>22</v>
      </c>
      <c r="C2078" s="1">
        <v>61</v>
      </c>
      <c r="D2078" s="1" t="s">
        <v>84</v>
      </c>
      <c r="E2078" s="1">
        <v>-8.1</v>
      </c>
      <c r="F2078" s="1">
        <v>0</v>
      </c>
      <c r="G2078" s="1">
        <v>32.700000000000003</v>
      </c>
      <c r="H2078" s="1">
        <v>31</v>
      </c>
      <c r="I2078" s="1" t="s">
        <v>63</v>
      </c>
      <c r="J2078" s="1" t="s">
        <v>63</v>
      </c>
      <c r="K2078" s="1">
        <v>235</v>
      </c>
      <c r="L2078" s="1">
        <v>37.6</v>
      </c>
      <c r="M2078" s="1">
        <v>-305</v>
      </c>
      <c r="N2078" s="1" t="s">
        <v>63</v>
      </c>
      <c r="O2078" s="1">
        <v>0</v>
      </c>
      <c r="P2078" s="1">
        <v>0</v>
      </c>
      <c r="Q2078" s="1">
        <v>71</v>
      </c>
      <c r="R2078" s="1">
        <v>28.86</v>
      </c>
      <c r="S2078" s="1">
        <v>28.86</v>
      </c>
      <c r="T2078" s="1">
        <v>-234</v>
      </c>
      <c r="U2078" s="3" t="str">
        <f t="shared" si="32"/>
        <v>2017Plan</v>
      </c>
      <c r="V2078" s="2">
        <f>DATE(A2078,INDEX(Map!$H$1:$H$12,MATCH(B2078,Map!$G$1:$G$12,0),0),1)</f>
        <v>43101</v>
      </c>
      <c r="W2078" t="str">
        <f>IF(AND(V2078&gt;=Map!$K$2,V2078&lt;=Map!$L$2),"Base",IF(AND(V2078&gt;=Map!$K$3,V2078&lt;=Map!$L$3),"Fcst","N/A"))</f>
        <v>Fcst</v>
      </c>
      <c r="X2078" t="str">
        <f>INDEX(Map!$B$2:$B$86,MATCH(D2078,Map!$A$2:$A$86,0),0)</f>
        <v>N/A</v>
      </c>
      <c r="Y2078" s="7" t="str">
        <f>IF(INDEX(Map!$C$2:$C$86,MATCH(D2078,Map!$A$2:$A$86,0),0)="","N/A",E2078*INDEX(Map!$C$2:$C$86,MATCH(D2078,Map!$A$2:$A$86,0),0))</f>
        <v>N/A</v>
      </c>
      <c r="Z2078" s="7" t="str">
        <f>IF(INDEX(Map!$D$2:$D$86,MATCH(D2078,Map!$A$2:$A$86,0),0)="","N/A",E2078*INDEX(Map!$D$2:$D$86,MATCH(D2078,Map!$A$2:$A$86,0),0))</f>
        <v>N/A</v>
      </c>
      <c r="AA2078" t="str">
        <f>INDEX(Map!$E$2:$E$86,MATCH(D2078,Map!$A$2:$A$86,0),0)</f>
        <v>Sales</v>
      </c>
    </row>
    <row r="2079" spans="1:27" x14ac:dyDescent="0.25">
      <c r="A2079" s="1" t="s">
        <v>120</v>
      </c>
      <c r="B2079" s="1" t="s">
        <v>22</v>
      </c>
      <c r="C2079" s="1">
        <v>62</v>
      </c>
      <c r="D2079" s="1" t="s">
        <v>85</v>
      </c>
      <c r="E2079" s="1">
        <v>-8.3000000000000007</v>
      </c>
      <c r="F2079" s="1">
        <v>0</v>
      </c>
      <c r="G2079" s="1">
        <v>37</v>
      </c>
      <c r="H2079" s="1">
        <v>5</v>
      </c>
      <c r="I2079" s="1" t="s">
        <v>63</v>
      </c>
      <c r="J2079" s="1" t="s">
        <v>63</v>
      </c>
      <c r="K2079" s="1">
        <v>58</v>
      </c>
      <c r="L2079" s="1">
        <v>35.4</v>
      </c>
      <c r="M2079" s="1">
        <v>-293</v>
      </c>
      <c r="N2079" s="1" t="s">
        <v>63</v>
      </c>
      <c r="O2079" s="1">
        <v>0</v>
      </c>
      <c r="P2079" s="1">
        <v>0</v>
      </c>
      <c r="Q2079" s="1">
        <v>70</v>
      </c>
      <c r="R2079" s="1">
        <v>26.92</v>
      </c>
      <c r="S2079" s="1">
        <v>26.92</v>
      </c>
      <c r="T2079" s="1">
        <v>-223</v>
      </c>
      <c r="U2079" s="3" t="str">
        <f t="shared" si="32"/>
        <v>2017Plan</v>
      </c>
      <c r="V2079" s="2">
        <f>DATE(A2079,INDEX(Map!$H$1:$H$12,MATCH(B2079,Map!$G$1:$G$12,0),0),1)</f>
        <v>43101</v>
      </c>
      <c r="W2079" t="str">
        <f>IF(AND(V2079&gt;=Map!$K$2,V2079&lt;=Map!$L$2),"Base",IF(AND(V2079&gt;=Map!$K$3,V2079&lt;=Map!$L$3),"Fcst","N/A"))</f>
        <v>Fcst</v>
      </c>
      <c r="X2079" t="str">
        <f>INDEX(Map!$B$2:$B$86,MATCH(D2079,Map!$A$2:$A$86,0),0)</f>
        <v>N/A</v>
      </c>
      <c r="Y2079" s="7" t="str">
        <f>IF(INDEX(Map!$C$2:$C$86,MATCH(D2079,Map!$A$2:$A$86,0),0)="","N/A",E2079*INDEX(Map!$C$2:$C$86,MATCH(D2079,Map!$A$2:$A$86,0),0))</f>
        <v>N/A</v>
      </c>
      <c r="Z2079" s="7" t="str">
        <f>IF(INDEX(Map!$D$2:$D$86,MATCH(D2079,Map!$A$2:$A$86,0),0)="","N/A",E2079*INDEX(Map!$D$2:$D$86,MATCH(D2079,Map!$A$2:$A$86,0),0))</f>
        <v>N/A</v>
      </c>
      <c r="AA2079" t="str">
        <f>INDEX(Map!$E$2:$E$86,MATCH(D2079,Map!$A$2:$A$86,0),0)</f>
        <v>Sales</v>
      </c>
    </row>
    <row r="2080" spans="1:27" x14ac:dyDescent="0.25">
      <c r="A2080" s="1" t="s">
        <v>120</v>
      </c>
      <c r="B2080" s="1" t="s">
        <v>22</v>
      </c>
      <c r="C2080" s="1">
        <v>63</v>
      </c>
      <c r="D2080" s="1" t="s">
        <v>86</v>
      </c>
      <c r="E2080" s="1">
        <v>-3.5</v>
      </c>
      <c r="F2080" s="1">
        <v>0</v>
      </c>
      <c r="G2080" s="1">
        <v>15.6</v>
      </c>
      <c r="H2080" s="1">
        <v>6</v>
      </c>
      <c r="I2080" s="1" t="s">
        <v>63</v>
      </c>
      <c r="J2080" s="1" t="s">
        <v>63</v>
      </c>
      <c r="K2080" s="1">
        <v>54</v>
      </c>
      <c r="L2080" s="1">
        <v>34.6</v>
      </c>
      <c r="M2080" s="1">
        <v>-121</v>
      </c>
      <c r="N2080" s="1" t="s">
        <v>63</v>
      </c>
      <c r="O2080" s="1">
        <v>0</v>
      </c>
      <c r="P2080" s="1">
        <v>0</v>
      </c>
      <c r="Q2080" s="1">
        <v>29</v>
      </c>
      <c r="R2080" s="1">
        <v>26.21</v>
      </c>
      <c r="S2080" s="1">
        <v>26.21</v>
      </c>
      <c r="T2080" s="1">
        <v>-92</v>
      </c>
      <c r="U2080" s="3" t="str">
        <f t="shared" si="32"/>
        <v>2017Plan</v>
      </c>
      <c r="V2080" s="2">
        <f>DATE(A2080,INDEX(Map!$H$1:$H$12,MATCH(B2080,Map!$G$1:$G$12,0),0),1)</f>
        <v>43101</v>
      </c>
      <c r="W2080" t="str">
        <f>IF(AND(V2080&gt;=Map!$K$2,V2080&lt;=Map!$L$2),"Base",IF(AND(V2080&gt;=Map!$K$3,V2080&lt;=Map!$L$3),"Fcst","N/A"))</f>
        <v>Fcst</v>
      </c>
      <c r="X2080" t="str">
        <f>INDEX(Map!$B$2:$B$86,MATCH(D2080,Map!$A$2:$A$86,0),0)</f>
        <v>N/A</v>
      </c>
      <c r="Y2080" s="7" t="str">
        <f>IF(INDEX(Map!$C$2:$C$86,MATCH(D2080,Map!$A$2:$A$86,0),0)="","N/A",E2080*INDEX(Map!$C$2:$C$86,MATCH(D2080,Map!$A$2:$A$86,0),0))</f>
        <v>N/A</v>
      </c>
      <c r="Z2080" s="7" t="str">
        <f>IF(INDEX(Map!$D$2:$D$86,MATCH(D2080,Map!$A$2:$A$86,0),0)="","N/A",E2080*INDEX(Map!$D$2:$D$86,MATCH(D2080,Map!$A$2:$A$86,0),0))</f>
        <v>N/A</v>
      </c>
      <c r="AA2080" t="str">
        <f>INDEX(Map!$E$2:$E$86,MATCH(D2080,Map!$A$2:$A$86,0),0)</f>
        <v>Sales</v>
      </c>
    </row>
    <row r="2081" spans="1:27" x14ac:dyDescent="0.25">
      <c r="A2081" s="1" t="s">
        <v>120</v>
      </c>
      <c r="B2081" s="1" t="s">
        <v>22</v>
      </c>
      <c r="C2081" s="1">
        <v>64</v>
      </c>
      <c r="D2081" s="1" t="s">
        <v>87</v>
      </c>
      <c r="E2081" s="1">
        <v>0</v>
      </c>
      <c r="F2081" s="1">
        <v>0</v>
      </c>
      <c r="G2081" s="1">
        <v>0</v>
      </c>
      <c r="H2081" s="1">
        <v>0</v>
      </c>
      <c r="I2081" s="1" t="s">
        <v>63</v>
      </c>
      <c r="J2081" s="1" t="s">
        <v>63</v>
      </c>
      <c r="K2081" s="1">
        <v>0</v>
      </c>
      <c r="L2081" s="1">
        <v>0</v>
      </c>
      <c r="M2081" s="1">
        <v>0</v>
      </c>
      <c r="N2081" s="1" t="s">
        <v>63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s="3" t="str">
        <f t="shared" si="32"/>
        <v>2017Plan</v>
      </c>
      <c r="V2081" s="2">
        <f>DATE(A2081,INDEX(Map!$H$1:$H$12,MATCH(B2081,Map!$G$1:$G$12,0),0),1)</f>
        <v>43101</v>
      </c>
      <c r="W2081" t="str">
        <f>IF(AND(V2081&gt;=Map!$K$2,V2081&lt;=Map!$L$2),"Base",IF(AND(V2081&gt;=Map!$K$3,V2081&lt;=Map!$L$3),"Fcst","N/A"))</f>
        <v>Fcst</v>
      </c>
      <c r="X2081" t="str">
        <f>INDEX(Map!$B$2:$B$86,MATCH(D2081,Map!$A$2:$A$86,0),0)</f>
        <v>N/A</v>
      </c>
      <c r="Y2081" s="7" t="str">
        <f>IF(INDEX(Map!$C$2:$C$86,MATCH(D2081,Map!$A$2:$A$86,0),0)="","N/A",E2081*INDEX(Map!$C$2:$C$86,MATCH(D2081,Map!$A$2:$A$86,0),0))</f>
        <v>N/A</v>
      </c>
      <c r="Z2081" s="7" t="str">
        <f>IF(INDEX(Map!$D$2:$D$86,MATCH(D2081,Map!$A$2:$A$86,0),0)="","N/A",E2081*INDEX(Map!$D$2:$D$86,MATCH(D2081,Map!$A$2:$A$86,0),0))</f>
        <v>N/A</v>
      </c>
      <c r="AA2081" t="str">
        <f>INDEX(Map!$E$2:$E$86,MATCH(D2081,Map!$A$2:$A$86,0),0)</f>
        <v>Sales</v>
      </c>
    </row>
    <row r="2082" spans="1:27" x14ac:dyDescent="0.25">
      <c r="A2082" s="1" t="s">
        <v>120</v>
      </c>
      <c r="B2082" s="1" t="s">
        <v>22</v>
      </c>
      <c r="C2082" s="1">
        <v>65</v>
      </c>
      <c r="D2082" s="1" t="s">
        <v>88</v>
      </c>
      <c r="E2082" s="1">
        <v>0</v>
      </c>
      <c r="F2082" s="1">
        <v>0</v>
      </c>
      <c r="G2082" s="1">
        <v>0</v>
      </c>
      <c r="H2082" s="1">
        <v>0</v>
      </c>
      <c r="I2082" s="1" t="s">
        <v>63</v>
      </c>
      <c r="J2082" s="1" t="s">
        <v>63</v>
      </c>
      <c r="K2082" s="1">
        <v>0</v>
      </c>
      <c r="L2082" s="1">
        <v>0</v>
      </c>
      <c r="M2082" s="1">
        <v>0</v>
      </c>
      <c r="N2082" s="1" t="s">
        <v>63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3" t="str">
        <f t="shared" si="32"/>
        <v>2017Plan</v>
      </c>
      <c r="V2082" s="2">
        <f>DATE(A2082,INDEX(Map!$H$1:$H$12,MATCH(B2082,Map!$G$1:$G$12,0),0),1)</f>
        <v>43101</v>
      </c>
      <c r="W2082" t="str">
        <f>IF(AND(V2082&gt;=Map!$K$2,V2082&lt;=Map!$L$2),"Base",IF(AND(V2082&gt;=Map!$K$3,V2082&lt;=Map!$L$3),"Fcst","N/A"))</f>
        <v>Fcst</v>
      </c>
      <c r="X2082" t="str">
        <f>INDEX(Map!$B$2:$B$86,MATCH(D2082,Map!$A$2:$A$86,0),0)</f>
        <v>N/A</v>
      </c>
      <c r="Y2082" s="7" t="str">
        <f>IF(INDEX(Map!$C$2:$C$86,MATCH(D2082,Map!$A$2:$A$86,0),0)="","N/A",E2082*INDEX(Map!$C$2:$C$86,MATCH(D2082,Map!$A$2:$A$86,0),0))</f>
        <v>N/A</v>
      </c>
      <c r="Z2082" s="7" t="str">
        <f>IF(INDEX(Map!$D$2:$D$86,MATCH(D2082,Map!$A$2:$A$86,0),0)="","N/A",E2082*INDEX(Map!$D$2:$D$86,MATCH(D2082,Map!$A$2:$A$86,0),0))</f>
        <v>N/A</v>
      </c>
      <c r="AA2082" t="str">
        <f>INDEX(Map!$E$2:$E$86,MATCH(D2082,Map!$A$2:$A$86,0),0)</f>
        <v>Sales</v>
      </c>
    </row>
    <row r="2083" spans="1:27" x14ac:dyDescent="0.25">
      <c r="A2083" s="1" t="s">
        <v>120</v>
      </c>
      <c r="B2083" s="1" t="s">
        <v>22</v>
      </c>
      <c r="C2083" s="1">
        <v>66</v>
      </c>
      <c r="D2083" s="1" t="s">
        <v>89</v>
      </c>
      <c r="E2083" s="1">
        <v>0</v>
      </c>
      <c r="F2083" s="1">
        <v>0</v>
      </c>
      <c r="G2083" s="1">
        <v>0</v>
      </c>
      <c r="H2083" s="1">
        <v>0</v>
      </c>
      <c r="I2083" s="1" t="s">
        <v>63</v>
      </c>
      <c r="J2083" s="1" t="s">
        <v>63</v>
      </c>
      <c r="K2083" s="1">
        <v>0</v>
      </c>
      <c r="L2083" s="1">
        <v>0</v>
      </c>
      <c r="M2083" s="1">
        <v>0</v>
      </c>
      <c r="N2083" s="1" t="s">
        <v>63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</v>
      </c>
      <c r="U2083" s="3" t="str">
        <f t="shared" si="32"/>
        <v>2017Plan</v>
      </c>
      <c r="V2083" s="2">
        <f>DATE(A2083,INDEX(Map!$H$1:$H$12,MATCH(B2083,Map!$G$1:$G$12,0),0),1)</f>
        <v>43101</v>
      </c>
      <c r="W2083" t="str">
        <f>IF(AND(V2083&gt;=Map!$K$2,V2083&lt;=Map!$L$2),"Base",IF(AND(V2083&gt;=Map!$K$3,V2083&lt;=Map!$L$3),"Fcst","N/A"))</f>
        <v>Fcst</v>
      </c>
      <c r="X2083" t="str">
        <f>INDEX(Map!$B$2:$B$86,MATCH(D2083,Map!$A$2:$A$86,0),0)</f>
        <v>N/A</v>
      </c>
      <c r="Y2083" s="7" t="str">
        <f>IF(INDEX(Map!$C$2:$C$86,MATCH(D2083,Map!$A$2:$A$86,0),0)="","N/A",E2083*INDEX(Map!$C$2:$C$86,MATCH(D2083,Map!$A$2:$A$86,0),0))</f>
        <v>N/A</v>
      </c>
      <c r="Z2083" s="7" t="str">
        <f>IF(INDEX(Map!$D$2:$D$86,MATCH(D2083,Map!$A$2:$A$86,0),0)="","N/A",E2083*INDEX(Map!$D$2:$D$86,MATCH(D2083,Map!$A$2:$A$86,0),0))</f>
        <v>N/A</v>
      </c>
      <c r="AA2083" t="str">
        <f>INDEX(Map!$E$2:$E$86,MATCH(D2083,Map!$A$2:$A$86,0),0)</f>
        <v>Sales</v>
      </c>
    </row>
    <row r="2084" spans="1:27" x14ac:dyDescent="0.25">
      <c r="A2084" s="1" t="s">
        <v>120</v>
      </c>
      <c r="B2084" s="1" t="s">
        <v>22</v>
      </c>
      <c r="C2084" s="1">
        <v>67</v>
      </c>
      <c r="D2084" s="1" t="s">
        <v>90</v>
      </c>
      <c r="E2084" s="1">
        <v>0</v>
      </c>
      <c r="F2084" s="1">
        <v>0</v>
      </c>
      <c r="G2084" s="1">
        <v>0</v>
      </c>
      <c r="H2084" s="1">
        <v>0</v>
      </c>
      <c r="I2084" s="1" t="s">
        <v>63</v>
      </c>
      <c r="J2084" s="1" t="s">
        <v>63</v>
      </c>
      <c r="K2084" s="1">
        <v>0</v>
      </c>
      <c r="L2084" s="1">
        <v>0</v>
      </c>
      <c r="M2084" s="1">
        <v>0</v>
      </c>
      <c r="N2084" s="1" t="s">
        <v>63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</v>
      </c>
      <c r="U2084" s="3" t="str">
        <f t="shared" si="32"/>
        <v>2017Plan</v>
      </c>
      <c r="V2084" s="2">
        <f>DATE(A2084,INDEX(Map!$H$1:$H$12,MATCH(B2084,Map!$G$1:$G$12,0),0),1)</f>
        <v>43101</v>
      </c>
      <c r="W2084" t="str">
        <f>IF(AND(V2084&gt;=Map!$K$2,V2084&lt;=Map!$L$2),"Base",IF(AND(V2084&gt;=Map!$K$3,V2084&lt;=Map!$L$3),"Fcst","N/A"))</f>
        <v>Fcst</v>
      </c>
      <c r="X2084" t="str">
        <f>INDEX(Map!$B$2:$B$86,MATCH(D2084,Map!$A$2:$A$86,0),0)</f>
        <v>N/A</v>
      </c>
      <c r="Y2084" s="7" t="str">
        <f>IF(INDEX(Map!$C$2:$C$86,MATCH(D2084,Map!$A$2:$A$86,0),0)="","N/A",E2084*INDEX(Map!$C$2:$C$86,MATCH(D2084,Map!$A$2:$A$86,0),0))</f>
        <v>N/A</v>
      </c>
      <c r="Z2084" s="7" t="str">
        <f>IF(INDEX(Map!$D$2:$D$86,MATCH(D2084,Map!$A$2:$A$86,0),0)="","N/A",E2084*INDEX(Map!$D$2:$D$86,MATCH(D2084,Map!$A$2:$A$86,0),0))</f>
        <v>N/A</v>
      </c>
      <c r="AA2084" t="str">
        <f>INDEX(Map!$E$2:$E$86,MATCH(D2084,Map!$A$2:$A$86,0),0)</f>
        <v>Sales</v>
      </c>
    </row>
    <row r="2085" spans="1:27" x14ac:dyDescent="0.25">
      <c r="A2085" s="1" t="s">
        <v>120</v>
      </c>
      <c r="B2085" s="1" t="s">
        <v>22</v>
      </c>
      <c r="C2085" s="1">
        <v>68</v>
      </c>
      <c r="D2085" s="1" t="s">
        <v>91</v>
      </c>
      <c r="E2085" s="1">
        <v>0</v>
      </c>
      <c r="F2085" s="1">
        <v>0</v>
      </c>
      <c r="G2085" s="1">
        <v>0</v>
      </c>
      <c r="H2085" s="1">
        <v>0</v>
      </c>
      <c r="I2085" s="1" t="s">
        <v>63</v>
      </c>
      <c r="J2085" s="1" t="s">
        <v>63</v>
      </c>
      <c r="K2085" s="1">
        <v>0</v>
      </c>
      <c r="L2085" s="1">
        <v>0</v>
      </c>
      <c r="M2085" s="1">
        <v>0</v>
      </c>
      <c r="N2085" s="1" t="s">
        <v>63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3" t="str">
        <f t="shared" si="32"/>
        <v>2017Plan</v>
      </c>
      <c r="V2085" s="2">
        <f>DATE(A2085,INDEX(Map!$H$1:$H$12,MATCH(B2085,Map!$G$1:$G$12,0),0),1)</f>
        <v>43101</v>
      </c>
      <c r="W2085" t="str">
        <f>IF(AND(V2085&gt;=Map!$K$2,V2085&lt;=Map!$L$2),"Base",IF(AND(V2085&gt;=Map!$K$3,V2085&lt;=Map!$L$3),"Fcst","N/A"))</f>
        <v>Fcst</v>
      </c>
      <c r="X2085" t="str">
        <f>INDEX(Map!$B$2:$B$86,MATCH(D2085,Map!$A$2:$A$86,0),0)</f>
        <v>N/A</v>
      </c>
      <c r="Y2085" s="7" t="str">
        <f>IF(INDEX(Map!$C$2:$C$86,MATCH(D2085,Map!$A$2:$A$86,0),0)="","N/A",E2085*INDEX(Map!$C$2:$C$86,MATCH(D2085,Map!$A$2:$A$86,0),0))</f>
        <v>N/A</v>
      </c>
      <c r="Z2085" s="7" t="str">
        <f>IF(INDEX(Map!$D$2:$D$86,MATCH(D2085,Map!$A$2:$A$86,0),0)="","N/A",E2085*INDEX(Map!$D$2:$D$86,MATCH(D2085,Map!$A$2:$A$86,0),0))</f>
        <v>N/A</v>
      </c>
      <c r="AA2085" t="str">
        <f>INDEX(Map!$E$2:$E$86,MATCH(D2085,Map!$A$2:$A$86,0),0)</f>
        <v>CSR</v>
      </c>
    </row>
    <row r="2086" spans="1:27" x14ac:dyDescent="0.25">
      <c r="A2086" s="1" t="s">
        <v>120</v>
      </c>
      <c r="B2086" s="1" t="s">
        <v>22</v>
      </c>
      <c r="C2086" s="1">
        <v>69</v>
      </c>
      <c r="D2086" s="1" t="s">
        <v>92</v>
      </c>
      <c r="E2086" s="1">
        <v>0</v>
      </c>
      <c r="F2086" s="1">
        <v>0</v>
      </c>
      <c r="G2086" s="1">
        <v>0</v>
      </c>
      <c r="H2086" s="1">
        <v>0</v>
      </c>
      <c r="I2086" s="1" t="s">
        <v>63</v>
      </c>
      <c r="J2086" s="1" t="s">
        <v>63</v>
      </c>
      <c r="K2086" s="1">
        <v>0</v>
      </c>
      <c r="L2086" s="1">
        <v>0</v>
      </c>
      <c r="M2086" s="1">
        <v>0</v>
      </c>
      <c r="N2086" s="1" t="s">
        <v>63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3" t="str">
        <f t="shared" si="32"/>
        <v>2017Plan</v>
      </c>
      <c r="V2086" s="2">
        <f>DATE(A2086,INDEX(Map!$H$1:$H$12,MATCH(B2086,Map!$G$1:$G$12,0),0),1)</f>
        <v>43101</v>
      </c>
      <c r="W2086" t="str">
        <f>IF(AND(V2086&gt;=Map!$K$2,V2086&lt;=Map!$L$2),"Base",IF(AND(V2086&gt;=Map!$K$3,V2086&lt;=Map!$L$3),"Fcst","N/A"))</f>
        <v>Fcst</v>
      </c>
      <c r="X2086" t="str">
        <f>INDEX(Map!$B$2:$B$86,MATCH(D2086,Map!$A$2:$A$86,0),0)</f>
        <v>N/A</v>
      </c>
      <c r="Y2086" s="7" t="str">
        <f>IF(INDEX(Map!$C$2:$C$86,MATCH(D2086,Map!$A$2:$A$86,0),0)="","N/A",E2086*INDEX(Map!$C$2:$C$86,MATCH(D2086,Map!$A$2:$A$86,0),0))</f>
        <v>N/A</v>
      </c>
      <c r="Z2086" s="7" t="str">
        <f>IF(INDEX(Map!$D$2:$D$86,MATCH(D2086,Map!$A$2:$A$86,0),0)="","N/A",E2086*INDEX(Map!$D$2:$D$86,MATCH(D2086,Map!$A$2:$A$86,0),0))</f>
        <v>N/A</v>
      </c>
      <c r="AA2086" t="str">
        <f>INDEX(Map!$E$2:$E$86,MATCH(D2086,Map!$A$2:$A$86,0),0)</f>
        <v>CSR</v>
      </c>
    </row>
    <row r="2087" spans="1:27" x14ac:dyDescent="0.25">
      <c r="A2087" s="1" t="s">
        <v>120</v>
      </c>
      <c r="B2087" s="1" t="s">
        <v>22</v>
      </c>
      <c r="C2087" s="1">
        <v>70</v>
      </c>
      <c r="D2087" s="1" t="s">
        <v>93</v>
      </c>
      <c r="E2087" s="1">
        <v>0</v>
      </c>
      <c r="F2087" s="1">
        <v>0</v>
      </c>
      <c r="G2087" s="1">
        <v>0</v>
      </c>
      <c r="H2087" s="1">
        <v>0</v>
      </c>
      <c r="I2087" s="1" t="s">
        <v>63</v>
      </c>
      <c r="J2087" s="1" t="s">
        <v>63</v>
      </c>
      <c r="K2087" s="1">
        <v>0</v>
      </c>
      <c r="L2087" s="1">
        <v>0</v>
      </c>
      <c r="M2087" s="1">
        <v>0</v>
      </c>
      <c r="N2087" s="1" t="s">
        <v>63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3" t="str">
        <f t="shared" si="32"/>
        <v>2017Plan</v>
      </c>
      <c r="V2087" s="2">
        <f>DATE(A2087,INDEX(Map!$H$1:$H$12,MATCH(B2087,Map!$G$1:$G$12,0),0),1)</f>
        <v>43101</v>
      </c>
      <c r="W2087" t="str">
        <f>IF(AND(V2087&gt;=Map!$K$2,V2087&lt;=Map!$L$2),"Base",IF(AND(V2087&gt;=Map!$K$3,V2087&lt;=Map!$L$3),"Fcst","N/A"))</f>
        <v>Fcst</v>
      </c>
      <c r="X2087" t="str">
        <f>INDEX(Map!$B$2:$B$86,MATCH(D2087,Map!$A$2:$A$86,0),0)</f>
        <v>N/A</v>
      </c>
      <c r="Y2087" s="7" t="str">
        <f>IF(INDEX(Map!$C$2:$C$86,MATCH(D2087,Map!$A$2:$A$86,0),0)="","N/A",E2087*INDEX(Map!$C$2:$C$86,MATCH(D2087,Map!$A$2:$A$86,0),0))</f>
        <v>N/A</v>
      </c>
      <c r="Z2087" s="7" t="str">
        <f>IF(INDEX(Map!$D$2:$D$86,MATCH(D2087,Map!$A$2:$A$86,0),0)="","N/A",E2087*INDEX(Map!$D$2:$D$86,MATCH(D2087,Map!$A$2:$A$86,0),0))</f>
        <v>N/A</v>
      </c>
      <c r="AA2087" t="str">
        <f>INDEX(Map!$E$2:$E$86,MATCH(D2087,Map!$A$2:$A$86,0),0)</f>
        <v>CSR</v>
      </c>
    </row>
    <row r="2088" spans="1:27" x14ac:dyDescent="0.25">
      <c r="A2088" s="1" t="s">
        <v>120</v>
      </c>
      <c r="B2088" s="1" t="s">
        <v>22</v>
      </c>
      <c r="C2088" s="1">
        <v>71</v>
      </c>
      <c r="D2088" s="1" t="s">
        <v>94</v>
      </c>
      <c r="E2088" s="1">
        <v>0</v>
      </c>
      <c r="F2088" s="1">
        <v>0</v>
      </c>
      <c r="G2088" s="1">
        <v>0</v>
      </c>
      <c r="H2088" s="1">
        <v>0</v>
      </c>
      <c r="I2088" s="1" t="s">
        <v>63</v>
      </c>
      <c r="J2088" s="1" t="s">
        <v>63</v>
      </c>
      <c r="K2088" s="1">
        <v>0</v>
      </c>
      <c r="L2088" s="1">
        <v>0</v>
      </c>
      <c r="M2088" s="1">
        <v>0</v>
      </c>
      <c r="N2088" s="1" t="s">
        <v>63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3" t="str">
        <f t="shared" si="32"/>
        <v>2017Plan</v>
      </c>
      <c r="V2088" s="2">
        <f>DATE(A2088,INDEX(Map!$H$1:$H$12,MATCH(B2088,Map!$G$1:$G$12,0),0),1)</f>
        <v>43101</v>
      </c>
      <c r="W2088" t="str">
        <f>IF(AND(V2088&gt;=Map!$K$2,V2088&lt;=Map!$L$2),"Base",IF(AND(V2088&gt;=Map!$K$3,V2088&lt;=Map!$L$3),"Fcst","N/A"))</f>
        <v>Fcst</v>
      </c>
      <c r="X2088" t="str">
        <f>INDEX(Map!$B$2:$B$86,MATCH(D2088,Map!$A$2:$A$86,0),0)</f>
        <v>N/A</v>
      </c>
      <c r="Y2088" s="7" t="str">
        <f>IF(INDEX(Map!$C$2:$C$86,MATCH(D2088,Map!$A$2:$A$86,0),0)="","N/A",E2088*INDEX(Map!$C$2:$C$86,MATCH(D2088,Map!$A$2:$A$86,0),0))</f>
        <v>N/A</v>
      </c>
      <c r="Z2088" s="7" t="str">
        <f>IF(INDEX(Map!$D$2:$D$86,MATCH(D2088,Map!$A$2:$A$86,0),0)="","N/A",E2088*INDEX(Map!$D$2:$D$86,MATCH(D2088,Map!$A$2:$A$86,0),0))</f>
        <v>N/A</v>
      </c>
      <c r="AA2088" t="str">
        <f>INDEX(Map!$E$2:$E$86,MATCH(D2088,Map!$A$2:$A$86,0),0)</f>
        <v>CSR</v>
      </c>
    </row>
    <row r="2089" spans="1:27" x14ac:dyDescent="0.25">
      <c r="A2089" s="1" t="s">
        <v>120</v>
      </c>
      <c r="B2089" s="1" t="s">
        <v>22</v>
      </c>
      <c r="C2089" s="1">
        <v>72</v>
      </c>
      <c r="D2089" s="1" t="s">
        <v>95</v>
      </c>
      <c r="E2089" s="1">
        <v>0</v>
      </c>
      <c r="F2089" s="1">
        <v>0</v>
      </c>
      <c r="G2089" s="1">
        <v>0</v>
      </c>
      <c r="H2089" s="1">
        <v>0</v>
      </c>
      <c r="I2089" s="1" t="s">
        <v>63</v>
      </c>
      <c r="J2089" s="1" t="s">
        <v>63</v>
      </c>
      <c r="K2089" s="1">
        <v>0</v>
      </c>
      <c r="L2089" s="1">
        <v>0</v>
      </c>
      <c r="M2089" s="1">
        <v>0</v>
      </c>
      <c r="N2089" s="1" t="s">
        <v>63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3" t="str">
        <f t="shared" si="32"/>
        <v>2017Plan</v>
      </c>
      <c r="V2089" s="2">
        <f>DATE(A2089,INDEX(Map!$H$1:$H$12,MATCH(B2089,Map!$G$1:$G$12,0),0),1)</f>
        <v>43101</v>
      </c>
      <c r="W2089" t="str">
        <f>IF(AND(V2089&gt;=Map!$K$2,V2089&lt;=Map!$L$2),"Base",IF(AND(V2089&gt;=Map!$K$3,V2089&lt;=Map!$L$3),"Fcst","N/A"))</f>
        <v>Fcst</v>
      </c>
      <c r="X2089" t="str">
        <f>INDEX(Map!$B$2:$B$86,MATCH(D2089,Map!$A$2:$A$86,0),0)</f>
        <v>N/A</v>
      </c>
      <c r="Y2089" s="7" t="str">
        <f>IF(INDEX(Map!$C$2:$C$86,MATCH(D2089,Map!$A$2:$A$86,0),0)="","N/A",E2089*INDEX(Map!$C$2:$C$86,MATCH(D2089,Map!$A$2:$A$86,0),0))</f>
        <v>N/A</v>
      </c>
      <c r="Z2089" s="7" t="str">
        <f>IF(INDEX(Map!$D$2:$D$86,MATCH(D2089,Map!$A$2:$A$86,0),0)="","N/A",E2089*INDEX(Map!$D$2:$D$86,MATCH(D2089,Map!$A$2:$A$86,0),0))</f>
        <v>N/A</v>
      </c>
      <c r="AA2089" t="str">
        <f>INDEX(Map!$E$2:$E$86,MATCH(D2089,Map!$A$2:$A$86,0),0)</f>
        <v>CSR</v>
      </c>
    </row>
    <row r="2090" spans="1:27" x14ac:dyDescent="0.25">
      <c r="A2090" s="1" t="s">
        <v>120</v>
      </c>
      <c r="B2090" s="1" t="s">
        <v>22</v>
      </c>
      <c r="C2090" s="1">
        <v>73</v>
      </c>
      <c r="D2090" s="1" t="s">
        <v>96</v>
      </c>
      <c r="E2090" s="1">
        <v>0</v>
      </c>
      <c r="F2090" s="1">
        <v>0</v>
      </c>
      <c r="G2090" s="1">
        <v>0</v>
      </c>
      <c r="H2090" s="1">
        <v>0</v>
      </c>
      <c r="I2090" s="1" t="s">
        <v>63</v>
      </c>
      <c r="J2090" s="1" t="s">
        <v>63</v>
      </c>
      <c r="K2090" s="1">
        <v>0</v>
      </c>
      <c r="L2090" s="1">
        <v>0</v>
      </c>
      <c r="M2090" s="1">
        <v>0</v>
      </c>
      <c r="N2090" s="1" t="s">
        <v>63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</v>
      </c>
      <c r="U2090" s="3" t="str">
        <f t="shared" si="32"/>
        <v>2017Plan</v>
      </c>
      <c r="V2090" s="2">
        <f>DATE(A2090,INDEX(Map!$H$1:$H$12,MATCH(B2090,Map!$G$1:$G$12,0),0),1)</f>
        <v>43101</v>
      </c>
      <c r="W2090" t="str">
        <f>IF(AND(V2090&gt;=Map!$K$2,V2090&lt;=Map!$L$2),"Base",IF(AND(V2090&gt;=Map!$K$3,V2090&lt;=Map!$L$3),"Fcst","N/A"))</f>
        <v>Fcst</v>
      </c>
      <c r="X2090" t="str">
        <f>INDEX(Map!$B$2:$B$86,MATCH(D2090,Map!$A$2:$A$86,0),0)</f>
        <v>N/A</v>
      </c>
      <c r="Y2090" s="7" t="str">
        <f>IF(INDEX(Map!$C$2:$C$86,MATCH(D2090,Map!$A$2:$A$86,0),0)="","N/A",E2090*INDEX(Map!$C$2:$C$86,MATCH(D2090,Map!$A$2:$A$86,0),0))</f>
        <v>N/A</v>
      </c>
      <c r="Z2090" s="7" t="str">
        <f>IF(INDEX(Map!$D$2:$D$86,MATCH(D2090,Map!$A$2:$A$86,0),0)="","N/A",E2090*INDEX(Map!$D$2:$D$86,MATCH(D2090,Map!$A$2:$A$86,0),0))</f>
        <v>N/A</v>
      </c>
      <c r="AA2090" t="str">
        <f>INDEX(Map!$E$2:$E$86,MATCH(D2090,Map!$A$2:$A$86,0),0)</f>
        <v>CSR</v>
      </c>
    </row>
    <row r="2091" spans="1:27" x14ac:dyDescent="0.25">
      <c r="A2091" s="1" t="s">
        <v>120</v>
      </c>
      <c r="B2091" s="1" t="s">
        <v>22</v>
      </c>
      <c r="C2091" s="1">
        <v>74</v>
      </c>
      <c r="D2091" s="1" t="s">
        <v>97</v>
      </c>
      <c r="E2091" s="1">
        <v>0</v>
      </c>
      <c r="F2091" s="1">
        <v>0</v>
      </c>
      <c r="G2091" s="1">
        <v>0</v>
      </c>
      <c r="H2091" s="1">
        <v>0</v>
      </c>
      <c r="I2091" s="1" t="s">
        <v>63</v>
      </c>
      <c r="J2091" s="1" t="s">
        <v>63</v>
      </c>
      <c r="K2091" s="1">
        <v>0</v>
      </c>
      <c r="L2091" s="1">
        <v>0</v>
      </c>
      <c r="M2091" s="1">
        <v>0</v>
      </c>
      <c r="N2091" s="1" t="s">
        <v>63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</v>
      </c>
      <c r="U2091" s="3" t="str">
        <f t="shared" si="32"/>
        <v>2017Plan</v>
      </c>
      <c r="V2091" s="2">
        <f>DATE(A2091,INDEX(Map!$H$1:$H$12,MATCH(B2091,Map!$G$1:$G$12,0),0),1)</f>
        <v>43101</v>
      </c>
      <c r="W2091" t="str">
        <f>IF(AND(V2091&gt;=Map!$K$2,V2091&lt;=Map!$L$2),"Base",IF(AND(V2091&gt;=Map!$K$3,V2091&lt;=Map!$L$3),"Fcst","N/A"))</f>
        <v>Fcst</v>
      </c>
      <c r="X2091" t="str">
        <f>INDEX(Map!$B$2:$B$86,MATCH(D2091,Map!$A$2:$A$86,0),0)</f>
        <v>N/A</v>
      </c>
      <c r="Y2091" s="7" t="str">
        <f>IF(INDEX(Map!$C$2:$C$86,MATCH(D2091,Map!$A$2:$A$86,0),0)="","N/A",E2091*INDEX(Map!$C$2:$C$86,MATCH(D2091,Map!$A$2:$A$86,0),0))</f>
        <v>N/A</v>
      </c>
      <c r="Z2091" s="7" t="str">
        <f>IF(INDEX(Map!$D$2:$D$86,MATCH(D2091,Map!$A$2:$A$86,0),0)="","N/A",E2091*INDEX(Map!$D$2:$D$86,MATCH(D2091,Map!$A$2:$A$86,0),0))</f>
        <v>N/A</v>
      </c>
      <c r="AA2091" t="str">
        <f>INDEX(Map!$E$2:$E$86,MATCH(D2091,Map!$A$2:$A$86,0),0)</f>
        <v>CSR</v>
      </c>
    </row>
    <row r="2092" spans="1:27" x14ac:dyDescent="0.25">
      <c r="A2092" s="1" t="s">
        <v>120</v>
      </c>
      <c r="B2092" s="1" t="s">
        <v>22</v>
      </c>
      <c r="C2092" s="1">
        <v>75</v>
      </c>
      <c r="D2092" s="1" t="s">
        <v>98</v>
      </c>
      <c r="E2092" s="1">
        <v>0</v>
      </c>
      <c r="F2092" s="1">
        <v>0</v>
      </c>
      <c r="G2092" s="1">
        <v>0</v>
      </c>
      <c r="H2092" s="1">
        <v>0</v>
      </c>
      <c r="I2092" s="1" t="s">
        <v>63</v>
      </c>
      <c r="J2092" s="1" t="s">
        <v>63</v>
      </c>
      <c r="K2092" s="1">
        <v>0</v>
      </c>
      <c r="L2092" s="1">
        <v>0</v>
      </c>
      <c r="M2092" s="1">
        <v>0</v>
      </c>
      <c r="N2092" s="1" t="s">
        <v>63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3" t="str">
        <f t="shared" si="32"/>
        <v>2017Plan</v>
      </c>
      <c r="V2092" s="2">
        <f>DATE(A2092,INDEX(Map!$H$1:$H$12,MATCH(B2092,Map!$G$1:$G$12,0),0),1)</f>
        <v>43101</v>
      </c>
      <c r="W2092" t="str">
        <f>IF(AND(V2092&gt;=Map!$K$2,V2092&lt;=Map!$L$2),"Base",IF(AND(V2092&gt;=Map!$K$3,V2092&lt;=Map!$L$3),"Fcst","N/A"))</f>
        <v>Fcst</v>
      </c>
      <c r="X2092" t="str">
        <f>INDEX(Map!$B$2:$B$86,MATCH(D2092,Map!$A$2:$A$86,0),0)</f>
        <v>N/A</v>
      </c>
      <c r="Y2092" s="7" t="str">
        <f>IF(INDEX(Map!$C$2:$C$86,MATCH(D2092,Map!$A$2:$A$86,0),0)="","N/A",E2092*INDEX(Map!$C$2:$C$86,MATCH(D2092,Map!$A$2:$A$86,0),0))</f>
        <v>N/A</v>
      </c>
      <c r="Z2092" s="7" t="str">
        <f>IF(INDEX(Map!$D$2:$D$86,MATCH(D2092,Map!$A$2:$A$86,0),0)="","N/A",E2092*INDEX(Map!$D$2:$D$86,MATCH(D2092,Map!$A$2:$A$86,0),0))</f>
        <v>N/A</v>
      </c>
      <c r="AA2092" t="str">
        <f>INDEX(Map!$E$2:$E$86,MATCH(D2092,Map!$A$2:$A$86,0),0)</f>
        <v>CSR</v>
      </c>
    </row>
    <row r="2093" spans="1:27" x14ac:dyDescent="0.25">
      <c r="A2093" s="1" t="s">
        <v>120</v>
      </c>
      <c r="B2093" s="1" t="s">
        <v>22</v>
      </c>
      <c r="C2093" s="1">
        <v>76</v>
      </c>
      <c r="D2093" s="1" t="s">
        <v>99</v>
      </c>
      <c r="E2093" s="1">
        <v>0</v>
      </c>
      <c r="F2093" s="1">
        <v>0</v>
      </c>
      <c r="G2093" s="1">
        <v>0</v>
      </c>
      <c r="H2093" s="1">
        <v>0</v>
      </c>
      <c r="I2093" s="1" t="s">
        <v>63</v>
      </c>
      <c r="J2093" s="1" t="s">
        <v>63</v>
      </c>
      <c r="K2093" s="1">
        <v>0</v>
      </c>
      <c r="L2093" s="1">
        <v>0</v>
      </c>
      <c r="M2093" s="1">
        <v>0</v>
      </c>
      <c r="N2093" s="1" t="s">
        <v>63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3" t="str">
        <f t="shared" si="32"/>
        <v>2017Plan</v>
      </c>
      <c r="V2093" s="2">
        <f>DATE(A2093,INDEX(Map!$H$1:$H$12,MATCH(B2093,Map!$G$1:$G$12,0),0),1)</f>
        <v>43101</v>
      </c>
      <c r="W2093" t="str">
        <f>IF(AND(V2093&gt;=Map!$K$2,V2093&lt;=Map!$L$2),"Base",IF(AND(V2093&gt;=Map!$K$3,V2093&lt;=Map!$L$3),"Fcst","N/A"))</f>
        <v>Fcst</v>
      </c>
      <c r="X2093" t="str">
        <f>INDEX(Map!$B$2:$B$86,MATCH(D2093,Map!$A$2:$A$86,0),0)</f>
        <v>N/A</v>
      </c>
      <c r="Y2093" s="7" t="str">
        <f>IF(INDEX(Map!$C$2:$C$86,MATCH(D2093,Map!$A$2:$A$86,0),0)="","N/A",E2093*INDEX(Map!$C$2:$C$86,MATCH(D2093,Map!$A$2:$A$86,0),0))</f>
        <v>N/A</v>
      </c>
      <c r="Z2093" s="7" t="str">
        <f>IF(INDEX(Map!$D$2:$D$86,MATCH(D2093,Map!$A$2:$A$86,0),0)="","N/A",E2093*INDEX(Map!$D$2:$D$86,MATCH(D2093,Map!$A$2:$A$86,0),0))</f>
        <v>N/A</v>
      </c>
      <c r="AA2093" t="str">
        <f>INDEX(Map!$E$2:$E$86,MATCH(D2093,Map!$A$2:$A$86,0),0)</f>
        <v>CSR</v>
      </c>
    </row>
    <row r="2094" spans="1:27" x14ac:dyDescent="0.25">
      <c r="A2094" s="1" t="s">
        <v>120</v>
      </c>
      <c r="B2094" s="1" t="s">
        <v>22</v>
      </c>
      <c r="C2094" s="1">
        <v>77</v>
      </c>
      <c r="D2094" s="1" t="s">
        <v>100</v>
      </c>
      <c r="E2094" s="1">
        <v>0</v>
      </c>
      <c r="F2094" s="1">
        <v>0</v>
      </c>
      <c r="G2094" s="1">
        <v>0</v>
      </c>
      <c r="H2094" s="1">
        <v>0</v>
      </c>
      <c r="I2094" s="1" t="s">
        <v>63</v>
      </c>
      <c r="J2094" s="1" t="s">
        <v>63</v>
      </c>
      <c r="K2094" s="1">
        <v>0</v>
      </c>
      <c r="L2094" s="1">
        <v>0</v>
      </c>
      <c r="M2094" s="1">
        <v>0</v>
      </c>
      <c r="N2094" s="1" t="s">
        <v>63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3" t="str">
        <f t="shared" si="32"/>
        <v>2017Plan</v>
      </c>
      <c r="V2094" s="2">
        <f>DATE(A2094,INDEX(Map!$H$1:$H$12,MATCH(B2094,Map!$G$1:$G$12,0),0),1)</f>
        <v>43101</v>
      </c>
      <c r="W2094" t="str">
        <f>IF(AND(V2094&gt;=Map!$K$2,V2094&lt;=Map!$L$2),"Base",IF(AND(V2094&gt;=Map!$K$3,V2094&lt;=Map!$L$3),"Fcst","N/A"))</f>
        <v>Fcst</v>
      </c>
      <c r="X2094" t="str">
        <f>INDEX(Map!$B$2:$B$86,MATCH(D2094,Map!$A$2:$A$86,0),0)</f>
        <v>N/A</v>
      </c>
      <c r="Y2094" s="7" t="str">
        <f>IF(INDEX(Map!$C$2:$C$86,MATCH(D2094,Map!$A$2:$A$86,0),0)="","N/A",E2094*INDEX(Map!$C$2:$C$86,MATCH(D2094,Map!$A$2:$A$86,0),0))</f>
        <v>N/A</v>
      </c>
      <c r="Z2094" s="7" t="str">
        <f>IF(INDEX(Map!$D$2:$D$86,MATCH(D2094,Map!$A$2:$A$86,0),0)="","N/A",E2094*INDEX(Map!$D$2:$D$86,MATCH(D2094,Map!$A$2:$A$86,0),0))</f>
        <v>N/A</v>
      </c>
      <c r="AA2094" t="str">
        <f>INDEX(Map!$E$2:$E$86,MATCH(D2094,Map!$A$2:$A$86,0),0)</f>
        <v>CSR</v>
      </c>
    </row>
    <row r="2095" spans="1:27" x14ac:dyDescent="0.25">
      <c r="A2095" s="1" t="s">
        <v>120</v>
      </c>
      <c r="B2095" s="1" t="s">
        <v>22</v>
      </c>
      <c r="C2095" s="1">
        <v>78</v>
      </c>
      <c r="D2095" s="1" t="s">
        <v>101</v>
      </c>
      <c r="E2095" s="1">
        <v>0</v>
      </c>
      <c r="F2095" s="1">
        <v>0</v>
      </c>
      <c r="G2095" s="1">
        <v>0</v>
      </c>
      <c r="H2095" s="1">
        <v>0</v>
      </c>
      <c r="I2095" s="1" t="s">
        <v>63</v>
      </c>
      <c r="J2095" s="1" t="s">
        <v>63</v>
      </c>
      <c r="K2095" s="1">
        <v>0</v>
      </c>
      <c r="L2095" s="1">
        <v>0</v>
      </c>
      <c r="M2095" s="1">
        <v>0</v>
      </c>
      <c r="N2095" s="1" t="s">
        <v>63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s="3" t="str">
        <f t="shared" si="32"/>
        <v>2017Plan</v>
      </c>
      <c r="V2095" s="2">
        <f>DATE(A2095,INDEX(Map!$H$1:$H$12,MATCH(B2095,Map!$G$1:$G$12,0),0),1)</f>
        <v>43101</v>
      </c>
      <c r="W2095" t="str">
        <f>IF(AND(V2095&gt;=Map!$K$2,V2095&lt;=Map!$L$2),"Base",IF(AND(V2095&gt;=Map!$K$3,V2095&lt;=Map!$L$3),"Fcst","N/A"))</f>
        <v>Fcst</v>
      </c>
      <c r="X2095" t="str">
        <f>INDEX(Map!$B$2:$B$86,MATCH(D2095,Map!$A$2:$A$86,0),0)</f>
        <v>N/A</v>
      </c>
      <c r="Y2095" s="7" t="str">
        <f>IF(INDEX(Map!$C$2:$C$86,MATCH(D2095,Map!$A$2:$A$86,0),0)="","N/A",E2095*INDEX(Map!$C$2:$C$86,MATCH(D2095,Map!$A$2:$A$86,0),0))</f>
        <v>N/A</v>
      </c>
      <c r="Z2095" s="7" t="str">
        <f>IF(INDEX(Map!$D$2:$D$86,MATCH(D2095,Map!$A$2:$A$86,0),0)="","N/A",E2095*INDEX(Map!$D$2:$D$86,MATCH(D2095,Map!$A$2:$A$86,0),0))</f>
        <v>N/A</v>
      </c>
      <c r="AA2095" t="str">
        <f>INDEX(Map!$E$2:$E$86,MATCH(D2095,Map!$A$2:$A$86,0),0)</f>
        <v>CSR</v>
      </c>
    </row>
    <row r="2096" spans="1:27" x14ac:dyDescent="0.25">
      <c r="A2096" s="1" t="s">
        <v>120</v>
      </c>
      <c r="B2096" s="1" t="s">
        <v>22</v>
      </c>
      <c r="C2096" s="1">
        <v>79</v>
      </c>
      <c r="D2096" s="1" t="s">
        <v>102</v>
      </c>
      <c r="E2096" s="1">
        <v>0</v>
      </c>
      <c r="F2096" s="1">
        <v>0</v>
      </c>
      <c r="G2096" s="1">
        <v>0</v>
      </c>
      <c r="H2096" s="1">
        <v>0</v>
      </c>
      <c r="I2096" s="1" t="s">
        <v>63</v>
      </c>
      <c r="J2096" s="1" t="s">
        <v>63</v>
      </c>
      <c r="K2096" s="1">
        <v>0</v>
      </c>
      <c r="L2096" s="1">
        <v>0</v>
      </c>
      <c r="M2096" s="1">
        <v>0</v>
      </c>
      <c r="N2096" s="1" t="s">
        <v>63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3" t="str">
        <f t="shared" si="32"/>
        <v>2017Plan</v>
      </c>
      <c r="V2096" s="2">
        <f>DATE(A2096,INDEX(Map!$H$1:$H$12,MATCH(B2096,Map!$G$1:$G$12,0),0),1)</f>
        <v>43101</v>
      </c>
      <c r="W2096" t="str">
        <f>IF(AND(V2096&gt;=Map!$K$2,V2096&lt;=Map!$L$2),"Base",IF(AND(V2096&gt;=Map!$K$3,V2096&lt;=Map!$L$3),"Fcst","N/A"))</f>
        <v>Fcst</v>
      </c>
      <c r="X2096" t="str">
        <f>INDEX(Map!$B$2:$B$86,MATCH(D2096,Map!$A$2:$A$86,0),0)</f>
        <v>N/A</v>
      </c>
      <c r="Y2096" s="7" t="str">
        <f>IF(INDEX(Map!$C$2:$C$86,MATCH(D2096,Map!$A$2:$A$86,0),0)="","N/A",E2096*INDEX(Map!$C$2:$C$86,MATCH(D2096,Map!$A$2:$A$86,0),0))</f>
        <v>N/A</v>
      </c>
      <c r="Z2096" s="7" t="str">
        <f>IF(INDEX(Map!$D$2:$D$86,MATCH(D2096,Map!$A$2:$A$86,0),0)="","N/A",E2096*INDEX(Map!$D$2:$D$86,MATCH(D2096,Map!$A$2:$A$86,0),0))</f>
        <v>N/A</v>
      </c>
      <c r="AA2096" t="str">
        <f>INDEX(Map!$E$2:$E$86,MATCH(D2096,Map!$A$2:$A$86,0),0)</f>
        <v>CSR</v>
      </c>
    </row>
    <row r="2097" spans="1:27" x14ac:dyDescent="0.25">
      <c r="A2097" s="1" t="s">
        <v>120</v>
      </c>
      <c r="B2097" s="1" t="s">
        <v>22</v>
      </c>
      <c r="C2097" s="1">
        <v>80</v>
      </c>
      <c r="D2097" s="1" t="s">
        <v>103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3" t="str">
        <f t="shared" si="32"/>
        <v>2017Plan</v>
      </c>
      <c r="V2097" s="2">
        <f>DATE(A2097,INDEX(Map!$H$1:$H$12,MATCH(B2097,Map!$G$1:$G$12,0),0),1)</f>
        <v>43101</v>
      </c>
      <c r="W2097" t="str">
        <f>IF(AND(V2097&gt;=Map!$K$2,V2097&lt;=Map!$L$2),"Base",IF(AND(V2097&gt;=Map!$K$3,V2097&lt;=Map!$L$3),"Fcst","N/A"))</f>
        <v>Fcst</v>
      </c>
      <c r="X2097" t="str">
        <f>INDEX(Map!$B$2:$B$86,MATCH(D2097,Map!$A$2:$A$86,0),0)</f>
        <v>N/A</v>
      </c>
      <c r="Y2097" s="7" t="str">
        <f>IF(INDEX(Map!$C$2:$C$86,MATCH(D2097,Map!$A$2:$A$86,0),0)="","N/A",E2097*INDEX(Map!$C$2:$C$86,MATCH(D2097,Map!$A$2:$A$86,0),0))</f>
        <v>N/A</v>
      </c>
      <c r="Z2097" s="7" t="str">
        <f>IF(INDEX(Map!$D$2:$D$86,MATCH(D2097,Map!$A$2:$A$86,0),0)="","N/A",E2097*INDEX(Map!$D$2:$D$86,MATCH(D2097,Map!$A$2:$A$86,0),0))</f>
        <v>N/A</v>
      </c>
      <c r="AA2097" t="str">
        <f>INDEX(Map!$E$2:$E$86,MATCH(D2097,Map!$A$2:$A$86,0),0)</f>
        <v>NGCC</v>
      </c>
    </row>
    <row r="2098" spans="1:27" x14ac:dyDescent="0.25">
      <c r="A2098" s="1" t="s">
        <v>120</v>
      </c>
      <c r="B2098" s="1" t="s">
        <v>22</v>
      </c>
      <c r="C2098" s="1">
        <v>81</v>
      </c>
      <c r="D2098" s="1" t="s">
        <v>104</v>
      </c>
      <c r="E2098" s="1">
        <v>0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3" t="str">
        <f t="shared" si="32"/>
        <v>2017Plan</v>
      </c>
      <c r="V2098" s="2">
        <f>DATE(A2098,INDEX(Map!$H$1:$H$12,MATCH(B2098,Map!$G$1:$G$12,0),0),1)</f>
        <v>43101</v>
      </c>
      <c r="W2098" t="str">
        <f>IF(AND(V2098&gt;=Map!$K$2,V2098&lt;=Map!$L$2),"Base",IF(AND(V2098&gt;=Map!$K$3,V2098&lt;=Map!$L$3),"Fcst","N/A"))</f>
        <v>Fcst</v>
      </c>
      <c r="X2098" t="str">
        <f>INDEX(Map!$B$2:$B$86,MATCH(D2098,Map!$A$2:$A$86,0),0)</f>
        <v>N/A</v>
      </c>
      <c r="Y2098" s="7" t="str">
        <f>IF(INDEX(Map!$C$2:$C$86,MATCH(D2098,Map!$A$2:$A$86,0),0)="","N/A",E2098*INDEX(Map!$C$2:$C$86,MATCH(D2098,Map!$A$2:$A$86,0),0))</f>
        <v>N/A</v>
      </c>
      <c r="Z2098" s="7" t="str">
        <f>IF(INDEX(Map!$D$2:$D$86,MATCH(D2098,Map!$A$2:$A$86,0),0)="","N/A",E2098*INDEX(Map!$D$2:$D$86,MATCH(D2098,Map!$A$2:$A$86,0),0))</f>
        <v>N/A</v>
      </c>
      <c r="AA2098" t="str">
        <f>INDEX(Map!$E$2:$E$86,MATCH(D2098,Map!$A$2:$A$86,0),0)</f>
        <v>NGCC</v>
      </c>
    </row>
    <row r="2099" spans="1:27" x14ac:dyDescent="0.25">
      <c r="A2099" s="1" t="s">
        <v>120</v>
      </c>
      <c r="B2099" s="1" t="s">
        <v>22</v>
      </c>
      <c r="C2099" s="1">
        <v>82</v>
      </c>
      <c r="D2099" s="1" t="s">
        <v>105</v>
      </c>
      <c r="E2099" s="1">
        <v>0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3" t="str">
        <f t="shared" si="32"/>
        <v>2017Plan</v>
      </c>
      <c r="V2099" s="2">
        <f>DATE(A2099,INDEX(Map!$H$1:$H$12,MATCH(B2099,Map!$G$1:$G$12,0),0),1)</f>
        <v>43101</v>
      </c>
      <c r="W2099" t="str">
        <f>IF(AND(V2099&gt;=Map!$K$2,V2099&lt;=Map!$L$2),"Base",IF(AND(V2099&gt;=Map!$K$3,V2099&lt;=Map!$L$3),"Fcst","N/A"))</f>
        <v>Fcst</v>
      </c>
      <c r="X2099" t="str">
        <f>INDEX(Map!$B$2:$B$86,MATCH(D2099,Map!$A$2:$A$86,0),0)</f>
        <v>N/A</v>
      </c>
      <c r="Y2099" s="7" t="str">
        <f>IF(INDEX(Map!$C$2:$C$86,MATCH(D2099,Map!$A$2:$A$86,0),0)="","N/A",E2099*INDEX(Map!$C$2:$C$86,MATCH(D2099,Map!$A$2:$A$86,0),0))</f>
        <v>N/A</v>
      </c>
      <c r="Z2099" s="7" t="str">
        <f>IF(INDEX(Map!$D$2:$D$86,MATCH(D2099,Map!$A$2:$A$86,0),0)="","N/A",E2099*INDEX(Map!$D$2:$D$86,MATCH(D2099,Map!$A$2:$A$86,0),0))</f>
        <v>N/A</v>
      </c>
      <c r="AA2099" t="str">
        <f>INDEX(Map!$E$2:$E$86,MATCH(D2099,Map!$A$2:$A$86,0),0)</f>
        <v>NGCC</v>
      </c>
    </row>
    <row r="2100" spans="1:27" x14ac:dyDescent="0.25">
      <c r="A2100" s="1" t="s">
        <v>120</v>
      </c>
      <c r="B2100" s="1" t="s">
        <v>22</v>
      </c>
      <c r="C2100" s="1">
        <v>83</v>
      </c>
      <c r="D2100" s="1" t="s">
        <v>106</v>
      </c>
      <c r="E2100" s="1">
        <v>0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3" t="str">
        <f t="shared" si="32"/>
        <v>2017Plan</v>
      </c>
      <c r="V2100" s="2">
        <f>DATE(A2100,INDEX(Map!$H$1:$H$12,MATCH(B2100,Map!$G$1:$G$12,0),0),1)</f>
        <v>43101</v>
      </c>
      <c r="W2100" t="str">
        <f>IF(AND(V2100&gt;=Map!$K$2,V2100&lt;=Map!$L$2),"Base",IF(AND(V2100&gt;=Map!$K$3,V2100&lt;=Map!$L$3),"Fcst","N/A"))</f>
        <v>Fcst</v>
      </c>
      <c r="X2100" t="str">
        <f>INDEX(Map!$B$2:$B$86,MATCH(D2100,Map!$A$2:$A$86,0),0)</f>
        <v>N/A</v>
      </c>
      <c r="Y2100" s="7" t="str">
        <f>IF(INDEX(Map!$C$2:$C$86,MATCH(D2100,Map!$A$2:$A$86,0),0)="","N/A",E2100*INDEX(Map!$C$2:$C$86,MATCH(D2100,Map!$A$2:$A$86,0),0))</f>
        <v>N/A</v>
      </c>
      <c r="Z2100" s="7" t="str">
        <f>IF(INDEX(Map!$D$2:$D$86,MATCH(D2100,Map!$A$2:$A$86,0),0)="","N/A",E2100*INDEX(Map!$D$2:$D$86,MATCH(D2100,Map!$A$2:$A$86,0),0))</f>
        <v>N/A</v>
      </c>
      <c r="AA2100" t="str">
        <f>INDEX(Map!$E$2:$E$86,MATCH(D2100,Map!$A$2:$A$86,0),0)</f>
        <v>NGCC</v>
      </c>
    </row>
    <row r="2101" spans="1:27" x14ac:dyDescent="0.25">
      <c r="A2101" s="1" t="s">
        <v>120</v>
      </c>
      <c r="B2101" s="1" t="s">
        <v>22</v>
      </c>
      <c r="C2101" s="1">
        <v>84</v>
      </c>
      <c r="D2101" s="1" t="s">
        <v>107</v>
      </c>
      <c r="E2101" s="1">
        <v>2</v>
      </c>
      <c r="F2101" s="1">
        <v>0</v>
      </c>
      <c r="G2101" s="1">
        <v>1.6</v>
      </c>
      <c r="H2101" s="1">
        <v>4</v>
      </c>
      <c r="I2101" s="1">
        <v>21.6</v>
      </c>
      <c r="J2101" s="1">
        <v>10900</v>
      </c>
      <c r="K2101" s="1">
        <v>12</v>
      </c>
      <c r="L2101" s="1">
        <v>347.8</v>
      </c>
      <c r="M2101" s="1">
        <v>75</v>
      </c>
      <c r="N2101" s="1">
        <v>0</v>
      </c>
      <c r="O2101" s="1">
        <v>38</v>
      </c>
      <c r="P2101" s="1">
        <v>0</v>
      </c>
      <c r="Q2101" s="1">
        <v>1</v>
      </c>
      <c r="R2101" s="1">
        <v>38.5</v>
      </c>
      <c r="S2101" s="1">
        <v>57.76</v>
      </c>
      <c r="T2101" s="1">
        <v>114</v>
      </c>
      <c r="U2101" s="3" t="str">
        <f t="shared" si="32"/>
        <v>2017Plan</v>
      </c>
      <c r="V2101" s="2">
        <f>DATE(A2101,INDEX(Map!$H$1:$H$12,MATCH(B2101,Map!$G$1:$G$12,0),0),1)</f>
        <v>43101</v>
      </c>
      <c r="W2101" t="str">
        <f>IF(AND(V2101&gt;=Map!$K$2,V2101&lt;=Map!$L$2),"Base",IF(AND(V2101&gt;=Map!$K$3,V2101&lt;=Map!$L$3),"Fcst","N/A"))</f>
        <v>Fcst</v>
      </c>
      <c r="X2101" t="str">
        <f>INDEX(Map!$B$2:$B$86,MATCH(D2101,Map!$A$2:$A$86,0),0)</f>
        <v>Bluegrass/EKPC</v>
      </c>
      <c r="Y2101" s="7" t="str">
        <f>IF(INDEX(Map!$C$2:$C$86,MATCH(D2101,Map!$A$2:$A$86,0),0)="","N/A",E2101*INDEX(Map!$C$2:$C$86,MATCH(D2101,Map!$A$2:$A$86,0),0))</f>
        <v>N/A</v>
      </c>
      <c r="Z2101" s="7">
        <f>IF(INDEX(Map!$D$2:$D$86,MATCH(D2101,Map!$A$2:$A$86,0),0)="","N/A",E2101*INDEX(Map!$D$2:$D$86,MATCH(D2101,Map!$A$2:$A$86,0),0))</f>
        <v>2</v>
      </c>
      <c r="AA2101" t="str">
        <f>INDEX(Map!$E$2:$E$86,MATCH(D2101,Map!$A$2:$A$86,0),0)</f>
        <v>SCCT</v>
      </c>
    </row>
    <row r="2102" spans="1:27" x14ac:dyDescent="0.25">
      <c r="A2102" s="1" t="s">
        <v>120</v>
      </c>
      <c r="B2102" s="1" t="s">
        <v>108</v>
      </c>
      <c r="C2102" s="1">
        <v>1</v>
      </c>
      <c r="D2102" s="1" t="s">
        <v>23</v>
      </c>
      <c r="E2102" s="1">
        <v>11.8</v>
      </c>
      <c r="F2102" s="1">
        <v>0</v>
      </c>
      <c r="G2102" s="1">
        <v>16.399999999999999</v>
      </c>
      <c r="H2102" s="1">
        <v>3</v>
      </c>
      <c r="I2102" s="1">
        <v>139</v>
      </c>
      <c r="J2102" s="1">
        <v>11808</v>
      </c>
      <c r="K2102" s="1">
        <v>304</v>
      </c>
      <c r="L2102" s="1">
        <v>282.39999999999998</v>
      </c>
      <c r="M2102" s="1">
        <v>393</v>
      </c>
      <c r="N2102" s="1">
        <v>2</v>
      </c>
      <c r="O2102" s="1">
        <v>30</v>
      </c>
      <c r="P2102" s="1">
        <v>0</v>
      </c>
      <c r="Q2102" s="1">
        <v>34</v>
      </c>
      <c r="R2102" s="1">
        <v>36.24</v>
      </c>
      <c r="S2102" s="1">
        <v>38.770000000000003</v>
      </c>
      <c r="T2102" s="1">
        <v>456</v>
      </c>
      <c r="U2102" s="3" t="str">
        <f t="shared" si="32"/>
        <v>2017Plan</v>
      </c>
      <c r="V2102" s="2">
        <f>DATE(A2102,INDEX(Map!$H$1:$H$12,MATCH(B2102,Map!$G$1:$G$12,0),0),1)</f>
        <v>43132</v>
      </c>
      <c r="W2102" t="str">
        <f>IF(AND(V2102&gt;=Map!$K$2,V2102&lt;=Map!$L$2),"Base",IF(AND(V2102&gt;=Map!$K$3,V2102&lt;=Map!$L$3),"Fcst","N/A"))</f>
        <v>Fcst</v>
      </c>
      <c r="X2102" t="str">
        <f>INDEX(Map!$B$2:$B$86,MATCH(D2102,Map!$A$2:$A$86,0),0)</f>
        <v>Brown 1</v>
      </c>
      <c r="Y2102" s="7">
        <f>IF(INDEX(Map!$C$2:$C$86,MATCH(D2102,Map!$A$2:$A$86,0),0)="","N/A",E2102*INDEX(Map!$C$2:$C$86,MATCH(D2102,Map!$A$2:$A$86,0),0))</f>
        <v>11.8</v>
      </c>
      <c r="Z2102" s="7" t="str">
        <f>IF(INDEX(Map!$D$2:$D$86,MATCH(D2102,Map!$A$2:$A$86,0),0)="","N/A",E2102*INDEX(Map!$D$2:$D$86,MATCH(D2102,Map!$A$2:$A$86,0),0))</f>
        <v>N/A</v>
      </c>
      <c r="AA2102" t="str">
        <f>INDEX(Map!$E$2:$E$86,MATCH(D2102,Map!$A$2:$A$86,0),0)</f>
        <v>Coal</v>
      </c>
    </row>
    <row r="2103" spans="1:27" x14ac:dyDescent="0.25">
      <c r="A2103" s="1" t="s">
        <v>120</v>
      </c>
      <c r="B2103" s="1" t="s">
        <v>108</v>
      </c>
      <c r="C2103" s="1">
        <v>2</v>
      </c>
      <c r="D2103" s="1" t="s">
        <v>24</v>
      </c>
      <c r="E2103" s="1">
        <v>31.8</v>
      </c>
      <c r="F2103" s="1">
        <v>0</v>
      </c>
      <c r="G2103" s="1">
        <v>28.1</v>
      </c>
      <c r="H2103" s="1">
        <v>3</v>
      </c>
      <c r="I2103" s="1">
        <v>348.3</v>
      </c>
      <c r="J2103" s="1">
        <v>10960</v>
      </c>
      <c r="K2103" s="1">
        <v>473</v>
      </c>
      <c r="L2103" s="1">
        <v>282.39999999999998</v>
      </c>
      <c r="M2103" s="1">
        <v>984</v>
      </c>
      <c r="N2103" s="1">
        <v>2</v>
      </c>
      <c r="O2103" s="1">
        <v>30</v>
      </c>
      <c r="P2103" s="1">
        <v>0</v>
      </c>
      <c r="Q2103" s="1">
        <v>69</v>
      </c>
      <c r="R2103" s="1">
        <v>33.14</v>
      </c>
      <c r="S2103" s="1">
        <v>34.08</v>
      </c>
      <c r="T2103" s="1">
        <v>1083</v>
      </c>
      <c r="U2103" s="3" t="str">
        <f t="shared" si="32"/>
        <v>2017Plan</v>
      </c>
      <c r="V2103" s="2">
        <f>DATE(A2103,INDEX(Map!$H$1:$H$12,MATCH(B2103,Map!$G$1:$G$12,0),0),1)</f>
        <v>43132</v>
      </c>
      <c r="W2103" t="str">
        <f>IF(AND(V2103&gt;=Map!$K$2,V2103&lt;=Map!$L$2),"Base",IF(AND(V2103&gt;=Map!$K$3,V2103&lt;=Map!$L$3),"Fcst","N/A"))</f>
        <v>Fcst</v>
      </c>
      <c r="X2103" t="str">
        <f>INDEX(Map!$B$2:$B$86,MATCH(D2103,Map!$A$2:$A$86,0),0)</f>
        <v>Brown 2</v>
      </c>
      <c r="Y2103" s="7">
        <f>IF(INDEX(Map!$C$2:$C$86,MATCH(D2103,Map!$A$2:$A$86,0),0)="","N/A",E2103*INDEX(Map!$C$2:$C$86,MATCH(D2103,Map!$A$2:$A$86,0),0))</f>
        <v>31.8</v>
      </c>
      <c r="Z2103" s="7" t="str">
        <f>IF(INDEX(Map!$D$2:$D$86,MATCH(D2103,Map!$A$2:$A$86,0),0)="","N/A",E2103*INDEX(Map!$D$2:$D$86,MATCH(D2103,Map!$A$2:$A$86,0),0))</f>
        <v>N/A</v>
      </c>
      <c r="AA2103" t="str">
        <f>INDEX(Map!$E$2:$E$86,MATCH(D2103,Map!$A$2:$A$86,0),0)</f>
        <v>Coal</v>
      </c>
    </row>
    <row r="2104" spans="1:27" x14ac:dyDescent="0.25">
      <c r="A2104" s="1" t="s">
        <v>120</v>
      </c>
      <c r="B2104" s="1" t="s">
        <v>108</v>
      </c>
      <c r="C2104" s="1">
        <v>3</v>
      </c>
      <c r="D2104" s="1" t="s">
        <v>25</v>
      </c>
      <c r="E2104" s="1">
        <v>53.3</v>
      </c>
      <c r="F2104" s="1">
        <v>0</v>
      </c>
      <c r="G2104" s="1">
        <v>19.2</v>
      </c>
      <c r="H2104" s="1">
        <v>4</v>
      </c>
      <c r="I2104" s="1">
        <v>648.6</v>
      </c>
      <c r="J2104" s="1">
        <v>12176</v>
      </c>
      <c r="K2104" s="1">
        <v>345</v>
      </c>
      <c r="L2104" s="1">
        <v>282.39999999999998</v>
      </c>
      <c r="M2104" s="1">
        <v>1832</v>
      </c>
      <c r="N2104" s="1">
        <v>4</v>
      </c>
      <c r="O2104" s="1">
        <v>51</v>
      </c>
      <c r="P2104" s="1">
        <v>0</v>
      </c>
      <c r="Q2104" s="1">
        <v>164</v>
      </c>
      <c r="R2104" s="1">
        <v>37.46</v>
      </c>
      <c r="S2104" s="1">
        <v>38.43</v>
      </c>
      <c r="T2104" s="1">
        <v>2047</v>
      </c>
      <c r="U2104" s="3" t="str">
        <f t="shared" si="32"/>
        <v>2017Plan</v>
      </c>
      <c r="V2104" s="2">
        <f>DATE(A2104,INDEX(Map!$H$1:$H$12,MATCH(B2104,Map!$G$1:$G$12,0),0),1)</f>
        <v>43132</v>
      </c>
      <c r="W2104" t="str">
        <f>IF(AND(V2104&gt;=Map!$K$2,V2104&lt;=Map!$L$2),"Base",IF(AND(V2104&gt;=Map!$K$3,V2104&lt;=Map!$L$3),"Fcst","N/A"))</f>
        <v>Fcst</v>
      </c>
      <c r="X2104" t="str">
        <f>INDEX(Map!$B$2:$B$86,MATCH(D2104,Map!$A$2:$A$86,0),0)</f>
        <v>Brown 3</v>
      </c>
      <c r="Y2104" s="7">
        <f>IF(INDEX(Map!$C$2:$C$86,MATCH(D2104,Map!$A$2:$A$86,0),0)="","N/A",E2104*INDEX(Map!$C$2:$C$86,MATCH(D2104,Map!$A$2:$A$86,0),0))</f>
        <v>53.3</v>
      </c>
      <c r="Z2104" s="7" t="str">
        <f>IF(INDEX(Map!$D$2:$D$86,MATCH(D2104,Map!$A$2:$A$86,0),0)="","N/A",E2104*INDEX(Map!$D$2:$D$86,MATCH(D2104,Map!$A$2:$A$86,0),0))</f>
        <v>N/A</v>
      </c>
      <c r="AA2104" t="str">
        <f>INDEX(Map!$E$2:$E$86,MATCH(D2104,Map!$A$2:$A$86,0),0)</f>
        <v>Coal</v>
      </c>
    </row>
    <row r="2105" spans="1:27" x14ac:dyDescent="0.25">
      <c r="A2105" s="1" t="s">
        <v>120</v>
      </c>
      <c r="B2105" s="1" t="s">
        <v>108</v>
      </c>
      <c r="C2105" s="1">
        <v>4</v>
      </c>
      <c r="D2105" s="1" t="s">
        <v>26</v>
      </c>
      <c r="E2105" s="1">
        <v>252.8</v>
      </c>
      <c r="F2105" s="1">
        <v>0</v>
      </c>
      <c r="G2105" s="1">
        <v>79</v>
      </c>
      <c r="H2105" s="1">
        <v>2</v>
      </c>
      <c r="I2105" s="1">
        <v>2626.3</v>
      </c>
      <c r="J2105" s="1">
        <v>10390</v>
      </c>
      <c r="K2105" s="1">
        <v>618</v>
      </c>
      <c r="L2105" s="1">
        <v>200.6</v>
      </c>
      <c r="M2105" s="1">
        <v>5268</v>
      </c>
      <c r="N2105" s="1">
        <v>2</v>
      </c>
      <c r="O2105" s="1">
        <v>26</v>
      </c>
      <c r="P2105" s="1">
        <v>0</v>
      </c>
      <c r="Q2105" s="1">
        <v>488</v>
      </c>
      <c r="R2105" s="1">
        <v>22.77</v>
      </c>
      <c r="S2105" s="1">
        <v>22.87</v>
      </c>
      <c r="T2105" s="1">
        <v>5781</v>
      </c>
      <c r="U2105" s="3" t="str">
        <f t="shared" si="32"/>
        <v>2017Plan</v>
      </c>
      <c r="V2105" s="2">
        <f>DATE(A2105,INDEX(Map!$H$1:$H$12,MATCH(B2105,Map!$G$1:$G$12,0),0),1)</f>
        <v>43132</v>
      </c>
      <c r="W2105" t="str">
        <f>IF(AND(V2105&gt;=Map!$K$2,V2105&lt;=Map!$L$2),"Base",IF(AND(V2105&gt;=Map!$K$3,V2105&lt;=Map!$L$3),"Fcst","N/A"))</f>
        <v>Fcst</v>
      </c>
      <c r="X2105" t="str">
        <f>INDEX(Map!$B$2:$B$86,MATCH(D2105,Map!$A$2:$A$86,0),0)</f>
        <v>Ghent 1</v>
      </c>
      <c r="Y2105" s="7">
        <f>IF(INDEX(Map!$C$2:$C$86,MATCH(D2105,Map!$A$2:$A$86,0),0)="","N/A",E2105*INDEX(Map!$C$2:$C$86,MATCH(D2105,Map!$A$2:$A$86,0),0))</f>
        <v>252.8</v>
      </c>
      <c r="Z2105" s="7" t="str">
        <f>IF(INDEX(Map!$D$2:$D$86,MATCH(D2105,Map!$A$2:$A$86,0),0)="","N/A",E2105*INDEX(Map!$D$2:$D$86,MATCH(D2105,Map!$A$2:$A$86,0),0))</f>
        <v>N/A</v>
      </c>
      <c r="AA2105" t="str">
        <f>INDEX(Map!$E$2:$E$86,MATCH(D2105,Map!$A$2:$A$86,0),0)</f>
        <v>Coal</v>
      </c>
    </row>
    <row r="2106" spans="1:27" x14ac:dyDescent="0.25">
      <c r="A2106" s="1" t="s">
        <v>120</v>
      </c>
      <c r="B2106" s="1" t="s">
        <v>108</v>
      </c>
      <c r="C2106" s="1">
        <v>5</v>
      </c>
      <c r="D2106" s="1" t="s">
        <v>27</v>
      </c>
      <c r="E2106" s="1">
        <v>243.7</v>
      </c>
      <c r="F2106" s="1">
        <v>0</v>
      </c>
      <c r="G2106" s="1">
        <v>76.400000000000006</v>
      </c>
      <c r="H2106" s="1">
        <v>2</v>
      </c>
      <c r="I2106" s="1">
        <v>2517.1</v>
      </c>
      <c r="J2106" s="1">
        <v>10327</v>
      </c>
      <c r="K2106" s="1">
        <v>618</v>
      </c>
      <c r="L2106" s="1">
        <v>200.6</v>
      </c>
      <c r="M2106" s="1">
        <v>5049</v>
      </c>
      <c r="N2106" s="1">
        <v>2</v>
      </c>
      <c r="O2106" s="1">
        <v>23</v>
      </c>
      <c r="P2106" s="1">
        <v>0</v>
      </c>
      <c r="Q2106" s="1">
        <v>277</v>
      </c>
      <c r="R2106" s="1">
        <v>21.85</v>
      </c>
      <c r="S2106" s="1">
        <v>21.94</v>
      </c>
      <c r="T2106" s="1">
        <v>5348</v>
      </c>
      <c r="U2106" s="3" t="str">
        <f t="shared" si="32"/>
        <v>2017Plan</v>
      </c>
      <c r="V2106" s="2">
        <f>DATE(A2106,INDEX(Map!$H$1:$H$12,MATCH(B2106,Map!$G$1:$G$12,0),0),1)</f>
        <v>43132</v>
      </c>
      <c r="W2106" t="str">
        <f>IF(AND(V2106&gt;=Map!$K$2,V2106&lt;=Map!$L$2),"Base",IF(AND(V2106&gt;=Map!$K$3,V2106&lt;=Map!$L$3),"Fcst","N/A"))</f>
        <v>Fcst</v>
      </c>
      <c r="X2106" t="str">
        <f>INDEX(Map!$B$2:$B$86,MATCH(D2106,Map!$A$2:$A$86,0),0)</f>
        <v>Ghent 2</v>
      </c>
      <c r="Y2106" s="7">
        <f>IF(INDEX(Map!$C$2:$C$86,MATCH(D2106,Map!$A$2:$A$86,0),0)="","N/A",E2106*INDEX(Map!$C$2:$C$86,MATCH(D2106,Map!$A$2:$A$86,0),0))</f>
        <v>243.7</v>
      </c>
      <c r="Z2106" s="7" t="str">
        <f>IF(INDEX(Map!$D$2:$D$86,MATCH(D2106,Map!$A$2:$A$86,0),0)="","N/A",E2106*INDEX(Map!$D$2:$D$86,MATCH(D2106,Map!$A$2:$A$86,0),0))</f>
        <v>N/A</v>
      </c>
      <c r="AA2106" t="str">
        <f>INDEX(Map!$E$2:$E$86,MATCH(D2106,Map!$A$2:$A$86,0),0)</f>
        <v>Coal</v>
      </c>
    </row>
    <row r="2107" spans="1:27" x14ac:dyDescent="0.25">
      <c r="A2107" s="1" t="s">
        <v>120</v>
      </c>
      <c r="B2107" s="1" t="s">
        <v>108</v>
      </c>
      <c r="C2107" s="1">
        <v>6</v>
      </c>
      <c r="D2107" s="1" t="s">
        <v>28</v>
      </c>
      <c r="E2107" s="1">
        <v>240</v>
      </c>
      <c r="F2107" s="1">
        <v>0</v>
      </c>
      <c r="G2107" s="1">
        <v>74.7</v>
      </c>
      <c r="H2107" s="1">
        <v>2</v>
      </c>
      <c r="I2107" s="1">
        <v>2682.2</v>
      </c>
      <c r="J2107" s="1">
        <v>11176</v>
      </c>
      <c r="K2107" s="1">
        <v>628</v>
      </c>
      <c r="L2107" s="1">
        <v>200.6</v>
      </c>
      <c r="M2107" s="1">
        <v>5380</v>
      </c>
      <c r="N2107" s="1">
        <v>3</v>
      </c>
      <c r="O2107" s="1">
        <v>38</v>
      </c>
      <c r="P2107" s="1">
        <v>0</v>
      </c>
      <c r="Q2107" s="1">
        <v>451</v>
      </c>
      <c r="R2107" s="1">
        <v>24.3</v>
      </c>
      <c r="S2107" s="1">
        <v>24.45</v>
      </c>
      <c r="T2107" s="1">
        <v>5868</v>
      </c>
      <c r="U2107" s="3" t="str">
        <f t="shared" si="32"/>
        <v>2017Plan</v>
      </c>
      <c r="V2107" s="2">
        <f>DATE(A2107,INDEX(Map!$H$1:$H$12,MATCH(B2107,Map!$G$1:$G$12,0),0),1)</f>
        <v>43132</v>
      </c>
      <c r="W2107" t="str">
        <f>IF(AND(V2107&gt;=Map!$K$2,V2107&lt;=Map!$L$2),"Base",IF(AND(V2107&gt;=Map!$K$3,V2107&lt;=Map!$L$3),"Fcst","N/A"))</f>
        <v>Fcst</v>
      </c>
      <c r="X2107" t="str">
        <f>INDEX(Map!$B$2:$B$86,MATCH(D2107,Map!$A$2:$A$86,0),0)</f>
        <v>Ghent 3</v>
      </c>
      <c r="Y2107" s="7">
        <f>IF(INDEX(Map!$C$2:$C$86,MATCH(D2107,Map!$A$2:$A$86,0),0)="","N/A",E2107*INDEX(Map!$C$2:$C$86,MATCH(D2107,Map!$A$2:$A$86,0),0))</f>
        <v>240</v>
      </c>
      <c r="Z2107" s="7" t="str">
        <f>IF(INDEX(Map!$D$2:$D$86,MATCH(D2107,Map!$A$2:$A$86,0),0)="","N/A",E2107*INDEX(Map!$D$2:$D$86,MATCH(D2107,Map!$A$2:$A$86,0),0))</f>
        <v>N/A</v>
      </c>
      <c r="AA2107" t="str">
        <f>INDEX(Map!$E$2:$E$86,MATCH(D2107,Map!$A$2:$A$86,0),0)</f>
        <v>Coal</v>
      </c>
    </row>
    <row r="2108" spans="1:27" x14ac:dyDescent="0.25">
      <c r="A2108" s="1" t="s">
        <v>120</v>
      </c>
      <c r="B2108" s="1" t="s">
        <v>108</v>
      </c>
      <c r="C2108" s="1">
        <v>7</v>
      </c>
      <c r="D2108" s="1" t="s">
        <v>29</v>
      </c>
      <c r="E2108" s="1">
        <v>251.2</v>
      </c>
      <c r="F2108" s="1">
        <v>0</v>
      </c>
      <c r="G2108" s="1">
        <v>76.8</v>
      </c>
      <c r="H2108" s="1">
        <v>2</v>
      </c>
      <c r="I2108" s="1">
        <v>2754.8</v>
      </c>
      <c r="J2108" s="1">
        <v>10966</v>
      </c>
      <c r="K2108" s="1">
        <v>633</v>
      </c>
      <c r="L2108" s="1">
        <v>200.6</v>
      </c>
      <c r="M2108" s="1">
        <v>5525</v>
      </c>
      <c r="N2108" s="1">
        <v>4</v>
      </c>
      <c r="O2108" s="1">
        <v>45</v>
      </c>
      <c r="P2108" s="1">
        <v>0</v>
      </c>
      <c r="Q2108" s="1">
        <v>472</v>
      </c>
      <c r="R2108" s="1">
        <v>23.87</v>
      </c>
      <c r="S2108" s="1">
        <v>24.05</v>
      </c>
      <c r="T2108" s="1">
        <v>6043</v>
      </c>
      <c r="U2108" s="3" t="str">
        <f t="shared" si="32"/>
        <v>2017Plan</v>
      </c>
      <c r="V2108" s="2">
        <f>DATE(A2108,INDEX(Map!$H$1:$H$12,MATCH(B2108,Map!$G$1:$G$12,0),0),1)</f>
        <v>43132</v>
      </c>
      <c r="W2108" t="str">
        <f>IF(AND(V2108&gt;=Map!$K$2,V2108&lt;=Map!$L$2),"Base",IF(AND(V2108&gt;=Map!$K$3,V2108&lt;=Map!$L$3),"Fcst","N/A"))</f>
        <v>Fcst</v>
      </c>
      <c r="X2108" t="str">
        <f>INDEX(Map!$B$2:$B$86,MATCH(D2108,Map!$A$2:$A$86,0),0)</f>
        <v>Ghent 4</v>
      </c>
      <c r="Y2108" s="7">
        <f>IF(INDEX(Map!$C$2:$C$86,MATCH(D2108,Map!$A$2:$A$86,0),0)="","N/A",E2108*INDEX(Map!$C$2:$C$86,MATCH(D2108,Map!$A$2:$A$86,0),0))</f>
        <v>251.2</v>
      </c>
      <c r="Z2108" s="7" t="str">
        <f>IF(INDEX(Map!$D$2:$D$86,MATCH(D2108,Map!$A$2:$A$86,0),0)="","N/A",E2108*INDEX(Map!$D$2:$D$86,MATCH(D2108,Map!$A$2:$A$86,0),0))</f>
        <v>N/A</v>
      </c>
      <c r="AA2108" t="str">
        <f>INDEX(Map!$E$2:$E$86,MATCH(D2108,Map!$A$2:$A$86,0),0)</f>
        <v>Coal</v>
      </c>
    </row>
    <row r="2109" spans="1:27" x14ac:dyDescent="0.25">
      <c r="A2109" s="1" t="s">
        <v>120</v>
      </c>
      <c r="B2109" s="1" t="s">
        <v>108</v>
      </c>
      <c r="C2109" s="1">
        <v>8</v>
      </c>
      <c r="D2109" s="1" t="s">
        <v>30</v>
      </c>
      <c r="E2109" s="1">
        <v>145.69999999999999</v>
      </c>
      <c r="F2109" s="1">
        <v>0</v>
      </c>
      <c r="G2109" s="1">
        <v>72.3</v>
      </c>
      <c r="H2109" s="1">
        <v>2</v>
      </c>
      <c r="I2109" s="1">
        <v>1532.8</v>
      </c>
      <c r="J2109" s="1">
        <v>10522</v>
      </c>
      <c r="K2109" s="1">
        <v>614</v>
      </c>
      <c r="L2109" s="1">
        <v>198.4</v>
      </c>
      <c r="M2109" s="1">
        <v>3041</v>
      </c>
      <c r="N2109" s="1">
        <v>4</v>
      </c>
      <c r="O2109" s="1">
        <v>17</v>
      </c>
      <c r="P2109" s="1">
        <v>0</v>
      </c>
      <c r="Q2109" s="1">
        <v>131</v>
      </c>
      <c r="R2109" s="1">
        <v>21.77</v>
      </c>
      <c r="S2109" s="1">
        <v>21.89</v>
      </c>
      <c r="T2109" s="1">
        <v>3189</v>
      </c>
      <c r="U2109" s="3" t="str">
        <f t="shared" si="32"/>
        <v>2017Plan</v>
      </c>
      <c r="V2109" s="2">
        <f>DATE(A2109,INDEX(Map!$H$1:$H$12,MATCH(B2109,Map!$G$1:$G$12,0),0),1)</f>
        <v>43132</v>
      </c>
      <c r="W2109" t="str">
        <f>IF(AND(V2109&gt;=Map!$K$2,V2109&lt;=Map!$L$2),"Base",IF(AND(V2109&gt;=Map!$K$3,V2109&lt;=Map!$L$3),"Fcst","N/A"))</f>
        <v>Fcst</v>
      </c>
      <c r="X2109" t="str">
        <f>INDEX(Map!$B$2:$B$86,MATCH(D2109,Map!$A$2:$A$86,0),0)</f>
        <v>Mill Creek 1</v>
      </c>
      <c r="Y2109" s="7" t="str">
        <f>IF(INDEX(Map!$C$2:$C$86,MATCH(D2109,Map!$A$2:$A$86,0),0)="","N/A",E2109*INDEX(Map!$C$2:$C$86,MATCH(D2109,Map!$A$2:$A$86,0),0))</f>
        <v>N/A</v>
      </c>
      <c r="Z2109" s="7">
        <f>IF(INDEX(Map!$D$2:$D$86,MATCH(D2109,Map!$A$2:$A$86,0),0)="","N/A",E2109*INDEX(Map!$D$2:$D$86,MATCH(D2109,Map!$A$2:$A$86,0),0))</f>
        <v>145.69999999999999</v>
      </c>
      <c r="AA2109" t="str">
        <f>INDEX(Map!$E$2:$E$86,MATCH(D2109,Map!$A$2:$A$86,0),0)</f>
        <v>Coal</v>
      </c>
    </row>
    <row r="2110" spans="1:27" x14ac:dyDescent="0.25">
      <c r="A2110" s="1" t="s">
        <v>120</v>
      </c>
      <c r="B2110" s="1" t="s">
        <v>108</v>
      </c>
      <c r="C2110" s="1">
        <v>9</v>
      </c>
      <c r="D2110" s="1" t="s">
        <v>31</v>
      </c>
      <c r="E2110" s="1">
        <v>147.4</v>
      </c>
      <c r="F2110" s="1">
        <v>0</v>
      </c>
      <c r="G2110" s="1">
        <v>74.3</v>
      </c>
      <c r="H2110" s="1">
        <v>2</v>
      </c>
      <c r="I2110" s="1">
        <v>1570.3</v>
      </c>
      <c r="J2110" s="1">
        <v>10654</v>
      </c>
      <c r="K2110" s="1">
        <v>613</v>
      </c>
      <c r="L2110" s="1">
        <v>198.4</v>
      </c>
      <c r="M2110" s="1">
        <v>3115</v>
      </c>
      <c r="N2110" s="1">
        <v>4</v>
      </c>
      <c r="O2110" s="1">
        <v>17</v>
      </c>
      <c r="P2110" s="1">
        <v>0</v>
      </c>
      <c r="Q2110" s="1">
        <v>167</v>
      </c>
      <c r="R2110" s="1">
        <v>22.27</v>
      </c>
      <c r="S2110" s="1">
        <v>22.39</v>
      </c>
      <c r="T2110" s="1">
        <v>3300</v>
      </c>
      <c r="U2110" s="3" t="str">
        <f t="shared" si="32"/>
        <v>2017Plan</v>
      </c>
      <c r="V2110" s="2">
        <f>DATE(A2110,INDEX(Map!$H$1:$H$12,MATCH(B2110,Map!$G$1:$G$12,0),0),1)</f>
        <v>43132</v>
      </c>
      <c r="W2110" t="str">
        <f>IF(AND(V2110&gt;=Map!$K$2,V2110&lt;=Map!$L$2),"Base",IF(AND(V2110&gt;=Map!$K$3,V2110&lt;=Map!$L$3),"Fcst","N/A"))</f>
        <v>Fcst</v>
      </c>
      <c r="X2110" t="str">
        <f>INDEX(Map!$B$2:$B$86,MATCH(D2110,Map!$A$2:$A$86,0),0)</f>
        <v>Mill Creek 2</v>
      </c>
      <c r="Y2110" s="7" t="str">
        <f>IF(INDEX(Map!$C$2:$C$86,MATCH(D2110,Map!$A$2:$A$86,0),0)="","N/A",E2110*INDEX(Map!$C$2:$C$86,MATCH(D2110,Map!$A$2:$A$86,0),0))</f>
        <v>N/A</v>
      </c>
      <c r="Z2110" s="7">
        <f>IF(INDEX(Map!$D$2:$D$86,MATCH(D2110,Map!$A$2:$A$86,0),0)="","N/A",E2110*INDEX(Map!$D$2:$D$86,MATCH(D2110,Map!$A$2:$A$86,0),0))</f>
        <v>147.4</v>
      </c>
      <c r="AA2110" t="str">
        <f>INDEX(Map!$E$2:$E$86,MATCH(D2110,Map!$A$2:$A$86,0),0)</f>
        <v>Coal</v>
      </c>
    </row>
    <row r="2111" spans="1:27" x14ac:dyDescent="0.25">
      <c r="A2111" s="1" t="s">
        <v>120</v>
      </c>
      <c r="B2111" s="1" t="s">
        <v>108</v>
      </c>
      <c r="C2111" s="1">
        <v>10</v>
      </c>
      <c r="D2111" s="1" t="s">
        <v>32</v>
      </c>
      <c r="E2111" s="1">
        <v>194.6</v>
      </c>
      <c r="F2111" s="1">
        <v>0</v>
      </c>
      <c r="G2111" s="1">
        <v>74.599999999999994</v>
      </c>
      <c r="H2111" s="1">
        <v>2</v>
      </c>
      <c r="I2111" s="1">
        <v>2071.3000000000002</v>
      </c>
      <c r="J2111" s="1">
        <v>10644</v>
      </c>
      <c r="K2111" s="1">
        <v>629</v>
      </c>
      <c r="L2111" s="1">
        <v>198.4</v>
      </c>
      <c r="M2111" s="1">
        <v>4109</v>
      </c>
      <c r="N2111" s="1">
        <v>12</v>
      </c>
      <c r="O2111" s="1">
        <v>48</v>
      </c>
      <c r="P2111" s="1">
        <v>0</v>
      </c>
      <c r="Q2111" s="1">
        <v>247</v>
      </c>
      <c r="R2111" s="1">
        <v>22.38</v>
      </c>
      <c r="S2111" s="1">
        <v>22.63</v>
      </c>
      <c r="T2111" s="1">
        <v>4403</v>
      </c>
      <c r="U2111" s="3" t="str">
        <f t="shared" si="32"/>
        <v>2017Plan</v>
      </c>
      <c r="V2111" s="2">
        <f>DATE(A2111,INDEX(Map!$H$1:$H$12,MATCH(B2111,Map!$G$1:$G$12,0),0),1)</f>
        <v>43132</v>
      </c>
      <c r="W2111" t="str">
        <f>IF(AND(V2111&gt;=Map!$K$2,V2111&lt;=Map!$L$2),"Base",IF(AND(V2111&gt;=Map!$K$3,V2111&lt;=Map!$L$3),"Fcst","N/A"))</f>
        <v>Fcst</v>
      </c>
      <c r="X2111" t="str">
        <f>INDEX(Map!$B$2:$B$86,MATCH(D2111,Map!$A$2:$A$86,0),0)</f>
        <v>Mill Creek 3</v>
      </c>
      <c r="Y2111" s="7" t="str">
        <f>IF(INDEX(Map!$C$2:$C$86,MATCH(D2111,Map!$A$2:$A$86,0),0)="","N/A",E2111*INDEX(Map!$C$2:$C$86,MATCH(D2111,Map!$A$2:$A$86,0),0))</f>
        <v>N/A</v>
      </c>
      <c r="Z2111" s="7">
        <f>IF(INDEX(Map!$D$2:$D$86,MATCH(D2111,Map!$A$2:$A$86,0),0)="","N/A",E2111*INDEX(Map!$D$2:$D$86,MATCH(D2111,Map!$A$2:$A$86,0),0))</f>
        <v>194.6</v>
      </c>
      <c r="AA2111" t="str">
        <f>INDEX(Map!$E$2:$E$86,MATCH(D2111,Map!$A$2:$A$86,0),0)</f>
        <v>Coal</v>
      </c>
    </row>
    <row r="2112" spans="1:27" x14ac:dyDescent="0.25">
      <c r="A2112" s="1" t="s">
        <v>120</v>
      </c>
      <c r="B2112" s="1" t="s">
        <v>108</v>
      </c>
      <c r="C2112" s="1">
        <v>11</v>
      </c>
      <c r="D2112" s="1" t="s">
        <v>33</v>
      </c>
      <c r="E2112" s="1">
        <v>257</v>
      </c>
      <c r="F2112" s="1">
        <v>0</v>
      </c>
      <c r="G2112" s="1">
        <v>78.7</v>
      </c>
      <c r="H2112" s="1">
        <v>2</v>
      </c>
      <c r="I2112" s="1">
        <v>2667.6</v>
      </c>
      <c r="J2112" s="1">
        <v>10381</v>
      </c>
      <c r="K2112" s="1">
        <v>622</v>
      </c>
      <c r="L2112" s="1">
        <v>198.4</v>
      </c>
      <c r="M2112" s="1">
        <v>5292</v>
      </c>
      <c r="N2112" s="1">
        <v>19</v>
      </c>
      <c r="O2112" s="1">
        <v>76</v>
      </c>
      <c r="P2112" s="1">
        <v>0</v>
      </c>
      <c r="Q2112" s="1">
        <v>324</v>
      </c>
      <c r="R2112" s="1">
        <v>21.86</v>
      </c>
      <c r="S2112" s="1">
        <v>22.15</v>
      </c>
      <c r="T2112" s="1">
        <v>5692</v>
      </c>
      <c r="U2112" s="3" t="str">
        <f t="shared" si="32"/>
        <v>2017Plan</v>
      </c>
      <c r="V2112" s="2">
        <f>DATE(A2112,INDEX(Map!$H$1:$H$12,MATCH(B2112,Map!$G$1:$G$12,0),0),1)</f>
        <v>43132</v>
      </c>
      <c r="W2112" t="str">
        <f>IF(AND(V2112&gt;=Map!$K$2,V2112&lt;=Map!$L$2),"Base",IF(AND(V2112&gt;=Map!$K$3,V2112&lt;=Map!$L$3),"Fcst","N/A"))</f>
        <v>Fcst</v>
      </c>
      <c r="X2112" t="str">
        <f>INDEX(Map!$B$2:$B$86,MATCH(D2112,Map!$A$2:$A$86,0),0)</f>
        <v>Mill Creek 4</v>
      </c>
      <c r="Y2112" s="7" t="str">
        <f>IF(INDEX(Map!$C$2:$C$86,MATCH(D2112,Map!$A$2:$A$86,0),0)="","N/A",E2112*INDEX(Map!$C$2:$C$86,MATCH(D2112,Map!$A$2:$A$86,0),0))</f>
        <v>N/A</v>
      </c>
      <c r="Z2112" s="7">
        <f>IF(INDEX(Map!$D$2:$D$86,MATCH(D2112,Map!$A$2:$A$86,0),0)="","N/A",E2112*INDEX(Map!$D$2:$D$86,MATCH(D2112,Map!$A$2:$A$86,0),0))</f>
        <v>257</v>
      </c>
      <c r="AA2112" t="str">
        <f>INDEX(Map!$E$2:$E$86,MATCH(D2112,Map!$A$2:$A$86,0),0)</f>
        <v>Coal</v>
      </c>
    </row>
    <row r="2113" spans="1:27" x14ac:dyDescent="0.25">
      <c r="A2113" s="1" t="s">
        <v>120</v>
      </c>
      <c r="B2113" s="1" t="s">
        <v>108</v>
      </c>
      <c r="C2113" s="1">
        <v>12</v>
      </c>
      <c r="D2113" s="1" t="s">
        <v>34</v>
      </c>
      <c r="E2113" s="1">
        <v>196.8</v>
      </c>
      <c r="F2113" s="1">
        <v>0</v>
      </c>
      <c r="G2113" s="1">
        <v>79.099999999999994</v>
      </c>
      <c r="H2113" s="1">
        <v>2</v>
      </c>
      <c r="I2113" s="1">
        <v>2095.6999999999998</v>
      </c>
      <c r="J2113" s="1">
        <v>10650</v>
      </c>
      <c r="K2113" s="1">
        <v>618</v>
      </c>
      <c r="L2113" s="1">
        <v>197.1</v>
      </c>
      <c r="M2113" s="1">
        <v>4130</v>
      </c>
      <c r="N2113" s="1">
        <v>7</v>
      </c>
      <c r="O2113" s="1">
        <v>82</v>
      </c>
      <c r="P2113" s="1">
        <v>0</v>
      </c>
      <c r="Q2113" s="1">
        <v>247</v>
      </c>
      <c r="R2113" s="1">
        <v>22.24</v>
      </c>
      <c r="S2113" s="1">
        <v>22.66</v>
      </c>
      <c r="T2113" s="1">
        <v>4458</v>
      </c>
      <c r="U2113" s="3" t="str">
        <f t="shared" si="32"/>
        <v>2017Plan</v>
      </c>
      <c r="V2113" s="2">
        <f>DATE(A2113,INDEX(Map!$H$1:$H$12,MATCH(B2113,Map!$G$1:$G$12,0),0),1)</f>
        <v>43132</v>
      </c>
      <c r="W2113" t="str">
        <f>IF(AND(V2113&gt;=Map!$K$2,V2113&lt;=Map!$L$2),"Base",IF(AND(V2113&gt;=Map!$K$3,V2113&lt;=Map!$L$3),"Fcst","N/A"))</f>
        <v>Fcst</v>
      </c>
      <c r="X2113" t="str">
        <f>INDEX(Map!$B$2:$B$86,MATCH(D2113,Map!$A$2:$A$86,0),0)</f>
        <v>Trimble County 1</v>
      </c>
      <c r="Y2113" s="7" t="str">
        <f>IF(INDEX(Map!$C$2:$C$86,MATCH(D2113,Map!$A$2:$A$86,0),0)="","N/A",E2113*INDEX(Map!$C$2:$C$86,MATCH(D2113,Map!$A$2:$A$86,0),0))</f>
        <v>N/A</v>
      </c>
      <c r="Z2113" s="7">
        <f>IF(INDEX(Map!$D$2:$D$86,MATCH(D2113,Map!$A$2:$A$86,0),0)="","N/A",E2113*INDEX(Map!$D$2:$D$86,MATCH(D2113,Map!$A$2:$A$86,0),0))</f>
        <v>196.8</v>
      </c>
      <c r="AA2113" t="str">
        <f>INDEX(Map!$E$2:$E$86,MATCH(D2113,Map!$A$2:$A$86,0),0)</f>
        <v>Coal</v>
      </c>
    </row>
    <row r="2114" spans="1:27" x14ac:dyDescent="0.25">
      <c r="A2114" s="1" t="s">
        <v>120</v>
      </c>
      <c r="B2114" s="1" t="s">
        <v>108</v>
      </c>
      <c r="C2114" s="1">
        <v>13</v>
      </c>
      <c r="D2114" s="1" t="s">
        <v>35</v>
      </c>
      <c r="E2114" s="1">
        <v>330</v>
      </c>
      <c r="F2114" s="1">
        <v>0</v>
      </c>
      <c r="G2114" s="1">
        <v>86.2</v>
      </c>
      <c r="H2114" s="1">
        <v>1</v>
      </c>
      <c r="I2114" s="1">
        <v>3011.5</v>
      </c>
      <c r="J2114" s="1">
        <v>9125</v>
      </c>
      <c r="K2114" s="1">
        <v>608</v>
      </c>
      <c r="L2114" s="1">
        <v>205.8</v>
      </c>
      <c r="M2114" s="1">
        <v>6198</v>
      </c>
      <c r="N2114" s="1">
        <v>14</v>
      </c>
      <c r="O2114" s="1">
        <v>47</v>
      </c>
      <c r="P2114" s="1">
        <v>0</v>
      </c>
      <c r="Q2114" s="1">
        <v>473</v>
      </c>
      <c r="R2114" s="1">
        <v>20.21</v>
      </c>
      <c r="S2114" s="1">
        <v>20.36</v>
      </c>
      <c r="T2114" s="1">
        <v>6719</v>
      </c>
      <c r="U2114" s="3" t="str">
        <f t="shared" si="32"/>
        <v>2017Plan</v>
      </c>
      <c r="V2114" s="2">
        <f>DATE(A2114,INDEX(Map!$H$1:$H$12,MATCH(B2114,Map!$G$1:$G$12,0),0),1)</f>
        <v>43132</v>
      </c>
      <c r="W2114" t="str">
        <f>IF(AND(V2114&gt;=Map!$K$2,V2114&lt;=Map!$L$2),"Base",IF(AND(V2114&gt;=Map!$K$3,V2114&lt;=Map!$L$3),"Fcst","N/A"))</f>
        <v>Fcst</v>
      </c>
      <c r="X2114" t="str">
        <f>INDEX(Map!$B$2:$B$86,MATCH(D2114,Map!$A$2:$A$86,0),0)</f>
        <v>Trimble County 2</v>
      </c>
      <c r="Y2114" s="7">
        <f>IF(INDEX(Map!$C$2:$C$86,MATCH(D2114,Map!$A$2:$A$86,0),0)="","N/A",E2114*INDEX(Map!$C$2:$C$86,MATCH(D2114,Map!$A$2:$A$86,0),0))</f>
        <v>267.3</v>
      </c>
      <c r="Z2114" s="7">
        <f>IF(INDEX(Map!$D$2:$D$86,MATCH(D2114,Map!$A$2:$A$86,0),0)="","N/A",E2114*INDEX(Map!$D$2:$D$86,MATCH(D2114,Map!$A$2:$A$86,0),0))</f>
        <v>62.7</v>
      </c>
      <c r="AA2114" t="str">
        <f>INDEX(Map!$E$2:$E$86,MATCH(D2114,Map!$A$2:$A$86,0),0)</f>
        <v>Coal</v>
      </c>
    </row>
    <row r="2115" spans="1:27" x14ac:dyDescent="0.25">
      <c r="A2115" s="1" t="s">
        <v>120</v>
      </c>
      <c r="B2115" s="1" t="s">
        <v>108</v>
      </c>
      <c r="C2115" s="1">
        <v>14</v>
      </c>
      <c r="D2115" s="1" t="s">
        <v>36</v>
      </c>
      <c r="E2115" s="1">
        <v>0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3" t="str">
        <f t="shared" si="32"/>
        <v>2017Plan</v>
      </c>
      <c r="V2115" s="2">
        <f>DATE(A2115,INDEX(Map!$H$1:$H$12,MATCH(B2115,Map!$G$1:$G$12,0),0),1)</f>
        <v>43132</v>
      </c>
      <c r="W2115" t="str">
        <f>IF(AND(V2115&gt;=Map!$K$2,V2115&lt;=Map!$L$2),"Base",IF(AND(V2115&gt;=Map!$K$3,V2115&lt;=Map!$L$3),"Fcst","N/A"))</f>
        <v>Fcst</v>
      </c>
      <c r="X2115" t="str">
        <f>INDEX(Map!$B$2:$B$86,MATCH(D2115,Map!$A$2:$A$86,0),0)</f>
        <v>Cane Run 7</v>
      </c>
      <c r="Y2115" s="7">
        <f>IF(INDEX(Map!$C$2:$C$86,MATCH(D2115,Map!$A$2:$A$86,0),0)="","N/A",E2115*INDEX(Map!$C$2:$C$86,MATCH(D2115,Map!$A$2:$A$86,0),0))</f>
        <v>0</v>
      </c>
      <c r="Z2115" s="7">
        <f>IF(INDEX(Map!$D$2:$D$86,MATCH(D2115,Map!$A$2:$A$86,0),0)="","N/A",E2115*INDEX(Map!$D$2:$D$86,MATCH(D2115,Map!$A$2:$A$86,0),0))</f>
        <v>0</v>
      </c>
      <c r="AA2115" t="str">
        <f>INDEX(Map!$E$2:$E$86,MATCH(D2115,Map!$A$2:$A$86,0),0)</f>
        <v>NGCC</v>
      </c>
    </row>
    <row r="2116" spans="1:27" x14ac:dyDescent="0.25">
      <c r="A2116" s="1" t="s">
        <v>120</v>
      </c>
      <c r="B2116" s="1" t="s">
        <v>108</v>
      </c>
      <c r="C2116" s="1">
        <v>15</v>
      </c>
      <c r="D2116" s="1" t="s">
        <v>37</v>
      </c>
      <c r="E2116" s="1">
        <v>398.2</v>
      </c>
      <c r="F2116" s="1">
        <v>0</v>
      </c>
      <c r="G2116" s="1">
        <v>86.8</v>
      </c>
      <c r="H2116" s="1">
        <v>4</v>
      </c>
      <c r="I2116" s="1">
        <v>2701.5</v>
      </c>
      <c r="J2116" s="1">
        <v>6784</v>
      </c>
      <c r="K2116" s="1">
        <v>601</v>
      </c>
      <c r="L2116" s="1">
        <v>341.6</v>
      </c>
      <c r="M2116" s="1">
        <v>9227</v>
      </c>
      <c r="N2116" s="1">
        <v>11</v>
      </c>
      <c r="O2116" s="1">
        <v>39</v>
      </c>
      <c r="P2116" s="1">
        <v>0</v>
      </c>
      <c r="Q2116" s="1">
        <v>493</v>
      </c>
      <c r="R2116" s="1">
        <v>24.41</v>
      </c>
      <c r="S2116" s="1">
        <v>24.51</v>
      </c>
      <c r="T2116" s="1">
        <v>9760</v>
      </c>
      <c r="U2116" s="3" t="str">
        <f t="shared" ref="U2116:U2179" si="33">U2115</f>
        <v>2017Plan</v>
      </c>
      <c r="V2116" s="2">
        <f>DATE(A2116,INDEX(Map!$H$1:$H$12,MATCH(B2116,Map!$G$1:$G$12,0),0),1)</f>
        <v>43132</v>
      </c>
      <c r="W2116" t="str">
        <f>IF(AND(V2116&gt;=Map!$K$2,V2116&lt;=Map!$L$2),"Base",IF(AND(V2116&gt;=Map!$K$3,V2116&lt;=Map!$L$3),"Fcst","N/A"))</f>
        <v>Fcst</v>
      </c>
      <c r="X2116" t="str">
        <f>INDEX(Map!$B$2:$B$86,MATCH(D2116,Map!$A$2:$A$86,0),0)</f>
        <v>Cane Run 7</v>
      </c>
      <c r="Y2116" s="7">
        <f>IF(INDEX(Map!$C$2:$C$86,MATCH(D2116,Map!$A$2:$A$86,0),0)="","N/A",E2116*INDEX(Map!$C$2:$C$86,MATCH(D2116,Map!$A$2:$A$86,0),0))</f>
        <v>310.596</v>
      </c>
      <c r="Z2116" s="7">
        <f>IF(INDEX(Map!$D$2:$D$86,MATCH(D2116,Map!$A$2:$A$86,0),0)="","N/A",E2116*INDEX(Map!$D$2:$D$86,MATCH(D2116,Map!$A$2:$A$86,0),0))</f>
        <v>87.603999999999999</v>
      </c>
      <c r="AA2116" t="str">
        <f>INDEX(Map!$E$2:$E$86,MATCH(D2116,Map!$A$2:$A$86,0),0)</f>
        <v>NGCC</v>
      </c>
    </row>
    <row r="2117" spans="1:27" x14ac:dyDescent="0.25">
      <c r="A2117" s="1" t="s">
        <v>120</v>
      </c>
      <c r="B2117" s="1" t="s">
        <v>108</v>
      </c>
      <c r="C2117" s="1">
        <v>16</v>
      </c>
      <c r="D2117" s="1" t="s">
        <v>38</v>
      </c>
      <c r="E2117" s="1">
        <v>0.6</v>
      </c>
      <c r="F2117" s="1">
        <v>0</v>
      </c>
      <c r="G2117" s="1">
        <v>0.7</v>
      </c>
      <c r="H2117" s="1">
        <v>2</v>
      </c>
      <c r="I2117" s="1">
        <v>8</v>
      </c>
      <c r="J2117" s="1">
        <v>13329</v>
      </c>
      <c r="K2117" s="1">
        <v>7</v>
      </c>
      <c r="L2117" s="1">
        <v>343.4</v>
      </c>
      <c r="M2117" s="1">
        <v>27</v>
      </c>
      <c r="N2117" s="1">
        <v>0</v>
      </c>
      <c r="O2117" s="1">
        <v>1</v>
      </c>
      <c r="P2117" s="1">
        <v>0</v>
      </c>
      <c r="Q2117" s="1">
        <v>0</v>
      </c>
      <c r="R2117" s="1">
        <v>45.78</v>
      </c>
      <c r="S2117" s="1">
        <v>46.63</v>
      </c>
      <c r="T2117" s="1">
        <v>28</v>
      </c>
      <c r="U2117" s="3" t="str">
        <f t="shared" si="33"/>
        <v>2017Plan</v>
      </c>
      <c r="V2117" s="2">
        <f>DATE(A2117,INDEX(Map!$H$1:$H$12,MATCH(B2117,Map!$G$1:$G$12,0),0),1)</f>
        <v>43132</v>
      </c>
      <c r="W2117" t="str">
        <f>IF(AND(V2117&gt;=Map!$K$2,V2117&lt;=Map!$L$2),"Base",IF(AND(V2117&gt;=Map!$K$3,V2117&lt;=Map!$L$3),"Fcst","N/A"))</f>
        <v>Fcst</v>
      </c>
      <c r="X2117" t="str">
        <f>INDEX(Map!$B$2:$B$86,MATCH(D2117,Map!$A$2:$A$86,0),0)</f>
        <v>Brown 5</v>
      </c>
      <c r="Y2117" s="7">
        <f>IF(INDEX(Map!$C$2:$C$86,MATCH(D2117,Map!$A$2:$A$86,0),0)="","N/A",E2117*INDEX(Map!$C$2:$C$86,MATCH(D2117,Map!$A$2:$A$86,0),0))</f>
        <v>0.28199999999999997</v>
      </c>
      <c r="Z2117" s="7">
        <f>IF(INDEX(Map!$D$2:$D$86,MATCH(D2117,Map!$A$2:$A$86,0),0)="","N/A",E2117*INDEX(Map!$D$2:$D$86,MATCH(D2117,Map!$A$2:$A$86,0),0))</f>
        <v>0.318</v>
      </c>
      <c r="AA2117" t="str">
        <f>INDEX(Map!$E$2:$E$86,MATCH(D2117,Map!$A$2:$A$86,0),0)</f>
        <v>SCCT</v>
      </c>
    </row>
    <row r="2118" spans="1:27" x14ac:dyDescent="0.25">
      <c r="A2118" s="1" t="s">
        <v>120</v>
      </c>
      <c r="B2118" s="1" t="s">
        <v>108</v>
      </c>
      <c r="C2118" s="1">
        <v>17</v>
      </c>
      <c r="D2118" s="1" t="s">
        <v>39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3" t="str">
        <f t="shared" si="33"/>
        <v>2017Plan</v>
      </c>
      <c r="V2118" s="2">
        <f>DATE(A2118,INDEX(Map!$H$1:$H$12,MATCH(B2118,Map!$G$1:$G$12,0),0),1)</f>
        <v>43132</v>
      </c>
      <c r="W2118" t="str">
        <f>IF(AND(V2118&gt;=Map!$K$2,V2118&lt;=Map!$L$2),"Base",IF(AND(V2118&gt;=Map!$K$3,V2118&lt;=Map!$L$3),"Fcst","N/A"))</f>
        <v>Fcst</v>
      </c>
      <c r="X2118" t="str">
        <f>INDEX(Map!$B$2:$B$86,MATCH(D2118,Map!$A$2:$A$86,0),0)</f>
        <v>Brown 5</v>
      </c>
      <c r="Y2118" s="7">
        <f>IF(INDEX(Map!$C$2:$C$86,MATCH(D2118,Map!$A$2:$A$86,0),0)="","N/A",E2118*INDEX(Map!$C$2:$C$86,MATCH(D2118,Map!$A$2:$A$86,0),0))</f>
        <v>0</v>
      </c>
      <c r="Z2118" s="7">
        <f>IF(INDEX(Map!$D$2:$D$86,MATCH(D2118,Map!$A$2:$A$86,0),0)="","N/A",E2118*INDEX(Map!$D$2:$D$86,MATCH(D2118,Map!$A$2:$A$86,0),0))</f>
        <v>0</v>
      </c>
      <c r="AA2118" t="str">
        <f>INDEX(Map!$E$2:$E$86,MATCH(D2118,Map!$A$2:$A$86,0),0)</f>
        <v>SCCT</v>
      </c>
    </row>
    <row r="2119" spans="1:27" x14ac:dyDescent="0.25">
      <c r="A2119" s="1" t="s">
        <v>120</v>
      </c>
      <c r="B2119" s="1" t="s">
        <v>108</v>
      </c>
      <c r="C2119" s="1">
        <v>18</v>
      </c>
      <c r="D2119" s="1" t="s">
        <v>40</v>
      </c>
      <c r="E2119" s="1">
        <v>2.6</v>
      </c>
      <c r="F2119" s="1">
        <v>0</v>
      </c>
      <c r="G2119" s="1">
        <v>2.2999999999999998</v>
      </c>
      <c r="H2119" s="1">
        <v>4</v>
      </c>
      <c r="I2119" s="1">
        <v>27.8</v>
      </c>
      <c r="J2119" s="1">
        <v>10697</v>
      </c>
      <c r="K2119" s="1">
        <v>17</v>
      </c>
      <c r="L2119" s="1">
        <v>343.4</v>
      </c>
      <c r="M2119" s="1">
        <v>95</v>
      </c>
      <c r="N2119" s="1">
        <v>1</v>
      </c>
      <c r="O2119" s="1">
        <v>4</v>
      </c>
      <c r="P2119" s="1">
        <v>0</v>
      </c>
      <c r="Q2119" s="1">
        <v>0</v>
      </c>
      <c r="R2119" s="1">
        <v>36.74</v>
      </c>
      <c r="S2119" s="1">
        <v>38.14</v>
      </c>
      <c r="T2119" s="1">
        <v>99</v>
      </c>
      <c r="U2119" s="3" t="str">
        <f t="shared" si="33"/>
        <v>2017Plan</v>
      </c>
      <c r="V2119" s="2">
        <f>DATE(A2119,INDEX(Map!$H$1:$H$12,MATCH(B2119,Map!$G$1:$G$12,0),0),1)</f>
        <v>43132</v>
      </c>
      <c r="W2119" t="str">
        <f>IF(AND(V2119&gt;=Map!$K$2,V2119&lt;=Map!$L$2),"Base",IF(AND(V2119&gt;=Map!$K$3,V2119&lt;=Map!$L$3),"Fcst","N/A"))</f>
        <v>Fcst</v>
      </c>
      <c r="X2119" t="str">
        <f>INDEX(Map!$B$2:$B$86,MATCH(D2119,Map!$A$2:$A$86,0),0)</f>
        <v>Brown 6</v>
      </c>
      <c r="Y2119" s="7">
        <f>IF(INDEX(Map!$C$2:$C$86,MATCH(D2119,Map!$A$2:$A$86,0),0)="","N/A",E2119*INDEX(Map!$C$2:$C$86,MATCH(D2119,Map!$A$2:$A$86,0),0))</f>
        <v>1.6120000000000001</v>
      </c>
      <c r="Z2119" s="7">
        <f>IF(INDEX(Map!$D$2:$D$86,MATCH(D2119,Map!$A$2:$A$86,0),0)="","N/A",E2119*INDEX(Map!$D$2:$D$86,MATCH(D2119,Map!$A$2:$A$86,0),0))</f>
        <v>0.9880000000000001</v>
      </c>
      <c r="AA2119" t="str">
        <f>INDEX(Map!$E$2:$E$86,MATCH(D2119,Map!$A$2:$A$86,0),0)</f>
        <v>SCCT</v>
      </c>
    </row>
    <row r="2120" spans="1:27" x14ac:dyDescent="0.25">
      <c r="A2120" s="1" t="s">
        <v>120</v>
      </c>
      <c r="B2120" s="1" t="s">
        <v>108</v>
      </c>
      <c r="C2120" s="1">
        <v>19</v>
      </c>
      <c r="D2120" s="1" t="s">
        <v>41</v>
      </c>
      <c r="E2120" s="1">
        <v>1.8</v>
      </c>
      <c r="F2120" s="1">
        <v>0</v>
      </c>
      <c r="G2120" s="1">
        <v>1.5</v>
      </c>
      <c r="H2120" s="1">
        <v>4</v>
      </c>
      <c r="I2120" s="1">
        <v>19.5</v>
      </c>
      <c r="J2120" s="1">
        <v>11013</v>
      </c>
      <c r="K2120" s="1">
        <v>13</v>
      </c>
      <c r="L2120" s="1">
        <v>343.4</v>
      </c>
      <c r="M2120" s="1">
        <v>67</v>
      </c>
      <c r="N2120" s="1">
        <v>1</v>
      </c>
      <c r="O2120" s="1">
        <v>3</v>
      </c>
      <c r="P2120" s="1">
        <v>0</v>
      </c>
      <c r="Q2120" s="1">
        <v>0</v>
      </c>
      <c r="R2120" s="1">
        <v>37.82</v>
      </c>
      <c r="S2120" s="1">
        <v>39.51</v>
      </c>
      <c r="T2120" s="1">
        <v>70</v>
      </c>
      <c r="U2120" s="3" t="str">
        <f t="shared" si="33"/>
        <v>2017Plan</v>
      </c>
      <c r="V2120" s="2">
        <f>DATE(A2120,INDEX(Map!$H$1:$H$12,MATCH(B2120,Map!$G$1:$G$12,0),0),1)</f>
        <v>43132</v>
      </c>
      <c r="W2120" t="str">
        <f>IF(AND(V2120&gt;=Map!$K$2,V2120&lt;=Map!$L$2),"Base",IF(AND(V2120&gt;=Map!$K$3,V2120&lt;=Map!$L$3),"Fcst","N/A"))</f>
        <v>Fcst</v>
      </c>
      <c r="X2120" t="str">
        <f>INDEX(Map!$B$2:$B$86,MATCH(D2120,Map!$A$2:$A$86,0),0)</f>
        <v>Brown 7</v>
      </c>
      <c r="Y2120" s="7">
        <f>IF(INDEX(Map!$C$2:$C$86,MATCH(D2120,Map!$A$2:$A$86,0),0)="","N/A",E2120*INDEX(Map!$C$2:$C$86,MATCH(D2120,Map!$A$2:$A$86,0),0))</f>
        <v>1.1160000000000001</v>
      </c>
      <c r="Z2120" s="7">
        <f>IF(INDEX(Map!$D$2:$D$86,MATCH(D2120,Map!$A$2:$A$86,0),0)="","N/A",E2120*INDEX(Map!$D$2:$D$86,MATCH(D2120,Map!$A$2:$A$86,0),0))</f>
        <v>0.68400000000000005</v>
      </c>
      <c r="AA2120" t="str">
        <f>INDEX(Map!$E$2:$E$86,MATCH(D2120,Map!$A$2:$A$86,0),0)</f>
        <v>SCCT</v>
      </c>
    </row>
    <row r="2121" spans="1:27" x14ac:dyDescent="0.25">
      <c r="A2121" s="1" t="s">
        <v>120</v>
      </c>
      <c r="B2121" s="1" t="s">
        <v>108</v>
      </c>
      <c r="C2121" s="1">
        <v>20</v>
      </c>
      <c r="D2121" s="1" t="s">
        <v>42</v>
      </c>
      <c r="E2121" s="1">
        <v>0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3" t="str">
        <f t="shared" si="33"/>
        <v>2017Plan</v>
      </c>
      <c r="V2121" s="2">
        <f>DATE(A2121,INDEX(Map!$H$1:$H$12,MATCH(B2121,Map!$G$1:$G$12,0),0),1)</f>
        <v>43132</v>
      </c>
      <c r="W2121" t="str">
        <f>IF(AND(V2121&gt;=Map!$K$2,V2121&lt;=Map!$L$2),"Base",IF(AND(V2121&gt;=Map!$K$3,V2121&lt;=Map!$L$3),"Fcst","N/A"))</f>
        <v>Fcst</v>
      </c>
      <c r="X2121" t="str">
        <f>INDEX(Map!$B$2:$B$86,MATCH(D2121,Map!$A$2:$A$86,0),0)</f>
        <v>Brown 8</v>
      </c>
      <c r="Y2121" s="7">
        <f>IF(INDEX(Map!$C$2:$C$86,MATCH(D2121,Map!$A$2:$A$86,0),0)="","N/A",E2121*INDEX(Map!$C$2:$C$86,MATCH(D2121,Map!$A$2:$A$86,0),0))</f>
        <v>0</v>
      </c>
      <c r="Z2121" s="7" t="str">
        <f>IF(INDEX(Map!$D$2:$D$86,MATCH(D2121,Map!$A$2:$A$86,0),0)="","N/A",E2121*INDEX(Map!$D$2:$D$86,MATCH(D2121,Map!$A$2:$A$86,0),0))</f>
        <v>N/A</v>
      </c>
      <c r="AA2121" t="str">
        <f>INDEX(Map!$E$2:$E$86,MATCH(D2121,Map!$A$2:$A$86,0),0)</f>
        <v>SCCT</v>
      </c>
    </row>
    <row r="2122" spans="1:27" x14ac:dyDescent="0.25">
      <c r="A2122" s="1" t="s">
        <v>120</v>
      </c>
      <c r="B2122" s="1" t="s">
        <v>108</v>
      </c>
      <c r="C2122" s="1">
        <v>21</v>
      </c>
      <c r="D2122" s="1" t="s">
        <v>43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</v>
      </c>
      <c r="U2122" s="3" t="str">
        <f t="shared" si="33"/>
        <v>2017Plan</v>
      </c>
      <c r="V2122" s="2">
        <f>DATE(A2122,INDEX(Map!$H$1:$H$12,MATCH(B2122,Map!$G$1:$G$12,0),0),1)</f>
        <v>43132</v>
      </c>
      <c r="W2122" t="str">
        <f>IF(AND(V2122&gt;=Map!$K$2,V2122&lt;=Map!$L$2),"Base",IF(AND(V2122&gt;=Map!$K$3,V2122&lt;=Map!$L$3),"Fcst","N/A"))</f>
        <v>Fcst</v>
      </c>
      <c r="X2122" t="str">
        <f>INDEX(Map!$B$2:$B$86,MATCH(D2122,Map!$A$2:$A$86,0),0)</f>
        <v>Brown 8</v>
      </c>
      <c r="Y2122" s="7">
        <f>IF(INDEX(Map!$C$2:$C$86,MATCH(D2122,Map!$A$2:$A$86,0),0)="","N/A",E2122*INDEX(Map!$C$2:$C$86,MATCH(D2122,Map!$A$2:$A$86,0),0))</f>
        <v>0</v>
      </c>
      <c r="Z2122" s="7" t="str">
        <f>IF(INDEX(Map!$D$2:$D$86,MATCH(D2122,Map!$A$2:$A$86,0),0)="","N/A",E2122*INDEX(Map!$D$2:$D$86,MATCH(D2122,Map!$A$2:$A$86,0),0))</f>
        <v>N/A</v>
      </c>
      <c r="AA2122" t="str">
        <f>INDEX(Map!$E$2:$E$86,MATCH(D2122,Map!$A$2:$A$86,0),0)</f>
        <v>SCCT</v>
      </c>
    </row>
    <row r="2123" spans="1:27" x14ac:dyDescent="0.25">
      <c r="A2123" s="1" t="s">
        <v>120</v>
      </c>
      <c r="B2123" s="1" t="s">
        <v>108</v>
      </c>
      <c r="C2123" s="1">
        <v>22</v>
      </c>
      <c r="D2123" s="1" t="s">
        <v>44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</v>
      </c>
      <c r="U2123" s="3" t="str">
        <f t="shared" si="33"/>
        <v>2017Plan</v>
      </c>
      <c r="V2123" s="2">
        <f>DATE(A2123,INDEX(Map!$H$1:$H$12,MATCH(B2123,Map!$G$1:$G$12,0),0),1)</f>
        <v>43132</v>
      </c>
      <c r="W2123" t="str">
        <f>IF(AND(V2123&gt;=Map!$K$2,V2123&lt;=Map!$L$2),"Base",IF(AND(V2123&gt;=Map!$K$3,V2123&lt;=Map!$L$3),"Fcst","N/A"))</f>
        <v>Fcst</v>
      </c>
      <c r="X2123" t="str">
        <f>INDEX(Map!$B$2:$B$86,MATCH(D2123,Map!$A$2:$A$86,0),0)</f>
        <v>Brown 9</v>
      </c>
      <c r="Y2123" s="7">
        <f>IF(INDEX(Map!$C$2:$C$86,MATCH(D2123,Map!$A$2:$A$86,0),0)="","N/A",E2123*INDEX(Map!$C$2:$C$86,MATCH(D2123,Map!$A$2:$A$86,0),0))</f>
        <v>0</v>
      </c>
      <c r="Z2123" s="7" t="str">
        <f>IF(INDEX(Map!$D$2:$D$86,MATCH(D2123,Map!$A$2:$A$86,0),0)="","N/A",E2123*INDEX(Map!$D$2:$D$86,MATCH(D2123,Map!$A$2:$A$86,0),0))</f>
        <v>N/A</v>
      </c>
      <c r="AA2123" t="str">
        <f>INDEX(Map!$E$2:$E$86,MATCH(D2123,Map!$A$2:$A$86,0),0)</f>
        <v>SCCT</v>
      </c>
    </row>
    <row r="2124" spans="1:27" x14ac:dyDescent="0.25">
      <c r="A2124" s="1" t="s">
        <v>120</v>
      </c>
      <c r="B2124" s="1" t="s">
        <v>108</v>
      </c>
      <c r="C2124" s="1">
        <v>23</v>
      </c>
      <c r="D2124" s="1" t="s">
        <v>45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0</v>
      </c>
      <c r="U2124" s="3" t="str">
        <f t="shared" si="33"/>
        <v>2017Plan</v>
      </c>
      <c r="V2124" s="2">
        <f>DATE(A2124,INDEX(Map!$H$1:$H$12,MATCH(B2124,Map!$G$1:$G$12,0),0),1)</f>
        <v>43132</v>
      </c>
      <c r="W2124" t="str">
        <f>IF(AND(V2124&gt;=Map!$K$2,V2124&lt;=Map!$L$2),"Base",IF(AND(V2124&gt;=Map!$K$3,V2124&lt;=Map!$L$3),"Fcst","N/A"))</f>
        <v>Fcst</v>
      </c>
      <c r="X2124" t="str">
        <f>INDEX(Map!$B$2:$B$86,MATCH(D2124,Map!$A$2:$A$86,0),0)</f>
        <v>Brown 9</v>
      </c>
      <c r="Y2124" s="7">
        <f>IF(INDEX(Map!$C$2:$C$86,MATCH(D2124,Map!$A$2:$A$86,0),0)="","N/A",E2124*INDEX(Map!$C$2:$C$86,MATCH(D2124,Map!$A$2:$A$86,0),0))</f>
        <v>0</v>
      </c>
      <c r="Z2124" s="7" t="str">
        <f>IF(INDEX(Map!$D$2:$D$86,MATCH(D2124,Map!$A$2:$A$86,0),0)="","N/A",E2124*INDEX(Map!$D$2:$D$86,MATCH(D2124,Map!$A$2:$A$86,0),0))</f>
        <v>N/A</v>
      </c>
      <c r="AA2124" t="str">
        <f>INDEX(Map!$E$2:$E$86,MATCH(D2124,Map!$A$2:$A$86,0),0)</f>
        <v>SCCT</v>
      </c>
    </row>
    <row r="2125" spans="1:27" x14ac:dyDescent="0.25">
      <c r="A2125" s="1" t="s">
        <v>120</v>
      </c>
      <c r="B2125" s="1" t="s">
        <v>108</v>
      </c>
      <c r="C2125" s="1">
        <v>24</v>
      </c>
      <c r="D2125" s="1" t="s">
        <v>46</v>
      </c>
      <c r="E2125" s="1">
        <v>1</v>
      </c>
      <c r="F2125" s="1">
        <v>0</v>
      </c>
      <c r="G2125" s="1">
        <v>1.1000000000000001</v>
      </c>
      <c r="H2125" s="1">
        <v>3</v>
      </c>
      <c r="I2125" s="1">
        <v>14.6</v>
      </c>
      <c r="J2125" s="1">
        <v>14294</v>
      </c>
      <c r="K2125" s="1">
        <v>14</v>
      </c>
      <c r="L2125" s="1">
        <v>343.4</v>
      </c>
      <c r="M2125" s="1">
        <v>50</v>
      </c>
      <c r="N2125" s="1">
        <v>0</v>
      </c>
      <c r="O2125" s="1">
        <v>1</v>
      </c>
      <c r="P2125" s="1">
        <v>0</v>
      </c>
      <c r="Q2125" s="1">
        <v>0</v>
      </c>
      <c r="R2125" s="1">
        <v>49.09</v>
      </c>
      <c r="S2125" s="1">
        <v>50.03</v>
      </c>
      <c r="T2125" s="1">
        <v>51</v>
      </c>
      <c r="U2125" s="3" t="str">
        <f t="shared" si="33"/>
        <v>2017Plan</v>
      </c>
      <c r="V2125" s="2">
        <f>DATE(A2125,INDEX(Map!$H$1:$H$12,MATCH(B2125,Map!$G$1:$G$12,0),0),1)</f>
        <v>43132</v>
      </c>
      <c r="W2125" t="str">
        <f>IF(AND(V2125&gt;=Map!$K$2,V2125&lt;=Map!$L$2),"Base",IF(AND(V2125&gt;=Map!$K$3,V2125&lt;=Map!$L$3),"Fcst","N/A"))</f>
        <v>Fcst</v>
      </c>
      <c r="X2125" t="str">
        <f>INDEX(Map!$B$2:$B$86,MATCH(D2125,Map!$A$2:$A$86,0),0)</f>
        <v>Brown 10</v>
      </c>
      <c r="Y2125" s="7">
        <f>IF(INDEX(Map!$C$2:$C$86,MATCH(D2125,Map!$A$2:$A$86,0),0)="","N/A",E2125*INDEX(Map!$C$2:$C$86,MATCH(D2125,Map!$A$2:$A$86,0),0))</f>
        <v>1</v>
      </c>
      <c r="Z2125" s="7" t="str">
        <f>IF(INDEX(Map!$D$2:$D$86,MATCH(D2125,Map!$A$2:$A$86,0),0)="","N/A",E2125*INDEX(Map!$D$2:$D$86,MATCH(D2125,Map!$A$2:$A$86,0),0))</f>
        <v>N/A</v>
      </c>
      <c r="AA2125" t="str">
        <f>INDEX(Map!$E$2:$E$86,MATCH(D2125,Map!$A$2:$A$86,0),0)</f>
        <v>SCCT</v>
      </c>
    </row>
    <row r="2126" spans="1:27" x14ac:dyDescent="0.25">
      <c r="A2126" s="1" t="s">
        <v>120</v>
      </c>
      <c r="B2126" s="1" t="s">
        <v>108</v>
      </c>
      <c r="C2126" s="1">
        <v>25</v>
      </c>
      <c r="D2126" s="1" t="s">
        <v>47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0</v>
      </c>
      <c r="U2126" s="3" t="str">
        <f t="shared" si="33"/>
        <v>2017Plan</v>
      </c>
      <c r="V2126" s="2">
        <f>DATE(A2126,INDEX(Map!$H$1:$H$12,MATCH(B2126,Map!$G$1:$G$12,0),0),1)</f>
        <v>43132</v>
      </c>
      <c r="W2126" t="str">
        <f>IF(AND(V2126&gt;=Map!$K$2,V2126&lt;=Map!$L$2),"Base",IF(AND(V2126&gt;=Map!$K$3,V2126&lt;=Map!$L$3),"Fcst","N/A"))</f>
        <v>Fcst</v>
      </c>
      <c r="X2126" t="str">
        <f>INDEX(Map!$B$2:$B$86,MATCH(D2126,Map!$A$2:$A$86,0),0)</f>
        <v>Brown 10</v>
      </c>
      <c r="Y2126" s="7">
        <f>IF(INDEX(Map!$C$2:$C$86,MATCH(D2126,Map!$A$2:$A$86,0),0)="","N/A",E2126*INDEX(Map!$C$2:$C$86,MATCH(D2126,Map!$A$2:$A$86,0),0))</f>
        <v>0</v>
      </c>
      <c r="Z2126" s="7" t="str">
        <f>IF(INDEX(Map!$D$2:$D$86,MATCH(D2126,Map!$A$2:$A$86,0),0)="","N/A",E2126*INDEX(Map!$D$2:$D$86,MATCH(D2126,Map!$A$2:$A$86,0),0))</f>
        <v>N/A</v>
      </c>
      <c r="AA2126" t="str">
        <f>INDEX(Map!$E$2:$E$86,MATCH(D2126,Map!$A$2:$A$86,0),0)</f>
        <v>SCCT</v>
      </c>
    </row>
    <row r="2127" spans="1:27" x14ac:dyDescent="0.25">
      <c r="A2127" s="1" t="s">
        <v>120</v>
      </c>
      <c r="B2127" s="1" t="s">
        <v>108</v>
      </c>
      <c r="C2127" s="1">
        <v>26</v>
      </c>
      <c r="D2127" s="1" t="s">
        <v>48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0</v>
      </c>
      <c r="U2127" s="3" t="str">
        <f t="shared" si="33"/>
        <v>2017Plan</v>
      </c>
      <c r="V2127" s="2">
        <f>DATE(A2127,INDEX(Map!$H$1:$H$12,MATCH(B2127,Map!$G$1:$G$12,0),0),1)</f>
        <v>43132</v>
      </c>
      <c r="W2127" t="str">
        <f>IF(AND(V2127&gt;=Map!$K$2,V2127&lt;=Map!$L$2),"Base",IF(AND(V2127&gt;=Map!$K$3,V2127&lt;=Map!$L$3),"Fcst","N/A"))</f>
        <v>Fcst</v>
      </c>
      <c r="X2127" t="str">
        <f>INDEX(Map!$B$2:$B$86,MATCH(D2127,Map!$A$2:$A$86,0),0)</f>
        <v>Brown 11</v>
      </c>
      <c r="Y2127" s="7">
        <f>IF(INDEX(Map!$C$2:$C$86,MATCH(D2127,Map!$A$2:$A$86,0),0)="","N/A",E2127*INDEX(Map!$C$2:$C$86,MATCH(D2127,Map!$A$2:$A$86,0),0))</f>
        <v>0</v>
      </c>
      <c r="Z2127" s="7" t="str">
        <f>IF(INDEX(Map!$D$2:$D$86,MATCH(D2127,Map!$A$2:$A$86,0),0)="","N/A",E2127*INDEX(Map!$D$2:$D$86,MATCH(D2127,Map!$A$2:$A$86,0),0))</f>
        <v>N/A</v>
      </c>
      <c r="AA2127" t="str">
        <f>INDEX(Map!$E$2:$E$86,MATCH(D2127,Map!$A$2:$A$86,0),0)</f>
        <v>SCCT</v>
      </c>
    </row>
    <row r="2128" spans="1:27" x14ac:dyDescent="0.25">
      <c r="A2128" s="1" t="s">
        <v>120</v>
      </c>
      <c r="B2128" s="1" t="s">
        <v>108</v>
      </c>
      <c r="C2128" s="1">
        <v>27</v>
      </c>
      <c r="D2128" s="1" t="s">
        <v>49</v>
      </c>
      <c r="E2128" s="1">
        <v>0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0</v>
      </c>
      <c r="U2128" s="3" t="str">
        <f t="shared" si="33"/>
        <v>2017Plan</v>
      </c>
      <c r="V2128" s="2">
        <f>DATE(A2128,INDEX(Map!$H$1:$H$12,MATCH(B2128,Map!$G$1:$G$12,0),0),1)</f>
        <v>43132</v>
      </c>
      <c r="W2128" t="str">
        <f>IF(AND(V2128&gt;=Map!$K$2,V2128&lt;=Map!$L$2),"Base",IF(AND(V2128&gt;=Map!$K$3,V2128&lt;=Map!$L$3),"Fcst","N/A"))</f>
        <v>Fcst</v>
      </c>
      <c r="X2128" t="str">
        <f>INDEX(Map!$B$2:$B$86,MATCH(D2128,Map!$A$2:$A$86,0),0)</f>
        <v>Brown 11</v>
      </c>
      <c r="Y2128" s="7">
        <f>IF(INDEX(Map!$C$2:$C$86,MATCH(D2128,Map!$A$2:$A$86,0),0)="","N/A",E2128*INDEX(Map!$C$2:$C$86,MATCH(D2128,Map!$A$2:$A$86,0),0))</f>
        <v>0</v>
      </c>
      <c r="Z2128" s="7" t="str">
        <f>IF(INDEX(Map!$D$2:$D$86,MATCH(D2128,Map!$A$2:$A$86,0),0)="","N/A",E2128*INDEX(Map!$D$2:$D$86,MATCH(D2128,Map!$A$2:$A$86,0),0))</f>
        <v>N/A</v>
      </c>
      <c r="AA2128" t="str">
        <f>INDEX(Map!$E$2:$E$86,MATCH(D2128,Map!$A$2:$A$86,0),0)</f>
        <v>SCCT</v>
      </c>
    </row>
    <row r="2129" spans="1:27" x14ac:dyDescent="0.25">
      <c r="A2129" s="1" t="s">
        <v>120</v>
      </c>
      <c r="B2129" s="1" t="s">
        <v>108</v>
      </c>
      <c r="C2129" s="1">
        <v>28</v>
      </c>
      <c r="D2129" s="1" t="s">
        <v>50</v>
      </c>
      <c r="E2129" s="1">
        <v>13.5</v>
      </c>
      <c r="F2129" s="1">
        <v>0</v>
      </c>
      <c r="G2129" s="1">
        <v>11.5</v>
      </c>
      <c r="H2129" s="1">
        <v>12</v>
      </c>
      <c r="I2129" s="1">
        <v>151.9</v>
      </c>
      <c r="J2129" s="1">
        <v>11241</v>
      </c>
      <c r="K2129" s="1">
        <v>107</v>
      </c>
      <c r="L2129" s="1">
        <v>343.4</v>
      </c>
      <c r="M2129" s="1">
        <v>522</v>
      </c>
      <c r="N2129" s="1">
        <v>1</v>
      </c>
      <c r="O2129" s="1">
        <v>2</v>
      </c>
      <c r="P2129" s="1">
        <v>0</v>
      </c>
      <c r="Q2129" s="1">
        <v>0</v>
      </c>
      <c r="R2129" s="1">
        <v>38.61</v>
      </c>
      <c r="S2129" s="1">
        <v>38.75</v>
      </c>
      <c r="T2129" s="1">
        <v>524</v>
      </c>
      <c r="U2129" s="3" t="str">
        <f t="shared" si="33"/>
        <v>2017Plan</v>
      </c>
      <c r="V2129" s="2">
        <f>DATE(A2129,INDEX(Map!$H$1:$H$12,MATCH(B2129,Map!$G$1:$G$12,0),0),1)</f>
        <v>43132</v>
      </c>
      <c r="W2129" t="str">
        <f>IF(AND(V2129&gt;=Map!$K$2,V2129&lt;=Map!$L$2),"Base",IF(AND(V2129&gt;=Map!$K$3,V2129&lt;=Map!$L$3),"Fcst","N/A"))</f>
        <v>Fcst</v>
      </c>
      <c r="X2129" t="str">
        <f>INDEX(Map!$B$2:$B$86,MATCH(D2129,Map!$A$2:$A$86,0),0)</f>
        <v>Paddys Run 13</v>
      </c>
      <c r="Y2129" s="7">
        <f>IF(INDEX(Map!$C$2:$C$86,MATCH(D2129,Map!$A$2:$A$86,0),0)="","N/A",E2129*INDEX(Map!$C$2:$C$86,MATCH(D2129,Map!$A$2:$A$86,0),0))</f>
        <v>6.3449999999999998</v>
      </c>
      <c r="Z2129" s="7">
        <f>IF(INDEX(Map!$D$2:$D$86,MATCH(D2129,Map!$A$2:$A$86,0),0)="","N/A",E2129*INDEX(Map!$D$2:$D$86,MATCH(D2129,Map!$A$2:$A$86,0),0))</f>
        <v>7.1550000000000002</v>
      </c>
      <c r="AA2129" t="str">
        <f>INDEX(Map!$E$2:$E$86,MATCH(D2129,Map!$A$2:$A$86,0),0)</f>
        <v>SCCT</v>
      </c>
    </row>
    <row r="2130" spans="1:27" x14ac:dyDescent="0.25">
      <c r="A2130" s="1" t="s">
        <v>120</v>
      </c>
      <c r="B2130" s="1" t="s">
        <v>108</v>
      </c>
      <c r="C2130" s="1">
        <v>29</v>
      </c>
      <c r="D2130" s="1" t="s">
        <v>51</v>
      </c>
      <c r="E2130" s="1">
        <v>16.5</v>
      </c>
      <c r="F2130" s="1">
        <v>0</v>
      </c>
      <c r="G2130" s="1">
        <v>13.8</v>
      </c>
      <c r="H2130" s="1">
        <v>12</v>
      </c>
      <c r="I2130" s="1">
        <v>179.3</v>
      </c>
      <c r="J2130" s="1">
        <v>10841</v>
      </c>
      <c r="K2130" s="1">
        <v>110</v>
      </c>
      <c r="L2130" s="1">
        <v>343.4</v>
      </c>
      <c r="M2130" s="1">
        <v>616</v>
      </c>
      <c r="N2130" s="1">
        <v>1</v>
      </c>
      <c r="O2130" s="1">
        <v>2</v>
      </c>
      <c r="P2130" s="1">
        <v>0</v>
      </c>
      <c r="Q2130" s="1">
        <v>0</v>
      </c>
      <c r="R2130" s="1">
        <v>37.229999999999997</v>
      </c>
      <c r="S2130" s="1">
        <v>37.340000000000003</v>
      </c>
      <c r="T2130" s="1">
        <v>618</v>
      </c>
      <c r="U2130" s="3" t="str">
        <f t="shared" si="33"/>
        <v>2017Plan</v>
      </c>
      <c r="V2130" s="2">
        <f>DATE(A2130,INDEX(Map!$H$1:$H$12,MATCH(B2130,Map!$G$1:$G$12,0),0),1)</f>
        <v>43132</v>
      </c>
      <c r="W2130" t="str">
        <f>IF(AND(V2130&gt;=Map!$K$2,V2130&lt;=Map!$L$2),"Base",IF(AND(V2130&gt;=Map!$K$3,V2130&lt;=Map!$L$3),"Fcst","N/A"))</f>
        <v>Fcst</v>
      </c>
      <c r="X2130" t="str">
        <f>INDEX(Map!$B$2:$B$86,MATCH(D2130,Map!$A$2:$A$86,0),0)</f>
        <v>Trimble Co 05</v>
      </c>
      <c r="Y2130" s="7">
        <f>IF(INDEX(Map!$C$2:$C$86,MATCH(D2130,Map!$A$2:$A$86,0),0)="","N/A",E2130*INDEX(Map!$C$2:$C$86,MATCH(D2130,Map!$A$2:$A$86,0),0))</f>
        <v>11.715</v>
      </c>
      <c r="Z2130" s="7">
        <f>IF(INDEX(Map!$D$2:$D$86,MATCH(D2130,Map!$A$2:$A$86,0),0)="","N/A",E2130*INDEX(Map!$D$2:$D$86,MATCH(D2130,Map!$A$2:$A$86,0),0))</f>
        <v>4.7849999999999993</v>
      </c>
      <c r="AA2130" t="str">
        <f>INDEX(Map!$E$2:$E$86,MATCH(D2130,Map!$A$2:$A$86,0),0)</f>
        <v>SCCT</v>
      </c>
    </row>
    <row r="2131" spans="1:27" x14ac:dyDescent="0.25">
      <c r="A2131" s="1" t="s">
        <v>120</v>
      </c>
      <c r="B2131" s="1" t="s">
        <v>108</v>
      </c>
      <c r="C2131" s="1">
        <v>30</v>
      </c>
      <c r="D2131" s="1" t="s">
        <v>52</v>
      </c>
      <c r="E2131" s="1">
        <v>14.5</v>
      </c>
      <c r="F2131" s="1">
        <v>0</v>
      </c>
      <c r="G2131" s="1">
        <v>12</v>
      </c>
      <c r="H2131" s="1">
        <v>14</v>
      </c>
      <c r="I2131" s="1">
        <v>156.6</v>
      </c>
      <c r="J2131" s="1">
        <v>10832</v>
      </c>
      <c r="K2131" s="1">
        <v>96</v>
      </c>
      <c r="L2131" s="1">
        <v>343.4</v>
      </c>
      <c r="M2131" s="1">
        <v>538</v>
      </c>
      <c r="N2131" s="1">
        <v>1</v>
      </c>
      <c r="O2131" s="1">
        <v>2</v>
      </c>
      <c r="P2131" s="1">
        <v>0</v>
      </c>
      <c r="Q2131" s="1">
        <v>0</v>
      </c>
      <c r="R2131" s="1">
        <v>37.200000000000003</v>
      </c>
      <c r="S2131" s="1">
        <v>37.35</v>
      </c>
      <c r="T2131" s="1">
        <v>540</v>
      </c>
      <c r="U2131" s="3" t="str">
        <f t="shared" si="33"/>
        <v>2017Plan</v>
      </c>
      <c r="V2131" s="2">
        <f>DATE(A2131,INDEX(Map!$H$1:$H$12,MATCH(B2131,Map!$G$1:$G$12,0),0),1)</f>
        <v>43132</v>
      </c>
      <c r="W2131" t="str">
        <f>IF(AND(V2131&gt;=Map!$K$2,V2131&lt;=Map!$L$2),"Base",IF(AND(V2131&gt;=Map!$K$3,V2131&lt;=Map!$L$3),"Fcst","N/A"))</f>
        <v>Fcst</v>
      </c>
      <c r="X2131" t="str">
        <f>INDEX(Map!$B$2:$B$86,MATCH(D2131,Map!$A$2:$A$86,0),0)</f>
        <v>Trimble Co 06</v>
      </c>
      <c r="Y2131" s="7">
        <f>IF(INDEX(Map!$C$2:$C$86,MATCH(D2131,Map!$A$2:$A$86,0),0)="","N/A",E2131*INDEX(Map!$C$2:$C$86,MATCH(D2131,Map!$A$2:$A$86,0),0))</f>
        <v>10.295</v>
      </c>
      <c r="Z2131" s="7">
        <f>IF(INDEX(Map!$D$2:$D$86,MATCH(D2131,Map!$A$2:$A$86,0),0)="","N/A",E2131*INDEX(Map!$D$2:$D$86,MATCH(D2131,Map!$A$2:$A$86,0),0))</f>
        <v>4.2050000000000001</v>
      </c>
      <c r="AA2131" t="str">
        <f>INDEX(Map!$E$2:$E$86,MATCH(D2131,Map!$A$2:$A$86,0),0)</f>
        <v>SCCT</v>
      </c>
    </row>
    <row r="2132" spans="1:27" x14ac:dyDescent="0.25">
      <c r="A2132" s="1" t="s">
        <v>120</v>
      </c>
      <c r="B2132" s="1" t="s">
        <v>108</v>
      </c>
      <c r="C2132" s="1">
        <v>31</v>
      </c>
      <c r="D2132" s="1" t="s">
        <v>53</v>
      </c>
      <c r="E2132" s="1">
        <v>12</v>
      </c>
      <c r="F2132" s="1">
        <v>0</v>
      </c>
      <c r="G2132" s="1">
        <v>10</v>
      </c>
      <c r="H2132" s="1">
        <v>16</v>
      </c>
      <c r="I2132" s="1">
        <v>130.30000000000001</v>
      </c>
      <c r="J2132" s="1">
        <v>10838</v>
      </c>
      <c r="K2132" s="1">
        <v>80</v>
      </c>
      <c r="L2132" s="1">
        <v>343.4</v>
      </c>
      <c r="M2132" s="1">
        <v>448</v>
      </c>
      <c r="N2132" s="1">
        <v>1</v>
      </c>
      <c r="O2132" s="1">
        <v>2</v>
      </c>
      <c r="P2132" s="1">
        <v>0</v>
      </c>
      <c r="Q2132" s="1">
        <v>0</v>
      </c>
      <c r="R2132" s="1">
        <v>37.22</v>
      </c>
      <c r="S2132" s="1">
        <v>37.42</v>
      </c>
      <c r="T2132" s="1">
        <v>450</v>
      </c>
      <c r="U2132" s="3" t="str">
        <f t="shared" si="33"/>
        <v>2017Plan</v>
      </c>
      <c r="V2132" s="2">
        <f>DATE(A2132,INDEX(Map!$H$1:$H$12,MATCH(B2132,Map!$G$1:$G$12,0),0),1)</f>
        <v>43132</v>
      </c>
      <c r="W2132" t="str">
        <f>IF(AND(V2132&gt;=Map!$K$2,V2132&lt;=Map!$L$2),"Base",IF(AND(V2132&gt;=Map!$K$3,V2132&lt;=Map!$L$3),"Fcst","N/A"))</f>
        <v>Fcst</v>
      </c>
      <c r="X2132" t="str">
        <f>INDEX(Map!$B$2:$B$86,MATCH(D2132,Map!$A$2:$A$86,0),0)</f>
        <v>Trimble Co 07</v>
      </c>
      <c r="Y2132" s="7">
        <f>IF(INDEX(Map!$C$2:$C$86,MATCH(D2132,Map!$A$2:$A$86,0),0)="","N/A",E2132*INDEX(Map!$C$2:$C$86,MATCH(D2132,Map!$A$2:$A$86,0),0))</f>
        <v>7.5600000000000005</v>
      </c>
      <c r="Z2132" s="7">
        <f>IF(INDEX(Map!$D$2:$D$86,MATCH(D2132,Map!$A$2:$A$86,0),0)="","N/A",E2132*INDEX(Map!$D$2:$D$86,MATCH(D2132,Map!$A$2:$A$86,0),0))</f>
        <v>4.4399999999999995</v>
      </c>
      <c r="AA2132" t="str">
        <f>INDEX(Map!$E$2:$E$86,MATCH(D2132,Map!$A$2:$A$86,0),0)</f>
        <v>SCCT</v>
      </c>
    </row>
    <row r="2133" spans="1:27" x14ac:dyDescent="0.25">
      <c r="A2133" s="1" t="s">
        <v>120</v>
      </c>
      <c r="B2133" s="1" t="s">
        <v>108</v>
      </c>
      <c r="C2133" s="1">
        <v>32</v>
      </c>
      <c r="D2133" s="1" t="s">
        <v>54</v>
      </c>
      <c r="E2133" s="1">
        <v>1.7</v>
      </c>
      <c r="F2133" s="1">
        <v>0</v>
      </c>
      <c r="G2133" s="1">
        <v>1.4</v>
      </c>
      <c r="H2133" s="1">
        <v>5</v>
      </c>
      <c r="I2133" s="1">
        <v>18.2</v>
      </c>
      <c r="J2133" s="1">
        <v>10756</v>
      </c>
      <c r="K2133" s="1">
        <v>11</v>
      </c>
      <c r="L2133" s="1">
        <v>343.4</v>
      </c>
      <c r="M2133" s="1">
        <v>63</v>
      </c>
      <c r="N2133" s="1">
        <v>0</v>
      </c>
      <c r="O2133" s="1">
        <v>1</v>
      </c>
      <c r="P2133" s="1">
        <v>0</v>
      </c>
      <c r="Q2133" s="1">
        <v>0</v>
      </c>
      <c r="R2133" s="1">
        <v>36.94</v>
      </c>
      <c r="S2133" s="1">
        <v>37.380000000000003</v>
      </c>
      <c r="T2133" s="1">
        <v>63</v>
      </c>
      <c r="U2133" s="3" t="str">
        <f t="shared" si="33"/>
        <v>2017Plan</v>
      </c>
      <c r="V2133" s="2">
        <f>DATE(A2133,INDEX(Map!$H$1:$H$12,MATCH(B2133,Map!$G$1:$G$12,0),0),1)</f>
        <v>43132</v>
      </c>
      <c r="W2133" t="str">
        <f>IF(AND(V2133&gt;=Map!$K$2,V2133&lt;=Map!$L$2),"Base",IF(AND(V2133&gt;=Map!$K$3,V2133&lt;=Map!$L$3),"Fcst","N/A"))</f>
        <v>Fcst</v>
      </c>
      <c r="X2133" t="str">
        <f>INDEX(Map!$B$2:$B$86,MATCH(D2133,Map!$A$2:$A$86,0),0)</f>
        <v>Trimble Co 08</v>
      </c>
      <c r="Y2133" s="7">
        <f>IF(INDEX(Map!$C$2:$C$86,MATCH(D2133,Map!$A$2:$A$86,0),0)="","N/A",E2133*INDEX(Map!$C$2:$C$86,MATCH(D2133,Map!$A$2:$A$86,0),0))</f>
        <v>1.071</v>
      </c>
      <c r="Z2133" s="7">
        <f>IF(INDEX(Map!$D$2:$D$86,MATCH(D2133,Map!$A$2:$A$86,0),0)="","N/A",E2133*INDEX(Map!$D$2:$D$86,MATCH(D2133,Map!$A$2:$A$86,0),0))</f>
        <v>0.629</v>
      </c>
      <c r="AA2133" t="str">
        <f>INDEX(Map!$E$2:$E$86,MATCH(D2133,Map!$A$2:$A$86,0),0)</f>
        <v>SCCT</v>
      </c>
    </row>
    <row r="2134" spans="1:27" x14ac:dyDescent="0.25">
      <c r="A2134" s="1" t="s">
        <v>120</v>
      </c>
      <c r="B2134" s="1" t="s">
        <v>108</v>
      </c>
      <c r="C2134" s="1">
        <v>33</v>
      </c>
      <c r="D2134" s="1" t="s">
        <v>55</v>
      </c>
      <c r="E2134" s="1">
        <v>5.6</v>
      </c>
      <c r="F2134" s="1">
        <v>0</v>
      </c>
      <c r="G2134" s="1">
        <v>4.5999999999999996</v>
      </c>
      <c r="H2134" s="1">
        <v>6</v>
      </c>
      <c r="I2134" s="1">
        <v>59.9</v>
      </c>
      <c r="J2134" s="1">
        <v>10744</v>
      </c>
      <c r="K2134" s="1">
        <v>36</v>
      </c>
      <c r="L2134" s="1">
        <v>343.4</v>
      </c>
      <c r="M2134" s="1">
        <v>206</v>
      </c>
      <c r="N2134" s="1">
        <v>0</v>
      </c>
      <c r="O2134" s="1">
        <v>1</v>
      </c>
      <c r="P2134" s="1">
        <v>0</v>
      </c>
      <c r="Q2134" s="1">
        <v>0</v>
      </c>
      <c r="R2134" s="1">
        <v>36.9</v>
      </c>
      <c r="S2134" s="1">
        <v>37.06</v>
      </c>
      <c r="T2134" s="1">
        <v>207</v>
      </c>
      <c r="U2134" s="3" t="str">
        <f t="shared" si="33"/>
        <v>2017Plan</v>
      </c>
      <c r="V2134" s="2">
        <f>DATE(A2134,INDEX(Map!$H$1:$H$12,MATCH(B2134,Map!$G$1:$G$12,0),0),1)</f>
        <v>43132</v>
      </c>
      <c r="W2134" t="str">
        <f>IF(AND(V2134&gt;=Map!$K$2,V2134&lt;=Map!$L$2),"Base",IF(AND(V2134&gt;=Map!$K$3,V2134&lt;=Map!$L$3),"Fcst","N/A"))</f>
        <v>Fcst</v>
      </c>
      <c r="X2134" t="str">
        <f>INDEX(Map!$B$2:$B$86,MATCH(D2134,Map!$A$2:$A$86,0),0)</f>
        <v>Trimble Co 09</v>
      </c>
      <c r="Y2134" s="7">
        <f>IF(INDEX(Map!$C$2:$C$86,MATCH(D2134,Map!$A$2:$A$86,0),0)="","N/A",E2134*INDEX(Map!$C$2:$C$86,MATCH(D2134,Map!$A$2:$A$86,0),0))</f>
        <v>3.5279999999999996</v>
      </c>
      <c r="Z2134" s="7">
        <f>IF(INDEX(Map!$D$2:$D$86,MATCH(D2134,Map!$A$2:$A$86,0),0)="","N/A",E2134*INDEX(Map!$D$2:$D$86,MATCH(D2134,Map!$A$2:$A$86,0),0))</f>
        <v>2.0720000000000001</v>
      </c>
      <c r="AA2134" t="str">
        <f>INDEX(Map!$E$2:$E$86,MATCH(D2134,Map!$A$2:$A$86,0),0)</f>
        <v>SCCT</v>
      </c>
    </row>
    <row r="2135" spans="1:27" x14ac:dyDescent="0.25">
      <c r="A2135" s="1" t="s">
        <v>120</v>
      </c>
      <c r="B2135" s="1" t="s">
        <v>108</v>
      </c>
      <c r="C2135" s="1">
        <v>34</v>
      </c>
      <c r="D2135" s="1" t="s">
        <v>56</v>
      </c>
      <c r="E2135" s="1">
        <v>0.3</v>
      </c>
      <c r="F2135" s="1">
        <v>0</v>
      </c>
      <c r="G2135" s="1">
        <v>0.2</v>
      </c>
      <c r="H2135" s="1">
        <v>1</v>
      </c>
      <c r="I2135" s="1">
        <v>3.2</v>
      </c>
      <c r="J2135" s="1">
        <v>10972</v>
      </c>
      <c r="K2135" s="1">
        <v>2</v>
      </c>
      <c r="L2135" s="1">
        <v>343.4</v>
      </c>
      <c r="M2135" s="1">
        <v>11</v>
      </c>
      <c r="N2135" s="1">
        <v>0</v>
      </c>
      <c r="O2135" s="1">
        <v>0</v>
      </c>
      <c r="P2135" s="1">
        <v>0</v>
      </c>
      <c r="Q2135" s="1">
        <v>0</v>
      </c>
      <c r="R2135" s="1">
        <v>37.68</v>
      </c>
      <c r="S2135" s="1">
        <v>38.22</v>
      </c>
      <c r="T2135" s="1">
        <v>11</v>
      </c>
      <c r="U2135" s="3" t="str">
        <f t="shared" si="33"/>
        <v>2017Plan</v>
      </c>
      <c r="V2135" s="2">
        <f>DATE(A2135,INDEX(Map!$H$1:$H$12,MATCH(B2135,Map!$G$1:$G$12,0),0),1)</f>
        <v>43132</v>
      </c>
      <c r="W2135" t="str">
        <f>IF(AND(V2135&gt;=Map!$K$2,V2135&lt;=Map!$L$2),"Base",IF(AND(V2135&gt;=Map!$K$3,V2135&lt;=Map!$L$3),"Fcst","N/A"))</f>
        <v>Fcst</v>
      </c>
      <c r="X2135" t="str">
        <f>INDEX(Map!$B$2:$B$86,MATCH(D2135,Map!$A$2:$A$86,0),0)</f>
        <v>Trimble Co 10</v>
      </c>
      <c r="Y2135" s="7">
        <f>IF(INDEX(Map!$C$2:$C$86,MATCH(D2135,Map!$A$2:$A$86,0),0)="","N/A",E2135*INDEX(Map!$C$2:$C$86,MATCH(D2135,Map!$A$2:$A$86,0),0))</f>
        <v>0.189</v>
      </c>
      <c r="Z2135" s="7">
        <f>IF(INDEX(Map!$D$2:$D$86,MATCH(D2135,Map!$A$2:$A$86,0),0)="","N/A",E2135*INDEX(Map!$D$2:$D$86,MATCH(D2135,Map!$A$2:$A$86,0),0))</f>
        <v>0.111</v>
      </c>
      <c r="AA2135" t="str">
        <f>INDEX(Map!$E$2:$E$86,MATCH(D2135,Map!$A$2:$A$86,0),0)</f>
        <v>SCCT</v>
      </c>
    </row>
    <row r="2136" spans="1:27" x14ac:dyDescent="0.25">
      <c r="A2136" s="1" t="s">
        <v>120</v>
      </c>
      <c r="B2136" s="1" t="s">
        <v>108</v>
      </c>
      <c r="C2136" s="1">
        <v>35</v>
      </c>
      <c r="D2136" s="1" t="s">
        <v>57</v>
      </c>
      <c r="E2136" s="1">
        <v>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3" t="str">
        <f t="shared" si="33"/>
        <v>2017Plan</v>
      </c>
      <c r="V2136" s="2">
        <f>DATE(A2136,INDEX(Map!$H$1:$H$12,MATCH(B2136,Map!$G$1:$G$12,0),0),1)</f>
        <v>43132</v>
      </c>
      <c r="W2136" t="str">
        <f>IF(AND(V2136&gt;=Map!$K$2,V2136&lt;=Map!$L$2),"Base",IF(AND(V2136&gt;=Map!$K$3,V2136&lt;=Map!$L$3),"Fcst","N/A"))</f>
        <v>Fcst</v>
      </c>
      <c r="X2136" t="str">
        <f>INDEX(Map!$B$2:$B$86,MATCH(D2136,Map!$A$2:$A$86,0),0)</f>
        <v>Cane Run 11</v>
      </c>
      <c r="Y2136" s="7" t="str">
        <f>IF(INDEX(Map!$C$2:$C$86,MATCH(D2136,Map!$A$2:$A$86,0),0)="","N/A",E2136*INDEX(Map!$C$2:$C$86,MATCH(D2136,Map!$A$2:$A$86,0),0))</f>
        <v>N/A</v>
      </c>
      <c r="Z2136" s="7">
        <f>IF(INDEX(Map!$D$2:$D$86,MATCH(D2136,Map!$A$2:$A$86,0),0)="","N/A",E2136*INDEX(Map!$D$2:$D$86,MATCH(D2136,Map!$A$2:$A$86,0),0))</f>
        <v>0</v>
      </c>
      <c r="AA2136" t="str">
        <f>INDEX(Map!$E$2:$E$86,MATCH(D2136,Map!$A$2:$A$86,0),0)</f>
        <v>SCCT</v>
      </c>
    </row>
    <row r="2137" spans="1:27" x14ac:dyDescent="0.25">
      <c r="A2137" s="1" t="s">
        <v>120</v>
      </c>
      <c r="B2137" s="1" t="s">
        <v>108</v>
      </c>
      <c r="C2137" s="1">
        <v>36</v>
      </c>
      <c r="D2137" s="1" t="s">
        <v>58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s="3" t="str">
        <f t="shared" si="33"/>
        <v>2017Plan</v>
      </c>
      <c r="V2137" s="2">
        <f>DATE(A2137,INDEX(Map!$H$1:$H$12,MATCH(B2137,Map!$G$1:$G$12,0),0),1)</f>
        <v>43132</v>
      </c>
      <c r="W2137" t="str">
        <f>IF(AND(V2137&gt;=Map!$K$2,V2137&lt;=Map!$L$2),"Base",IF(AND(V2137&gt;=Map!$K$3,V2137&lt;=Map!$L$3),"Fcst","N/A"))</f>
        <v>Fcst</v>
      </c>
      <c r="X2137" t="str">
        <f>INDEX(Map!$B$2:$B$86,MATCH(D2137,Map!$A$2:$A$86,0),0)</f>
        <v>Haefling</v>
      </c>
      <c r="Y2137" s="7">
        <f>IF(INDEX(Map!$C$2:$C$86,MATCH(D2137,Map!$A$2:$A$86,0),0)="","N/A",E2137*INDEX(Map!$C$2:$C$86,MATCH(D2137,Map!$A$2:$A$86,0),0))</f>
        <v>0</v>
      </c>
      <c r="Z2137" s="7" t="str">
        <f>IF(INDEX(Map!$D$2:$D$86,MATCH(D2137,Map!$A$2:$A$86,0),0)="","N/A",E2137*INDEX(Map!$D$2:$D$86,MATCH(D2137,Map!$A$2:$A$86,0),0))</f>
        <v>N/A</v>
      </c>
      <c r="AA2137" t="str">
        <f>INDEX(Map!$E$2:$E$86,MATCH(D2137,Map!$A$2:$A$86,0),0)</f>
        <v>SCCT</v>
      </c>
    </row>
    <row r="2138" spans="1:27" x14ac:dyDescent="0.25">
      <c r="A2138" s="1" t="s">
        <v>120</v>
      </c>
      <c r="B2138" s="1" t="s">
        <v>108</v>
      </c>
      <c r="C2138" s="1">
        <v>37</v>
      </c>
      <c r="D2138" s="1" t="s">
        <v>59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3" t="str">
        <f t="shared" si="33"/>
        <v>2017Plan</v>
      </c>
      <c r="V2138" s="2">
        <f>DATE(A2138,INDEX(Map!$H$1:$H$12,MATCH(B2138,Map!$G$1:$G$12,0),0),1)</f>
        <v>43132</v>
      </c>
      <c r="W2138" t="str">
        <f>IF(AND(V2138&gt;=Map!$K$2,V2138&lt;=Map!$L$2),"Base",IF(AND(V2138&gt;=Map!$K$3,V2138&lt;=Map!$L$3),"Fcst","N/A"))</f>
        <v>Fcst</v>
      </c>
      <c r="X2138" t="str">
        <f>INDEX(Map!$B$2:$B$86,MATCH(D2138,Map!$A$2:$A$86,0),0)</f>
        <v>Paddys Run 11</v>
      </c>
      <c r="Y2138" s="7" t="str">
        <f>IF(INDEX(Map!$C$2:$C$86,MATCH(D2138,Map!$A$2:$A$86,0),0)="","N/A",E2138*INDEX(Map!$C$2:$C$86,MATCH(D2138,Map!$A$2:$A$86,0),0))</f>
        <v>N/A</v>
      </c>
      <c r="Z2138" s="7">
        <f>IF(INDEX(Map!$D$2:$D$86,MATCH(D2138,Map!$A$2:$A$86,0),0)="","N/A",E2138*INDEX(Map!$D$2:$D$86,MATCH(D2138,Map!$A$2:$A$86,0),0))</f>
        <v>0</v>
      </c>
      <c r="AA2138" t="str">
        <f>INDEX(Map!$E$2:$E$86,MATCH(D2138,Map!$A$2:$A$86,0),0)</f>
        <v>SCCT</v>
      </c>
    </row>
    <row r="2139" spans="1:27" x14ac:dyDescent="0.25">
      <c r="A2139" s="1" t="s">
        <v>120</v>
      </c>
      <c r="B2139" s="1" t="s">
        <v>108</v>
      </c>
      <c r="C2139" s="1">
        <v>38</v>
      </c>
      <c r="D2139" s="1" t="s">
        <v>60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3" t="str">
        <f t="shared" si="33"/>
        <v>2017Plan</v>
      </c>
      <c r="V2139" s="2">
        <f>DATE(A2139,INDEX(Map!$H$1:$H$12,MATCH(B2139,Map!$G$1:$G$12,0),0),1)</f>
        <v>43132</v>
      </c>
      <c r="W2139" t="str">
        <f>IF(AND(V2139&gt;=Map!$K$2,V2139&lt;=Map!$L$2),"Base",IF(AND(V2139&gt;=Map!$K$3,V2139&lt;=Map!$L$3),"Fcst","N/A"))</f>
        <v>Fcst</v>
      </c>
      <c r="X2139" t="str">
        <f>INDEX(Map!$B$2:$B$86,MATCH(D2139,Map!$A$2:$A$86,0),0)</f>
        <v>Paddys Run 12</v>
      </c>
      <c r="Y2139" s="7" t="str">
        <f>IF(INDEX(Map!$C$2:$C$86,MATCH(D2139,Map!$A$2:$A$86,0),0)="","N/A",E2139*INDEX(Map!$C$2:$C$86,MATCH(D2139,Map!$A$2:$A$86,0),0))</f>
        <v>N/A</v>
      </c>
      <c r="Z2139" s="7">
        <f>IF(INDEX(Map!$D$2:$D$86,MATCH(D2139,Map!$A$2:$A$86,0),0)="","N/A",E2139*INDEX(Map!$D$2:$D$86,MATCH(D2139,Map!$A$2:$A$86,0),0))</f>
        <v>0</v>
      </c>
      <c r="AA2139" t="str">
        <f>INDEX(Map!$E$2:$E$86,MATCH(D2139,Map!$A$2:$A$86,0),0)</f>
        <v>SCCT</v>
      </c>
    </row>
    <row r="2140" spans="1:27" x14ac:dyDescent="0.25">
      <c r="A2140" s="1" t="s">
        <v>120</v>
      </c>
      <c r="B2140" s="1" t="s">
        <v>108</v>
      </c>
      <c r="C2140" s="1">
        <v>39</v>
      </c>
      <c r="D2140" s="1" t="s">
        <v>61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3" t="str">
        <f t="shared" si="33"/>
        <v>2017Plan</v>
      </c>
      <c r="V2140" s="2">
        <f>DATE(A2140,INDEX(Map!$H$1:$H$12,MATCH(B2140,Map!$G$1:$G$12,0),0),1)</f>
        <v>43132</v>
      </c>
      <c r="W2140" t="str">
        <f>IF(AND(V2140&gt;=Map!$K$2,V2140&lt;=Map!$L$2),"Base",IF(AND(V2140&gt;=Map!$K$3,V2140&lt;=Map!$L$3),"Fcst","N/A"))</f>
        <v>Fcst</v>
      </c>
      <c r="X2140" t="str">
        <f>INDEX(Map!$B$2:$B$86,MATCH(D2140,Map!$A$2:$A$86,0),0)</f>
        <v>Zorn 1</v>
      </c>
      <c r="Y2140" s="7" t="str">
        <f>IF(INDEX(Map!$C$2:$C$86,MATCH(D2140,Map!$A$2:$A$86,0),0)="","N/A",E2140*INDEX(Map!$C$2:$C$86,MATCH(D2140,Map!$A$2:$A$86,0),0))</f>
        <v>N/A</v>
      </c>
      <c r="Z2140" s="7">
        <f>IF(INDEX(Map!$D$2:$D$86,MATCH(D2140,Map!$A$2:$A$86,0),0)="","N/A",E2140*INDEX(Map!$D$2:$D$86,MATCH(D2140,Map!$A$2:$A$86,0),0))</f>
        <v>0</v>
      </c>
      <c r="AA2140" t="str">
        <f>INDEX(Map!$E$2:$E$86,MATCH(D2140,Map!$A$2:$A$86,0),0)</f>
        <v>SCCT</v>
      </c>
    </row>
    <row r="2141" spans="1:27" x14ac:dyDescent="0.25">
      <c r="A2141" s="1" t="s">
        <v>120</v>
      </c>
      <c r="B2141" s="1" t="s">
        <v>108</v>
      </c>
      <c r="C2141" s="1">
        <v>40</v>
      </c>
      <c r="D2141" s="1" t="s">
        <v>62</v>
      </c>
      <c r="E2141" s="1">
        <v>13.2</v>
      </c>
      <c r="F2141" s="1">
        <v>0</v>
      </c>
      <c r="G2141" s="1">
        <v>62.4</v>
      </c>
      <c r="H2141" s="1">
        <v>32</v>
      </c>
      <c r="I2141" s="1" t="s">
        <v>63</v>
      </c>
      <c r="J2141" s="1" t="s">
        <v>63</v>
      </c>
      <c r="K2141" s="1">
        <v>426</v>
      </c>
      <c r="L2141" s="1">
        <v>0</v>
      </c>
      <c r="M2141" s="1">
        <v>0</v>
      </c>
      <c r="N2141" s="1" t="s">
        <v>63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3" t="str">
        <f t="shared" si="33"/>
        <v>2017Plan</v>
      </c>
      <c r="V2141" s="2">
        <f>DATE(A2141,INDEX(Map!$H$1:$H$12,MATCH(B2141,Map!$G$1:$G$12,0),0),1)</f>
        <v>43132</v>
      </c>
      <c r="W2141" t="str">
        <f>IF(AND(V2141&gt;=Map!$K$2,V2141&lt;=Map!$L$2),"Base",IF(AND(V2141&gt;=Map!$K$3,V2141&lt;=Map!$L$3),"Fcst","N/A"))</f>
        <v>Fcst</v>
      </c>
      <c r="X2141" t="str">
        <f>INDEX(Map!$B$2:$B$86,MATCH(D2141,Map!$A$2:$A$86,0),0)</f>
        <v>Dix Dam</v>
      </c>
      <c r="Y2141" s="7">
        <f>IF(INDEX(Map!$C$2:$C$86,MATCH(D2141,Map!$A$2:$A$86,0),0)="","N/A",E2141*INDEX(Map!$C$2:$C$86,MATCH(D2141,Map!$A$2:$A$86,0),0))</f>
        <v>13.2</v>
      </c>
      <c r="Z2141" s="7" t="str">
        <f>IF(INDEX(Map!$D$2:$D$86,MATCH(D2141,Map!$A$2:$A$86,0),0)="","N/A",E2141*INDEX(Map!$D$2:$D$86,MATCH(D2141,Map!$A$2:$A$86,0),0))</f>
        <v>N/A</v>
      </c>
      <c r="AA2141" t="str">
        <f>INDEX(Map!$E$2:$E$86,MATCH(D2141,Map!$A$2:$A$86,0),0)</f>
        <v>Hydro</v>
      </c>
    </row>
    <row r="2142" spans="1:27" x14ac:dyDescent="0.25">
      <c r="A2142" s="1" t="s">
        <v>120</v>
      </c>
      <c r="B2142" s="1" t="s">
        <v>108</v>
      </c>
      <c r="C2142" s="1">
        <v>41</v>
      </c>
      <c r="D2142" s="1" t="s">
        <v>64</v>
      </c>
      <c r="E2142" s="1">
        <v>20.5</v>
      </c>
      <c r="F2142" s="1">
        <v>0</v>
      </c>
      <c r="G2142" s="1">
        <v>100</v>
      </c>
      <c r="H2142" s="1">
        <v>0</v>
      </c>
      <c r="I2142" s="1" t="s">
        <v>63</v>
      </c>
      <c r="J2142" s="1" t="s">
        <v>63</v>
      </c>
      <c r="K2142" s="1">
        <v>672</v>
      </c>
      <c r="L2142" s="1">
        <v>0</v>
      </c>
      <c r="M2142" s="1">
        <v>0</v>
      </c>
      <c r="N2142" s="1" t="s">
        <v>63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3" t="str">
        <f t="shared" si="33"/>
        <v>2017Plan</v>
      </c>
      <c r="V2142" s="2">
        <f>DATE(A2142,INDEX(Map!$H$1:$H$12,MATCH(B2142,Map!$G$1:$G$12,0),0),1)</f>
        <v>43132</v>
      </c>
      <c r="W2142" t="str">
        <f>IF(AND(V2142&gt;=Map!$K$2,V2142&lt;=Map!$L$2),"Base",IF(AND(V2142&gt;=Map!$K$3,V2142&lt;=Map!$L$3),"Fcst","N/A"))</f>
        <v>Fcst</v>
      </c>
      <c r="X2142" t="str">
        <f>INDEX(Map!$B$2:$B$86,MATCH(D2142,Map!$A$2:$A$86,0),0)</f>
        <v>Ohio Falls</v>
      </c>
      <c r="Y2142" s="7" t="str">
        <f>IF(INDEX(Map!$C$2:$C$86,MATCH(D2142,Map!$A$2:$A$86,0),0)="","N/A",E2142*INDEX(Map!$C$2:$C$86,MATCH(D2142,Map!$A$2:$A$86,0),0))</f>
        <v>N/A</v>
      </c>
      <c r="Z2142" s="7">
        <f>IF(INDEX(Map!$D$2:$D$86,MATCH(D2142,Map!$A$2:$A$86,0),0)="","N/A",E2142*INDEX(Map!$D$2:$D$86,MATCH(D2142,Map!$A$2:$A$86,0),0))</f>
        <v>20.5</v>
      </c>
      <c r="AA2142" t="str">
        <f>INDEX(Map!$E$2:$E$86,MATCH(D2142,Map!$A$2:$A$86,0),0)</f>
        <v>Hydro</v>
      </c>
    </row>
    <row r="2143" spans="1:27" x14ac:dyDescent="0.25">
      <c r="A2143" s="1" t="s">
        <v>120</v>
      </c>
      <c r="B2143" s="1" t="s">
        <v>108</v>
      </c>
      <c r="C2143" s="1">
        <v>42</v>
      </c>
      <c r="D2143" s="1" t="s">
        <v>65</v>
      </c>
      <c r="E2143" s="1">
        <v>1.2</v>
      </c>
      <c r="F2143" s="1">
        <v>0</v>
      </c>
      <c r="G2143" s="1">
        <v>100</v>
      </c>
      <c r="H2143" s="1">
        <v>0</v>
      </c>
      <c r="I2143" s="1" t="s">
        <v>63</v>
      </c>
      <c r="J2143" s="1" t="s">
        <v>63</v>
      </c>
      <c r="K2143" s="1">
        <v>672</v>
      </c>
      <c r="L2143" s="1">
        <v>0</v>
      </c>
      <c r="M2143" s="1">
        <v>0</v>
      </c>
      <c r="N2143" s="1" t="s">
        <v>63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</v>
      </c>
      <c r="U2143" s="3" t="str">
        <f t="shared" si="33"/>
        <v>2017Plan</v>
      </c>
      <c r="V2143" s="2">
        <f>DATE(A2143,INDEX(Map!$H$1:$H$12,MATCH(B2143,Map!$G$1:$G$12,0),0),1)</f>
        <v>43132</v>
      </c>
      <c r="W2143" t="str">
        <f>IF(AND(V2143&gt;=Map!$K$2,V2143&lt;=Map!$L$2),"Base",IF(AND(V2143&gt;=Map!$K$3,V2143&lt;=Map!$L$3),"Fcst","N/A"))</f>
        <v>Fcst</v>
      </c>
      <c r="X2143" t="str">
        <f>INDEX(Map!$B$2:$B$86,MATCH(D2143,Map!$A$2:$A$86,0),0)</f>
        <v>Brown Solar</v>
      </c>
      <c r="Y2143" s="7">
        <f>IF(INDEX(Map!$C$2:$C$86,MATCH(D2143,Map!$A$2:$A$86,0),0)="","N/A",E2143*INDEX(Map!$C$2:$C$86,MATCH(D2143,Map!$A$2:$A$86,0),0))</f>
        <v>0.73199999999999998</v>
      </c>
      <c r="Z2143" s="7">
        <f>IF(INDEX(Map!$D$2:$D$86,MATCH(D2143,Map!$A$2:$A$86,0),0)="","N/A",E2143*INDEX(Map!$D$2:$D$86,MATCH(D2143,Map!$A$2:$A$86,0),0))</f>
        <v>0.46799999999999997</v>
      </c>
      <c r="AA2143" t="str">
        <f>INDEX(Map!$E$2:$E$86,MATCH(D2143,Map!$A$2:$A$86,0),0)</f>
        <v>Solar</v>
      </c>
    </row>
    <row r="2144" spans="1:27" x14ac:dyDescent="0.25">
      <c r="A2144" s="1" t="s">
        <v>120</v>
      </c>
      <c r="B2144" s="1" t="s">
        <v>108</v>
      </c>
      <c r="C2144" s="1">
        <v>43</v>
      </c>
      <c r="D2144" s="1" t="s">
        <v>66</v>
      </c>
      <c r="E2144" s="1">
        <v>10.4</v>
      </c>
      <c r="F2144" s="1">
        <v>0</v>
      </c>
      <c r="G2144" s="1">
        <v>100</v>
      </c>
      <c r="H2144" s="1">
        <v>0</v>
      </c>
      <c r="I2144" s="1">
        <v>1041.5999999999999</v>
      </c>
      <c r="J2144" s="1">
        <v>100000</v>
      </c>
      <c r="K2144" s="1">
        <v>672</v>
      </c>
      <c r="L2144" s="1">
        <v>27.2</v>
      </c>
      <c r="M2144" s="1">
        <v>283</v>
      </c>
      <c r="N2144" s="1">
        <v>0</v>
      </c>
      <c r="O2144" s="1">
        <v>0</v>
      </c>
      <c r="P2144" s="1">
        <v>0</v>
      </c>
      <c r="Q2144" s="1">
        <v>0</v>
      </c>
      <c r="R2144" s="1">
        <v>27.16</v>
      </c>
      <c r="S2144" s="1">
        <v>27.16</v>
      </c>
      <c r="T2144" s="1">
        <v>283</v>
      </c>
      <c r="U2144" s="3" t="str">
        <f t="shared" si="33"/>
        <v>2017Plan</v>
      </c>
      <c r="V2144" s="2">
        <f>DATE(A2144,INDEX(Map!$H$1:$H$12,MATCH(B2144,Map!$G$1:$G$12,0),0),1)</f>
        <v>43132</v>
      </c>
      <c r="W2144" t="str">
        <f>IF(AND(V2144&gt;=Map!$K$2,V2144&lt;=Map!$L$2),"Base",IF(AND(V2144&gt;=Map!$K$3,V2144&lt;=Map!$L$3),"Fcst","N/A"))</f>
        <v>Fcst</v>
      </c>
      <c r="X2144" t="str">
        <f>INDEX(Map!$B$2:$B$86,MATCH(D2144,Map!$A$2:$A$86,0),0)</f>
        <v>OVEC</v>
      </c>
      <c r="Y2144" s="7">
        <f>IF(INDEX(Map!$C$2:$C$86,MATCH(D2144,Map!$A$2:$A$86,0),0)="","N/A",E2144*INDEX(Map!$C$2:$C$86,MATCH(D2144,Map!$A$2:$A$86,0),0))</f>
        <v>10.4</v>
      </c>
      <c r="Z2144" s="7" t="str">
        <f>IF(INDEX(Map!$D$2:$D$86,MATCH(D2144,Map!$A$2:$A$86,0),0)="","N/A",E2144*INDEX(Map!$D$2:$D$86,MATCH(D2144,Map!$A$2:$A$86,0),0))</f>
        <v>N/A</v>
      </c>
      <c r="AA2144" t="str">
        <f>INDEX(Map!$E$2:$E$86,MATCH(D2144,Map!$A$2:$A$86,0),0)</f>
        <v>Coal</v>
      </c>
    </row>
    <row r="2145" spans="1:27" x14ac:dyDescent="0.25">
      <c r="A2145" s="1" t="s">
        <v>120</v>
      </c>
      <c r="B2145" s="1" t="s">
        <v>108</v>
      </c>
      <c r="C2145" s="1">
        <v>44</v>
      </c>
      <c r="D2145" s="1" t="s">
        <v>67</v>
      </c>
      <c r="E2145" s="1">
        <v>4.8</v>
      </c>
      <c r="F2145" s="1">
        <v>0</v>
      </c>
      <c r="G2145" s="1">
        <v>21.4</v>
      </c>
      <c r="H2145" s="1">
        <v>48</v>
      </c>
      <c r="I2145" s="1">
        <v>475.2</v>
      </c>
      <c r="J2145" s="1">
        <v>100000</v>
      </c>
      <c r="K2145" s="1">
        <v>144</v>
      </c>
      <c r="L2145" s="1">
        <v>27.2</v>
      </c>
      <c r="M2145" s="1">
        <v>129</v>
      </c>
      <c r="N2145" s="1">
        <v>0</v>
      </c>
      <c r="O2145" s="1">
        <v>0</v>
      </c>
      <c r="P2145" s="1">
        <v>0</v>
      </c>
      <c r="Q2145" s="1">
        <v>0</v>
      </c>
      <c r="R2145" s="1">
        <v>27.16</v>
      </c>
      <c r="S2145" s="1">
        <v>27.16</v>
      </c>
      <c r="T2145" s="1">
        <v>129</v>
      </c>
      <c r="U2145" s="3" t="str">
        <f t="shared" si="33"/>
        <v>2017Plan</v>
      </c>
      <c r="V2145" s="2">
        <f>DATE(A2145,INDEX(Map!$H$1:$H$12,MATCH(B2145,Map!$G$1:$G$12,0),0),1)</f>
        <v>43132</v>
      </c>
      <c r="W2145" t="str">
        <f>IF(AND(V2145&gt;=Map!$K$2,V2145&lt;=Map!$L$2),"Base",IF(AND(V2145&gt;=Map!$K$3,V2145&lt;=Map!$L$3),"Fcst","N/A"))</f>
        <v>Fcst</v>
      </c>
      <c r="X2145" t="str">
        <f>INDEX(Map!$B$2:$B$86,MATCH(D2145,Map!$A$2:$A$86,0),0)</f>
        <v>OVEC</v>
      </c>
      <c r="Y2145" s="7">
        <f>IF(INDEX(Map!$C$2:$C$86,MATCH(D2145,Map!$A$2:$A$86,0),0)="","N/A",E2145*INDEX(Map!$C$2:$C$86,MATCH(D2145,Map!$A$2:$A$86,0),0))</f>
        <v>4.8</v>
      </c>
      <c r="Z2145" s="7" t="str">
        <f>IF(INDEX(Map!$D$2:$D$86,MATCH(D2145,Map!$A$2:$A$86,0),0)="","N/A",E2145*INDEX(Map!$D$2:$D$86,MATCH(D2145,Map!$A$2:$A$86,0),0))</f>
        <v>N/A</v>
      </c>
      <c r="AA2145" t="str">
        <f>INDEX(Map!$E$2:$E$86,MATCH(D2145,Map!$A$2:$A$86,0),0)</f>
        <v>Coal</v>
      </c>
    </row>
    <row r="2146" spans="1:27" x14ac:dyDescent="0.25">
      <c r="A2146" s="1" t="s">
        <v>120</v>
      </c>
      <c r="B2146" s="1" t="s">
        <v>108</v>
      </c>
      <c r="C2146" s="1">
        <v>45</v>
      </c>
      <c r="D2146" s="1" t="s">
        <v>68</v>
      </c>
      <c r="E2146" s="1">
        <v>23.2</v>
      </c>
      <c r="F2146" s="1">
        <v>0</v>
      </c>
      <c r="G2146" s="1">
        <v>100</v>
      </c>
      <c r="H2146" s="1">
        <v>0</v>
      </c>
      <c r="I2146" s="1">
        <v>2318.4</v>
      </c>
      <c r="J2146" s="1">
        <v>100000</v>
      </c>
      <c r="K2146" s="1">
        <v>672</v>
      </c>
      <c r="L2146" s="1">
        <v>27.2</v>
      </c>
      <c r="M2146" s="1">
        <v>630</v>
      </c>
      <c r="N2146" s="1">
        <v>0</v>
      </c>
      <c r="O2146" s="1">
        <v>0</v>
      </c>
      <c r="P2146" s="1">
        <v>0</v>
      </c>
      <c r="Q2146" s="1">
        <v>0</v>
      </c>
      <c r="R2146" s="1">
        <v>27.16</v>
      </c>
      <c r="S2146" s="1">
        <v>27.16</v>
      </c>
      <c r="T2146" s="1">
        <v>630</v>
      </c>
      <c r="U2146" s="3" t="str">
        <f t="shared" si="33"/>
        <v>2017Plan</v>
      </c>
      <c r="V2146" s="2">
        <f>DATE(A2146,INDEX(Map!$H$1:$H$12,MATCH(B2146,Map!$G$1:$G$12,0),0),1)</f>
        <v>43132</v>
      </c>
      <c r="W2146" t="str">
        <f>IF(AND(V2146&gt;=Map!$K$2,V2146&lt;=Map!$L$2),"Base",IF(AND(V2146&gt;=Map!$K$3,V2146&lt;=Map!$L$3),"Fcst","N/A"))</f>
        <v>Fcst</v>
      </c>
      <c r="X2146" t="str">
        <f>INDEX(Map!$B$2:$B$86,MATCH(D2146,Map!$A$2:$A$86,0),0)</f>
        <v>OVEC</v>
      </c>
      <c r="Y2146" s="7" t="str">
        <f>IF(INDEX(Map!$C$2:$C$86,MATCH(D2146,Map!$A$2:$A$86,0),0)="","N/A",E2146*INDEX(Map!$C$2:$C$86,MATCH(D2146,Map!$A$2:$A$86,0),0))</f>
        <v>N/A</v>
      </c>
      <c r="Z2146" s="7">
        <f>IF(INDEX(Map!$D$2:$D$86,MATCH(D2146,Map!$A$2:$A$86,0),0)="","N/A",E2146*INDEX(Map!$D$2:$D$86,MATCH(D2146,Map!$A$2:$A$86,0),0))</f>
        <v>23.2</v>
      </c>
      <c r="AA2146" t="str">
        <f>INDEX(Map!$E$2:$E$86,MATCH(D2146,Map!$A$2:$A$86,0),0)</f>
        <v>Coal</v>
      </c>
    </row>
    <row r="2147" spans="1:27" x14ac:dyDescent="0.25">
      <c r="A2147" s="1" t="s">
        <v>120</v>
      </c>
      <c r="B2147" s="1" t="s">
        <v>108</v>
      </c>
      <c r="C2147" s="1">
        <v>46</v>
      </c>
      <c r="D2147" s="1" t="s">
        <v>69</v>
      </c>
      <c r="E2147" s="1">
        <v>12.5</v>
      </c>
      <c r="F2147" s="1">
        <v>0</v>
      </c>
      <c r="G2147" s="1">
        <v>24.9</v>
      </c>
      <c r="H2147" s="1">
        <v>55</v>
      </c>
      <c r="I2147" s="1">
        <v>1252.5</v>
      </c>
      <c r="J2147" s="1">
        <v>100000</v>
      </c>
      <c r="K2147" s="1">
        <v>167</v>
      </c>
      <c r="L2147" s="1">
        <v>27.2</v>
      </c>
      <c r="M2147" s="1">
        <v>340</v>
      </c>
      <c r="N2147" s="1">
        <v>0</v>
      </c>
      <c r="O2147" s="1">
        <v>0</v>
      </c>
      <c r="P2147" s="1">
        <v>0</v>
      </c>
      <c r="Q2147" s="1">
        <v>0</v>
      </c>
      <c r="R2147" s="1">
        <v>27.16</v>
      </c>
      <c r="S2147" s="1">
        <v>27.16</v>
      </c>
      <c r="T2147" s="1">
        <v>340</v>
      </c>
      <c r="U2147" s="3" t="str">
        <f t="shared" si="33"/>
        <v>2017Plan</v>
      </c>
      <c r="V2147" s="2">
        <f>DATE(A2147,INDEX(Map!$H$1:$H$12,MATCH(B2147,Map!$G$1:$G$12,0),0),1)</f>
        <v>43132</v>
      </c>
      <c r="W2147" t="str">
        <f>IF(AND(V2147&gt;=Map!$K$2,V2147&lt;=Map!$L$2),"Base",IF(AND(V2147&gt;=Map!$K$3,V2147&lt;=Map!$L$3),"Fcst","N/A"))</f>
        <v>Fcst</v>
      </c>
      <c r="X2147" t="str">
        <f>INDEX(Map!$B$2:$B$86,MATCH(D2147,Map!$A$2:$A$86,0),0)</f>
        <v>OVEC</v>
      </c>
      <c r="Y2147" s="7" t="str">
        <f>IF(INDEX(Map!$C$2:$C$86,MATCH(D2147,Map!$A$2:$A$86,0),0)="","N/A",E2147*INDEX(Map!$C$2:$C$86,MATCH(D2147,Map!$A$2:$A$86,0),0))</f>
        <v>N/A</v>
      </c>
      <c r="Z2147" s="7">
        <f>IF(INDEX(Map!$D$2:$D$86,MATCH(D2147,Map!$A$2:$A$86,0),0)="","N/A",E2147*INDEX(Map!$D$2:$D$86,MATCH(D2147,Map!$A$2:$A$86,0),0))</f>
        <v>12.5</v>
      </c>
      <c r="AA2147" t="str">
        <f>INDEX(Map!$E$2:$E$86,MATCH(D2147,Map!$A$2:$A$86,0),0)</f>
        <v>Coal</v>
      </c>
    </row>
    <row r="2148" spans="1:27" x14ac:dyDescent="0.25">
      <c r="A2148" s="1" t="s">
        <v>120</v>
      </c>
      <c r="B2148" s="1" t="s">
        <v>108</v>
      </c>
      <c r="C2148" s="1">
        <v>47</v>
      </c>
      <c r="D2148" s="1" t="s">
        <v>70</v>
      </c>
      <c r="E2148" s="1">
        <v>0</v>
      </c>
      <c r="F2148" s="1">
        <v>0</v>
      </c>
      <c r="G2148" s="1">
        <v>0</v>
      </c>
      <c r="H2148" s="1">
        <v>0</v>
      </c>
      <c r="I2148" s="1" t="s">
        <v>63</v>
      </c>
      <c r="J2148" s="1" t="s">
        <v>63</v>
      </c>
      <c r="K2148" s="1">
        <v>0</v>
      </c>
      <c r="L2148" s="1">
        <v>0</v>
      </c>
      <c r="M2148" s="1">
        <v>0</v>
      </c>
      <c r="N2148" s="1" t="s">
        <v>63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3" t="str">
        <f t="shared" si="33"/>
        <v>2017Plan</v>
      </c>
      <c r="V2148" s="2">
        <f>DATE(A2148,INDEX(Map!$H$1:$H$12,MATCH(B2148,Map!$G$1:$G$12,0),0),1)</f>
        <v>43132</v>
      </c>
      <c r="W2148" t="str">
        <f>IF(AND(V2148&gt;=Map!$K$2,V2148&lt;=Map!$L$2),"Base",IF(AND(V2148&gt;=Map!$K$3,V2148&lt;=Map!$L$3),"Fcst","N/A"))</f>
        <v>Fcst</v>
      </c>
      <c r="X2148" t="str">
        <f>INDEX(Map!$B$2:$B$86,MATCH(D2148,Map!$A$2:$A$86,0),0)</f>
        <v>N/A</v>
      </c>
      <c r="Y2148" s="7" t="str">
        <f>IF(INDEX(Map!$C$2:$C$86,MATCH(D2148,Map!$A$2:$A$86,0),0)="","N/A",E2148*INDEX(Map!$C$2:$C$86,MATCH(D2148,Map!$A$2:$A$86,0),0))</f>
        <v>N/A</v>
      </c>
      <c r="Z2148" s="7" t="str">
        <f>IF(INDEX(Map!$D$2:$D$86,MATCH(D2148,Map!$A$2:$A$86,0),0)="","N/A",E2148*INDEX(Map!$D$2:$D$86,MATCH(D2148,Map!$A$2:$A$86,0),0))</f>
        <v>N/A</v>
      </c>
      <c r="AA2148" t="str">
        <f>INDEX(Map!$E$2:$E$86,MATCH(D2148,Map!$A$2:$A$86,0),0)</f>
        <v>Purchases</v>
      </c>
    </row>
    <row r="2149" spans="1:27" x14ac:dyDescent="0.25">
      <c r="A2149" s="1" t="s">
        <v>120</v>
      </c>
      <c r="B2149" s="1" t="s">
        <v>108</v>
      </c>
      <c r="C2149" s="1">
        <v>48</v>
      </c>
      <c r="D2149" s="1" t="s">
        <v>71</v>
      </c>
      <c r="E2149" s="1">
        <v>0</v>
      </c>
      <c r="F2149" s="1">
        <v>0</v>
      </c>
      <c r="G2149" s="1">
        <v>0</v>
      </c>
      <c r="H2149" s="1">
        <v>0</v>
      </c>
      <c r="I2149" s="1" t="s">
        <v>63</v>
      </c>
      <c r="J2149" s="1" t="s">
        <v>63</v>
      </c>
      <c r="K2149" s="1">
        <v>0</v>
      </c>
      <c r="L2149" s="1">
        <v>0</v>
      </c>
      <c r="M2149" s="1">
        <v>0</v>
      </c>
      <c r="N2149" s="1" t="s">
        <v>63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3" t="str">
        <f t="shared" si="33"/>
        <v>2017Plan</v>
      </c>
      <c r="V2149" s="2">
        <f>DATE(A2149,INDEX(Map!$H$1:$H$12,MATCH(B2149,Map!$G$1:$G$12,0),0),1)</f>
        <v>43132</v>
      </c>
      <c r="W2149" t="str">
        <f>IF(AND(V2149&gt;=Map!$K$2,V2149&lt;=Map!$L$2),"Base",IF(AND(V2149&gt;=Map!$K$3,V2149&lt;=Map!$L$3),"Fcst","N/A"))</f>
        <v>Fcst</v>
      </c>
      <c r="X2149" t="str">
        <f>INDEX(Map!$B$2:$B$86,MATCH(D2149,Map!$A$2:$A$86,0),0)</f>
        <v>N/A</v>
      </c>
      <c r="Y2149" s="7" t="str">
        <f>IF(INDEX(Map!$C$2:$C$86,MATCH(D2149,Map!$A$2:$A$86,0),0)="","N/A",E2149*INDEX(Map!$C$2:$C$86,MATCH(D2149,Map!$A$2:$A$86,0),0))</f>
        <v>N/A</v>
      </c>
      <c r="Z2149" s="7" t="str">
        <f>IF(INDEX(Map!$D$2:$D$86,MATCH(D2149,Map!$A$2:$A$86,0),0)="","N/A",E2149*INDEX(Map!$D$2:$D$86,MATCH(D2149,Map!$A$2:$A$86,0),0))</f>
        <v>N/A</v>
      </c>
      <c r="AA2149" t="str">
        <f>INDEX(Map!$E$2:$E$86,MATCH(D2149,Map!$A$2:$A$86,0),0)</f>
        <v>Purchases</v>
      </c>
    </row>
    <row r="2150" spans="1:27" x14ac:dyDescent="0.25">
      <c r="A2150" s="1" t="s">
        <v>120</v>
      </c>
      <c r="B2150" s="1" t="s">
        <v>108</v>
      </c>
      <c r="C2150" s="1">
        <v>49</v>
      </c>
      <c r="D2150" s="1" t="s">
        <v>72</v>
      </c>
      <c r="E2150" s="1">
        <v>0</v>
      </c>
      <c r="F2150" s="1">
        <v>0</v>
      </c>
      <c r="G2150" s="1">
        <v>0</v>
      </c>
      <c r="H2150" s="1">
        <v>0</v>
      </c>
      <c r="I2150" s="1" t="s">
        <v>63</v>
      </c>
      <c r="J2150" s="1" t="s">
        <v>63</v>
      </c>
      <c r="K2150" s="1">
        <v>0</v>
      </c>
      <c r="L2150" s="1">
        <v>0</v>
      </c>
      <c r="M2150" s="1">
        <v>0</v>
      </c>
      <c r="N2150" s="1" t="s">
        <v>63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3" t="str">
        <f t="shared" si="33"/>
        <v>2017Plan</v>
      </c>
      <c r="V2150" s="2">
        <f>DATE(A2150,INDEX(Map!$H$1:$H$12,MATCH(B2150,Map!$G$1:$G$12,0),0),1)</f>
        <v>43132</v>
      </c>
      <c r="W2150" t="str">
        <f>IF(AND(V2150&gt;=Map!$K$2,V2150&lt;=Map!$L$2),"Base",IF(AND(V2150&gt;=Map!$K$3,V2150&lt;=Map!$L$3),"Fcst","N/A"))</f>
        <v>Fcst</v>
      </c>
      <c r="X2150" t="str">
        <f>INDEX(Map!$B$2:$B$86,MATCH(D2150,Map!$A$2:$A$86,0),0)</f>
        <v>N/A</v>
      </c>
      <c r="Y2150" s="7" t="str">
        <f>IF(INDEX(Map!$C$2:$C$86,MATCH(D2150,Map!$A$2:$A$86,0),0)="","N/A",E2150*INDEX(Map!$C$2:$C$86,MATCH(D2150,Map!$A$2:$A$86,0),0))</f>
        <v>N/A</v>
      </c>
      <c r="Z2150" s="7" t="str">
        <f>IF(INDEX(Map!$D$2:$D$86,MATCH(D2150,Map!$A$2:$A$86,0),0)="","N/A",E2150*INDEX(Map!$D$2:$D$86,MATCH(D2150,Map!$A$2:$A$86,0),0))</f>
        <v>N/A</v>
      </c>
      <c r="AA2150" t="str">
        <f>INDEX(Map!$E$2:$E$86,MATCH(D2150,Map!$A$2:$A$86,0),0)</f>
        <v>Purchases</v>
      </c>
    </row>
    <row r="2151" spans="1:27" x14ac:dyDescent="0.25">
      <c r="A2151" s="1" t="s">
        <v>120</v>
      </c>
      <c r="B2151" s="1" t="s">
        <v>108</v>
      </c>
      <c r="C2151" s="1">
        <v>50</v>
      </c>
      <c r="D2151" s="1" t="s">
        <v>73</v>
      </c>
      <c r="E2151" s="1">
        <v>0</v>
      </c>
      <c r="F2151" s="1">
        <v>0</v>
      </c>
      <c r="G2151" s="1">
        <v>0</v>
      </c>
      <c r="H2151" s="1">
        <v>0</v>
      </c>
      <c r="I2151" s="1" t="s">
        <v>63</v>
      </c>
      <c r="J2151" s="1" t="s">
        <v>63</v>
      </c>
      <c r="K2151" s="1">
        <v>0</v>
      </c>
      <c r="L2151" s="1">
        <v>0</v>
      </c>
      <c r="M2151" s="1">
        <v>0</v>
      </c>
      <c r="N2151" s="1" t="s">
        <v>63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s="3" t="str">
        <f t="shared" si="33"/>
        <v>2017Plan</v>
      </c>
      <c r="V2151" s="2">
        <f>DATE(A2151,INDEX(Map!$H$1:$H$12,MATCH(B2151,Map!$G$1:$G$12,0),0),1)</f>
        <v>43132</v>
      </c>
      <c r="W2151" t="str">
        <f>IF(AND(V2151&gt;=Map!$K$2,V2151&lt;=Map!$L$2),"Base",IF(AND(V2151&gt;=Map!$K$3,V2151&lt;=Map!$L$3),"Fcst","N/A"))</f>
        <v>Fcst</v>
      </c>
      <c r="X2151" t="str">
        <f>INDEX(Map!$B$2:$B$86,MATCH(D2151,Map!$A$2:$A$86,0),0)</f>
        <v>N/A</v>
      </c>
      <c r="Y2151" s="7" t="str">
        <f>IF(INDEX(Map!$C$2:$C$86,MATCH(D2151,Map!$A$2:$A$86,0),0)="","N/A",E2151*INDEX(Map!$C$2:$C$86,MATCH(D2151,Map!$A$2:$A$86,0),0))</f>
        <v>N/A</v>
      </c>
      <c r="Z2151" s="7" t="str">
        <f>IF(INDEX(Map!$D$2:$D$86,MATCH(D2151,Map!$A$2:$A$86,0),0)="","N/A",E2151*INDEX(Map!$D$2:$D$86,MATCH(D2151,Map!$A$2:$A$86,0),0))</f>
        <v>N/A</v>
      </c>
      <c r="AA2151" t="str">
        <f>INDEX(Map!$E$2:$E$86,MATCH(D2151,Map!$A$2:$A$86,0),0)</f>
        <v>Purchases</v>
      </c>
    </row>
    <row r="2152" spans="1:27" x14ac:dyDescent="0.25">
      <c r="A2152" s="1" t="s">
        <v>120</v>
      </c>
      <c r="B2152" s="1" t="s">
        <v>108</v>
      </c>
      <c r="C2152" s="1">
        <v>51</v>
      </c>
      <c r="D2152" s="1" t="s">
        <v>74</v>
      </c>
      <c r="E2152" s="1">
        <v>0</v>
      </c>
      <c r="F2152" s="1">
        <v>0</v>
      </c>
      <c r="G2152" s="1">
        <v>0</v>
      </c>
      <c r="H2152" s="1">
        <v>0</v>
      </c>
      <c r="I2152" s="1" t="s">
        <v>63</v>
      </c>
      <c r="J2152" s="1" t="s">
        <v>63</v>
      </c>
      <c r="K2152" s="1">
        <v>0</v>
      </c>
      <c r="L2152" s="1">
        <v>0</v>
      </c>
      <c r="M2152" s="1">
        <v>0</v>
      </c>
      <c r="N2152" s="1" t="s">
        <v>63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s="3" t="str">
        <f t="shared" si="33"/>
        <v>2017Plan</v>
      </c>
      <c r="V2152" s="2">
        <f>DATE(A2152,INDEX(Map!$H$1:$H$12,MATCH(B2152,Map!$G$1:$G$12,0),0),1)</f>
        <v>43132</v>
      </c>
      <c r="W2152" t="str">
        <f>IF(AND(V2152&gt;=Map!$K$2,V2152&lt;=Map!$L$2),"Base",IF(AND(V2152&gt;=Map!$K$3,V2152&lt;=Map!$L$3),"Fcst","N/A"))</f>
        <v>Fcst</v>
      </c>
      <c r="X2152" t="str">
        <f>INDEX(Map!$B$2:$B$86,MATCH(D2152,Map!$A$2:$A$86,0),0)</f>
        <v>N/A</v>
      </c>
      <c r="Y2152" s="7" t="str">
        <f>IF(INDEX(Map!$C$2:$C$86,MATCH(D2152,Map!$A$2:$A$86,0),0)="","N/A",E2152*INDEX(Map!$C$2:$C$86,MATCH(D2152,Map!$A$2:$A$86,0),0))</f>
        <v>N/A</v>
      </c>
      <c r="Z2152" s="7" t="str">
        <f>IF(INDEX(Map!$D$2:$D$86,MATCH(D2152,Map!$A$2:$A$86,0),0)="","N/A",E2152*INDEX(Map!$D$2:$D$86,MATCH(D2152,Map!$A$2:$A$86,0),0))</f>
        <v>N/A</v>
      </c>
      <c r="AA2152" t="str">
        <f>INDEX(Map!$E$2:$E$86,MATCH(D2152,Map!$A$2:$A$86,0),0)</f>
        <v>Purchases</v>
      </c>
    </row>
    <row r="2153" spans="1:27" x14ac:dyDescent="0.25">
      <c r="A2153" s="1" t="s">
        <v>120</v>
      </c>
      <c r="B2153" s="1" t="s">
        <v>108</v>
      </c>
      <c r="C2153" s="1">
        <v>52</v>
      </c>
      <c r="D2153" s="1" t="s">
        <v>75</v>
      </c>
      <c r="E2153" s="1">
        <v>0</v>
      </c>
      <c r="F2153" s="1">
        <v>0</v>
      </c>
      <c r="G2153" s="1">
        <v>0</v>
      </c>
      <c r="H2153" s="1">
        <v>0</v>
      </c>
      <c r="I2153" s="1" t="s">
        <v>63</v>
      </c>
      <c r="J2153" s="1" t="s">
        <v>63</v>
      </c>
      <c r="K2153" s="1">
        <v>0</v>
      </c>
      <c r="L2153" s="1">
        <v>0</v>
      </c>
      <c r="M2153" s="1">
        <v>0</v>
      </c>
      <c r="N2153" s="1" t="s">
        <v>63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s="3" t="str">
        <f t="shared" si="33"/>
        <v>2017Plan</v>
      </c>
      <c r="V2153" s="2">
        <f>DATE(A2153,INDEX(Map!$H$1:$H$12,MATCH(B2153,Map!$G$1:$G$12,0),0),1)</f>
        <v>43132</v>
      </c>
      <c r="W2153" t="str">
        <f>IF(AND(V2153&gt;=Map!$K$2,V2153&lt;=Map!$L$2),"Base",IF(AND(V2153&gt;=Map!$K$3,V2153&lt;=Map!$L$3),"Fcst","N/A"))</f>
        <v>Fcst</v>
      </c>
      <c r="X2153" t="str">
        <f>INDEX(Map!$B$2:$B$86,MATCH(D2153,Map!$A$2:$A$86,0),0)</f>
        <v>N/A</v>
      </c>
      <c r="Y2153" s="7" t="str">
        <f>IF(INDEX(Map!$C$2:$C$86,MATCH(D2153,Map!$A$2:$A$86,0),0)="","N/A",E2153*INDEX(Map!$C$2:$C$86,MATCH(D2153,Map!$A$2:$A$86,0),0))</f>
        <v>N/A</v>
      </c>
      <c r="Z2153" s="7" t="str">
        <f>IF(INDEX(Map!$D$2:$D$86,MATCH(D2153,Map!$A$2:$A$86,0),0)="","N/A",E2153*INDEX(Map!$D$2:$D$86,MATCH(D2153,Map!$A$2:$A$86,0),0))</f>
        <v>N/A</v>
      </c>
      <c r="AA2153" t="str">
        <f>INDEX(Map!$E$2:$E$86,MATCH(D2153,Map!$A$2:$A$86,0),0)</f>
        <v>Purchases</v>
      </c>
    </row>
    <row r="2154" spans="1:27" x14ac:dyDescent="0.25">
      <c r="A2154" s="1" t="s">
        <v>120</v>
      </c>
      <c r="B2154" s="1" t="s">
        <v>108</v>
      </c>
      <c r="C2154" s="1">
        <v>53</v>
      </c>
      <c r="D2154" s="1" t="s">
        <v>76</v>
      </c>
      <c r="E2154" s="1">
        <v>0</v>
      </c>
      <c r="F2154" s="1">
        <v>0</v>
      </c>
      <c r="G2154" s="1">
        <v>0</v>
      </c>
      <c r="H2154" s="1">
        <v>0</v>
      </c>
      <c r="I2154" s="1" t="s">
        <v>63</v>
      </c>
      <c r="J2154" s="1" t="s">
        <v>63</v>
      </c>
      <c r="K2154" s="1">
        <v>0</v>
      </c>
      <c r="L2154" s="1">
        <v>0</v>
      </c>
      <c r="M2154" s="1">
        <v>0</v>
      </c>
      <c r="N2154" s="1" t="s">
        <v>63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3" t="str">
        <f t="shared" si="33"/>
        <v>2017Plan</v>
      </c>
      <c r="V2154" s="2">
        <f>DATE(A2154,INDEX(Map!$H$1:$H$12,MATCH(B2154,Map!$G$1:$G$12,0),0),1)</f>
        <v>43132</v>
      </c>
      <c r="W2154" t="str">
        <f>IF(AND(V2154&gt;=Map!$K$2,V2154&lt;=Map!$L$2),"Base",IF(AND(V2154&gt;=Map!$K$3,V2154&lt;=Map!$L$3),"Fcst","N/A"))</f>
        <v>Fcst</v>
      </c>
      <c r="X2154" t="str">
        <f>INDEX(Map!$B$2:$B$86,MATCH(D2154,Map!$A$2:$A$86,0),0)</f>
        <v>N/A</v>
      </c>
      <c r="Y2154" s="7" t="str">
        <f>IF(INDEX(Map!$C$2:$C$86,MATCH(D2154,Map!$A$2:$A$86,0),0)="","N/A",E2154*INDEX(Map!$C$2:$C$86,MATCH(D2154,Map!$A$2:$A$86,0),0))</f>
        <v>N/A</v>
      </c>
      <c r="Z2154" s="7" t="str">
        <f>IF(INDEX(Map!$D$2:$D$86,MATCH(D2154,Map!$A$2:$A$86,0),0)="","N/A",E2154*INDEX(Map!$D$2:$D$86,MATCH(D2154,Map!$A$2:$A$86,0),0))</f>
        <v>N/A</v>
      </c>
      <c r="AA2154" t="str">
        <f>INDEX(Map!$E$2:$E$86,MATCH(D2154,Map!$A$2:$A$86,0),0)</f>
        <v>Purchases</v>
      </c>
    </row>
    <row r="2155" spans="1:27" x14ac:dyDescent="0.25">
      <c r="A2155" s="1" t="s">
        <v>120</v>
      </c>
      <c r="B2155" s="1" t="s">
        <v>108</v>
      </c>
      <c r="C2155" s="1">
        <v>54</v>
      </c>
      <c r="D2155" s="1" t="s">
        <v>77</v>
      </c>
      <c r="E2155" s="1">
        <v>0</v>
      </c>
      <c r="F2155" s="1">
        <v>0</v>
      </c>
      <c r="G2155" s="1">
        <v>0</v>
      </c>
      <c r="H2155" s="1">
        <v>0</v>
      </c>
      <c r="I2155" s="1" t="s">
        <v>63</v>
      </c>
      <c r="J2155" s="1" t="s">
        <v>63</v>
      </c>
      <c r="K2155" s="1">
        <v>0</v>
      </c>
      <c r="L2155" s="1">
        <v>0</v>
      </c>
      <c r="M2155" s="1">
        <v>0</v>
      </c>
      <c r="N2155" s="1" t="s">
        <v>63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</v>
      </c>
      <c r="U2155" s="3" t="str">
        <f t="shared" si="33"/>
        <v>2017Plan</v>
      </c>
      <c r="V2155" s="2">
        <f>DATE(A2155,INDEX(Map!$H$1:$H$12,MATCH(B2155,Map!$G$1:$G$12,0),0),1)</f>
        <v>43132</v>
      </c>
      <c r="W2155" t="str">
        <f>IF(AND(V2155&gt;=Map!$K$2,V2155&lt;=Map!$L$2),"Base",IF(AND(V2155&gt;=Map!$K$3,V2155&lt;=Map!$L$3),"Fcst","N/A"))</f>
        <v>Fcst</v>
      </c>
      <c r="X2155" t="str">
        <f>INDEX(Map!$B$2:$B$86,MATCH(D2155,Map!$A$2:$A$86,0),0)</f>
        <v>N/A</v>
      </c>
      <c r="Y2155" s="7" t="str">
        <f>IF(INDEX(Map!$C$2:$C$86,MATCH(D2155,Map!$A$2:$A$86,0),0)="","N/A",E2155*INDEX(Map!$C$2:$C$86,MATCH(D2155,Map!$A$2:$A$86,0),0))</f>
        <v>N/A</v>
      </c>
      <c r="Z2155" s="7" t="str">
        <f>IF(INDEX(Map!$D$2:$D$86,MATCH(D2155,Map!$A$2:$A$86,0),0)="","N/A",E2155*INDEX(Map!$D$2:$D$86,MATCH(D2155,Map!$A$2:$A$86,0),0))</f>
        <v>N/A</v>
      </c>
      <c r="AA2155" t="str">
        <f>INDEX(Map!$E$2:$E$86,MATCH(D2155,Map!$A$2:$A$86,0),0)</f>
        <v>Purchases</v>
      </c>
    </row>
    <row r="2156" spans="1:27" x14ac:dyDescent="0.25">
      <c r="A2156" s="1" t="s">
        <v>120</v>
      </c>
      <c r="B2156" s="1" t="s">
        <v>108</v>
      </c>
      <c r="C2156" s="1">
        <v>55</v>
      </c>
      <c r="D2156" s="1" t="s">
        <v>78</v>
      </c>
      <c r="E2156" s="1">
        <v>0</v>
      </c>
      <c r="F2156" s="1">
        <v>0</v>
      </c>
      <c r="G2156" s="1">
        <v>0</v>
      </c>
      <c r="H2156" s="1">
        <v>0</v>
      </c>
      <c r="I2156" s="1" t="s">
        <v>63</v>
      </c>
      <c r="J2156" s="1" t="s">
        <v>63</v>
      </c>
      <c r="K2156" s="1">
        <v>0</v>
      </c>
      <c r="L2156" s="1">
        <v>0</v>
      </c>
      <c r="M2156" s="1">
        <v>0</v>
      </c>
      <c r="N2156" s="1" t="s">
        <v>63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0</v>
      </c>
      <c r="U2156" s="3" t="str">
        <f t="shared" si="33"/>
        <v>2017Plan</v>
      </c>
      <c r="V2156" s="2">
        <f>DATE(A2156,INDEX(Map!$H$1:$H$12,MATCH(B2156,Map!$G$1:$G$12,0),0),1)</f>
        <v>43132</v>
      </c>
      <c r="W2156" t="str">
        <f>IF(AND(V2156&gt;=Map!$K$2,V2156&lt;=Map!$L$2),"Base",IF(AND(V2156&gt;=Map!$K$3,V2156&lt;=Map!$L$3),"Fcst","N/A"))</f>
        <v>Fcst</v>
      </c>
      <c r="X2156" t="str">
        <f>INDEX(Map!$B$2:$B$86,MATCH(D2156,Map!$A$2:$A$86,0),0)</f>
        <v>N/A</v>
      </c>
      <c r="Y2156" s="7" t="str">
        <f>IF(INDEX(Map!$C$2:$C$86,MATCH(D2156,Map!$A$2:$A$86,0),0)="","N/A",E2156*INDEX(Map!$C$2:$C$86,MATCH(D2156,Map!$A$2:$A$86,0),0))</f>
        <v>N/A</v>
      </c>
      <c r="Z2156" s="7" t="str">
        <f>IF(INDEX(Map!$D$2:$D$86,MATCH(D2156,Map!$A$2:$A$86,0),0)="","N/A",E2156*INDEX(Map!$D$2:$D$86,MATCH(D2156,Map!$A$2:$A$86,0),0))</f>
        <v>N/A</v>
      </c>
      <c r="AA2156" t="str">
        <f>INDEX(Map!$E$2:$E$86,MATCH(D2156,Map!$A$2:$A$86,0),0)</f>
        <v>Purchases</v>
      </c>
    </row>
    <row r="2157" spans="1:27" x14ac:dyDescent="0.25">
      <c r="A2157" s="1" t="s">
        <v>120</v>
      </c>
      <c r="B2157" s="1" t="s">
        <v>108</v>
      </c>
      <c r="C2157" s="1">
        <v>56</v>
      </c>
      <c r="D2157" s="1" t="s">
        <v>79</v>
      </c>
      <c r="E2157" s="1">
        <v>0</v>
      </c>
      <c r="F2157" s="1">
        <v>0</v>
      </c>
      <c r="G2157" s="1">
        <v>0</v>
      </c>
      <c r="H2157" s="1">
        <v>0</v>
      </c>
      <c r="I2157" s="1" t="s">
        <v>63</v>
      </c>
      <c r="J2157" s="1" t="s">
        <v>63</v>
      </c>
      <c r="K2157" s="1">
        <v>0</v>
      </c>
      <c r="L2157" s="1">
        <v>0</v>
      </c>
      <c r="M2157" s="1">
        <v>0</v>
      </c>
      <c r="N2157" s="1" t="s">
        <v>63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3" t="str">
        <f t="shared" si="33"/>
        <v>2017Plan</v>
      </c>
      <c r="V2157" s="2">
        <f>DATE(A2157,INDEX(Map!$H$1:$H$12,MATCH(B2157,Map!$G$1:$G$12,0),0),1)</f>
        <v>43132</v>
      </c>
      <c r="W2157" t="str">
        <f>IF(AND(V2157&gt;=Map!$K$2,V2157&lt;=Map!$L$2),"Base",IF(AND(V2157&gt;=Map!$K$3,V2157&lt;=Map!$L$3),"Fcst","N/A"))</f>
        <v>Fcst</v>
      </c>
      <c r="X2157" t="str">
        <f>INDEX(Map!$B$2:$B$86,MATCH(D2157,Map!$A$2:$A$86,0),0)</f>
        <v>N/A</v>
      </c>
      <c r="Y2157" s="7" t="str">
        <f>IF(INDEX(Map!$C$2:$C$86,MATCH(D2157,Map!$A$2:$A$86,0),0)="","N/A",E2157*INDEX(Map!$C$2:$C$86,MATCH(D2157,Map!$A$2:$A$86,0),0))</f>
        <v>N/A</v>
      </c>
      <c r="Z2157" s="7" t="str">
        <f>IF(INDEX(Map!$D$2:$D$86,MATCH(D2157,Map!$A$2:$A$86,0),0)="","N/A",E2157*INDEX(Map!$D$2:$D$86,MATCH(D2157,Map!$A$2:$A$86,0),0))</f>
        <v>N/A</v>
      </c>
      <c r="AA2157" t="str">
        <f>INDEX(Map!$E$2:$E$86,MATCH(D2157,Map!$A$2:$A$86,0),0)</f>
        <v>Purchases</v>
      </c>
    </row>
    <row r="2158" spans="1:27" x14ac:dyDescent="0.25">
      <c r="A2158" s="1" t="s">
        <v>120</v>
      </c>
      <c r="B2158" s="1" t="s">
        <v>108</v>
      </c>
      <c r="C2158" s="1">
        <v>57</v>
      </c>
      <c r="D2158" s="1" t="s">
        <v>80</v>
      </c>
      <c r="E2158" s="1">
        <v>0</v>
      </c>
      <c r="F2158" s="1">
        <v>0</v>
      </c>
      <c r="G2158" s="1">
        <v>0</v>
      </c>
      <c r="H2158" s="1">
        <v>0</v>
      </c>
      <c r="I2158" s="1" t="s">
        <v>63</v>
      </c>
      <c r="J2158" s="1" t="s">
        <v>63</v>
      </c>
      <c r="K2158" s="1">
        <v>0</v>
      </c>
      <c r="L2158" s="1">
        <v>0</v>
      </c>
      <c r="M2158" s="1">
        <v>0</v>
      </c>
      <c r="N2158" s="1" t="s">
        <v>63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3" t="str">
        <f t="shared" si="33"/>
        <v>2017Plan</v>
      </c>
      <c r="V2158" s="2">
        <f>DATE(A2158,INDEX(Map!$H$1:$H$12,MATCH(B2158,Map!$G$1:$G$12,0),0),1)</f>
        <v>43132</v>
      </c>
      <c r="W2158" t="str">
        <f>IF(AND(V2158&gt;=Map!$K$2,V2158&lt;=Map!$L$2),"Base",IF(AND(V2158&gt;=Map!$K$3,V2158&lt;=Map!$L$3),"Fcst","N/A"))</f>
        <v>Fcst</v>
      </c>
      <c r="X2158" t="str">
        <f>INDEX(Map!$B$2:$B$86,MATCH(D2158,Map!$A$2:$A$86,0),0)</f>
        <v>N/A</v>
      </c>
      <c r="Y2158" s="7" t="str">
        <f>IF(INDEX(Map!$C$2:$C$86,MATCH(D2158,Map!$A$2:$A$86,0),0)="","N/A",E2158*INDEX(Map!$C$2:$C$86,MATCH(D2158,Map!$A$2:$A$86,0),0))</f>
        <v>N/A</v>
      </c>
      <c r="Z2158" s="7" t="str">
        <f>IF(INDEX(Map!$D$2:$D$86,MATCH(D2158,Map!$A$2:$A$86,0),0)="","N/A",E2158*INDEX(Map!$D$2:$D$86,MATCH(D2158,Map!$A$2:$A$86,0),0))</f>
        <v>N/A</v>
      </c>
      <c r="AA2158" t="str">
        <f>INDEX(Map!$E$2:$E$86,MATCH(D2158,Map!$A$2:$A$86,0),0)</f>
        <v>Purchases</v>
      </c>
    </row>
    <row r="2159" spans="1:27" x14ac:dyDescent="0.25">
      <c r="A2159" s="1" t="s">
        <v>120</v>
      </c>
      <c r="B2159" s="1" t="s">
        <v>108</v>
      </c>
      <c r="C2159" s="1">
        <v>58</v>
      </c>
      <c r="D2159" s="1" t="s">
        <v>81</v>
      </c>
      <c r="E2159" s="1">
        <v>0</v>
      </c>
      <c r="F2159" s="1">
        <v>0</v>
      </c>
      <c r="G2159" s="1">
        <v>0</v>
      </c>
      <c r="H2159" s="1">
        <v>0</v>
      </c>
      <c r="I2159" s="1" t="s">
        <v>63</v>
      </c>
      <c r="J2159" s="1" t="s">
        <v>63</v>
      </c>
      <c r="K2159" s="1">
        <v>0</v>
      </c>
      <c r="L2159" s="1">
        <v>0</v>
      </c>
      <c r="M2159" s="1">
        <v>0</v>
      </c>
      <c r="N2159" s="1" t="s">
        <v>63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3" t="str">
        <f t="shared" si="33"/>
        <v>2017Plan</v>
      </c>
      <c r="V2159" s="2">
        <f>DATE(A2159,INDEX(Map!$H$1:$H$12,MATCH(B2159,Map!$G$1:$G$12,0),0),1)</f>
        <v>43132</v>
      </c>
      <c r="W2159" t="str">
        <f>IF(AND(V2159&gt;=Map!$K$2,V2159&lt;=Map!$L$2),"Base",IF(AND(V2159&gt;=Map!$K$3,V2159&lt;=Map!$L$3),"Fcst","N/A"))</f>
        <v>Fcst</v>
      </c>
      <c r="X2159" t="str">
        <f>INDEX(Map!$B$2:$B$86,MATCH(D2159,Map!$A$2:$A$86,0),0)</f>
        <v>N/A</v>
      </c>
      <c r="Y2159" s="7" t="str">
        <f>IF(INDEX(Map!$C$2:$C$86,MATCH(D2159,Map!$A$2:$A$86,0),0)="","N/A",E2159*INDEX(Map!$C$2:$C$86,MATCH(D2159,Map!$A$2:$A$86,0),0))</f>
        <v>N/A</v>
      </c>
      <c r="Z2159" s="7" t="str">
        <f>IF(INDEX(Map!$D$2:$D$86,MATCH(D2159,Map!$A$2:$A$86,0),0)="","N/A",E2159*INDEX(Map!$D$2:$D$86,MATCH(D2159,Map!$A$2:$A$86,0),0))</f>
        <v>N/A</v>
      </c>
      <c r="AA2159" t="str">
        <f>INDEX(Map!$E$2:$E$86,MATCH(D2159,Map!$A$2:$A$86,0),0)</f>
        <v>Purchases</v>
      </c>
    </row>
    <row r="2160" spans="1:27" x14ac:dyDescent="0.25">
      <c r="A2160" s="1" t="s">
        <v>120</v>
      </c>
      <c r="B2160" s="1" t="s">
        <v>108</v>
      </c>
      <c r="C2160" s="1">
        <v>59</v>
      </c>
      <c r="D2160" s="1" t="s">
        <v>82</v>
      </c>
      <c r="E2160" s="1">
        <v>0</v>
      </c>
      <c r="F2160" s="1">
        <v>0</v>
      </c>
      <c r="G2160" s="1">
        <v>0</v>
      </c>
      <c r="H2160" s="1">
        <v>0</v>
      </c>
      <c r="I2160" s="1" t="s">
        <v>63</v>
      </c>
      <c r="J2160" s="1" t="s">
        <v>63</v>
      </c>
      <c r="K2160" s="1">
        <v>0</v>
      </c>
      <c r="L2160" s="1">
        <v>0</v>
      </c>
      <c r="M2160" s="1">
        <v>0</v>
      </c>
      <c r="N2160" s="1" t="s">
        <v>63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0</v>
      </c>
      <c r="U2160" s="3" t="str">
        <f t="shared" si="33"/>
        <v>2017Plan</v>
      </c>
      <c r="V2160" s="2">
        <f>DATE(A2160,INDEX(Map!$H$1:$H$12,MATCH(B2160,Map!$G$1:$G$12,0),0),1)</f>
        <v>43132</v>
      </c>
      <c r="W2160" t="str">
        <f>IF(AND(V2160&gt;=Map!$K$2,V2160&lt;=Map!$L$2),"Base",IF(AND(V2160&gt;=Map!$K$3,V2160&lt;=Map!$L$3),"Fcst","N/A"))</f>
        <v>Fcst</v>
      </c>
      <c r="X2160" t="str">
        <f>INDEX(Map!$B$2:$B$86,MATCH(D2160,Map!$A$2:$A$86,0),0)</f>
        <v>N/A</v>
      </c>
      <c r="Y2160" s="7" t="str">
        <f>IF(INDEX(Map!$C$2:$C$86,MATCH(D2160,Map!$A$2:$A$86,0),0)="","N/A",E2160*INDEX(Map!$C$2:$C$86,MATCH(D2160,Map!$A$2:$A$86,0),0))</f>
        <v>N/A</v>
      </c>
      <c r="Z2160" s="7" t="str">
        <f>IF(INDEX(Map!$D$2:$D$86,MATCH(D2160,Map!$A$2:$A$86,0),0)="","N/A",E2160*INDEX(Map!$D$2:$D$86,MATCH(D2160,Map!$A$2:$A$86,0),0))</f>
        <v>N/A</v>
      </c>
      <c r="AA2160" t="str">
        <f>INDEX(Map!$E$2:$E$86,MATCH(D2160,Map!$A$2:$A$86,0),0)</f>
        <v>Purchases</v>
      </c>
    </row>
    <row r="2161" spans="1:27" x14ac:dyDescent="0.25">
      <c r="A2161" s="1" t="s">
        <v>120</v>
      </c>
      <c r="B2161" s="1" t="s">
        <v>108</v>
      </c>
      <c r="C2161" s="1">
        <v>60</v>
      </c>
      <c r="D2161" s="1" t="s">
        <v>83</v>
      </c>
      <c r="E2161" s="1">
        <v>-20.8</v>
      </c>
      <c r="F2161" s="1">
        <v>0</v>
      </c>
      <c r="G2161" s="1">
        <v>16.2</v>
      </c>
      <c r="H2161" s="1">
        <v>22</v>
      </c>
      <c r="I2161" s="1" t="s">
        <v>63</v>
      </c>
      <c r="J2161" s="1" t="s">
        <v>63</v>
      </c>
      <c r="K2161" s="1">
        <v>223</v>
      </c>
      <c r="L2161" s="1">
        <v>42.3</v>
      </c>
      <c r="M2161" s="1">
        <v>-879</v>
      </c>
      <c r="N2161" s="1" t="s">
        <v>63</v>
      </c>
      <c r="O2161" s="1">
        <v>0</v>
      </c>
      <c r="P2161" s="1">
        <v>0</v>
      </c>
      <c r="Q2161" s="1">
        <v>239</v>
      </c>
      <c r="R2161" s="1">
        <v>30.85</v>
      </c>
      <c r="S2161" s="1">
        <v>30.85</v>
      </c>
      <c r="T2161" s="1">
        <v>-640</v>
      </c>
      <c r="U2161" s="3" t="str">
        <f t="shared" si="33"/>
        <v>2017Plan</v>
      </c>
      <c r="V2161" s="2">
        <f>DATE(A2161,INDEX(Map!$H$1:$H$12,MATCH(B2161,Map!$G$1:$G$12,0),0),1)</f>
        <v>43132</v>
      </c>
      <c r="W2161" t="str">
        <f>IF(AND(V2161&gt;=Map!$K$2,V2161&lt;=Map!$L$2),"Base",IF(AND(V2161&gt;=Map!$K$3,V2161&lt;=Map!$L$3),"Fcst","N/A"))</f>
        <v>Fcst</v>
      </c>
      <c r="X2161" t="str">
        <f>INDEX(Map!$B$2:$B$86,MATCH(D2161,Map!$A$2:$A$86,0),0)</f>
        <v>N/A</v>
      </c>
      <c r="Y2161" s="7" t="str">
        <f>IF(INDEX(Map!$C$2:$C$86,MATCH(D2161,Map!$A$2:$A$86,0),0)="","N/A",E2161*INDEX(Map!$C$2:$C$86,MATCH(D2161,Map!$A$2:$A$86,0),0))</f>
        <v>N/A</v>
      </c>
      <c r="Z2161" s="7" t="str">
        <f>IF(INDEX(Map!$D$2:$D$86,MATCH(D2161,Map!$A$2:$A$86,0),0)="","N/A",E2161*INDEX(Map!$D$2:$D$86,MATCH(D2161,Map!$A$2:$A$86,0),0))</f>
        <v>N/A</v>
      </c>
      <c r="AA2161" t="str">
        <f>INDEX(Map!$E$2:$E$86,MATCH(D2161,Map!$A$2:$A$86,0),0)</f>
        <v>Sales</v>
      </c>
    </row>
    <row r="2162" spans="1:27" x14ac:dyDescent="0.25">
      <c r="A2162" s="1" t="s">
        <v>120</v>
      </c>
      <c r="B2162" s="1" t="s">
        <v>108</v>
      </c>
      <c r="C2162" s="1">
        <v>61</v>
      </c>
      <c r="D2162" s="1" t="s">
        <v>84</v>
      </c>
      <c r="E2162" s="1">
        <v>-4.0999999999999996</v>
      </c>
      <c r="F2162" s="1">
        <v>0</v>
      </c>
      <c r="G2162" s="1">
        <v>18.2</v>
      </c>
      <c r="H2162" s="1">
        <v>27</v>
      </c>
      <c r="I2162" s="1" t="s">
        <v>63</v>
      </c>
      <c r="J2162" s="1" t="s">
        <v>63</v>
      </c>
      <c r="K2162" s="1">
        <v>209</v>
      </c>
      <c r="L2162" s="1">
        <v>41.1</v>
      </c>
      <c r="M2162" s="1">
        <v>-168</v>
      </c>
      <c r="N2162" s="1" t="s">
        <v>63</v>
      </c>
      <c r="O2162" s="1">
        <v>0</v>
      </c>
      <c r="P2162" s="1">
        <v>0</v>
      </c>
      <c r="Q2162" s="1">
        <v>37</v>
      </c>
      <c r="R2162" s="1">
        <v>32.01</v>
      </c>
      <c r="S2162" s="1">
        <v>32.01</v>
      </c>
      <c r="T2162" s="1">
        <v>-131</v>
      </c>
      <c r="U2162" s="3" t="str">
        <f t="shared" si="33"/>
        <v>2017Plan</v>
      </c>
      <c r="V2162" s="2">
        <f>DATE(A2162,INDEX(Map!$H$1:$H$12,MATCH(B2162,Map!$G$1:$G$12,0),0),1)</f>
        <v>43132</v>
      </c>
      <c r="W2162" t="str">
        <f>IF(AND(V2162&gt;=Map!$K$2,V2162&lt;=Map!$L$2),"Base",IF(AND(V2162&gt;=Map!$K$3,V2162&lt;=Map!$L$3),"Fcst","N/A"))</f>
        <v>Fcst</v>
      </c>
      <c r="X2162" t="str">
        <f>INDEX(Map!$B$2:$B$86,MATCH(D2162,Map!$A$2:$A$86,0),0)</f>
        <v>N/A</v>
      </c>
      <c r="Y2162" s="7" t="str">
        <f>IF(INDEX(Map!$C$2:$C$86,MATCH(D2162,Map!$A$2:$A$86,0),0)="","N/A",E2162*INDEX(Map!$C$2:$C$86,MATCH(D2162,Map!$A$2:$A$86,0),0))</f>
        <v>N/A</v>
      </c>
      <c r="Z2162" s="7" t="str">
        <f>IF(INDEX(Map!$D$2:$D$86,MATCH(D2162,Map!$A$2:$A$86,0),0)="","N/A",E2162*INDEX(Map!$D$2:$D$86,MATCH(D2162,Map!$A$2:$A$86,0),0))</f>
        <v>N/A</v>
      </c>
      <c r="AA2162" t="str">
        <f>INDEX(Map!$E$2:$E$86,MATCH(D2162,Map!$A$2:$A$86,0),0)</f>
        <v>Sales</v>
      </c>
    </row>
    <row r="2163" spans="1:27" x14ac:dyDescent="0.25">
      <c r="A2163" s="1" t="s">
        <v>120</v>
      </c>
      <c r="B2163" s="1" t="s">
        <v>108</v>
      </c>
      <c r="C2163" s="1">
        <v>62</v>
      </c>
      <c r="D2163" s="1" t="s">
        <v>85</v>
      </c>
      <c r="E2163" s="1">
        <v>-7</v>
      </c>
      <c r="F2163" s="1">
        <v>0</v>
      </c>
      <c r="G2163" s="1">
        <v>31.2</v>
      </c>
      <c r="H2163" s="1">
        <v>4</v>
      </c>
      <c r="I2163" s="1" t="s">
        <v>63</v>
      </c>
      <c r="J2163" s="1" t="s">
        <v>63</v>
      </c>
      <c r="K2163" s="1">
        <v>60</v>
      </c>
      <c r="L2163" s="1">
        <v>37.299999999999997</v>
      </c>
      <c r="M2163" s="1">
        <v>-261</v>
      </c>
      <c r="N2163" s="1" t="s">
        <v>63</v>
      </c>
      <c r="O2163" s="1">
        <v>0</v>
      </c>
      <c r="P2163" s="1">
        <v>0</v>
      </c>
      <c r="Q2163" s="1">
        <v>61</v>
      </c>
      <c r="R2163" s="1">
        <v>28.59</v>
      </c>
      <c r="S2163" s="1">
        <v>28.59</v>
      </c>
      <c r="T2163" s="1">
        <v>-200</v>
      </c>
      <c r="U2163" s="3" t="str">
        <f t="shared" si="33"/>
        <v>2017Plan</v>
      </c>
      <c r="V2163" s="2">
        <f>DATE(A2163,INDEX(Map!$H$1:$H$12,MATCH(B2163,Map!$G$1:$G$12,0),0),1)</f>
        <v>43132</v>
      </c>
      <c r="W2163" t="str">
        <f>IF(AND(V2163&gt;=Map!$K$2,V2163&lt;=Map!$L$2),"Base",IF(AND(V2163&gt;=Map!$K$3,V2163&lt;=Map!$L$3),"Fcst","N/A"))</f>
        <v>Fcst</v>
      </c>
      <c r="X2163" t="str">
        <f>INDEX(Map!$B$2:$B$86,MATCH(D2163,Map!$A$2:$A$86,0),0)</f>
        <v>N/A</v>
      </c>
      <c r="Y2163" s="7" t="str">
        <f>IF(INDEX(Map!$C$2:$C$86,MATCH(D2163,Map!$A$2:$A$86,0),0)="","N/A",E2163*INDEX(Map!$C$2:$C$86,MATCH(D2163,Map!$A$2:$A$86,0),0))</f>
        <v>N/A</v>
      </c>
      <c r="Z2163" s="7" t="str">
        <f>IF(INDEX(Map!$D$2:$D$86,MATCH(D2163,Map!$A$2:$A$86,0),0)="","N/A",E2163*INDEX(Map!$D$2:$D$86,MATCH(D2163,Map!$A$2:$A$86,0),0))</f>
        <v>N/A</v>
      </c>
      <c r="AA2163" t="str">
        <f>INDEX(Map!$E$2:$E$86,MATCH(D2163,Map!$A$2:$A$86,0),0)</f>
        <v>Sales</v>
      </c>
    </row>
    <row r="2164" spans="1:27" x14ac:dyDescent="0.25">
      <c r="A2164" s="1" t="s">
        <v>120</v>
      </c>
      <c r="B2164" s="1" t="s">
        <v>108</v>
      </c>
      <c r="C2164" s="1">
        <v>63</v>
      </c>
      <c r="D2164" s="1" t="s">
        <v>86</v>
      </c>
      <c r="E2164" s="1">
        <v>-6.9</v>
      </c>
      <c r="F2164" s="1">
        <v>0</v>
      </c>
      <c r="G2164" s="1">
        <v>30.8</v>
      </c>
      <c r="H2164" s="1">
        <v>4</v>
      </c>
      <c r="I2164" s="1" t="s">
        <v>63</v>
      </c>
      <c r="J2164" s="1" t="s">
        <v>63</v>
      </c>
      <c r="K2164" s="1">
        <v>64</v>
      </c>
      <c r="L2164" s="1">
        <v>36.4</v>
      </c>
      <c r="M2164" s="1">
        <v>-251</v>
      </c>
      <c r="N2164" s="1" t="s">
        <v>63</v>
      </c>
      <c r="O2164" s="1">
        <v>0</v>
      </c>
      <c r="P2164" s="1">
        <v>0</v>
      </c>
      <c r="Q2164" s="1">
        <v>59</v>
      </c>
      <c r="R2164" s="1">
        <v>27.76</v>
      </c>
      <c r="S2164" s="1">
        <v>27.76</v>
      </c>
      <c r="T2164" s="1">
        <v>-191</v>
      </c>
      <c r="U2164" s="3" t="str">
        <f t="shared" si="33"/>
        <v>2017Plan</v>
      </c>
      <c r="V2164" s="2">
        <f>DATE(A2164,INDEX(Map!$H$1:$H$12,MATCH(B2164,Map!$G$1:$G$12,0),0),1)</f>
        <v>43132</v>
      </c>
      <c r="W2164" t="str">
        <f>IF(AND(V2164&gt;=Map!$K$2,V2164&lt;=Map!$L$2),"Base",IF(AND(V2164&gt;=Map!$K$3,V2164&lt;=Map!$L$3),"Fcst","N/A"))</f>
        <v>Fcst</v>
      </c>
      <c r="X2164" t="str">
        <f>INDEX(Map!$B$2:$B$86,MATCH(D2164,Map!$A$2:$A$86,0),0)</f>
        <v>N/A</v>
      </c>
      <c r="Y2164" s="7" t="str">
        <f>IF(INDEX(Map!$C$2:$C$86,MATCH(D2164,Map!$A$2:$A$86,0),0)="","N/A",E2164*INDEX(Map!$C$2:$C$86,MATCH(D2164,Map!$A$2:$A$86,0),0))</f>
        <v>N/A</v>
      </c>
      <c r="Z2164" s="7" t="str">
        <f>IF(INDEX(Map!$D$2:$D$86,MATCH(D2164,Map!$A$2:$A$86,0),0)="","N/A",E2164*INDEX(Map!$D$2:$D$86,MATCH(D2164,Map!$A$2:$A$86,0),0))</f>
        <v>N/A</v>
      </c>
      <c r="AA2164" t="str">
        <f>INDEX(Map!$E$2:$E$86,MATCH(D2164,Map!$A$2:$A$86,0),0)</f>
        <v>Sales</v>
      </c>
    </row>
    <row r="2165" spans="1:27" x14ac:dyDescent="0.25">
      <c r="A2165" s="1" t="s">
        <v>120</v>
      </c>
      <c r="B2165" s="1" t="s">
        <v>108</v>
      </c>
      <c r="C2165" s="1">
        <v>64</v>
      </c>
      <c r="D2165" s="1" t="s">
        <v>87</v>
      </c>
      <c r="E2165" s="1">
        <v>0</v>
      </c>
      <c r="F2165" s="1">
        <v>0</v>
      </c>
      <c r="G2165" s="1">
        <v>0</v>
      </c>
      <c r="H2165" s="1">
        <v>0</v>
      </c>
      <c r="I2165" s="1" t="s">
        <v>63</v>
      </c>
      <c r="J2165" s="1" t="s">
        <v>63</v>
      </c>
      <c r="K2165" s="1">
        <v>0</v>
      </c>
      <c r="L2165" s="1">
        <v>0</v>
      </c>
      <c r="M2165" s="1">
        <v>0</v>
      </c>
      <c r="N2165" s="1" t="s">
        <v>63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3" t="str">
        <f t="shared" si="33"/>
        <v>2017Plan</v>
      </c>
      <c r="V2165" s="2">
        <f>DATE(A2165,INDEX(Map!$H$1:$H$12,MATCH(B2165,Map!$G$1:$G$12,0),0),1)</f>
        <v>43132</v>
      </c>
      <c r="W2165" t="str">
        <f>IF(AND(V2165&gt;=Map!$K$2,V2165&lt;=Map!$L$2),"Base",IF(AND(V2165&gt;=Map!$K$3,V2165&lt;=Map!$L$3),"Fcst","N/A"))</f>
        <v>Fcst</v>
      </c>
      <c r="X2165" t="str">
        <f>INDEX(Map!$B$2:$B$86,MATCH(D2165,Map!$A$2:$A$86,0),0)</f>
        <v>N/A</v>
      </c>
      <c r="Y2165" s="7" t="str">
        <f>IF(INDEX(Map!$C$2:$C$86,MATCH(D2165,Map!$A$2:$A$86,0),0)="","N/A",E2165*INDEX(Map!$C$2:$C$86,MATCH(D2165,Map!$A$2:$A$86,0),0))</f>
        <v>N/A</v>
      </c>
      <c r="Z2165" s="7" t="str">
        <f>IF(INDEX(Map!$D$2:$D$86,MATCH(D2165,Map!$A$2:$A$86,0),0)="","N/A",E2165*INDEX(Map!$D$2:$D$86,MATCH(D2165,Map!$A$2:$A$86,0),0))</f>
        <v>N/A</v>
      </c>
      <c r="AA2165" t="str">
        <f>INDEX(Map!$E$2:$E$86,MATCH(D2165,Map!$A$2:$A$86,0),0)</f>
        <v>Sales</v>
      </c>
    </row>
    <row r="2166" spans="1:27" x14ac:dyDescent="0.25">
      <c r="A2166" s="1" t="s">
        <v>120</v>
      </c>
      <c r="B2166" s="1" t="s">
        <v>108</v>
      </c>
      <c r="C2166" s="1">
        <v>65</v>
      </c>
      <c r="D2166" s="1" t="s">
        <v>88</v>
      </c>
      <c r="E2166" s="1">
        <v>0</v>
      </c>
      <c r="F2166" s="1">
        <v>0</v>
      </c>
      <c r="G2166" s="1">
        <v>0</v>
      </c>
      <c r="H2166" s="1">
        <v>0</v>
      </c>
      <c r="I2166" s="1" t="s">
        <v>63</v>
      </c>
      <c r="J2166" s="1" t="s">
        <v>63</v>
      </c>
      <c r="K2166" s="1">
        <v>0</v>
      </c>
      <c r="L2166" s="1">
        <v>0</v>
      </c>
      <c r="M2166" s="1">
        <v>0</v>
      </c>
      <c r="N2166" s="1" t="s">
        <v>63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3" t="str">
        <f t="shared" si="33"/>
        <v>2017Plan</v>
      </c>
      <c r="V2166" s="2">
        <f>DATE(A2166,INDEX(Map!$H$1:$H$12,MATCH(B2166,Map!$G$1:$G$12,0),0),1)</f>
        <v>43132</v>
      </c>
      <c r="W2166" t="str">
        <f>IF(AND(V2166&gt;=Map!$K$2,V2166&lt;=Map!$L$2),"Base",IF(AND(V2166&gt;=Map!$K$3,V2166&lt;=Map!$L$3),"Fcst","N/A"))</f>
        <v>Fcst</v>
      </c>
      <c r="X2166" t="str">
        <f>INDEX(Map!$B$2:$B$86,MATCH(D2166,Map!$A$2:$A$86,0),0)</f>
        <v>N/A</v>
      </c>
      <c r="Y2166" s="7" t="str">
        <f>IF(INDEX(Map!$C$2:$C$86,MATCH(D2166,Map!$A$2:$A$86,0),0)="","N/A",E2166*INDEX(Map!$C$2:$C$86,MATCH(D2166,Map!$A$2:$A$86,0),0))</f>
        <v>N/A</v>
      </c>
      <c r="Z2166" s="7" t="str">
        <f>IF(INDEX(Map!$D$2:$D$86,MATCH(D2166,Map!$A$2:$A$86,0),0)="","N/A",E2166*INDEX(Map!$D$2:$D$86,MATCH(D2166,Map!$A$2:$A$86,0),0))</f>
        <v>N/A</v>
      </c>
      <c r="AA2166" t="str">
        <f>INDEX(Map!$E$2:$E$86,MATCH(D2166,Map!$A$2:$A$86,0),0)</f>
        <v>Sales</v>
      </c>
    </row>
    <row r="2167" spans="1:27" x14ac:dyDescent="0.25">
      <c r="A2167" s="1" t="s">
        <v>120</v>
      </c>
      <c r="B2167" s="1" t="s">
        <v>108</v>
      </c>
      <c r="C2167" s="1">
        <v>66</v>
      </c>
      <c r="D2167" s="1" t="s">
        <v>89</v>
      </c>
      <c r="E2167" s="1">
        <v>0</v>
      </c>
      <c r="F2167" s="1">
        <v>0</v>
      </c>
      <c r="G2167" s="1">
        <v>0</v>
      </c>
      <c r="H2167" s="1">
        <v>0</v>
      </c>
      <c r="I2167" s="1" t="s">
        <v>63</v>
      </c>
      <c r="J2167" s="1" t="s">
        <v>63</v>
      </c>
      <c r="K2167" s="1">
        <v>0</v>
      </c>
      <c r="L2167" s="1">
        <v>0</v>
      </c>
      <c r="M2167" s="1">
        <v>0</v>
      </c>
      <c r="N2167" s="1" t="s">
        <v>63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3" t="str">
        <f t="shared" si="33"/>
        <v>2017Plan</v>
      </c>
      <c r="V2167" s="2">
        <f>DATE(A2167,INDEX(Map!$H$1:$H$12,MATCH(B2167,Map!$G$1:$G$12,0),0),1)</f>
        <v>43132</v>
      </c>
      <c r="W2167" t="str">
        <f>IF(AND(V2167&gt;=Map!$K$2,V2167&lt;=Map!$L$2),"Base",IF(AND(V2167&gt;=Map!$K$3,V2167&lt;=Map!$L$3),"Fcst","N/A"))</f>
        <v>Fcst</v>
      </c>
      <c r="X2167" t="str">
        <f>INDEX(Map!$B$2:$B$86,MATCH(D2167,Map!$A$2:$A$86,0),0)</f>
        <v>N/A</v>
      </c>
      <c r="Y2167" s="7" t="str">
        <f>IF(INDEX(Map!$C$2:$C$86,MATCH(D2167,Map!$A$2:$A$86,0),0)="","N/A",E2167*INDEX(Map!$C$2:$C$86,MATCH(D2167,Map!$A$2:$A$86,0),0))</f>
        <v>N/A</v>
      </c>
      <c r="Z2167" s="7" t="str">
        <f>IF(INDEX(Map!$D$2:$D$86,MATCH(D2167,Map!$A$2:$A$86,0),0)="","N/A",E2167*INDEX(Map!$D$2:$D$86,MATCH(D2167,Map!$A$2:$A$86,0),0))</f>
        <v>N/A</v>
      </c>
      <c r="AA2167" t="str">
        <f>INDEX(Map!$E$2:$E$86,MATCH(D2167,Map!$A$2:$A$86,0),0)</f>
        <v>Sales</v>
      </c>
    </row>
    <row r="2168" spans="1:27" x14ac:dyDescent="0.25">
      <c r="A2168" s="1" t="s">
        <v>120</v>
      </c>
      <c r="B2168" s="1" t="s">
        <v>108</v>
      </c>
      <c r="C2168" s="1">
        <v>67</v>
      </c>
      <c r="D2168" s="1" t="s">
        <v>90</v>
      </c>
      <c r="E2168" s="1">
        <v>0</v>
      </c>
      <c r="F2168" s="1">
        <v>0</v>
      </c>
      <c r="G2168" s="1">
        <v>0</v>
      </c>
      <c r="H2168" s="1">
        <v>0</v>
      </c>
      <c r="I2168" s="1" t="s">
        <v>63</v>
      </c>
      <c r="J2168" s="1" t="s">
        <v>63</v>
      </c>
      <c r="K2168" s="1">
        <v>0</v>
      </c>
      <c r="L2168" s="1">
        <v>0</v>
      </c>
      <c r="M2168" s="1">
        <v>0</v>
      </c>
      <c r="N2168" s="1" t="s">
        <v>63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s="3" t="str">
        <f t="shared" si="33"/>
        <v>2017Plan</v>
      </c>
      <c r="V2168" s="2">
        <f>DATE(A2168,INDEX(Map!$H$1:$H$12,MATCH(B2168,Map!$G$1:$G$12,0),0),1)</f>
        <v>43132</v>
      </c>
      <c r="W2168" t="str">
        <f>IF(AND(V2168&gt;=Map!$K$2,V2168&lt;=Map!$L$2),"Base",IF(AND(V2168&gt;=Map!$K$3,V2168&lt;=Map!$L$3),"Fcst","N/A"))</f>
        <v>Fcst</v>
      </c>
      <c r="X2168" t="str">
        <f>INDEX(Map!$B$2:$B$86,MATCH(D2168,Map!$A$2:$A$86,0),0)</f>
        <v>N/A</v>
      </c>
      <c r="Y2168" s="7" t="str">
        <f>IF(INDEX(Map!$C$2:$C$86,MATCH(D2168,Map!$A$2:$A$86,0),0)="","N/A",E2168*INDEX(Map!$C$2:$C$86,MATCH(D2168,Map!$A$2:$A$86,0),0))</f>
        <v>N/A</v>
      </c>
      <c r="Z2168" s="7" t="str">
        <f>IF(INDEX(Map!$D$2:$D$86,MATCH(D2168,Map!$A$2:$A$86,0),0)="","N/A",E2168*INDEX(Map!$D$2:$D$86,MATCH(D2168,Map!$A$2:$A$86,0),0))</f>
        <v>N/A</v>
      </c>
      <c r="AA2168" t="str">
        <f>INDEX(Map!$E$2:$E$86,MATCH(D2168,Map!$A$2:$A$86,0),0)</f>
        <v>Sales</v>
      </c>
    </row>
    <row r="2169" spans="1:27" x14ac:dyDescent="0.25">
      <c r="A2169" s="1" t="s">
        <v>120</v>
      </c>
      <c r="B2169" s="1" t="s">
        <v>108</v>
      </c>
      <c r="C2169" s="1">
        <v>68</v>
      </c>
      <c r="D2169" s="1" t="s">
        <v>91</v>
      </c>
      <c r="E2169" s="1">
        <v>0</v>
      </c>
      <c r="F2169" s="1">
        <v>0</v>
      </c>
      <c r="G2169" s="1">
        <v>0</v>
      </c>
      <c r="H2169" s="1">
        <v>0</v>
      </c>
      <c r="I2169" s="1" t="s">
        <v>63</v>
      </c>
      <c r="J2169" s="1" t="s">
        <v>63</v>
      </c>
      <c r="K2169" s="1">
        <v>0</v>
      </c>
      <c r="L2169" s="1">
        <v>0</v>
      </c>
      <c r="M2169" s="1">
        <v>0</v>
      </c>
      <c r="N2169" s="1" t="s">
        <v>63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3" t="str">
        <f t="shared" si="33"/>
        <v>2017Plan</v>
      </c>
      <c r="V2169" s="2">
        <f>DATE(A2169,INDEX(Map!$H$1:$H$12,MATCH(B2169,Map!$G$1:$G$12,0),0),1)</f>
        <v>43132</v>
      </c>
      <c r="W2169" t="str">
        <f>IF(AND(V2169&gt;=Map!$K$2,V2169&lt;=Map!$L$2),"Base",IF(AND(V2169&gt;=Map!$K$3,V2169&lt;=Map!$L$3),"Fcst","N/A"))</f>
        <v>Fcst</v>
      </c>
      <c r="X2169" t="str">
        <f>INDEX(Map!$B$2:$B$86,MATCH(D2169,Map!$A$2:$A$86,0),0)</f>
        <v>N/A</v>
      </c>
      <c r="Y2169" s="7" t="str">
        <f>IF(INDEX(Map!$C$2:$C$86,MATCH(D2169,Map!$A$2:$A$86,0),0)="","N/A",E2169*INDEX(Map!$C$2:$C$86,MATCH(D2169,Map!$A$2:$A$86,0),0))</f>
        <v>N/A</v>
      </c>
      <c r="Z2169" s="7" t="str">
        <f>IF(INDEX(Map!$D$2:$D$86,MATCH(D2169,Map!$A$2:$A$86,0),0)="","N/A",E2169*INDEX(Map!$D$2:$D$86,MATCH(D2169,Map!$A$2:$A$86,0),0))</f>
        <v>N/A</v>
      </c>
      <c r="AA2169" t="str">
        <f>INDEX(Map!$E$2:$E$86,MATCH(D2169,Map!$A$2:$A$86,0),0)</f>
        <v>CSR</v>
      </c>
    </row>
    <row r="2170" spans="1:27" x14ac:dyDescent="0.25">
      <c r="A2170" s="1" t="s">
        <v>120</v>
      </c>
      <c r="B2170" s="1" t="s">
        <v>108</v>
      </c>
      <c r="C2170" s="1">
        <v>69</v>
      </c>
      <c r="D2170" s="1" t="s">
        <v>92</v>
      </c>
      <c r="E2170" s="1">
        <v>0</v>
      </c>
      <c r="F2170" s="1">
        <v>0</v>
      </c>
      <c r="G2170" s="1">
        <v>0</v>
      </c>
      <c r="H2170" s="1">
        <v>0</v>
      </c>
      <c r="I2170" s="1" t="s">
        <v>63</v>
      </c>
      <c r="J2170" s="1" t="s">
        <v>63</v>
      </c>
      <c r="K2170" s="1">
        <v>0</v>
      </c>
      <c r="L2170" s="1">
        <v>0</v>
      </c>
      <c r="M2170" s="1">
        <v>0</v>
      </c>
      <c r="N2170" s="1" t="s">
        <v>63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3" t="str">
        <f t="shared" si="33"/>
        <v>2017Plan</v>
      </c>
      <c r="V2170" s="2">
        <f>DATE(A2170,INDEX(Map!$H$1:$H$12,MATCH(B2170,Map!$G$1:$G$12,0),0),1)</f>
        <v>43132</v>
      </c>
      <c r="W2170" t="str">
        <f>IF(AND(V2170&gt;=Map!$K$2,V2170&lt;=Map!$L$2),"Base",IF(AND(V2170&gt;=Map!$K$3,V2170&lt;=Map!$L$3),"Fcst","N/A"))</f>
        <v>Fcst</v>
      </c>
      <c r="X2170" t="str">
        <f>INDEX(Map!$B$2:$B$86,MATCH(D2170,Map!$A$2:$A$86,0),0)</f>
        <v>N/A</v>
      </c>
      <c r="Y2170" s="7" t="str">
        <f>IF(INDEX(Map!$C$2:$C$86,MATCH(D2170,Map!$A$2:$A$86,0),0)="","N/A",E2170*INDEX(Map!$C$2:$C$86,MATCH(D2170,Map!$A$2:$A$86,0),0))</f>
        <v>N/A</v>
      </c>
      <c r="Z2170" s="7" t="str">
        <f>IF(INDEX(Map!$D$2:$D$86,MATCH(D2170,Map!$A$2:$A$86,0),0)="","N/A",E2170*INDEX(Map!$D$2:$D$86,MATCH(D2170,Map!$A$2:$A$86,0),0))</f>
        <v>N/A</v>
      </c>
      <c r="AA2170" t="str">
        <f>INDEX(Map!$E$2:$E$86,MATCH(D2170,Map!$A$2:$A$86,0),0)</f>
        <v>CSR</v>
      </c>
    </row>
    <row r="2171" spans="1:27" x14ac:dyDescent="0.25">
      <c r="A2171" s="1" t="s">
        <v>120</v>
      </c>
      <c r="B2171" s="1" t="s">
        <v>108</v>
      </c>
      <c r="C2171" s="1">
        <v>70</v>
      </c>
      <c r="D2171" s="1" t="s">
        <v>93</v>
      </c>
      <c r="E2171" s="1">
        <v>0</v>
      </c>
      <c r="F2171" s="1">
        <v>0</v>
      </c>
      <c r="G2171" s="1">
        <v>0</v>
      </c>
      <c r="H2171" s="1">
        <v>0</v>
      </c>
      <c r="I2171" s="1" t="s">
        <v>63</v>
      </c>
      <c r="J2171" s="1" t="s">
        <v>63</v>
      </c>
      <c r="K2171" s="1">
        <v>0</v>
      </c>
      <c r="L2171" s="1">
        <v>0</v>
      </c>
      <c r="M2171" s="1">
        <v>0</v>
      </c>
      <c r="N2171" s="1" t="s">
        <v>63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s="3" t="str">
        <f t="shared" si="33"/>
        <v>2017Plan</v>
      </c>
      <c r="V2171" s="2">
        <f>DATE(A2171,INDEX(Map!$H$1:$H$12,MATCH(B2171,Map!$G$1:$G$12,0),0),1)</f>
        <v>43132</v>
      </c>
      <c r="W2171" t="str">
        <f>IF(AND(V2171&gt;=Map!$K$2,V2171&lt;=Map!$L$2),"Base",IF(AND(V2171&gt;=Map!$K$3,V2171&lt;=Map!$L$3),"Fcst","N/A"))</f>
        <v>Fcst</v>
      </c>
      <c r="X2171" t="str">
        <f>INDEX(Map!$B$2:$B$86,MATCH(D2171,Map!$A$2:$A$86,0),0)</f>
        <v>N/A</v>
      </c>
      <c r="Y2171" s="7" t="str">
        <f>IF(INDEX(Map!$C$2:$C$86,MATCH(D2171,Map!$A$2:$A$86,0),0)="","N/A",E2171*INDEX(Map!$C$2:$C$86,MATCH(D2171,Map!$A$2:$A$86,0),0))</f>
        <v>N/A</v>
      </c>
      <c r="Z2171" s="7" t="str">
        <f>IF(INDEX(Map!$D$2:$D$86,MATCH(D2171,Map!$A$2:$A$86,0),0)="","N/A",E2171*INDEX(Map!$D$2:$D$86,MATCH(D2171,Map!$A$2:$A$86,0),0))</f>
        <v>N/A</v>
      </c>
      <c r="AA2171" t="str">
        <f>INDEX(Map!$E$2:$E$86,MATCH(D2171,Map!$A$2:$A$86,0),0)</f>
        <v>CSR</v>
      </c>
    </row>
    <row r="2172" spans="1:27" x14ac:dyDescent="0.25">
      <c r="A2172" s="1" t="s">
        <v>120</v>
      </c>
      <c r="B2172" s="1" t="s">
        <v>108</v>
      </c>
      <c r="C2172" s="1">
        <v>71</v>
      </c>
      <c r="D2172" s="1" t="s">
        <v>94</v>
      </c>
      <c r="E2172" s="1">
        <v>0</v>
      </c>
      <c r="F2172" s="1">
        <v>0</v>
      </c>
      <c r="G2172" s="1">
        <v>0</v>
      </c>
      <c r="H2172" s="1">
        <v>0</v>
      </c>
      <c r="I2172" s="1" t="s">
        <v>63</v>
      </c>
      <c r="J2172" s="1" t="s">
        <v>63</v>
      </c>
      <c r="K2172" s="1">
        <v>0</v>
      </c>
      <c r="L2172" s="1">
        <v>0</v>
      </c>
      <c r="M2172" s="1">
        <v>0</v>
      </c>
      <c r="N2172" s="1" t="s">
        <v>63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3" t="str">
        <f t="shared" si="33"/>
        <v>2017Plan</v>
      </c>
      <c r="V2172" s="2">
        <f>DATE(A2172,INDEX(Map!$H$1:$H$12,MATCH(B2172,Map!$G$1:$G$12,0),0),1)</f>
        <v>43132</v>
      </c>
      <c r="W2172" t="str">
        <f>IF(AND(V2172&gt;=Map!$K$2,V2172&lt;=Map!$L$2),"Base",IF(AND(V2172&gt;=Map!$K$3,V2172&lt;=Map!$L$3),"Fcst","N/A"))</f>
        <v>Fcst</v>
      </c>
      <c r="X2172" t="str">
        <f>INDEX(Map!$B$2:$B$86,MATCH(D2172,Map!$A$2:$A$86,0),0)</f>
        <v>N/A</v>
      </c>
      <c r="Y2172" s="7" t="str">
        <f>IF(INDEX(Map!$C$2:$C$86,MATCH(D2172,Map!$A$2:$A$86,0),0)="","N/A",E2172*INDEX(Map!$C$2:$C$86,MATCH(D2172,Map!$A$2:$A$86,0),0))</f>
        <v>N/A</v>
      </c>
      <c r="Z2172" s="7" t="str">
        <f>IF(INDEX(Map!$D$2:$D$86,MATCH(D2172,Map!$A$2:$A$86,0),0)="","N/A",E2172*INDEX(Map!$D$2:$D$86,MATCH(D2172,Map!$A$2:$A$86,0),0))</f>
        <v>N/A</v>
      </c>
      <c r="AA2172" t="str">
        <f>INDEX(Map!$E$2:$E$86,MATCH(D2172,Map!$A$2:$A$86,0),0)</f>
        <v>CSR</v>
      </c>
    </row>
    <row r="2173" spans="1:27" x14ac:dyDescent="0.25">
      <c r="A2173" s="1" t="s">
        <v>120</v>
      </c>
      <c r="B2173" s="1" t="s">
        <v>108</v>
      </c>
      <c r="C2173" s="1">
        <v>72</v>
      </c>
      <c r="D2173" s="1" t="s">
        <v>95</v>
      </c>
      <c r="E2173" s="1">
        <v>0</v>
      </c>
      <c r="F2173" s="1">
        <v>0</v>
      </c>
      <c r="G2173" s="1">
        <v>0</v>
      </c>
      <c r="H2173" s="1">
        <v>0</v>
      </c>
      <c r="I2173" s="1" t="s">
        <v>63</v>
      </c>
      <c r="J2173" s="1" t="s">
        <v>63</v>
      </c>
      <c r="K2173" s="1">
        <v>0</v>
      </c>
      <c r="L2173" s="1">
        <v>0</v>
      </c>
      <c r="M2173" s="1">
        <v>0</v>
      </c>
      <c r="N2173" s="1" t="s">
        <v>63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3" t="str">
        <f t="shared" si="33"/>
        <v>2017Plan</v>
      </c>
      <c r="V2173" s="2">
        <f>DATE(A2173,INDEX(Map!$H$1:$H$12,MATCH(B2173,Map!$G$1:$G$12,0),0),1)</f>
        <v>43132</v>
      </c>
      <c r="W2173" t="str">
        <f>IF(AND(V2173&gt;=Map!$K$2,V2173&lt;=Map!$L$2),"Base",IF(AND(V2173&gt;=Map!$K$3,V2173&lt;=Map!$L$3),"Fcst","N/A"))</f>
        <v>Fcst</v>
      </c>
      <c r="X2173" t="str">
        <f>INDEX(Map!$B$2:$B$86,MATCH(D2173,Map!$A$2:$A$86,0),0)</f>
        <v>N/A</v>
      </c>
      <c r="Y2173" s="7" t="str">
        <f>IF(INDEX(Map!$C$2:$C$86,MATCH(D2173,Map!$A$2:$A$86,0),0)="","N/A",E2173*INDEX(Map!$C$2:$C$86,MATCH(D2173,Map!$A$2:$A$86,0),0))</f>
        <v>N/A</v>
      </c>
      <c r="Z2173" s="7" t="str">
        <f>IF(INDEX(Map!$D$2:$D$86,MATCH(D2173,Map!$A$2:$A$86,0),0)="","N/A",E2173*INDEX(Map!$D$2:$D$86,MATCH(D2173,Map!$A$2:$A$86,0),0))</f>
        <v>N/A</v>
      </c>
      <c r="AA2173" t="str">
        <f>INDEX(Map!$E$2:$E$86,MATCH(D2173,Map!$A$2:$A$86,0),0)</f>
        <v>CSR</v>
      </c>
    </row>
    <row r="2174" spans="1:27" x14ac:dyDescent="0.25">
      <c r="A2174" s="1" t="s">
        <v>120</v>
      </c>
      <c r="B2174" s="1" t="s">
        <v>108</v>
      </c>
      <c r="C2174" s="1">
        <v>73</v>
      </c>
      <c r="D2174" s="1" t="s">
        <v>96</v>
      </c>
      <c r="E2174" s="1">
        <v>0</v>
      </c>
      <c r="F2174" s="1">
        <v>0</v>
      </c>
      <c r="G2174" s="1">
        <v>0</v>
      </c>
      <c r="H2174" s="1">
        <v>0</v>
      </c>
      <c r="I2174" s="1" t="s">
        <v>63</v>
      </c>
      <c r="J2174" s="1" t="s">
        <v>63</v>
      </c>
      <c r="K2174" s="1">
        <v>0</v>
      </c>
      <c r="L2174" s="1">
        <v>0</v>
      </c>
      <c r="M2174" s="1">
        <v>0</v>
      </c>
      <c r="N2174" s="1" t="s">
        <v>63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3" t="str">
        <f t="shared" si="33"/>
        <v>2017Plan</v>
      </c>
      <c r="V2174" s="2">
        <f>DATE(A2174,INDEX(Map!$H$1:$H$12,MATCH(B2174,Map!$G$1:$G$12,0),0),1)</f>
        <v>43132</v>
      </c>
      <c r="W2174" t="str">
        <f>IF(AND(V2174&gt;=Map!$K$2,V2174&lt;=Map!$L$2),"Base",IF(AND(V2174&gt;=Map!$K$3,V2174&lt;=Map!$L$3),"Fcst","N/A"))</f>
        <v>Fcst</v>
      </c>
      <c r="X2174" t="str">
        <f>INDEX(Map!$B$2:$B$86,MATCH(D2174,Map!$A$2:$A$86,0),0)</f>
        <v>N/A</v>
      </c>
      <c r="Y2174" s="7" t="str">
        <f>IF(INDEX(Map!$C$2:$C$86,MATCH(D2174,Map!$A$2:$A$86,0),0)="","N/A",E2174*INDEX(Map!$C$2:$C$86,MATCH(D2174,Map!$A$2:$A$86,0),0))</f>
        <v>N/A</v>
      </c>
      <c r="Z2174" s="7" t="str">
        <f>IF(INDEX(Map!$D$2:$D$86,MATCH(D2174,Map!$A$2:$A$86,0),0)="","N/A",E2174*INDEX(Map!$D$2:$D$86,MATCH(D2174,Map!$A$2:$A$86,0),0))</f>
        <v>N/A</v>
      </c>
      <c r="AA2174" t="str">
        <f>INDEX(Map!$E$2:$E$86,MATCH(D2174,Map!$A$2:$A$86,0),0)</f>
        <v>CSR</v>
      </c>
    </row>
    <row r="2175" spans="1:27" x14ac:dyDescent="0.25">
      <c r="A2175" s="1" t="s">
        <v>120</v>
      </c>
      <c r="B2175" s="1" t="s">
        <v>108</v>
      </c>
      <c r="C2175" s="1">
        <v>74</v>
      </c>
      <c r="D2175" s="1" t="s">
        <v>97</v>
      </c>
      <c r="E2175" s="1">
        <v>0</v>
      </c>
      <c r="F2175" s="1">
        <v>0</v>
      </c>
      <c r="G2175" s="1">
        <v>0</v>
      </c>
      <c r="H2175" s="1">
        <v>0</v>
      </c>
      <c r="I2175" s="1" t="s">
        <v>63</v>
      </c>
      <c r="J2175" s="1" t="s">
        <v>63</v>
      </c>
      <c r="K2175" s="1">
        <v>0</v>
      </c>
      <c r="L2175" s="1">
        <v>0</v>
      </c>
      <c r="M2175" s="1">
        <v>0</v>
      </c>
      <c r="N2175" s="1" t="s">
        <v>63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3" t="str">
        <f t="shared" si="33"/>
        <v>2017Plan</v>
      </c>
      <c r="V2175" s="2">
        <f>DATE(A2175,INDEX(Map!$H$1:$H$12,MATCH(B2175,Map!$G$1:$G$12,0),0),1)</f>
        <v>43132</v>
      </c>
      <c r="W2175" t="str">
        <f>IF(AND(V2175&gt;=Map!$K$2,V2175&lt;=Map!$L$2),"Base",IF(AND(V2175&gt;=Map!$K$3,V2175&lt;=Map!$L$3),"Fcst","N/A"))</f>
        <v>Fcst</v>
      </c>
      <c r="X2175" t="str">
        <f>INDEX(Map!$B$2:$B$86,MATCH(D2175,Map!$A$2:$A$86,0),0)</f>
        <v>N/A</v>
      </c>
      <c r="Y2175" s="7" t="str">
        <f>IF(INDEX(Map!$C$2:$C$86,MATCH(D2175,Map!$A$2:$A$86,0),0)="","N/A",E2175*INDEX(Map!$C$2:$C$86,MATCH(D2175,Map!$A$2:$A$86,0),0))</f>
        <v>N/A</v>
      </c>
      <c r="Z2175" s="7" t="str">
        <f>IF(INDEX(Map!$D$2:$D$86,MATCH(D2175,Map!$A$2:$A$86,0),0)="","N/A",E2175*INDEX(Map!$D$2:$D$86,MATCH(D2175,Map!$A$2:$A$86,0),0))</f>
        <v>N/A</v>
      </c>
      <c r="AA2175" t="str">
        <f>INDEX(Map!$E$2:$E$86,MATCH(D2175,Map!$A$2:$A$86,0),0)</f>
        <v>CSR</v>
      </c>
    </row>
    <row r="2176" spans="1:27" x14ac:dyDescent="0.25">
      <c r="A2176" s="1" t="s">
        <v>120</v>
      </c>
      <c r="B2176" s="1" t="s">
        <v>108</v>
      </c>
      <c r="C2176" s="1">
        <v>75</v>
      </c>
      <c r="D2176" s="1" t="s">
        <v>98</v>
      </c>
      <c r="E2176" s="1">
        <v>0</v>
      </c>
      <c r="F2176" s="1">
        <v>0</v>
      </c>
      <c r="G2176" s="1">
        <v>0</v>
      </c>
      <c r="H2176" s="1">
        <v>0</v>
      </c>
      <c r="I2176" s="1" t="s">
        <v>63</v>
      </c>
      <c r="J2176" s="1" t="s">
        <v>63</v>
      </c>
      <c r="K2176" s="1">
        <v>0</v>
      </c>
      <c r="L2176" s="1">
        <v>0</v>
      </c>
      <c r="M2176" s="1">
        <v>0</v>
      </c>
      <c r="N2176" s="1" t="s">
        <v>63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3" t="str">
        <f t="shared" si="33"/>
        <v>2017Plan</v>
      </c>
      <c r="V2176" s="2">
        <f>DATE(A2176,INDEX(Map!$H$1:$H$12,MATCH(B2176,Map!$G$1:$G$12,0),0),1)</f>
        <v>43132</v>
      </c>
      <c r="W2176" t="str">
        <f>IF(AND(V2176&gt;=Map!$K$2,V2176&lt;=Map!$L$2),"Base",IF(AND(V2176&gt;=Map!$K$3,V2176&lt;=Map!$L$3),"Fcst","N/A"))</f>
        <v>Fcst</v>
      </c>
      <c r="X2176" t="str">
        <f>INDEX(Map!$B$2:$B$86,MATCH(D2176,Map!$A$2:$A$86,0),0)</f>
        <v>N/A</v>
      </c>
      <c r="Y2176" s="7" t="str">
        <f>IF(INDEX(Map!$C$2:$C$86,MATCH(D2176,Map!$A$2:$A$86,0),0)="","N/A",E2176*INDEX(Map!$C$2:$C$86,MATCH(D2176,Map!$A$2:$A$86,0),0))</f>
        <v>N/A</v>
      </c>
      <c r="Z2176" s="7" t="str">
        <f>IF(INDEX(Map!$D$2:$D$86,MATCH(D2176,Map!$A$2:$A$86,0),0)="","N/A",E2176*INDEX(Map!$D$2:$D$86,MATCH(D2176,Map!$A$2:$A$86,0),0))</f>
        <v>N/A</v>
      </c>
      <c r="AA2176" t="str">
        <f>INDEX(Map!$E$2:$E$86,MATCH(D2176,Map!$A$2:$A$86,0),0)</f>
        <v>CSR</v>
      </c>
    </row>
    <row r="2177" spans="1:27" x14ac:dyDescent="0.25">
      <c r="A2177" s="1" t="s">
        <v>120</v>
      </c>
      <c r="B2177" s="1" t="s">
        <v>108</v>
      </c>
      <c r="C2177" s="1">
        <v>76</v>
      </c>
      <c r="D2177" s="1" t="s">
        <v>99</v>
      </c>
      <c r="E2177" s="1">
        <v>0</v>
      </c>
      <c r="F2177" s="1">
        <v>0</v>
      </c>
      <c r="G2177" s="1">
        <v>0</v>
      </c>
      <c r="H2177" s="1">
        <v>0</v>
      </c>
      <c r="I2177" s="1" t="s">
        <v>63</v>
      </c>
      <c r="J2177" s="1" t="s">
        <v>63</v>
      </c>
      <c r="K2177" s="1">
        <v>0</v>
      </c>
      <c r="L2177" s="1">
        <v>0</v>
      </c>
      <c r="M2177" s="1">
        <v>0</v>
      </c>
      <c r="N2177" s="1" t="s">
        <v>63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s="3" t="str">
        <f t="shared" si="33"/>
        <v>2017Plan</v>
      </c>
      <c r="V2177" s="2">
        <f>DATE(A2177,INDEX(Map!$H$1:$H$12,MATCH(B2177,Map!$G$1:$G$12,0),0),1)</f>
        <v>43132</v>
      </c>
      <c r="W2177" t="str">
        <f>IF(AND(V2177&gt;=Map!$K$2,V2177&lt;=Map!$L$2),"Base",IF(AND(V2177&gt;=Map!$K$3,V2177&lt;=Map!$L$3),"Fcst","N/A"))</f>
        <v>Fcst</v>
      </c>
      <c r="X2177" t="str">
        <f>INDEX(Map!$B$2:$B$86,MATCH(D2177,Map!$A$2:$A$86,0),0)</f>
        <v>N/A</v>
      </c>
      <c r="Y2177" s="7" t="str">
        <f>IF(INDEX(Map!$C$2:$C$86,MATCH(D2177,Map!$A$2:$A$86,0),0)="","N/A",E2177*INDEX(Map!$C$2:$C$86,MATCH(D2177,Map!$A$2:$A$86,0),0))</f>
        <v>N/A</v>
      </c>
      <c r="Z2177" s="7" t="str">
        <f>IF(INDEX(Map!$D$2:$D$86,MATCH(D2177,Map!$A$2:$A$86,0),0)="","N/A",E2177*INDEX(Map!$D$2:$D$86,MATCH(D2177,Map!$A$2:$A$86,0),0))</f>
        <v>N/A</v>
      </c>
      <c r="AA2177" t="str">
        <f>INDEX(Map!$E$2:$E$86,MATCH(D2177,Map!$A$2:$A$86,0),0)</f>
        <v>CSR</v>
      </c>
    </row>
    <row r="2178" spans="1:27" x14ac:dyDescent="0.25">
      <c r="A2178" s="1" t="s">
        <v>120</v>
      </c>
      <c r="B2178" s="1" t="s">
        <v>108</v>
      </c>
      <c r="C2178" s="1">
        <v>77</v>
      </c>
      <c r="D2178" s="1" t="s">
        <v>100</v>
      </c>
      <c r="E2178" s="1">
        <v>0</v>
      </c>
      <c r="F2178" s="1">
        <v>0</v>
      </c>
      <c r="G2178" s="1">
        <v>0</v>
      </c>
      <c r="H2178" s="1">
        <v>0</v>
      </c>
      <c r="I2178" s="1" t="s">
        <v>63</v>
      </c>
      <c r="J2178" s="1" t="s">
        <v>63</v>
      </c>
      <c r="K2178" s="1">
        <v>0</v>
      </c>
      <c r="L2178" s="1">
        <v>0</v>
      </c>
      <c r="M2178" s="1">
        <v>0</v>
      </c>
      <c r="N2178" s="1" t="s">
        <v>63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3" t="str">
        <f t="shared" si="33"/>
        <v>2017Plan</v>
      </c>
      <c r="V2178" s="2">
        <f>DATE(A2178,INDEX(Map!$H$1:$H$12,MATCH(B2178,Map!$G$1:$G$12,0),0),1)</f>
        <v>43132</v>
      </c>
      <c r="W2178" t="str">
        <f>IF(AND(V2178&gt;=Map!$K$2,V2178&lt;=Map!$L$2),"Base",IF(AND(V2178&gt;=Map!$K$3,V2178&lt;=Map!$L$3),"Fcst","N/A"))</f>
        <v>Fcst</v>
      </c>
      <c r="X2178" t="str">
        <f>INDEX(Map!$B$2:$B$86,MATCH(D2178,Map!$A$2:$A$86,0),0)</f>
        <v>N/A</v>
      </c>
      <c r="Y2178" s="7" t="str">
        <f>IF(INDEX(Map!$C$2:$C$86,MATCH(D2178,Map!$A$2:$A$86,0),0)="","N/A",E2178*INDEX(Map!$C$2:$C$86,MATCH(D2178,Map!$A$2:$A$86,0),0))</f>
        <v>N/A</v>
      </c>
      <c r="Z2178" s="7" t="str">
        <f>IF(INDEX(Map!$D$2:$D$86,MATCH(D2178,Map!$A$2:$A$86,0),0)="","N/A",E2178*INDEX(Map!$D$2:$D$86,MATCH(D2178,Map!$A$2:$A$86,0),0))</f>
        <v>N/A</v>
      </c>
      <c r="AA2178" t="str">
        <f>INDEX(Map!$E$2:$E$86,MATCH(D2178,Map!$A$2:$A$86,0),0)</f>
        <v>CSR</v>
      </c>
    </row>
    <row r="2179" spans="1:27" x14ac:dyDescent="0.25">
      <c r="A2179" s="1" t="s">
        <v>120</v>
      </c>
      <c r="B2179" s="1" t="s">
        <v>108</v>
      </c>
      <c r="C2179" s="1">
        <v>78</v>
      </c>
      <c r="D2179" s="1" t="s">
        <v>101</v>
      </c>
      <c r="E2179" s="1">
        <v>0</v>
      </c>
      <c r="F2179" s="1">
        <v>0</v>
      </c>
      <c r="G2179" s="1">
        <v>0</v>
      </c>
      <c r="H2179" s="1">
        <v>0</v>
      </c>
      <c r="I2179" s="1" t="s">
        <v>63</v>
      </c>
      <c r="J2179" s="1" t="s">
        <v>63</v>
      </c>
      <c r="K2179" s="1">
        <v>0</v>
      </c>
      <c r="L2179" s="1">
        <v>0</v>
      </c>
      <c r="M2179" s="1">
        <v>0</v>
      </c>
      <c r="N2179" s="1" t="s">
        <v>63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s="3" t="str">
        <f t="shared" si="33"/>
        <v>2017Plan</v>
      </c>
      <c r="V2179" s="2">
        <f>DATE(A2179,INDEX(Map!$H$1:$H$12,MATCH(B2179,Map!$G$1:$G$12,0),0),1)</f>
        <v>43132</v>
      </c>
      <c r="W2179" t="str">
        <f>IF(AND(V2179&gt;=Map!$K$2,V2179&lt;=Map!$L$2),"Base",IF(AND(V2179&gt;=Map!$K$3,V2179&lt;=Map!$L$3),"Fcst","N/A"))</f>
        <v>Fcst</v>
      </c>
      <c r="X2179" t="str">
        <f>INDEX(Map!$B$2:$B$86,MATCH(D2179,Map!$A$2:$A$86,0),0)</f>
        <v>N/A</v>
      </c>
      <c r="Y2179" s="7" t="str">
        <f>IF(INDEX(Map!$C$2:$C$86,MATCH(D2179,Map!$A$2:$A$86,0),0)="","N/A",E2179*INDEX(Map!$C$2:$C$86,MATCH(D2179,Map!$A$2:$A$86,0),0))</f>
        <v>N/A</v>
      </c>
      <c r="Z2179" s="7" t="str">
        <f>IF(INDEX(Map!$D$2:$D$86,MATCH(D2179,Map!$A$2:$A$86,0),0)="","N/A",E2179*INDEX(Map!$D$2:$D$86,MATCH(D2179,Map!$A$2:$A$86,0),0))</f>
        <v>N/A</v>
      </c>
      <c r="AA2179" t="str">
        <f>INDEX(Map!$E$2:$E$86,MATCH(D2179,Map!$A$2:$A$86,0),0)</f>
        <v>CSR</v>
      </c>
    </row>
    <row r="2180" spans="1:27" x14ac:dyDescent="0.25">
      <c r="A2180" s="1" t="s">
        <v>120</v>
      </c>
      <c r="B2180" s="1" t="s">
        <v>108</v>
      </c>
      <c r="C2180" s="1">
        <v>79</v>
      </c>
      <c r="D2180" s="1" t="s">
        <v>102</v>
      </c>
      <c r="E2180" s="1">
        <v>0</v>
      </c>
      <c r="F2180" s="1">
        <v>0</v>
      </c>
      <c r="G2180" s="1">
        <v>0</v>
      </c>
      <c r="H2180" s="1">
        <v>0</v>
      </c>
      <c r="I2180" s="1" t="s">
        <v>63</v>
      </c>
      <c r="J2180" s="1" t="s">
        <v>63</v>
      </c>
      <c r="K2180" s="1">
        <v>0</v>
      </c>
      <c r="L2180" s="1">
        <v>0</v>
      </c>
      <c r="M2180" s="1">
        <v>0</v>
      </c>
      <c r="N2180" s="1" t="s">
        <v>63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3" t="str">
        <f t="shared" ref="U2180:U2243" si="34">U2179</f>
        <v>2017Plan</v>
      </c>
      <c r="V2180" s="2">
        <f>DATE(A2180,INDEX(Map!$H$1:$H$12,MATCH(B2180,Map!$G$1:$G$12,0),0),1)</f>
        <v>43132</v>
      </c>
      <c r="W2180" t="str">
        <f>IF(AND(V2180&gt;=Map!$K$2,V2180&lt;=Map!$L$2),"Base",IF(AND(V2180&gt;=Map!$K$3,V2180&lt;=Map!$L$3),"Fcst","N/A"))</f>
        <v>Fcst</v>
      </c>
      <c r="X2180" t="str">
        <f>INDEX(Map!$B$2:$B$86,MATCH(D2180,Map!$A$2:$A$86,0),0)</f>
        <v>N/A</v>
      </c>
      <c r="Y2180" s="7" t="str">
        <f>IF(INDEX(Map!$C$2:$C$86,MATCH(D2180,Map!$A$2:$A$86,0),0)="","N/A",E2180*INDEX(Map!$C$2:$C$86,MATCH(D2180,Map!$A$2:$A$86,0),0))</f>
        <v>N/A</v>
      </c>
      <c r="Z2180" s="7" t="str">
        <f>IF(INDEX(Map!$D$2:$D$86,MATCH(D2180,Map!$A$2:$A$86,0),0)="","N/A",E2180*INDEX(Map!$D$2:$D$86,MATCH(D2180,Map!$A$2:$A$86,0),0))</f>
        <v>N/A</v>
      </c>
      <c r="AA2180" t="str">
        <f>INDEX(Map!$E$2:$E$86,MATCH(D2180,Map!$A$2:$A$86,0),0)</f>
        <v>CSR</v>
      </c>
    </row>
    <row r="2181" spans="1:27" x14ac:dyDescent="0.25">
      <c r="A2181" s="1" t="s">
        <v>120</v>
      </c>
      <c r="B2181" s="1" t="s">
        <v>108</v>
      </c>
      <c r="C2181" s="1">
        <v>80</v>
      </c>
      <c r="D2181" s="1" t="s">
        <v>103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</v>
      </c>
      <c r="U2181" s="3" t="str">
        <f t="shared" si="34"/>
        <v>2017Plan</v>
      </c>
      <c r="V2181" s="2">
        <f>DATE(A2181,INDEX(Map!$H$1:$H$12,MATCH(B2181,Map!$G$1:$G$12,0),0),1)</f>
        <v>43132</v>
      </c>
      <c r="W2181" t="str">
        <f>IF(AND(V2181&gt;=Map!$K$2,V2181&lt;=Map!$L$2),"Base",IF(AND(V2181&gt;=Map!$K$3,V2181&lt;=Map!$L$3),"Fcst","N/A"))</f>
        <v>Fcst</v>
      </c>
      <c r="X2181" t="str">
        <f>INDEX(Map!$B$2:$B$86,MATCH(D2181,Map!$A$2:$A$86,0),0)</f>
        <v>N/A</v>
      </c>
      <c r="Y2181" s="7" t="str">
        <f>IF(INDEX(Map!$C$2:$C$86,MATCH(D2181,Map!$A$2:$A$86,0),0)="","N/A",E2181*INDEX(Map!$C$2:$C$86,MATCH(D2181,Map!$A$2:$A$86,0),0))</f>
        <v>N/A</v>
      </c>
      <c r="Z2181" s="7" t="str">
        <f>IF(INDEX(Map!$D$2:$D$86,MATCH(D2181,Map!$A$2:$A$86,0),0)="","N/A",E2181*INDEX(Map!$D$2:$D$86,MATCH(D2181,Map!$A$2:$A$86,0),0))</f>
        <v>N/A</v>
      </c>
      <c r="AA2181" t="str">
        <f>INDEX(Map!$E$2:$E$86,MATCH(D2181,Map!$A$2:$A$86,0),0)</f>
        <v>NGCC</v>
      </c>
    </row>
    <row r="2182" spans="1:27" x14ac:dyDescent="0.25">
      <c r="A2182" s="1" t="s">
        <v>120</v>
      </c>
      <c r="B2182" s="1" t="s">
        <v>108</v>
      </c>
      <c r="C2182" s="1">
        <v>81</v>
      </c>
      <c r="D2182" s="1" t="s">
        <v>104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3" t="str">
        <f t="shared" si="34"/>
        <v>2017Plan</v>
      </c>
      <c r="V2182" s="2">
        <f>DATE(A2182,INDEX(Map!$H$1:$H$12,MATCH(B2182,Map!$G$1:$G$12,0),0),1)</f>
        <v>43132</v>
      </c>
      <c r="W2182" t="str">
        <f>IF(AND(V2182&gt;=Map!$K$2,V2182&lt;=Map!$L$2),"Base",IF(AND(V2182&gt;=Map!$K$3,V2182&lt;=Map!$L$3),"Fcst","N/A"))</f>
        <v>Fcst</v>
      </c>
      <c r="X2182" t="str">
        <f>INDEX(Map!$B$2:$B$86,MATCH(D2182,Map!$A$2:$A$86,0),0)</f>
        <v>N/A</v>
      </c>
      <c r="Y2182" s="7" t="str">
        <f>IF(INDEX(Map!$C$2:$C$86,MATCH(D2182,Map!$A$2:$A$86,0),0)="","N/A",E2182*INDEX(Map!$C$2:$C$86,MATCH(D2182,Map!$A$2:$A$86,0),0))</f>
        <v>N/A</v>
      </c>
      <c r="Z2182" s="7" t="str">
        <f>IF(INDEX(Map!$D$2:$D$86,MATCH(D2182,Map!$A$2:$A$86,0),0)="","N/A",E2182*INDEX(Map!$D$2:$D$86,MATCH(D2182,Map!$A$2:$A$86,0),0))</f>
        <v>N/A</v>
      </c>
      <c r="AA2182" t="str">
        <f>INDEX(Map!$E$2:$E$86,MATCH(D2182,Map!$A$2:$A$86,0),0)</f>
        <v>NGCC</v>
      </c>
    </row>
    <row r="2183" spans="1:27" x14ac:dyDescent="0.25">
      <c r="A2183" s="1" t="s">
        <v>120</v>
      </c>
      <c r="B2183" s="1" t="s">
        <v>108</v>
      </c>
      <c r="C2183" s="1">
        <v>82</v>
      </c>
      <c r="D2183" s="1" t="s">
        <v>105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s="3" t="str">
        <f t="shared" si="34"/>
        <v>2017Plan</v>
      </c>
      <c r="V2183" s="2">
        <f>DATE(A2183,INDEX(Map!$H$1:$H$12,MATCH(B2183,Map!$G$1:$G$12,0),0),1)</f>
        <v>43132</v>
      </c>
      <c r="W2183" t="str">
        <f>IF(AND(V2183&gt;=Map!$K$2,V2183&lt;=Map!$L$2),"Base",IF(AND(V2183&gt;=Map!$K$3,V2183&lt;=Map!$L$3),"Fcst","N/A"))</f>
        <v>Fcst</v>
      </c>
      <c r="X2183" t="str">
        <f>INDEX(Map!$B$2:$B$86,MATCH(D2183,Map!$A$2:$A$86,0),0)</f>
        <v>N/A</v>
      </c>
      <c r="Y2183" s="7" t="str">
        <f>IF(INDEX(Map!$C$2:$C$86,MATCH(D2183,Map!$A$2:$A$86,0),0)="","N/A",E2183*INDEX(Map!$C$2:$C$86,MATCH(D2183,Map!$A$2:$A$86,0),0))</f>
        <v>N/A</v>
      </c>
      <c r="Z2183" s="7" t="str">
        <f>IF(INDEX(Map!$D$2:$D$86,MATCH(D2183,Map!$A$2:$A$86,0),0)="","N/A",E2183*INDEX(Map!$D$2:$D$86,MATCH(D2183,Map!$A$2:$A$86,0),0))</f>
        <v>N/A</v>
      </c>
      <c r="AA2183" t="str">
        <f>INDEX(Map!$E$2:$E$86,MATCH(D2183,Map!$A$2:$A$86,0),0)</f>
        <v>NGCC</v>
      </c>
    </row>
    <row r="2184" spans="1:27" x14ac:dyDescent="0.25">
      <c r="A2184" s="1" t="s">
        <v>120</v>
      </c>
      <c r="B2184" s="1" t="s">
        <v>108</v>
      </c>
      <c r="C2184" s="1">
        <v>83</v>
      </c>
      <c r="D2184" s="1" t="s">
        <v>106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3" t="str">
        <f t="shared" si="34"/>
        <v>2017Plan</v>
      </c>
      <c r="V2184" s="2">
        <f>DATE(A2184,INDEX(Map!$H$1:$H$12,MATCH(B2184,Map!$G$1:$G$12,0),0),1)</f>
        <v>43132</v>
      </c>
      <c r="W2184" t="str">
        <f>IF(AND(V2184&gt;=Map!$K$2,V2184&lt;=Map!$L$2),"Base",IF(AND(V2184&gt;=Map!$K$3,V2184&lt;=Map!$L$3),"Fcst","N/A"))</f>
        <v>Fcst</v>
      </c>
      <c r="X2184" t="str">
        <f>INDEX(Map!$B$2:$B$86,MATCH(D2184,Map!$A$2:$A$86,0),0)</f>
        <v>N/A</v>
      </c>
      <c r="Y2184" s="7" t="str">
        <f>IF(INDEX(Map!$C$2:$C$86,MATCH(D2184,Map!$A$2:$A$86,0),0)="","N/A",E2184*INDEX(Map!$C$2:$C$86,MATCH(D2184,Map!$A$2:$A$86,0),0))</f>
        <v>N/A</v>
      </c>
      <c r="Z2184" s="7" t="str">
        <f>IF(INDEX(Map!$D$2:$D$86,MATCH(D2184,Map!$A$2:$A$86,0),0)="","N/A",E2184*INDEX(Map!$D$2:$D$86,MATCH(D2184,Map!$A$2:$A$86,0),0))</f>
        <v>N/A</v>
      </c>
      <c r="AA2184" t="str">
        <f>INDEX(Map!$E$2:$E$86,MATCH(D2184,Map!$A$2:$A$86,0),0)</f>
        <v>NGCC</v>
      </c>
    </row>
    <row r="2185" spans="1:27" x14ac:dyDescent="0.25">
      <c r="A2185" s="1" t="s">
        <v>120</v>
      </c>
      <c r="B2185" s="1" t="s">
        <v>108</v>
      </c>
      <c r="C2185" s="1">
        <v>84</v>
      </c>
      <c r="D2185" s="1" t="s">
        <v>107</v>
      </c>
      <c r="E2185" s="1">
        <v>3.5</v>
      </c>
      <c r="F2185" s="1">
        <v>0</v>
      </c>
      <c r="G2185" s="1">
        <v>3.2</v>
      </c>
      <c r="H2185" s="1">
        <v>5</v>
      </c>
      <c r="I2185" s="1">
        <v>38.700000000000003</v>
      </c>
      <c r="J2185" s="1">
        <v>10900</v>
      </c>
      <c r="K2185" s="1">
        <v>22</v>
      </c>
      <c r="L2185" s="1">
        <v>345.2</v>
      </c>
      <c r="M2185" s="1">
        <v>134</v>
      </c>
      <c r="N2185" s="1">
        <v>0</v>
      </c>
      <c r="O2185" s="1">
        <v>46</v>
      </c>
      <c r="P2185" s="1">
        <v>0</v>
      </c>
      <c r="Q2185" s="1">
        <v>2</v>
      </c>
      <c r="R2185" s="1">
        <v>38.22</v>
      </c>
      <c r="S2185" s="1">
        <v>51.11</v>
      </c>
      <c r="T2185" s="1">
        <v>181</v>
      </c>
      <c r="U2185" s="3" t="str">
        <f t="shared" si="34"/>
        <v>2017Plan</v>
      </c>
      <c r="V2185" s="2">
        <f>DATE(A2185,INDEX(Map!$H$1:$H$12,MATCH(B2185,Map!$G$1:$G$12,0),0),1)</f>
        <v>43132</v>
      </c>
      <c r="W2185" t="str">
        <f>IF(AND(V2185&gt;=Map!$K$2,V2185&lt;=Map!$L$2),"Base",IF(AND(V2185&gt;=Map!$K$3,V2185&lt;=Map!$L$3),"Fcst","N/A"))</f>
        <v>Fcst</v>
      </c>
      <c r="X2185" t="str">
        <f>INDEX(Map!$B$2:$B$86,MATCH(D2185,Map!$A$2:$A$86,0),0)</f>
        <v>Bluegrass/EKPC</v>
      </c>
      <c r="Y2185" s="7" t="str">
        <f>IF(INDEX(Map!$C$2:$C$86,MATCH(D2185,Map!$A$2:$A$86,0),0)="","N/A",E2185*INDEX(Map!$C$2:$C$86,MATCH(D2185,Map!$A$2:$A$86,0),0))</f>
        <v>N/A</v>
      </c>
      <c r="Z2185" s="7">
        <f>IF(INDEX(Map!$D$2:$D$86,MATCH(D2185,Map!$A$2:$A$86,0),0)="","N/A",E2185*INDEX(Map!$D$2:$D$86,MATCH(D2185,Map!$A$2:$A$86,0),0))</f>
        <v>3.5</v>
      </c>
      <c r="AA2185" t="str">
        <f>INDEX(Map!$E$2:$E$86,MATCH(D2185,Map!$A$2:$A$86,0),0)</f>
        <v>SCCT</v>
      </c>
    </row>
    <row r="2186" spans="1:27" x14ac:dyDescent="0.25">
      <c r="A2186" s="1" t="s">
        <v>120</v>
      </c>
      <c r="B2186" s="1" t="s">
        <v>109</v>
      </c>
      <c r="C2186" s="1">
        <v>1</v>
      </c>
      <c r="D2186" s="1" t="s">
        <v>23</v>
      </c>
      <c r="E2186" s="1">
        <v>12.1</v>
      </c>
      <c r="F2186" s="1">
        <v>0</v>
      </c>
      <c r="G2186" s="1">
        <v>15.2</v>
      </c>
      <c r="H2186" s="1">
        <v>1</v>
      </c>
      <c r="I2186" s="1">
        <v>145.1</v>
      </c>
      <c r="J2186" s="1">
        <v>11953</v>
      </c>
      <c r="K2186" s="1">
        <v>335</v>
      </c>
      <c r="L2186" s="1">
        <v>282.2</v>
      </c>
      <c r="M2186" s="1">
        <v>409</v>
      </c>
      <c r="N2186" s="1">
        <v>1</v>
      </c>
      <c r="O2186" s="1">
        <v>8</v>
      </c>
      <c r="P2186" s="1">
        <v>0</v>
      </c>
      <c r="Q2186" s="1">
        <v>35</v>
      </c>
      <c r="R2186" s="1">
        <v>36.619999999999997</v>
      </c>
      <c r="S2186" s="1">
        <v>37.25</v>
      </c>
      <c r="T2186" s="1">
        <v>452</v>
      </c>
      <c r="U2186" s="3" t="str">
        <f t="shared" si="34"/>
        <v>2017Plan</v>
      </c>
      <c r="V2186" s="2">
        <f>DATE(A2186,INDEX(Map!$H$1:$H$12,MATCH(B2186,Map!$G$1:$G$12,0),0),1)</f>
        <v>43160</v>
      </c>
      <c r="W2186" t="str">
        <f>IF(AND(V2186&gt;=Map!$K$2,V2186&lt;=Map!$L$2),"Base",IF(AND(V2186&gt;=Map!$K$3,V2186&lt;=Map!$L$3),"Fcst","N/A"))</f>
        <v>Fcst</v>
      </c>
      <c r="X2186" t="str">
        <f>INDEX(Map!$B$2:$B$86,MATCH(D2186,Map!$A$2:$A$86,0),0)</f>
        <v>Brown 1</v>
      </c>
      <c r="Y2186" s="7">
        <f>IF(INDEX(Map!$C$2:$C$86,MATCH(D2186,Map!$A$2:$A$86,0),0)="","N/A",E2186*INDEX(Map!$C$2:$C$86,MATCH(D2186,Map!$A$2:$A$86,0),0))</f>
        <v>12.1</v>
      </c>
      <c r="Z2186" s="7" t="str">
        <f>IF(INDEX(Map!$D$2:$D$86,MATCH(D2186,Map!$A$2:$A$86,0),0)="","N/A",E2186*INDEX(Map!$D$2:$D$86,MATCH(D2186,Map!$A$2:$A$86,0),0))</f>
        <v>N/A</v>
      </c>
      <c r="AA2186" t="str">
        <f>INDEX(Map!$E$2:$E$86,MATCH(D2186,Map!$A$2:$A$86,0),0)</f>
        <v>Coal</v>
      </c>
    </row>
    <row r="2187" spans="1:27" x14ac:dyDescent="0.25">
      <c r="A2187" s="1" t="s">
        <v>120</v>
      </c>
      <c r="B2187" s="1" t="s">
        <v>109</v>
      </c>
      <c r="C2187" s="1">
        <v>2</v>
      </c>
      <c r="D2187" s="1" t="s">
        <v>24</v>
      </c>
      <c r="E2187" s="1">
        <v>8.9</v>
      </c>
      <c r="F2187" s="1">
        <v>0</v>
      </c>
      <c r="G2187" s="1">
        <v>7.2</v>
      </c>
      <c r="H2187" s="1">
        <v>1</v>
      </c>
      <c r="I2187" s="1">
        <v>96.6</v>
      </c>
      <c r="J2187" s="1">
        <v>10861</v>
      </c>
      <c r="K2187" s="1">
        <v>132</v>
      </c>
      <c r="L2187" s="1">
        <v>282.2</v>
      </c>
      <c r="M2187" s="1">
        <v>273</v>
      </c>
      <c r="N2187" s="1">
        <v>0</v>
      </c>
      <c r="O2187" s="1">
        <v>6</v>
      </c>
      <c r="P2187" s="1">
        <v>0</v>
      </c>
      <c r="Q2187" s="1">
        <v>19</v>
      </c>
      <c r="R2187" s="1">
        <v>32.83</v>
      </c>
      <c r="S2187" s="1">
        <v>33.520000000000003</v>
      </c>
      <c r="T2187" s="1">
        <v>298</v>
      </c>
      <c r="U2187" s="3" t="str">
        <f t="shared" si="34"/>
        <v>2017Plan</v>
      </c>
      <c r="V2187" s="2">
        <f>DATE(A2187,INDEX(Map!$H$1:$H$12,MATCH(B2187,Map!$G$1:$G$12,0),0),1)</f>
        <v>43160</v>
      </c>
      <c r="W2187" t="str">
        <f>IF(AND(V2187&gt;=Map!$K$2,V2187&lt;=Map!$L$2),"Base",IF(AND(V2187&gt;=Map!$K$3,V2187&lt;=Map!$L$3),"Fcst","N/A"))</f>
        <v>Fcst</v>
      </c>
      <c r="X2187" t="str">
        <f>INDEX(Map!$B$2:$B$86,MATCH(D2187,Map!$A$2:$A$86,0),0)</f>
        <v>Brown 2</v>
      </c>
      <c r="Y2187" s="7">
        <f>IF(INDEX(Map!$C$2:$C$86,MATCH(D2187,Map!$A$2:$A$86,0),0)="","N/A",E2187*INDEX(Map!$C$2:$C$86,MATCH(D2187,Map!$A$2:$A$86,0),0))</f>
        <v>8.9</v>
      </c>
      <c r="Z2187" s="7" t="str">
        <f>IF(INDEX(Map!$D$2:$D$86,MATCH(D2187,Map!$A$2:$A$86,0),0)="","N/A",E2187*INDEX(Map!$D$2:$D$86,MATCH(D2187,Map!$A$2:$A$86,0),0))</f>
        <v>N/A</v>
      </c>
      <c r="AA2187" t="str">
        <f>INDEX(Map!$E$2:$E$86,MATCH(D2187,Map!$A$2:$A$86,0),0)</f>
        <v>Coal</v>
      </c>
    </row>
    <row r="2188" spans="1:27" x14ac:dyDescent="0.25">
      <c r="A2188" s="1" t="s">
        <v>120</v>
      </c>
      <c r="B2188" s="1" t="s">
        <v>109</v>
      </c>
      <c r="C2188" s="1">
        <v>3</v>
      </c>
      <c r="D2188" s="1" t="s">
        <v>25</v>
      </c>
      <c r="E2188" s="1">
        <v>45</v>
      </c>
      <c r="F2188" s="1">
        <v>0</v>
      </c>
      <c r="G2188" s="1">
        <v>14.7</v>
      </c>
      <c r="H2188" s="1">
        <v>2</v>
      </c>
      <c r="I2188" s="1">
        <v>549.1</v>
      </c>
      <c r="J2188" s="1">
        <v>12212</v>
      </c>
      <c r="K2188" s="1">
        <v>291</v>
      </c>
      <c r="L2188" s="1">
        <v>282.2</v>
      </c>
      <c r="M2188" s="1">
        <v>1549</v>
      </c>
      <c r="N2188" s="1">
        <v>2</v>
      </c>
      <c r="O2188" s="1">
        <v>26</v>
      </c>
      <c r="P2188" s="1">
        <v>0</v>
      </c>
      <c r="Q2188" s="1">
        <v>138</v>
      </c>
      <c r="R2188" s="1">
        <v>37.53</v>
      </c>
      <c r="S2188" s="1">
        <v>38.1</v>
      </c>
      <c r="T2188" s="1">
        <v>1713</v>
      </c>
      <c r="U2188" s="3" t="str">
        <f t="shared" si="34"/>
        <v>2017Plan</v>
      </c>
      <c r="V2188" s="2">
        <f>DATE(A2188,INDEX(Map!$H$1:$H$12,MATCH(B2188,Map!$G$1:$G$12,0),0),1)</f>
        <v>43160</v>
      </c>
      <c r="W2188" t="str">
        <f>IF(AND(V2188&gt;=Map!$K$2,V2188&lt;=Map!$L$2),"Base",IF(AND(V2188&gt;=Map!$K$3,V2188&lt;=Map!$L$3),"Fcst","N/A"))</f>
        <v>Fcst</v>
      </c>
      <c r="X2188" t="str">
        <f>INDEX(Map!$B$2:$B$86,MATCH(D2188,Map!$A$2:$A$86,0),0)</f>
        <v>Brown 3</v>
      </c>
      <c r="Y2188" s="7">
        <f>IF(INDEX(Map!$C$2:$C$86,MATCH(D2188,Map!$A$2:$A$86,0),0)="","N/A",E2188*INDEX(Map!$C$2:$C$86,MATCH(D2188,Map!$A$2:$A$86,0),0))</f>
        <v>45</v>
      </c>
      <c r="Z2188" s="7" t="str">
        <f>IF(INDEX(Map!$D$2:$D$86,MATCH(D2188,Map!$A$2:$A$86,0),0)="","N/A",E2188*INDEX(Map!$D$2:$D$86,MATCH(D2188,Map!$A$2:$A$86,0),0))</f>
        <v>N/A</v>
      </c>
      <c r="AA2188" t="str">
        <f>INDEX(Map!$E$2:$E$86,MATCH(D2188,Map!$A$2:$A$86,0),0)</f>
        <v>Coal</v>
      </c>
    </row>
    <row r="2189" spans="1:27" x14ac:dyDescent="0.25">
      <c r="A2189" s="1" t="s">
        <v>120</v>
      </c>
      <c r="B2189" s="1" t="s">
        <v>109</v>
      </c>
      <c r="C2189" s="1">
        <v>4</v>
      </c>
      <c r="D2189" s="1" t="s">
        <v>26</v>
      </c>
      <c r="E2189" s="1">
        <v>13.5</v>
      </c>
      <c r="F2189" s="1">
        <v>0</v>
      </c>
      <c r="G2189" s="1">
        <v>3.8</v>
      </c>
      <c r="H2189" s="1">
        <v>1</v>
      </c>
      <c r="I2189" s="1">
        <v>142.80000000000001</v>
      </c>
      <c r="J2189" s="1">
        <v>10589</v>
      </c>
      <c r="K2189" s="1">
        <v>38</v>
      </c>
      <c r="L2189" s="1">
        <v>199.9</v>
      </c>
      <c r="M2189" s="1">
        <v>285</v>
      </c>
      <c r="N2189" s="1">
        <v>1</v>
      </c>
      <c r="O2189" s="1">
        <v>13</v>
      </c>
      <c r="P2189" s="1">
        <v>0</v>
      </c>
      <c r="Q2189" s="1">
        <v>26</v>
      </c>
      <c r="R2189" s="1">
        <v>23.09</v>
      </c>
      <c r="S2189" s="1">
        <v>24.06</v>
      </c>
      <c r="T2189" s="1">
        <v>324</v>
      </c>
      <c r="U2189" s="3" t="str">
        <f t="shared" si="34"/>
        <v>2017Plan</v>
      </c>
      <c r="V2189" s="2">
        <f>DATE(A2189,INDEX(Map!$H$1:$H$12,MATCH(B2189,Map!$G$1:$G$12,0),0),1)</f>
        <v>43160</v>
      </c>
      <c r="W2189" t="str">
        <f>IF(AND(V2189&gt;=Map!$K$2,V2189&lt;=Map!$L$2),"Base",IF(AND(V2189&gt;=Map!$K$3,V2189&lt;=Map!$L$3),"Fcst","N/A"))</f>
        <v>Fcst</v>
      </c>
      <c r="X2189" t="str">
        <f>INDEX(Map!$B$2:$B$86,MATCH(D2189,Map!$A$2:$A$86,0),0)</f>
        <v>Ghent 1</v>
      </c>
      <c r="Y2189" s="7">
        <f>IF(INDEX(Map!$C$2:$C$86,MATCH(D2189,Map!$A$2:$A$86,0),0)="","N/A",E2189*INDEX(Map!$C$2:$C$86,MATCH(D2189,Map!$A$2:$A$86,0),0))</f>
        <v>13.5</v>
      </c>
      <c r="Z2189" s="7" t="str">
        <f>IF(INDEX(Map!$D$2:$D$86,MATCH(D2189,Map!$A$2:$A$86,0),0)="","N/A",E2189*INDEX(Map!$D$2:$D$86,MATCH(D2189,Map!$A$2:$A$86,0),0))</f>
        <v>N/A</v>
      </c>
      <c r="AA2189" t="str">
        <f>INDEX(Map!$E$2:$E$86,MATCH(D2189,Map!$A$2:$A$86,0),0)</f>
        <v>Coal</v>
      </c>
    </row>
    <row r="2190" spans="1:27" x14ac:dyDescent="0.25">
      <c r="A2190" s="1" t="s">
        <v>120</v>
      </c>
      <c r="B2190" s="1" t="s">
        <v>109</v>
      </c>
      <c r="C2190" s="1">
        <v>5</v>
      </c>
      <c r="D2190" s="1" t="s">
        <v>27</v>
      </c>
      <c r="E2190" s="1">
        <v>295.3</v>
      </c>
      <c r="F2190" s="1">
        <v>0</v>
      </c>
      <c r="G2190" s="1">
        <v>82</v>
      </c>
      <c r="H2190" s="1">
        <v>2</v>
      </c>
      <c r="I2190" s="1">
        <v>3059.9</v>
      </c>
      <c r="J2190" s="1">
        <v>10362</v>
      </c>
      <c r="K2190" s="1">
        <v>704</v>
      </c>
      <c r="L2190" s="1">
        <v>199.9</v>
      </c>
      <c r="M2190" s="1">
        <v>6116</v>
      </c>
      <c r="N2190" s="1">
        <v>2</v>
      </c>
      <c r="O2190" s="1">
        <v>23</v>
      </c>
      <c r="P2190" s="1">
        <v>0</v>
      </c>
      <c r="Q2190" s="1">
        <v>335</v>
      </c>
      <c r="R2190" s="1">
        <v>21.85</v>
      </c>
      <c r="S2190" s="1">
        <v>21.92</v>
      </c>
      <c r="T2190" s="1">
        <v>6474</v>
      </c>
      <c r="U2190" s="3" t="str">
        <f t="shared" si="34"/>
        <v>2017Plan</v>
      </c>
      <c r="V2190" s="2">
        <f>DATE(A2190,INDEX(Map!$H$1:$H$12,MATCH(B2190,Map!$G$1:$G$12,0),0),1)</f>
        <v>43160</v>
      </c>
      <c r="W2190" t="str">
        <f>IF(AND(V2190&gt;=Map!$K$2,V2190&lt;=Map!$L$2),"Base",IF(AND(V2190&gt;=Map!$K$3,V2190&lt;=Map!$L$3),"Fcst","N/A"))</f>
        <v>Fcst</v>
      </c>
      <c r="X2190" t="str">
        <f>INDEX(Map!$B$2:$B$86,MATCH(D2190,Map!$A$2:$A$86,0),0)</f>
        <v>Ghent 2</v>
      </c>
      <c r="Y2190" s="7">
        <f>IF(INDEX(Map!$C$2:$C$86,MATCH(D2190,Map!$A$2:$A$86,0),0)="","N/A",E2190*INDEX(Map!$C$2:$C$86,MATCH(D2190,Map!$A$2:$A$86,0),0))</f>
        <v>295.3</v>
      </c>
      <c r="Z2190" s="7" t="str">
        <f>IF(INDEX(Map!$D$2:$D$86,MATCH(D2190,Map!$A$2:$A$86,0),0)="","N/A",E2190*INDEX(Map!$D$2:$D$86,MATCH(D2190,Map!$A$2:$A$86,0),0))</f>
        <v>N/A</v>
      </c>
      <c r="AA2190" t="str">
        <f>INDEX(Map!$E$2:$E$86,MATCH(D2190,Map!$A$2:$A$86,0),0)</f>
        <v>Coal</v>
      </c>
    </row>
    <row r="2191" spans="1:27" x14ac:dyDescent="0.25">
      <c r="A2191" s="1" t="s">
        <v>120</v>
      </c>
      <c r="B2191" s="1" t="s">
        <v>109</v>
      </c>
      <c r="C2191" s="1">
        <v>6</v>
      </c>
      <c r="D2191" s="1" t="s">
        <v>28</v>
      </c>
      <c r="E2191" s="1">
        <v>270.89999999999998</v>
      </c>
      <c r="F2191" s="1">
        <v>0</v>
      </c>
      <c r="G2191" s="1">
        <v>75.5</v>
      </c>
      <c r="H2191" s="1">
        <v>2</v>
      </c>
      <c r="I2191" s="1">
        <v>3023.1</v>
      </c>
      <c r="J2191" s="1">
        <v>11161</v>
      </c>
      <c r="K2191" s="1">
        <v>701</v>
      </c>
      <c r="L2191" s="1">
        <v>199.9</v>
      </c>
      <c r="M2191" s="1">
        <v>6042</v>
      </c>
      <c r="N2191" s="1">
        <v>3</v>
      </c>
      <c r="O2191" s="1">
        <v>37</v>
      </c>
      <c r="P2191" s="1">
        <v>0</v>
      </c>
      <c r="Q2191" s="1">
        <v>509</v>
      </c>
      <c r="R2191" s="1">
        <v>24.19</v>
      </c>
      <c r="S2191" s="1">
        <v>24.33</v>
      </c>
      <c r="T2191" s="1">
        <v>6589</v>
      </c>
      <c r="U2191" s="3" t="str">
        <f t="shared" si="34"/>
        <v>2017Plan</v>
      </c>
      <c r="V2191" s="2">
        <f>DATE(A2191,INDEX(Map!$H$1:$H$12,MATCH(B2191,Map!$G$1:$G$12,0),0),1)</f>
        <v>43160</v>
      </c>
      <c r="W2191" t="str">
        <f>IF(AND(V2191&gt;=Map!$K$2,V2191&lt;=Map!$L$2),"Base",IF(AND(V2191&gt;=Map!$K$3,V2191&lt;=Map!$L$3),"Fcst","N/A"))</f>
        <v>Fcst</v>
      </c>
      <c r="X2191" t="str">
        <f>INDEX(Map!$B$2:$B$86,MATCH(D2191,Map!$A$2:$A$86,0),0)</f>
        <v>Ghent 3</v>
      </c>
      <c r="Y2191" s="7">
        <f>IF(INDEX(Map!$C$2:$C$86,MATCH(D2191,Map!$A$2:$A$86,0),0)="","N/A",E2191*INDEX(Map!$C$2:$C$86,MATCH(D2191,Map!$A$2:$A$86,0),0))</f>
        <v>270.89999999999998</v>
      </c>
      <c r="Z2191" s="7" t="str">
        <f>IF(INDEX(Map!$D$2:$D$86,MATCH(D2191,Map!$A$2:$A$86,0),0)="","N/A",E2191*INDEX(Map!$D$2:$D$86,MATCH(D2191,Map!$A$2:$A$86,0),0))</f>
        <v>N/A</v>
      </c>
      <c r="AA2191" t="str">
        <f>INDEX(Map!$E$2:$E$86,MATCH(D2191,Map!$A$2:$A$86,0),0)</f>
        <v>Coal</v>
      </c>
    </row>
    <row r="2192" spans="1:27" x14ac:dyDescent="0.25">
      <c r="A2192" s="1" t="s">
        <v>120</v>
      </c>
      <c r="B2192" s="1" t="s">
        <v>109</v>
      </c>
      <c r="C2192" s="1">
        <v>7</v>
      </c>
      <c r="D2192" s="1" t="s">
        <v>29</v>
      </c>
      <c r="E2192" s="1">
        <v>296.89999999999998</v>
      </c>
      <c r="F2192" s="1">
        <v>0</v>
      </c>
      <c r="G2192" s="1">
        <v>83.8</v>
      </c>
      <c r="H2192" s="1">
        <v>2</v>
      </c>
      <c r="I2192" s="1">
        <v>3229.3</v>
      </c>
      <c r="J2192" s="1">
        <v>10879</v>
      </c>
      <c r="K2192" s="1">
        <v>692</v>
      </c>
      <c r="L2192" s="1">
        <v>199.9</v>
      </c>
      <c r="M2192" s="1">
        <v>6455</v>
      </c>
      <c r="N2192" s="1">
        <v>4</v>
      </c>
      <c r="O2192" s="1">
        <v>45</v>
      </c>
      <c r="P2192" s="1">
        <v>0</v>
      </c>
      <c r="Q2192" s="1">
        <v>558</v>
      </c>
      <c r="R2192" s="1">
        <v>23.62</v>
      </c>
      <c r="S2192" s="1">
        <v>23.78</v>
      </c>
      <c r="T2192" s="1">
        <v>7058</v>
      </c>
      <c r="U2192" s="3" t="str">
        <f t="shared" si="34"/>
        <v>2017Plan</v>
      </c>
      <c r="V2192" s="2">
        <f>DATE(A2192,INDEX(Map!$H$1:$H$12,MATCH(B2192,Map!$G$1:$G$12,0),0),1)</f>
        <v>43160</v>
      </c>
      <c r="W2192" t="str">
        <f>IF(AND(V2192&gt;=Map!$K$2,V2192&lt;=Map!$L$2),"Base",IF(AND(V2192&gt;=Map!$K$3,V2192&lt;=Map!$L$3),"Fcst","N/A"))</f>
        <v>Fcst</v>
      </c>
      <c r="X2192" t="str">
        <f>INDEX(Map!$B$2:$B$86,MATCH(D2192,Map!$A$2:$A$86,0),0)</f>
        <v>Ghent 4</v>
      </c>
      <c r="Y2192" s="7">
        <f>IF(INDEX(Map!$C$2:$C$86,MATCH(D2192,Map!$A$2:$A$86,0),0)="","N/A",E2192*INDEX(Map!$C$2:$C$86,MATCH(D2192,Map!$A$2:$A$86,0),0))</f>
        <v>296.89999999999998</v>
      </c>
      <c r="Z2192" s="7" t="str">
        <f>IF(INDEX(Map!$D$2:$D$86,MATCH(D2192,Map!$A$2:$A$86,0),0)="","N/A",E2192*INDEX(Map!$D$2:$D$86,MATCH(D2192,Map!$A$2:$A$86,0),0))</f>
        <v>N/A</v>
      </c>
      <c r="AA2192" t="str">
        <f>INDEX(Map!$E$2:$E$86,MATCH(D2192,Map!$A$2:$A$86,0),0)</f>
        <v>Coal</v>
      </c>
    </row>
    <row r="2193" spans="1:27" x14ac:dyDescent="0.25">
      <c r="A2193" s="1" t="s">
        <v>120</v>
      </c>
      <c r="B2193" s="1" t="s">
        <v>109</v>
      </c>
      <c r="C2193" s="1">
        <v>8</v>
      </c>
      <c r="D2193" s="1" t="s">
        <v>30</v>
      </c>
      <c r="E2193" s="1">
        <v>182.8</v>
      </c>
      <c r="F2193" s="1">
        <v>0</v>
      </c>
      <c r="G2193" s="1">
        <v>81.900000000000006</v>
      </c>
      <c r="H2193" s="1">
        <v>2</v>
      </c>
      <c r="I2193" s="1">
        <v>1910.8</v>
      </c>
      <c r="J2193" s="1">
        <v>10452</v>
      </c>
      <c r="K2193" s="1">
        <v>695</v>
      </c>
      <c r="L2193" s="1">
        <v>198.4</v>
      </c>
      <c r="M2193" s="1">
        <v>3791</v>
      </c>
      <c r="N2193" s="1">
        <v>4</v>
      </c>
      <c r="O2193" s="1">
        <v>17</v>
      </c>
      <c r="P2193" s="1">
        <v>0</v>
      </c>
      <c r="Q2193" s="1">
        <v>164</v>
      </c>
      <c r="R2193" s="1">
        <v>21.63</v>
      </c>
      <c r="S2193" s="1">
        <v>21.73</v>
      </c>
      <c r="T2193" s="1">
        <v>3973</v>
      </c>
      <c r="U2193" s="3" t="str">
        <f t="shared" si="34"/>
        <v>2017Plan</v>
      </c>
      <c r="V2193" s="2">
        <f>DATE(A2193,INDEX(Map!$H$1:$H$12,MATCH(B2193,Map!$G$1:$G$12,0),0),1)</f>
        <v>43160</v>
      </c>
      <c r="W2193" t="str">
        <f>IF(AND(V2193&gt;=Map!$K$2,V2193&lt;=Map!$L$2),"Base",IF(AND(V2193&gt;=Map!$K$3,V2193&lt;=Map!$L$3),"Fcst","N/A"))</f>
        <v>Fcst</v>
      </c>
      <c r="X2193" t="str">
        <f>INDEX(Map!$B$2:$B$86,MATCH(D2193,Map!$A$2:$A$86,0),0)</f>
        <v>Mill Creek 1</v>
      </c>
      <c r="Y2193" s="7" t="str">
        <f>IF(INDEX(Map!$C$2:$C$86,MATCH(D2193,Map!$A$2:$A$86,0),0)="","N/A",E2193*INDEX(Map!$C$2:$C$86,MATCH(D2193,Map!$A$2:$A$86,0),0))</f>
        <v>N/A</v>
      </c>
      <c r="Z2193" s="7">
        <f>IF(INDEX(Map!$D$2:$D$86,MATCH(D2193,Map!$A$2:$A$86,0),0)="","N/A",E2193*INDEX(Map!$D$2:$D$86,MATCH(D2193,Map!$A$2:$A$86,0),0))</f>
        <v>182.8</v>
      </c>
      <c r="AA2193" t="str">
        <f>INDEX(Map!$E$2:$E$86,MATCH(D2193,Map!$A$2:$A$86,0),0)</f>
        <v>Coal</v>
      </c>
    </row>
    <row r="2194" spans="1:27" x14ac:dyDescent="0.25">
      <c r="A2194" s="1" t="s">
        <v>120</v>
      </c>
      <c r="B2194" s="1" t="s">
        <v>109</v>
      </c>
      <c r="C2194" s="1">
        <v>9</v>
      </c>
      <c r="D2194" s="1" t="s">
        <v>31</v>
      </c>
      <c r="E2194" s="1">
        <v>47.3</v>
      </c>
      <c r="F2194" s="1">
        <v>0</v>
      </c>
      <c r="G2194" s="1">
        <v>21.5</v>
      </c>
      <c r="H2194" s="1">
        <v>2</v>
      </c>
      <c r="I2194" s="1">
        <v>504.9</v>
      </c>
      <c r="J2194" s="1">
        <v>10667</v>
      </c>
      <c r="K2194" s="1">
        <v>192</v>
      </c>
      <c r="L2194" s="1">
        <v>198.4</v>
      </c>
      <c r="M2194" s="1">
        <v>1002</v>
      </c>
      <c r="N2194" s="1">
        <v>4</v>
      </c>
      <c r="O2194" s="1">
        <v>17</v>
      </c>
      <c r="P2194" s="1">
        <v>0</v>
      </c>
      <c r="Q2194" s="1">
        <v>54</v>
      </c>
      <c r="R2194" s="1">
        <v>22.3</v>
      </c>
      <c r="S2194" s="1">
        <v>22.66</v>
      </c>
      <c r="T2194" s="1">
        <v>1073</v>
      </c>
      <c r="U2194" s="3" t="str">
        <f t="shared" si="34"/>
        <v>2017Plan</v>
      </c>
      <c r="V2194" s="2">
        <f>DATE(A2194,INDEX(Map!$H$1:$H$12,MATCH(B2194,Map!$G$1:$G$12,0),0),1)</f>
        <v>43160</v>
      </c>
      <c r="W2194" t="str">
        <f>IF(AND(V2194&gt;=Map!$K$2,V2194&lt;=Map!$L$2),"Base",IF(AND(V2194&gt;=Map!$K$3,V2194&lt;=Map!$L$3),"Fcst","N/A"))</f>
        <v>Fcst</v>
      </c>
      <c r="X2194" t="str">
        <f>INDEX(Map!$B$2:$B$86,MATCH(D2194,Map!$A$2:$A$86,0),0)</f>
        <v>Mill Creek 2</v>
      </c>
      <c r="Y2194" s="7" t="str">
        <f>IF(INDEX(Map!$C$2:$C$86,MATCH(D2194,Map!$A$2:$A$86,0),0)="","N/A",E2194*INDEX(Map!$C$2:$C$86,MATCH(D2194,Map!$A$2:$A$86,0),0))</f>
        <v>N/A</v>
      </c>
      <c r="Z2194" s="7">
        <f>IF(INDEX(Map!$D$2:$D$86,MATCH(D2194,Map!$A$2:$A$86,0),0)="","N/A",E2194*INDEX(Map!$D$2:$D$86,MATCH(D2194,Map!$A$2:$A$86,0),0))</f>
        <v>47.3</v>
      </c>
      <c r="AA2194" t="str">
        <f>INDEX(Map!$E$2:$E$86,MATCH(D2194,Map!$A$2:$A$86,0),0)</f>
        <v>Coal</v>
      </c>
    </row>
    <row r="2195" spans="1:27" x14ac:dyDescent="0.25">
      <c r="A2195" s="1" t="s">
        <v>120</v>
      </c>
      <c r="B2195" s="1" t="s">
        <v>109</v>
      </c>
      <c r="C2195" s="1">
        <v>10</v>
      </c>
      <c r="D2195" s="1" t="s">
        <v>32</v>
      </c>
      <c r="E2195" s="1">
        <v>228.1</v>
      </c>
      <c r="F2195" s="1">
        <v>0</v>
      </c>
      <c r="G2195" s="1">
        <v>79.2</v>
      </c>
      <c r="H2195" s="1">
        <v>3</v>
      </c>
      <c r="I2195" s="1">
        <v>2432.9</v>
      </c>
      <c r="J2195" s="1">
        <v>10666</v>
      </c>
      <c r="K2195" s="1">
        <v>688</v>
      </c>
      <c r="L2195" s="1">
        <v>198.4</v>
      </c>
      <c r="M2195" s="1">
        <v>4827</v>
      </c>
      <c r="N2195" s="1">
        <v>18</v>
      </c>
      <c r="O2195" s="1">
        <v>72</v>
      </c>
      <c r="P2195" s="1">
        <v>0</v>
      </c>
      <c r="Q2195" s="1">
        <v>289</v>
      </c>
      <c r="R2195" s="1">
        <v>22.43</v>
      </c>
      <c r="S2195" s="1">
        <v>22.74</v>
      </c>
      <c r="T2195" s="1">
        <v>5188</v>
      </c>
      <c r="U2195" s="3" t="str">
        <f t="shared" si="34"/>
        <v>2017Plan</v>
      </c>
      <c r="V2195" s="2">
        <f>DATE(A2195,INDEX(Map!$H$1:$H$12,MATCH(B2195,Map!$G$1:$G$12,0),0),1)</f>
        <v>43160</v>
      </c>
      <c r="W2195" t="str">
        <f>IF(AND(V2195&gt;=Map!$K$2,V2195&lt;=Map!$L$2),"Base",IF(AND(V2195&gt;=Map!$K$3,V2195&lt;=Map!$L$3),"Fcst","N/A"))</f>
        <v>Fcst</v>
      </c>
      <c r="X2195" t="str">
        <f>INDEX(Map!$B$2:$B$86,MATCH(D2195,Map!$A$2:$A$86,0),0)</f>
        <v>Mill Creek 3</v>
      </c>
      <c r="Y2195" s="7" t="str">
        <f>IF(INDEX(Map!$C$2:$C$86,MATCH(D2195,Map!$A$2:$A$86,0),0)="","N/A",E2195*INDEX(Map!$C$2:$C$86,MATCH(D2195,Map!$A$2:$A$86,0),0))</f>
        <v>N/A</v>
      </c>
      <c r="Z2195" s="7">
        <f>IF(INDEX(Map!$D$2:$D$86,MATCH(D2195,Map!$A$2:$A$86,0),0)="","N/A",E2195*INDEX(Map!$D$2:$D$86,MATCH(D2195,Map!$A$2:$A$86,0),0))</f>
        <v>228.1</v>
      </c>
      <c r="AA2195" t="str">
        <f>INDEX(Map!$E$2:$E$86,MATCH(D2195,Map!$A$2:$A$86,0),0)</f>
        <v>Coal</v>
      </c>
    </row>
    <row r="2196" spans="1:27" x14ac:dyDescent="0.25">
      <c r="A2196" s="1" t="s">
        <v>120</v>
      </c>
      <c r="B2196" s="1" t="s">
        <v>109</v>
      </c>
      <c r="C2196" s="1">
        <v>11</v>
      </c>
      <c r="D2196" s="1" t="s">
        <v>33</v>
      </c>
      <c r="E2196" s="1">
        <v>301.89999999999998</v>
      </c>
      <c r="F2196" s="1">
        <v>0</v>
      </c>
      <c r="G2196" s="1">
        <v>84.2</v>
      </c>
      <c r="H2196" s="1">
        <v>2</v>
      </c>
      <c r="I2196" s="1">
        <v>3146.4</v>
      </c>
      <c r="J2196" s="1">
        <v>10423</v>
      </c>
      <c r="K2196" s="1">
        <v>692</v>
      </c>
      <c r="L2196" s="1">
        <v>198.4</v>
      </c>
      <c r="M2196" s="1">
        <v>6243</v>
      </c>
      <c r="N2196" s="1">
        <v>19</v>
      </c>
      <c r="O2196" s="1">
        <v>76</v>
      </c>
      <c r="P2196" s="1">
        <v>0</v>
      </c>
      <c r="Q2196" s="1">
        <v>381</v>
      </c>
      <c r="R2196" s="1">
        <v>21.94</v>
      </c>
      <c r="S2196" s="1">
        <v>22.19</v>
      </c>
      <c r="T2196" s="1">
        <v>6699</v>
      </c>
      <c r="U2196" s="3" t="str">
        <f t="shared" si="34"/>
        <v>2017Plan</v>
      </c>
      <c r="V2196" s="2">
        <f>DATE(A2196,INDEX(Map!$H$1:$H$12,MATCH(B2196,Map!$G$1:$G$12,0),0),1)</f>
        <v>43160</v>
      </c>
      <c r="W2196" t="str">
        <f>IF(AND(V2196&gt;=Map!$K$2,V2196&lt;=Map!$L$2),"Base",IF(AND(V2196&gt;=Map!$K$3,V2196&lt;=Map!$L$3),"Fcst","N/A"))</f>
        <v>Fcst</v>
      </c>
      <c r="X2196" t="str">
        <f>INDEX(Map!$B$2:$B$86,MATCH(D2196,Map!$A$2:$A$86,0),0)</f>
        <v>Mill Creek 4</v>
      </c>
      <c r="Y2196" s="7" t="str">
        <f>IF(INDEX(Map!$C$2:$C$86,MATCH(D2196,Map!$A$2:$A$86,0),0)="","N/A",E2196*INDEX(Map!$C$2:$C$86,MATCH(D2196,Map!$A$2:$A$86,0),0))</f>
        <v>N/A</v>
      </c>
      <c r="Z2196" s="7">
        <f>IF(INDEX(Map!$D$2:$D$86,MATCH(D2196,Map!$A$2:$A$86,0),0)="","N/A",E2196*INDEX(Map!$D$2:$D$86,MATCH(D2196,Map!$A$2:$A$86,0),0))</f>
        <v>301.89999999999998</v>
      </c>
      <c r="AA2196" t="str">
        <f>INDEX(Map!$E$2:$E$86,MATCH(D2196,Map!$A$2:$A$86,0),0)</f>
        <v>Coal</v>
      </c>
    </row>
    <row r="2197" spans="1:27" x14ac:dyDescent="0.25">
      <c r="A2197" s="1" t="s">
        <v>120</v>
      </c>
      <c r="B2197" s="1" t="s">
        <v>109</v>
      </c>
      <c r="C2197" s="1">
        <v>12</v>
      </c>
      <c r="D2197" s="1" t="s">
        <v>34</v>
      </c>
      <c r="E2197" s="1">
        <v>224.3</v>
      </c>
      <c r="F2197" s="1">
        <v>0</v>
      </c>
      <c r="G2197" s="1">
        <v>81.5</v>
      </c>
      <c r="H2197" s="1">
        <v>2</v>
      </c>
      <c r="I2197" s="1">
        <v>2400.1</v>
      </c>
      <c r="J2197" s="1">
        <v>10698</v>
      </c>
      <c r="K2197" s="1">
        <v>678</v>
      </c>
      <c r="L2197" s="1">
        <v>195.7</v>
      </c>
      <c r="M2197" s="1">
        <v>4698</v>
      </c>
      <c r="N2197" s="1">
        <v>7</v>
      </c>
      <c r="O2197" s="1">
        <v>82</v>
      </c>
      <c r="P2197" s="1">
        <v>0</v>
      </c>
      <c r="Q2197" s="1">
        <v>281</v>
      </c>
      <c r="R2197" s="1">
        <v>22.19</v>
      </c>
      <c r="S2197" s="1">
        <v>22.56</v>
      </c>
      <c r="T2197" s="1">
        <v>5060</v>
      </c>
      <c r="U2197" s="3" t="str">
        <f t="shared" si="34"/>
        <v>2017Plan</v>
      </c>
      <c r="V2197" s="2">
        <f>DATE(A2197,INDEX(Map!$H$1:$H$12,MATCH(B2197,Map!$G$1:$G$12,0),0),1)</f>
        <v>43160</v>
      </c>
      <c r="W2197" t="str">
        <f>IF(AND(V2197&gt;=Map!$K$2,V2197&lt;=Map!$L$2),"Base",IF(AND(V2197&gt;=Map!$K$3,V2197&lt;=Map!$L$3),"Fcst","N/A"))</f>
        <v>Fcst</v>
      </c>
      <c r="X2197" t="str">
        <f>INDEX(Map!$B$2:$B$86,MATCH(D2197,Map!$A$2:$A$86,0),0)</f>
        <v>Trimble County 1</v>
      </c>
      <c r="Y2197" s="7" t="str">
        <f>IF(INDEX(Map!$C$2:$C$86,MATCH(D2197,Map!$A$2:$A$86,0),0)="","N/A",E2197*INDEX(Map!$C$2:$C$86,MATCH(D2197,Map!$A$2:$A$86,0),0))</f>
        <v>N/A</v>
      </c>
      <c r="Z2197" s="7">
        <f>IF(INDEX(Map!$D$2:$D$86,MATCH(D2197,Map!$A$2:$A$86,0),0)="","N/A",E2197*INDEX(Map!$D$2:$D$86,MATCH(D2197,Map!$A$2:$A$86,0),0))</f>
        <v>224.3</v>
      </c>
      <c r="AA2197" t="str">
        <f>INDEX(Map!$E$2:$E$86,MATCH(D2197,Map!$A$2:$A$86,0),0)</f>
        <v>Coal</v>
      </c>
    </row>
    <row r="2198" spans="1:27" x14ac:dyDescent="0.25">
      <c r="A2198" s="1" t="s">
        <v>120</v>
      </c>
      <c r="B2198" s="1" t="s">
        <v>109</v>
      </c>
      <c r="C2198" s="1">
        <v>13</v>
      </c>
      <c r="D2198" s="1" t="s">
        <v>35</v>
      </c>
      <c r="E2198" s="1">
        <v>21.2</v>
      </c>
      <c r="F2198" s="1">
        <v>0</v>
      </c>
      <c r="G2198" s="1">
        <v>5.0999999999999996</v>
      </c>
      <c r="H2198" s="1">
        <v>1</v>
      </c>
      <c r="I2198" s="1">
        <v>195</v>
      </c>
      <c r="J2198" s="1">
        <v>9202</v>
      </c>
      <c r="K2198" s="1">
        <v>44</v>
      </c>
      <c r="L2198" s="1">
        <v>205</v>
      </c>
      <c r="M2198" s="1">
        <v>400</v>
      </c>
      <c r="N2198" s="1">
        <v>7</v>
      </c>
      <c r="O2198" s="1">
        <v>23</v>
      </c>
      <c r="P2198" s="1">
        <v>0</v>
      </c>
      <c r="Q2198" s="1">
        <v>30</v>
      </c>
      <c r="R2198" s="1">
        <v>20.29</v>
      </c>
      <c r="S2198" s="1">
        <v>21.39</v>
      </c>
      <c r="T2198" s="1">
        <v>453</v>
      </c>
      <c r="U2198" s="3" t="str">
        <f t="shared" si="34"/>
        <v>2017Plan</v>
      </c>
      <c r="V2198" s="2">
        <f>DATE(A2198,INDEX(Map!$H$1:$H$12,MATCH(B2198,Map!$G$1:$G$12,0),0),1)</f>
        <v>43160</v>
      </c>
      <c r="W2198" t="str">
        <f>IF(AND(V2198&gt;=Map!$K$2,V2198&lt;=Map!$L$2),"Base",IF(AND(V2198&gt;=Map!$K$3,V2198&lt;=Map!$L$3),"Fcst","N/A"))</f>
        <v>Fcst</v>
      </c>
      <c r="X2198" t="str">
        <f>INDEX(Map!$B$2:$B$86,MATCH(D2198,Map!$A$2:$A$86,0),0)</f>
        <v>Trimble County 2</v>
      </c>
      <c r="Y2198" s="7">
        <f>IF(INDEX(Map!$C$2:$C$86,MATCH(D2198,Map!$A$2:$A$86,0),0)="","N/A",E2198*INDEX(Map!$C$2:$C$86,MATCH(D2198,Map!$A$2:$A$86,0),0))</f>
        <v>17.172000000000001</v>
      </c>
      <c r="Z2198" s="7">
        <f>IF(INDEX(Map!$D$2:$D$86,MATCH(D2198,Map!$A$2:$A$86,0),0)="","N/A",E2198*INDEX(Map!$D$2:$D$86,MATCH(D2198,Map!$A$2:$A$86,0),0))</f>
        <v>4.0279999999999996</v>
      </c>
      <c r="AA2198" t="str">
        <f>INDEX(Map!$E$2:$E$86,MATCH(D2198,Map!$A$2:$A$86,0),0)</f>
        <v>Coal</v>
      </c>
    </row>
    <row r="2199" spans="1:27" x14ac:dyDescent="0.25">
      <c r="A2199" s="1" t="s">
        <v>120</v>
      </c>
      <c r="B2199" s="1" t="s">
        <v>109</v>
      </c>
      <c r="C2199" s="1">
        <v>14</v>
      </c>
      <c r="D2199" s="1" t="s">
        <v>36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3" t="str">
        <f t="shared" si="34"/>
        <v>2017Plan</v>
      </c>
      <c r="V2199" s="2">
        <f>DATE(A2199,INDEX(Map!$H$1:$H$12,MATCH(B2199,Map!$G$1:$G$12,0),0),1)</f>
        <v>43160</v>
      </c>
      <c r="W2199" t="str">
        <f>IF(AND(V2199&gt;=Map!$K$2,V2199&lt;=Map!$L$2),"Base",IF(AND(V2199&gt;=Map!$K$3,V2199&lt;=Map!$L$3),"Fcst","N/A"))</f>
        <v>Fcst</v>
      </c>
      <c r="X2199" t="str">
        <f>INDEX(Map!$B$2:$B$86,MATCH(D2199,Map!$A$2:$A$86,0),0)</f>
        <v>Cane Run 7</v>
      </c>
      <c r="Y2199" s="7">
        <f>IF(INDEX(Map!$C$2:$C$86,MATCH(D2199,Map!$A$2:$A$86,0),0)="","N/A",E2199*INDEX(Map!$C$2:$C$86,MATCH(D2199,Map!$A$2:$A$86,0),0))</f>
        <v>0</v>
      </c>
      <c r="Z2199" s="7">
        <f>IF(INDEX(Map!$D$2:$D$86,MATCH(D2199,Map!$A$2:$A$86,0),0)="","N/A",E2199*INDEX(Map!$D$2:$D$86,MATCH(D2199,Map!$A$2:$A$86,0),0))</f>
        <v>0</v>
      </c>
      <c r="AA2199" t="str">
        <f>INDEX(Map!$E$2:$E$86,MATCH(D2199,Map!$A$2:$A$86,0),0)</f>
        <v>NGCC</v>
      </c>
    </row>
    <row r="2200" spans="1:27" x14ac:dyDescent="0.25">
      <c r="A2200" s="1" t="s">
        <v>120</v>
      </c>
      <c r="B2200" s="1" t="s">
        <v>109</v>
      </c>
      <c r="C2200" s="1">
        <v>15</v>
      </c>
      <c r="D2200" s="1" t="s">
        <v>37</v>
      </c>
      <c r="E2200" s="1">
        <v>462.8</v>
      </c>
      <c r="F2200" s="1">
        <v>0</v>
      </c>
      <c r="G2200" s="1">
        <v>90</v>
      </c>
      <c r="H2200" s="1">
        <v>3</v>
      </c>
      <c r="I2200" s="1">
        <v>3140</v>
      </c>
      <c r="J2200" s="1">
        <v>6784</v>
      </c>
      <c r="K2200" s="1">
        <v>678</v>
      </c>
      <c r="L2200" s="1">
        <v>335.4</v>
      </c>
      <c r="M2200" s="1">
        <v>10533</v>
      </c>
      <c r="N2200" s="1">
        <v>8</v>
      </c>
      <c r="O2200" s="1">
        <v>28</v>
      </c>
      <c r="P2200" s="1">
        <v>0</v>
      </c>
      <c r="Q2200" s="1">
        <v>557</v>
      </c>
      <c r="R2200" s="1">
        <v>23.96</v>
      </c>
      <c r="S2200" s="1">
        <v>24.02</v>
      </c>
      <c r="T2200" s="1">
        <v>11117</v>
      </c>
      <c r="U2200" s="3" t="str">
        <f t="shared" si="34"/>
        <v>2017Plan</v>
      </c>
      <c r="V2200" s="2">
        <f>DATE(A2200,INDEX(Map!$H$1:$H$12,MATCH(B2200,Map!$G$1:$G$12,0),0),1)</f>
        <v>43160</v>
      </c>
      <c r="W2200" t="str">
        <f>IF(AND(V2200&gt;=Map!$K$2,V2200&lt;=Map!$L$2),"Base",IF(AND(V2200&gt;=Map!$K$3,V2200&lt;=Map!$L$3),"Fcst","N/A"))</f>
        <v>Fcst</v>
      </c>
      <c r="X2200" t="str">
        <f>INDEX(Map!$B$2:$B$86,MATCH(D2200,Map!$A$2:$A$86,0),0)</f>
        <v>Cane Run 7</v>
      </c>
      <c r="Y2200" s="7">
        <f>IF(INDEX(Map!$C$2:$C$86,MATCH(D2200,Map!$A$2:$A$86,0),0)="","N/A",E2200*INDEX(Map!$C$2:$C$86,MATCH(D2200,Map!$A$2:$A$86,0),0))</f>
        <v>360.98400000000004</v>
      </c>
      <c r="Z2200" s="7">
        <f>IF(INDEX(Map!$D$2:$D$86,MATCH(D2200,Map!$A$2:$A$86,0),0)="","N/A",E2200*INDEX(Map!$D$2:$D$86,MATCH(D2200,Map!$A$2:$A$86,0),0))</f>
        <v>101.816</v>
      </c>
      <c r="AA2200" t="str">
        <f>INDEX(Map!$E$2:$E$86,MATCH(D2200,Map!$A$2:$A$86,0),0)</f>
        <v>NGCC</v>
      </c>
    </row>
    <row r="2201" spans="1:27" x14ac:dyDescent="0.25">
      <c r="A2201" s="1" t="s">
        <v>120</v>
      </c>
      <c r="B2201" s="1" t="s">
        <v>109</v>
      </c>
      <c r="C2201" s="1">
        <v>16</v>
      </c>
      <c r="D2201" s="1" t="s">
        <v>38</v>
      </c>
      <c r="E2201" s="1">
        <v>6.9</v>
      </c>
      <c r="F2201" s="1">
        <v>0</v>
      </c>
      <c r="G2201" s="1">
        <v>7.7</v>
      </c>
      <c r="H2201" s="1">
        <v>4</v>
      </c>
      <c r="I2201" s="1">
        <v>103.8</v>
      </c>
      <c r="J2201" s="1">
        <v>15048</v>
      </c>
      <c r="K2201" s="1">
        <v>113</v>
      </c>
      <c r="L2201" s="1">
        <v>337.3</v>
      </c>
      <c r="M2201" s="1">
        <v>350</v>
      </c>
      <c r="N2201" s="1">
        <v>0</v>
      </c>
      <c r="O2201" s="1">
        <v>1</v>
      </c>
      <c r="P2201" s="1">
        <v>0</v>
      </c>
      <c r="Q2201" s="1">
        <v>0</v>
      </c>
      <c r="R2201" s="1">
        <v>50.75</v>
      </c>
      <c r="S2201" s="1">
        <v>50.9</v>
      </c>
      <c r="T2201" s="1">
        <v>351</v>
      </c>
      <c r="U2201" s="3" t="str">
        <f t="shared" si="34"/>
        <v>2017Plan</v>
      </c>
      <c r="V2201" s="2">
        <f>DATE(A2201,INDEX(Map!$H$1:$H$12,MATCH(B2201,Map!$G$1:$G$12,0),0),1)</f>
        <v>43160</v>
      </c>
      <c r="W2201" t="str">
        <f>IF(AND(V2201&gt;=Map!$K$2,V2201&lt;=Map!$L$2),"Base",IF(AND(V2201&gt;=Map!$K$3,V2201&lt;=Map!$L$3),"Fcst","N/A"))</f>
        <v>Fcst</v>
      </c>
      <c r="X2201" t="str">
        <f>INDEX(Map!$B$2:$B$86,MATCH(D2201,Map!$A$2:$A$86,0),0)</f>
        <v>Brown 5</v>
      </c>
      <c r="Y2201" s="7">
        <f>IF(INDEX(Map!$C$2:$C$86,MATCH(D2201,Map!$A$2:$A$86,0),0)="","N/A",E2201*INDEX(Map!$C$2:$C$86,MATCH(D2201,Map!$A$2:$A$86,0),0))</f>
        <v>3.2429999999999999</v>
      </c>
      <c r="Z2201" s="7">
        <f>IF(INDEX(Map!$D$2:$D$86,MATCH(D2201,Map!$A$2:$A$86,0),0)="","N/A",E2201*INDEX(Map!$D$2:$D$86,MATCH(D2201,Map!$A$2:$A$86,0),0))</f>
        <v>3.6570000000000005</v>
      </c>
      <c r="AA2201" t="str">
        <f>INDEX(Map!$E$2:$E$86,MATCH(D2201,Map!$A$2:$A$86,0),0)</f>
        <v>SCCT</v>
      </c>
    </row>
    <row r="2202" spans="1:27" x14ac:dyDescent="0.25">
      <c r="A2202" s="1" t="s">
        <v>120</v>
      </c>
      <c r="B2202" s="1" t="s">
        <v>109</v>
      </c>
      <c r="C2202" s="1">
        <v>17</v>
      </c>
      <c r="D2202" s="1" t="s">
        <v>39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</v>
      </c>
      <c r="U2202" s="3" t="str">
        <f t="shared" si="34"/>
        <v>2017Plan</v>
      </c>
      <c r="V2202" s="2">
        <f>DATE(A2202,INDEX(Map!$H$1:$H$12,MATCH(B2202,Map!$G$1:$G$12,0),0),1)</f>
        <v>43160</v>
      </c>
      <c r="W2202" t="str">
        <f>IF(AND(V2202&gt;=Map!$K$2,V2202&lt;=Map!$L$2),"Base",IF(AND(V2202&gt;=Map!$K$3,V2202&lt;=Map!$L$3),"Fcst","N/A"))</f>
        <v>Fcst</v>
      </c>
      <c r="X2202" t="str">
        <f>INDEX(Map!$B$2:$B$86,MATCH(D2202,Map!$A$2:$A$86,0),0)</f>
        <v>Brown 5</v>
      </c>
      <c r="Y2202" s="7">
        <f>IF(INDEX(Map!$C$2:$C$86,MATCH(D2202,Map!$A$2:$A$86,0),0)="","N/A",E2202*INDEX(Map!$C$2:$C$86,MATCH(D2202,Map!$A$2:$A$86,0),0))</f>
        <v>0</v>
      </c>
      <c r="Z2202" s="7">
        <f>IF(INDEX(Map!$D$2:$D$86,MATCH(D2202,Map!$A$2:$A$86,0),0)="","N/A",E2202*INDEX(Map!$D$2:$D$86,MATCH(D2202,Map!$A$2:$A$86,0),0))</f>
        <v>0</v>
      </c>
      <c r="AA2202" t="str">
        <f>INDEX(Map!$E$2:$E$86,MATCH(D2202,Map!$A$2:$A$86,0),0)</f>
        <v>SCCT</v>
      </c>
    </row>
    <row r="2203" spans="1:27" x14ac:dyDescent="0.25">
      <c r="A2203" s="1" t="s">
        <v>120</v>
      </c>
      <c r="B2203" s="1" t="s">
        <v>109</v>
      </c>
      <c r="C2203" s="1">
        <v>18</v>
      </c>
      <c r="D2203" s="1" t="s">
        <v>40</v>
      </c>
      <c r="E2203" s="1">
        <v>7.5</v>
      </c>
      <c r="F2203" s="1">
        <v>0</v>
      </c>
      <c r="G2203" s="1">
        <v>6.4</v>
      </c>
      <c r="H2203" s="1">
        <v>8</v>
      </c>
      <c r="I2203" s="1">
        <v>89.5</v>
      </c>
      <c r="J2203" s="1">
        <v>11976</v>
      </c>
      <c r="K2203" s="1">
        <v>70</v>
      </c>
      <c r="L2203" s="1">
        <v>337.3</v>
      </c>
      <c r="M2203" s="1">
        <v>302</v>
      </c>
      <c r="N2203" s="1">
        <v>2</v>
      </c>
      <c r="O2203" s="1">
        <v>6</v>
      </c>
      <c r="P2203" s="1">
        <v>0</v>
      </c>
      <c r="Q2203" s="1">
        <v>0</v>
      </c>
      <c r="R2203" s="1">
        <v>40.39</v>
      </c>
      <c r="S2203" s="1">
        <v>41.23</v>
      </c>
      <c r="T2203" s="1">
        <v>308</v>
      </c>
      <c r="U2203" s="3" t="str">
        <f t="shared" si="34"/>
        <v>2017Plan</v>
      </c>
      <c r="V2203" s="2">
        <f>DATE(A2203,INDEX(Map!$H$1:$H$12,MATCH(B2203,Map!$G$1:$G$12,0),0),1)</f>
        <v>43160</v>
      </c>
      <c r="W2203" t="str">
        <f>IF(AND(V2203&gt;=Map!$K$2,V2203&lt;=Map!$L$2),"Base",IF(AND(V2203&gt;=Map!$K$3,V2203&lt;=Map!$L$3),"Fcst","N/A"))</f>
        <v>Fcst</v>
      </c>
      <c r="X2203" t="str">
        <f>INDEX(Map!$B$2:$B$86,MATCH(D2203,Map!$A$2:$A$86,0),0)</f>
        <v>Brown 6</v>
      </c>
      <c r="Y2203" s="7">
        <f>IF(INDEX(Map!$C$2:$C$86,MATCH(D2203,Map!$A$2:$A$86,0),0)="","N/A",E2203*INDEX(Map!$C$2:$C$86,MATCH(D2203,Map!$A$2:$A$86,0),0))</f>
        <v>4.6500000000000004</v>
      </c>
      <c r="Z2203" s="7">
        <f>IF(INDEX(Map!$D$2:$D$86,MATCH(D2203,Map!$A$2:$A$86,0),0)="","N/A",E2203*INDEX(Map!$D$2:$D$86,MATCH(D2203,Map!$A$2:$A$86,0),0))</f>
        <v>2.85</v>
      </c>
      <c r="AA2203" t="str">
        <f>INDEX(Map!$E$2:$E$86,MATCH(D2203,Map!$A$2:$A$86,0),0)</f>
        <v>SCCT</v>
      </c>
    </row>
    <row r="2204" spans="1:27" x14ac:dyDescent="0.25">
      <c r="A2204" s="1" t="s">
        <v>120</v>
      </c>
      <c r="B2204" s="1" t="s">
        <v>109</v>
      </c>
      <c r="C2204" s="1">
        <v>19</v>
      </c>
      <c r="D2204" s="1" t="s">
        <v>41</v>
      </c>
      <c r="E2204" s="1">
        <v>15</v>
      </c>
      <c r="F2204" s="1">
        <v>0</v>
      </c>
      <c r="G2204" s="1">
        <v>12.8</v>
      </c>
      <c r="H2204" s="1">
        <v>13</v>
      </c>
      <c r="I2204" s="1">
        <v>164</v>
      </c>
      <c r="J2204" s="1">
        <v>10943</v>
      </c>
      <c r="K2204" s="1">
        <v>106</v>
      </c>
      <c r="L2204" s="1">
        <v>337.3</v>
      </c>
      <c r="M2204" s="1">
        <v>553</v>
      </c>
      <c r="N2204" s="1">
        <v>3</v>
      </c>
      <c r="O2204" s="1">
        <v>10</v>
      </c>
      <c r="P2204" s="1">
        <v>0</v>
      </c>
      <c r="Q2204" s="1">
        <v>0</v>
      </c>
      <c r="R2204" s="1">
        <v>36.909999999999997</v>
      </c>
      <c r="S2204" s="1">
        <v>37.6</v>
      </c>
      <c r="T2204" s="1">
        <v>564</v>
      </c>
      <c r="U2204" s="3" t="str">
        <f t="shared" si="34"/>
        <v>2017Plan</v>
      </c>
      <c r="V2204" s="2">
        <f>DATE(A2204,INDEX(Map!$H$1:$H$12,MATCH(B2204,Map!$G$1:$G$12,0),0),1)</f>
        <v>43160</v>
      </c>
      <c r="W2204" t="str">
        <f>IF(AND(V2204&gt;=Map!$K$2,V2204&lt;=Map!$L$2),"Base",IF(AND(V2204&gt;=Map!$K$3,V2204&lt;=Map!$L$3),"Fcst","N/A"))</f>
        <v>Fcst</v>
      </c>
      <c r="X2204" t="str">
        <f>INDEX(Map!$B$2:$B$86,MATCH(D2204,Map!$A$2:$A$86,0),0)</f>
        <v>Brown 7</v>
      </c>
      <c r="Y2204" s="7">
        <f>IF(INDEX(Map!$C$2:$C$86,MATCH(D2204,Map!$A$2:$A$86,0),0)="","N/A",E2204*INDEX(Map!$C$2:$C$86,MATCH(D2204,Map!$A$2:$A$86,0),0))</f>
        <v>9.3000000000000007</v>
      </c>
      <c r="Z2204" s="7">
        <f>IF(INDEX(Map!$D$2:$D$86,MATCH(D2204,Map!$A$2:$A$86,0),0)="","N/A",E2204*INDEX(Map!$D$2:$D$86,MATCH(D2204,Map!$A$2:$A$86,0),0))</f>
        <v>5.7</v>
      </c>
      <c r="AA2204" t="str">
        <f>INDEX(Map!$E$2:$E$86,MATCH(D2204,Map!$A$2:$A$86,0),0)</f>
        <v>SCCT</v>
      </c>
    </row>
    <row r="2205" spans="1:27" x14ac:dyDescent="0.25">
      <c r="A2205" s="1" t="s">
        <v>120</v>
      </c>
      <c r="B2205" s="1" t="s">
        <v>109</v>
      </c>
      <c r="C2205" s="1">
        <v>20</v>
      </c>
      <c r="D2205" s="1" t="s">
        <v>42</v>
      </c>
      <c r="E2205" s="1">
        <v>4.2</v>
      </c>
      <c r="F2205" s="1">
        <v>0</v>
      </c>
      <c r="G2205" s="1">
        <v>4.7</v>
      </c>
      <c r="H2205" s="1">
        <v>4</v>
      </c>
      <c r="I2205" s="1">
        <v>68.5</v>
      </c>
      <c r="J2205" s="1">
        <v>16518</v>
      </c>
      <c r="K2205" s="1">
        <v>83</v>
      </c>
      <c r="L2205" s="1">
        <v>337.3</v>
      </c>
      <c r="M2205" s="1">
        <v>231</v>
      </c>
      <c r="N2205" s="1">
        <v>0</v>
      </c>
      <c r="O2205" s="1">
        <v>1</v>
      </c>
      <c r="P2205" s="1">
        <v>0</v>
      </c>
      <c r="Q2205" s="1">
        <v>0</v>
      </c>
      <c r="R2205" s="1">
        <v>55.71</v>
      </c>
      <c r="S2205" s="1">
        <v>55.95</v>
      </c>
      <c r="T2205" s="1">
        <v>232</v>
      </c>
      <c r="U2205" s="3" t="str">
        <f t="shared" si="34"/>
        <v>2017Plan</v>
      </c>
      <c r="V2205" s="2">
        <f>DATE(A2205,INDEX(Map!$H$1:$H$12,MATCH(B2205,Map!$G$1:$G$12,0),0),1)</f>
        <v>43160</v>
      </c>
      <c r="W2205" t="str">
        <f>IF(AND(V2205&gt;=Map!$K$2,V2205&lt;=Map!$L$2),"Base",IF(AND(V2205&gt;=Map!$K$3,V2205&lt;=Map!$L$3),"Fcst","N/A"))</f>
        <v>Fcst</v>
      </c>
      <c r="X2205" t="str">
        <f>INDEX(Map!$B$2:$B$86,MATCH(D2205,Map!$A$2:$A$86,0),0)</f>
        <v>Brown 8</v>
      </c>
      <c r="Y2205" s="7">
        <f>IF(INDEX(Map!$C$2:$C$86,MATCH(D2205,Map!$A$2:$A$86,0),0)="","N/A",E2205*INDEX(Map!$C$2:$C$86,MATCH(D2205,Map!$A$2:$A$86,0),0))</f>
        <v>4.2</v>
      </c>
      <c r="Z2205" s="7" t="str">
        <f>IF(INDEX(Map!$D$2:$D$86,MATCH(D2205,Map!$A$2:$A$86,0),0)="","N/A",E2205*INDEX(Map!$D$2:$D$86,MATCH(D2205,Map!$A$2:$A$86,0),0))</f>
        <v>N/A</v>
      </c>
      <c r="AA2205" t="str">
        <f>INDEX(Map!$E$2:$E$86,MATCH(D2205,Map!$A$2:$A$86,0),0)</f>
        <v>SCCT</v>
      </c>
    </row>
    <row r="2206" spans="1:27" x14ac:dyDescent="0.25">
      <c r="A2206" s="1" t="s">
        <v>120</v>
      </c>
      <c r="B2206" s="1" t="s">
        <v>109</v>
      </c>
      <c r="C2206" s="1">
        <v>21</v>
      </c>
      <c r="D2206" s="1" t="s">
        <v>43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3" t="str">
        <f t="shared" si="34"/>
        <v>2017Plan</v>
      </c>
      <c r="V2206" s="2">
        <f>DATE(A2206,INDEX(Map!$H$1:$H$12,MATCH(B2206,Map!$G$1:$G$12,0),0),1)</f>
        <v>43160</v>
      </c>
      <c r="W2206" t="str">
        <f>IF(AND(V2206&gt;=Map!$K$2,V2206&lt;=Map!$L$2),"Base",IF(AND(V2206&gt;=Map!$K$3,V2206&lt;=Map!$L$3),"Fcst","N/A"))</f>
        <v>Fcst</v>
      </c>
      <c r="X2206" t="str">
        <f>INDEX(Map!$B$2:$B$86,MATCH(D2206,Map!$A$2:$A$86,0),0)</f>
        <v>Brown 8</v>
      </c>
      <c r="Y2206" s="7">
        <f>IF(INDEX(Map!$C$2:$C$86,MATCH(D2206,Map!$A$2:$A$86,0),0)="","N/A",E2206*INDEX(Map!$C$2:$C$86,MATCH(D2206,Map!$A$2:$A$86,0),0))</f>
        <v>0</v>
      </c>
      <c r="Z2206" s="7" t="str">
        <f>IF(INDEX(Map!$D$2:$D$86,MATCH(D2206,Map!$A$2:$A$86,0),0)="","N/A",E2206*INDEX(Map!$D$2:$D$86,MATCH(D2206,Map!$A$2:$A$86,0),0))</f>
        <v>N/A</v>
      </c>
      <c r="AA2206" t="str">
        <f>INDEX(Map!$E$2:$E$86,MATCH(D2206,Map!$A$2:$A$86,0),0)</f>
        <v>SCCT</v>
      </c>
    </row>
    <row r="2207" spans="1:27" x14ac:dyDescent="0.25">
      <c r="A2207" s="1" t="s">
        <v>120</v>
      </c>
      <c r="B2207" s="1" t="s">
        <v>109</v>
      </c>
      <c r="C2207" s="1">
        <v>22</v>
      </c>
      <c r="D2207" s="1" t="s">
        <v>44</v>
      </c>
      <c r="E2207" s="1">
        <v>2.7</v>
      </c>
      <c r="F2207" s="1">
        <v>0</v>
      </c>
      <c r="G2207" s="1">
        <v>3</v>
      </c>
      <c r="H2207" s="1">
        <v>5</v>
      </c>
      <c r="I2207" s="1">
        <v>43.8</v>
      </c>
      <c r="J2207" s="1">
        <v>16518</v>
      </c>
      <c r="K2207" s="1">
        <v>53</v>
      </c>
      <c r="L2207" s="1">
        <v>337.3</v>
      </c>
      <c r="M2207" s="1">
        <v>148</v>
      </c>
      <c r="N2207" s="1">
        <v>0</v>
      </c>
      <c r="O2207" s="1">
        <v>1</v>
      </c>
      <c r="P2207" s="1">
        <v>0</v>
      </c>
      <c r="Q2207" s="1">
        <v>0</v>
      </c>
      <c r="R2207" s="1">
        <v>55.71</v>
      </c>
      <c r="S2207" s="1">
        <v>56.2</v>
      </c>
      <c r="T2207" s="1">
        <v>149</v>
      </c>
      <c r="U2207" s="3" t="str">
        <f t="shared" si="34"/>
        <v>2017Plan</v>
      </c>
      <c r="V2207" s="2">
        <f>DATE(A2207,INDEX(Map!$H$1:$H$12,MATCH(B2207,Map!$G$1:$G$12,0),0),1)</f>
        <v>43160</v>
      </c>
      <c r="W2207" t="str">
        <f>IF(AND(V2207&gt;=Map!$K$2,V2207&lt;=Map!$L$2),"Base",IF(AND(V2207&gt;=Map!$K$3,V2207&lt;=Map!$L$3),"Fcst","N/A"))</f>
        <v>Fcst</v>
      </c>
      <c r="X2207" t="str">
        <f>INDEX(Map!$B$2:$B$86,MATCH(D2207,Map!$A$2:$A$86,0),0)</f>
        <v>Brown 9</v>
      </c>
      <c r="Y2207" s="7">
        <f>IF(INDEX(Map!$C$2:$C$86,MATCH(D2207,Map!$A$2:$A$86,0),0)="","N/A",E2207*INDEX(Map!$C$2:$C$86,MATCH(D2207,Map!$A$2:$A$86,0),0))</f>
        <v>2.7</v>
      </c>
      <c r="Z2207" s="7" t="str">
        <f>IF(INDEX(Map!$D$2:$D$86,MATCH(D2207,Map!$A$2:$A$86,0),0)="","N/A",E2207*INDEX(Map!$D$2:$D$86,MATCH(D2207,Map!$A$2:$A$86,0),0))</f>
        <v>N/A</v>
      </c>
      <c r="AA2207" t="str">
        <f>INDEX(Map!$E$2:$E$86,MATCH(D2207,Map!$A$2:$A$86,0),0)</f>
        <v>SCCT</v>
      </c>
    </row>
    <row r="2208" spans="1:27" x14ac:dyDescent="0.25">
      <c r="A2208" s="1" t="s">
        <v>120</v>
      </c>
      <c r="B2208" s="1" t="s">
        <v>109</v>
      </c>
      <c r="C2208" s="1">
        <v>23</v>
      </c>
      <c r="D2208" s="1" t="s">
        <v>45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3" t="str">
        <f t="shared" si="34"/>
        <v>2017Plan</v>
      </c>
      <c r="V2208" s="2">
        <f>DATE(A2208,INDEX(Map!$H$1:$H$12,MATCH(B2208,Map!$G$1:$G$12,0),0),1)</f>
        <v>43160</v>
      </c>
      <c r="W2208" t="str">
        <f>IF(AND(V2208&gt;=Map!$K$2,V2208&lt;=Map!$L$2),"Base",IF(AND(V2208&gt;=Map!$K$3,V2208&lt;=Map!$L$3),"Fcst","N/A"))</f>
        <v>Fcst</v>
      </c>
      <c r="X2208" t="str">
        <f>INDEX(Map!$B$2:$B$86,MATCH(D2208,Map!$A$2:$A$86,0),0)</f>
        <v>Brown 9</v>
      </c>
      <c r="Y2208" s="7">
        <f>IF(INDEX(Map!$C$2:$C$86,MATCH(D2208,Map!$A$2:$A$86,0),0)="","N/A",E2208*INDEX(Map!$C$2:$C$86,MATCH(D2208,Map!$A$2:$A$86,0),0))</f>
        <v>0</v>
      </c>
      <c r="Z2208" s="7" t="str">
        <f>IF(INDEX(Map!$D$2:$D$86,MATCH(D2208,Map!$A$2:$A$86,0),0)="","N/A",E2208*INDEX(Map!$D$2:$D$86,MATCH(D2208,Map!$A$2:$A$86,0),0))</f>
        <v>N/A</v>
      </c>
      <c r="AA2208" t="str">
        <f>INDEX(Map!$E$2:$E$86,MATCH(D2208,Map!$A$2:$A$86,0),0)</f>
        <v>SCCT</v>
      </c>
    </row>
    <row r="2209" spans="1:27" x14ac:dyDescent="0.25">
      <c r="A2209" s="1" t="s">
        <v>120</v>
      </c>
      <c r="B2209" s="1" t="s">
        <v>109</v>
      </c>
      <c r="C2209" s="1">
        <v>24</v>
      </c>
      <c r="D2209" s="1" t="s">
        <v>46</v>
      </c>
      <c r="E2209" s="1">
        <v>2.1</v>
      </c>
      <c r="F2209" s="1">
        <v>0</v>
      </c>
      <c r="G2209" s="1">
        <v>2.2999999999999998</v>
      </c>
      <c r="H2209" s="1">
        <v>2</v>
      </c>
      <c r="I2209" s="1">
        <v>33.9</v>
      </c>
      <c r="J2209" s="1">
        <v>16518</v>
      </c>
      <c r="K2209" s="1">
        <v>41</v>
      </c>
      <c r="L2209" s="1">
        <v>337.3</v>
      </c>
      <c r="M2209" s="1">
        <v>114</v>
      </c>
      <c r="N2209" s="1">
        <v>0</v>
      </c>
      <c r="O2209" s="1">
        <v>1</v>
      </c>
      <c r="P2209" s="1">
        <v>0</v>
      </c>
      <c r="Q2209" s="1">
        <v>0</v>
      </c>
      <c r="R2209" s="1">
        <v>55.71</v>
      </c>
      <c r="S2209" s="1">
        <v>55.96</v>
      </c>
      <c r="T2209" s="1">
        <v>115</v>
      </c>
      <c r="U2209" s="3" t="str">
        <f t="shared" si="34"/>
        <v>2017Plan</v>
      </c>
      <c r="V2209" s="2">
        <f>DATE(A2209,INDEX(Map!$H$1:$H$12,MATCH(B2209,Map!$G$1:$G$12,0),0),1)</f>
        <v>43160</v>
      </c>
      <c r="W2209" t="str">
        <f>IF(AND(V2209&gt;=Map!$K$2,V2209&lt;=Map!$L$2),"Base",IF(AND(V2209&gt;=Map!$K$3,V2209&lt;=Map!$L$3),"Fcst","N/A"))</f>
        <v>Fcst</v>
      </c>
      <c r="X2209" t="str">
        <f>INDEX(Map!$B$2:$B$86,MATCH(D2209,Map!$A$2:$A$86,0),0)</f>
        <v>Brown 10</v>
      </c>
      <c r="Y2209" s="7">
        <f>IF(INDEX(Map!$C$2:$C$86,MATCH(D2209,Map!$A$2:$A$86,0),0)="","N/A",E2209*INDEX(Map!$C$2:$C$86,MATCH(D2209,Map!$A$2:$A$86,0),0))</f>
        <v>2.1</v>
      </c>
      <c r="Z2209" s="7" t="str">
        <f>IF(INDEX(Map!$D$2:$D$86,MATCH(D2209,Map!$A$2:$A$86,0),0)="","N/A",E2209*INDEX(Map!$D$2:$D$86,MATCH(D2209,Map!$A$2:$A$86,0),0))</f>
        <v>N/A</v>
      </c>
      <c r="AA2209" t="str">
        <f>INDEX(Map!$E$2:$E$86,MATCH(D2209,Map!$A$2:$A$86,0),0)</f>
        <v>SCCT</v>
      </c>
    </row>
    <row r="2210" spans="1:27" x14ac:dyDescent="0.25">
      <c r="A2210" s="1" t="s">
        <v>120</v>
      </c>
      <c r="B2210" s="1" t="s">
        <v>109</v>
      </c>
      <c r="C2210" s="1">
        <v>25</v>
      </c>
      <c r="D2210" s="1" t="s">
        <v>47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3" t="str">
        <f t="shared" si="34"/>
        <v>2017Plan</v>
      </c>
      <c r="V2210" s="2">
        <f>DATE(A2210,INDEX(Map!$H$1:$H$12,MATCH(B2210,Map!$G$1:$G$12,0),0),1)</f>
        <v>43160</v>
      </c>
      <c r="W2210" t="str">
        <f>IF(AND(V2210&gt;=Map!$K$2,V2210&lt;=Map!$L$2),"Base",IF(AND(V2210&gt;=Map!$K$3,V2210&lt;=Map!$L$3),"Fcst","N/A"))</f>
        <v>Fcst</v>
      </c>
      <c r="X2210" t="str">
        <f>INDEX(Map!$B$2:$B$86,MATCH(D2210,Map!$A$2:$A$86,0),0)</f>
        <v>Brown 10</v>
      </c>
      <c r="Y2210" s="7">
        <f>IF(INDEX(Map!$C$2:$C$86,MATCH(D2210,Map!$A$2:$A$86,0),0)="","N/A",E2210*INDEX(Map!$C$2:$C$86,MATCH(D2210,Map!$A$2:$A$86,0),0))</f>
        <v>0</v>
      </c>
      <c r="Z2210" s="7" t="str">
        <f>IF(INDEX(Map!$D$2:$D$86,MATCH(D2210,Map!$A$2:$A$86,0),0)="","N/A",E2210*INDEX(Map!$D$2:$D$86,MATCH(D2210,Map!$A$2:$A$86,0),0))</f>
        <v>N/A</v>
      </c>
      <c r="AA2210" t="str">
        <f>INDEX(Map!$E$2:$E$86,MATCH(D2210,Map!$A$2:$A$86,0),0)</f>
        <v>SCCT</v>
      </c>
    </row>
    <row r="2211" spans="1:27" x14ac:dyDescent="0.25">
      <c r="A2211" s="1" t="s">
        <v>120</v>
      </c>
      <c r="B2211" s="1" t="s">
        <v>109</v>
      </c>
      <c r="C2211" s="1">
        <v>26</v>
      </c>
      <c r="D2211" s="1" t="s">
        <v>48</v>
      </c>
      <c r="E2211" s="1">
        <v>2.2000000000000002</v>
      </c>
      <c r="F2211" s="1">
        <v>0</v>
      </c>
      <c r="G2211" s="1">
        <v>2.6</v>
      </c>
      <c r="H2211" s="1">
        <v>2</v>
      </c>
      <c r="I2211" s="1">
        <v>37.200000000000003</v>
      </c>
      <c r="J2211" s="1">
        <v>16518</v>
      </c>
      <c r="K2211" s="1">
        <v>45</v>
      </c>
      <c r="L2211" s="1">
        <v>337.3</v>
      </c>
      <c r="M2211" s="1">
        <v>125</v>
      </c>
      <c r="N2211" s="1">
        <v>0</v>
      </c>
      <c r="O2211" s="1">
        <v>0</v>
      </c>
      <c r="P2211" s="1">
        <v>0</v>
      </c>
      <c r="Q2211" s="1">
        <v>0</v>
      </c>
      <c r="R2211" s="1">
        <v>55.71</v>
      </c>
      <c r="S2211" s="1">
        <v>55.9</v>
      </c>
      <c r="T2211" s="1">
        <v>126</v>
      </c>
      <c r="U2211" s="3" t="str">
        <f t="shared" si="34"/>
        <v>2017Plan</v>
      </c>
      <c r="V2211" s="2">
        <f>DATE(A2211,INDEX(Map!$H$1:$H$12,MATCH(B2211,Map!$G$1:$G$12,0),0),1)</f>
        <v>43160</v>
      </c>
      <c r="W2211" t="str">
        <f>IF(AND(V2211&gt;=Map!$K$2,V2211&lt;=Map!$L$2),"Base",IF(AND(V2211&gt;=Map!$K$3,V2211&lt;=Map!$L$3),"Fcst","N/A"))</f>
        <v>Fcst</v>
      </c>
      <c r="X2211" t="str">
        <f>INDEX(Map!$B$2:$B$86,MATCH(D2211,Map!$A$2:$A$86,0),0)</f>
        <v>Brown 11</v>
      </c>
      <c r="Y2211" s="7">
        <f>IF(INDEX(Map!$C$2:$C$86,MATCH(D2211,Map!$A$2:$A$86,0),0)="","N/A",E2211*INDEX(Map!$C$2:$C$86,MATCH(D2211,Map!$A$2:$A$86,0),0))</f>
        <v>2.2000000000000002</v>
      </c>
      <c r="Z2211" s="7" t="str">
        <f>IF(INDEX(Map!$D$2:$D$86,MATCH(D2211,Map!$A$2:$A$86,0),0)="","N/A",E2211*INDEX(Map!$D$2:$D$86,MATCH(D2211,Map!$A$2:$A$86,0),0))</f>
        <v>N/A</v>
      </c>
      <c r="AA2211" t="str">
        <f>INDEX(Map!$E$2:$E$86,MATCH(D2211,Map!$A$2:$A$86,0),0)</f>
        <v>SCCT</v>
      </c>
    </row>
    <row r="2212" spans="1:27" x14ac:dyDescent="0.25">
      <c r="A2212" s="1" t="s">
        <v>120</v>
      </c>
      <c r="B2212" s="1" t="s">
        <v>109</v>
      </c>
      <c r="C2212" s="1">
        <v>27</v>
      </c>
      <c r="D2212" s="1" t="s">
        <v>49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3" t="str">
        <f t="shared" si="34"/>
        <v>2017Plan</v>
      </c>
      <c r="V2212" s="2">
        <f>DATE(A2212,INDEX(Map!$H$1:$H$12,MATCH(B2212,Map!$G$1:$G$12,0),0),1)</f>
        <v>43160</v>
      </c>
      <c r="W2212" t="str">
        <f>IF(AND(V2212&gt;=Map!$K$2,V2212&lt;=Map!$L$2),"Base",IF(AND(V2212&gt;=Map!$K$3,V2212&lt;=Map!$L$3),"Fcst","N/A"))</f>
        <v>Fcst</v>
      </c>
      <c r="X2212" t="str">
        <f>INDEX(Map!$B$2:$B$86,MATCH(D2212,Map!$A$2:$A$86,0),0)</f>
        <v>Brown 11</v>
      </c>
      <c r="Y2212" s="7">
        <f>IF(INDEX(Map!$C$2:$C$86,MATCH(D2212,Map!$A$2:$A$86,0),0)="","N/A",E2212*INDEX(Map!$C$2:$C$86,MATCH(D2212,Map!$A$2:$A$86,0),0))</f>
        <v>0</v>
      </c>
      <c r="Z2212" s="7" t="str">
        <f>IF(INDEX(Map!$D$2:$D$86,MATCH(D2212,Map!$A$2:$A$86,0),0)="","N/A",E2212*INDEX(Map!$D$2:$D$86,MATCH(D2212,Map!$A$2:$A$86,0),0))</f>
        <v>N/A</v>
      </c>
      <c r="AA2212" t="str">
        <f>INDEX(Map!$E$2:$E$86,MATCH(D2212,Map!$A$2:$A$86,0),0)</f>
        <v>SCCT</v>
      </c>
    </row>
    <row r="2213" spans="1:27" x14ac:dyDescent="0.25">
      <c r="A2213" s="1" t="s">
        <v>120</v>
      </c>
      <c r="B2213" s="1" t="s">
        <v>109</v>
      </c>
      <c r="C2213" s="1">
        <v>28</v>
      </c>
      <c r="D2213" s="1" t="s">
        <v>50</v>
      </c>
      <c r="E2213" s="1">
        <v>19.600000000000001</v>
      </c>
      <c r="F2213" s="1">
        <v>0</v>
      </c>
      <c r="G2213" s="1">
        <v>16.399999999999999</v>
      </c>
      <c r="H2213" s="1">
        <v>29</v>
      </c>
      <c r="I2213" s="1">
        <v>208.7</v>
      </c>
      <c r="J2213" s="1">
        <v>10651</v>
      </c>
      <c r="K2213" s="1">
        <v>132</v>
      </c>
      <c r="L2213" s="1">
        <v>337.3</v>
      </c>
      <c r="M2213" s="1">
        <v>704</v>
      </c>
      <c r="N2213" s="1">
        <v>1</v>
      </c>
      <c r="O2213" s="1">
        <v>4</v>
      </c>
      <c r="P2213" s="1">
        <v>0</v>
      </c>
      <c r="Q2213" s="1">
        <v>0</v>
      </c>
      <c r="R2213" s="1">
        <v>35.92</v>
      </c>
      <c r="S2213" s="1">
        <v>36.15</v>
      </c>
      <c r="T2213" s="1">
        <v>708</v>
      </c>
      <c r="U2213" s="3" t="str">
        <f t="shared" si="34"/>
        <v>2017Plan</v>
      </c>
      <c r="V2213" s="2">
        <f>DATE(A2213,INDEX(Map!$H$1:$H$12,MATCH(B2213,Map!$G$1:$G$12,0),0),1)</f>
        <v>43160</v>
      </c>
      <c r="W2213" t="str">
        <f>IF(AND(V2213&gt;=Map!$K$2,V2213&lt;=Map!$L$2),"Base",IF(AND(V2213&gt;=Map!$K$3,V2213&lt;=Map!$L$3),"Fcst","N/A"))</f>
        <v>Fcst</v>
      </c>
      <c r="X2213" t="str">
        <f>INDEX(Map!$B$2:$B$86,MATCH(D2213,Map!$A$2:$A$86,0),0)</f>
        <v>Paddys Run 13</v>
      </c>
      <c r="Y2213" s="7">
        <f>IF(INDEX(Map!$C$2:$C$86,MATCH(D2213,Map!$A$2:$A$86,0),0)="","N/A",E2213*INDEX(Map!$C$2:$C$86,MATCH(D2213,Map!$A$2:$A$86,0),0))</f>
        <v>9.2119999999999997</v>
      </c>
      <c r="Z2213" s="7">
        <f>IF(INDEX(Map!$D$2:$D$86,MATCH(D2213,Map!$A$2:$A$86,0),0)="","N/A",E2213*INDEX(Map!$D$2:$D$86,MATCH(D2213,Map!$A$2:$A$86,0),0))</f>
        <v>10.388000000000002</v>
      </c>
      <c r="AA2213" t="str">
        <f>INDEX(Map!$E$2:$E$86,MATCH(D2213,Map!$A$2:$A$86,0),0)</f>
        <v>SCCT</v>
      </c>
    </row>
    <row r="2214" spans="1:27" x14ac:dyDescent="0.25">
      <c r="A2214" s="1" t="s">
        <v>120</v>
      </c>
      <c r="B2214" s="1" t="s">
        <v>109</v>
      </c>
      <c r="C2214" s="1">
        <v>29</v>
      </c>
      <c r="D2214" s="1" t="s">
        <v>51</v>
      </c>
      <c r="E2214" s="1">
        <v>48.3</v>
      </c>
      <c r="F2214" s="1">
        <v>0</v>
      </c>
      <c r="G2214" s="1">
        <v>38.4</v>
      </c>
      <c r="H2214" s="1">
        <v>23</v>
      </c>
      <c r="I2214" s="1">
        <v>544.70000000000005</v>
      </c>
      <c r="J2214" s="1">
        <v>11272</v>
      </c>
      <c r="K2214" s="1">
        <v>363</v>
      </c>
      <c r="L2214" s="1">
        <v>337.3</v>
      </c>
      <c r="M2214" s="1">
        <v>1837</v>
      </c>
      <c r="N2214" s="1">
        <v>1</v>
      </c>
      <c r="O2214" s="1">
        <v>3</v>
      </c>
      <c r="P2214" s="1">
        <v>0</v>
      </c>
      <c r="Q2214" s="1">
        <v>0</v>
      </c>
      <c r="R2214" s="1">
        <v>38.020000000000003</v>
      </c>
      <c r="S2214" s="1">
        <v>38.090000000000003</v>
      </c>
      <c r="T2214" s="1">
        <v>1841</v>
      </c>
      <c r="U2214" s="3" t="str">
        <f t="shared" si="34"/>
        <v>2017Plan</v>
      </c>
      <c r="V2214" s="2">
        <f>DATE(A2214,INDEX(Map!$H$1:$H$12,MATCH(B2214,Map!$G$1:$G$12,0),0),1)</f>
        <v>43160</v>
      </c>
      <c r="W2214" t="str">
        <f>IF(AND(V2214&gt;=Map!$K$2,V2214&lt;=Map!$L$2),"Base",IF(AND(V2214&gt;=Map!$K$3,V2214&lt;=Map!$L$3),"Fcst","N/A"))</f>
        <v>Fcst</v>
      </c>
      <c r="X2214" t="str">
        <f>INDEX(Map!$B$2:$B$86,MATCH(D2214,Map!$A$2:$A$86,0),0)</f>
        <v>Trimble Co 05</v>
      </c>
      <c r="Y2214" s="7">
        <f>IF(INDEX(Map!$C$2:$C$86,MATCH(D2214,Map!$A$2:$A$86,0),0)="","N/A",E2214*INDEX(Map!$C$2:$C$86,MATCH(D2214,Map!$A$2:$A$86,0),0))</f>
        <v>34.292999999999999</v>
      </c>
      <c r="Z2214" s="7">
        <f>IF(INDEX(Map!$D$2:$D$86,MATCH(D2214,Map!$A$2:$A$86,0),0)="","N/A",E2214*INDEX(Map!$D$2:$D$86,MATCH(D2214,Map!$A$2:$A$86,0),0))</f>
        <v>14.006999999999998</v>
      </c>
      <c r="AA2214" t="str">
        <f>INDEX(Map!$E$2:$E$86,MATCH(D2214,Map!$A$2:$A$86,0),0)</f>
        <v>SCCT</v>
      </c>
    </row>
    <row r="2215" spans="1:27" x14ac:dyDescent="0.25">
      <c r="A2215" s="1" t="s">
        <v>120</v>
      </c>
      <c r="B2215" s="1" t="s">
        <v>109</v>
      </c>
      <c r="C2215" s="1">
        <v>30</v>
      </c>
      <c r="D2215" s="1" t="s">
        <v>52</v>
      </c>
      <c r="E2215" s="1">
        <v>41.2</v>
      </c>
      <c r="F2215" s="1">
        <v>0</v>
      </c>
      <c r="G2215" s="1">
        <v>32.799999999999997</v>
      </c>
      <c r="H2215" s="1">
        <v>22</v>
      </c>
      <c r="I2215" s="1">
        <v>463</v>
      </c>
      <c r="J2215" s="1">
        <v>11239</v>
      </c>
      <c r="K2215" s="1">
        <v>307</v>
      </c>
      <c r="L2215" s="1">
        <v>337.3</v>
      </c>
      <c r="M2215" s="1">
        <v>1562</v>
      </c>
      <c r="N2215" s="1">
        <v>1</v>
      </c>
      <c r="O2215" s="1">
        <v>3</v>
      </c>
      <c r="P2215" s="1">
        <v>0</v>
      </c>
      <c r="Q2215" s="1">
        <v>0</v>
      </c>
      <c r="R2215" s="1">
        <v>37.909999999999997</v>
      </c>
      <c r="S2215" s="1">
        <v>37.99</v>
      </c>
      <c r="T2215" s="1">
        <v>1565</v>
      </c>
      <c r="U2215" s="3" t="str">
        <f t="shared" si="34"/>
        <v>2017Plan</v>
      </c>
      <c r="V2215" s="2">
        <f>DATE(A2215,INDEX(Map!$H$1:$H$12,MATCH(B2215,Map!$G$1:$G$12,0),0),1)</f>
        <v>43160</v>
      </c>
      <c r="W2215" t="str">
        <f>IF(AND(V2215&gt;=Map!$K$2,V2215&lt;=Map!$L$2),"Base",IF(AND(V2215&gt;=Map!$K$3,V2215&lt;=Map!$L$3),"Fcst","N/A"))</f>
        <v>Fcst</v>
      </c>
      <c r="X2215" t="str">
        <f>INDEX(Map!$B$2:$B$86,MATCH(D2215,Map!$A$2:$A$86,0),0)</f>
        <v>Trimble Co 06</v>
      </c>
      <c r="Y2215" s="7">
        <f>IF(INDEX(Map!$C$2:$C$86,MATCH(D2215,Map!$A$2:$A$86,0),0)="","N/A",E2215*INDEX(Map!$C$2:$C$86,MATCH(D2215,Map!$A$2:$A$86,0),0))</f>
        <v>29.251999999999999</v>
      </c>
      <c r="Z2215" s="7">
        <f>IF(INDEX(Map!$D$2:$D$86,MATCH(D2215,Map!$A$2:$A$86,0),0)="","N/A",E2215*INDEX(Map!$D$2:$D$86,MATCH(D2215,Map!$A$2:$A$86,0),0))</f>
        <v>11.948</v>
      </c>
      <c r="AA2215" t="str">
        <f>INDEX(Map!$E$2:$E$86,MATCH(D2215,Map!$A$2:$A$86,0),0)</f>
        <v>SCCT</v>
      </c>
    </row>
    <row r="2216" spans="1:27" x14ac:dyDescent="0.25">
      <c r="A2216" s="1" t="s">
        <v>120</v>
      </c>
      <c r="B2216" s="1" t="s">
        <v>109</v>
      </c>
      <c r="C2216" s="1">
        <v>31</v>
      </c>
      <c r="D2216" s="1" t="s">
        <v>53</v>
      </c>
      <c r="E2216" s="1">
        <v>35.5</v>
      </c>
      <c r="F2216" s="1">
        <v>0</v>
      </c>
      <c r="G2216" s="1">
        <v>28.2</v>
      </c>
      <c r="H2216" s="1">
        <v>19</v>
      </c>
      <c r="I2216" s="1">
        <v>397</v>
      </c>
      <c r="J2216" s="1">
        <v>11193</v>
      </c>
      <c r="K2216" s="1">
        <v>261</v>
      </c>
      <c r="L2216" s="1">
        <v>337.3</v>
      </c>
      <c r="M2216" s="1">
        <v>1339</v>
      </c>
      <c r="N2216" s="1">
        <v>1</v>
      </c>
      <c r="O2216" s="1">
        <v>3</v>
      </c>
      <c r="P2216" s="1">
        <v>0</v>
      </c>
      <c r="Q2216" s="1">
        <v>0</v>
      </c>
      <c r="R2216" s="1">
        <v>37.75</v>
      </c>
      <c r="S2216" s="1">
        <v>37.83</v>
      </c>
      <c r="T2216" s="1">
        <v>1342</v>
      </c>
      <c r="U2216" s="3" t="str">
        <f t="shared" si="34"/>
        <v>2017Plan</v>
      </c>
      <c r="V2216" s="2">
        <f>DATE(A2216,INDEX(Map!$H$1:$H$12,MATCH(B2216,Map!$G$1:$G$12,0),0),1)</f>
        <v>43160</v>
      </c>
      <c r="W2216" t="str">
        <f>IF(AND(V2216&gt;=Map!$K$2,V2216&lt;=Map!$L$2),"Base",IF(AND(V2216&gt;=Map!$K$3,V2216&lt;=Map!$L$3),"Fcst","N/A"))</f>
        <v>Fcst</v>
      </c>
      <c r="X2216" t="str">
        <f>INDEX(Map!$B$2:$B$86,MATCH(D2216,Map!$A$2:$A$86,0),0)</f>
        <v>Trimble Co 07</v>
      </c>
      <c r="Y2216" s="7">
        <f>IF(INDEX(Map!$C$2:$C$86,MATCH(D2216,Map!$A$2:$A$86,0),0)="","N/A",E2216*INDEX(Map!$C$2:$C$86,MATCH(D2216,Map!$A$2:$A$86,0),0))</f>
        <v>22.364999999999998</v>
      </c>
      <c r="Z2216" s="7">
        <f>IF(INDEX(Map!$D$2:$D$86,MATCH(D2216,Map!$A$2:$A$86,0),0)="","N/A",E2216*INDEX(Map!$D$2:$D$86,MATCH(D2216,Map!$A$2:$A$86,0),0))</f>
        <v>13.135</v>
      </c>
      <c r="AA2216" t="str">
        <f>INDEX(Map!$E$2:$E$86,MATCH(D2216,Map!$A$2:$A$86,0),0)</f>
        <v>SCCT</v>
      </c>
    </row>
    <row r="2217" spans="1:27" x14ac:dyDescent="0.25">
      <c r="A2217" s="1" t="s">
        <v>120</v>
      </c>
      <c r="B2217" s="1" t="s">
        <v>109</v>
      </c>
      <c r="C2217" s="1">
        <v>32</v>
      </c>
      <c r="D2217" s="1" t="s">
        <v>54</v>
      </c>
      <c r="E2217" s="1">
        <v>14.1</v>
      </c>
      <c r="F2217" s="1">
        <v>0</v>
      </c>
      <c r="G2217" s="1">
        <v>11.2</v>
      </c>
      <c r="H2217" s="1">
        <v>16</v>
      </c>
      <c r="I2217" s="1">
        <v>154.5</v>
      </c>
      <c r="J2217" s="1">
        <v>10971</v>
      </c>
      <c r="K2217" s="1">
        <v>97</v>
      </c>
      <c r="L2217" s="1">
        <v>337.3</v>
      </c>
      <c r="M2217" s="1">
        <v>521</v>
      </c>
      <c r="N2217" s="1">
        <v>1</v>
      </c>
      <c r="O2217" s="1">
        <v>2</v>
      </c>
      <c r="P2217" s="1">
        <v>0</v>
      </c>
      <c r="Q2217" s="1">
        <v>0</v>
      </c>
      <c r="R2217" s="1">
        <v>37</v>
      </c>
      <c r="S2217" s="1">
        <v>37.17</v>
      </c>
      <c r="T2217" s="1">
        <v>524</v>
      </c>
      <c r="U2217" s="3" t="str">
        <f t="shared" si="34"/>
        <v>2017Plan</v>
      </c>
      <c r="V2217" s="2">
        <f>DATE(A2217,INDEX(Map!$H$1:$H$12,MATCH(B2217,Map!$G$1:$G$12,0),0),1)</f>
        <v>43160</v>
      </c>
      <c r="W2217" t="str">
        <f>IF(AND(V2217&gt;=Map!$K$2,V2217&lt;=Map!$L$2),"Base",IF(AND(V2217&gt;=Map!$K$3,V2217&lt;=Map!$L$3),"Fcst","N/A"))</f>
        <v>Fcst</v>
      </c>
      <c r="X2217" t="str">
        <f>INDEX(Map!$B$2:$B$86,MATCH(D2217,Map!$A$2:$A$86,0),0)</f>
        <v>Trimble Co 08</v>
      </c>
      <c r="Y2217" s="7">
        <f>IF(INDEX(Map!$C$2:$C$86,MATCH(D2217,Map!$A$2:$A$86,0),0)="","N/A",E2217*INDEX(Map!$C$2:$C$86,MATCH(D2217,Map!$A$2:$A$86,0),0))</f>
        <v>8.8829999999999991</v>
      </c>
      <c r="Z2217" s="7">
        <f>IF(INDEX(Map!$D$2:$D$86,MATCH(D2217,Map!$A$2:$A$86,0),0)="","N/A",E2217*INDEX(Map!$D$2:$D$86,MATCH(D2217,Map!$A$2:$A$86,0),0))</f>
        <v>5.2169999999999996</v>
      </c>
      <c r="AA2217" t="str">
        <f>INDEX(Map!$E$2:$E$86,MATCH(D2217,Map!$A$2:$A$86,0),0)</f>
        <v>SCCT</v>
      </c>
    </row>
    <row r="2218" spans="1:27" x14ac:dyDescent="0.25">
      <c r="A2218" s="1" t="s">
        <v>120</v>
      </c>
      <c r="B2218" s="1" t="s">
        <v>109</v>
      </c>
      <c r="C2218" s="1">
        <v>33</v>
      </c>
      <c r="D2218" s="1" t="s">
        <v>55</v>
      </c>
      <c r="E2218" s="1">
        <v>30.5</v>
      </c>
      <c r="F2218" s="1">
        <v>0</v>
      </c>
      <c r="G2218" s="1">
        <v>24.3</v>
      </c>
      <c r="H2218" s="1">
        <v>19</v>
      </c>
      <c r="I2218" s="1">
        <v>342.4</v>
      </c>
      <c r="J2218" s="1">
        <v>11212</v>
      </c>
      <c r="K2218" s="1">
        <v>226</v>
      </c>
      <c r="L2218" s="1">
        <v>337.3</v>
      </c>
      <c r="M2218" s="1">
        <v>1155</v>
      </c>
      <c r="N2218" s="1">
        <v>1</v>
      </c>
      <c r="O2218" s="1">
        <v>3</v>
      </c>
      <c r="P2218" s="1">
        <v>0</v>
      </c>
      <c r="Q2218" s="1">
        <v>0</v>
      </c>
      <c r="R2218" s="1">
        <v>37.81</v>
      </c>
      <c r="S2218" s="1">
        <v>37.909999999999997</v>
      </c>
      <c r="T2218" s="1">
        <v>1158</v>
      </c>
      <c r="U2218" s="3" t="str">
        <f t="shared" si="34"/>
        <v>2017Plan</v>
      </c>
      <c r="V2218" s="2">
        <f>DATE(A2218,INDEX(Map!$H$1:$H$12,MATCH(B2218,Map!$G$1:$G$12,0),0),1)</f>
        <v>43160</v>
      </c>
      <c r="W2218" t="str">
        <f>IF(AND(V2218&gt;=Map!$K$2,V2218&lt;=Map!$L$2),"Base",IF(AND(V2218&gt;=Map!$K$3,V2218&lt;=Map!$L$3),"Fcst","N/A"))</f>
        <v>Fcst</v>
      </c>
      <c r="X2218" t="str">
        <f>INDEX(Map!$B$2:$B$86,MATCH(D2218,Map!$A$2:$A$86,0),0)</f>
        <v>Trimble Co 09</v>
      </c>
      <c r="Y2218" s="7">
        <f>IF(INDEX(Map!$C$2:$C$86,MATCH(D2218,Map!$A$2:$A$86,0),0)="","N/A",E2218*INDEX(Map!$C$2:$C$86,MATCH(D2218,Map!$A$2:$A$86,0),0))</f>
        <v>19.215</v>
      </c>
      <c r="Z2218" s="7">
        <f>IF(INDEX(Map!$D$2:$D$86,MATCH(D2218,Map!$A$2:$A$86,0),0)="","N/A",E2218*INDEX(Map!$D$2:$D$86,MATCH(D2218,Map!$A$2:$A$86,0),0))</f>
        <v>11.285</v>
      </c>
      <c r="AA2218" t="str">
        <f>INDEX(Map!$E$2:$E$86,MATCH(D2218,Map!$A$2:$A$86,0),0)</f>
        <v>SCCT</v>
      </c>
    </row>
    <row r="2219" spans="1:27" x14ac:dyDescent="0.25">
      <c r="A2219" s="1" t="s">
        <v>120</v>
      </c>
      <c r="B2219" s="1" t="s">
        <v>109</v>
      </c>
      <c r="C2219" s="1">
        <v>34</v>
      </c>
      <c r="D2219" s="1" t="s">
        <v>56</v>
      </c>
      <c r="E2219" s="1">
        <v>6.1</v>
      </c>
      <c r="F2219" s="1">
        <v>0</v>
      </c>
      <c r="G2219" s="1">
        <v>4.8</v>
      </c>
      <c r="H2219" s="1">
        <v>7</v>
      </c>
      <c r="I2219" s="1">
        <v>66.3</v>
      </c>
      <c r="J2219" s="1">
        <v>10905</v>
      </c>
      <c r="K2219" s="1">
        <v>41</v>
      </c>
      <c r="L2219" s="1">
        <v>337.3</v>
      </c>
      <c r="M2219" s="1">
        <v>224</v>
      </c>
      <c r="N2219" s="1">
        <v>0</v>
      </c>
      <c r="O2219" s="1">
        <v>1</v>
      </c>
      <c r="P2219" s="1">
        <v>0</v>
      </c>
      <c r="Q2219" s="1">
        <v>0</v>
      </c>
      <c r="R2219" s="1">
        <v>36.78</v>
      </c>
      <c r="S2219" s="1">
        <v>36.950000000000003</v>
      </c>
      <c r="T2219" s="1">
        <v>225</v>
      </c>
      <c r="U2219" s="3" t="str">
        <f t="shared" si="34"/>
        <v>2017Plan</v>
      </c>
      <c r="V2219" s="2">
        <f>DATE(A2219,INDEX(Map!$H$1:$H$12,MATCH(B2219,Map!$G$1:$G$12,0),0),1)</f>
        <v>43160</v>
      </c>
      <c r="W2219" t="str">
        <f>IF(AND(V2219&gt;=Map!$K$2,V2219&lt;=Map!$L$2),"Base",IF(AND(V2219&gt;=Map!$K$3,V2219&lt;=Map!$L$3),"Fcst","N/A"))</f>
        <v>Fcst</v>
      </c>
      <c r="X2219" t="str">
        <f>INDEX(Map!$B$2:$B$86,MATCH(D2219,Map!$A$2:$A$86,0),0)</f>
        <v>Trimble Co 10</v>
      </c>
      <c r="Y2219" s="7">
        <f>IF(INDEX(Map!$C$2:$C$86,MATCH(D2219,Map!$A$2:$A$86,0),0)="","N/A",E2219*INDEX(Map!$C$2:$C$86,MATCH(D2219,Map!$A$2:$A$86,0),0))</f>
        <v>3.843</v>
      </c>
      <c r="Z2219" s="7">
        <f>IF(INDEX(Map!$D$2:$D$86,MATCH(D2219,Map!$A$2:$A$86,0),0)="","N/A",E2219*INDEX(Map!$D$2:$D$86,MATCH(D2219,Map!$A$2:$A$86,0),0))</f>
        <v>2.2569999999999997</v>
      </c>
      <c r="AA2219" t="str">
        <f>INDEX(Map!$E$2:$E$86,MATCH(D2219,Map!$A$2:$A$86,0),0)</f>
        <v>SCCT</v>
      </c>
    </row>
    <row r="2220" spans="1:27" x14ac:dyDescent="0.25">
      <c r="A2220" s="1" t="s">
        <v>120</v>
      </c>
      <c r="B2220" s="1" t="s">
        <v>109</v>
      </c>
      <c r="C2220" s="1">
        <v>35</v>
      </c>
      <c r="D2220" s="1" t="s">
        <v>57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3" t="str">
        <f t="shared" si="34"/>
        <v>2017Plan</v>
      </c>
      <c r="V2220" s="2">
        <f>DATE(A2220,INDEX(Map!$H$1:$H$12,MATCH(B2220,Map!$G$1:$G$12,0),0),1)</f>
        <v>43160</v>
      </c>
      <c r="W2220" t="str">
        <f>IF(AND(V2220&gt;=Map!$K$2,V2220&lt;=Map!$L$2),"Base",IF(AND(V2220&gt;=Map!$K$3,V2220&lt;=Map!$L$3),"Fcst","N/A"))</f>
        <v>Fcst</v>
      </c>
      <c r="X2220" t="str">
        <f>INDEX(Map!$B$2:$B$86,MATCH(D2220,Map!$A$2:$A$86,0),0)</f>
        <v>Cane Run 11</v>
      </c>
      <c r="Y2220" s="7" t="str">
        <f>IF(INDEX(Map!$C$2:$C$86,MATCH(D2220,Map!$A$2:$A$86,0),0)="","N/A",E2220*INDEX(Map!$C$2:$C$86,MATCH(D2220,Map!$A$2:$A$86,0),0))</f>
        <v>N/A</v>
      </c>
      <c r="Z2220" s="7">
        <f>IF(INDEX(Map!$D$2:$D$86,MATCH(D2220,Map!$A$2:$A$86,0),0)="","N/A",E2220*INDEX(Map!$D$2:$D$86,MATCH(D2220,Map!$A$2:$A$86,0),0))</f>
        <v>0</v>
      </c>
      <c r="AA2220" t="str">
        <f>INDEX(Map!$E$2:$E$86,MATCH(D2220,Map!$A$2:$A$86,0),0)</f>
        <v>SCCT</v>
      </c>
    </row>
    <row r="2221" spans="1:27" x14ac:dyDescent="0.25">
      <c r="A2221" s="1" t="s">
        <v>120</v>
      </c>
      <c r="B2221" s="1" t="s">
        <v>109</v>
      </c>
      <c r="C2221" s="1">
        <v>36</v>
      </c>
      <c r="D2221" s="1" t="s">
        <v>58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3" t="str">
        <f t="shared" si="34"/>
        <v>2017Plan</v>
      </c>
      <c r="V2221" s="2">
        <f>DATE(A2221,INDEX(Map!$H$1:$H$12,MATCH(B2221,Map!$G$1:$G$12,0),0),1)</f>
        <v>43160</v>
      </c>
      <c r="W2221" t="str">
        <f>IF(AND(V2221&gt;=Map!$K$2,V2221&lt;=Map!$L$2),"Base",IF(AND(V2221&gt;=Map!$K$3,V2221&lt;=Map!$L$3),"Fcst","N/A"))</f>
        <v>Fcst</v>
      </c>
      <c r="X2221" t="str">
        <f>INDEX(Map!$B$2:$B$86,MATCH(D2221,Map!$A$2:$A$86,0),0)</f>
        <v>Haefling</v>
      </c>
      <c r="Y2221" s="7">
        <f>IF(INDEX(Map!$C$2:$C$86,MATCH(D2221,Map!$A$2:$A$86,0),0)="","N/A",E2221*INDEX(Map!$C$2:$C$86,MATCH(D2221,Map!$A$2:$A$86,0),0))</f>
        <v>0</v>
      </c>
      <c r="Z2221" s="7" t="str">
        <f>IF(INDEX(Map!$D$2:$D$86,MATCH(D2221,Map!$A$2:$A$86,0),0)="","N/A",E2221*INDEX(Map!$D$2:$D$86,MATCH(D2221,Map!$A$2:$A$86,0),0))</f>
        <v>N/A</v>
      </c>
      <c r="AA2221" t="str">
        <f>INDEX(Map!$E$2:$E$86,MATCH(D2221,Map!$A$2:$A$86,0),0)</f>
        <v>SCCT</v>
      </c>
    </row>
    <row r="2222" spans="1:27" x14ac:dyDescent="0.25">
      <c r="A2222" s="1" t="s">
        <v>120</v>
      </c>
      <c r="B2222" s="1" t="s">
        <v>109</v>
      </c>
      <c r="C2222" s="1">
        <v>37</v>
      </c>
      <c r="D2222" s="1" t="s">
        <v>59</v>
      </c>
      <c r="E2222" s="1">
        <v>0.1</v>
      </c>
      <c r="F2222" s="1">
        <v>0</v>
      </c>
      <c r="G2222" s="1">
        <v>0.7</v>
      </c>
      <c r="H2222" s="1">
        <v>1</v>
      </c>
      <c r="I2222" s="1">
        <v>1</v>
      </c>
      <c r="J2222" s="1">
        <v>15479</v>
      </c>
      <c r="K2222" s="1">
        <v>5</v>
      </c>
      <c r="L2222" s="1">
        <v>337.3</v>
      </c>
      <c r="M2222" s="1">
        <v>3</v>
      </c>
      <c r="N2222" s="1">
        <v>0</v>
      </c>
      <c r="O2222" s="1">
        <v>0</v>
      </c>
      <c r="P2222" s="1">
        <v>0</v>
      </c>
      <c r="Q2222" s="1">
        <v>0</v>
      </c>
      <c r="R2222" s="1">
        <v>52.21</v>
      </c>
      <c r="S2222" s="1">
        <v>52.21</v>
      </c>
      <c r="T2222" s="1">
        <v>3</v>
      </c>
      <c r="U2222" s="3" t="str">
        <f t="shared" si="34"/>
        <v>2017Plan</v>
      </c>
      <c r="V2222" s="2">
        <f>DATE(A2222,INDEX(Map!$H$1:$H$12,MATCH(B2222,Map!$G$1:$G$12,0),0),1)</f>
        <v>43160</v>
      </c>
      <c r="W2222" t="str">
        <f>IF(AND(V2222&gt;=Map!$K$2,V2222&lt;=Map!$L$2),"Base",IF(AND(V2222&gt;=Map!$K$3,V2222&lt;=Map!$L$3),"Fcst","N/A"))</f>
        <v>Fcst</v>
      </c>
      <c r="X2222" t="str">
        <f>INDEX(Map!$B$2:$B$86,MATCH(D2222,Map!$A$2:$A$86,0),0)</f>
        <v>Paddys Run 11</v>
      </c>
      <c r="Y2222" s="7" t="str">
        <f>IF(INDEX(Map!$C$2:$C$86,MATCH(D2222,Map!$A$2:$A$86,0),0)="","N/A",E2222*INDEX(Map!$C$2:$C$86,MATCH(D2222,Map!$A$2:$A$86,0),0))</f>
        <v>N/A</v>
      </c>
      <c r="Z2222" s="7">
        <f>IF(INDEX(Map!$D$2:$D$86,MATCH(D2222,Map!$A$2:$A$86,0),0)="","N/A",E2222*INDEX(Map!$D$2:$D$86,MATCH(D2222,Map!$A$2:$A$86,0),0))</f>
        <v>0.1</v>
      </c>
      <c r="AA2222" t="str">
        <f>INDEX(Map!$E$2:$E$86,MATCH(D2222,Map!$A$2:$A$86,0),0)</f>
        <v>SCCT</v>
      </c>
    </row>
    <row r="2223" spans="1:27" x14ac:dyDescent="0.25">
      <c r="A2223" s="1" t="s">
        <v>120</v>
      </c>
      <c r="B2223" s="1" t="s">
        <v>109</v>
      </c>
      <c r="C2223" s="1">
        <v>38</v>
      </c>
      <c r="D2223" s="1" t="s">
        <v>60</v>
      </c>
      <c r="E2223" s="1">
        <v>0.2</v>
      </c>
      <c r="F2223" s="1">
        <v>0</v>
      </c>
      <c r="G2223" s="1">
        <v>0.9</v>
      </c>
      <c r="H2223" s="1">
        <v>1</v>
      </c>
      <c r="I2223" s="1">
        <v>3.1</v>
      </c>
      <c r="J2223" s="1">
        <v>17005</v>
      </c>
      <c r="K2223" s="1">
        <v>7</v>
      </c>
      <c r="L2223" s="1">
        <v>337.3</v>
      </c>
      <c r="M2223" s="1">
        <v>10</v>
      </c>
      <c r="N2223" s="1">
        <v>0</v>
      </c>
      <c r="O2223" s="1">
        <v>0</v>
      </c>
      <c r="P2223" s="1">
        <v>0</v>
      </c>
      <c r="Q2223" s="1">
        <v>0</v>
      </c>
      <c r="R2223" s="1">
        <v>57.35</v>
      </c>
      <c r="S2223" s="1">
        <v>57.35</v>
      </c>
      <c r="T2223" s="1">
        <v>10</v>
      </c>
      <c r="U2223" s="3" t="str">
        <f t="shared" si="34"/>
        <v>2017Plan</v>
      </c>
      <c r="V2223" s="2">
        <f>DATE(A2223,INDEX(Map!$H$1:$H$12,MATCH(B2223,Map!$G$1:$G$12,0),0),1)</f>
        <v>43160</v>
      </c>
      <c r="W2223" t="str">
        <f>IF(AND(V2223&gt;=Map!$K$2,V2223&lt;=Map!$L$2),"Base",IF(AND(V2223&gt;=Map!$K$3,V2223&lt;=Map!$L$3),"Fcst","N/A"))</f>
        <v>Fcst</v>
      </c>
      <c r="X2223" t="str">
        <f>INDEX(Map!$B$2:$B$86,MATCH(D2223,Map!$A$2:$A$86,0),0)</f>
        <v>Paddys Run 12</v>
      </c>
      <c r="Y2223" s="7" t="str">
        <f>IF(INDEX(Map!$C$2:$C$86,MATCH(D2223,Map!$A$2:$A$86,0),0)="","N/A",E2223*INDEX(Map!$C$2:$C$86,MATCH(D2223,Map!$A$2:$A$86,0),0))</f>
        <v>N/A</v>
      </c>
      <c r="Z2223" s="7">
        <f>IF(INDEX(Map!$D$2:$D$86,MATCH(D2223,Map!$A$2:$A$86,0),0)="","N/A",E2223*INDEX(Map!$D$2:$D$86,MATCH(D2223,Map!$A$2:$A$86,0),0))</f>
        <v>0.2</v>
      </c>
      <c r="AA2223" t="str">
        <f>INDEX(Map!$E$2:$E$86,MATCH(D2223,Map!$A$2:$A$86,0),0)</f>
        <v>SCCT</v>
      </c>
    </row>
    <row r="2224" spans="1:27" x14ac:dyDescent="0.25">
      <c r="A2224" s="1" t="s">
        <v>120</v>
      </c>
      <c r="B2224" s="1" t="s">
        <v>109</v>
      </c>
      <c r="C2224" s="1">
        <v>39</v>
      </c>
      <c r="D2224" s="1" t="s">
        <v>61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3" t="str">
        <f t="shared" si="34"/>
        <v>2017Plan</v>
      </c>
      <c r="V2224" s="2">
        <f>DATE(A2224,INDEX(Map!$H$1:$H$12,MATCH(B2224,Map!$G$1:$G$12,0),0),1)</f>
        <v>43160</v>
      </c>
      <c r="W2224" t="str">
        <f>IF(AND(V2224&gt;=Map!$K$2,V2224&lt;=Map!$L$2),"Base",IF(AND(V2224&gt;=Map!$K$3,V2224&lt;=Map!$L$3),"Fcst","N/A"))</f>
        <v>Fcst</v>
      </c>
      <c r="X2224" t="str">
        <f>INDEX(Map!$B$2:$B$86,MATCH(D2224,Map!$A$2:$A$86,0),0)</f>
        <v>Zorn 1</v>
      </c>
      <c r="Y2224" s="7" t="str">
        <f>IF(INDEX(Map!$C$2:$C$86,MATCH(D2224,Map!$A$2:$A$86,0),0)="","N/A",E2224*INDEX(Map!$C$2:$C$86,MATCH(D2224,Map!$A$2:$A$86,0),0))</f>
        <v>N/A</v>
      </c>
      <c r="Z2224" s="7">
        <f>IF(INDEX(Map!$D$2:$D$86,MATCH(D2224,Map!$A$2:$A$86,0),0)="","N/A",E2224*INDEX(Map!$D$2:$D$86,MATCH(D2224,Map!$A$2:$A$86,0),0))</f>
        <v>0</v>
      </c>
      <c r="AA2224" t="str">
        <f>INDEX(Map!$E$2:$E$86,MATCH(D2224,Map!$A$2:$A$86,0),0)</f>
        <v>SCCT</v>
      </c>
    </row>
    <row r="2225" spans="1:27" x14ac:dyDescent="0.25">
      <c r="A2225" s="1" t="s">
        <v>120</v>
      </c>
      <c r="B2225" s="1" t="s">
        <v>109</v>
      </c>
      <c r="C2225" s="1">
        <v>40</v>
      </c>
      <c r="D2225" s="1" t="s">
        <v>62</v>
      </c>
      <c r="E2225" s="1">
        <v>10.4</v>
      </c>
      <c r="F2225" s="1">
        <v>0</v>
      </c>
      <c r="G2225" s="1">
        <v>44.6</v>
      </c>
      <c r="H2225" s="1">
        <v>39</v>
      </c>
      <c r="I2225" s="1" t="s">
        <v>63</v>
      </c>
      <c r="J2225" s="1" t="s">
        <v>63</v>
      </c>
      <c r="K2225" s="1">
        <v>339</v>
      </c>
      <c r="L2225" s="1">
        <v>0</v>
      </c>
      <c r="M2225" s="1">
        <v>0</v>
      </c>
      <c r="N2225" s="1" t="s">
        <v>63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3" t="str">
        <f t="shared" si="34"/>
        <v>2017Plan</v>
      </c>
      <c r="V2225" s="2">
        <f>DATE(A2225,INDEX(Map!$H$1:$H$12,MATCH(B2225,Map!$G$1:$G$12,0),0),1)</f>
        <v>43160</v>
      </c>
      <c r="W2225" t="str">
        <f>IF(AND(V2225&gt;=Map!$K$2,V2225&lt;=Map!$L$2),"Base",IF(AND(V2225&gt;=Map!$K$3,V2225&lt;=Map!$L$3),"Fcst","N/A"))</f>
        <v>Fcst</v>
      </c>
      <c r="X2225" t="str">
        <f>INDEX(Map!$B$2:$B$86,MATCH(D2225,Map!$A$2:$A$86,0),0)</f>
        <v>Dix Dam</v>
      </c>
      <c r="Y2225" s="7">
        <f>IF(INDEX(Map!$C$2:$C$86,MATCH(D2225,Map!$A$2:$A$86,0),0)="","N/A",E2225*INDEX(Map!$C$2:$C$86,MATCH(D2225,Map!$A$2:$A$86,0),0))</f>
        <v>10.4</v>
      </c>
      <c r="Z2225" s="7" t="str">
        <f>IF(INDEX(Map!$D$2:$D$86,MATCH(D2225,Map!$A$2:$A$86,0),0)="","N/A",E2225*INDEX(Map!$D$2:$D$86,MATCH(D2225,Map!$A$2:$A$86,0),0))</f>
        <v>N/A</v>
      </c>
      <c r="AA2225" t="str">
        <f>INDEX(Map!$E$2:$E$86,MATCH(D2225,Map!$A$2:$A$86,0),0)</f>
        <v>Hydro</v>
      </c>
    </row>
    <row r="2226" spans="1:27" x14ac:dyDescent="0.25">
      <c r="A2226" s="1" t="s">
        <v>120</v>
      </c>
      <c r="B2226" s="1" t="s">
        <v>109</v>
      </c>
      <c r="C2226" s="1">
        <v>41</v>
      </c>
      <c r="D2226" s="1" t="s">
        <v>64</v>
      </c>
      <c r="E2226" s="1">
        <v>14.1</v>
      </c>
      <c r="F2226" s="1">
        <v>0</v>
      </c>
      <c r="G2226" s="1">
        <v>100</v>
      </c>
      <c r="H2226" s="1">
        <v>0</v>
      </c>
      <c r="I2226" s="1" t="s">
        <v>63</v>
      </c>
      <c r="J2226" s="1" t="s">
        <v>63</v>
      </c>
      <c r="K2226" s="1">
        <v>744</v>
      </c>
      <c r="L2226" s="1">
        <v>0</v>
      </c>
      <c r="M2226" s="1">
        <v>0</v>
      </c>
      <c r="N2226" s="1" t="s">
        <v>63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</v>
      </c>
      <c r="U2226" s="3" t="str">
        <f t="shared" si="34"/>
        <v>2017Plan</v>
      </c>
      <c r="V2226" s="2">
        <f>DATE(A2226,INDEX(Map!$H$1:$H$12,MATCH(B2226,Map!$G$1:$G$12,0),0),1)</f>
        <v>43160</v>
      </c>
      <c r="W2226" t="str">
        <f>IF(AND(V2226&gt;=Map!$K$2,V2226&lt;=Map!$L$2),"Base",IF(AND(V2226&gt;=Map!$K$3,V2226&lt;=Map!$L$3),"Fcst","N/A"))</f>
        <v>Fcst</v>
      </c>
      <c r="X2226" t="str">
        <f>INDEX(Map!$B$2:$B$86,MATCH(D2226,Map!$A$2:$A$86,0),0)</f>
        <v>Ohio Falls</v>
      </c>
      <c r="Y2226" s="7" t="str">
        <f>IF(INDEX(Map!$C$2:$C$86,MATCH(D2226,Map!$A$2:$A$86,0),0)="","N/A",E2226*INDEX(Map!$C$2:$C$86,MATCH(D2226,Map!$A$2:$A$86,0),0))</f>
        <v>N/A</v>
      </c>
      <c r="Z2226" s="7">
        <f>IF(INDEX(Map!$D$2:$D$86,MATCH(D2226,Map!$A$2:$A$86,0),0)="","N/A",E2226*INDEX(Map!$D$2:$D$86,MATCH(D2226,Map!$A$2:$A$86,0),0))</f>
        <v>14.1</v>
      </c>
      <c r="AA2226" t="str">
        <f>INDEX(Map!$E$2:$E$86,MATCH(D2226,Map!$A$2:$A$86,0),0)</f>
        <v>Hydro</v>
      </c>
    </row>
    <row r="2227" spans="1:27" x14ac:dyDescent="0.25">
      <c r="A2227" s="1" t="s">
        <v>120</v>
      </c>
      <c r="B2227" s="1" t="s">
        <v>109</v>
      </c>
      <c r="C2227" s="1">
        <v>42</v>
      </c>
      <c r="D2227" s="1" t="s">
        <v>65</v>
      </c>
      <c r="E2227" s="1">
        <v>1.6</v>
      </c>
      <c r="F2227" s="1">
        <v>0</v>
      </c>
      <c r="G2227" s="1">
        <v>100</v>
      </c>
      <c r="H2227" s="1">
        <v>0</v>
      </c>
      <c r="I2227" s="1" t="s">
        <v>63</v>
      </c>
      <c r="J2227" s="1" t="s">
        <v>63</v>
      </c>
      <c r="K2227" s="1">
        <v>744</v>
      </c>
      <c r="L2227" s="1">
        <v>0</v>
      </c>
      <c r="M2227" s="1">
        <v>0</v>
      </c>
      <c r="N2227" s="1" t="s">
        <v>63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3" t="str">
        <f t="shared" si="34"/>
        <v>2017Plan</v>
      </c>
      <c r="V2227" s="2">
        <f>DATE(A2227,INDEX(Map!$H$1:$H$12,MATCH(B2227,Map!$G$1:$G$12,0),0),1)</f>
        <v>43160</v>
      </c>
      <c r="W2227" t="str">
        <f>IF(AND(V2227&gt;=Map!$K$2,V2227&lt;=Map!$L$2),"Base",IF(AND(V2227&gt;=Map!$K$3,V2227&lt;=Map!$L$3),"Fcst","N/A"))</f>
        <v>Fcst</v>
      </c>
      <c r="X2227" t="str">
        <f>INDEX(Map!$B$2:$B$86,MATCH(D2227,Map!$A$2:$A$86,0),0)</f>
        <v>Brown Solar</v>
      </c>
      <c r="Y2227" s="7">
        <f>IF(INDEX(Map!$C$2:$C$86,MATCH(D2227,Map!$A$2:$A$86,0),0)="","N/A",E2227*INDEX(Map!$C$2:$C$86,MATCH(D2227,Map!$A$2:$A$86,0),0))</f>
        <v>0.97599999999999998</v>
      </c>
      <c r="Z2227" s="7">
        <f>IF(INDEX(Map!$D$2:$D$86,MATCH(D2227,Map!$A$2:$A$86,0),0)="","N/A",E2227*INDEX(Map!$D$2:$D$86,MATCH(D2227,Map!$A$2:$A$86,0),0))</f>
        <v>0.62400000000000011</v>
      </c>
      <c r="AA2227" t="str">
        <f>INDEX(Map!$E$2:$E$86,MATCH(D2227,Map!$A$2:$A$86,0),0)</f>
        <v>Solar</v>
      </c>
    </row>
    <row r="2228" spans="1:27" x14ac:dyDescent="0.25">
      <c r="A2228" s="1" t="s">
        <v>120</v>
      </c>
      <c r="B2228" s="1" t="s">
        <v>109</v>
      </c>
      <c r="C2228" s="1">
        <v>43</v>
      </c>
      <c r="D2228" s="1" t="s">
        <v>66</v>
      </c>
      <c r="E2228" s="1">
        <v>11.5</v>
      </c>
      <c r="F2228" s="1">
        <v>0</v>
      </c>
      <c r="G2228" s="1">
        <v>100</v>
      </c>
      <c r="H2228" s="1">
        <v>0</v>
      </c>
      <c r="I2228" s="1">
        <v>1153.2</v>
      </c>
      <c r="J2228" s="1">
        <v>100000</v>
      </c>
      <c r="K2228" s="1">
        <v>744</v>
      </c>
      <c r="L2228" s="1">
        <v>27.2</v>
      </c>
      <c r="M2228" s="1">
        <v>313</v>
      </c>
      <c r="N2228" s="1">
        <v>0</v>
      </c>
      <c r="O2228" s="1">
        <v>0</v>
      </c>
      <c r="P2228" s="1">
        <v>0</v>
      </c>
      <c r="Q2228" s="1">
        <v>0</v>
      </c>
      <c r="R2228" s="1">
        <v>27.16</v>
      </c>
      <c r="S2228" s="1">
        <v>27.16</v>
      </c>
      <c r="T2228" s="1">
        <v>313</v>
      </c>
      <c r="U2228" s="3" t="str">
        <f t="shared" si="34"/>
        <v>2017Plan</v>
      </c>
      <c r="V2228" s="2">
        <f>DATE(A2228,INDEX(Map!$H$1:$H$12,MATCH(B2228,Map!$G$1:$G$12,0),0),1)</f>
        <v>43160</v>
      </c>
      <c r="W2228" t="str">
        <f>IF(AND(V2228&gt;=Map!$K$2,V2228&lt;=Map!$L$2),"Base",IF(AND(V2228&gt;=Map!$K$3,V2228&lt;=Map!$L$3),"Fcst","N/A"))</f>
        <v>Fcst</v>
      </c>
      <c r="X2228" t="str">
        <f>INDEX(Map!$B$2:$B$86,MATCH(D2228,Map!$A$2:$A$86,0),0)</f>
        <v>OVEC</v>
      </c>
      <c r="Y2228" s="7">
        <f>IF(INDEX(Map!$C$2:$C$86,MATCH(D2228,Map!$A$2:$A$86,0),0)="","N/A",E2228*INDEX(Map!$C$2:$C$86,MATCH(D2228,Map!$A$2:$A$86,0),0))</f>
        <v>11.5</v>
      </c>
      <c r="Z2228" s="7" t="str">
        <f>IF(INDEX(Map!$D$2:$D$86,MATCH(D2228,Map!$A$2:$A$86,0),0)="","N/A",E2228*INDEX(Map!$D$2:$D$86,MATCH(D2228,Map!$A$2:$A$86,0),0))</f>
        <v>N/A</v>
      </c>
      <c r="AA2228" t="str">
        <f>INDEX(Map!$E$2:$E$86,MATCH(D2228,Map!$A$2:$A$86,0),0)</f>
        <v>Coal</v>
      </c>
    </row>
    <row r="2229" spans="1:27" x14ac:dyDescent="0.25">
      <c r="A2229" s="1" t="s">
        <v>120</v>
      </c>
      <c r="B2229" s="1" t="s">
        <v>109</v>
      </c>
      <c r="C2229" s="1">
        <v>44</v>
      </c>
      <c r="D2229" s="1" t="s">
        <v>67</v>
      </c>
      <c r="E2229" s="1">
        <v>6.5</v>
      </c>
      <c r="F2229" s="1">
        <v>0</v>
      </c>
      <c r="G2229" s="1">
        <v>28.3</v>
      </c>
      <c r="H2229" s="1">
        <v>68</v>
      </c>
      <c r="I2229" s="1">
        <v>647.6</v>
      </c>
      <c r="J2229" s="1">
        <v>100000</v>
      </c>
      <c r="K2229" s="1">
        <v>212</v>
      </c>
      <c r="L2229" s="1">
        <v>27.2</v>
      </c>
      <c r="M2229" s="1">
        <v>176</v>
      </c>
      <c r="N2229" s="1">
        <v>0</v>
      </c>
      <c r="O2229" s="1">
        <v>0</v>
      </c>
      <c r="P2229" s="1">
        <v>0</v>
      </c>
      <c r="Q2229" s="1">
        <v>0</v>
      </c>
      <c r="R2229" s="1">
        <v>27.16</v>
      </c>
      <c r="S2229" s="1">
        <v>27.16</v>
      </c>
      <c r="T2229" s="1">
        <v>176</v>
      </c>
      <c r="U2229" s="3" t="str">
        <f t="shared" si="34"/>
        <v>2017Plan</v>
      </c>
      <c r="V2229" s="2">
        <f>DATE(A2229,INDEX(Map!$H$1:$H$12,MATCH(B2229,Map!$G$1:$G$12,0),0),1)</f>
        <v>43160</v>
      </c>
      <c r="W2229" t="str">
        <f>IF(AND(V2229&gt;=Map!$K$2,V2229&lt;=Map!$L$2),"Base",IF(AND(V2229&gt;=Map!$K$3,V2229&lt;=Map!$L$3),"Fcst","N/A"))</f>
        <v>Fcst</v>
      </c>
      <c r="X2229" t="str">
        <f>INDEX(Map!$B$2:$B$86,MATCH(D2229,Map!$A$2:$A$86,0),0)</f>
        <v>OVEC</v>
      </c>
      <c r="Y2229" s="7">
        <f>IF(INDEX(Map!$C$2:$C$86,MATCH(D2229,Map!$A$2:$A$86,0),0)="","N/A",E2229*INDEX(Map!$C$2:$C$86,MATCH(D2229,Map!$A$2:$A$86,0),0))</f>
        <v>6.5</v>
      </c>
      <c r="Z2229" s="7" t="str">
        <f>IF(INDEX(Map!$D$2:$D$86,MATCH(D2229,Map!$A$2:$A$86,0),0)="","N/A",E2229*INDEX(Map!$D$2:$D$86,MATCH(D2229,Map!$A$2:$A$86,0),0))</f>
        <v>N/A</v>
      </c>
      <c r="AA2229" t="str">
        <f>INDEX(Map!$E$2:$E$86,MATCH(D2229,Map!$A$2:$A$86,0),0)</f>
        <v>Coal</v>
      </c>
    </row>
    <row r="2230" spans="1:27" x14ac:dyDescent="0.25">
      <c r="A2230" s="1" t="s">
        <v>120</v>
      </c>
      <c r="B2230" s="1" t="s">
        <v>109</v>
      </c>
      <c r="C2230" s="1">
        <v>45</v>
      </c>
      <c r="D2230" s="1" t="s">
        <v>68</v>
      </c>
      <c r="E2230" s="1">
        <v>25.7</v>
      </c>
      <c r="F2230" s="1">
        <v>0</v>
      </c>
      <c r="G2230" s="1">
        <v>100</v>
      </c>
      <c r="H2230" s="1">
        <v>0</v>
      </c>
      <c r="I2230" s="1">
        <v>2566.8000000000002</v>
      </c>
      <c r="J2230" s="1">
        <v>100000</v>
      </c>
      <c r="K2230" s="1">
        <v>744</v>
      </c>
      <c r="L2230" s="1">
        <v>27.2</v>
      </c>
      <c r="M2230" s="1">
        <v>697</v>
      </c>
      <c r="N2230" s="1">
        <v>0</v>
      </c>
      <c r="O2230" s="1">
        <v>0</v>
      </c>
      <c r="P2230" s="1">
        <v>0</v>
      </c>
      <c r="Q2230" s="1">
        <v>0</v>
      </c>
      <c r="R2230" s="1">
        <v>27.16</v>
      </c>
      <c r="S2230" s="1">
        <v>27.16</v>
      </c>
      <c r="T2230" s="1">
        <v>697</v>
      </c>
      <c r="U2230" s="3" t="str">
        <f t="shared" si="34"/>
        <v>2017Plan</v>
      </c>
      <c r="V2230" s="2">
        <f>DATE(A2230,INDEX(Map!$H$1:$H$12,MATCH(B2230,Map!$G$1:$G$12,0),0),1)</f>
        <v>43160</v>
      </c>
      <c r="W2230" t="str">
        <f>IF(AND(V2230&gt;=Map!$K$2,V2230&lt;=Map!$L$2),"Base",IF(AND(V2230&gt;=Map!$K$3,V2230&lt;=Map!$L$3),"Fcst","N/A"))</f>
        <v>Fcst</v>
      </c>
      <c r="X2230" t="str">
        <f>INDEX(Map!$B$2:$B$86,MATCH(D2230,Map!$A$2:$A$86,0),0)</f>
        <v>OVEC</v>
      </c>
      <c r="Y2230" s="7" t="str">
        <f>IF(INDEX(Map!$C$2:$C$86,MATCH(D2230,Map!$A$2:$A$86,0),0)="","N/A",E2230*INDEX(Map!$C$2:$C$86,MATCH(D2230,Map!$A$2:$A$86,0),0))</f>
        <v>N/A</v>
      </c>
      <c r="Z2230" s="7">
        <f>IF(INDEX(Map!$D$2:$D$86,MATCH(D2230,Map!$A$2:$A$86,0),0)="","N/A",E2230*INDEX(Map!$D$2:$D$86,MATCH(D2230,Map!$A$2:$A$86,0),0))</f>
        <v>25.7</v>
      </c>
      <c r="AA2230" t="str">
        <f>INDEX(Map!$E$2:$E$86,MATCH(D2230,Map!$A$2:$A$86,0),0)</f>
        <v>Coal</v>
      </c>
    </row>
    <row r="2231" spans="1:27" x14ac:dyDescent="0.25">
      <c r="A2231" s="1" t="s">
        <v>120</v>
      </c>
      <c r="B2231" s="1" t="s">
        <v>109</v>
      </c>
      <c r="C2231" s="1">
        <v>46</v>
      </c>
      <c r="D2231" s="1" t="s">
        <v>69</v>
      </c>
      <c r="E2231" s="1">
        <v>17.7</v>
      </c>
      <c r="F2231" s="1">
        <v>0</v>
      </c>
      <c r="G2231" s="1">
        <v>33.799999999999997</v>
      </c>
      <c r="H2231" s="1">
        <v>70</v>
      </c>
      <c r="I2231" s="1">
        <v>1765.5</v>
      </c>
      <c r="J2231" s="1">
        <v>100000</v>
      </c>
      <c r="K2231" s="1">
        <v>251</v>
      </c>
      <c r="L2231" s="1">
        <v>27.2</v>
      </c>
      <c r="M2231" s="1">
        <v>480</v>
      </c>
      <c r="N2231" s="1">
        <v>0</v>
      </c>
      <c r="O2231" s="1">
        <v>0</v>
      </c>
      <c r="P2231" s="1">
        <v>0</v>
      </c>
      <c r="Q2231" s="1">
        <v>0</v>
      </c>
      <c r="R2231" s="1">
        <v>27.16</v>
      </c>
      <c r="S2231" s="1">
        <v>27.16</v>
      </c>
      <c r="T2231" s="1">
        <v>480</v>
      </c>
      <c r="U2231" s="3" t="str">
        <f t="shared" si="34"/>
        <v>2017Plan</v>
      </c>
      <c r="V2231" s="2">
        <f>DATE(A2231,INDEX(Map!$H$1:$H$12,MATCH(B2231,Map!$G$1:$G$12,0),0),1)</f>
        <v>43160</v>
      </c>
      <c r="W2231" t="str">
        <f>IF(AND(V2231&gt;=Map!$K$2,V2231&lt;=Map!$L$2),"Base",IF(AND(V2231&gt;=Map!$K$3,V2231&lt;=Map!$L$3),"Fcst","N/A"))</f>
        <v>Fcst</v>
      </c>
      <c r="X2231" t="str">
        <f>INDEX(Map!$B$2:$B$86,MATCH(D2231,Map!$A$2:$A$86,0),0)</f>
        <v>OVEC</v>
      </c>
      <c r="Y2231" s="7" t="str">
        <f>IF(INDEX(Map!$C$2:$C$86,MATCH(D2231,Map!$A$2:$A$86,0),0)="","N/A",E2231*INDEX(Map!$C$2:$C$86,MATCH(D2231,Map!$A$2:$A$86,0),0))</f>
        <v>N/A</v>
      </c>
      <c r="Z2231" s="7">
        <f>IF(INDEX(Map!$D$2:$D$86,MATCH(D2231,Map!$A$2:$A$86,0),0)="","N/A",E2231*INDEX(Map!$D$2:$D$86,MATCH(D2231,Map!$A$2:$A$86,0),0))</f>
        <v>17.7</v>
      </c>
      <c r="AA2231" t="str">
        <f>INDEX(Map!$E$2:$E$86,MATCH(D2231,Map!$A$2:$A$86,0),0)</f>
        <v>Coal</v>
      </c>
    </row>
    <row r="2232" spans="1:27" x14ac:dyDescent="0.25">
      <c r="A2232" s="1" t="s">
        <v>120</v>
      </c>
      <c r="B2232" s="1" t="s">
        <v>109</v>
      </c>
      <c r="C2232" s="1">
        <v>47</v>
      </c>
      <c r="D2232" s="1" t="s">
        <v>70</v>
      </c>
      <c r="E2232" s="1">
        <v>0.4</v>
      </c>
      <c r="F2232" s="1">
        <v>0</v>
      </c>
      <c r="G2232" s="1">
        <v>2.2999999999999998</v>
      </c>
      <c r="H2232" s="1">
        <v>4</v>
      </c>
      <c r="I2232" s="1" t="s">
        <v>63</v>
      </c>
      <c r="J2232" s="1" t="s">
        <v>63</v>
      </c>
      <c r="K2232" s="1">
        <v>8</v>
      </c>
      <c r="L2232" s="1">
        <v>38</v>
      </c>
      <c r="M2232" s="1">
        <v>15</v>
      </c>
      <c r="N2232" s="1" t="s">
        <v>63</v>
      </c>
      <c r="O2232" s="1">
        <v>0</v>
      </c>
      <c r="P2232" s="1">
        <v>0</v>
      </c>
      <c r="Q2232" s="1">
        <v>3</v>
      </c>
      <c r="R2232" s="1">
        <v>46.5</v>
      </c>
      <c r="S2232" s="1">
        <v>46.5</v>
      </c>
      <c r="T2232" s="1">
        <v>19</v>
      </c>
      <c r="U2232" s="3" t="str">
        <f t="shared" si="34"/>
        <v>2017Plan</v>
      </c>
      <c r="V2232" s="2">
        <f>DATE(A2232,INDEX(Map!$H$1:$H$12,MATCH(B2232,Map!$G$1:$G$12,0),0),1)</f>
        <v>43160</v>
      </c>
      <c r="W2232" t="str">
        <f>IF(AND(V2232&gt;=Map!$K$2,V2232&lt;=Map!$L$2),"Base",IF(AND(V2232&gt;=Map!$K$3,V2232&lt;=Map!$L$3),"Fcst","N/A"))</f>
        <v>Fcst</v>
      </c>
      <c r="X2232" t="str">
        <f>INDEX(Map!$B$2:$B$86,MATCH(D2232,Map!$A$2:$A$86,0),0)</f>
        <v>N/A</v>
      </c>
      <c r="Y2232" s="7" t="str">
        <f>IF(INDEX(Map!$C$2:$C$86,MATCH(D2232,Map!$A$2:$A$86,0),0)="","N/A",E2232*INDEX(Map!$C$2:$C$86,MATCH(D2232,Map!$A$2:$A$86,0),0))</f>
        <v>N/A</v>
      </c>
      <c r="Z2232" s="7" t="str">
        <f>IF(INDEX(Map!$D$2:$D$86,MATCH(D2232,Map!$A$2:$A$86,0),0)="","N/A",E2232*INDEX(Map!$D$2:$D$86,MATCH(D2232,Map!$A$2:$A$86,0),0))</f>
        <v>N/A</v>
      </c>
      <c r="AA2232" t="str">
        <f>INDEX(Map!$E$2:$E$86,MATCH(D2232,Map!$A$2:$A$86,0),0)</f>
        <v>Purchases</v>
      </c>
    </row>
    <row r="2233" spans="1:27" x14ac:dyDescent="0.25">
      <c r="A2233" s="1" t="s">
        <v>120</v>
      </c>
      <c r="B2233" s="1" t="s">
        <v>109</v>
      </c>
      <c r="C2233" s="1">
        <v>48</v>
      </c>
      <c r="D2233" s="1" t="s">
        <v>71</v>
      </c>
      <c r="E2233" s="1">
        <v>0.2</v>
      </c>
      <c r="F2233" s="1">
        <v>0</v>
      </c>
      <c r="G2233" s="1">
        <v>1.1000000000000001</v>
      </c>
      <c r="H2233" s="1">
        <v>3</v>
      </c>
      <c r="I2233" s="1" t="s">
        <v>63</v>
      </c>
      <c r="J2233" s="1" t="s">
        <v>63</v>
      </c>
      <c r="K2233" s="1">
        <v>4</v>
      </c>
      <c r="L2233" s="1">
        <v>39.6</v>
      </c>
      <c r="M2233" s="1">
        <v>8</v>
      </c>
      <c r="N2233" s="1" t="s">
        <v>63</v>
      </c>
      <c r="O2233" s="1">
        <v>0</v>
      </c>
      <c r="P2233" s="1">
        <v>0</v>
      </c>
      <c r="Q2233" s="1">
        <v>2</v>
      </c>
      <c r="R2233" s="1">
        <v>48.43</v>
      </c>
      <c r="S2233" s="1">
        <v>48.43</v>
      </c>
      <c r="T2233" s="1">
        <v>10</v>
      </c>
      <c r="U2233" s="3" t="str">
        <f t="shared" si="34"/>
        <v>2017Plan</v>
      </c>
      <c r="V2233" s="2">
        <f>DATE(A2233,INDEX(Map!$H$1:$H$12,MATCH(B2233,Map!$G$1:$G$12,0),0),1)</f>
        <v>43160</v>
      </c>
      <c r="W2233" t="str">
        <f>IF(AND(V2233&gt;=Map!$K$2,V2233&lt;=Map!$L$2),"Base",IF(AND(V2233&gt;=Map!$K$3,V2233&lt;=Map!$L$3),"Fcst","N/A"))</f>
        <v>Fcst</v>
      </c>
      <c r="X2233" t="str">
        <f>INDEX(Map!$B$2:$B$86,MATCH(D2233,Map!$A$2:$A$86,0),0)</f>
        <v>N/A</v>
      </c>
      <c r="Y2233" s="7" t="str">
        <f>IF(INDEX(Map!$C$2:$C$86,MATCH(D2233,Map!$A$2:$A$86,0),0)="","N/A",E2233*INDEX(Map!$C$2:$C$86,MATCH(D2233,Map!$A$2:$A$86,0),0))</f>
        <v>N/A</v>
      </c>
      <c r="Z2233" s="7" t="str">
        <f>IF(INDEX(Map!$D$2:$D$86,MATCH(D2233,Map!$A$2:$A$86,0),0)="","N/A",E2233*INDEX(Map!$D$2:$D$86,MATCH(D2233,Map!$A$2:$A$86,0),0))</f>
        <v>N/A</v>
      </c>
      <c r="AA2233" t="str">
        <f>INDEX(Map!$E$2:$E$86,MATCH(D2233,Map!$A$2:$A$86,0),0)</f>
        <v>Purchases</v>
      </c>
    </row>
    <row r="2234" spans="1:27" x14ac:dyDescent="0.25">
      <c r="A2234" s="1" t="s">
        <v>120</v>
      </c>
      <c r="B2234" s="1" t="s">
        <v>109</v>
      </c>
      <c r="C2234" s="1">
        <v>49</v>
      </c>
      <c r="D2234" s="1" t="s">
        <v>72</v>
      </c>
      <c r="E2234" s="1">
        <v>0.1</v>
      </c>
      <c r="F2234" s="1">
        <v>0</v>
      </c>
      <c r="G2234" s="1">
        <v>0.6</v>
      </c>
      <c r="H2234" s="1">
        <v>2</v>
      </c>
      <c r="I2234" s="1" t="s">
        <v>63</v>
      </c>
      <c r="J2234" s="1" t="s">
        <v>63</v>
      </c>
      <c r="K2234" s="1">
        <v>2</v>
      </c>
      <c r="L2234" s="1">
        <v>42.5</v>
      </c>
      <c r="M2234" s="1">
        <v>4</v>
      </c>
      <c r="N2234" s="1" t="s">
        <v>63</v>
      </c>
      <c r="O2234" s="1">
        <v>0</v>
      </c>
      <c r="P2234" s="1">
        <v>0</v>
      </c>
      <c r="Q2234" s="1">
        <v>1</v>
      </c>
      <c r="R2234" s="1">
        <v>52.05</v>
      </c>
      <c r="S2234" s="1">
        <v>52.05</v>
      </c>
      <c r="T2234" s="1">
        <v>5</v>
      </c>
      <c r="U2234" s="3" t="str">
        <f t="shared" si="34"/>
        <v>2017Plan</v>
      </c>
      <c r="V2234" s="2">
        <f>DATE(A2234,INDEX(Map!$H$1:$H$12,MATCH(B2234,Map!$G$1:$G$12,0),0),1)</f>
        <v>43160</v>
      </c>
      <c r="W2234" t="str">
        <f>IF(AND(V2234&gt;=Map!$K$2,V2234&lt;=Map!$L$2),"Base",IF(AND(V2234&gt;=Map!$K$3,V2234&lt;=Map!$L$3),"Fcst","N/A"))</f>
        <v>Fcst</v>
      </c>
      <c r="X2234" t="str">
        <f>INDEX(Map!$B$2:$B$86,MATCH(D2234,Map!$A$2:$A$86,0),0)</f>
        <v>N/A</v>
      </c>
      <c r="Y2234" s="7" t="str">
        <f>IF(INDEX(Map!$C$2:$C$86,MATCH(D2234,Map!$A$2:$A$86,0),0)="","N/A",E2234*INDEX(Map!$C$2:$C$86,MATCH(D2234,Map!$A$2:$A$86,0),0))</f>
        <v>N/A</v>
      </c>
      <c r="Z2234" s="7" t="str">
        <f>IF(INDEX(Map!$D$2:$D$86,MATCH(D2234,Map!$A$2:$A$86,0),0)="","N/A",E2234*INDEX(Map!$D$2:$D$86,MATCH(D2234,Map!$A$2:$A$86,0),0))</f>
        <v>N/A</v>
      </c>
      <c r="AA2234" t="str">
        <f>INDEX(Map!$E$2:$E$86,MATCH(D2234,Map!$A$2:$A$86,0),0)</f>
        <v>Purchases</v>
      </c>
    </row>
    <row r="2235" spans="1:27" x14ac:dyDescent="0.25">
      <c r="A2235" s="1" t="s">
        <v>120</v>
      </c>
      <c r="B2235" s="1" t="s">
        <v>109</v>
      </c>
      <c r="C2235" s="1">
        <v>50</v>
      </c>
      <c r="D2235" s="1" t="s">
        <v>73</v>
      </c>
      <c r="E2235" s="1">
        <v>0.1</v>
      </c>
      <c r="F2235" s="1">
        <v>0</v>
      </c>
      <c r="G2235" s="1">
        <v>0.3</v>
      </c>
      <c r="H2235" s="1">
        <v>1</v>
      </c>
      <c r="I2235" s="1" t="s">
        <v>63</v>
      </c>
      <c r="J2235" s="1" t="s">
        <v>63</v>
      </c>
      <c r="K2235" s="1">
        <v>1</v>
      </c>
      <c r="L2235" s="1">
        <v>42.1</v>
      </c>
      <c r="M2235" s="1">
        <v>2</v>
      </c>
      <c r="N2235" s="1" t="s">
        <v>63</v>
      </c>
      <c r="O2235" s="1">
        <v>0</v>
      </c>
      <c r="P2235" s="1">
        <v>0</v>
      </c>
      <c r="Q2235" s="1">
        <v>0</v>
      </c>
      <c r="R2235" s="1">
        <v>51.68</v>
      </c>
      <c r="S2235" s="1">
        <v>51.68</v>
      </c>
      <c r="T2235" s="1">
        <v>3</v>
      </c>
      <c r="U2235" s="3" t="str">
        <f t="shared" si="34"/>
        <v>2017Plan</v>
      </c>
      <c r="V2235" s="2">
        <f>DATE(A2235,INDEX(Map!$H$1:$H$12,MATCH(B2235,Map!$G$1:$G$12,0),0),1)</f>
        <v>43160</v>
      </c>
      <c r="W2235" t="str">
        <f>IF(AND(V2235&gt;=Map!$K$2,V2235&lt;=Map!$L$2),"Base",IF(AND(V2235&gt;=Map!$K$3,V2235&lt;=Map!$L$3),"Fcst","N/A"))</f>
        <v>Fcst</v>
      </c>
      <c r="X2235" t="str">
        <f>INDEX(Map!$B$2:$B$86,MATCH(D2235,Map!$A$2:$A$86,0),0)</f>
        <v>N/A</v>
      </c>
      <c r="Y2235" s="7" t="str">
        <f>IF(INDEX(Map!$C$2:$C$86,MATCH(D2235,Map!$A$2:$A$86,0),0)="","N/A",E2235*INDEX(Map!$C$2:$C$86,MATCH(D2235,Map!$A$2:$A$86,0),0))</f>
        <v>N/A</v>
      </c>
      <c r="Z2235" s="7" t="str">
        <f>IF(INDEX(Map!$D$2:$D$86,MATCH(D2235,Map!$A$2:$A$86,0),0)="","N/A",E2235*INDEX(Map!$D$2:$D$86,MATCH(D2235,Map!$A$2:$A$86,0),0))</f>
        <v>N/A</v>
      </c>
      <c r="AA2235" t="str">
        <f>INDEX(Map!$E$2:$E$86,MATCH(D2235,Map!$A$2:$A$86,0),0)</f>
        <v>Purchases</v>
      </c>
    </row>
    <row r="2236" spans="1:27" x14ac:dyDescent="0.25">
      <c r="A2236" s="1" t="s">
        <v>120</v>
      </c>
      <c r="B2236" s="1" t="s">
        <v>109</v>
      </c>
      <c r="C2236" s="1">
        <v>51</v>
      </c>
      <c r="D2236" s="1" t="s">
        <v>74</v>
      </c>
      <c r="E2236" s="1">
        <v>1.3</v>
      </c>
      <c r="F2236" s="1">
        <v>0</v>
      </c>
      <c r="G2236" s="1">
        <v>0.3</v>
      </c>
      <c r="H2236" s="1">
        <v>1</v>
      </c>
      <c r="I2236" s="1" t="s">
        <v>63</v>
      </c>
      <c r="J2236" s="1" t="s">
        <v>63</v>
      </c>
      <c r="K2236" s="1">
        <v>7</v>
      </c>
      <c r="L2236" s="1">
        <v>100</v>
      </c>
      <c r="M2236" s="1">
        <v>133</v>
      </c>
      <c r="N2236" s="1" t="s">
        <v>63</v>
      </c>
      <c r="O2236" s="1">
        <v>0</v>
      </c>
      <c r="P2236" s="1">
        <v>0</v>
      </c>
      <c r="Q2236" s="1">
        <v>9</v>
      </c>
      <c r="R2236" s="1">
        <v>106.68</v>
      </c>
      <c r="S2236" s="1">
        <v>106.68</v>
      </c>
      <c r="T2236" s="1">
        <v>141</v>
      </c>
      <c r="U2236" s="3" t="str">
        <f t="shared" si="34"/>
        <v>2017Plan</v>
      </c>
      <c r="V2236" s="2">
        <f>DATE(A2236,INDEX(Map!$H$1:$H$12,MATCH(B2236,Map!$G$1:$G$12,0),0),1)</f>
        <v>43160</v>
      </c>
      <c r="W2236" t="str">
        <f>IF(AND(V2236&gt;=Map!$K$2,V2236&lt;=Map!$L$2),"Base",IF(AND(V2236&gt;=Map!$K$3,V2236&lt;=Map!$L$3),"Fcst","N/A"))</f>
        <v>Fcst</v>
      </c>
      <c r="X2236" t="str">
        <f>INDEX(Map!$B$2:$B$86,MATCH(D2236,Map!$A$2:$A$86,0),0)</f>
        <v>N/A</v>
      </c>
      <c r="Y2236" s="7" t="str">
        <f>IF(INDEX(Map!$C$2:$C$86,MATCH(D2236,Map!$A$2:$A$86,0),0)="","N/A",E2236*INDEX(Map!$C$2:$C$86,MATCH(D2236,Map!$A$2:$A$86,0),0))</f>
        <v>N/A</v>
      </c>
      <c r="Z2236" s="7" t="str">
        <f>IF(INDEX(Map!$D$2:$D$86,MATCH(D2236,Map!$A$2:$A$86,0),0)="","N/A",E2236*INDEX(Map!$D$2:$D$86,MATCH(D2236,Map!$A$2:$A$86,0),0))</f>
        <v>N/A</v>
      </c>
      <c r="AA2236" t="str">
        <f>INDEX(Map!$E$2:$E$86,MATCH(D2236,Map!$A$2:$A$86,0),0)</f>
        <v>Purchases</v>
      </c>
    </row>
    <row r="2237" spans="1:27" x14ac:dyDescent="0.25">
      <c r="A2237" s="1" t="s">
        <v>120</v>
      </c>
      <c r="B2237" s="1" t="s">
        <v>109</v>
      </c>
      <c r="C2237" s="1">
        <v>52</v>
      </c>
      <c r="D2237" s="1" t="s">
        <v>75</v>
      </c>
      <c r="E2237" s="1">
        <v>0.3</v>
      </c>
      <c r="F2237" s="1">
        <v>0</v>
      </c>
      <c r="G2237" s="1">
        <v>4.2</v>
      </c>
      <c r="H2237" s="1">
        <v>1</v>
      </c>
      <c r="I2237" s="1" t="s">
        <v>63</v>
      </c>
      <c r="J2237" s="1" t="s">
        <v>63</v>
      </c>
      <c r="K2237" s="1">
        <v>6</v>
      </c>
      <c r="L2237" s="1">
        <v>38.299999999999997</v>
      </c>
      <c r="M2237" s="1">
        <v>11</v>
      </c>
      <c r="N2237" s="1" t="s">
        <v>63</v>
      </c>
      <c r="O2237" s="1">
        <v>0</v>
      </c>
      <c r="P2237" s="1">
        <v>0</v>
      </c>
      <c r="Q2237" s="1">
        <v>2</v>
      </c>
      <c r="R2237" s="1">
        <v>44.92</v>
      </c>
      <c r="S2237" s="1">
        <v>44.92</v>
      </c>
      <c r="T2237" s="1">
        <v>13</v>
      </c>
      <c r="U2237" s="3" t="str">
        <f t="shared" si="34"/>
        <v>2017Plan</v>
      </c>
      <c r="V2237" s="2">
        <f>DATE(A2237,INDEX(Map!$H$1:$H$12,MATCH(B2237,Map!$G$1:$G$12,0),0),1)</f>
        <v>43160</v>
      </c>
      <c r="W2237" t="str">
        <f>IF(AND(V2237&gt;=Map!$K$2,V2237&lt;=Map!$L$2),"Base",IF(AND(V2237&gt;=Map!$K$3,V2237&lt;=Map!$L$3),"Fcst","N/A"))</f>
        <v>Fcst</v>
      </c>
      <c r="X2237" t="str">
        <f>INDEX(Map!$B$2:$B$86,MATCH(D2237,Map!$A$2:$A$86,0),0)</f>
        <v>N/A</v>
      </c>
      <c r="Y2237" s="7" t="str">
        <f>IF(INDEX(Map!$C$2:$C$86,MATCH(D2237,Map!$A$2:$A$86,0),0)="","N/A",E2237*INDEX(Map!$C$2:$C$86,MATCH(D2237,Map!$A$2:$A$86,0),0))</f>
        <v>N/A</v>
      </c>
      <c r="Z2237" s="7" t="str">
        <f>IF(INDEX(Map!$D$2:$D$86,MATCH(D2237,Map!$A$2:$A$86,0),0)="","N/A",E2237*INDEX(Map!$D$2:$D$86,MATCH(D2237,Map!$A$2:$A$86,0),0))</f>
        <v>N/A</v>
      </c>
      <c r="AA2237" t="str">
        <f>INDEX(Map!$E$2:$E$86,MATCH(D2237,Map!$A$2:$A$86,0),0)</f>
        <v>Purchases</v>
      </c>
    </row>
    <row r="2238" spans="1:27" x14ac:dyDescent="0.25">
      <c r="A2238" s="1" t="s">
        <v>120</v>
      </c>
      <c r="B2238" s="1" t="s">
        <v>109</v>
      </c>
      <c r="C2238" s="1">
        <v>53</v>
      </c>
      <c r="D2238" s="1" t="s">
        <v>76</v>
      </c>
      <c r="E2238" s="1">
        <v>0.3</v>
      </c>
      <c r="F2238" s="1">
        <v>0</v>
      </c>
      <c r="G2238" s="1">
        <v>4.2</v>
      </c>
      <c r="H2238" s="1">
        <v>1</v>
      </c>
      <c r="I2238" s="1" t="s">
        <v>63</v>
      </c>
      <c r="J2238" s="1" t="s">
        <v>63</v>
      </c>
      <c r="K2238" s="1">
        <v>6</v>
      </c>
      <c r="L2238" s="1">
        <v>38.299999999999997</v>
      </c>
      <c r="M2238" s="1">
        <v>11</v>
      </c>
      <c r="N2238" s="1" t="s">
        <v>63</v>
      </c>
      <c r="O2238" s="1">
        <v>0</v>
      </c>
      <c r="P2238" s="1">
        <v>0</v>
      </c>
      <c r="Q2238" s="1">
        <v>2</v>
      </c>
      <c r="R2238" s="1">
        <v>44.92</v>
      </c>
      <c r="S2238" s="1">
        <v>44.92</v>
      </c>
      <c r="T2238" s="1">
        <v>13</v>
      </c>
      <c r="U2238" s="3" t="str">
        <f t="shared" si="34"/>
        <v>2017Plan</v>
      </c>
      <c r="V2238" s="2">
        <f>DATE(A2238,INDEX(Map!$H$1:$H$12,MATCH(B2238,Map!$G$1:$G$12,0),0),1)</f>
        <v>43160</v>
      </c>
      <c r="W2238" t="str">
        <f>IF(AND(V2238&gt;=Map!$K$2,V2238&lt;=Map!$L$2),"Base",IF(AND(V2238&gt;=Map!$K$3,V2238&lt;=Map!$L$3),"Fcst","N/A"))</f>
        <v>Fcst</v>
      </c>
      <c r="X2238" t="str">
        <f>INDEX(Map!$B$2:$B$86,MATCH(D2238,Map!$A$2:$A$86,0),0)</f>
        <v>N/A</v>
      </c>
      <c r="Y2238" s="7" t="str">
        <f>IF(INDEX(Map!$C$2:$C$86,MATCH(D2238,Map!$A$2:$A$86,0),0)="","N/A",E2238*INDEX(Map!$C$2:$C$86,MATCH(D2238,Map!$A$2:$A$86,0),0))</f>
        <v>N/A</v>
      </c>
      <c r="Z2238" s="7" t="str">
        <f>IF(INDEX(Map!$D$2:$D$86,MATCH(D2238,Map!$A$2:$A$86,0),0)="","N/A",E2238*INDEX(Map!$D$2:$D$86,MATCH(D2238,Map!$A$2:$A$86,0),0))</f>
        <v>N/A</v>
      </c>
      <c r="AA2238" t="str">
        <f>INDEX(Map!$E$2:$E$86,MATCH(D2238,Map!$A$2:$A$86,0),0)</f>
        <v>Purchases</v>
      </c>
    </row>
    <row r="2239" spans="1:27" x14ac:dyDescent="0.25">
      <c r="A2239" s="1" t="s">
        <v>120</v>
      </c>
      <c r="B2239" s="1" t="s">
        <v>109</v>
      </c>
      <c r="C2239" s="1">
        <v>54</v>
      </c>
      <c r="D2239" s="1" t="s">
        <v>77</v>
      </c>
      <c r="E2239" s="1">
        <v>0.3</v>
      </c>
      <c r="F2239" s="1">
        <v>0</v>
      </c>
      <c r="G2239" s="1">
        <v>4.2</v>
      </c>
      <c r="H2239" s="1">
        <v>1</v>
      </c>
      <c r="I2239" s="1" t="s">
        <v>63</v>
      </c>
      <c r="J2239" s="1" t="s">
        <v>63</v>
      </c>
      <c r="K2239" s="1">
        <v>6</v>
      </c>
      <c r="L2239" s="1">
        <v>38.299999999999997</v>
      </c>
      <c r="M2239" s="1">
        <v>11</v>
      </c>
      <c r="N2239" s="1" t="s">
        <v>63</v>
      </c>
      <c r="O2239" s="1">
        <v>0</v>
      </c>
      <c r="P2239" s="1">
        <v>0</v>
      </c>
      <c r="Q2239" s="1">
        <v>2</v>
      </c>
      <c r="R2239" s="1">
        <v>44.92</v>
      </c>
      <c r="S2239" s="1">
        <v>44.92</v>
      </c>
      <c r="T2239" s="1">
        <v>13</v>
      </c>
      <c r="U2239" s="3" t="str">
        <f t="shared" si="34"/>
        <v>2017Plan</v>
      </c>
      <c r="V2239" s="2">
        <f>DATE(A2239,INDEX(Map!$H$1:$H$12,MATCH(B2239,Map!$G$1:$G$12,0),0),1)</f>
        <v>43160</v>
      </c>
      <c r="W2239" t="str">
        <f>IF(AND(V2239&gt;=Map!$K$2,V2239&lt;=Map!$L$2),"Base",IF(AND(V2239&gt;=Map!$K$3,V2239&lt;=Map!$L$3),"Fcst","N/A"))</f>
        <v>Fcst</v>
      </c>
      <c r="X2239" t="str">
        <f>INDEX(Map!$B$2:$B$86,MATCH(D2239,Map!$A$2:$A$86,0),0)</f>
        <v>N/A</v>
      </c>
      <c r="Y2239" s="7" t="str">
        <f>IF(INDEX(Map!$C$2:$C$86,MATCH(D2239,Map!$A$2:$A$86,0),0)="","N/A",E2239*INDEX(Map!$C$2:$C$86,MATCH(D2239,Map!$A$2:$A$86,0),0))</f>
        <v>N/A</v>
      </c>
      <c r="Z2239" s="7" t="str">
        <f>IF(INDEX(Map!$D$2:$D$86,MATCH(D2239,Map!$A$2:$A$86,0),0)="","N/A",E2239*INDEX(Map!$D$2:$D$86,MATCH(D2239,Map!$A$2:$A$86,0),0))</f>
        <v>N/A</v>
      </c>
      <c r="AA2239" t="str">
        <f>INDEX(Map!$E$2:$E$86,MATCH(D2239,Map!$A$2:$A$86,0),0)</f>
        <v>Purchases</v>
      </c>
    </row>
    <row r="2240" spans="1:27" x14ac:dyDescent="0.25">
      <c r="A2240" s="1" t="s">
        <v>120</v>
      </c>
      <c r="B2240" s="1" t="s">
        <v>109</v>
      </c>
      <c r="C2240" s="1">
        <v>55</v>
      </c>
      <c r="D2240" s="1" t="s">
        <v>78</v>
      </c>
      <c r="E2240" s="1">
        <v>0.3</v>
      </c>
      <c r="F2240" s="1">
        <v>0</v>
      </c>
      <c r="G2240" s="1">
        <v>4.2</v>
      </c>
      <c r="H2240" s="1">
        <v>1</v>
      </c>
      <c r="I2240" s="1" t="s">
        <v>63</v>
      </c>
      <c r="J2240" s="1" t="s">
        <v>63</v>
      </c>
      <c r="K2240" s="1">
        <v>6</v>
      </c>
      <c r="L2240" s="1">
        <v>38.299999999999997</v>
      </c>
      <c r="M2240" s="1">
        <v>11</v>
      </c>
      <c r="N2240" s="1" t="s">
        <v>63</v>
      </c>
      <c r="O2240" s="1">
        <v>0</v>
      </c>
      <c r="P2240" s="1">
        <v>0</v>
      </c>
      <c r="Q2240" s="1">
        <v>2</v>
      </c>
      <c r="R2240" s="1">
        <v>44.92</v>
      </c>
      <c r="S2240" s="1">
        <v>44.92</v>
      </c>
      <c r="T2240" s="1">
        <v>13</v>
      </c>
      <c r="U2240" s="3" t="str">
        <f t="shared" si="34"/>
        <v>2017Plan</v>
      </c>
      <c r="V2240" s="2">
        <f>DATE(A2240,INDEX(Map!$H$1:$H$12,MATCH(B2240,Map!$G$1:$G$12,0),0),1)</f>
        <v>43160</v>
      </c>
      <c r="W2240" t="str">
        <f>IF(AND(V2240&gt;=Map!$K$2,V2240&lt;=Map!$L$2),"Base",IF(AND(V2240&gt;=Map!$K$3,V2240&lt;=Map!$L$3),"Fcst","N/A"))</f>
        <v>Fcst</v>
      </c>
      <c r="X2240" t="str">
        <f>INDEX(Map!$B$2:$B$86,MATCH(D2240,Map!$A$2:$A$86,0),0)</f>
        <v>N/A</v>
      </c>
      <c r="Y2240" s="7" t="str">
        <f>IF(INDEX(Map!$C$2:$C$86,MATCH(D2240,Map!$A$2:$A$86,0),0)="","N/A",E2240*INDEX(Map!$C$2:$C$86,MATCH(D2240,Map!$A$2:$A$86,0),0))</f>
        <v>N/A</v>
      </c>
      <c r="Z2240" s="7" t="str">
        <f>IF(INDEX(Map!$D$2:$D$86,MATCH(D2240,Map!$A$2:$A$86,0),0)="","N/A",E2240*INDEX(Map!$D$2:$D$86,MATCH(D2240,Map!$A$2:$A$86,0),0))</f>
        <v>N/A</v>
      </c>
      <c r="AA2240" t="str">
        <f>INDEX(Map!$E$2:$E$86,MATCH(D2240,Map!$A$2:$A$86,0),0)</f>
        <v>Purchases</v>
      </c>
    </row>
    <row r="2241" spans="1:27" x14ac:dyDescent="0.25">
      <c r="A2241" s="1" t="s">
        <v>120</v>
      </c>
      <c r="B2241" s="1" t="s">
        <v>109</v>
      </c>
      <c r="C2241" s="1">
        <v>56</v>
      </c>
      <c r="D2241" s="1" t="s">
        <v>79</v>
      </c>
      <c r="E2241" s="1">
        <v>1</v>
      </c>
      <c r="F2241" s="1">
        <v>0</v>
      </c>
      <c r="G2241" s="1">
        <v>7.7</v>
      </c>
      <c r="H2241" s="1">
        <v>8</v>
      </c>
      <c r="I2241" s="1" t="s">
        <v>63</v>
      </c>
      <c r="J2241" s="1" t="s">
        <v>63</v>
      </c>
      <c r="K2241" s="1">
        <v>19</v>
      </c>
      <c r="L2241" s="1">
        <v>26.1</v>
      </c>
      <c r="M2241" s="1">
        <v>25</v>
      </c>
      <c r="N2241" s="1" t="s">
        <v>63</v>
      </c>
      <c r="O2241" s="1">
        <v>0</v>
      </c>
      <c r="P2241" s="1">
        <v>0</v>
      </c>
      <c r="Q2241" s="1">
        <v>7</v>
      </c>
      <c r="R2241" s="1">
        <v>32.979999999999997</v>
      </c>
      <c r="S2241" s="1">
        <v>32.979999999999997</v>
      </c>
      <c r="T2241" s="1">
        <v>31</v>
      </c>
      <c r="U2241" s="3" t="str">
        <f t="shared" si="34"/>
        <v>2017Plan</v>
      </c>
      <c r="V2241" s="2">
        <f>DATE(A2241,INDEX(Map!$H$1:$H$12,MATCH(B2241,Map!$G$1:$G$12,0),0),1)</f>
        <v>43160</v>
      </c>
      <c r="W2241" t="str">
        <f>IF(AND(V2241&gt;=Map!$K$2,V2241&lt;=Map!$L$2),"Base",IF(AND(V2241&gt;=Map!$K$3,V2241&lt;=Map!$L$3),"Fcst","N/A"))</f>
        <v>Fcst</v>
      </c>
      <c r="X2241" t="str">
        <f>INDEX(Map!$B$2:$B$86,MATCH(D2241,Map!$A$2:$A$86,0),0)</f>
        <v>N/A</v>
      </c>
      <c r="Y2241" s="7" t="str">
        <f>IF(INDEX(Map!$C$2:$C$86,MATCH(D2241,Map!$A$2:$A$86,0),0)="","N/A",E2241*INDEX(Map!$C$2:$C$86,MATCH(D2241,Map!$A$2:$A$86,0),0))</f>
        <v>N/A</v>
      </c>
      <c r="Z2241" s="7" t="str">
        <f>IF(INDEX(Map!$D$2:$D$86,MATCH(D2241,Map!$A$2:$A$86,0),0)="","N/A",E2241*INDEX(Map!$D$2:$D$86,MATCH(D2241,Map!$A$2:$A$86,0),0))</f>
        <v>N/A</v>
      </c>
      <c r="AA2241" t="str">
        <f>INDEX(Map!$E$2:$E$86,MATCH(D2241,Map!$A$2:$A$86,0),0)</f>
        <v>Purchases</v>
      </c>
    </row>
    <row r="2242" spans="1:27" x14ac:dyDescent="0.25">
      <c r="A2242" s="1" t="s">
        <v>120</v>
      </c>
      <c r="B2242" s="1" t="s">
        <v>109</v>
      </c>
      <c r="C2242" s="1">
        <v>57</v>
      </c>
      <c r="D2242" s="1" t="s">
        <v>80</v>
      </c>
      <c r="E2242" s="1">
        <v>0.7</v>
      </c>
      <c r="F2242" s="1">
        <v>0</v>
      </c>
      <c r="G2242" s="1">
        <v>5.2</v>
      </c>
      <c r="H2242" s="1">
        <v>7</v>
      </c>
      <c r="I2242" s="1" t="s">
        <v>63</v>
      </c>
      <c r="J2242" s="1" t="s">
        <v>63</v>
      </c>
      <c r="K2242" s="1">
        <v>13</v>
      </c>
      <c r="L2242" s="1">
        <v>24.3</v>
      </c>
      <c r="M2242" s="1">
        <v>16</v>
      </c>
      <c r="N2242" s="1" t="s">
        <v>63</v>
      </c>
      <c r="O2242" s="1">
        <v>0</v>
      </c>
      <c r="P2242" s="1">
        <v>0</v>
      </c>
      <c r="Q2242" s="1">
        <v>4</v>
      </c>
      <c r="R2242" s="1">
        <v>31.04</v>
      </c>
      <c r="S2242" s="1">
        <v>31.04</v>
      </c>
      <c r="T2242" s="1">
        <v>20</v>
      </c>
      <c r="U2242" s="3" t="str">
        <f t="shared" si="34"/>
        <v>2017Plan</v>
      </c>
      <c r="V2242" s="2">
        <f>DATE(A2242,INDEX(Map!$H$1:$H$12,MATCH(B2242,Map!$G$1:$G$12,0),0),1)</f>
        <v>43160</v>
      </c>
      <c r="W2242" t="str">
        <f>IF(AND(V2242&gt;=Map!$K$2,V2242&lt;=Map!$L$2),"Base",IF(AND(V2242&gt;=Map!$K$3,V2242&lt;=Map!$L$3),"Fcst","N/A"))</f>
        <v>Fcst</v>
      </c>
      <c r="X2242" t="str">
        <f>INDEX(Map!$B$2:$B$86,MATCH(D2242,Map!$A$2:$A$86,0),0)</f>
        <v>N/A</v>
      </c>
      <c r="Y2242" s="7" t="str">
        <f>IF(INDEX(Map!$C$2:$C$86,MATCH(D2242,Map!$A$2:$A$86,0),0)="","N/A",E2242*INDEX(Map!$C$2:$C$86,MATCH(D2242,Map!$A$2:$A$86,0),0))</f>
        <v>N/A</v>
      </c>
      <c r="Z2242" s="7" t="str">
        <f>IF(INDEX(Map!$D$2:$D$86,MATCH(D2242,Map!$A$2:$A$86,0),0)="","N/A",E2242*INDEX(Map!$D$2:$D$86,MATCH(D2242,Map!$A$2:$A$86,0),0))</f>
        <v>N/A</v>
      </c>
      <c r="AA2242" t="str">
        <f>INDEX(Map!$E$2:$E$86,MATCH(D2242,Map!$A$2:$A$86,0),0)</f>
        <v>Purchases</v>
      </c>
    </row>
    <row r="2243" spans="1:27" x14ac:dyDescent="0.25">
      <c r="A2243" s="1" t="s">
        <v>120</v>
      </c>
      <c r="B2243" s="1" t="s">
        <v>109</v>
      </c>
      <c r="C2243" s="1">
        <v>58</v>
      </c>
      <c r="D2243" s="1" t="s">
        <v>81</v>
      </c>
      <c r="E2243" s="1">
        <v>0.5</v>
      </c>
      <c r="F2243" s="1">
        <v>0</v>
      </c>
      <c r="G2243" s="1">
        <v>3.6</v>
      </c>
      <c r="H2243" s="1">
        <v>7</v>
      </c>
      <c r="I2243" s="1" t="s">
        <v>63</v>
      </c>
      <c r="J2243" s="1" t="s">
        <v>63</v>
      </c>
      <c r="K2243" s="1">
        <v>9</v>
      </c>
      <c r="L2243" s="1">
        <v>24.1</v>
      </c>
      <c r="M2243" s="1">
        <v>11</v>
      </c>
      <c r="N2243" s="1" t="s">
        <v>63</v>
      </c>
      <c r="O2243" s="1">
        <v>0</v>
      </c>
      <c r="P2243" s="1">
        <v>0</v>
      </c>
      <c r="Q2243" s="1">
        <v>3</v>
      </c>
      <c r="R2243" s="1">
        <v>30.8</v>
      </c>
      <c r="S2243" s="1">
        <v>30.8</v>
      </c>
      <c r="T2243" s="1">
        <v>14</v>
      </c>
      <c r="U2243" s="3" t="str">
        <f t="shared" si="34"/>
        <v>2017Plan</v>
      </c>
      <c r="V2243" s="2">
        <f>DATE(A2243,INDEX(Map!$H$1:$H$12,MATCH(B2243,Map!$G$1:$G$12,0),0),1)</f>
        <v>43160</v>
      </c>
      <c r="W2243" t="str">
        <f>IF(AND(V2243&gt;=Map!$K$2,V2243&lt;=Map!$L$2),"Base",IF(AND(V2243&gt;=Map!$K$3,V2243&lt;=Map!$L$3),"Fcst","N/A"))</f>
        <v>Fcst</v>
      </c>
      <c r="X2243" t="str">
        <f>INDEX(Map!$B$2:$B$86,MATCH(D2243,Map!$A$2:$A$86,0),0)</f>
        <v>N/A</v>
      </c>
      <c r="Y2243" s="7" t="str">
        <f>IF(INDEX(Map!$C$2:$C$86,MATCH(D2243,Map!$A$2:$A$86,0),0)="","N/A",E2243*INDEX(Map!$C$2:$C$86,MATCH(D2243,Map!$A$2:$A$86,0),0))</f>
        <v>N/A</v>
      </c>
      <c r="Z2243" s="7" t="str">
        <f>IF(INDEX(Map!$D$2:$D$86,MATCH(D2243,Map!$A$2:$A$86,0),0)="","N/A",E2243*INDEX(Map!$D$2:$D$86,MATCH(D2243,Map!$A$2:$A$86,0),0))</f>
        <v>N/A</v>
      </c>
      <c r="AA2243" t="str">
        <f>INDEX(Map!$E$2:$E$86,MATCH(D2243,Map!$A$2:$A$86,0),0)</f>
        <v>Purchases</v>
      </c>
    </row>
    <row r="2244" spans="1:27" x14ac:dyDescent="0.25">
      <c r="A2244" s="1" t="s">
        <v>120</v>
      </c>
      <c r="B2244" s="1" t="s">
        <v>109</v>
      </c>
      <c r="C2244" s="1">
        <v>59</v>
      </c>
      <c r="D2244" s="1" t="s">
        <v>82</v>
      </c>
      <c r="E2244" s="1">
        <v>0.2</v>
      </c>
      <c r="F2244" s="1">
        <v>0</v>
      </c>
      <c r="G2244" s="1">
        <v>1.6</v>
      </c>
      <c r="H2244" s="1">
        <v>3</v>
      </c>
      <c r="I2244" s="1" t="s">
        <v>63</v>
      </c>
      <c r="J2244" s="1" t="s">
        <v>63</v>
      </c>
      <c r="K2244" s="1">
        <v>4</v>
      </c>
      <c r="L2244" s="1">
        <v>23.2</v>
      </c>
      <c r="M2244" s="1">
        <v>5</v>
      </c>
      <c r="N2244" s="1" t="s">
        <v>63</v>
      </c>
      <c r="O2244" s="1">
        <v>0</v>
      </c>
      <c r="P2244" s="1">
        <v>0</v>
      </c>
      <c r="Q2244" s="1">
        <v>1</v>
      </c>
      <c r="R2244" s="1">
        <v>29.93</v>
      </c>
      <c r="S2244" s="1">
        <v>29.93</v>
      </c>
      <c r="T2244" s="1">
        <v>6</v>
      </c>
      <c r="U2244" s="3" t="str">
        <f t="shared" ref="U2244:U2307" si="35">U2243</f>
        <v>2017Plan</v>
      </c>
      <c r="V2244" s="2">
        <f>DATE(A2244,INDEX(Map!$H$1:$H$12,MATCH(B2244,Map!$G$1:$G$12,0),0),1)</f>
        <v>43160</v>
      </c>
      <c r="W2244" t="str">
        <f>IF(AND(V2244&gt;=Map!$K$2,V2244&lt;=Map!$L$2),"Base",IF(AND(V2244&gt;=Map!$K$3,V2244&lt;=Map!$L$3),"Fcst","N/A"))</f>
        <v>Fcst</v>
      </c>
      <c r="X2244" t="str">
        <f>INDEX(Map!$B$2:$B$86,MATCH(D2244,Map!$A$2:$A$86,0),0)</f>
        <v>N/A</v>
      </c>
      <c r="Y2244" s="7" t="str">
        <f>IF(INDEX(Map!$C$2:$C$86,MATCH(D2244,Map!$A$2:$A$86,0),0)="","N/A",E2244*INDEX(Map!$C$2:$C$86,MATCH(D2244,Map!$A$2:$A$86,0),0))</f>
        <v>N/A</v>
      </c>
      <c r="Z2244" s="7" t="str">
        <f>IF(INDEX(Map!$D$2:$D$86,MATCH(D2244,Map!$A$2:$A$86,0),0)="","N/A",E2244*INDEX(Map!$D$2:$D$86,MATCH(D2244,Map!$A$2:$A$86,0),0))</f>
        <v>N/A</v>
      </c>
      <c r="AA2244" t="str">
        <f>INDEX(Map!$E$2:$E$86,MATCH(D2244,Map!$A$2:$A$86,0),0)</f>
        <v>Purchases</v>
      </c>
    </row>
    <row r="2245" spans="1:27" x14ac:dyDescent="0.25">
      <c r="A2245" s="1" t="s">
        <v>120</v>
      </c>
      <c r="B2245" s="1" t="s">
        <v>109</v>
      </c>
      <c r="C2245" s="1">
        <v>60</v>
      </c>
      <c r="D2245" s="1" t="s">
        <v>83</v>
      </c>
      <c r="E2245" s="1">
        <v>-7.4</v>
      </c>
      <c r="F2245" s="1">
        <v>0</v>
      </c>
      <c r="G2245" s="1">
        <v>5.3</v>
      </c>
      <c r="H2245" s="1">
        <v>29</v>
      </c>
      <c r="I2245" s="1" t="s">
        <v>63</v>
      </c>
      <c r="J2245" s="1" t="s">
        <v>63</v>
      </c>
      <c r="K2245" s="1">
        <v>171</v>
      </c>
      <c r="L2245" s="1">
        <v>39.9</v>
      </c>
      <c r="M2245" s="1">
        <v>-297</v>
      </c>
      <c r="N2245" s="1" t="s">
        <v>63</v>
      </c>
      <c r="O2245" s="1">
        <v>0</v>
      </c>
      <c r="P2245" s="1">
        <v>0</v>
      </c>
      <c r="Q2245" s="1">
        <v>80</v>
      </c>
      <c r="R2245" s="1">
        <v>29.2</v>
      </c>
      <c r="S2245" s="1">
        <v>29.2</v>
      </c>
      <c r="T2245" s="1">
        <v>-217</v>
      </c>
      <c r="U2245" s="3" t="str">
        <f t="shared" si="35"/>
        <v>2017Plan</v>
      </c>
      <c r="V2245" s="2">
        <f>DATE(A2245,INDEX(Map!$H$1:$H$12,MATCH(B2245,Map!$G$1:$G$12,0),0),1)</f>
        <v>43160</v>
      </c>
      <c r="W2245" t="str">
        <f>IF(AND(V2245&gt;=Map!$K$2,V2245&lt;=Map!$L$2),"Base",IF(AND(V2245&gt;=Map!$K$3,V2245&lt;=Map!$L$3),"Fcst","N/A"))</f>
        <v>Fcst</v>
      </c>
      <c r="X2245" t="str">
        <f>INDEX(Map!$B$2:$B$86,MATCH(D2245,Map!$A$2:$A$86,0),0)</f>
        <v>N/A</v>
      </c>
      <c r="Y2245" s="7" t="str">
        <f>IF(INDEX(Map!$C$2:$C$86,MATCH(D2245,Map!$A$2:$A$86,0),0)="","N/A",E2245*INDEX(Map!$C$2:$C$86,MATCH(D2245,Map!$A$2:$A$86,0),0))</f>
        <v>N/A</v>
      </c>
      <c r="Z2245" s="7" t="str">
        <f>IF(INDEX(Map!$D$2:$D$86,MATCH(D2245,Map!$A$2:$A$86,0),0)="","N/A",E2245*INDEX(Map!$D$2:$D$86,MATCH(D2245,Map!$A$2:$A$86,0),0))</f>
        <v>N/A</v>
      </c>
      <c r="AA2245" t="str">
        <f>INDEX(Map!$E$2:$E$86,MATCH(D2245,Map!$A$2:$A$86,0),0)</f>
        <v>Sales</v>
      </c>
    </row>
    <row r="2246" spans="1:27" x14ac:dyDescent="0.25">
      <c r="A2246" s="1" t="s">
        <v>120</v>
      </c>
      <c r="B2246" s="1" t="s">
        <v>109</v>
      </c>
      <c r="C2246" s="1">
        <v>61</v>
      </c>
      <c r="D2246" s="1" t="s">
        <v>84</v>
      </c>
      <c r="E2246" s="1">
        <v>-3.3</v>
      </c>
      <c r="F2246" s="1">
        <v>0</v>
      </c>
      <c r="G2246" s="1">
        <v>13.1</v>
      </c>
      <c r="H2246" s="1">
        <v>27</v>
      </c>
      <c r="I2246" s="1" t="s">
        <v>63</v>
      </c>
      <c r="J2246" s="1" t="s">
        <v>63</v>
      </c>
      <c r="K2246" s="1">
        <v>207</v>
      </c>
      <c r="L2246" s="1">
        <v>34.700000000000003</v>
      </c>
      <c r="M2246" s="1">
        <v>-113</v>
      </c>
      <c r="N2246" s="1" t="s">
        <v>63</v>
      </c>
      <c r="O2246" s="1">
        <v>0</v>
      </c>
      <c r="P2246" s="1">
        <v>0</v>
      </c>
      <c r="Q2246" s="1">
        <v>28</v>
      </c>
      <c r="R2246" s="1">
        <v>25.99</v>
      </c>
      <c r="S2246" s="1">
        <v>25.99</v>
      </c>
      <c r="T2246" s="1">
        <v>-85</v>
      </c>
      <c r="U2246" s="3" t="str">
        <f t="shared" si="35"/>
        <v>2017Plan</v>
      </c>
      <c r="V2246" s="2">
        <f>DATE(A2246,INDEX(Map!$H$1:$H$12,MATCH(B2246,Map!$G$1:$G$12,0),0),1)</f>
        <v>43160</v>
      </c>
      <c r="W2246" t="str">
        <f>IF(AND(V2246&gt;=Map!$K$2,V2246&lt;=Map!$L$2),"Base",IF(AND(V2246&gt;=Map!$K$3,V2246&lt;=Map!$L$3),"Fcst","N/A"))</f>
        <v>Fcst</v>
      </c>
      <c r="X2246" t="str">
        <f>INDEX(Map!$B$2:$B$86,MATCH(D2246,Map!$A$2:$A$86,0),0)</f>
        <v>N/A</v>
      </c>
      <c r="Y2246" s="7" t="str">
        <f>IF(INDEX(Map!$C$2:$C$86,MATCH(D2246,Map!$A$2:$A$86,0),0)="","N/A",E2246*INDEX(Map!$C$2:$C$86,MATCH(D2246,Map!$A$2:$A$86,0),0))</f>
        <v>N/A</v>
      </c>
      <c r="Z2246" s="7" t="str">
        <f>IF(INDEX(Map!$D$2:$D$86,MATCH(D2246,Map!$A$2:$A$86,0),0)="","N/A",E2246*INDEX(Map!$D$2:$D$86,MATCH(D2246,Map!$A$2:$A$86,0),0))</f>
        <v>N/A</v>
      </c>
      <c r="AA2246" t="str">
        <f>INDEX(Map!$E$2:$E$86,MATCH(D2246,Map!$A$2:$A$86,0),0)</f>
        <v>Sales</v>
      </c>
    </row>
    <row r="2247" spans="1:27" x14ac:dyDescent="0.25">
      <c r="A2247" s="1" t="s">
        <v>120</v>
      </c>
      <c r="B2247" s="1" t="s">
        <v>109</v>
      </c>
      <c r="C2247" s="1">
        <v>62</v>
      </c>
      <c r="D2247" s="1" t="s">
        <v>85</v>
      </c>
      <c r="E2247" s="1">
        <v>-1.4</v>
      </c>
      <c r="F2247" s="1">
        <v>0</v>
      </c>
      <c r="G2247" s="1">
        <v>5.0999999999999996</v>
      </c>
      <c r="H2247" s="1">
        <v>4</v>
      </c>
      <c r="I2247" s="1" t="s">
        <v>63</v>
      </c>
      <c r="J2247" s="1" t="s">
        <v>63</v>
      </c>
      <c r="K2247" s="1">
        <v>64</v>
      </c>
      <c r="L2247" s="1">
        <v>38.1</v>
      </c>
      <c r="M2247" s="1">
        <v>-55</v>
      </c>
      <c r="N2247" s="1" t="s">
        <v>63</v>
      </c>
      <c r="O2247" s="1">
        <v>0</v>
      </c>
      <c r="P2247" s="1">
        <v>0</v>
      </c>
      <c r="Q2247" s="1">
        <v>13</v>
      </c>
      <c r="R2247" s="1">
        <v>29.29</v>
      </c>
      <c r="S2247" s="1">
        <v>29.29</v>
      </c>
      <c r="T2247" s="1">
        <v>-42</v>
      </c>
      <c r="U2247" s="3" t="str">
        <f t="shared" si="35"/>
        <v>2017Plan</v>
      </c>
      <c r="V2247" s="2">
        <f>DATE(A2247,INDEX(Map!$H$1:$H$12,MATCH(B2247,Map!$G$1:$G$12,0),0),1)</f>
        <v>43160</v>
      </c>
      <c r="W2247" t="str">
        <f>IF(AND(V2247&gt;=Map!$K$2,V2247&lt;=Map!$L$2),"Base",IF(AND(V2247&gt;=Map!$K$3,V2247&lt;=Map!$L$3),"Fcst","N/A"))</f>
        <v>Fcst</v>
      </c>
      <c r="X2247" t="str">
        <f>INDEX(Map!$B$2:$B$86,MATCH(D2247,Map!$A$2:$A$86,0),0)</f>
        <v>N/A</v>
      </c>
      <c r="Y2247" s="7" t="str">
        <f>IF(INDEX(Map!$C$2:$C$86,MATCH(D2247,Map!$A$2:$A$86,0),0)="","N/A",E2247*INDEX(Map!$C$2:$C$86,MATCH(D2247,Map!$A$2:$A$86,0),0))</f>
        <v>N/A</v>
      </c>
      <c r="Z2247" s="7" t="str">
        <f>IF(INDEX(Map!$D$2:$D$86,MATCH(D2247,Map!$A$2:$A$86,0),0)="","N/A",E2247*INDEX(Map!$D$2:$D$86,MATCH(D2247,Map!$A$2:$A$86,0),0))</f>
        <v>N/A</v>
      </c>
      <c r="AA2247" t="str">
        <f>INDEX(Map!$E$2:$E$86,MATCH(D2247,Map!$A$2:$A$86,0),0)</f>
        <v>Sales</v>
      </c>
    </row>
    <row r="2248" spans="1:27" x14ac:dyDescent="0.25">
      <c r="A2248" s="1" t="s">
        <v>120</v>
      </c>
      <c r="B2248" s="1" t="s">
        <v>109</v>
      </c>
      <c r="C2248" s="1">
        <v>63</v>
      </c>
      <c r="D2248" s="1" t="s">
        <v>86</v>
      </c>
      <c r="E2248" s="1">
        <v>-0.6</v>
      </c>
      <c r="F2248" s="1">
        <v>0</v>
      </c>
      <c r="G2248" s="1">
        <v>2.9</v>
      </c>
      <c r="H2248" s="1">
        <v>4</v>
      </c>
      <c r="I2248" s="1" t="s">
        <v>63</v>
      </c>
      <c r="J2248" s="1" t="s">
        <v>63</v>
      </c>
      <c r="K2248" s="1">
        <v>60</v>
      </c>
      <c r="L2248" s="1">
        <v>37</v>
      </c>
      <c r="M2248" s="1">
        <v>-24</v>
      </c>
      <c r="N2248" s="1" t="s">
        <v>63</v>
      </c>
      <c r="O2248" s="1">
        <v>0</v>
      </c>
      <c r="P2248" s="1">
        <v>0</v>
      </c>
      <c r="Q2248" s="1">
        <v>6</v>
      </c>
      <c r="R2248" s="1">
        <v>28.29</v>
      </c>
      <c r="S2248" s="1">
        <v>28.29</v>
      </c>
      <c r="T2248" s="1">
        <v>-18</v>
      </c>
      <c r="U2248" s="3" t="str">
        <f t="shared" si="35"/>
        <v>2017Plan</v>
      </c>
      <c r="V2248" s="2">
        <f>DATE(A2248,INDEX(Map!$H$1:$H$12,MATCH(B2248,Map!$G$1:$G$12,0),0),1)</f>
        <v>43160</v>
      </c>
      <c r="W2248" t="str">
        <f>IF(AND(V2248&gt;=Map!$K$2,V2248&lt;=Map!$L$2),"Base",IF(AND(V2248&gt;=Map!$K$3,V2248&lt;=Map!$L$3),"Fcst","N/A"))</f>
        <v>Fcst</v>
      </c>
      <c r="X2248" t="str">
        <f>INDEX(Map!$B$2:$B$86,MATCH(D2248,Map!$A$2:$A$86,0),0)</f>
        <v>N/A</v>
      </c>
      <c r="Y2248" s="7" t="str">
        <f>IF(INDEX(Map!$C$2:$C$86,MATCH(D2248,Map!$A$2:$A$86,0),0)="","N/A",E2248*INDEX(Map!$C$2:$C$86,MATCH(D2248,Map!$A$2:$A$86,0),0))</f>
        <v>N/A</v>
      </c>
      <c r="Z2248" s="7" t="str">
        <f>IF(INDEX(Map!$D$2:$D$86,MATCH(D2248,Map!$A$2:$A$86,0),0)="","N/A",E2248*INDEX(Map!$D$2:$D$86,MATCH(D2248,Map!$A$2:$A$86,0),0))</f>
        <v>N/A</v>
      </c>
      <c r="AA2248" t="str">
        <f>INDEX(Map!$E$2:$E$86,MATCH(D2248,Map!$A$2:$A$86,0),0)</f>
        <v>Sales</v>
      </c>
    </row>
    <row r="2249" spans="1:27" x14ac:dyDescent="0.25">
      <c r="A2249" s="1" t="s">
        <v>120</v>
      </c>
      <c r="B2249" s="1" t="s">
        <v>109</v>
      </c>
      <c r="C2249" s="1">
        <v>64</v>
      </c>
      <c r="D2249" s="1" t="s">
        <v>87</v>
      </c>
      <c r="E2249" s="1">
        <v>0</v>
      </c>
      <c r="F2249" s="1">
        <v>0</v>
      </c>
      <c r="G2249" s="1">
        <v>0</v>
      </c>
      <c r="H2249" s="1">
        <v>0</v>
      </c>
      <c r="I2249" s="1" t="s">
        <v>63</v>
      </c>
      <c r="J2249" s="1" t="s">
        <v>63</v>
      </c>
      <c r="K2249" s="1">
        <v>0</v>
      </c>
      <c r="L2249" s="1">
        <v>0</v>
      </c>
      <c r="M2249" s="1">
        <v>0</v>
      </c>
      <c r="N2249" s="1" t="s">
        <v>63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0</v>
      </c>
      <c r="U2249" s="3" t="str">
        <f t="shared" si="35"/>
        <v>2017Plan</v>
      </c>
      <c r="V2249" s="2">
        <f>DATE(A2249,INDEX(Map!$H$1:$H$12,MATCH(B2249,Map!$G$1:$G$12,0),0),1)</f>
        <v>43160</v>
      </c>
      <c r="W2249" t="str">
        <f>IF(AND(V2249&gt;=Map!$K$2,V2249&lt;=Map!$L$2),"Base",IF(AND(V2249&gt;=Map!$K$3,V2249&lt;=Map!$L$3),"Fcst","N/A"))</f>
        <v>Fcst</v>
      </c>
      <c r="X2249" t="str">
        <f>INDEX(Map!$B$2:$B$86,MATCH(D2249,Map!$A$2:$A$86,0),0)</f>
        <v>N/A</v>
      </c>
      <c r="Y2249" s="7" t="str">
        <f>IF(INDEX(Map!$C$2:$C$86,MATCH(D2249,Map!$A$2:$A$86,0),0)="","N/A",E2249*INDEX(Map!$C$2:$C$86,MATCH(D2249,Map!$A$2:$A$86,0),0))</f>
        <v>N/A</v>
      </c>
      <c r="Z2249" s="7" t="str">
        <f>IF(INDEX(Map!$D$2:$D$86,MATCH(D2249,Map!$A$2:$A$86,0),0)="","N/A",E2249*INDEX(Map!$D$2:$D$86,MATCH(D2249,Map!$A$2:$A$86,0),0))</f>
        <v>N/A</v>
      </c>
      <c r="AA2249" t="str">
        <f>INDEX(Map!$E$2:$E$86,MATCH(D2249,Map!$A$2:$A$86,0),0)</f>
        <v>Sales</v>
      </c>
    </row>
    <row r="2250" spans="1:27" x14ac:dyDescent="0.25">
      <c r="A2250" s="1" t="s">
        <v>120</v>
      </c>
      <c r="B2250" s="1" t="s">
        <v>109</v>
      </c>
      <c r="C2250" s="1">
        <v>65</v>
      </c>
      <c r="D2250" s="1" t="s">
        <v>88</v>
      </c>
      <c r="E2250" s="1">
        <v>0</v>
      </c>
      <c r="F2250" s="1">
        <v>0</v>
      </c>
      <c r="G2250" s="1">
        <v>0</v>
      </c>
      <c r="H2250" s="1">
        <v>0</v>
      </c>
      <c r="I2250" s="1" t="s">
        <v>63</v>
      </c>
      <c r="J2250" s="1" t="s">
        <v>63</v>
      </c>
      <c r="K2250" s="1">
        <v>0</v>
      </c>
      <c r="L2250" s="1">
        <v>0</v>
      </c>
      <c r="M2250" s="1">
        <v>0</v>
      </c>
      <c r="N2250" s="1" t="s">
        <v>63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3" t="str">
        <f t="shared" si="35"/>
        <v>2017Plan</v>
      </c>
      <c r="V2250" s="2">
        <f>DATE(A2250,INDEX(Map!$H$1:$H$12,MATCH(B2250,Map!$G$1:$G$12,0),0),1)</f>
        <v>43160</v>
      </c>
      <c r="W2250" t="str">
        <f>IF(AND(V2250&gt;=Map!$K$2,V2250&lt;=Map!$L$2),"Base",IF(AND(V2250&gt;=Map!$K$3,V2250&lt;=Map!$L$3),"Fcst","N/A"))</f>
        <v>Fcst</v>
      </c>
      <c r="X2250" t="str">
        <f>INDEX(Map!$B$2:$B$86,MATCH(D2250,Map!$A$2:$A$86,0),0)</f>
        <v>N/A</v>
      </c>
      <c r="Y2250" s="7" t="str">
        <f>IF(INDEX(Map!$C$2:$C$86,MATCH(D2250,Map!$A$2:$A$86,0),0)="","N/A",E2250*INDEX(Map!$C$2:$C$86,MATCH(D2250,Map!$A$2:$A$86,0),0))</f>
        <v>N/A</v>
      </c>
      <c r="Z2250" s="7" t="str">
        <f>IF(INDEX(Map!$D$2:$D$86,MATCH(D2250,Map!$A$2:$A$86,0),0)="","N/A",E2250*INDEX(Map!$D$2:$D$86,MATCH(D2250,Map!$A$2:$A$86,0),0))</f>
        <v>N/A</v>
      </c>
      <c r="AA2250" t="str">
        <f>INDEX(Map!$E$2:$E$86,MATCH(D2250,Map!$A$2:$A$86,0),0)</f>
        <v>Sales</v>
      </c>
    </row>
    <row r="2251" spans="1:27" x14ac:dyDescent="0.25">
      <c r="A2251" s="1" t="s">
        <v>120</v>
      </c>
      <c r="B2251" s="1" t="s">
        <v>109</v>
      </c>
      <c r="C2251" s="1">
        <v>66</v>
      </c>
      <c r="D2251" s="1" t="s">
        <v>89</v>
      </c>
      <c r="E2251" s="1">
        <v>0</v>
      </c>
      <c r="F2251" s="1">
        <v>0</v>
      </c>
      <c r="G2251" s="1">
        <v>0</v>
      </c>
      <c r="H2251" s="1">
        <v>0</v>
      </c>
      <c r="I2251" s="1" t="s">
        <v>63</v>
      </c>
      <c r="J2251" s="1" t="s">
        <v>63</v>
      </c>
      <c r="K2251" s="1">
        <v>0</v>
      </c>
      <c r="L2251" s="1">
        <v>0</v>
      </c>
      <c r="M2251" s="1">
        <v>0</v>
      </c>
      <c r="N2251" s="1" t="s">
        <v>63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0</v>
      </c>
      <c r="U2251" s="3" t="str">
        <f t="shared" si="35"/>
        <v>2017Plan</v>
      </c>
      <c r="V2251" s="2">
        <f>DATE(A2251,INDEX(Map!$H$1:$H$12,MATCH(B2251,Map!$G$1:$G$12,0),0),1)</f>
        <v>43160</v>
      </c>
      <c r="W2251" t="str">
        <f>IF(AND(V2251&gt;=Map!$K$2,V2251&lt;=Map!$L$2),"Base",IF(AND(V2251&gt;=Map!$K$3,V2251&lt;=Map!$L$3),"Fcst","N/A"))</f>
        <v>Fcst</v>
      </c>
      <c r="X2251" t="str">
        <f>INDEX(Map!$B$2:$B$86,MATCH(D2251,Map!$A$2:$A$86,0),0)</f>
        <v>N/A</v>
      </c>
      <c r="Y2251" s="7" t="str">
        <f>IF(INDEX(Map!$C$2:$C$86,MATCH(D2251,Map!$A$2:$A$86,0),0)="","N/A",E2251*INDEX(Map!$C$2:$C$86,MATCH(D2251,Map!$A$2:$A$86,0),0))</f>
        <v>N/A</v>
      </c>
      <c r="Z2251" s="7" t="str">
        <f>IF(INDEX(Map!$D$2:$D$86,MATCH(D2251,Map!$A$2:$A$86,0),0)="","N/A",E2251*INDEX(Map!$D$2:$D$86,MATCH(D2251,Map!$A$2:$A$86,0),0))</f>
        <v>N/A</v>
      </c>
      <c r="AA2251" t="str">
        <f>INDEX(Map!$E$2:$E$86,MATCH(D2251,Map!$A$2:$A$86,0),0)</f>
        <v>Sales</v>
      </c>
    </row>
    <row r="2252" spans="1:27" x14ac:dyDescent="0.25">
      <c r="A2252" s="1" t="s">
        <v>120</v>
      </c>
      <c r="B2252" s="1" t="s">
        <v>109</v>
      </c>
      <c r="C2252" s="1">
        <v>67</v>
      </c>
      <c r="D2252" s="1" t="s">
        <v>90</v>
      </c>
      <c r="E2252" s="1">
        <v>0</v>
      </c>
      <c r="F2252" s="1">
        <v>0</v>
      </c>
      <c r="G2252" s="1">
        <v>0</v>
      </c>
      <c r="H2252" s="1">
        <v>0</v>
      </c>
      <c r="I2252" s="1" t="s">
        <v>63</v>
      </c>
      <c r="J2252" s="1" t="s">
        <v>63</v>
      </c>
      <c r="K2252" s="1">
        <v>0</v>
      </c>
      <c r="L2252" s="1">
        <v>0</v>
      </c>
      <c r="M2252" s="1">
        <v>0</v>
      </c>
      <c r="N2252" s="1" t="s">
        <v>63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3" t="str">
        <f t="shared" si="35"/>
        <v>2017Plan</v>
      </c>
      <c r="V2252" s="2">
        <f>DATE(A2252,INDEX(Map!$H$1:$H$12,MATCH(B2252,Map!$G$1:$G$12,0),0),1)</f>
        <v>43160</v>
      </c>
      <c r="W2252" t="str">
        <f>IF(AND(V2252&gt;=Map!$K$2,V2252&lt;=Map!$L$2),"Base",IF(AND(V2252&gt;=Map!$K$3,V2252&lt;=Map!$L$3),"Fcst","N/A"))</f>
        <v>Fcst</v>
      </c>
      <c r="X2252" t="str">
        <f>INDEX(Map!$B$2:$B$86,MATCH(D2252,Map!$A$2:$A$86,0),0)</f>
        <v>N/A</v>
      </c>
      <c r="Y2252" s="7" t="str">
        <f>IF(INDEX(Map!$C$2:$C$86,MATCH(D2252,Map!$A$2:$A$86,0),0)="","N/A",E2252*INDEX(Map!$C$2:$C$86,MATCH(D2252,Map!$A$2:$A$86,0),0))</f>
        <v>N/A</v>
      </c>
      <c r="Z2252" s="7" t="str">
        <f>IF(INDEX(Map!$D$2:$D$86,MATCH(D2252,Map!$A$2:$A$86,0),0)="","N/A",E2252*INDEX(Map!$D$2:$D$86,MATCH(D2252,Map!$A$2:$A$86,0),0))</f>
        <v>N/A</v>
      </c>
      <c r="AA2252" t="str">
        <f>INDEX(Map!$E$2:$E$86,MATCH(D2252,Map!$A$2:$A$86,0),0)</f>
        <v>Sales</v>
      </c>
    </row>
    <row r="2253" spans="1:27" x14ac:dyDescent="0.25">
      <c r="A2253" s="1" t="s">
        <v>120</v>
      </c>
      <c r="B2253" s="1" t="s">
        <v>109</v>
      </c>
      <c r="C2253" s="1">
        <v>68</v>
      </c>
      <c r="D2253" s="1" t="s">
        <v>91</v>
      </c>
      <c r="E2253" s="1">
        <v>0</v>
      </c>
      <c r="F2253" s="1">
        <v>0</v>
      </c>
      <c r="G2253" s="1">
        <v>0.3</v>
      </c>
      <c r="H2253" s="1">
        <v>2</v>
      </c>
      <c r="I2253" s="1" t="s">
        <v>63</v>
      </c>
      <c r="J2253" s="1" t="s">
        <v>63</v>
      </c>
      <c r="K2253" s="1">
        <v>2</v>
      </c>
      <c r="L2253" s="1">
        <v>0</v>
      </c>
      <c r="M2253" s="1">
        <v>0</v>
      </c>
      <c r="N2253" s="1" t="s">
        <v>63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</v>
      </c>
      <c r="U2253" s="3" t="str">
        <f t="shared" si="35"/>
        <v>2017Plan</v>
      </c>
      <c r="V2253" s="2">
        <f>DATE(A2253,INDEX(Map!$H$1:$H$12,MATCH(B2253,Map!$G$1:$G$12,0),0),1)</f>
        <v>43160</v>
      </c>
      <c r="W2253" t="str">
        <f>IF(AND(V2253&gt;=Map!$K$2,V2253&lt;=Map!$L$2),"Base",IF(AND(V2253&gt;=Map!$K$3,V2253&lt;=Map!$L$3),"Fcst","N/A"))</f>
        <v>Fcst</v>
      </c>
      <c r="X2253" t="str">
        <f>INDEX(Map!$B$2:$B$86,MATCH(D2253,Map!$A$2:$A$86,0),0)</f>
        <v>N/A</v>
      </c>
      <c r="Y2253" s="7" t="str">
        <f>IF(INDEX(Map!$C$2:$C$86,MATCH(D2253,Map!$A$2:$A$86,0),0)="","N/A",E2253*INDEX(Map!$C$2:$C$86,MATCH(D2253,Map!$A$2:$A$86,0),0))</f>
        <v>N/A</v>
      </c>
      <c r="Z2253" s="7" t="str">
        <f>IF(INDEX(Map!$D$2:$D$86,MATCH(D2253,Map!$A$2:$A$86,0),0)="","N/A",E2253*INDEX(Map!$D$2:$D$86,MATCH(D2253,Map!$A$2:$A$86,0),0))</f>
        <v>N/A</v>
      </c>
      <c r="AA2253" t="str">
        <f>INDEX(Map!$E$2:$E$86,MATCH(D2253,Map!$A$2:$A$86,0),0)</f>
        <v>CSR</v>
      </c>
    </row>
    <row r="2254" spans="1:27" x14ac:dyDescent="0.25">
      <c r="A2254" s="1" t="s">
        <v>120</v>
      </c>
      <c r="B2254" s="1" t="s">
        <v>109</v>
      </c>
      <c r="C2254" s="1">
        <v>69</v>
      </c>
      <c r="D2254" s="1" t="s">
        <v>92</v>
      </c>
      <c r="E2254" s="1">
        <v>0</v>
      </c>
      <c r="F2254" s="1">
        <v>0</v>
      </c>
      <c r="G2254" s="1">
        <v>0.3</v>
      </c>
      <c r="H2254" s="1">
        <v>2</v>
      </c>
      <c r="I2254" s="1" t="s">
        <v>63</v>
      </c>
      <c r="J2254" s="1" t="s">
        <v>63</v>
      </c>
      <c r="K2254" s="1">
        <v>2</v>
      </c>
      <c r="L2254" s="1">
        <v>0</v>
      </c>
      <c r="M2254" s="1">
        <v>0</v>
      </c>
      <c r="N2254" s="1" t="s">
        <v>63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3" t="str">
        <f t="shared" si="35"/>
        <v>2017Plan</v>
      </c>
      <c r="V2254" s="2">
        <f>DATE(A2254,INDEX(Map!$H$1:$H$12,MATCH(B2254,Map!$G$1:$G$12,0),0),1)</f>
        <v>43160</v>
      </c>
      <c r="W2254" t="str">
        <f>IF(AND(V2254&gt;=Map!$K$2,V2254&lt;=Map!$L$2),"Base",IF(AND(V2254&gt;=Map!$K$3,V2254&lt;=Map!$L$3),"Fcst","N/A"))</f>
        <v>Fcst</v>
      </c>
      <c r="X2254" t="str">
        <f>INDEX(Map!$B$2:$B$86,MATCH(D2254,Map!$A$2:$A$86,0),0)</f>
        <v>N/A</v>
      </c>
      <c r="Y2254" s="7" t="str">
        <f>IF(INDEX(Map!$C$2:$C$86,MATCH(D2254,Map!$A$2:$A$86,0),0)="","N/A",E2254*INDEX(Map!$C$2:$C$86,MATCH(D2254,Map!$A$2:$A$86,0),0))</f>
        <v>N/A</v>
      </c>
      <c r="Z2254" s="7" t="str">
        <f>IF(INDEX(Map!$D$2:$D$86,MATCH(D2254,Map!$A$2:$A$86,0),0)="","N/A",E2254*INDEX(Map!$D$2:$D$86,MATCH(D2254,Map!$A$2:$A$86,0),0))</f>
        <v>N/A</v>
      </c>
      <c r="AA2254" t="str">
        <f>INDEX(Map!$E$2:$E$86,MATCH(D2254,Map!$A$2:$A$86,0),0)</f>
        <v>CSR</v>
      </c>
    </row>
    <row r="2255" spans="1:27" x14ac:dyDescent="0.25">
      <c r="A2255" s="1" t="s">
        <v>120</v>
      </c>
      <c r="B2255" s="1" t="s">
        <v>109</v>
      </c>
      <c r="C2255" s="1">
        <v>70</v>
      </c>
      <c r="D2255" s="1" t="s">
        <v>93</v>
      </c>
      <c r="E2255" s="1">
        <v>0.1</v>
      </c>
      <c r="F2255" s="1">
        <v>0</v>
      </c>
      <c r="G2255" s="1">
        <v>0.3</v>
      </c>
      <c r="H2255" s="1">
        <v>2</v>
      </c>
      <c r="I2255" s="1" t="s">
        <v>63</v>
      </c>
      <c r="J2255" s="1" t="s">
        <v>63</v>
      </c>
      <c r="K2255" s="1">
        <v>2</v>
      </c>
      <c r="L2255" s="1">
        <v>0</v>
      </c>
      <c r="M2255" s="1">
        <v>0</v>
      </c>
      <c r="N2255" s="1" t="s">
        <v>63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3" t="str">
        <f t="shared" si="35"/>
        <v>2017Plan</v>
      </c>
      <c r="V2255" s="2">
        <f>DATE(A2255,INDEX(Map!$H$1:$H$12,MATCH(B2255,Map!$G$1:$G$12,0),0),1)</f>
        <v>43160</v>
      </c>
      <c r="W2255" t="str">
        <f>IF(AND(V2255&gt;=Map!$K$2,V2255&lt;=Map!$L$2),"Base",IF(AND(V2255&gt;=Map!$K$3,V2255&lt;=Map!$L$3),"Fcst","N/A"))</f>
        <v>Fcst</v>
      </c>
      <c r="X2255" t="str">
        <f>INDEX(Map!$B$2:$B$86,MATCH(D2255,Map!$A$2:$A$86,0),0)</f>
        <v>N/A</v>
      </c>
      <c r="Y2255" s="7" t="str">
        <f>IF(INDEX(Map!$C$2:$C$86,MATCH(D2255,Map!$A$2:$A$86,0),0)="","N/A",E2255*INDEX(Map!$C$2:$C$86,MATCH(D2255,Map!$A$2:$A$86,0),0))</f>
        <v>N/A</v>
      </c>
      <c r="Z2255" s="7" t="str">
        <f>IF(INDEX(Map!$D$2:$D$86,MATCH(D2255,Map!$A$2:$A$86,0),0)="","N/A",E2255*INDEX(Map!$D$2:$D$86,MATCH(D2255,Map!$A$2:$A$86,0),0))</f>
        <v>N/A</v>
      </c>
      <c r="AA2255" t="str">
        <f>INDEX(Map!$E$2:$E$86,MATCH(D2255,Map!$A$2:$A$86,0),0)</f>
        <v>CSR</v>
      </c>
    </row>
    <row r="2256" spans="1:27" x14ac:dyDescent="0.25">
      <c r="A2256" s="1" t="s">
        <v>120</v>
      </c>
      <c r="B2256" s="1" t="s">
        <v>109</v>
      </c>
      <c r="C2256" s="1">
        <v>71</v>
      </c>
      <c r="D2256" s="1" t="s">
        <v>94</v>
      </c>
      <c r="E2256" s="1">
        <v>0</v>
      </c>
      <c r="F2256" s="1">
        <v>0</v>
      </c>
      <c r="G2256" s="1">
        <v>0.3</v>
      </c>
      <c r="H2256" s="1">
        <v>2</v>
      </c>
      <c r="I2256" s="1" t="s">
        <v>63</v>
      </c>
      <c r="J2256" s="1" t="s">
        <v>63</v>
      </c>
      <c r="K2256" s="1">
        <v>2</v>
      </c>
      <c r="L2256" s="1">
        <v>0</v>
      </c>
      <c r="M2256" s="1">
        <v>0</v>
      </c>
      <c r="N2256" s="1" t="s">
        <v>63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0</v>
      </c>
      <c r="U2256" s="3" t="str">
        <f t="shared" si="35"/>
        <v>2017Plan</v>
      </c>
      <c r="V2256" s="2">
        <f>DATE(A2256,INDEX(Map!$H$1:$H$12,MATCH(B2256,Map!$G$1:$G$12,0),0),1)</f>
        <v>43160</v>
      </c>
      <c r="W2256" t="str">
        <f>IF(AND(V2256&gt;=Map!$K$2,V2256&lt;=Map!$L$2),"Base",IF(AND(V2256&gt;=Map!$K$3,V2256&lt;=Map!$L$3),"Fcst","N/A"))</f>
        <v>Fcst</v>
      </c>
      <c r="X2256" t="str">
        <f>INDEX(Map!$B$2:$B$86,MATCH(D2256,Map!$A$2:$A$86,0),0)</f>
        <v>N/A</v>
      </c>
      <c r="Y2256" s="7" t="str">
        <f>IF(INDEX(Map!$C$2:$C$86,MATCH(D2256,Map!$A$2:$A$86,0),0)="","N/A",E2256*INDEX(Map!$C$2:$C$86,MATCH(D2256,Map!$A$2:$A$86,0),0))</f>
        <v>N/A</v>
      </c>
      <c r="Z2256" s="7" t="str">
        <f>IF(INDEX(Map!$D$2:$D$86,MATCH(D2256,Map!$A$2:$A$86,0),0)="","N/A",E2256*INDEX(Map!$D$2:$D$86,MATCH(D2256,Map!$A$2:$A$86,0),0))</f>
        <v>N/A</v>
      </c>
      <c r="AA2256" t="str">
        <f>INDEX(Map!$E$2:$E$86,MATCH(D2256,Map!$A$2:$A$86,0),0)</f>
        <v>CSR</v>
      </c>
    </row>
    <row r="2257" spans="1:27" x14ac:dyDescent="0.25">
      <c r="A2257" s="1" t="s">
        <v>120</v>
      </c>
      <c r="B2257" s="1" t="s">
        <v>109</v>
      </c>
      <c r="C2257" s="1">
        <v>72</v>
      </c>
      <c r="D2257" s="1" t="s">
        <v>95</v>
      </c>
      <c r="E2257" s="1">
        <v>0</v>
      </c>
      <c r="F2257" s="1">
        <v>0</v>
      </c>
      <c r="G2257" s="1">
        <v>0.3</v>
      </c>
      <c r="H2257" s="1">
        <v>1</v>
      </c>
      <c r="I2257" s="1" t="s">
        <v>63</v>
      </c>
      <c r="J2257" s="1" t="s">
        <v>63</v>
      </c>
      <c r="K2257" s="1">
        <v>2</v>
      </c>
      <c r="L2257" s="1">
        <v>0</v>
      </c>
      <c r="M2257" s="1">
        <v>0</v>
      </c>
      <c r="N2257" s="1" t="s">
        <v>63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</v>
      </c>
      <c r="U2257" s="3" t="str">
        <f t="shared" si="35"/>
        <v>2017Plan</v>
      </c>
      <c r="V2257" s="2">
        <f>DATE(A2257,INDEX(Map!$H$1:$H$12,MATCH(B2257,Map!$G$1:$G$12,0),0),1)</f>
        <v>43160</v>
      </c>
      <c r="W2257" t="str">
        <f>IF(AND(V2257&gt;=Map!$K$2,V2257&lt;=Map!$L$2),"Base",IF(AND(V2257&gt;=Map!$K$3,V2257&lt;=Map!$L$3),"Fcst","N/A"))</f>
        <v>Fcst</v>
      </c>
      <c r="X2257" t="str">
        <f>INDEX(Map!$B$2:$B$86,MATCH(D2257,Map!$A$2:$A$86,0),0)</f>
        <v>N/A</v>
      </c>
      <c r="Y2257" s="7" t="str">
        <f>IF(INDEX(Map!$C$2:$C$86,MATCH(D2257,Map!$A$2:$A$86,0),0)="","N/A",E2257*INDEX(Map!$C$2:$C$86,MATCH(D2257,Map!$A$2:$A$86,0),0))</f>
        <v>N/A</v>
      </c>
      <c r="Z2257" s="7" t="str">
        <f>IF(INDEX(Map!$D$2:$D$86,MATCH(D2257,Map!$A$2:$A$86,0),0)="","N/A",E2257*INDEX(Map!$D$2:$D$86,MATCH(D2257,Map!$A$2:$A$86,0),0))</f>
        <v>N/A</v>
      </c>
      <c r="AA2257" t="str">
        <f>INDEX(Map!$E$2:$E$86,MATCH(D2257,Map!$A$2:$A$86,0),0)</f>
        <v>CSR</v>
      </c>
    </row>
    <row r="2258" spans="1:27" x14ac:dyDescent="0.25">
      <c r="A2258" s="1" t="s">
        <v>120</v>
      </c>
      <c r="B2258" s="1" t="s">
        <v>109</v>
      </c>
      <c r="C2258" s="1">
        <v>73</v>
      </c>
      <c r="D2258" s="1" t="s">
        <v>96</v>
      </c>
      <c r="E2258" s="1">
        <v>0</v>
      </c>
      <c r="F2258" s="1">
        <v>0</v>
      </c>
      <c r="G2258" s="1">
        <v>0.9</v>
      </c>
      <c r="H2258" s="1">
        <v>1</v>
      </c>
      <c r="I2258" s="1" t="s">
        <v>63</v>
      </c>
      <c r="J2258" s="1" t="s">
        <v>63</v>
      </c>
      <c r="K2258" s="1">
        <v>7</v>
      </c>
      <c r="L2258" s="1">
        <v>0</v>
      </c>
      <c r="M2258" s="1">
        <v>0</v>
      </c>
      <c r="N2258" s="1" t="s">
        <v>63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0</v>
      </c>
      <c r="U2258" s="3" t="str">
        <f t="shared" si="35"/>
        <v>2017Plan</v>
      </c>
      <c r="V2258" s="2">
        <f>DATE(A2258,INDEX(Map!$H$1:$H$12,MATCH(B2258,Map!$G$1:$G$12,0),0),1)</f>
        <v>43160</v>
      </c>
      <c r="W2258" t="str">
        <f>IF(AND(V2258&gt;=Map!$K$2,V2258&lt;=Map!$L$2),"Base",IF(AND(V2258&gt;=Map!$K$3,V2258&lt;=Map!$L$3),"Fcst","N/A"))</f>
        <v>Fcst</v>
      </c>
      <c r="X2258" t="str">
        <f>INDEX(Map!$B$2:$B$86,MATCH(D2258,Map!$A$2:$A$86,0),0)</f>
        <v>N/A</v>
      </c>
      <c r="Y2258" s="7" t="str">
        <f>IF(INDEX(Map!$C$2:$C$86,MATCH(D2258,Map!$A$2:$A$86,0),0)="","N/A",E2258*INDEX(Map!$C$2:$C$86,MATCH(D2258,Map!$A$2:$A$86,0),0))</f>
        <v>N/A</v>
      </c>
      <c r="Z2258" s="7" t="str">
        <f>IF(INDEX(Map!$D$2:$D$86,MATCH(D2258,Map!$A$2:$A$86,0),0)="","N/A",E2258*INDEX(Map!$D$2:$D$86,MATCH(D2258,Map!$A$2:$A$86,0),0))</f>
        <v>N/A</v>
      </c>
      <c r="AA2258" t="str">
        <f>INDEX(Map!$E$2:$E$86,MATCH(D2258,Map!$A$2:$A$86,0),0)</f>
        <v>CSR</v>
      </c>
    </row>
    <row r="2259" spans="1:27" x14ac:dyDescent="0.25">
      <c r="A2259" s="1" t="s">
        <v>120</v>
      </c>
      <c r="B2259" s="1" t="s">
        <v>109</v>
      </c>
      <c r="C2259" s="1">
        <v>74</v>
      </c>
      <c r="D2259" s="1" t="s">
        <v>97</v>
      </c>
      <c r="E2259" s="1">
        <v>0</v>
      </c>
      <c r="F2259" s="1">
        <v>0</v>
      </c>
      <c r="G2259" s="1">
        <v>0.3</v>
      </c>
      <c r="H2259" s="1">
        <v>2</v>
      </c>
      <c r="I2259" s="1" t="s">
        <v>63</v>
      </c>
      <c r="J2259" s="1" t="s">
        <v>63</v>
      </c>
      <c r="K2259" s="1">
        <v>2</v>
      </c>
      <c r="L2259" s="1">
        <v>0</v>
      </c>
      <c r="M2259" s="1">
        <v>0</v>
      </c>
      <c r="N2259" s="1" t="s">
        <v>63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3" t="str">
        <f t="shared" si="35"/>
        <v>2017Plan</v>
      </c>
      <c r="V2259" s="2">
        <f>DATE(A2259,INDEX(Map!$H$1:$H$12,MATCH(B2259,Map!$G$1:$G$12,0),0),1)</f>
        <v>43160</v>
      </c>
      <c r="W2259" t="str">
        <f>IF(AND(V2259&gt;=Map!$K$2,V2259&lt;=Map!$L$2),"Base",IF(AND(V2259&gt;=Map!$K$3,V2259&lt;=Map!$L$3),"Fcst","N/A"))</f>
        <v>Fcst</v>
      </c>
      <c r="X2259" t="str">
        <f>INDEX(Map!$B$2:$B$86,MATCH(D2259,Map!$A$2:$A$86,0),0)</f>
        <v>N/A</v>
      </c>
      <c r="Y2259" s="7" t="str">
        <f>IF(INDEX(Map!$C$2:$C$86,MATCH(D2259,Map!$A$2:$A$86,0),0)="","N/A",E2259*INDEX(Map!$C$2:$C$86,MATCH(D2259,Map!$A$2:$A$86,0),0))</f>
        <v>N/A</v>
      </c>
      <c r="Z2259" s="7" t="str">
        <f>IF(INDEX(Map!$D$2:$D$86,MATCH(D2259,Map!$A$2:$A$86,0),0)="","N/A",E2259*INDEX(Map!$D$2:$D$86,MATCH(D2259,Map!$A$2:$A$86,0),0))</f>
        <v>N/A</v>
      </c>
      <c r="AA2259" t="str">
        <f>INDEX(Map!$E$2:$E$86,MATCH(D2259,Map!$A$2:$A$86,0),0)</f>
        <v>CSR</v>
      </c>
    </row>
    <row r="2260" spans="1:27" x14ac:dyDescent="0.25">
      <c r="A2260" s="1" t="s">
        <v>120</v>
      </c>
      <c r="B2260" s="1" t="s">
        <v>109</v>
      </c>
      <c r="C2260" s="1">
        <v>75</v>
      </c>
      <c r="D2260" s="1" t="s">
        <v>98</v>
      </c>
      <c r="E2260" s="1">
        <v>0</v>
      </c>
      <c r="F2260" s="1">
        <v>0</v>
      </c>
      <c r="G2260" s="1">
        <v>0.3</v>
      </c>
      <c r="H2260" s="1">
        <v>2</v>
      </c>
      <c r="I2260" s="1" t="s">
        <v>63</v>
      </c>
      <c r="J2260" s="1" t="s">
        <v>63</v>
      </c>
      <c r="K2260" s="1">
        <v>2</v>
      </c>
      <c r="L2260" s="1">
        <v>0</v>
      </c>
      <c r="M2260" s="1">
        <v>0</v>
      </c>
      <c r="N2260" s="1" t="s">
        <v>63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3" t="str">
        <f t="shared" si="35"/>
        <v>2017Plan</v>
      </c>
      <c r="V2260" s="2">
        <f>DATE(A2260,INDEX(Map!$H$1:$H$12,MATCH(B2260,Map!$G$1:$G$12,0),0),1)</f>
        <v>43160</v>
      </c>
      <c r="W2260" t="str">
        <f>IF(AND(V2260&gt;=Map!$K$2,V2260&lt;=Map!$L$2),"Base",IF(AND(V2260&gt;=Map!$K$3,V2260&lt;=Map!$L$3),"Fcst","N/A"))</f>
        <v>Fcst</v>
      </c>
      <c r="X2260" t="str">
        <f>INDEX(Map!$B$2:$B$86,MATCH(D2260,Map!$A$2:$A$86,0),0)</f>
        <v>N/A</v>
      </c>
      <c r="Y2260" s="7" t="str">
        <f>IF(INDEX(Map!$C$2:$C$86,MATCH(D2260,Map!$A$2:$A$86,0),0)="","N/A",E2260*INDEX(Map!$C$2:$C$86,MATCH(D2260,Map!$A$2:$A$86,0),0))</f>
        <v>N/A</v>
      </c>
      <c r="Z2260" s="7" t="str">
        <f>IF(INDEX(Map!$D$2:$D$86,MATCH(D2260,Map!$A$2:$A$86,0),0)="","N/A",E2260*INDEX(Map!$D$2:$D$86,MATCH(D2260,Map!$A$2:$A$86,0),0))</f>
        <v>N/A</v>
      </c>
      <c r="AA2260" t="str">
        <f>INDEX(Map!$E$2:$E$86,MATCH(D2260,Map!$A$2:$A$86,0),0)</f>
        <v>CSR</v>
      </c>
    </row>
    <row r="2261" spans="1:27" x14ac:dyDescent="0.25">
      <c r="A2261" s="1" t="s">
        <v>120</v>
      </c>
      <c r="B2261" s="1" t="s">
        <v>109</v>
      </c>
      <c r="C2261" s="1">
        <v>76</v>
      </c>
      <c r="D2261" s="1" t="s">
        <v>99</v>
      </c>
      <c r="E2261" s="1">
        <v>0</v>
      </c>
      <c r="F2261" s="1">
        <v>0</v>
      </c>
      <c r="G2261" s="1">
        <v>0.3</v>
      </c>
      <c r="H2261" s="1">
        <v>2</v>
      </c>
      <c r="I2261" s="1" t="s">
        <v>63</v>
      </c>
      <c r="J2261" s="1" t="s">
        <v>63</v>
      </c>
      <c r="K2261" s="1">
        <v>2</v>
      </c>
      <c r="L2261" s="1">
        <v>0</v>
      </c>
      <c r="M2261" s="1">
        <v>0</v>
      </c>
      <c r="N2261" s="1" t="s">
        <v>63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</v>
      </c>
      <c r="U2261" s="3" t="str">
        <f t="shared" si="35"/>
        <v>2017Plan</v>
      </c>
      <c r="V2261" s="2">
        <f>DATE(A2261,INDEX(Map!$H$1:$H$12,MATCH(B2261,Map!$G$1:$G$12,0),0),1)</f>
        <v>43160</v>
      </c>
      <c r="W2261" t="str">
        <f>IF(AND(V2261&gt;=Map!$K$2,V2261&lt;=Map!$L$2),"Base",IF(AND(V2261&gt;=Map!$K$3,V2261&lt;=Map!$L$3),"Fcst","N/A"))</f>
        <v>Fcst</v>
      </c>
      <c r="X2261" t="str">
        <f>INDEX(Map!$B$2:$B$86,MATCH(D2261,Map!$A$2:$A$86,0),0)</f>
        <v>N/A</v>
      </c>
      <c r="Y2261" s="7" t="str">
        <f>IF(INDEX(Map!$C$2:$C$86,MATCH(D2261,Map!$A$2:$A$86,0),0)="","N/A",E2261*INDEX(Map!$C$2:$C$86,MATCH(D2261,Map!$A$2:$A$86,0),0))</f>
        <v>N/A</v>
      </c>
      <c r="Z2261" s="7" t="str">
        <f>IF(INDEX(Map!$D$2:$D$86,MATCH(D2261,Map!$A$2:$A$86,0),0)="","N/A",E2261*INDEX(Map!$D$2:$D$86,MATCH(D2261,Map!$A$2:$A$86,0),0))</f>
        <v>N/A</v>
      </c>
      <c r="AA2261" t="str">
        <f>INDEX(Map!$E$2:$E$86,MATCH(D2261,Map!$A$2:$A$86,0),0)</f>
        <v>CSR</v>
      </c>
    </row>
    <row r="2262" spans="1:27" x14ac:dyDescent="0.25">
      <c r="A2262" s="1" t="s">
        <v>120</v>
      </c>
      <c r="B2262" s="1" t="s">
        <v>109</v>
      </c>
      <c r="C2262" s="1">
        <v>77</v>
      </c>
      <c r="D2262" s="1" t="s">
        <v>100</v>
      </c>
      <c r="E2262" s="1">
        <v>0</v>
      </c>
      <c r="F2262" s="1">
        <v>0</v>
      </c>
      <c r="G2262" s="1">
        <v>0.3</v>
      </c>
      <c r="H2262" s="1">
        <v>2</v>
      </c>
      <c r="I2262" s="1" t="s">
        <v>63</v>
      </c>
      <c r="J2262" s="1" t="s">
        <v>63</v>
      </c>
      <c r="K2262" s="1">
        <v>2</v>
      </c>
      <c r="L2262" s="1">
        <v>0</v>
      </c>
      <c r="M2262" s="1">
        <v>0</v>
      </c>
      <c r="N2262" s="1" t="s">
        <v>63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</v>
      </c>
      <c r="U2262" s="3" t="str">
        <f t="shared" si="35"/>
        <v>2017Plan</v>
      </c>
      <c r="V2262" s="2">
        <f>DATE(A2262,INDEX(Map!$H$1:$H$12,MATCH(B2262,Map!$G$1:$G$12,0),0),1)</f>
        <v>43160</v>
      </c>
      <c r="W2262" t="str">
        <f>IF(AND(V2262&gt;=Map!$K$2,V2262&lt;=Map!$L$2),"Base",IF(AND(V2262&gt;=Map!$K$3,V2262&lt;=Map!$L$3),"Fcst","N/A"))</f>
        <v>Fcst</v>
      </c>
      <c r="X2262" t="str">
        <f>INDEX(Map!$B$2:$B$86,MATCH(D2262,Map!$A$2:$A$86,0),0)</f>
        <v>N/A</v>
      </c>
      <c r="Y2262" s="7" t="str">
        <f>IF(INDEX(Map!$C$2:$C$86,MATCH(D2262,Map!$A$2:$A$86,0),0)="","N/A",E2262*INDEX(Map!$C$2:$C$86,MATCH(D2262,Map!$A$2:$A$86,0),0))</f>
        <v>N/A</v>
      </c>
      <c r="Z2262" s="7" t="str">
        <f>IF(INDEX(Map!$D$2:$D$86,MATCH(D2262,Map!$A$2:$A$86,0),0)="","N/A",E2262*INDEX(Map!$D$2:$D$86,MATCH(D2262,Map!$A$2:$A$86,0),0))</f>
        <v>N/A</v>
      </c>
      <c r="AA2262" t="str">
        <f>INDEX(Map!$E$2:$E$86,MATCH(D2262,Map!$A$2:$A$86,0),0)</f>
        <v>CSR</v>
      </c>
    </row>
    <row r="2263" spans="1:27" x14ac:dyDescent="0.25">
      <c r="A2263" s="1" t="s">
        <v>120</v>
      </c>
      <c r="B2263" s="1" t="s">
        <v>109</v>
      </c>
      <c r="C2263" s="1">
        <v>78</v>
      </c>
      <c r="D2263" s="1" t="s">
        <v>101</v>
      </c>
      <c r="E2263" s="1">
        <v>0</v>
      </c>
      <c r="F2263" s="1">
        <v>0</v>
      </c>
      <c r="G2263" s="1">
        <v>0</v>
      </c>
      <c r="H2263" s="1">
        <v>0</v>
      </c>
      <c r="I2263" s="1" t="s">
        <v>63</v>
      </c>
      <c r="J2263" s="1" t="s">
        <v>63</v>
      </c>
      <c r="K2263" s="1">
        <v>0</v>
      </c>
      <c r="L2263" s="1">
        <v>0</v>
      </c>
      <c r="M2263" s="1">
        <v>0</v>
      </c>
      <c r="N2263" s="1" t="s">
        <v>63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3" t="str">
        <f t="shared" si="35"/>
        <v>2017Plan</v>
      </c>
      <c r="V2263" s="2">
        <f>DATE(A2263,INDEX(Map!$H$1:$H$12,MATCH(B2263,Map!$G$1:$G$12,0),0),1)</f>
        <v>43160</v>
      </c>
      <c r="W2263" t="str">
        <f>IF(AND(V2263&gt;=Map!$K$2,V2263&lt;=Map!$L$2),"Base",IF(AND(V2263&gt;=Map!$K$3,V2263&lt;=Map!$L$3),"Fcst","N/A"))</f>
        <v>Fcst</v>
      </c>
      <c r="X2263" t="str">
        <f>INDEX(Map!$B$2:$B$86,MATCH(D2263,Map!$A$2:$A$86,0),0)</f>
        <v>N/A</v>
      </c>
      <c r="Y2263" s="7" t="str">
        <f>IF(INDEX(Map!$C$2:$C$86,MATCH(D2263,Map!$A$2:$A$86,0),0)="","N/A",E2263*INDEX(Map!$C$2:$C$86,MATCH(D2263,Map!$A$2:$A$86,0),0))</f>
        <v>N/A</v>
      </c>
      <c r="Z2263" s="7" t="str">
        <f>IF(INDEX(Map!$D$2:$D$86,MATCH(D2263,Map!$A$2:$A$86,0),0)="","N/A",E2263*INDEX(Map!$D$2:$D$86,MATCH(D2263,Map!$A$2:$A$86,0),0))</f>
        <v>N/A</v>
      </c>
      <c r="AA2263" t="str">
        <f>INDEX(Map!$E$2:$E$86,MATCH(D2263,Map!$A$2:$A$86,0),0)</f>
        <v>CSR</v>
      </c>
    </row>
    <row r="2264" spans="1:27" x14ac:dyDescent="0.25">
      <c r="A2264" s="1" t="s">
        <v>120</v>
      </c>
      <c r="B2264" s="1" t="s">
        <v>109</v>
      </c>
      <c r="C2264" s="1">
        <v>79</v>
      </c>
      <c r="D2264" s="1" t="s">
        <v>102</v>
      </c>
      <c r="E2264" s="1">
        <v>0</v>
      </c>
      <c r="F2264" s="1">
        <v>0</v>
      </c>
      <c r="G2264" s="1">
        <v>0.3</v>
      </c>
      <c r="H2264" s="1">
        <v>2</v>
      </c>
      <c r="I2264" s="1" t="s">
        <v>63</v>
      </c>
      <c r="J2264" s="1" t="s">
        <v>63</v>
      </c>
      <c r="K2264" s="1">
        <v>2</v>
      </c>
      <c r="L2264" s="1">
        <v>0</v>
      </c>
      <c r="M2264" s="1">
        <v>0</v>
      </c>
      <c r="N2264" s="1" t="s">
        <v>63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</v>
      </c>
      <c r="U2264" s="3" t="str">
        <f t="shared" si="35"/>
        <v>2017Plan</v>
      </c>
      <c r="V2264" s="2">
        <f>DATE(A2264,INDEX(Map!$H$1:$H$12,MATCH(B2264,Map!$G$1:$G$12,0),0),1)</f>
        <v>43160</v>
      </c>
      <c r="W2264" t="str">
        <f>IF(AND(V2264&gt;=Map!$K$2,V2264&lt;=Map!$L$2),"Base",IF(AND(V2264&gt;=Map!$K$3,V2264&lt;=Map!$L$3),"Fcst","N/A"))</f>
        <v>Fcst</v>
      </c>
      <c r="X2264" t="str">
        <f>INDEX(Map!$B$2:$B$86,MATCH(D2264,Map!$A$2:$A$86,0),0)</f>
        <v>N/A</v>
      </c>
      <c r="Y2264" s="7" t="str">
        <f>IF(INDEX(Map!$C$2:$C$86,MATCH(D2264,Map!$A$2:$A$86,0),0)="","N/A",E2264*INDEX(Map!$C$2:$C$86,MATCH(D2264,Map!$A$2:$A$86,0),0))</f>
        <v>N/A</v>
      </c>
      <c r="Z2264" s="7" t="str">
        <f>IF(INDEX(Map!$D$2:$D$86,MATCH(D2264,Map!$A$2:$A$86,0),0)="","N/A",E2264*INDEX(Map!$D$2:$D$86,MATCH(D2264,Map!$A$2:$A$86,0),0))</f>
        <v>N/A</v>
      </c>
      <c r="AA2264" t="str">
        <f>INDEX(Map!$E$2:$E$86,MATCH(D2264,Map!$A$2:$A$86,0),0)</f>
        <v>CSR</v>
      </c>
    </row>
    <row r="2265" spans="1:27" x14ac:dyDescent="0.25">
      <c r="A2265" s="1" t="s">
        <v>120</v>
      </c>
      <c r="B2265" s="1" t="s">
        <v>109</v>
      </c>
      <c r="C2265" s="1">
        <v>80</v>
      </c>
      <c r="D2265" s="1" t="s">
        <v>103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3" t="str">
        <f t="shared" si="35"/>
        <v>2017Plan</v>
      </c>
      <c r="V2265" s="2">
        <f>DATE(A2265,INDEX(Map!$H$1:$H$12,MATCH(B2265,Map!$G$1:$G$12,0),0),1)</f>
        <v>43160</v>
      </c>
      <c r="W2265" t="str">
        <f>IF(AND(V2265&gt;=Map!$K$2,V2265&lt;=Map!$L$2),"Base",IF(AND(V2265&gt;=Map!$K$3,V2265&lt;=Map!$L$3),"Fcst","N/A"))</f>
        <v>Fcst</v>
      </c>
      <c r="X2265" t="str">
        <f>INDEX(Map!$B$2:$B$86,MATCH(D2265,Map!$A$2:$A$86,0),0)</f>
        <v>N/A</v>
      </c>
      <c r="Y2265" s="7" t="str">
        <f>IF(INDEX(Map!$C$2:$C$86,MATCH(D2265,Map!$A$2:$A$86,0),0)="","N/A",E2265*INDEX(Map!$C$2:$C$86,MATCH(D2265,Map!$A$2:$A$86,0),0))</f>
        <v>N/A</v>
      </c>
      <c r="Z2265" s="7" t="str">
        <f>IF(INDEX(Map!$D$2:$D$86,MATCH(D2265,Map!$A$2:$A$86,0),0)="","N/A",E2265*INDEX(Map!$D$2:$D$86,MATCH(D2265,Map!$A$2:$A$86,0),0))</f>
        <v>N/A</v>
      </c>
      <c r="AA2265" t="str">
        <f>INDEX(Map!$E$2:$E$86,MATCH(D2265,Map!$A$2:$A$86,0),0)</f>
        <v>NGCC</v>
      </c>
    </row>
    <row r="2266" spans="1:27" x14ac:dyDescent="0.25">
      <c r="A2266" s="1" t="s">
        <v>120</v>
      </c>
      <c r="B2266" s="1" t="s">
        <v>109</v>
      </c>
      <c r="C2266" s="1">
        <v>81</v>
      </c>
      <c r="D2266" s="1" t="s">
        <v>104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s="3" t="str">
        <f t="shared" si="35"/>
        <v>2017Plan</v>
      </c>
      <c r="V2266" s="2">
        <f>DATE(A2266,INDEX(Map!$H$1:$H$12,MATCH(B2266,Map!$G$1:$G$12,0),0),1)</f>
        <v>43160</v>
      </c>
      <c r="W2266" t="str">
        <f>IF(AND(V2266&gt;=Map!$K$2,V2266&lt;=Map!$L$2),"Base",IF(AND(V2266&gt;=Map!$K$3,V2266&lt;=Map!$L$3),"Fcst","N/A"))</f>
        <v>Fcst</v>
      </c>
      <c r="X2266" t="str">
        <f>INDEX(Map!$B$2:$B$86,MATCH(D2266,Map!$A$2:$A$86,0),0)</f>
        <v>N/A</v>
      </c>
      <c r="Y2266" s="7" t="str">
        <f>IF(INDEX(Map!$C$2:$C$86,MATCH(D2266,Map!$A$2:$A$86,0),0)="","N/A",E2266*INDEX(Map!$C$2:$C$86,MATCH(D2266,Map!$A$2:$A$86,0),0))</f>
        <v>N/A</v>
      </c>
      <c r="Z2266" s="7" t="str">
        <f>IF(INDEX(Map!$D$2:$D$86,MATCH(D2266,Map!$A$2:$A$86,0),0)="","N/A",E2266*INDEX(Map!$D$2:$D$86,MATCH(D2266,Map!$A$2:$A$86,0),0))</f>
        <v>N/A</v>
      </c>
      <c r="AA2266" t="str">
        <f>INDEX(Map!$E$2:$E$86,MATCH(D2266,Map!$A$2:$A$86,0),0)</f>
        <v>NGCC</v>
      </c>
    </row>
    <row r="2267" spans="1:27" x14ac:dyDescent="0.25">
      <c r="A2267" s="1" t="s">
        <v>120</v>
      </c>
      <c r="B2267" s="1" t="s">
        <v>109</v>
      </c>
      <c r="C2267" s="1">
        <v>82</v>
      </c>
      <c r="D2267" s="1" t="s">
        <v>105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s="3" t="str">
        <f t="shared" si="35"/>
        <v>2017Plan</v>
      </c>
      <c r="V2267" s="2">
        <f>DATE(A2267,INDEX(Map!$H$1:$H$12,MATCH(B2267,Map!$G$1:$G$12,0),0),1)</f>
        <v>43160</v>
      </c>
      <c r="W2267" t="str">
        <f>IF(AND(V2267&gt;=Map!$K$2,V2267&lt;=Map!$L$2),"Base",IF(AND(V2267&gt;=Map!$K$3,V2267&lt;=Map!$L$3),"Fcst","N/A"))</f>
        <v>Fcst</v>
      </c>
      <c r="X2267" t="str">
        <f>INDEX(Map!$B$2:$B$86,MATCH(D2267,Map!$A$2:$A$86,0),0)</f>
        <v>N/A</v>
      </c>
      <c r="Y2267" s="7" t="str">
        <f>IF(INDEX(Map!$C$2:$C$86,MATCH(D2267,Map!$A$2:$A$86,0),0)="","N/A",E2267*INDEX(Map!$C$2:$C$86,MATCH(D2267,Map!$A$2:$A$86,0),0))</f>
        <v>N/A</v>
      </c>
      <c r="Z2267" s="7" t="str">
        <f>IF(INDEX(Map!$D$2:$D$86,MATCH(D2267,Map!$A$2:$A$86,0),0)="","N/A",E2267*INDEX(Map!$D$2:$D$86,MATCH(D2267,Map!$A$2:$A$86,0),0))</f>
        <v>N/A</v>
      </c>
      <c r="AA2267" t="str">
        <f>INDEX(Map!$E$2:$E$86,MATCH(D2267,Map!$A$2:$A$86,0),0)</f>
        <v>NGCC</v>
      </c>
    </row>
    <row r="2268" spans="1:27" x14ac:dyDescent="0.25">
      <c r="A2268" s="1" t="s">
        <v>120</v>
      </c>
      <c r="B2268" s="1" t="s">
        <v>109</v>
      </c>
      <c r="C2268" s="1">
        <v>83</v>
      </c>
      <c r="D2268" s="1" t="s">
        <v>106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s="3" t="str">
        <f t="shared" si="35"/>
        <v>2017Plan</v>
      </c>
      <c r="V2268" s="2">
        <f>DATE(A2268,INDEX(Map!$H$1:$H$12,MATCH(B2268,Map!$G$1:$G$12,0),0),1)</f>
        <v>43160</v>
      </c>
      <c r="W2268" t="str">
        <f>IF(AND(V2268&gt;=Map!$K$2,V2268&lt;=Map!$L$2),"Base",IF(AND(V2268&gt;=Map!$K$3,V2268&lt;=Map!$L$3),"Fcst","N/A"))</f>
        <v>Fcst</v>
      </c>
      <c r="X2268" t="str">
        <f>INDEX(Map!$B$2:$B$86,MATCH(D2268,Map!$A$2:$A$86,0),0)</f>
        <v>N/A</v>
      </c>
      <c r="Y2268" s="7" t="str">
        <f>IF(INDEX(Map!$C$2:$C$86,MATCH(D2268,Map!$A$2:$A$86,0),0)="","N/A",E2268*INDEX(Map!$C$2:$C$86,MATCH(D2268,Map!$A$2:$A$86,0),0))</f>
        <v>N/A</v>
      </c>
      <c r="Z2268" s="7" t="str">
        <f>IF(INDEX(Map!$D$2:$D$86,MATCH(D2268,Map!$A$2:$A$86,0),0)="","N/A",E2268*INDEX(Map!$D$2:$D$86,MATCH(D2268,Map!$A$2:$A$86,0),0))</f>
        <v>N/A</v>
      </c>
      <c r="AA2268" t="str">
        <f>INDEX(Map!$E$2:$E$86,MATCH(D2268,Map!$A$2:$A$86,0),0)</f>
        <v>NGCC</v>
      </c>
    </row>
    <row r="2269" spans="1:27" x14ac:dyDescent="0.25">
      <c r="A2269" s="1" t="s">
        <v>120</v>
      </c>
      <c r="B2269" s="1" t="s">
        <v>109</v>
      </c>
      <c r="C2269" s="1">
        <v>84</v>
      </c>
      <c r="D2269" s="1" t="s">
        <v>107</v>
      </c>
      <c r="E2269" s="1">
        <v>6.7</v>
      </c>
      <c r="F2269" s="1">
        <v>0</v>
      </c>
      <c r="G2269" s="1">
        <v>5.4</v>
      </c>
      <c r="H2269" s="1">
        <v>14</v>
      </c>
      <c r="I2269" s="1">
        <v>72.900000000000006</v>
      </c>
      <c r="J2269" s="1">
        <v>10900</v>
      </c>
      <c r="K2269" s="1">
        <v>42</v>
      </c>
      <c r="L2269" s="1">
        <v>339</v>
      </c>
      <c r="M2269" s="1">
        <v>247</v>
      </c>
      <c r="N2269" s="1">
        <v>0</v>
      </c>
      <c r="O2269" s="1">
        <v>130</v>
      </c>
      <c r="P2269" s="1">
        <v>0</v>
      </c>
      <c r="Q2269" s="1">
        <v>4</v>
      </c>
      <c r="R2269" s="1">
        <v>37.54</v>
      </c>
      <c r="S2269" s="1">
        <v>56.94</v>
      </c>
      <c r="T2269" s="1">
        <v>381</v>
      </c>
      <c r="U2269" s="3" t="str">
        <f t="shared" si="35"/>
        <v>2017Plan</v>
      </c>
      <c r="V2269" s="2">
        <f>DATE(A2269,INDEX(Map!$H$1:$H$12,MATCH(B2269,Map!$G$1:$G$12,0),0),1)</f>
        <v>43160</v>
      </c>
      <c r="W2269" t="str">
        <f>IF(AND(V2269&gt;=Map!$K$2,V2269&lt;=Map!$L$2),"Base",IF(AND(V2269&gt;=Map!$K$3,V2269&lt;=Map!$L$3),"Fcst","N/A"))</f>
        <v>Fcst</v>
      </c>
      <c r="X2269" t="str">
        <f>INDEX(Map!$B$2:$B$86,MATCH(D2269,Map!$A$2:$A$86,0),0)</f>
        <v>Bluegrass/EKPC</v>
      </c>
      <c r="Y2269" s="7" t="str">
        <f>IF(INDEX(Map!$C$2:$C$86,MATCH(D2269,Map!$A$2:$A$86,0),0)="","N/A",E2269*INDEX(Map!$C$2:$C$86,MATCH(D2269,Map!$A$2:$A$86,0),0))</f>
        <v>N/A</v>
      </c>
      <c r="Z2269" s="7">
        <f>IF(INDEX(Map!$D$2:$D$86,MATCH(D2269,Map!$A$2:$A$86,0),0)="","N/A",E2269*INDEX(Map!$D$2:$D$86,MATCH(D2269,Map!$A$2:$A$86,0),0))</f>
        <v>6.7</v>
      </c>
      <c r="AA2269" t="str">
        <f>INDEX(Map!$E$2:$E$86,MATCH(D2269,Map!$A$2:$A$86,0),0)</f>
        <v>SCCT</v>
      </c>
    </row>
    <row r="2270" spans="1:27" x14ac:dyDescent="0.25">
      <c r="A2270" s="1" t="s">
        <v>120</v>
      </c>
      <c r="B2270" s="1" t="s">
        <v>110</v>
      </c>
      <c r="C2270" s="1">
        <v>1</v>
      </c>
      <c r="D2270" s="1" t="s">
        <v>23</v>
      </c>
      <c r="E2270" s="1">
        <v>8</v>
      </c>
      <c r="F2270" s="1">
        <v>0</v>
      </c>
      <c r="G2270" s="1">
        <v>10.4</v>
      </c>
      <c r="H2270" s="1">
        <v>1</v>
      </c>
      <c r="I2270" s="1">
        <v>95.5</v>
      </c>
      <c r="J2270" s="1">
        <v>11957</v>
      </c>
      <c r="K2270" s="1">
        <v>221</v>
      </c>
      <c r="L2270" s="1">
        <v>280.89999999999998</v>
      </c>
      <c r="M2270" s="1">
        <v>268</v>
      </c>
      <c r="N2270" s="1">
        <v>1</v>
      </c>
      <c r="O2270" s="1">
        <v>11</v>
      </c>
      <c r="P2270" s="1">
        <v>0</v>
      </c>
      <c r="Q2270" s="1">
        <v>23</v>
      </c>
      <c r="R2270" s="1">
        <v>36.479999999999997</v>
      </c>
      <c r="S2270" s="1">
        <v>37.89</v>
      </c>
      <c r="T2270" s="1">
        <v>303</v>
      </c>
      <c r="U2270" s="3" t="str">
        <f t="shared" si="35"/>
        <v>2017Plan</v>
      </c>
      <c r="V2270" s="2">
        <f>DATE(A2270,INDEX(Map!$H$1:$H$12,MATCH(B2270,Map!$G$1:$G$12,0),0),1)</f>
        <v>43191</v>
      </c>
      <c r="W2270" t="str">
        <f>IF(AND(V2270&gt;=Map!$K$2,V2270&lt;=Map!$L$2),"Base",IF(AND(V2270&gt;=Map!$K$3,V2270&lt;=Map!$L$3),"Fcst","N/A"))</f>
        <v>Fcst</v>
      </c>
      <c r="X2270" t="str">
        <f>INDEX(Map!$B$2:$B$86,MATCH(D2270,Map!$A$2:$A$86,0),0)</f>
        <v>Brown 1</v>
      </c>
      <c r="Y2270" s="7">
        <f>IF(INDEX(Map!$C$2:$C$86,MATCH(D2270,Map!$A$2:$A$86,0),0)="","N/A",E2270*INDEX(Map!$C$2:$C$86,MATCH(D2270,Map!$A$2:$A$86,0),0))</f>
        <v>8</v>
      </c>
      <c r="Z2270" s="7" t="str">
        <f>IF(INDEX(Map!$D$2:$D$86,MATCH(D2270,Map!$A$2:$A$86,0),0)="","N/A",E2270*INDEX(Map!$D$2:$D$86,MATCH(D2270,Map!$A$2:$A$86,0),0))</f>
        <v>N/A</v>
      </c>
      <c r="AA2270" t="str">
        <f>INDEX(Map!$E$2:$E$86,MATCH(D2270,Map!$A$2:$A$86,0),0)</f>
        <v>Coal</v>
      </c>
    </row>
    <row r="2271" spans="1:27" x14ac:dyDescent="0.25">
      <c r="A2271" s="1" t="s">
        <v>120</v>
      </c>
      <c r="B2271" s="1" t="s">
        <v>110</v>
      </c>
      <c r="C2271" s="1">
        <v>2</v>
      </c>
      <c r="D2271" s="1" t="s">
        <v>24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3" t="str">
        <f t="shared" si="35"/>
        <v>2017Plan</v>
      </c>
      <c r="V2271" s="2">
        <f>DATE(A2271,INDEX(Map!$H$1:$H$12,MATCH(B2271,Map!$G$1:$G$12,0),0),1)</f>
        <v>43191</v>
      </c>
      <c r="W2271" t="str">
        <f>IF(AND(V2271&gt;=Map!$K$2,V2271&lt;=Map!$L$2),"Base",IF(AND(V2271&gt;=Map!$K$3,V2271&lt;=Map!$L$3),"Fcst","N/A"))</f>
        <v>Fcst</v>
      </c>
      <c r="X2271" t="str">
        <f>INDEX(Map!$B$2:$B$86,MATCH(D2271,Map!$A$2:$A$86,0),0)</f>
        <v>Brown 2</v>
      </c>
      <c r="Y2271" s="7">
        <f>IF(INDEX(Map!$C$2:$C$86,MATCH(D2271,Map!$A$2:$A$86,0),0)="","N/A",E2271*INDEX(Map!$C$2:$C$86,MATCH(D2271,Map!$A$2:$A$86,0),0))</f>
        <v>0</v>
      </c>
      <c r="Z2271" s="7" t="str">
        <f>IF(INDEX(Map!$D$2:$D$86,MATCH(D2271,Map!$A$2:$A$86,0),0)="","N/A",E2271*INDEX(Map!$D$2:$D$86,MATCH(D2271,Map!$A$2:$A$86,0),0))</f>
        <v>N/A</v>
      </c>
      <c r="AA2271" t="str">
        <f>INDEX(Map!$E$2:$E$86,MATCH(D2271,Map!$A$2:$A$86,0),0)</f>
        <v>Coal</v>
      </c>
    </row>
    <row r="2272" spans="1:27" x14ac:dyDescent="0.25">
      <c r="A2272" s="1" t="s">
        <v>120</v>
      </c>
      <c r="B2272" s="1" t="s">
        <v>110</v>
      </c>
      <c r="C2272" s="1">
        <v>3</v>
      </c>
      <c r="D2272" s="1" t="s">
        <v>25</v>
      </c>
      <c r="E2272" s="1">
        <v>50</v>
      </c>
      <c r="F2272" s="1">
        <v>0</v>
      </c>
      <c r="G2272" s="1">
        <v>16.899999999999999</v>
      </c>
      <c r="H2272" s="1">
        <v>4</v>
      </c>
      <c r="I2272" s="1">
        <v>610.4</v>
      </c>
      <c r="J2272" s="1">
        <v>12215</v>
      </c>
      <c r="K2272" s="1">
        <v>325</v>
      </c>
      <c r="L2272" s="1">
        <v>280.89999999999998</v>
      </c>
      <c r="M2272" s="1">
        <v>1715</v>
      </c>
      <c r="N2272" s="1">
        <v>4</v>
      </c>
      <c r="O2272" s="1">
        <v>54</v>
      </c>
      <c r="P2272" s="1">
        <v>0</v>
      </c>
      <c r="Q2272" s="1">
        <v>154</v>
      </c>
      <c r="R2272" s="1">
        <v>37.39</v>
      </c>
      <c r="S2272" s="1">
        <v>38.46</v>
      </c>
      <c r="T2272" s="1">
        <v>1922</v>
      </c>
      <c r="U2272" s="3" t="str">
        <f t="shared" si="35"/>
        <v>2017Plan</v>
      </c>
      <c r="V2272" s="2">
        <f>DATE(A2272,INDEX(Map!$H$1:$H$12,MATCH(B2272,Map!$G$1:$G$12,0),0),1)</f>
        <v>43191</v>
      </c>
      <c r="W2272" t="str">
        <f>IF(AND(V2272&gt;=Map!$K$2,V2272&lt;=Map!$L$2),"Base",IF(AND(V2272&gt;=Map!$K$3,V2272&lt;=Map!$L$3),"Fcst","N/A"))</f>
        <v>Fcst</v>
      </c>
      <c r="X2272" t="str">
        <f>INDEX(Map!$B$2:$B$86,MATCH(D2272,Map!$A$2:$A$86,0),0)</f>
        <v>Brown 3</v>
      </c>
      <c r="Y2272" s="7">
        <f>IF(INDEX(Map!$C$2:$C$86,MATCH(D2272,Map!$A$2:$A$86,0),0)="","N/A",E2272*INDEX(Map!$C$2:$C$86,MATCH(D2272,Map!$A$2:$A$86,0),0))</f>
        <v>50</v>
      </c>
      <c r="Z2272" s="7" t="str">
        <f>IF(INDEX(Map!$D$2:$D$86,MATCH(D2272,Map!$A$2:$A$86,0),0)="","N/A",E2272*INDEX(Map!$D$2:$D$86,MATCH(D2272,Map!$A$2:$A$86,0),0))</f>
        <v>N/A</v>
      </c>
      <c r="AA2272" t="str">
        <f>INDEX(Map!$E$2:$E$86,MATCH(D2272,Map!$A$2:$A$86,0),0)</f>
        <v>Coal</v>
      </c>
    </row>
    <row r="2273" spans="1:27" x14ac:dyDescent="0.25">
      <c r="A2273" s="1" t="s">
        <v>120</v>
      </c>
      <c r="B2273" s="1" t="s">
        <v>110</v>
      </c>
      <c r="C2273" s="1">
        <v>4</v>
      </c>
      <c r="D2273" s="1" t="s">
        <v>26</v>
      </c>
      <c r="E2273" s="1">
        <v>256.2</v>
      </c>
      <c r="F2273" s="1">
        <v>0</v>
      </c>
      <c r="G2273" s="1">
        <v>74.900000000000006</v>
      </c>
      <c r="H2273" s="1">
        <v>3</v>
      </c>
      <c r="I2273" s="1">
        <v>2689.2</v>
      </c>
      <c r="J2273" s="1">
        <v>10498</v>
      </c>
      <c r="K2273" s="1">
        <v>642</v>
      </c>
      <c r="L2273" s="1">
        <v>199.9</v>
      </c>
      <c r="M2273" s="1">
        <v>5375</v>
      </c>
      <c r="N2273" s="1">
        <v>3</v>
      </c>
      <c r="O2273" s="1">
        <v>42</v>
      </c>
      <c r="P2273" s="1">
        <v>0</v>
      </c>
      <c r="Q2273" s="1">
        <v>494</v>
      </c>
      <c r="R2273" s="1">
        <v>22.91</v>
      </c>
      <c r="S2273" s="1">
        <v>23.08</v>
      </c>
      <c r="T2273" s="1">
        <v>5912</v>
      </c>
      <c r="U2273" s="3" t="str">
        <f t="shared" si="35"/>
        <v>2017Plan</v>
      </c>
      <c r="V2273" s="2">
        <f>DATE(A2273,INDEX(Map!$H$1:$H$12,MATCH(B2273,Map!$G$1:$G$12,0),0),1)</f>
        <v>43191</v>
      </c>
      <c r="W2273" t="str">
        <f>IF(AND(V2273&gt;=Map!$K$2,V2273&lt;=Map!$L$2),"Base",IF(AND(V2273&gt;=Map!$K$3,V2273&lt;=Map!$L$3),"Fcst","N/A"))</f>
        <v>Fcst</v>
      </c>
      <c r="X2273" t="str">
        <f>INDEX(Map!$B$2:$B$86,MATCH(D2273,Map!$A$2:$A$86,0),0)</f>
        <v>Ghent 1</v>
      </c>
      <c r="Y2273" s="7">
        <f>IF(INDEX(Map!$C$2:$C$86,MATCH(D2273,Map!$A$2:$A$86,0),0)="","N/A",E2273*INDEX(Map!$C$2:$C$86,MATCH(D2273,Map!$A$2:$A$86,0),0))</f>
        <v>256.2</v>
      </c>
      <c r="Z2273" s="7" t="str">
        <f>IF(INDEX(Map!$D$2:$D$86,MATCH(D2273,Map!$A$2:$A$86,0),0)="","N/A",E2273*INDEX(Map!$D$2:$D$86,MATCH(D2273,Map!$A$2:$A$86,0),0))</f>
        <v>N/A</v>
      </c>
      <c r="AA2273" t="str">
        <f>INDEX(Map!$E$2:$E$86,MATCH(D2273,Map!$A$2:$A$86,0),0)</f>
        <v>Coal</v>
      </c>
    </row>
    <row r="2274" spans="1:27" x14ac:dyDescent="0.25">
      <c r="A2274" s="1" t="s">
        <v>120</v>
      </c>
      <c r="B2274" s="1" t="s">
        <v>110</v>
      </c>
      <c r="C2274" s="1">
        <v>5</v>
      </c>
      <c r="D2274" s="1" t="s">
        <v>27</v>
      </c>
      <c r="E2274" s="1">
        <v>274.3</v>
      </c>
      <c r="F2274" s="1">
        <v>0</v>
      </c>
      <c r="G2274" s="1">
        <v>78.7</v>
      </c>
      <c r="H2274" s="1">
        <v>2</v>
      </c>
      <c r="I2274" s="1">
        <v>2844.5</v>
      </c>
      <c r="J2274" s="1">
        <v>10369</v>
      </c>
      <c r="K2274" s="1">
        <v>681</v>
      </c>
      <c r="L2274" s="1">
        <v>199.9</v>
      </c>
      <c r="M2274" s="1">
        <v>5686</v>
      </c>
      <c r="N2274" s="1">
        <v>2</v>
      </c>
      <c r="O2274" s="1">
        <v>24</v>
      </c>
      <c r="P2274" s="1">
        <v>0</v>
      </c>
      <c r="Q2274" s="1">
        <v>311</v>
      </c>
      <c r="R2274" s="1">
        <v>21.86</v>
      </c>
      <c r="S2274" s="1">
        <v>21.95</v>
      </c>
      <c r="T2274" s="1">
        <v>6021</v>
      </c>
      <c r="U2274" s="3" t="str">
        <f t="shared" si="35"/>
        <v>2017Plan</v>
      </c>
      <c r="V2274" s="2">
        <f>DATE(A2274,INDEX(Map!$H$1:$H$12,MATCH(B2274,Map!$G$1:$G$12,0),0),1)</f>
        <v>43191</v>
      </c>
      <c r="W2274" t="str">
        <f>IF(AND(V2274&gt;=Map!$K$2,V2274&lt;=Map!$L$2),"Base",IF(AND(V2274&gt;=Map!$K$3,V2274&lt;=Map!$L$3),"Fcst","N/A"))</f>
        <v>Fcst</v>
      </c>
      <c r="X2274" t="str">
        <f>INDEX(Map!$B$2:$B$86,MATCH(D2274,Map!$A$2:$A$86,0),0)</f>
        <v>Ghent 2</v>
      </c>
      <c r="Y2274" s="7">
        <f>IF(INDEX(Map!$C$2:$C$86,MATCH(D2274,Map!$A$2:$A$86,0),0)="","N/A",E2274*INDEX(Map!$C$2:$C$86,MATCH(D2274,Map!$A$2:$A$86,0),0))</f>
        <v>274.3</v>
      </c>
      <c r="Z2274" s="7" t="str">
        <f>IF(INDEX(Map!$D$2:$D$86,MATCH(D2274,Map!$A$2:$A$86,0),0)="","N/A",E2274*INDEX(Map!$D$2:$D$86,MATCH(D2274,Map!$A$2:$A$86,0),0))</f>
        <v>N/A</v>
      </c>
      <c r="AA2274" t="str">
        <f>INDEX(Map!$E$2:$E$86,MATCH(D2274,Map!$A$2:$A$86,0),0)</f>
        <v>Coal</v>
      </c>
    </row>
    <row r="2275" spans="1:27" x14ac:dyDescent="0.25">
      <c r="A2275" s="1" t="s">
        <v>120</v>
      </c>
      <c r="B2275" s="1" t="s">
        <v>110</v>
      </c>
      <c r="C2275" s="1">
        <v>6</v>
      </c>
      <c r="D2275" s="1" t="s">
        <v>28</v>
      </c>
      <c r="E2275" s="1">
        <v>254.6</v>
      </c>
      <c r="F2275" s="1">
        <v>0</v>
      </c>
      <c r="G2275" s="1">
        <v>73.400000000000006</v>
      </c>
      <c r="H2275" s="1">
        <v>2</v>
      </c>
      <c r="I2275" s="1">
        <v>2845</v>
      </c>
      <c r="J2275" s="1">
        <v>11175</v>
      </c>
      <c r="K2275" s="1">
        <v>675</v>
      </c>
      <c r="L2275" s="1">
        <v>199.9</v>
      </c>
      <c r="M2275" s="1">
        <v>5687</v>
      </c>
      <c r="N2275" s="1">
        <v>3</v>
      </c>
      <c r="O2275" s="1">
        <v>38</v>
      </c>
      <c r="P2275" s="1">
        <v>0</v>
      </c>
      <c r="Q2275" s="1">
        <v>479</v>
      </c>
      <c r="R2275" s="1">
        <v>24.22</v>
      </c>
      <c r="S2275" s="1">
        <v>24.37</v>
      </c>
      <c r="T2275" s="1">
        <v>6204</v>
      </c>
      <c r="U2275" s="3" t="str">
        <f t="shared" si="35"/>
        <v>2017Plan</v>
      </c>
      <c r="V2275" s="2">
        <f>DATE(A2275,INDEX(Map!$H$1:$H$12,MATCH(B2275,Map!$G$1:$G$12,0),0),1)</f>
        <v>43191</v>
      </c>
      <c r="W2275" t="str">
        <f>IF(AND(V2275&gt;=Map!$K$2,V2275&lt;=Map!$L$2),"Base",IF(AND(V2275&gt;=Map!$K$3,V2275&lt;=Map!$L$3),"Fcst","N/A"))</f>
        <v>Fcst</v>
      </c>
      <c r="X2275" t="str">
        <f>INDEX(Map!$B$2:$B$86,MATCH(D2275,Map!$A$2:$A$86,0),0)</f>
        <v>Ghent 3</v>
      </c>
      <c r="Y2275" s="7">
        <f>IF(INDEX(Map!$C$2:$C$86,MATCH(D2275,Map!$A$2:$A$86,0),0)="","N/A",E2275*INDEX(Map!$C$2:$C$86,MATCH(D2275,Map!$A$2:$A$86,0),0))</f>
        <v>254.6</v>
      </c>
      <c r="Z2275" s="7" t="str">
        <f>IF(INDEX(Map!$D$2:$D$86,MATCH(D2275,Map!$A$2:$A$86,0),0)="","N/A",E2275*INDEX(Map!$D$2:$D$86,MATCH(D2275,Map!$A$2:$A$86,0),0))</f>
        <v>N/A</v>
      </c>
      <c r="AA2275" t="str">
        <f>INDEX(Map!$E$2:$E$86,MATCH(D2275,Map!$A$2:$A$86,0),0)</f>
        <v>Coal</v>
      </c>
    </row>
    <row r="2276" spans="1:27" x14ac:dyDescent="0.25">
      <c r="A2276" s="1" t="s">
        <v>120</v>
      </c>
      <c r="B2276" s="1" t="s">
        <v>110</v>
      </c>
      <c r="C2276" s="1">
        <v>7</v>
      </c>
      <c r="D2276" s="1" t="s">
        <v>29</v>
      </c>
      <c r="E2276" s="1">
        <v>49.5</v>
      </c>
      <c r="F2276" s="1">
        <v>0</v>
      </c>
      <c r="G2276" s="1">
        <v>14.5</v>
      </c>
      <c r="H2276" s="1">
        <v>1</v>
      </c>
      <c r="I2276" s="1">
        <v>547.70000000000005</v>
      </c>
      <c r="J2276" s="1">
        <v>11055</v>
      </c>
      <c r="K2276" s="1">
        <v>134</v>
      </c>
      <c r="L2276" s="1">
        <v>199.9</v>
      </c>
      <c r="M2276" s="1">
        <v>1095</v>
      </c>
      <c r="N2276" s="1">
        <v>2</v>
      </c>
      <c r="O2276" s="1">
        <v>23</v>
      </c>
      <c r="P2276" s="1">
        <v>0</v>
      </c>
      <c r="Q2276" s="1">
        <v>93</v>
      </c>
      <c r="R2276" s="1">
        <v>23.98</v>
      </c>
      <c r="S2276" s="1">
        <v>24.44</v>
      </c>
      <c r="T2276" s="1">
        <v>1211</v>
      </c>
      <c r="U2276" s="3" t="str">
        <f t="shared" si="35"/>
        <v>2017Plan</v>
      </c>
      <c r="V2276" s="2">
        <f>DATE(A2276,INDEX(Map!$H$1:$H$12,MATCH(B2276,Map!$G$1:$G$12,0),0),1)</f>
        <v>43191</v>
      </c>
      <c r="W2276" t="str">
        <f>IF(AND(V2276&gt;=Map!$K$2,V2276&lt;=Map!$L$2),"Base",IF(AND(V2276&gt;=Map!$K$3,V2276&lt;=Map!$L$3),"Fcst","N/A"))</f>
        <v>Fcst</v>
      </c>
      <c r="X2276" t="str">
        <f>INDEX(Map!$B$2:$B$86,MATCH(D2276,Map!$A$2:$A$86,0),0)</f>
        <v>Ghent 4</v>
      </c>
      <c r="Y2276" s="7">
        <f>IF(INDEX(Map!$C$2:$C$86,MATCH(D2276,Map!$A$2:$A$86,0),0)="","N/A",E2276*INDEX(Map!$C$2:$C$86,MATCH(D2276,Map!$A$2:$A$86,0),0))</f>
        <v>49.5</v>
      </c>
      <c r="Z2276" s="7" t="str">
        <f>IF(INDEX(Map!$D$2:$D$86,MATCH(D2276,Map!$A$2:$A$86,0),0)="","N/A",E2276*INDEX(Map!$D$2:$D$86,MATCH(D2276,Map!$A$2:$A$86,0),0))</f>
        <v>N/A</v>
      </c>
      <c r="AA2276" t="str">
        <f>INDEX(Map!$E$2:$E$86,MATCH(D2276,Map!$A$2:$A$86,0),0)</f>
        <v>Coal</v>
      </c>
    </row>
    <row r="2277" spans="1:27" x14ac:dyDescent="0.25">
      <c r="A2277" s="1" t="s">
        <v>120</v>
      </c>
      <c r="B2277" s="1" t="s">
        <v>110</v>
      </c>
      <c r="C2277" s="1">
        <v>8</v>
      </c>
      <c r="D2277" s="1" t="s">
        <v>30</v>
      </c>
      <c r="E2277" s="1">
        <v>112</v>
      </c>
      <c r="F2277" s="1">
        <v>0</v>
      </c>
      <c r="G2277" s="1">
        <v>51.9</v>
      </c>
      <c r="H2277" s="1">
        <v>3</v>
      </c>
      <c r="I2277" s="1">
        <v>1170.3</v>
      </c>
      <c r="J2277" s="1">
        <v>10448</v>
      </c>
      <c r="K2277" s="1">
        <v>463</v>
      </c>
      <c r="L2277" s="1">
        <v>198.8</v>
      </c>
      <c r="M2277" s="1">
        <v>2326</v>
      </c>
      <c r="N2277" s="1">
        <v>6</v>
      </c>
      <c r="O2277" s="1">
        <v>26</v>
      </c>
      <c r="P2277" s="1">
        <v>0</v>
      </c>
      <c r="Q2277" s="1">
        <v>101</v>
      </c>
      <c r="R2277" s="1">
        <v>21.67</v>
      </c>
      <c r="S2277" s="1">
        <v>21.89</v>
      </c>
      <c r="T2277" s="1">
        <v>2452</v>
      </c>
      <c r="U2277" s="3" t="str">
        <f t="shared" si="35"/>
        <v>2017Plan</v>
      </c>
      <c r="V2277" s="2">
        <f>DATE(A2277,INDEX(Map!$H$1:$H$12,MATCH(B2277,Map!$G$1:$G$12,0),0),1)</f>
        <v>43191</v>
      </c>
      <c r="W2277" t="str">
        <f>IF(AND(V2277&gt;=Map!$K$2,V2277&lt;=Map!$L$2),"Base",IF(AND(V2277&gt;=Map!$K$3,V2277&lt;=Map!$L$3),"Fcst","N/A"))</f>
        <v>Fcst</v>
      </c>
      <c r="X2277" t="str">
        <f>INDEX(Map!$B$2:$B$86,MATCH(D2277,Map!$A$2:$A$86,0),0)</f>
        <v>Mill Creek 1</v>
      </c>
      <c r="Y2277" s="7" t="str">
        <f>IF(INDEX(Map!$C$2:$C$86,MATCH(D2277,Map!$A$2:$A$86,0),0)="","N/A",E2277*INDEX(Map!$C$2:$C$86,MATCH(D2277,Map!$A$2:$A$86,0),0))</f>
        <v>N/A</v>
      </c>
      <c r="Z2277" s="7">
        <f>IF(INDEX(Map!$D$2:$D$86,MATCH(D2277,Map!$A$2:$A$86,0),0)="","N/A",E2277*INDEX(Map!$D$2:$D$86,MATCH(D2277,Map!$A$2:$A$86,0),0))</f>
        <v>112</v>
      </c>
      <c r="AA2277" t="str">
        <f>INDEX(Map!$E$2:$E$86,MATCH(D2277,Map!$A$2:$A$86,0),0)</f>
        <v>Coal</v>
      </c>
    </row>
    <row r="2278" spans="1:27" x14ac:dyDescent="0.25">
      <c r="A2278" s="1" t="s">
        <v>120</v>
      </c>
      <c r="B2278" s="1" t="s">
        <v>110</v>
      </c>
      <c r="C2278" s="1">
        <v>9</v>
      </c>
      <c r="D2278" s="1" t="s">
        <v>31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3" t="str">
        <f t="shared" si="35"/>
        <v>2017Plan</v>
      </c>
      <c r="V2278" s="2">
        <f>DATE(A2278,INDEX(Map!$H$1:$H$12,MATCH(B2278,Map!$G$1:$G$12,0),0),1)</f>
        <v>43191</v>
      </c>
      <c r="W2278" t="str">
        <f>IF(AND(V2278&gt;=Map!$K$2,V2278&lt;=Map!$L$2),"Base",IF(AND(V2278&gt;=Map!$K$3,V2278&lt;=Map!$L$3),"Fcst","N/A"))</f>
        <v>Fcst</v>
      </c>
      <c r="X2278" t="str">
        <f>INDEX(Map!$B$2:$B$86,MATCH(D2278,Map!$A$2:$A$86,0),0)</f>
        <v>Mill Creek 2</v>
      </c>
      <c r="Y2278" s="7" t="str">
        <f>IF(INDEX(Map!$C$2:$C$86,MATCH(D2278,Map!$A$2:$A$86,0),0)="","N/A",E2278*INDEX(Map!$C$2:$C$86,MATCH(D2278,Map!$A$2:$A$86,0),0))</f>
        <v>N/A</v>
      </c>
      <c r="Z2278" s="7">
        <f>IF(INDEX(Map!$D$2:$D$86,MATCH(D2278,Map!$A$2:$A$86,0),0)="","N/A",E2278*INDEX(Map!$D$2:$D$86,MATCH(D2278,Map!$A$2:$A$86,0),0))</f>
        <v>0</v>
      </c>
      <c r="AA2278" t="str">
        <f>INDEX(Map!$E$2:$E$86,MATCH(D2278,Map!$A$2:$A$86,0),0)</f>
        <v>Coal</v>
      </c>
    </row>
    <row r="2279" spans="1:27" x14ac:dyDescent="0.25">
      <c r="A2279" s="1" t="s">
        <v>120</v>
      </c>
      <c r="B2279" s="1" t="s">
        <v>110</v>
      </c>
      <c r="C2279" s="1">
        <v>10</v>
      </c>
      <c r="D2279" s="1" t="s">
        <v>32</v>
      </c>
      <c r="E2279" s="1">
        <v>202.5</v>
      </c>
      <c r="F2279" s="1">
        <v>0</v>
      </c>
      <c r="G2279" s="1">
        <v>72.7</v>
      </c>
      <c r="H2279" s="1">
        <v>2</v>
      </c>
      <c r="I2279" s="1">
        <v>2162.1999999999998</v>
      </c>
      <c r="J2279" s="1">
        <v>10675</v>
      </c>
      <c r="K2279" s="1">
        <v>651</v>
      </c>
      <c r="L2279" s="1">
        <v>198.7</v>
      </c>
      <c r="M2279" s="1">
        <v>4297</v>
      </c>
      <c r="N2279" s="1">
        <v>12</v>
      </c>
      <c r="O2279" s="1">
        <v>48</v>
      </c>
      <c r="P2279" s="1">
        <v>0</v>
      </c>
      <c r="Q2279" s="1">
        <v>257</v>
      </c>
      <c r="R2279" s="1">
        <v>22.48</v>
      </c>
      <c r="S2279" s="1">
        <v>22.72</v>
      </c>
      <c r="T2279" s="1">
        <v>4602</v>
      </c>
      <c r="U2279" s="3" t="str">
        <f t="shared" si="35"/>
        <v>2017Plan</v>
      </c>
      <c r="V2279" s="2">
        <f>DATE(A2279,INDEX(Map!$H$1:$H$12,MATCH(B2279,Map!$G$1:$G$12,0),0),1)</f>
        <v>43191</v>
      </c>
      <c r="W2279" t="str">
        <f>IF(AND(V2279&gt;=Map!$K$2,V2279&lt;=Map!$L$2),"Base",IF(AND(V2279&gt;=Map!$K$3,V2279&lt;=Map!$L$3),"Fcst","N/A"))</f>
        <v>Fcst</v>
      </c>
      <c r="X2279" t="str">
        <f>INDEX(Map!$B$2:$B$86,MATCH(D2279,Map!$A$2:$A$86,0),0)</f>
        <v>Mill Creek 3</v>
      </c>
      <c r="Y2279" s="7" t="str">
        <f>IF(INDEX(Map!$C$2:$C$86,MATCH(D2279,Map!$A$2:$A$86,0),0)="","N/A",E2279*INDEX(Map!$C$2:$C$86,MATCH(D2279,Map!$A$2:$A$86,0),0))</f>
        <v>N/A</v>
      </c>
      <c r="Z2279" s="7">
        <f>IF(INDEX(Map!$D$2:$D$86,MATCH(D2279,Map!$A$2:$A$86,0),0)="","N/A",E2279*INDEX(Map!$D$2:$D$86,MATCH(D2279,Map!$A$2:$A$86,0),0))</f>
        <v>202.5</v>
      </c>
      <c r="AA2279" t="str">
        <f>INDEX(Map!$E$2:$E$86,MATCH(D2279,Map!$A$2:$A$86,0),0)</f>
        <v>Coal</v>
      </c>
    </row>
    <row r="2280" spans="1:27" x14ac:dyDescent="0.25">
      <c r="A2280" s="1" t="s">
        <v>120</v>
      </c>
      <c r="B2280" s="1" t="s">
        <v>110</v>
      </c>
      <c r="C2280" s="1">
        <v>11</v>
      </c>
      <c r="D2280" s="1" t="s">
        <v>33</v>
      </c>
      <c r="E2280" s="1">
        <v>277.89999999999998</v>
      </c>
      <c r="F2280" s="1">
        <v>0</v>
      </c>
      <c r="G2280" s="1">
        <v>80.099999999999994</v>
      </c>
      <c r="H2280" s="1">
        <v>2</v>
      </c>
      <c r="I2280" s="1">
        <v>2898.4</v>
      </c>
      <c r="J2280" s="1">
        <v>10430</v>
      </c>
      <c r="K2280" s="1">
        <v>670</v>
      </c>
      <c r="L2280" s="1">
        <v>198.8</v>
      </c>
      <c r="M2280" s="1">
        <v>5761</v>
      </c>
      <c r="N2280" s="1">
        <v>19</v>
      </c>
      <c r="O2280" s="1">
        <v>76</v>
      </c>
      <c r="P2280" s="1">
        <v>0</v>
      </c>
      <c r="Q2280" s="1">
        <v>351</v>
      </c>
      <c r="R2280" s="1">
        <v>21.99</v>
      </c>
      <c r="S2280" s="1">
        <v>22.26</v>
      </c>
      <c r="T2280" s="1">
        <v>6187</v>
      </c>
      <c r="U2280" s="3" t="str">
        <f t="shared" si="35"/>
        <v>2017Plan</v>
      </c>
      <c r="V2280" s="2">
        <f>DATE(A2280,INDEX(Map!$H$1:$H$12,MATCH(B2280,Map!$G$1:$G$12,0),0),1)</f>
        <v>43191</v>
      </c>
      <c r="W2280" t="str">
        <f>IF(AND(V2280&gt;=Map!$K$2,V2280&lt;=Map!$L$2),"Base",IF(AND(V2280&gt;=Map!$K$3,V2280&lt;=Map!$L$3),"Fcst","N/A"))</f>
        <v>Fcst</v>
      </c>
      <c r="X2280" t="str">
        <f>INDEX(Map!$B$2:$B$86,MATCH(D2280,Map!$A$2:$A$86,0),0)</f>
        <v>Mill Creek 4</v>
      </c>
      <c r="Y2280" s="7" t="str">
        <f>IF(INDEX(Map!$C$2:$C$86,MATCH(D2280,Map!$A$2:$A$86,0),0)="","N/A",E2280*INDEX(Map!$C$2:$C$86,MATCH(D2280,Map!$A$2:$A$86,0),0))</f>
        <v>N/A</v>
      </c>
      <c r="Z2280" s="7">
        <f>IF(INDEX(Map!$D$2:$D$86,MATCH(D2280,Map!$A$2:$A$86,0),0)="","N/A",E2280*INDEX(Map!$D$2:$D$86,MATCH(D2280,Map!$A$2:$A$86,0),0))</f>
        <v>277.89999999999998</v>
      </c>
      <c r="AA2280" t="str">
        <f>INDEX(Map!$E$2:$E$86,MATCH(D2280,Map!$A$2:$A$86,0),0)</f>
        <v>Coal</v>
      </c>
    </row>
    <row r="2281" spans="1:27" x14ac:dyDescent="0.25">
      <c r="A2281" s="1" t="s">
        <v>120</v>
      </c>
      <c r="B2281" s="1" t="s">
        <v>110</v>
      </c>
      <c r="C2281" s="1">
        <v>12</v>
      </c>
      <c r="D2281" s="1" t="s">
        <v>34</v>
      </c>
      <c r="E2281" s="1">
        <v>194.9</v>
      </c>
      <c r="F2281" s="1">
        <v>0</v>
      </c>
      <c r="G2281" s="1">
        <v>73.2</v>
      </c>
      <c r="H2281" s="1">
        <v>2</v>
      </c>
      <c r="I2281" s="1">
        <v>2079.5</v>
      </c>
      <c r="J2281" s="1">
        <v>10671</v>
      </c>
      <c r="K2281" s="1">
        <v>610</v>
      </c>
      <c r="L2281" s="1">
        <v>194.8</v>
      </c>
      <c r="M2281" s="1">
        <v>4052</v>
      </c>
      <c r="N2281" s="1">
        <v>7</v>
      </c>
      <c r="O2281" s="1">
        <v>87</v>
      </c>
      <c r="P2281" s="1">
        <v>0</v>
      </c>
      <c r="Q2281" s="1">
        <v>244</v>
      </c>
      <c r="R2281" s="1">
        <v>22.04</v>
      </c>
      <c r="S2281" s="1">
        <v>22.49</v>
      </c>
      <c r="T2281" s="1">
        <v>4383</v>
      </c>
      <c r="U2281" s="3" t="str">
        <f t="shared" si="35"/>
        <v>2017Plan</v>
      </c>
      <c r="V2281" s="2">
        <f>DATE(A2281,INDEX(Map!$H$1:$H$12,MATCH(B2281,Map!$G$1:$G$12,0),0),1)</f>
        <v>43191</v>
      </c>
      <c r="W2281" t="str">
        <f>IF(AND(V2281&gt;=Map!$K$2,V2281&lt;=Map!$L$2),"Base",IF(AND(V2281&gt;=Map!$K$3,V2281&lt;=Map!$L$3),"Fcst","N/A"))</f>
        <v>Fcst</v>
      </c>
      <c r="X2281" t="str">
        <f>INDEX(Map!$B$2:$B$86,MATCH(D2281,Map!$A$2:$A$86,0),0)</f>
        <v>Trimble County 1</v>
      </c>
      <c r="Y2281" s="7" t="str">
        <f>IF(INDEX(Map!$C$2:$C$86,MATCH(D2281,Map!$A$2:$A$86,0),0)="","N/A",E2281*INDEX(Map!$C$2:$C$86,MATCH(D2281,Map!$A$2:$A$86,0),0))</f>
        <v>N/A</v>
      </c>
      <c r="Z2281" s="7">
        <f>IF(INDEX(Map!$D$2:$D$86,MATCH(D2281,Map!$A$2:$A$86,0),0)="","N/A",E2281*INDEX(Map!$D$2:$D$86,MATCH(D2281,Map!$A$2:$A$86,0),0))</f>
        <v>194.9</v>
      </c>
      <c r="AA2281" t="str">
        <f>INDEX(Map!$E$2:$E$86,MATCH(D2281,Map!$A$2:$A$86,0),0)</f>
        <v>Coal</v>
      </c>
    </row>
    <row r="2282" spans="1:27" x14ac:dyDescent="0.25">
      <c r="A2282" s="1" t="s">
        <v>120</v>
      </c>
      <c r="B2282" s="1" t="s">
        <v>110</v>
      </c>
      <c r="C2282" s="1">
        <v>13</v>
      </c>
      <c r="D2282" s="1" t="s">
        <v>35</v>
      </c>
      <c r="E2282" s="1">
        <v>1.9</v>
      </c>
      <c r="F2282" s="1">
        <v>0</v>
      </c>
      <c r="G2282" s="1">
        <v>0.5</v>
      </c>
      <c r="H2282" s="1">
        <v>2</v>
      </c>
      <c r="I2282" s="1">
        <v>17.8</v>
      </c>
      <c r="J2282" s="1">
        <v>9492</v>
      </c>
      <c r="K2282" s="1">
        <v>10</v>
      </c>
      <c r="L2282" s="1">
        <v>204.3</v>
      </c>
      <c r="M2282" s="1">
        <v>36</v>
      </c>
      <c r="N2282" s="1">
        <v>17</v>
      </c>
      <c r="O2282" s="1">
        <v>53</v>
      </c>
      <c r="P2282" s="1">
        <v>0</v>
      </c>
      <c r="Q2282" s="1">
        <v>3</v>
      </c>
      <c r="R2282" s="1">
        <v>20.83</v>
      </c>
      <c r="S2282" s="1">
        <v>49.12</v>
      </c>
      <c r="T2282" s="1">
        <v>92</v>
      </c>
      <c r="U2282" s="3" t="str">
        <f t="shared" si="35"/>
        <v>2017Plan</v>
      </c>
      <c r="V2282" s="2">
        <f>DATE(A2282,INDEX(Map!$H$1:$H$12,MATCH(B2282,Map!$G$1:$G$12,0),0),1)</f>
        <v>43191</v>
      </c>
      <c r="W2282" t="str">
        <f>IF(AND(V2282&gt;=Map!$K$2,V2282&lt;=Map!$L$2),"Base",IF(AND(V2282&gt;=Map!$K$3,V2282&lt;=Map!$L$3),"Fcst","N/A"))</f>
        <v>Fcst</v>
      </c>
      <c r="X2282" t="str">
        <f>INDEX(Map!$B$2:$B$86,MATCH(D2282,Map!$A$2:$A$86,0),0)</f>
        <v>Trimble County 2</v>
      </c>
      <c r="Y2282" s="7">
        <f>IF(INDEX(Map!$C$2:$C$86,MATCH(D2282,Map!$A$2:$A$86,0),0)="","N/A",E2282*INDEX(Map!$C$2:$C$86,MATCH(D2282,Map!$A$2:$A$86,0),0))</f>
        <v>1.5389999999999999</v>
      </c>
      <c r="Z2282" s="7">
        <f>IF(INDEX(Map!$D$2:$D$86,MATCH(D2282,Map!$A$2:$A$86,0),0)="","N/A",E2282*INDEX(Map!$D$2:$D$86,MATCH(D2282,Map!$A$2:$A$86,0),0))</f>
        <v>0.36099999999999999</v>
      </c>
      <c r="AA2282" t="str">
        <f>INDEX(Map!$E$2:$E$86,MATCH(D2282,Map!$A$2:$A$86,0),0)</f>
        <v>Coal</v>
      </c>
    </row>
    <row r="2283" spans="1:27" x14ac:dyDescent="0.25">
      <c r="A2283" s="1" t="s">
        <v>120</v>
      </c>
      <c r="B2283" s="1" t="s">
        <v>110</v>
      </c>
      <c r="C2283" s="1">
        <v>14</v>
      </c>
      <c r="D2283" s="1" t="s">
        <v>36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0</v>
      </c>
      <c r="U2283" s="3" t="str">
        <f t="shared" si="35"/>
        <v>2017Plan</v>
      </c>
      <c r="V2283" s="2">
        <f>DATE(A2283,INDEX(Map!$H$1:$H$12,MATCH(B2283,Map!$G$1:$G$12,0),0),1)</f>
        <v>43191</v>
      </c>
      <c r="W2283" t="str">
        <f>IF(AND(V2283&gt;=Map!$K$2,V2283&lt;=Map!$L$2),"Base",IF(AND(V2283&gt;=Map!$K$3,V2283&lt;=Map!$L$3),"Fcst","N/A"))</f>
        <v>Fcst</v>
      </c>
      <c r="X2283" t="str">
        <f>INDEX(Map!$B$2:$B$86,MATCH(D2283,Map!$A$2:$A$86,0),0)</f>
        <v>Cane Run 7</v>
      </c>
      <c r="Y2283" s="7">
        <f>IF(INDEX(Map!$C$2:$C$86,MATCH(D2283,Map!$A$2:$A$86,0),0)="","N/A",E2283*INDEX(Map!$C$2:$C$86,MATCH(D2283,Map!$A$2:$A$86,0),0))</f>
        <v>0</v>
      </c>
      <c r="Z2283" s="7">
        <f>IF(INDEX(Map!$D$2:$D$86,MATCH(D2283,Map!$A$2:$A$86,0),0)="","N/A",E2283*INDEX(Map!$D$2:$D$86,MATCH(D2283,Map!$A$2:$A$86,0),0))</f>
        <v>0</v>
      </c>
      <c r="AA2283" t="str">
        <f>INDEX(Map!$E$2:$E$86,MATCH(D2283,Map!$A$2:$A$86,0),0)</f>
        <v>NGCC</v>
      </c>
    </row>
    <row r="2284" spans="1:27" x14ac:dyDescent="0.25">
      <c r="A2284" s="1" t="s">
        <v>120</v>
      </c>
      <c r="B2284" s="1" t="s">
        <v>110</v>
      </c>
      <c r="C2284" s="1">
        <v>15</v>
      </c>
      <c r="D2284" s="1" t="s">
        <v>37</v>
      </c>
      <c r="E2284" s="1">
        <v>452.5</v>
      </c>
      <c r="F2284" s="1">
        <v>0</v>
      </c>
      <c r="G2284" s="1">
        <v>91</v>
      </c>
      <c r="H2284" s="1">
        <v>3</v>
      </c>
      <c r="I2284" s="1">
        <v>3067.5</v>
      </c>
      <c r="J2284" s="1">
        <v>6779</v>
      </c>
      <c r="K2284" s="1">
        <v>656</v>
      </c>
      <c r="L2284" s="1">
        <v>305.10000000000002</v>
      </c>
      <c r="M2284" s="1">
        <v>9360</v>
      </c>
      <c r="N2284" s="1">
        <v>8</v>
      </c>
      <c r="O2284" s="1">
        <v>25</v>
      </c>
      <c r="P2284" s="1">
        <v>0</v>
      </c>
      <c r="Q2284" s="1">
        <v>539</v>
      </c>
      <c r="R2284" s="1">
        <v>21.88</v>
      </c>
      <c r="S2284" s="1">
        <v>21.93</v>
      </c>
      <c r="T2284" s="1">
        <v>9924</v>
      </c>
      <c r="U2284" s="3" t="str">
        <f t="shared" si="35"/>
        <v>2017Plan</v>
      </c>
      <c r="V2284" s="2">
        <f>DATE(A2284,INDEX(Map!$H$1:$H$12,MATCH(B2284,Map!$G$1:$G$12,0),0),1)</f>
        <v>43191</v>
      </c>
      <c r="W2284" t="str">
        <f>IF(AND(V2284&gt;=Map!$K$2,V2284&lt;=Map!$L$2),"Base",IF(AND(V2284&gt;=Map!$K$3,V2284&lt;=Map!$L$3),"Fcst","N/A"))</f>
        <v>Fcst</v>
      </c>
      <c r="X2284" t="str">
        <f>INDEX(Map!$B$2:$B$86,MATCH(D2284,Map!$A$2:$A$86,0),0)</f>
        <v>Cane Run 7</v>
      </c>
      <c r="Y2284" s="7">
        <f>IF(INDEX(Map!$C$2:$C$86,MATCH(D2284,Map!$A$2:$A$86,0),0)="","N/A",E2284*INDEX(Map!$C$2:$C$86,MATCH(D2284,Map!$A$2:$A$86,0),0))</f>
        <v>352.95</v>
      </c>
      <c r="Z2284" s="7">
        <f>IF(INDEX(Map!$D$2:$D$86,MATCH(D2284,Map!$A$2:$A$86,0),0)="","N/A",E2284*INDEX(Map!$D$2:$D$86,MATCH(D2284,Map!$A$2:$A$86,0),0))</f>
        <v>99.55</v>
      </c>
      <c r="AA2284" t="str">
        <f>INDEX(Map!$E$2:$E$86,MATCH(D2284,Map!$A$2:$A$86,0),0)</f>
        <v>NGCC</v>
      </c>
    </row>
    <row r="2285" spans="1:27" x14ac:dyDescent="0.25">
      <c r="A2285" s="1" t="s">
        <v>120</v>
      </c>
      <c r="B2285" s="1" t="s">
        <v>110</v>
      </c>
      <c r="C2285" s="1">
        <v>16</v>
      </c>
      <c r="D2285" s="1" t="s">
        <v>38</v>
      </c>
      <c r="E2285" s="1">
        <v>6</v>
      </c>
      <c r="F2285" s="1">
        <v>0</v>
      </c>
      <c r="G2285" s="1">
        <v>7</v>
      </c>
      <c r="H2285" s="1">
        <v>5</v>
      </c>
      <c r="I2285" s="1">
        <v>84.7</v>
      </c>
      <c r="J2285" s="1">
        <v>14047</v>
      </c>
      <c r="K2285" s="1">
        <v>84</v>
      </c>
      <c r="L2285" s="1">
        <v>306.8</v>
      </c>
      <c r="M2285" s="1">
        <v>260</v>
      </c>
      <c r="N2285" s="1">
        <v>0</v>
      </c>
      <c r="O2285" s="1">
        <v>1</v>
      </c>
      <c r="P2285" s="1">
        <v>0</v>
      </c>
      <c r="Q2285" s="1">
        <v>0</v>
      </c>
      <c r="R2285" s="1">
        <v>43.1</v>
      </c>
      <c r="S2285" s="1">
        <v>43.33</v>
      </c>
      <c r="T2285" s="1">
        <v>261</v>
      </c>
      <c r="U2285" s="3" t="str">
        <f t="shared" si="35"/>
        <v>2017Plan</v>
      </c>
      <c r="V2285" s="2">
        <f>DATE(A2285,INDEX(Map!$H$1:$H$12,MATCH(B2285,Map!$G$1:$G$12,0),0),1)</f>
        <v>43191</v>
      </c>
      <c r="W2285" t="str">
        <f>IF(AND(V2285&gt;=Map!$K$2,V2285&lt;=Map!$L$2),"Base",IF(AND(V2285&gt;=Map!$K$3,V2285&lt;=Map!$L$3),"Fcst","N/A"))</f>
        <v>Fcst</v>
      </c>
      <c r="X2285" t="str">
        <f>INDEX(Map!$B$2:$B$86,MATCH(D2285,Map!$A$2:$A$86,0),0)</f>
        <v>Brown 5</v>
      </c>
      <c r="Y2285" s="7">
        <f>IF(INDEX(Map!$C$2:$C$86,MATCH(D2285,Map!$A$2:$A$86,0),0)="","N/A",E2285*INDEX(Map!$C$2:$C$86,MATCH(D2285,Map!$A$2:$A$86,0),0))</f>
        <v>2.82</v>
      </c>
      <c r="Z2285" s="7">
        <f>IF(INDEX(Map!$D$2:$D$86,MATCH(D2285,Map!$A$2:$A$86,0),0)="","N/A",E2285*INDEX(Map!$D$2:$D$86,MATCH(D2285,Map!$A$2:$A$86,0),0))</f>
        <v>3.18</v>
      </c>
      <c r="AA2285" t="str">
        <f>INDEX(Map!$E$2:$E$86,MATCH(D2285,Map!$A$2:$A$86,0),0)</f>
        <v>SCCT</v>
      </c>
    </row>
    <row r="2286" spans="1:27" x14ac:dyDescent="0.25">
      <c r="A2286" s="1" t="s">
        <v>120</v>
      </c>
      <c r="B2286" s="1" t="s">
        <v>110</v>
      </c>
      <c r="C2286" s="1">
        <v>17</v>
      </c>
      <c r="D2286" s="1" t="s">
        <v>39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3" t="str">
        <f t="shared" si="35"/>
        <v>2017Plan</v>
      </c>
      <c r="V2286" s="2">
        <f>DATE(A2286,INDEX(Map!$H$1:$H$12,MATCH(B2286,Map!$G$1:$G$12,0),0),1)</f>
        <v>43191</v>
      </c>
      <c r="W2286" t="str">
        <f>IF(AND(V2286&gt;=Map!$K$2,V2286&lt;=Map!$L$2),"Base",IF(AND(V2286&gt;=Map!$K$3,V2286&lt;=Map!$L$3),"Fcst","N/A"))</f>
        <v>Fcst</v>
      </c>
      <c r="X2286" t="str">
        <f>INDEX(Map!$B$2:$B$86,MATCH(D2286,Map!$A$2:$A$86,0),0)</f>
        <v>Brown 5</v>
      </c>
      <c r="Y2286" s="7">
        <f>IF(INDEX(Map!$C$2:$C$86,MATCH(D2286,Map!$A$2:$A$86,0),0)="","N/A",E2286*INDEX(Map!$C$2:$C$86,MATCH(D2286,Map!$A$2:$A$86,0),0))</f>
        <v>0</v>
      </c>
      <c r="Z2286" s="7">
        <f>IF(INDEX(Map!$D$2:$D$86,MATCH(D2286,Map!$A$2:$A$86,0),0)="","N/A",E2286*INDEX(Map!$D$2:$D$86,MATCH(D2286,Map!$A$2:$A$86,0),0))</f>
        <v>0</v>
      </c>
      <c r="AA2286" t="str">
        <f>INDEX(Map!$E$2:$E$86,MATCH(D2286,Map!$A$2:$A$86,0),0)</f>
        <v>SCCT</v>
      </c>
    </row>
    <row r="2287" spans="1:27" x14ac:dyDescent="0.25">
      <c r="A2287" s="1" t="s">
        <v>120</v>
      </c>
      <c r="B2287" s="1" t="s">
        <v>110</v>
      </c>
      <c r="C2287" s="1">
        <v>18</v>
      </c>
      <c r="D2287" s="1" t="s">
        <v>40</v>
      </c>
      <c r="E2287" s="1">
        <v>8.9</v>
      </c>
      <c r="F2287" s="1">
        <v>0</v>
      </c>
      <c r="G2287" s="1">
        <v>7.9</v>
      </c>
      <c r="H2287" s="1">
        <v>6</v>
      </c>
      <c r="I2287" s="1">
        <v>99.1</v>
      </c>
      <c r="J2287" s="1">
        <v>11124</v>
      </c>
      <c r="K2287" s="1">
        <v>67</v>
      </c>
      <c r="L2287" s="1">
        <v>306.8</v>
      </c>
      <c r="M2287" s="1">
        <v>304</v>
      </c>
      <c r="N2287" s="1">
        <v>1</v>
      </c>
      <c r="O2287" s="1">
        <v>4</v>
      </c>
      <c r="P2287" s="1">
        <v>0</v>
      </c>
      <c r="Q2287" s="1">
        <v>0</v>
      </c>
      <c r="R2287" s="1">
        <v>34.130000000000003</v>
      </c>
      <c r="S2287" s="1">
        <v>34.6</v>
      </c>
      <c r="T2287" s="1">
        <v>308</v>
      </c>
      <c r="U2287" s="3" t="str">
        <f t="shared" si="35"/>
        <v>2017Plan</v>
      </c>
      <c r="V2287" s="2">
        <f>DATE(A2287,INDEX(Map!$H$1:$H$12,MATCH(B2287,Map!$G$1:$G$12,0),0),1)</f>
        <v>43191</v>
      </c>
      <c r="W2287" t="str">
        <f>IF(AND(V2287&gt;=Map!$K$2,V2287&lt;=Map!$L$2),"Base",IF(AND(V2287&gt;=Map!$K$3,V2287&lt;=Map!$L$3),"Fcst","N/A"))</f>
        <v>Fcst</v>
      </c>
      <c r="X2287" t="str">
        <f>INDEX(Map!$B$2:$B$86,MATCH(D2287,Map!$A$2:$A$86,0),0)</f>
        <v>Brown 6</v>
      </c>
      <c r="Y2287" s="7">
        <f>IF(INDEX(Map!$C$2:$C$86,MATCH(D2287,Map!$A$2:$A$86,0),0)="","N/A",E2287*INDEX(Map!$C$2:$C$86,MATCH(D2287,Map!$A$2:$A$86,0),0))</f>
        <v>5.5179999999999998</v>
      </c>
      <c r="Z2287" s="7">
        <f>IF(INDEX(Map!$D$2:$D$86,MATCH(D2287,Map!$A$2:$A$86,0),0)="","N/A",E2287*INDEX(Map!$D$2:$D$86,MATCH(D2287,Map!$A$2:$A$86,0),0))</f>
        <v>3.3820000000000001</v>
      </c>
      <c r="AA2287" t="str">
        <f>INDEX(Map!$E$2:$E$86,MATCH(D2287,Map!$A$2:$A$86,0),0)</f>
        <v>SCCT</v>
      </c>
    </row>
    <row r="2288" spans="1:27" x14ac:dyDescent="0.25">
      <c r="A2288" s="1" t="s">
        <v>120</v>
      </c>
      <c r="B2288" s="1" t="s">
        <v>110</v>
      </c>
      <c r="C2288" s="1">
        <v>19</v>
      </c>
      <c r="D2288" s="1" t="s">
        <v>41</v>
      </c>
      <c r="E2288" s="1">
        <v>10.6</v>
      </c>
      <c r="F2288" s="1">
        <v>0</v>
      </c>
      <c r="G2288" s="1">
        <v>9.4</v>
      </c>
      <c r="H2288" s="1">
        <v>7</v>
      </c>
      <c r="I2288" s="1">
        <v>118.1</v>
      </c>
      <c r="J2288" s="1">
        <v>11118</v>
      </c>
      <c r="K2288" s="1">
        <v>80</v>
      </c>
      <c r="L2288" s="1">
        <v>306.8</v>
      </c>
      <c r="M2288" s="1">
        <v>362</v>
      </c>
      <c r="N2288" s="1">
        <v>2</v>
      </c>
      <c r="O2288" s="1">
        <v>5</v>
      </c>
      <c r="P2288" s="1">
        <v>0</v>
      </c>
      <c r="Q2288" s="1">
        <v>0</v>
      </c>
      <c r="R2288" s="1">
        <v>34.11</v>
      </c>
      <c r="S2288" s="1">
        <v>34.619999999999997</v>
      </c>
      <c r="T2288" s="1">
        <v>368</v>
      </c>
      <c r="U2288" s="3" t="str">
        <f t="shared" si="35"/>
        <v>2017Plan</v>
      </c>
      <c r="V2288" s="2">
        <f>DATE(A2288,INDEX(Map!$H$1:$H$12,MATCH(B2288,Map!$G$1:$G$12,0),0),1)</f>
        <v>43191</v>
      </c>
      <c r="W2288" t="str">
        <f>IF(AND(V2288&gt;=Map!$K$2,V2288&lt;=Map!$L$2),"Base",IF(AND(V2288&gt;=Map!$K$3,V2288&lt;=Map!$L$3),"Fcst","N/A"))</f>
        <v>Fcst</v>
      </c>
      <c r="X2288" t="str">
        <f>INDEX(Map!$B$2:$B$86,MATCH(D2288,Map!$A$2:$A$86,0),0)</f>
        <v>Brown 7</v>
      </c>
      <c r="Y2288" s="7">
        <f>IF(INDEX(Map!$C$2:$C$86,MATCH(D2288,Map!$A$2:$A$86,0),0)="","N/A",E2288*INDEX(Map!$C$2:$C$86,MATCH(D2288,Map!$A$2:$A$86,0),0))</f>
        <v>6.5720000000000001</v>
      </c>
      <c r="Z2288" s="7">
        <f>IF(INDEX(Map!$D$2:$D$86,MATCH(D2288,Map!$A$2:$A$86,0),0)="","N/A",E2288*INDEX(Map!$D$2:$D$86,MATCH(D2288,Map!$A$2:$A$86,0),0))</f>
        <v>4.0279999999999996</v>
      </c>
      <c r="AA2288" t="str">
        <f>INDEX(Map!$E$2:$E$86,MATCH(D2288,Map!$A$2:$A$86,0),0)</f>
        <v>SCCT</v>
      </c>
    </row>
    <row r="2289" spans="1:27" x14ac:dyDescent="0.25">
      <c r="A2289" s="1" t="s">
        <v>120</v>
      </c>
      <c r="B2289" s="1" t="s">
        <v>110</v>
      </c>
      <c r="C2289" s="1">
        <v>20</v>
      </c>
      <c r="D2289" s="1" t="s">
        <v>42</v>
      </c>
      <c r="E2289" s="1">
        <v>1.7</v>
      </c>
      <c r="F2289" s="1">
        <v>0</v>
      </c>
      <c r="G2289" s="1">
        <v>2</v>
      </c>
      <c r="H2289" s="1">
        <v>2</v>
      </c>
      <c r="I2289" s="1">
        <v>24</v>
      </c>
      <c r="J2289" s="1">
        <v>13800</v>
      </c>
      <c r="K2289" s="1">
        <v>22</v>
      </c>
      <c r="L2289" s="1">
        <v>306.8</v>
      </c>
      <c r="M2289" s="1">
        <v>74</v>
      </c>
      <c r="N2289" s="1">
        <v>0</v>
      </c>
      <c r="O2289" s="1">
        <v>0</v>
      </c>
      <c r="P2289" s="1">
        <v>0</v>
      </c>
      <c r="Q2289" s="1">
        <v>0</v>
      </c>
      <c r="R2289" s="1">
        <v>42.34</v>
      </c>
      <c r="S2289" s="1">
        <v>42.57</v>
      </c>
      <c r="T2289" s="1">
        <v>74</v>
      </c>
      <c r="U2289" s="3" t="str">
        <f t="shared" si="35"/>
        <v>2017Plan</v>
      </c>
      <c r="V2289" s="2">
        <f>DATE(A2289,INDEX(Map!$H$1:$H$12,MATCH(B2289,Map!$G$1:$G$12,0),0),1)</f>
        <v>43191</v>
      </c>
      <c r="W2289" t="str">
        <f>IF(AND(V2289&gt;=Map!$K$2,V2289&lt;=Map!$L$2),"Base",IF(AND(V2289&gt;=Map!$K$3,V2289&lt;=Map!$L$3),"Fcst","N/A"))</f>
        <v>Fcst</v>
      </c>
      <c r="X2289" t="str">
        <f>INDEX(Map!$B$2:$B$86,MATCH(D2289,Map!$A$2:$A$86,0),0)</f>
        <v>Brown 8</v>
      </c>
      <c r="Y2289" s="7">
        <f>IF(INDEX(Map!$C$2:$C$86,MATCH(D2289,Map!$A$2:$A$86,0),0)="","N/A",E2289*INDEX(Map!$C$2:$C$86,MATCH(D2289,Map!$A$2:$A$86,0),0))</f>
        <v>1.7</v>
      </c>
      <c r="Z2289" s="7" t="str">
        <f>IF(INDEX(Map!$D$2:$D$86,MATCH(D2289,Map!$A$2:$A$86,0),0)="","N/A",E2289*INDEX(Map!$D$2:$D$86,MATCH(D2289,Map!$A$2:$A$86,0),0))</f>
        <v>N/A</v>
      </c>
      <c r="AA2289" t="str">
        <f>INDEX(Map!$E$2:$E$86,MATCH(D2289,Map!$A$2:$A$86,0),0)</f>
        <v>SCCT</v>
      </c>
    </row>
    <row r="2290" spans="1:27" x14ac:dyDescent="0.25">
      <c r="A2290" s="1" t="s">
        <v>120</v>
      </c>
      <c r="B2290" s="1" t="s">
        <v>110</v>
      </c>
      <c r="C2290" s="1">
        <v>21</v>
      </c>
      <c r="D2290" s="1" t="s">
        <v>43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3" t="str">
        <f t="shared" si="35"/>
        <v>2017Plan</v>
      </c>
      <c r="V2290" s="2">
        <f>DATE(A2290,INDEX(Map!$H$1:$H$12,MATCH(B2290,Map!$G$1:$G$12,0),0),1)</f>
        <v>43191</v>
      </c>
      <c r="W2290" t="str">
        <f>IF(AND(V2290&gt;=Map!$K$2,V2290&lt;=Map!$L$2),"Base",IF(AND(V2290&gt;=Map!$K$3,V2290&lt;=Map!$L$3),"Fcst","N/A"))</f>
        <v>Fcst</v>
      </c>
      <c r="X2290" t="str">
        <f>INDEX(Map!$B$2:$B$86,MATCH(D2290,Map!$A$2:$A$86,0),0)</f>
        <v>Brown 8</v>
      </c>
      <c r="Y2290" s="7">
        <f>IF(INDEX(Map!$C$2:$C$86,MATCH(D2290,Map!$A$2:$A$86,0),0)="","N/A",E2290*INDEX(Map!$C$2:$C$86,MATCH(D2290,Map!$A$2:$A$86,0),0))</f>
        <v>0</v>
      </c>
      <c r="Z2290" s="7" t="str">
        <f>IF(INDEX(Map!$D$2:$D$86,MATCH(D2290,Map!$A$2:$A$86,0),0)="","N/A",E2290*INDEX(Map!$D$2:$D$86,MATCH(D2290,Map!$A$2:$A$86,0),0))</f>
        <v>N/A</v>
      </c>
      <c r="AA2290" t="str">
        <f>INDEX(Map!$E$2:$E$86,MATCH(D2290,Map!$A$2:$A$86,0),0)</f>
        <v>SCCT</v>
      </c>
    </row>
    <row r="2291" spans="1:27" x14ac:dyDescent="0.25">
      <c r="A2291" s="1" t="s">
        <v>120</v>
      </c>
      <c r="B2291" s="1" t="s">
        <v>110</v>
      </c>
      <c r="C2291" s="1">
        <v>22</v>
      </c>
      <c r="D2291" s="1" t="s">
        <v>44</v>
      </c>
      <c r="E2291" s="1">
        <v>0.7</v>
      </c>
      <c r="F2291" s="1">
        <v>0</v>
      </c>
      <c r="G2291" s="1">
        <v>0.8</v>
      </c>
      <c r="H2291" s="1">
        <v>1</v>
      </c>
      <c r="I2291" s="1">
        <v>9.1</v>
      </c>
      <c r="J2291" s="1">
        <v>13565</v>
      </c>
      <c r="K2291" s="1">
        <v>8</v>
      </c>
      <c r="L2291" s="1">
        <v>306.8</v>
      </c>
      <c r="M2291" s="1">
        <v>28</v>
      </c>
      <c r="N2291" s="1">
        <v>0</v>
      </c>
      <c r="O2291" s="1">
        <v>0</v>
      </c>
      <c r="P2291" s="1">
        <v>0</v>
      </c>
      <c r="Q2291" s="1">
        <v>0</v>
      </c>
      <c r="R2291" s="1">
        <v>41.62</v>
      </c>
      <c r="S2291" s="1">
        <v>41.92</v>
      </c>
      <c r="T2291" s="1">
        <v>28</v>
      </c>
      <c r="U2291" s="3" t="str">
        <f t="shared" si="35"/>
        <v>2017Plan</v>
      </c>
      <c r="V2291" s="2">
        <f>DATE(A2291,INDEX(Map!$H$1:$H$12,MATCH(B2291,Map!$G$1:$G$12,0),0),1)</f>
        <v>43191</v>
      </c>
      <c r="W2291" t="str">
        <f>IF(AND(V2291&gt;=Map!$K$2,V2291&lt;=Map!$L$2),"Base",IF(AND(V2291&gt;=Map!$K$3,V2291&lt;=Map!$L$3),"Fcst","N/A"))</f>
        <v>Fcst</v>
      </c>
      <c r="X2291" t="str">
        <f>INDEX(Map!$B$2:$B$86,MATCH(D2291,Map!$A$2:$A$86,0),0)</f>
        <v>Brown 9</v>
      </c>
      <c r="Y2291" s="7">
        <f>IF(INDEX(Map!$C$2:$C$86,MATCH(D2291,Map!$A$2:$A$86,0),0)="","N/A",E2291*INDEX(Map!$C$2:$C$86,MATCH(D2291,Map!$A$2:$A$86,0),0))</f>
        <v>0.7</v>
      </c>
      <c r="Z2291" s="7" t="str">
        <f>IF(INDEX(Map!$D$2:$D$86,MATCH(D2291,Map!$A$2:$A$86,0),0)="","N/A",E2291*INDEX(Map!$D$2:$D$86,MATCH(D2291,Map!$A$2:$A$86,0),0))</f>
        <v>N/A</v>
      </c>
      <c r="AA2291" t="str">
        <f>INDEX(Map!$E$2:$E$86,MATCH(D2291,Map!$A$2:$A$86,0),0)</f>
        <v>SCCT</v>
      </c>
    </row>
    <row r="2292" spans="1:27" x14ac:dyDescent="0.25">
      <c r="A2292" s="1" t="s">
        <v>120</v>
      </c>
      <c r="B2292" s="1" t="s">
        <v>110</v>
      </c>
      <c r="C2292" s="1">
        <v>23</v>
      </c>
      <c r="D2292" s="1" t="s">
        <v>45</v>
      </c>
      <c r="E2292" s="1">
        <v>0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3" t="str">
        <f t="shared" si="35"/>
        <v>2017Plan</v>
      </c>
      <c r="V2292" s="2">
        <f>DATE(A2292,INDEX(Map!$H$1:$H$12,MATCH(B2292,Map!$G$1:$G$12,0),0),1)</f>
        <v>43191</v>
      </c>
      <c r="W2292" t="str">
        <f>IF(AND(V2292&gt;=Map!$K$2,V2292&lt;=Map!$L$2),"Base",IF(AND(V2292&gt;=Map!$K$3,V2292&lt;=Map!$L$3),"Fcst","N/A"))</f>
        <v>Fcst</v>
      </c>
      <c r="X2292" t="str">
        <f>INDEX(Map!$B$2:$B$86,MATCH(D2292,Map!$A$2:$A$86,0),0)</f>
        <v>Brown 9</v>
      </c>
      <c r="Y2292" s="7">
        <f>IF(INDEX(Map!$C$2:$C$86,MATCH(D2292,Map!$A$2:$A$86,0),0)="","N/A",E2292*INDEX(Map!$C$2:$C$86,MATCH(D2292,Map!$A$2:$A$86,0),0))</f>
        <v>0</v>
      </c>
      <c r="Z2292" s="7" t="str">
        <f>IF(INDEX(Map!$D$2:$D$86,MATCH(D2292,Map!$A$2:$A$86,0),0)="","N/A",E2292*INDEX(Map!$D$2:$D$86,MATCH(D2292,Map!$A$2:$A$86,0),0))</f>
        <v>N/A</v>
      </c>
      <c r="AA2292" t="str">
        <f>INDEX(Map!$E$2:$E$86,MATCH(D2292,Map!$A$2:$A$86,0),0)</f>
        <v>SCCT</v>
      </c>
    </row>
    <row r="2293" spans="1:27" x14ac:dyDescent="0.25">
      <c r="A2293" s="1" t="s">
        <v>120</v>
      </c>
      <c r="B2293" s="1" t="s">
        <v>110</v>
      </c>
      <c r="C2293" s="1">
        <v>24</v>
      </c>
      <c r="D2293" s="1" t="s">
        <v>46</v>
      </c>
      <c r="E2293" s="1">
        <v>1.5</v>
      </c>
      <c r="F2293" s="1">
        <v>0</v>
      </c>
      <c r="G2293" s="1">
        <v>1.8</v>
      </c>
      <c r="H2293" s="1">
        <v>3</v>
      </c>
      <c r="I2293" s="1">
        <v>21.6</v>
      </c>
      <c r="J2293" s="1">
        <v>13915</v>
      </c>
      <c r="K2293" s="1">
        <v>20</v>
      </c>
      <c r="L2293" s="1">
        <v>306.8</v>
      </c>
      <c r="M2293" s="1">
        <v>66</v>
      </c>
      <c r="N2293" s="1">
        <v>0</v>
      </c>
      <c r="O2293" s="1">
        <v>1</v>
      </c>
      <c r="P2293" s="1">
        <v>0</v>
      </c>
      <c r="Q2293" s="1">
        <v>0</v>
      </c>
      <c r="R2293" s="1">
        <v>42.7</v>
      </c>
      <c r="S2293" s="1">
        <v>43.12</v>
      </c>
      <c r="T2293" s="1">
        <v>67</v>
      </c>
      <c r="U2293" s="3" t="str">
        <f t="shared" si="35"/>
        <v>2017Plan</v>
      </c>
      <c r="V2293" s="2">
        <f>DATE(A2293,INDEX(Map!$H$1:$H$12,MATCH(B2293,Map!$G$1:$G$12,0),0),1)</f>
        <v>43191</v>
      </c>
      <c r="W2293" t="str">
        <f>IF(AND(V2293&gt;=Map!$K$2,V2293&lt;=Map!$L$2),"Base",IF(AND(V2293&gt;=Map!$K$3,V2293&lt;=Map!$L$3),"Fcst","N/A"))</f>
        <v>Fcst</v>
      </c>
      <c r="X2293" t="str">
        <f>INDEX(Map!$B$2:$B$86,MATCH(D2293,Map!$A$2:$A$86,0),0)</f>
        <v>Brown 10</v>
      </c>
      <c r="Y2293" s="7">
        <f>IF(INDEX(Map!$C$2:$C$86,MATCH(D2293,Map!$A$2:$A$86,0),0)="","N/A",E2293*INDEX(Map!$C$2:$C$86,MATCH(D2293,Map!$A$2:$A$86,0),0))</f>
        <v>1.5</v>
      </c>
      <c r="Z2293" s="7" t="str">
        <f>IF(INDEX(Map!$D$2:$D$86,MATCH(D2293,Map!$A$2:$A$86,0),0)="","N/A",E2293*INDEX(Map!$D$2:$D$86,MATCH(D2293,Map!$A$2:$A$86,0),0))</f>
        <v>N/A</v>
      </c>
      <c r="AA2293" t="str">
        <f>INDEX(Map!$E$2:$E$86,MATCH(D2293,Map!$A$2:$A$86,0),0)</f>
        <v>SCCT</v>
      </c>
    </row>
    <row r="2294" spans="1:27" x14ac:dyDescent="0.25">
      <c r="A2294" s="1" t="s">
        <v>120</v>
      </c>
      <c r="B2294" s="1" t="s">
        <v>110</v>
      </c>
      <c r="C2294" s="1">
        <v>25</v>
      </c>
      <c r="D2294" s="1" t="s">
        <v>47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3" t="str">
        <f t="shared" si="35"/>
        <v>2017Plan</v>
      </c>
      <c r="V2294" s="2">
        <f>DATE(A2294,INDEX(Map!$H$1:$H$12,MATCH(B2294,Map!$G$1:$G$12,0),0),1)</f>
        <v>43191</v>
      </c>
      <c r="W2294" t="str">
        <f>IF(AND(V2294&gt;=Map!$K$2,V2294&lt;=Map!$L$2),"Base",IF(AND(V2294&gt;=Map!$K$3,V2294&lt;=Map!$L$3),"Fcst","N/A"))</f>
        <v>Fcst</v>
      </c>
      <c r="X2294" t="str">
        <f>INDEX(Map!$B$2:$B$86,MATCH(D2294,Map!$A$2:$A$86,0),0)</f>
        <v>Brown 10</v>
      </c>
      <c r="Y2294" s="7">
        <f>IF(INDEX(Map!$C$2:$C$86,MATCH(D2294,Map!$A$2:$A$86,0),0)="","N/A",E2294*INDEX(Map!$C$2:$C$86,MATCH(D2294,Map!$A$2:$A$86,0),0))</f>
        <v>0</v>
      </c>
      <c r="Z2294" s="7" t="str">
        <f>IF(INDEX(Map!$D$2:$D$86,MATCH(D2294,Map!$A$2:$A$86,0),0)="","N/A",E2294*INDEX(Map!$D$2:$D$86,MATCH(D2294,Map!$A$2:$A$86,0),0))</f>
        <v>N/A</v>
      </c>
      <c r="AA2294" t="str">
        <f>INDEX(Map!$E$2:$E$86,MATCH(D2294,Map!$A$2:$A$86,0),0)</f>
        <v>SCCT</v>
      </c>
    </row>
    <row r="2295" spans="1:27" x14ac:dyDescent="0.25">
      <c r="A2295" s="1" t="s">
        <v>120</v>
      </c>
      <c r="B2295" s="1" t="s">
        <v>110</v>
      </c>
      <c r="C2295" s="1">
        <v>26</v>
      </c>
      <c r="D2295" s="1" t="s">
        <v>48</v>
      </c>
      <c r="E2295" s="1">
        <v>2</v>
      </c>
      <c r="F2295" s="1">
        <v>0</v>
      </c>
      <c r="G2295" s="1">
        <v>2.4</v>
      </c>
      <c r="H2295" s="1">
        <v>3</v>
      </c>
      <c r="I2295" s="1">
        <v>29</v>
      </c>
      <c r="J2295" s="1">
        <v>14189</v>
      </c>
      <c r="K2295" s="1">
        <v>28</v>
      </c>
      <c r="L2295" s="1">
        <v>306.8</v>
      </c>
      <c r="M2295" s="1">
        <v>89</v>
      </c>
      <c r="N2295" s="1">
        <v>0</v>
      </c>
      <c r="O2295" s="1">
        <v>1</v>
      </c>
      <c r="P2295" s="1">
        <v>0</v>
      </c>
      <c r="Q2295" s="1">
        <v>0</v>
      </c>
      <c r="R2295" s="1">
        <v>43.54</v>
      </c>
      <c r="S2295" s="1">
        <v>43.86</v>
      </c>
      <c r="T2295" s="1">
        <v>90</v>
      </c>
      <c r="U2295" s="3" t="str">
        <f t="shared" si="35"/>
        <v>2017Plan</v>
      </c>
      <c r="V2295" s="2">
        <f>DATE(A2295,INDEX(Map!$H$1:$H$12,MATCH(B2295,Map!$G$1:$G$12,0),0),1)</f>
        <v>43191</v>
      </c>
      <c r="W2295" t="str">
        <f>IF(AND(V2295&gt;=Map!$K$2,V2295&lt;=Map!$L$2),"Base",IF(AND(V2295&gt;=Map!$K$3,V2295&lt;=Map!$L$3),"Fcst","N/A"))</f>
        <v>Fcst</v>
      </c>
      <c r="X2295" t="str">
        <f>INDEX(Map!$B$2:$B$86,MATCH(D2295,Map!$A$2:$A$86,0),0)</f>
        <v>Brown 11</v>
      </c>
      <c r="Y2295" s="7">
        <f>IF(INDEX(Map!$C$2:$C$86,MATCH(D2295,Map!$A$2:$A$86,0),0)="","N/A",E2295*INDEX(Map!$C$2:$C$86,MATCH(D2295,Map!$A$2:$A$86,0),0))</f>
        <v>2</v>
      </c>
      <c r="Z2295" s="7" t="str">
        <f>IF(INDEX(Map!$D$2:$D$86,MATCH(D2295,Map!$A$2:$A$86,0),0)="","N/A",E2295*INDEX(Map!$D$2:$D$86,MATCH(D2295,Map!$A$2:$A$86,0),0))</f>
        <v>N/A</v>
      </c>
      <c r="AA2295" t="str">
        <f>INDEX(Map!$E$2:$E$86,MATCH(D2295,Map!$A$2:$A$86,0),0)</f>
        <v>SCCT</v>
      </c>
    </row>
    <row r="2296" spans="1:27" x14ac:dyDescent="0.25">
      <c r="A2296" s="1" t="s">
        <v>120</v>
      </c>
      <c r="B2296" s="1" t="s">
        <v>110</v>
      </c>
      <c r="C2296" s="1">
        <v>27</v>
      </c>
      <c r="D2296" s="1" t="s">
        <v>49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0</v>
      </c>
      <c r="U2296" s="3" t="str">
        <f t="shared" si="35"/>
        <v>2017Plan</v>
      </c>
      <c r="V2296" s="2">
        <f>DATE(A2296,INDEX(Map!$H$1:$H$12,MATCH(B2296,Map!$G$1:$G$12,0),0),1)</f>
        <v>43191</v>
      </c>
      <c r="W2296" t="str">
        <f>IF(AND(V2296&gt;=Map!$K$2,V2296&lt;=Map!$L$2),"Base",IF(AND(V2296&gt;=Map!$K$3,V2296&lt;=Map!$L$3),"Fcst","N/A"))</f>
        <v>Fcst</v>
      </c>
      <c r="X2296" t="str">
        <f>INDEX(Map!$B$2:$B$86,MATCH(D2296,Map!$A$2:$A$86,0),0)</f>
        <v>Brown 11</v>
      </c>
      <c r="Y2296" s="7">
        <f>IF(INDEX(Map!$C$2:$C$86,MATCH(D2296,Map!$A$2:$A$86,0),0)="","N/A",E2296*INDEX(Map!$C$2:$C$86,MATCH(D2296,Map!$A$2:$A$86,0),0))</f>
        <v>0</v>
      </c>
      <c r="Z2296" s="7" t="str">
        <f>IF(INDEX(Map!$D$2:$D$86,MATCH(D2296,Map!$A$2:$A$86,0),0)="","N/A",E2296*INDEX(Map!$D$2:$D$86,MATCH(D2296,Map!$A$2:$A$86,0),0))</f>
        <v>N/A</v>
      </c>
      <c r="AA2296" t="str">
        <f>INDEX(Map!$E$2:$E$86,MATCH(D2296,Map!$A$2:$A$86,0),0)</f>
        <v>SCCT</v>
      </c>
    </row>
    <row r="2297" spans="1:27" x14ac:dyDescent="0.25">
      <c r="A2297" s="1" t="s">
        <v>120</v>
      </c>
      <c r="B2297" s="1" t="s">
        <v>110</v>
      </c>
      <c r="C2297" s="1">
        <v>28</v>
      </c>
      <c r="D2297" s="1" t="s">
        <v>50</v>
      </c>
      <c r="E2297" s="1">
        <v>18.3</v>
      </c>
      <c r="F2297" s="1">
        <v>0</v>
      </c>
      <c r="G2297" s="1">
        <v>15.8</v>
      </c>
      <c r="H2297" s="1">
        <v>23</v>
      </c>
      <c r="I2297" s="1">
        <v>198.2</v>
      </c>
      <c r="J2297" s="1">
        <v>10814</v>
      </c>
      <c r="K2297" s="1">
        <v>131</v>
      </c>
      <c r="L2297" s="1">
        <v>306.8</v>
      </c>
      <c r="M2297" s="1">
        <v>608</v>
      </c>
      <c r="N2297" s="1">
        <v>1</v>
      </c>
      <c r="O2297" s="1">
        <v>3</v>
      </c>
      <c r="P2297" s="1">
        <v>0</v>
      </c>
      <c r="Q2297" s="1">
        <v>0</v>
      </c>
      <c r="R2297" s="1">
        <v>33.18</v>
      </c>
      <c r="S2297" s="1">
        <v>33.36</v>
      </c>
      <c r="T2297" s="1">
        <v>611</v>
      </c>
      <c r="U2297" s="3" t="str">
        <f t="shared" si="35"/>
        <v>2017Plan</v>
      </c>
      <c r="V2297" s="2">
        <f>DATE(A2297,INDEX(Map!$H$1:$H$12,MATCH(B2297,Map!$G$1:$G$12,0),0),1)</f>
        <v>43191</v>
      </c>
      <c r="W2297" t="str">
        <f>IF(AND(V2297&gt;=Map!$K$2,V2297&lt;=Map!$L$2),"Base",IF(AND(V2297&gt;=Map!$K$3,V2297&lt;=Map!$L$3),"Fcst","N/A"))</f>
        <v>Fcst</v>
      </c>
      <c r="X2297" t="str">
        <f>INDEX(Map!$B$2:$B$86,MATCH(D2297,Map!$A$2:$A$86,0),0)</f>
        <v>Paddys Run 13</v>
      </c>
      <c r="Y2297" s="7">
        <f>IF(INDEX(Map!$C$2:$C$86,MATCH(D2297,Map!$A$2:$A$86,0),0)="","N/A",E2297*INDEX(Map!$C$2:$C$86,MATCH(D2297,Map!$A$2:$A$86,0),0))</f>
        <v>8.6009999999999991</v>
      </c>
      <c r="Z2297" s="7">
        <f>IF(INDEX(Map!$D$2:$D$86,MATCH(D2297,Map!$A$2:$A$86,0),0)="","N/A",E2297*INDEX(Map!$D$2:$D$86,MATCH(D2297,Map!$A$2:$A$86,0),0))</f>
        <v>9.6990000000000016</v>
      </c>
      <c r="AA2297" t="str">
        <f>INDEX(Map!$E$2:$E$86,MATCH(D2297,Map!$A$2:$A$86,0),0)</f>
        <v>SCCT</v>
      </c>
    </row>
    <row r="2298" spans="1:27" x14ac:dyDescent="0.25">
      <c r="A2298" s="1" t="s">
        <v>120</v>
      </c>
      <c r="B2298" s="1" t="s">
        <v>110</v>
      </c>
      <c r="C2298" s="1">
        <v>29</v>
      </c>
      <c r="D2298" s="1" t="s">
        <v>51</v>
      </c>
      <c r="E2298" s="1">
        <v>55.3</v>
      </c>
      <c r="F2298" s="1">
        <v>0</v>
      </c>
      <c r="G2298" s="1">
        <v>45.4</v>
      </c>
      <c r="H2298" s="1">
        <v>18</v>
      </c>
      <c r="I2298" s="1">
        <v>612.79999999999995</v>
      </c>
      <c r="J2298" s="1">
        <v>11089</v>
      </c>
      <c r="K2298" s="1">
        <v>396</v>
      </c>
      <c r="L2298" s="1">
        <v>306.8</v>
      </c>
      <c r="M2298" s="1">
        <v>1880</v>
      </c>
      <c r="N2298" s="1">
        <v>1</v>
      </c>
      <c r="O2298" s="1">
        <v>2</v>
      </c>
      <c r="P2298" s="1">
        <v>0</v>
      </c>
      <c r="Q2298" s="1">
        <v>0</v>
      </c>
      <c r="R2298" s="1">
        <v>34.020000000000003</v>
      </c>
      <c r="S2298" s="1">
        <v>34.07</v>
      </c>
      <c r="T2298" s="1">
        <v>1883</v>
      </c>
      <c r="U2298" s="3" t="str">
        <f t="shared" si="35"/>
        <v>2017Plan</v>
      </c>
      <c r="V2298" s="2">
        <f>DATE(A2298,INDEX(Map!$H$1:$H$12,MATCH(B2298,Map!$G$1:$G$12,0),0),1)</f>
        <v>43191</v>
      </c>
      <c r="W2298" t="str">
        <f>IF(AND(V2298&gt;=Map!$K$2,V2298&lt;=Map!$L$2),"Base",IF(AND(V2298&gt;=Map!$K$3,V2298&lt;=Map!$L$3),"Fcst","N/A"))</f>
        <v>Fcst</v>
      </c>
      <c r="X2298" t="str">
        <f>INDEX(Map!$B$2:$B$86,MATCH(D2298,Map!$A$2:$A$86,0),0)</f>
        <v>Trimble Co 05</v>
      </c>
      <c r="Y2298" s="7">
        <f>IF(INDEX(Map!$C$2:$C$86,MATCH(D2298,Map!$A$2:$A$86,0),0)="","N/A",E2298*INDEX(Map!$C$2:$C$86,MATCH(D2298,Map!$A$2:$A$86,0),0))</f>
        <v>39.262999999999998</v>
      </c>
      <c r="Z2298" s="7">
        <f>IF(INDEX(Map!$D$2:$D$86,MATCH(D2298,Map!$A$2:$A$86,0),0)="","N/A",E2298*INDEX(Map!$D$2:$D$86,MATCH(D2298,Map!$A$2:$A$86,0),0))</f>
        <v>16.036999999999999</v>
      </c>
      <c r="AA2298" t="str">
        <f>INDEX(Map!$E$2:$E$86,MATCH(D2298,Map!$A$2:$A$86,0),0)</f>
        <v>SCCT</v>
      </c>
    </row>
    <row r="2299" spans="1:27" x14ac:dyDescent="0.25">
      <c r="A2299" s="1" t="s">
        <v>120</v>
      </c>
      <c r="B2299" s="1" t="s">
        <v>110</v>
      </c>
      <c r="C2299" s="1">
        <v>30</v>
      </c>
      <c r="D2299" s="1" t="s">
        <v>52</v>
      </c>
      <c r="E2299" s="1">
        <v>43.9</v>
      </c>
      <c r="F2299" s="1">
        <v>0</v>
      </c>
      <c r="G2299" s="1">
        <v>36</v>
      </c>
      <c r="H2299" s="1">
        <v>16</v>
      </c>
      <c r="I2299" s="1">
        <v>485.4</v>
      </c>
      <c r="J2299" s="1">
        <v>11067</v>
      </c>
      <c r="K2299" s="1">
        <v>312</v>
      </c>
      <c r="L2299" s="1">
        <v>306.8</v>
      </c>
      <c r="M2299" s="1">
        <v>1489</v>
      </c>
      <c r="N2299" s="1">
        <v>1</v>
      </c>
      <c r="O2299" s="1">
        <v>2</v>
      </c>
      <c r="P2299" s="1">
        <v>0</v>
      </c>
      <c r="Q2299" s="1">
        <v>0</v>
      </c>
      <c r="R2299" s="1">
        <v>33.96</v>
      </c>
      <c r="S2299" s="1">
        <v>34.01</v>
      </c>
      <c r="T2299" s="1">
        <v>1492</v>
      </c>
      <c r="U2299" s="3" t="str">
        <f t="shared" si="35"/>
        <v>2017Plan</v>
      </c>
      <c r="V2299" s="2">
        <f>DATE(A2299,INDEX(Map!$H$1:$H$12,MATCH(B2299,Map!$G$1:$G$12,0),0),1)</f>
        <v>43191</v>
      </c>
      <c r="W2299" t="str">
        <f>IF(AND(V2299&gt;=Map!$K$2,V2299&lt;=Map!$L$2),"Base",IF(AND(V2299&gt;=Map!$K$3,V2299&lt;=Map!$L$3),"Fcst","N/A"))</f>
        <v>Fcst</v>
      </c>
      <c r="X2299" t="str">
        <f>INDEX(Map!$B$2:$B$86,MATCH(D2299,Map!$A$2:$A$86,0),0)</f>
        <v>Trimble Co 06</v>
      </c>
      <c r="Y2299" s="7">
        <f>IF(INDEX(Map!$C$2:$C$86,MATCH(D2299,Map!$A$2:$A$86,0),0)="","N/A",E2299*INDEX(Map!$C$2:$C$86,MATCH(D2299,Map!$A$2:$A$86,0),0))</f>
        <v>31.168999999999997</v>
      </c>
      <c r="Z2299" s="7">
        <f>IF(INDEX(Map!$D$2:$D$86,MATCH(D2299,Map!$A$2:$A$86,0),0)="","N/A",E2299*INDEX(Map!$D$2:$D$86,MATCH(D2299,Map!$A$2:$A$86,0),0))</f>
        <v>12.730999999999998</v>
      </c>
      <c r="AA2299" t="str">
        <f>INDEX(Map!$E$2:$E$86,MATCH(D2299,Map!$A$2:$A$86,0),0)</f>
        <v>SCCT</v>
      </c>
    </row>
    <row r="2300" spans="1:27" x14ac:dyDescent="0.25">
      <c r="A2300" s="1" t="s">
        <v>120</v>
      </c>
      <c r="B2300" s="1" t="s">
        <v>110</v>
      </c>
      <c r="C2300" s="1">
        <v>31</v>
      </c>
      <c r="D2300" s="1" t="s">
        <v>53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</v>
      </c>
      <c r="U2300" s="3" t="str">
        <f t="shared" si="35"/>
        <v>2017Plan</v>
      </c>
      <c r="V2300" s="2">
        <f>DATE(A2300,INDEX(Map!$H$1:$H$12,MATCH(B2300,Map!$G$1:$G$12,0),0),1)</f>
        <v>43191</v>
      </c>
      <c r="W2300" t="str">
        <f>IF(AND(V2300&gt;=Map!$K$2,V2300&lt;=Map!$L$2),"Base",IF(AND(V2300&gt;=Map!$K$3,V2300&lt;=Map!$L$3),"Fcst","N/A"))</f>
        <v>Fcst</v>
      </c>
      <c r="X2300" t="str">
        <f>INDEX(Map!$B$2:$B$86,MATCH(D2300,Map!$A$2:$A$86,0),0)</f>
        <v>Trimble Co 07</v>
      </c>
      <c r="Y2300" s="7">
        <f>IF(INDEX(Map!$C$2:$C$86,MATCH(D2300,Map!$A$2:$A$86,0),0)="","N/A",E2300*INDEX(Map!$C$2:$C$86,MATCH(D2300,Map!$A$2:$A$86,0),0))</f>
        <v>0</v>
      </c>
      <c r="Z2300" s="7">
        <f>IF(INDEX(Map!$D$2:$D$86,MATCH(D2300,Map!$A$2:$A$86,0),0)="","N/A",E2300*INDEX(Map!$D$2:$D$86,MATCH(D2300,Map!$A$2:$A$86,0),0))</f>
        <v>0</v>
      </c>
      <c r="AA2300" t="str">
        <f>INDEX(Map!$E$2:$E$86,MATCH(D2300,Map!$A$2:$A$86,0),0)</f>
        <v>SCCT</v>
      </c>
    </row>
    <row r="2301" spans="1:27" x14ac:dyDescent="0.25">
      <c r="A2301" s="1" t="s">
        <v>120</v>
      </c>
      <c r="B2301" s="1" t="s">
        <v>110</v>
      </c>
      <c r="C2301" s="1">
        <v>32</v>
      </c>
      <c r="D2301" s="1" t="s">
        <v>54</v>
      </c>
      <c r="E2301" s="1">
        <v>10.199999999999999</v>
      </c>
      <c r="F2301" s="1">
        <v>0</v>
      </c>
      <c r="G2301" s="1">
        <v>8.3000000000000007</v>
      </c>
      <c r="H2301" s="1">
        <v>14</v>
      </c>
      <c r="I2301" s="1">
        <v>110.9</v>
      </c>
      <c r="J2301" s="1">
        <v>10915</v>
      </c>
      <c r="K2301" s="1">
        <v>69</v>
      </c>
      <c r="L2301" s="1">
        <v>306.8</v>
      </c>
      <c r="M2301" s="1">
        <v>340</v>
      </c>
      <c r="N2301" s="1">
        <v>1</v>
      </c>
      <c r="O2301" s="1">
        <v>2</v>
      </c>
      <c r="P2301" s="1">
        <v>0</v>
      </c>
      <c r="Q2301" s="1">
        <v>0</v>
      </c>
      <c r="R2301" s="1">
        <v>33.49</v>
      </c>
      <c r="S2301" s="1">
        <v>33.68</v>
      </c>
      <c r="T2301" s="1">
        <v>342</v>
      </c>
      <c r="U2301" s="3" t="str">
        <f t="shared" si="35"/>
        <v>2017Plan</v>
      </c>
      <c r="V2301" s="2">
        <f>DATE(A2301,INDEX(Map!$H$1:$H$12,MATCH(B2301,Map!$G$1:$G$12,0),0),1)</f>
        <v>43191</v>
      </c>
      <c r="W2301" t="str">
        <f>IF(AND(V2301&gt;=Map!$K$2,V2301&lt;=Map!$L$2),"Base",IF(AND(V2301&gt;=Map!$K$3,V2301&lt;=Map!$L$3),"Fcst","N/A"))</f>
        <v>Fcst</v>
      </c>
      <c r="X2301" t="str">
        <f>INDEX(Map!$B$2:$B$86,MATCH(D2301,Map!$A$2:$A$86,0),0)</f>
        <v>Trimble Co 08</v>
      </c>
      <c r="Y2301" s="7">
        <f>IF(INDEX(Map!$C$2:$C$86,MATCH(D2301,Map!$A$2:$A$86,0),0)="","N/A",E2301*INDEX(Map!$C$2:$C$86,MATCH(D2301,Map!$A$2:$A$86,0),0))</f>
        <v>6.4259999999999993</v>
      </c>
      <c r="Z2301" s="7">
        <f>IF(INDEX(Map!$D$2:$D$86,MATCH(D2301,Map!$A$2:$A$86,0),0)="","N/A",E2301*INDEX(Map!$D$2:$D$86,MATCH(D2301,Map!$A$2:$A$86,0),0))</f>
        <v>3.7739999999999996</v>
      </c>
      <c r="AA2301" t="str">
        <f>INDEX(Map!$E$2:$E$86,MATCH(D2301,Map!$A$2:$A$86,0),0)</f>
        <v>SCCT</v>
      </c>
    </row>
    <row r="2302" spans="1:27" x14ac:dyDescent="0.25">
      <c r="A2302" s="1" t="s">
        <v>120</v>
      </c>
      <c r="B2302" s="1" t="s">
        <v>110</v>
      </c>
      <c r="C2302" s="1">
        <v>33</v>
      </c>
      <c r="D2302" s="1" t="s">
        <v>55</v>
      </c>
      <c r="E2302" s="1">
        <v>31.2</v>
      </c>
      <c r="F2302" s="1">
        <v>0</v>
      </c>
      <c r="G2302" s="1">
        <v>25.6</v>
      </c>
      <c r="H2302" s="1">
        <v>12</v>
      </c>
      <c r="I2302" s="1">
        <v>342.9</v>
      </c>
      <c r="J2302" s="1">
        <v>10998</v>
      </c>
      <c r="K2302" s="1">
        <v>217</v>
      </c>
      <c r="L2302" s="1">
        <v>306.8</v>
      </c>
      <c r="M2302" s="1">
        <v>1052</v>
      </c>
      <c r="N2302" s="1">
        <v>1</v>
      </c>
      <c r="O2302" s="1">
        <v>2</v>
      </c>
      <c r="P2302" s="1">
        <v>0</v>
      </c>
      <c r="Q2302" s="1">
        <v>0</v>
      </c>
      <c r="R2302" s="1">
        <v>33.75</v>
      </c>
      <c r="S2302" s="1">
        <v>33.799999999999997</v>
      </c>
      <c r="T2302" s="1">
        <v>1054</v>
      </c>
      <c r="U2302" s="3" t="str">
        <f t="shared" si="35"/>
        <v>2017Plan</v>
      </c>
      <c r="V2302" s="2">
        <f>DATE(A2302,INDEX(Map!$H$1:$H$12,MATCH(B2302,Map!$G$1:$G$12,0),0),1)</f>
        <v>43191</v>
      </c>
      <c r="W2302" t="str">
        <f>IF(AND(V2302&gt;=Map!$K$2,V2302&lt;=Map!$L$2),"Base",IF(AND(V2302&gt;=Map!$K$3,V2302&lt;=Map!$L$3),"Fcst","N/A"))</f>
        <v>Fcst</v>
      </c>
      <c r="X2302" t="str">
        <f>INDEX(Map!$B$2:$B$86,MATCH(D2302,Map!$A$2:$A$86,0),0)</f>
        <v>Trimble Co 09</v>
      </c>
      <c r="Y2302" s="7">
        <f>IF(INDEX(Map!$C$2:$C$86,MATCH(D2302,Map!$A$2:$A$86,0),0)="","N/A",E2302*INDEX(Map!$C$2:$C$86,MATCH(D2302,Map!$A$2:$A$86,0),0))</f>
        <v>19.655999999999999</v>
      </c>
      <c r="Z2302" s="7">
        <f>IF(INDEX(Map!$D$2:$D$86,MATCH(D2302,Map!$A$2:$A$86,0),0)="","N/A",E2302*INDEX(Map!$D$2:$D$86,MATCH(D2302,Map!$A$2:$A$86,0),0))</f>
        <v>11.544</v>
      </c>
      <c r="AA2302" t="str">
        <f>INDEX(Map!$E$2:$E$86,MATCH(D2302,Map!$A$2:$A$86,0),0)</f>
        <v>SCCT</v>
      </c>
    </row>
    <row r="2303" spans="1:27" x14ac:dyDescent="0.25">
      <c r="A2303" s="1" t="s">
        <v>120</v>
      </c>
      <c r="B2303" s="1" t="s">
        <v>110</v>
      </c>
      <c r="C2303" s="1">
        <v>34</v>
      </c>
      <c r="D2303" s="1" t="s">
        <v>56</v>
      </c>
      <c r="E2303" s="1">
        <v>7.6</v>
      </c>
      <c r="F2303" s="1">
        <v>0</v>
      </c>
      <c r="G2303" s="1">
        <v>6.2</v>
      </c>
      <c r="H2303" s="1">
        <v>12</v>
      </c>
      <c r="I2303" s="1">
        <v>82.4</v>
      </c>
      <c r="J2303" s="1">
        <v>10898</v>
      </c>
      <c r="K2303" s="1">
        <v>51</v>
      </c>
      <c r="L2303" s="1">
        <v>306.8</v>
      </c>
      <c r="M2303" s="1">
        <v>253</v>
      </c>
      <c r="N2303" s="1">
        <v>1</v>
      </c>
      <c r="O2303" s="1">
        <v>2</v>
      </c>
      <c r="P2303" s="1">
        <v>0</v>
      </c>
      <c r="Q2303" s="1">
        <v>0</v>
      </c>
      <c r="R2303" s="1">
        <v>33.44</v>
      </c>
      <c r="S2303" s="1">
        <v>33.65</v>
      </c>
      <c r="T2303" s="1">
        <v>255</v>
      </c>
      <c r="U2303" s="3" t="str">
        <f t="shared" si="35"/>
        <v>2017Plan</v>
      </c>
      <c r="V2303" s="2">
        <f>DATE(A2303,INDEX(Map!$H$1:$H$12,MATCH(B2303,Map!$G$1:$G$12,0),0),1)</f>
        <v>43191</v>
      </c>
      <c r="W2303" t="str">
        <f>IF(AND(V2303&gt;=Map!$K$2,V2303&lt;=Map!$L$2),"Base",IF(AND(V2303&gt;=Map!$K$3,V2303&lt;=Map!$L$3),"Fcst","N/A"))</f>
        <v>Fcst</v>
      </c>
      <c r="X2303" t="str">
        <f>INDEX(Map!$B$2:$B$86,MATCH(D2303,Map!$A$2:$A$86,0),0)</f>
        <v>Trimble Co 10</v>
      </c>
      <c r="Y2303" s="7">
        <f>IF(INDEX(Map!$C$2:$C$86,MATCH(D2303,Map!$A$2:$A$86,0),0)="","N/A",E2303*INDEX(Map!$C$2:$C$86,MATCH(D2303,Map!$A$2:$A$86,0),0))</f>
        <v>4.7879999999999994</v>
      </c>
      <c r="Z2303" s="7">
        <f>IF(INDEX(Map!$D$2:$D$86,MATCH(D2303,Map!$A$2:$A$86,0),0)="","N/A",E2303*INDEX(Map!$D$2:$D$86,MATCH(D2303,Map!$A$2:$A$86,0),0))</f>
        <v>2.8119999999999998</v>
      </c>
      <c r="AA2303" t="str">
        <f>INDEX(Map!$E$2:$E$86,MATCH(D2303,Map!$A$2:$A$86,0),0)</f>
        <v>SCCT</v>
      </c>
    </row>
    <row r="2304" spans="1:27" x14ac:dyDescent="0.25">
      <c r="A2304" s="1" t="s">
        <v>120</v>
      </c>
      <c r="B2304" s="1" t="s">
        <v>110</v>
      </c>
      <c r="C2304" s="1">
        <v>35</v>
      </c>
      <c r="D2304" s="1" t="s">
        <v>57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</v>
      </c>
      <c r="U2304" s="3" t="str">
        <f t="shared" si="35"/>
        <v>2017Plan</v>
      </c>
      <c r="V2304" s="2">
        <f>DATE(A2304,INDEX(Map!$H$1:$H$12,MATCH(B2304,Map!$G$1:$G$12,0),0),1)</f>
        <v>43191</v>
      </c>
      <c r="W2304" t="str">
        <f>IF(AND(V2304&gt;=Map!$K$2,V2304&lt;=Map!$L$2),"Base",IF(AND(V2304&gt;=Map!$K$3,V2304&lt;=Map!$L$3),"Fcst","N/A"))</f>
        <v>Fcst</v>
      </c>
      <c r="X2304" t="str">
        <f>INDEX(Map!$B$2:$B$86,MATCH(D2304,Map!$A$2:$A$86,0),0)</f>
        <v>Cane Run 11</v>
      </c>
      <c r="Y2304" s="7" t="str">
        <f>IF(INDEX(Map!$C$2:$C$86,MATCH(D2304,Map!$A$2:$A$86,0),0)="","N/A",E2304*INDEX(Map!$C$2:$C$86,MATCH(D2304,Map!$A$2:$A$86,0),0))</f>
        <v>N/A</v>
      </c>
      <c r="Z2304" s="7">
        <f>IF(INDEX(Map!$D$2:$D$86,MATCH(D2304,Map!$A$2:$A$86,0),0)="","N/A",E2304*INDEX(Map!$D$2:$D$86,MATCH(D2304,Map!$A$2:$A$86,0),0))</f>
        <v>0</v>
      </c>
      <c r="AA2304" t="str">
        <f>INDEX(Map!$E$2:$E$86,MATCH(D2304,Map!$A$2:$A$86,0),0)</f>
        <v>SCCT</v>
      </c>
    </row>
    <row r="2305" spans="1:27" x14ac:dyDescent="0.25">
      <c r="A2305" s="1" t="s">
        <v>120</v>
      </c>
      <c r="B2305" s="1" t="s">
        <v>110</v>
      </c>
      <c r="C2305" s="1">
        <v>36</v>
      </c>
      <c r="D2305" s="1" t="s">
        <v>58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3" t="str">
        <f t="shared" si="35"/>
        <v>2017Plan</v>
      </c>
      <c r="V2305" s="2">
        <f>DATE(A2305,INDEX(Map!$H$1:$H$12,MATCH(B2305,Map!$G$1:$G$12,0),0),1)</f>
        <v>43191</v>
      </c>
      <c r="W2305" t="str">
        <f>IF(AND(V2305&gt;=Map!$K$2,V2305&lt;=Map!$L$2),"Base",IF(AND(V2305&gt;=Map!$K$3,V2305&lt;=Map!$L$3),"Fcst","N/A"))</f>
        <v>Fcst</v>
      </c>
      <c r="X2305" t="str">
        <f>INDEX(Map!$B$2:$B$86,MATCH(D2305,Map!$A$2:$A$86,0),0)</f>
        <v>Haefling</v>
      </c>
      <c r="Y2305" s="7">
        <f>IF(INDEX(Map!$C$2:$C$86,MATCH(D2305,Map!$A$2:$A$86,0),0)="","N/A",E2305*INDEX(Map!$C$2:$C$86,MATCH(D2305,Map!$A$2:$A$86,0),0))</f>
        <v>0</v>
      </c>
      <c r="Z2305" s="7" t="str">
        <f>IF(INDEX(Map!$D$2:$D$86,MATCH(D2305,Map!$A$2:$A$86,0),0)="","N/A",E2305*INDEX(Map!$D$2:$D$86,MATCH(D2305,Map!$A$2:$A$86,0),0))</f>
        <v>N/A</v>
      </c>
      <c r="AA2305" t="str">
        <f>INDEX(Map!$E$2:$E$86,MATCH(D2305,Map!$A$2:$A$86,0),0)</f>
        <v>SCCT</v>
      </c>
    </row>
    <row r="2306" spans="1:27" x14ac:dyDescent="0.25">
      <c r="A2306" s="1" t="s">
        <v>120</v>
      </c>
      <c r="B2306" s="1" t="s">
        <v>110</v>
      </c>
      <c r="C2306" s="1">
        <v>37</v>
      </c>
      <c r="D2306" s="1" t="s">
        <v>59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</v>
      </c>
      <c r="U2306" s="3" t="str">
        <f t="shared" si="35"/>
        <v>2017Plan</v>
      </c>
      <c r="V2306" s="2">
        <f>DATE(A2306,INDEX(Map!$H$1:$H$12,MATCH(B2306,Map!$G$1:$G$12,0),0),1)</f>
        <v>43191</v>
      </c>
      <c r="W2306" t="str">
        <f>IF(AND(V2306&gt;=Map!$K$2,V2306&lt;=Map!$L$2),"Base",IF(AND(V2306&gt;=Map!$K$3,V2306&lt;=Map!$L$3),"Fcst","N/A"))</f>
        <v>Fcst</v>
      </c>
      <c r="X2306" t="str">
        <f>INDEX(Map!$B$2:$B$86,MATCH(D2306,Map!$A$2:$A$86,0),0)</f>
        <v>Paddys Run 11</v>
      </c>
      <c r="Y2306" s="7" t="str">
        <f>IF(INDEX(Map!$C$2:$C$86,MATCH(D2306,Map!$A$2:$A$86,0),0)="","N/A",E2306*INDEX(Map!$C$2:$C$86,MATCH(D2306,Map!$A$2:$A$86,0),0))</f>
        <v>N/A</v>
      </c>
      <c r="Z2306" s="7">
        <f>IF(INDEX(Map!$D$2:$D$86,MATCH(D2306,Map!$A$2:$A$86,0),0)="","N/A",E2306*INDEX(Map!$D$2:$D$86,MATCH(D2306,Map!$A$2:$A$86,0),0))</f>
        <v>0</v>
      </c>
      <c r="AA2306" t="str">
        <f>INDEX(Map!$E$2:$E$86,MATCH(D2306,Map!$A$2:$A$86,0),0)</f>
        <v>SCCT</v>
      </c>
    </row>
    <row r="2307" spans="1:27" x14ac:dyDescent="0.25">
      <c r="A2307" s="1" t="s">
        <v>120</v>
      </c>
      <c r="B2307" s="1" t="s">
        <v>110</v>
      </c>
      <c r="C2307" s="1">
        <v>38</v>
      </c>
      <c r="D2307" s="1" t="s">
        <v>60</v>
      </c>
      <c r="E2307" s="1">
        <v>0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3" t="str">
        <f t="shared" si="35"/>
        <v>2017Plan</v>
      </c>
      <c r="V2307" s="2">
        <f>DATE(A2307,INDEX(Map!$H$1:$H$12,MATCH(B2307,Map!$G$1:$G$12,0),0),1)</f>
        <v>43191</v>
      </c>
      <c r="W2307" t="str">
        <f>IF(AND(V2307&gt;=Map!$K$2,V2307&lt;=Map!$L$2),"Base",IF(AND(V2307&gt;=Map!$K$3,V2307&lt;=Map!$L$3),"Fcst","N/A"))</f>
        <v>Fcst</v>
      </c>
      <c r="X2307" t="str">
        <f>INDEX(Map!$B$2:$B$86,MATCH(D2307,Map!$A$2:$A$86,0),0)</f>
        <v>Paddys Run 12</v>
      </c>
      <c r="Y2307" s="7" t="str">
        <f>IF(INDEX(Map!$C$2:$C$86,MATCH(D2307,Map!$A$2:$A$86,0),0)="","N/A",E2307*INDEX(Map!$C$2:$C$86,MATCH(D2307,Map!$A$2:$A$86,0),0))</f>
        <v>N/A</v>
      </c>
      <c r="Z2307" s="7">
        <f>IF(INDEX(Map!$D$2:$D$86,MATCH(D2307,Map!$A$2:$A$86,0),0)="","N/A",E2307*INDEX(Map!$D$2:$D$86,MATCH(D2307,Map!$A$2:$A$86,0),0))</f>
        <v>0</v>
      </c>
      <c r="AA2307" t="str">
        <f>INDEX(Map!$E$2:$E$86,MATCH(D2307,Map!$A$2:$A$86,0),0)</f>
        <v>SCCT</v>
      </c>
    </row>
    <row r="2308" spans="1:27" x14ac:dyDescent="0.25">
      <c r="A2308" s="1" t="s">
        <v>120</v>
      </c>
      <c r="B2308" s="1" t="s">
        <v>110</v>
      </c>
      <c r="C2308" s="1">
        <v>39</v>
      </c>
      <c r="D2308" s="1" t="s">
        <v>61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3" t="str">
        <f t="shared" ref="U2308:U2371" si="36">U2307</f>
        <v>2017Plan</v>
      </c>
      <c r="V2308" s="2">
        <f>DATE(A2308,INDEX(Map!$H$1:$H$12,MATCH(B2308,Map!$G$1:$G$12,0),0),1)</f>
        <v>43191</v>
      </c>
      <c r="W2308" t="str">
        <f>IF(AND(V2308&gt;=Map!$K$2,V2308&lt;=Map!$L$2),"Base",IF(AND(V2308&gt;=Map!$K$3,V2308&lt;=Map!$L$3),"Fcst","N/A"))</f>
        <v>Fcst</v>
      </c>
      <c r="X2308" t="str">
        <f>INDEX(Map!$B$2:$B$86,MATCH(D2308,Map!$A$2:$A$86,0),0)</f>
        <v>Zorn 1</v>
      </c>
      <c r="Y2308" s="7" t="str">
        <f>IF(INDEX(Map!$C$2:$C$86,MATCH(D2308,Map!$A$2:$A$86,0),0)="","N/A",E2308*INDEX(Map!$C$2:$C$86,MATCH(D2308,Map!$A$2:$A$86,0),0))</f>
        <v>N/A</v>
      </c>
      <c r="Z2308" s="7">
        <f>IF(INDEX(Map!$D$2:$D$86,MATCH(D2308,Map!$A$2:$A$86,0),0)="","N/A",E2308*INDEX(Map!$D$2:$D$86,MATCH(D2308,Map!$A$2:$A$86,0),0))</f>
        <v>0</v>
      </c>
      <c r="AA2308" t="str">
        <f>INDEX(Map!$E$2:$E$86,MATCH(D2308,Map!$A$2:$A$86,0),0)</f>
        <v>SCCT</v>
      </c>
    </row>
    <row r="2309" spans="1:27" x14ac:dyDescent="0.25">
      <c r="A2309" s="1" t="s">
        <v>120</v>
      </c>
      <c r="B2309" s="1" t="s">
        <v>110</v>
      </c>
      <c r="C2309" s="1">
        <v>40</v>
      </c>
      <c r="D2309" s="1" t="s">
        <v>62</v>
      </c>
      <c r="E2309" s="1">
        <v>8.9</v>
      </c>
      <c r="F2309" s="1">
        <v>0</v>
      </c>
      <c r="G2309" s="1">
        <v>39.1</v>
      </c>
      <c r="H2309" s="1">
        <v>30</v>
      </c>
      <c r="I2309" s="1" t="s">
        <v>63</v>
      </c>
      <c r="J2309" s="1" t="s">
        <v>63</v>
      </c>
      <c r="K2309" s="1">
        <v>289</v>
      </c>
      <c r="L2309" s="1">
        <v>0</v>
      </c>
      <c r="M2309" s="1">
        <v>0</v>
      </c>
      <c r="N2309" s="1" t="s">
        <v>63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3" t="str">
        <f t="shared" si="36"/>
        <v>2017Plan</v>
      </c>
      <c r="V2309" s="2">
        <f>DATE(A2309,INDEX(Map!$H$1:$H$12,MATCH(B2309,Map!$G$1:$G$12,0),0),1)</f>
        <v>43191</v>
      </c>
      <c r="W2309" t="str">
        <f>IF(AND(V2309&gt;=Map!$K$2,V2309&lt;=Map!$L$2),"Base",IF(AND(V2309&gt;=Map!$K$3,V2309&lt;=Map!$L$3),"Fcst","N/A"))</f>
        <v>Fcst</v>
      </c>
      <c r="X2309" t="str">
        <f>INDEX(Map!$B$2:$B$86,MATCH(D2309,Map!$A$2:$A$86,0),0)</f>
        <v>Dix Dam</v>
      </c>
      <c r="Y2309" s="7">
        <f>IF(INDEX(Map!$C$2:$C$86,MATCH(D2309,Map!$A$2:$A$86,0),0)="","N/A",E2309*INDEX(Map!$C$2:$C$86,MATCH(D2309,Map!$A$2:$A$86,0),0))</f>
        <v>8.9</v>
      </c>
      <c r="Z2309" s="7" t="str">
        <f>IF(INDEX(Map!$D$2:$D$86,MATCH(D2309,Map!$A$2:$A$86,0),0)="","N/A",E2309*INDEX(Map!$D$2:$D$86,MATCH(D2309,Map!$A$2:$A$86,0),0))</f>
        <v>N/A</v>
      </c>
      <c r="AA2309" t="str">
        <f>INDEX(Map!$E$2:$E$86,MATCH(D2309,Map!$A$2:$A$86,0),0)</f>
        <v>Hydro</v>
      </c>
    </row>
    <row r="2310" spans="1:27" x14ac:dyDescent="0.25">
      <c r="A2310" s="1" t="s">
        <v>120</v>
      </c>
      <c r="B2310" s="1" t="s">
        <v>110</v>
      </c>
      <c r="C2310" s="1">
        <v>41</v>
      </c>
      <c r="D2310" s="1" t="s">
        <v>64</v>
      </c>
      <c r="E2310" s="1">
        <v>20.6</v>
      </c>
      <c r="F2310" s="1">
        <v>0</v>
      </c>
      <c r="G2310" s="1">
        <v>100</v>
      </c>
      <c r="H2310" s="1">
        <v>0</v>
      </c>
      <c r="I2310" s="1" t="s">
        <v>63</v>
      </c>
      <c r="J2310" s="1" t="s">
        <v>63</v>
      </c>
      <c r="K2310" s="1">
        <v>720</v>
      </c>
      <c r="L2310" s="1">
        <v>0</v>
      </c>
      <c r="M2310" s="1">
        <v>0</v>
      </c>
      <c r="N2310" s="1" t="s">
        <v>63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</v>
      </c>
      <c r="U2310" s="3" t="str">
        <f t="shared" si="36"/>
        <v>2017Plan</v>
      </c>
      <c r="V2310" s="2">
        <f>DATE(A2310,INDEX(Map!$H$1:$H$12,MATCH(B2310,Map!$G$1:$G$12,0),0),1)</f>
        <v>43191</v>
      </c>
      <c r="W2310" t="str">
        <f>IF(AND(V2310&gt;=Map!$K$2,V2310&lt;=Map!$L$2),"Base",IF(AND(V2310&gt;=Map!$K$3,V2310&lt;=Map!$L$3),"Fcst","N/A"))</f>
        <v>Fcst</v>
      </c>
      <c r="X2310" t="str">
        <f>INDEX(Map!$B$2:$B$86,MATCH(D2310,Map!$A$2:$A$86,0),0)</f>
        <v>Ohio Falls</v>
      </c>
      <c r="Y2310" s="7" t="str">
        <f>IF(INDEX(Map!$C$2:$C$86,MATCH(D2310,Map!$A$2:$A$86,0),0)="","N/A",E2310*INDEX(Map!$C$2:$C$86,MATCH(D2310,Map!$A$2:$A$86,0),0))</f>
        <v>N/A</v>
      </c>
      <c r="Z2310" s="7">
        <f>IF(INDEX(Map!$D$2:$D$86,MATCH(D2310,Map!$A$2:$A$86,0),0)="","N/A",E2310*INDEX(Map!$D$2:$D$86,MATCH(D2310,Map!$A$2:$A$86,0),0))</f>
        <v>20.6</v>
      </c>
      <c r="AA2310" t="str">
        <f>INDEX(Map!$E$2:$E$86,MATCH(D2310,Map!$A$2:$A$86,0),0)</f>
        <v>Hydro</v>
      </c>
    </row>
    <row r="2311" spans="1:27" x14ac:dyDescent="0.25">
      <c r="A2311" s="1" t="s">
        <v>120</v>
      </c>
      <c r="B2311" s="1" t="s">
        <v>110</v>
      </c>
      <c r="C2311" s="1">
        <v>42</v>
      </c>
      <c r="D2311" s="1" t="s">
        <v>65</v>
      </c>
      <c r="E2311" s="1">
        <v>1.8</v>
      </c>
      <c r="F2311" s="1">
        <v>0</v>
      </c>
      <c r="G2311" s="1">
        <v>100</v>
      </c>
      <c r="H2311" s="1">
        <v>0</v>
      </c>
      <c r="I2311" s="1" t="s">
        <v>63</v>
      </c>
      <c r="J2311" s="1" t="s">
        <v>63</v>
      </c>
      <c r="K2311" s="1">
        <v>720</v>
      </c>
      <c r="L2311" s="1">
        <v>0</v>
      </c>
      <c r="M2311" s="1">
        <v>0</v>
      </c>
      <c r="N2311" s="1" t="s">
        <v>63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3" t="str">
        <f t="shared" si="36"/>
        <v>2017Plan</v>
      </c>
      <c r="V2311" s="2">
        <f>DATE(A2311,INDEX(Map!$H$1:$H$12,MATCH(B2311,Map!$G$1:$G$12,0),0),1)</f>
        <v>43191</v>
      </c>
      <c r="W2311" t="str">
        <f>IF(AND(V2311&gt;=Map!$K$2,V2311&lt;=Map!$L$2),"Base",IF(AND(V2311&gt;=Map!$K$3,V2311&lt;=Map!$L$3),"Fcst","N/A"))</f>
        <v>Fcst</v>
      </c>
      <c r="X2311" t="str">
        <f>INDEX(Map!$B$2:$B$86,MATCH(D2311,Map!$A$2:$A$86,0),0)</f>
        <v>Brown Solar</v>
      </c>
      <c r="Y2311" s="7">
        <f>IF(INDEX(Map!$C$2:$C$86,MATCH(D2311,Map!$A$2:$A$86,0),0)="","N/A",E2311*INDEX(Map!$C$2:$C$86,MATCH(D2311,Map!$A$2:$A$86,0),0))</f>
        <v>1.0980000000000001</v>
      </c>
      <c r="Z2311" s="7">
        <f>IF(INDEX(Map!$D$2:$D$86,MATCH(D2311,Map!$A$2:$A$86,0),0)="","N/A",E2311*INDEX(Map!$D$2:$D$86,MATCH(D2311,Map!$A$2:$A$86,0),0))</f>
        <v>0.70200000000000007</v>
      </c>
      <c r="AA2311" t="str">
        <f>INDEX(Map!$E$2:$E$86,MATCH(D2311,Map!$A$2:$A$86,0),0)</f>
        <v>Solar</v>
      </c>
    </row>
    <row r="2312" spans="1:27" x14ac:dyDescent="0.25">
      <c r="A2312" s="1" t="s">
        <v>120</v>
      </c>
      <c r="B2312" s="1" t="s">
        <v>110</v>
      </c>
      <c r="C2312" s="1">
        <v>43</v>
      </c>
      <c r="D2312" s="1" t="s">
        <v>66</v>
      </c>
      <c r="E2312" s="1">
        <v>11.2</v>
      </c>
      <c r="F2312" s="1">
        <v>0</v>
      </c>
      <c r="G2312" s="1">
        <v>100</v>
      </c>
      <c r="H2312" s="1">
        <v>0</v>
      </c>
      <c r="I2312" s="1">
        <v>1116</v>
      </c>
      <c r="J2312" s="1">
        <v>100000</v>
      </c>
      <c r="K2312" s="1">
        <v>720</v>
      </c>
      <c r="L2312" s="1">
        <v>27.2</v>
      </c>
      <c r="M2312" s="1">
        <v>303</v>
      </c>
      <c r="N2312" s="1">
        <v>0</v>
      </c>
      <c r="O2312" s="1">
        <v>0</v>
      </c>
      <c r="P2312" s="1">
        <v>0</v>
      </c>
      <c r="Q2312" s="1">
        <v>0</v>
      </c>
      <c r="R2312" s="1">
        <v>27.16</v>
      </c>
      <c r="S2312" s="1">
        <v>27.16</v>
      </c>
      <c r="T2312" s="1">
        <v>303</v>
      </c>
      <c r="U2312" s="3" t="str">
        <f t="shared" si="36"/>
        <v>2017Plan</v>
      </c>
      <c r="V2312" s="2">
        <f>DATE(A2312,INDEX(Map!$H$1:$H$12,MATCH(B2312,Map!$G$1:$G$12,0),0),1)</f>
        <v>43191</v>
      </c>
      <c r="W2312" t="str">
        <f>IF(AND(V2312&gt;=Map!$K$2,V2312&lt;=Map!$L$2),"Base",IF(AND(V2312&gt;=Map!$K$3,V2312&lt;=Map!$L$3),"Fcst","N/A"))</f>
        <v>Fcst</v>
      </c>
      <c r="X2312" t="str">
        <f>INDEX(Map!$B$2:$B$86,MATCH(D2312,Map!$A$2:$A$86,0),0)</f>
        <v>OVEC</v>
      </c>
      <c r="Y2312" s="7">
        <f>IF(INDEX(Map!$C$2:$C$86,MATCH(D2312,Map!$A$2:$A$86,0),0)="","N/A",E2312*INDEX(Map!$C$2:$C$86,MATCH(D2312,Map!$A$2:$A$86,0),0))</f>
        <v>11.2</v>
      </c>
      <c r="Z2312" s="7" t="str">
        <f>IF(INDEX(Map!$D$2:$D$86,MATCH(D2312,Map!$A$2:$A$86,0),0)="","N/A",E2312*INDEX(Map!$D$2:$D$86,MATCH(D2312,Map!$A$2:$A$86,0),0))</f>
        <v>N/A</v>
      </c>
      <c r="AA2312" t="str">
        <f>INDEX(Map!$E$2:$E$86,MATCH(D2312,Map!$A$2:$A$86,0),0)</f>
        <v>Coal</v>
      </c>
    </row>
    <row r="2313" spans="1:27" x14ac:dyDescent="0.25">
      <c r="A2313" s="1" t="s">
        <v>120</v>
      </c>
      <c r="B2313" s="1" t="s">
        <v>110</v>
      </c>
      <c r="C2313" s="1">
        <v>44</v>
      </c>
      <c r="D2313" s="1" t="s">
        <v>67</v>
      </c>
      <c r="E2313" s="1">
        <v>0.8</v>
      </c>
      <c r="F2313" s="1">
        <v>0</v>
      </c>
      <c r="G2313" s="1">
        <v>10</v>
      </c>
      <c r="H2313" s="1">
        <v>48</v>
      </c>
      <c r="I2313" s="1">
        <v>77.7</v>
      </c>
      <c r="J2313" s="1">
        <v>100000</v>
      </c>
      <c r="K2313" s="1">
        <v>83</v>
      </c>
      <c r="L2313" s="1">
        <v>27.2</v>
      </c>
      <c r="M2313" s="1">
        <v>21</v>
      </c>
      <c r="N2313" s="1">
        <v>0</v>
      </c>
      <c r="O2313" s="1">
        <v>0</v>
      </c>
      <c r="P2313" s="1">
        <v>0</v>
      </c>
      <c r="Q2313" s="1">
        <v>0</v>
      </c>
      <c r="R2313" s="1">
        <v>27.16</v>
      </c>
      <c r="S2313" s="1">
        <v>27.16</v>
      </c>
      <c r="T2313" s="1">
        <v>21</v>
      </c>
      <c r="U2313" s="3" t="str">
        <f t="shared" si="36"/>
        <v>2017Plan</v>
      </c>
      <c r="V2313" s="2">
        <f>DATE(A2313,INDEX(Map!$H$1:$H$12,MATCH(B2313,Map!$G$1:$G$12,0),0),1)</f>
        <v>43191</v>
      </c>
      <c r="W2313" t="str">
        <f>IF(AND(V2313&gt;=Map!$K$2,V2313&lt;=Map!$L$2),"Base",IF(AND(V2313&gt;=Map!$K$3,V2313&lt;=Map!$L$3),"Fcst","N/A"))</f>
        <v>Fcst</v>
      </c>
      <c r="X2313" t="str">
        <f>INDEX(Map!$B$2:$B$86,MATCH(D2313,Map!$A$2:$A$86,0),0)</f>
        <v>OVEC</v>
      </c>
      <c r="Y2313" s="7">
        <f>IF(INDEX(Map!$C$2:$C$86,MATCH(D2313,Map!$A$2:$A$86,0),0)="","N/A",E2313*INDEX(Map!$C$2:$C$86,MATCH(D2313,Map!$A$2:$A$86,0),0))</f>
        <v>0.8</v>
      </c>
      <c r="Z2313" s="7" t="str">
        <f>IF(INDEX(Map!$D$2:$D$86,MATCH(D2313,Map!$A$2:$A$86,0),0)="","N/A",E2313*INDEX(Map!$D$2:$D$86,MATCH(D2313,Map!$A$2:$A$86,0),0))</f>
        <v>N/A</v>
      </c>
      <c r="AA2313" t="str">
        <f>INDEX(Map!$E$2:$E$86,MATCH(D2313,Map!$A$2:$A$86,0),0)</f>
        <v>Coal</v>
      </c>
    </row>
    <row r="2314" spans="1:27" x14ac:dyDescent="0.25">
      <c r="A2314" s="1" t="s">
        <v>120</v>
      </c>
      <c r="B2314" s="1" t="s">
        <v>110</v>
      </c>
      <c r="C2314" s="1">
        <v>45</v>
      </c>
      <c r="D2314" s="1" t="s">
        <v>68</v>
      </c>
      <c r="E2314" s="1">
        <v>24.8</v>
      </c>
      <c r="F2314" s="1">
        <v>0</v>
      </c>
      <c r="G2314" s="1">
        <v>100</v>
      </c>
      <c r="H2314" s="1">
        <v>0</v>
      </c>
      <c r="I2314" s="1">
        <v>2484</v>
      </c>
      <c r="J2314" s="1">
        <v>100000</v>
      </c>
      <c r="K2314" s="1">
        <v>720</v>
      </c>
      <c r="L2314" s="1">
        <v>27.2</v>
      </c>
      <c r="M2314" s="1">
        <v>675</v>
      </c>
      <c r="N2314" s="1">
        <v>0</v>
      </c>
      <c r="O2314" s="1">
        <v>0</v>
      </c>
      <c r="P2314" s="1">
        <v>0</v>
      </c>
      <c r="Q2314" s="1">
        <v>0</v>
      </c>
      <c r="R2314" s="1">
        <v>27.16</v>
      </c>
      <c r="S2314" s="1">
        <v>27.16</v>
      </c>
      <c r="T2314" s="1">
        <v>675</v>
      </c>
      <c r="U2314" s="3" t="str">
        <f t="shared" si="36"/>
        <v>2017Plan</v>
      </c>
      <c r="V2314" s="2">
        <f>DATE(A2314,INDEX(Map!$H$1:$H$12,MATCH(B2314,Map!$G$1:$G$12,0),0),1)</f>
        <v>43191</v>
      </c>
      <c r="W2314" t="str">
        <f>IF(AND(V2314&gt;=Map!$K$2,V2314&lt;=Map!$L$2),"Base",IF(AND(V2314&gt;=Map!$K$3,V2314&lt;=Map!$L$3),"Fcst","N/A"))</f>
        <v>Fcst</v>
      </c>
      <c r="X2314" t="str">
        <f>INDEX(Map!$B$2:$B$86,MATCH(D2314,Map!$A$2:$A$86,0),0)</f>
        <v>OVEC</v>
      </c>
      <c r="Y2314" s="7" t="str">
        <f>IF(INDEX(Map!$C$2:$C$86,MATCH(D2314,Map!$A$2:$A$86,0),0)="","N/A",E2314*INDEX(Map!$C$2:$C$86,MATCH(D2314,Map!$A$2:$A$86,0),0))</f>
        <v>N/A</v>
      </c>
      <c r="Z2314" s="7">
        <f>IF(INDEX(Map!$D$2:$D$86,MATCH(D2314,Map!$A$2:$A$86,0),0)="","N/A",E2314*INDEX(Map!$D$2:$D$86,MATCH(D2314,Map!$A$2:$A$86,0),0))</f>
        <v>24.8</v>
      </c>
      <c r="AA2314" t="str">
        <f>INDEX(Map!$E$2:$E$86,MATCH(D2314,Map!$A$2:$A$86,0),0)</f>
        <v>Coal</v>
      </c>
    </row>
    <row r="2315" spans="1:27" x14ac:dyDescent="0.25">
      <c r="A2315" s="1" t="s">
        <v>120</v>
      </c>
      <c r="B2315" s="1" t="s">
        <v>110</v>
      </c>
      <c r="C2315" s="1">
        <v>46</v>
      </c>
      <c r="D2315" s="1" t="s">
        <v>69</v>
      </c>
      <c r="E2315" s="1">
        <v>2.2999999999999998</v>
      </c>
      <c r="F2315" s="1">
        <v>0</v>
      </c>
      <c r="G2315" s="1">
        <v>12.5</v>
      </c>
      <c r="H2315" s="1">
        <v>46</v>
      </c>
      <c r="I2315" s="1">
        <v>226</v>
      </c>
      <c r="J2315" s="1">
        <v>100000</v>
      </c>
      <c r="K2315" s="1">
        <v>100</v>
      </c>
      <c r="L2315" s="1">
        <v>27.2</v>
      </c>
      <c r="M2315" s="1">
        <v>61</v>
      </c>
      <c r="N2315" s="1">
        <v>0</v>
      </c>
      <c r="O2315" s="1">
        <v>0</v>
      </c>
      <c r="P2315" s="1">
        <v>0</v>
      </c>
      <c r="Q2315" s="1">
        <v>0</v>
      </c>
      <c r="R2315" s="1">
        <v>27.16</v>
      </c>
      <c r="S2315" s="1">
        <v>27.16</v>
      </c>
      <c r="T2315" s="1">
        <v>61</v>
      </c>
      <c r="U2315" s="3" t="str">
        <f t="shared" si="36"/>
        <v>2017Plan</v>
      </c>
      <c r="V2315" s="2">
        <f>DATE(A2315,INDEX(Map!$H$1:$H$12,MATCH(B2315,Map!$G$1:$G$12,0),0),1)</f>
        <v>43191</v>
      </c>
      <c r="W2315" t="str">
        <f>IF(AND(V2315&gt;=Map!$K$2,V2315&lt;=Map!$L$2),"Base",IF(AND(V2315&gt;=Map!$K$3,V2315&lt;=Map!$L$3),"Fcst","N/A"))</f>
        <v>Fcst</v>
      </c>
      <c r="X2315" t="str">
        <f>INDEX(Map!$B$2:$B$86,MATCH(D2315,Map!$A$2:$A$86,0),0)</f>
        <v>OVEC</v>
      </c>
      <c r="Y2315" s="7" t="str">
        <f>IF(INDEX(Map!$C$2:$C$86,MATCH(D2315,Map!$A$2:$A$86,0),0)="","N/A",E2315*INDEX(Map!$C$2:$C$86,MATCH(D2315,Map!$A$2:$A$86,0),0))</f>
        <v>N/A</v>
      </c>
      <c r="Z2315" s="7">
        <f>IF(INDEX(Map!$D$2:$D$86,MATCH(D2315,Map!$A$2:$A$86,0),0)="","N/A",E2315*INDEX(Map!$D$2:$D$86,MATCH(D2315,Map!$A$2:$A$86,0),0))</f>
        <v>2.2999999999999998</v>
      </c>
      <c r="AA2315" t="str">
        <f>INDEX(Map!$E$2:$E$86,MATCH(D2315,Map!$A$2:$A$86,0),0)</f>
        <v>Coal</v>
      </c>
    </row>
    <row r="2316" spans="1:27" x14ac:dyDescent="0.25">
      <c r="A2316" s="1" t="s">
        <v>120</v>
      </c>
      <c r="B2316" s="1" t="s">
        <v>110</v>
      </c>
      <c r="C2316" s="1">
        <v>47</v>
      </c>
      <c r="D2316" s="1" t="s">
        <v>70</v>
      </c>
      <c r="E2316" s="1">
        <v>0.2</v>
      </c>
      <c r="F2316" s="1">
        <v>0</v>
      </c>
      <c r="G2316" s="1">
        <v>1.5</v>
      </c>
      <c r="H2316" s="1">
        <v>3</v>
      </c>
      <c r="I2316" s="1" t="s">
        <v>63</v>
      </c>
      <c r="J2316" s="1" t="s">
        <v>63</v>
      </c>
      <c r="K2316" s="1">
        <v>5</v>
      </c>
      <c r="L2316" s="1">
        <v>34.9</v>
      </c>
      <c r="M2316" s="1">
        <v>9</v>
      </c>
      <c r="N2316" s="1" t="s">
        <v>63</v>
      </c>
      <c r="O2316" s="1">
        <v>0</v>
      </c>
      <c r="P2316" s="1">
        <v>0</v>
      </c>
      <c r="Q2316" s="1">
        <v>2</v>
      </c>
      <c r="R2316" s="1">
        <v>41.23</v>
      </c>
      <c r="S2316" s="1">
        <v>41.23</v>
      </c>
      <c r="T2316" s="1">
        <v>10</v>
      </c>
      <c r="U2316" s="3" t="str">
        <f t="shared" si="36"/>
        <v>2017Plan</v>
      </c>
      <c r="V2316" s="2">
        <f>DATE(A2316,INDEX(Map!$H$1:$H$12,MATCH(B2316,Map!$G$1:$G$12,0),0),1)</f>
        <v>43191</v>
      </c>
      <c r="W2316" t="str">
        <f>IF(AND(V2316&gt;=Map!$K$2,V2316&lt;=Map!$L$2),"Base",IF(AND(V2316&gt;=Map!$K$3,V2316&lt;=Map!$L$3),"Fcst","N/A"))</f>
        <v>Fcst</v>
      </c>
      <c r="X2316" t="str">
        <f>INDEX(Map!$B$2:$B$86,MATCH(D2316,Map!$A$2:$A$86,0),0)</f>
        <v>N/A</v>
      </c>
      <c r="Y2316" s="7" t="str">
        <f>IF(INDEX(Map!$C$2:$C$86,MATCH(D2316,Map!$A$2:$A$86,0),0)="","N/A",E2316*INDEX(Map!$C$2:$C$86,MATCH(D2316,Map!$A$2:$A$86,0),0))</f>
        <v>N/A</v>
      </c>
      <c r="Z2316" s="7" t="str">
        <f>IF(INDEX(Map!$D$2:$D$86,MATCH(D2316,Map!$A$2:$A$86,0),0)="","N/A",E2316*INDEX(Map!$D$2:$D$86,MATCH(D2316,Map!$A$2:$A$86,0),0))</f>
        <v>N/A</v>
      </c>
      <c r="AA2316" t="str">
        <f>INDEX(Map!$E$2:$E$86,MATCH(D2316,Map!$A$2:$A$86,0),0)</f>
        <v>Purchases</v>
      </c>
    </row>
    <row r="2317" spans="1:27" x14ac:dyDescent="0.25">
      <c r="A2317" s="1" t="s">
        <v>120</v>
      </c>
      <c r="B2317" s="1" t="s">
        <v>110</v>
      </c>
      <c r="C2317" s="1">
        <v>48</v>
      </c>
      <c r="D2317" s="1" t="s">
        <v>71</v>
      </c>
      <c r="E2317" s="1">
        <v>0.1</v>
      </c>
      <c r="F2317" s="1">
        <v>0</v>
      </c>
      <c r="G2317" s="1">
        <v>0.6</v>
      </c>
      <c r="H2317" s="1">
        <v>2</v>
      </c>
      <c r="I2317" s="1" t="s">
        <v>63</v>
      </c>
      <c r="J2317" s="1" t="s">
        <v>63</v>
      </c>
      <c r="K2317" s="1">
        <v>2</v>
      </c>
      <c r="L2317" s="1">
        <v>37.700000000000003</v>
      </c>
      <c r="M2317" s="1">
        <v>4</v>
      </c>
      <c r="N2317" s="1" t="s">
        <v>63</v>
      </c>
      <c r="O2317" s="1">
        <v>0</v>
      </c>
      <c r="P2317" s="1">
        <v>0</v>
      </c>
      <c r="Q2317" s="1">
        <v>1</v>
      </c>
      <c r="R2317" s="1">
        <v>44.03</v>
      </c>
      <c r="S2317" s="1">
        <v>44.03</v>
      </c>
      <c r="T2317" s="1">
        <v>4</v>
      </c>
      <c r="U2317" s="3" t="str">
        <f t="shared" si="36"/>
        <v>2017Plan</v>
      </c>
      <c r="V2317" s="2">
        <f>DATE(A2317,INDEX(Map!$H$1:$H$12,MATCH(B2317,Map!$G$1:$G$12,0),0),1)</f>
        <v>43191</v>
      </c>
      <c r="W2317" t="str">
        <f>IF(AND(V2317&gt;=Map!$K$2,V2317&lt;=Map!$L$2),"Base",IF(AND(V2317&gt;=Map!$K$3,V2317&lt;=Map!$L$3),"Fcst","N/A"))</f>
        <v>Fcst</v>
      </c>
      <c r="X2317" t="str">
        <f>INDEX(Map!$B$2:$B$86,MATCH(D2317,Map!$A$2:$A$86,0),0)</f>
        <v>N/A</v>
      </c>
      <c r="Y2317" s="7" t="str">
        <f>IF(INDEX(Map!$C$2:$C$86,MATCH(D2317,Map!$A$2:$A$86,0),0)="","N/A",E2317*INDEX(Map!$C$2:$C$86,MATCH(D2317,Map!$A$2:$A$86,0),0))</f>
        <v>N/A</v>
      </c>
      <c r="Z2317" s="7" t="str">
        <f>IF(INDEX(Map!$D$2:$D$86,MATCH(D2317,Map!$A$2:$A$86,0),0)="","N/A",E2317*INDEX(Map!$D$2:$D$86,MATCH(D2317,Map!$A$2:$A$86,0),0))</f>
        <v>N/A</v>
      </c>
      <c r="AA2317" t="str">
        <f>INDEX(Map!$E$2:$E$86,MATCH(D2317,Map!$A$2:$A$86,0),0)</f>
        <v>Purchases</v>
      </c>
    </row>
    <row r="2318" spans="1:27" x14ac:dyDescent="0.25">
      <c r="A2318" s="1" t="s">
        <v>120</v>
      </c>
      <c r="B2318" s="1" t="s">
        <v>110</v>
      </c>
      <c r="C2318" s="1">
        <v>49</v>
      </c>
      <c r="D2318" s="1" t="s">
        <v>72</v>
      </c>
      <c r="E2318" s="1">
        <v>0.1</v>
      </c>
      <c r="F2318" s="1">
        <v>0</v>
      </c>
      <c r="G2318" s="1">
        <v>0.6</v>
      </c>
      <c r="H2318" s="1">
        <v>2</v>
      </c>
      <c r="I2318" s="1" t="s">
        <v>63</v>
      </c>
      <c r="J2318" s="1" t="s">
        <v>63</v>
      </c>
      <c r="K2318" s="1">
        <v>2</v>
      </c>
      <c r="L2318" s="1">
        <v>37.700000000000003</v>
      </c>
      <c r="M2318" s="1">
        <v>4</v>
      </c>
      <c r="N2318" s="1" t="s">
        <v>63</v>
      </c>
      <c r="O2318" s="1">
        <v>0</v>
      </c>
      <c r="P2318" s="1">
        <v>0</v>
      </c>
      <c r="Q2318" s="1">
        <v>1</v>
      </c>
      <c r="R2318" s="1">
        <v>44.03</v>
      </c>
      <c r="S2318" s="1">
        <v>44.03</v>
      </c>
      <c r="T2318" s="1">
        <v>4</v>
      </c>
      <c r="U2318" s="3" t="str">
        <f t="shared" si="36"/>
        <v>2017Plan</v>
      </c>
      <c r="V2318" s="2">
        <f>DATE(A2318,INDEX(Map!$H$1:$H$12,MATCH(B2318,Map!$G$1:$G$12,0),0),1)</f>
        <v>43191</v>
      </c>
      <c r="W2318" t="str">
        <f>IF(AND(V2318&gt;=Map!$K$2,V2318&lt;=Map!$L$2),"Base",IF(AND(V2318&gt;=Map!$K$3,V2318&lt;=Map!$L$3),"Fcst","N/A"))</f>
        <v>Fcst</v>
      </c>
      <c r="X2318" t="str">
        <f>INDEX(Map!$B$2:$B$86,MATCH(D2318,Map!$A$2:$A$86,0),0)</f>
        <v>N/A</v>
      </c>
      <c r="Y2318" s="7" t="str">
        <f>IF(INDEX(Map!$C$2:$C$86,MATCH(D2318,Map!$A$2:$A$86,0),0)="","N/A",E2318*INDEX(Map!$C$2:$C$86,MATCH(D2318,Map!$A$2:$A$86,0),0))</f>
        <v>N/A</v>
      </c>
      <c r="Z2318" s="7" t="str">
        <f>IF(INDEX(Map!$D$2:$D$86,MATCH(D2318,Map!$A$2:$A$86,0),0)="","N/A",E2318*INDEX(Map!$D$2:$D$86,MATCH(D2318,Map!$A$2:$A$86,0),0))</f>
        <v>N/A</v>
      </c>
      <c r="AA2318" t="str">
        <f>INDEX(Map!$E$2:$E$86,MATCH(D2318,Map!$A$2:$A$86,0),0)</f>
        <v>Purchases</v>
      </c>
    </row>
    <row r="2319" spans="1:27" x14ac:dyDescent="0.25">
      <c r="A2319" s="1" t="s">
        <v>120</v>
      </c>
      <c r="B2319" s="1" t="s">
        <v>110</v>
      </c>
      <c r="C2319" s="1">
        <v>50</v>
      </c>
      <c r="D2319" s="1" t="s">
        <v>73</v>
      </c>
      <c r="E2319" s="1">
        <v>0</v>
      </c>
      <c r="F2319" s="1">
        <v>0</v>
      </c>
      <c r="G2319" s="1">
        <v>0</v>
      </c>
      <c r="H2319" s="1">
        <v>0</v>
      </c>
      <c r="I2319" s="1" t="s">
        <v>63</v>
      </c>
      <c r="J2319" s="1" t="s">
        <v>63</v>
      </c>
      <c r="K2319" s="1">
        <v>0</v>
      </c>
      <c r="L2319" s="1">
        <v>0</v>
      </c>
      <c r="M2319" s="1">
        <v>0</v>
      </c>
      <c r="N2319" s="1" t="s">
        <v>63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3" t="str">
        <f t="shared" si="36"/>
        <v>2017Plan</v>
      </c>
      <c r="V2319" s="2">
        <f>DATE(A2319,INDEX(Map!$H$1:$H$12,MATCH(B2319,Map!$G$1:$G$12,0),0),1)</f>
        <v>43191</v>
      </c>
      <c r="W2319" t="str">
        <f>IF(AND(V2319&gt;=Map!$K$2,V2319&lt;=Map!$L$2),"Base",IF(AND(V2319&gt;=Map!$K$3,V2319&lt;=Map!$L$3),"Fcst","N/A"))</f>
        <v>Fcst</v>
      </c>
      <c r="X2319" t="str">
        <f>INDEX(Map!$B$2:$B$86,MATCH(D2319,Map!$A$2:$A$86,0),0)</f>
        <v>N/A</v>
      </c>
      <c r="Y2319" s="7" t="str">
        <f>IF(INDEX(Map!$C$2:$C$86,MATCH(D2319,Map!$A$2:$A$86,0),0)="","N/A",E2319*INDEX(Map!$C$2:$C$86,MATCH(D2319,Map!$A$2:$A$86,0),0))</f>
        <v>N/A</v>
      </c>
      <c r="Z2319" s="7" t="str">
        <f>IF(INDEX(Map!$D$2:$D$86,MATCH(D2319,Map!$A$2:$A$86,0),0)="","N/A",E2319*INDEX(Map!$D$2:$D$86,MATCH(D2319,Map!$A$2:$A$86,0),0))</f>
        <v>N/A</v>
      </c>
      <c r="AA2319" t="str">
        <f>INDEX(Map!$E$2:$E$86,MATCH(D2319,Map!$A$2:$A$86,0),0)</f>
        <v>Purchases</v>
      </c>
    </row>
    <row r="2320" spans="1:27" x14ac:dyDescent="0.25">
      <c r="A2320" s="1" t="s">
        <v>120</v>
      </c>
      <c r="B2320" s="1" t="s">
        <v>110</v>
      </c>
      <c r="C2320" s="1">
        <v>51</v>
      </c>
      <c r="D2320" s="1" t="s">
        <v>74</v>
      </c>
      <c r="E2320" s="1">
        <v>0</v>
      </c>
      <c r="F2320" s="1">
        <v>0</v>
      </c>
      <c r="G2320" s="1">
        <v>0</v>
      </c>
      <c r="H2320" s="1">
        <v>0</v>
      </c>
      <c r="I2320" s="1" t="s">
        <v>63</v>
      </c>
      <c r="J2320" s="1" t="s">
        <v>63</v>
      </c>
      <c r="K2320" s="1">
        <v>0</v>
      </c>
      <c r="L2320" s="1">
        <v>0</v>
      </c>
      <c r="M2320" s="1">
        <v>0</v>
      </c>
      <c r="N2320" s="1" t="s">
        <v>63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3" t="str">
        <f t="shared" si="36"/>
        <v>2017Plan</v>
      </c>
      <c r="V2320" s="2">
        <f>DATE(A2320,INDEX(Map!$H$1:$H$12,MATCH(B2320,Map!$G$1:$G$12,0),0),1)</f>
        <v>43191</v>
      </c>
      <c r="W2320" t="str">
        <f>IF(AND(V2320&gt;=Map!$K$2,V2320&lt;=Map!$L$2),"Base",IF(AND(V2320&gt;=Map!$K$3,V2320&lt;=Map!$L$3),"Fcst","N/A"))</f>
        <v>Fcst</v>
      </c>
      <c r="X2320" t="str">
        <f>INDEX(Map!$B$2:$B$86,MATCH(D2320,Map!$A$2:$A$86,0),0)</f>
        <v>N/A</v>
      </c>
      <c r="Y2320" s="7" t="str">
        <f>IF(INDEX(Map!$C$2:$C$86,MATCH(D2320,Map!$A$2:$A$86,0),0)="","N/A",E2320*INDEX(Map!$C$2:$C$86,MATCH(D2320,Map!$A$2:$A$86,0),0))</f>
        <v>N/A</v>
      </c>
      <c r="Z2320" s="7" t="str">
        <f>IF(INDEX(Map!$D$2:$D$86,MATCH(D2320,Map!$A$2:$A$86,0),0)="","N/A",E2320*INDEX(Map!$D$2:$D$86,MATCH(D2320,Map!$A$2:$A$86,0),0))</f>
        <v>N/A</v>
      </c>
      <c r="AA2320" t="str">
        <f>INDEX(Map!$E$2:$E$86,MATCH(D2320,Map!$A$2:$A$86,0),0)</f>
        <v>Purchases</v>
      </c>
    </row>
    <row r="2321" spans="1:27" x14ac:dyDescent="0.25">
      <c r="A2321" s="1" t="s">
        <v>120</v>
      </c>
      <c r="B2321" s="1" t="s">
        <v>110</v>
      </c>
      <c r="C2321" s="1">
        <v>52</v>
      </c>
      <c r="D2321" s="1" t="s">
        <v>75</v>
      </c>
      <c r="E2321" s="1">
        <v>0.2</v>
      </c>
      <c r="F2321" s="1">
        <v>0</v>
      </c>
      <c r="G2321" s="1">
        <v>2.1</v>
      </c>
      <c r="H2321" s="1">
        <v>2</v>
      </c>
      <c r="I2321" s="1" t="s">
        <v>63</v>
      </c>
      <c r="J2321" s="1" t="s">
        <v>63</v>
      </c>
      <c r="K2321" s="1">
        <v>3</v>
      </c>
      <c r="L2321" s="1">
        <v>30</v>
      </c>
      <c r="M2321" s="1">
        <v>5</v>
      </c>
      <c r="N2321" s="1" t="s">
        <v>63</v>
      </c>
      <c r="O2321" s="1">
        <v>0</v>
      </c>
      <c r="P2321" s="1">
        <v>0</v>
      </c>
      <c r="Q2321" s="1">
        <v>1</v>
      </c>
      <c r="R2321" s="1">
        <v>36.340000000000003</v>
      </c>
      <c r="S2321" s="1">
        <v>36.340000000000003</v>
      </c>
      <c r="T2321" s="1">
        <v>5</v>
      </c>
      <c r="U2321" s="3" t="str">
        <f t="shared" si="36"/>
        <v>2017Plan</v>
      </c>
      <c r="V2321" s="2">
        <f>DATE(A2321,INDEX(Map!$H$1:$H$12,MATCH(B2321,Map!$G$1:$G$12,0),0),1)</f>
        <v>43191</v>
      </c>
      <c r="W2321" t="str">
        <f>IF(AND(V2321&gt;=Map!$K$2,V2321&lt;=Map!$L$2),"Base",IF(AND(V2321&gt;=Map!$K$3,V2321&lt;=Map!$L$3),"Fcst","N/A"))</f>
        <v>Fcst</v>
      </c>
      <c r="X2321" t="str">
        <f>INDEX(Map!$B$2:$B$86,MATCH(D2321,Map!$A$2:$A$86,0),0)</f>
        <v>N/A</v>
      </c>
      <c r="Y2321" s="7" t="str">
        <f>IF(INDEX(Map!$C$2:$C$86,MATCH(D2321,Map!$A$2:$A$86,0),0)="","N/A",E2321*INDEX(Map!$C$2:$C$86,MATCH(D2321,Map!$A$2:$A$86,0),0))</f>
        <v>N/A</v>
      </c>
      <c r="Z2321" s="7" t="str">
        <f>IF(INDEX(Map!$D$2:$D$86,MATCH(D2321,Map!$A$2:$A$86,0),0)="","N/A",E2321*INDEX(Map!$D$2:$D$86,MATCH(D2321,Map!$A$2:$A$86,0),0))</f>
        <v>N/A</v>
      </c>
      <c r="AA2321" t="str">
        <f>INDEX(Map!$E$2:$E$86,MATCH(D2321,Map!$A$2:$A$86,0),0)</f>
        <v>Purchases</v>
      </c>
    </row>
    <row r="2322" spans="1:27" x14ac:dyDescent="0.25">
      <c r="A2322" s="1" t="s">
        <v>120</v>
      </c>
      <c r="B2322" s="1" t="s">
        <v>110</v>
      </c>
      <c r="C2322" s="1">
        <v>53</v>
      </c>
      <c r="D2322" s="1" t="s">
        <v>76</v>
      </c>
      <c r="E2322" s="1">
        <v>0.1</v>
      </c>
      <c r="F2322" s="1">
        <v>0</v>
      </c>
      <c r="G2322" s="1">
        <v>1.4</v>
      </c>
      <c r="H2322" s="1">
        <v>2</v>
      </c>
      <c r="I2322" s="1" t="s">
        <v>63</v>
      </c>
      <c r="J2322" s="1" t="s">
        <v>63</v>
      </c>
      <c r="K2322" s="1">
        <v>2</v>
      </c>
      <c r="L2322" s="1">
        <v>31.5</v>
      </c>
      <c r="M2322" s="1">
        <v>3</v>
      </c>
      <c r="N2322" s="1" t="s">
        <v>63</v>
      </c>
      <c r="O2322" s="1">
        <v>0</v>
      </c>
      <c r="P2322" s="1">
        <v>0</v>
      </c>
      <c r="Q2322" s="1">
        <v>1</v>
      </c>
      <c r="R2322" s="1">
        <v>37.83</v>
      </c>
      <c r="S2322" s="1">
        <v>37.83</v>
      </c>
      <c r="T2322" s="1">
        <v>4</v>
      </c>
      <c r="U2322" s="3" t="str">
        <f t="shared" si="36"/>
        <v>2017Plan</v>
      </c>
      <c r="V2322" s="2">
        <f>DATE(A2322,INDEX(Map!$H$1:$H$12,MATCH(B2322,Map!$G$1:$G$12,0),0),1)</f>
        <v>43191</v>
      </c>
      <c r="W2322" t="str">
        <f>IF(AND(V2322&gt;=Map!$K$2,V2322&lt;=Map!$L$2),"Base",IF(AND(V2322&gt;=Map!$K$3,V2322&lt;=Map!$L$3),"Fcst","N/A"))</f>
        <v>Fcst</v>
      </c>
      <c r="X2322" t="str">
        <f>INDEX(Map!$B$2:$B$86,MATCH(D2322,Map!$A$2:$A$86,0),0)</f>
        <v>N/A</v>
      </c>
      <c r="Y2322" s="7" t="str">
        <f>IF(INDEX(Map!$C$2:$C$86,MATCH(D2322,Map!$A$2:$A$86,0),0)="","N/A",E2322*INDEX(Map!$C$2:$C$86,MATCH(D2322,Map!$A$2:$A$86,0),0))</f>
        <v>N/A</v>
      </c>
      <c r="Z2322" s="7" t="str">
        <f>IF(INDEX(Map!$D$2:$D$86,MATCH(D2322,Map!$A$2:$A$86,0),0)="","N/A",E2322*INDEX(Map!$D$2:$D$86,MATCH(D2322,Map!$A$2:$A$86,0),0))</f>
        <v>N/A</v>
      </c>
      <c r="AA2322" t="str">
        <f>INDEX(Map!$E$2:$E$86,MATCH(D2322,Map!$A$2:$A$86,0),0)</f>
        <v>Purchases</v>
      </c>
    </row>
    <row r="2323" spans="1:27" x14ac:dyDescent="0.25">
      <c r="A2323" s="1" t="s">
        <v>120</v>
      </c>
      <c r="B2323" s="1" t="s">
        <v>110</v>
      </c>
      <c r="C2323" s="1">
        <v>54</v>
      </c>
      <c r="D2323" s="1" t="s">
        <v>77</v>
      </c>
      <c r="E2323" s="1">
        <v>0.1</v>
      </c>
      <c r="F2323" s="1">
        <v>0</v>
      </c>
      <c r="G2323" s="1">
        <v>1.4</v>
      </c>
      <c r="H2323" s="1">
        <v>2</v>
      </c>
      <c r="I2323" s="1" t="s">
        <v>63</v>
      </c>
      <c r="J2323" s="1" t="s">
        <v>63</v>
      </c>
      <c r="K2323" s="1">
        <v>2</v>
      </c>
      <c r="L2323" s="1">
        <v>31.5</v>
      </c>
      <c r="M2323" s="1">
        <v>3</v>
      </c>
      <c r="N2323" s="1" t="s">
        <v>63</v>
      </c>
      <c r="O2323" s="1">
        <v>0</v>
      </c>
      <c r="P2323" s="1">
        <v>0</v>
      </c>
      <c r="Q2323" s="1">
        <v>1</v>
      </c>
      <c r="R2323" s="1">
        <v>37.83</v>
      </c>
      <c r="S2323" s="1">
        <v>37.83</v>
      </c>
      <c r="T2323" s="1">
        <v>4</v>
      </c>
      <c r="U2323" s="3" t="str">
        <f t="shared" si="36"/>
        <v>2017Plan</v>
      </c>
      <c r="V2323" s="2">
        <f>DATE(A2323,INDEX(Map!$H$1:$H$12,MATCH(B2323,Map!$G$1:$G$12,0),0),1)</f>
        <v>43191</v>
      </c>
      <c r="W2323" t="str">
        <f>IF(AND(V2323&gt;=Map!$K$2,V2323&lt;=Map!$L$2),"Base",IF(AND(V2323&gt;=Map!$K$3,V2323&lt;=Map!$L$3),"Fcst","N/A"))</f>
        <v>Fcst</v>
      </c>
      <c r="X2323" t="str">
        <f>INDEX(Map!$B$2:$B$86,MATCH(D2323,Map!$A$2:$A$86,0),0)</f>
        <v>N/A</v>
      </c>
      <c r="Y2323" s="7" t="str">
        <f>IF(INDEX(Map!$C$2:$C$86,MATCH(D2323,Map!$A$2:$A$86,0),0)="","N/A",E2323*INDEX(Map!$C$2:$C$86,MATCH(D2323,Map!$A$2:$A$86,0),0))</f>
        <v>N/A</v>
      </c>
      <c r="Z2323" s="7" t="str">
        <f>IF(INDEX(Map!$D$2:$D$86,MATCH(D2323,Map!$A$2:$A$86,0),0)="","N/A",E2323*INDEX(Map!$D$2:$D$86,MATCH(D2323,Map!$A$2:$A$86,0),0))</f>
        <v>N/A</v>
      </c>
      <c r="AA2323" t="str">
        <f>INDEX(Map!$E$2:$E$86,MATCH(D2323,Map!$A$2:$A$86,0),0)</f>
        <v>Purchases</v>
      </c>
    </row>
    <row r="2324" spans="1:27" x14ac:dyDescent="0.25">
      <c r="A2324" s="1" t="s">
        <v>120</v>
      </c>
      <c r="B2324" s="1" t="s">
        <v>110</v>
      </c>
      <c r="C2324" s="1">
        <v>55</v>
      </c>
      <c r="D2324" s="1" t="s">
        <v>78</v>
      </c>
      <c r="E2324" s="1">
        <v>0.1</v>
      </c>
      <c r="F2324" s="1">
        <v>0</v>
      </c>
      <c r="G2324" s="1">
        <v>0.7</v>
      </c>
      <c r="H2324" s="1">
        <v>1</v>
      </c>
      <c r="I2324" s="1" t="s">
        <v>63</v>
      </c>
      <c r="J2324" s="1" t="s">
        <v>63</v>
      </c>
      <c r="K2324" s="1">
        <v>1</v>
      </c>
      <c r="L2324" s="1">
        <v>35.1</v>
      </c>
      <c r="M2324" s="1">
        <v>2</v>
      </c>
      <c r="N2324" s="1" t="s">
        <v>63</v>
      </c>
      <c r="O2324" s="1">
        <v>0</v>
      </c>
      <c r="P2324" s="1">
        <v>0</v>
      </c>
      <c r="Q2324" s="1">
        <v>0</v>
      </c>
      <c r="R2324" s="1">
        <v>41.39</v>
      </c>
      <c r="S2324" s="1">
        <v>41.39</v>
      </c>
      <c r="T2324" s="1">
        <v>2</v>
      </c>
      <c r="U2324" s="3" t="str">
        <f t="shared" si="36"/>
        <v>2017Plan</v>
      </c>
      <c r="V2324" s="2">
        <f>DATE(A2324,INDEX(Map!$H$1:$H$12,MATCH(B2324,Map!$G$1:$G$12,0),0),1)</f>
        <v>43191</v>
      </c>
      <c r="W2324" t="str">
        <f>IF(AND(V2324&gt;=Map!$K$2,V2324&lt;=Map!$L$2),"Base",IF(AND(V2324&gt;=Map!$K$3,V2324&lt;=Map!$L$3),"Fcst","N/A"))</f>
        <v>Fcst</v>
      </c>
      <c r="X2324" t="str">
        <f>INDEX(Map!$B$2:$B$86,MATCH(D2324,Map!$A$2:$A$86,0),0)</f>
        <v>N/A</v>
      </c>
      <c r="Y2324" s="7" t="str">
        <f>IF(INDEX(Map!$C$2:$C$86,MATCH(D2324,Map!$A$2:$A$86,0),0)="","N/A",E2324*INDEX(Map!$C$2:$C$86,MATCH(D2324,Map!$A$2:$A$86,0),0))</f>
        <v>N/A</v>
      </c>
      <c r="Z2324" s="7" t="str">
        <f>IF(INDEX(Map!$D$2:$D$86,MATCH(D2324,Map!$A$2:$A$86,0),0)="","N/A",E2324*INDEX(Map!$D$2:$D$86,MATCH(D2324,Map!$A$2:$A$86,0),0))</f>
        <v>N/A</v>
      </c>
      <c r="AA2324" t="str">
        <f>INDEX(Map!$E$2:$E$86,MATCH(D2324,Map!$A$2:$A$86,0),0)</f>
        <v>Purchases</v>
      </c>
    </row>
    <row r="2325" spans="1:27" x14ac:dyDescent="0.25">
      <c r="A2325" s="1" t="s">
        <v>120</v>
      </c>
      <c r="B2325" s="1" t="s">
        <v>110</v>
      </c>
      <c r="C2325" s="1">
        <v>56</v>
      </c>
      <c r="D2325" s="1" t="s">
        <v>79</v>
      </c>
      <c r="E2325" s="1">
        <v>0.9</v>
      </c>
      <c r="F2325" s="1">
        <v>0</v>
      </c>
      <c r="G2325" s="1">
        <v>7.5</v>
      </c>
      <c r="H2325" s="1">
        <v>11</v>
      </c>
      <c r="I2325" s="1" t="s">
        <v>63</v>
      </c>
      <c r="J2325" s="1" t="s">
        <v>63</v>
      </c>
      <c r="K2325" s="1">
        <v>18</v>
      </c>
      <c r="L2325" s="1">
        <v>23.5</v>
      </c>
      <c r="M2325" s="1">
        <v>21</v>
      </c>
      <c r="N2325" s="1" t="s">
        <v>63</v>
      </c>
      <c r="O2325" s="1">
        <v>0</v>
      </c>
      <c r="P2325" s="1">
        <v>0</v>
      </c>
      <c r="Q2325" s="1">
        <v>6</v>
      </c>
      <c r="R2325" s="1">
        <v>30.4</v>
      </c>
      <c r="S2325" s="1">
        <v>30.4</v>
      </c>
      <c r="T2325" s="1">
        <v>27</v>
      </c>
      <c r="U2325" s="3" t="str">
        <f t="shared" si="36"/>
        <v>2017Plan</v>
      </c>
      <c r="V2325" s="2">
        <f>DATE(A2325,INDEX(Map!$H$1:$H$12,MATCH(B2325,Map!$G$1:$G$12,0),0),1)</f>
        <v>43191</v>
      </c>
      <c r="W2325" t="str">
        <f>IF(AND(V2325&gt;=Map!$K$2,V2325&lt;=Map!$L$2),"Base",IF(AND(V2325&gt;=Map!$K$3,V2325&lt;=Map!$L$3),"Fcst","N/A"))</f>
        <v>Fcst</v>
      </c>
      <c r="X2325" t="str">
        <f>INDEX(Map!$B$2:$B$86,MATCH(D2325,Map!$A$2:$A$86,0),0)</f>
        <v>N/A</v>
      </c>
      <c r="Y2325" s="7" t="str">
        <f>IF(INDEX(Map!$C$2:$C$86,MATCH(D2325,Map!$A$2:$A$86,0),0)="","N/A",E2325*INDEX(Map!$C$2:$C$86,MATCH(D2325,Map!$A$2:$A$86,0),0))</f>
        <v>N/A</v>
      </c>
      <c r="Z2325" s="7" t="str">
        <f>IF(INDEX(Map!$D$2:$D$86,MATCH(D2325,Map!$A$2:$A$86,0),0)="","N/A",E2325*INDEX(Map!$D$2:$D$86,MATCH(D2325,Map!$A$2:$A$86,0),0))</f>
        <v>N/A</v>
      </c>
      <c r="AA2325" t="str">
        <f>INDEX(Map!$E$2:$E$86,MATCH(D2325,Map!$A$2:$A$86,0),0)</f>
        <v>Purchases</v>
      </c>
    </row>
    <row r="2326" spans="1:27" x14ac:dyDescent="0.25">
      <c r="A2326" s="1" t="s">
        <v>120</v>
      </c>
      <c r="B2326" s="1" t="s">
        <v>110</v>
      </c>
      <c r="C2326" s="1">
        <v>57</v>
      </c>
      <c r="D2326" s="1" t="s">
        <v>80</v>
      </c>
      <c r="E2326" s="1">
        <v>0.7</v>
      </c>
      <c r="F2326" s="1">
        <v>0</v>
      </c>
      <c r="G2326" s="1">
        <v>5.4</v>
      </c>
      <c r="H2326" s="1">
        <v>8</v>
      </c>
      <c r="I2326" s="1" t="s">
        <v>63</v>
      </c>
      <c r="J2326" s="1" t="s">
        <v>63</v>
      </c>
      <c r="K2326" s="1">
        <v>13</v>
      </c>
      <c r="L2326" s="1">
        <v>23.5</v>
      </c>
      <c r="M2326" s="1">
        <v>15</v>
      </c>
      <c r="N2326" s="1" t="s">
        <v>63</v>
      </c>
      <c r="O2326" s="1">
        <v>0</v>
      </c>
      <c r="P2326" s="1">
        <v>0</v>
      </c>
      <c r="Q2326" s="1">
        <v>5</v>
      </c>
      <c r="R2326" s="1">
        <v>30.6</v>
      </c>
      <c r="S2326" s="1">
        <v>30.6</v>
      </c>
      <c r="T2326" s="1">
        <v>20</v>
      </c>
      <c r="U2326" s="3" t="str">
        <f t="shared" si="36"/>
        <v>2017Plan</v>
      </c>
      <c r="V2326" s="2">
        <f>DATE(A2326,INDEX(Map!$H$1:$H$12,MATCH(B2326,Map!$G$1:$G$12,0),0),1)</f>
        <v>43191</v>
      </c>
      <c r="W2326" t="str">
        <f>IF(AND(V2326&gt;=Map!$K$2,V2326&lt;=Map!$L$2),"Base",IF(AND(V2326&gt;=Map!$K$3,V2326&lt;=Map!$L$3),"Fcst","N/A"))</f>
        <v>Fcst</v>
      </c>
      <c r="X2326" t="str">
        <f>INDEX(Map!$B$2:$B$86,MATCH(D2326,Map!$A$2:$A$86,0),0)</f>
        <v>N/A</v>
      </c>
      <c r="Y2326" s="7" t="str">
        <f>IF(INDEX(Map!$C$2:$C$86,MATCH(D2326,Map!$A$2:$A$86,0),0)="","N/A",E2326*INDEX(Map!$C$2:$C$86,MATCH(D2326,Map!$A$2:$A$86,0),0))</f>
        <v>N/A</v>
      </c>
      <c r="Z2326" s="7" t="str">
        <f>IF(INDEX(Map!$D$2:$D$86,MATCH(D2326,Map!$A$2:$A$86,0),0)="","N/A",E2326*INDEX(Map!$D$2:$D$86,MATCH(D2326,Map!$A$2:$A$86,0),0))</f>
        <v>N/A</v>
      </c>
      <c r="AA2326" t="str">
        <f>INDEX(Map!$E$2:$E$86,MATCH(D2326,Map!$A$2:$A$86,0),0)</f>
        <v>Purchases</v>
      </c>
    </row>
    <row r="2327" spans="1:27" x14ac:dyDescent="0.25">
      <c r="A2327" s="1" t="s">
        <v>120</v>
      </c>
      <c r="B2327" s="1" t="s">
        <v>110</v>
      </c>
      <c r="C2327" s="1">
        <v>58</v>
      </c>
      <c r="D2327" s="1" t="s">
        <v>81</v>
      </c>
      <c r="E2327" s="1">
        <v>0.5</v>
      </c>
      <c r="F2327" s="1">
        <v>0</v>
      </c>
      <c r="G2327" s="1">
        <v>3.8</v>
      </c>
      <c r="H2327" s="1">
        <v>6</v>
      </c>
      <c r="I2327" s="1" t="s">
        <v>63</v>
      </c>
      <c r="J2327" s="1" t="s">
        <v>63</v>
      </c>
      <c r="K2327" s="1">
        <v>9</v>
      </c>
      <c r="L2327" s="1">
        <v>23.7</v>
      </c>
      <c r="M2327" s="1">
        <v>11</v>
      </c>
      <c r="N2327" s="1" t="s">
        <v>63</v>
      </c>
      <c r="O2327" s="1">
        <v>0</v>
      </c>
      <c r="P2327" s="1">
        <v>0</v>
      </c>
      <c r="Q2327" s="1">
        <v>3</v>
      </c>
      <c r="R2327" s="1">
        <v>31.23</v>
      </c>
      <c r="S2327" s="1">
        <v>31.23</v>
      </c>
      <c r="T2327" s="1">
        <v>14</v>
      </c>
      <c r="U2327" s="3" t="str">
        <f t="shared" si="36"/>
        <v>2017Plan</v>
      </c>
      <c r="V2327" s="2">
        <f>DATE(A2327,INDEX(Map!$H$1:$H$12,MATCH(B2327,Map!$G$1:$G$12,0),0),1)</f>
        <v>43191</v>
      </c>
      <c r="W2327" t="str">
        <f>IF(AND(V2327&gt;=Map!$K$2,V2327&lt;=Map!$L$2),"Base",IF(AND(V2327&gt;=Map!$K$3,V2327&lt;=Map!$L$3),"Fcst","N/A"))</f>
        <v>Fcst</v>
      </c>
      <c r="X2327" t="str">
        <f>INDEX(Map!$B$2:$B$86,MATCH(D2327,Map!$A$2:$A$86,0),0)</f>
        <v>N/A</v>
      </c>
      <c r="Y2327" s="7" t="str">
        <f>IF(INDEX(Map!$C$2:$C$86,MATCH(D2327,Map!$A$2:$A$86,0),0)="","N/A",E2327*INDEX(Map!$C$2:$C$86,MATCH(D2327,Map!$A$2:$A$86,0),0))</f>
        <v>N/A</v>
      </c>
      <c r="Z2327" s="7" t="str">
        <f>IF(INDEX(Map!$D$2:$D$86,MATCH(D2327,Map!$A$2:$A$86,0),0)="","N/A",E2327*INDEX(Map!$D$2:$D$86,MATCH(D2327,Map!$A$2:$A$86,0),0))</f>
        <v>N/A</v>
      </c>
      <c r="AA2327" t="str">
        <f>INDEX(Map!$E$2:$E$86,MATCH(D2327,Map!$A$2:$A$86,0),0)</f>
        <v>Purchases</v>
      </c>
    </row>
    <row r="2328" spans="1:27" x14ac:dyDescent="0.25">
      <c r="A2328" s="1" t="s">
        <v>120</v>
      </c>
      <c r="B2328" s="1" t="s">
        <v>110</v>
      </c>
      <c r="C2328" s="1">
        <v>59</v>
      </c>
      <c r="D2328" s="1" t="s">
        <v>82</v>
      </c>
      <c r="E2328" s="1">
        <v>0.2</v>
      </c>
      <c r="F2328" s="1">
        <v>0</v>
      </c>
      <c r="G2328" s="1">
        <v>1.7</v>
      </c>
      <c r="H2328" s="1">
        <v>3</v>
      </c>
      <c r="I2328" s="1" t="s">
        <v>63</v>
      </c>
      <c r="J2328" s="1" t="s">
        <v>63</v>
      </c>
      <c r="K2328" s="1">
        <v>4</v>
      </c>
      <c r="L2328" s="1">
        <v>21.8</v>
      </c>
      <c r="M2328" s="1">
        <v>4</v>
      </c>
      <c r="N2328" s="1" t="s">
        <v>63</v>
      </c>
      <c r="O2328" s="1">
        <v>0</v>
      </c>
      <c r="P2328" s="1">
        <v>0</v>
      </c>
      <c r="Q2328" s="1">
        <v>1</v>
      </c>
      <c r="R2328" s="1">
        <v>28.1</v>
      </c>
      <c r="S2328" s="1">
        <v>28.1</v>
      </c>
      <c r="T2328" s="1">
        <v>6</v>
      </c>
      <c r="U2328" s="3" t="str">
        <f t="shared" si="36"/>
        <v>2017Plan</v>
      </c>
      <c r="V2328" s="2">
        <f>DATE(A2328,INDEX(Map!$H$1:$H$12,MATCH(B2328,Map!$G$1:$G$12,0),0),1)</f>
        <v>43191</v>
      </c>
      <c r="W2328" t="str">
        <f>IF(AND(V2328&gt;=Map!$K$2,V2328&lt;=Map!$L$2),"Base",IF(AND(V2328&gt;=Map!$K$3,V2328&lt;=Map!$L$3),"Fcst","N/A"))</f>
        <v>Fcst</v>
      </c>
      <c r="X2328" t="str">
        <f>INDEX(Map!$B$2:$B$86,MATCH(D2328,Map!$A$2:$A$86,0),0)</f>
        <v>N/A</v>
      </c>
      <c r="Y2328" s="7" t="str">
        <f>IF(INDEX(Map!$C$2:$C$86,MATCH(D2328,Map!$A$2:$A$86,0),0)="","N/A",E2328*INDEX(Map!$C$2:$C$86,MATCH(D2328,Map!$A$2:$A$86,0),0))</f>
        <v>N/A</v>
      </c>
      <c r="Z2328" s="7" t="str">
        <f>IF(INDEX(Map!$D$2:$D$86,MATCH(D2328,Map!$A$2:$A$86,0),0)="","N/A",E2328*INDEX(Map!$D$2:$D$86,MATCH(D2328,Map!$A$2:$A$86,0),0))</f>
        <v>N/A</v>
      </c>
      <c r="AA2328" t="str">
        <f>INDEX(Map!$E$2:$E$86,MATCH(D2328,Map!$A$2:$A$86,0),0)</f>
        <v>Purchases</v>
      </c>
    </row>
    <row r="2329" spans="1:27" x14ac:dyDescent="0.25">
      <c r="A2329" s="1" t="s">
        <v>120</v>
      </c>
      <c r="B2329" s="1" t="s">
        <v>110</v>
      </c>
      <c r="C2329" s="1">
        <v>60</v>
      </c>
      <c r="D2329" s="1" t="s">
        <v>83</v>
      </c>
      <c r="E2329" s="1">
        <v>-9.1</v>
      </c>
      <c r="F2329" s="1">
        <v>0</v>
      </c>
      <c r="G2329" s="1">
        <v>6.8</v>
      </c>
      <c r="H2329" s="1">
        <v>32</v>
      </c>
      <c r="I2329" s="1" t="s">
        <v>63</v>
      </c>
      <c r="J2329" s="1" t="s">
        <v>63</v>
      </c>
      <c r="K2329" s="1">
        <v>182</v>
      </c>
      <c r="L2329" s="1">
        <v>36.200000000000003</v>
      </c>
      <c r="M2329" s="1">
        <v>-331</v>
      </c>
      <c r="N2329" s="1" t="s">
        <v>63</v>
      </c>
      <c r="O2329" s="1">
        <v>0</v>
      </c>
      <c r="P2329" s="1">
        <v>0</v>
      </c>
      <c r="Q2329" s="1">
        <v>86</v>
      </c>
      <c r="R2329" s="1">
        <v>26.8</v>
      </c>
      <c r="S2329" s="1">
        <v>26.8</v>
      </c>
      <c r="T2329" s="1">
        <v>-245</v>
      </c>
      <c r="U2329" s="3" t="str">
        <f t="shared" si="36"/>
        <v>2017Plan</v>
      </c>
      <c r="V2329" s="2">
        <f>DATE(A2329,INDEX(Map!$H$1:$H$12,MATCH(B2329,Map!$G$1:$G$12,0),0),1)</f>
        <v>43191</v>
      </c>
      <c r="W2329" t="str">
        <f>IF(AND(V2329&gt;=Map!$K$2,V2329&lt;=Map!$L$2),"Base",IF(AND(V2329&gt;=Map!$K$3,V2329&lt;=Map!$L$3),"Fcst","N/A"))</f>
        <v>Fcst</v>
      </c>
      <c r="X2329" t="str">
        <f>INDEX(Map!$B$2:$B$86,MATCH(D2329,Map!$A$2:$A$86,0),0)</f>
        <v>N/A</v>
      </c>
      <c r="Y2329" s="7" t="str">
        <f>IF(INDEX(Map!$C$2:$C$86,MATCH(D2329,Map!$A$2:$A$86,0),0)="","N/A",E2329*INDEX(Map!$C$2:$C$86,MATCH(D2329,Map!$A$2:$A$86,0),0))</f>
        <v>N/A</v>
      </c>
      <c r="Z2329" s="7" t="str">
        <f>IF(INDEX(Map!$D$2:$D$86,MATCH(D2329,Map!$A$2:$A$86,0),0)="","N/A",E2329*INDEX(Map!$D$2:$D$86,MATCH(D2329,Map!$A$2:$A$86,0),0))</f>
        <v>N/A</v>
      </c>
      <c r="AA2329" t="str">
        <f>INDEX(Map!$E$2:$E$86,MATCH(D2329,Map!$A$2:$A$86,0),0)</f>
        <v>Sales</v>
      </c>
    </row>
    <row r="2330" spans="1:27" x14ac:dyDescent="0.25">
      <c r="A2330" s="1" t="s">
        <v>120</v>
      </c>
      <c r="B2330" s="1" t="s">
        <v>110</v>
      </c>
      <c r="C2330" s="1">
        <v>61</v>
      </c>
      <c r="D2330" s="1" t="s">
        <v>84</v>
      </c>
      <c r="E2330" s="1">
        <v>0</v>
      </c>
      <c r="F2330" s="1">
        <v>0</v>
      </c>
      <c r="G2330" s="1">
        <v>0</v>
      </c>
      <c r="H2330" s="1">
        <v>28</v>
      </c>
      <c r="I2330" s="1" t="s">
        <v>63</v>
      </c>
      <c r="J2330" s="1" t="s">
        <v>63</v>
      </c>
      <c r="K2330" s="1">
        <v>217</v>
      </c>
      <c r="L2330" s="1">
        <v>0</v>
      </c>
      <c r="M2330" s="1">
        <v>0</v>
      </c>
      <c r="N2330" s="1" t="s">
        <v>63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</v>
      </c>
      <c r="U2330" s="3" t="str">
        <f t="shared" si="36"/>
        <v>2017Plan</v>
      </c>
      <c r="V2330" s="2">
        <f>DATE(A2330,INDEX(Map!$H$1:$H$12,MATCH(B2330,Map!$G$1:$G$12,0),0),1)</f>
        <v>43191</v>
      </c>
      <c r="W2330" t="str">
        <f>IF(AND(V2330&gt;=Map!$K$2,V2330&lt;=Map!$L$2),"Base",IF(AND(V2330&gt;=Map!$K$3,V2330&lt;=Map!$L$3),"Fcst","N/A"))</f>
        <v>Fcst</v>
      </c>
      <c r="X2330" t="str">
        <f>INDEX(Map!$B$2:$B$86,MATCH(D2330,Map!$A$2:$A$86,0),0)</f>
        <v>N/A</v>
      </c>
      <c r="Y2330" s="7" t="str">
        <f>IF(INDEX(Map!$C$2:$C$86,MATCH(D2330,Map!$A$2:$A$86,0),0)="","N/A",E2330*INDEX(Map!$C$2:$C$86,MATCH(D2330,Map!$A$2:$A$86,0),0))</f>
        <v>N/A</v>
      </c>
      <c r="Z2330" s="7" t="str">
        <f>IF(INDEX(Map!$D$2:$D$86,MATCH(D2330,Map!$A$2:$A$86,0),0)="","N/A",E2330*INDEX(Map!$D$2:$D$86,MATCH(D2330,Map!$A$2:$A$86,0),0))</f>
        <v>N/A</v>
      </c>
      <c r="AA2330" t="str">
        <f>INDEX(Map!$E$2:$E$86,MATCH(D2330,Map!$A$2:$A$86,0),0)</f>
        <v>Sales</v>
      </c>
    </row>
    <row r="2331" spans="1:27" x14ac:dyDescent="0.25">
      <c r="A2331" s="1" t="s">
        <v>120</v>
      </c>
      <c r="B2331" s="1" t="s">
        <v>110</v>
      </c>
      <c r="C2331" s="1">
        <v>62</v>
      </c>
      <c r="D2331" s="1" t="s">
        <v>85</v>
      </c>
      <c r="E2331" s="1">
        <v>-0.5</v>
      </c>
      <c r="F2331" s="1">
        <v>0</v>
      </c>
      <c r="G2331" s="1">
        <v>2.1</v>
      </c>
      <c r="H2331" s="1">
        <v>4</v>
      </c>
      <c r="I2331" s="1" t="s">
        <v>63</v>
      </c>
      <c r="J2331" s="1" t="s">
        <v>63</v>
      </c>
      <c r="K2331" s="1">
        <v>51</v>
      </c>
      <c r="L2331" s="1">
        <v>35.5</v>
      </c>
      <c r="M2331" s="1">
        <v>-17</v>
      </c>
      <c r="N2331" s="1" t="s">
        <v>63</v>
      </c>
      <c r="O2331" s="1">
        <v>0</v>
      </c>
      <c r="P2331" s="1">
        <v>0</v>
      </c>
      <c r="Q2331" s="1">
        <v>4</v>
      </c>
      <c r="R2331" s="1">
        <v>26.95</v>
      </c>
      <c r="S2331" s="1">
        <v>26.95</v>
      </c>
      <c r="T2331" s="1">
        <v>-13</v>
      </c>
      <c r="U2331" s="3" t="str">
        <f t="shared" si="36"/>
        <v>2017Plan</v>
      </c>
      <c r="V2331" s="2">
        <f>DATE(A2331,INDEX(Map!$H$1:$H$12,MATCH(B2331,Map!$G$1:$G$12,0),0),1)</f>
        <v>43191</v>
      </c>
      <c r="W2331" t="str">
        <f>IF(AND(V2331&gt;=Map!$K$2,V2331&lt;=Map!$L$2),"Base",IF(AND(V2331&gt;=Map!$K$3,V2331&lt;=Map!$L$3),"Fcst","N/A"))</f>
        <v>Fcst</v>
      </c>
      <c r="X2331" t="str">
        <f>INDEX(Map!$B$2:$B$86,MATCH(D2331,Map!$A$2:$A$86,0),0)</f>
        <v>N/A</v>
      </c>
      <c r="Y2331" s="7" t="str">
        <f>IF(INDEX(Map!$C$2:$C$86,MATCH(D2331,Map!$A$2:$A$86,0),0)="","N/A",E2331*INDEX(Map!$C$2:$C$86,MATCH(D2331,Map!$A$2:$A$86,0),0))</f>
        <v>N/A</v>
      </c>
      <c r="Z2331" s="7" t="str">
        <f>IF(INDEX(Map!$D$2:$D$86,MATCH(D2331,Map!$A$2:$A$86,0),0)="","N/A",E2331*INDEX(Map!$D$2:$D$86,MATCH(D2331,Map!$A$2:$A$86,0),0))</f>
        <v>N/A</v>
      </c>
      <c r="AA2331" t="str">
        <f>INDEX(Map!$E$2:$E$86,MATCH(D2331,Map!$A$2:$A$86,0),0)</f>
        <v>Sales</v>
      </c>
    </row>
    <row r="2332" spans="1:27" x14ac:dyDescent="0.25">
      <c r="A2332" s="1" t="s">
        <v>120</v>
      </c>
      <c r="B2332" s="1" t="s">
        <v>110</v>
      </c>
      <c r="C2332" s="1">
        <v>63</v>
      </c>
      <c r="D2332" s="1" t="s">
        <v>86</v>
      </c>
      <c r="E2332" s="1">
        <v>-0.8</v>
      </c>
      <c r="F2332" s="1">
        <v>0</v>
      </c>
      <c r="G2332" s="1">
        <v>2.9</v>
      </c>
      <c r="H2332" s="1">
        <v>5</v>
      </c>
      <c r="I2332" s="1" t="s">
        <v>63</v>
      </c>
      <c r="J2332" s="1" t="s">
        <v>63</v>
      </c>
      <c r="K2332" s="1">
        <v>67</v>
      </c>
      <c r="L2332" s="1">
        <v>32.299999999999997</v>
      </c>
      <c r="M2332" s="1">
        <v>-27</v>
      </c>
      <c r="N2332" s="1" t="s">
        <v>63</v>
      </c>
      <c r="O2332" s="1">
        <v>0</v>
      </c>
      <c r="P2332" s="1">
        <v>0</v>
      </c>
      <c r="Q2332" s="1">
        <v>7</v>
      </c>
      <c r="R2332" s="1">
        <v>24.12</v>
      </c>
      <c r="S2332" s="1">
        <v>24.12</v>
      </c>
      <c r="T2332" s="1">
        <v>-20</v>
      </c>
      <c r="U2332" s="3" t="str">
        <f t="shared" si="36"/>
        <v>2017Plan</v>
      </c>
      <c r="V2332" s="2">
        <f>DATE(A2332,INDEX(Map!$H$1:$H$12,MATCH(B2332,Map!$G$1:$G$12,0),0),1)</f>
        <v>43191</v>
      </c>
      <c r="W2332" t="str">
        <f>IF(AND(V2332&gt;=Map!$K$2,V2332&lt;=Map!$L$2),"Base",IF(AND(V2332&gt;=Map!$K$3,V2332&lt;=Map!$L$3),"Fcst","N/A"))</f>
        <v>Fcst</v>
      </c>
      <c r="X2332" t="str">
        <f>INDEX(Map!$B$2:$B$86,MATCH(D2332,Map!$A$2:$A$86,0),0)</f>
        <v>N/A</v>
      </c>
      <c r="Y2332" s="7" t="str">
        <f>IF(INDEX(Map!$C$2:$C$86,MATCH(D2332,Map!$A$2:$A$86,0),0)="","N/A",E2332*INDEX(Map!$C$2:$C$86,MATCH(D2332,Map!$A$2:$A$86,0),0))</f>
        <v>N/A</v>
      </c>
      <c r="Z2332" s="7" t="str">
        <f>IF(INDEX(Map!$D$2:$D$86,MATCH(D2332,Map!$A$2:$A$86,0),0)="","N/A",E2332*INDEX(Map!$D$2:$D$86,MATCH(D2332,Map!$A$2:$A$86,0),0))</f>
        <v>N/A</v>
      </c>
      <c r="AA2332" t="str">
        <f>INDEX(Map!$E$2:$E$86,MATCH(D2332,Map!$A$2:$A$86,0),0)</f>
        <v>Sales</v>
      </c>
    </row>
    <row r="2333" spans="1:27" x14ac:dyDescent="0.25">
      <c r="A2333" s="1" t="s">
        <v>120</v>
      </c>
      <c r="B2333" s="1" t="s">
        <v>110</v>
      </c>
      <c r="C2333" s="1">
        <v>64</v>
      </c>
      <c r="D2333" s="1" t="s">
        <v>87</v>
      </c>
      <c r="E2333" s="1">
        <v>0</v>
      </c>
      <c r="F2333" s="1">
        <v>0</v>
      </c>
      <c r="G2333" s="1">
        <v>0</v>
      </c>
      <c r="H2333" s="1">
        <v>0</v>
      </c>
      <c r="I2333" s="1" t="s">
        <v>63</v>
      </c>
      <c r="J2333" s="1" t="s">
        <v>63</v>
      </c>
      <c r="K2333" s="1">
        <v>0</v>
      </c>
      <c r="L2333" s="1">
        <v>0</v>
      </c>
      <c r="M2333" s="1">
        <v>0</v>
      </c>
      <c r="N2333" s="1" t="s">
        <v>63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3" t="str">
        <f t="shared" si="36"/>
        <v>2017Plan</v>
      </c>
      <c r="V2333" s="2">
        <f>DATE(A2333,INDEX(Map!$H$1:$H$12,MATCH(B2333,Map!$G$1:$G$12,0),0),1)</f>
        <v>43191</v>
      </c>
      <c r="W2333" t="str">
        <f>IF(AND(V2333&gt;=Map!$K$2,V2333&lt;=Map!$L$2),"Base",IF(AND(V2333&gt;=Map!$K$3,V2333&lt;=Map!$L$3),"Fcst","N/A"))</f>
        <v>Fcst</v>
      </c>
      <c r="X2333" t="str">
        <f>INDEX(Map!$B$2:$B$86,MATCH(D2333,Map!$A$2:$A$86,0),0)</f>
        <v>N/A</v>
      </c>
      <c r="Y2333" s="7" t="str">
        <f>IF(INDEX(Map!$C$2:$C$86,MATCH(D2333,Map!$A$2:$A$86,0),0)="","N/A",E2333*INDEX(Map!$C$2:$C$86,MATCH(D2333,Map!$A$2:$A$86,0),0))</f>
        <v>N/A</v>
      </c>
      <c r="Z2333" s="7" t="str">
        <f>IF(INDEX(Map!$D$2:$D$86,MATCH(D2333,Map!$A$2:$A$86,0),0)="","N/A",E2333*INDEX(Map!$D$2:$D$86,MATCH(D2333,Map!$A$2:$A$86,0),0))</f>
        <v>N/A</v>
      </c>
      <c r="AA2333" t="str">
        <f>INDEX(Map!$E$2:$E$86,MATCH(D2333,Map!$A$2:$A$86,0),0)</f>
        <v>Sales</v>
      </c>
    </row>
    <row r="2334" spans="1:27" x14ac:dyDescent="0.25">
      <c r="A2334" s="1" t="s">
        <v>120</v>
      </c>
      <c r="B2334" s="1" t="s">
        <v>110</v>
      </c>
      <c r="C2334" s="1">
        <v>65</v>
      </c>
      <c r="D2334" s="1" t="s">
        <v>88</v>
      </c>
      <c r="E2334" s="1">
        <v>0</v>
      </c>
      <c r="F2334" s="1">
        <v>0</v>
      </c>
      <c r="G2334" s="1">
        <v>0</v>
      </c>
      <c r="H2334" s="1">
        <v>0</v>
      </c>
      <c r="I2334" s="1" t="s">
        <v>63</v>
      </c>
      <c r="J2334" s="1" t="s">
        <v>63</v>
      </c>
      <c r="K2334" s="1">
        <v>0</v>
      </c>
      <c r="L2334" s="1">
        <v>0</v>
      </c>
      <c r="M2334" s="1">
        <v>0</v>
      </c>
      <c r="N2334" s="1" t="s">
        <v>63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3" t="str">
        <f t="shared" si="36"/>
        <v>2017Plan</v>
      </c>
      <c r="V2334" s="2">
        <f>DATE(A2334,INDEX(Map!$H$1:$H$12,MATCH(B2334,Map!$G$1:$G$12,0),0),1)</f>
        <v>43191</v>
      </c>
      <c r="W2334" t="str">
        <f>IF(AND(V2334&gt;=Map!$K$2,V2334&lt;=Map!$L$2),"Base",IF(AND(V2334&gt;=Map!$K$3,V2334&lt;=Map!$L$3),"Fcst","N/A"))</f>
        <v>Fcst</v>
      </c>
      <c r="X2334" t="str">
        <f>INDEX(Map!$B$2:$B$86,MATCH(D2334,Map!$A$2:$A$86,0),0)</f>
        <v>N/A</v>
      </c>
      <c r="Y2334" s="7" t="str">
        <f>IF(INDEX(Map!$C$2:$C$86,MATCH(D2334,Map!$A$2:$A$86,0),0)="","N/A",E2334*INDEX(Map!$C$2:$C$86,MATCH(D2334,Map!$A$2:$A$86,0),0))</f>
        <v>N/A</v>
      </c>
      <c r="Z2334" s="7" t="str">
        <f>IF(INDEX(Map!$D$2:$D$86,MATCH(D2334,Map!$A$2:$A$86,0),0)="","N/A",E2334*INDEX(Map!$D$2:$D$86,MATCH(D2334,Map!$A$2:$A$86,0),0))</f>
        <v>N/A</v>
      </c>
      <c r="AA2334" t="str">
        <f>INDEX(Map!$E$2:$E$86,MATCH(D2334,Map!$A$2:$A$86,0),0)</f>
        <v>Sales</v>
      </c>
    </row>
    <row r="2335" spans="1:27" x14ac:dyDescent="0.25">
      <c r="A2335" s="1" t="s">
        <v>120</v>
      </c>
      <c r="B2335" s="1" t="s">
        <v>110</v>
      </c>
      <c r="C2335" s="1">
        <v>66</v>
      </c>
      <c r="D2335" s="1" t="s">
        <v>89</v>
      </c>
      <c r="E2335" s="1">
        <v>0</v>
      </c>
      <c r="F2335" s="1">
        <v>0</v>
      </c>
      <c r="G2335" s="1">
        <v>0</v>
      </c>
      <c r="H2335" s="1">
        <v>0</v>
      </c>
      <c r="I2335" s="1" t="s">
        <v>63</v>
      </c>
      <c r="J2335" s="1" t="s">
        <v>63</v>
      </c>
      <c r="K2335" s="1">
        <v>0</v>
      </c>
      <c r="L2335" s="1">
        <v>0</v>
      </c>
      <c r="M2335" s="1">
        <v>0</v>
      </c>
      <c r="N2335" s="1" t="s">
        <v>63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3" t="str">
        <f t="shared" si="36"/>
        <v>2017Plan</v>
      </c>
      <c r="V2335" s="2">
        <f>DATE(A2335,INDEX(Map!$H$1:$H$12,MATCH(B2335,Map!$G$1:$G$12,0),0),1)</f>
        <v>43191</v>
      </c>
      <c r="W2335" t="str">
        <f>IF(AND(V2335&gt;=Map!$K$2,V2335&lt;=Map!$L$2),"Base",IF(AND(V2335&gt;=Map!$K$3,V2335&lt;=Map!$L$3),"Fcst","N/A"))</f>
        <v>Fcst</v>
      </c>
      <c r="X2335" t="str">
        <f>INDEX(Map!$B$2:$B$86,MATCH(D2335,Map!$A$2:$A$86,0),0)</f>
        <v>N/A</v>
      </c>
      <c r="Y2335" s="7" t="str">
        <f>IF(INDEX(Map!$C$2:$C$86,MATCH(D2335,Map!$A$2:$A$86,0),0)="","N/A",E2335*INDEX(Map!$C$2:$C$86,MATCH(D2335,Map!$A$2:$A$86,0),0))</f>
        <v>N/A</v>
      </c>
      <c r="Z2335" s="7" t="str">
        <f>IF(INDEX(Map!$D$2:$D$86,MATCH(D2335,Map!$A$2:$A$86,0),0)="","N/A",E2335*INDEX(Map!$D$2:$D$86,MATCH(D2335,Map!$A$2:$A$86,0),0))</f>
        <v>N/A</v>
      </c>
      <c r="AA2335" t="str">
        <f>INDEX(Map!$E$2:$E$86,MATCH(D2335,Map!$A$2:$A$86,0),0)</f>
        <v>Sales</v>
      </c>
    </row>
    <row r="2336" spans="1:27" x14ac:dyDescent="0.25">
      <c r="A2336" s="1" t="s">
        <v>120</v>
      </c>
      <c r="B2336" s="1" t="s">
        <v>110</v>
      </c>
      <c r="C2336" s="1">
        <v>67</v>
      </c>
      <c r="D2336" s="1" t="s">
        <v>90</v>
      </c>
      <c r="E2336" s="1">
        <v>0</v>
      </c>
      <c r="F2336" s="1">
        <v>0</v>
      </c>
      <c r="G2336" s="1">
        <v>0</v>
      </c>
      <c r="H2336" s="1">
        <v>0</v>
      </c>
      <c r="I2336" s="1" t="s">
        <v>63</v>
      </c>
      <c r="J2336" s="1" t="s">
        <v>63</v>
      </c>
      <c r="K2336" s="1">
        <v>0</v>
      </c>
      <c r="L2336" s="1">
        <v>0</v>
      </c>
      <c r="M2336" s="1">
        <v>0</v>
      </c>
      <c r="N2336" s="1" t="s">
        <v>63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3" t="str">
        <f t="shared" si="36"/>
        <v>2017Plan</v>
      </c>
      <c r="V2336" s="2">
        <f>DATE(A2336,INDEX(Map!$H$1:$H$12,MATCH(B2336,Map!$G$1:$G$12,0),0),1)</f>
        <v>43191</v>
      </c>
      <c r="W2336" t="str">
        <f>IF(AND(V2336&gt;=Map!$K$2,V2336&lt;=Map!$L$2),"Base",IF(AND(V2336&gt;=Map!$K$3,V2336&lt;=Map!$L$3),"Fcst","N/A"))</f>
        <v>Fcst</v>
      </c>
      <c r="X2336" t="str">
        <f>INDEX(Map!$B$2:$B$86,MATCH(D2336,Map!$A$2:$A$86,0),0)</f>
        <v>N/A</v>
      </c>
      <c r="Y2336" s="7" t="str">
        <f>IF(INDEX(Map!$C$2:$C$86,MATCH(D2336,Map!$A$2:$A$86,0),0)="","N/A",E2336*INDEX(Map!$C$2:$C$86,MATCH(D2336,Map!$A$2:$A$86,0),0))</f>
        <v>N/A</v>
      </c>
      <c r="Z2336" s="7" t="str">
        <f>IF(INDEX(Map!$D$2:$D$86,MATCH(D2336,Map!$A$2:$A$86,0),0)="","N/A",E2336*INDEX(Map!$D$2:$D$86,MATCH(D2336,Map!$A$2:$A$86,0),0))</f>
        <v>N/A</v>
      </c>
      <c r="AA2336" t="str">
        <f>INDEX(Map!$E$2:$E$86,MATCH(D2336,Map!$A$2:$A$86,0),0)</f>
        <v>Sales</v>
      </c>
    </row>
    <row r="2337" spans="1:27" x14ac:dyDescent="0.25">
      <c r="A2337" s="1" t="s">
        <v>120</v>
      </c>
      <c r="B2337" s="1" t="s">
        <v>110</v>
      </c>
      <c r="C2337" s="1">
        <v>68</v>
      </c>
      <c r="D2337" s="1" t="s">
        <v>91</v>
      </c>
      <c r="E2337" s="1">
        <v>0</v>
      </c>
      <c r="F2337" s="1">
        <v>0</v>
      </c>
      <c r="G2337" s="1">
        <v>0</v>
      </c>
      <c r="H2337" s="1">
        <v>0</v>
      </c>
      <c r="I2337" s="1" t="s">
        <v>63</v>
      </c>
      <c r="J2337" s="1" t="s">
        <v>63</v>
      </c>
      <c r="K2337" s="1">
        <v>0</v>
      </c>
      <c r="L2337" s="1">
        <v>0</v>
      </c>
      <c r="M2337" s="1">
        <v>0</v>
      </c>
      <c r="N2337" s="1" t="s">
        <v>63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3" t="str">
        <f t="shared" si="36"/>
        <v>2017Plan</v>
      </c>
      <c r="V2337" s="2">
        <f>DATE(A2337,INDEX(Map!$H$1:$H$12,MATCH(B2337,Map!$G$1:$G$12,0),0),1)</f>
        <v>43191</v>
      </c>
      <c r="W2337" t="str">
        <f>IF(AND(V2337&gt;=Map!$K$2,V2337&lt;=Map!$L$2),"Base",IF(AND(V2337&gt;=Map!$K$3,V2337&lt;=Map!$L$3),"Fcst","N/A"))</f>
        <v>Fcst</v>
      </c>
      <c r="X2337" t="str">
        <f>INDEX(Map!$B$2:$B$86,MATCH(D2337,Map!$A$2:$A$86,0),0)</f>
        <v>N/A</v>
      </c>
      <c r="Y2337" s="7" t="str">
        <f>IF(INDEX(Map!$C$2:$C$86,MATCH(D2337,Map!$A$2:$A$86,0),0)="","N/A",E2337*INDEX(Map!$C$2:$C$86,MATCH(D2337,Map!$A$2:$A$86,0),0))</f>
        <v>N/A</v>
      </c>
      <c r="Z2337" s="7" t="str">
        <f>IF(INDEX(Map!$D$2:$D$86,MATCH(D2337,Map!$A$2:$A$86,0),0)="","N/A",E2337*INDEX(Map!$D$2:$D$86,MATCH(D2337,Map!$A$2:$A$86,0),0))</f>
        <v>N/A</v>
      </c>
      <c r="AA2337" t="str">
        <f>INDEX(Map!$E$2:$E$86,MATCH(D2337,Map!$A$2:$A$86,0),0)</f>
        <v>CSR</v>
      </c>
    </row>
    <row r="2338" spans="1:27" x14ac:dyDescent="0.25">
      <c r="A2338" s="1" t="s">
        <v>120</v>
      </c>
      <c r="B2338" s="1" t="s">
        <v>110</v>
      </c>
      <c r="C2338" s="1">
        <v>69</v>
      </c>
      <c r="D2338" s="1" t="s">
        <v>92</v>
      </c>
      <c r="E2338" s="1">
        <v>0</v>
      </c>
      <c r="F2338" s="1">
        <v>0</v>
      </c>
      <c r="G2338" s="1">
        <v>0</v>
      </c>
      <c r="H2338" s="1">
        <v>0</v>
      </c>
      <c r="I2338" s="1" t="s">
        <v>63</v>
      </c>
      <c r="J2338" s="1" t="s">
        <v>63</v>
      </c>
      <c r="K2338" s="1">
        <v>0</v>
      </c>
      <c r="L2338" s="1">
        <v>0</v>
      </c>
      <c r="M2338" s="1">
        <v>0</v>
      </c>
      <c r="N2338" s="1" t="s">
        <v>63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3" t="str">
        <f t="shared" si="36"/>
        <v>2017Plan</v>
      </c>
      <c r="V2338" s="2">
        <f>DATE(A2338,INDEX(Map!$H$1:$H$12,MATCH(B2338,Map!$G$1:$G$12,0),0),1)</f>
        <v>43191</v>
      </c>
      <c r="W2338" t="str">
        <f>IF(AND(V2338&gt;=Map!$K$2,V2338&lt;=Map!$L$2),"Base",IF(AND(V2338&gt;=Map!$K$3,V2338&lt;=Map!$L$3),"Fcst","N/A"))</f>
        <v>Fcst</v>
      </c>
      <c r="X2338" t="str">
        <f>INDEX(Map!$B$2:$B$86,MATCH(D2338,Map!$A$2:$A$86,0),0)</f>
        <v>N/A</v>
      </c>
      <c r="Y2338" s="7" t="str">
        <f>IF(INDEX(Map!$C$2:$C$86,MATCH(D2338,Map!$A$2:$A$86,0),0)="","N/A",E2338*INDEX(Map!$C$2:$C$86,MATCH(D2338,Map!$A$2:$A$86,0),0))</f>
        <v>N/A</v>
      </c>
      <c r="Z2338" s="7" t="str">
        <f>IF(INDEX(Map!$D$2:$D$86,MATCH(D2338,Map!$A$2:$A$86,0),0)="","N/A",E2338*INDEX(Map!$D$2:$D$86,MATCH(D2338,Map!$A$2:$A$86,0),0))</f>
        <v>N/A</v>
      </c>
      <c r="AA2338" t="str">
        <f>INDEX(Map!$E$2:$E$86,MATCH(D2338,Map!$A$2:$A$86,0),0)</f>
        <v>CSR</v>
      </c>
    </row>
    <row r="2339" spans="1:27" x14ac:dyDescent="0.25">
      <c r="A2339" s="1" t="s">
        <v>120</v>
      </c>
      <c r="B2339" s="1" t="s">
        <v>110</v>
      </c>
      <c r="C2339" s="1">
        <v>70</v>
      </c>
      <c r="D2339" s="1" t="s">
        <v>93</v>
      </c>
      <c r="E2339" s="1">
        <v>0</v>
      </c>
      <c r="F2339" s="1">
        <v>0</v>
      </c>
      <c r="G2339" s="1">
        <v>0</v>
      </c>
      <c r="H2339" s="1">
        <v>0</v>
      </c>
      <c r="I2339" s="1" t="s">
        <v>63</v>
      </c>
      <c r="J2339" s="1" t="s">
        <v>63</v>
      </c>
      <c r="K2339" s="1">
        <v>0</v>
      </c>
      <c r="L2339" s="1">
        <v>0</v>
      </c>
      <c r="M2339" s="1">
        <v>0</v>
      </c>
      <c r="N2339" s="1" t="s">
        <v>63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3" t="str">
        <f t="shared" si="36"/>
        <v>2017Plan</v>
      </c>
      <c r="V2339" s="2">
        <f>DATE(A2339,INDEX(Map!$H$1:$H$12,MATCH(B2339,Map!$G$1:$G$12,0),0),1)</f>
        <v>43191</v>
      </c>
      <c r="W2339" t="str">
        <f>IF(AND(V2339&gt;=Map!$K$2,V2339&lt;=Map!$L$2),"Base",IF(AND(V2339&gt;=Map!$K$3,V2339&lt;=Map!$L$3),"Fcst","N/A"))</f>
        <v>Fcst</v>
      </c>
      <c r="X2339" t="str">
        <f>INDEX(Map!$B$2:$B$86,MATCH(D2339,Map!$A$2:$A$86,0),0)</f>
        <v>N/A</v>
      </c>
      <c r="Y2339" s="7" t="str">
        <f>IF(INDEX(Map!$C$2:$C$86,MATCH(D2339,Map!$A$2:$A$86,0),0)="","N/A",E2339*INDEX(Map!$C$2:$C$86,MATCH(D2339,Map!$A$2:$A$86,0),0))</f>
        <v>N/A</v>
      </c>
      <c r="Z2339" s="7" t="str">
        <f>IF(INDEX(Map!$D$2:$D$86,MATCH(D2339,Map!$A$2:$A$86,0),0)="","N/A",E2339*INDEX(Map!$D$2:$D$86,MATCH(D2339,Map!$A$2:$A$86,0),0))</f>
        <v>N/A</v>
      </c>
      <c r="AA2339" t="str">
        <f>INDEX(Map!$E$2:$E$86,MATCH(D2339,Map!$A$2:$A$86,0),0)</f>
        <v>CSR</v>
      </c>
    </row>
    <row r="2340" spans="1:27" x14ac:dyDescent="0.25">
      <c r="A2340" s="1" t="s">
        <v>120</v>
      </c>
      <c r="B2340" s="1" t="s">
        <v>110</v>
      </c>
      <c r="C2340" s="1">
        <v>71</v>
      </c>
      <c r="D2340" s="1" t="s">
        <v>94</v>
      </c>
      <c r="E2340" s="1">
        <v>0</v>
      </c>
      <c r="F2340" s="1">
        <v>0</v>
      </c>
      <c r="G2340" s="1">
        <v>0</v>
      </c>
      <c r="H2340" s="1">
        <v>0</v>
      </c>
      <c r="I2340" s="1" t="s">
        <v>63</v>
      </c>
      <c r="J2340" s="1" t="s">
        <v>63</v>
      </c>
      <c r="K2340" s="1">
        <v>0</v>
      </c>
      <c r="L2340" s="1">
        <v>0</v>
      </c>
      <c r="M2340" s="1">
        <v>0</v>
      </c>
      <c r="N2340" s="1" t="s">
        <v>63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3" t="str">
        <f t="shared" si="36"/>
        <v>2017Plan</v>
      </c>
      <c r="V2340" s="2">
        <f>DATE(A2340,INDEX(Map!$H$1:$H$12,MATCH(B2340,Map!$G$1:$G$12,0),0),1)</f>
        <v>43191</v>
      </c>
      <c r="W2340" t="str">
        <f>IF(AND(V2340&gt;=Map!$K$2,V2340&lt;=Map!$L$2),"Base",IF(AND(V2340&gt;=Map!$K$3,V2340&lt;=Map!$L$3),"Fcst","N/A"))</f>
        <v>Fcst</v>
      </c>
      <c r="X2340" t="str">
        <f>INDEX(Map!$B$2:$B$86,MATCH(D2340,Map!$A$2:$A$86,0),0)</f>
        <v>N/A</v>
      </c>
      <c r="Y2340" s="7" t="str">
        <f>IF(INDEX(Map!$C$2:$C$86,MATCH(D2340,Map!$A$2:$A$86,0),0)="","N/A",E2340*INDEX(Map!$C$2:$C$86,MATCH(D2340,Map!$A$2:$A$86,0),0))</f>
        <v>N/A</v>
      </c>
      <c r="Z2340" s="7" t="str">
        <f>IF(INDEX(Map!$D$2:$D$86,MATCH(D2340,Map!$A$2:$A$86,0),0)="","N/A",E2340*INDEX(Map!$D$2:$D$86,MATCH(D2340,Map!$A$2:$A$86,0),0))</f>
        <v>N/A</v>
      </c>
      <c r="AA2340" t="str">
        <f>INDEX(Map!$E$2:$E$86,MATCH(D2340,Map!$A$2:$A$86,0),0)</f>
        <v>CSR</v>
      </c>
    </row>
    <row r="2341" spans="1:27" x14ac:dyDescent="0.25">
      <c r="A2341" s="1" t="s">
        <v>120</v>
      </c>
      <c r="B2341" s="1" t="s">
        <v>110</v>
      </c>
      <c r="C2341" s="1">
        <v>72</v>
      </c>
      <c r="D2341" s="1" t="s">
        <v>95</v>
      </c>
      <c r="E2341" s="1">
        <v>0</v>
      </c>
      <c r="F2341" s="1">
        <v>0</v>
      </c>
      <c r="G2341" s="1">
        <v>0</v>
      </c>
      <c r="H2341" s="1">
        <v>0</v>
      </c>
      <c r="I2341" s="1" t="s">
        <v>63</v>
      </c>
      <c r="J2341" s="1" t="s">
        <v>63</v>
      </c>
      <c r="K2341" s="1">
        <v>0</v>
      </c>
      <c r="L2341" s="1">
        <v>0</v>
      </c>
      <c r="M2341" s="1">
        <v>0</v>
      </c>
      <c r="N2341" s="1" t="s">
        <v>63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3" t="str">
        <f t="shared" si="36"/>
        <v>2017Plan</v>
      </c>
      <c r="V2341" s="2">
        <f>DATE(A2341,INDEX(Map!$H$1:$H$12,MATCH(B2341,Map!$G$1:$G$12,0),0),1)</f>
        <v>43191</v>
      </c>
      <c r="W2341" t="str">
        <f>IF(AND(V2341&gt;=Map!$K$2,V2341&lt;=Map!$L$2),"Base",IF(AND(V2341&gt;=Map!$K$3,V2341&lt;=Map!$L$3),"Fcst","N/A"))</f>
        <v>Fcst</v>
      </c>
      <c r="X2341" t="str">
        <f>INDEX(Map!$B$2:$B$86,MATCH(D2341,Map!$A$2:$A$86,0),0)</f>
        <v>N/A</v>
      </c>
      <c r="Y2341" s="7" t="str">
        <f>IF(INDEX(Map!$C$2:$C$86,MATCH(D2341,Map!$A$2:$A$86,0),0)="","N/A",E2341*INDEX(Map!$C$2:$C$86,MATCH(D2341,Map!$A$2:$A$86,0),0))</f>
        <v>N/A</v>
      </c>
      <c r="Z2341" s="7" t="str">
        <f>IF(INDEX(Map!$D$2:$D$86,MATCH(D2341,Map!$A$2:$A$86,0),0)="","N/A",E2341*INDEX(Map!$D$2:$D$86,MATCH(D2341,Map!$A$2:$A$86,0),0))</f>
        <v>N/A</v>
      </c>
      <c r="AA2341" t="str">
        <f>INDEX(Map!$E$2:$E$86,MATCH(D2341,Map!$A$2:$A$86,0),0)</f>
        <v>CSR</v>
      </c>
    </row>
    <row r="2342" spans="1:27" x14ac:dyDescent="0.25">
      <c r="A2342" s="1" t="s">
        <v>120</v>
      </c>
      <c r="B2342" s="1" t="s">
        <v>110</v>
      </c>
      <c r="C2342" s="1">
        <v>73</v>
      </c>
      <c r="D2342" s="1" t="s">
        <v>96</v>
      </c>
      <c r="E2342" s="1">
        <v>0</v>
      </c>
      <c r="F2342" s="1">
        <v>0</v>
      </c>
      <c r="G2342" s="1">
        <v>0</v>
      </c>
      <c r="H2342" s="1">
        <v>0</v>
      </c>
      <c r="I2342" s="1" t="s">
        <v>63</v>
      </c>
      <c r="J2342" s="1" t="s">
        <v>63</v>
      </c>
      <c r="K2342" s="1">
        <v>0</v>
      </c>
      <c r="L2342" s="1">
        <v>0</v>
      </c>
      <c r="M2342" s="1">
        <v>0</v>
      </c>
      <c r="N2342" s="1" t="s">
        <v>63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</v>
      </c>
      <c r="U2342" s="3" t="str">
        <f t="shared" si="36"/>
        <v>2017Plan</v>
      </c>
      <c r="V2342" s="2">
        <f>DATE(A2342,INDEX(Map!$H$1:$H$12,MATCH(B2342,Map!$G$1:$G$12,0),0),1)</f>
        <v>43191</v>
      </c>
      <c r="W2342" t="str">
        <f>IF(AND(V2342&gt;=Map!$K$2,V2342&lt;=Map!$L$2),"Base",IF(AND(V2342&gt;=Map!$K$3,V2342&lt;=Map!$L$3),"Fcst","N/A"))</f>
        <v>Fcst</v>
      </c>
      <c r="X2342" t="str">
        <f>INDEX(Map!$B$2:$B$86,MATCH(D2342,Map!$A$2:$A$86,0),0)</f>
        <v>N/A</v>
      </c>
      <c r="Y2342" s="7" t="str">
        <f>IF(INDEX(Map!$C$2:$C$86,MATCH(D2342,Map!$A$2:$A$86,0),0)="","N/A",E2342*INDEX(Map!$C$2:$C$86,MATCH(D2342,Map!$A$2:$A$86,0),0))</f>
        <v>N/A</v>
      </c>
      <c r="Z2342" s="7" t="str">
        <f>IF(INDEX(Map!$D$2:$D$86,MATCH(D2342,Map!$A$2:$A$86,0),0)="","N/A",E2342*INDEX(Map!$D$2:$D$86,MATCH(D2342,Map!$A$2:$A$86,0),0))</f>
        <v>N/A</v>
      </c>
      <c r="AA2342" t="str">
        <f>INDEX(Map!$E$2:$E$86,MATCH(D2342,Map!$A$2:$A$86,0),0)</f>
        <v>CSR</v>
      </c>
    </row>
    <row r="2343" spans="1:27" x14ac:dyDescent="0.25">
      <c r="A2343" s="1" t="s">
        <v>120</v>
      </c>
      <c r="B2343" s="1" t="s">
        <v>110</v>
      </c>
      <c r="C2343" s="1">
        <v>74</v>
      </c>
      <c r="D2343" s="1" t="s">
        <v>97</v>
      </c>
      <c r="E2343" s="1">
        <v>0</v>
      </c>
      <c r="F2343" s="1">
        <v>0</v>
      </c>
      <c r="G2343" s="1">
        <v>0</v>
      </c>
      <c r="H2343" s="1">
        <v>0</v>
      </c>
      <c r="I2343" s="1" t="s">
        <v>63</v>
      </c>
      <c r="J2343" s="1" t="s">
        <v>63</v>
      </c>
      <c r="K2343" s="1">
        <v>0</v>
      </c>
      <c r="L2343" s="1">
        <v>0</v>
      </c>
      <c r="M2343" s="1">
        <v>0</v>
      </c>
      <c r="N2343" s="1" t="s">
        <v>63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</v>
      </c>
      <c r="U2343" s="3" t="str">
        <f t="shared" si="36"/>
        <v>2017Plan</v>
      </c>
      <c r="V2343" s="2">
        <f>DATE(A2343,INDEX(Map!$H$1:$H$12,MATCH(B2343,Map!$G$1:$G$12,0),0),1)</f>
        <v>43191</v>
      </c>
      <c r="W2343" t="str">
        <f>IF(AND(V2343&gt;=Map!$K$2,V2343&lt;=Map!$L$2),"Base",IF(AND(V2343&gt;=Map!$K$3,V2343&lt;=Map!$L$3),"Fcst","N/A"))</f>
        <v>Fcst</v>
      </c>
      <c r="X2343" t="str">
        <f>INDEX(Map!$B$2:$B$86,MATCH(D2343,Map!$A$2:$A$86,0),0)</f>
        <v>N/A</v>
      </c>
      <c r="Y2343" s="7" t="str">
        <f>IF(INDEX(Map!$C$2:$C$86,MATCH(D2343,Map!$A$2:$A$86,0),0)="","N/A",E2343*INDEX(Map!$C$2:$C$86,MATCH(D2343,Map!$A$2:$A$86,0),0))</f>
        <v>N/A</v>
      </c>
      <c r="Z2343" s="7" t="str">
        <f>IF(INDEX(Map!$D$2:$D$86,MATCH(D2343,Map!$A$2:$A$86,0),0)="","N/A",E2343*INDEX(Map!$D$2:$D$86,MATCH(D2343,Map!$A$2:$A$86,0),0))</f>
        <v>N/A</v>
      </c>
      <c r="AA2343" t="str">
        <f>INDEX(Map!$E$2:$E$86,MATCH(D2343,Map!$A$2:$A$86,0),0)</f>
        <v>CSR</v>
      </c>
    </row>
    <row r="2344" spans="1:27" x14ac:dyDescent="0.25">
      <c r="A2344" s="1" t="s">
        <v>120</v>
      </c>
      <c r="B2344" s="1" t="s">
        <v>110</v>
      </c>
      <c r="C2344" s="1">
        <v>75</v>
      </c>
      <c r="D2344" s="1" t="s">
        <v>98</v>
      </c>
      <c r="E2344" s="1">
        <v>0</v>
      </c>
      <c r="F2344" s="1">
        <v>0</v>
      </c>
      <c r="G2344" s="1">
        <v>0</v>
      </c>
      <c r="H2344" s="1">
        <v>0</v>
      </c>
      <c r="I2344" s="1" t="s">
        <v>63</v>
      </c>
      <c r="J2344" s="1" t="s">
        <v>63</v>
      </c>
      <c r="K2344" s="1">
        <v>0</v>
      </c>
      <c r="L2344" s="1">
        <v>0</v>
      </c>
      <c r="M2344" s="1">
        <v>0</v>
      </c>
      <c r="N2344" s="1" t="s">
        <v>63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3" t="str">
        <f t="shared" si="36"/>
        <v>2017Plan</v>
      </c>
      <c r="V2344" s="2">
        <f>DATE(A2344,INDEX(Map!$H$1:$H$12,MATCH(B2344,Map!$G$1:$G$12,0),0),1)</f>
        <v>43191</v>
      </c>
      <c r="W2344" t="str">
        <f>IF(AND(V2344&gt;=Map!$K$2,V2344&lt;=Map!$L$2),"Base",IF(AND(V2344&gt;=Map!$K$3,V2344&lt;=Map!$L$3),"Fcst","N/A"))</f>
        <v>Fcst</v>
      </c>
      <c r="X2344" t="str">
        <f>INDEX(Map!$B$2:$B$86,MATCH(D2344,Map!$A$2:$A$86,0),0)</f>
        <v>N/A</v>
      </c>
      <c r="Y2344" s="7" t="str">
        <f>IF(INDEX(Map!$C$2:$C$86,MATCH(D2344,Map!$A$2:$A$86,0),0)="","N/A",E2344*INDEX(Map!$C$2:$C$86,MATCH(D2344,Map!$A$2:$A$86,0),0))</f>
        <v>N/A</v>
      </c>
      <c r="Z2344" s="7" t="str">
        <f>IF(INDEX(Map!$D$2:$D$86,MATCH(D2344,Map!$A$2:$A$86,0),0)="","N/A",E2344*INDEX(Map!$D$2:$D$86,MATCH(D2344,Map!$A$2:$A$86,0),0))</f>
        <v>N/A</v>
      </c>
      <c r="AA2344" t="str">
        <f>INDEX(Map!$E$2:$E$86,MATCH(D2344,Map!$A$2:$A$86,0),0)</f>
        <v>CSR</v>
      </c>
    </row>
    <row r="2345" spans="1:27" x14ac:dyDescent="0.25">
      <c r="A2345" s="1" t="s">
        <v>120</v>
      </c>
      <c r="B2345" s="1" t="s">
        <v>110</v>
      </c>
      <c r="C2345" s="1">
        <v>76</v>
      </c>
      <c r="D2345" s="1" t="s">
        <v>99</v>
      </c>
      <c r="E2345" s="1">
        <v>0</v>
      </c>
      <c r="F2345" s="1">
        <v>0</v>
      </c>
      <c r="G2345" s="1">
        <v>0</v>
      </c>
      <c r="H2345" s="1">
        <v>0</v>
      </c>
      <c r="I2345" s="1" t="s">
        <v>63</v>
      </c>
      <c r="J2345" s="1" t="s">
        <v>63</v>
      </c>
      <c r="K2345" s="1">
        <v>0</v>
      </c>
      <c r="L2345" s="1">
        <v>0</v>
      </c>
      <c r="M2345" s="1">
        <v>0</v>
      </c>
      <c r="N2345" s="1" t="s">
        <v>63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s="3" t="str">
        <f t="shared" si="36"/>
        <v>2017Plan</v>
      </c>
      <c r="V2345" s="2">
        <f>DATE(A2345,INDEX(Map!$H$1:$H$12,MATCH(B2345,Map!$G$1:$G$12,0),0),1)</f>
        <v>43191</v>
      </c>
      <c r="W2345" t="str">
        <f>IF(AND(V2345&gt;=Map!$K$2,V2345&lt;=Map!$L$2),"Base",IF(AND(V2345&gt;=Map!$K$3,V2345&lt;=Map!$L$3),"Fcst","N/A"))</f>
        <v>Fcst</v>
      </c>
      <c r="X2345" t="str">
        <f>INDEX(Map!$B$2:$B$86,MATCH(D2345,Map!$A$2:$A$86,0),0)</f>
        <v>N/A</v>
      </c>
      <c r="Y2345" s="7" t="str">
        <f>IF(INDEX(Map!$C$2:$C$86,MATCH(D2345,Map!$A$2:$A$86,0),0)="","N/A",E2345*INDEX(Map!$C$2:$C$86,MATCH(D2345,Map!$A$2:$A$86,0),0))</f>
        <v>N/A</v>
      </c>
      <c r="Z2345" s="7" t="str">
        <f>IF(INDEX(Map!$D$2:$D$86,MATCH(D2345,Map!$A$2:$A$86,0),0)="","N/A",E2345*INDEX(Map!$D$2:$D$86,MATCH(D2345,Map!$A$2:$A$86,0),0))</f>
        <v>N/A</v>
      </c>
      <c r="AA2345" t="str">
        <f>INDEX(Map!$E$2:$E$86,MATCH(D2345,Map!$A$2:$A$86,0),0)</f>
        <v>CSR</v>
      </c>
    </row>
    <row r="2346" spans="1:27" x14ac:dyDescent="0.25">
      <c r="A2346" s="1" t="s">
        <v>120</v>
      </c>
      <c r="B2346" s="1" t="s">
        <v>110</v>
      </c>
      <c r="C2346" s="1">
        <v>77</v>
      </c>
      <c r="D2346" s="1" t="s">
        <v>100</v>
      </c>
      <c r="E2346" s="1">
        <v>0</v>
      </c>
      <c r="F2346" s="1">
        <v>0</v>
      </c>
      <c r="G2346" s="1">
        <v>0</v>
      </c>
      <c r="H2346" s="1">
        <v>0</v>
      </c>
      <c r="I2346" s="1" t="s">
        <v>63</v>
      </c>
      <c r="J2346" s="1" t="s">
        <v>63</v>
      </c>
      <c r="K2346" s="1">
        <v>0</v>
      </c>
      <c r="L2346" s="1">
        <v>0</v>
      </c>
      <c r="M2346" s="1">
        <v>0</v>
      </c>
      <c r="N2346" s="1" t="s">
        <v>63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3" t="str">
        <f t="shared" si="36"/>
        <v>2017Plan</v>
      </c>
      <c r="V2346" s="2">
        <f>DATE(A2346,INDEX(Map!$H$1:$H$12,MATCH(B2346,Map!$G$1:$G$12,0),0),1)</f>
        <v>43191</v>
      </c>
      <c r="W2346" t="str">
        <f>IF(AND(V2346&gt;=Map!$K$2,V2346&lt;=Map!$L$2),"Base",IF(AND(V2346&gt;=Map!$K$3,V2346&lt;=Map!$L$3),"Fcst","N/A"))</f>
        <v>Fcst</v>
      </c>
      <c r="X2346" t="str">
        <f>INDEX(Map!$B$2:$B$86,MATCH(D2346,Map!$A$2:$A$86,0),0)</f>
        <v>N/A</v>
      </c>
      <c r="Y2346" s="7" t="str">
        <f>IF(INDEX(Map!$C$2:$C$86,MATCH(D2346,Map!$A$2:$A$86,0),0)="","N/A",E2346*INDEX(Map!$C$2:$C$86,MATCH(D2346,Map!$A$2:$A$86,0),0))</f>
        <v>N/A</v>
      </c>
      <c r="Z2346" s="7" t="str">
        <f>IF(INDEX(Map!$D$2:$D$86,MATCH(D2346,Map!$A$2:$A$86,0),0)="","N/A",E2346*INDEX(Map!$D$2:$D$86,MATCH(D2346,Map!$A$2:$A$86,0),0))</f>
        <v>N/A</v>
      </c>
      <c r="AA2346" t="str">
        <f>INDEX(Map!$E$2:$E$86,MATCH(D2346,Map!$A$2:$A$86,0),0)</f>
        <v>CSR</v>
      </c>
    </row>
    <row r="2347" spans="1:27" x14ac:dyDescent="0.25">
      <c r="A2347" s="1" t="s">
        <v>120</v>
      </c>
      <c r="B2347" s="1" t="s">
        <v>110</v>
      </c>
      <c r="C2347" s="1">
        <v>78</v>
      </c>
      <c r="D2347" s="1" t="s">
        <v>101</v>
      </c>
      <c r="E2347" s="1">
        <v>0</v>
      </c>
      <c r="F2347" s="1">
        <v>0</v>
      </c>
      <c r="G2347" s="1">
        <v>0</v>
      </c>
      <c r="H2347" s="1">
        <v>0</v>
      </c>
      <c r="I2347" s="1" t="s">
        <v>63</v>
      </c>
      <c r="J2347" s="1" t="s">
        <v>63</v>
      </c>
      <c r="K2347" s="1">
        <v>0</v>
      </c>
      <c r="L2347" s="1">
        <v>0</v>
      </c>
      <c r="M2347" s="1">
        <v>0</v>
      </c>
      <c r="N2347" s="1" t="s">
        <v>63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3" t="str">
        <f t="shared" si="36"/>
        <v>2017Plan</v>
      </c>
      <c r="V2347" s="2">
        <f>DATE(A2347,INDEX(Map!$H$1:$H$12,MATCH(B2347,Map!$G$1:$G$12,0),0),1)</f>
        <v>43191</v>
      </c>
      <c r="W2347" t="str">
        <f>IF(AND(V2347&gt;=Map!$K$2,V2347&lt;=Map!$L$2),"Base",IF(AND(V2347&gt;=Map!$K$3,V2347&lt;=Map!$L$3),"Fcst","N/A"))</f>
        <v>Fcst</v>
      </c>
      <c r="X2347" t="str">
        <f>INDEX(Map!$B$2:$B$86,MATCH(D2347,Map!$A$2:$A$86,0),0)</f>
        <v>N/A</v>
      </c>
      <c r="Y2347" s="7" t="str">
        <f>IF(INDEX(Map!$C$2:$C$86,MATCH(D2347,Map!$A$2:$A$86,0),0)="","N/A",E2347*INDEX(Map!$C$2:$C$86,MATCH(D2347,Map!$A$2:$A$86,0),0))</f>
        <v>N/A</v>
      </c>
      <c r="Z2347" s="7" t="str">
        <f>IF(INDEX(Map!$D$2:$D$86,MATCH(D2347,Map!$A$2:$A$86,0),0)="","N/A",E2347*INDEX(Map!$D$2:$D$86,MATCH(D2347,Map!$A$2:$A$86,0),0))</f>
        <v>N/A</v>
      </c>
      <c r="AA2347" t="str">
        <f>INDEX(Map!$E$2:$E$86,MATCH(D2347,Map!$A$2:$A$86,0),0)</f>
        <v>CSR</v>
      </c>
    </row>
    <row r="2348" spans="1:27" x14ac:dyDescent="0.25">
      <c r="A2348" s="1" t="s">
        <v>120</v>
      </c>
      <c r="B2348" s="1" t="s">
        <v>110</v>
      </c>
      <c r="C2348" s="1">
        <v>79</v>
      </c>
      <c r="D2348" s="1" t="s">
        <v>102</v>
      </c>
      <c r="E2348" s="1">
        <v>0</v>
      </c>
      <c r="F2348" s="1">
        <v>0</v>
      </c>
      <c r="G2348" s="1">
        <v>0</v>
      </c>
      <c r="H2348" s="1">
        <v>0</v>
      </c>
      <c r="I2348" s="1" t="s">
        <v>63</v>
      </c>
      <c r="J2348" s="1" t="s">
        <v>63</v>
      </c>
      <c r="K2348" s="1">
        <v>0</v>
      </c>
      <c r="L2348" s="1">
        <v>0</v>
      </c>
      <c r="M2348" s="1">
        <v>0</v>
      </c>
      <c r="N2348" s="1" t="s">
        <v>63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3" t="str">
        <f t="shared" si="36"/>
        <v>2017Plan</v>
      </c>
      <c r="V2348" s="2">
        <f>DATE(A2348,INDEX(Map!$H$1:$H$12,MATCH(B2348,Map!$G$1:$G$12,0),0),1)</f>
        <v>43191</v>
      </c>
      <c r="W2348" t="str">
        <f>IF(AND(V2348&gt;=Map!$K$2,V2348&lt;=Map!$L$2),"Base",IF(AND(V2348&gt;=Map!$K$3,V2348&lt;=Map!$L$3),"Fcst","N/A"))</f>
        <v>Fcst</v>
      </c>
      <c r="X2348" t="str">
        <f>INDEX(Map!$B$2:$B$86,MATCH(D2348,Map!$A$2:$A$86,0),0)</f>
        <v>N/A</v>
      </c>
      <c r="Y2348" s="7" t="str">
        <f>IF(INDEX(Map!$C$2:$C$86,MATCH(D2348,Map!$A$2:$A$86,0),0)="","N/A",E2348*INDEX(Map!$C$2:$C$86,MATCH(D2348,Map!$A$2:$A$86,0),0))</f>
        <v>N/A</v>
      </c>
      <c r="Z2348" s="7" t="str">
        <f>IF(INDEX(Map!$D$2:$D$86,MATCH(D2348,Map!$A$2:$A$86,0),0)="","N/A",E2348*INDEX(Map!$D$2:$D$86,MATCH(D2348,Map!$A$2:$A$86,0),0))</f>
        <v>N/A</v>
      </c>
      <c r="AA2348" t="str">
        <f>INDEX(Map!$E$2:$E$86,MATCH(D2348,Map!$A$2:$A$86,0),0)</f>
        <v>CSR</v>
      </c>
    </row>
    <row r="2349" spans="1:27" x14ac:dyDescent="0.25">
      <c r="A2349" s="1" t="s">
        <v>120</v>
      </c>
      <c r="B2349" s="1" t="s">
        <v>110</v>
      </c>
      <c r="C2349" s="1">
        <v>80</v>
      </c>
      <c r="D2349" s="1" t="s">
        <v>103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3" t="str">
        <f t="shared" si="36"/>
        <v>2017Plan</v>
      </c>
      <c r="V2349" s="2">
        <f>DATE(A2349,INDEX(Map!$H$1:$H$12,MATCH(B2349,Map!$G$1:$G$12,0),0),1)</f>
        <v>43191</v>
      </c>
      <c r="W2349" t="str">
        <f>IF(AND(V2349&gt;=Map!$K$2,V2349&lt;=Map!$L$2),"Base",IF(AND(V2349&gt;=Map!$K$3,V2349&lt;=Map!$L$3),"Fcst","N/A"))</f>
        <v>Fcst</v>
      </c>
      <c r="X2349" t="str">
        <f>INDEX(Map!$B$2:$B$86,MATCH(D2349,Map!$A$2:$A$86,0),0)</f>
        <v>N/A</v>
      </c>
      <c r="Y2349" s="7" t="str">
        <f>IF(INDEX(Map!$C$2:$C$86,MATCH(D2349,Map!$A$2:$A$86,0),0)="","N/A",E2349*INDEX(Map!$C$2:$C$86,MATCH(D2349,Map!$A$2:$A$86,0),0))</f>
        <v>N/A</v>
      </c>
      <c r="Z2349" s="7" t="str">
        <f>IF(INDEX(Map!$D$2:$D$86,MATCH(D2349,Map!$A$2:$A$86,0),0)="","N/A",E2349*INDEX(Map!$D$2:$D$86,MATCH(D2349,Map!$A$2:$A$86,0),0))</f>
        <v>N/A</v>
      </c>
      <c r="AA2349" t="str">
        <f>INDEX(Map!$E$2:$E$86,MATCH(D2349,Map!$A$2:$A$86,0),0)</f>
        <v>NGCC</v>
      </c>
    </row>
    <row r="2350" spans="1:27" x14ac:dyDescent="0.25">
      <c r="A2350" s="1" t="s">
        <v>120</v>
      </c>
      <c r="B2350" s="1" t="s">
        <v>110</v>
      </c>
      <c r="C2350" s="1">
        <v>81</v>
      </c>
      <c r="D2350" s="1" t="s">
        <v>104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3" t="str">
        <f t="shared" si="36"/>
        <v>2017Plan</v>
      </c>
      <c r="V2350" s="2">
        <f>DATE(A2350,INDEX(Map!$H$1:$H$12,MATCH(B2350,Map!$G$1:$G$12,0),0),1)</f>
        <v>43191</v>
      </c>
      <c r="W2350" t="str">
        <f>IF(AND(V2350&gt;=Map!$K$2,V2350&lt;=Map!$L$2),"Base",IF(AND(V2350&gt;=Map!$K$3,V2350&lt;=Map!$L$3),"Fcst","N/A"))</f>
        <v>Fcst</v>
      </c>
      <c r="X2350" t="str">
        <f>INDEX(Map!$B$2:$B$86,MATCH(D2350,Map!$A$2:$A$86,0),0)</f>
        <v>N/A</v>
      </c>
      <c r="Y2350" s="7" t="str">
        <f>IF(INDEX(Map!$C$2:$C$86,MATCH(D2350,Map!$A$2:$A$86,0),0)="","N/A",E2350*INDEX(Map!$C$2:$C$86,MATCH(D2350,Map!$A$2:$A$86,0),0))</f>
        <v>N/A</v>
      </c>
      <c r="Z2350" s="7" t="str">
        <f>IF(INDEX(Map!$D$2:$D$86,MATCH(D2350,Map!$A$2:$A$86,0),0)="","N/A",E2350*INDEX(Map!$D$2:$D$86,MATCH(D2350,Map!$A$2:$A$86,0),0))</f>
        <v>N/A</v>
      </c>
      <c r="AA2350" t="str">
        <f>INDEX(Map!$E$2:$E$86,MATCH(D2350,Map!$A$2:$A$86,0),0)</f>
        <v>NGCC</v>
      </c>
    </row>
    <row r="2351" spans="1:27" x14ac:dyDescent="0.25">
      <c r="A2351" s="1" t="s">
        <v>120</v>
      </c>
      <c r="B2351" s="1" t="s">
        <v>110</v>
      </c>
      <c r="C2351" s="1">
        <v>82</v>
      </c>
      <c r="D2351" s="1" t="s">
        <v>105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3" t="str">
        <f t="shared" si="36"/>
        <v>2017Plan</v>
      </c>
      <c r="V2351" s="2">
        <f>DATE(A2351,INDEX(Map!$H$1:$H$12,MATCH(B2351,Map!$G$1:$G$12,0),0),1)</f>
        <v>43191</v>
      </c>
      <c r="W2351" t="str">
        <f>IF(AND(V2351&gt;=Map!$K$2,V2351&lt;=Map!$L$2),"Base",IF(AND(V2351&gt;=Map!$K$3,V2351&lt;=Map!$L$3),"Fcst","N/A"))</f>
        <v>Fcst</v>
      </c>
      <c r="X2351" t="str">
        <f>INDEX(Map!$B$2:$B$86,MATCH(D2351,Map!$A$2:$A$86,0),0)</f>
        <v>N/A</v>
      </c>
      <c r="Y2351" s="7" t="str">
        <f>IF(INDEX(Map!$C$2:$C$86,MATCH(D2351,Map!$A$2:$A$86,0),0)="","N/A",E2351*INDEX(Map!$C$2:$C$86,MATCH(D2351,Map!$A$2:$A$86,0),0))</f>
        <v>N/A</v>
      </c>
      <c r="Z2351" s="7" t="str">
        <f>IF(INDEX(Map!$D$2:$D$86,MATCH(D2351,Map!$A$2:$A$86,0),0)="","N/A",E2351*INDEX(Map!$D$2:$D$86,MATCH(D2351,Map!$A$2:$A$86,0),0))</f>
        <v>N/A</v>
      </c>
      <c r="AA2351" t="str">
        <f>INDEX(Map!$E$2:$E$86,MATCH(D2351,Map!$A$2:$A$86,0),0)</f>
        <v>NGCC</v>
      </c>
    </row>
    <row r="2352" spans="1:27" x14ac:dyDescent="0.25">
      <c r="A2352" s="1" t="s">
        <v>120</v>
      </c>
      <c r="B2352" s="1" t="s">
        <v>110</v>
      </c>
      <c r="C2352" s="1">
        <v>83</v>
      </c>
      <c r="D2352" s="1" t="s">
        <v>106</v>
      </c>
      <c r="E2352" s="1">
        <v>0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3" t="str">
        <f t="shared" si="36"/>
        <v>2017Plan</v>
      </c>
      <c r="V2352" s="2">
        <f>DATE(A2352,INDEX(Map!$H$1:$H$12,MATCH(B2352,Map!$G$1:$G$12,0),0),1)</f>
        <v>43191</v>
      </c>
      <c r="W2352" t="str">
        <f>IF(AND(V2352&gt;=Map!$K$2,V2352&lt;=Map!$L$2),"Base",IF(AND(V2352&gt;=Map!$K$3,V2352&lt;=Map!$L$3),"Fcst","N/A"))</f>
        <v>Fcst</v>
      </c>
      <c r="X2352" t="str">
        <f>INDEX(Map!$B$2:$B$86,MATCH(D2352,Map!$A$2:$A$86,0),0)</f>
        <v>N/A</v>
      </c>
      <c r="Y2352" s="7" t="str">
        <f>IF(INDEX(Map!$C$2:$C$86,MATCH(D2352,Map!$A$2:$A$86,0),0)="","N/A",E2352*INDEX(Map!$C$2:$C$86,MATCH(D2352,Map!$A$2:$A$86,0),0))</f>
        <v>N/A</v>
      </c>
      <c r="Z2352" s="7" t="str">
        <f>IF(INDEX(Map!$D$2:$D$86,MATCH(D2352,Map!$A$2:$A$86,0),0)="","N/A",E2352*INDEX(Map!$D$2:$D$86,MATCH(D2352,Map!$A$2:$A$86,0),0))</f>
        <v>N/A</v>
      </c>
      <c r="AA2352" t="str">
        <f>INDEX(Map!$E$2:$E$86,MATCH(D2352,Map!$A$2:$A$86,0),0)</f>
        <v>NGCC</v>
      </c>
    </row>
    <row r="2353" spans="1:27" x14ac:dyDescent="0.25">
      <c r="A2353" s="1" t="s">
        <v>120</v>
      </c>
      <c r="B2353" s="1" t="s">
        <v>110</v>
      </c>
      <c r="C2353" s="1">
        <v>84</v>
      </c>
      <c r="D2353" s="1" t="s">
        <v>107</v>
      </c>
      <c r="E2353" s="1">
        <v>4.5999999999999996</v>
      </c>
      <c r="F2353" s="1">
        <v>0</v>
      </c>
      <c r="G2353" s="1">
        <v>3.9</v>
      </c>
      <c r="H2353" s="1">
        <v>6</v>
      </c>
      <c r="I2353" s="1">
        <v>50.4</v>
      </c>
      <c r="J2353" s="1">
        <v>10900</v>
      </c>
      <c r="K2353" s="1">
        <v>29</v>
      </c>
      <c r="L2353" s="1">
        <v>308.60000000000002</v>
      </c>
      <c r="M2353" s="1">
        <v>155</v>
      </c>
      <c r="N2353" s="1">
        <v>0</v>
      </c>
      <c r="O2353" s="1">
        <v>55</v>
      </c>
      <c r="P2353" s="1">
        <v>0</v>
      </c>
      <c r="Q2353" s="1">
        <v>3</v>
      </c>
      <c r="R2353" s="1">
        <v>34.229999999999997</v>
      </c>
      <c r="S2353" s="1">
        <v>46.11</v>
      </c>
      <c r="T2353" s="1">
        <v>213</v>
      </c>
      <c r="U2353" s="3" t="str">
        <f t="shared" si="36"/>
        <v>2017Plan</v>
      </c>
      <c r="V2353" s="2">
        <f>DATE(A2353,INDEX(Map!$H$1:$H$12,MATCH(B2353,Map!$G$1:$G$12,0),0),1)</f>
        <v>43191</v>
      </c>
      <c r="W2353" t="str">
        <f>IF(AND(V2353&gt;=Map!$K$2,V2353&lt;=Map!$L$2),"Base",IF(AND(V2353&gt;=Map!$K$3,V2353&lt;=Map!$L$3),"Fcst","N/A"))</f>
        <v>Fcst</v>
      </c>
      <c r="X2353" t="str">
        <f>INDEX(Map!$B$2:$B$86,MATCH(D2353,Map!$A$2:$A$86,0),0)</f>
        <v>Bluegrass/EKPC</v>
      </c>
      <c r="Y2353" s="7" t="str">
        <f>IF(INDEX(Map!$C$2:$C$86,MATCH(D2353,Map!$A$2:$A$86,0),0)="","N/A",E2353*INDEX(Map!$C$2:$C$86,MATCH(D2353,Map!$A$2:$A$86,0),0))</f>
        <v>N/A</v>
      </c>
      <c r="Z2353" s="7">
        <f>IF(INDEX(Map!$D$2:$D$86,MATCH(D2353,Map!$A$2:$A$86,0),0)="","N/A",E2353*INDEX(Map!$D$2:$D$86,MATCH(D2353,Map!$A$2:$A$86,0),0))</f>
        <v>4.5999999999999996</v>
      </c>
      <c r="AA2353" t="str">
        <f>INDEX(Map!$E$2:$E$86,MATCH(D2353,Map!$A$2:$A$86,0),0)</f>
        <v>SCCT</v>
      </c>
    </row>
    <row r="2354" spans="1:27" x14ac:dyDescent="0.25">
      <c r="A2354" s="1" t="s">
        <v>120</v>
      </c>
      <c r="B2354" s="1" t="s">
        <v>111</v>
      </c>
      <c r="C2354" s="1">
        <v>1</v>
      </c>
      <c r="D2354" s="1" t="s">
        <v>23</v>
      </c>
      <c r="E2354" s="1">
        <v>1.2</v>
      </c>
      <c r="F2354" s="1">
        <v>0</v>
      </c>
      <c r="G2354" s="1">
        <v>1.5</v>
      </c>
      <c r="H2354" s="1">
        <v>1</v>
      </c>
      <c r="I2354" s="1">
        <v>14.5</v>
      </c>
      <c r="J2354" s="1">
        <v>11972</v>
      </c>
      <c r="K2354" s="1">
        <v>34</v>
      </c>
      <c r="L2354" s="1">
        <v>280.8</v>
      </c>
      <c r="M2354" s="1">
        <v>41</v>
      </c>
      <c r="N2354" s="1">
        <v>1</v>
      </c>
      <c r="O2354" s="1">
        <v>8</v>
      </c>
      <c r="P2354" s="1">
        <v>0</v>
      </c>
      <c r="Q2354" s="1">
        <v>3</v>
      </c>
      <c r="R2354" s="1">
        <v>36.51</v>
      </c>
      <c r="S2354" s="1">
        <v>43.15</v>
      </c>
      <c r="T2354" s="1">
        <v>52</v>
      </c>
      <c r="U2354" s="3" t="str">
        <f t="shared" si="36"/>
        <v>2017Plan</v>
      </c>
      <c r="V2354" s="2">
        <f>DATE(A2354,INDEX(Map!$H$1:$H$12,MATCH(B2354,Map!$G$1:$G$12,0),0),1)</f>
        <v>43221</v>
      </c>
      <c r="W2354" t="str">
        <f>IF(AND(V2354&gt;=Map!$K$2,V2354&lt;=Map!$L$2),"Base",IF(AND(V2354&gt;=Map!$K$3,V2354&lt;=Map!$L$3),"Fcst","N/A"))</f>
        <v>Fcst</v>
      </c>
      <c r="X2354" t="str">
        <f>INDEX(Map!$B$2:$B$86,MATCH(D2354,Map!$A$2:$A$86,0),0)</f>
        <v>Brown 1</v>
      </c>
      <c r="Y2354" s="7">
        <f>IF(INDEX(Map!$C$2:$C$86,MATCH(D2354,Map!$A$2:$A$86,0),0)="","N/A",E2354*INDEX(Map!$C$2:$C$86,MATCH(D2354,Map!$A$2:$A$86,0),0))</f>
        <v>1.2</v>
      </c>
      <c r="Z2354" s="7" t="str">
        <f>IF(INDEX(Map!$D$2:$D$86,MATCH(D2354,Map!$A$2:$A$86,0),0)="","N/A",E2354*INDEX(Map!$D$2:$D$86,MATCH(D2354,Map!$A$2:$A$86,0),0))</f>
        <v>N/A</v>
      </c>
      <c r="AA2354" t="str">
        <f>INDEX(Map!$E$2:$E$86,MATCH(D2354,Map!$A$2:$A$86,0),0)</f>
        <v>Coal</v>
      </c>
    </row>
    <row r="2355" spans="1:27" x14ac:dyDescent="0.25">
      <c r="A2355" s="1" t="s">
        <v>120</v>
      </c>
      <c r="B2355" s="1" t="s">
        <v>111</v>
      </c>
      <c r="C2355" s="1">
        <v>2</v>
      </c>
      <c r="D2355" s="1" t="s">
        <v>24</v>
      </c>
      <c r="E2355" s="1">
        <v>25.8</v>
      </c>
      <c r="F2355" s="1">
        <v>0</v>
      </c>
      <c r="G2355" s="1">
        <v>20.8</v>
      </c>
      <c r="H2355" s="1">
        <v>3</v>
      </c>
      <c r="I2355" s="1">
        <v>282</v>
      </c>
      <c r="J2355" s="1">
        <v>10936</v>
      </c>
      <c r="K2355" s="1">
        <v>405</v>
      </c>
      <c r="L2355" s="1">
        <v>280.89999999999998</v>
      </c>
      <c r="M2355" s="1">
        <v>792</v>
      </c>
      <c r="N2355" s="1">
        <v>2</v>
      </c>
      <c r="O2355" s="1">
        <v>31</v>
      </c>
      <c r="P2355" s="1">
        <v>0</v>
      </c>
      <c r="Q2355" s="1">
        <v>56</v>
      </c>
      <c r="R2355" s="1">
        <v>32.9</v>
      </c>
      <c r="S2355" s="1">
        <v>34.11</v>
      </c>
      <c r="T2355" s="1">
        <v>880</v>
      </c>
      <c r="U2355" s="3" t="str">
        <f t="shared" si="36"/>
        <v>2017Plan</v>
      </c>
      <c r="V2355" s="2">
        <f>DATE(A2355,INDEX(Map!$H$1:$H$12,MATCH(B2355,Map!$G$1:$G$12,0),0),1)</f>
        <v>43221</v>
      </c>
      <c r="W2355" t="str">
        <f>IF(AND(V2355&gt;=Map!$K$2,V2355&lt;=Map!$L$2),"Base",IF(AND(V2355&gt;=Map!$K$3,V2355&lt;=Map!$L$3),"Fcst","N/A"))</f>
        <v>Fcst</v>
      </c>
      <c r="X2355" t="str">
        <f>INDEX(Map!$B$2:$B$86,MATCH(D2355,Map!$A$2:$A$86,0),0)</f>
        <v>Brown 2</v>
      </c>
      <c r="Y2355" s="7">
        <f>IF(INDEX(Map!$C$2:$C$86,MATCH(D2355,Map!$A$2:$A$86,0),0)="","N/A",E2355*INDEX(Map!$C$2:$C$86,MATCH(D2355,Map!$A$2:$A$86,0),0))</f>
        <v>25.8</v>
      </c>
      <c r="Z2355" s="7" t="str">
        <f>IF(INDEX(Map!$D$2:$D$86,MATCH(D2355,Map!$A$2:$A$86,0),0)="","N/A",E2355*INDEX(Map!$D$2:$D$86,MATCH(D2355,Map!$A$2:$A$86,0),0))</f>
        <v>N/A</v>
      </c>
      <c r="AA2355" t="str">
        <f>INDEX(Map!$E$2:$E$86,MATCH(D2355,Map!$A$2:$A$86,0),0)</f>
        <v>Coal</v>
      </c>
    </row>
    <row r="2356" spans="1:27" x14ac:dyDescent="0.25">
      <c r="A2356" s="1" t="s">
        <v>120</v>
      </c>
      <c r="B2356" s="1" t="s">
        <v>111</v>
      </c>
      <c r="C2356" s="1">
        <v>3</v>
      </c>
      <c r="D2356" s="1" t="s">
        <v>25</v>
      </c>
      <c r="E2356" s="1">
        <v>38.1</v>
      </c>
      <c r="F2356" s="1">
        <v>0</v>
      </c>
      <c r="G2356" s="1">
        <v>12.5</v>
      </c>
      <c r="H2356" s="1">
        <v>2</v>
      </c>
      <c r="I2356" s="1">
        <v>465.3</v>
      </c>
      <c r="J2356" s="1">
        <v>12214</v>
      </c>
      <c r="K2356" s="1">
        <v>247</v>
      </c>
      <c r="L2356" s="1">
        <v>280.8</v>
      </c>
      <c r="M2356" s="1">
        <v>1307</v>
      </c>
      <c r="N2356" s="1">
        <v>2</v>
      </c>
      <c r="O2356" s="1">
        <v>27</v>
      </c>
      <c r="P2356" s="1">
        <v>0</v>
      </c>
      <c r="Q2356" s="1">
        <v>117</v>
      </c>
      <c r="R2356" s="1">
        <v>37.380000000000003</v>
      </c>
      <c r="S2356" s="1">
        <v>38.08</v>
      </c>
      <c r="T2356" s="1">
        <v>1451</v>
      </c>
      <c r="U2356" s="3" t="str">
        <f t="shared" si="36"/>
        <v>2017Plan</v>
      </c>
      <c r="V2356" s="2">
        <f>DATE(A2356,INDEX(Map!$H$1:$H$12,MATCH(B2356,Map!$G$1:$G$12,0),0),1)</f>
        <v>43221</v>
      </c>
      <c r="W2356" t="str">
        <f>IF(AND(V2356&gt;=Map!$K$2,V2356&lt;=Map!$L$2),"Base",IF(AND(V2356&gt;=Map!$K$3,V2356&lt;=Map!$L$3),"Fcst","N/A"))</f>
        <v>Fcst</v>
      </c>
      <c r="X2356" t="str">
        <f>INDEX(Map!$B$2:$B$86,MATCH(D2356,Map!$A$2:$A$86,0),0)</f>
        <v>Brown 3</v>
      </c>
      <c r="Y2356" s="7">
        <f>IF(INDEX(Map!$C$2:$C$86,MATCH(D2356,Map!$A$2:$A$86,0),0)="","N/A",E2356*INDEX(Map!$C$2:$C$86,MATCH(D2356,Map!$A$2:$A$86,0),0))</f>
        <v>38.1</v>
      </c>
      <c r="Z2356" s="7" t="str">
        <f>IF(INDEX(Map!$D$2:$D$86,MATCH(D2356,Map!$A$2:$A$86,0),0)="","N/A",E2356*INDEX(Map!$D$2:$D$86,MATCH(D2356,Map!$A$2:$A$86,0),0))</f>
        <v>N/A</v>
      </c>
      <c r="AA2356" t="str">
        <f>INDEX(Map!$E$2:$E$86,MATCH(D2356,Map!$A$2:$A$86,0),0)</f>
        <v>Coal</v>
      </c>
    </row>
    <row r="2357" spans="1:27" x14ac:dyDescent="0.25">
      <c r="A2357" s="1" t="s">
        <v>120</v>
      </c>
      <c r="B2357" s="1" t="s">
        <v>111</v>
      </c>
      <c r="C2357" s="1">
        <v>4</v>
      </c>
      <c r="D2357" s="1" t="s">
        <v>26</v>
      </c>
      <c r="E2357" s="1">
        <v>244.4</v>
      </c>
      <c r="F2357" s="1">
        <v>0</v>
      </c>
      <c r="G2357" s="1">
        <v>69.099999999999994</v>
      </c>
      <c r="H2357" s="1">
        <v>2</v>
      </c>
      <c r="I2357" s="1">
        <v>2576</v>
      </c>
      <c r="J2357" s="1">
        <v>10542</v>
      </c>
      <c r="K2357" s="1">
        <v>649</v>
      </c>
      <c r="L2357" s="1">
        <v>199.9</v>
      </c>
      <c r="M2357" s="1">
        <v>5149</v>
      </c>
      <c r="N2357" s="1">
        <v>2</v>
      </c>
      <c r="O2357" s="1">
        <v>30</v>
      </c>
      <c r="P2357" s="1">
        <v>0</v>
      </c>
      <c r="Q2357" s="1">
        <v>472</v>
      </c>
      <c r="R2357" s="1">
        <v>23</v>
      </c>
      <c r="S2357" s="1">
        <v>23.13</v>
      </c>
      <c r="T2357" s="1">
        <v>5651</v>
      </c>
      <c r="U2357" s="3" t="str">
        <f t="shared" si="36"/>
        <v>2017Plan</v>
      </c>
      <c r="V2357" s="2">
        <f>DATE(A2357,INDEX(Map!$H$1:$H$12,MATCH(B2357,Map!$G$1:$G$12,0),0),1)</f>
        <v>43221</v>
      </c>
      <c r="W2357" t="str">
        <f>IF(AND(V2357&gt;=Map!$K$2,V2357&lt;=Map!$L$2),"Base",IF(AND(V2357&gt;=Map!$K$3,V2357&lt;=Map!$L$3),"Fcst","N/A"))</f>
        <v>Fcst</v>
      </c>
      <c r="X2357" t="str">
        <f>INDEX(Map!$B$2:$B$86,MATCH(D2357,Map!$A$2:$A$86,0),0)</f>
        <v>Ghent 1</v>
      </c>
      <c r="Y2357" s="7">
        <f>IF(INDEX(Map!$C$2:$C$86,MATCH(D2357,Map!$A$2:$A$86,0),0)="","N/A",E2357*INDEX(Map!$C$2:$C$86,MATCH(D2357,Map!$A$2:$A$86,0),0))</f>
        <v>244.4</v>
      </c>
      <c r="Z2357" s="7" t="str">
        <f>IF(INDEX(Map!$D$2:$D$86,MATCH(D2357,Map!$A$2:$A$86,0),0)="","N/A",E2357*INDEX(Map!$D$2:$D$86,MATCH(D2357,Map!$A$2:$A$86,0),0))</f>
        <v>N/A</v>
      </c>
      <c r="AA2357" t="str">
        <f>INDEX(Map!$E$2:$E$86,MATCH(D2357,Map!$A$2:$A$86,0),0)</f>
        <v>Coal</v>
      </c>
    </row>
    <row r="2358" spans="1:27" x14ac:dyDescent="0.25">
      <c r="A2358" s="1" t="s">
        <v>120</v>
      </c>
      <c r="B2358" s="1" t="s">
        <v>111</v>
      </c>
      <c r="C2358" s="1">
        <v>5</v>
      </c>
      <c r="D2358" s="1" t="s">
        <v>27</v>
      </c>
      <c r="E2358" s="1">
        <v>242.9</v>
      </c>
      <c r="F2358" s="1">
        <v>0</v>
      </c>
      <c r="G2358" s="1">
        <v>67.400000000000006</v>
      </c>
      <c r="H2358" s="1">
        <v>2</v>
      </c>
      <c r="I2358" s="1">
        <v>2539.3000000000002</v>
      </c>
      <c r="J2358" s="1">
        <v>10456</v>
      </c>
      <c r="K2358" s="1">
        <v>696</v>
      </c>
      <c r="L2358" s="1">
        <v>199.9</v>
      </c>
      <c r="M2358" s="1">
        <v>5076</v>
      </c>
      <c r="N2358" s="1">
        <v>2</v>
      </c>
      <c r="O2358" s="1">
        <v>24</v>
      </c>
      <c r="P2358" s="1">
        <v>0</v>
      </c>
      <c r="Q2358" s="1">
        <v>276</v>
      </c>
      <c r="R2358" s="1">
        <v>22.04</v>
      </c>
      <c r="S2358" s="1">
        <v>22.13</v>
      </c>
      <c r="T2358" s="1">
        <v>5376</v>
      </c>
      <c r="U2358" s="3" t="str">
        <f t="shared" si="36"/>
        <v>2017Plan</v>
      </c>
      <c r="V2358" s="2">
        <f>DATE(A2358,INDEX(Map!$H$1:$H$12,MATCH(B2358,Map!$G$1:$G$12,0),0),1)</f>
        <v>43221</v>
      </c>
      <c r="W2358" t="str">
        <f>IF(AND(V2358&gt;=Map!$K$2,V2358&lt;=Map!$L$2),"Base",IF(AND(V2358&gt;=Map!$K$3,V2358&lt;=Map!$L$3),"Fcst","N/A"))</f>
        <v>Fcst</v>
      </c>
      <c r="X2358" t="str">
        <f>INDEX(Map!$B$2:$B$86,MATCH(D2358,Map!$A$2:$A$86,0),0)</f>
        <v>Ghent 2</v>
      </c>
      <c r="Y2358" s="7">
        <f>IF(INDEX(Map!$C$2:$C$86,MATCH(D2358,Map!$A$2:$A$86,0),0)="","N/A",E2358*INDEX(Map!$C$2:$C$86,MATCH(D2358,Map!$A$2:$A$86,0),0))</f>
        <v>242.9</v>
      </c>
      <c r="Z2358" s="7" t="str">
        <f>IF(INDEX(Map!$D$2:$D$86,MATCH(D2358,Map!$A$2:$A$86,0),0)="","N/A",E2358*INDEX(Map!$D$2:$D$86,MATCH(D2358,Map!$A$2:$A$86,0),0))</f>
        <v>N/A</v>
      </c>
      <c r="AA2358" t="str">
        <f>INDEX(Map!$E$2:$E$86,MATCH(D2358,Map!$A$2:$A$86,0),0)</f>
        <v>Coal</v>
      </c>
    </row>
    <row r="2359" spans="1:27" x14ac:dyDescent="0.25">
      <c r="A2359" s="1" t="s">
        <v>120</v>
      </c>
      <c r="B2359" s="1" t="s">
        <v>111</v>
      </c>
      <c r="C2359" s="1">
        <v>6</v>
      </c>
      <c r="D2359" s="1" t="s">
        <v>28</v>
      </c>
      <c r="E2359" s="1">
        <v>234.9</v>
      </c>
      <c r="F2359" s="1">
        <v>0</v>
      </c>
      <c r="G2359" s="1">
        <v>65.5</v>
      </c>
      <c r="H2359" s="1">
        <v>3</v>
      </c>
      <c r="I2359" s="1">
        <v>2626.1</v>
      </c>
      <c r="J2359" s="1">
        <v>11181</v>
      </c>
      <c r="K2359" s="1">
        <v>629</v>
      </c>
      <c r="L2359" s="1">
        <v>199.9</v>
      </c>
      <c r="M2359" s="1">
        <v>5250</v>
      </c>
      <c r="N2359" s="1">
        <v>5</v>
      </c>
      <c r="O2359" s="1">
        <v>63</v>
      </c>
      <c r="P2359" s="1">
        <v>0</v>
      </c>
      <c r="Q2359" s="1">
        <v>442</v>
      </c>
      <c r="R2359" s="1">
        <v>24.23</v>
      </c>
      <c r="S2359" s="1">
        <v>24.5</v>
      </c>
      <c r="T2359" s="1">
        <v>5754</v>
      </c>
      <c r="U2359" s="3" t="str">
        <f t="shared" si="36"/>
        <v>2017Plan</v>
      </c>
      <c r="V2359" s="2">
        <f>DATE(A2359,INDEX(Map!$H$1:$H$12,MATCH(B2359,Map!$G$1:$G$12,0),0),1)</f>
        <v>43221</v>
      </c>
      <c r="W2359" t="str">
        <f>IF(AND(V2359&gt;=Map!$K$2,V2359&lt;=Map!$L$2),"Base",IF(AND(V2359&gt;=Map!$K$3,V2359&lt;=Map!$L$3),"Fcst","N/A"))</f>
        <v>Fcst</v>
      </c>
      <c r="X2359" t="str">
        <f>INDEX(Map!$B$2:$B$86,MATCH(D2359,Map!$A$2:$A$86,0),0)</f>
        <v>Ghent 3</v>
      </c>
      <c r="Y2359" s="7">
        <f>IF(INDEX(Map!$C$2:$C$86,MATCH(D2359,Map!$A$2:$A$86,0),0)="","N/A",E2359*INDEX(Map!$C$2:$C$86,MATCH(D2359,Map!$A$2:$A$86,0),0))</f>
        <v>234.9</v>
      </c>
      <c r="Z2359" s="7" t="str">
        <f>IF(INDEX(Map!$D$2:$D$86,MATCH(D2359,Map!$A$2:$A$86,0),0)="","N/A",E2359*INDEX(Map!$D$2:$D$86,MATCH(D2359,Map!$A$2:$A$86,0),0))</f>
        <v>N/A</v>
      </c>
      <c r="AA2359" t="str">
        <f>INDEX(Map!$E$2:$E$86,MATCH(D2359,Map!$A$2:$A$86,0),0)</f>
        <v>Coal</v>
      </c>
    </row>
    <row r="2360" spans="1:27" x14ac:dyDescent="0.25">
      <c r="A2360" s="1" t="s">
        <v>120</v>
      </c>
      <c r="B2360" s="1" t="s">
        <v>111</v>
      </c>
      <c r="C2360" s="1">
        <v>7</v>
      </c>
      <c r="D2360" s="1" t="s">
        <v>29</v>
      </c>
      <c r="E2360" s="1">
        <v>166.6</v>
      </c>
      <c r="F2360" s="1">
        <v>0</v>
      </c>
      <c r="G2360" s="1">
        <v>47</v>
      </c>
      <c r="H2360" s="1">
        <v>4</v>
      </c>
      <c r="I2360" s="1">
        <v>1852.9</v>
      </c>
      <c r="J2360" s="1">
        <v>11125</v>
      </c>
      <c r="K2360" s="1">
        <v>473</v>
      </c>
      <c r="L2360" s="1">
        <v>199.9</v>
      </c>
      <c r="M2360" s="1">
        <v>3704</v>
      </c>
      <c r="N2360" s="1">
        <v>8</v>
      </c>
      <c r="O2360" s="1">
        <v>109</v>
      </c>
      <c r="P2360" s="1">
        <v>0</v>
      </c>
      <c r="Q2360" s="1">
        <v>313</v>
      </c>
      <c r="R2360" s="1">
        <v>24.12</v>
      </c>
      <c r="S2360" s="1">
        <v>24.77</v>
      </c>
      <c r="T2360" s="1">
        <v>4126</v>
      </c>
      <c r="U2360" s="3" t="str">
        <f t="shared" si="36"/>
        <v>2017Plan</v>
      </c>
      <c r="V2360" s="2">
        <f>DATE(A2360,INDEX(Map!$H$1:$H$12,MATCH(B2360,Map!$G$1:$G$12,0),0),1)</f>
        <v>43221</v>
      </c>
      <c r="W2360" t="str">
        <f>IF(AND(V2360&gt;=Map!$K$2,V2360&lt;=Map!$L$2),"Base",IF(AND(V2360&gt;=Map!$K$3,V2360&lt;=Map!$L$3),"Fcst","N/A"))</f>
        <v>Fcst</v>
      </c>
      <c r="X2360" t="str">
        <f>INDEX(Map!$B$2:$B$86,MATCH(D2360,Map!$A$2:$A$86,0),0)</f>
        <v>Ghent 4</v>
      </c>
      <c r="Y2360" s="7">
        <f>IF(INDEX(Map!$C$2:$C$86,MATCH(D2360,Map!$A$2:$A$86,0),0)="","N/A",E2360*INDEX(Map!$C$2:$C$86,MATCH(D2360,Map!$A$2:$A$86,0),0))</f>
        <v>166.6</v>
      </c>
      <c r="Z2360" s="7" t="str">
        <f>IF(INDEX(Map!$D$2:$D$86,MATCH(D2360,Map!$A$2:$A$86,0),0)="","N/A",E2360*INDEX(Map!$D$2:$D$86,MATCH(D2360,Map!$A$2:$A$86,0),0))</f>
        <v>N/A</v>
      </c>
      <c r="AA2360" t="str">
        <f>INDEX(Map!$E$2:$E$86,MATCH(D2360,Map!$A$2:$A$86,0),0)</f>
        <v>Coal</v>
      </c>
    </row>
    <row r="2361" spans="1:27" x14ac:dyDescent="0.25">
      <c r="A2361" s="1" t="s">
        <v>120</v>
      </c>
      <c r="B2361" s="1" t="s">
        <v>111</v>
      </c>
      <c r="C2361" s="1">
        <v>8</v>
      </c>
      <c r="D2361" s="1" t="s">
        <v>30</v>
      </c>
      <c r="E2361" s="1">
        <v>144.6</v>
      </c>
      <c r="F2361" s="1">
        <v>0</v>
      </c>
      <c r="G2361" s="1">
        <v>64.8</v>
      </c>
      <c r="H2361" s="1">
        <v>2</v>
      </c>
      <c r="I2361" s="1">
        <v>1520.8</v>
      </c>
      <c r="J2361" s="1">
        <v>10518</v>
      </c>
      <c r="K2361" s="1">
        <v>696</v>
      </c>
      <c r="L2361" s="1">
        <v>198.7</v>
      </c>
      <c r="M2361" s="1">
        <v>3021</v>
      </c>
      <c r="N2361" s="1">
        <v>4</v>
      </c>
      <c r="O2361" s="1">
        <v>17</v>
      </c>
      <c r="P2361" s="1">
        <v>0</v>
      </c>
      <c r="Q2361" s="1">
        <v>130</v>
      </c>
      <c r="R2361" s="1">
        <v>21.79</v>
      </c>
      <c r="S2361" s="1">
        <v>21.91</v>
      </c>
      <c r="T2361" s="1">
        <v>3168</v>
      </c>
      <c r="U2361" s="3" t="str">
        <f t="shared" si="36"/>
        <v>2017Plan</v>
      </c>
      <c r="V2361" s="2">
        <f>DATE(A2361,INDEX(Map!$H$1:$H$12,MATCH(B2361,Map!$G$1:$G$12,0),0),1)</f>
        <v>43221</v>
      </c>
      <c r="W2361" t="str">
        <f>IF(AND(V2361&gt;=Map!$K$2,V2361&lt;=Map!$L$2),"Base",IF(AND(V2361&gt;=Map!$K$3,V2361&lt;=Map!$L$3),"Fcst","N/A"))</f>
        <v>Fcst</v>
      </c>
      <c r="X2361" t="str">
        <f>INDEX(Map!$B$2:$B$86,MATCH(D2361,Map!$A$2:$A$86,0),0)</f>
        <v>Mill Creek 1</v>
      </c>
      <c r="Y2361" s="7" t="str">
        <f>IF(INDEX(Map!$C$2:$C$86,MATCH(D2361,Map!$A$2:$A$86,0),0)="","N/A",E2361*INDEX(Map!$C$2:$C$86,MATCH(D2361,Map!$A$2:$A$86,0),0))</f>
        <v>N/A</v>
      </c>
      <c r="Z2361" s="7">
        <f>IF(INDEX(Map!$D$2:$D$86,MATCH(D2361,Map!$A$2:$A$86,0),0)="","N/A",E2361*INDEX(Map!$D$2:$D$86,MATCH(D2361,Map!$A$2:$A$86,0),0))</f>
        <v>144.6</v>
      </c>
      <c r="AA2361" t="str">
        <f>INDEX(Map!$E$2:$E$86,MATCH(D2361,Map!$A$2:$A$86,0),0)</f>
        <v>Coal</v>
      </c>
    </row>
    <row r="2362" spans="1:27" x14ac:dyDescent="0.25">
      <c r="A2362" s="1" t="s">
        <v>120</v>
      </c>
      <c r="B2362" s="1" t="s">
        <v>111</v>
      </c>
      <c r="C2362" s="1">
        <v>9</v>
      </c>
      <c r="D2362" s="1" t="s">
        <v>31</v>
      </c>
      <c r="E2362" s="1">
        <v>106.5</v>
      </c>
      <c r="F2362" s="1">
        <v>0</v>
      </c>
      <c r="G2362" s="1">
        <v>48.4</v>
      </c>
      <c r="H2362" s="1">
        <v>3</v>
      </c>
      <c r="I2362" s="1">
        <v>1156</v>
      </c>
      <c r="J2362" s="1">
        <v>10852</v>
      </c>
      <c r="K2362" s="1">
        <v>554</v>
      </c>
      <c r="L2362" s="1">
        <v>198.7</v>
      </c>
      <c r="M2362" s="1">
        <v>2296</v>
      </c>
      <c r="N2362" s="1">
        <v>6</v>
      </c>
      <c r="O2362" s="1">
        <v>25</v>
      </c>
      <c r="P2362" s="1">
        <v>0</v>
      </c>
      <c r="Q2362" s="1">
        <v>121</v>
      </c>
      <c r="R2362" s="1">
        <v>22.69</v>
      </c>
      <c r="S2362" s="1">
        <v>22.93</v>
      </c>
      <c r="T2362" s="1">
        <v>2442</v>
      </c>
      <c r="U2362" s="3" t="str">
        <f t="shared" si="36"/>
        <v>2017Plan</v>
      </c>
      <c r="V2362" s="2">
        <f>DATE(A2362,INDEX(Map!$H$1:$H$12,MATCH(B2362,Map!$G$1:$G$12,0),0),1)</f>
        <v>43221</v>
      </c>
      <c r="W2362" t="str">
        <f>IF(AND(V2362&gt;=Map!$K$2,V2362&lt;=Map!$L$2),"Base",IF(AND(V2362&gt;=Map!$K$3,V2362&lt;=Map!$L$3),"Fcst","N/A"))</f>
        <v>Fcst</v>
      </c>
      <c r="X2362" t="str">
        <f>INDEX(Map!$B$2:$B$86,MATCH(D2362,Map!$A$2:$A$86,0),0)</f>
        <v>Mill Creek 2</v>
      </c>
      <c r="Y2362" s="7" t="str">
        <f>IF(INDEX(Map!$C$2:$C$86,MATCH(D2362,Map!$A$2:$A$86,0),0)="","N/A",E2362*INDEX(Map!$C$2:$C$86,MATCH(D2362,Map!$A$2:$A$86,0),0))</f>
        <v>N/A</v>
      </c>
      <c r="Z2362" s="7">
        <f>IF(INDEX(Map!$D$2:$D$86,MATCH(D2362,Map!$A$2:$A$86,0),0)="","N/A",E2362*INDEX(Map!$D$2:$D$86,MATCH(D2362,Map!$A$2:$A$86,0),0))</f>
        <v>106.5</v>
      </c>
      <c r="AA2362" t="str">
        <f>INDEX(Map!$E$2:$E$86,MATCH(D2362,Map!$A$2:$A$86,0),0)</f>
        <v>Coal</v>
      </c>
    </row>
    <row r="2363" spans="1:27" x14ac:dyDescent="0.25">
      <c r="A2363" s="1" t="s">
        <v>120</v>
      </c>
      <c r="B2363" s="1" t="s">
        <v>111</v>
      </c>
      <c r="C2363" s="1">
        <v>10</v>
      </c>
      <c r="D2363" s="1" t="s">
        <v>32</v>
      </c>
      <c r="E2363" s="1">
        <v>194.7</v>
      </c>
      <c r="F2363" s="1">
        <v>0</v>
      </c>
      <c r="G2363" s="1">
        <v>67.599999999999994</v>
      </c>
      <c r="H2363" s="1">
        <v>2</v>
      </c>
      <c r="I2363" s="1">
        <v>2089.1</v>
      </c>
      <c r="J2363" s="1">
        <v>10727</v>
      </c>
      <c r="K2363" s="1">
        <v>687</v>
      </c>
      <c r="L2363" s="1">
        <v>198.6</v>
      </c>
      <c r="M2363" s="1">
        <v>4150</v>
      </c>
      <c r="N2363" s="1">
        <v>12</v>
      </c>
      <c r="O2363" s="1">
        <v>46</v>
      </c>
      <c r="P2363" s="1">
        <v>0</v>
      </c>
      <c r="Q2363" s="1">
        <v>247</v>
      </c>
      <c r="R2363" s="1">
        <v>22.58</v>
      </c>
      <c r="S2363" s="1">
        <v>22.82</v>
      </c>
      <c r="T2363" s="1">
        <v>4443</v>
      </c>
      <c r="U2363" s="3" t="str">
        <f t="shared" si="36"/>
        <v>2017Plan</v>
      </c>
      <c r="V2363" s="2">
        <f>DATE(A2363,INDEX(Map!$H$1:$H$12,MATCH(B2363,Map!$G$1:$G$12,0),0),1)</f>
        <v>43221</v>
      </c>
      <c r="W2363" t="str">
        <f>IF(AND(V2363&gt;=Map!$K$2,V2363&lt;=Map!$L$2),"Base",IF(AND(V2363&gt;=Map!$K$3,V2363&lt;=Map!$L$3),"Fcst","N/A"))</f>
        <v>Fcst</v>
      </c>
      <c r="X2363" t="str">
        <f>INDEX(Map!$B$2:$B$86,MATCH(D2363,Map!$A$2:$A$86,0),0)</f>
        <v>Mill Creek 3</v>
      </c>
      <c r="Y2363" s="7" t="str">
        <f>IF(INDEX(Map!$C$2:$C$86,MATCH(D2363,Map!$A$2:$A$86,0),0)="","N/A",E2363*INDEX(Map!$C$2:$C$86,MATCH(D2363,Map!$A$2:$A$86,0),0))</f>
        <v>N/A</v>
      </c>
      <c r="Z2363" s="7">
        <f>IF(INDEX(Map!$D$2:$D$86,MATCH(D2363,Map!$A$2:$A$86,0),0)="","N/A",E2363*INDEX(Map!$D$2:$D$86,MATCH(D2363,Map!$A$2:$A$86,0),0))</f>
        <v>194.7</v>
      </c>
      <c r="AA2363" t="str">
        <f>INDEX(Map!$E$2:$E$86,MATCH(D2363,Map!$A$2:$A$86,0),0)</f>
        <v>Coal</v>
      </c>
    </row>
    <row r="2364" spans="1:27" x14ac:dyDescent="0.25">
      <c r="A2364" s="1" t="s">
        <v>120</v>
      </c>
      <c r="B2364" s="1" t="s">
        <v>111</v>
      </c>
      <c r="C2364" s="1">
        <v>11</v>
      </c>
      <c r="D2364" s="1" t="s">
        <v>33</v>
      </c>
      <c r="E2364" s="1">
        <v>238.5</v>
      </c>
      <c r="F2364" s="1">
        <v>0</v>
      </c>
      <c r="G2364" s="1">
        <v>66.5</v>
      </c>
      <c r="H2364" s="1">
        <v>2</v>
      </c>
      <c r="I2364" s="1">
        <v>2492.1</v>
      </c>
      <c r="J2364" s="1">
        <v>10450</v>
      </c>
      <c r="K2364" s="1">
        <v>640</v>
      </c>
      <c r="L2364" s="1">
        <v>198.6</v>
      </c>
      <c r="M2364" s="1">
        <v>4951</v>
      </c>
      <c r="N2364" s="1">
        <v>19</v>
      </c>
      <c r="O2364" s="1">
        <v>74</v>
      </c>
      <c r="P2364" s="1">
        <v>0</v>
      </c>
      <c r="Q2364" s="1">
        <v>301</v>
      </c>
      <c r="R2364" s="1">
        <v>22.02</v>
      </c>
      <c r="S2364" s="1">
        <v>22.33</v>
      </c>
      <c r="T2364" s="1">
        <v>5325</v>
      </c>
      <c r="U2364" s="3" t="str">
        <f t="shared" si="36"/>
        <v>2017Plan</v>
      </c>
      <c r="V2364" s="2">
        <f>DATE(A2364,INDEX(Map!$H$1:$H$12,MATCH(B2364,Map!$G$1:$G$12,0),0),1)</f>
        <v>43221</v>
      </c>
      <c r="W2364" t="str">
        <f>IF(AND(V2364&gt;=Map!$K$2,V2364&lt;=Map!$L$2),"Base",IF(AND(V2364&gt;=Map!$K$3,V2364&lt;=Map!$L$3),"Fcst","N/A"))</f>
        <v>Fcst</v>
      </c>
      <c r="X2364" t="str">
        <f>INDEX(Map!$B$2:$B$86,MATCH(D2364,Map!$A$2:$A$86,0),0)</f>
        <v>Mill Creek 4</v>
      </c>
      <c r="Y2364" s="7" t="str">
        <f>IF(INDEX(Map!$C$2:$C$86,MATCH(D2364,Map!$A$2:$A$86,0),0)="","N/A",E2364*INDEX(Map!$C$2:$C$86,MATCH(D2364,Map!$A$2:$A$86,0),0))</f>
        <v>N/A</v>
      </c>
      <c r="Z2364" s="7">
        <f>IF(INDEX(Map!$D$2:$D$86,MATCH(D2364,Map!$A$2:$A$86,0),0)="","N/A",E2364*INDEX(Map!$D$2:$D$86,MATCH(D2364,Map!$A$2:$A$86,0),0))</f>
        <v>238.5</v>
      </c>
      <c r="AA2364" t="str">
        <f>INDEX(Map!$E$2:$E$86,MATCH(D2364,Map!$A$2:$A$86,0),0)</f>
        <v>Coal</v>
      </c>
    </row>
    <row r="2365" spans="1:27" x14ac:dyDescent="0.25">
      <c r="A2365" s="1" t="s">
        <v>120</v>
      </c>
      <c r="B2365" s="1" t="s">
        <v>111</v>
      </c>
      <c r="C2365" s="1">
        <v>12</v>
      </c>
      <c r="D2365" s="1" t="s">
        <v>34</v>
      </c>
      <c r="E2365" s="1">
        <v>163.9</v>
      </c>
      <c r="F2365" s="1">
        <v>0</v>
      </c>
      <c r="G2365" s="1">
        <v>59.5</v>
      </c>
      <c r="H2365" s="1">
        <v>3</v>
      </c>
      <c r="I2365" s="1">
        <v>1748</v>
      </c>
      <c r="J2365" s="1">
        <v>10664</v>
      </c>
      <c r="K2365" s="1">
        <v>524</v>
      </c>
      <c r="L2365" s="1">
        <v>194.3</v>
      </c>
      <c r="M2365" s="1">
        <v>3396</v>
      </c>
      <c r="N2365" s="1">
        <v>10</v>
      </c>
      <c r="O2365" s="1">
        <v>132</v>
      </c>
      <c r="P2365" s="1">
        <v>0</v>
      </c>
      <c r="Q2365" s="1">
        <v>205</v>
      </c>
      <c r="R2365" s="1">
        <v>21.97</v>
      </c>
      <c r="S2365" s="1">
        <v>22.78</v>
      </c>
      <c r="T2365" s="1">
        <v>3734</v>
      </c>
      <c r="U2365" s="3" t="str">
        <f t="shared" si="36"/>
        <v>2017Plan</v>
      </c>
      <c r="V2365" s="2">
        <f>DATE(A2365,INDEX(Map!$H$1:$H$12,MATCH(B2365,Map!$G$1:$G$12,0),0),1)</f>
        <v>43221</v>
      </c>
      <c r="W2365" t="str">
        <f>IF(AND(V2365&gt;=Map!$K$2,V2365&lt;=Map!$L$2),"Base",IF(AND(V2365&gt;=Map!$K$3,V2365&lt;=Map!$L$3),"Fcst","N/A"))</f>
        <v>Fcst</v>
      </c>
      <c r="X2365" t="str">
        <f>INDEX(Map!$B$2:$B$86,MATCH(D2365,Map!$A$2:$A$86,0),0)</f>
        <v>Trimble County 1</v>
      </c>
      <c r="Y2365" s="7" t="str">
        <f>IF(INDEX(Map!$C$2:$C$86,MATCH(D2365,Map!$A$2:$A$86,0),0)="","N/A",E2365*INDEX(Map!$C$2:$C$86,MATCH(D2365,Map!$A$2:$A$86,0),0))</f>
        <v>N/A</v>
      </c>
      <c r="Z2365" s="7">
        <f>IF(INDEX(Map!$D$2:$D$86,MATCH(D2365,Map!$A$2:$A$86,0),0)="","N/A",E2365*INDEX(Map!$D$2:$D$86,MATCH(D2365,Map!$A$2:$A$86,0),0))</f>
        <v>163.9</v>
      </c>
      <c r="AA2365" t="str">
        <f>INDEX(Map!$E$2:$E$86,MATCH(D2365,Map!$A$2:$A$86,0),0)</f>
        <v>Coal</v>
      </c>
    </row>
    <row r="2366" spans="1:27" x14ac:dyDescent="0.25">
      <c r="A2366" s="1" t="s">
        <v>120</v>
      </c>
      <c r="B2366" s="1" t="s">
        <v>111</v>
      </c>
      <c r="C2366" s="1">
        <v>13</v>
      </c>
      <c r="D2366" s="1" t="s">
        <v>35</v>
      </c>
      <c r="E2366" s="1">
        <v>338.8</v>
      </c>
      <c r="F2366" s="1">
        <v>0</v>
      </c>
      <c r="G2366" s="1">
        <v>81.3</v>
      </c>
      <c r="H2366" s="1">
        <v>1</v>
      </c>
      <c r="I2366" s="1">
        <v>3117.8</v>
      </c>
      <c r="J2366" s="1">
        <v>9202</v>
      </c>
      <c r="K2366" s="1">
        <v>679</v>
      </c>
      <c r="L2366" s="1">
        <v>203.5</v>
      </c>
      <c r="M2366" s="1">
        <v>6345</v>
      </c>
      <c r="N2366" s="1">
        <v>14</v>
      </c>
      <c r="O2366" s="1">
        <v>42</v>
      </c>
      <c r="P2366" s="1">
        <v>0</v>
      </c>
      <c r="Q2366" s="1">
        <v>485</v>
      </c>
      <c r="R2366" s="1">
        <v>20.16</v>
      </c>
      <c r="S2366" s="1">
        <v>20.28</v>
      </c>
      <c r="T2366" s="1">
        <v>6873</v>
      </c>
      <c r="U2366" s="3" t="str">
        <f t="shared" si="36"/>
        <v>2017Plan</v>
      </c>
      <c r="V2366" s="2">
        <f>DATE(A2366,INDEX(Map!$H$1:$H$12,MATCH(B2366,Map!$G$1:$G$12,0),0),1)</f>
        <v>43221</v>
      </c>
      <c r="W2366" t="str">
        <f>IF(AND(V2366&gt;=Map!$K$2,V2366&lt;=Map!$L$2),"Base",IF(AND(V2366&gt;=Map!$K$3,V2366&lt;=Map!$L$3),"Fcst","N/A"))</f>
        <v>Fcst</v>
      </c>
      <c r="X2366" t="str">
        <f>INDEX(Map!$B$2:$B$86,MATCH(D2366,Map!$A$2:$A$86,0),0)</f>
        <v>Trimble County 2</v>
      </c>
      <c r="Y2366" s="7">
        <f>IF(INDEX(Map!$C$2:$C$86,MATCH(D2366,Map!$A$2:$A$86,0),0)="","N/A",E2366*INDEX(Map!$C$2:$C$86,MATCH(D2366,Map!$A$2:$A$86,0),0))</f>
        <v>274.42800000000005</v>
      </c>
      <c r="Z2366" s="7">
        <f>IF(INDEX(Map!$D$2:$D$86,MATCH(D2366,Map!$A$2:$A$86,0),0)="","N/A",E2366*INDEX(Map!$D$2:$D$86,MATCH(D2366,Map!$A$2:$A$86,0),0))</f>
        <v>64.372</v>
      </c>
      <c r="AA2366" t="str">
        <f>INDEX(Map!$E$2:$E$86,MATCH(D2366,Map!$A$2:$A$86,0),0)</f>
        <v>Coal</v>
      </c>
    </row>
    <row r="2367" spans="1:27" x14ac:dyDescent="0.25">
      <c r="A2367" s="1" t="s">
        <v>120</v>
      </c>
      <c r="B2367" s="1" t="s">
        <v>111</v>
      </c>
      <c r="C2367" s="1">
        <v>14</v>
      </c>
      <c r="D2367" s="1" t="s">
        <v>36</v>
      </c>
      <c r="E2367" s="1">
        <v>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s="3" t="str">
        <f t="shared" si="36"/>
        <v>2017Plan</v>
      </c>
      <c r="V2367" s="2">
        <f>DATE(A2367,INDEX(Map!$H$1:$H$12,MATCH(B2367,Map!$G$1:$G$12,0),0),1)</f>
        <v>43221</v>
      </c>
      <c r="W2367" t="str">
        <f>IF(AND(V2367&gt;=Map!$K$2,V2367&lt;=Map!$L$2),"Base",IF(AND(V2367&gt;=Map!$K$3,V2367&lt;=Map!$L$3),"Fcst","N/A"))</f>
        <v>Fcst</v>
      </c>
      <c r="X2367" t="str">
        <f>INDEX(Map!$B$2:$B$86,MATCH(D2367,Map!$A$2:$A$86,0),0)</f>
        <v>Cane Run 7</v>
      </c>
      <c r="Y2367" s="7">
        <f>IF(INDEX(Map!$C$2:$C$86,MATCH(D2367,Map!$A$2:$A$86,0),0)="","N/A",E2367*INDEX(Map!$C$2:$C$86,MATCH(D2367,Map!$A$2:$A$86,0),0))</f>
        <v>0</v>
      </c>
      <c r="Z2367" s="7">
        <f>IF(INDEX(Map!$D$2:$D$86,MATCH(D2367,Map!$A$2:$A$86,0),0)="","N/A",E2367*INDEX(Map!$D$2:$D$86,MATCH(D2367,Map!$A$2:$A$86,0),0))</f>
        <v>0</v>
      </c>
      <c r="AA2367" t="str">
        <f>INDEX(Map!$E$2:$E$86,MATCH(D2367,Map!$A$2:$A$86,0),0)</f>
        <v>NGCC</v>
      </c>
    </row>
    <row r="2368" spans="1:27" x14ac:dyDescent="0.25">
      <c r="A2368" s="1" t="s">
        <v>120</v>
      </c>
      <c r="B2368" s="1" t="s">
        <v>111</v>
      </c>
      <c r="C2368" s="1">
        <v>15</v>
      </c>
      <c r="D2368" s="1" t="s">
        <v>37</v>
      </c>
      <c r="E2368" s="1">
        <v>443</v>
      </c>
      <c r="F2368" s="1">
        <v>0</v>
      </c>
      <c r="G2368" s="1">
        <v>86.2</v>
      </c>
      <c r="H2368" s="1">
        <v>4</v>
      </c>
      <c r="I2368" s="1">
        <v>3017.4</v>
      </c>
      <c r="J2368" s="1">
        <v>6812</v>
      </c>
      <c r="K2368" s="1">
        <v>675</v>
      </c>
      <c r="L2368" s="1">
        <v>304.3</v>
      </c>
      <c r="M2368" s="1">
        <v>9182</v>
      </c>
      <c r="N2368" s="1">
        <v>11</v>
      </c>
      <c r="O2368" s="1">
        <v>34</v>
      </c>
      <c r="P2368" s="1">
        <v>0</v>
      </c>
      <c r="Q2368" s="1">
        <v>554</v>
      </c>
      <c r="R2368" s="1">
        <v>21.98</v>
      </c>
      <c r="S2368" s="1">
        <v>22.06</v>
      </c>
      <c r="T2368" s="1">
        <v>9770</v>
      </c>
      <c r="U2368" s="3" t="str">
        <f t="shared" si="36"/>
        <v>2017Plan</v>
      </c>
      <c r="V2368" s="2">
        <f>DATE(A2368,INDEX(Map!$H$1:$H$12,MATCH(B2368,Map!$G$1:$G$12,0),0),1)</f>
        <v>43221</v>
      </c>
      <c r="W2368" t="str">
        <f>IF(AND(V2368&gt;=Map!$K$2,V2368&lt;=Map!$L$2),"Base",IF(AND(V2368&gt;=Map!$K$3,V2368&lt;=Map!$L$3),"Fcst","N/A"))</f>
        <v>Fcst</v>
      </c>
      <c r="X2368" t="str">
        <f>INDEX(Map!$B$2:$B$86,MATCH(D2368,Map!$A$2:$A$86,0),0)</f>
        <v>Cane Run 7</v>
      </c>
      <c r="Y2368" s="7">
        <f>IF(INDEX(Map!$C$2:$C$86,MATCH(D2368,Map!$A$2:$A$86,0),0)="","N/A",E2368*INDEX(Map!$C$2:$C$86,MATCH(D2368,Map!$A$2:$A$86,0),0))</f>
        <v>345.54</v>
      </c>
      <c r="Z2368" s="7">
        <f>IF(INDEX(Map!$D$2:$D$86,MATCH(D2368,Map!$A$2:$A$86,0),0)="","N/A",E2368*INDEX(Map!$D$2:$D$86,MATCH(D2368,Map!$A$2:$A$86,0),0))</f>
        <v>97.46</v>
      </c>
      <c r="AA2368" t="str">
        <f>INDEX(Map!$E$2:$E$86,MATCH(D2368,Map!$A$2:$A$86,0),0)</f>
        <v>NGCC</v>
      </c>
    </row>
    <row r="2369" spans="1:27" x14ac:dyDescent="0.25">
      <c r="A2369" s="1" t="s">
        <v>120</v>
      </c>
      <c r="B2369" s="1" t="s">
        <v>111</v>
      </c>
      <c r="C2369" s="1">
        <v>16</v>
      </c>
      <c r="D2369" s="1" t="s">
        <v>38</v>
      </c>
      <c r="E2369" s="1">
        <v>3.5</v>
      </c>
      <c r="F2369" s="1">
        <v>0</v>
      </c>
      <c r="G2369" s="1">
        <v>3.9</v>
      </c>
      <c r="H2369" s="1">
        <v>5</v>
      </c>
      <c r="I2369" s="1">
        <v>50.6</v>
      </c>
      <c r="J2369" s="1">
        <v>14575</v>
      </c>
      <c r="K2369" s="1">
        <v>53</v>
      </c>
      <c r="L2369" s="1">
        <v>306</v>
      </c>
      <c r="M2369" s="1">
        <v>155</v>
      </c>
      <c r="N2369" s="1">
        <v>0</v>
      </c>
      <c r="O2369" s="1">
        <v>1</v>
      </c>
      <c r="P2369" s="1">
        <v>0</v>
      </c>
      <c r="Q2369" s="1">
        <v>0</v>
      </c>
      <c r="R2369" s="1">
        <v>44.6</v>
      </c>
      <c r="S2369" s="1">
        <v>44.97</v>
      </c>
      <c r="T2369" s="1">
        <v>156</v>
      </c>
      <c r="U2369" s="3" t="str">
        <f t="shared" si="36"/>
        <v>2017Plan</v>
      </c>
      <c r="V2369" s="2">
        <f>DATE(A2369,INDEX(Map!$H$1:$H$12,MATCH(B2369,Map!$G$1:$G$12,0),0),1)</f>
        <v>43221</v>
      </c>
      <c r="W2369" t="str">
        <f>IF(AND(V2369&gt;=Map!$K$2,V2369&lt;=Map!$L$2),"Base",IF(AND(V2369&gt;=Map!$K$3,V2369&lt;=Map!$L$3),"Fcst","N/A"))</f>
        <v>Fcst</v>
      </c>
      <c r="X2369" t="str">
        <f>INDEX(Map!$B$2:$B$86,MATCH(D2369,Map!$A$2:$A$86,0),0)</f>
        <v>Brown 5</v>
      </c>
      <c r="Y2369" s="7">
        <f>IF(INDEX(Map!$C$2:$C$86,MATCH(D2369,Map!$A$2:$A$86,0),0)="","N/A",E2369*INDEX(Map!$C$2:$C$86,MATCH(D2369,Map!$A$2:$A$86,0),0))</f>
        <v>1.645</v>
      </c>
      <c r="Z2369" s="7">
        <f>IF(INDEX(Map!$D$2:$D$86,MATCH(D2369,Map!$A$2:$A$86,0),0)="","N/A",E2369*INDEX(Map!$D$2:$D$86,MATCH(D2369,Map!$A$2:$A$86,0),0))</f>
        <v>1.855</v>
      </c>
      <c r="AA2369" t="str">
        <f>INDEX(Map!$E$2:$E$86,MATCH(D2369,Map!$A$2:$A$86,0),0)</f>
        <v>SCCT</v>
      </c>
    </row>
    <row r="2370" spans="1:27" x14ac:dyDescent="0.25">
      <c r="A2370" s="1" t="s">
        <v>120</v>
      </c>
      <c r="B2370" s="1" t="s">
        <v>111</v>
      </c>
      <c r="C2370" s="1">
        <v>17</v>
      </c>
      <c r="D2370" s="1" t="s">
        <v>39</v>
      </c>
      <c r="E2370" s="1">
        <v>0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</v>
      </c>
      <c r="U2370" s="3" t="str">
        <f t="shared" si="36"/>
        <v>2017Plan</v>
      </c>
      <c r="V2370" s="2">
        <f>DATE(A2370,INDEX(Map!$H$1:$H$12,MATCH(B2370,Map!$G$1:$G$12,0),0),1)</f>
        <v>43221</v>
      </c>
      <c r="W2370" t="str">
        <f>IF(AND(V2370&gt;=Map!$K$2,V2370&lt;=Map!$L$2),"Base",IF(AND(V2370&gt;=Map!$K$3,V2370&lt;=Map!$L$3),"Fcst","N/A"))</f>
        <v>Fcst</v>
      </c>
      <c r="X2370" t="str">
        <f>INDEX(Map!$B$2:$B$86,MATCH(D2370,Map!$A$2:$A$86,0),0)</f>
        <v>Brown 5</v>
      </c>
      <c r="Y2370" s="7">
        <f>IF(INDEX(Map!$C$2:$C$86,MATCH(D2370,Map!$A$2:$A$86,0),0)="","N/A",E2370*INDEX(Map!$C$2:$C$86,MATCH(D2370,Map!$A$2:$A$86,0),0))</f>
        <v>0</v>
      </c>
      <c r="Z2370" s="7">
        <f>IF(INDEX(Map!$D$2:$D$86,MATCH(D2370,Map!$A$2:$A$86,0),0)="","N/A",E2370*INDEX(Map!$D$2:$D$86,MATCH(D2370,Map!$A$2:$A$86,0),0))</f>
        <v>0</v>
      </c>
      <c r="AA2370" t="str">
        <f>INDEX(Map!$E$2:$E$86,MATCH(D2370,Map!$A$2:$A$86,0),0)</f>
        <v>SCCT</v>
      </c>
    </row>
    <row r="2371" spans="1:27" x14ac:dyDescent="0.25">
      <c r="A2371" s="1" t="s">
        <v>120</v>
      </c>
      <c r="B2371" s="1" t="s">
        <v>111</v>
      </c>
      <c r="C2371" s="1">
        <v>18</v>
      </c>
      <c r="D2371" s="1" t="s">
        <v>40</v>
      </c>
      <c r="E2371" s="1">
        <v>4.8</v>
      </c>
      <c r="F2371" s="1">
        <v>0</v>
      </c>
      <c r="G2371" s="1">
        <v>4.0999999999999996</v>
      </c>
      <c r="H2371" s="1">
        <v>4</v>
      </c>
      <c r="I2371" s="1">
        <v>53</v>
      </c>
      <c r="J2371" s="1">
        <v>11100</v>
      </c>
      <c r="K2371" s="1">
        <v>36</v>
      </c>
      <c r="L2371" s="1">
        <v>306</v>
      </c>
      <c r="M2371" s="1">
        <v>162</v>
      </c>
      <c r="N2371" s="1">
        <v>1</v>
      </c>
      <c r="O2371" s="1">
        <v>3</v>
      </c>
      <c r="P2371" s="1">
        <v>0</v>
      </c>
      <c r="Q2371" s="1">
        <v>0</v>
      </c>
      <c r="R2371" s="1">
        <v>33.97</v>
      </c>
      <c r="S2371" s="1">
        <v>34.6</v>
      </c>
      <c r="T2371" s="1">
        <v>165</v>
      </c>
      <c r="U2371" s="3" t="str">
        <f t="shared" si="36"/>
        <v>2017Plan</v>
      </c>
      <c r="V2371" s="2">
        <f>DATE(A2371,INDEX(Map!$H$1:$H$12,MATCH(B2371,Map!$G$1:$G$12,0),0),1)</f>
        <v>43221</v>
      </c>
      <c r="W2371" t="str">
        <f>IF(AND(V2371&gt;=Map!$K$2,V2371&lt;=Map!$L$2),"Base",IF(AND(V2371&gt;=Map!$K$3,V2371&lt;=Map!$L$3),"Fcst","N/A"))</f>
        <v>Fcst</v>
      </c>
      <c r="X2371" t="str">
        <f>INDEX(Map!$B$2:$B$86,MATCH(D2371,Map!$A$2:$A$86,0),0)</f>
        <v>Brown 6</v>
      </c>
      <c r="Y2371" s="7">
        <f>IF(INDEX(Map!$C$2:$C$86,MATCH(D2371,Map!$A$2:$A$86,0),0)="","N/A",E2371*INDEX(Map!$C$2:$C$86,MATCH(D2371,Map!$A$2:$A$86,0),0))</f>
        <v>2.976</v>
      </c>
      <c r="Z2371" s="7">
        <f>IF(INDEX(Map!$D$2:$D$86,MATCH(D2371,Map!$A$2:$A$86,0),0)="","N/A",E2371*INDEX(Map!$D$2:$D$86,MATCH(D2371,Map!$A$2:$A$86,0),0))</f>
        <v>1.8239999999999998</v>
      </c>
      <c r="AA2371" t="str">
        <f>INDEX(Map!$E$2:$E$86,MATCH(D2371,Map!$A$2:$A$86,0),0)</f>
        <v>SCCT</v>
      </c>
    </row>
    <row r="2372" spans="1:27" x14ac:dyDescent="0.25">
      <c r="A2372" s="1" t="s">
        <v>120</v>
      </c>
      <c r="B2372" s="1" t="s">
        <v>111</v>
      </c>
      <c r="C2372" s="1">
        <v>19</v>
      </c>
      <c r="D2372" s="1" t="s">
        <v>41</v>
      </c>
      <c r="E2372" s="1">
        <v>6.1</v>
      </c>
      <c r="F2372" s="1">
        <v>0</v>
      </c>
      <c r="G2372" s="1">
        <v>5.2</v>
      </c>
      <c r="H2372" s="1">
        <v>5</v>
      </c>
      <c r="I2372" s="1">
        <v>67.900000000000006</v>
      </c>
      <c r="J2372" s="1">
        <v>11203</v>
      </c>
      <c r="K2372" s="1">
        <v>47</v>
      </c>
      <c r="L2372" s="1">
        <v>306</v>
      </c>
      <c r="M2372" s="1">
        <v>208</v>
      </c>
      <c r="N2372" s="1">
        <v>1</v>
      </c>
      <c r="O2372" s="1">
        <v>3</v>
      </c>
      <c r="P2372" s="1">
        <v>0</v>
      </c>
      <c r="Q2372" s="1">
        <v>0</v>
      </c>
      <c r="R2372" s="1">
        <v>34.28</v>
      </c>
      <c r="S2372" s="1">
        <v>34.85</v>
      </c>
      <c r="T2372" s="1">
        <v>211</v>
      </c>
      <c r="U2372" s="3" t="str">
        <f t="shared" ref="U2372:U2435" si="37">U2371</f>
        <v>2017Plan</v>
      </c>
      <c r="V2372" s="2">
        <f>DATE(A2372,INDEX(Map!$H$1:$H$12,MATCH(B2372,Map!$G$1:$G$12,0),0),1)</f>
        <v>43221</v>
      </c>
      <c r="W2372" t="str">
        <f>IF(AND(V2372&gt;=Map!$K$2,V2372&lt;=Map!$L$2),"Base",IF(AND(V2372&gt;=Map!$K$3,V2372&lt;=Map!$L$3),"Fcst","N/A"))</f>
        <v>Fcst</v>
      </c>
      <c r="X2372" t="str">
        <f>INDEX(Map!$B$2:$B$86,MATCH(D2372,Map!$A$2:$A$86,0),0)</f>
        <v>Brown 7</v>
      </c>
      <c r="Y2372" s="7">
        <f>IF(INDEX(Map!$C$2:$C$86,MATCH(D2372,Map!$A$2:$A$86,0),0)="","N/A",E2372*INDEX(Map!$C$2:$C$86,MATCH(D2372,Map!$A$2:$A$86,0),0))</f>
        <v>3.7819999999999996</v>
      </c>
      <c r="Z2372" s="7">
        <f>IF(INDEX(Map!$D$2:$D$86,MATCH(D2372,Map!$A$2:$A$86,0),0)="","N/A",E2372*INDEX(Map!$D$2:$D$86,MATCH(D2372,Map!$A$2:$A$86,0),0))</f>
        <v>2.3180000000000001</v>
      </c>
      <c r="AA2372" t="str">
        <f>INDEX(Map!$E$2:$E$86,MATCH(D2372,Map!$A$2:$A$86,0),0)</f>
        <v>SCCT</v>
      </c>
    </row>
    <row r="2373" spans="1:27" x14ac:dyDescent="0.25">
      <c r="A2373" s="1" t="s">
        <v>120</v>
      </c>
      <c r="B2373" s="1" t="s">
        <v>111</v>
      </c>
      <c r="C2373" s="1">
        <v>20</v>
      </c>
      <c r="D2373" s="1" t="s">
        <v>42</v>
      </c>
      <c r="E2373" s="1">
        <v>0.5</v>
      </c>
      <c r="F2373" s="1">
        <v>0</v>
      </c>
      <c r="G2373" s="1">
        <v>0.6</v>
      </c>
      <c r="H2373" s="1">
        <v>2</v>
      </c>
      <c r="I2373" s="1">
        <v>7.8</v>
      </c>
      <c r="J2373" s="1">
        <v>14708</v>
      </c>
      <c r="K2373" s="1">
        <v>8</v>
      </c>
      <c r="L2373" s="1">
        <v>306</v>
      </c>
      <c r="M2373" s="1">
        <v>24</v>
      </c>
      <c r="N2373" s="1">
        <v>0</v>
      </c>
      <c r="O2373" s="1">
        <v>0</v>
      </c>
      <c r="P2373" s="1">
        <v>0</v>
      </c>
      <c r="Q2373" s="1">
        <v>0</v>
      </c>
      <c r="R2373" s="1">
        <v>45.01</v>
      </c>
      <c r="S2373" s="1">
        <v>45.75</v>
      </c>
      <c r="T2373" s="1">
        <v>24</v>
      </c>
      <c r="U2373" s="3" t="str">
        <f t="shared" si="37"/>
        <v>2017Plan</v>
      </c>
      <c r="V2373" s="2">
        <f>DATE(A2373,INDEX(Map!$H$1:$H$12,MATCH(B2373,Map!$G$1:$G$12,0),0),1)</f>
        <v>43221</v>
      </c>
      <c r="W2373" t="str">
        <f>IF(AND(V2373&gt;=Map!$K$2,V2373&lt;=Map!$L$2),"Base",IF(AND(V2373&gt;=Map!$K$3,V2373&lt;=Map!$L$3),"Fcst","N/A"))</f>
        <v>Fcst</v>
      </c>
      <c r="X2373" t="str">
        <f>INDEX(Map!$B$2:$B$86,MATCH(D2373,Map!$A$2:$A$86,0),0)</f>
        <v>Brown 8</v>
      </c>
      <c r="Y2373" s="7">
        <f>IF(INDEX(Map!$C$2:$C$86,MATCH(D2373,Map!$A$2:$A$86,0),0)="","N/A",E2373*INDEX(Map!$C$2:$C$86,MATCH(D2373,Map!$A$2:$A$86,0),0))</f>
        <v>0.5</v>
      </c>
      <c r="Z2373" s="7" t="str">
        <f>IF(INDEX(Map!$D$2:$D$86,MATCH(D2373,Map!$A$2:$A$86,0),0)="","N/A",E2373*INDEX(Map!$D$2:$D$86,MATCH(D2373,Map!$A$2:$A$86,0),0))</f>
        <v>N/A</v>
      </c>
      <c r="AA2373" t="str">
        <f>INDEX(Map!$E$2:$E$86,MATCH(D2373,Map!$A$2:$A$86,0),0)</f>
        <v>SCCT</v>
      </c>
    </row>
    <row r="2374" spans="1:27" x14ac:dyDescent="0.25">
      <c r="A2374" s="1" t="s">
        <v>120</v>
      </c>
      <c r="B2374" s="1" t="s">
        <v>111</v>
      </c>
      <c r="C2374" s="1">
        <v>21</v>
      </c>
      <c r="D2374" s="1" t="s">
        <v>43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</v>
      </c>
      <c r="U2374" s="3" t="str">
        <f t="shared" si="37"/>
        <v>2017Plan</v>
      </c>
      <c r="V2374" s="2">
        <f>DATE(A2374,INDEX(Map!$H$1:$H$12,MATCH(B2374,Map!$G$1:$G$12,0),0),1)</f>
        <v>43221</v>
      </c>
      <c r="W2374" t="str">
        <f>IF(AND(V2374&gt;=Map!$K$2,V2374&lt;=Map!$L$2),"Base",IF(AND(V2374&gt;=Map!$K$3,V2374&lt;=Map!$L$3),"Fcst","N/A"))</f>
        <v>Fcst</v>
      </c>
      <c r="X2374" t="str">
        <f>INDEX(Map!$B$2:$B$86,MATCH(D2374,Map!$A$2:$A$86,0),0)</f>
        <v>Brown 8</v>
      </c>
      <c r="Y2374" s="7">
        <f>IF(INDEX(Map!$C$2:$C$86,MATCH(D2374,Map!$A$2:$A$86,0),0)="","N/A",E2374*INDEX(Map!$C$2:$C$86,MATCH(D2374,Map!$A$2:$A$86,0),0))</f>
        <v>0</v>
      </c>
      <c r="Z2374" s="7" t="str">
        <f>IF(INDEX(Map!$D$2:$D$86,MATCH(D2374,Map!$A$2:$A$86,0),0)="","N/A",E2374*INDEX(Map!$D$2:$D$86,MATCH(D2374,Map!$A$2:$A$86,0),0))</f>
        <v>N/A</v>
      </c>
      <c r="AA2374" t="str">
        <f>INDEX(Map!$E$2:$E$86,MATCH(D2374,Map!$A$2:$A$86,0),0)</f>
        <v>SCCT</v>
      </c>
    </row>
    <row r="2375" spans="1:27" x14ac:dyDescent="0.25">
      <c r="A2375" s="1" t="s">
        <v>120</v>
      </c>
      <c r="B2375" s="1" t="s">
        <v>111</v>
      </c>
      <c r="C2375" s="1">
        <v>22</v>
      </c>
      <c r="D2375" s="1" t="s">
        <v>44</v>
      </c>
      <c r="E2375" s="1">
        <v>1.1000000000000001</v>
      </c>
      <c r="F2375" s="1">
        <v>0</v>
      </c>
      <c r="G2375" s="1">
        <v>1.3</v>
      </c>
      <c r="H2375" s="1">
        <v>3</v>
      </c>
      <c r="I2375" s="1">
        <v>16.7</v>
      </c>
      <c r="J2375" s="1">
        <v>15159</v>
      </c>
      <c r="K2375" s="1">
        <v>18</v>
      </c>
      <c r="L2375" s="1">
        <v>306</v>
      </c>
      <c r="M2375" s="1">
        <v>51</v>
      </c>
      <c r="N2375" s="1">
        <v>0</v>
      </c>
      <c r="O2375" s="1">
        <v>1</v>
      </c>
      <c r="P2375" s="1">
        <v>0</v>
      </c>
      <c r="Q2375" s="1">
        <v>0</v>
      </c>
      <c r="R2375" s="1">
        <v>46.39</v>
      </c>
      <c r="S2375" s="1">
        <v>47.03</v>
      </c>
      <c r="T2375" s="1">
        <v>52</v>
      </c>
      <c r="U2375" s="3" t="str">
        <f t="shared" si="37"/>
        <v>2017Plan</v>
      </c>
      <c r="V2375" s="2">
        <f>DATE(A2375,INDEX(Map!$H$1:$H$12,MATCH(B2375,Map!$G$1:$G$12,0),0),1)</f>
        <v>43221</v>
      </c>
      <c r="W2375" t="str">
        <f>IF(AND(V2375&gt;=Map!$K$2,V2375&lt;=Map!$L$2),"Base",IF(AND(V2375&gt;=Map!$K$3,V2375&lt;=Map!$L$3),"Fcst","N/A"))</f>
        <v>Fcst</v>
      </c>
      <c r="X2375" t="str">
        <f>INDEX(Map!$B$2:$B$86,MATCH(D2375,Map!$A$2:$A$86,0),0)</f>
        <v>Brown 9</v>
      </c>
      <c r="Y2375" s="7">
        <f>IF(INDEX(Map!$C$2:$C$86,MATCH(D2375,Map!$A$2:$A$86,0),0)="","N/A",E2375*INDEX(Map!$C$2:$C$86,MATCH(D2375,Map!$A$2:$A$86,0),0))</f>
        <v>1.1000000000000001</v>
      </c>
      <c r="Z2375" s="7" t="str">
        <f>IF(INDEX(Map!$D$2:$D$86,MATCH(D2375,Map!$A$2:$A$86,0),0)="","N/A",E2375*INDEX(Map!$D$2:$D$86,MATCH(D2375,Map!$A$2:$A$86,0),0))</f>
        <v>N/A</v>
      </c>
      <c r="AA2375" t="str">
        <f>INDEX(Map!$E$2:$E$86,MATCH(D2375,Map!$A$2:$A$86,0),0)</f>
        <v>SCCT</v>
      </c>
    </row>
    <row r="2376" spans="1:27" x14ac:dyDescent="0.25">
      <c r="A2376" s="1" t="s">
        <v>120</v>
      </c>
      <c r="B2376" s="1" t="s">
        <v>111</v>
      </c>
      <c r="C2376" s="1">
        <v>23</v>
      </c>
      <c r="D2376" s="1" t="s">
        <v>45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3" t="str">
        <f t="shared" si="37"/>
        <v>2017Plan</v>
      </c>
      <c r="V2376" s="2">
        <f>DATE(A2376,INDEX(Map!$H$1:$H$12,MATCH(B2376,Map!$G$1:$G$12,0),0),1)</f>
        <v>43221</v>
      </c>
      <c r="W2376" t="str">
        <f>IF(AND(V2376&gt;=Map!$K$2,V2376&lt;=Map!$L$2),"Base",IF(AND(V2376&gt;=Map!$K$3,V2376&lt;=Map!$L$3),"Fcst","N/A"))</f>
        <v>Fcst</v>
      </c>
      <c r="X2376" t="str">
        <f>INDEX(Map!$B$2:$B$86,MATCH(D2376,Map!$A$2:$A$86,0),0)</f>
        <v>Brown 9</v>
      </c>
      <c r="Y2376" s="7">
        <f>IF(INDEX(Map!$C$2:$C$86,MATCH(D2376,Map!$A$2:$A$86,0),0)="","N/A",E2376*INDEX(Map!$C$2:$C$86,MATCH(D2376,Map!$A$2:$A$86,0),0))</f>
        <v>0</v>
      </c>
      <c r="Z2376" s="7" t="str">
        <f>IF(INDEX(Map!$D$2:$D$86,MATCH(D2376,Map!$A$2:$A$86,0),0)="","N/A",E2376*INDEX(Map!$D$2:$D$86,MATCH(D2376,Map!$A$2:$A$86,0),0))</f>
        <v>N/A</v>
      </c>
      <c r="AA2376" t="str">
        <f>INDEX(Map!$E$2:$E$86,MATCH(D2376,Map!$A$2:$A$86,0),0)</f>
        <v>SCCT</v>
      </c>
    </row>
    <row r="2377" spans="1:27" x14ac:dyDescent="0.25">
      <c r="A2377" s="1" t="s">
        <v>120</v>
      </c>
      <c r="B2377" s="1" t="s">
        <v>111</v>
      </c>
      <c r="C2377" s="1">
        <v>24</v>
      </c>
      <c r="D2377" s="1" t="s">
        <v>46</v>
      </c>
      <c r="E2377" s="1">
        <v>0.3</v>
      </c>
      <c r="F2377" s="1">
        <v>0</v>
      </c>
      <c r="G2377" s="1">
        <v>0.3</v>
      </c>
      <c r="H2377" s="1">
        <v>2</v>
      </c>
      <c r="I2377" s="1">
        <v>4.0999999999999996</v>
      </c>
      <c r="J2377" s="1">
        <v>14322</v>
      </c>
      <c r="K2377" s="1">
        <v>4</v>
      </c>
      <c r="L2377" s="1">
        <v>306</v>
      </c>
      <c r="M2377" s="1">
        <v>12</v>
      </c>
      <c r="N2377" s="1">
        <v>0</v>
      </c>
      <c r="O2377" s="1">
        <v>0</v>
      </c>
      <c r="P2377" s="1">
        <v>0</v>
      </c>
      <c r="Q2377" s="1">
        <v>0</v>
      </c>
      <c r="R2377" s="1">
        <v>43.82</v>
      </c>
      <c r="S2377" s="1">
        <v>45.42</v>
      </c>
      <c r="T2377" s="1">
        <v>13</v>
      </c>
      <c r="U2377" s="3" t="str">
        <f t="shared" si="37"/>
        <v>2017Plan</v>
      </c>
      <c r="V2377" s="2">
        <f>DATE(A2377,INDEX(Map!$H$1:$H$12,MATCH(B2377,Map!$G$1:$G$12,0),0),1)</f>
        <v>43221</v>
      </c>
      <c r="W2377" t="str">
        <f>IF(AND(V2377&gt;=Map!$K$2,V2377&lt;=Map!$L$2),"Base",IF(AND(V2377&gt;=Map!$K$3,V2377&lt;=Map!$L$3),"Fcst","N/A"))</f>
        <v>Fcst</v>
      </c>
      <c r="X2377" t="str">
        <f>INDEX(Map!$B$2:$B$86,MATCH(D2377,Map!$A$2:$A$86,0),0)</f>
        <v>Brown 10</v>
      </c>
      <c r="Y2377" s="7">
        <f>IF(INDEX(Map!$C$2:$C$86,MATCH(D2377,Map!$A$2:$A$86,0),0)="","N/A",E2377*INDEX(Map!$C$2:$C$86,MATCH(D2377,Map!$A$2:$A$86,0),0))</f>
        <v>0.3</v>
      </c>
      <c r="Z2377" s="7" t="str">
        <f>IF(INDEX(Map!$D$2:$D$86,MATCH(D2377,Map!$A$2:$A$86,0),0)="","N/A",E2377*INDEX(Map!$D$2:$D$86,MATCH(D2377,Map!$A$2:$A$86,0),0))</f>
        <v>N/A</v>
      </c>
      <c r="AA2377" t="str">
        <f>INDEX(Map!$E$2:$E$86,MATCH(D2377,Map!$A$2:$A$86,0),0)</f>
        <v>SCCT</v>
      </c>
    </row>
    <row r="2378" spans="1:27" x14ac:dyDescent="0.25">
      <c r="A2378" s="1" t="s">
        <v>120</v>
      </c>
      <c r="B2378" s="1" t="s">
        <v>111</v>
      </c>
      <c r="C2378" s="1">
        <v>25</v>
      </c>
      <c r="D2378" s="1" t="s">
        <v>47</v>
      </c>
      <c r="E2378" s="1">
        <v>0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3" t="str">
        <f t="shared" si="37"/>
        <v>2017Plan</v>
      </c>
      <c r="V2378" s="2">
        <f>DATE(A2378,INDEX(Map!$H$1:$H$12,MATCH(B2378,Map!$G$1:$G$12,0),0),1)</f>
        <v>43221</v>
      </c>
      <c r="W2378" t="str">
        <f>IF(AND(V2378&gt;=Map!$K$2,V2378&lt;=Map!$L$2),"Base",IF(AND(V2378&gt;=Map!$K$3,V2378&lt;=Map!$L$3),"Fcst","N/A"))</f>
        <v>Fcst</v>
      </c>
      <c r="X2378" t="str">
        <f>INDEX(Map!$B$2:$B$86,MATCH(D2378,Map!$A$2:$A$86,0),0)</f>
        <v>Brown 10</v>
      </c>
      <c r="Y2378" s="7">
        <f>IF(INDEX(Map!$C$2:$C$86,MATCH(D2378,Map!$A$2:$A$86,0),0)="","N/A",E2378*INDEX(Map!$C$2:$C$86,MATCH(D2378,Map!$A$2:$A$86,0),0))</f>
        <v>0</v>
      </c>
      <c r="Z2378" s="7" t="str">
        <f>IF(INDEX(Map!$D$2:$D$86,MATCH(D2378,Map!$A$2:$A$86,0),0)="","N/A",E2378*INDEX(Map!$D$2:$D$86,MATCH(D2378,Map!$A$2:$A$86,0),0))</f>
        <v>N/A</v>
      </c>
      <c r="AA2378" t="str">
        <f>INDEX(Map!$E$2:$E$86,MATCH(D2378,Map!$A$2:$A$86,0),0)</f>
        <v>SCCT</v>
      </c>
    </row>
    <row r="2379" spans="1:27" x14ac:dyDescent="0.25">
      <c r="A2379" s="1" t="s">
        <v>120</v>
      </c>
      <c r="B2379" s="1" t="s">
        <v>111</v>
      </c>
      <c r="C2379" s="1">
        <v>26</v>
      </c>
      <c r="D2379" s="1" t="s">
        <v>48</v>
      </c>
      <c r="E2379" s="1">
        <v>0.4</v>
      </c>
      <c r="F2379" s="1">
        <v>0</v>
      </c>
      <c r="G2379" s="1">
        <v>0.4</v>
      </c>
      <c r="H2379" s="1">
        <v>1</v>
      </c>
      <c r="I2379" s="1">
        <v>5.3</v>
      </c>
      <c r="J2379" s="1">
        <v>14051</v>
      </c>
      <c r="K2379" s="1">
        <v>5</v>
      </c>
      <c r="L2379" s="1">
        <v>306</v>
      </c>
      <c r="M2379" s="1">
        <v>16</v>
      </c>
      <c r="N2379" s="1">
        <v>0</v>
      </c>
      <c r="O2379" s="1">
        <v>0</v>
      </c>
      <c r="P2379" s="1">
        <v>0</v>
      </c>
      <c r="Q2379" s="1">
        <v>0</v>
      </c>
      <c r="R2379" s="1">
        <v>43</v>
      </c>
      <c r="S2379" s="1">
        <v>43.68</v>
      </c>
      <c r="T2379" s="1">
        <v>16</v>
      </c>
      <c r="U2379" s="3" t="str">
        <f t="shared" si="37"/>
        <v>2017Plan</v>
      </c>
      <c r="V2379" s="2">
        <f>DATE(A2379,INDEX(Map!$H$1:$H$12,MATCH(B2379,Map!$G$1:$G$12,0),0),1)</f>
        <v>43221</v>
      </c>
      <c r="W2379" t="str">
        <f>IF(AND(V2379&gt;=Map!$K$2,V2379&lt;=Map!$L$2),"Base",IF(AND(V2379&gt;=Map!$K$3,V2379&lt;=Map!$L$3),"Fcst","N/A"))</f>
        <v>Fcst</v>
      </c>
      <c r="X2379" t="str">
        <f>INDEX(Map!$B$2:$B$86,MATCH(D2379,Map!$A$2:$A$86,0),0)</f>
        <v>Brown 11</v>
      </c>
      <c r="Y2379" s="7">
        <f>IF(INDEX(Map!$C$2:$C$86,MATCH(D2379,Map!$A$2:$A$86,0),0)="","N/A",E2379*INDEX(Map!$C$2:$C$86,MATCH(D2379,Map!$A$2:$A$86,0),0))</f>
        <v>0.4</v>
      </c>
      <c r="Z2379" s="7" t="str">
        <f>IF(INDEX(Map!$D$2:$D$86,MATCH(D2379,Map!$A$2:$A$86,0),0)="","N/A",E2379*INDEX(Map!$D$2:$D$86,MATCH(D2379,Map!$A$2:$A$86,0),0))</f>
        <v>N/A</v>
      </c>
      <c r="AA2379" t="str">
        <f>INDEX(Map!$E$2:$E$86,MATCH(D2379,Map!$A$2:$A$86,0),0)</f>
        <v>SCCT</v>
      </c>
    </row>
    <row r="2380" spans="1:27" x14ac:dyDescent="0.25">
      <c r="A2380" s="1" t="s">
        <v>120</v>
      </c>
      <c r="B2380" s="1" t="s">
        <v>111</v>
      </c>
      <c r="C2380" s="1">
        <v>27</v>
      </c>
      <c r="D2380" s="1" t="s">
        <v>49</v>
      </c>
      <c r="E2380" s="1">
        <v>0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</v>
      </c>
      <c r="U2380" s="3" t="str">
        <f t="shared" si="37"/>
        <v>2017Plan</v>
      </c>
      <c r="V2380" s="2">
        <f>DATE(A2380,INDEX(Map!$H$1:$H$12,MATCH(B2380,Map!$G$1:$G$12,0),0),1)</f>
        <v>43221</v>
      </c>
      <c r="W2380" t="str">
        <f>IF(AND(V2380&gt;=Map!$K$2,V2380&lt;=Map!$L$2),"Base",IF(AND(V2380&gt;=Map!$K$3,V2380&lt;=Map!$L$3),"Fcst","N/A"))</f>
        <v>Fcst</v>
      </c>
      <c r="X2380" t="str">
        <f>INDEX(Map!$B$2:$B$86,MATCH(D2380,Map!$A$2:$A$86,0),0)</f>
        <v>Brown 11</v>
      </c>
      <c r="Y2380" s="7">
        <f>IF(INDEX(Map!$C$2:$C$86,MATCH(D2380,Map!$A$2:$A$86,0),0)="","N/A",E2380*INDEX(Map!$C$2:$C$86,MATCH(D2380,Map!$A$2:$A$86,0),0))</f>
        <v>0</v>
      </c>
      <c r="Z2380" s="7" t="str">
        <f>IF(INDEX(Map!$D$2:$D$86,MATCH(D2380,Map!$A$2:$A$86,0),0)="","N/A",E2380*INDEX(Map!$D$2:$D$86,MATCH(D2380,Map!$A$2:$A$86,0),0))</f>
        <v>N/A</v>
      </c>
      <c r="AA2380" t="str">
        <f>INDEX(Map!$E$2:$E$86,MATCH(D2380,Map!$A$2:$A$86,0),0)</f>
        <v>SCCT</v>
      </c>
    </row>
    <row r="2381" spans="1:27" x14ac:dyDescent="0.25">
      <c r="A2381" s="1" t="s">
        <v>120</v>
      </c>
      <c r="B2381" s="1" t="s">
        <v>111</v>
      </c>
      <c r="C2381" s="1">
        <v>28</v>
      </c>
      <c r="D2381" s="1" t="s">
        <v>50</v>
      </c>
      <c r="E2381" s="1">
        <v>13.5</v>
      </c>
      <c r="F2381" s="1">
        <v>0</v>
      </c>
      <c r="G2381" s="1">
        <v>11.3</v>
      </c>
      <c r="H2381" s="1">
        <v>13</v>
      </c>
      <c r="I2381" s="1">
        <v>145.19999999999999</v>
      </c>
      <c r="J2381" s="1">
        <v>10772</v>
      </c>
      <c r="K2381" s="1">
        <v>94</v>
      </c>
      <c r="L2381" s="1">
        <v>306</v>
      </c>
      <c r="M2381" s="1">
        <v>444</v>
      </c>
      <c r="N2381" s="1">
        <v>1</v>
      </c>
      <c r="O2381" s="1">
        <v>2</v>
      </c>
      <c r="P2381" s="1">
        <v>0</v>
      </c>
      <c r="Q2381" s="1">
        <v>0</v>
      </c>
      <c r="R2381" s="1">
        <v>32.96</v>
      </c>
      <c r="S2381" s="1">
        <v>33.090000000000003</v>
      </c>
      <c r="T2381" s="1">
        <v>446</v>
      </c>
      <c r="U2381" s="3" t="str">
        <f t="shared" si="37"/>
        <v>2017Plan</v>
      </c>
      <c r="V2381" s="2">
        <f>DATE(A2381,INDEX(Map!$H$1:$H$12,MATCH(B2381,Map!$G$1:$G$12,0),0),1)</f>
        <v>43221</v>
      </c>
      <c r="W2381" t="str">
        <f>IF(AND(V2381&gt;=Map!$K$2,V2381&lt;=Map!$L$2),"Base",IF(AND(V2381&gt;=Map!$K$3,V2381&lt;=Map!$L$3),"Fcst","N/A"))</f>
        <v>Fcst</v>
      </c>
      <c r="X2381" t="str">
        <f>INDEX(Map!$B$2:$B$86,MATCH(D2381,Map!$A$2:$A$86,0),0)</f>
        <v>Paddys Run 13</v>
      </c>
      <c r="Y2381" s="7">
        <f>IF(INDEX(Map!$C$2:$C$86,MATCH(D2381,Map!$A$2:$A$86,0),0)="","N/A",E2381*INDEX(Map!$C$2:$C$86,MATCH(D2381,Map!$A$2:$A$86,0),0))</f>
        <v>6.3449999999999998</v>
      </c>
      <c r="Z2381" s="7">
        <f>IF(INDEX(Map!$D$2:$D$86,MATCH(D2381,Map!$A$2:$A$86,0),0)="","N/A",E2381*INDEX(Map!$D$2:$D$86,MATCH(D2381,Map!$A$2:$A$86,0),0))</f>
        <v>7.1550000000000002</v>
      </c>
      <c r="AA2381" t="str">
        <f>INDEX(Map!$E$2:$E$86,MATCH(D2381,Map!$A$2:$A$86,0),0)</f>
        <v>SCCT</v>
      </c>
    </row>
    <row r="2382" spans="1:27" x14ac:dyDescent="0.25">
      <c r="A2382" s="1" t="s">
        <v>120</v>
      </c>
      <c r="B2382" s="1" t="s">
        <v>111</v>
      </c>
      <c r="C2382" s="1">
        <v>29</v>
      </c>
      <c r="D2382" s="1" t="s">
        <v>51</v>
      </c>
      <c r="E2382" s="1">
        <v>25.5</v>
      </c>
      <c r="F2382" s="1">
        <v>0</v>
      </c>
      <c r="G2382" s="1">
        <v>20.3</v>
      </c>
      <c r="H2382" s="1">
        <v>17</v>
      </c>
      <c r="I2382" s="1">
        <v>279.3</v>
      </c>
      <c r="J2382" s="1">
        <v>10950</v>
      </c>
      <c r="K2382" s="1">
        <v>175</v>
      </c>
      <c r="L2382" s="1">
        <v>306</v>
      </c>
      <c r="M2382" s="1">
        <v>855</v>
      </c>
      <c r="N2382" s="1">
        <v>1</v>
      </c>
      <c r="O2382" s="1">
        <v>2</v>
      </c>
      <c r="P2382" s="1">
        <v>0</v>
      </c>
      <c r="Q2382" s="1">
        <v>0</v>
      </c>
      <c r="R2382" s="1">
        <v>33.51</v>
      </c>
      <c r="S2382" s="1">
        <v>33.6</v>
      </c>
      <c r="T2382" s="1">
        <v>857</v>
      </c>
      <c r="U2382" s="3" t="str">
        <f t="shared" si="37"/>
        <v>2017Plan</v>
      </c>
      <c r="V2382" s="2">
        <f>DATE(A2382,INDEX(Map!$H$1:$H$12,MATCH(B2382,Map!$G$1:$G$12,0),0),1)</f>
        <v>43221</v>
      </c>
      <c r="W2382" t="str">
        <f>IF(AND(V2382&gt;=Map!$K$2,V2382&lt;=Map!$L$2),"Base",IF(AND(V2382&gt;=Map!$K$3,V2382&lt;=Map!$L$3),"Fcst","N/A"))</f>
        <v>Fcst</v>
      </c>
      <c r="X2382" t="str">
        <f>INDEX(Map!$B$2:$B$86,MATCH(D2382,Map!$A$2:$A$86,0),0)</f>
        <v>Trimble Co 05</v>
      </c>
      <c r="Y2382" s="7">
        <f>IF(INDEX(Map!$C$2:$C$86,MATCH(D2382,Map!$A$2:$A$86,0),0)="","N/A",E2382*INDEX(Map!$C$2:$C$86,MATCH(D2382,Map!$A$2:$A$86,0),0))</f>
        <v>18.105</v>
      </c>
      <c r="Z2382" s="7">
        <f>IF(INDEX(Map!$D$2:$D$86,MATCH(D2382,Map!$A$2:$A$86,0),0)="","N/A",E2382*INDEX(Map!$D$2:$D$86,MATCH(D2382,Map!$A$2:$A$86,0),0))</f>
        <v>7.3949999999999996</v>
      </c>
      <c r="AA2382" t="str">
        <f>INDEX(Map!$E$2:$E$86,MATCH(D2382,Map!$A$2:$A$86,0),0)</f>
        <v>SCCT</v>
      </c>
    </row>
    <row r="2383" spans="1:27" x14ac:dyDescent="0.25">
      <c r="A2383" s="1" t="s">
        <v>120</v>
      </c>
      <c r="B2383" s="1" t="s">
        <v>111</v>
      </c>
      <c r="C2383" s="1">
        <v>30</v>
      </c>
      <c r="D2383" s="1" t="s">
        <v>52</v>
      </c>
      <c r="E2383" s="1">
        <v>20.2</v>
      </c>
      <c r="F2383" s="1">
        <v>0</v>
      </c>
      <c r="G2383" s="1">
        <v>16</v>
      </c>
      <c r="H2383" s="1">
        <v>15</v>
      </c>
      <c r="I2383" s="1">
        <v>220.2</v>
      </c>
      <c r="J2383" s="1">
        <v>10920</v>
      </c>
      <c r="K2383" s="1">
        <v>137</v>
      </c>
      <c r="L2383" s="1">
        <v>306</v>
      </c>
      <c r="M2383" s="1">
        <v>674</v>
      </c>
      <c r="N2383" s="1">
        <v>1</v>
      </c>
      <c r="O2383" s="1">
        <v>2</v>
      </c>
      <c r="P2383" s="1">
        <v>0</v>
      </c>
      <c r="Q2383" s="1">
        <v>0</v>
      </c>
      <c r="R2383" s="1">
        <v>33.409999999999997</v>
      </c>
      <c r="S2383" s="1">
        <v>33.51</v>
      </c>
      <c r="T2383" s="1">
        <v>676</v>
      </c>
      <c r="U2383" s="3" t="str">
        <f t="shared" si="37"/>
        <v>2017Plan</v>
      </c>
      <c r="V2383" s="2">
        <f>DATE(A2383,INDEX(Map!$H$1:$H$12,MATCH(B2383,Map!$G$1:$G$12,0),0),1)</f>
        <v>43221</v>
      </c>
      <c r="W2383" t="str">
        <f>IF(AND(V2383&gt;=Map!$K$2,V2383&lt;=Map!$L$2),"Base",IF(AND(V2383&gt;=Map!$K$3,V2383&lt;=Map!$L$3),"Fcst","N/A"))</f>
        <v>Fcst</v>
      </c>
      <c r="X2383" t="str">
        <f>INDEX(Map!$B$2:$B$86,MATCH(D2383,Map!$A$2:$A$86,0),0)</f>
        <v>Trimble Co 06</v>
      </c>
      <c r="Y2383" s="7">
        <f>IF(INDEX(Map!$C$2:$C$86,MATCH(D2383,Map!$A$2:$A$86,0),0)="","N/A",E2383*INDEX(Map!$C$2:$C$86,MATCH(D2383,Map!$A$2:$A$86,0),0))</f>
        <v>14.341999999999999</v>
      </c>
      <c r="Z2383" s="7">
        <f>IF(INDEX(Map!$D$2:$D$86,MATCH(D2383,Map!$A$2:$A$86,0),0)="","N/A",E2383*INDEX(Map!$D$2:$D$86,MATCH(D2383,Map!$A$2:$A$86,0),0))</f>
        <v>5.8579999999999997</v>
      </c>
      <c r="AA2383" t="str">
        <f>INDEX(Map!$E$2:$E$86,MATCH(D2383,Map!$A$2:$A$86,0),0)</f>
        <v>SCCT</v>
      </c>
    </row>
    <row r="2384" spans="1:27" x14ac:dyDescent="0.25">
      <c r="A2384" s="1" t="s">
        <v>120</v>
      </c>
      <c r="B2384" s="1" t="s">
        <v>111</v>
      </c>
      <c r="C2384" s="1">
        <v>31</v>
      </c>
      <c r="D2384" s="1" t="s">
        <v>53</v>
      </c>
      <c r="E2384" s="1">
        <v>6.4</v>
      </c>
      <c r="F2384" s="1">
        <v>0</v>
      </c>
      <c r="G2384" s="1">
        <v>5.0999999999999996</v>
      </c>
      <c r="H2384" s="1">
        <v>7</v>
      </c>
      <c r="I2384" s="1">
        <v>69.3</v>
      </c>
      <c r="J2384" s="1">
        <v>10904</v>
      </c>
      <c r="K2384" s="1">
        <v>43</v>
      </c>
      <c r="L2384" s="1">
        <v>306</v>
      </c>
      <c r="M2384" s="1">
        <v>212</v>
      </c>
      <c r="N2384" s="1">
        <v>0</v>
      </c>
      <c r="O2384" s="1">
        <v>1</v>
      </c>
      <c r="P2384" s="1">
        <v>0</v>
      </c>
      <c r="Q2384" s="1">
        <v>0</v>
      </c>
      <c r="R2384" s="1">
        <v>33.369999999999997</v>
      </c>
      <c r="S2384" s="1">
        <v>33.51</v>
      </c>
      <c r="T2384" s="1">
        <v>213</v>
      </c>
      <c r="U2384" s="3" t="str">
        <f t="shared" si="37"/>
        <v>2017Plan</v>
      </c>
      <c r="V2384" s="2">
        <f>DATE(A2384,INDEX(Map!$H$1:$H$12,MATCH(B2384,Map!$G$1:$G$12,0),0),1)</f>
        <v>43221</v>
      </c>
      <c r="W2384" t="str">
        <f>IF(AND(V2384&gt;=Map!$K$2,V2384&lt;=Map!$L$2),"Base",IF(AND(V2384&gt;=Map!$K$3,V2384&lt;=Map!$L$3),"Fcst","N/A"))</f>
        <v>Fcst</v>
      </c>
      <c r="X2384" t="str">
        <f>INDEX(Map!$B$2:$B$86,MATCH(D2384,Map!$A$2:$A$86,0),0)</f>
        <v>Trimble Co 07</v>
      </c>
      <c r="Y2384" s="7">
        <f>IF(INDEX(Map!$C$2:$C$86,MATCH(D2384,Map!$A$2:$A$86,0),0)="","N/A",E2384*INDEX(Map!$C$2:$C$86,MATCH(D2384,Map!$A$2:$A$86,0),0))</f>
        <v>4.032</v>
      </c>
      <c r="Z2384" s="7">
        <f>IF(INDEX(Map!$D$2:$D$86,MATCH(D2384,Map!$A$2:$A$86,0),0)="","N/A",E2384*INDEX(Map!$D$2:$D$86,MATCH(D2384,Map!$A$2:$A$86,0),0))</f>
        <v>2.3679999999999999</v>
      </c>
      <c r="AA2384" t="str">
        <f>INDEX(Map!$E$2:$E$86,MATCH(D2384,Map!$A$2:$A$86,0),0)</f>
        <v>SCCT</v>
      </c>
    </row>
    <row r="2385" spans="1:27" x14ac:dyDescent="0.25">
      <c r="A2385" s="1" t="s">
        <v>120</v>
      </c>
      <c r="B2385" s="1" t="s">
        <v>111</v>
      </c>
      <c r="C2385" s="1">
        <v>32</v>
      </c>
      <c r="D2385" s="1" t="s">
        <v>54</v>
      </c>
      <c r="E2385" s="1">
        <v>1.3</v>
      </c>
      <c r="F2385" s="1">
        <v>0</v>
      </c>
      <c r="G2385" s="1">
        <v>1</v>
      </c>
      <c r="H2385" s="1">
        <v>1</v>
      </c>
      <c r="I2385" s="1">
        <v>13.9</v>
      </c>
      <c r="J2385" s="1">
        <v>10662</v>
      </c>
      <c r="K2385" s="1">
        <v>8</v>
      </c>
      <c r="L2385" s="1">
        <v>306</v>
      </c>
      <c r="M2385" s="1">
        <v>43</v>
      </c>
      <c r="N2385" s="1">
        <v>0</v>
      </c>
      <c r="O2385" s="1">
        <v>0</v>
      </c>
      <c r="P2385" s="1">
        <v>0</v>
      </c>
      <c r="Q2385" s="1">
        <v>0</v>
      </c>
      <c r="R2385" s="1">
        <v>32.630000000000003</v>
      </c>
      <c r="S2385" s="1">
        <v>32.72</v>
      </c>
      <c r="T2385" s="1">
        <v>43</v>
      </c>
      <c r="U2385" s="3" t="str">
        <f t="shared" si="37"/>
        <v>2017Plan</v>
      </c>
      <c r="V2385" s="2">
        <f>DATE(A2385,INDEX(Map!$H$1:$H$12,MATCH(B2385,Map!$G$1:$G$12,0),0),1)</f>
        <v>43221</v>
      </c>
      <c r="W2385" t="str">
        <f>IF(AND(V2385&gt;=Map!$K$2,V2385&lt;=Map!$L$2),"Base",IF(AND(V2385&gt;=Map!$K$3,V2385&lt;=Map!$L$3),"Fcst","N/A"))</f>
        <v>Fcst</v>
      </c>
      <c r="X2385" t="str">
        <f>INDEX(Map!$B$2:$B$86,MATCH(D2385,Map!$A$2:$A$86,0),0)</f>
        <v>Trimble Co 08</v>
      </c>
      <c r="Y2385" s="7">
        <f>IF(INDEX(Map!$C$2:$C$86,MATCH(D2385,Map!$A$2:$A$86,0),0)="","N/A",E2385*INDEX(Map!$C$2:$C$86,MATCH(D2385,Map!$A$2:$A$86,0),0))</f>
        <v>0.81900000000000006</v>
      </c>
      <c r="Z2385" s="7">
        <f>IF(INDEX(Map!$D$2:$D$86,MATCH(D2385,Map!$A$2:$A$86,0),0)="","N/A",E2385*INDEX(Map!$D$2:$D$86,MATCH(D2385,Map!$A$2:$A$86,0),0))</f>
        <v>0.48099999999999998</v>
      </c>
      <c r="AA2385" t="str">
        <f>INDEX(Map!$E$2:$E$86,MATCH(D2385,Map!$A$2:$A$86,0),0)</f>
        <v>SCCT</v>
      </c>
    </row>
    <row r="2386" spans="1:27" x14ac:dyDescent="0.25">
      <c r="A2386" s="1" t="s">
        <v>120</v>
      </c>
      <c r="B2386" s="1" t="s">
        <v>111</v>
      </c>
      <c r="C2386" s="1">
        <v>33</v>
      </c>
      <c r="D2386" s="1" t="s">
        <v>55</v>
      </c>
      <c r="E2386" s="1">
        <v>16.600000000000001</v>
      </c>
      <c r="F2386" s="1">
        <v>0</v>
      </c>
      <c r="G2386" s="1">
        <v>13.2</v>
      </c>
      <c r="H2386" s="1">
        <v>10</v>
      </c>
      <c r="I2386" s="1">
        <v>181</v>
      </c>
      <c r="J2386" s="1">
        <v>10901</v>
      </c>
      <c r="K2386" s="1">
        <v>112</v>
      </c>
      <c r="L2386" s="1">
        <v>306</v>
      </c>
      <c r="M2386" s="1">
        <v>554</v>
      </c>
      <c r="N2386" s="1">
        <v>0</v>
      </c>
      <c r="O2386" s="1">
        <v>1</v>
      </c>
      <c r="P2386" s="1">
        <v>0</v>
      </c>
      <c r="Q2386" s="1">
        <v>0</v>
      </c>
      <c r="R2386" s="1">
        <v>33.36</v>
      </c>
      <c r="S2386" s="1">
        <v>33.44</v>
      </c>
      <c r="T2386" s="1">
        <v>555</v>
      </c>
      <c r="U2386" s="3" t="str">
        <f t="shared" si="37"/>
        <v>2017Plan</v>
      </c>
      <c r="V2386" s="2">
        <f>DATE(A2386,INDEX(Map!$H$1:$H$12,MATCH(B2386,Map!$G$1:$G$12,0),0),1)</f>
        <v>43221</v>
      </c>
      <c r="W2386" t="str">
        <f>IF(AND(V2386&gt;=Map!$K$2,V2386&lt;=Map!$L$2),"Base",IF(AND(V2386&gt;=Map!$K$3,V2386&lt;=Map!$L$3),"Fcst","N/A"))</f>
        <v>Fcst</v>
      </c>
      <c r="X2386" t="str">
        <f>INDEX(Map!$B$2:$B$86,MATCH(D2386,Map!$A$2:$A$86,0),0)</f>
        <v>Trimble Co 09</v>
      </c>
      <c r="Y2386" s="7">
        <f>IF(INDEX(Map!$C$2:$C$86,MATCH(D2386,Map!$A$2:$A$86,0),0)="","N/A",E2386*INDEX(Map!$C$2:$C$86,MATCH(D2386,Map!$A$2:$A$86,0),0))</f>
        <v>10.458</v>
      </c>
      <c r="Z2386" s="7">
        <f>IF(INDEX(Map!$D$2:$D$86,MATCH(D2386,Map!$A$2:$A$86,0),0)="","N/A",E2386*INDEX(Map!$D$2:$D$86,MATCH(D2386,Map!$A$2:$A$86,0),0))</f>
        <v>6.1420000000000003</v>
      </c>
      <c r="AA2386" t="str">
        <f>INDEX(Map!$E$2:$E$86,MATCH(D2386,Map!$A$2:$A$86,0),0)</f>
        <v>SCCT</v>
      </c>
    </row>
    <row r="2387" spans="1:27" x14ac:dyDescent="0.25">
      <c r="A2387" s="1" t="s">
        <v>120</v>
      </c>
      <c r="B2387" s="1" t="s">
        <v>111</v>
      </c>
      <c r="C2387" s="1">
        <v>34</v>
      </c>
      <c r="D2387" s="1" t="s">
        <v>56</v>
      </c>
      <c r="E2387" s="1">
        <v>6.3</v>
      </c>
      <c r="F2387" s="1">
        <v>0</v>
      </c>
      <c r="G2387" s="1">
        <v>5</v>
      </c>
      <c r="H2387" s="1">
        <v>8</v>
      </c>
      <c r="I2387" s="1">
        <v>67.8</v>
      </c>
      <c r="J2387" s="1">
        <v>10819</v>
      </c>
      <c r="K2387" s="1">
        <v>41</v>
      </c>
      <c r="L2387" s="1">
        <v>306</v>
      </c>
      <c r="M2387" s="1">
        <v>207</v>
      </c>
      <c r="N2387" s="1">
        <v>0</v>
      </c>
      <c r="O2387" s="1">
        <v>1</v>
      </c>
      <c r="P2387" s="1">
        <v>0</v>
      </c>
      <c r="Q2387" s="1">
        <v>0</v>
      </c>
      <c r="R2387" s="1">
        <v>33.11</v>
      </c>
      <c r="S2387" s="1">
        <v>33.28</v>
      </c>
      <c r="T2387" s="1">
        <v>209</v>
      </c>
      <c r="U2387" s="3" t="str">
        <f t="shared" si="37"/>
        <v>2017Plan</v>
      </c>
      <c r="V2387" s="2">
        <f>DATE(A2387,INDEX(Map!$H$1:$H$12,MATCH(B2387,Map!$G$1:$G$12,0),0),1)</f>
        <v>43221</v>
      </c>
      <c r="W2387" t="str">
        <f>IF(AND(V2387&gt;=Map!$K$2,V2387&lt;=Map!$L$2),"Base",IF(AND(V2387&gt;=Map!$K$3,V2387&lt;=Map!$L$3),"Fcst","N/A"))</f>
        <v>Fcst</v>
      </c>
      <c r="X2387" t="str">
        <f>INDEX(Map!$B$2:$B$86,MATCH(D2387,Map!$A$2:$A$86,0),0)</f>
        <v>Trimble Co 10</v>
      </c>
      <c r="Y2387" s="7">
        <f>IF(INDEX(Map!$C$2:$C$86,MATCH(D2387,Map!$A$2:$A$86,0),0)="","N/A",E2387*INDEX(Map!$C$2:$C$86,MATCH(D2387,Map!$A$2:$A$86,0),0))</f>
        <v>3.9689999999999999</v>
      </c>
      <c r="Z2387" s="7">
        <f>IF(INDEX(Map!$D$2:$D$86,MATCH(D2387,Map!$A$2:$A$86,0),0)="","N/A",E2387*INDEX(Map!$D$2:$D$86,MATCH(D2387,Map!$A$2:$A$86,0),0))</f>
        <v>2.331</v>
      </c>
      <c r="AA2387" t="str">
        <f>INDEX(Map!$E$2:$E$86,MATCH(D2387,Map!$A$2:$A$86,0),0)</f>
        <v>SCCT</v>
      </c>
    </row>
    <row r="2388" spans="1:27" x14ac:dyDescent="0.25">
      <c r="A2388" s="1" t="s">
        <v>120</v>
      </c>
      <c r="B2388" s="1" t="s">
        <v>111</v>
      </c>
      <c r="C2388" s="1">
        <v>35</v>
      </c>
      <c r="D2388" s="1" t="s">
        <v>57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s="3" t="str">
        <f t="shared" si="37"/>
        <v>2017Plan</v>
      </c>
      <c r="V2388" s="2">
        <f>DATE(A2388,INDEX(Map!$H$1:$H$12,MATCH(B2388,Map!$G$1:$G$12,0),0),1)</f>
        <v>43221</v>
      </c>
      <c r="W2388" t="str">
        <f>IF(AND(V2388&gt;=Map!$K$2,V2388&lt;=Map!$L$2),"Base",IF(AND(V2388&gt;=Map!$K$3,V2388&lt;=Map!$L$3),"Fcst","N/A"))</f>
        <v>Fcst</v>
      </c>
      <c r="X2388" t="str">
        <f>INDEX(Map!$B$2:$B$86,MATCH(D2388,Map!$A$2:$A$86,0),0)</f>
        <v>Cane Run 11</v>
      </c>
      <c r="Y2388" s="7" t="str">
        <f>IF(INDEX(Map!$C$2:$C$86,MATCH(D2388,Map!$A$2:$A$86,0),0)="","N/A",E2388*INDEX(Map!$C$2:$C$86,MATCH(D2388,Map!$A$2:$A$86,0),0))</f>
        <v>N/A</v>
      </c>
      <c r="Z2388" s="7">
        <f>IF(INDEX(Map!$D$2:$D$86,MATCH(D2388,Map!$A$2:$A$86,0),0)="","N/A",E2388*INDEX(Map!$D$2:$D$86,MATCH(D2388,Map!$A$2:$A$86,0),0))</f>
        <v>0</v>
      </c>
      <c r="AA2388" t="str">
        <f>INDEX(Map!$E$2:$E$86,MATCH(D2388,Map!$A$2:$A$86,0),0)</f>
        <v>SCCT</v>
      </c>
    </row>
    <row r="2389" spans="1:27" x14ac:dyDescent="0.25">
      <c r="A2389" s="1" t="s">
        <v>120</v>
      </c>
      <c r="B2389" s="1" t="s">
        <v>111</v>
      </c>
      <c r="C2389" s="1">
        <v>36</v>
      </c>
      <c r="D2389" s="1" t="s">
        <v>58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</v>
      </c>
      <c r="U2389" s="3" t="str">
        <f t="shared" si="37"/>
        <v>2017Plan</v>
      </c>
      <c r="V2389" s="2">
        <f>DATE(A2389,INDEX(Map!$H$1:$H$12,MATCH(B2389,Map!$G$1:$G$12,0),0),1)</f>
        <v>43221</v>
      </c>
      <c r="W2389" t="str">
        <f>IF(AND(V2389&gt;=Map!$K$2,V2389&lt;=Map!$L$2),"Base",IF(AND(V2389&gt;=Map!$K$3,V2389&lt;=Map!$L$3),"Fcst","N/A"))</f>
        <v>Fcst</v>
      </c>
      <c r="X2389" t="str">
        <f>INDEX(Map!$B$2:$B$86,MATCH(D2389,Map!$A$2:$A$86,0),0)</f>
        <v>Haefling</v>
      </c>
      <c r="Y2389" s="7">
        <f>IF(INDEX(Map!$C$2:$C$86,MATCH(D2389,Map!$A$2:$A$86,0),0)="","N/A",E2389*INDEX(Map!$C$2:$C$86,MATCH(D2389,Map!$A$2:$A$86,0),0))</f>
        <v>0</v>
      </c>
      <c r="Z2389" s="7" t="str">
        <f>IF(INDEX(Map!$D$2:$D$86,MATCH(D2389,Map!$A$2:$A$86,0),0)="","N/A",E2389*INDEX(Map!$D$2:$D$86,MATCH(D2389,Map!$A$2:$A$86,0),0))</f>
        <v>N/A</v>
      </c>
      <c r="AA2389" t="str">
        <f>INDEX(Map!$E$2:$E$86,MATCH(D2389,Map!$A$2:$A$86,0),0)</f>
        <v>SCCT</v>
      </c>
    </row>
    <row r="2390" spans="1:27" x14ac:dyDescent="0.25">
      <c r="A2390" s="1" t="s">
        <v>120</v>
      </c>
      <c r="B2390" s="1" t="s">
        <v>111</v>
      </c>
      <c r="C2390" s="1">
        <v>37</v>
      </c>
      <c r="D2390" s="1" t="s">
        <v>59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</v>
      </c>
      <c r="U2390" s="3" t="str">
        <f t="shared" si="37"/>
        <v>2017Plan</v>
      </c>
      <c r="V2390" s="2">
        <f>DATE(A2390,INDEX(Map!$H$1:$H$12,MATCH(B2390,Map!$G$1:$G$12,0),0),1)</f>
        <v>43221</v>
      </c>
      <c r="W2390" t="str">
        <f>IF(AND(V2390&gt;=Map!$K$2,V2390&lt;=Map!$L$2),"Base",IF(AND(V2390&gt;=Map!$K$3,V2390&lt;=Map!$L$3),"Fcst","N/A"))</f>
        <v>Fcst</v>
      </c>
      <c r="X2390" t="str">
        <f>INDEX(Map!$B$2:$B$86,MATCH(D2390,Map!$A$2:$A$86,0),0)</f>
        <v>Paddys Run 11</v>
      </c>
      <c r="Y2390" s="7" t="str">
        <f>IF(INDEX(Map!$C$2:$C$86,MATCH(D2390,Map!$A$2:$A$86,0),0)="","N/A",E2390*INDEX(Map!$C$2:$C$86,MATCH(D2390,Map!$A$2:$A$86,0),0))</f>
        <v>N/A</v>
      </c>
      <c r="Z2390" s="7">
        <f>IF(INDEX(Map!$D$2:$D$86,MATCH(D2390,Map!$A$2:$A$86,0),0)="","N/A",E2390*INDEX(Map!$D$2:$D$86,MATCH(D2390,Map!$A$2:$A$86,0),0))</f>
        <v>0</v>
      </c>
      <c r="AA2390" t="str">
        <f>INDEX(Map!$E$2:$E$86,MATCH(D2390,Map!$A$2:$A$86,0),0)</f>
        <v>SCCT</v>
      </c>
    </row>
    <row r="2391" spans="1:27" x14ac:dyDescent="0.25">
      <c r="A2391" s="1" t="s">
        <v>120</v>
      </c>
      <c r="B2391" s="1" t="s">
        <v>111</v>
      </c>
      <c r="C2391" s="1">
        <v>38</v>
      </c>
      <c r="D2391" s="1" t="s">
        <v>60</v>
      </c>
      <c r="E2391" s="1">
        <v>0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</v>
      </c>
      <c r="U2391" s="3" t="str">
        <f t="shared" si="37"/>
        <v>2017Plan</v>
      </c>
      <c r="V2391" s="2">
        <f>DATE(A2391,INDEX(Map!$H$1:$H$12,MATCH(B2391,Map!$G$1:$G$12,0),0),1)</f>
        <v>43221</v>
      </c>
      <c r="W2391" t="str">
        <f>IF(AND(V2391&gt;=Map!$K$2,V2391&lt;=Map!$L$2),"Base",IF(AND(V2391&gt;=Map!$K$3,V2391&lt;=Map!$L$3),"Fcst","N/A"))</f>
        <v>Fcst</v>
      </c>
      <c r="X2391" t="str">
        <f>INDEX(Map!$B$2:$B$86,MATCH(D2391,Map!$A$2:$A$86,0),0)</f>
        <v>Paddys Run 12</v>
      </c>
      <c r="Y2391" s="7" t="str">
        <f>IF(INDEX(Map!$C$2:$C$86,MATCH(D2391,Map!$A$2:$A$86,0),0)="","N/A",E2391*INDEX(Map!$C$2:$C$86,MATCH(D2391,Map!$A$2:$A$86,0),0))</f>
        <v>N/A</v>
      </c>
      <c r="Z2391" s="7">
        <f>IF(INDEX(Map!$D$2:$D$86,MATCH(D2391,Map!$A$2:$A$86,0),0)="","N/A",E2391*INDEX(Map!$D$2:$D$86,MATCH(D2391,Map!$A$2:$A$86,0),0))</f>
        <v>0</v>
      </c>
      <c r="AA2391" t="str">
        <f>INDEX(Map!$E$2:$E$86,MATCH(D2391,Map!$A$2:$A$86,0),0)</f>
        <v>SCCT</v>
      </c>
    </row>
    <row r="2392" spans="1:27" x14ac:dyDescent="0.25">
      <c r="A2392" s="1" t="s">
        <v>120</v>
      </c>
      <c r="B2392" s="1" t="s">
        <v>111</v>
      </c>
      <c r="C2392" s="1">
        <v>39</v>
      </c>
      <c r="D2392" s="1" t="s">
        <v>61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0</v>
      </c>
      <c r="U2392" s="3" t="str">
        <f t="shared" si="37"/>
        <v>2017Plan</v>
      </c>
      <c r="V2392" s="2">
        <f>DATE(A2392,INDEX(Map!$H$1:$H$12,MATCH(B2392,Map!$G$1:$G$12,0),0),1)</f>
        <v>43221</v>
      </c>
      <c r="W2392" t="str">
        <f>IF(AND(V2392&gt;=Map!$K$2,V2392&lt;=Map!$L$2),"Base",IF(AND(V2392&gt;=Map!$K$3,V2392&lt;=Map!$L$3),"Fcst","N/A"))</f>
        <v>Fcst</v>
      </c>
      <c r="X2392" t="str">
        <f>INDEX(Map!$B$2:$B$86,MATCH(D2392,Map!$A$2:$A$86,0),0)</f>
        <v>Zorn 1</v>
      </c>
      <c r="Y2392" s="7" t="str">
        <f>IF(INDEX(Map!$C$2:$C$86,MATCH(D2392,Map!$A$2:$A$86,0),0)="","N/A",E2392*INDEX(Map!$C$2:$C$86,MATCH(D2392,Map!$A$2:$A$86,0),0))</f>
        <v>N/A</v>
      </c>
      <c r="Z2392" s="7">
        <f>IF(INDEX(Map!$D$2:$D$86,MATCH(D2392,Map!$A$2:$A$86,0),0)="","N/A",E2392*INDEX(Map!$D$2:$D$86,MATCH(D2392,Map!$A$2:$A$86,0),0))</f>
        <v>0</v>
      </c>
      <c r="AA2392" t="str">
        <f>INDEX(Map!$E$2:$E$86,MATCH(D2392,Map!$A$2:$A$86,0),0)</f>
        <v>SCCT</v>
      </c>
    </row>
    <row r="2393" spans="1:27" x14ac:dyDescent="0.25">
      <c r="A2393" s="1" t="s">
        <v>120</v>
      </c>
      <c r="B2393" s="1" t="s">
        <v>111</v>
      </c>
      <c r="C2393" s="1">
        <v>40</v>
      </c>
      <c r="D2393" s="1" t="s">
        <v>62</v>
      </c>
      <c r="E2393" s="1">
        <v>6.6</v>
      </c>
      <c r="F2393" s="1">
        <v>0</v>
      </c>
      <c r="G2393" s="1">
        <v>28.3</v>
      </c>
      <c r="H2393" s="1">
        <v>27</v>
      </c>
      <c r="I2393" s="1" t="s">
        <v>63</v>
      </c>
      <c r="J2393" s="1" t="s">
        <v>63</v>
      </c>
      <c r="K2393" s="1">
        <v>217</v>
      </c>
      <c r="L2393" s="1">
        <v>0</v>
      </c>
      <c r="M2393" s="1">
        <v>0</v>
      </c>
      <c r="N2393" s="1" t="s">
        <v>63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3" t="str">
        <f t="shared" si="37"/>
        <v>2017Plan</v>
      </c>
      <c r="V2393" s="2">
        <f>DATE(A2393,INDEX(Map!$H$1:$H$12,MATCH(B2393,Map!$G$1:$G$12,0),0),1)</f>
        <v>43221</v>
      </c>
      <c r="W2393" t="str">
        <f>IF(AND(V2393&gt;=Map!$K$2,V2393&lt;=Map!$L$2),"Base",IF(AND(V2393&gt;=Map!$K$3,V2393&lt;=Map!$L$3),"Fcst","N/A"))</f>
        <v>Fcst</v>
      </c>
      <c r="X2393" t="str">
        <f>INDEX(Map!$B$2:$B$86,MATCH(D2393,Map!$A$2:$A$86,0),0)</f>
        <v>Dix Dam</v>
      </c>
      <c r="Y2393" s="7">
        <f>IF(INDEX(Map!$C$2:$C$86,MATCH(D2393,Map!$A$2:$A$86,0),0)="","N/A",E2393*INDEX(Map!$C$2:$C$86,MATCH(D2393,Map!$A$2:$A$86,0),0))</f>
        <v>6.6</v>
      </c>
      <c r="Z2393" s="7" t="str">
        <f>IF(INDEX(Map!$D$2:$D$86,MATCH(D2393,Map!$A$2:$A$86,0),0)="","N/A",E2393*INDEX(Map!$D$2:$D$86,MATCH(D2393,Map!$A$2:$A$86,0),0))</f>
        <v>N/A</v>
      </c>
      <c r="AA2393" t="str">
        <f>INDEX(Map!$E$2:$E$86,MATCH(D2393,Map!$A$2:$A$86,0),0)</f>
        <v>Hydro</v>
      </c>
    </row>
    <row r="2394" spans="1:27" x14ac:dyDescent="0.25">
      <c r="A2394" s="1" t="s">
        <v>120</v>
      </c>
      <c r="B2394" s="1" t="s">
        <v>111</v>
      </c>
      <c r="C2394" s="1">
        <v>41</v>
      </c>
      <c r="D2394" s="1" t="s">
        <v>64</v>
      </c>
      <c r="E2394" s="1">
        <v>23.8</v>
      </c>
      <c r="F2394" s="1">
        <v>0</v>
      </c>
      <c r="G2394" s="1">
        <v>98.7</v>
      </c>
      <c r="H2394" s="1">
        <v>3</v>
      </c>
      <c r="I2394" s="1" t="s">
        <v>63</v>
      </c>
      <c r="J2394" s="1" t="s">
        <v>63</v>
      </c>
      <c r="K2394" s="1">
        <v>734</v>
      </c>
      <c r="L2394" s="1">
        <v>0</v>
      </c>
      <c r="M2394" s="1">
        <v>0</v>
      </c>
      <c r="N2394" s="1" t="s">
        <v>63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0</v>
      </c>
      <c r="U2394" s="3" t="str">
        <f t="shared" si="37"/>
        <v>2017Plan</v>
      </c>
      <c r="V2394" s="2">
        <f>DATE(A2394,INDEX(Map!$H$1:$H$12,MATCH(B2394,Map!$G$1:$G$12,0),0),1)</f>
        <v>43221</v>
      </c>
      <c r="W2394" t="str">
        <f>IF(AND(V2394&gt;=Map!$K$2,V2394&lt;=Map!$L$2),"Base",IF(AND(V2394&gt;=Map!$K$3,V2394&lt;=Map!$L$3),"Fcst","N/A"))</f>
        <v>Fcst</v>
      </c>
      <c r="X2394" t="str">
        <f>INDEX(Map!$B$2:$B$86,MATCH(D2394,Map!$A$2:$A$86,0),0)</f>
        <v>Ohio Falls</v>
      </c>
      <c r="Y2394" s="7" t="str">
        <f>IF(INDEX(Map!$C$2:$C$86,MATCH(D2394,Map!$A$2:$A$86,0),0)="","N/A",E2394*INDEX(Map!$C$2:$C$86,MATCH(D2394,Map!$A$2:$A$86,0),0))</f>
        <v>N/A</v>
      </c>
      <c r="Z2394" s="7">
        <f>IF(INDEX(Map!$D$2:$D$86,MATCH(D2394,Map!$A$2:$A$86,0),0)="","N/A",E2394*INDEX(Map!$D$2:$D$86,MATCH(D2394,Map!$A$2:$A$86,0),0))</f>
        <v>23.8</v>
      </c>
      <c r="AA2394" t="str">
        <f>INDEX(Map!$E$2:$E$86,MATCH(D2394,Map!$A$2:$A$86,0),0)</f>
        <v>Hydro</v>
      </c>
    </row>
    <row r="2395" spans="1:27" x14ac:dyDescent="0.25">
      <c r="A2395" s="1" t="s">
        <v>120</v>
      </c>
      <c r="B2395" s="1" t="s">
        <v>111</v>
      </c>
      <c r="C2395" s="1">
        <v>42</v>
      </c>
      <c r="D2395" s="1" t="s">
        <v>65</v>
      </c>
      <c r="E2395" s="1">
        <v>2.1</v>
      </c>
      <c r="F2395" s="1">
        <v>0</v>
      </c>
      <c r="G2395" s="1">
        <v>100</v>
      </c>
      <c r="H2395" s="1">
        <v>0</v>
      </c>
      <c r="I2395" s="1" t="s">
        <v>63</v>
      </c>
      <c r="J2395" s="1" t="s">
        <v>63</v>
      </c>
      <c r="K2395" s="1">
        <v>744</v>
      </c>
      <c r="L2395" s="1">
        <v>0</v>
      </c>
      <c r="M2395" s="1">
        <v>0</v>
      </c>
      <c r="N2395" s="1" t="s">
        <v>63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s="3" t="str">
        <f t="shared" si="37"/>
        <v>2017Plan</v>
      </c>
      <c r="V2395" s="2">
        <f>DATE(A2395,INDEX(Map!$H$1:$H$12,MATCH(B2395,Map!$G$1:$G$12,0),0),1)</f>
        <v>43221</v>
      </c>
      <c r="W2395" t="str">
        <f>IF(AND(V2395&gt;=Map!$K$2,V2395&lt;=Map!$L$2),"Base",IF(AND(V2395&gt;=Map!$K$3,V2395&lt;=Map!$L$3),"Fcst","N/A"))</f>
        <v>Fcst</v>
      </c>
      <c r="X2395" t="str">
        <f>INDEX(Map!$B$2:$B$86,MATCH(D2395,Map!$A$2:$A$86,0),0)</f>
        <v>Brown Solar</v>
      </c>
      <c r="Y2395" s="7">
        <f>IF(INDEX(Map!$C$2:$C$86,MATCH(D2395,Map!$A$2:$A$86,0),0)="","N/A",E2395*INDEX(Map!$C$2:$C$86,MATCH(D2395,Map!$A$2:$A$86,0),0))</f>
        <v>1.2809999999999999</v>
      </c>
      <c r="Z2395" s="7">
        <f>IF(INDEX(Map!$D$2:$D$86,MATCH(D2395,Map!$A$2:$A$86,0),0)="","N/A",E2395*INDEX(Map!$D$2:$D$86,MATCH(D2395,Map!$A$2:$A$86,0),0))</f>
        <v>0.81900000000000006</v>
      </c>
      <c r="AA2395" t="str">
        <f>INDEX(Map!$E$2:$E$86,MATCH(D2395,Map!$A$2:$A$86,0),0)</f>
        <v>Solar</v>
      </c>
    </row>
    <row r="2396" spans="1:27" x14ac:dyDescent="0.25">
      <c r="A2396" s="1" t="s">
        <v>120</v>
      </c>
      <c r="B2396" s="1" t="s">
        <v>111</v>
      </c>
      <c r="C2396" s="1">
        <v>43</v>
      </c>
      <c r="D2396" s="1" t="s">
        <v>66</v>
      </c>
      <c r="E2396" s="1">
        <v>11.5</v>
      </c>
      <c r="F2396" s="1">
        <v>0</v>
      </c>
      <c r="G2396" s="1">
        <v>100</v>
      </c>
      <c r="H2396" s="1">
        <v>0</v>
      </c>
      <c r="I2396" s="1">
        <v>1153.2</v>
      </c>
      <c r="J2396" s="1">
        <v>100000</v>
      </c>
      <c r="K2396" s="1">
        <v>744</v>
      </c>
      <c r="L2396" s="1">
        <v>27.2</v>
      </c>
      <c r="M2396" s="1">
        <v>313</v>
      </c>
      <c r="N2396" s="1">
        <v>0</v>
      </c>
      <c r="O2396" s="1">
        <v>0</v>
      </c>
      <c r="P2396" s="1">
        <v>0</v>
      </c>
      <c r="Q2396" s="1">
        <v>0</v>
      </c>
      <c r="R2396" s="1">
        <v>27.16</v>
      </c>
      <c r="S2396" s="1">
        <v>27.16</v>
      </c>
      <c r="T2396" s="1">
        <v>313</v>
      </c>
      <c r="U2396" s="3" t="str">
        <f t="shared" si="37"/>
        <v>2017Plan</v>
      </c>
      <c r="V2396" s="2">
        <f>DATE(A2396,INDEX(Map!$H$1:$H$12,MATCH(B2396,Map!$G$1:$G$12,0),0),1)</f>
        <v>43221</v>
      </c>
      <c r="W2396" t="str">
        <f>IF(AND(V2396&gt;=Map!$K$2,V2396&lt;=Map!$L$2),"Base",IF(AND(V2396&gt;=Map!$K$3,V2396&lt;=Map!$L$3),"Fcst","N/A"))</f>
        <v>Fcst</v>
      </c>
      <c r="X2396" t="str">
        <f>INDEX(Map!$B$2:$B$86,MATCH(D2396,Map!$A$2:$A$86,0),0)</f>
        <v>OVEC</v>
      </c>
      <c r="Y2396" s="7">
        <f>IF(INDEX(Map!$C$2:$C$86,MATCH(D2396,Map!$A$2:$A$86,0),0)="","N/A",E2396*INDEX(Map!$C$2:$C$86,MATCH(D2396,Map!$A$2:$A$86,0),0))</f>
        <v>11.5</v>
      </c>
      <c r="Z2396" s="7" t="str">
        <f>IF(INDEX(Map!$D$2:$D$86,MATCH(D2396,Map!$A$2:$A$86,0),0)="","N/A",E2396*INDEX(Map!$D$2:$D$86,MATCH(D2396,Map!$A$2:$A$86,0),0))</f>
        <v>N/A</v>
      </c>
      <c r="AA2396" t="str">
        <f>INDEX(Map!$E$2:$E$86,MATCH(D2396,Map!$A$2:$A$86,0),0)</f>
        <v>Coal</v>
      </c>
    </row>
    <row r="2397" spans="1:27" x14ac:dyDescent="0.25">
      <c r="A2397" s="1" t="s">
        <v>120</v>
      </c>
      <c r="B2397" s="1" t="s">
        <v>111</v>
      </c>
      <c r="C2397" s="1">
        <v>44</v>
      </c>
      <c r="D2397" s="1" t="s">
        <v>67</v>
      </c>
      <c r="E2397" s="1">
        <v>1.7</v>
      </c>
      <c r="F2397" s="1">
        <v>0</v>
      </c>
      <c r="G2397" s="1">
        <v>9.6999999999999993</v>
      </c>
      <c r="H2397" s="1">
        <v>34</v>
      </c>
      <c r="I2397" s="1">
        <v>170.3</v>
      </c>
      <c r="J2397" s="1">
        <v>100000</v>
      </c>
      <c r="K2397" s="1">
        <v>73</v>
      </c>
      <c r="L2397" s="1">
        <v>27.2</v>
      </c>
      <c r="M2397" s="1">
        <v>46</v>
      </c>
      <c r="N2397" s="1">
        <v>0</v>
      </c>
      <c r="O2397" s="1">
        <v>0</v>
      </c>
      <c r="P2397" s="1">
        <v>0</v>
      </c>
      <c r="Q2397" s="1">
        <v>0</v>
      </c>
      <c r="R2397" s="1">
        <v>27.16</v>
      </c>
      <c r="S2397" s="1">
        <v>27.16</v>
      </c>
      <c r="T2397" s="1">
        <v>46</v>
      </c>
      <c r="U2397" s="3" t="str">
        <f t="shared" si="37"/>
        <v>2017Plan</v>
      </c>
      <c r="V2397" s="2">
        <f>DATE(A2397,INDEX(Map!$H$1:$H$12,MATCH(B2397,Map!$G$1:$G$12,0),0),1)</f>
        <v>43221</v>
      </c>
      <c r="W2397" t="str">
        <f>IF(AND(V2397&gt;=Map!$K$2,V2397&lt;=Map!$L$2),"Base",IF(AND(V2397&gt;=Map!$K$3,V2397&lt;=Map!$L$3),"Fcst","N/A"))</f>
        <v>Fcst</v>
      </c>
      <c r="X2397" t="str">
        <f>INDEX(Map!$B$2:$B$86,MATCH(D2397,Map!$A$2:$A$86,0),0)</f>
        <v>OVEC</v>
      </c>
      <c r="Y2397" s="7">
        <f>IF(INDEX(Map!$C$2:$C$86,MATCH(D2397,Map!$A$2:$A$86,0),0)="","N/A",E2397*INDEX(Map!$C$2:$C$86,MATCH(D2397,Map!$A$2:$A$86,0),0))</f>
        <v>1.7</v>
      </c>
      <c r="Z2397" s="7" t="str">
        <f>IF(INDEX(Map!$D$2:$D$86,MATCH(D2397,Map!$A$2:$A$86,0),0)="","N/A",E2397*INDEX(Map!$D$2:$D$86,MATCH(D2397,Map!$A$2:$A$86,0),0))</f>
        <v>N/A</v>
      </c>
      <c r="AA2397" t="str">
        <f>INDEX(Map!$E$2:$E$86,MATCH(D2397,Map!$A$2:$A$86,0),0)</f>
        <v>Coal</v>
      </c>
    </row>
    <row r="2398" spans="1:27" x14ac:dyDescent="0.25">
      <c r="A2398" s="1" t="s">
        <v>120</v>
      </c>
      <c r="B2398" s="1" t="s">
        <v>111</v>
      </c>
      <c r="C2398" s="1">
        <v>45</v>
      </c>
      <c r="D2398" s="1" t="s">
        <v>68</v>
      </c>
      <c r="E2398" s="1">
        <v>25.7</v>
      </c>
      <c r="F2398" s="1">
        <v>0</v>
      </c>
      <c r="G2398" s="1">
        <v>100</v>
      </c>
      <c r="H2398" s="1">
        <v>0</v>
      </c>
      <c r="I2398" s="1">
        <v>2566.8000000000002</v>
      </c>
      <c r="J2398" s="1">
        <v>100000</v>
      </c>
      <c r="K2398" s="1">
        <v>744</v>
      </c>
      <c r="L2398" s="1">
        <v>27.2</v>
      </c>
      <c r="M2398" s="1">
        <v>697</v>
      </c>
      <c r="N2398" s="1">
        <v>0</v>
      </c>
      <c r="O2398" s="1">
        <v>0</v>
      </c>
      <c r="P2398" s="1">
        <v>0</v>
      </c>
      <c r="Q2398" s="1">
        <v>0</v>
      </c>
      <c r="R2398" s="1">
        <v>27.16</v>
      </c>
      <c r="S2398" s="1">
        <v>27.16</v>
      </c>
      <c r="T2398" s="1">
        <v>697</v>
      </c>
      <c r="U2398" s="3" t="str">
        <f t="shared" si="37"/>
        <v>2017Plan</v>
      </c>
      <c r="V2398" s="2">
        <f>DATE(A2398,INDEX(Map!$H$1:$H$12,MATCH(B2398,Map!$G$1:$G$12,0),0),1)</f>
        <v>43221</v>
      </c>
      <c r="W2398" t="str">
        <f>IF(AND(V2398&gt;=Map!$K$2,V2398&lt;=Map!$L$2),"Base",IF(AND(V2398&gt;=Map!$K$3,V2398&lt;=Map!$L$3),"Fcst","N/A"))</f>
        <v>Fcst</v>
      </c>
      <c r="X2398" t="str">
        <f>INDEX(Map!$B$2:$B$86,MATCH(D2398,Map!$A$2:$A$86,0),0)</f>
        <v>OVEC</v>
      </c>
      <c r="Y2398" s="7" t="str">
        <f>IF(INDEX(Map!$C$2:$C$86,MATCH(D2398,Map!$A$2:$A$86,0),0)="","N/A",E2398*INDEX(Map!$C$2:$C$86,MATCH(D2398,Map!$A$2:$A$86,0),0))</f>
        <v>N/A</v>
      </c>
      <c r="Z2398" s="7">
        <f>IF(INDEX(Map!$D$2:$D$86,MATCH(D2398,Map!$A$2:$A$86,0),0)="","N/A",E2398*INDEX(Map!$D$2:$D$86,MATCH(D2398,Map!$A$2:$A$86,0),0))</f>
        <v>25.7</v>
      </c>
      <c r="AA2398" t="str">
        <f>INDEX(Map!$E$2:$E$86,MATCH(D2398,Map!$A$2:$A$86,0),0)</f>
        <v>Coal</v>
      </c>
    </row>
    <row r="2399" spans="1:27" x14ac:dyDescent="0.25">
      <c r="A2399" s="1" t="s">
        <v>120</v>
      </c>
      <c r="B2399" s="1" t="s">
        <v>111</v>
      </c>
      <c r="C2399" s="1">
        <v>46</v>
      </c>
      <c r="D2399" s="1" t="s">
        <v>69</v>
      </c>
      <c r="E2399" s="1">
        <v>6.4</v>
      </c>
      <c r="F2399" s="1">
        <v>0</v>
      </c>
      <c r="G2399" s="1">
        <v>16</v>
      </c>
      <c r="H2399" s="1">
        <v>45</v>
      </c>
      <c r="I2399" s="1">
        <v>636.1</v>
      </c>
      <c r="J2399" s="1">
        <v>100000</v>
      </c>
      <c r="K2399" s="1">
        <v>118</v>
      </c>
      <c r="L2399" s="1">
        <v>27.2</v>
      </c>
      <c r="M2399" s="1">
        <v>173</v>
      </c>
      <c r="N2399" s="1">
        <v>0</v>
      </c>
      <c r="O2399" s="1">
        <v>0</v>
      </c>
      <c r="P2399" s="1">
        <v>0</v>
      </c>
      <c r="Q2399" s="1">
        <v>0</v>
      </c>
      <c r="R2399" s="1">
        <v>27.16</v>
      </c>
      <c r="S2399" s="1">
        <v>27.16</v>
      </c>
      <c r="T2399" s="1">
        <v>173</v>
      </c>
      <c r="U2399" s="3" t="str">
        <f t="shared" si="37"/>
        <v>2017Plan</v>
      </c>
      <c r="V2399" s="2">
        <f>DATE(A2399,INDEX(Map!$H$1:$H$12,MATCH(B2399,Map!$G$1:$G$12,0),0),1)</f>
        <v>43221</v>
      </c>
      <c r="W2399" t="str">
        <f>IF(AND(V2399&gt;=Map!$K$2,V2399&lt;=Map!$L$2),"Base",IF(AND(V2399&gt;=Map!$K$3,V2399&lt;=Map!$L$3),"Fcst","N/A"))</f>
        <v>Fcst</v>
      </c>
      <c r="X2399" t="str">
        <f>INDEX(Map!$B$2:$B$86,MATCH(D2399,Map!$A$2:$A$86,0),0)</f>
        <v>OVEC</v>
      </c>
      <c r="Y2399" s="7" t="str">
        <f>IF(INDEX(Map!$C$2:$C$86,MATCH(D2399,Map!$A$2:$A$86,0),0)="","N/A",E2399*INDEX(Map!$C$2:$C$86,MATCH(D2399,Map!$A$2:$A$86,0),0))</f>
        <v>N/A</v>
      </c>
      <c r="Z2399" s="7">
        <f>IF(INDEX(Map!$D$2:$D$86,MATCH(D2399,Map!$A$2:$A$86,0),0)="","N/A",E2399*INDEX(Map!$D$2:$D$86,MATCH(D2399,Map!$A$2:$A$86,0),0))</f>
        <v>6.4</v>
      </c>
      <c r="AA2399" t="str">
        <f>INDEX(Map!$E$2:$E$86,MATCH(D2399,Map!$A$2:$A$86,0),0)</f>
        <v>Coal</v>
      </c>
    </row>
    <row r="2400" spans="1:27" x14ac:dyDescent="0.25">
      <c r="A2400" s="1" t="s">
        <v>120</v>
      </c>
      <c r="B2400" s="1" t="s">
        <v>111</v>
      </c>
      <c r="C2400" s="1">
        <v>47</v>
      </c>
      <c r="D2400" s="1" t="s">
        <v>70</v>
      </c>
      <c r="E2400" s="1">
        <v>0.2</v>
      </c>
      <c r="F2400" s="1">
        <v>0</v>
      </c>
      <c r="G2400" s="1">
        <v>0.8</v>
      </c>
      <c r="H2400" s="1">
        <v>1</v>
      </c>
      <c r="I2400" s="1" t="s">
        <v>63</v>
      </c>
      <c r="J2400" s="1" t="s">
        <v>63</v>
      </c>
      <c r="K2400" s="1">
        <v>3</v>
      </c>
      <c r="L2400" s="1">
        <v>41.5</v>
      </c>
      <c r="M2400" s="1">
        <v>6</v>
      </c>
      <c r="N2400" s="1" t="s">
        <v>63</v>
      </c>
      <c r="O2400" s="1">
        <v>0</v>
      </c>
      <c r="P2400" s="1">
        <v>0</v>
      </c>
      <c r="Q2400" s="1">
        <v>1</v>
      </c>
      <c r="R2400" s="1">
        <v>47.94</v>
      </c>
      <c r="S2400" s="1">
        <v>47.94</v>
      </c>
      <c r="T2400" s="1">
        <v>7</v>
      </c>
      <c r="U2400" s="3" t="str">
        <f t="shared" si="37"/>
        <v>2017Plan</v>
      </c>
      <c r="V2400" s="2">
        <f>DATE(A2400,INDEX(Map!$H$1:$H$12,MATCH(B2400,Map!$G$1:$G$12,0),0),1)</f>
        <v>43221</v>
      </c>
      <c r="W2400" t="str">
        <f>IF(AND(V2400&gt;=Map!$K$2,V2400&lt;=Map!$L$2),"Base",IF(AND(V2400&gt;=Map!$K$3,V2400&lt;=Map!$L$3),"Fcst","N/A"))</f>
        <v>Fcst</v>
      </c>
      <c r="X2400" t="str">
        <f>INDEX(Map!$B$2:$B$86,MATCH(D2400,Map!$A$2:$A$86,0),0)</f>
        <v>N/A</v>
      </c>
      <c r="Y2400" s="7" t="str">
        <f>IF(INDEX(Map!$C$2:$C$86,MATCH(D2400,Map!$A$2:$A$86,0),0)="","N/A",E2400*INDEX(Map!$C$2:$C$86,MATCH(D2400,Map!$A$2:$A$86,0),0))</f>
        <v>N/A</v>
      </c>
      <c r="Z2400" s="7" t="str">
        <f>IF(INDEX(Map!$D$2:$D$86,MATCH(D2400,Map!$A$2:$A$86,0),0)="","N/A",E2400*INDEX(Map!$D$2:$D$86,MATCH(D2400,Map!$A$2:$A$86,0),0))</f>
        <v>N/A</v>
      </c>
      <c r="AA2400" t="str">
        <f>INDEX(Map!$E$2:$E$86,MATCH(D2400,Map!$A$2:$A$86,0),0)</f>
        <v>Purchases</v>
      </c>
    </row>
    <row r="2401" spans="1:27" x14ac:dyDescent="0.25">
      <c r="A2401" s="1" t="s">
        <v>120</v>
      </c>
      <c r="B2401" s="1" t="s">
        <v>111</v>
      </c>
      <c r="C2401" s="1">
        <v>48</v>
      </c>
      <c r="D2401" s="1" t="s">
        <v>71</v>
      </c>
      <c r="E2401" s="1">
        <v>0.2</v>
      </c>
      <c r="F2401" s="1">
        <v>0</v>
      </c>
      <c r="G2401" s="1">
        <v>0.8</v>
      </c>
      <c r="H2401" s="1">
        <v>1</v>
      </c>
      <c r="I2401" s="1" t="s">
        <v>63</v>
      </c>
      <c r="J2401" s="1" t="s">
        <v>63</v>
      </c>
      <c r="K2401" s="1">
        <v>3</v>
      </c>
      <c r="L2401" s="1">
        <v>41.5</v>
      </c>
      <c r="M2401" s="1">
        <v>6</v>
      </c>
      <c r="N2401" s="1" t="s">
        <v>63</v>
      </c>
      <c r="O2401" s="1">
        <v>0</v>
      </c>
      <c r="P2401" s="1">
        <v>0</v>
      </c>
      <c r="Q2401" s="1">
        <v>1</v>
      </c>
      <c r="R2401" s="1">
        <v>47.94</v>
      </c>
      <c r="S2401" s="1">
        <v>47.94</v>
      </c>
      <c r="T2401" s="1">
        <v>7</v>
      </c>
      <c r="U2401" s="3" t="str">
        <f t="shared" si="37"/>
        <v>2017Plan</v>
      </c>
      <c r="V2401" s="2">
        <f>DATE(A2401,INDEX(Map!$H$1:$H$12,MATCH(B2401,Map!$G$1:$G$12,0),0),1)</f>
        <v>43221</v>
      </c>
      <c r="W2401" t="str">
        <f>IF(AND(V2401&gt;=Map!$K$2,V2401&lt;=Map!$L$2),"Base",IF(AND(V2401&gt;=Map!$K$3,V2401&lt;=Map!$L$3),"Fcst","N/A"))</f>
        <v>Fcst</v>
      </c>
      <c r="X2401" t="str">
        <f>INDEX(Map!$B$2:$B$86,MATCH(D2401,Map!$A$2:$A$86,0),0)</f>
        <v>N/A</v>
      </c>
      <c r="Y2401" s="7" t="str">
        <f>IF(INDEX(Map!$C$2:$C$86,MATCH(D2401,Map!$A$2:$A$86,0),0)="","N/A",E2401*INDEX(Map!$C$2:$C$86,MATCH(D2401,Map!$A$2:$A$86,0),0))</f>
        <v>N/A</v>
      </c>
      <c r="Z2401" s="7" t="str">
        <f>IF(INDEX(Map!$D$2:$D$86,MATCH(D2401,Map!$A$2:$A$86,0),0)="","N/A",E2401*INDEX(Map!$D$2:$D$86,MATCH(D2401,Map!$A$2:$A$86,0),0))</f>
        <v>N/A</v>
      </c>
      <c r="AA2401" t="str">
        <f>INDEX(Map!$E$2:$E$86,MATCH(D2401,Map!$A$2:$A$86,0),0)</f>
        <v>Purchases</v>
      </c>
    </row>
    <row r="2402" spans="1:27" x14ac:dyDescent="0.25">
      <c r="A2402" s="1" t="s">
        <v>120</v>
      </c>
      <c r="B2402" s="1" t="s">
        <v>111</v>
      </c>
      <c r="C2402" s="1">
        <v>49</v>
      </c>
      <c r="D2402" s="1" t="s">
        <v>72</v>
      </c>
      <c r="E2402" s="1">
        <v>0</v>
      </c>
      <c r="F2402" s="1">
        <v>0</v>
      </c>
      <c r="G2402" s="1">
        <v>0</v>
      </c>
      <c r="H2402" s="1">
        <v>0</v>
      </c>
      <c r="I2402" s="1" t="s">
        <v>63</v>
      </c>
      <c r="J2402" s="1" t="s">
        <v>63</v>
      </c>
      <c r="K2402" s="1">
        <v>0</v>
      </c>
      <c r="L2402" s="1">
        <v>0</v>
      </c>
      <c r="M2402" s="1">
        <v>0</v>
      </c>
      <c r="N2402" s="1" t="s">
        <v>63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3" t="str">
        <f t="shared" si="37"/>
        <v>2017Plan</v>
      </c>
      <c r="V2402" s="2">
        <f>DATE(A2402,INDEX(Map!$H$1:$H$12,MATCH(B2402,Map!$G$1:$G$12,0),0),1)</f>
        <v>43221</v>
      </c>
      <c r="W2402" t="str">
        <f>IF(AND(V2402&gt;=Map!$K$2,V2402&lt;=Map!$L$2),"Base",IF(AND(V2402&gt;=Map!$K$3,V2402&lt;=Map!$L$3),"Fcst","N/A"))</f>
        <v>Fcst</v>
      </c>
      <c r="X2402" t="str">
        <f>INDEX(Map!$B$2:$B$86,MATCH(D2402,Map!$A$2:$A$86,0),0)</f>
        <v>N/A</v>
      </c>
      <c r="Y2402" s="7" t="str">
        <f>IF(INDEX(Map!$C$2:$C$86,MATCH(D2402,Map!$A$2:$A$86,0),0)="","N/A",E2402*INDEX(Map!$C$2:$C$86,MATCH(D2402,Map!$A$2:$A$86,0),0))</f>
        <v>N/A</v>
      </c>
      <c r="Z2402" s="7" t="str">
        <f>IF(INDEX(Map!$D$2:$D$86,MATCH(D2402,Map!$A$2:$A$86,0),0)="","N/A",E2402*INDEX(Map!$D$2:$D$86,MATCH(D2402,Map!$A$2:$A$86,0),0))</f>
        <v>N/A</v>
      </c>
      <c r="AA2402" t="str">
        <f>INDEX(Map!$E$2:$E$86,MATCH(D2402,Map!$A$2:$A$86,0),0)</f>
        <v>Purchases</v>
      </c>
    </row>
    <row r="2403" spans="1:27" x14ac:dyDescent="0.25">
      <c r="A2403" s="1" t="s">
        <v>120</v>
      </c>
      <c r="B2403" s="1" t="s">
        <v>111</v>
      </c>
      <c r="C2403" s="1">
        <v>50</v>
      </c>
      <c r="D2403" s="1" t="s">
        <v>73</v>
      </c>
      <c r="E2403" s="1">
        <v>0</v>
      </c>
      <c r="F2403" s="1">
        <v>0</v>
      </c>
      <c r="G2403" s="1">
        <v>0</v>
      </c>
      <c r="H2403" s="1">
        <v>0</v>
      </c>
      <c r="I2403" s="1" t="s">
        <v>63</v>
      </c>
      <c r="J2403" s="1" t="s">
        <v>63</v>
      </c>
      <c r="K2403" s="1">
        <v>0</v>
      </c>
      <c r="L2403" s="1">
        <v>0</v>
      </c>
      <c r="M2403" s="1">
        <v>0</v>
      </c>
      <c r="N2403" s="1" t="s">
        <v>63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s="3" t="str">
        <f t="shared" si="37"/>
        <v>2017Plan</v>
      </c>
      <c r="V2403" s="2">
        <f>DATE(A2403,INDEX(Map!$H$1:$H$12,MATCH(B2403,Map!$G$1:$G$12,0),0),1)</f>
        <v>43221</v>
      </c>
      <c r="W2403" t="str">
        <f>IF(AND(V2403&gt;=Map!$K$2,V2403&lt;=Map!$L$2),"Base",IF(AND(V2403&gt;=Map!$K$3,V2403&lt;=Map!$L$3),"Fcst","N/A"))</f>
        <v>Fcst</v>
      </c>
      <c r="X2403" t="str">
        <f>INDEX(Map!$B$2:$B$86,MATCH(D2403,Map!$A$2:$A$86,0),0)</f>
        <v>N/A</v>
      </c>
      <c r="Y2403" s="7" t="str">
        <f>IF(INDEX(Map!$C$2:$C$86,MATCH(D2403,Map!$A$2:$A$86,0),0)="","N/A",E2403*INDEX(Map!$C$2:$C$86,MATCH(D2403,Map!$A$2:$A$86,0),0))</f>
        <v>N/A</v>
      </c>
      <c r="Z2403" s="7" t="str">
        <f>IF(INDEX(Map!$D$2:$D$86,MATCH(D2403,Map!$A$2:$A$86,0),0)="","N/A",E2403*INDEX(Map!$D$2:$D$86,MATCH(D2403,Map!$A$2:$A$86,0),0))</f>
        <v>N/A</v>
      </c>
      <c r="AA2403" t="str">
        <f>INDEX(Map!$E$2:$E$86,MATCH(D2403,Map!$A$2:$A$86,0),0)</f>
        <v>Purchases</v>
      </c>
    </row>
    <row r="2404" spans="1:27" x14ac:dyDescent="0.25">
      <c r="A2404" s="1" t="s">
        <v>120</v>
      </c>
      <c r="B2404" s="1" t="s">
        <v>111</v>
      </c>
      <c r="C2404" s="1">
        <v>51</v>
      </c>
      <c r="D2404" s="1" t="s">
        <v>74</v>
      </c>
      <c r="E2404" s="1">
        <v>0</v>
      </c>
      <c r="F2404" s="1">
        <v>0</v>
      </c>
      <c r="G2404" s="1">
        <v>0</v>
      </c>
      <c r="H2404" s="1">
        <v>0</v>
      </c>
      <c r="I2404" s="1" t="s">
        <v>63</v>
      </c>
      <c r="J2404" s="1" t="s">
        <v>63</v>
      </c>
      <c r="K2404" s="1">
        <v>0</v>
      </c>
      <c r="L2404" s="1">
        <v>0</v>
      </c>
      <c r="M2404" s="1">
        <v>0</v>
      </c>
      <c r="N2404" s="1" t="s">
        <v>63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3" t="str">
        <f t="shared" si="37"/>
        <v>2017Plan</v>
      </c>
      <c r="V2404" s="2">
        <f>DATE(A2404,INDEX(Map!$H$1:$H$12,MATCH(B2404,Map!$G$1:$G$12,0),0),1)</f>
        <v>43221</v>
      </c>
      <c r="W2404" t="str">
        <f>IF(AND(V2404&gt;=Map!$K$2,V2404&lt;=Map!$L$2),"Base",IF(AND(V2404&gt;=Map!$K$3,V2404&lt;=Map!$L$3),"Fcst","N/A"))</f>
        <v>Fcst</v>
      </c>
      <c r="X2404" t="str">
        <f>INDEX(Map!$B$2:$B$86,MATCH(D2404,Map!$A$2:$A$86,0),0)</f>
        <v>N/A</v>
      </c>
      <c r="Y2404" s="7" t="str">
        <f>IF(INDEX(Map!$C$2:$C$86,MATCH(D2404,Map!$A$2:$A$86,0),0)="","N/A",E2404*INDEX(Map!$C$2:$C$86,MATCH(D2404,Map!$A$2:$A$86,0),0))</f>
        <v>N/A</v>
      </c>
      <c r="Z2404" s="7" t="str">
        <f>IF(INDEX(Map!$D$2:$D$86,MATCH(D2404,Map!$A$2:$A$86,0),0)="","N/A",E2404*INDEX(Map!$D$2:$D$86,MATCH(D2404,Map!$A$2:$A$86,0),0))</f>
        <v>N/A</v>
      </c>
      <c r="AA2404" t="str">
        <f>INDEX(Map!$E$2:$E$86,MATCH(D2404,Map!$A$2:$A$86,0),0)</f>
        <v>Purchases</v>
      </c>
    </row>
    <row r="2405" spans="1:27" x14ac:dyDescent="0.25">
      <c r="A2405" s="1" t="s">
        <v>120</v>
      </c>
      <c r="B2405" s="1" t="s">
        <v>111</v>
      </c>
      <c r="C2405" s="1">
        <v>52</v>
      </c>
      <c r="D2405" s="1" t="s">
        <v>75</v>
      </c>
      <c r="E2405" s="1">
        <v>0</v>
      </c>
      <c r="F2405" s="1">
        <v>0</v>
      </c>
      <c r="G2405" s="1">
        <v>0</v>
      </c>
      <c r="H2405" s="1">
        <v>0</v>
      </c>
      <c r="I2405" s="1" t="s">
        <v>63</v>
      </c>
      <c r="J2405" s="1" t="s">
        <v>63</v>
      </c>
      <c r="K2405" s="1">
        <v>0</v>
      </c>
      <c r="L2405" s="1">
        <v>0</v>
      </c>
      <c r="M2405" s="1">
        <v>0</v>
      </c>
      <c r="N2405" s="1" t="s">
        <v>63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3" t="str">
        <f t="shared" si="37"/>
        <v>2017Plan</v>
      </c>
      <c r="V2405" s="2">
        <f>DATE(A2405,INDEX(Map!$H$1:$H$12,MATCH(B2405,Map!$G$1:$G$12,0),0),1)</f>
        <v>43221</v>
      </c>
      <c r="W2405" t="str">
        <f>IF(AND(V2405&gt;=Map!$K$2,V2405&lt;=Map!$L$2),"Base",IF(AND(V2405&gt;=Map!$K$3,V2405&lt;=Map!$L$3),"Fcst","N/A"))</f>
        <v>Fcst</v>
      </c>
      <c r="X2405" t="str">
        <f>INDEX(Map!$B$2:$B$86,MATCH(D2405,Map!$A$2:$A$86,0),0)</f>
        <v>N/A</v>
      </c>
      <c r="Y2405" s="7" t="str">
        <f>IF(INDEX(Map!$C$2:$C$86,MATCH(D2405,Map!$A$2:$A$86,0),0)="","N/A",E2405*INDEX(Map!$C$2:$C$86,MATCH(D2405,Map!$A$2:$A$86,0),0))</f>
        <v>N/A</v>
      </c>
      <c r="Z2405" s="7" t="str">
        <f>IF(INDEX(Map!$D$2:$D$86,MATCH(D2405,Map!$A$2:$A$86,0),0)="","N/A",E2405*INDEX(Map!$D$2:$D$86,MATCH(D2405,Map!$A$2:$A$86,0),0))</f>
        <v>N/A</v>
      </c>
      <c r="AA2405" t="str">
        <f>INDEX(Map!$E$2:$E$86,MATCH(D2405,Map!$A$2:$A$86,0),0)</f>
        <v>Purchases</v>
      </c>
    </row>
    <row r="2406" spans="1:27" x14ac:dyDescent="0.25">
      <c r="A2406" s="1" t="s">
        <v>120</v>
      </c>
      <c r="B2406" s="1" t="s">
        <v>111</v>
      </c>
      <c r="C2406" s="1">
        <v>53</v>
      </c>
      <c r="D2406" s="1" t="s">
        <v>76</v>
      </c>
      <c r="E2406" s="1">
        <v>0</v>
      </c>
      <c r="F2406" s="1">
        <v>0</v>
      </c>
      <c r="G2406" s="1">
        <v>0</v>
      </c>
      <c r="H2406" s="1">
        <v>0</v>
      </c>
      <c r="I2406" s="1" t="s">
        <v>63</v>
      </c>
      <c r="J2406" s="1" t="s">
        <v>63</v>
      </c>
      <c r="K2406" s="1">
        <v>0</v>
      </c>
      <c r="L2406" s="1">
        <v>0</v>
      </c>
      <c r="M2406" s="1">
        <v>0</v>
      </c>
      <c r="N2406" s="1" t="s">
        <v>63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3" t="str">
        <f t="shared" si="37"/>
        <v>2017Plan</v>
      </c>
      <c r="V2406" s="2">
        <f>DATE(A2406,INDEX(Map!$H$1:$H$12,MATCH(B2406,Map!$G$1:$G$12,0),0),1)</f>
        <v>43221</v>
      </c>
      <c r="W2406" t="str">
        <f>IF(AND(V2406&gt;=Map!$K$2,V2406&lt;=Map!$L$2),"Base",IF(AND(V2406&gt;=Map!$K$3,V2406&lt;=Map!$L$3),"Fcst","N/A"))</f>
        <v>Fcst</v>
      </c>
      <c r="X2406" t="str">
        <f>INDEX(Map!$B$2:$B$86,MATCH(D2406,Map!$A$2:$A$86,0),0)</f>
        <v>N/A</v>
      </c>
      <c r="Y2406" s="7" t="str">
        <f>IF(INDEX(Map!$C$2:$C$86,MATCH(D2406,Map!$A$2:$A$86,0),0)="","N/A",E2406*INDEX(Map!$C$2:$C$86,MATCH(D2406,Map!$A$2:$A$86,0),0))</f>
        <v>N/A</v>
      </c>
      <c r="Z2406" s="7" t="str">
        <f>IF(INDEX(Map!$D$2:$D$86,MATCH(D2406,Map!$A$2:$A$86,0),0)="","N/A",E2406*INDEX(Map!$D$2:$D$86,MATCH(D2406,Map!$A$2:$A$86,0),0))</f>
        <v>N/A</v>
      </c>
      <c r="AA2406" t="str">
        <f>INDEX(Map!$E$2:$E$86,MATCH(D2406,Map!$A$2:$A$86,0),0)</f>
        <v>Purchases</v>
      </c>
    </row>
    <row r="2407" spans="1:27" x14ac:dyDescent="0.25">
      <c r="A2407" s="1" t="s">
        <v>120</v>
      </c>
      <c r="B2407" s="1" t="s">
        <v>111</v>
      </c>
      <c r="C2407" s="1">
        <v>54</v>
      </c>
      <c r="D2407" s="1" t="s">
        <v>77</v>
      </c>
      <c r="E2407" s="1">
        <v>0</v>
      </c>
      <c r="F2407" s="1">
        <v>0</v>
      </c>
      <c r="G2407" s="1">
        <v>0</v>
      </c>
      <c r="H2407" s="1">
        <v>0</v>
      </c>
      <c r="I2407" s="1" t="s">
        <v>63</v>
      </c>
      <c r="J2407" s="1" t="s">
        <v>63</v>
      </c>
      <c r="K2407" s="1">
        <v>0</v>
      </c>
      <c r="L2407" s="1">
        <v>0</v>
      </c>
      <c r="M2407" s="1">
        <v>0</v>
      </c>
      <c r="N2407" s="1" t="s">
        <v>63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3" t="str">
        <f t="shared" si="37"/>
        <v>2017Plan</v>
      </c>
      <c r="V2407" s="2">
        <f>DATE(A2407,INDEX(Map!$H$1:$H$12,MATCH(B2407,Map!$G$1:$G$12,0),0),1)</f>
        <v>43221</v>
      </c>
      <c r="W2407" t="str">
        <f>IF(AND(V2407&gt;=Map!$K$2,V2407&lt;=Map!$L$2),"Base",IF(AND(V2407&gt;=Map!$K$3,V2407&lt;=Map!$L$3),"Fcst","N/A"))</f>
        <v>Fcst</v>
      </c>
      <c r="X2407" t="str">
        <f>INDEX(Map!$B$2:$B$86,MATCH(D2407,Map!$A$2:$A$86,0),0)</f>
        <v>N/A</v>
      </c>
      <c r="Y2407" s="7" t="str">
        <f>IF(INDEX(Map!$C$2:$C$86,MATCH(D2407,Map!$A$2:$A$86,0),0)="","N/A",E2407*INDEX(Map!$C$2:$C$86,MATCH(D2407,Map!$A$2:$A$86,0),0))</f>
        <v>N/A</v>
      </c>
      <c r="Z2407" s="7" t="str">
        <f>IF(INDEX(Map!$D$2:$D$86,MATCH(D2407,Map!$A$2:$A$86,0),0)="","N/A",E2407*INDEX(Map!$D$2:$D$86,MATCH(D2407,Map!$A$2:$A$86,0),0))</f>
        <v>N/A</v>
      </c>
      <c r="AA2407" t="str">
        <f>INDEX(Map!$E$2:$E$86,MATCH(D2407,Map!$A$2:$A$86,0),0)</f>
        <v>Purchases</v>
      </c>
    </row>
    <row r="2408" spans="1:27" x14ac:dyDescent="0.25">
      <c r="A2408" s="1" t="s">
        <v>120</v>
      </c>
      <c r="B2408" s="1" t="s">
        <v>111</v>
      </c>
      <c r="C2408" s="1">
        <v>55</v>
      </c>
      <c r="D2408" s="1" t="s">
        <v>78</v>
      </c>
      <c r="E2408" s="1">
        <v>0</v>
      </c>
      <c r="F2408" s="1">
        <v>0</v>
      </c>
      <c r="G2408" s="1">
        <v>0</v>
      </c>
      <c r="H2408" s="1">
        <v>0</v>
      </c>
      <c r="I2408" s="1" t="s">
        <v>63</v>
      </c>
      <c r="J2408" s="1" t="s">
        <v>63</v>
      </c>
      <c r="K2408" s="1">
        <v>0</v>
      </c>
      <c r="L2408" s="1">
        <v>0</v>
      </c>
      <c r="M2408" s="1">
        <v>0</v>
      </c>
      <c r="N2408" s="1" t="s">
        <v>63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3" t="str">
        <f t="shared" si="37"/>
        <v>2017Plan</v>
      </c>
      <c r="V2408" s="2">
        <f>DATE(A2408,INDEX(Map!$H$1:$H$12,MATCH(B2408,Map!$G$1:$G$12,0),0),1)</f>
        <v>43221</v>
      </c>
      <c r="W2408" t="str">
        <f>IF(AND(V2408&gt;=Map!$K$2,V2408&lt;=Map!$L$2),"Base",IF(AND(V2408&gt;=Map!$K$3,V2408&lt;=Map!$L$3),"Fcst","N/A"))</f>
        <v>Fcst</v>
      </c>
      <c r="X2408" t="str">
        <f>INDEX(Map!$B$2:$B$86,MATCH(D2408,Map!$A$2:$A$86,0),0)</f>
        <v>N/A</v>
      </c>
      <c r="Y2408" s="7" t="str">
        <f>IF(INDEX(Map!$C$2:$C$86,MATCH(D2408,Map!$A$2:$A$86,0),0)="","N/A",E2408*INDEX(Map!$C$2:$C$86,MATCH(D2408,Map!$A$2:$A$86,0),0))</f>
        <v>N/A</v>
      </c>
      <c r="Z2408" s="7" t="str">
        <f>IF(INDEX(Map!$D$2:$D$86,MATCH(D2408,Map!$A$2:$A$86,0),0)="","N/A",E2408*INDEX(Map!$D$2:$D$86,MATCH(D2408,Map!$A$2:$A$86,0),0))</f>
        <v>N/A</v>
      </c>
      <c r="AA2408" t="str">
        <f>INDEX(Map!$E$2:$E$86,MATCH(D2408,Map!$A$2:$A$86,0),0)</f>
        <v>Purchases</v>
      </c>
    </row>
    <row r="2409" spans="1:27" x14ac:dyDescent="0.25">
      <c r="A2409" s="1" t="s">
        <v>120</v>
      </c>
      <c r="B2409" s="1" t="s">
        <v>111</v>
      </c>
      <c r="C2409" s="1">
        <v>56</v>
      </c>
      <c r="D2409" s="1" t="s">
        <v>79</v>
      </c>
      <c r="E2409" s="1">
        <v>0.1</v>
      </c>
      <c r="F2409" s="1">
        <v>0</v>
      </c>
      <c r="G2409" s="1">
        <v>0.8</v>
      </c>
      <c r="H2409" s="1">
        <v>1</v>
      </c>
      <c r="I2409" s="1" t="s">
        <v>63</v>
      </c>
      <c r="J2409" s="1" t="s">
        <v>63</v>
      </c>
      <c r="K2409" s="1">
        <v>2</v>
      </c>
      <c r="L2409" s="1">
        <v>24.4</v>
      </c>
      <c r="M2409" s="1">
        <v>2</v>
      </c>
      <c r="N2409" s="1" t="s">
        <v>63</v>
      </c>
      <c r="O2409" s="1">
        <v>0</v>
      </c>
      <c r="P2409" s="1">
        <v>0</v>
      </c>
      <c r="Q2409" s="1">
        <v>1</v>
      </c>
      <c r="R2409" s="1">
        <v>30.64</v>
      </c>
      <c r="S2409" s="1">
        <v>30.64</v>
      </c>
      <c r="T2409" s="1">
        <v>3</v>
      </c>
      <c r="U2409" s="3" t="str">
        <f t="shared" si="37"/>
        <v>2017Plan</v>
      </c>
      <c r="V2409" s="2">
        <f>DATE(A2409,INDEX(Map!$H$1:$H$12,MATCH(B2409,Map!$G$1:$G$12,0),0),1)</f>
        <v>43221</v>
      </c>
      <c r="W2409" t="str">
        <f>IF(AND(V2409&gt;=Map!$K$2,V2409&lt;=Map!$L$2),"Base",IF(AND(V2409&gt;=Map!$K$3,V2409&lt;=Map!$L$3),"Fcst","N/A"))</f>
        <v>Fcst</v>
      </c>
      <c r="X2409" t="str">
        <f>INDEX(Map!$B$2:$B$86,MATCH(D2409,Map!$A$2:$A$86,0),0)</f>
        <v>N/A</v>
      </c>
      <c r="Y2409" s="7" t="str">
        <f>IF(INDEX(Map!$C$2:$C$86,MATCH(D2409,Map!$A$2:$A$86,0),0)="","N/A",E2409*INDEX(Map!$C$2:$C$86,MATCH(D2409,Map!$A$2:$A$86,0),0))</f>
        <v>N/A</v>
      </c>
      <c r="Z2409" s="7" t="str">
        <f>IF(INDEX(Map!$D$2:$D$86,MATCH(D2409,Map!$A$2:$A$86,0),0)="","N/A",E2409*INDEX(Map!$D$2:$D$86,MATCH(D2409,Map!$A$2:$A$86,0),0))</f>
        <v>N/A</v>
      </c>
      <c r="AA2409" t="str">
        <f>INDEX(Map!$E$2:$E$86,MATCH(D2409,Map!$A$2:$A$86,0),0)</f>
        <v>Purchases</v>
      </c>
    </row>
    <row r="2410" spans="1:27" x14ac:dyDescent="0.25">
      <c r="A2410" s="1" t="s">
        <v>120</v>
      </c>
      <c r="B2410" s="1" t="s">
        <v>111</v>
      </c>
      <c r="C2410" s="1">
        <v>57</v>
      </c>
      <c r="D2410" s="1" t="s">
        <v>80</v>
      </c>
      <c r="E2410" s="1">
        <v>0.1</v>
      </c>
      <c r="F2410" s="1">
        <v>0</v>
      </c>
      <c r="G2410" s="1">
        <v>0.8</v>
      </c>
      <c r="H2410" s="1">
        <v>1</v>
      </c>
      <c r="I2410" s="1" t="s">
        <v>63</v>
      </c>
      <c r="J2410" s="1" t="s">
        <v>63</v>
      </c>
      <c r="K2410" s="1">
        <v>2</v>
      </c>
      <c r="L2410" s="1">
        <v>24.4</v>
      </c>
      <c r="M2410" s="1">
        <v>2</v>
      </c>
      <c r="N2410" s="1" t="s">
        <v>63</v>
      </c>
      <c r="O2410" s="1">
        <v>0</v>
      </c>
      <c r="P2410" s="1">
        <v>0</v>
      </c>
      <c r="Q2410" s="1">
        <v>1</v>
      </c>
      <c r="R2410" s="1">
        <v>30.64</v>
      </c>
      <c r="S2410" s="1">
        <v>30.64</v>
      </c>
      <c r="T2410" s="1">
        <v>3</v>
      </c>
      <c r="U2410" s="3" t="str">
        <f t="shared" si="37"/>
        <v>2017Plan</v>
      </c>
      <c r="V2410" s="2">
        <f>DATE(A2410,INDEX(Map!$H$1:$H$12,MATCH(B2410,Map!$G$1:$G$12,0),0),1)</f>
        <v>43221</v>
      </c>
      <c r="W2410" t="str">
        <f>IF(AND(V2410&gt;=Map!$K$2,V2410&lt;=Map!$L$2),"Base",IF(AND(V2410&gt;=Map!$K$3,V2410&lt;=Map!$L$3),"Fcst","N/A"))</f>
        <v>Fcst</v>
      </c>
      <c r="X2410" t="str">
        <f>INDEX(Map!$B$2:$B$86,MATCH(D2410,Map!$A$2:$A$86,0),0)</f>
        <v>N/A</v>
      </c>
      <c r="Y2410" s="7" t="str">
        <f>IF(INDEX(Map!$C$2:$C$86,MATCH(D2410,Map!$A$2:$A$86,0),0)="","N/A",E2410*INDEX(Map!$C$2:$C$86,MATCH(D2410,Map!$A$2:$A$86,0),0))</f>
        <v>N/A</v>
      </c>
      <c r="Z2410" s="7" t="str">
        <f>IF(INDEX(Map!$D$2:$D$86,MATCH(D2410,Map!$A$2:$A$86,0),0)="","N/A",E2410*INDEX(Map!$D$2:$D$86,MATCH(D2410,Map!$A$2:$A$86,0),0))</f>
        <v>N/A</v>
      </c>
      <c r="AA2410" t="str">
        <f>INDEX(Map!$E$2:$E$86,MATCH(D2410,Map!$A$2:$A$86,0),0)</f>
        <v>Purchases</v>
      </c>
    </row>
    <row r="2411" spans="1:27" x14ac:dyDescent="0.25">
      <c r="A2411" s="1" t="s">
        <v>120</v>
      </c>
      <c r="B2411" s="1" t="s">
        <v>111</v>
      </c>
      <c r="C2411" s="1">
        <v>58</v>
      </c>
      <c r="D2411" s="1" t="s">
        <v>81</v>
      </c>
      <c r="E2411" s="1">
        <v>0.1</v>
      </c>
      <c r="F2411" s="1">
        <v>0</v>
      </c>
      <c r="G2411" s="1">
        <v>0.4</v>
      </c>
      <c r="H2411" s="1">
        <v>1</v>
      </c>
      <c r="I2411" s="1" t="s">
        <v>63</v>
      </c>
      <c r="J2411" s="1" t="s">
        <v>63</v>
      </c>
      <c r="K2411" s="1">
        <v>1</v>
      </c>
      <c r="L2411" s="1">
        <v>26.5</v>
      </c>
      <c r="M2411" s="1">
        <v>1</v>
      </c>
      <c r="N2411" s="1" t="s">
        <v>63</v>
      </c>
      <c r="O2411" s="1">
        <v>0</v>
      </c>
      <c r="P2411" s="1">
        <v>0</v>
      </c>
      <c r="Q2411" s="1">
        <v>0</v>
      </c>
      <c r="R2411" s="1">
        <v>32.72</v>
      </c>
      <c r="S2411" s="1">
        <v>32.72</v>
      </c>
      <c r="T2411" s="1">
        <v>2</v>
      </c>
      <c r="U2411" s="3" t="str">
        <f t="shared" si="37"/>
        <v>2017Plan</v>
      </c>
      <c r="V2411" s="2">
        <f>DATE(A2411,INDEX(Map!$H$1:$H$12,MATCH(B2411,Map!$G$1:$G$12,0),0),1)</f>
        <v>43221</v>
      </c>
      <c r="W2411" t="str">
        <f>IF(AND(V2411&gt;=Map!$K$2,V2411&lt;=Map!$L$2),"Base",IF(AND(V2411&gt;=Map!$K$3,V2411&lt;=Map!$L$3),"Fcst","N/A"))</f>
        <v>Fcst</v>
      </c>
      <c r="X2411" t="str">
        <f>INDEX(Map!$B$2:$B$86,MATCH(D2411,Map!$A$2:$A$86,0),0)</f>
        <v>N/A</v>
      </c>
      <c r="Y2411" s="7" t="str">
        <f>IF(INDEX(Map!$C$2:$C$86,MATCH(D2411,Map!$A$2:$A$86,0),0)="","N/A",E2411*INDEX(Map!$C$2:$C$86,MATCH(D2411,Map!$A$2:$A$86,0),0))</f>
        <v>N/A</v>
      </c>
      <c r="Z2411" s="7" t="str">
        <f>IF(INDEX(Map!$D$2:$D$86,MATCH(D2411,Map!$A$2:$A$86,0),0)="","N/A",E2411*INDEX(Map!$D$2:$D$86,MATCH(D2411,Map!$A$2:$A$86,0),0))</f>
        <v>N/A</v>
      </c>
      <c r="AA2411" t="str">
        <f>INDEX(Map!$E$2:$E$86,MATCH(D2411,Map!$A$2:$A$86,0),0)</f>
        <v>Purchases</v>
      </c>
    </row>
    <row r="2412" spans="1:27" x14ac:dyDescent="0.25">
      <c r="A2412" s="1" t="s">
        <v>120</v>
      </c>
      <c r="B2412" s="1" t="s">
        <v>111</v>
      </c>
      <c r="C2412" s="1">
        <v>59</v>
      </c>
      <c r="D2412" s="1" t="s">
        <v>82</v>
      </c>
      <c r="E2412" s="1">
        <v>0.1</v>
      </c>
      <c r="F2412" s="1">
        <v>0</v>
      </c>
      <c r="G2412" s="1">
        <v>0.4</v>
      </c>
      <c r="H2412" s="1">
        <v>1</v>
      </c>
      <c r="I2412" s="1" t="s">
        <v>63</v>
      </c>
      <c r="J2412" s="1" t="s">
        <v>63</v>
      </c>
      <c r="K2412" s="1">
        <v>1</v>
      </c>
      <c r="L2412" s="1">
        <v>26.5</v>
      </c>
      <c r="M2412" s="1">
        <v>1</v>
      </c>
      <c r="N2412" s="1" t="s">
        <v>63</v>
      </c>
      <c r="O2412" s="1">
        <v>0</v>
      </c>
      <c r="P2412" s="1">
        <v>0</v>
      </c>
      <c r="Q2412" s="1">
        <v>0</v>
      </c>
      <c r="R2412" s="1">
        <v>32.72</v>
      </c>
      <c r="S2412" s="1">
        <v>32.72</v>
      </c>
      <c r="T2412" s="1">
        <v>2</v>
      </c>
      <c r="U2412" s="3" t="str">
        <f t="shared" si="37"/>
        <v>2017Plan</v>
      </c>
      <c r="V2412" s="2">
        <f>DATE(A2412,INDEX(Map!$H$1:$H$12,MATCH(B2412,Map!$G$1:$G$12,0),0),1)</f>
        <v>43221</v>
      </c>
      <c r="W2412" t="str">
        <f>IF(AND(V2412&gt;=Map!$K$2,V2412&lt;=Map!$L$2),"Base",IF(AND(V2412&gt;=Map!$K$3,V2412&lt;=Map!$L$3),"Fcst","N/A"))</f>
        <v>Fcst</v>
      </c>
      <c r="X2412" t="str">
        <f>INDEX(Map!$B$2:$B$86,MATCH(D2412,Map!$A$2:$A$86,0),0)</f>
        <v>N/A</v>
      </c>
      <c r="Y2412" s="7" t="str">
        <f>IF(INDEX(Map!$C$2:$C$86,MATCH(D2412,Map!$A$2:$A$86,0),0)="","N/A",E2412*INDEX(Map!$C$2:$C$86,MATCH(D2412,Map!$A$2:$A$86,0),0))</f>
        <v>N/A</v>
      </c>
      <c r="Z2412" s="7" t="str">
        <f>IF(INDEX(Map!$D$2:$D$86,MATCH(D2412,Map!$A$2:$A$86,0),0)="","N/A",E2412*INDEX(Map!$D$2:$D$86,MATCH(D2412,Map!$A$2:$A$86,0),0))</f>
        <v>N/A</v>
      </c>
      <c r="AA2412" t="str">
        <f>INDEX(Map!$E$2:$E$86,MATCH(D2412,Map!$A$2:$A$86,0),0)</f>
        <v>Purchases</v>
      </c>
    </row>
    <row r="2413" spans="1:27" x14ac:dyDescent="0.25">
      <c r="A2413" s="1" t="s">
        <v>120</v>
      </c>
      <c r="B2413" s="1" t="s">
        <v>111</v>
      </c>
      <c r="C2413" s="1">
        <v>60</v>
      </c>
      <c r="D2413" s="1" t="s">
        <v>83</v>
      </c>
      <c r="E2413" s="1">
        <v>-22.6</v>
      </c>
      <c r="F2413" s="1">
        <v>0</v>
      </c>
      <c r="G2413" s="1">
        <v>15.3</v>
      </c>
      <c r="H2413" s="1">
        <v>31</v>
      </c>
      <c r="I2413" s="1" t="s">
        <v>63</v>
      </c>
      <c r="J2413" s="1" t="s">
        <v>63</v>
      </c>
      <c r="K2413" s="1">
        <v>274</v>
      </c>
      <c r="L2413" s="1">
        <v>36</v>
      </c>
      <c r="M2413" s="1">
        <v>-813</v>
      </c>
      <c r="N2413" s="1" t="s">
        <v>63</v>
      </c>
      <c r="O2413" s="1">
        <v>0</v>
      </c>
      <c r="P2413" s="1">
        <v>0</v>
      </c>
      <c r="Q2413" s="1">
        <v>207</v>
      </c>
      <c r="R2413" s="1">
        <v>26.83</v>
      </c>
      <c r="S2413" s="1">
        <v>26.83</v>
      </c>
      <c r="T2413" s="1">
        <v>-606</v>
      </c>
      <c r="U2413" s="3" t="str">
        <f t="shared" si="37"/>
        <v>2017Plan</v>
      </c>
      <c r="V2413" s="2">
        <f>DATE(A2413,INDEX(Map!$H$1:$H$12,MATCH(B2413,Map!$G$1:$G$12,0),0),1)</f>
        <v>43221</v>
      </c>
      <c r="W2413" t="str">
        <f>IF(AND(V2413&gt;=Map!$K$2,V2413&lt;=Map!$L$2),"Base",IF(AND(V2413&gt;=Map!$K$3,V2413&lt;=Map!$L$3),"Fcst","N/A"))</f>
        <v>Fcst</v>
      </c>
      <c r="X2413" t="str">
        <f>INDEX(Map!$B$2:$B$86,MATCH(D2413,Map!$A$2:$A$86,0),0)</f>
        <v>N/A</v>
      </c>
      <c r="Y2413" s="7" t="str">
        <f>IF(INDEX(Map!$C$2:$C$86,MATCH(D2413,Map!$A$2:$A$86,0),0)="","N/A",E2413*INDEX(Map!$C$2:$C$86,MATCH(D2413,Map!$A$2:$A$86,0),0))</f>
        <v>N/A</v>
      </c>
      <c r="Z2413" s="7" t="str">
        <f>IF(INDEX(Map!$D$2:$D$86,MATCH(D2413,Map!$A$2:$A$86,0),0)="","N/A",E2413*INDEX(Map!$D$2:$D$86,MATCH(D2413,Map!$A$2:$A$86,0),0))</f>
        <v>N/A</v>
      </c>
      <c r="AA2413" t="str">
        <f>INDEX(Map!$E$2:$E$86,MATCH(D2413,Map!$A$2:$A$86,0),0)</f>
        <v>Sales</v>
      </c>
    </row>
    <row r="2414" spans="1:27" x14ac:dyDescent="0.25">
      <c r="A2414" s="1" t="s">
        <v>120</v>
      </c>
      <c r="B2414" s="1" t="s">
        <v>111</v>
      </c>
      <c r="C2414" s="1">
        <v>61</v>
      </c>
      <c r="D2414" s="1" t="s">
        <v>84</v>
      </c>
      <c r="E2414" s="1">
        <v>-1.6</v>
      </c>
      <c r="F2414" s="1">
        <v>0</v>
      </c>
      <c r="G2414" s="1">
        <v>6.3</v>
      </c>
      <c r="H2414" s="1">
        <v>31</v>
      </c>
      <c r="I2414" s="1" t="s">
        <v>63</v>
      </c>
      <c r="J2414" s="1" t="s">
        <v>63</v>
      </c>
      <c r="K2414" s="1">
        <v>246</v>
      </c>
      <c r="L2414" s="1">
        <v>21.8</v>
      </c>
      <c r="M2414" s="1">
        <v>-34</v>
      </c>
      <c r="N2414" s="1" t="s">
        <v>63</v>
      </c>
      <c r="O2414" s="1">
        <v>0</v>
      </c>
      <c r="P2414" s="1">
        <v>0</v>
      </c>
      <c r="Q2414" s="1">
        <v>11</v>
      </c>
      <c r="R2414" s="1">
        <v>14.73</v>
      </c>
      <c r="S2414" s="1">
        <v>14.73</v>
      </c>
      <c r="T2414" s="1">
        <v>-23</v>
      </c>
      <c r="U2414" s="3" t="str">
        <f t="shared" si="37"/>
        <v>2017Plan</v>
      </c>
      <c r="V2414" s="2">
        <f>DATE(A2414,INDEX(Map!$H$1:$H$12,MATCH(B2414,Map!$G$1:$G$12,0),0),1)</f>
        <v>43221</v>
      </c>
      <c r="W2414" t="str">
        <f>IF(AND(V2414&gt;=Map!$K$2,V2414&lt;=Map!$L$2),"Base",IF(AND(V2414&gt;=Map!$K$3,V2414&lt;=Map!$L$3),"Fcst","N/A"))</f>
        <v>Fcst</v>
      </c>
      <c r="X2414" t="str">
        <f>INDEX(Map!$B$2:$B$86,MATCH(D2414,Map!$A$2:$A$86,0),0)</f>
        <v>N/A</v>
      </c>
      <c r="Y2414" s="7" t="str">
        <f>IF(INDEX(Map!$C$2:$C$86,MATCH(D2414,Map!$A$2:$A$86,0),0)="","N/A",E2414*INDEX(Map!$C$2:$C$86,MATCH(D2414,Map!$A$2:$A$86,0),0))</f>
        <v>N/A</v>
      </c>
      <c r="Z2414" s="7" t="str">
        <f>IF(INDEX(Map!$D$2:$D$86,MATCH(D2414,Map!$A$2:$A$86,0),0)="","N/A",E2414*INDEX(Map!$D$2:$D$86,MATCH(D2414,Map!$A$2:$A$86,0),0))</f>
        <v>N/A</v>
      </c>
      <c r="AA2414" t="str">
        <f>INDEX(Map!$E$2:$E$86,MATCH(D2414,Map!$A$2:$A$86,0),0)</f>
        <v>Sales</v>
      </c>
    </row>
    <row r="2415" spans="1:27" x14ac:dyDescent="0.25">
      <c r="A2415" s="1" t="s">
        <v>120</v>
      </c>
      <c r="B2415" s="1" t="s">
        <v>111</v>
      </c>
      <c r="C2415" s="1">
        <v>62</v>
      </c>
      <c r="D2415" s="1" t="s">
        <v>85</v>
      </c>
      <c r="E2415" s="1">
        <v>-5.6</v>
      </c>
      <c r="F2415" s="1">
        <v>0</v>
      </c>
      <c r="G2415" s="1">
        <v>25</v>
      </c>
      <c r="H2415" s="1">
        <v>7</v>
      </c>
      <c r="I2415" s="1" t="s">
        <v>63</v>
      </c>
      <c r="J2415" s="1" t="s">
        <v>63</v>
      </c>
      <c r="K2415" s="1">
        <v>47</v>
      </c>
      <c r="L2415" s="1">
        <v>36.4</v>
      </c>
      <c r="M2415" s="1">
        <v>-203</v>
      </c>
      <c r="N2415" s="1" t="s">
        <v>63</v>
      </c>
      <c r="O2415" s="1">
        <v>0</v>
      </c>
      <c r="P2415" s="1">
        <v>0</v>
      </c>
      <c r="Q2415" s="1">
        <v>46</v>
      </c>
      <c r="R2415" s="1">
        <v>28.07</v>
      </c>
      <c r="S2415" s="1">
        <v>28.07</v>
      </c>
      <c r="T2415" s="1">
        <v>-157</v>
      </c>
      <c r="U2415" s="3" t="str">
        <f t="shared" si="37"/>
        <v>2017Plan</v>
      </c>
      <c r="V2415" s="2">
        <f>DATE(A2415,INDEX(Map!$H$1:$H$12,MATCH(B2415,Map!$G$1:$G$12,0),0),1)</f>
        <v>43221</v>
      </c>
      <c r="W2415" t="str">
        <f>IF(AND(V2415&gt;=Map!$K$2,V2415&lt;=Map!$L$2),"Base",IF(AND(V2415&gt;=Map!$K$3,V2415&lt;=Map!$L$3),"Fcst","N/A"))</f>
        <v>Fcst</v>
      </c>
      <c r="X2415" t="str">
        <f>INDEX(Map!$B$2:$B$86,MATCH(D2415,Map!$A$2:$A$86,0),0)</f>
        <v>N/A</v>
      </c>
      <c r="Y2415" s="7" t="str">
        <f>IF(INDEX(Map!$C$2:$C$86,MATCH(D2415,Map!$A$2:$A$86,0),0)="","N/A",E2415*INDEX(Map!$C$2:$C$86,MATCH(D2415,Map!$A$2:$A$86,0),0))</f>
        <v>N/A</v>
      </c>
      <c r="Z2415" s="7" t="str">
        <f>IF(INDEX(Map!$D$2:$D$86,MATCH(D2415,Map!$A$2:$A$86,0),0)="","N/A",E2415*INDEX(Map!$D$2:$D$86,MATCH(D2415,Map!$A$2:$A$86,0),0))</f>
        <v>N/A</v>
      </c>
      <c r="AA2415" t="str">
        <f>INDEX(Map!$E$2:$E$86,MATCH(D2415,Map!$A$2:$A$86,0),0)</f>
        <v>Sales</v>
      </c>
    </row>
    <row r="2416" spans="1:27" x14ac:dyDescent="0.25">
      <c r="A2416" s="1" t="s">
        <v>120</v>
      </c>
      <c r="B2416" s="1" t="s">
        <v>111</v>
      </c>
      <c r="C2416" s="1">
        <v>63</v>
      </c>
      <c r="D2416" s="1" t="s">
        <v>86</v>
      </c>
      <c r="E2416" s="1">
        <v>-3.1</v>
      </c>
      <c r="F2416" s="1">
        <v>0</v>
      </c>
      <c r="G2416" s="1">
        <v>13.8</v>
      </c>
      <c r="H2416" s="1">
        <v>5</v>
      </c>
      <c r="I2416" s="1" t="s">
        <v>63</v>
      </c>
      <c r="J2416" s="1" t="s">
        <v>63</v>
      </c>
      <c r="K2416" s="1">
        <v>47</v>
      </c>
      <c r="L2416" s="1">
        <v>36.299999999999997</v>
      </c>
      <c r="M2416" s="1">
        <v>-112</v>
      </c>
      <c r="N2416" s="1" t="s">
        <v>63</v>
      </c>
      <c r="O2416" s="1">
        <v>0</v>
      </c>
      <c r="P2416" s="1">
        <v>0</v>
      </c>
      <c r="Q2416" s="1">
        <v>26</v>
      </c>
      <c r="R2416" s="1">
        <v>28.04</v>
      </c>
      <c r="S2416" s="1">
        <v>28.04</v>
      </c>
      <c r="T2416" s="1">
        <v>-87</v>
      </c>
      <c r="U2416" s="3" t="str">
        <f t="shared" si="37"/>
        <v>2017Plan</v>
      </c>
      <c r="V2416" s="2">
        <f>DATE(A2416,INDEX(Map!$H$1:$H$12,MATCH(B2416,Map!$G$1:$G$12,0),0),1)</f>
        <v>43221</v>
      </c>
      <c r="W2416" t="str">
        <f>IF(AND(V2416&gt;=Map!$K$2,V2416&lt;=Map!$L$2),"Base",IF(AND(V2416&gt;=Map!$K$3,V2416&lt;=Map!$L$3),"Fcst","N/A"))</f>
        <v>Fcst</v>
      </c>
      <c r="X2416" t="str">
        <f>INDEX(Map!$B$2:$B$86,MATCH(D2416,Map!$A$2:$A$86,0),0)</f>
        <v>N/A</v>
      </c>
      <c r="Y2416" s="7" t="str">
        <f>IF(INDEX(Map!$C$2:$C$86,MATCH(D2416,Map!$A$2:$A$86,0),0)="","N/A",E2416*INDEX(Map!$C$2:$C$86,MATCH(D2416,Map!$A$2:$A$86,0),0))</f>
        <v>N/A</v>
      </c>
      <c r="Z2416" s="7" t="str">
        <f>IF(INDEX(Map!$D$2:$D$86,MATCH(D2416,Map!$A$2:$A$86,0),0)="","N/A",E2416*INDEX(Map!$D$2:$D$86,MATCH(D2416,Map!$A$2:$A$86,0),0))</f>
        <v>N/A</v>
      </c>
      <c r="AA2416" t="str">
        <f>INDEX(Map!$E$2:$E$86,MATCH(D2416,Map!$A$2:$A$86,0),0)</f>
        <v>Sales</v>
      </c>
    </row>
    <row r="2417" spans="1:27" x14ac:dyDescent="0.25">
      <c r="A2417" s="1" t="s">
        <v>120</v>
      </c>
      <c r="B2417" s="1" t="s">
        <v>111</v>
      </c>
      <c r="C2417" s="1">
        <v>64</v>
      </c>
      <c r="D2417" s="1" t="s">
        <v>87</v>
      </c>
      <c r="E2417" s="1">
        <v>0</v>
      </c>
      <c r="F2417" s="1">
        <v>0</v>
      </c>
      <c r="G2417" s="1">
        <v>0</v>
      </c>
      <c r="H2417" s="1">
        <v>0</v>
      </c>
      <c r="I2417" s="1" t="s">
        <v>63</v>
      </c>
      <c r="J2417" s="1" t="s">
        <v>63</v>
      </c>
      <c r="K2417" s="1">
        <v>0</v>
      </c>
      <c r="L2417" s="1">
        <v>0</v>
      </c>
      <c r="M2417" s="1">
        <v>0</v>
      </c>
      <c r="N2417" s="1" t="s">
        <v>63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0</v>
      </c>
      <c r="U2417" s="3" t="str">
        <f t="shared" si="37"/>
        <v>2017Plan</v>
      </c>
      <c r="V2417" s="2">
        <f>DATE(A2417,INDEX(Map!$H$1:$H$12,MATCH(B2417,Map!$G$1:$G$12,0),0),1)</f>
        <v>43221</v>
      </c>
      <c r="W2417" t="str">
        <f>IF(AND(V2417&gt;=Map!$K$2,V2417&lt;=Map!$L$2),"Base",IF(AND(V2417&gt;=Map!$K$3,V2417&lt;=Map!$L$3),"Fcst","N/A"))</f>
        <v>Fcst</v>
      </c>
      <c r="X2417" t="str">
        <f>INDEX(Map!$B$2:$B$86,MATCH(D2417,Map!$A$2:$A$86,0),0)</f>
        <v>N/A</v>
      </c>
      <c r="Y2417" s="7" t="str">
        <f>IF(INDEX(Map!$C$2:$C$86,MATCH(D2417,Map!$A$2:$A$86,0),0)="","N/A",E2417*INDEX(Map!$C$2:$C$86,MATCH(D2417,Map!$A$2:$A$86,0),0))</f>
        <v>N/A</v>
      </c>
      <c r="Z2417" s="7" t="str">
        <f>IF(INDEX(Map!$D$2:$D$86,MATCH(D2417,Map!$A$2:$A$86,0),0)="","N/A",E2417*INDEX(Map!$D$2:$D$86,MATCH(D2417,Map!$A$2:$A$86,0),0))</f>
        <v>N/A</v>
      </c>
      <c r="AA2417" t="str">
        <f>INDEX(Map!$E$2:$E$86,MATCH(D2417,Map!$A$2:$A$86,0),0)</f>
        <v>Sales</v>
      </c>
    </row>
    <row r="2418" spans="1:27" x14ac:dyDescent="0.25">
      <c r="A2418" s="1" t="s">
        <v>120</v>
      </c>
      <c r="B2418" s="1" t="s">
        <v>111</v>
      </c>
      <c r="C2418" s="1">
        <v>65</v>
      </c>
      <c r="D2418" s="1" t="s">
        <v>88</v>
      </c>
      <c r="E2418" s="1">
        <v>0</v>
      </c>
      <c r="F2418" s="1">
        <v>0</v>
      </c>
      <c r="G2418" s="1">
        <v>0</v>
      </c>
      <c r="H2418" s="1">
        <v>0</v>
      </c>
      <c r="I2418" s="1" t="s">
        <v>63</v>
      </c>
      <c r="J2418" s="1" t="s">
        <v>63</v>
      </c>
      <c r="K2418" s="1">
        <v>0</v>
      </c>
      <c r="L2418" s="1">
        <v>0</v>
      </c>
      <c r="M2418" s="1">
        <v>0</v>
      </c>
      <c r="N2418" s="1" t="s">
        <v>63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</v>
      </c>
      <c r="U2418" s="3" t="str">
        <f t="shared" si="37"/>
        <v>2017Plan</v>
      </c>
      <c r="V2418" s="2">
        <f>DATE(A2418,INDEX(Map!$H$1:$H$12,MATCH(B2418,Map!$G$1:$G$12,0),0),1)</f>
        <v>43221</v>
      </c>
      <c r="W2418" t="str">
        <f>IF(AND(V2418&gt;=Map!$K$2,V2418&lt;=Map!$L$2),"Base",IF(AND(V2418&gt;=Map!$K$3,V2418&lt;=Map!$L$3),"Fcst","N/A"))</f>
        <v>Fcst</v>
      </c>
      <c r="X2418" t="str">
        <f>INDEX(Map!$B$2:$B$86,MATCH(D2418,Map!$A$2:$A$86,0),0)</f>
        <v>N/A</v>
      </c>
      <c r="Y2418" s="7" t="str">
        <f>IF(INDEX(Map!$C$2:$C$86,MATCH(D2418,Map!$A$2:$A$86,0),0)="","N/A",E2418*INDEX(Map!$C$2:$C$86,MATCH(D2418,Map!$A$2:$A$86,0),0))</f>
        <v>N/A</v>
      </c>
      <c r="Z2418" s="7" t="str">
        <f>IF(INDEX(Map!$D$2:$D$86,MATCH(D2418,Map!$A$2:$A$86,0),0)="","N/A",E2418*INDEX(Map!$D$2:$D$86,MATCH(D2418,Map!$A$2:$A$86,0),0))</f>
        <v>N/A</v>
      </c>
      <c r="AA2418" t="str">
        <f>INDEX(Map!$E$2:$E$86,MATCH(D2418,Map!$A$2:$A$86,0),0)</f>
        <v>Sales</v>
      </c>
    </row>
    <row r="2419" spans="1:27" x14ac:dyDescent="0.25">
      <c r="A2419" s="1" t="s">
        <v>120</v>
      </c>
      <c r="B2419" s="1" t="s">
        <v>111</v>
      </c>
      <c r="C2419" s="1">
        <v>66</v>
      </c>
      <c r="D2419" s="1" t="s">
        <v>89</v>
      </c>
      <c r="E2419" s="1">
        <v>0</v>
      </c>
      <c r="F2419" s="1">
        <v>0</v>
      </c>
      <c r="G2419" s="1">
        <v>0</v>
      </c>
      <c r="H2419" s="1">
        <v>0</v>
      </c>
      <c r="I2419" s="1" t="s">
        <v>63</v>
      </c>
      <c r="J2419" s="1" t="s">
        <v>63</v>
      </c>
      <c r="K2419" s="1">
        <v>0</v>
      </c>
      <c r="L2419" s="1">
        <v>0</v>
      </c>
      <c r="M2419" s="1">
        <v>0</v>
      </c>
      <c r="N2419" s="1" t="s">
        <v>63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0</v>
      </c>
      <c r="U2419" s="3" t="str">
        <f t="shared" si="37"/>
        <v>2017Plan</v>
      </c>
      <c r="V2419" s="2">
        <f>DATE(A2419,INDEX(Map!$H$1:$H$12,MATCH(B2419,Map!$G$1:$G$12,0),0),1)</f>
        <v>43221</v>
      </c>
      <c r="W2419" t="str">
        <f>IF(AND(V2419&gt;=Map!$K$2,V2419&lt;=Map!$L$2),"Base",IF(AND(V2419&gt;=Map!$K$3,V2419&lt;=Map!$L$3),"Fcst","N/A"))</f>
        <v>Fcst</v>
      </c>
      <c r="X2419" t="str">
        <f>INDEX(Map!$B$2:$B$86,MATCH(D2419,Map!$A$2:$A$86,0),0)</f>
        <v>N/A</v>
      </c>
      <c r="Y2419" s="7" t="str">
        <f>IF(INDEX(Map!$C$2:$C$86,MATCH(D2419,Map!$A$2:$A$86,0),0)="","N/A",E2419*INDEX(Map!$C$2:$C$86,MATCH(D2419,Map!$A$2:$A$86,0),0))</f>
        <v>N/A</v>
      </c>
      <c r="Z2419" s="7" t="str">
        <f>IF(INDEX(Map!$D$2:$D$86,MATCH(D2419,Map!$A$2:$A$86,0),0)="","N/A",E2419*INDEX(Map!$D$2:$D$86,MATCH(D2419,Map!$A$2:$A$86,0),0))</f>
        <v>N/A</v>
      </c>
      <c r="AA2419" t="str">
        <f>INDEX(Map!$E$2:$E$86,MATCH(D2419,Map!$A$2:$A$86,0),0)</f>
        <v>Sales</v>
      </c>
    </row>
    <row r="2420" spans="1:27" x14ac:dyDescent="0.25">
      <c r="A2420" s="1" t="s">
        <v>120</v>
      </c>
      <c r="B2420" s="1" t="s">
        <v>111</v>
      </c>
      <c r="C2420" s="1">
        <v>67</v>
      </c>
      <c r="D2420" s="1" t="s">
        <v>90</v>
      </c>
      <c r="E2420" s="1">
        <v>0</v>
      </c>
      <c r="F2420" s="1">
        <v>0</v>
      </c>
      <c r="G2420" s="1">
        <v>0</v>
      </c>
      <c r="H2420" s="1">
        <v>0</v>
      </c>
      <c r="I2420" s="1" t="s">
        <v>63</v>
      </c>
      <c r="J2420" s="1" t="s">
        <v>63</v>
      </c>
      <c r="K2420" s="1">
        <v>0</v>
      </c>
      <c r="L2420" s="1">
        <v>0</v>
      </c>
      <c r="M2420" s="1">
        <v>0</v>
      </c>
      <c r="N2420" s="1" t="s">
        <v>63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0</v>
      </c>
      <c r="U2420" s="3" t="str">
        <f t="shared" si="37"/>
        <v>2017Plan</v>
      </c>
      <c r="V2420" s="2">
        <f>DATE(A2420,INDEX(Map!$H$1:$H$12,MATCH(B2420,Map!$G$1:$G$12,0),0),1)</f>
        <v>43221</v>
      </c>
      <c r="W2420" t="str">
        <f>IF(AND(V2420&gt;=Map!$K$2,V2420&lt;=Map!$L$2),"Base",IF(AND(V2420&gt;=Map!$K$3,V2420&lt;=Map!$L$3),"Fcst","N/A"))</f>
        <v>Fcst</v>
      </c>
      <c r="X2420" t="str">
        <f>INDEX(Map!$B$2:$B$86,MATCH(D2420,Map!$A$2:$A$86,0),0)</f>
        <v>N/A</v>
      </c>
      <c r="Y2420" s="7" t="str">
        <f>IF(INDEX(Map!$C$2:$C$86,MATCH(D2420,Map!$A$2:$A$86,0),0)="","N/A",E2420*INDEX(Map!$C$2:$C$86,MATCH(D2420,Map!$A$2:$A$86,0),0))</f>
        <v>N/A</v>
      </c>
      <c r="Z2420" s="7" t="str">
        <f>IF(INDEX(Map!$D$2:$D$86,MATCH(D2420,Map!$A$2:$A$86,0),0)="","N/A",E2420*INDEX(Map!$D$2:$D$86,MATCH(D2420,Map!$A$2:$A$86,0),0))</f>
        <v>N/A</v>
      </c>
      <c r="AA2420" t="str">
        <f>INDEX(Map!$E$2:$E$86,MATCH(D2420,Map!$A$2:$A$86,0),0)</f>
        <v>Sales</v>
      </c>
    </row>
    <row r="2421" spans="1:27" x14ac:dyDescent="0.25">
      <c r="A2421" s="1" t="s">
        <v>120</v>
      </c>
      <c r="B2421" s="1" t="s">
        <v>111</v>
      </c>
      <c r="C2421" s="1">
        <v>68</v>
      </c>
      <c r="D2421" s="1" t="s">
        <v>91</v>
      </c>
      <c r="E2421" s="1">
        <v>0</v>
      </c>
      <c r="F2421" s="1">
        <v>0</v>
      </c>
      <c r="G2421" s="1">
        <v>0</v>
      </c>
      <c r="H2421" s="1">
        <v>0</v>
      </c>
      <c r="I2421" s="1" t="s">
        <v>63</v>
      </c>
      <c r="J2421" s="1" t="s">
        <v>63</v>
      </c>
      <c r="K2421" s="1">
        <v>0</v>
      </c>
      <c r="L2421" s="1">
        <v>0</v>
      </c>
      <c r="M2421" s="1">
        <v>0</v>
      </c>
      <c r="N2421" s="1" t="s">
        <v>63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s="3" t="str">
        <f t="shared" si="37"/>
        <v>2017Plan</v>
      </c>
      <c r="V2421" s="2">
        <f>DATE(A2421,INDEX(Map!$H$1:$H$12,MATCH(B2421,Map!$G$1:$G$12,0),0),1)</f>
        <v>43221</v>
      </c>
      <c r="W2421" t="str">
        <f>IF(AND(V2421&gt;=Map!$K$2,V2421&lt;=Map!$L$2),"Base",IF(AND(V2421&gt;=Map!$K$3,V2421&lt;=Map!$L$3),"Fcst","N/A"))</f>
        <v>Fcst</v>
      </c>
      <c r="X2421" t="str">
        <f>INDEX(Map!$B$2:$B$86,MATCH(D2421,Map!$A$2:$A$86,0),0)</f>
        <v>N/A</v>
      </c>
      <c r="Y2421" s="7" t="str">
        <f>IF(INDEX(Map!$C$2:$C$86,MATCH(D2421,Map!$A$2:$A$86,0),0)="","N/A",E2421*INDEX(Map!$C$2:$C$86,MATCH(D2421,Map!$A$2:$A$86,0),0))</f>
        <v>N/A</v>
      </c>
      <c r="Z2421" s="7" t="str">
        <f>IF(INDEX(Map!$D$2:$D$86,MATCH(D2421,Map!$A$2:$A$86,0),0)="","N/A",E2421*INDEX(Map!$D$2:$D$86,MATCH(D2421,Map!$A$2:$A$86,0),0))</f>
        <v>N/A</v>
      </c>
      <c r="AA2421" t="str">
        <f>INDEX(Map!$E$2:$E$86,MATCH(D2421,Map!$A$2:$A$86,0),0)</f>
        <v>CSR</v>
      </c>
    </row>
    <row r="2422" spans="1:27" x14ac:dyDescent="0.25">
      <c r="A2422" s="1" t="s">
        <v>120</v>
      </c>
      <c r="B2422" s="1" t="s">
        <v>111</v>
      </c>
      <c r="C2422" s="1">
        <v>69</v>
      </c>
      <c r="D2422" s="1" t="s">
        <v>92</v>
      </c>
      <c r="E2422" s="1">
        <v>0</v>
      </c>
      <c r="F2422" s="1">
        <v>0</v>
      </c>
      <c r="G2422" s="1">
        <v>0</v>
      </c>
      <c r="H2422" s="1">
        <v>0</v>
      </c>
      <c r="I2422" s="1" t="s">
        <v>63</v>
      </c>
      <c r="J2422" s="1" t="s">
        <v>63</v>
      </c>
      <c r="K2422" s="1">
        <v>0</v>
      </c>
      <c r="L2422" s="1">
        <v>0</v>
      </c>
      <c r="M2422" s="1">
        <v>0</v>
      </c>
      <c r="N2422" s="1" t="s">
        <v>63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</v>
      </c>
      <c r="U2422" s="3" t="str">
        <f t="shared" si="37"/>
        <v>2017Plan</v>
      </c>
      <c r="V2422" s="2">
        <f>DATE(A2422,INDEX(Map!$H$1:$H$12,MATCH(B2422,Map!$G$1:$G$12,0),0),1)</f>
        <v>43221</v>
      </c>
      <c r="W2422" t="str">
        <f>IF(AND(V2422&gt;=Map!$K$2,V2422&lt;=Map!$L$2),"Base",IF(AND(V2422&gt;=Map!$K$3,V2422&lt;=Map!$L$3),"Fcst","N/A"))</f>
        <v>Fcst</v>
      </c>
      <c r="X2422" t="str">
        <f>INDEX(Map!$B$2:$B$86,MATCH(D2422,Map!$A$2:$A$86,0),0)</f>
        <v>N/A</v>
      </c>
      <c r="Y2422" s="7" t="str">
        <f>IF(INDEX(Map!$C$2:$C$86,MATCH(D2422,Map!$A$2:$A$86,0),0)="","N/A",E2422*INDEX(Map!$C$2:$C$86,MATCH(D2422,Map!$A$2:$A$86,0),0))</f>
        <v>N/A</v>
      </c>
      <c r="Z2422" s="7" t="str">
        <f>IF(INDEX(Map!$D$2:$D$86,MATCH(D2422,Map!$A$2:$A$86,0),0)="","N/A",E2422*INDEX(Map!$D$2:$D$86,MATCH(D2422,Map!$A$2:$A$86,0),0))</f>
        <v>N/A</v>
      </c>
      <c r="AA2422" t="str">
        <f>INDEX(Map!$E$2:$E$86,MATCH(D2422,Map!$A$2:$A$86,0),0)</f>
        <v>CSR</v>
      </c>
    </row>
    <row r="2423" spans="1:27" x14ac:dyDescent="0.25">
      <c r="A2423" s="1" t="s">
        <v>120</v>
      </c>
      <c r="B2423" s="1" t="s">
        <v>111</v>
      </c>
      <c r="C2423" s="1">
        <v>70</v>
      </c>
      <c r="D2423" s="1" t="s">
        <v>93</v>
      </c>
      <c r="E2423" s="1">
        <v>0</v>
      </c>
      <c r="F2423" s="1">
        <v>0</v>
      </c>
      <c r="G2423" s="1">
        <v>0</v>
      </c>
      <c r="H2423" s="1">
        <v>0</v>
      </c>
      <c r="I2423" s="1" t="s">
        <v>63</v>
      </c>
      <c r="J2423" s="1" t="s">
        <v>63</v>
      </c>
      <c r="K2423" s="1">
        <v>0</v>
      </c>
      <c r="L2423" s="1">
        <v>0</v>
      </c>
      <c r="M2423" s="1">
        <v>0</v>
      </c>
      <c r="N2423" s="1" t="s">
        <v>63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s="3" t="str">
        <f t="shared" si="37"/>
        <v>2017Plan</v>
      </c>
      <c r="V2423" s="2">
        <f>DATE(A2423,INDEX(Map!$H$1:$H$12,MATCH(B2423,Map!$G$1:$G$12,0),0),1)</f>
        <v>43221</v>
      </c>
      <c r="W2423" t="str">
        <f>IF(AND(V2423&gt;=Map!$K$2,V2423&lt;=Map!$L$2),"Base",IF(AND(V2423&gt;=Map!$K$3,V2423&lt;=Map!$L$3),"Fcst","N/A"))</f>
        <v>Fcst</v>
      </c>
      <c r="X2423" t="str">
        <f>INDEX(Map!$B$2:$B$86,MATCH(D2423,Map!$A$2:$A$86,0),0)</f>
        <v>N/A</v>
      </c>
      <c r="Y2423" s="7" t="str">
        <f>IF(INDEX(Map!$C$2:$C$86,MATCH(D2423,Map!$A$2:$A$86,0),0)="","N/A",E2423*INDEX(Map!$C$2:$C$86,MATCH(D2423,Map!$A$2:$A$86,0),0))</f>
        <v>N/A</v>
      </c>
      <c r="Z2423" s="7" t="str">
        <f>IF(INDEX(Map!$D$2:$D$86,MATCH(D2423,Map!$A$2:$A$86,0),0)="","N/A",E2423*INDEX(Map!$D$2:$D$86,MATCH(D2423,Map!$A$2:$A$86,0),0))</f>
        <v>N/A</v>
      </c>
      <c r="AA2423" t="str">
        <f>INDEX(Map!$E$2:$E$86,MATCH(D2423,Map!$A$2:$A$86,0),0)</f>
        <v>CSR</v>
      </c>
    </row>
    <row r="2424" spans="1:27" x14ac:dyDescent="0.25">
      <c r="A2424" s="1" t="s">
        <v>120</v>
      </c>
      <c r="B2424" s="1" t="s">
        <v>111</v>
      </c>
      <c r="C2424" s="1">
        <v>71</v>
      </c>
      <c r="D2424" s="1" t="s">
        <v>94</v>
      </c>
      <c r="E2424" s="1">
        <v>0</v>
      </c>
      <c r="F2424" s="1">
        <v>0</v>
      </c>
      <c r="G2424" s="1">
        <v>0</v>
      </c>
      <c r="H2424" s="1">
        <v>0</v>
      </c>
      <c r="I2424" s="1" t="s">
        <v>63</v>
      </c>
      <c r="J2424" s="1" t="s">
        <v>63</v>
      </c>
      <c r="K2424" s="1">
        <v>0</v>
      </c>
      <c r="L2424" s="1">
        <v>0</v>
      </c>
      <c r="M2424" s="1">
        <v>0</v>
      </c>
      <c r="N2424" s="1" t="s">
        <v>63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3" t="str">
        <f t="shared" si="37"/>
        <v>2017Plan</v>
      </c>
      <c r="V2424" s="2">
        <f>DATE(A2424,INDEX(Map!$H$1:$H$12,MATCH(B2424,Map!$G$1:$G$12,0),0),1)</f>
        <v>43221</v>
      </c>
      <c r="W2424" t="str">
        <f>IF(AND(V2424&gt;=Map!$K$2,V2424&lt;=Map!$L$2),"Base",IF(AND(V2424&gt;=Map!$K$3,V2424&lt;=Map!$L$3),"Fcst","N/A"))</f>
        <v>Fcst</v>
      </c>
      <c r="X2424" t="str">
        <f>INDEX(Map!$B$2:$B$86,MATCH(D2424,Map!$A$2:$A$86,0),0)</f>
        <v>N/A</v>
      </c>
      <c r="Y2424" s="7" t="str">
        <f>IF(INDEX(Map!$C$2:$C$86,MATCH(D2424,Map!$A$2:$A$86,0),0)="","N/A",E2424*INDEX(Map!$C$2:$C$86,MATCH(D2424,Map!$A$2:$A$86,0),0))</f>
        <v>N/A</v>
      </c>
      <c r="Z2424" s="7" t="str">
        <f>IF(INDEX(Map!$D$2:$D$86,MATCH(D2424,Map!$A$2:$A$86,0),0)="","N/A",E2424*INDEX(Map!$D$2:$D$86,MATCH(D2424,Map!$A$2:$A$86,0),0))</f>
        <v>N/A</v>
      </c>
      <c r="AA2424" t="str">
        <f>INDEX(Map!$E$2:$E$86,MATCH(D2424,Map!$A$2:$A$86,0),0)</f>
        <v>CSR</v>
      </c>
    </row>
    <row r="2425" spans="1:27" x14ac:dyDescent="0.25">
      <c r="A2425" s="1" t="s">
        <v>120</v>
      </c>
      <c r="B2425" s="1" t="s">
        <v>111</v>
      </c>
      <c r="C2425" s="1">
        <v>72</v>
      </c>
      <c r="D2425" s="1" t="s">
        <v>95</v>
      </c>
      <c r="E2425" s="1">
        <v>0</v>
      </c>
      <c r="F2425" s="1">
        <v>0</v>
      </c>
      <c r="G2425" s="1">
        <v>0</v>
      </c>
      <c r="H2425" s="1">
        <v>0</v>
      </c>
      <c r="I2425" s="1" t="s">
        <v>63</v>
      </c>
      <c r="J2425" s="1" t="s">
        <v>63</v>
      </c>
      <c r="K2425" s="1">
        <v>0</v>
      </c>
      <c r="L2425" s="1">
        <v>0</v>
      </c>
      <c r="M2425" s="1">
        <v>0</v>
      </c>
      <c r="N2425" s="1" t="s">
        <v>63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</v>
      </c>
      <c r="U2425" s="3" t="str">
        <f t="shared" si="37"/>
        <v>2017Plan</v>
      </c>
      <c r="V2425" s="2">
        <f>DATE(A2425,INDEX(Map!$H$1:$H$12,MATCH(B2425,Map!$G$1:$G$12,0),0),1)</f>
        <v>43221</v>
      </c>
      <c r="W2425" t="str">
        <f>IF(AND(V2425&gt;=Map!$K$2,V2425&lt;=Map!$L$2),"Base",IF(AND(V2425&gt;=Map!$K$3,V2425&lt;=Map!$L$3),"Fcst","N/A"))</f>
        <v>Fcst</v>
      </c>
      <c r="X2425" t="str">
        <f>INDEX(Map!$B$2:$B$86,MATCH(D2425,Map!$A$2:$A$86,0),0)</f>
        <v>N/A</v>
      </c>
      <c r="Y2425" s="7" t="str">
        <f>IF(INDEX(Map!$C$2:$C$86,MATCH(D2425,Map!$A$2:$A$86,0),0)="","N/A",E2425*INDEX(Map!$C$2:$C$86,MATCH(D2425,Map!$A$2:$A$86,0),0))</f>
        <v>N/A</v>
      </c>
      <c r="Z2425" s="7" t="str">
        <f>IF(INDEX(Map!$D$2:$D$86,MATCH(D2425,Map!$A$2:$A$86,0),0)="","N/A",E2425*INDEX(Map!$D$2:$D$86,MATCH(D2425,Map!$A$2:$A$86,0),0))</f>
        <v>N/A</v>
      </c>
      <c r="AA2425" t="str">
        <f>INDEX(Map!$E$2:$E$86,MATCH(D2425,Map!$A$2:$A$86,0),0)</f>
        <v>CSR</v>
      </c>
    </row>
    <row r="2426" spans="1:27" x14ac:dyDescent="0.25">
      <c r="A2426" s="1" t="s">
        <v>120</v>
      </c>
      <c r="B2426" s="1" t="s">
        <v>111</v>
      </c>
      <c r="C2426" s="1">
        <v>73</v>
      </c>
      <c r="D2426" s="1" t="s">
        <v>96</v>
      </c>
      <c r="E2426" s="1">
        <v>0</v>
      </c>
      <c r="F2426" s="1">
        <v>0</v>
      </c>
      <c r="G2426" s="1">
        <v>0</v>
      </c>
      <c r="H2426" s="1">
        <v>0</v>
      </c>
      <c r="I2426" s="1" t="s">
        <v>63</v>
      </c>
      <c r="J2426" s="1" t="s">
        <v>63</v>
      </c>
      <c r="K2426" s="1">
        <v>0</v>
      </c>
      <c r="L2426" s="1">
        <v>0</v>
      </c>
      <c r="M2426" s="1">
        <v>0</v>
      </c>
      <c r="N2426" s="1" t="s">
        <v>63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3" t="str">
        <f t="shared" si="37"/>
        <v>2017Plan</v>
      </c>
      <c r="V2426" s="2">
        <f>DATE(A2426,INDEX(Map!$H$1:$H$12,MATCH(B2426,Map!$G$1:$G$12,0),0),1)</f>
        <v>43221</v>
      </c>
      <c r="W2426" t="str">
        <f>IF(AND(V2426&gt;=Map!$K$2,V2426&lt;=Map!$L$2),"Base",IF(AND(V2426&gt;=Map!$K$3,V2426&lt;=Map!$L$3),"Fcst","N/A"))</f>
        <v>Fcst</v>
      </c>
      <c r="X2426" t="str">
        <f>INDEX(Map!$B$2:$B$86,MATCH(D2426,Map!$A$2:$A$86,0),0)</f>
        <v>N/A</v>
      </c>
      <c r="Y2426" s="7" t="str">
        <f>IF(INDEX(Map!$C$2:$C$86,MATCH(D2426,Map!$A$2:$A$86,0),0)="","N/A",E2426*INDEX(Map!$C$2:$C$86,MATCH(D2426,Map!$A$2:$A$86,0),0))</f>
        <v>N/A</v>
      </c>
      <c r="Z2426" s="7" t="str">
        <f>IF(INDEX(Map!$D$2:$D$86,MATCH(D2426,Map!$A$2:$A$86,0),0)="","N/A",E2426*INDEX(Map!$D$2:$D$86,MATCH(D2426,Map!$A$2:$A$86,0),0))</f>
        <v>N/A</v>
      </c>
      <c r="AA2426" t="str">
        <f>INDEX(Map!$E$2:$E$86,MATCH(D2426,Map!$A$2:$A$86,0),0)</f>
        <v>CSR</v>
      </c>
    </row>
    <row r="2427" spans="1:27" x14ac:dyDescent="0.25">
      <c r="A2427" s="1" t="s">
        <v>120</v>
      </c>
      <c r="B2427" s="1" t="s">
        <v>111</v>
      </c>
      <c r="C2427" s="1">
        <v>74</v>
      </c>
      <c r="D2427" s="1" t="s">
        <v>97</v>
      </c>
      <c r="E2427" s="1">
        <v>0</v>
      </c>
      <c r="F2427" s="1">
        <v>0</v>
      </c>
      <c r="G2427" s="1">
        <v>0</v>
      </c>
      <c r="H2427" s="1">
        <v>0</v>
      </c>
      <c r="I2427" s="1" t="s">
        <v>63</v>
      </c>
      <c r="J2427" s="1" t="s">
        <v>63</v>
      </c>
      <c r="K2427" s="1">
        <v>0</v>
      </c>
      <c r="L2427" s="1">
        <v>0</v>
      </c>
      <c r="M2427" s="1">
        <v>0</v>
      </c>
      <c r="N2427" s="1" t="s">
        <v>63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0</v>
      </c>
      <c r="U2427" s="3" t="str">
        <f t="shared" si="37"/>
        <v>2017Plan</v>
      </c>
      <c r="V2427" s="2">
        <f>DATE(A2427,INDEX(Map!$H$1:$H$12,MATCH(B2427,Map!$G$1:$G$12,0),0),1)</f>
        <v>43221</v>
      </c>
      <c r="W2427" t="str">
        <f>IF(AND(V2427&gt;=Map!$K$2,V2427&lt;=Map!$L$2),"Base",IF(AND(V2427&gt;=Map!$K$3,V2427&lt;=Map!$L$3),"Fcst","N/A"))</f>
        <v>Fcst</v>
      </c>
      <c r="X2427" t="str">
        <f>INDEX(Map!$B$2:$B$86,MATCH(D2427,Map!$A$2:$A$86,0),0)</f>
        <v>N/A</v>
      </c>
      <c r="Y2427" s="7" t="str">
        <f>IF(INDEX(Map!$C$2:$C$86,MATCH(D2427,Map!$A$2:$A$86,0),0)="","N/A",E2427*INDEX(Map!$C$2:$C$86,MATCH(D2427,Map!$A$2:$A$86,0),0))</f>
        <v>N/A</v>
      </c>
      <c r="Z2427" s="7" t="str">
        <f>IF(INDEX(Map!$D$2:$D$86,MATCH(D2427,Map!$A$2:$A$86,0),0)="","N/A",E2427*INDEX(Map!$D$2:$D$86,MATCH(D2427,Map!$A$2:$A$86,0),0))</f>
        <v>N/A</v>
      </c>
      <c r="AA2427" t="str">
        <f>INDEX(Map!$E$2:$E$86,MATCH(D2427,Map!$A$2:$A$86,0),0)</f>
        <v>CSR</v>
      </c>
    </row>
    <row r="2428" spans="1:27" x14ac:dyDescent="0.25">
      <c r="A2428" s="1" t="s">
        <v>120</v>
      </c>
      <c r="B2428" s="1" t="s">
        <v>111</v>
      </c>
      <c r="C2428" s="1">
        <v>75</v>
      </c>
      <c r="D2428" s="1" t="s">
        <v>98</v>
      </c>
      <c r="E2428" s="1">
        <v>0</v>
      </c>
      <c r="F2428" s="1">
        <v>0</v>
      </c>
      <c r="G2428" s="1">
        <v>0</v>
      </c>
      <c r="H2428" s="1">
        <v>0</v>
      </c>
      <c r="I2428" s="1" t="s">
        <v>63</v>
      </c>
      <c r="J2428" s="1" t="s">
        <v>63</v>
      </c>
      <c r="K2428" s="1">
        <v>0</v>
      </c>
      <c r="L2428" s="1">
        <v>0</v>
      </c>
      <c r="M2428" s="1">
        <v>0</v>
      </c>
      <c r="N2428" s="1" t="s">
        <v>63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3" t="str">
        <f t="shared" si="37"/>
        <v>2017Plan</v>
      </c>
      <c r="V2428" s="2">
        <f>DATE(A2428,INDEX(Map!$H$1:$H$12,MATCH(B2428,Map!$G$1:$G$12,0),0),1)</f>
        <v>43221</v>
      </c>
      <c r="W2428" t="str">
        <f>IF(AND(V2428&gt;=Map!$K$2,V2428&lt;=Map!$L$2),"Base",IF(AND(V2428&gt;=Map!$K$3,V2428&lt;=Map!$L$3),"Fcst","N/A"))</f>
        <v>Fcst</v>
      </c>
      <c r="X2428" t="str">
        <f>INDEX(Map!$B$2:$B$86,MATCH(D2428,Map!$A$2:$A$86,0),0)</f>
        <v>N/A</v>
      </c>
      <c r="Y2428" s="7" t="str">
        <f>IF(INDEX(Map!$C$2:$C$86,MATCH(D2428,Map!$A$2:$A$86,0),0)="","N/A",E2428*INDEX(Map!$C$2:$C$86,MATCH(D2428,Map!$A$2:$A$86,0),0))</f>
        <v>N/A</v>
      </c>
      <c r="Z2428" s="7" t="str">
        <f>IF(INDEX(Map!$D$2:$D$86,MATCH(D2428,Map!$A$2:$A$86,0),0)="","N/A",E2428*INDEX(Map!$D$2:$D$86,MATCH(D2428,Map!$A$2:$A$86,0),0))</f>
        <v>N/A</v>
      </c>
      <c r="AA2428" t="str">
        <f>INDEX(Map!$E$2:$E$86,MATCH(D2428,Map!$A$2:$A$86,0),0)</f>
        <v>CSR</v>
      </c>
    </row>
    <row r="2429" spans="1:27" x14ac:dyDescent="0.25">
      <c r="A2429" s="1" t="s">
        <v>120</v>
      </c>
      <c r="B2429" s="1" t="s">
        <v>111</v>
      </c>
      <c r="C2429" s="1">
        <v>76</v>
      </c>
      <c r="D2429" s="1" t="s">
        <v>99</v>
      </c>
      <c r="E2429" s="1">
        <v>0</v>
      </c>
      <c r="F2429" s="1">
        <v>0</v>
      </c>
      <c r="G2429" s="1">
        <v>0</v>
      </c>
      <c r="H2429" s="1">
        <v>0</v>
      </c>
      <c r="I2429" s="1" t="s">
        <v>63</v>
      </c>
      <c r="J2429" s="1" t="s">
        <v>63</v>
      </c>
      <c r="K2429" s="1">
        <v>0</v>
      </c>
      <c r="L2429" s="1">
        <v>0</v>
      </c>
      <c r="M2429" s="1">
        <v>0</v>
      </c>
      <c r="N2429" s="1" t="s">
        <v>63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</v>
      </c>
      <c r="U2429" s="3" t="str">
        <f t="shared" si="37"/>
        <v>2017Plan</v>
      </c>
      <c r="V2429" s="2">
        <f>DATE(A2429,INDEX(Map!$H$1:$H$12,MATCH(B2429,Map!$G$1:$G$12,0),0),1)</f>
        <v>43221</v>
      </c>
      <c r="W2429" t="str">
        <f>IF(AND(V2429&gt;=Map!$K$2,V2429&lt;=Map!$L$2),"Base",IF(AND(V2429&gt;=Map!$K$3,V2429&lt;=Map!$L$3),"Fcst","N/A"))</f>
        <v>Fcst</v>
      </c>
      <c r="X2429" t="str">
        <f>INDEX(Map!$B$2:$B$86,MATCH(D2429,Map!$A$2:$A$86,0),0)</f>
        <v>N/A</v>
      </c>
      <c r="Y2429" s="7" t="str">
        <f>IF(INDEX(Map!$C$2:$C$86,MATCH(D2429,Map!$A$2:$A$86,0),0)="","N/A",E2429*INDEX(Map!$C$2:$C$86,MATCH(D2429,Map!$A$2:$A$86,0),0))</f>
        <v>N/A</v>
      </c>
      <c r="Z2429" s="7" t="str">
        <f>IF(INDEX(Map!$D$2:$D$86,MATCH(D2429,Map!$A$2:$A$86,0),0)="","N/A",E2429*INDEX(Map!$D$2:$D$86,MATCH(D2429,Map!$A$2:$A$86,0),0))</f>
        <v>N/A</v>
      </c>
      <c r="AA2429" t="str">
        <f>INDEX(Map!$E$2:$E$86,MATCH(D2429,Map!$A$2:$A$86,0),0)</f>
        <v>CSR</v>
      </c>
    </row>
    <row r="2430" spans="1:27" x14ac:dyDescent="0.25">
      <c r="A2430" s="1" t="s">
        <v>120</v>
      </c>
      <c r="B2430" s="1" t="s">
        <v>111</v>
      </c>
      <c r="C2430" s="1">
        <v>77</v>
      </c>
      <c r="D2430" s="1" t="s">
        <v>100</v>
      </c>
      <c r="E2430" s="1">
        <v>0</v>
      </c>
      <c r="F2430" s="1">
        <v>0</v>
      </c>
      <c r="G2430" s="1">
        <v>0</v>
      </c>
      <c r="H2430" s="1">
        <v>0</v>
      </c>
      <c r="I2430" s="1" t="s">
        <v>63</v>
      </c>
      <c r="J2430" s="1" t="s">
        <v>63</v>
      </c>
      <c r="K2430" s="1">
        <v>0</v>
      </c>
      <c r="L2430" s="1">
        <v>0</v>
      </c>
      <c r="M2430" s="1">
        <v>0</v>
      </c>
      <c r="N2430" s="1" t="s">
        <v>63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</v>
      </c>
      <c r="U2430" s="3" t="str">
        <f t="shared" si="37"/>
        <v>2017Plan</v>
      </c>
      <c r="V2430" s="2">
        <f>DATE(A2430,INDEX(Map!$H$1:$H$12,MATCH(B2430,Map!$G$1:$G$12,0),0),1)</f>
        <v>43221</v>
      </c>
      <c r="W2430" t="str">
        <f>IF(AND(V2430&gt;=Map!$K$2,V2430&lt;=Map!$L$2),"Base",IF(AND(V2430&gt;=Map!$K$3,V2430&lt;=Map!$L$3),"Fcst","N/A"))</f>
        <v>Fcst</v>
      </c>
      <c r="X2430" t="str">
        <f>INDEX(Map!$B$2:$B$86,MATCH(D2430,Map!$A$2:$A$86,0),0)</f>
        <v>N/A</v>
      </c>
      <c r="Y2430" s="7" t="str">
        <f>IF(INDEX(Map!$C$2:$C$86,MATCH(D2430,Map!$A$2:$A$86,0),0)="","N/A",E2430*INDEX(Map!$C$2:$C$86,MATCH(D2430,Map!$A$2:$A$86,0),0))</f>
        <v>N/A</v>
      </c>
      <c r="Z2430" s="7" t="str">
        <f>IF(INDEX(Map!$D$2:$D$86,MATCH(D2430,Map!$A$2:$A$86,0),0)="","N/A",E2430*INDEX(Map!$D$2:$D$86,MATCH(D2430,Map!$A$2:$A$86,0),0))</f>
        <v>N/A</v>
      </c>
      <c r="AA2430" t="str">
        <f>INDEX(Map!$E$2:$E$86,MATCH(D2430,Map!$A$2:$A$86,0),0)</f>
        <v>CSR</v>
      </c>
    </row>
    <row r="2431" spans="1:27" x14ac:dyDescent="0.25">
      <c r="A2431" s="1" t="s">
        <v>120</v>
      </c>
      <c r="B2431" s="1" t="s">
        <v>111</v>
      </c>
      <c r="C2431" s="1">
        <v>78</v>
      </c>
      <c r="D2431" s="1" t="s">
        <v>101</v>
      </c>
      <c r="E2431" s="1">
        <v>0</v>
      </c>
      <c r="F2431" s="1">
        <v>0</v>
      </c>
      <c r="G2431" s="1">
        <v>0</v>
      </c>
      <c r="H2431" s="1">
        <v>0</v>
      </c>
      <c r="I2431" s="1" t="s">
        <v>63</v>
      </c>
      <c r="J2431" s="1" t="s">
        <v>63</v>
      </c>
      <c r="K2431" s="1">
        <v>0</v>
      </c>
      <c r="L2431" s="1">
        <v>0</v>
      </c>
      <c r="M2431" s="1">
        <v>0</v>
      </c>
      <c r="N2431" s="1" t="s">
        <v>63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3" t="str">
        <f t="shared" si="37"/>
        <v>2017Plan</v>
      </c>
      <c r="V2431" s="2">
        <f>DATE(A2431,INDEX(Map!$H$1:$H$12,MATCH(B2431,Map!$G$1:$G$12,0),0),1)</f>
        <v>43221</v>
      </c>
      <c r="W2431" t="str">
        <f>IF(AND(V2431&gt;=Map!$K$2,V2431&lt;=Map!$L$2),"Base",IF(AND(V2431&gt;=Map!$K$3,V2431&lt;=Map!$L$3),"Fcst","N/A"))</f>
        <v>Fcst</v>
      </c>
      <c r="X2431" t="str">
        <f>INDEX(Map!$B$2:$B$86,MATCH(D2431,Map!$A$2:$A$86,0),0)</f>
        <v>N/A</v>
      </c>
      <c r="Y2431" s="7" t="str">
        <f>IF(INDEX(Map!$C$2:$C$86,MATCH(D2431,Map!$A$2:$A$86,0),0)="","N/A",E2431*INDEX(Map!$C$2:$C$86,MATCH(D2431,Map!$A$2:$A$86,0),0))</f>
        <v>N/A</v>
      </c>
      <c r="Z2431" s="7" t="str">
        <f>IF(INDEX(Map!$D$2:$D$86,MATCH(D2431,Map!$A$2:$A$86,0),0)="","N/A",E2431*INDEX(Map!$D$2:$D$86,MATCH(D2431,Map!$A$2:$A$86,0),0))</f>
        <v>N/A</v>
      </c>
      <c r="AA2431" t="str">
        <f>INDEX(Map!$E$2:$E$86,MATCH(D2431,Map!$A$2:$A$86,0),0)</f>
        <v>CSR</v>
      </c>
    </row>
    <row r="2432" spans="1:27" x14ac:dyDescent="0.25">
      <c r="A2432" s="1" t="s">
        <v>120</v>
      </c>
      <c r="B2432" s="1" t="s">
        <v>111</v>
      </c>
      <c r="C2432" s="1">
        <v>79</v>
      </c>
      <c r="D2432" s="1" t="s">
        <v>102</v>
      </c>
      <c r="E2432" s="1">
        <v>0</v>
      </c>
      <c r="F2432" s="1">
        <v>0</v>
      </c>
      <c r="G2432" s="1">
        <v>0</v>
      </c>
      <c r="H2432" s="1">
        <v>0</v>
      </c>
      <c r="I2432" s="1" t="s">
        <v>63</v>
      </c>
      <c r="J2432" s="1" t="s">
        <v>63</v>
      </c>
      <c r="K2432" s="1">
        <v>0</v>
      </c>
      <c r="L2432" s="1">
        <v>0</v>
      </c>
      <c r="M2432" s="1">
        <v>0</v>
      </c>
      <c r="N2432" s="1" t="s">
        <v>63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3" t="str">
        <f t="shared" si="37"/>
        <v>2017Plan</v>
      </c>
      <c r="V2432" s="2">
        <f>DATE(A2432,INDEX(Map!$H$1:$H$12,MATCH(B2432,Map!$G$1:$G$12,0),0),1)</f>
        <v>43221</v>
      </c>
      <c r="W2432" t="str">
        <f>IF(AND(V2432&gt;=Map!$K$2,V2432&lt;=Map!$L$2),"Base",IF(AND(V2432&gt;=Map!$K$3,V2432&lt;=Map!$L$3),"Fcst","N/A"))</f>
        <v>Fcst</v>
      </c>
      <c r="X2432" t="str">
        <f>INDEX(Map!$B$2:$B$86,MATCH(D2432,Map!$A$2:$A$86,0),0)</f>
        <v>N/A</v>
      </c>
      <c r="Y2432" s="7" t="str">
        <f>IF(INDEX(Map!$C$2:$C$86,MATCH(D2432,Map!$A$2:$A$86,0),0)="","N/A",E2432*INDEX(Map!$C$2:$C$86,MATCH(D2432,Map!$A$2:$A$86,0),0))</f>
        <v>N/A</v>
      </c>
      <c r="Z2432" s="7" t="str">
        <f>IF(INDEX(Map!$D$2:$D$86,MATCH(D2432,Map!$A$2:$A$86,0),0)="","N/A",E2432*INDEX(Map!$D$2:$D$86,MATCH(D2432,Map!$A$2:$A$86,0),0))</f>
        <v>N/A</v>
      </c>
      <c r="AA2432" t="str">
        <f>INDEX(Map!$E$2:$E$86,MATCH(D2432,Map!$A$2:$A$86,0),0)</f>
        <v>CSR</v>
      </c>
    </row>
    <row r="2433" spans="1:27" x14ac:dyDescent="0.25">
      <c r="A2433" s="1" t="s">
        <v>120</v>
      </c>
      <c r="B2433" s="1" t="s">
        <v>111</v>
      </c>
      <c r="C2433" s="1">
        <v>80</v>
      </c>
      <c r="D2433" s="1" t="s">
        <v>103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3" t="str">
        <f t="shared" si="37"/>
        <v>2017Plan</v>
      </c>
      <c r="V2433" s="2">
        <f>DATE(A2433,INDEX(Map!$H$1:$H$12,MATCH(B2433,Map!$G$1:$G$12,0),0),1)</f>
        <v>43221</v>
      </c>
      <c r="W2433" t="str">
        <f>IF(AND(V2433&gt;=Map!$K$2,V2433&lt;=Map!$L$2),"Base",IF(AND(V2433&gt;=Map!$K$3,V2433&lt;=Map!$L$3),"Fcst","N/A"))</f>
        <v>Fcst</v>
      </c>
      <c r="X2433" t="str">
        <f>INDEX(Map!$B$2:$B$86,MATCH(D2433,Map!$A$2:$A$86,0),0)</f>
        <v>N/A</v>
      </c>
      <c r="Y2433" s="7" t="str">
        <f>IF(INDEX(Map!$C$2:$C$86,MATCH(D2433,Map!$A$2:$A$86,0),0)="","N/A",E2433*INDEX(Map!$C$2:$C$86,MATCH(D2433,Map!$A$2:$A$86,0),0))</f>
        <v>N/A</v>
      </c>
      <c r="Z2433" s="7" t="str">
        <f>IF(INDEX(Map!$D$2:$D$86,MATCH(D2433,Map!$A$2:$A$86,0),0)="","N/A",E2433*INDEX(Map!$D$2:$D$86,MATCH(D2433,Map!$A$2:$A$86,0),0))</f>
        <v>N/A</v>
      </c>
      <c r="AA2433" t="str">
        <f>INDEX(Map!$E$2:$E$86,MATCH(D2433,Map!$A$2:$A$86,0),0)</f>
        <v>NGCC</v>
      </c>
    </row>
    <row r="2434" spans="1:27" x14ac:dyDescent="0.25">
      <c r="A2434" s="1" t="s">
        <v>120</v>
      </c>
      <c r="B2434" s="1" t="s">
        <v>111</v>
      </c>
      <c r="C2434" s="1">
        <v>81</v>
      </c>
      <c r="D2434" s="1" t="s">
        <v>104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3" t="str">
        <f t="shared" si="37"/>
        <v>2017Plan</v>
      </c>
      <c r="V2434" s="2">
        <f>DATE(A2434,INDEX(Map!$H$1:$H$12,MATCH(B2434,Map!$G$1:$G$12,0),0),1)</f>
        <v>43221</v>
      </c>
      <c r="W2434" t="str">
        <f>IF(AND(V2434&gt;=Map!$K$2,V2434&lt;=Map!$L$2),"Base",IF(AND(V2434&gt;=Map!$K$3,V2434&lt;=Map!$L$3),"Fcst","N/A"))</f>
        <v>Fcst</v>
      </c>
      <c r="X2434" t="str">
        <f>INDEX(Map!$B$2:$B$86,MATCH(D2434,Map!$A$2:$A$86,0),0)</f>
        <v>N/A</v>
      </c>
      <c r="Y2434" s="7" t="str">
        <f>IF(INDEX(Map!$C$2:$C$86,MATCH(D2434,Map!$A$2:$A$86,0),0)="","N/A",E2434*INDEX(Map!$C$2:$C$86,MATCH(D2434,Map!$A$2:$A$86,0),0))</f>
        <v>N/A</v>
      </c>
      <c r="Z2434" s="7" t="str">
        <f>IF(INDEX(Map!$D$2:$D$86,MATCH(D2434,Map!$A$2:$A$86,0),0)="","N/A",E2434*INDEX(Map!$D$2:$D$86,MATCH(D2434,Map!$A$2:$A$86,0),0))</f>
        <v>N/A</v>
      </c>
      <c r="AA2434" t="str">
        <f>INDEX(Map!$E$2:$E$86,MATCH(D2434,Map!$A$2:$A$86,0),0)</f>
        <v>NGCC</v>
      </c>
    </row>
    <row r="2435" spans="1:27" x14ac:dyDescent="0.25">
      <c r="A2435" s="1" t="s">
        <v>120</v>
      </c>
      <c r="B2435" s="1" t="s">
        <v>111</v>
      </c>
      <c r="C2435" s="1">
        <v>82</v>
      </c>
      <c r="D2435" s="1" t="s">
        <v>105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3" t="str">
        <f t="shared" si="37"/>
        <v>2017Plan</v>
      </c>
      <c r="V2435" s="2">
        <f>DATE(A2435,INDEX(Map!$H$1:$H$12,MATCH(B2435,Map!$G$1:$G$12,0),0),1)</f>
        <v>43221</v>
      </c>
      <c r="W2435" t="str">
        <f>IF(AND(V2435&gt;=Map!$K$2,V2435&lt;=Map!$L$2),"Base",IF(AND(V2435&gt;=Map!$K$3,V2435&lt;=Map!$L$3),"Fcst","N/A"))</f>
        <v>Fcst</v>
      </c>
      <c r="X2435" t="str">
        <f>INDEX(Map!$B$2:$B$86,MATCH(D2435,Map!$A$2:$A$86,0),0)</f>
        <v>N/A</v>
      </c>
      <c r="Y2435" s="7" t="str">
        <f>IF(INDEX(Map!$C$2:$C$86,MATCH(D2435,Map!$A$2:$A$86,0),0)="","N/A",E2435*INDEX(Map!$C$2:$C$86,MATCH(D2435,Map!$A$2:$A$86,0),0))</f>
        <v>N/A</v>
      </c>
      <c r="Z2435" s="7" t="str">
        <f>IF(INDEX(Map!$D$2:$D$86,MATCH(D2435,Map!$A$2:$A$86,0),0)="","N/A",E2435*INDEX(Map!$D$2:$D$86,MATCH(D2435,Map!$A$2:$A$86,0),0))</f>
        <v>N/A</v>
      </c>
      <c r="AA2435" t="str">
        <f>INDEX(Map!$E$2:$E$86,MATCH(D2435,Map!$A$2:$A$86,0),0)</f>
        <v>NGCC</v>
      </c>
    </row>
    <row r="2436" spans="1:27" x14ac:dyDescent="0.25">
      <c r="A2436" s="1" t="s">
        <v>120</v>
      </c>
      <c r="B2436" s="1" t="s">
        <v>111</v>
      </c>
      <c r="C2436" s="1">
        <v>83</v>
      </c>
      <c r="D2436" s="1" t="s">
        <v>106</v>
      </c>
      <c r="E2436" s="1">
        <v>0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3" t="str">
        <f t="shared" ref="U2436:U2499" si="38">U2435</f>
        <v>2017Plan</v>
      </c>
      <c r="V2436" s="2">
        <f>DATE(A2436,INDEX(Map!$H$1:$H$12,MATCH(B2436,Map!$G$1:$G$12,0),0),1)</f>
        <v>43221</v>
      </c>
      <c r="W2436" t="str">
        <f>IF(AND(V2436&gt;=Map!$K$2,V2436&lt;=Map!$L$2),"Base",IF(AND(V2436&gt;=Map!$K$3,V2436&lt;=Map!$L$3),"Fcst","N/A"))</f>
        <v>Fcst</v>
      </c>
      <c r="X2436" t="str">
        <f>INDEX(Map!$B$2:$B$86,MATCH(D2436,Map!$A$2:$A$86,0),0)</f>
        <v>N/A</v>
      </c>
      <c r="Y2436" s="7" t="str">
        <f>IF(INDEX(Map!$C$2:$C$86,MATCH(D2436,Map!$A$2:$A$86,0),0)="","N/A",E2436*INDEX(Map!$C$2:$C$86,MATCH(D2436,Map!$A$2:$A$86,0),0))</f>
        <v>N/A</v>
      </c>
      <c r="Z2436" s="7" t="str">
        <f>IF(INDEX(Map!$D$2:$D$86,MATCH(D2436,Map!$A$2:$A$86,0),0)="","N/A",E2436*INDEX(Map!$D$2:$D$86,MATCH(D2436,Map!$A$2:$A$86,0),0))</f>
        <v>N/A</v>
      </c>
      <c r="AA2436" t="str">
        <f>INDEX(Map!$E$2:$E$86,MATCH(D2436,Map!$A$2:$A$86,0),0)</f>
        <v>NGCC</v>
      </c>
    </row>
    <row r="2437" spans="1:27" x14ac:dyDescent="0.25">
      <c r="A2437" s="1" t="s">
        <v>120</v>
      </c>
      <c r="B2437" s="1" t="s">
        <v>111</v>
      </c>
      <c r="C2437" s="1">
        <v>84</v>
      </c>
      <c r="D2437" s="1" t="s">
        <v>107</v>
      </c>
      <c r="E2437" s="1">
        <v>4.5</v>
      </c>
      <c r="F2437" s="1">
        <v>0</v>
      </c>
      <c r="G2437" s="1">
        <v>3.7</v>
      </c>
      <c r="H2437" s="1">
        <v>4</v>
      </c>
      <c r="I2437" s="1">
        <v>49.5</v>
      </c>
      <c r="J2437" s="1">
        <v>10900</v>
      </c>
      <c r="K2437" s="1">
        <v>28</v>
      </c>
      <c r="L2437" s="1">
        <v>307.7</v>
      </c>
      <c r="M2437" s="1">
        <v>152</v>
      </c>
      <c r="N2437" s="1">
        <v>0</v>
      </c>
      <c r="O2437" s="1">
        <v>38</v>
      </c>
      <c r="P2437" s="1">
        <v>0</v>
      </c>
      <c r="Q2437" s="1">
        <v>3</v>
      </c>
      <c r="R2437" s="1">
        <v>34.14</v>
      </c>
      <c r="S2437" s="1">
        <v>42.54</v>
      </c>
      <c r="T2437" s="1">
        <v>193</v>
      </c>
      <c r="U2437" s="3" t="str">
        <f t="shared" si="38"/>
        <v>2017Plan</v>
      </c>
      <c r="V2437" s="2">
        <f>DATE(A2437,INDEX(Map!$H$1:$H$12,MATCH(B2437,Map!$G$1:$G$12,0),0),1)</f>
        <v>43221</v>
      </c>
      <c r="W2437" t="str">
        <f>IF(AND(V2437&gt;=Map!$K$2,V2437&lt;=Map!$L$2),"Base",IF(AND(V2437&gt;=Map!$K$3,V2437&lt;=Map!$L$3),"Fcst","N/A"))</f>
        <v>Fcst</v>
      </c>
      <c r="X2437" t="str">
        <f>INDEX(Map!$B$2:$B$86,MATCH(D2437,Map!$A$2:$A$86,0),0)</f>
        <v>Bluegrass/EKPC</v>
      </c>
      <c r="Y2437" s="7" t="str">
        <f>IF(INDEX(Map!$C$2:$C$86,MATCH(D2437,Map!$A$2:$A$86,0),0)="","N/A",E2437*INDEX(Map!$C$2:$C$86,MATCH(D2437,Map!$A$2:$A$86,0),0))</f>
        <v>N/A</v>
      </c>
      <c r="Z2437" s="7">
        <f>IF(INDEX(Map!$D$2:$D$86,MATCH(D2437,Map!$A$2:$A$86,0),0)="","N/A",E2437*INDEX(Map!$D$2:$D$86,MATCH(D2437,Map!$A$2:$A$86,0),0))</f>
        <v>4.5</v>
      </c>
      <c r="AA2437" t="str">
        <f>INDEX(Map!$E$2:$E$86,MATCH(D2437,Map!$A$2:$A$86,0),0)</f>
        <v>SCCT</v>
      </c>
    </row>
    <row r="2438" spans="1:27" x14ac:dyDescent="0.25">
      <c r="A2438" s="1" t="s">
        <v>120</v>
      </c>
      <c r="B2438" s="1" t="s">
        <v>112</v>
      </c>
      <c r="C2438" s="1">
        <v>1</v>
      </c>
      <c r="D2438" s="1" t="s">
        <v>23</v>
      </c>
      <c r="E2438" s="1">
        <v>11.9</v>
      </c>
      <c r="F2438" s="1">
        <v>0</v>
      </c>
      <c r="G2438" s="1">
        <v>15.6</v>
      </c>
      <c r="H2438" s="1">
        <v>2</v>
      </c>
      <c r="I2438" s="1">
        <v>140.80000000000001</v>
      </c>
      <c r="J2438" s="1">
        <v>11865</v>
      </c>
      <c r="K2438" s="1">
        <v>319</v>
      </c>
      <c r="L2438" s="1">
        <v>278.2</v>
      </c>
      <c r="M2438" s="1">
        <v>392</v>
      </c>
      <c r="N2438" s="1">
        <v>2</v>
      </c>
      <c r="O2438" s="1">
        <v>20</v>
      </c>
      <c r="P2438" s="1">
        <v>0</v>
      </c>
      <c r="Q2438" s="1">
        <v>34</v>
      </c>
      <c r="R2438" s="1">
        <v>35.9</v>
      </c>
      <c r="S2438" s="1">
        <v>37.590000000000003</v>
      </c>
      <c r="T2438" s="1">
        <v>446</v>
      </c>
      <c r="U2438" s="3" t="str">
        <f t="shared" si="38"/>
        <v>2017Plan</v>
      </c>
      <c r="V2438" s="2">
        <f>DATE(A2438,INDEX(Map!$H$1:$H$12,MATCH(B2438,Map!$G$1:$G$12,0),0),1)</f>
        <v>43252</v>
      </c>
      <c r="W2438" t="str">
        <f>IF(AND(V2438&gt;=Map!$K$2,V2438&lt;=Map!$L$2),"Base",IF(AND(V2438&gt;=Map!$K$3,V2438&lt;=Map!$L$3),"Fcst","N/A"))</f>
        <v>Fcst</v>
      </c>
      <c r="X2438" t="str">
        <f>INDEX(Map!$B$2:$B$86,MATCH(D2438,Map!$A$2:$A$86,0),0)</f>
        <v>Brown 1</v>
      </c>
      <c r="Y2438" s="7">
        <f>IF(INDEX(Map!$C$2:$C$86,MATCH(D2438,Map!$A$2:$A$86,0),0)="","N/A",E2438*INDEX(Map!$C$2:$C$86,MATCH(D2438,Map!$A$2:$A$86,0),0))</f>
        <v>11.9</v>
      </c>
      <c r="Z2438" s="7" t="str">
        <f>IF(INDEX(Map!$D$2:$D$86,MATCH(D2438,Map!$A$2:$A$86,0),0)="","N/A",E2438*INDEX(Map!$D$2:$D$86,MATCH(D2438,Map!$A$2:$A$86,0),0))</f>
        <v>N/A</v>
      </c>
      <c r="AA2438" t="str">
        <f>INDEX(Map!$E$2:$E$86,MATCH(D2438,Map!$A$2:$A$86,0),0)</f>
        <v>Coal</v>
      </c>
    </row>
    <row r="2439" spans="1:27" x14ac:dyDescent="0.25">
      <c r="A2439" s="1" t="s">
        <v>120</v>
      </c>
      <c r="B2439" s="1" t="s">
        <v>112</v>
      </c>
      <c r="C2439" s="1">
        <v>2</v>
      </c>
      <c r="D2439" s="1" t="s">
        <v>24</v>
      </c>
      <c r="E2439" s="1">
        <v>38.1</v>
      </c>
      <c r="F2439" s="1">
        <v>0</v>
      </c>
      <c r="G2439" s="1">
        <v>31.9</v>
      </c>
      <c r="H2439" s="1">
        <v>2</v>
      </c>
      <c r="I2439" s="1">
        <v>411</v>
      </c>
      <c r="J2439" s="1">
        <v>10794</v>
      </c>
      <c r="K2439" s="1">
        <v>574</v>
      </c>
      <c r="L2439" s="1">
        <v>278.2</v>
      </c>
      <c r="M2439" s="1">
        <v>1143</v>
      </c>
      <c r="N2439" s="1">
        <v>1</v>
      </c>
      <c r="O2439" s="1">
        <v>16</v>
      </c>
      <c r="P2439" s="1">
        <v>0</v>
      </c>
      <c r="Q2439" s="1">
        <v>83</v>
      </c>
      <c r="R2439" s="1">
        <v>32.21</v>
      </c>
      <c r="S2439" s="1">
        <v>32.630000000000003</v>
      </c>
      <c r="T2439" s="1">
        <v>1242</v>
      </c>
      <c r="U2439" s="3" t="str">
        <f t="shared" si="38"/>
        <v>2017Plan</v>
      </c>
      <c r="V2439" s="2">
        <f>DATE(A2439,INDEX(Map!$H$1:$H$12,MATCH(B2439,Map!$G$1:$G$12,0),0),1)</f>
        <v>43252</v>
      </c>
      <c r="W2439" t="str">
        <f>IF(AND(V2439&gt;=Map!$K$2,V2439&lt;=Map!$L$2),"Base",IF(AND(V2439&gt;=Map!$K$3,V2439&lt;=Map!$L$3),"Fcst","N/A"))</f>
        <v>Fcst</v>
      </c>
      <c r="X2439" t="str">
        <f>INDEX(Map!$B$2:$B$86,MATCH(D2439,Map!$A$2:$A$86,0),0)</f>
        <v>Brown 2</v>
      </c>
      <c r="Y2439" s="7">
        <f>IF(INDEX(Map!$C$2:$C$86,MATCH(D2439,Map!$A$2:$A$86,0),0)="","N/A",E2439*INDEX(Map!$C$2:$C$86,MATCH(D2439,Map!$A$2:$A$86,0),0))</f>
        <v>38.1</v>
      </c>
      <c r="Z2439" s="7" t="str">
        <f>IF(INDEX(Map!$D$2:$D$86,MATCH(D2439,Map!$A$2:$A$86,0),0)="","N/A",E2439*INDEX(Map!$D$2:$D$86,MATCH(D2439,Map!$A$2:$A$86,0),0))</f>
        <v>N/A</v>
      </c>
      <c r="AA2439" t="str">
        <f>INDEX(Map!$E$2:$E$86,MATCH(D2439,Map!$A$2:$A$86,0),0)</f>
        <v>Coal</v>
      </c>
    </row>
    <row r="2440" spans="1:27" x14ac:dyDescent="0.25">
      <c r="A2440" s="1" t="s">
        <v>120</v>
      </c>
      <c r="B2440" s="1" t="s">
        <v>112</v>
      </c>
      <c r="C2440" s="1">
        <v>3</v>
      </c>
      <c r="D2440" s="1" t="s">
        <v>25</v>
      </c>
      <c r="E2440" s="1">
        <v>83.9</v>
      </c>
      <c r="F2440" s="1">
        <v>0</v>
      </c>
      <c r="G2440" s="1">
        <v>28.5</v>
      </c>
      <c r="H2440" s="1">
        <v>4</v>
      </c>
      <c r="I2440" s="1">
        <v>1021.7</v>
      </c>
      <c r="J2440" s="1">
        <v>12177</v>
      </c>
      <c r="K2440" s="1">
        <v>529</v>
      </c>
      <c r="L2440" s="1">
        <v>278.2</v>
      </c>
      <c r="M2440" s="1">
        <v>2842</v>
      </c>
      <c r="N2440" s="1">
        <v>4</v>
      </c>
      <c r="O2440" s="1">
        <v>55</v>
      </c>
      <c r="P2440" s="1">
        <v>0</v>
      </c>
      <c r="Q2440" s="1">
        <v>258</v>
      </c>
      <c r="R2440" s="1">
        <v>36.950000000000003</v>
      </c>
      <c r="S2440" s="1">
        <v>37.61</v>
      </c>
      <c r="T2440" s="1">
        <v>3155</v>
      </c>
      <c r="U2440" s="3" t="str">
        <f t="shared" si="38"/>
        <v>2017Plan</v>
      </c>
      <c r="V2440" s="2">
        <f>DATE(A2440,INDEX(Map!$H$1:$H$12,MATCH(B2440,Map!$G$1:$G$12,0),0),1)</f>
        <v>43252</v>
      </c>
      <c r="W2440" t="str">
        <f>IF(AND(V2440&gt;=Map!$K$2,V2440&lt;=Map!$L$2),"Base",IF(AND(V2440&gt;=Map!$K$3,V2440&lt;=Map!$L$3),"Fcst","N/A"))</f>
        <v>Fcst</v>
      </c>
      <c r="X2440" t="str">
        <f>INDEX(Map!$B$2:$B$86,MATCH(D2440,Map!$A$2:$A$86,0),0)</f>
        <v>Brown 3</v>
      </c>
      <c r="Y2440" s="7">
        <f>IF(INDEX(Map!$C$2:$C$86,MATCH(D2440,Map!$A$2:$A$86,0),0)="","N/A",E2440*INDEX(Map!$C$2:$C$86,MATCH(D2440,Map!$A$2:$A$86,0),0))</f>
        <v>83.9</v>
      </c>
      <c r="Z2440" s="7" t="str">
        <f>IF(INDEX(Map!$D$2:$D$86,MATCH(D2440,Map!$A$2:$A$86,0),0)="","N/A",E2440*INDEX(Map!$D$2:$D$86,MATCH(D2440,Map!$A$2:$A$86,0),0))</f>
        <v>N/A</v>
      </c>
      <c r="AA2440" t="str">
        <f>INDEX(Map!$E$2:$E$86,MATCH(D2440,Map!$A$2:$A$86,0),0)</f>
        <v>Coal</v>
      </c>
    </row>
    <row r="2441" spans="1:27" x14ac:dyDescent="0.25">
      <c r="A2441" s="1" t="s">
        <v>120</v>
      </c>
      <c r="B2441" s="1" t="s">
        <v>112</v>
      </c>
      <c r="C2441" s="1">
        <v>4</v>
      </c>
      <c r="D2441" s="1" t="s">
        <v>26</v>
      </c>
      <c r="E2441" s="1">
        <v>266.2</v>
      </c>
      <c r="F2441" s="1">
        <v>0</v>
      </c>
      <c r="G2441" s="1">
        <v>78</v>
      </c>
      <c r="H2441" s="1">
        <v>1</v>
      </c>
      <c r="I2441" s="1">
        <v>2822.6</v>
      </c>
      <c r="J2441" s="1">
        <v>10602</v>
      </c>
      <c r="K2441" s="1">
        <v>670</v>
      </c>
      <c r="L2441" s="1">
        <v>199.4</v>
      </c>
      <c r="M2441" s="1">
        <v>5628</v>
      </c>
      <c r="N2441" s="1">
        <v>1</v>
      </c>
      <c r="O2441" s="1">
        <v>14</v>
      </c>
      <c r="P2441" s="1">
        <v>0</v>
      </c>
      <c r="Q2441" s="1">
        <v>514</v>
      </c>
      <c r="R2441" s="1">
        <v>23.07</v>
      </c>
      <c r="S2441" s="1">
        <v>23.12</v>
      </c>
      <c r="T2441" s="1">
        <v>6156</v>
      </c>
      <c r="U2441" s="3" t="str">
        <f t="shared" si="38"/>
        <v>2017Plan</v>
      </c>
      <c r="V2441" s="2">
        <f>DATE(A2441,INDEX(Map!$H$1:$H$12,MATCH(B2441,Map!$G$1:$G$12,0),0),1)</f>
        <v>43252</v>
      </c>
      <c r="W2441" t="str">
        <f>IF(AND(V2441&gt;=Map!$K$2,V2441&lt;=Map!$L$2),"Base",IF(AND(V2441&gt;=Map!$K$3,V2441&lt;=Map!$L$3),"Fcst","N/A"))</f>
        <v>Fcst</v>
      </c>
      <c r="X2441" t="str">
        <f>INDEX(Map!$B$2:$B$86,MATCH(D2441,Map!$A$2:$A$86,0),0)</f>
        <v>Ghent 1</v>
      </c>
      <c r="Y2441" s="7">
        <f>IF(INDEX(Map!$C$2:$C$86,MATCH(D2441,Map!$A$2:$A$86,0),0)="","N/A",E2441*INDEX(Map!$C$2:$C$86,MATCH(D2441,Map!$A$2:$A$86,0),0))</f>
        <v>266.2</v>
      </c>
      <c r="Z2441" s="7" t="str">
        <f>IF(INDEX(Map!$D$2:$D$86,MATCH(D2441,Map!$A$2:$A$86,0),0)="","N/A",E2441*INDEX(Map!$D$2:$D$86,MATCH(D2441,Map!$A$2:$A$86,0),0))</f>
        <v>N/A</v>
      </c>
      <c r="AA2441" t="str">
        <f>INDEX(Map!$E$2:$E$86,MATCH(D2441,Map!$A$2:$A$86,0),0)</f>
        <v>Coal</v>
      </c>
    </row>
    <row r="2442" spans="1:27" x14ac:dyDescent="0.25">
      <c r="A2442" s="1" t="s">
        <v>120</v>
      </c>
      <c r="B2442" s="1" t="s">
        <v>112</v>
      </c>
      <c r="C2442" s="1">
        <v>5</v>
      </c>
      <c r="D2442" s="1" t="s">
        <v>27</v>
      </c>
      <c r="E2442" s="1">
        <v>263.60000000000002</v>
      </c>
      <c r="F2442" s="1">
        <v>0</v>
      </c>
      <c r="G2442" s="1">
        <v>74.3</v>
      </c>
      <c r="H2442" s="1">
        <v>2</v>
      </c>
      <c r="I2442" s="1">
        <v>2759.6</v>
      </c>
      <c r="J2442" s="1">
        <v>10470</v>
      </c>
      <c r="K2442" s="1">
        <v>678</v>
      </c>
      <c r="L2442" s="1">
        <v>199.4</v>
      </c>
      <c r="M2442" s="1">
        <v>5502</v>
      </c>
      <c r="N2442" s="1">
        <v>2</v>
      </c>
      <c r="O2442" s="1">
        <v>25</v>
      </c>
      <c r="P2442" s="1">
        <v>0</v>
      </c>
      <c r="Q2442" s="1">
        <v>299</v>
      </c>
      <c r="R2442" s="1">
        <v>22.01</v>
      </c>
      <c r="S2442" s="1">
        <v>22.1</v>
      </c>
      <c r="T2442" s="1">
        <v>5826</v>
      </c>
      <c r="U2442" s="3" t="str">
        <f t="shared" si="38"/>
        <v>2017Plan</v>
      </c>
      <c r="V2442" s="2">
        <f>DATE(A2442,INDEX(Map!$H$1:$H$12,MATCH(B2442,Map!$G$1:$G$12,0),0),1)</f>
        <v>43252</v>
      </c>
      <c r="W2442" t="str">
        <f>IF(AND(V2442&gt;=Map!$K$2,V2442&lt;=Map!$L$2),"Base",IF(AND(V2442&gt;=Map!$K$3,V2442&lt;=Map!$L$3),"Fcst","N/A"))</f>
        <v>Fcst</v>
      </c>
      <c r="X2442" t="str">
        <f>INDEX(Map!$B$2:$B$86,MATCH(D2442,Map!$A$2:$A$86,0),0)</f>
        <v>Ghent 2</v>
      </c>
      <c r="Y2442" s="7">
        <f>IF(INDEX(Map!$C$2:$C$86,MATCH(D2442,Map!$A$2:$A$86,0),0)="","N/A",E2442*INDEX(Map!$C$2:$C$86,MATCH(D2442,Map!$A$2:$A$86,0),0))</f>
        <v>263.60000000000002</v>
      </c>
      <c r="Z2442" s="7" t="str">
        <f>IF(INDEX(Map!$D$2:$D$86,MATCH(D2442,Map!$A$2:$A$86,0),0)="","N/A",E2442*INDEX(Map!$D$2:$D$86,MATCH(D2442,Map!$A$2:$A$86,0),0))</f>
        <v>N/A</v>
      </c>
      <c r="AA2442" t="str">
        <f>INDEX(Map!$E$2:$E$86,MATCH(D2442,Map!$A$2:$A$86,0),0)</f>
        <v>Coal</v>
      </c>
    </row>
    <row r="2443" spans="1:27" x14ac:dyDescent="0.25">
      <c r="A2443" s="1" t="s">
        <v>120</v>
      </c>
      <c r="B2443" s="1" t="s">
        <v>112</v>
      </c>
      <c r="C2443" s="1">
        <v>6</v>
      </c>
      <c r="D2443" s="1" t="s">
        <v>28</v>
      </c>
      <c r="E2443" s="1">
        <v>247.5</v>
      </c>
      <c r="F2443" s="1">
        <v>0</v>
      </c>
      <c r="G2443" s="1">
        <v>70.900000000000006</v>
      </c>
      <c r="H2443" s="1">
        <v>2</v>
      </c>
      <c r="I2443" s="1">
        <v>2749.7</v>
      </c>
      <c r="J2443" s="1">
        <v>11110</v>
      </c>
      <c r="K2443" s="1">
        <v>597</v>
      </c>
      <c r="L2443" s="1">
        <v>199.4</v>
      </c>
      <c r="M2443" s="1">
        <v>5482</v>
      </c>
      <c r="N2443" s="1">
        <v>3</v>
      </c>
      <c r="O2443" s="1">
        <v>44</v>
      </c>
      <c r="P2443" s="1">
        <v>0</v>
      </c>
      <c r="Q2443" s="1">
        <v>465</v>
      </c>
      <c r="R2443" s="1">
        <v>24.03</v>
      </c>
      <c r="S2443" s="1">
        <v>24.21</v>
      </c>
      <c r="T2443" s="1">
        <v>5992</v>
      </c>
      <c r="U2443" s="3" t="str">
        <f t="shared" si="38"/>
        <v>2017Plan</v>
      </c>
      <c r="V2443" s="2">
        <f>DATE(A2443,INDEX(Map!$H$1:$H$12,MATCH(B2443,Map!$G$1:$G$12,0),0),1)</f>
        <v>43252</v>
      </c>
      <c r="W2443" t="str">
        <f>IF(AND(V2443&gt;=Map!$K$2,V2443&lt;=Map!$L$2),"Base",IF(AND(V2443&gt;=Map!$K$3,V2443&lt;=Map!$L$3),"Fcst","N/A"))</f>
        <v>Fcst</v>
      </c>
      <c r="X2443" t="str">
        <f>INDEX(Map!$B$2:$B$86,MATCH(D2443,Map!$A$2:$A$86,0),0)</f>
        <v>Ghent 3</v>
      </c>
      <c r="Y2443" s="7">
        <f>IF(INDEX(Map!$C$2:$C$86,MATCH(D2443,Map!$A$2:$A$86,0),0)="","N/A",E2443*INDEX(Map!$C$2:$C$86,MATCH(D2443,Map!$A$2:$A$86,0),0))</f>
        <v>247.5</v>
      </c>
      <c r="Z2443" s="7" t="str">
        <f>IF(INDEX(Map!$D$2:$D$86,MATCH(D2443,Map!$A$2:$A$86,0),0)="","N/A",E2443*INDEX(Map!$D$2:$D$86,MATCH(D2443,Map!$A$2:$A$86,0),0))</f>
        <v>N/A</v>
      </c>
      <c r="AA2443" t="str">
        <f>INDEX(Map!$E$2:$E$86,MATCH(D2443,Map!$A$2:$A$86,0),0)</f>
        <v>Coal</v>
      </c>
    </row>
    <row r="2444" spans="1:27" x14ac:dyDescent="0.25">
      <c r="A2444" s="1" t="s">
        <v>120</v>
      </c>
      <c r="B2444" s="1" t="s">
        <v>112</v>
      </c>
      <c r="C2444" s="1">
        <v>7</v>
      </c>
      <c r="D2444" s="1" t="s">
        <v>29</v>
      </c>
      <c r="E2444" s="1">
        <v>257.7</v>
      </c>
      <c r="F2444" s="1">
        <v>0</v>
      </c>
      <c r="G2444" s="1">
        <v>77</v>
      </c>
      <c r="H2444" s="1">
        <v>2</v>
      </c>
      <c r="I2444" s="1">
        <v>2835.7</v>
      </c>
      <c r="J2444" s="1">
        <v>11004</v>
      </c>
      <c r="K2444" s="1">
        <v>662</v>
      </c>
      <c r="L2444" s="1">
        <v>199.4</v>
      </c>
      <c r="M2444" s="1">
        <v>5654</v>
      </c>
      <c r="N2444" s="1">
        <v>4</v>
      </c>
      <c r="O2444" s="1">
        <v>48</v>
      </c>
      <c r="P2444" s="1">
        <v>0</v>
      </c>
      <c r="Q2444" s="1">
        <v>485</v>
      </c>
      <c r="R2444" s="1">
        <v>23.82</v>
      </c>
      <c r="S2444" s="1">
        <v>24.01</v>
      </c>
      <c r="T2444" s="1">
        <v>6187</v>
      </c>
      <c r="U2444" s="3" t="str">
        <f t="shared" si="38"/>
        <v>2017Plan</v>
      </c>
      <c r="V2444" s="2">
        <f>DATE(A2444,INDEX(Map!$H$1:$H$12,MATCH(B2444,Map!$G$1:$G$12,0),0),1)</f>
        <v>43252</v>
      </c>
      <c r="W2444" t="str">
        <f>IF(AND(V2444&gt;=Map!$K$2,V2444&lt;=Map!$L$2),"Base",IF(AND(V2444&gt;=Map!$K$3,V2444&lt;=Map!$L$3),"Fcst","N/A"))</f>
        <v>Fcst</v>
      </c>
      <c r="X2444" t="str">
        <f>INDEX(Map!$B$2:$B$86,MATCH(D2444,Map!$A$2:$A$86,0),0)</f>
        <v>Ghent 4</v>
      </c>
      <c r="Y2444" s="7">
        <f>IF(INDEX(Map!$C$2:$C$86,MATCH(D2444,Map!$A$2:$A$86,0),0)="","N/A",E2444*INDEX(Map!$C$2:$C$86,MATCH(D2444,Map!$A$2:$A$86,0),0))</f>
        <v>257.7</v>
      </c>
      <c r="Z2444" s="7" t="str">
        <f>IF(INDEX(Map!$D$2:$D$86,MATCH(D2444,Map!$A$2:$A$86,0),0)="","N/A",E2444*INDEX(Map!$D$2:$D$86,MATCH(D2444,Map!$A$2:$A$86,0),0))</f>
        <v>N/A</v>
      </c>
      <c r="AA2444" t="str">
        <f>INDEX(Map!$E$2:$E$86,MATCH(D2444,Map!$A$2:$A$86,0),0)</f>
        <v>Coal</v>
      </c>
    </row>
    <row r="2445" spans="1:27" x14ac:dyDescent="0.25">
      <c r="A2445" s="1" t="s">
        <v>120</v>
      </c>
      <c r="B2445" s="1" t="s">
        <v>112</v>
      </c>
      <c r="C2445" s="1">
        <v>8</v>
      </c>
      <c r="D2445" s="1" t="s">
        <v>30</v>
      </c>
      <c r="E2445" s="1">
        <v>159.4</v>
      </c>
      <c r="F2445" s="1">
        <v>0</v>
      </c>
      <c r="G2445" s="1">
        <v>73.8</v>
      </c>
      <c r="H2445" s="1">
        <v>2</v>
      </c>
      <c r="I2445" s="1">
        <v>1661.3</v>
      </c>
      <c r="J2445" s="1">
        <v>10420</v>
      </c>
      <c r="K2445" s="1">
        <v>673</v>
      </c>
      <c r="L2445" s="1">
        <v>199</v>
      </c>
      <c r="M2445" s="1">
        <v>3306</v>
      </c>
      <c r="N2445" s="1">
        <v>4</v>
      </c>
      <c r="O2445" s="1">
        <v>17</v>
      </c>
      <c r="P2445" s="1">
        <v>0</v>
      </c>
      <c r="Q2445" s="1">
        <v>143</v>
      </c>
      <c r="R2445" s="1">
        <v>21.64</v>
      </c>
      <c r="S2445" s="1">
        <v>21.74</v>
      </c>
      <c r="T2445" s="1">
        <v>3466</v>
      </c>
      <c r="U2445" s="3" t="str">
        <f t="shared" si="38"/>
        <v>2017Plan</v>
      </c>
      <c r="V2445" s="2">
        <f>DATE(A2445,INDEX(Map!$H$1:$H$12,MATCH(B2445,Map!$G$1:$G$12,0),0),1)</f>
        <v>43252</v>
      </c>
      <c r="W2445" t="str">
        <f>IF(AND(V2445&gt;=Map!$K$2,V2445&lt;=Map!$L$2),"Base",IF(AND(V2445&gt;=Map!$K$3,V2445&lt;=Map!$L$3),"Fcst","N/A"))</f>
        <v>Fcst</v>
      </c>
      <c r="X2445" t="str">
        <f>INDEX(Map!$B$2:$B$86,MATCH(D2445,Map!$A$2:$A$86,0),0)</f>
        <v>Mill Creek 1</v>
      </c>
      <c r="Y2445" s="7" t="str">
        <f>IF(INDEX(Map!$C$2:$C$86,MATCH(D2445,Map!$A$2:$A$86,0),0)="","N/A",E2445*INDEX(Map!$C$2:$C$86,MATCH(D2445,Map!$A$2:$A$86,0),0))</f>
        <v>N/A</v>
      </c>
      <c r="Z2445" s="7">
        <f>IF(INDEX(Map!$D$2:$D$86,MATCH(D2445,Map!$A$2:$A$86,0),0)="","N/A",E2445*INDEX(Map!$D$2:$D$86,MATCH(D2445,Map!$A$2:$A$86,0),0))</f>
        <v>159.4</v>
      </c>
      <c r="AA2445" t="str">
        <f>INDEX(Map!$E$2:$E$86,MATCH(D2445,Map!$A$2:$A$86,0),0)</f>
        <v>Coal</v>
      </c>
    </row>
    <row r="2446" spans="1:27" x14ac:dyDescent="0.25">
      <c r="A2446" s="1" t="s">
        <v>120</v>
      </c>
      <c r="B2446" s="1" t="s">
        <v>112</v>
      </c>
      <c r="C2446" s="1">
        <v>9</v>
      </c>
      <c r="D2446" s="1" t="s">
        <v>31</v>
      </c>
      <c r="E2446" s="1">
        <v>146.80000000000001</v>
      </c>
      <c r="F2446" s="1">
        <v>0</v>
      </c>
      <c r="G2446" s="1">
        <v>68.599999999999994</v>
      </c>
      <c r="H2446" s="1">
        <v>2</v>
      </c>
      <c r="I2446" s="1">
        <v>1584.2</v>
      </c>
      <c r="J2446" s="1">
        <v>10792</v>
      </c>
      <c r="K2446" s="1">
        <v>662</v>
      </c>
      <c r="L2446" s="1">
        <v>199</v>
      </c>
      <c r="M2446" s="1">
        <v>3153</v>
      </c>
      <c r="N2446" s="1">
        <v>4</v>
      </c>
      <c r="O2446" s="1">
        <v>17</v>
      </c>
      <c r="P2446" s="1">
        <v>0</v>
      </c>
      <c r="Q2446" s="1">
        <v>167</v>
      </c>
      <c r="R2446" s="1">
        <v>22.61</v>
      </c>
      <c r="S2446" s="1">
        <v>22.73</v>
      </c>
      <c r="T2446" s="1">
        <v>3336</v>
      </c>
      <c r="U2446" s="3" t="str">
        <f t="shared" si="38"/>
        <v>2017Plan</v>
      </c>
      <c r="V2446" s="2">
        <f>DATE(A2446,INDEX(Map!$H$1:$H$12,MATCH(B2446,Map!$G$1:$G$12,0),0),1)</f>
        <v>43252</v>
      </c>
      <c r="W2446" t="str">
        <f>IF(AND(V2446&gt;=Map!$K$2,V2446&lt;=Map!$L$2),"Base",IF(AND(V2446&gt;=Map!$K$3,V2446&lt;=Map!$L$3),"Fcst","N/A"))</f>
        <v>Fcst</v>
      </c>
      <c r="X2446" t="str">
        <f>INDEX(Map!$B$2:$B$86,MATCH(D2446,Map!$A$2:$A$86,0),0)</f>
        <v>Mill Creek 2</v>
      </c>
      <c r="Y2446" s="7" t="str">
        <f>IF(INDEX(Map!$C$2:$C$86,MATCH(D2446,Map!$A$2:$A$86,0),0)="","N/A",E2446*INDEX(Map!$C$2:$C$86,MATCH(D2446,Map!$A$2:$A$86,0),0))</f>
        <v>N/A</v>
      </c>
      <c r="Z2446" s="7">
        <f>IF(INDEX(Map!$D$2:$D$86,MATCH(D2446,Map!$A$2:$A$86,0),0)="","N/A",E2446*INDEX(Map!$D$2:$D$86,MATCH(D2446,Map!$A$2:$A$86,0),0))</f>
        <v>146.80000000000001</v>
      </c>
      <c r="AA2446" t="str">
        <f>INDEX(Map!$E$2:$E$86,MATCH(D2446,Map!$A$2:$A$86,0),0)</f>
        <v>Coal</v>
      </c>
    </row>
    <row r="2447" spans="1:27" x14ac:dyDescent="0.25">
      <c r="A2447" s="1" t="s">
        <v>120</v>
      </c>
      <c r="B2447" s="1" t="s">
        <v>112</v>
      </c>
      <c r="C2447" s="1">
        <v>10</v>
      </c>
      <c r="D2447" s="1" t="s">
        <v>32</v>
      </c>
      <c r="E2447" s="1">
        <v>201.7</v>
      </c>
      <c r="F2447" s="1">
        <v>0</v>
      </c>
      <c r="G2447" s="1">
        <v>72.8</v>
      </c>
      <c r="H2447" s="1">
        <v>2</v>
      </c>
      <c r="I2447" s="1">
        <v>2161.9</v>
      </c>
      <c r="J2447" s="1">
        <v>10718</v>
      </c>
      <c r="K2447" s="1">
        <v>659</v>
      </c>
      <c r="L2447" s="1">
        <v>199</v>
      </c>
      <c r="M2447" s="1">
        <v>4303</v>
      </c>
      <c r="N2447" s="1">
        <v>12</v>
      </c>
      <c r="O2447" s="1">
        <v>46</v>
      </c>
      <c r="P2447" s="1">
        <v>0</v>
      </c>
      <c r="Q2447" s="1">
        <v>256</v>
      </c>
      <c r="R2447" s="1">
        <v>22.6</v>
      </c>
      <c r="S2447" s="1">
        <v>22.83</v>
      </c>
      <c r="T2447" s="1">
        <v>4605</v>
      </c>
      <c r="U2447" s="3" t="str">
        <f t="shared" si="38"/>
        <v>2017Plan</v>
      </c>
      <c r="V2447" s="2">
        <f>DATE(A2447,INDEX(Map!$H$1:$H$12,MATCH(B2447,Map!$G$1:$G$12,0),0),1)</f>
        <v>43252</v>
      </c>
      <c r="W2447" t="str">
        <f>IF(AND(V2447&gt;=Map!$K$2,V2447&lt;=Map!$L$2),"Base",IF(AND(V2447&gt;=Map!$K$3,V2447&lt;=Map!$L$3),"Fcst","N/A"))</f>
        <v>Fcst</v>
      </c>
      <c r="X2447" t="str">
        <f>INDEX(Map!$B$2:$B$86,MATCH(D2447,Map!$A$2:$A$86,0),0)</f>
        <v>Mill Creek 3</v>
      </c>
      <c r="Y2447" s="7" t="str">
        <f>IF(INDEX(Map!$C$2:$C$86,MATCH(D2447,Map!$A$2:$A$86,0),0)="","N/A",E2447*INDEX(Map!$C$2:$C$86,MATCH(D2447,Map!$A$2:$A$86,0),0))</f>
        <v>N/A</v>
      </c>
      <c r="Z2447" s="7">
        <f>IF(INDEX(Map!$D$2:$D$86,MATCH(D2447,Map!$A$2:$A$86,0),0)="","N/A",E2447*INDEX(Map!$D$2:$D$86,MATCH(D2447,Map!$A$2:$A$86,0),0))</f>
        <v>201.7</v>
      </c>
      <c r="AA2447" t="str">
        <f>INDEX(Map!$E$2:$E$86,MATCH(D2447,Map!$A$2:$A$86,0),0)</f>
        <v>Coal</v>
      </c>
    </row>
    <row r="2448" spans="1:27" x14ac:dyDescent="0.25">
      <c r="A2448" s="1" t="s">
        <v>120</v>
      </c>
      <c r="B2448" s="1" t="s">
        <v>112</v>
      </c>
      <c r="C2448" s="1">
        <v>11</v>
      </c>
      <c r="D2448" s="1" t="s">
        <v>33</v>
      </c>
      <c r="E2448" s="1">
        <v>248.5</v>
      </c>
      <c r="F2448" s="1">
        <v>0</v>
      </c>
      <c r="G2448" s="1">
        <v>72.400000000000006</v>
      </c>
      <c r="H2448" s="1">
        <v>2</v>
      </c>
      <c r="I2448" s="1">
        <v>2603.1</v>
      </c>
      <c r="J2448" s="1">
        <v>10475</v>
      </c>
      <c r="K2448" s="1">
        <v>646</v>
      </c>
      <c r="L2448" s="1">
        <v>199</v>
      </c>
      <c r="M2448" s="1">
        <v>5181</v>
      </c>
      <c r="N2448" s="1">
        <v>19</v>
      </c>
      <c r="O2448" s="1">
        <v>74</v>
      </c>
      <c r="P2448" s="1">
        <v>0</v>
      </c>
      <c r="Q2448" s="1">
        <v>314</v>
      </c>
      <c r="R2448" s="1">
        <v>22.11</v>
      </c>
      <c r="S2448" s="1">
        <v>22.41</v>
      </c>
      <c r="T2448" s="1">
        <v>5568</v>
      </c>
      <c r="U2448" s="3" t="str">
        <f t="shared" si="38"/>
        <v>2017Plan</v>
      </c>
      <c r="V2448" s="2">
        <f>DATE(A2448,INDEX(Map!$H$1:$H$12,MATCH(B2448,Map!$G$1:$G$12,0),0),1)</f>
        <v>43252</v>
      </c>
      <c r="W2448" t="str">
        <f>IF(AND(V2448&gt;=Map!$K$2,V2448&lt;=Map!$L$2),"Base",IF(AND(V2448&gt;=Map!$K$3,V2448&lt;=Map!$L$3),"Fcst","N/A"))</f>
        <v>Fcst</v>
      </c>
      <c r="X2448" t="str">
        <f>INDEX(Map!$B$2:$B$86,MATCH(D2448,Map!$A$2:$A$86,0),0)</f>
        <v>Mill Creek 4</v>
      </c>
      <c r="Y2448" s="7" t="str">
        <f>IF(INDEX(Map!$C$2:$C$86,MATCH(D2448,Map!$A$2:$A$86,0),0)="","N/A",E2448*INDEX(Map!$C$2:$C$86,MATCH(D2448,Map!$A$2:$A$86,0),0))</f>
        <v>N/A</v>
      </c>
      <c r="Z2448" s="7">
        <f>IF(INDEX(Map!$D$2:$D$86,MATCH(D2448,Map!$A$2:$A$86,0),0)="","N/A",E2448*INDEX(Map!$D$2:$D$86,MATCH(D2448,Map!$A$2:$A$86,0),0))</f>
        <v>248.5</v>
      </c>
      <c r="AA2448" t="str">
        <f>INDEX(Map!$E$2:$E$86,MATCH(D2448,Map!$A$2:$A$86,0),0)</f>
        <v>Coal</v>
      </c>
    </row>
    <row r="2449" spans="1:27" x14ac:dyDescent="0.25">
      <c r="A2449" s="1" t="s">
        <v>120</v>
      </c>
      <c r="B2449" s="1" t="s">
        <v>112</v>
      </c>
      <c r="C2449" s="1">
        <v>12</v>
      </c>
      <c r="D2449" s="1" t="s">
        <v>34</v>
      </c>
      <c r="E2449" s="1">
        <v>219</v>
      </c>
      <c r="F2449" s="1">
        <v>0</v>
      </c>
      <c r="G2449" s="1">
        <v>82.2</v>
      </c>
      <c r="H2449" s="1">
        <v>2</v>
      </c>
      <c r="I2449" s="1">
        <v>2345.4</v>
      </c>
      <c r="J2449" s="1">
        <v>10710</v>
      </c>
      <c r="K2449" s="1">
        <v>668</v>
      </c>
      <c r="L2449" s="1">
        <v>194.2</v>
      </c>
      <c r="M2449" s="1">
        <v>4554</v>
      </c>
      <c r="N2449" s="1">
        <v>7</v>
      </c>
      <c r="O2449" s="1">
        <v>88</v>
      </c>
      <c r="P2449" s="1">
        <v>0</v>
      </c>
      <c r="Q2449" s="1">
        <v>274</v>
      </c>
      <c r="R2449" s="1">
        <v>22.05</v>
      </c>
      <c r="S2449" s="1">
        <v>22.45</v>
      </c>
      <c r="T2449" s="1">
        <v>4916</v>
      </c>
      <c r="U2449" s="3" t="str">
        <f t="shared" si="38"/>
        <v>2017Plan</v>
      </c>
      <c r="V2449" s="2">
        <f>DATE(A2449,INDEX(Map!$H$1:$H$12,MATCH(B2449,Map!$G$1:$G$12,0),0),1)</f>
        <v>43252</v>
      </c>
      <c r="W2449" t="str">
        <f>IF(AND(V2449&gt;=Map!$K$2,V2449&lt;=Map!$L$2),"Base",IF(AND(V2449&gt;=Map!$K$3,V2449&lt;=Map!$L$3),"Fcst","N/A"))</f>
        <v>Fcst</v>
      </c>
      <c r="X2449" t="str">
        <f>INDEX(Map!$B$2:$B$86,MATCH(D2449,Map!$A$2:$A$86,0),0)</f>
        <v>Trimble County 1</v>
      </c>
      <c r="Y2449" s="7" t="str">
        <f>IF(INDEX(Map!$C$2:$C$86,MATCH(D2449,Map!$A$2:$A$86,0),0)="","N/A",E2449*INDEX(Map!$C$2:$C$86,MATCH(D2449,Map!$A$2:$A$86,0),0))</f>
        <v>N/A</v>
      </c>
      <c r="Z2449" s="7">
        <f>IF(INDEX(Map!$D$2:$D$86,MATCH(D2449,Map!$A$2:$A$86,0),0)="","N/A",E2449*INDEX(Map!$D$2:$D$86,MATCH(D2449,Map!$A$2:$A$86,0),0))</f>
        <v>219</v>
      </c>
      <c r="AA2449" t="str">
        <f>INDEX(Map!$E$2:$E$86,MATCH(D2449,Map!$A$2:$A$86,0),0)</f>
        <v>Coal</v>
      </c>
    </row>
    <row r="2450" spans="1:27" x14ac:dyDescent="0.25">
      <c r="A2450" s="1" t="s">
        <v>120</v>
      </c>
      <c r="B2450" s="1" t="s">
        <v>112</v>
      </c>
      <c r="C2450" s="1">
        <v>13</v>
      </c>
      <c r="D2450" s="1" t="s">
        <v>35</v>
      </c>
      <c r="E2450" s="1">
        <v>326</v>
      </c>
      <c r="F2450" s="1">
        <v>0</v>
      </c>
      <c r="G2450" s="1">
        <v>82.5</v>
      </c>
      <c r="H2450" s="1">
        <v>2</v>
      </c>
      <c r="I2450" s="1">
        <v>3010.7</v>
      </c>
      <c r="J2450" s="1">
        <v>9236</v>
      </c>
      <c r="K2450" s="1">
        <v>651</v>
      </c>
      <c r="L2450" s="1">
        <v>203.1</v>
      </c>
      <c r="M2450" s="1">
        <v>6116</v>
      </c>
      <c r="N2450" s="1">
        <v>21</v>
      </c>
      <c r="O2450" s="1">
        <v>64</v>
      </c>
      <c r="P2450" s="1">
        <v>0</v>
      </c>
      <c r="Q2450" s="1">
        <v>467</v>
      </c>
      <c r="R2450" s="1">
        <v>20.190000000000001</v>
      </c>
      <c r="S2450" s="1">
        <v>20.39</v>
      </c>
      <c r="T2450" s="1">
        <v>6647</v>
      </c>
      <c r="U2450" s="3" t="str">
        <f t="shared" si="38"/>
        <v>2017Plan</v>
      </c>
      <c r="V2450" s="2">
        <f>DATE(A2450,INDEX(Map!$H$1:$H$12,MATCH(B2450,Map!$G$1:$G$12,0),0),1)</f>
        <v>43252</v>
      </c>
      <c r="W2450" t="str">
        <f>IF(AND(V2450&gt;=Map!$K$2,V2450&lt;=Map!$L$2),"Base",IF(AND(V2450&gt;=Map!$K$3,V2450&lt;=Map!$L$3),"Fcst","N/A"))</f>
        <v>Fcst</v>
      </c>
      <c r="X2450" t="str">
        <f>INDEX(Map!$B$2:$B$86,MATCH(D2450,Map!$A$2:$A$86,0),0)</f>
        <v>Trimble County 2</v>
      </c>
      <c r="Y2450" s="7">
        <f>IF(INDEX(Map!$C$2:$C$86,MATCH(D2450,Map!$A$2:$A$86,0),0)="","N/A",E2450*INDEX(Map!$C$2:$C$86,MATCH(D2450,Map!$A$2:$A$86,0),0))</f>
        <v>264.06</v>
      </c>
      <c r="Z2450" s="7">
        <f>IF(INDEX(Map!$D$2:$D$86,MATCH(D2450,Map!$A$2:$A$86,0),0)="","N/A",E2450*INDEX(Map!$D$2:$D$86,MATCH(D2450,Map!$A$2:$A$86,0),0))</f>
        <v>61.94</v>
      </c>
      <c r="AA2450" t="str">
        <f>INDEX(Map!$E$2:$E$86,MATCH(D2450,Map!$A$2:$A$86,0),0)</f>
        <v>Coal</v>
      </c>
    </row>
    <row r="2451" spans="1:27" x14ac:dyDescent="0.25">
      <c r="A2451" s="1" t="s">
        <v>120</v>
      </c>
      <c r="B2451" s="1" t="s">
        <v>112</v>
      </c>
      <c r="C2451" s="1">
        <v>14</v>
      </c>
      <c r="D2451" s="1" t="s">
        <v>36</v>
      </c>
      <c r="E2451" s="1">
        <v>0</v>
      </c>
      <c r="F2451" s="1">
        <v>0</v>
      </c>
      <c r="G2451" s="1">
        <v>0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</v>
      </c>
      <c r="U2451" s="3" t="str">
        <f t="shared" si="38"/>
        <v>2017Plan</v>
      </c>
      <c r="V2451" s="2">
        <f>DATE(A2451,INDEX(Map!$H$1:$H$12,MATCH(B2451,Map!$G$1:$G$12,0),0),1)</f>
        <v>43252</v>
      </c>
      <c r="W2451" t="str">
        <f>IF(AND(V2451&gt;=Map!$K$2,V2451&lt;=Map!$L$2),"Base",IF(AND(V2451&gt;=Map!$K$3,V2451&lt;=Map!$L$3),"Fcst","N/A"))</f>
        <v>Fcst</v>
      </c>
      <c r="X2451" t="str">
        <f>INDEX(Map!$B$2:$B$86,MATCH(D2451,Map!$A$2:$A$86,0),0)</f>
        <v>Cane Run 7</v>
      </c>
      <c r="Y2451" s="7">
        <f>IF(INDEX(Map!$C$2:$C$86,MATCH(D2451,Map!$A$2:$A$86,0),0)="","N/A",E2451*INDEX(Map!$C$2:$C$86,MATCH(D2451,Map!$A$2:$A$86,0),0))</f>
        <v>0</v>
      </c>
      <c r="Z2451" s="7">
        <f>IF(INDEX(Map!$D$2:$D$86,MATCH(D2451,Map!$A$2:$A$86,0),0)="","N/A",E2451*INDEX(Map!$D$2:$D$86,MATCH(D2451,Map!$A$2:$A$86,0),0))</f>
        <v>0</v>
      </c>
      <c r="AA2451" t="str">
        <f>INDEX(Map!$E$2:$E$86,MATCH(D2451,Map!$A$2:$A$86,0),0)</f>
        <v>NGCC</v>
      </c>
    </row>
    <row r="2452" spans="1:27" x14ac:dyDescent="0.25">
      <c r="A2452" s="1" t="s">
        <v>120</v>
      </c>
      <c r="B2452" s="1" t="s">
        <v>112</v>
      </c>
      <c r="C2452" s="1">
        <v>15</v>
      </c>
      <c r="D2452" s="1" t="s">
        <v>37</v>
      </c>
      <c r="E2452" s="1">
        <v>419.5</v>
      </c>
      <c r="F2452" s="1">
        <v>0</v>
      </c>
      <c r="G2452" s="1">
        <v>88</v>
      </c>
      <c r="H2452" s="1">
        <v>3</v>
      </c>
      <c r="I2452" s="1">
        <v>2875.7</v>
      </c>
      <c r="J2452" s="1">
        <v>6855</v>
      </c>
      <c r="K2452" s="1">
        <v>649</v>
      </c>
      <c r="L2452" s="1">
        <v>307.60000000000002</v>
      </c>
      <c r="M2452" s="1">
        <v>8846</v>
      </c>
      <c r="N2452" s="1">
        <v>8</v>
      </c>
      <c r="O2452" s="1">
        <v>26</v>
      </c>
      <c r="P2452" s="1">
        <v>0</v>
      </c>
      <c r="Q2452" s="1">
        <v>533</v>
      </c>
      <c r="R2452" s="1">
        <v>22.36</v>
      </c>
      <c r="S2452" s="1">
        <v>22.42</v>
      </c>
      <c r="T2452" s="1">
        <v>9404</v>
      </c>
      <c r="U2452" s="3" t="str">
        <f t="shared" si="38"/>
        <v>2017Plan</v>
      </c>
      <c r="V2452" s="2">
        <f>DATE(A2452,INDEX(Map!$H$1:$H$12,MATCH(B2452,Map!$G$1:$G$12,0),0),1)</f>
        <v>43252</v>
      </c>
      <c r="W2452" t="str">
        <f>IF(AND(V2452&gt;=Map!$K$2,V2452&lt;=Map!$L$2),"Base",IF(AND(V2452&gt;=Map!$K$3,V2452&lt;=Map!$L$3),"Fcst","N/A"))</f>
        <v>Fcst</v>
      </c>
      <c r="X2452" t="str">
        <f>INDEX(Map!$B$2:$B$86,MATCH(D2452,Map!$A$2:$A$86,0),0)</f>
        <v>Cane Run 7</v>
      </c>
      <c r="Y2452" s="7">
        <f>IF(INDEX(Map!$C$2:$C$86,MATCH(D2452,Map!$A$2:$A$86,0),0)="","N/A",E2452*INDEX(Map!$C$2:$C$86,MATCH(D2452,Map!$A$2:$A$86,0),0))</f>
        <v>327.21000000000004</v>
      </c>
      <c r="Z2452" s="7">
        <f>IF(INDEX(Map!$D$2:$D$86,MATCH(D2452,Map!$A$2:$A$86,0),0)="","N/A",E2452*INDEX(Map!$D$2:$D$86,MATCH(D2452,Map!$A$2:$A$86,0),0))</f>
        <v>92.29</v>
      </c>
      <c r="AA2452" t="str">
        <f>INDEX(Map!$E$2:$E$86,MATCH(D2452,Map!$A$2:$A$86,0),0)</f>
        <v>NGCC</v>
      </c>
    </row>
    <row r="2453" spans="1:27" x14ac:dyDescent="0.25">
      <c r="A2453" s="1" t="s">
        <v>120</v>
      </c>
      <c r="B2453" s="1" t="s">
        <v>112</v>
      </c>
      <c r="C2453" s="1">
        <v>16</v>
      </c>
      <c r="D2453" s="1" t="s">
        <v>38</v>
      </c>
      <c r="E2453" s="1">
        <v>5.2</v>
      </c>
      <c r="F2453" s="1">
        <v>0</v>
      </c>
      <c r="G2453" s="1">
        <v>6.7</v>
      </c>
      <c r="H2453" s="1">
        <v>9</v>
      </c>
      <c r="I2453" s="1">
        <v>72.2</v>
      </c>
      <c r="J2453" s="1">
        <v>13876</v>
      </c>
      <c r="K2453" s="1">
        <v>74</v>
      </c>
      <c r="L2453" s="1">
        <v>309.3</v>
      </c>
      <c r="M2453" s="1">
        <v>223</v>
      </c>
      <c r="N2453" s="1">
        <v>1</v>
      </c>
      <c r="O2453" s="1">
        <v>2</v>
      </c>
      <c r="P2453" s="1">
        <v>0</v>
      </c>
      <c r="Q2453" s="1">
        <v>0</v>
      </c>
      <c r="R2453" s="1">
        <v>42.92</v>
      </c>
      <c r="S2453" s="1">
        <v>43.37</v>
      </c>
      <c r="T2453" s="1">
        <v>226</v>
      </c>
      <c r="U2453" s="3" t="str">
        <f t="shared" si="38"/>
        <v>2017Plan</v>
      </c>
      <c r="V2453" s="2">
        <f>DATE(A2453,INDEX(Map!$H$1:$H$12,MATCH(B2453,Map!$G$1:$G$12,0),0),1)</f>
        <v>43252</v>
      </c>
      <c r="W2453" t="str">
        <f>IF(AND(V2453&gt;=Map!$K$2,V2453&lt;=Map!$L$2),"Base",IF(AND(V2453&gt;=Map!$K$3,V2453&lt;=Map!$L$3),"Fcst","N/A"))</f>
        <v>Fcst</v>
      </c>
      <c r="X2453" t="str">
        <f>INDEX(Map!$B$2:$B$86,MATCH(D2453,Map!$A$2:$A$86,0),0)</f>
        <v>Brown 5</v>
      </c>
      <c r="Y2453" s="7">
        <f>IF(INDEX(Map!$C$2:$C$86,MATCH(D2453,Map!$A$2:$A$86,0),0)="","N/A",E2453*INDEX(Map!$C$2:$C$86,MATCH(D2453,Map!$A$2:$A$86,0),0))</f>
        <v>2.444</v>
      </c>
      <c r="Z2453" s="7">
        <f>IF(INDEX(Map!$D$2:$D$86,MATCH(D2453,Map!$A$2:$A$86,0),0)="","N/A",E2453*INDEX(Map!$D$2:$D$86,MATCH(D2453,Map!$A$2:$A$86,0),0))</f>
        <v>2.7560000000000002</v>
      </c>
      <c r="AA2453" t="str">
        <f>INDEX(Map!$E$2:$E$86,MATCH(D2453,Map!$A$2:$A$86,0),0)</f>
        <v>SCCT</v>
      </c>
    </row>
    <row r="2454" spans="1:27" x14ac:dyDescent="0.25">
      <c r="A2454" s="1" t="s">
        <v>120</v>
      </c>
      <c r="B2454" s="1" t="s">
        <v>112</v>
      </c>
      <c r="C2454" s="1">
        <v>17</v>
      </c>
      <c r="D2454" s="1" t="s">
        <v>39</v>
      </c>
      <c r="E2454" s="1">
        <v>0.1</v>
      </c>
      <c r="F2454" s="1">
        <v>0</v>
      </c>
      <c r="G2454" s="1">
        <v>0.1</v>
      </c>
      <c r="H2454" s="1">
        <v>4</v>
      </c>
      <c r="I2454" s="1">
        <v>2</v>
      </c>
      <c r="J2454" s="1">
        <v>16510</v>
      </c>
      <c r="K2454" s="1">
        <v>4</v>
      </c>
      <c r="L2454" s="1">
        <v>309.3</v>
      </c>
      <c r="M2454" s="1">
        <v>6</v>
      </c>
      <c r="N2454" s="1">
        <v>0</v>
      </c>
      <c r="O2454" s="1">
        <v>0</v>
      </c>
      <c r="P2454" s="1">
        <v>0</v>
      </c>
      <c r="Q2454" s="1">
        <v>0</v>
      </c>
      <c r="R2454" s="1">
        <v>51.07</v>
      </c>
      <c r="S2454" s="1">
        <v>51.07</v>
      </c>
      <c r="T2454" s="1">
        <v>6</v>
      </c>
      <c r="U2454" s="3" t="str">
        <f t="shared" si="38"/>
        <v>2017Plan</v>
      </c>
      <c r="V2454" s="2">
        <f>DATE(A2454,INDEX(Map!$H$1:$H$12,MATCH(B2454,Map!$G$1:$G$12,0),0),1)</f>
        <v>43252</v>
      </c>
      <c r="W2454" t="str">
        <f>IF(AND(V2454&gt;=Map!$K$2,V2454&lt;=Map!$L$2),"Base",IF(AND(V2454&gt;=Map!$K$3,V2454&lt;=Map!$L$3),"Fcst","N/A"))</f>
        <v>Fcst</v>
      </c>
      <c r="X2454" t="str">
        <f>INDEX(Map!$B$2:$B$86,MATCH(D2454,Map!$A$2:$A$86,0),0)</f>
        <v>Brown 5</v>
      </c>
      <c r="Y2454" s="7">
        <f>IF(INDEX(Map!$C$2:$C$86,MATCH(D2454,Map!$A$2:$A$86,0),0)="","N/A",E2454*INDEX(Map!$C$2:$C$86,MATCH(D2454,Map!$A$2:$A$86,0),0))</f>
        <v>4.7E-2</v>
      </c>
      <c r="Z2454" s="7">
        <f>IF(INDEX(Map!$D$2:$D$86,MATCH(D2454,Map!$A$2:$A$86,0),0)="","N/A",E2454*INDEX(Map!$D$2:$D$86,MATCH(D2454,Map!$A$2:$A$86,0),0))</f>
        <v>5.3000000000000005E-2</v>
      </c>
      <c r="AA2454" t="str">
        <f>INDEX(Map!$E$2:$E$86,MATCH(D2454,Map!$A$2:$A$86,0),0)</f>
        <v>SCCT</v>
      </c>
    </row>
    <row r="2455" spans="1:27" x14ac:dyDescent="0.25">
      <c r="A2455" s="1" t="s">
        <v>120</v>
      </c>
      <c r="B2455" s="1" t="s">
        <v>112</v>
      </c>
      <c r="C2455" s="1">
        <v>18</v>
      </c>
      <c r="D2455" s="1" t="s">
        <v>40</v>
      </c>
      <c r="E2455" s="1">
        <v>9.3000000000000007</v>
      </c>
      <c r="F2455" s="1">
        <v>0</v>
      </c>
      <c r="G2455" s="1">
        <v>8.9</v>
      </c>
      <c r="H2455" s="1">
        <v>9</v>
      </c>
      <c r="I2455" s="1">
        <v>104.2</v>
      </c>
      <c r="J2455" s="1">
        <v>11158</v>
      </c>
      <c r="K2455" s="1">
        <v>71</v>
      </c>
      <c r="L2455" s="1">
        <v>309.3</v>
      </c>
      <c r="M2455" s="1">
        <v>322</v>
      </c>
      <c r="N2455" s="1">
        <v>2</v>
      </c>
      <c r="O2455" s="1">
        <v>7</v>
      </c>
      <c r="P2455" s="1">
        <v>0</v>
      </c>
      <c r="Q2455" s="1">
        <v>0</v>
      </c>
      <c r="R2455" s="1">
        <v>34.51</v>
      </c>
      <c r="S2455" s="1">
        <v>35.270000000000003</v>
      </c>
      <c r="T2455" s="1">
        <v>329</v>
      </c>
      <c r="U2455" s="3" t="str">
        <f t="shared" si="38"/>
        <v>2017Plan</v>
      </c>
      <c r="V2455" s="2">
        <f>DATE(A2455,INDEX(Map!$H$1:$H$12,MATCH(B2455,Map!$G$1:$G$12,0),0),1)</f>
        <v>43252</v>
      </c>
      <c r="W2455" t="str">
        <f>IF(AND(V2455&gt;=Map!$K$2,V2455&lt;=Map!$L$2),"Base",IF(AND(V2455&gt;=Map!$K$3,V2455&lt;=Map!$L$3),"Fcst","N/A"))</f>
        <v>Fcst</v>
      </c>
      <c r="X2455" t="str">
        <f>INDEX(Map!$B$2:$B$86,MATCH(D2455,Map!$A$2:$A$86,0),0)</f>
        <v>Brown 6</v>
      </c>
      <c r="Y2455" s="7">
        <f>IF(INDEX(Map!$C$2:$C$86,MATCH(D2455,Map!$A$2:$A$86,0),0)="","N/A",E2455*INDEX(Map!$C$2:$C$86,MATCH(D2455,Map!$A$2:$A$86,0),0))</f>
        <v>5.766</v>
      </c>
      <c r="Z2455" s="7">
        <f>IF(INDEX(Map!$D$2:$D$86,MATCH(D2455,Map!$A$2:$A$86,0),0)="","N/A",E2455*INDEX(Map!$D$2:$D$86,MATCH(D2455,Map!$A$2:$A$86,0),0))</f>
        <v>3.5340000000000003</v>
      </c>
      <c r="AA2455" t="str">
        <f>INDEX(Map!$E$2:$E$86,MATCH(D2455,Map!$A$2:$A$86,0),0)</f>
        <v>SCCT</v>
      </c>
    </row>
    <row r="2456" spans="1:27" x14ac:dyDescent="0.25">
      <c r="A2456" s="1" t="s">
        <v>120</v>
      </c>
      <c r="B2456" s="1" t="s">
        <v>112</v>
      </c>
      <c r="C2456" s="1">
        <v>19</v>
      </c>
      <c r="D2456" s="1" t="s">
        <v>41</v>
      </c>
      <c r="E2456" s="1">
        <v>10.1</v>
      </c>
      <c r="F2456" s="1">
        <v>0</v>
      </c>
      <c r="G2456" s="1">
        <v>9.6</v>
      </c>
      <c r="H2456" s="1">
        <v>11</v>
      </c>
      <c r="I2456" s="1">
        <v>114.5</v>
      </c>
      <c r="J2456" s="1">
        <v>11341</v>
      </c>
      <c r="K2456" s="1">
        <v>82</v>
      </c>
      <c r="L2456" s="1">
        <v>309.3</v>
      </c>
      <c r="M2456" s="1">
        <v>354</v>
      </c>
      <c r="N2456" s="1">
        <v>3</v>
      </c>
      <c r="O2456" s="1">
        <v>8</v>
      </c>
      <c r="P2456" s="1">
        <v>0</v>
      </c>
      <c r="Q2456" s="1">
        <v>0</v>
      </c>
      <c r="R2456" s="1">
        <v>35.08</v>
      </c>
      <c r="S2456" s="1">
        <v>35.869999999999997</v>
      </c>
      <c r="T2456" s="1">
        <v>362</v>
      </c>
      <c r="U2456" s="3" t="str">
        <f t="shared" si="38"/>
        <v>2017Plan</v>
      </c>
      <c r="V2456" s="2">
        <f>DATE(A2456,INDEX(Map!$H$1:$H$12,MATCH(B2456,Map!$G$1:$G$12,0),0),1)</f>
        <v>43252</v>
      </c>
      <c r="W2456" t="str">
        <f>IF(AND(V2456&gt;=Map!$K$2,V2456&lt;=Map!$L$2),"Base",IF(AND(V2456&gt;=Map!$K$3,V2456&lt;=Map!$L$3),"Fcst","N/A"))</f>
        <v>Fcst</v>
      </c>
      <c r="X2456" t="str">
        <f>INDEX(Map!$B$2:$B$86,MATCH(D2456,Map!$A$2:$A$86,0),0)</f>
        <v>Brown 7</v>
      </c>
      <c r="Y2456" s="7">
        <f>IF(INDEX(Map!$C$2:$C$86,MATCH(D2456,Map!$A$2:$A$86,0),0)="","N/A",E2456*INDEX(Map!$C$2:$C$86,MATCH(D2456,Map!$A$2:$A$86,0),0))</f>
        <v>6.2619999999999996</v>
      </c>
      <c r="Z2456" s="7">
        <f>IF(INDEX(Map!$D$2:$D$86,MATCH(D2456,Map!$A$2:$A$86,0),0)="","N/A",E2456*INDEX(Map!$D$2:$D$86,MATCH(D2456,Map!$A$2:$A$86,0),0))</f>
        <v>3.8380000000000001</v>
      </c>
      <c r="AA2456" t="str">
        <f>INDEX(Map!$E$2:$E$86,MATCH(D2456,Map!$A$2:$A$86,0),0)</f>
        <v>SCCT</v>
      </c>
    </row>
    <row r="2457" spans="1:27" x14ac:dyDescent="0.25">
      <c r="A2457" s="1" t="s">
        <v>120</v>
      </c>
      <c r="B2457" s="1" t="s">
        <v>112</v>
      </c>
      <c r="C2457" s="1">
        <v>20</v>
      </c>
      <c r="D2457" s="1" t="s">
        <v>42</v>
      </c>
      <c r="E2457" s="1">
        <v>1.5</v>
      </c>
      <c r="F2457" s="1">
        <v>0</v>
      </c>
      <c r="G2457" s="1">
        <v>2.1</v>
      </c>
      <c r="H2457" s="1">
        <v>4</v>
      </c>
      <c r="I2457" s="1">
        <v>21.9</v>
      </c>
      <c r="J2457" s="1">
        <v>14556</v>
      </c>
      <c r="K2457" s="1">
        <v>23</v>
      </c>
      <c r="L2457" s="1">
        <v>309.3</v>
      </c>
      <c r="M2457" s="1">
        <v>68</v>
      </c>
      <c r="N2457" s="1">
        <v>0</v>
      </c>
      <c r="O2457" s="1">
        <v>1</v>
      </c>
      <c r="P2457" s="1">
        <v>0</v>
      </c>
      <c r="Q2457" s="1">
        <v>0</v>
      </c>
      <c r="R2457" s="1">
        <v>45.02</v>
      </c>
      <c r="S2457" s="1">
        <v>45.67</v>
      </c>
      <c r="T2457" s="1">
        <v>69</v>
      </c>
      <c r="U2457" s="3" t="str">
        <f t="shared" si="38"/>
        <v>2017Plan</v>
      </c>
      <c r="V2457" s="2">
        <f>DATE(A2457,INDEX(Map!$H$1:$H$12,MATCH(B2457,Map!$G$1:$G$12,0),0),1)</f>
        <v>43252</v>
      </c>
      <c r="W2457" t="str">
        <f>IF(AND(V2457&gt;=Map!$K$2,V2457&lt;=Map!$L$2),"Base",IF(AND(V2457&gt;=Map!$K$3,V2457&lt;=Map!$L$3),"Fcst","N/A"))</f>
        <v>Fcst</v>
      </c>
      <c r="X2457" t="str">
        <f>INDEX(Map!$B$2:$B$86,MATCH(D2457,Map!$A$2:$A$86,0),0)</f>
        <v>Brown 8</v>
      </c>
      <c r="Y2457" s="7">
        <f>IF(INDEX(Map!$C$2:$C$86,MATCH(D2457,Map!$A$2:$A$86,0),0)="","N/A",E2457*INDEX(Map!$C$2:$C$86,MATCH(D2457,Map!$A$2:$A$86,0),0))</f>
        <v>1.5</v>
      </c>
      <c r="Z2457" s="7" t="str">
        <f>IF(INDEX(Map!$D$2:$D$86,MATCH(D2457,Map!$A$2:$A$86,0),0)="","N/A",E2457*INDEX(Map!$D$2:$D$86,MATCH(D2457,Map!$A$2:$A$86,0),0))</f>
        <v>N/A</v>
      </c>
      <c r="AA2457" t="str">
        <f>INDEX(Map!$E$2:$E$86,MATCH(D2457,Map!$A$2:$A$86,0),0)</f>
        <v>SCCT</v>
      </c>
    </row>
    <row r="2458" spans="1:27" x14ac:dyDescent="0.25">
      <c r="A2458" s="1" t="s">
        <v>120</v>
      </c>
      <c r="B2458" s="1" t="s">
        <v>112</v>
      </c>
      <c r="C2458" s="1">
        <v>21</v>
      </c>
      <c r="D2458" s="1" t="s">
        <v>43</v>
      </c>
      <c r="E2458" s="1">
        <v>0.1</v>
      </c>
      <c r="F2458" s="1">
        <v>0</v>
      </c>
      <c r="G2458" s="1">
        <v>0.1</v>
      </c>
      <c r="H2458" s="1">
        <v>4</v>
      </c>
      <c r="I2458" s="1">
        <v>1.8</v>
      </c>
      <c r="J2458" s="1">
        <v>16329</v>
      </c>
      <c r="K2458" s="1">
        <v>4</v>
      </c>
      <c r="L2458" s="1">
        <v>309.3</v>
      </c>
      <c r="M2458" s="1">
        <v>6</v>
      </c>
      <c r="N2458" s="1">
        <v>0</v>
      </c>
      <c r="O2458" s="1">
        <v>0</v>
      </c>
      <c r="P2458" s="1">
        <v>0</v>
      </c>
      <c r="Q2458" s="1">
        <v>0</v>
      </c>
      <c r="R2458" s="1">
        <v>50.51</v>
      </c>
      <c r="S2458" s="1">
        <v>50.51</v>
      </c>
      <c r="T2458" s="1">
        <v>6</v>
      </c>
      <c r="U2458" s="3" t="str">
        <f t="shared" si="38"/>
        <v>2017Plan</v>
      </c>
      <c r="V2458" s="2">
        <f>DATE(A2458,INDEX(Map!$H$1:$H$12,MATCH(B2458,Map!$G$1:$G$12,0),0),1)</f>
        <v>43252</v>
      </c>
      <c r="W2458" t="str">
        <f>IF(AND(V2458&gt;=Map!$K$2,V2458&lt;=Map!$L$2),"Base",IF(AND(V2458&gt;=Map!$K$3,V2458&lt;=Map!$L$3),"Fcst","N/A"))</f>
        <v>Fcst</v>
      </c>
      <c r="X2458" t="str">
        <f>INDEX(Map!$B$2:$B$86,MATCH(D2458,Map!$A$2:$A$86,0),0)</f>
        <v>Brown 8</v>
      </c>
      <c r="Y2458" s="7">
        <f>IF(INDEX(Map!$C$2:$C$86,MATCH(D2458,Map!$A$2:$A$86,0),0)="","N/A",E2458*INDEX(Map!$C$2:$C$86,MATCH(D2458,Map!$A$2:$A$86,0),0))</f>
        <v>0.1</v>
      </c>
      <c r="Z2458" s="7" t="str">
        <f>IF(INDEX(Map!$D$2:$D$86,MATCH(D2458,Map!$A$2:$A$86,0),0)="","N/A",E2458*INDEX(Map!$D$2:$D$86,MATCH(D2458,Map!$A$2:$A$86,0),0))</f>
        <v>N/A</v>
      </c>
      <c r="AA2458" t="str">
        <f>INDEX(Map!$E$2:$E$86,MATCH(D2458,Map!$A$2:$A$86,0),0)</f>
        <v>SCCT</v>
      </c>
    </row>
    <row r="2459" spans="1:27" x14ac:dyDescent="0.25">
      <c r="A2459" s="1" t="s">
        <v>120</v>
      </c>
      <c r="B2459" s="1" t="s">
        <v>112</v>
      </c>
      <c r="C2459" s="1">
        <v>22</v>
      </c>
      <c r="D2459" s="1" t="s">
        <v>44</v>
      </c>
      <c r="E2459" s="1">
        <v>0.9</v>
      </c>
      <c r="F2459" s="1">
        <v>0</v>
      </c>
      <c r="G2459" s="1">
        <v>1.2</v>
      </c>
      <c r="H2459" s="1">
        <v>1</v>
      </c>
      <c r="I2459" s="1">
        <v>12.2</v>
      </c>
      <c r="J2459" s="1">
        <v>14107</v>
      </c>
      <c r="K2459" s="1">
        <v>12</v>
      </c>
      <c r="L2459" s="1">
        <v>309.3</v>
      </c>
      <c r="M2459" s="1">
        <v>38</v>
      </c>
      <c r="N2459" s="1">
        <v>0</v>
      </c>
      <c r="O2459" s="1">
        <v>0</v>
      </c>
      <c r="P2459" s="1">
        <v>0</v>
      </c>
      <c r="Q2459" s="1">
        <v>0</v>
      </c>
      <c r="R2459" s="1">
        <v>43.63</v>
      </c>
      <c r="S2459" s="1">
        <v>43.87</v>
      </c>
      <c r="T2459" s="1">
        <v>38</v>
      </c>
      <c r="U2459" s="3" t="str">
        <f t="shared" si="38"/>
        <v>2017Plan</v>
      </c>
      <c r="V2459" s="2">
        <f>DATE(A2459,INDEX(Map!$H$1:$H$12,MATCH(B2459,Map!$G$1:$G$12,0),0),1)</f>
        <v>43252</v>
      </c>
      <c r="W2459" t="str">
        <f>IF(AND(V2459&gt;=Map!$K$2,V2459&lt;=Map!$L$2),"Base",IF(AND(V2459&gt;=Map!$K$3,V2459&lt;=Map!$L$3),"Fcst","N/A"))</f>
        <v>Fcst</v>
      </c>
      <c r="X2459" t="str">
        <f>INDEX(Map!$B$2:$B$86,MATCH(D2459,Map!$A$2:$A$86,0),0)</f>
        <v>Brown 9</v>
      </c>
      <c r="Y2459" s="7">
        <f>IF(INDEX(Map!$C$2:$C$86,MATCH(D2459,Map!$A$2:$A$86,0),0)="","N/A",E2459*INDEX(Map!$C$2:$C$86,MATCH(D2459,Map!$A$2:$A$86,0),0))</f>
        <v>0.9</v>
      </c>
      <c r="Z2459" s="7" t="str">
        <f>IF(INDEX(Map!$D$2:$D$86,MATCH(D2459,Map!$A$2:$A$86,0),0)="","N/A",E2459*INDEX(Map!$D$2:$D$86,MATCH(D2459,Map!$A$2:$A$86,0),0))</f>
        <v>N/A</v>
      </c>
      <c r="AA2459" t="str">
        <f>INDEX(Map!$E$2:$E$86,MATCH(D2459,Map!$A$2:$A$86,0),0)</f>
        <v>SCCT</v>
      </c>
    </row>
    <row r="2460" spans="1:27" x14ac:dyDescent="0.25">
      <c r="A2460" s="1" t="s">
        <v>120</v>
      </c>
      <c r="B2460" s="1" t="s">
        <v>112</v>
      </c>
      <c r="C2460" s="1">
        <v>23</v>
      </c>
      <c r="D2460" s="1" t="s">
        <v>45</v>
      </c>
      <c r="E2460" s="1">
        <v>0.1</v>
      </c>
      <c r="F2460" s="1">
        <v>0</v>
      </c>
      <c r="G2460" s="1">
        <v>0.1</v>
      </c>
      <c r="H2460" s="1">
        <v>4</v>
      </c>
      <c r="I2460" s="1">
        <v>1.8</v>
      </c>
      <c r="J2460" s="1">
        <v>16329</v>
      </c>
      <c r="K2460" s="1">
        <v>4</v>
      </c>
      <c r="L2460" s="1">
        <v>309.3</v>
      </c>
      <c r="M2460" s="1">
        <v>6</v>
      </c>
      <c r="N2460" s="1">
        <v>0</v>
      </c>
      <c r="O2460" s="1">
        <v>0</v>
      </c>
      <c r="P2460" s="1">
        <v>0</v>
      </c>
      <c r="Q2460" s="1">
        <v>0</v>
      </c>
      <c r="R2460" s="1">
        <v>50.51</v>
      </c>
      <c r="S2460" s="1">
        <v>50.51</v>
      </c>
      <c r="T2460" s="1">
        <v>6</v>
      </c>
      <c r="U2460" s="3" t="str">
        <f t="shared" si="38"/>
        <v>2017Plan</v>
      </c>
      <c r="V2460" s="2">
        <f>DATE(A2460,INDEX(Map!$H$1:$H$12,MATCH(B2460,Map!$G$1:$G$12,0),0),1)</f>
        <v>43252</v>
      </c>
      <c r="W2460" t="str">
        <f>IF(AND(V2460&gt;=Map!$K$2,V2460&lt;=Map!$L$2),"Base",IF(AND(V2460&gt;=Map!$K$3,V2460&lt;=Map!$L$3),"Fcst","N/A"))</f>
        <v>Fcst</v>
      </c>
      <c r="X2460" t="str">
        <f>INDEX(Map!$B$2:$B$86,MATCH(D2460,Map!$A$2:$A$86,0),0)</f>
        <v>Brown 9</v>
      </c>
      <c r="Y2460" s="7">
        <f>IF(INDEX(Map!$C$2:$C$86,MATCH(D2460,Map!$A$2:$A$86,0),0)="","N/A",E2460*INDEX(Map!$C$2:$C$86,MATCH(D2460,Map!$A$2:$A$86,0),0))</f>
        <v>0.1</v>
      </c>
      <c r="Z2460" s="7" t="str">
        <f>IF(INDEX(Map!$D$2:$D$86,MATCH(D2460,Map!$A$2:$A$86,0),0)="","N/A",E2460*INDEX(Map!$D$2:$D$86,MATCH(D2460,Map!$A$2:$A$86,0),0))</f>
        <v>N/A</v>
      </c>
      <c r="AA2460" t="str">
        <f>INDEX(Map!$E$2:$E$86,MATCH(D2460,Map!$A$2:$A$86,0),0)</f>
        <v>SCCT</v>
      </c>
    </row>
    <row r="2461" spans="1:27" x14ac:dyDescent="0.25">
      <c r="A2461" s="1" t="s">
        <v>120</v>
      </c>
      <c r="B2461" s="1" t="s">
        <v>112</v>
      </c>
      <c r="C2461" s="1">
        <v>24</v>
      </c>
      <c r="D2461" s="1" t="s">
        <v>46</v>
      </c>
      <c r="E2461" s="1">
        <v>0.8</v>
      </c>
      <c r="F2461" s="1">
        <v>0</v>
      </c>
      <c r="G2461" s="1">
        <v>1.1000000000000001</v>
      </c>
      <c r="H2461" s="1">
        <v>1</v>
      </c>
      <c r="I2461" s="1">
        <v>11.2</v>
      </c>
      <c r="J2461" s="1">
        <v>14104</v>
      </c>
      <c r="K2461" s="1">
        <v>11</v>
      </c>
      <c r="L2461" s="1">
        <v>309.3</v>
      </c>
      <c r="M2461" s="1">
        <v>35</v>
      </c>
      <c r="N2461" s="1">
        <v>0</v>
      </c>
      <c r="O2461" s="1">
        <v>0</v>
      </c>
      <c r="P2461" s="1">
        <v>0</v>
      </c>
      <c r="Q2461" s="1">
        <v>0</v>
      </c>
      <c r="R2461" s="1">
        <v>43.62</v>
      </c>
      <c r="S2461" s="1">
        <v>43.95</v>
      </c>
      <c r="T2461" s="1">
        <v>35</v>
      </c>
      <c r="U2461" s="3" t="str">
        <f t="shared" si="38"/>
        <v>2017Plan</v>
      </c>
      <c r="V2461" s="2">
        <f>DATE(A2461,INDEX(Map!$H$1:$H$12,MATCH(B2461,Map!$G$1:$G$12,0),0),1)</f>
        <v>43252</v>
      </c>
      <c r="W2461" t="str">
        <f>IF(AND(V2461&gt;=Map!$K$2,V2461&lt;=Map!$L$2),"Base",IF(AND(V2461&gt;=Map!$K$3,V2461&lt;=Map!$L$3),"Fcst","N/A"))</f>
        <v>Fcst</v>
      </c>
      <c r="X2461" t="str">
        <f>INDEX(Map!$B$2:$B$86,MATCH(D2461,Map!$A$2:$A$86,0),0)</f>
        <v>Brown 10</v>
      </c>
      <c r="Y2461" s="7">
        <f>IF(INDEX(Map!$C$2:$C$86,MATCH(D2461,Map!$A$2:$A$86,0),0)="","N/A",E2461*INDEX(Map!$C$2:$C$86,MATCH(D2461,Map!$A$2:$A$86,0),0))</f>
        <v>0.8</v>
      </c>
      <c r="Z2461" s="7" t="str">
        <f>IF(INDEX(Map!$D$2:$D$86,MATCH(D2461,Map!$A$2:$A$86,0),0)="","N/A",E2461*INDEX(Map!$D$2:$D$86,MATCH(D2461,Map!$A$2:$A$86,0),0))</f>
        <v>N/A</v>
      </c>
      <c r="AA2461" t="str">
        <f>INDEX(Map!$E$2:$E$86,MATCH(D2461,Map!$A$2:$A$86,0),0)</f>
        <v>SCCT</v>
      </c>
    </row>
    <row r="2462" spans="1:27" x14ac:dyDescent="0.25">
      <c r="A2462" s="1" t="s">
        <v>120</v>
      </c>
      <c r="B2462" s="1" t="s">
        <v>112</v>
      </c>
      <c r="C2462" s="1">
        <v>25</v>
      </c>
      <c r="D2462" s="1" t="s">
        <v>47</v>
      </c>
      <c r="E2462" s="1">
        <v>0.1</v>
      </c>
      <c r="F2462" s="1">
        <v>0</v>
      </c>
      <c r="G2462" s="1">
        <v>0.1</v>
      </c>
      <c r="H2462" s="1">
        <v>4</v>
      </c>
      <c r="I2462" s="1">
        <v>1.8</v>
      </c>
      <c r="J2462" s="1">
        <v>16329</v>
      </c>
      <c r="K2462" s="1">
        <v>4</v>
      </c>
      <c r="L2462" s="1">
        <v>309.3</v>
      </c>
      <c r="M2462" s="1">
        <v>6</v>
      </c>
      <c r="N2462" s="1">
        <v>0</v>
      </c>
      <c r="O2462" s="1">
        <v>0</v>
      </c>
      <c r="P2462" s="1">
        <v>0</v>
      </c>
      <c r="Q2462" s="1">
        <v>0</v>
      </c>
      <c r="R2462" s="1">
        <v>50.51</v>
      </c>
      <c r="S2462" s="1">
        <v>50.51</v>
      </c>
      <c r="T2462" s="1">
        <v>6</v>
      </c>
      <c r="U2462" s="3" t="str">
        <f t="shared" si="38"/>
        <v>2017Plan</v>
      </c>
      <c r="V2462" s="2">
        <f>DATE(A2462,INDEX(Map!$H$1:$H$12,MATCH(B2462,Map!$G$1:$G$12,0),0),1)</f>
        <v>43252</v>
      </c>
      <c r="W2462" t="str">
        <f>IF(AND(V2462&gt;=Map!$K$2,V2462&lt;=Map!$L$2),"Base",IF(AND(V2462&gt;=Map!$K$3,V2462&lt;=Map!$L$3),"Fcst","N/A"))</f>
        <v>Fcst</v>
      </c>
      <c r="X2462" t="str">
        <f>INDEX(Map!$B$2:$B$86,MATCH(D2462,Map!$A$2:$A$86,0),0)</f>
        <v>Brown 10</v>
      </c>
      <c r="Y2462" s="7">
        <f>IF(INDEX(Map!$C$2:$C$86,MATCH(D2462,Map!$A$2:$A$86,0),0)="","N/A",E2462*INDEX(Map!$C$2:$C$86,MATCH(D2462,Map!$A$2:$A$86,0),0))</f>
        <v>0.1</v>
      </c>
      <c r="Z2462" s="7" t="str">
        <f>IF(INDEX(Map!$D$2:$D$86,MATCH(D2462,Map!$A$2:$A$86,0),0)="","N/A",E2462*INDEX(Map!$D$2:$D$86,MATCH(D2462,Map!$A$2:$A$86,0),0))</f>
        <v>N/A</v>
      </c>
      <c r="AA2462" t="str">
        <f>INDEX(Map!$E$2:$E$86,MATCH(D2462,Map!$A$2:$A$86,0),0)</f>
        <v>SCCT</v>
      </c>
    </row>
    <row r="2463" spans="1:27" x14ac:dyDescent="0.25">
      <c r="A2463" s="1" t="s">
        <v>120</v>
      </c>
      <c r="B2463" s="1" t="s">
        <v>112</v>
      </c>
      <c r="C2463" s="1">
        <v>26</v>
      </c>
      <c r="D2463" s="1" t="s">
        <v>48</v>
      </c>
      <c r="E2463" s="1">
        <v>1.9</v>
      </c>
      <c r="F2463" s="1">
        <v>0</v>
      </c>
      <c r="G2463" s="1">
        <v>2.7</v>
      </c>
      <c r="H2463" s="1">
        <v>4</v>
      </c>
      <c r="I2463" s="1">
        <v>28.4</v>
      </c>
      <c r="J2463" s="1">
        <v>14593</v>
      </c>
      <c r="K2463" s="1">
        <v>30</v>
      </c>
      <c r="L2463" s="1">
        <v>309.3</v>
      </c>
      <c r="M2463" s="1">
        <v>88</v>
      </c>
      <c r="N2463" s="1">
        <v>0</v>
      </c>
      <c r="O2463" s="1">
        <v>1</v>
      </c>
      <c r="P2463" s="1">
        <v>0</v>
      </c>
      <c r="Q2463" s="1">
        <v>0</v>
      </c>
      <c r="R2463" s="1">
        <v>45.13</v>
      </c>
      <c r="S2463" s="1">
        <v>45.64</v>
      </c>
      <c r="T2463" s="1">
        <v>89</v>
      </c>
      <c r="U2463" s="3" t="str">
        <f t="shared" si="38"/>
        <v>2017Plan</v>
      </c>
      <c r="V2463" s="2">
        <f>DATE(A2463,INDEX(Map!$H$1:$H$12,MATCH(B2463,Map!$G$1:$G$12,0),0),1)</f>
        <v>43252</v>
      </c>
      <c r="W2463" t="str">
        <f>IF(AND(V2463&gt;=Map!$K$2,V2463&lt;=Map!$L$2),"Base",IF(AND(V2463&gt;=Map!$K$3,V2463&lt;=Map!$L$3),"Fcst","N/A"))</f>
        <v>Fcst</v>
      </c>
      <c r="X2463" t="str">
        <f>INDEX(Map!$B$2:$B$86,MATCH(D2463,Map!$A$2:$A$86,0),0)</f>
        <v>Brown 11</v>
      </c>
      <c r="Y2463" s="7">
        <f>IF(INDEX(Map!$C$2:$C$86,MATCH(D2463,Map!$A$2:$A$86,0),0)="","N/A",E2463*INDEX(Map!$C$2:$C$86,MATCH(D2463,Map!$A$2:$A$86,0),0))</f>
        <v>1.9</v>
      </c>
      <c r="Z2463" s="7" t="str">
        <f>IF(INDEX(Map!$D$2:$D$86,MATCH(D2463,Map!$A$2:$A$86,0),0)="","N/A",E2463*INDEX(Map!$D$2:$D$86,MATCH(D2463,Map!$A$2:$A$86,0),0))</f>
        <v>N/A</v>
      </c>
      <c r="AA2463" t="str">
        <f>INDEX(Map!$E$2:$E$86,MATCH(D2463,Map!$A$2:$A$86,0),0)</f>
        <v>SCCT</v>
      </c>
    </row>
    <row r="2464" spans="1:27" x14ac:dyDescent="0.25">
      <c r="A2464" s="1" t="s">
        <v>120</v>
      </c>
      <c r="B2464" s="1" t="s">
        <v>112</v>
      </c>
      <c r="C2464" s="1">
        <v>27</v>
      </c>
      <c r="D2464" s="1" t="s">
        <v>49</v>
      </c>
      <c r="E2464" s="1">
        <v>0.1</v>
      </c>
      <c r="F2464" s="1">
        <v>0</v>
      </c>
      <c r="G2464" s="1">
        <v>0.1</v>
      </c>
      <c r="H2464" s="1">
        <v>4</v>
      </c>
      <c r="I2464" s="1">
        <v>1.8</v>
      </c>
      <c r="J2464" s="1">
        <v>16329</v>
      </c>
      <c r="K2464" s="1">
        <v>4</v>
      </c>
      <c r="L2464" s="1">
        <v>309.3</v>
      </c>
      <c r="M2464" s="1">
        <v>6</v>
      </c>
      <c r="N2464" s="1">
        <v>0</v>
      </c>
      <c r="O2464" s="1">
        <v>0</v>
      </c>
      <c r="P2464" s="1">
        <v>0</v>
      </c>
      <c r="Q2464" s="1">
        <v>0</v>
      </c>
      <c r="R2464" s="1">
        <v>50.51</v>
      </c>
      <c r="S2464" s="1">
        <v>50.51</v>
      </c>
      <c r="T2464" s="1">
        <v>6</v>
      </c>
      <c r="U2464" s="3" t="str">
        <f t="shared" si="38"/>
        <v>2017Plan</v>
      </c>
      <c r="V2464" s="2">
        <f>DATE(A2464,INDEX(Map!$H$1:$H$12,MATCH(B2464,Map!$G$1:$G$12,0),0),1)</f>
        <v>43252</v>
      </c>
      <c r="W2464" t="str">
        <f>IF(AND(V2464&gt;=Map!$K$2,V2464&lt;=Map!$L$2),"Base",IF(AND(V2464&gt;=Map!$K$3,V2464&lt;=Map!$L$3),"Fcst","N/A"))</f>
        <v>Fcst</v>
      </c>
      <c r="X2464" t="str">
        <f>INDEX(Map!$B$2:$B$86,MATCH(D2464,Map!$A$2:$A$86,0),0)</f>
        <v>Brown 11</v>
      </c>
      <c r="Y2464" s="7">
        <f>IF(INDEX(Map!$C$2:$C$86,MATCH(D2464,Map!$A$2:$A$86,0),0)="","N/A",E2464*INDEX(Map!$C$2:$C$86,MATCH(D2464,Map!$A$2:$A$86,0),0))</f>
        <v>0.1</v>
      </c>
      <c r="Z2464" s="7" t="str">
        <f>IF(INDEX(Map!$D$2:$D$86,MATCH(D2464,Map!$A$2:$A$86,0),0)="","N/A",E2464*INDEX(Map!$D$2:$D$86,MATCH(D2464,Map!$A$2:$A$86,0),0))</f>
        <v>N/A</v>
      </c>
      <c r="AA2464" t="str">
        <f>INDEX(Map!$E$2:$E$86,MATCH(D2464,Map!$A$2:$A$86,0),0)</f>
        <v>SCCT</v>
      </c>
    </row>
    <row r="2465" spans="1:27" x14ac:dyDescent="0.25">
      <c r="A2465" s="1" t="s">
        <v>120</v>
      </c>
      <c r="B2465" s="1" t="s">
        <v>112</v>
      </c>
      <c r="C2465" s="1">
        <v>28</v>
      </c>
      <c r="D2465" s="1" t="s">
        <v>50</v>
      </c>
      <c r="E2465" s="1">
        <v>13.6</v>
      </c>
      <c r="F2465" s="1">
        <v>0</v>
      </c>
      <c r="G2465" s="1">
        <v>12.8</v>
      </c>
      <c r="H2465" s="1">
        <v>12</v>
      </c>
      <c r="I2465" s="1">
        <v>147.80000000000001</v>
      </c>
      <c r="J2465" s="1">
        <v>10866</v>
      </c>
      <c r="K2465" s="1">
        <v>99</v>
      </c>
      <c r="L2465" s="1">
        <v>309.3</v>
      </c>
      <c r="M2465" s="1">
        <v>457</v>
      </c>
      <c r="N2465" s="1">
        <v>1</v>
      </c>
      <c r="O2465" s="1">
        <v>2</v>
      </c>
      <c r="P2465" s="1">
        <v>0</v>
      </c>
      <c r="Q2465" s="1">
        <v>0</v>
      </c>
      <c r="R2465" s="1">
        <v>33.61</v>
      </c>
      <c r="S2465" s="1">
        <v>33.729999999999997</v>
      </c>
      <c r="T2465" s="1">
        <v>459</v>
      </c>
      <c r="U2465" s="3" t="str">
        <f t="shared" si="38"/>
        <v>2017Plan</v>
      </c>
      <c r="V2465" s="2">
        <f>DATE(A2465,INDEX(Map!$H$1:$H$12,MATCH(B2465,Map!$G$1:$G$12,0),0),1)</f>
        <v>43252</v>
      </c>
      <c r="W2465" t="str">
        <f>IF(AND(V2465&gt;=Map!$K$2,V2465&lt;=Map!$L$2),"Base",IF(AND(V2465&gt;=Map!$K$3,V2465&lt;=Map!$L$3),"Fcst","N/A"))</f>
        <v>Fcst</v>
      </c>
      <c r="X2465" t="str">
        <f>INDEX(Map!$B$2:$B$86,MATCH(D2465,Map!$A$2:$A$86,0),0)</f>
        <v>Paddys Run 13</v>
      </c>
      <c r="Y2465" s="7">
        <f>IF(INDEX(Map!$C$2:$C$86,MATCH(D2465,Map!$A$2:$A$86,0),0)="","N/A",E2465*INDEX(Map!$C$2:$C$86,MATCH(D2465,Map!$A$2:$A$86,0),0))</f>
        <v>6.3919999999999995</v>
      </c>
      <c r="Z2465" s="7">
        <f>IF(INDEX(Map!$D$2:$D$86,MATCH(D2465,Map!$A$2:$A$86,0),0)="","N/A",E2465*INDEX(Map!$D$2:$D$86,MATCH(D2465,Map!$A$2:$A$86,0),0))</f>
        <v>7.2080000000000002</v>
      </c>
      <c r="AA2465" t="str">
        <f>INDEX(Map!$E$2:$E$86,MATCH(D2465,Map!$A$2:$A$86,0),0)</f>
        <v>SCCT</v>
      </c>
    </row>
    <row r="2466" spans="1:27" x14ac:dyDescent="0.25">
      <c r="A2466" s="1" t="s">
        <v>120</v>
      </c>
      <c r="B2466" s="1" t="s">
        <v>112</v>
      </c>
      <c r="C2466" s="1">
        <v>29</v>
      </c>
      <c r="D2466" s="1" t="s">
        <v>51</v>
      </c>
      <c r="E2466" s="1">
        <v>31.8</v>
      </c>
      <c r="F2466" s="1">
        <v>0</v>
      </c>
      <c r="G2466" s="1">
        <v>27.7</v>
      </c>
      <c r="H2466" s="1">
        <v>19</v>
      </c>
      <c r="I2466" s="1">
        <v>351.9</v>
      </c>
      <c r="J2466" s="1">
        <v>11082</v>
      </c>
      <c r="K2466" s="1">
        <v>228</v>
      </c>
      <c r="L2466" s="1">
        <v>309.3</v>
      </c>
      <c r="M2466" s="1">
        <v>1089</v>
      </c>
      <c r="N2466" s="1">
        <v>1</v>
      </c>
      <c r="O2466" s="1">
        <v>3</v>
      </c>
      <c r="P2466" s="1">
        <v>0</v>
      </c>
      <c r="Q2466" s="1">
        <v>0</v>
      </c>
      <c r="R2466" s="1">
        <v>34.28</v>
      </c>
      <c r="S2466" s="1">
        <v>34.36</v>
      </c>
      <c r="T2466" s="1">
        <v>1091</v>
      </c>
      <c r="U2466" s="3" t="str">
        <f t="shared" si="38"/>
        <v>2017Plan</v>
      </c>
      <c r="V2466" s="2">
        <f>DATE(A2466,INDEX(Map!$H$1:$H$12,MATCH(B2466,Map!$G$1:$G$12,0),0),1)</f>
        <v>43252</v>
      </c>
      <c r="W2466" t="str">
        <f>IF(AND(V2466&gt;=Map!$K$2,V2466&lt;=Map!$L$2),"Base",IF(AND(V2466&gt;=Map!$K$3,V2466&lt;=Map!$L$3),"Fcst","N/A"))</f>
        <v>Fcst</v>
      </c>
      <c r="X2466" t="str">
        <f>INDEX(Map!$B$2:$B$86,MATCH(D2466,Map!$A$2:$A$86,0),0)</f>
        <v>Trimble Co 05</v>
      </c>
      <c r="Y2466" s="7">
        <f>IF(INDEX(Map!$C$2:$C$86,MATCH(D2466,Map!$A$2:$A$86,0),0)="","N/A",E2466*INDEX(Map!$C$2:$C$86,MATCH(D2466,Map!$A$2:$A$86,0),0))</f>
        <v>22.577999999999999</v>
      </c>
      <c r="Z2466" s="7">
        <f>IF(INDEX(Map!$D$2:$D$86,MATCH(D2466,Map!$A$2:$A$86,0),0)="","N/A",E2466*INDEX(Map!$D$2:$D$86,MATCH(D2466,Map!$A$2:$A$86,0),0))</f>
        <v>9.2219999999999995</v>
      </c>
      <c r="AA2466" t="str">
        <f>INDEX(Map!$E$2:$E$86,MATCH(D2466,Map!$A$2:$A$86,0),0)</f>
        <v>SCCT</v>
      </c>
    </row>
    <row r="2467" spans="1:27" x14ac:dyDescent="0.25">
      <c r="A2467" s="1" t="s">
        <v>120</v>
      </c>
      <c r="B2467" s="1" t="s">
        <v>112</v>
      </c>
      <c r="C2467" s="1">
        <v>30</v>
      </c>
      <c r="D2467" s="1" t="s">
        <v>52</v>
      </c>
      <c r="E2467" s="1">
        <v>27.1</v>
      </c>
      <c r="F2467" s="1">
        <v>0</v>
      </c>
      <c r="G2467" s="1">
        <v>23.7</v>
      </c>
      <c r="H2467" s="1">
        <v>20</v>
      </c>
      <c r="I2467" s="1">
        <v>299.8</v>
      </c>
      <c r="J2467" s="1">
        <v>11072</v>
      </c>
      <c r="K2467" s="1">
        <v>194</v>
      </c>
      <c r="L2467" s="1">
        <v>309.3</v>
      </c>
      <c r="M2467" s="1">
        <v>927</v>
      </c>
      <c r="N2467" s="1">
        <v>1</v>
      </c>
      <c r="O2467" s="1">
        <v>3</v>
      </c>
      <c r="P2467" s="1">
        <v>0</v>
      </c>
      <c r="Q2467" s="1">
        <v>0</v>
      </c>
      <c r="R2467" s="1">
        <v>34.24</v>
      </c>
      <c r="S2467" s="1">
        <v>34.35</v>
      </c>
      <c r="T2467" s="1">
        <v>930</v>
      </c>
      <c r="U2467" s="3" t="str">
        <f t="shared" si="38"/>
        <v>2017Plan</v>
      </c>
      <c r="V2467" s="2">
        <f>DATE(A2467,INDEX(Map!$H$1:$H$12,MATCH(B2467,Map!$G$1:$G$12,0),0),1)</f>
        <v>43252</v>
      </c>
      <c r="W2467" t="str">
        <f>IF(AND(V2467&gt;=Map!$K$2,V2467&lt;=Map!$L$2),"Base",IF(AND(V2467&gt;=Map!$K$3,V2467&lt;=Map!$L$3),"Fcst","N/A"))</f>
        <v>Fcst</v>
      </c>
      <c r="X2467" t="str">
        <f>INDEX(Map!$B$2:$B$86,MATCH(D2467,Map!$A$2:$A$86,0),0)</f>
        <v>Trimble Co 06</v>
      </c>
      <c r="Y2467" s="7">
        <f>IF(INDEX(Map!$C$2:$C$86,MATCH(D2467,Map!$A$2:$A$86,0),0)="","N/A",E2467*INDEX(Map!$C$2:$C$86,MATCH(D2467,Map!$A$2:$A$86,0),0))</f>
        <v>19.241</v>
      </c>
      <c r="Z2467" s="7">
        <f>IF(INDEX(Map!$D$2:$D$86,MATCH(D2467,Map!$A$2:$A$86,0),0)="","N/A",E2467*INDEX(Map!$D$2:$D$86,MATCH(D2467,Map!$A$2:$A$86,0),0))</f>
        <v>7.859</v>
      </c>
      <c r="AA2467" t="str">
        <f>INDEX(Map!$E$2:$E$86,MATCH(D2467,Map!$A$2:$A$86,0),0)</f>
        <v>SCCT</v>
      </c>
    </row>
    <row r="2468" spans="1:27" x14ac:dyDescent="0.25">
      <c r="A2468" s="1" t="s">
        <v>120</v>
      </c>
      <c r="B2468" s="1" t="s">
        <v>112</v>
      </c>
      <c r="C2468" s="1">
        <v>31</v>
      </c>
      <c r="D2468" s="1" t="s">
        <v>53</v>
      </c>
      <c r="E2468" s="1">
        <v>23.6</v>
      </c>
      <c r="F2468" s="1">
        <v>0</v>
      </c>
      <c r="G2468" s="1">
        <v>20.6</v>
      </c>
      <c r="H2468" s="1">
        <v>17</v>
      </c>
      <c r="I2468" s="1">
        <v>261.8</v>
      </c>
      <c r="J2468" s="1">
        <v>11084</v>
      </c>
      <c r="K2468" s="1">
        <v>170</v>
      </c>
      <c r="L2468" s="1">
        <v>309.3</v>
      </c>
      <c r="M2468" s="1">
        <v>810</v>
      </c>
      <c r="N2468" s="1">
        <v>1</v>
      </c>
      <c r="O2468" s="1">
        <v>2</v>
      </c>
      <c r="P2468" s="1">
        <v>0</v>
      </c>
      <c r="Q2468" s="1">
        <v>0</v>
      </c>
      <c r="R2468" s="1">
        <v>34.28</v>
      </c>
      <c r="S2468" s="1">
        <v>34.380000000000003</v>
      </c>
      <c r="T2468" s="1">
        <v>812</v>
      </c>
      <c r="U2468" s="3" t="str">
        <f t="shared" si="38"/>
        <v>2017Plan</v>
      </c>
      <c r="V2468" s="2">
        <f>DATE(A2468,INDEX(Map!$H$1:$H$12,MATCH(B2468,Map!$G$1:$G$12,0),0),1)</f>
        <v>43252</v>
      </c>
      <c r="W2468" t="str">
        <f>IF(AND(V2468&gt;=Map!$K$2,V2468&lt;=Map!$L$2),"Base",IF(AND(V2468&gt;=Map!$K$3,V2468&lt;=Map!$L$3),"Fcst","N/A"))</f>
        <v>Fcst</v>
      </c>
      <c r="X2468" t="str">
        <f>INDEX(Map!$B$2:$B$86,MATCH(D2468,Map!$A$2:$A$86,0),0)</f>
        <v>Trimble Co 07</v>
      </c>
      <c r="Y2468" s="7">
        <f>IF(INDEX(Map!$C$2:$C$86,MATCH(D2468,Map!$A$2:$A$86,0),0)="","N/A",E2468*INDEX(Map!$C$2:$C$86,MATCH(D2468,Map!$A$2:$A$86,0),0))</f>
        <v>14.868</v>
      </c>
      <c r="Z2468" s="7">
        <f>IF(INDEX(Map!$D$2:$D$86,MATCH(D2468,Map!$A$2:$A$86,0),0)="","N/A",E2468*INDEX(Map!$D$2:$D$86,MATCH(D2468,Map!$A$2:$A$86,0),0))</f>
        <v>8.7320000000000011</v>
      </c>
      <c r="AA2468" t="str">
        <f>INDEX(Map!$E$2:$E$86,MATCH(D2468,Map!$A$2:$A$86,0),0)</f>
        <v>SCCT</v>
      </c>
    </row>
    <row r="2469" spans="1:27" x14ac:dyDescent="0.25">
      <c r="A2469" s="1" t="s">
        <v>120</v>
      </c>
      <c r="B2469" s="1" t="s">
        <v>112</v>
      </c>
      <c r="C2469" s="1">
        <v>32</v>
      </c>
      <c r="D2469" s="1" t="s">
        <v>54</v>
      </c>
      <c r="E2469" s="1">
        <v>10.5</v>
      </c>
      <c r="F2469" s="1">
        <v>0</v>
      </c>
      <c r="G2469" s="1">
        <v>9.1999999999999993</v>
      </c>
      <c r="H2469" s="1">
        <v>15</v>
      </c>
      <c r="I2469" s="1">
        <v>115.2</v>
      </c>
      <c r="J2469" s="1">
        <v>10962</v>
      </c>
      <c r="K2469" s="1">
        <v>72</v>
      </c>
      <c r="L2469" s="1">
        <v>309.3</v>
      </c>
      <c r="M2469" s="1">
        <v>356</v>
      </c>
      <c r="N2469" s="1">
        <v>1</v>
      </c>
      <c r="O2469" s="1">
        <v>2</v>
      </c>
      <c r="P2469" s="1">
        <v>0</v>
      </c>
      <c r="Q2469" s="1">
        <v>0</v>
      </c>
      <c r="R2469" s="1">
        <v>33.909999999999997</v>
      </c>
      <c r="S2469" s="1">
        <v>34.1</v>
      </c>
      <c r="T2469" s="1">
        <v>358</v>
      </c>
      <c r="U2469" s="3" t="str">
        <f t="shared" si="38"/>
        <v>2017Plan</v>
      </c>
      <c r="V2469" s="2">
        <f>DATE(A2469,INDEX(Map!$H$1:$H$12,MATCH(B2469,Map!$G$1:$G$12,0),0),1)</f>
        <v>43252</v>
      </c>
      <c r="W2469" t="str">
        <f>IF(AND(V2469&gt;=Map!$K$2,V2469&lt;=Map!$L$2),"Base",IF(AND(V2469&gt;=Map!$K$3,V2469&lt;=Map!$L$3),"Fcst","N/A"))</f>
        <v>Fcst</v>
      </c>
      <c r="X2469" t="str">
        <f>INDEX(Map!$B$2:$B$86,MATCH(D2469,Map!$A$2:$A$86,0),0)</f>
        <v>Trimble Co 08</v>
      </c>
      <c r="Y2469" s="7">
        <f>IF(INDEX(Map!$C$2:$C$86,MATCH(D2469,Map!$A$2:$A$86,0),0)="","N/A",E2469*INDEX(Map!$C$2:$C$86,MATCH(D2469,Map!$A$2:$A$86,0),0))</f>
        <v>6.6150000000000002</v>
      </c>
      <c r="Z2469" s="7">
        <f>IF(INDEX(Map!$D$2:$D$86,MATCH(D2469,Map!$A$2:$A$86,0),0)="","N/A",E2469*INDEX(Map!$D$2:$D$86,MATCH(D2469,Map!$A$2:$A$86,0),0))</f>
        <v>3.8849999999999998</v>
      </c>
      <c r="AA2469" t="str">
        <f>INDEX(Map!$E$2:$E$86,MATCH(D2469,Map!$A$2:$A$86,0),0)</f>
        <v>SCCT</v>
      </c>
    </row>
    <row r="2470" spans="1:27" x14ac:dyDescent="0.25">
      <c r="A2470" s="1" t="s">
        <v>120</v>
      </c>
      <c r="B2470" s="1" t="s">
        <v>112</v>
      </c>
      <c r="C2470" s="1">
        <v>33</v>
      </c>
      <c r="D2470" s="1" t="s">
        <v>55</v>
      </c>
      <c r="E2470" s="1">
        <v>22.4</v>
      </c>
      <c r="F2470" s="1">
        <v>0</v>
      </c>
      <c r="G2470" s="1">
        <v>19.5</v>
      </c>
      <c r="H2470" s="1">
        <v>16</v>
      </c>
      <c r="I2470" s="1">
        <v>246.9</v>
      </c>
      <c r="J2470" s="1">
        <v>11037</v>
      </c>
      <c r="K2470" s="1">
        <v>158</v>
      </c>
      <c r="L2470" s="1">
        <v>309.3</v>
      </c>
      <c r="M2470" s="1">
        <v>764</v>
      </c>
      <c r="N2470" s="1">
        <v>1</v>
      </c>
      <c r="O2470" s="1">
        <v>2</v>
      </c>
      <c r="P2470" s="1">
        <v>0</v>
      </c>
      <c r="Q2470" s="1">
        <v>0</v>
      </c>
      <c r="R2470" s="1">
        <v>34.14</v>
      </c>
      <c r="S2470" s="1">
        <v>34.24</v>
      </c>
      <c r="T2470" s="1">
        <v>766</v>
      </c>
      <c r="U2470" s="3" t="str">
        <f t="shared" si="38"/>
        <v>2017Plan</v>
      </c>
      <c r="V2470" s="2">
        <f>DATE(A2470,INDEX(Map!$H$1:$H$12,MATCH(B2470,Map!$G$1:$G$12,0),0),1)</f>
        <v>43252</v>
      </c>
      <c r="W2470" t="str">
        <f>IF(AND(V2470&gt;=Map!$K$2,V2470&lt;=Map!$L$2),"Base",IF(AND(V2470&gt;=Map!$K$3,V2470&lt;=Map!$L$3),"Fcst","N/A"))</f>
        <v>Fcst</v>
      </c>
      <c r="X2470" t="str">
        <f>INDEX(Map!$B$2:$B$86,MATCH(D2470,Map!$A$2:$A$86,0),0)</f>
        <v>Trimble Co 09</v>
      </c>
      <c r="Y2470" s="7">
        <f>IF(INDEX(Map!$C$2:$C$86,MATCH(D2470,Map!$A$2:$A$86,0),0)="","N/A",E2470*INDEX(Map!$C$2:$C$86,MATCH(D2470,Map!$A$2:$A$86,0),0))</f>
        <v>14.111999999999998</v>
      </c>
      <c r="Z2470" s="7">
        <f>IF(INDEX(Map!$D$2:$D$86,MATCH(D2470,Map!$A$2:$A$86,0),0)="","N/A",E2470*INDEX(Map!$D$2:$D$86,MATCH(D2470,Map!$A$2:$A$86,0),0))</f>
        <v>8.2880000000000003</v>
      </c>
      <c r="AA2470" t="str">
        <f>INDEX(Map!$E$2:$E$86,MATCH(D2470,Map!$A$2:$A$86,0),0)</f>
        <v>SCCT</v>
      </c>
    </row>
    <row r="2471" spans="1:27" x14ac:dyDescent="0.25">
      <c r="A2471" s="1" t="s">
        <v>120</v>
      </c>
      <c r="B2471" s="1" t="s">
        <v>112</v>
      </c>
      <c r="C2471" s="1">
        <v>34</v>
      </c>
      <c r="D2471" s="1" t="s">
        <v>56</v>
      </c>
      <c r="E2471" s="1">
        <v>5.0999999999999996</v>
      </c>
      <c r="F2471" s="1">
        <v>0</v>
      </c>
      <c r="G2471" s="1">
        <v>4.5</v>
      </c>
      <c r="H2471" s="1">
        <v>9</v>
      </c>
      <c r="I2471" s="1">
        <v>56.2</v>
      </c>
      <c r="J2471" s="1">
        <v>10957</v>
      </c>
      <c r="K2471" s="1">
        <v>35</v>
      </c>
      <c r="L2471" s="1">
        <v>309.3</v>
      </c>
      <c r="M2471" s="1">
        <v>174</v>
      </c>
      <c r="N2471" s="1">
        <v>0</v>
      </c>
      <c r="O2471" s="1">
        <v>1</v>
      </c>
      <c r="P2471" s="1">
        <v>0</v>
      </c>
      <c r="Q2471" s="1">
        <v>0</v>
      </c>
      <c r="R2471" s="1">
        <v>33.89</v>
      </c>
      <c r="S2471" s="1">
        <v>34.119999999999997</v>
      </c>
      <c r="T2471" s="1">
        <v>175</v>
      </c>
      <c r="U2471" s="3" t="str">
        <f t="shared" si="38"/>
        <v>2017Plan</v>
      </c>
      <c r="V2471" s="2">
        <f>DATE(A2471,INDEX(Map!$H$1:$H$12,MATCH(B2471,Map!$G$1:$G$12,0),0),1)</f>
        <v>43252</v>
      </c>
      <c r="W2471" t="str">
        <f>IF(AND(V2471&gt;=Map!$K$2,V2471&lt;=Map!$L$2),"Base",IF(AND(V2471&gt;=Map!$K$3,V2471&lt;=Map!$L$3),"Fcst","N/A"))</f>
        <v>Fcst</v>
      </c>
      <c r="X2471" t="str">
        <f>INDEX(Map!$B$2:$B$86,MATCH(D2471,Map!$A$2:$A$86,0),0)</f>
        <v>Trimble Co 10</v>
      </c>
      <c r="Y2471" s="7">
        <f>IF(INDEX(Map!$C$2:$C$86,MATCH(D2471,Map!$A$2:$A$86,0),0)="","N/A",E2471*INDEX(Map!$C$2:$C$86,MATCH(D2471,Map!$A$2:$A$86,0),0))</f>
        <v>3.2129999999999996</v>
      </c>
      <c r="Z2471" s="7">
        <f>IF(INDEX(Map!$D$2:$D$86,MATCH(D2471,Map!$A$2:$A$86,0),0)="","N/A",E2471*INDEX(Map!$D$2:$D$86,MATCH(D2471,Map!$A$2:$A$86,0),0))</f>
        <v>1.8869999999999998</v>
      </c>
      <c r="AA2471" t="str">
        <f>INDEX(Map!$E$2:$E$86,MATCH(D2471,Map!$A$2:$A$86,0),0)</f>
        <v>SCCT</v>
      </c>
    </row>
    <row r="2472" spans="1:27" x14ac:dyDescent="0.25">
      <c r="A2472" s="1" t="s">
        <v>120</v>
      </c>
      <c r="B2472" s="1" t="s">
        <v>112</v>
      </c>
      <c r="C2472" s="1">
        <v>35</v>
      </c>
      <c r="D2472" s="1" t="s">
        <v>57</v>
      </c>
      <c r="E2472" s="1">
        <v>0</v>
      </c>
      <c r="F2472" s="1">
        <v>0</v>
      </c>
      <c r="G2472" s="1">
        <v>0.1</v>
      </c>
      <c r="H2472" s="1">
        <v>1</v>
      </c>
      <c r="I2472" s="1">
        <v>0.2</v>
      </c>
      <c r="J2472" s="1">
        <v>16117</v>
      </c>
      <c r="K2472" s="1">
        <v>1</v>
      </c>
      <c r="L2472" s="1">
        <v>307.60000000000002</v>
      </c>
      <c r="M2472" s="1">
        <v>1</v>
      </c>
      <c r="N2472" s="1">
        <v>0</v>
      </c>
      <c r="O2472" s="1">
        <v>0</v>
      </c>
      <c r="P2472" s="1">
        <v>0</v>
      </c>
      <c r="Q2472" s="1">
        <v>0</v>
      </c>
      <c r="R2472" s="1">
        <v>49.58</v>
      </c>
      <c r="S2472" s="1">
        <v>49.58</v>
      </c>
      <c r="T2472" s="1">
        <v>1</v>
      </c>
      <c r="U2472" s="3" t="str">
        <f t="shared" si="38"/>
        <v>2017Plan</v>
      </c>
      <c r="V2472" s="2">
        <f>DATE(A2472,INDEX(Map!$H$1:$H$12,MATCH(B2472,Map!$G$1:$G$12,0),0),1)</f>
        <v>43252</v>
      </c>
      <c r="W2472" t="str">
        <f>IF(AND(V2472&gt;=Map!$K$2,V2472&lt;=Map!$L$2),"Base",IF(AND(V2472&gt;=Map!$K$3,V2472&lt;=Map!$L$3),"Fcst","N/A"))</f>
        <v>Fcst</v>
      </c>
      <c r="X2472" t="str">
        <f>INDEX(Map!$B$2:$B$86,MATCH(D2472,Map!$A$2:$A$86,0),0)</f>
        <v>Cane Run 11</v>
      </c>
      <c r="Y2472" s="7" t="str">
        <f>IF(INDEX(Map!$C$2:$C$86,MATCH(D2472,Map!$A$2:$A$86,0),0)="","N/A",E2472*INDEX(Map!$C$2:$C$86,MATCH(D2472,Map!$A$2:$A$86,0),0))</f>
        <v>N/A</v>
      </c>
      <c r="Z2472" s="7">
        <f>IF(INDEX(Map!$D$2:$D$86,MATCH(D2472,Map!$A$2:$A$86,0),0)="","N/A",E2472*INDEX(Map!$D$2:$D$86,MATCH(D2472,Map!$A$2:$A$86,0),0))</f>
        <v>0</v>
      </c>
      <c r="AA2472" t="str">
        <f>INDEX(Map!$E$2:$E$86,MATCH(D2472,Map!$A$2:$A$86,0),0)</f>
        <v>SCCT</v>
      </c>
    </row>
    <row r="2473" spans="1:27" x14ac:dyDescent="0.25">
      <c r="A2473" s="1" t="s">
        <v>120</v>
      </c>
      <c r="B2473" s="1" t="s">
        <v>112</v>
      </c>
      <c r="C2473" s="1">
        <v>36</v>
      </c>
      <c r="D2473" s="1" t="s">
        <v>58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3" t="str">
        <f t="shared" si="38"/>
        <v>2017Plan</v>
      </c>
      <c r="V2473" s="2">
        <f>DATE(A2473,INDEX(Map!$H$1:$H$12,MATCH(B2473,Map!$G$1:$G$12,0),0),1)</f>
        <v>43252</v>
      </c>
      <c r="W2473" t="str">
        <f>IF(AND(V2473&gt;=Map!$K$2,V2473&lt;=Map!$L$2),"Base",IF(AND(V2473&gt;=Map!$K$3,V2473&lt;=Map!$L$3),"Fcst","N/A"))</f>
        <v>Fcst</v>
      </c>
      <c r="X2473" t="str">
        <f>INDEX(Map!$B$2:$B$86,MATCH(D2473,Map!$A$2:$A$86,0),0)</f>
        <v>Haefling</v>
      </c>
      <c r="Y2473" s="7">
        <f>IF(INDEX(Map!$C$2:$C$86,MATCH(D2473,Map!$A$2:$A$86,0),0)="","N/A",E2473*INDEX(Map!$C$2:$C$86,MATCH(D2473,Map!$A$2:$A$86,0),0))</f>
        <v>0</v>
      </c>
      <c r="Z2473" s="7" t="str">
        <f>IF(INDEX(Map!$D$2:$D$86,MATCH(D2473,Map!$A$2:$A$86,0),0)="","N/A",E2473*INDEX(Map!$D$2:$D$86,MATCH(D2473,Map!$A$2:$A$86,0),0))</f>
        <v>N/A</v>
      </c>
      <c r="AA2473" t="str">
        <f>INDEX(Map!$E$2:$E$86,MATCH(D2473,Map!$A$2:$A$86,0),0)</f>
        <v>SCCT</v>
      </c>
    </row>
    <row r="2474" spans="1:27" x14ac:dyDescent="0.25">
      <c r="A2474" s="1" t="s">
        <v>120</v>
      </c>
      <c r="B2474" s="1" t="s">
        <v>112</v>
      </c>
      <c r="C2474" s="1">
        <v>37</v>
      </c>
      <c r="D2474" s="1" t="s">
        <v>59</v>
      </c>
      <c r="E2474" s="1">
        <v>0</v>
      </c>
      <c r="F2474" s="1">
        <v>0</v>
      </c>
      <c r="G2474" s="1">
        <v>0.6</v>
      </c>
      <c r="H2474" s="1">
        <v>1</v>
      </c>
      <c r="I2474" s="1">
        <v>0.7</v>
      </c>
      <c r="J2474" s="1">
        <v>15479</v>
      </c>
      <c r="K2474" s="1">
        <v>4</v>
      </c>
      <c r="L2474" s="1">
        <v>309.3</v>
      </c>
      <c r="M2474" s="1">
        <v>2</v>
      </c>
      <c r="N2474" s="1">
        <v>0</v>
      </c>
      <c r="O2474" s="1">
        <v>0</v>
      </c>
      <c r="P2474" s="1">
        <v>0</v>
      </c>
      <c r="Q2474" s="1">
        <v>0</v>
      </c>
      <c r="R2474" s="1">
        <v>47.88</v>
      </c>
      <c r="S2474" s="1">
        <v>47.88</v>
      </c>
      <c r="T2474" s="1">
        <v>2</v>
      </c>
      <c r="U2474" s="3" t="str">
        <f t="shared" si="38"/>
        <v>2017Plan</v>
      </c>
      <c r="V2474" s="2">
        <f>DATE(A2474,INDEX(Map!$H$1:$H$12,MATCH(B2474,Map!$G$1:$G$12,0),0),1)</f>
        <v>43252</v>
      </c>
      <c r="W2474" t="str">
        <f>IF(AND(V2474&gt;=Map!$K$2,V2474&lt;=Map!$L$2),"Base",IF(AND(V2474&gt;=Map!$K$3,V2474&lt;=Map!$L$3),"Fcst","N/A"))</f>
        <v>Fcst</v>
      </c>
      <c r="X2474" t="str">
        <f>INDEX(Map!$B$2:$B$86,MATCH(D2474,Map!$A$2:$A$86,0),0)</f>
        <v>Paddys Run 11</v>
      </c>
      <c r="Y2474" s="7" t="str">
        <f>IF(INDEX(Map!$C$2:$C$86,MATCH(D2474,Map!$A$2:$A$86,0),0)="","N/A",E2474*INDEX(Map!$C$2:$C$86,MATCH(D2474,Map!$A$2:$A$86,0),0))</f>
        <v>N/A</v>
      </c>
      <c r="Z2474" s="7">
        <f>IF(INDEX(Map!$D$2:$D$86,MATCH(D2474,Map!$A$2:$A$86,0),0)="","N/A",E2474*INDEX(Map!$D$2:$D$86,MATCH(D2474,Map!$A$2:$A$86,0),0))</f>
        <v>0</v>
      </c>
      <c r="AA2474" t="str">
        <f>INDEX(Map!$E$2:$E$86,MATCH(D2474,Map!$A$2:$A$86,0),0)</f>
        <v>SCCT</v>
      </c>
    </row>
    <row r="2475" spans="1:27" x14ac:dyDescent="0.25">
      <c r="A2475" s="1" t="s">
        <v>120</v>
      </c>
      <c r="B2475" s="1" t="s">
        <v>112</v>
      </c>
      <c r="C2475" s="1">
        <v>38</v>
      </c>
      <c r="D2475" s="1" t="s">
        <v>60</v>
      </c>
      <c r="E2475" s="1">
        <v>0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3" t="str">
        <f t="shared" si="38"/>
        <v>2017Plan</v>
      </c>
      <c r="V2475" s="2">
        <f>DATE(A2475,INDEX(Map!$H$1:$H$12,MATCH(B2475,Map!$G$1:$G$12,0),0),1)</f>
        <v>43252</v>
      </c>
      <c r="W2475" t="str">
        <f>IF(AND(V2475&gt;=Map!$K$2,V2475&lt;=Map!$L$2),"Base",IF(AND(V2475&gt;=Map!$K$3,V2475&lt;=Map!$L$3),"Fcst","N/A"))</f>
        <v>Fcst</v>
      </c>
      <c r="X2475" t="str">
        <f>INDEX(Map!$B$2:$B$86,MATCH(D2475,Map!$A$2:$A$86,0),0)</f>
        <v>Paddys Run 12</v>
      </c>
      <c r="Y2475" s="7" t="str">
        <f>IF(INDEX(Map!$C$2:$C$86,MATCH(D2475,Map!$A$2:$A$86,0),0)="","N/A",E2475*INDEX(Map!$C$2:$C$86,MATCH(D2475,Map!$A$2:$A$86,0),0))</f>
        <v>N/A</v>
      </c>
      <c r="Z2475" s="7">
        <f>IF(INDEX(Map!$D$2:$D$86,MATCH(D2475,Map!$A$2:$A$86,0),0)="","N/A",E2475*INDEX(Map!$D$2:$D$86,MATCH(D2475,Map!$A$2:$A$86,0),0))</f>
        <v>0</v>
      </c>
      <c r="AA2475" t="str">
        <f>INDEX(Map!$E$2:$E$86,MATCH(D2475,Map!$A$2:$A$86,0),0)</f>
        <v>SCCT</v>
      </c>
    </row>
    <row r="2476" spans="1:27" x14ac:dyDescent="0.25">
      <c r="A2476" s="1" t="s">
        <v>120</v>
      </c>
      <c r="B2476" s="1" t="s">
        <v>112</v>
      </c>
      <c r="C2476" s="1">
        <v>39</v>
      </c>
      <c r="D2476" s="1" t="s">
        <v>61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3" t="str">
        <f t="shared" si="38"/>
        <v>2017Plan</v>
      </c>
      <c r="V2476" s="2">
        <f>DATE(A2476,INDEX(Map!$H$1:$H$12,MATCH(B2476,Map!$G$1:$G$12,0),0),1)</f>
        <v>43252</v>
      </c>
      <c r="W2476" t="str">
        <f>IF(AND(V2476&gt;=Map!$K$2,V2476&lt;=Map!$L$2),"Base",IF(AND(V2476&gt;=Map!$K$3,V2476&lt;=Map!$L$3),"Fcst","N/A"))</f>
        <v>Fcst</v>
      </c>
      <c r="X2476" t="str">
        <f>INDEX(Map!$B$2:$B$86,MATCH(D2476,Map!$A$2:$A$86,0),0)</f>
        <v>Zorn 1</v>
      </c>
      <c r="Y2476" s="7" t="str">
        <f>IF(INDEX(Map!$C$2:$C$86,MATCH(D2476,Map!$A$2:$A$86,0),0)="","N/A",E2476*INDEX(Map!$C$2:$C$86,MATCH(D2476,Map!$A$2:$A$86,0),0))</f>
        <v>N/A</v>
      </c>
      <c r="Z2476" s="7">
        <f>IF(INDEX(Map!$D$2:$D$86,MATCH(D2476,Map!$A$2:$A$86,0),0)="","N/A",E2476*INDEX(Map!$D$2:$D$86,MATCH(D2476,Map!$A$2:$A$86,0),0))</f>
        <v>0</v>
      </c>
      <c r="AA2476" t="str">
        <f>INDEX(Map!$E$2:$E$86,MATCH(D2476,Map!$A$2:$A$86,0),0)</f>
        <v>SCCT</v>
      </c>
    </row>
    <row r="2477" spans="1:27" x14ac:dyDescent="0.25">
      <c r="A2477" s="1" t="s">
        <v>120</v>
      </c>
      <c r="B2477" s="1" t="s">
        <v>112</v>
      </c>
      <c r="C2477" s="1">
        <v>40</v>
      </c>
      <c r="D2477" s="1" t="s">
        <v>62</v>
      </c>
      <c r="E2477" s="1">
        <v>1.2</v>
      </c>
      <c r="F2477" s="1">
        <v>0</v>
      </c>
      <c r="G2477" s="1">
        <v>5.2</v>
      </c>
      <c r="H2477" s="1">
        <v>8</v>
      </c>
      <c r="I2477" s="1" t="s">
        <v>63</v>
      </c>
      <c r="J2477" s="1" t="s">
        <v>63</v>
      </c>
      <c r="K2477" s="1">
        <v>39</v>
      </c>
      <c r="L2477" s="1">
        <v>0</v>
      </c>
      <c r="M2477" s="1">
        <v>0</v>
      </c>
      <c r="N2477" s="1" t="s">
        <v>63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3" t="str">
        <f t="shared" si="38"/>
        <v>2017Plan</v>
      </c>
      <c r="V2477" s="2">
        <f>DATE(A2477,INDEX(Map!$H$1:$H$12,MATCH(B2477,Map!$G$1:$G$12,0),0),1)</f>
        <v>43252</v>
      </c>
      <c r="W2477" t="str">
        <f>IF(AND(V2477&gt;=Map!$K$2,V2477&lt;=Map!$L$2),"Base",IF(AND(V2477&gt;=Map!$K$3,V2477&lt;=Map!$L$3),"Fcst","N/A"))</f>
        <v>Fcst</v>
      </c>
      <c r="X2477" t="str">
        <f>INDEX(Map!$B$2:$B$86,MATCH(D2477,Map!$A$2:$A$86,0),0)</f>
        <v>Dix Dam</v>
      </c>
      <c r="Y2477" s="7">
        <f>IF(INDEX(Map!$C$2:$C$86,MATCH(D2477,Map!$A$2:$A$86,0),0)="","N/A",E2477*INDEX(Map!$C$2:$C$86,MATCH(D2477,Map!$A$2:$A$86,0),0))</f>
        <v>1.2</v>
      </c>
      <c r="Z2477" s="7" t="str">
        <f>IF(INDEX(Map!$D$2:$D$86,MATCH(D2477,Map!$A$2:$A$86,0),0)="","N/A",E2477*INDEX(Map!$D$2:$D$86,MATCH(D2477,Map!$A$2:$A$86,0),0))</f>
        <v>N/A</v>
      </c>
      <c r="AA2477" t="str">
        <f>INDEX(Map!$E$2:$E$86,MATCH(D2477,Map!$A$2:$A$86,0),0)</f>
        <v>Hydro</v>
      </c>
    </row>
    <row r="2478" spans="1:27" x14ac:dyDescent="0.25">
      <c r="A2478" s="1" t="s">
        <v>120</v>
      </c>
      <c r="B2478" s="1" t="s">
        <v>112</v>
      </c>
      <c r="C2478" s="1">
        <v>41</v>
      </c>
      <c r="D2478" s="1" t="s">
        <v>64</v>
      </c>
      <c r="E2478" s="1">
        <v>27.4</v>
      </c>
      <c r="F2478" s="1">
        <v>0</v>
      </c>
      <c r="G2478" s="1">
        <v>100</v>
      </c>
      <c r="H2478" s="1">
        <v>0</v>
      </c>
      <c r="I2478" s="1" t="s">
        <v>63</v>
      </c>
      <c r="J2478" s="1" t="s">
        <v>63</v>
      </c>
      <c r="K2478" s="1">
        <v>720</v>
      </c>
      <c r="L2478" s="1">
        <v>0</v>
      </c>
      <c r="M2478" s="1">
        <v>0</v>
      </c>
      <c r="N2478" s="1" t="s">
        <v>63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3" t="str">
        <f t="shared" si="38"/>
        <v>2017Plan</v>
      </c>
      <c r="V2478" s="2">
        <f>DATE(A2478,INDEX(Map!$H$1:$H$12,MATCH(B2478,Map!$G$1:$G$12,0),0),1)</f>
        <v>43252</v>
      </c>
      <c r="W2478" t="str">
        <f>IF(AND(V2478&gt;=Map!$K$2,V2478&lt;=Map!$L$2),"Base",IF(AND(V2478&gt;=Map!$K$3,V2478&lt;=Map!$L$3),"Fcst","N/A"))</f>
        <v>Fcst</v>
      </c>
      <c r="X2478" t="str">
        <f>INDEX(Map!$B$2:$B$86,MATCH(D2478,Map!$A$2:$A$86,0),0)</f>
        <v>Ohio Falls</v>
      </c>
      <c r="Y2478" s="7" t="str">
        <f>IF(INDEX(Map!$C$2:$C$86,MATCH(D2478,Map!$A$2:$A$86,0),0)="","N/A",E2478*INDEX(Map!$C$2:$C$86,MATCH(D2478,Map!$A$2:$A$86,0),0))</f>
        <v>N/A</v>
      </c>
      <c r="Z2478" s="7">
        <f>IF(INDEX(Map!$D$2:$D$86,MATCH(D2478,Map!$A$2:$A$86,0),0)="","N/A",E2478*INDEX(Map!$D$2:$D$86,MATCH(D2478,Map!$A$2:$A$86,0),0))</f>
        <v>27.4</v>
      </c>
      <c r="AA2478" t="str">
        <f>INDEX(Map!$E$2:$E$86,MATCH(D2478,Map!$A$2:$A$86,0),0)</f>
        <v>Hydro</v>
      </c>
    </row>
    <row r="2479" spans="1:27" x14ac:dyDescent="0.25">
      <c r="A2479" s="1" t="s">
        <v>120</v>
      </c>
      <c r="B2479" s="1" t="s">
        <v>112</v>
      </c>
      <c r="C2479" s="1">
        <v>42</v>
      </c>
      <c r="D2479" s="1" t="s">
        <v>65</v>
      </c>
      <c r="E2479" s="1">
        <v>2.1</v>
      </c>
      <c r="F2479" s="1">
        <v>0</v>
      </c>
      <c r="G2479" s="1">
        <v>100</v>
      </c>
      <c r="H2479" s="1">
        <v>0</v>
      </c>
      <c r="I2479" s="1" t="s">
        <v>63</v>
      </c>
      <c r="J2479" s="1" t="s">
        <v>63</v>
      </c>
      <c r="K2479" s="1">
        <v>720</v>
      </c>
      <c r="L2479" s="1">
        <v>0</v>
      </c>
      <c r="M2479" s="1">
        <v>0</v>
      </c>
      <c r="N2479" s="1" t="s">
        <v>63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3" t="str">
        <f t="shared" si="38"/>
        <v>2017Plan</v>
      </c>
      <c r="V2479" s="2">
        <f>DATE(A2479,INDEX(Map!$H$1:$H$12,MATCH(B2479,Map!$G$1:$G$12,0),0),1)</f>
        <v>43252</v>
      </c>
      <c r="W2479" t="str">
        <f>IF(AND(V2479&gt;=Map!$K$2,V2479&lt;=Map!$L$2),"Base",IF(AND(V2479&gt;=Map!$K$3,V2479&lt;=Map!$L$3),"Fcst","N/A"))</f>
        <v>Fcst</v>
      </c>
      <c r="X2479" t="str">
        <f>INDEX(Map!$B$2:$B$86,MATCH(D2479,Map!$A$2:$A$86,0),0)</f>
        <v>Brown Solar</v>
      </c>
      <c r="Y2479" s="7">
        <f>IF(INDEX(Map!$C$2:$C$86,MATCH(D2479,Map!$A$2:$A$86,0),0)="","N/A",E2479*INDEX(Map!$C$2:$C$86,MATCH(D2479,Map!$A$2:$A$86,0),0))</f>
        <v>1.2809999999999999</v>
      </c>
      <c r="Z2479" s="7">
        <f>IF(INDEX(Map!$D$2:$D$86,MATCH(D2479,Map!$A$2:$A$86,0),0)="","N/A",E2479*INDEX(Map!$D$2:$D$86,MATCH(D2479,Map!$A$2:$A$86,0),0))</f>
        <v>0.81900000000000006</v>
      </c>
      <c r="AA2479" t="str">
        <f>INDEX(Map!$E$2:$E$86,MATCH(D2479,Map!$A$2:$A$86,0),0)</f>
        <v>Solar</v>
      </c>
    </row>
    <row r="2480" spans="1:27" x14ac:dyDescent="0.25">
      <c r="A2480" s="1" t="s">
        <v>120</v>
      </c>
      <c r="B2480" s="1" t="s">
        <v>112</v>
      </c>
      <c r="C2480" s="1">
        <v>43</v>
      </c>
      <c r="D2480" s="1" t="s">
        <v>66</v>
      </c>
      <c r="E2480" s="1">
        <v>11.2</v>
      </c>
      <c r="F2480" s="1">
        <v>0</v>
      </c>
      <c r="G2480" s="1">
        <v>100</v>
      </c>
      <c r="H2480" s="1">
        <v>0</v>
      </c>
      <c r="I2480" s="1">
        <v>1116</v>
      </c>
      <c r="J2480" s="1">
        <v>100000</v>
      </c>
      <c r="K2480" s="1">
        <v>720</v>
      </c>
      <c r="L2480" s="1">
        <v>27.2</v>
      </c>
      <c r="M2480" s="1">
        <v>303</v>
      </c>
      <c r="N2480" s="1">
        <v>0</v>
      </c>
      <c r="O2480" s="1">
        <v>0</v>
      </c>
      <c r="P2480" s="1">
        <v>0</v>
      </c>
      <c r="Q2480" s="1">
        <v>0</v>
      </c>
      <c r="R2480" s="1">
        <v>27.16</v>
      </c>
      <c r="S2480" s="1">
        <v>27.16</v>
      </c>
      <c r="T2480" s="1">
        <v>303</v>
      </c>
      <c r="U2480" s="3" t="str">
        <f t="shared" si="38"/>
        <v>2017Plan</v>
      </c>
      <c r="V2480" s="2">
        <f>DATE(A2480,INDEX(Map!$H$1:$H$12,MATCH(B2480,Map!$G$1:$G$12,0),0),1)</f>
        <v>43252</v>
      </c>
      <c r="W2480" t="str">
        <f>IF(AND(V2480&gt;=Map!$K$2,V2480&lt;=Map!$L$2),"Base",IF(AND(V2480&gt;=Map!$K$3,V2480&lt;=Map!$L$3),"Fcst","N/A"))</f>
        <v>Fcst</v>
      </c>
      <c r="X2480" t="str">
        <f>INDEX(Map!$B$2:$B$86,MATCH(D2480,Map!$A$2:$A$86,0),0)</f>
        <v>OVEC</v>
      </c>
      <c r="Y2480" s="7">
        <f>IF(INDEX(Map!$C$2:$C$86,MATCH(D2480,Map!$A$2:$A$86,0),0)="","N/A",E2480*INDEX(Map!$C$2:$C$86,MATCH(D2480,Map!$A$2:$A$86,0),0))</f>
        <v>11.2</v>
      </c>
      <c r="Z2480" s="7" t="str">
        <f>IF(INDEX(Map!$D$2:$D$86,MATCH(D2480,Map!$A$2:$A$86,0),0)="","N/A",E2480*INDEX(Map!$D$2:$D$86,MATCH(D2480,Map!$A$2:$A$86,0),0))</f>
        <v>N/A</v>
      </c>
      <c r="AA2480" t="str">
        <f>INDEX(Map!$E$2:$E$86,MATCH(D2480,Map!$A$2:$A$86,0),0)</f>
        <v>Coal</v>
      </c>
    </row>
    <row r="2481" spans="1:27" x14ac:dyDescent="0.25">
      <c r="A2481" s="1" t="s">
        <v>120</v>
      </c>
      <c r="B2481" s="1" t="s">
        <v>112</v>
      </c>
      <c r="C2481" s="1">
        <v>44</v>
      </c>
      <c r="D2481" s="1" t="s">
        <v>67</v>
      </c>
      <c r="E2481" s="1">
        <v>7.1</v>
      </c>
      <c r="F2481" s="1">
        <v>0</v>
      </c>
      <c r="G2481" s="1">
        <v>30.7</v>
      </c>
      <c r="H2481" s="1">
        <v>37</v>
      </c>
      <c r="I2481" s="1">
        <v>707.2</v>
      </c>
      <c r="J2481" s="1">
        <v>100000</v>
      </c>
      <c r="K2481" s="1">
        <v>221</v>
      </c>
      <c r="L2481" s="1">
        <v>27.2</v>
      </c>
      <c r="M2481" s="1">
        <v>192</v>
      </c>
      <c r="N2481" s="1">
        <v>0</v>
      </c>
      <c r="O2481" s="1">
        <v>0</v>
      </c>
      <c r="P2481" s="1">
        <v>0</v>
      </c>
      <c r="Q2481" s="1">
        <v>0</v>
      </c>
      <c r="R2481" s="1">
        <v>27.16</v>
      </c>
      <c r="S2481" s="1">
        <v>27.16</v>
      </c>
      <c r="T2481" s="1">
        <v>192</v>
      </c>
      <c r="U2481" s="3" t="str">
        <f t="shared" si="38"/>
        <v>2017Plan</v>
      </c>
      <c r="V2481" s="2">
        <f>DATE(A2481,INDEX(Map!$H$1:$H$12,MATCH(B2481,Map!$G$1:$G$12,0),0),1)</f>
        <v>43252</v>
      </c>
      <c r="W2481" t="str">
        <f>IF(AND(V2481&gt;=Map!$K$2,V2481&lt;=Map!$L$2),"Base",IF(AND(V2481&gt;=Map!$K$3,V2481&lt;=Map!$L$3),"Fcst","N/A"))</f>
        <v>Fcst</v>
      </c>
      <c r="X2481" t="str">
        <f>INDEX(Map!$B$2:$B$86,MATCH(D2481,Map!$A$2:$A$86,0),0)</f>
        <v>OVEC</v>
      </c>
      <c r="Y2481" s="7">
        <f>IF(INDEX(Map!$C$2:$C$86,MATCH(D2481,Map!$A$2:$A$86,0),0)="","N/A",E2481*INDEX(Map!$C$2:$C$86,MATCH(D2481,Map!$A$2:$A$86,0),0))</f>
        <v>7.1</v>
      </c>
      <c r="Z2481" s="7" t="str">
        <f>IF(INDEX(Map!$D$2:$D$86,MATCH(D2481,Map!$A$2:$A$86,0),0)="","N/A",E2481*INDEX(Map!$D$2:$D$86,MATCH(D2481,Map!$A$2:$A$86,0),0))</f>
        <v>N/A</v>
      </c>
      <c r="AA2481" t="str">
        <f>INDEX(Map!$E$2:$E$86,MATCH(D2481,Map!$A$2:$A$86,0),0)</f>
        <v>Coal</v>
      </c>
    </row>
    <row r="2482" spans="1:27" x14ac:dyDescent="0.25">
      <c r="A2482" s="1" t="s">
        <v>120</v>
      </c>
      <c r="B2482" s="1" t="s">
        <v>112</v>
      </c>
      <c r="C2482" s="1">
        <v>45</v>
      </c>
      <c r="D2482" s="1" t="s">
        <v>68</v>
      </c>
      <c r="E2482" s="1">
        <v>24.8</v>
      </c>
      <c r="F2482" s="1">
        <v>0</v>
      </c>
      <c r="G2482" s="1">
        <v>100</v>
      </c>
      <c r="H2482" s="1">
        <v>0</v>
      </c>
      <c r="I2482" s="1">
        <v>2484</v>
      </c>
      <c r="J2482" s="1">
        <v>100000</v>
      </c>
      <c r="K2482" s="1">
        <v>720</v>
      </c>
      <c r="L2482" s="1">
        <v>27.2</v>
      </c>
      <c r="M2482" s="1">
        <v>675</v>
      </c>
      <c r="N2482" s="1">
        <v>0</v>
      </c>
      <c r="O2482" s="1">
        <v>0</v>
      </c>
      <c r="P2482" s="1">
        <v>0</v>
      </c>
      <c r="Q2482" s="1">
        <v>0</v>
      </c>
      <c r="R2482" s="1">
        <v>27.16</v>
      </c>
      <c r="S2482" s="1">
        <v>27.16</v>
      </c>
      <c r="T2482" s="1">
        <v>675</v>
      </c>
      <c r="U2482" s="3" t="str">
        <f t="shared" si="38"/>
        <v>2017Plan</v>
      </c>
      <c r="V2482" s="2">
        <f>DATE(A2482,INDEX(Map!$H$1:$H$12,MATCH(B2482,Map!$G$1:$G$12,0),0),1)</f>
        <v>43252</v>
      </c>
      <c r="W2482" t="str">
        <f>IF(AND(V2482&gt;=Map!$K$2,V2482&lt;=Map!$L$2),"Base",IF(AND(V2482&gt;=Map!$K$3,V2482&lt;=Map!$L$3),"Fcst","N/A"))</f>
        <v>Fcst</v>
      </c>
      <c r="X2482" t="str">
        <f>INDEX(Map!$B$2:$B$86,MATCH(D2482,Map!$A$2:$A$86,0),0)</f>
        <v>OVEC</v>
      </c>
      <c r="Y2482" s="7" t="str">
        <f>IF(INDEX(Map!$C$2:$C$86,MATCH(D2482,Map!$A$2:$A$86,0),0)="","N/A",E2482*INDEX(Map!$C$2:$C$86,MATCH(D2482,Map!$A$2:$A$86,0),0))</f>
        <v>N/A</v>
      </c>
      <c r="Z2482" s="7">
        <f>IF(INDEX(Map!$D$2:$D$86,MATCH(D2482,Map!$A$2:$A$86,0),0)="","N/A",E2482*INDEX(Map!$D$2:$D$86,MATCH(D2482,Map!$A$2:$A$86,0),0))</f>
        <v>24.8</v>
      </c>
      <c r="AA2482" t="str">
        <f>INDEX(Map!$E$2:$E$86,MATCH(D2482,Map!$A$2:$A$86,0),0)</f>
        <v>Coal</v>
      </c>
    </row>
    <row r="2483" spans="1:27" x14ac:dyDescent="0.25">
      <c r="A2483" s="1" t="s">
        <v>120</v>
      </c>
      <c r="B2483" s="1" t="s">
        <v>112</v>
      </c>
      <c r="C2483" s="1">
        <v>46</v>
      </c>
      <c r="D2483" s="1" t="s">
        <v>69</v>
      </c>
      <c r="E2483" s="1">
        <v>17.8</v>
      </c>
      <c r="F2483" s="1">
        <v>0</v>
      </c>
      <c r="G2483" s="1">
        <v>34.1</v>
      </c>
      <c r="H2483" s="1">
        <v>37</v>
      </c>
      <c r="I2483" s="1">
        <v>1775.6</v>
      </c>
      <c r="J2483" s="1">
        <v>100000</v>
      </c>
      <c r="K2483" s="1">
        <v>246</v>
      </c>
      <c r="L2483" s="1">
        <v>27.2</v>
      </c>
      <c r="M2483" s="1">
        <v>482</v>
      </c>
      <c r="N2483" s="1">
        <v>0</v>
      </c>
      <c r="O2483" s="1">
        <v>0</v>
      </c>
      <c r="P2483" s="1">
        <v>0</v>
      </c>
      <c r="Q2483" s="1">
        <v>0</v>
      </c>
      <c r="R2483" s="1">
        <v>27.16</v>
      </c>
      <c r="S2483" s="1">
        <v>27.16</v>
      </c>
      <c r="T2483" s="1">
        <v>482</v>
      </c>
      <c r="U2483" s="3" t="str">
        <f t="shared" si="38"/>
        <v>2017Plan</v>
      </c>
      <c r="V2483" s="2">
        <f>DATE(A2483,INDEX(Map!$H$1:$H$12,MATCH(B2483,Map!$G$1:$G$12,0),0),1)</f>
        <v>43252</v>
      </c>
      <c r="W2483" t="str">
        <f>IF(AND(V2483&gt;=Map!$K$2,V2483&lt;=Map!$L$2),"Base",IF(AND(V2483&gt;=Map!$K$3,V2483&lt;=Map!$L$3),"Fcst","N/A"))</f>
        <v>Fcst</v>
      </c>
      <c r="X2483" t="str">
        <f>INDEX(Map!$B$2:$B$86,MATCH(D2483,Map!$A$2:$A$86,0),0)</f>
        <v>OVEC</v>
      </c>
      <c r="Y2483" s="7" t="str">
        <f>IF(INDEX(Map!$C$2:$C$86,MATCH(D2483,Map!$A$2:$A$86,0),0)="","N/A",E2483*INDEX(Map!$C$2:$C$86,MATCH(D2483,Map!$A$2:$A$86,0),0))</f>
        <v>N/A</v>
      </c>
      <c r="Z2483" s="7">
        <f>IF(INDEX(Map!$D$2:$D$86,MATCH(D2483,Map!$A$2:$A$86,0),0)="","N/A",E2483*INDEX(Map!$D$2:$D$86,MATCH(D2483,Map!$A$2:$A$86,0),0))</f>
        <v>17.8</v>
      </c>
      <c r="AA2483" t="str">
        <f>INDEX(Map!$E$2:$E$86,MATCH(D2483,Map!$A$2:$A$86,0),0)</f>
        <v>Coal</v>
      </c>
    </row>
    <row r="2484" spans="1:27" x14ac:dyDescent="0.25">
      <c r="A2484" s="1" t="s">
        <v>120</v>
      </c>
      <c r="B2484" s="1" t="s">
        <v>112</v>
      </c>
      <c r="C2484" s="1">
        <v>47</v>
      </c>
      <c r="D2484" s="1" t="s">
        <v>70</v>
      </c>
      <c r="E2484" s="1">
        <v>0.5</v>
      </c>
      <c r="F2484" s="1">
        <v>0</v>
      </c>
      <c r="G2484" s="1">
        <v>2.7</v>
      </c>
      <c r="H2484" s="1">
        <v>1</v>
      </c>
      <c r="I2484" s="1" t="s">
        <v>63</v>
      </c>
      <c r="J2484" s="1" t="s">
        <v>63</v>
      </c>
      <c r="K2484" s="1">
        <v>9</v>
      </c>
      <c r="L2484" s="1">
        <v>48.4</v>
      </c>
      <c r="M2484" s="1">
        <v>22</v>
      </c>
      <c r="N2484" s="1" t="s">
        <v>63</v>
      </c>
      <c r="O2484" s="1">
        <v>0</v>
      </c>
      <c r="P2484" s="1">
        <v>0</v>
      </c>
      <c r="Q2484" s="1">
        <v>3</v>
      </c>
      <c r="R2484" s="1">
        <v>55.54</v>
      </c>
      <c r="S2484" s="1">
        <v>55.54</v>
      </c>
      <c r="T2484" s="1">
        <v>25</v>
      </c>
      <c r="U2484" s="3" t="str">
        <f t="shared" si="38"/>
        <v>2017Plan</v>
      </c>
      <c r="V2484" s="2">
        <f>DATE(A2484,INDEX(Map!$H$1:$H$12,MATCH(B2484,Map!$G$1:$G$12,0),0),1)</f>
        <v>43252</v>
      </c>
      <c r="W2484" t="str">
        <f>IF(AND(V2484&gt;=Map!$K$2,V2484&lt;=Map!$L$2),"Base",IF(AND(V2484&gt;=Map!$K$3,V2484&lt;=Map!$L$3),"Fcst","N/A"))</f>
        <v>Fcst</v>
      </c>
      <c r="X2484" t="str">
        <f>INDEX(Map!$B$2:$B$86,MATCH(D2484,Map!$A$2:$A$86,0),0)</f>
        <v>N/A</v>
      </c>
      <c r="Y2484" s="7" t="str">
        <f>IF(INDEX(Map!$C$2:$C$86,MATCH(D2484,Map!$A$2:$A$86,0),0)="","N/A",E2484*INDEX(Map!$C$2:$C$86,MATCH(D2484,Map!$A$2:$A$86,0),0))</f>
        <v>N/A</v>
      </c>
      <c r="Z2484" s="7" t="str">
        <f>IF(INDEX(Map!$D$2:$D$86,MATCH(D2484,Map!$A$2:$A$86,0),0)="","N/A",E2484*INDEX(Map!$D$2:$D$86,MATCH(D2484,Map!$A$2:$A$86,0),0))</f>
        <v>N/A</v>
      </c>
      <c r="AA2484" t="str">
        <f>INDEX(Map!$E$2:$E$86,MATCH(D2484,Map!$A$2:$A$86,0),0)</f>
        <v>Purchases</v>
      </c>
    </row>
    <row r="2485" spans="1:27" x14ac:dyDescent="0.25">
      <c r="A2485" s="1" t="s">
        <v>120</v>
      </c>
      <c r="B2485" s="1" t="s">
        <v>112</v>
      </c>
      <c r="C2485" s="1">
        <v>48</v>
      </c>
      <c r="D2485" s="1" t="s">
        <v>71</v>
      </c>
      <c r="E2485" s="1">
        <v>0.2</v>
      </c>
      <c r="F2485" s="1">
        <v>0</v>
      </c>
      <c r="G2485" s="1">
        <v>1.5</v>
      </c>
      <c r="H2485" s="1">
        <v>3</v>
      </c>
      <c r="I2485" s="1" t="s">
        <v>63</v>
      </c>
      <c r="J2485" s="1" t="s">
        <v>63</v>
      </c>
      <c r="K2485" s="1">
        <v>5</v>
      </c>
      <c r="L2485" s="1">
        <v>46.9</v>
      </c>
      <c r="M2485" s="1">
        <v>12</v>
      </c>
      <c r="N2485" s="1" t="s">
        <v>63</v>
      </c>
      <c r="O2485" s="1">
        <v>0</v>
      </c>
      <c r="P2485" s="1">
        <v>0</v>
      </c>
      <c r="Q2485" s="1">
        <v>2</v>
      </c>
      <c r="R2485" s="1">
        <v>54.24</v>
      </c>
      <c r="S2485" s="1">
        <v>54.24</v>
      </c>
      <c r="T2485" s="1">
        <v>14</v>
      </c>
      <c r="U2485" s="3" t="str">
        <f t="shared" si="38"/>
        <v>2017Plan</v>
      </c>
      <c r="V2485" s="2">
        <f>DATE(A2485,INDEX(Map!$H$1:$H$12,MATCH(B2485,Map!$G$1:$G$12,0),0),1)</f>
        <v>43252</v>
      </c>
      <c r="W2485" t="str">
        <f>IF(AND(V2485&gt;=Map!$K$2,V2485&lt;=Map!$L$2),"Base",IF(AND(V2485&gt;=Map!$K$3,V2485&lt;=Map!$L$3),"Fcst","N/A"))</f>
        <v>Fcst</v>
      </c>
      <c r="X2485" t="str">
        <f>INDEX(Map!$B$2:$B$86,MATCH(D2485,Map!$A$2:$A$86,0),0)</f>
        <v>N/A</v>
      </c>
      <c r="Y2485" s="7" t="str">
        <f>IF(INDEX(Map!$C$2:$C$86,MATCH(D2485,Map!$A$2:$A$86,0),0)="","N/A",E2485*INDEX(Map!$C$2:$C$86,MATCH(D2485,Map!$A$2:$A$86,0),0))</f>
        <v>N/A</v>
      </c>
      <c r="Z2485" s="7" t="str">
        <f>IF(INDEX(Map!$D$2:$D$86,MATCH(D2485,Map!$A$2:$A$86,0),0)="","N/A",E2485*INDEX(Map!$D$2:$D$86,MATCH(D2485,Map!$A$2:$A$86,0),0))</f>
        <v>N/A</v>
      </c>
      <c r="AA2485" t="str">
        <f>INDEX(Map!$E$2:$E$86,MATCH(D2485,Map!$A$2:$A$86,0),0)</f>
        <v>Purchases</v>
      </c>
    </row>
    <row r="2486" spans="1:27" x14ac:dyDescent="0.25">
      <c r="A2486" s="1" t="s">
        <v>120</v>
      </c>
      <c r="B2486" s="1" t="s">
        <v>112</v>
      </c>
      <c r="C2486" s="1">
        <v>49</v>
      </c>
      <c r="D2486" s="1" t="s">
        <v>72</v>
      </c>
      <c r="E2486" s="1">
        <v>0.1</v>
      </c>
      <c r="F2486" s="1">
        <v>0</v>
      </c>
      <c r="G2486" s="1">
        <v>0.6</v>
      </c>
      <c r="H2486" s="1">
        <v>2</v>
      </c>
      <c r="I2486" s="1" t="s">
        <v>63</v>
      </c>
      <c r="J2486" s="1" t="s">
        <v>63</v>
      </c>
      <c r="K2486" s="1">
        <v>2</v>
      </c>
      <c r="L2486" s="1">
        <v>52.4</v>
      </c>
      <c r="M2486" s="1">
        <v>5</v>
      </c>
      <c r="N2486" s="1" t="s">
        <v>63</v>
      </c>
      <c r="O2486" s="1">
        <v>0</v>
      </c>
      <c r="P2486" s="1">
        <v>0</v>
      </c>
      <c r="Q2486" s="1">
        <v>1</v>
      </c>
      <c r="R2486" s="1">
        <v>58.62</v>
      </c>
      <c r="S2486" s="1">
        <v>58.62</v>
      </c>
      <c r="T2486" s="1">
        <v>6</v>
      </c>
      <c r="U2486" s="3" t="str">
        <f t="shared" si="38"/>
        <v>2017Plan</v>
      </c>
      <c r="V2486" s="2">
        <f>DATE(A2486,INDEX(Map!$H$1:$H$12,MATCH(B2486,Map!$G$1:$G$12,0),0),1)</f>
        <v>43252</v>
      </c>
      <c r="W2486" t="str">
        <f>IF(AND(V2486&gt;=Map!$K$2,V2486&lt;=Map!$L$2),"Base",IF(AND(V2486&gt;=Map!$K$3,V2486&lt;=Map!$L$3),"Fcst","N/A"))</f>
        <v>Fcst</v>
      </c>
      <c r="X2486" t="str">
        <f>INDEX(Map!$B$2:$B$86,MATCH(D2486,Map!$A$2:$A$86,0),0)</f>
        <v>N/A</v>
      </c>
      <c r="Y2486" s="7" t="str">
        <f>IF(INDEX(Map!$C$2:$C$86,MATCH(D2486,Map!$A$2:$A$86,0),0)="","N/A",E2486*INDEX(Map!$C$2:$C$86,MATCH(D2486,Map!$A$2:$A$86,0),0))</f>
        <v>N/A</v>
      </c>
      <c r="Z2486" s="7" t="str">
        <f>IF(INDEX(Map!$D$2:$D$86,MATCH(D2486,Map!$A$2:$A$86,0),0)="","N/A",E2486*INDEX(Map!$D$2:$D$86,MATCH(D2486,Map!$A$2:$A$86,0),0))</f>
        <v>N/A</v>
      </c>
      <c r="AA2486" t="str">
        <f>INDEX(Map!$E$2:$E$86,MATCH(D2486,Map!$A$2:$A$86,0),0)</f>
        <v>Purchases</v>
      </c>
    </row>
    <row r="2487" spans="1:27" x14ac:dyDescent="0.25">
      <c r="A2487" s="1" t="s">
        <v>120</v>
      </c>
      <c r="B2487" s="1" t="s">
        <v>112</v>
      </c>
      <c r="C2487" s="1">
        <v>50</v>
      </c>
      <c r="D2487" s="1" t="s">
        <v>73</v>
      </c>
      <c r="E2487" s="1">
        <v>0</v>
      </c>
      <c r="F2487" s="1">
        <v>0</v>
      </c>
      <c r="G2487" s="1">
        <v>0</v>
      </c>
      <c r="H2487" s="1">
        <v>0</v>
      </c>
      <c r="I2487" s="1" t="s">
        <v>63</v>
      </c>
      <c r="J2487" s="1" t="s">
        <v>63</v>
      </c>
      <c r="K2487" s="1">
        <v>0</v>
      </c>
      <c r="L2487" s="1">
        <v>0</v>
      </c>
      <c r="M2487" s="1">
        <v>0</v>
      </c>
      <c r="N2487" s="1" t="s">
        <v>63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</v>
      </c>
      <c r="U2487" s="3" t="str">
        <f t="shared" si="38"/>
        <v>2017Plan</v>
      </c>
      <c r="V2487" s="2">
        <f>DATE(A2487,INDEX(Map!$H$1:$H$12,MATCH(B2487,Map!$G$1:$G$12,0),0),1)</f>
        <v>43252</v>
      </c>
      <c r="W2487" t="str">
        <f>IF(AND(V2487&gt;=Map!$K$2,V2487&lt;=Map!$L$2),"Base",IF(AND(V2487&gt;=Map!$K$3,V2487&lt;=Map!$L$3),"Fcst","N/A"))</f>
        <v>Fcst</v>
      </c>
      <c r="X2487" t="str">
        <f>INDEX(Map!$B$2:$B$86,MATCH(D2487,Map!$A$2:$A$86,0),0)</f>
        <v>N/A</v>
      </c>
      <c r="Y2487" s="7" t="str">
        <f>IF(INDEX(Map!$C$2:$C$86,MATCH(D2487,Map!$A$2:$A$86,0),0)="","N/A",E2487*INDEX(Map!$C$2:$C$86,MATCH(D2487,Map!$A$2:$A$86,0),0))</f>
        <v>N/A</v>
      </c>
      <c r="Z2487" s="7" t="str">
        <f>IF(INDEX(Map!$D$2:$D$86,MATCH(D2487,Map!$A$2:$A$86,0),0)="","N/A",E2487*INDEX(Map!$D$2:$D$86,MATCH(D2487,Map!$A$2:$A$86,0),0))</f>
        <v>N/A</v>
      </c>
      <c r="AA2487" t="str">
        <f>INDEX(Map!$E$2:$E$86,MATCH(D2487,Map!$A$2:$A$86,0),0)</f>
        <v>Purchases</v>
      </c>
    </row>
    <row r="2488" spans="1:27" x14ac:dyDescent="0.25">
      <c r="A2488" s="1" t="s">
        <v>120</v>
      </c>
      <c r="B2488" s="1" t="s">
        <v>112</v>
      </c>
      <c r="C2488" s="1">
        <v>51</v>
      </c>
      <c r="D2488" s="1" t="s">
        <v>74</v>
      </c>
      <c r="E2488" s="1">
        <v>0</v>
      </c>
      <c r="F2488" s="1">
        <v>0</v>
      </c>
      <c r="G2488" s="1">
        <v>0</v>
      </c>
      <c r="H2488" s="1">
        <v>0</v>
      </c>
      <c r="I2488" s="1" t="s">
        <v>63</v>
      </c>
      <c r="J2488" s="1" t="s">
        <v>63</v>
      </c>
      <c r="K2488" s="1">
        <v>0</v>
      </c>
      <c r="L2488" s="1">
        <v>0</v>
      </c>
      <c r="M2488" s="1">
        <v>0</v>
      </c>
      <c r="N2488" s="1" t="s">
        <v>63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3" t="str">
        <f t="shared" si="38"/>
        <v>2017Plan</v>
      </c>
      <c r="V2488" s="2">
        <f>DATE(A2488,INDEX(Map!$H$1:$H$12,MATCH(B2488,Map!$G$1:$G$12,0),0),1)</f>
        <v>43252</v>
      </c>
      <c r="W2488" t="str">
        <f>IF(AND(V2488&gt;=Map!$K$2,V2488&lt;=Map!$L$2),"Base",IF(AND(V2488&gt;=Map!$K$3,V2488&lt;=Map!$L$3),"Fcst","N/A"))</f>
        <v>Fcst</v>
      </c>
      <c r="X2488" t="str">
        <f>INDEX(Map!$B$2:$B$86,MATCH(D2488,Map!$A$2:$A$86,0),0)</f>
        <v>N/A</v>
      </c>
      <c r="Y2488" s="7" t="str">
        <f>IF(INDEX(Map!$C$2:$C$86,MATCH(D2488,Map!$A$2:$A$86,0),0)="","N/A",E2488*INDEX(Map!$C$2:$C$86,MATCH(D2488,Map!$A$2:$A$86,0),0))</f>
        <v>N/A</v>
      </c>
      <c r="Z2488" s="7" t="str">
        <f>IF(INDEX(Map!$D$2:$D$86,MATCH(D2488,Map!$A$2:$A$86,0),0)="","N/A",E2488*INDEX(Map!$D$2:$D$86,MATCH(D2488,Map!$A$2:$A$86,0),0))</f>
        <v>N/A</v>
      </c>
      <c r="AA2488" t="str">
        <f>INDEX(Map!$E$2:$E$86,MATCH(D2488,Map!$A$2:$A$86,0),0)</f>
        <v>Purchases</v>
      </c>
    </row>
    <row r="2489" spans="1:27" x14ac:dyDescent="0.25">
      <c r="A2489" s="1" t="s">
        <v>120</v>
      </c>
      <c r="B2489" s="1" t="s">
        <v>112</v>
      </c>
      <c r="C2489" s="1">
        <v>52</v>
      </c>
      <c r="D2489" s="1" t="s">
        <v>75</v>
      </c>
      <c r="E2489" s="1">
        <v>0</v>
      </c>
      <c r="F2489" s="1">
        <v>0</v>
      </c>
      <c r="G2489" s="1">
        <v>0</v>
      </c>
      <c r="H2489" s="1">
        <v>0</v>
      </c>
      <c r="I2489" s="1" t="s">
        <v>63</v>
      </c>
      <c r="J2489" s="1" t="s">
        <v>63</v>
      </c>
      <c r="K2489" s="1">
        <v>0</v>
      </c>
      <c r="L2489" s="1">
        <v>0</v>
      </c>
      <c r="M2489" s="1">
        <v>0</v>
      </c>
      <c r="N2489" s="1" t="s">
        <v>63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3" t="str">
        <f t="shared" si="38"/>
        <v>2017Plan</v>
      </c>
      <c r="V2489" s="2">
        <f>DATE(A2489,INDEX(Map!$H$1:$H$12,MATCH(B2489,Map!$G$1:$G$12,0),0),1)</f>
        <v>43252</v>
      </c>
      <c r="W2489" t="str">
        <f>IF(AND(V2489&gt;=Map!$K$2,V2489&lt;=Map!$L$2),"Base",IF(AND(V2489&gt;=Map!$K$3,V2489&lt;=Map!$L$3),"Fcst","N/A"))</f>
        <v>Fcst</v>
      </c>
      <c r="X2489" t="str">
        <f>INDEX(Map!$B$2:$B$86,MATCH(D2489,Map!$A$2:$A$86,0),0)</f>
        <v>N/A</v>
      </c>
      <c r="Y2489" s="7" t="str">
        <f>IF(INDEX(Map!$C$2:$C$86,MATCH(D2489,Map!$A$2:$A$86,0),0)="","N/A",E2489*INDEX(Map!$C$2:$C$86,MATCH(D2489,Map!$A$2:$A$86,0),0))</f>
        <v>N/A</v>
      </c>
      <c r="Z2489" s="7" t="str">
        <f>IF(INDEX(Map!$D$2:$D$86,MATCH(D2489,Map!$A$2:$A$86,0),0)="","N/A",E2489*INDEX(Map!$D$2:$D$86,MATCH(D2489,Map!$A$2:$A$86,0),0))</f>
        <v>N/A</v>
      </c>
      <c r="AA2489" t="str">
        <f>INDEX(Map!$E$2:$E$86,MATCH(D2489,Map!$A$2:$A$86,0),0)</f>
        <v>Purchases</v>
      </c>
    </row>
    <row r="2490" spans="1:27" x14ac:dyDescent="0.25">
      <c r="A2490" s="1" t="s">
        <v>120</v>
      </c>
      <c r="B2490" s="1" t="s">
        <v>112</v>
      </c>
      <c r="C2490" s="1">
        <v>53</v>
      </c>
      <c r="D2490" s="1" t="s">
        <v>76</v>
      </c>
      <c r="E2490" s="1">
        <v>0</v>
      </c>
      <c r="F2490" s="1">
        <v>0</v>
      </c>
      <c r="G2490" s="1">
        <v>0</v>
      </c>
      <c r="H2490" s="1">
        <v>0</v>
      </c>
      <c r="I2490" s="1" t="s">
        <v>63</v>
      </c>
      <c r="J2490" s="1" t="s">
        <v>63</v>
      </c>
      <c r="K2490" s="1">
        <v>0</v>
      </c>
      <c r="L2490" s="1">
        <v>0</v>
      </c>
      <c r="M2490" s="1">
        <v>0</v>
      </c>
      <c r="N2490" s="1" t="s">
        <v>63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3" t="str">
        <f t="shared" si="38"/>
        <v>2017Plan</v>
      </c>
      <c r="V2490" s="2">
        <f>DATE(A2490,INDEX(Map!$H$1:$H$12,MATCH(B2490,Map!$G$1:$G$12,0),0),1)</f>
        <v>43252</v>
      </c>
      <c r="W2490" t="str">
        <f>IF(AND(V2490&gt;=Map!$K$2,V2490&lt;=Map!$L$2),"Base",IF(AND(V2490&gt;=Map!$K$3,V2490&lt;=Map!$L$3),"Fcst","N/A"))</f>
        <v>Fcst</v>
      </c>
      <c r="X2490" t="str">
        <f>INDEX(Map!$B$2:$B$86,MATCH(D2490,Map!$A$2:$A$86,0),0)</f>
        <v>N/A</v>
      </c>
      <c r="Y2490" s="7" t="str">
        <f>IF(INDEX(Map!$C$2:$C$86,MATCH(D2490,Map!$A$2:$A$86,0),0)="","N/A",E2490*INDEX(Map!$C$2:$C$86,MATCH(D2490,Map!$A$2:$A$86,0),0))</f>
        <v>N/A</v>
      </c>
      <c r="Z2490" s="7" t="str">
        <f>IF(INDEX(Map!$D$2:$D$86,MATCH(D2490,Map!$A$2:$A$86,0),0)="","N/A",E2490*INDEX(Map!$D$2:$D$86,MATCH(D2490,Map!$A$2:$A$86,0),0))</f>
        <v>N/A</v>
      </c>
      <c r="AA2490" t="str">
        <f>INDEX(Map!$E$2:$E$86,MATCH(D2490,Map!$A$2:$A$86,0),0)</f>
        <v>Purchases</v>
      </c>
    </row>
    <row r="2491" spans="1:27" x14ac:dyDescent="0.25">
      <c r="A2491" s="1" t="s">
        <v>120</v>
      </c>
      <c r="B2491" s="1" t="s">
        <v>112</v>
      </c>
      <c r="C2491" s="1">
        <v>54</v>
      </c>
      <c r="D2491" s="1" t="s">
        <v>77</v>
      </c>
      <c r="E2491" s="1">
        <v>0</v>
      </c>
      <c r="F2491" s="1">
        <v>0</v>
      </c>
      <c r="G2491" s="1">
        <v>0</v>
      </c>
      <c r="H2491" s="1">
        <v>0</v>
      </c>
      <c r="I2491" s="1" t="s">
        <v>63</v>
      </c>
      <c r="J2491" s="1" t="s">
        <v>63</v>
      </c>
      <c r="K2491" s="1">
        <v>0</v>
      </c>
      <c r="L2491" s="1">
        <v>0</v>
      </c>
      <c r="M2491" s="1">
        <v>0</v>
      </c>
      <c r="N2491" s="1" t="s">
        <v>63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3" t="str">
        <f t="shared" si="38"/>
        <v>2017Plan</v>
      </c>
      <c r="V2491" s="2">
        <f>DATE(A2491,INDEX(Map!$H$1:$H$12,MATCH(B2491,Map!$G$1:$G$12,0),0),1)</f>
        <v>43252</v>
      </c>
      <c r="W2491" t="str">
        <f>IF(AND(V2491&gt;=Map!$K$2,V2491&lt;=Map!$L$2),"Base",IF(AND(V2491&gt;=Map!$K$3,V2491&lt;=Map!$L$3),"Fcst","N/A"))</f>
        <v>Fcst</v>
      </c>
      <c r="X2491" t="str">
        <f>INDEX(Map!$B$2:$B$86,MATCH(D2491,Map!$A$2:$A$86,0),0)</f>
        <v>N/A</v>
      </c>
      <c r="Y2491" s="7" t="str">
        <f>IF(INDEX(Map!$C$2:$C$86,MATCH(D2491,Map!$A$2:$A$86,0),0)="","N/A",E2491*INDEX(Map!$C$2:$C$86,MATCH(D2491,Map!$A$2:$A$86,0),0))</f>
        <v>N/A</v>
      </c>
      <c r="Z2491" s="7" t="str">
        <f>IF(INDEX(Map!$D$2:$D$86,MATCH(D2491,Map!$A$2:$A$86,0),0)="","N/A",E2491*INDEX(Map!$D$2:$D$86,MATCH(D2491,Map!$A$2:$A$86,0),0))</f>
        <v>N/A</v>
      </c>
      <c r="AA2491" t="str">
        <f>INDEX(Map!$E$2:$E$86,MATCH(D2491,Map!$A$2:$A$86,0),0)</f>
        <v>Purchases</v>
      </c>
    </row>
    <row r="2492" spans="1:27" x14ac:dyDescent="0.25">
      <c r="A2492" s="1" t="s">
        <v>120</v>
      </c>
      <c r="B2492" s="1" t="s">
        <v>112</v>
      </c>
      <c r="C2492" s="1">
        <v>55</v>
      </c>
      <c r="D2492" s="1" t="s">
        <v>78</v>
      </c>
      <c r="E2492" s="1">
        <v>0</v>
      </c>
      <c r="F2492" s="1">
        <v>0</v>
      </c>
      <c r="G2492" s="1">
        <v>0</v>
      </c>
      <c r="H2492" s="1">
        <v>0</v>
      </c>
      <c r="I2492" s="1" t="s">
        <v>63</v>
      </c>
      <c r="J2492" s="1" t="s">
        <v>63</v>
      </c>
      <c r="K2492" s="1">
        <v>0</v>
      </c>
      <c r="L2492" s="1">
        <v>0</v>
      </c>
      <c r="M2492" s="1">
        <v>0</v>
      </c>
      <c r="N2492" s="1" t="s">
        <v>63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3" t="str">
        <f t="shared" si="38"/>
        <v>2017Plan</v>
      </c>
      <c r="V2492" s="2">
        <f>DATE(A2492,INDEX(Map!$H$1:$H$12,MATCH(B2492,Map!$G$1:$G$12,0),0),1)</f>
        <v>43252</v>
      </c>
      <c r="W2492" t="str">
        <f>IF(AND(V2492&gt;=Map!$K$2,V2492&lt;=Map!$L$2),"Base",IF(AND(V2492&gt;=Map!$K$3,V2492&lt;=Map!$L$3),"Fcst","N/A"))</f>
        <v>Fcst</v>
      </c>
      <c r="X2492" t="str">
        <f>INDEX(Map!$B$2:$B$86,MATCH(D2492,Map!$A$2:$A$86,0),0)</f>
        <v>N/A</v>
      </c>
      <c r="Y2492" s="7" t="str">
        <f>IF(INDEX(Map!$C$2:$C$86,MATCH(D2492,Map!$A$2:$A$86,0),0)="","N/A",E2492*INDEX(Map!$C$2:$C$86,MATCH(D2492,Map!$A$2:$A$86,0),0))</f>
        <v>N/A</v>
      </c>
      <c r="Z2492" s="7" t="str">
        <f>IF(INDEX(Map!$D$2:$D$86,MATCH(D2492,Map!$A$2:$A$86,0),0)="","N/A",E2492*INDEX(Map!$D$2:$D$86,MATCH(D2492,Map!$A$2:$A$86,0),0))</f>
        <v>N/A</v>
      </c>
      <c r="AA2492" t="str">
        <f>INDEX(Map!$E$2:$E$86,MATCH(D2492,Map!$A$2:$A$86,0),0)</f>
        <v>Purchases</v>
      </c>
    </row>
    <row r="2493" spans="1:27" x14ac:dyDescent="0.25">
      <c r="A2493" s="1" t="s">
        <v>120</v>
      </c>
      <c r="B2493" s="1" t="s">
        <v>112</v>
      </c>
      <c r="C2493" s="1">
        <v>56</v>
      </c>
      <c r="D2493" s="1" t="s">
        <v>79</v>
      </c>
      <c r="E2493" s="1">
        <v>0.6</v>
      </c>
      <c r="F2493" s="1">
        <v>0</v>
      </c>
      <c r="G2493" s="1">
        <v>5</v>
      </c>
      <c r="H2493" s="1">
        <v>8</v>
      </c>
      <c r="I2493" s="1" t="s">
        <v>63</v>
      </c>
      <c r="J2493" s="1" t="s">
        <v>63</v>
      </c>
      <c r="K2493" s="1">
        <v>12</v>
      </c>
      <c r="L2493" s="1">
        <v>16.100000000000001</v>
      </c>
      <c r="M2493" s="1">
        <v>10</v>
      </c>
      <c r="N2493" s="1" t="s">
        <v>63</v>
      </c>
      <c r="O2493" s="1">
        <v>0</v>
      </c>
      <c r="P2493" s="1">
        <v>0</v>
      </c>
      <c r="Q2493" s="1">
        <v>4</v>
      </c>
      <c r="R2493" s="1">
        <v>22.28</v>
      </c>
      <c r="S2493" s="1">
        <v>22.28</v>
      </c>
      <c r="T2493" s="1">
        <v>13</v>
      </c>
      <c r="U2493" s="3" t="str">
        <f t="shared" si="38"/>
        <v>2017Plan</v>
      </c>
      <c r="V2493" s="2">
        <f>DATE(A2493,INDEX(Map!$H$1:$H$12,MATCH(B2493,Map!$G$1:$G$12,0),0),1)</f>
        <v>43252</v>
      </c>
      <c r="W2493" t="str">
        <f>IF(AND(V2493&gt;=Map!$K$2,V2493&lt;=Map!$L$2),"Base",IF(AND(V2493&gt;=Map!$K$3,V2493&lt;=Map!$L$3),"Fcst","N/A"))</f>
        <v>Fcst</v>
      </c>
      <c r="X2493" t="str">
        <f>INDEX(Map!$B$2:$B$86,MATCH(D2493,Map!$A$2:$A$86,0),0)</f>
        <v>N/A</v>
      </c>
      <c r="Y2493" s="7" t="str">
        <f>IF(INDEX(Map!$C$2:$C$86,MATCH(D2493,Map!$A$2:$A$86,0),0)="","N/A",E2493*INDEX(Map!$C$2:$C$86,MATCH(D2493,Map!$A$2:$A$86,0),0))</f>
        <v>N/A</v>
      </c>
      <c r="Z2493" s="7" t="str">
        <f>IF(INDEX(Map!$D$2:$D$86,MATCH(D2493,Map!$A$2:$A$86,0),0)="","N/A",E2493*INDEX(Map!$D$2:$D$86,MATCH(D2493,Map!$A$2:$A$86,0),0))</f>
        <v>N/A</v>
      </c>
      <c r="AA2493" t="str">
        <f>INDEX(Map!$E$2:$E$86,MATCH(D2493,Map!$A$2:$A$86,0),0)</f>
        <v>Purchases</v>
      </c>
    </row>
    <row r="2494" spans="1:27" x14ac:dyDescent="0.25">
      <c r="A2494" s="1" t="s">
        <v>120</v>
      </c>
      <c r="B2494" s="1" t="s">
        <v>112</v>
      </c>
      <c r="C2494" s="1">
        <v>57</v>
      </c>
      <c r="D2494" s="1" t="s">
        <v>80</v>
      </c>
      <c r="E2494" s="1">
        <v>0.6</v>
      </c>
      <c r="F2494" s="1">
        <v>0</v>
      </c>
      <c r="G2494" s="1">
        <v>4.5999999999999996</v>
      </c>
      <c r="H2494" s="1">
        <v>8</v>
      </c>
      <c r="I2494" s="1" t="s">
        <v>63</v>
      </c>
      <c r="J2494" s="1" t="s">
        <v>63</v>
      </c>
      <c r="K2494" s="1">
        <v>11</v>
      </c>
      <c r="L2494" s="1">
        <v>16.5</v>
      </c>
      <c r="M2494" s="1">
        <v>9</v>
      </c>
      <c r="N2494" s="1" t="s">
        <v>63</v>
      </c>
      <c r="O2494" s="1">
        <v>0</v>
      </c>
      <c r="P2494" s="1">
        <v>0</v>
      </c>
      <c r="Q2494" s="1">
        <v>3</v>
      </c>
      <c r="R2494" s="1">
        <v>22.64</v>
      </c>
      <c r="S2494" s="1">
        <v>22.64</v>
      </c>
      <c r="T2494" s="1">
        <v>12</v>
      </c>
      <c r="U2494" s="3" t="str">
        <f t="shared" si="38"/>
        <v>2017Plan</v>
      </c>
      <c r="V2494" s="2">
        <f>DATE(A2494,INDEX(Map!$H$1:$H$12,MATCH(B2494,Map!$G$1:$G$12,0),0),1)</f>
        <v>43252</v>
      </c>
      <c r="W2494" t="str">
        <f>IF(AND(V2494&gt;=Map!$K$2,V2494&lt;=Map!$L$2),"Base",IF(AND(V2494&gt;=Map!$K$3,V2494&lt;=Map!$L$3),"Fcst","N/A"))</f>
        <v>Fcst</v>
      </c>
      <c r="X2494" t="str">
        <f>INDEX(Map!$B$2:$B$86,MATCH(D2494,Map!$A$2:$A$86,0),0)</f>
        <v>N/A</v>
      </c>
      <c r="Y2494" s="7" t="str">
        <f>IF(INDEX(Map!$C$2:$C$86,MATCH(D2494,Map!$A$2:$A$86,0),0)="","N/A",E2494*INDEX(Map!$C$2:$C$86,MATCH(D2494,Map!$A$2:$A$86,0),0))</f>
        <v>N/A</v>
      </c>
      <c r="Z2494" s="7" t="str">
        <f>IF(INDEX(Map!$D$2:$D$86,MATCH(D2494,Map!$A$2:$A$86,0),0)="","N/A",E2494*INDEX(Map!$D$2:$D$86,MATCH(D2494,Map!$A$2:$A$86,0),0))</f>
        <v>N/A</v>
      </c>
      <c r="AA2494" t="str">
        <f>INDEX(Map!$E$2:$E$86,MATCH(D2494,Map!$A$2:$A$86,0),0)</f>
        <v>Purchases</v>
      </c>
    </row>
    <row r="2495" spans="1:27" x14ac:dyDescent="0.25">
      <c r="A2495" s="1" t="s">
        <v>120</v>
      </c>
      <c r="B2495" s="1" t="s">
        <v>112</v>
      </c>
      <c r="C2495" s="1">
        <v>58</v>
      </c>
      <c r="D2495" s="1" t="s">
        <v>81</v>
      </c>
      <c r="E2495" s="1">
        <v>0.5</v>
      </c>
      <c r="F2495" s="1">
        <v>0</v>
      </c>
      <c r="G2495" s="1">
        <v>3.8</v>
      </c>
      <c r="H2495" s="1">
        <v>6</v>
      </c>
      <c r="I2495" s="1" t="s">
        <v>63</v>
      </c>
      <c r="J2495" s="1" t="s">
        <v>63</v>
      </c>
      <c r="K2495" s="1">
        <v>9</v>
      </c>
      <c r="L2495" s="1">
        <v>17.3</v>
      </c>
      <c r="M2495" s="1">
        <v>8</v>
      </c>
      <c r="N2495" s="1" t="s">
        <v>63</v>
      </c>
      <c r="O2495" s="1">
        <v>0</v>
      </c>
      <c r="P2495" s="1">
        <v>0</v>
      </c>
      <c r="Q2495" s="1">
        <v>3</v>
      </c>
      <c r="R2495" s="1">
        <v>23.49</v>
      </c>
      <c r="S2495" s="1">
        <v>23.49</v>
      </c>
      <c r="T2495" s="1">
        <v>11</v>
      </c>
      <c r="U2495" s="3" t="str">
        <f t="shared" si="38"/>
        <v>2017Plan</v>
      </c>
      <c r="V2495" s="2">
        <f>DATE(A2495,INDEX(Map!$H$1:$H$12,MATCH(B2495,Map!$G$1:$G$12,0),0),1)</f>
        <v>43252</v>
      </c>
      <c r="W2495" t="str">
        <f>IF(AND(V2495&gt;=Map!$K$2,V2495&lt;=Map!$L$2),"Base",IF(AND(V2495&gt;=Map!$K$3,V2495&lt;=Map!$L$3),"Fcst","N/A"))</f>
        <v>Fcst</v>
      </c>
      <c r="X2495" t="str">
        <f>INDEX(Map!$B$2:$B$86,MATCH(D2495,Map!$A$2:$A$86,0),0)</f>
        <v>N/A</v>
      </c>
      <c r="Y2495" s="7" t="str">
        <f>IF(INDEX(Map!$C$2:$C$86,MATCH(D2495,Map!$A$2:$A$86,0),0)="","N/A",E2495*INDEX(Map!$C$2:$C$86,MATCH(D2495,Map!$A$2:$A$86,0),0))</f>
        <v>N/A</v>
      </c>
      <c r="Z2495" s="7" t="str">
        <f>IF(INDEX(Map!$D$2:$D$86,MATCH(D2495,Map!$A$2:$A$86,0),0)="","N/A",E2495*INDEX(Map!$D$2:$D$86,MATCH(D2495,Map!$A$2:$A$86,0),0))</f>
        <v>N/A</v>
      </c>
      <c r="AA2495" t="str">
        <f>INDEX(Map!$E$2:$E$86,MATCH(D2495,Map!$A$2:$A$86,0),0)</f>
        <v>Purchases</v>
      </c>
    </row>
    <row r="2496" spans="1:27" x14ac:dyDescent="0.25">
      <c r="A2496" s="1" t="s">
        <v>120</v>
      </c>
      <c r="B2496" s="1" t="s">
        <v>112</v>
      </c>
      <c r="C2496" s="1">
        <v>59</v>
      </c>
      <c r="D2496" s="1" t="s">
        <v>82</v>
      </c>
      <c r="E2496" s="1">
        <v>0.3</v>
      </c>
      <c r="F2496" s="1">
        <v>0</v>
      </c>
      <c r="G2496" s="1">
        <v>2.5</v>
      </c>
      <c r="H2496" s="1">
        <v>4</v>
      </c>
      <c r="I2496" s="1" t="s">
        <v>63</v>
      </c>
      <c r="J2496" s="1" t="s">
        <v>63</v>
      </c>
      <c r="K2496" s="1">
        <v>6</v>
      </c>
      <c r="L2496" s="1">
        <v>14.6</v>
      </c>
      <c r="M2496" s="1">
        <v>4</v>
      </c>
      <c r="N2496" s="1" t="s">
        <v>63</v>
      </c>
      <c r="O2496" s="1">
        <v>0</v>
      </c>
      <c r="P2496" s="1">
        <v>0</v>
      </c>
      <c r="Q2496" s="1">
        <v>2</v>
      </c>
      <c r="R2496" s="1">
        <v>20.81</v>
      </c>
      <c r="S2496" s="1">
        <v>20.81</v>
      </c>
      <c r="T2496" s="1">
        <v>6</v>
      </c>
      <c r="U2496" s="3" t="str">
        <f t="shared" si="38"/>
        <v>2017Plan</v>
      </c>
      <c r="V2496" s="2">
        <f>DATE(A2496,INDEX(Map!$H$1:$H$12,MATCH(B2496,Map!$G$1:$G$12,0),0),1)</f>
        <v>43252</v>
      </c>
      <c r="W2496" t="str">
        <f>IF(AND(V2496&gt;=Map!$K$2,V2496&lt;=Map!$L$2),"Base",IF(AND(V2496&gt;=Map!$K$3,V2496&lt;=Map!$L$3),"Fcst","N/A"))</f>
        <v>Fcst</v>
      </c>
      <c r="X2496" t="str">
        <f>INDEX(Map!$B$2:$B$86,MATCH(D2496,Map!$A$2:$A$86,0),0)</f>
        <v>N/A</v>
      </c>
      <c r="Y2496" s="7" t="str">
        <f>IF(INDEX(Map!$C$2:$C$86,MATCH(D2496,Map!$A$2:$A$86,0),0)="","N/A",E2496*INDEX(Map!$C$2:$C$86,MATCH(D2496,Map!$A$2:$A$86,0),0))</f>
        <v>N/A</v>
      </c>
      <c r="Z2496" s="7" t="str">
        <f>IF(INDEX(Map!$D$2:$D$86,MATCH(D2496,Map!$A$2:$A$86,0),0)="","N/A",E2496*INDEX(Map!$D$2:$D$86,MATCH(D2496,Map!$A$2:$A$86,0),0))</f>
        <v>N/A</v>
      </c>
      <c r="AA2496" t="str">
        <f>INDEX(Map!$E$2:$E$86,MATCH(D2496,Map!$A$2:$A$86,0),0)</f>
        <v>Purchases</v>
      </c>
    </row>
    <row r="2497" spans="1:27" x14ac:dyDescent="0.25">
      <c r="A2497" s="1" t="s">
        <v>120</v>
      </c>
      <c r="B2497" s="1" t="s">
        <v>112</v>
      </c>
      <c r="C2497" s="1">
        <v>60</v>
      </c>
      <c r="D2497" s="1" t="s">
        <v>83</v>
      </c>
      <c r="E2497" s="1">
        <v>-10</v>
      </c>
      <c r="F2497" s="1">
        <v>0</v>
      </c>
      <c r="G2497" s="1">
        <v>7.5</v>
      </c>
      <c r="H2497" s="1">
        <v>32</v>
      </c>
      <c r="I2497" s="1" t="s">
        <v>63</v>
      </c>
      <c r="J2497" s="1" t="s">
        <v>63</v>
      </c>
      <c r="K2497" s="1">
        <v>202</v>
      </c>
      <c r="L2497" s="1">
        <v>38.700000000000003</v>
      </c>
      <c r="M2497" s="1">
        <v>-388</v>
      </c>
      <c r="N2497" s="1" t="s">
        <v>63</v>
      </c>
      <c r="O2497" s="1">
        <v>0</v>
      </c>
      <c r="P2497" s="1">
        <v>0</v>
      </c>
      <c r="Q2497" s="1">
        <v>92</v>
      </c>
      <c r="R2497" s="1">
        <v>29.55</v>
      </c>
      <c r="S2497" s="1">
        <v>29.55</v>
      </c>
      <c r="T2497" s="1">
        <v>-296</v>
      </c>
      <c r="U2497" s="3" t="str">
        <f t="shared" si="38"/>
        <v>2017Plan</v>
      </c>
      <c r="V2497" s="2">
        <f>DATE(A2497,INDEX(Map!$H$1:$H$12,MATCH(B2497,Map!$G$1:$G$12,0),0),1)</f>
        <v>43252</v>
      </c>
      <c r="W2497" t="str">
        <f>IF(AND(V2497&gt;=Map!$K$2,V2497&lt;=Map!$L$2),"Base",IF(AND(V2497&gt;=Map!$K$3,V2497&lt;=Map!$L$3),"Fcst","N/A"))</f>
        <v>Fcst</v>
      </c>
      <c r="X2497" t="str">
        <f>INDEX(Map!$B$2:$B$86,MATCH(D2497,Map!$A$2:$A$86,0),0)</f>
        <v>N/A</v>
      </c>
      <c r="Y2497" s="7" t="str">
        <f>IF(INDEX(Map!$C$2:$C$86,MATCH(D2497,Map!$A$2:$A$86,0),0)="","N/A",E2497*INDEX(Map!$C$2:$C$86,MATCH(D2497,Map!$A$2:$A$86,0),0))</f>
        <v>N/A</v>
      </c>
      <c r="Z2497" s="7" t="str">
        <f>IF(INDEX(Map!$D$2:$D$86,MATCH(D2497,Map!$A$2:$A$86,0),0)="","N/A",E2497*INDEX(Map!$D$2:$D$86,MATCH(D2497,Map!$A$2:$A$86,0),0))</f>
        <v>N/A</v>
      </c>
      <c r="AA2497" t="str">
        <f>INDEX(Map!$E$2:$E$86,MATCH(D2497,Map!$A$2:$A$86,0),0)</f>
        <v>Sales</v>
      </c>
    </row>
    <row r="2498" spans="1:27" x14ac:dyDescent="0.25">
      <c r="A2498" s="1" t="s">
        <v>120</v>
      </c>
      <c r="B2498" s="1" t="s">
        <v>112</v>
      </c>
      <c r="C2498" s="1">
        <v>61</v>
      </c>
      <c r="D2498" s="1" t="s">
        <v>84</v>
      </c>
      <c r="E2498" s="1">
        <v>-0.4</v>
      </c>
      <c r="F2498" s="1">
        <v>0</v>
      </c>
      <c r="G2498" s="1">
        <v>1.8</v>
      </c>
      <c r="H2498" s="1">
        <v>30</v>
      </c>
      <c r="I2498" s="1" t="s">
        <v>63</v>
      </c>
      <c r="J2498" s="1" t="s">
        <v>63</v>
      </c>
      <c r="K2498" s="1">
        <v>239</v>
      </c>
      <c r="L2498" s="1">
        <v>20.5</v>
      </c>
      <c r="M2498" s="1">
        <v>-9</v>
      </c>
      <c r="N2498" s="1" t="s">
        <v>63</v>
      </c>
      <c r="O2498" s="1">
        <v>0</v>
      </c>
      <c r="P2498" s="1">
        <v>0</v>
      </c>
      <c r="Q2498" s="1">
        <v>3</v>
      </c>
      <c r="R2498" s="1">
        <v>13.61</v>
      </c>
      <c r="S2498" s="1">
        <v>13.61</v>
      </c>
      <c r="T2498" s="1">
        <v>-6</v>
      </c>
      <c r="U2498" s="3" t="str">
        <f t="shared" si="38"/>
        <v>2017Plan</v>
      </c>
      <c r="V2498" s="2">
        <f>DATE(A2498,INDEX(Map!$H$1:$H$12,MATCH(B2498,Map!$G$1:$G$12,0),0),1)</f>
        <v>43252</v>
      </c>
      <c r="W2498" t="str">
        <f>IF(AND(V2498&gt;=Map!$K$2,V2498&lt;=Map!$L$2),"Base",IF(AND(V2498&gt;=Map!$K$3,V2498&lt;=Map!$L$3),"Fcst","N/A"))</f>
        <v>Fcst</v>
      </c>
      <c r="X2498" t="str">
        <f>INDEX(Map!$B$2:$B$86,MATCH(D2498,Map!$A$2:$A$86,0),0)</f>
        <v>N/A</v>
      </c>
      <c r="Y2498" s="7" t="str">
        <f>IF(INDEX(Map!$C$2:$C$86,MATCH(D2498,Map!$A$2:$A$86,0),0)="","N/A",E2498*INDEX(Map!$C$2:$C$86,MATCH(D2498,Map!$A$2:$A$86,0),0))</f>
        <v>N/A</v>
      </c>
      <c r="Z2498" s="7" t="str">
        <f>IF(INDEX(Map!$D$2:$D$86,MATCH(D2498,Map!$A$2:$A$86,0),0)="","N/A",E2498*INDEX(Map!$D$2:$D$86,MATCH(D2498,Map!$A$2:$A$86,0),0))</f>
        <v>N/A</v>
      </c>
      <c r="AA2498" t="str">
        <f>INDEX(Map!$E$2:$E$86,MATCH(D2498,Map!$A$2:$A$86,0),0)</f>
        <v>Sales</v>
      </c>
    </row>
    <row r="2499" spans="1:27" x14ac:dyDescent="0.25">
      <c r="A2499" s="1" t="s">
        <v>120</v>
      </c>
      <c r="B2499" s="1" t="s">
        <v>112</v>
      </c>
      <c r="C2499" s="1">
        <v>62</v>
      </c>
      <c r="D2499" s="1" t="s">
        <v>85</v>
      </c>
      <c r="E2499" s="1">
        <v>-4.3</v>
      </c>
      <c r="F2499" s="1">
        <v>0</v>
      </c>
      <c r="G2499" s="1">
        <v>15.4</v>
      </c>
      <c r="H2499" s="1">
        <v>8</v>
      </c>
      <c r="I2499" s="1" t="s">
        <v>63</v>
      </c>
      <c r="J2499" s="1" t="s">
        <v>63</v>
      </c>
      <c r="K2499" s="1">
        <v>60</v>
      </c>
      <c r="L2499" s="1">
        <v>38.200000000000003</v>
      </c>
      <c r="M2499" s="1">
        <v>-164</v>
      </c>
      <c r="N2499" s="1" t="s">
        <v>63</v>
      </c>
      <c r="O2499" s="1">
        <v>0</v>
      </c>
      <c r="P2499" s="1">
        <v>0</v>
      </c>
      <c r="Q2499" s="1">
        <v>37</v>
      </c>
      <c r="R2499" s="1">
        <v>29.54</v>
      </c>
      <c r="S2499" s="1">
        <v>29.54</v>
      </c>
      <c r="T2499" s="1">
        <v>-127</v>
      </c>
      <c r="U2499" s="3" t="str">
        <f t="shared" si="38"/>
        <v>2017Plan</v>
      </c>
      <c r="V2499" s="2">
        <f>DATE(A2499,INDEX(Map!$H$1:$H$12,MATCH(B2499,Map!$G$1:$G$12,0),0),1)</f>
        <v>43252</v>
      </c>
      <c r="W2499" t="str">
        <f>IF(AND(V2499&gt;=Map!$K$2,V2499&lt;=Map!$L$2),"Base",IF(AND(V2499&gt;=Map!$K$3,V2499&lt;=Map!$L$3),"Fcst","N/A"))</f>
        <v>Fcst</v>
      </c>
      <c r="X2499" t="str">
        <f>INDEX(Map!$B$2:$B$86,MATCH(D2499,Map!$A$2:$A$86,0),0)</f>
        <v>N/A</v>
      </c>
      <c r="Y2499" s="7" t="str">
        <f>IF(INDEX(Map!$C$2:$C$86,MATCH(D2499,Map!$A$2:$A$86,0),0)="","N/A",E2499*INDEX(Map!$C$2:$C$86,MATCH(D2499,Map!$A$2:$A$86,0),0))</f>
        <v>N/A</v>
      </c>
      <c r="Z2499" s="7" t="str">
        <f>IF(INDEX(Map!$D$2:$D$86,MATCH(D2499,Map!$A$2:$A$86,0),0)="","N/A",E2499*INDEX(Map!$D$2:$D$86,MATCH(D2499,Map!$A$2:$A$86,0),0))</f>
        <v>N/A</v>
      </c>
      <c r="AA2499" t="str">
        <f>INDEX(Map!$E$2:$E$86,MATCH(D2499,Map!$A$2:$A$86,0),0)</f>
        <v>Sales</v>
      </c>
    </row>
    <row r="2500" spans="1:27" x14ac:dyDescent="0.25">
      <c r="A2500" s="1" t="s">
        <v>120</v>
      </c>
      <c r="B2500" s="1" t="s">
        <v>112</v>
      </c>
      <c r="C2500" s="1">
        <v>63</v>
      </c>
      <c r="D2500" s="1" t="s">
        <v>86</v>
      </c>
      <c r="E2500" s="1">
        <v>-3.4</v>
      </c>
      <c r="F2500" s="1">
        <v>0</v>
      </c>
      <c r="G2500" s="1">
        <v>15.1</v>
      </c>
      <c r="H2500" s="1">
        <v>4</v>
      </c>
      <c r="I2500" s="1" t="s">
        <v>63</v>
      </c>
      <c r="J2500" s="1" t="s">
        <v>63</v>
      </c>
      <c r="K2500" s="1">
        <v>55</v>
      </c>
      <c r="L2500" s="1">
        <v>36.299999999999997</v>
      </c>
      <c r="M2500" s="1">
        <v>-123</v>
      </c>
      <c r="N2500" s="1" t="s">
        <v>63</v>
      </c>
      <c r="O2500" s="1">
        <v>0</v>
      </c>
      <c r="P2500" s="1">
        <v>0</v>
      </c>
      <c r="Q2500" s="1">
        <v>29</v>
      </c>
      <c r="R2500" s="1">
        <v>27.81</v>
      </c>
      <c r="S2500" s="1">
        <v>27.81</v>
      </c>
      <c r="T2500" s="1">
        <v>-94</v>
      </c>
      <c r="U2500" s="3" t="str">
        <f t="shared" ref="U2500:U2563" si="39">U2499</f>
        <v>2017Plan</v>
      </c>
      <c r="V2500" s="2">
        <f>DATE(A2500,INDEX(Map!$H$1:$H$12,MATCH(B2500,Map!$G$1:$G$12,0),0),1)</f>
        <v>43252</v>
      </c>
      <c r="W2500" t="str">
        <f>IF(AND(V2500&gt;=Map!$K$2,V2500&lt;=Map!$L$2),"Base",IF(AND(V2500&gt;=Map!$K$3,V2500&lt;=Map!$L$3),"Fcst","N/A"))</f>
        <v>Fcst</v>
      </c>
      <c r="X2500" t="str">
        <f>INDEX(Map!$B$2:$B$86,MATCH(D2500,Map!$A$2:$A$86,0),0)</f>
        <v>N/A</v>
      </c>
      <c r="Y2500" s="7" t="str">
        <f>IF(INDEX(Map!$C$2:$C$86,MATCH(D2500,Map!$A$2:$A$86,0),0)="","N/A",E2500*INDEX(Map!$C$2:$C$86,MATCH(D2500,Map!$A$2:$A$86,0),0))</f>
        <v>N/A</v>
      </c>
      <c r="Z2500" s="7" t="str">
        <f>IF(INDEX(Map!$D$2:$D$86,MATCH(D2500,Map!$A$2:$A$86,0),0)="","N/A",E2500*INDEX(Map!$D$2:$D$86,MATCH(D2500,Map!$A$2:$A$86,0),0))</f>
        <v>N/A</v>
      </c>
      <c r="AA2500" t="str">
        <f>INDEX(Map!$E$2:$E$86,MATCH(D2500,Map!$A$2:$A$86,0),0)</f>
        <v>Sales</v>
      </c>
    </row>
    <row r="2501" spans="1:27" x14ac:dyDescent="0.25">
      <c r="A2501" s="1" t="s">
        <v>120</v>
      </c>
      <c r="B2501" s="1" t="s">
        <v>112</v>
      </c>
      <c r="C2501" s="1">
        <v>64</v>
      </c>
      <c r="D2501" s="1" t="s">
        <v>87</v>
      </c>
      <c r="E2501" s="1">
        <v>0</v>
      </c>
      <c r="F2501" s="1">
        <v>0</v>
      </c>
      <c r="G2501" s="1">
        <v>0</v>
      </c>
      <c r="H2501" s="1">
        <v>0</v>
      </c>
      <c r="I2501" s="1" t="s">
        <v>63</v>
      </c>
      <c r="J2501" s="1" t="s">
        <v>63</v>
      </c>
      <c r="K2501" s="1">
        <v>0</v>
      </c>
      <c r="L2501" s="1">
        <v>0</v>
      </c>
      <c r="M2501" s="1">
        <v>0</v>
      </c>
      <c r="N2501" s="1" t="s">
        <v>63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3" t="str">
        <f t="shared" si="39"/>
        <v>2017Plan</v>
      </c>
      <c r="V2501" s="2">
        <f>DATE(A2501,INDEX(Map!$H$1:$H$12,MATCH(B2501,Map!$G$1:$G$12,0),0),1)</f>
        <v>43252</v>
      </c>
      <c r="W2501" t="str">
        <f>IF(AND(V2501&gt;=Map!$K$2,V2501&lt;=Map!$L$2),"Base",IF(AND(V2501&gt;=Map!$K$3,V2501&lt;=Map!$L$3),"Fcst","N/A"))</f>
        <v>Fcst</v>
      </c>
      <c r="X2501" t="str">
        <f>INDEX(Map!$B$2:$B$86,MATCH(D2501,Map!$A$2:$A$86,0),0)</f>
        <v>N/A</v>
      </c>
      <c r="Y2501" s="7" t="str">
        <f>IF(INDEX(Map!$C$2:$C$86,MATCH(D2501,Map!$A$2:$A$86,0),0)="","N/A",E2501*INDEX(Map!$C$2:$C$86,MATCH(D2501,Map!$A$2:$A$86,0),0))</f>
        <v>N/A</v>
      </c>
      <c r="Z2501" s="7" t="str">
        <f>IF(INDEX(Map!$D$2:$D$86,MATCH(D2501,Map!$A$2:$A$86,0),0)="","N/A",E2501*INDEX(Map!$D$2:$D$86,MATCH(D2501,Map!$A$2:$A$86,0),0))</f>
        <v>N/A</v>
      </c>
      <c r="AA2501" t="str">
        <f>INDEX(Map!$E$2:$E$86,MATCH(D2501,Map!$A$2:$A$86,0),0)</f>
        <v>Sales</v>
      </c>
    </row>
    <row r="2502" spans="1:27" x14ac:dyDescent="0.25">
      <c r="A2502" s="1" t="s">
        <v>120</v>
      </c>
      <c r="B2502" s="1" t="s">
        <v>112</v>
      </c>
      <c r="C2502" s="1">
        <v>65</v>
      </c>
      <c r="D2502" s="1" t="s">
        <v>88</v>
      </c>
      <c r="E2502" s="1">
        <v>0</v>
      </c>
      <c r="F2502" s="1">
        <v>0</v>
      </c>
      <c r="G2502" s="1">
        <v>0</v>
      </c>
      <c r="H2502" s="1">
        <v>0</v>
      </c>
      <c r="I2502" s="1" t="s">
        <v>63</v>
      </c>
      <c r="J2502" s="1" t="s">
        <v>63</v>
      </c>
      <c r="K2502" s="1">
        <v>0</v>
      </c>
      <c r="L2502" s="1">
        <v>0</v>
      </c>
      <c r="M2502" s="1">
        <v>0</v>
      </c>
      <c r="N2502" s="1" t="s">
        <v>63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3" t="str">
        <f t="shared" si="39"/>
        <v>2017Plan</v>
      </c>
      <c r="V2502" s="2">
        <f>DATE(A2502,INDEX(Map!$H$1:$H$12,MATCH(B2502,Map!$G$1:$G$12,0),0),1)</f>
        <v>43252</v>
      </c>
      <c r="W2502" t="str">
        <f>IF(AND(V2502&gt;=Map!$K$2,V2502&lt;=Map!$L$2),"Base",IF(AND(V2502&gt;=Map!$K$3,V2502&lt;=Map!$L$3),"Fcst","N/A"))</f>
        <v>Fcst</v>
      </c>
      <c r="X2502" t="str">
        <f>INDEX(Map!$B$2:$B$86,MATCH(D2502,Map!$A$2:$A$86,0),0)</f>
        <v>N/A</v>
      </c>
      <c r="Y2502" s="7" t="str">
        <f>IF(INDEX(Map!$C$2:$C$86,MATCH(D2502,Map!$A$2:$A$86,0),0)="","N/A",E2502*INDEX(Map!$C$2:$C$86,MATCH(D2502,Map!$A$2:$A$86,0),0))</f>
        <v>N/A</v>
      </c>
      <c r="Z2502" s="7" t="str">
        <f>IF(INDEX(Map!$D$2:$D$86,MATCH(D2502,Map!$A$2:$A$86,0),0)="","N/A",E2502*INDEX(Map!$D$2:$D$86,MATCH(D2502,Map!$A$2:$A$86,0),0))</f>
        <v>N/A</v>
      </c>
      <c r="AA2502" t="str">
        <f>INDEX(Map!$E$2:$E$86,MATCH(D2502,Map!$A$2:$A$86,0),0)</f>
        <v>Sales</v>
      </c>
    </row>
    <row r="2503" spans="1:27" x14ac:dyDescent="0.25">
      <c r="A2503" s="1" t="s">
        <v>120</v>
      </c>
      <c r="B2503" s="1" t="s">
        <v>112</v>
      </c>
      <c r="C2503" s="1">
        <v>66</v>
      </c>
      <c r="D2503" s="1" t="s">
        <v>89</v>
      </c>
      <c r="E2503" s="1">
        <v>0</v>
      </c>
      <c r="F2503" s="1">
        <v>0</v>
      </c>
      <c r="G2503" s="1">
        <v>0</v>
      </c>
      <c r="H2503" s="1">
        <v>0</v>
      </c>
      <c r="I2503" s="1" t="s">
        <v>63</v>
      </c>
      <c r="J2503" s="1" t="s">
        <v>63</v>
      </c>
      <c r="K2503" s="1">
        <v>0</v>
      </c>
      <c r="L2503" s="1">
        <v>0</v>
      </c>
      <c r="M2503" s="1">
        <v>0</v>
      </c>
      <c r="N2503" s="1" t="s">
        <v>63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3" t="str">
        <f t="shared" si="39"/>
        <v>2017Plan</v>
      </c>
      <c r="V2503" s="2">
        <f>DATE(A2503,INDEX(Map!$H$1:$H$12,MATCH(B2503,Map!$G$1:$G$12,0),0),1)</f>
        <v>43252</v>
      </c>
      <c r="W2503" t="str">
        <f>IF(AND(V2503&gt;=Map!$K$2,V2503&lt;=Map!$L$2),"Base",IF(AND(V2503&gt;=Map!$K$3,V2503&lt;=Map!$L$3),"Fcst","N/A"))</f>
        <v>Fcst</v>
      </c>
      <c r="X2503" t="str">
        <f>INDEX(Map!$B$2:$B$86,MATCH(D2503,Map!$A$2:$A$86,0),0)</f>
        <v>N/A</v>
      </c>
      <c r="Y2503" s="7" t="str">
        <f>IF(INDEX(Map!$C$2:$C$86,MATCH(D2503,Map!$A$2:$A$86,0),0)="","N/A",E2503*INDEX(Map!$C$2:$C$86,MATCH(D2503,Map!$A$2:$A$86,0),0))</f>
        <v>N/A</v>
      </c>
      <c r="Z2503" s="7" t="str">
        <f>IF(INDEX(Map!$D$2:$D$86,MATCH(D2503,Map!$A$2:$A$86,0),0)="","N/A",E2503*INDEX(Map!$D$2:$D$86,MATCH(D2503,Map!$A$2:$A$86,0),0))</f>
        <v>N/A</v>
      </c>
      <c r="AA2503" t="str">
        <f>INDEX(Map!$E$2:$E$86,MATCH(D2503,Map!$A$2:$A$86,0),0)</f>
        <v>Sales</v>
      </c>
    </row>
    <row r="2504" spans="1:27" x14ac:dyDescent="0.25">
      <c r="A2504" s="1" t="s">
        <v>120</v>
      </c>
      <c r="B2504" s="1" t="s">
        <v>112</v>
      </c>
      <c r="C2504" s="1">
        <v>67</v>
      </c>
      <c r="D2504" s="1" t="s">
        <v>90</v>
      </c>
      <c r="E2504" s="1">
        <v>0</v>
      </c>
      <c r="F2504" s="1">
        <v>0</v>
      </c>
      <c r="G2504" s="1">
        <v>0</v>
      </c>
      <c r="H2504" s="1">
        <v>0</v>
      </c>
      <c r="I2504" s="1" t="s">
        <v>63</v>
      </c>
      <c r="J2504" s="1" t="s">
        <v>63</v>
      </c>
      <c r="K2504" s="1">
        <v>0</v>
      </c>
      <c r="L2504" s="1">
        <v>0</v>
      </c>
      <c r="M2504" s="1">
        <v>0</v>
      </c>
      <c r="N2504" s="1" t="s">
        <v>63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3" t="str">
        <f t="shared" si="39"/>
        <v>2017Plan</v>
      </c>
      <c r="V2504" s="2">
        <f>DATE(A2504,INDEX(Map!$H$1:$H$12,MATCH(B2504,Map!$G$1:$G$12,0),0),1)</f>
        <v>43252</v>
      </c>
      <c r="W2504" t="str">
        <f>IF(AND(V2504&gt;=Map!$K$2,V2504&lt;=Map!$L$2),"Base",IF(AND(V2504&gt;=Map!$K$3,V2504&lt;=Map!$L$3),"Fcst","N/A"))</f>
        <v>Fcst</v>
      </c>
      <c r="X2504" t="str">
        <f>INDEX(Map!$B$2:$B$86,MATCH(D2504,Map!$A$2:$A$86,0),0)</f>
        <v>N/A</v>
      </c>
      <c r="Y2504" s="7" t="str">
        <f>IF(INDEX(Map!$C$2:$C$86,MATCH(D2504,Map!$A$2:$A$86,0),0)="","N/A",E2504*INDEX(Map!$C$2:$C$86,MATCH(D2504,Map!$A$2:$A$86,0),0))</f>
        <v>N/A</v>
      </c>
      <c r="Z2504" s="7" t="str">
        <f>IF(INDEX(Map!$D$2:$D$86,MATCH(D2504,Map!$A$2:$A$86,0),0)="","N/A",E2504*INDEX(Map!$D$2:$D$86,MATCH(D2504,Map!$A$2:$A$86,0),0))</f>
        <v>N/A</v>
      </c>
      <c r="AA2504" t="str">
        <f>INDEX(Map!$E$2:$E$86,MATCH(D2504,Map!$A$2:$A$86,0),0)</f>
        <v>Sales</v>
      </c>
    </row>
    <row r="2505" spans="1:27" x14ac:dyDescent="0.25">
      <c r="A2505" s="1" t="s">
        <v>120</v>
      </c>
      <c r="B2505" s="1" t="s">
        <v>112</v>
      </c>
      <c r="C2505" s="1">
        <v>68</v>
      </c>
      <c r="D2505" s="1" t="s">
        <v>91</v>
      </c>
      <c r="E2505" s="1">
        <v>0</v>
      </c>
      <c r="F2505" s="1">
        <v>0</v>
      </c>
      <c r="G2505" s="1">
        <v>0</v>
      </c>
      <c r="H2505" s="1">
        <v>0</v>
      </c>
      <c r="I2505" s="1" t="s">
        <v>63</v>
      </c>
      <c r="J2505" s="1" t="s">
        <v>63</v>
      </c>
      <c r="K2505" s="1">
        <v>0</v>
      </c>
      <c r="L2505" s="1">
        <v>0</v>
      </c>
      <c r="M2505" s="1">
        <v>0</v>
      </c>
      <c r="N2505" s="1" t="s">
        <v>63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0</v>
      </c>
      <c r="U2505" s="3" t="str">
        <f t="shared" si="39"/>
        <v>2017Plan</v>
      </c>
      <c r="V2505" s="2">
        <f>DATE(A2505,INDEX(Map!$H$1:$H$12,MATCH(B2505,Map!$G$1:$G$12,0),0),1)</f>
        <v>43252</v>
      </c>
      <c r="W2505" t="str">
        <f>IF(AND(V2505&gt;=Map!$K$2,V2505&lt;=Map!$L$2),"Base",IF(AND(V2505&gt;=Map!$K$3,V2505&lt;=Map!$L$3),"Fcst","N/A"))</f>
        <v>Fcst</v>
      </c>
      <c r="X2505" t="str">
        <f>INDEX(Map!$B$2:$B$86,MATCH(D2505,Map!$A$2:$A$86,0),0)</f>
        <v>N/A</v>
      </c>
      <c r="Y2505" s="7" t="str">
        <f>IF(INDEX(Map!$C$2:$C$86,MATCH(D2505,Map!$A$2:$A$86,0),0)="","N/A",E2505*INDEX(Map!$C$2:$C$86,MATCH(D2505,Map!$A$2:$A$86,0),0))</f>
        <v>N/A</v>
      </c>
      <c r="Z2505" s="7" t="str">
        <f>IF(INDEX(Map!$D$2:$D$86,MATCH(D2505,Map!$A$2:$A$86,0),0)="","N/A",E2505*INDEX(Map!$D$2:$D$86,MATCH(D2505,Map!$A$2:$A$86,0),0))</f>
        <v>N/A</v>
      </c>
      <c r="AA2505" t="str">
        <f>INDEX(Map!$E$2:$E$86,MATCH(D2505,Map!$A$2:$A$86,0),0)</f>
        <v>CSR</v>
      </c>
    </row>
    <row r="2506" spans="1:27" x14ac:dyDescent="0.25">
      <c r="A2506" s="1" t="s">
        <v>120</v>
      </c>
      <c r="B2506" s="1" t="s">
        <v>112</v>
      </c>
      <c r="C2506" s="1">
        <v>69</v>
      </c>
      <c r="D2506" s="1" t="s">
        <v>92</v>
      </c>
      <c r="E2506" s="1">
        <v>0</v>
      </c>
      <c r="F2506" s="1">
        <v>0</v>
      </c>
      <c r="G2506" s="1">
        <v>0</v>
      </c>
      <c r="H2506" s="1">
        <v>0</v>
      </c>
      <c r="I2506" s="1" t="s">
        <v>63</v>
      </c>
      <c r="J2506" s="1" t="s">
        <v>63</v>
      </c>
      <c r="K2506" s="1">
        <v>0</v>
      </c>
      <c r="L2506" s="1">
        <v>0</v>
      </c>
      <c r="M2506" s="1">
        <v>0</v>
      </c>
      <c r="N2506" s="1" t="s">
        <v>63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3" t="str">
        <f t="shared" si="39"/>
        <v>2017Plan</v>
      </c>
      <c r="V2506" s="2">
        <f>DATE(A2506,INDEX(Map!$H$1:$H$12,MATCH(B2506,Map!$G$1:$G$12,0),0),1)</f>
        <v>43252</v>
      </c>
      <c r="W2506" t="str">
        <f>IF(AND(V2506&gt;=Map!$K$2,V2506&lt;=Map!$L$2),"Base",IF(AND(V2506&gt;=Map!$K$3,V2506&lt;=Map!$L$3),"Fcst","N/A"))</f>
        <v>Fcst</v>
      </c>
      <c r="X2506" t="str">
        <f>INDEX(Map!$B$2:$B$86,MATCH(D2506,Map!$A$2:$A$86,0),0)</f>
        <v>N/A</v>
      </c>
      <c r="Y2506" s="7" t="str">
        <f>IF(INDEX(Map!$C$2:$C$86,MATCH(D2506,Map!$A$2:$A$86,0),0)="","N/A",E2506*INDEX(Map!$C$2:$C$86,MATCH(D2506,Map!$A$2:$A$86,0),0))</f>
        <v>N/A</v>
      </c>
      <c r="Z2506" s="7" t="str">
        <f>IF(INDEX(Map!$D$2:$D$86,MATCH(D2506,Map!$A$2:$A$86,0),0)="","N/A",E2506*INDEX(Map!$D$2:$D$86,MATCH(D2506,Map!$A$2:$A$86,0),0))</f>
        <v>N/A</v>
      </c>
      <c r="AA2506" t="str">
        <f>INDEX(Map!$E$2:$E$86,MATCH(D2506,Map!$A$2:$A$86,0),0)</f>
        <v>CSR</v>
      </c>
    </row>
    <row r="2507" spans="1:27" x14ac:dyDescent="0.25">
      <c r="A2507" s="1" t="s">
        <v>120</v>
      </c>
      <c r="B2507" s="1" t="s">
        <v>112</v>
      </c>
      <c r="C2507" s="1">
        <v>70</v>
      </c>
      <c r="D2507" s="1" t="s">
        <v>93</v>
      </c>
      <c r="E2507" s="1">
        <v>0</v>
      </c>
      <c r="F2507" s="1">
        <v>0</v>
      </c>
      <c r="G2507" s="1">
        <v>0</v>
      </c>
      <c r="H2507" s="1">
        <v>0</v>
      </c>
      <c r="I2507" s="1" t="s">
        <v>63</v>
      </c>
      <c r="J2507" s="1" t="s">
        <v>63</v>
      </c>
      <c r="K2507" s="1">
        <v>0</v>
      </c>
      <c r="L2507" s="1">
        <v>0</v>
      </c>
      <c r="M2507" s="1">
        <v>0</v>
      </c>
      <c r="N2507" s="1" t="s">
        <v>63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3" t="str">
        <f t="shared" si="39"/>
        <v>2017Plan</v>
      </c>
      <c r="V2507" s="2">
        <f>DATE(A2507,INDEX(Map!$H$1:$H$12,MATCH(B2507,Map!$G$1:$G$12,0),0),1)</f>
        <v>43252</v>
      </c>
      <c r="W2507" t="str">
        <f>IF(AND(V2507&gt;=Map!$K$2,V2507&lt;=Map!$L$2),"Base",IF(AND(V2507&gt;=Map!$K$3,V2507&lt;=Map!$L$3),"Fcst","N/A"))</f>
        <v>Fcst</v>
      </c>
      <c r="X2507" t="str">
        <f>INDEX(Map!$B$2:$B$86,MATCH(D2507,Map!$A$2:$A$86,0),0)</f>
        <v>N/A</v>
      </c>
      <c r="Y2507" s="7" t="str">
        <f>IF(INDEX(Map!$C$2:$C$86,MATCH(D2507,Map!$A$2:$A$86,0),0)="","N/A",E2507*INDEX(Map!$C$2:$C$86,MATCH(D2507,Map!$A$2:$A$86,0),0))</f>
        <v>N/A</v>
      </c>
      <c r="Z2507" s="7" t="str">
        <f>IF(INDEX(Map!$D$2:$D$86,MATCH(D2507,Map!$A$2:$A$86,0),0)="","N/A",E2507*INDEX(Map!$D$2:$D$86,MATCH(D2507,Map!$A$2:$A$86,0),0))</f>
        <v>N/A</v>
      </c>
      <c r="AA2507" t="str">
        <f>INDEX(Map!$E$2:$E$86,MATCH(D2507,Map!$A$2:$A$86,0),0)</f>
        <v>CSR</v>
      </c>
    </row>
    <row r="2508" spans="1:27" x14ac:dyDescent="0.25">
      <c r="A2508" s="1" t="s">
        <v>120</v>
      </c>
      <c r="B2508" s="1" t="s">
        <v>112</v>
      </c>
      <c r="C2508" s="1">
        <v>71</v>
      </c>
      <c r="D2508" s="1" t="s">
        <v>94</v>
      </c>
      <c r="E2508" s="1">
        <v>0</v>
      </c>
      <c r="F2508" s="1">
        <v>0</v>
      </c>
      <c r="G2508" s="1">
        <v>0</v>
      </c>
      <c r="H2508" s="1">
        <v>0</v>
      </c>
      <c r="I2508" s="1" t="s">
        <v>63</v>
      </c>
      <c r="J2508" s="1" t="s">
        <v>63</v>
      </c>
      <c r="K2508" s="1">
        <v>0</v>
      </c>
      <c r="L2508" s="1">
        <v>0</v>
      </c>
      <c r="M2508" s="1">
        <v>0</v>
      </c>
      <c r="N2508" s="1" t="s">
        <v>63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3" t="str">
        <f t="shared" si="39"/>
        <v>2017Plan</v>
      </c>
      <c r="V2508" s="2">
        <f>DATE(A2508,INDEX(Map!$H$1:$H$12,MATCH(B2508,Map!$G$1:$G$12,0),0),1)</f>
        <v>43252</v>
      </c>
      <c r="W2508" t="str">
        <f>IF(AND(V2508&gt;=Map!$K$2,V2508&lt;=Map!$L$2),"Base",IF(AND(V2508&gt;=Map!$K$3,V2508&lt;=Map!$L$3),"Fcst","N/A"))</f>
        <v>Fcst</v>
      </c>
      <c r="X2508" t="str">
        <f>INDEX(Map!$B$2:$B$86,MATCH(D2508,Map!$A$2:$A$86,0),0)</f>
        <v>N/A</v>
      </c>
      <c r="Y2508" s="7" t="str">
        <f>IF(INDEX(Map!$C$2:$C$86,MATCH(D2508,Map!$A$2:$A$86,0),0)="","N/A",E2508*INDEX(Map!$C$2:$C$86,MATCH(D2508,Map!$A$2:$A$86,0),0))</f>
        <v>N/A</v>
      </c>
      <c r="Z2508" s="7" t="str">
        <f>IF(INDEX(Map!$D$2:$D$86,MATCH(D2508,Map!$A$2:$A$86,0),0)="","N/A",E2508*INDEX(Map!$D$2:$D$86,MATCH(D2508,Map!$A$2:$A$86,0),0))</f>
        <v>N/A</v>
      </c>
      <c r="AA2508" t="str">
        <f>INDEX(Map!$E$2:$E$86,MATCH(D2508,Map!$A$2:$A$86,0),0)</f>
        <v>CSR</v>
      </c>
    </row>
    <row r="2509" spans="1:27" x14ac:dyDescent="0.25">
      <c r="A2509" s="1" t="s">
        <v>120</v>
      </c>
      <c r="B2509" s="1" t="s">
        <v>112</v>
      </c>
      <c r="C2509" s="1">
        <v>72</v>
      </c>
      <c r="D2509" s="1" t="s">
        <v>95</v>
      </c>
      <c r="E2509" s="1">
        <v>0</v>
      </c>
      <c r="F2509" s="1">
        <v>0</v>
      </c>
      <c r="G2509" s="1">
        <v>0</v>
      </c>
      <c r="H2509" s="1">
        <v>0</v>
      </c>
      <c r="I2509" s="1" t="s">
        <v>63</v>
      </c>
      <c r="J2509" s="1" t="s">
        <v>63</v>
      </c>
      <c r="K2509" s="1">
        <v>0</v>
      </c>
      <c r="L2509" s="1">
        <v>0</v>
      </c>
      <c r="M2509" s="1">
        <v>0</v>
      </c>
      <c r="N2509" s="1" t="s">
        <v>63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3" t="str">
        <f t="shared" si="39"/>
        <v>2017Plan</v>
      </c>
      <c r="V2509" s="2">
        <f>DATE(A2509,INDEX(Map!$H$1:$H$12,MATCH(B2509,Map!$G$1:$G$12,0),0),1)</f>
        <v>43252</v>
      </c>
      <c r="W2509" t="str">
        <f>IF(AND(V2509&gt;=Map!$K$2,V2509&lt;=Map!$L$2),"Base",IF(AND(V2509&gt;=Map!$K$3,V2509&lt;=Map!$L$3),"Fcst","N/A"))</f>
        <v>Fcst</v>
      </c>
      <c r="X2509" t="str">
        <f>INDEX(Map!$B$2:$B$86,MATCH(D2509,Map!$A$2:$A$86,0),0)</f>
        <v>N/A</v>
      </c>
      <c r="Y2509" s="7" t="str">
        <f>IF(INDEX(Map!$C$2:$C$86,MATCH(D2509,Map!$A$2:$A$86,0),0)="","N/A",E2509*INDEX(Map!$C$2:$C$86,MATCH(D2509,Map!$A$2:$A$86,0),0))</f>
        <v>N/A</v>
      </c>
      <c r="Z2509" s="7" t="str">
        <f>IF(INDEX(Map!$D$2:$D$86,MATCH(D2509,Map!$A$2:$A$86,0),0)="","N/A",E2509*INDEX(Map!$D$2:$D$86,MATCH(D2509,Map!$A$2:$A$86,0),0))</f>
        <v>N/A</v>
      </c>
      <c r="AA2509" t="str">
        <f>INDEX(Map!$E$2:$E$86,MATCH(D2509,Map!$A$2:$A$86,0),0)</f>
        <v>CSR</v>
      </c>
    </row>
    <row r="2510" spans="1:27" x14ac:dyDescent="0.25">
      <c r="A2510" s="1" t="s">
        <v>120</v>
      </c>
      <c r="B2510" s="1" t="s">
        <v>112</v>
      </c>
      <c r="C2510" s="1">
        <v>73</v>
      </c>
      <c r="D2510" s="1" t="s">
        <v>96</v>
      </c>
      <c r="E2510" s="1">
        <v>0</v>
      </c>
      <c r="F2510" s="1">
        <v>0</v>
      </c>
      <c r="G2510" s="1">
        <v>0</v>
      </c>
      <c r="H2510" s="1">
        <v>0</v>
      </c>
      <c r="I2510" s="1" t="s">
        <v>63</v>
      </c>
      <c r="J2510" s="1" t="s">
        <v>63</v>
      </c>
      <c r="K2510" s="1">
        <v>0</v>
      </c>
      <c r="L2510" s="1">
        <v>0</v>
      </c>
      <c r="M2510" s="1">
        <v>0</v>
      </c>
      <c r="N2510" s="1" t="s">
        <v>63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3" t="str">
        <f t="shared" si="39"/>
        <v>2017Plan</v>
      </c>
      <c r="V2510" s="2">
        <f>DATE(A2510,INDEX(Map!$H$1:$H$12,MATCH(B2510,Map!$G$1:$G$12,0),0),1)</f>
        <v>43252</v>
      </c>
      <c r="W2510" t="str">
        <f>IF(AND(V2510&gt;=Map!$K$2,V2510&lt;=Map!$L$2),"Base",IF(AND(V2510&gt;=Map!$K$3,V2510&lt;=Map!$L$3),"Fcst","N/A"))</f>
        <v>Fcst</v>
      </c>
      <c r="X2510" t="str">
        <f>INDEX(Map!$B$2:$B$86,MATCH(D2510,Map!$A$2:$A$86,0),0)</f>
        <v>N/A</v>
      </c>
      <c r="Y2510" s="7" t="str">
        <f>IF(INDEX(Map!$C$2:$C$86,MATCH(D2510,Map!$A$2:$A$86,0),0)="","N/A",E2510*INDEX(Map!$C$2:$C$86,MATCH(D2510,Map!$A$2:$A$86,0),0))</f>
        <v>N/A</v>
      </c>
      <c r="Z2510" s="7" t="str">
        <f>IF(INDEX(Map!$D$2:$D$86,MATCH(D2510,Map!$A$2:$A$86,0),0)="","N/A",E2510*INDEX(Map!$D$2:$D$86,MATCH(D2510,Map!$A$2:$A$86,0),0))</f>
        <v>N/A</v>
      </c>
      <c r="AA2510" t="str">
        <f>INDEX(Map!$E$2:$E$86,MATCH(D2510,Map!$A$2:$A$86,0),0)</f>
        <v>CSR</v>
      </c>
    </row>
    <row r="2511" spans="1:27" x14ac:dyDescent="0.25">
      <c r="A2511" s="1" t="s">
        <v>120</v>
      </c>
      <c r="B2511" s="1" t="s">
        <v>112</v>
      </c>
      <c r="C2511" s="1">
        <v>74</v>
      </c>
      <c r="D2511" s="1" t="s">
        <v>97</v>
      </c>
      <c r="E2511" s="1">
        <v>0</v>
      </c>
      <c r="F2511" s="1">
        <v>0</v>
      </c>
      <c r="G2511" s="1">
        <v>0</v>
      </c>
      <c r="H2511" s="1">
        <v>0</v>
      </c>
      <c r="I2511" s="1" t="s">
        <v>63</v>
      </c>
      <c r="J2511" s="1" t="s">
        <v>63</v>
      </c>
      <c r="K2511" s="1">
        <v>0</v>
      </c>
      <c r="L2511" s="1">
        <v>0</v>
      </c>
      <c r="M2511" s="1">
        <v>0</v>
      </c>
      <c r="N2511" s="1" t="s">
        <v>63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s="3" t="str">
        <f t="shared" si="39"/>
        <v>2017Plan</v>
      </c>
      <c r="V2511" s="2">
        <f>DATE(A2511,INDEX(Map!$H$1:$H$12,MATCH(B2511,Map!$G$1:$G$12,0),0),1)</f>
        <v>43252</v>
      </c>
      <c r="W2511" t="str">
        <f>IF(AND(V2511&gt;=Map!$K$2,V2511&lt;=Map!$L$2),"Base",IF(AND(V2511&gt;=Map!$K$3,V2511&lt;=Map!$L$3),"Fcst","N/A"))</f>
        <v>Fcst</v>
      </c>
      <c r="X2511" t="str">
        <f>INDEX(Map!$B$2:$B$86,MATCH(D2511,Map!$A$2:$A$86,0),0)</f>
        <v>N/A</v>
      </c>
      <c r="Y2511" s="7" t="str">
        <f>IF(INDEX(Map!$C$2:$C$86,MATCH(D2511,Map!$A$2:$A$86,0),0)="","N/A",E2511*INDEX(Map!$C$2:$C$86,MATCH(D2511,Map!$A$2:$A$86,0),0))</f>
        <v>N/A</v>
      </c>
      <c r="Z2511" s="7" t="str">
        <f>IF(INDEX(Map!$D$2:$D$86,MATCH(D2511,Map!$A$2:$A$86,0),0)="","N/A",E2511*INDEX(Map!$D$2:$D$86,MATCH(D2511,Map!$A$2:$A$86,0),0))</f>
        <v>N/A</v>
      </c>
      <c r="AA2511" t="str">
        <f>INDEX(Map!$E$2:$E$86,MATCH(D2511,Map!$A$2:$A$86,0),0)</f>
        <v>CSR</v>
      </c>
    </row>
    <row r="2512" spans="1:27" x14ac:dyDescent="0.25">
      <c r="A2512" s="1" t="s">
        <v>120</v>
      </c>
      <c r="B2512" s="1" t="s">
        <v>112</v>
      </c>
      <c r="C2512" s="1">
        <v>75</v>
      </c>
      <c r="D2512" s="1" t="s">
        <v>98</v>
      </c>
      <c r="E2512" s="1">
        <v>0</v>
      </c>
      <c r="F2512" s="1">
        <v>0</v>
      </c>
      <c r="G2512" s="1">
        <v>0</v>
      </c>
      <c r="H2512" s="1">
        <v>0</v>
      </c>
      <c r="I2512" s="1" t="s">
        <v>63</v>
      </c>
      <c r="J2512" s="1" t="s">
        <v>63</v>
      </c>
      <c r="K2512" s="1">
        <v>0</v>
      </c>
      <c r="L2512" s="1">
        <v>0</v>
      </c>
      <c r="M2512" s="1">
        <v>0</v>
      </c>
      <c r="N2512" s="1" t="s">
        <v>63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3" t="str">
        <f t="shared" si="39"/>
        <v>2017Plan</v>
      </c>
      <c r="V2512" s="2">
        <f>DATE(A2512,INDEX(Map!$H$1:$H$12,MATCH(B2512,Map!$G$1:$G$12,0),0),1)</f>
        <v>43252</v>
      </c>
      <c r="W2512" t="str">
        <f>IF(AND(V2512&gt;=Map!$K$2,V2512&lt;=Map!$L$2),"Base",IF(AND(V2512&gt;=Map!$K$3,V2512&lt;=Map!$L$3),"Fcst","N/A"))</f>
        <v>Fcst</v>
      </c>
      <c r="X2512" t="str">
        <f>INDEX(Map!$B$2:$B$86,MATCH(D2512,Map!$A$2:$A$86,0),0)</f>
        <v>N/A</v>
      </c>
      <c r="Y2512" s="7" t="str">
        <f>IF(INDEX(Map!$C$2:$C$86,MATCH(D2512,Map!$A$2:$A$86,0),0)="","N/A",E2512*INDEX(Map!$C$2:$C$86,MATCH(D2512,Map!$A$2:$A$86,0),0))</f>
        <v>N/A</v>
      </c>
      <c r="Z2512" s="7" t="str">
        <f>IF(INDEX(Map!$D$2:$D$86,MATCH(D2512,Map!$A$2:$A$86,0),0)="","N/A",E2512*INDEX(Map!$D$2:$D$86,MATCH(D2512,Map!$A$2:$A$86,0),0))</f>
        <v>N/A</v>
      </c>
      <c r="AA2512" t="str">
        <f>INDEX(Map!$E$2:$E$86,MATCH(D2512,Map!$A$2:$A$86,0),0)</f>
        <v>CSR</v>
      </c>
    </row>
    <row r="2513" spans="1:27" x14ac:dyDescent="0.25">
      <c r="A2513" s="1" t="s">
        <v>120</v>
      </c>
      <c r="B2513" s="1" t="s">
        <v>112</v>
      </c>
      <c r="C2513" s="1">
        <v>76</v>
      </c>
      <c r="D2513" s="1" t="s">
        <v>99</v>
      </c>
      <c r="E2513" s="1">
        <v>0</v>
      </c>
      <c r="F2513" s="1">
        <v>0</v>
      </c>
      <c r="G2513" s="1">
        <v>0</v>
      </c>
      <c r="H2513" s="1">
        <v>0</v>
      </c>
      <c r="I2513" s="1" t="s">
        <v>63</v>
      </c>
      <c r="J2513" s="1" t="s">
        <v>63</v>
      </c>
      <c r="K2513" s="1">
        <v>0</v>
      </c>
      <c r="L2513" s="1">
        <v>0</v>
      </c>
      <c r="M2513" s="1">
        <v>0</v>
      </c>
      <c r="N2513" s="1" t="s">
        <v>63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</v>
      </c>
      <c r="U2513" s="3" t="str">
        <f t="shared" si="39"/>
        <v>2017Plan</v>
      </c>
      <c r="V2513" s="2">
        <f>DATE(A2513,INDEX(Map!$H$1:$H$12,MATCH(B2513,Map!$G$1:$G$12,0),0),1)</f>
        <v>43252</v>
      </c>
      <c r="W2513" t="str">
        <f>IF(AND(V2513&gt;=Map!$K$2,V2513&lt;=Map!$L$2),"Base",IF(AND(V2513&gt;=Map!$K$3,V2513&lt;=Map!$L$3),"Fcst","N/A"))</f>
        <v>Fcst</v>
      </c>
      <c r="X2513" t="str">
        <f>INDEX(Map!$B$2:$B$86,MATCH(D2513,Map!$A$2:$A$86,0),0)</f>
        <v>N/A</v>
      </c>
      <c r="Y2513" s="7" t="str">
        <f>IF(INDEX(Map!$C$2:$C$86,MATCH(D2513,Map!$A$2:$A$86,0),0)="","N/A",E2513*INDEX(Map!$C$2:$C$86,MATCH(D2513,Map!$A$2:$A$86,0),0))</f>
        <v>N/A</v>
      </c>
      <c r="Z2513" s="7" t="str">
        <f>IF(INDEX(Map!$D$2:$D$86,MATCH(D2513,Map!$A$2:$A$86,0),0)="","N/A",E2513*INDEX(Map!$D$2:$D$86,MATCH(D2513,Map!$A$2:$A$86,0),0))</f>
        <v>N/A</v>
      </c>
      <c r="AA2513" t="str">
        <f>INDEX(Map!$E$2:$E$86,MATCH(D2513,Map!$A$2:$A$86,0),0)</f>
        <v>CSR</v>
      </c>
    </row>
    <row r="2514" spans="1:27" x14ac:dyDescent="0.25">
      <c r="A2514" s="1" t="s">
        <v>120</v>
      </c>
      <c r="B2514" s="1" t="s">
        <v>112</v>
      </c>
      <c r="C2514" s="1">
        <v>77</v>
      </c>
      <c r="D2514" s="1" t="s">
        <v>100</v>
      </c>
      <c r="E2514" s="1">
        <v>0</v>
      </c>
      <c r="F2514" s="1">
        <v>0</v>
      </c>
      <c r="G2514" s="1">
        <v>0</v>
      </c>
      <c r="H2514" s="1">
        <v>0</v>
      </c>
      <c r="I2514" s="1" t="s">
        <v>63</v>
      </c>
      <c r="J2514" s="1" t="s">
        <v>63</v>
      </c>
      <c r="K2514" s="1">
        <v>0</v>
      </c>
      <c r="L2514" s="1">
        <v>0</v>
      </c>
      <c r="M2514" s="1">
        <v>0</v>
      </c>
      <c r="N2514" s="1" t="s">
        <v>63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s="3" t="str">
        <f t="shared" si="39"/>
        <v>2017Plan</v>
      </c>
      <c r="V2514" s="2">
        <f>DATE(A2514,INDEX(Map!$H$1:$H$12,MATCH(B2514,Map!$G$1:$G$12,0),0),1)</f>
        <v>43252</v>
      </c>
      <c r="W2514" t="str">
        <f>IF(AND(V2514&gt;=Map!$K$2,V2514&lt;=Map!$L$2),"Base",IF(AND(V2514&gt;=Map!$K$3,V2514&lt;=Map!$L$3),"Fcst","N/A"))</f>
        <v>Fcst</v>
      </c>
      <c r="X2514" t="str">
        <f>INDEX(Map!$B$2:$B$86,MATCH(D2514,Map!$A$2:$A$86,0),0)</f>
        <v>N/A</v>
      </c>
      <c r="Y2514" s="7" t="str">
        <f>IF(INDEX(Map!$C$2:$C$86,MATCH(D2514,Map!$A$2:$A$86,0),0)="","N/A",E2514*INDEX(Map!$C$2:$C$86,MATCH(D2514,Map!$A$2:$A$86,0),0))</f>
        <v>N/A</v>
      </c>
      <c r="Z2514" s="7" t="str">
        <f>IF(INDEX(Map!$D$2:$D$86,MATCH(D2514,Map!$A$2:$A$86,0),0)="","N/A",E2514*INDEX(Map!$D$2:$D$86,MATCH(D2514,Map!$A$2:$A$86,0),0))</f>
        <v>N/A</v>
      </c>
      <c r="AA2514" t="str">
        <f>INDEX(Map!$E$2:$E$86,MATCH(D2514,Map!$A$2:$A$86,0),0)</f>
        <v>CSR</v>
      </c>
    </row>
    <row r="2515" spans="1:27" x14ac:dyDescent="0.25">
      <c r="A2515" s="1" t="s">
        <v>120</v>
      </c>
      <c r="B2515" s="1" t="s">
        <v>112</v>
      </c>
      <c r="C2515" s="1">
        <v>78</v>
      </c>
      <c r="D2515" s="1" t="s">
        <v>101</v>
      </c>
      <c r="E2515" s="1">
        <v>0</v>
      </c>
      <c r="F2515" s="1">
        <v>0</v>
      </c>
      <c r="G2515" s="1">
        <v>0</v>
      </c>
      <c r="H2515" s="1">
        <v>0</v>
      </c>
      <c r="I2515" s="1" t="s">
        <v>63</v>
      </c>
      <c r="J2515" s="1" t="s">
        <v>63</v>
      </c>
      <c r="K2515" s="1">
        <v>0</v>
      </c>
      <c r="L2515" s="1">
        <v>0</v>
      </c>
      <c r="M2515" s="1">
        <v>0</v>
      </c>
      <c r="N2515" s="1" t="s">
        <v>63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0</v>
      </c>
      <c r="U2515" s="3" t="str">
        <f t="shared" si="39"/>
        <v>2017Plan</v>
      </c>
      <c r="V2515" s="2">
        <f>DATE(A2515,INDEX(Map!$H$1:$H$12,MATCH(B2515,Map!$G$1:$G$12,0),0),1)</f>
        <v>43252</v>
      </c>
      <c r="W2515" t="str">
        <f>IF(AND(V2515&gt;=Map!$K$2,V2515&lt;=Map!$L$2),"Base",IF(AND(V2515&gt;=Map!$K$3,V2515&lt;=Map!$L$3),"Fcst","N/A"))</f>
        <v>Fcst</v>
      </c>
      <c r="X2515" t="str">
        <f>INDEX(Map!$B$2:$B$86,MATCH(D2515,Map!$A$2:$A$86,0),0)</f>
        <v>N/A</v>
      </c>
      <c r="Y2515" s="7" t="str">
        <f>IF(INDEX(Map!$C$2:$C$86,MATCH(D2515,Map!$A$2:$A$86,0),0)="","N/A",E2515*INDEX(Map!$C$2:$C$86,MATCH(D2515,Map!$A$2:$A$86,0),0))</f>
        <v>N/A</v>
      </c>
      <c r="Z2515" s="7" t="str">
        <f>IF(INDEX(Map!$D$2:$D$86,MATCH(D2515,Map!$A$2:$A$86,0),0)="","N/A",E2515*INDEX(Map!$D$2:$D$86,MATCH(D2515,Map!$A$2:$A$86,0),0))</f>
        <v>N/A</v>
      </c>
      <c r="AA2515" t="str">
        <f>INDEX(Map!$E$2:$E$86,MATCH(D2515,Map!$A$2:$A$86,0),0)</f>
        <v>CSR</v>
      </c>
    </row>
    <row r="2516" spans="1:27" x14ac:dyDescent="0.25">
      <c r="A2516" s="1" t="s">
        <v>120</v>
      </c>
      <c r="B2516" s="1" t="s">
        <v>112</v>
      </c>
      <c r="C2516" s="1">
        <v>79</v>
      </c>
      <c r="D2516" s="1" t="s">
        <v>102</v>
      </c>
      <c r="E2516" s="1">
        <v>0</v>
      </c>
      <c r="F2516" s="1">
        <v>0</v>
      </c>
      <c r="G2516" s="1">
        <v>0</v>
      </c>
      <c r="H2516" s="1">
        <v>0</v>
      </c>
      <c r="I2516" s="1" t="s">
        <v>63</v>
      </c>
      <c r="J2516" s="1" t="s">
        <v>63</v>
      </c>
      <c r="K2516" s="1">
        <v>0</v>
      </c>
      <c r="L2516" s="1">
        <v>0</v>
      </c>
      <c r="M2516" s="1">
        <v>0</v>
      </c>
      <c r="N2516" s="1" t="s">
        <v>63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3" t="str">
        <f t="shared" si="39"/>
        <v>2017Plan</v>
      </c>
      <c r="V2516" s="2">
        <f>DATE(A2516,INDEX(Map!$H$1:$H$12,MATCH(B2516,Map!$G$1:$G$12,0),0),1)</f>
        <v>43252</v>
      </c>
      <c r="W2516" t="str">
        <f>IF(AND(V2516&gt;=Map!$K$2,V2516&lt;=Map!$L$2),"Base",IF(AND(V2516&gt;=Map!$K$3,V2516&lt;=Map!$L$3),"Fcst","N/A"))</f>
        <v>Fcst</v>
      </c>
      <c r="X2516" t="str">
        <f>INDEX(Map!$B$2:$B$86,MATCH(D2516,Map!$A$2:$A$86,0),0)</f>
        <v>N/A</v>
      </c>
      <c r="Y2516" s="7" t="str">
        <f>IF(INDEX(Map!$C$2:$C$86,MATCH(D2516,Map!$A$2:$A$86,0),0)="","N/A",E2516*INDEX(Map!$C$2:$C$86,MATCH(D2516,Map!$A$2:$A$86,0),0))</f>
        <v>N/A</v>
      </c>
      <c r="Z2516" s="7" t="str">
        <f>IF(INDEX(Map!$D$2:$D$86,MATCH(D2516,Map!$A$2:$A$86,0),0)="","N/A",E2516*INDEX(Map!$D$2:$D$86,MATCH(D2516,Map!$A$2:$A$86,0),0))</f>
        <v>N/A</v>
      </c>
      <c r="AA2516" t="str">
        <f>INDEX(Map!$E$2:$E$86,MATCH(D2516,Map!$A$2:$A$86,0),0)</f>
        <v>CSR</v>
      </c>
    </row>
    <row r="2517" spans="1:27" x14ac:dyDescent="0.25">
      <c r="A2517" s="1" t="s">
        <v>120</v>
      </c>
      <c r="B2517" s="1" t="s">
        <v>112</v>
      </c>
      <c r="C2517" s="1">
        <v>80</v>
      </c>
      <c r="D2517" s="1" t="s">
        <v>103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s="3" t="str">
        <f t="shared" si="39"/>
        <v>2017Plan</v>
      </c>
      <c r="V2517" s="2">
        <f>DATE(A2517,INDEX(Map!$H$1:$H$12,MATCH(B2517,Map!$G$1:$G$12,0),0),1)</f>
        <v>43252</v>
      </c>
      <c r="W2517" t="str">
        <f>IF(AND(V2517&gt;=Map!$K$2,V2517&lt;=Map!$L$2),"Base",IF(AND(V2517&gt;=Map!$K$3,V2517&lt;=Map!$L$3),"Fcst","N/A"))</f>
        <v>Fcst</v>
      </c>
      <c r="X2517" t="str">
        <f>INDEX(Map!$B$2:$B$86,MATCH(D2517,Map!$A$2:$A$86,0),0)</f>
        <v>N/A</v>
      </c>
      <c r="Y2517" s="7" t="str">
        <f>IF(INDEX(Map!$C$2:$C$86,MATCH(D2517,Map!$A$2:$A$86,0),0)="","N/A",E2517*INDEX(Map!$C$2:$C$86,MATCH(D2517,Map!$A$2:$A$86,0),0))</f>
        <v>N/A</v>
      </c>
      <c r="Z2517" s="7" t="str">
        <f>IF(INDEX(Map!$D$2:$D$86,MATCH(D2517,Map!$A$2:$A$86,0),0)="","N/A",E2517*INDEX(Map!$D$2:$D$86,MATCH(D2517,Map!$A$2:$A$86,0),0))</f>
        <v>N/A</v>
      </c>
      <c r="AA2517" t="str">
        <f>INDEX(Map!$E$2:$E$86,MATCH(D2517,Map!$A$2:$A$86,0),0)</f>
        <v>NGCC</v>
      </c>
    </row>
    <row r="2518" spans="1:27" x14ac:dyDescent="0.25">
      <c r="A2518" s="1" t="s">
        <v>120</v>
      </c>
      <c r="B2518" s="1" t="s">
        <v>112</v>
      </c>
      <c r="C2518" s="1">
        <v>81</v>
      </c>
      <c r="D2518" s="1" t="s">
        <v>104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0</v>
      </c>
      <c r="U2518" s="3" t="str">
        <f t="shared" si="39"/>
        <v>2017Plan</v>
      </c>
      <c r="V2518" s="2">
        <f>DATE(A2518,INDEX(Map!$H$1:$H$12,MATCH(B2518,Map!$G$1:$G$12,0),0),1)</f>
        <v>43252</v>
      </c>
      <c r="W2518" t="str">
        <f>IF(AND(V2518&gt;=Map!$K$2,V2518&lt;=Map!$L$2),"Base",IF(AND(V2518&gt;=Map!$K$3,V2518&lt;=Map!$L$3),"Fcst","N/A"))</f>
        <v>Fcst</v>
      </c>
      <c r="X2518" t="str">
        <f>INDEX(Map!$B$2:$B$86,MATCH(D2518,Map!$A$2:$A$86,0),0)</f>
        <v>N/A</v>
      </c>
      <c r="Y2518" s="7" t="str">
        <f>IF(INDEX(Map!$C$2:$C$86,MATCH(D2518,Map!$A$2:$A$86,0),0)="","N/A",E2518*INDEX(Map!$C$2:$C$86,MATCH(D2518,Map!$A$2:$A$86,0),0))</f>
        <v>N/A</v>
      </c>
      <c r="Z2518" s="7" t="str">
        <f>IF(INDEX(Map!$D$2:$D$86,MATCH(D2518,Map!$A$2:$A$86,0),0)="","N/A",E2518*INDEX(Map!$D$2:$D$86,MATCH(D2518,Map!$A$2:$A$86,0),0))</f>
        <v>N/A</v>
      </c>
      <c r="AA2518" t="str">
        <f>INDEX(Map!$E$2:$E$86,MATCH(D2518,Map!$A$2:$A$86,0),0)</f>
        <v>NGCC</v>
      </c>
    </row>
    <row r="2519" spans="1:27" x14ac:dyDescent="0.25">
      <c r="A2519" s="1" t="s">
        <v>120</v>
      </c>
      <c r="B2519" s="1" t="s">
        <v>112</v>
      </c>
      <c r="C2519" s="1">
        <v>82</v>
      </c>
      <c r="D2519" s="1" t="s">
        <v>105</v>
      </c>
      <c r="E2519" s="1">
        <v>0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3" t="str">
        <f t="shared" si="39"/>
        <v>2017Plan</v>
      </c>
      <c r="V2519" s="2">
        <f>DATE(A2519,INDEX(Map!$H$1:$H$12,MATCH(B2519,Map!$G$1:$G$12,0),0),1)</f>
        <v>43252</v>
      </c>
      <c r="W2519" t="str">
        <f>IF(AND(V2519&gt;=Map!$K$2,V2519&lt;=Map!$L$2),"Base",IF(AND(V2519&gt;=Map!$K$3,V2519&lt;=Map!$L$3),"Fcst","N/A"))</f>
        <v>Fcst</v>
      </c>
      <c r="X2519" t="str">
        <f>INDEX(Map!$B$2:$B$86,MATCH(D2519,Map!$A$2:$A$86,0),0)</f>
        <v>N/A</v>
      </c>
      <c r="Y2519" s="7" t="str">
        <f>IF(INDEX(Map!$C$2:$C$86,MATCH(D2519,Map!$A$2:$A$86,0),0)="","N/A",E2519*INDEX(Map!$C$2:$C$86,MATCH(D2519,Map!$A$2:$A$86,0),0))</f>
        <v>N/A</v>
      </c>
      <c r="Z2519" s="7" t="str">
        <f>IF(INDEX(Map!$D$2:$D$86,MATCH(D2519,Map!$A$2:$A$86,0),0)="","N/A",E2519*INDEX(Map!$D$2:$D$86,MATCH(D2519,Map!$A$2:$A$86,0),0))</f>
        <v>N/A</v>
      </c>
      <c r="AA2519" t="str">
        <f>INDEX(Map!$E$2:$E$86,MATCH(D2519,Map!$A$2:$A$86,0),0)</f>
        <v>NGCC</v>
      </c>
    </row>
    <row r="2520" spans="1:27" x14ac:dyDescent="0.25">
      <c r="A2520" s="1" t="s">
        <v>120</v>
      </c>
      <c r="B2520" s="1" t="s">
        <v>112</v>
      </c>
      <c r="C2520" s="1">
        <v>83</v>
      </c>
      <c r="D2520" s="1" t="s">
        <v>106</v>
      </c>
      <c r="E2520" s="1">
        <v>0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3" t="str">
        <f t="shared" si="39"/>
        <v>2017Plan</v>
      </c>
      <c r="V2520" s="2">
        <f>DATE(A2520,INDEX(Map!$H$1:$H$12,MATCH(B2520,Map!$G$1:$G$12,0),0),1)</f>
        <v>43252</v>
      </c>
      <c r="W2520" t="str">
        <f>IF(AND(V2520&gt;=Map!$K$2,V2520&lt;=Map!$L$2),"Base",IF(AND(V2520&gt;=Map!$K$3,V2520&lt;=Map!$L$3),"Fcst","N/A"))</f>
        <v>Fcst</v>
      </c>
      <c r="X2520" t="str">
        <f>INDEX(Map!$B$2:$B$86,MATCH(D2520,Map!$A$2:$A$86,0),0)</f>
        <v>N/A</v>
      </c>
      <c r="Y2520" s="7" t="str">
        <f>IF(INDEX(Map!$C$2:$C$86,MATCH(D2520,Map!$A$2:$A$86,0),0)="","N/A",E2520*INDEX(Map!$C$2:$C$86,MATCH(D2520,Map!$A$2:$A$86,0),0))</f>
        <v>N/A</v>
      </c>
      <c r="Z2520" s="7" t="str">
        <f>IF(INDEX(Map!$D$2:$D$86,MATCH(D2520,Map!$A$2:$A$86,0),0)="","N/A",E2520*INDEX(Map!$D$2:$D$86,MATCH(D2520,Map!$A$2:$A$86,0),0))</f>
        <v>N/A</v>
      </c>
      <c r="AA2520" t="str">
        <f>INDEX(Map!$E$2:$E$86,MATCH(D2520,Map!$A$2:$A$86,0),0)</f>
        <v>NGCC</v>
      </c>
    </row>
    <row r="2521" spans="1:27" x14ac:dyDescent="0.25">
      <c r="A2521" s="1" t="s">
        <v>120</v>
      </c>
      <c r="B2521" s="1" t="s">
        <v>112</v>
      </c>
      <c r="C2521" s="1">
        <v>84</v>
      </c>
      <c r="D2521" s="1" t="s">
        <v>107</v>
      </c>
      <c r="E2521" s="1">
        <v>7.2</v>
      </c>
      <c r="F2521" s="1">
        <v>0</v>
      </c>
      <c r="G2521" s="1">
        <v>6</v>
      </c>
      <c r="H2521" s="1">
        <v>8</v>
      </c>
      <c r="I2521" s="1">
        <v>78.3</v>
      </c>
      <c r="J2521" s="1">
        <v>10900</v>
      </c>
      <c r="K2521" s="1">
        <v>45</v>
      </c>
      <c r="L2521" s="1">
        <v>311</v>
      </c>
      <c r="M2521" s="1">
        <v>243</v>
      </c>
      <c r="N2521" s="1">
        <v>0</v>
      </c>
      <c r="O2521" s="1">
        <v>75</v>
      </c>
      <c r="P2521" s="1">
        <v>0</v>
      </c>
      <c r="Q2521" s="1">
        <v>4</v>
      </c>
      <c r="R2521" s="1">
        <v>34.5</v>
      </c>
      <c r="S2521" s="1">
        <v>44.91</v>
      </c>
      <c r="T2521" s="1">
        <v>322</v>
      </c>
      <c r="U2521" s="3" t="str">
        <f t="shared" si="39"/>
        <v>2017Plan</v>
      </c>
      <c r="V2521" s="2">
        <f>DATE(A2521,INDEX(Map!$H$1:$H$12,MATCH(B2521,Map!$G$1:$G$12,0),0),1)</f>
        <v>43252</v>
      </c>
      <c r="W2521" t="str">
        <f>IF(AND(V2521&gt;=Map!$K$2,V2521&lt;=Map!$L$2),"Base",IF(AND(V2521&gt;=Map!$K$3,V2521&lt;=Map!$L$3),"Fcst","N/A"))</f>
        <v>Fcst</v>
      </c>
      <c r="X2521" t="str">
        <f>INDEX(Map!$B$2:$B$86,MATCH(D2521,Map!$A$2:$A$86,0),0)</f>
        <v>Bluegrass/EKPC</v>
      </c>
      <c r="Y2521" s="7" t="str">
        <f>IF(INDEX(Map!$C$2:$C$86,MATCH(D2521,Map!$A$2:$A$86,0),0)="","N/A",E2521*INDEX(Map!$C$2:$C$86,MATCH(D2521,Map!$A$2:$A$86,0),0))</f>
        <v>N/A</v>
      </c>
      <c r="Z2521" s="7">
        <f>IF(INDEX(Map!$D$2:$D$86,MATCH(D2521,Map!$A$2:$A$86,0),0)="","N/A",E2521*INDEX(Map!$D$2:$D$86,MATCH(D2521,Map!$A$2:$A$86,0),0))</f>
        <v>7.2</v>
      </c>
      <c r="AA2521" t="str">
        <f>INDEX(Map!$E$2:$E$86,MATCH(D2521,Map!$A$2:$A$86,0),0)</f>
        <v>SCCT</v>
      </c>
    </row>
    <row r="2522" spans="1:27" x14ac:dyDescent="0.25">
      <c r="A2522" s="1" t="s">
        <v>120</v>
      </c>
      <c r="B2522" s="1" t="s">
        <v>113</v>
      </c>
      <c r="C2522" s="1">
        <v>1</v>
      </c>
      <c r="D2522" s="1" t="s">
        <v>23</v>
      </c>
      <c r="E2522" s="1">
        <v>8.9</v>
      </c>
      <c r="F2522" s="1">
        <v>0</v>
      </c>
      <c r="G2522" s="1">
        <v>11.3</v>
      </c>
      <c r="H2522" s="1">
        <v>2</v>
      </c>
      <c r="I2522" s="1">
        <v>105.5</v>
      </c>
      <c r="J2522" s="1">
        <v>11848</v>
      </c>
      <c r="K2522" s="1">
        <v>238</v>
      </c>
      <c r="L2522" s="1">
        <v>274.60000000000002</v>
      </c>
      <c r="M2522" s="1">
        <v>290</v>
      </c>
      <c r="N2522" s="1">
        <v>2</v>
      </c>
      <c r="O2522" s="1">
        <v>24</v>
      </c>
      <c r="P2522" s="1">
        <v>0</v>
      </c>
      <c r="Q2522" s="1">
        <v>26</v>
      </c>
      <c r="R2522" s="1">
        <v>35.43</v>
      </c>
      <c r="S2522" s="1">
        <v>38.15</v>
      </c>
      <c r="T2522" s="1">
        <v>340</v>
      </c>
      <c r="U2522" s="3" t="str">
        <f t="shared" si="39"/>
        <v>2017Plan</v>
      </c>
      <c r="V2522" s="2">
        <f>DATE(A2522,INDEX(Map!$H$1:$H$12,MATCH(B2522,Map!$G$1:$G$12,0),0),1)</f>
        <v>43282</v>
      </c>
      <c r="W2522" t="str">
        <f>IF(AND(V2522&gt;=Map!$K$2,V2522&lt;=Map!$L$2),"Base",IF(AND(V2522&gt;=Map!$K$3,V2522&lt;=Map!$L$3),"Fcst","N/A"))</f>
        <v>N/A</v>
      </c>
      <c r="X2522" t="str">
        <f>INDEX(Map!$B$2:$B$86,MATCH(D2522,Map!$A$2:$A$86,0),0)</f>
        <v>Brown 1</v>
      </c>
      <c r="Y2522" s="7">
        <f>IF(INDEX(Map!$C$2:$C$86,MATCH(D2522,Map!$A$2:$A$86,0),0)="","N/A",E2522*INDEX(Map!$C$2:$C$86,MATCH(D2522,Map!$A$2:$A$86,0),0))</f>
        <v>8.9</v>
      </c>
      <c r="Z2522" s="7" t="str">
        <f>IF(INDEX(Map!$D$2:$D$86,MATCH(D2522,Map!$A$2:$A$86,0),0)="","N/A",E2522*INDEX(Map!$D$2:$D$86,MATCH(D2522,Map!$A$2:$A$86,0),0))</f>
        <v>N/A</v>
      </c>
      <c r="AA2522" t="str">
        <f>INDEX(Map!$E$2:$E$86,MATCH(D2522,Map!$A$2:$A$86,0),0)</f>
        <v>Coal</v>
      </c>
    </row>
    <row r="2523" spans="1:27" x14ac:dyDescent="0.25">
      <c r="A2523" s="1" t="s">
        <v>120</v>
      </c>
      <c r="B2523" s="1" t="s">
        <v>113</v>
      </c>
      <c r="C2523" s="1">
        <v>2</v>
      </c>
      <c r="D2523" s="1" t="s">
        <v>24</v>
      </c>
      <c r="E2523" s="1">
        <v>42</v>
      </c>
      <c r="F2523" s="1">
        <v>0</v>
      </c>
      <c r="G2523" s="1">
        <v>34</v>
      </c>
      <c r="H2523" s="1">
        <v>2</v>
      </c>
      <c r="I2523" s="1">
        <v>453.2</v>
      </c>
      <c r="J2523" s="1">
        <v>10793</v>
      </c>
      <c r="K2523" s="1">
        <v>632</v>
      </c>
      <c r="L2523" s="1">
        <v>274.60000000000002</v>
      </c>
      <c r="M2523" s="1">
        <v>1245</v>
      </c>
      <c r="N2523" s="1">
        <v>1</v>
      </c>
      <c r="O2523" s="1">
        <v>16</v>
      </c>
      <c r="P2523" s="1">
        <v>0</v>
      </c>
      <c r="Q2523" s="1">
        <v>92</v>
      </c>
      <c r="R2523" s="1">
        <v>31.82</v>
      </c>
      <c r="S2523" s="1">
        <v>32.21</v>
      </c>
      <c r="T2523" s="1">
        <v>1353</v>
      </c>
      <c r="U2523" s="3" t="str">
        <f t="shared" si="39"/>
        <v>2017Plan</v>
      </c>
      <c r="V2523" s="2">
        <f>DATE(A2523,INDEX(Map!$H$1:$H$12,MATCH(B2523,Map!$G$1:$G$12,0),0),1)</f>
        <v>43282</v>
      </c>
      <c r="W2523" t="str">
        <f>IF(AND(V2523&gt;=Map!$K$2,V2523&lt;=Map!$L$2),"Base",IF(AND(V2523&gt;=Map!$K$3,V2523&lt;=Map!$L$3),"Fcst","N/A"))</f>
        <v>N/A</v>
      </c>
      <c r="X2523" t="str">
        <f>INDEX(Map!$B$2:$B$86,MATCH(D2523,Map!$A$2:$A$86,0),0)</f>
        <v>Brown 2</v>
      </c>
      <c r="Y2523" s="7">
        <f>IF(INDEX(Map!$C$2:$C$86,MATCH(D2523,Map!$A$2:$A$86,0),0)="","N/A",E2523*INDEX(Map!$C$2:$C$86,MATCH(D2523,Map!$A$2:$A$86,0),0))</f>
        <v>42</v>
      </c>
      <c r="Z2523" s="7" t="str">
        <f>IF(INDEX(Map!$D$2:$D$86,MATCH(D2523,Map!$A$2:$A$86,0),0)="","N/A",E2523*INDEX(Map!$D$2:$D$86,MATCH(D2523,Map!$A$2:$A$86,0),0))</f>
        <v>N/A</v>
      </c>
      <c r="AA2523" t="str">
        <f>INDEX(Map!$E$2:$E$86,MATCH(D2523,Map!$A$2:$A$86,0),0)</f>
        <v>Coal</v>
      </c>
    </row>
    <row r="2524" spans="1:27" x14ac:dyDescent="0.25">
      <c r="A2524" s="1" t="s">
        <v>120</v>
      </c>
      <c r="B2524" s="1" t="s">
        <v>113</v>
      </c>
      <c r="C2524" s="1">
        <v>3</v>
      </c>
      <c r="D2524" s="1" t="s">
        <v>25</v>
      </c>
      <c r="E2524" s="1">
        <v>103</v>
      </c>
      <c r="F2524" s="1">
        <v>0</v>
      </c>
      <c r="G2524" s="1">
        <v>33.9</v>
      </c>
      <c r="H2524" s="1">
        <v>3</v>
      </c>
      <c r="I2524" s="1">
        <v>1256.2</v>
      </c>
      <c r="J2524" s="1">
        <v>12195</v>
      </c>
      <c r="K2524" s="1">
        <v>653</v>
      </c>
      <c r="L2524" s="1">
        <v>274.60000000000002</v>
      </c>
      <c r="M2524" s="1">
        <v>3450</v>
      </c>
      <c r="N2524" s="1">
        <v>3</v>
      </c>
      <c r="O2524" s="1">
        <v>42</v>
      </c>
      <c r="P2524" s="1">
        <v>0</v>
      </c>
      <c r="Q2524" s="1">
        <v>317</v>
      </c>
      <c r="R2524" s="1">
        <v>36.57</v>
      </c>
      <c r="S2524" s="1">
        <v>36.97</v>
      </c>
      <c r="T2524" s="1">
        <v>3808</v>
      </c>
      <c r="U2524" s="3" t="str">
        <f t="shared" si="39"/>
        <v>2017Plan</v>
      </c>
      <c r="V2524" s="2">
        <f>DATE(A2524,INDEX(Map!$H$1:$H$12,MATCH(B2524,Map!$G$1:$G$12,0),0),1)</f>
        <v>43282</v>
      </c>
      <c r="W2524" t="str">
        <f>IF(AND(V2524&gt;=Map!$K$2,V2524&lt;=Map!$L$2),"Base",IF(AND(V2524&gt;=Map!$K$3,V2524&lt;=Map!$L$3),"Fcst","N/A"))</f>
        <v>N/A</v>
      </c>
      <c r="X2524" t="str">
        <f>INDEX(Map!$B$2:$B$86,MATCH(D2524,Map!$A$2:$A$86,0),0)</f>
        <v>Brown 3</v>
      </c>
      <c r="Y2524" s="7">
        <f>IF(INDEX(Map!$C$2:$C$86,MATCH(D2524,Map!$A$2:$A$86,0),0)="","N/A",E2524*INDEX(Map!$C$2:$C$86,MATCH(D2524,Map!$A$2:$A$86,0),0))</f>
        <v>103</v>
      </c>
      <c r="Z2524" s="7" t="str">
        <f>IF(INDEX(Map!$D$2:$D$86,MATCH(D2524,Map!$A$2:$A$86,0),0)="","N/A",E2524*INDEX(Map!$D$2:$D$86,MATCH(D2524,Map!$A$2:$A$86,0),0))</f>
        <v>N/A</v>
      </c>
      <c r="AA2524" t="str">
        <f>INDEX(Map!$E$2:$E$86,MATCH(D2524,Map!$A$2:$A$86,0),0)</f>
        <v>Coal</v>
      </c>
    </row>
    <row r="2525" spans="1:27" x14ac:dyDescent="0.25">
      <c r="A2525" s="1" t="s">
        <v>120</v>
      </c>
      <c r="B2525" s="1" t="s">
        <v>113</v>
      </c>
      <c r="C2525" s="1">
        <v>4</v>
      </c>
      <c r="D2525" s="1" t="s">
        <v>26</v>
      </c>
      <c r="E2525" s="1">
        <v>271.3</v>
      </c>
      <c r="F2525" s="1">
        <v>0</v>
      </c>
      <c r="G2525" s="1">
        <v>76.900000000000006</v>
      </c>
      <c r="H2525" s="1">
        <v>2</v>
      </c>
      <c r="I2525" s="1">
        <v>2877.4</v>
      </c>
      <c r="J2525" s="1">
        <v>10604</v>
      </c>
      <c r="K2525" s="1">
        <v>683</v>
      </c>
      <c r="L2525" s="1">
        <v>199.2</v>
      </c>
      <c r="M2525" s="1">
        <v>5731</v>
      </c>
      <c r="N2525" s="1">
        <v>2</v>
      </c>
      <c r="O2525" s="1">
        <v>31</v>
      </c>
      <c r="P2525" s="1">
        <v>0</v>
      </c>
      <c r="Q2525" s="1">
        <v>524</v>
      </c>
      <c r="R2525" s="1">
        <v>23.05</v>
      </c>
      <c r="S2525" s="1">
        <v>23.17</v>
      </c>
      <c r="T2525" s="1">
        <v>6287</v>
      </c>
      <c r="U2525" s="3" t="str">
        <f t="shared" si="39"/>
        <v>2017Plan</v>
      </c>
      <c r="V2525" s="2">
        <f>DATE(A2525,INDEX(Map!$H$1:$H$12,MATCH(B2525,Map!$G$1:$G$12,0),0),1)</f>
        <v>43282</v>
      </c>
      <c r="W2525" t="str">
        <f>IF(AND(V2525&gt;=Map!$K$2,V2525&lt;=Map!$L$2),"Base",IF(AND(V2525&gt;=Map!$K$3,V2525&lt;=Map!$L$3),"Fcst","N/A"))</f>
        <v>N/A</v>
      </c>
      <c r="X2525" t="str">
        <f>INDEX(Map!$B$2:$B$86,MATCH(D2525,Map!$A$2:$A$86,0),0)</f>
        <v>Ghent 1</v>
      </c>
      <c r="Y2525" s="7">
        <f>IF(INDEX(Map!$C$2:$C$86,MATCH(D2525,Map!$A$2:$A$86,0),0)="","N/A",E2525*INDEX(Map!$C$2:$C$86,MATCH(D2525,Map!$A$2:$A$86,0),0))</f>
        <v>271.3</v>
      </c>
      <c r="Z2525" s="7" t="str">
        <f>IF(INDEX(Map!$D$2:$D$86,MATCH(D2525,Map!$A$2:$A$86,0),0)="","N/A",E2525*INDEX(Map!$D$2:$D$86,MATCH(D2525,Map!$A$2:$A$86,0),0))</f>
        <v>N/A</v>
      </c>
      <c r="AA2525" t="str">
        <f>INDEX(Map!$E$2:$E$86,MATCH(D2525,Map!$A$2:$A$86,0),0)</f>
        <v>Coal</v>
      </c>
    </row>
    <row r="2526" spans="1:27" x14ac:dyDescent="0.25">
      <c r="A2526" s="1" t="s">
        <v>120</v>
      </c>
      <c r="B2526" s="1" t="s">
        <v>113</v>
      </c>
      <c r="C2526" s="1">
        <v>5</v>
      </c>
      <c r="D2526" s="1" t="s">
        <v>27</v>
      </c>
      <c r="E2526" s="1">
        <v>276.2</v>
      </c>
      <c r="F2526" s="1">
        <v>0</v>
      </c>
      <c r="G2526" s="1">
        <v>75.3</v>
      </c>
      <c r="H2526" s="1">
        <v>2</v>
      </c>
      <c r="I2526" s="1">
        <v>2893.7</v>
      </c>
      <c r="J2526" s="1">
        <v>10475</v>
      </c>
      <c r="K2526" s="1">
        <v>703</v>
      </c>
      <c r="L2526" s="1">
        <v>199.2</v>
      </c>
      <c r="M2526" s="1">
        <v>5764</v>
      </c>
      <c r="N2526" s="1">
        <v>2</v>
      </c>
      <c r="O2526" s="1">
        <v>25</v>
      </c>
      <c r="P2526" s="1">
        <v>0</v>
      </c>
      <c r="Q2526" s="1">
        <v>313</v>
      </c>
      <c r="R2526" s="1">
        <v>22</v>
      </c>
      <c r="S2526" s="1">
        <v>22.09</v>
      </c>
      <c r="T2526" s="1">
        <v>6103</v>
      </c>
      <c r="U2526" s="3" t="str">
        <f t="shared" si="39"/>
        <v>2017Plan</v>
      </c>
      <c r="V2526" s="2">
        <f>DATE(A2526,INDEX(Map!$H$1:$H$12,MATCH(B2526,Map!$G$1:$G$12,0),0),1)</f>
        <v>43282</v>
      </c>
      <c r="W2526" t="str">
        <f>IF(AND(V2526&gt;=Map!$K$2,V2526&lt;=Map!$L$2),"Base",IF(AND(V2526&gt;=Map!$K$3,V2526&lt;=Map!$L$3),"Fcst","N/A"))</f>
        <v>N/A</v>
      </c>
      <c r="X2526" t="str">
        <f>INDEX(Map!$B$2:$B$86,MATCH(D2526,Map!$A$2:$A$86,0),0)</f>
        <v>Ghent 2</v>
      </c>
      <c r="Y2526" s="7">
        <f>IF(INDEX(Map!$C$2:$C$86,MATCH(D2526,Map!$A$2:$A$86,0),0)="","N/A",E2526*INDEX(Map!$C$2:$C$86,MATCH(D2526,Map!$A$2:$A$86,0),0))</f>
        <v>276.2</v>
      </c>
      <c r="Z2526" s="7" t="str">
        <f>IF(INDEX(Map!$D$2:$D$86,MATCH(D2526,Map!$A$2:$A$86,0),0)="","N/A",E2526*INDEX(Map!$D$2:$D$86,MATCH(D2526,Map!$A$2:$A$86,0),0))</f>
        <v>N/A</v>
      </c>
      <c r="AA2526" t="str">
        <f>INDEX(Map!$E$2:$E$86,MATCH(D2526,Map!$A$2:$A$86,0),0)</f>
        <v>Coal</v>
      </c>
    </row>
    <row r="2527" spans="1:27" x14ac:dyDescent="0.25">
      <c r="A2527" s="1" t="s">
        <v>120</v>
      </c>
      <c r="B2527" s="1" t="s">
        <v>113</v>
      </c>
      <c r="C2527" s="1">
        <v>6</v>
      </c>
      <c r="D2527" s="1" t="s">
        <v>28</v>
      </c>
      <c r="E2527" s="1">
        <v>285.3</v>
      </c>
      <c r="F2527" s="1">
        <v>0</v>
      </c>
      <c r="G2527" s="1">
        <v>79.099999999999994</v>
      </c>
      <c r="H2527" s="1">
        <v>2</v>
      </c>
      <c r="I2527" s="1">
        <v>3169.3</v>
      </c>
      <c r="J2527" s="1">
        <v>11111</v>
      </c>
      <c r="K2527" s="1">
        <v>689</v>
      </c>
      <c r="L2527" s="1">
        <v>199.2</v>
      </c>
      <c r="M2527" s="1">
        <v>6313</v>
      </c>
      <c r="N2527" s="1">
        <v>3</v>
      </c>
      <c r="O2527" s="1">
        <v>41</v>
      </c>
      <c r="P2527" s="1">
        <v>0</v>
      </c>
      <c r="Q2527" s="1">
        <v>536</v>
      </c>
      <c r="R2527" s="1">
        <v>24.01</v>
      </c>
      <c r="S2527" s="1">
        <v>24.16</v>
      </c>
      <c r="T2527" s="1">
        <v>6890</v>
      </c>
      <c r="U2527" s="3" t="str">
        <f t="shared" si="39"/>
        <v>2017Plan</v>
      </c>
      <c r="V2527" s="2">
        <f>DATE(A2527,INDEX(Map!$H$1:$H$12,MATCH(B2527,Map!$G$1:$G$12,0),0),1)</f>
        <v>43282</v>
      </c>
      <c r="W2527" t="str">
        <f>IF(AND(V2527&gt;=Map!$K$2,V2527&lt;=Map!$L$2),"Base",IF(AND(V2527&gt;=Map!$K$3,V2527&lt;=Map!$L$3),"Fcst","N/A"))</f>
        <v>N/A</v>
      </c>
      <c r="X2527" t="str">
        <f>INDEX(Map!$B$2:$B$86,MATCH(D2527,Map!$A$2:$A$86,0),0)</f>
        <v>Ghent 3</v>
      </c>
      <c r="Y2527" s="7">
        <f>IF(INDEX(Map!$C$2:$C$86,MATCH(D2527,Map!$A$2:$A$86,0),0)="","N/A",E2527*INDEX(Map!$C$2:$C$86,MATCH(D2527,Map!$A$2:$A$86,0),0))</f>
        <v>285.3</v>
      </c>
      <c r="Z2527" s="7" t="str">
        <f>IF(INDEX(Map!$D$2:$D$86,MATCH(D2527,Map!$A$2:$A$86,0),0)="","N/A",E2527*INDEX(Map!$D$2:$D$86,MATCH(D2527,Map!$A$2:$A$86,0),0))</f>
        <v>N/A</v>
      </c>
      <c r="AA2527" t="str">
        <f>INDEX(Map!$E$2:$E$86,MATCH(D2527,Map!$A$2:$A$86,0),0)</f>
        <v>Coal</v>
      </c>
    </row>
    <row r="2528" spans="1:27" x14ac:dyDescent="0.25">
      <c r="A2528" s="1" t="s">
        <v>120</v>
      </c>
      <c r="B2528" s="1" t="s">
        <v>113</v>
      </c>
      <c r="C2528" s="1">
        <v>7</v>
      </c>
      <c r="D2528" s="1" t="s">
        <v>29</v>
      </c>
      <c r="E2528" s="1">
        <v>273.10000000000002</v>
      </c>
      <c r="F2528" s="1">
        <v>0</v>
      </c>
      <c r="G2528" s="1">
        <v>78.900000000000006</v>
      </c>
      <c r="H2528" s="1">
        <v>2</v>
      </c>
      <c r="I2528" s="1">
        <v>3001.6</v>
      </c>
      <c r="J2528" s="1">
        <v>10991</v>
      </c>
      <c r="K2528" s="1">
        <v>694</v>
      </c>
      <c r="L2528" s="1">
        <v>199.2</v>
      </c>
      <c r="M2528" s="1">
        <v>5979</v>
      </c>
      <c r="N2528" s="1">
        <v>4</v>
      </c>
      <c r="O2528" s="1">
        <v>49</v>
      </c>
      <c r="P2528" s="1">
        <v>0</v>
      </c>
      <c r="Q2528" s="1">
        <v>513</v>
      </c>
      <c r="R2528" s="1">
        <v>23.77</v>
      </c>
      <c r="S2528" s="1">
        <v>23.96</v>
      </c>
      <c r="T2528" s="1">
        <v>6542</v>
      </c>
      <c r="U2528" s="3" t="str">
        <f t="shared" si="39"/>
        <v>2017Plan</v>
      </c>
      <c r="V2528" s="2">
        <f>DATE(A2528,INDEX(Map!$H$1:$H$12,MATCH(B2528,Map!$G$1:$G$12,0),0),1)</f>
        <v>43282</v>
      </c>
      <c r="W2528" t="str">
        <f>IF(AND(V2528&gt;=Map!$K$2,V2528&lt;=Map!$L$2),"Base",IF(AND(V2528&gt;=Map!$K$3,V2528&lt;=Map!$L$3),"Fcst","N/A"))</f>
        <v>N/A</v>
      </c>
      <c r="X2528" t="str">
        <f>INDEX(Map!$B$2:$B$86,MATCH(D2528,Map!$A$2:$A$86,0),0)</f>
        <v>Ghent 4</v>
      </c>
      <c r="Y2528" s="7">
        <f>IF(INDEX(Map!$C$2:$C$86,MATCH(D2528,Map!$A$2:$A$86,0),0)="","N/A",E2528*INDEX(Map!$C$2:$C$86,MATCH(D2528,Map!$A$2:$A$86,0),0))</f>
        <v>273.10000000000002</v>
      </c>
      <c r="Z2528" s="7" t="str">
        <f>IF(INDEX(Map!$D$2:$D$86,MATCH(D2528,Map!$A$2:$A$86,0),0)="","N/A",E2528*INDEX(Map!$D$2:$D$86,MATCH(D2528,Map!$A$2:$A$86,0),0))</f>
        <v>N/A</v>
      </c>
      <c r="AA2528" t="str">
        <f>INDEX(Map!$E$2:$E$86,MATCH(D2528,Map!$A$2:$A$86,0),0)</f>
        <v>Coal</v>
      </c>
    </row>
    <row r="2529" spans="1:27" x14ac:dyDescent="0.25">
      <c r="A2529" s="1" t="s">
        <v>120</v>
      </c>
      <c r="B2529" s="1" t="s">
        <v>113</v>
      </c>
      <c r="C2529" s="1">
        <v>8</v>
      </c>
      <c r="D2529" s="1" t="s">
        <v>30</v>
      </c>
      <c r="E2529" s="1">
        <v>167.6</v>
      </c>
      <c r="F2529" s="1">
        <v>0</v>
      </c>
      <c r="G2529" s="1">
        <v>75.099999999999994</v>
      </c>
      <c r="H2529" s="1">
        <v>2</v>
      </c>
      <c r="I2529" s="1">
        <v>1747.5</v>
      </c>
      <c r="J2529" s="1">
        <v>10425</v>
      </c>
      <c r="K2529" s="1">
        <v>697</v>
      </c>
      <c r="L2529" s="1">
        <v>199</v>
      </c>
      <c r="M2529" s="1">
        <v>3477</v>
      </c>
      <c r="N2529" s="1">
        <v>4</v>
      </c>
      <c r="O2529" s="1">
        <v>17</v>
      </c>
      <c r="P2529" s="1">
        <v>0</v>
      </c>
      <c r="Q2529" s="1">
        <v>151</v>
      </c>
      <c r="R2529" s="1">
        <v>21.64</v>
      </c>
      <c r="S2529" s="1">
        <v>21.74</v>
      </c>
      <c r="T2529" s="1">
        <v>3644</v>
      </c>
      <c r="U2529" s="3" t="str">
        <f t="shared" si="39"/>
        <v>2017Plan</v>
      </c>
      <c r="V2529" s="2">
        <f>DATE(A2529,INDEX(Map!$H$1:$H$12,MATCH(B2529,Map!$G$1:$G$12,0),0),1)</f>
        <v>43282</v>
      </c>
      <c r="W2529" t="str">
        <f>IF(AND(V2529&gt;=Map!$K$2,V2529&lt;=Map!$L$2),"Base",IF(AND(V2529&gt;=Map!$K$3,V2529&lt;=Map!$L$3),"Fcst","N/A"))</f>
        <v>N/A</v>
      </c>
      <c r="X2529" t="str">
        <f>INDEX(Map!$B$2:$B$86,MATCH(D2529,Map!$A$2:$A$86,0),0)</f>
        <v>Mill Creek 1</v>
      </c>
      <c r="Y2529" s="7" t="str">
        <f>IF(INDEX(Map!$C$2:$C$86,MATCH(D2529,Map!$A$2:$A$86,0),0)="","N/A",E2529*INDEX(Map!$C$2:$C$86,MATCH(D2529,Map!$A$2:$A$86,0),0))</f>
        <v>N/A</v>
      </c>
      <c r="Z2529" s="7">
        <f>IF(INDEX(Map!$D$2:$D$86,MATCH(D2529,Map!$A$2:$A$86,0),0)="","N/A",E2529*INDEX(Map!$D$2:$D$86,MATCH(D2529,Map!$A$2:$A$86,0),0))</f>
        <v>167.6</v>
      </c>
      <c r="AA2529" t="str">
        <f>INDEX(Map!$E$2:$E$86,MATCH(D2529,Map!$A$2:$A$86,0),0)</f>
        <v>Coal</v>
      </c>
    </row>
    <row r="2530" spans="1:27" x14ac:dyDescent="0.25">
      <c r="A2530" s="1" t="s">
        <v>120</v>
      </c>
      <c r="B2530" s="1" t="s">
        <v>113</v>
      </c>
      <c r="C2530" s="1">
        <v>9</v>
      </c>
      <c r="D2530" s="1" t="s">
        <v>31</v>
      </c>
      <c r="E2530" s="1">
        <v>155</v>
      </c>
      <c r="F2530" s="1">
        <v>0</v>
      </c>
      <c r="G2530" s="1">
        <v>70.099999999999994</v>
      </c>
      <c r="H2530" s="1">
        <v>2</v>
      </c>
      <c r="I2530" s="1">
        <v>1671.2</v>
      </c>
      <c r="J2530" s="1">
        <v>10783</v>
      </c>
      <c r="K2530" s="1">
        <v>686</v>
      </c>
      <c r="L2530" s="1">
        <v>199</v>
      </c>
      <c r="M2530" s="1">
        <v>3325</v>
      </c>
      <c r="N2530" s="1">
        <v>4</v>
      </c>
      <c r="O2530" s="1">
        <v>17</v>
      </c>
      <c r="P2530" s="1">
        <v>0</v>
      </c>
      <c r="Q2530" s="1">
        <v>176</v>
      </c>
      <c r="R2530" s="1">
        <v>22.59</v>
      </c>
      <c r="S2530" s="1">
        <v>22.7</v>
      </c>
      <c r="T2530" s="1">
        <v>3518</v>
      </c>
      <c r="U2530" s="3" t="str">
        <f t="shared" si="39"/>
        <v>2017Plan</v>
      </c>
      <c r="V2530" s="2">
        <f>DATE(A2530,INDEX(Map!$H$1:$H$12,MATCH(B2530,Map!$G$1:$G$12,0),0),1)</f>
        <v>43282</v>
      </c>
      <c r="W2530" t="str">
        <f>IF(AND(V2530&gt;=Map!$K$2,V2530&lt;=Map!$L$2),"Base",IF(AND(V2530&gt;=Map!$K$3,V2530&lt;=Map!$L$3),"Fcst","N/A"))</f>
        <v>N/A</v>
      </c>
      <c r="X2530" t="str">
        <f>INDEX(Map!$B$2:$B$86,MATCH(D2530,Map!$A$2:$A$86,0),0)</f>
        <v>Mill Creek 2</v>
      </c>
      <c r="Y2530" s="7" t="str">
        <f>IF(INDEX(Map!$C$2:$C$86,MATCH(D2530,Map!$A$2:$A$86,0),0)="","N/A",E2530*INDEX(Map!$C$2:$C$86,MATCH(D2530,Map!$A$2:$A$86,0),0))</f>
        <v>N/A</v>
      </c>
      <c r="Z2530" s="7">
        <f>IF(INDEX(Map!$D$2:$D$86,MATCH(D2530,Map!$A$2:$A$86,0),0)="","N/A",E2530*INDEX(Map!$D$2:$D$86,MATCH(D2530,Map!$A$2:$A$86,0),0))</f>
        <v>155</v>
      </c>
      <c r="AA2530" t="str">
        <f>INDEX(Map!$E$2:$E$86,MATCH(D2530,Map!$A$2:$A$86,0),0)</f>
        <v>Coal</v>
      </c>
    </row>
    <row r="2531" spans="1:27" x14ac:dyDescent="0.25">
      <c r="A2531" s="1" t="s">
        <v>120</v>
      </c>
      <c r="B2531" s="1" t="s">
        <v>113</v>
      </c>
      <c r="C2531" s="1">
        <v>10</v>
      </c>
      <c r="D2531" s="1" t="s">
        <v>32</v>
      </c>
      <c r="E2531" s="1">
        <v>207.5</v>
      </c>
      <c r="F2531" s="1">
        <v>0</v>
      </c>
      <c r="G2531" s="1">
        <v>72.400000000000006</v>
      </c>
      <c r="H2531" s="1">
        <v>2</v>
      </c>
      <c r="I2531" s="1">
        <v>2222.6</v>
      </c>
      <c r="J2531" s="1">
        <v>10711</v>
      </c>
      <c r="K2531" s="1">
        <v>655</v>
      </c>
      <c r="L2531" s="1">
        <v>199</v>
      </c>
      <c r="M2531" s="1">
        <v>4422</v>
      </c>
      <c r="N2531" s="1">
        <v>12</v>
      </c>
      <c r="O2531" s="1">
        <v>46</v>
      </c>
      <c r="P2531" s="1">
        <v>0</v>
      </c>
      <c r="Q2531" s="1">
        <v>263</v>
      </c>
      <c r="R2531" s="1">
        <v>22.58</v>
      </c>
      <c r="S2531" s="1">
        <v>22.81</v>
      </c>
      <c r="T2531" s="1">
        <v>4732</v>
      </c>
      <c r="U2531" s="3" t="str">
        <f t="shared" si="39"/>
        <v>2017Plan</v>
      </c>
      <c r="V2531" s="2">
        <f>DATE(A2531,INDEX(Map!$H$1:$H$12,MATCH(B2531,Map!$G$1:$G$12,0),0),1)</f>
        <v>43282</v>
      </c>
      <c r="W2531" t="str">
        <f>IF(AND(V2531&gt;=Map!$K$2,V2531&lt;=Map!$L$2),"Base",IF(AND(V2531&gt;=Map!$K$3,V2531&lt;=Map!$L$3),"Fcst","N/A"))</f>
        <v>N/A</v>
      </c>
      <c r="X2531" t="str">
        <f>INDEX(Map!$B$2:$B$86,MATCH(D2531,Map!$A$2:$A$86,0),0)</f>
        <v>Mill Creek 3</v>
      </c>
      <c r="Y2531" s="7" t="str">
        <f>IF(INDEX(Map!$C$2:$C$86,MATCH(D2531,Map!$A$2:$A$86,0),0)="","N/A",E2531*INDEX(Map!$C$2:$C$86,MATCH(D2531,Map!$A$2:$A$86,0),0))</f>
        <v>N/A</v>
      </c>
      <c r="Z2531" s="7">
        <f>IF(INDEX(Map!$D$2:$D$86,MATCH(D2531,Map!$A$2:$A$86,0),0)="","N/A",E2531*INDEX(Map!$D$2:$D$86,MATCH(D2531,Map!$A$2:$A$86,0),0))</f>
        <v>207.5</v>
      </c>
      <c r="AA2531" t="str">
        <f>INDEX(Map!$E$2:$E$86,MATCH(D2531,Map!$A$2:$A$86,0),0)</f>
        <v>Coal</v>
      </c>
    </row>
    <row r="2532" spans="1:27" x14ac:dyDescent="0.25">
      <c r="A2532" s="1" t="s">
        <v>120</v>
      </c>
      <c r="B2532" s="1" t="s">
        <v>113</v>
      </c>
      <c r="C2532" s="1">
        <v>11</v>
      </c>
      <c r="D2532" s="1" t="s">
        <v>33</v>
      </c>
      <c r="E2532" s="1">
        <v>274.5</v>
      </c>
      <c r="F2532" s="1">
        <v>0</v>
      </c>
      <c r="G2532" s="1">
        <v>77.400000000000006</v>
      </c>
      <c r="H2532" s="1">
        <v>1</v>
      </c>
      <c r="I2532" s="1">
        <v>2876.4</v>
      </c>
      <c r="J2532" s="1">
        <v>10478</v>
      </c>
      <c r="K2532" s="1">
        <v>686</v>
      </c>
      <c r="L2532" s="1">
        <v>199</v>
      </c>
      <c r="M2532" s="1">
        <v>5723</v>
      </c>
      <c r="N2532" s="1">
        <v>9</v>
      </c>
      <c r="O2532" s="1">
        <v>37</v>
      </c>
      <c r="P2532" s="1">
        <v>0</v>
      </c>
      <c r="Q2532" s="1">
        <v>346</v>
      </c>
      <c r="R2532" s="1">
        <v>22.11</v>
      </c>
      <c r="S2532" s="1">
        <v>22.24</v>
      </c>
      <c r="T2532" s="1">
        <v>6107</v>
      </c>
      <c r="U2532" s="3" t="str">
        <f t="shared" si="39"/>
        <v>2017Plan</v>
      </c>
      <c r="V2532" s="2">
        <f>DATE(A2532,INDEX(Map!$H$1:$H$12,MATCH(B2532,Map!$G$1:$G$12,0),0),1)</f>
        <v>43282</v>
      </c>
      <c r="W2532" t="str">
        <f>IF(AND(V2532&gt;=Map!$K$2,V2532&lt;=Map!$L$2),"Base",IF(AND(V2532&gt;=Map!$K$3,V2532&lt;=Map!$L$3),"Fcst","N/A"))</f>
        <v>N/A</v>
      </c>
      <c r="X2532" t="str">
        <f>INDEX(Map!$B$2:$B$86,MATCH(D2532,Map!$A$2:$A$86,0),0)</f>
        <v>Mill Creek 4</v>
      </c>
      <c r="Y2532" s="7" t="str">
        <f>IF(INDEX(Map!$C$2:$C$86,MATCH(D2532,Map!$A$2:$A$86,0),0)="","N/A",E2532*INDEX(Map!$C$2:$C$86,MATCH(D2532,Map!$A$2:$A$86,0),0))</f>
        <v>N/A</v>
      </c>
      <c r="Z2532" s="7">
        <f>IF(INDEX(Map!$D$2:$D$86,MATCH(D2532,Map!$A$2:$A$86,0),0)="","N/A",E2532*INDEX(Map!$D$2:$D$86,MATCH(D2532,Map!$A$2:$A$86,0),0))</f>
        <v>274.5</v>
      </c>
      <c r="AA2532" t="str">
        <f>INDEX(Map!$E$2:$E$86,MATCH(D2532,Map!$A$2:$A$86,0),0)</f>
        <v>Coal</v>
      </c>
    </row>
    <row r="2533" spans="1:27" x14ac:dyDescent="0.25">
      <c r="A2533" s="1" t="s">
        <v>120</v>
      </c>
      <c r="B2533" s="1" t="s">
        <v>113</v>
      </c>
      <c r="C2533" s="1">
        <v>12</v>
      </c>
      <c r="D2533" s="1" t="s">
        <v>34</v>
      </c>
      <c r="E2533" s="1">
        <v>232.2</v>
      </c>
      <c r="F2533" s="1">
        <v>0</v>
      </c>
      <c r="G2533" s="1">
        <v>84.4</v>
      </c>
      <c r="H2533" s="1">
        <v>2</v>
      </c>
      <c r="I2533" s="1">
        <v>2489.4</v>
      </c>
      <c r="J2533" s="1">
        <v>10719</v>
      </c>
      <c r="K2533" s="1">
        <v>700</v>
      </c>
      <c r="L2533" s="1">
        <v>194.5</v>
      </c>
      <c r="M2533" s="1">
        <v>4842</v>
      </c>
      <c r="N2533" s="1">
        <v>7</v>
      </c>
      <c r="O2533" s="1">
        <v>90</v>
      </c>
      <c r="P2533" s="1">
        <v>0</v>
      </c>
      <c r="Q2533" s="1">
        <v>291</v>
      </c>
      <c r="R2533" s="1">
        <v>22.1</v>
      </c>
      <c r="S2533" s="1">
        <v>22.49</v>
      </c>
      <c r="T2533" s="1">
        <v>5223</v>
      </c>
      <c r="U2533" s="3" t="str">
        <f t="shared" si="39"/>
        <v>2017Plan</v>
      </c>
      <c r="V2533" s="2">
        <f>DATE(A2533,INDEX(Map!$H$1:$H$12,MATCH(B2533,Map!$G$1:$G$12,0),0),1)</f>
        <v>43282</v>
      </c>
      <c r="W2533" t="str">
        <f>IF(AND(V2533&gt;=Map!$K$2,V2533&lt;=Map!$L$2),"Base",IF(AND(V2533&gt;=Map!$K$3,V2533&lt;=Map!$L$3),"Fcst","N/A"))</f>
        <v>N/A</v>
      </c>
      <c r="X2533" t="str">
        <f>INDEX(Map!$B$2:$B$86,MATCH(D2533,Map!$A$2:$A$86,0),0)</f>
        <v>Trimble County 1</v>
      </c>
      <c r="Y2533" s="7" t="str">
        <f>IF(INDEX(Map!$C$2:$C$86,MATCH(D2533,Map!$A$2:$A$86,0),0)="","N/A",E2533*INDEX(Map!$C$2:$C$86,MATCH(D2533,Map!$A$2:$A$86,0),0))</f>
        <v>N/A</v>
      </c>
      <c r="Z2533" s="7">
        <f>IF(INDEX(Map!$D$2:$D$86,MATCH(D2533,Map!$A$2:$A$86,0),0)="","N/A",E2533*INDEX(Map!$D$2:$D$86,MATCH(D2533,Map!$A$2:$A$86,0),0))</f>
        <v>232.2</v>
      </c>
      <c r="AA2533" t="str">
        <f>INDEX(Map!$E$2:$E$86,MATCH(D2533,Map!$A$2:$A$86,0),0)</f>
        <v>Coal</v>
      </c>
    </row>
    <row r="2534" spans="1:27" x14ac:dyDescent="0.25">
      <c r="A2534" s="1" t="s">
        <v>120</v>
      </c>
      <c r="B2534" s="1" t="s">
        <v>113</v>
      </c>
      <c r="C2534" s="1">
        <v>13</v>
      </c>
      <c r="D2534" s="1" t="s">
        <v>35</v>
      </c>
      <c r="E2534" s="1">
        <v>345.5</v>
      </c>
      <c r="F2534" s="1">
        <v>0</v>
      </c>
      <c r="G2534" s="1">
        <v>84.6</v>
      </c>
      <c r="H2534" s="1">
        <v>1</v>
      </c>
      <c r="I2534" s="1">
        <v>3190.8</v>
      </c>
      <c r="J2534" s="1">
        <v>9234</v>
      </c>
      <c r="K2534" s="1">
        <v>681</v>
      </c>
      <c r="L2534" s="1">
        <v>203.1</v>
      </c>
      <c r="M2534" s="1">
        <v>6480</v>
      </c>
      <c r="N2534" s="1">
        <v>14</v>
      </c>
      <c r="O2534" s="1">
        <v>43</v>
      </c>
      <c r="P2534" s="1">
        <v>0</v>
      </c>
      <c r="Q2534" s="1">
        <v>495</v>
      </c>
      <c r="R2534" s="1">
        <v>20.190000000000001</v>
      </c>
      <c r="S2534" s="1">
        <v>20.309999999999999</v>
      </c>
      <c r="T2534" s="1">
        <v>7018</v>
      </c>
      <c r="U2534" s="3" t="str">
        <f t="shared" si="39"/>
        <v>2017Plan</v>
      </c>
      <c r="V2534" s="2">
        <f>DATE(A2534,INDEX(Map!$H$1:$H$12,MATCH(B2534,Map!$G$1:$G$12,0),0),1)</f>
        <v>43282</v>
      </c>
      <c r="W2534" t="str">
        <f>IF(AND(V2534&gt;=Map!$K$2,V2534&lt;=Map!$L$2),"Base",IF(AND(V2534&gt;=Map!$K$3,V2534&lt;=Map!$L$3),"Fcst","N/A"))</f>
        <v>N/A</v>
      </c>
      <c r="X2534" t="str">
        <f>INDEX(Map!$B$2:$B$86,MATCH(D2534,Map!$A$2:$A$86,0),0)</f>
        <v>Trimble County 2</v>
      </c>
      <c r="Y2534" s="7">
        <f>IF(INDEX(Map!$C$2:$C$86,MATCH(D2534,Map!$A$2:$A$86,0),0)="","N/A",E2534*INDEX(Map!$C$2:$C$86,MATCH(D2534,Map!$A$2:$A$86,0),0))</f>
        <v>279.85500000000002</v>
      </c>
      <c r="Z2534" s="7">
        <f>IF(INDEX(Map!$D$2:$D$86,MATCH(D2534,Map!$A$2:$A$86,0),0)="","N/A",E2534*INDEX(Map!$D$2:$D$86,MATCH(D2534,Map!$A$2:$A$86,0),0))</f>
        <v>65.644999999999996</v>
      </c>
      <c r="AA2534" t="str">
        <f>INDEX(Map!$E$2:$E$86,MATCH(D2534,Map!$A$2:$A$86,0),0)</f>
        <v>Coal</v>
      </c>
    </row>
    <row r="2535" spans="1:27" x14ac:dyDescent="0.25">
      <c r="A2535" s="1" t="s">
        <v>120</v>
      </c>
      <c r="B2535" s="1" t="s">
        <v>113</v>
      </c>
      <c r="C2535" s="1">
        <v>14</v>
      </c>
      <c r="D2535" s="1" t="s">
        <v>36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3" t="str">
        <f t="shared" si="39"/>
        <v>2017Plan</v>
      </c>
      <c r="V2535" s="2">
        <f>DATE(A2535,INDEX(Map!$H$1:$H$12,MATCH(B2535,Map!$G$1:$G$12,0),0),1)</f>
        <v>43282</v>
      </c>
      <c r="W2535" t="str">
        <f>IF(AND(V2535&gt;=Map!$K$2,V2535&lt;=Map!$L$2),"Base",IF(AND(V2535&gt;=Map!$K$3,V2535&lt;=Map!$L$3),"Fcst","N/A"))</f>
        <v>N/A</v>
      </c>
      <c r="X2535" t="str">
        <f>INDEX(Map!$B$2:$B$86,MATCH(D2535,Map!$A$2:$A$86,0),0)</f>
        <v>Cane Run 7</v>
      </c>
      <c r="Y2535" s="7">
        <f>IF(INDEX(Map!$C$2:$C$86,MATCH(D2535,Map!$A$2:$A$86,0),0)="","N/A",E2535*INDEX(Map!$C$2:$C$86,MATCH(D2535,Map!$A$2:$A$86,0),0))</f>
        <v>0</v>
      </c>
      <c r="Z2535" s="7">
        <f>IF(INDEX(Map!$D$2:$D$86,MATCH(D2535,Map!$A$2:$A$86,0),0)="","N/A",E2535*INDEX(Map!$D$2:$D$86,MATCH(D2535,Map!$A$2:$A$86,0),0))</f>
        <v>0</v>
      </c>
      <c r="AA2535" t="str">
        <f>INDEX(Map!$E$2:$E$86,MATCH(D2535,Map!$A$2:$A$86,0),0)</f>
        <v>NGCC</v>
      </c>
    </row>
    <row r="2536" spans="1:27" x14ac:dyDescent="0.25">
      <c r="A2536" s="1" t="s">
        <v>120</v>
      </c>
      <c r="B2536" s="1" t="s">
        <v>113</v>
      </c>
      <c r="C2536" s="1">
        <v>15</v>
      </c>
      <c r="D2536" s="1" t="s">
        <v>37</v>
      </c>
      <c r="E2536" s="1">
        <v>431.9</v>
      </c>
      <c r="F2536" s="1">
        <v>0</v>
      </c>
      <c r="G2536" s="1">
        <v>87.7</v>
      </c>
      <c r="H2536" s="1">
        <v>3</v>
      </c>
      <c r="I2536" s="1">
        <v>2961.4</v>
      </c>
      <c r="J2536" s="1">
        <v>6856</v>
      </c>
      <c r="K2536" s="1">
        <v>669</v>
      </c>
      <c r="L2536" s="1">
        <v>311.39999999999998</v>
      </c>
      <c r="M2536" s="1">
        <v>9223</v>
      </c>
      <c r="N2536" s="1">
        <v>8</v>
      </c>
      <c r="O2536" s="1">
        <v>26</v>
      </c>
      <c r="P2536" s="1">
        <v>0</v>
      </c>
      <c r="Q2536" s="1">
        <v>549</v>
      </c>
      <c r="R2536" s="1">
        <v>22.62</v>
      </c>
      <c r="S2536" s="1">
        <v>22.68</v>
      </c>
      <c r="T2536" s="1">
        <v>9798</v>
      </c>
      <c r="U2536" s="3" t="str">
        <f t="shared" si="39"/>
        <v>2017Plan</v>
      </c>
      <c r="V2536" s="2">
        <f>DATE(A2536,INDEX(Map!$H$1:$H$12,MATCH(B2536,Map!$G$1:$G$12,0),0),1)</f>
        <v>43282</v>
      </c>
      <c r="W2536" t="str">
        <f>IF(AND(V2536&gt;=Map!$K$2,V2536&lt;=Map!$L$2),"Base",IF(AND(V2536&gt;=Map!$K$3,V2536&lt;=Map!$L$3),"Fcst","N/A"))</f>
        <v>N/A</v>
      </c>
      <c r="X2536" t="str">
        <f>INDEX(Map!$B$2:$B$86,MATCH(D2536,Map!$A$2:$A$86,0),0)</f>
        <v>Cane Run 7</v>
      </c>
      <c r="Y2536" s="7">
        <f>IF(INDEX(Map!$C$2:$C$86,MATCH(D2536,Map!$A$2:$A$86,0),0)="","N/A",E2536*INDEX(Map!$C$2:$C$86,MATCH(D2536,Map!$A$2:$A$86,0),0))</f>
        <v>336.88200000000001</v>
      </c>
      <c r="Z2536" s="7">
        <f>IF(INDEX(Map!$D$2:$D$86,MATCH(D2536,Map!$A$2:$A$86,0),0)="","N/A",E2536*INDEX(Map!$D$2:$D$86,MATCH(D2536,Map!$A$2:$A$86,0),0))</f>
        <v>95.018000000000001</v>
      </c>
      <c r="AA2536" t="str">
        <f>INDEX(Map!$E$2:$E$86,MATCH(D2536,Map!$A$2:$A$86,0),0)</f>
        <v>NGCC</v>
      </c>
    </row>
    <row r="2537" spans="1:27" x14ac:dyDescent="0.25">
      <c r="A2537" s="1" t="s">
        <v>120</v>
      </c>
      <c r="B2537" s="1" t="s">
        <v>113</v>
      </c>
      <c r="C2537" s="1">
        <v>16</v>
      </c>
      <c r="D2537" s="1" t="s">
        <v>38</v>
      </c>
      <c r="E2537" s="1">
        <v>6.2</v>
      </c>
      <c r="F2537" s="1">
        <v>0</v>
      </c>
      <c r="G2537" s="1">
        <v>7.7</v>
      </c>
      <c r="H2537" s="1">
        <v>12</v>
      </c>
      <c r="I2537" s="1">
        <v>87.1</v>
      </c>
      <c r="J2537" s="1">
        <v>14041</v>
      </c>
      <c r="K2537" s="1">
        <v>92</v>
      </c>
      <c r="L2537" s="1">
        <v>313.10000000000002</v>
      </c>
      <c r="M2537" s="1">
        <v>273</v>
      </c>
      <c r="N2537" s="1">
        <v>1</v>
      </c>
      <c r="O2537" s="1">
        <v>3</v>
      </c>
      <c r="P2537" s="1">
        <v>0</v>
      </c>
      <c r="Q2537" s="1">
        <v>0</v>
      </c>
      <c r="R2537" s="1">
        <v>43.97</v>
      </c>
      <c r="S2537" s="1">
        <v>44.46</v>
      </c>
      <c r="T2537" s="1">
        <v>276</v>
      </c>
      <c r="U2537" s="3" t="str">
        <f t="shared" si="39"/>
        <v>2017Plan</v>
      </c>
      <c r="V2537" s="2">
        <f>DATE(A2537,INDEX(Map!$H$1:$H$12,MATCH(B2537,Map!$G$1:$G$12,0),0),1)</f>
        <v>43282</v>
      </c>
      <c r="W2537" t="str">
        <f>IF(AND(V2537&gt;=Map!$K$2,V2537&lt;=Map!$L$2),"Base",IF(AND(V2537&gt;=Map!$K$3,V2537&lt;=Map!$L$3),"Fcst","N/A"))</f>
        <v>N/A</v>
      </c>
      <c r="X2537" t="str">
        <f>INDEX(Map!$B$2:$B$86,MATCH(D2537,Map!$A$2:$A$86,0),0)</f>
        <v>Brown 5</v>
      </c>
      <c r="Y2537" s="7">
        <f>IF(INDEX(Map!$C$2:$C$86,MATCH(D2537,Map!$A$2:$A$86,0),0)="","N/A",E2537*INDEX(Map!$C$2:$C$86,MATCH(D2537,Map!$A$2:$A$86,0),0))</f>
        <v>2.9139999999999997</v>
      </c>
      <c r="Z2537" s="7">
        <f>IF(INDEX(Map!$D$2:$D$86,MATCH(D2537,Map!$A$2:$A$86,0),0)="","N/A",E2537*INDEX(Map!$D$2:$D$86,MATCH(D2537,Map!$A$2:$A$86,0),0))</f>
        <v>3.2860000000000005</v>
      </c>
      <c r="AA2537" t="str">
        <f>INDEX(Map!$E$2:$E$86,MATCH(D2537,Map!$A$2:$A$86,0),0)</f>
        <v>SCCT</v>
      </c>
    </row>
    <row r="2538" spans="1:27" x14ac:dyDescent="0.25">
      <c r="A2538" s="1" t="s">
        <v>120</v>
      </c>
      <c r="B2538" s="1" t="s">
        <v>113</v>
      </c>
      <c r="C2538" s="1">
        <v>17</v>
      </c>
      <c r="D2538" s="1" t="s">
        <v>39</v>
      </c>
      <c r="E2538" s="1">
        <v>0.1</v>
      </c>
      <c r="F2538" s="1">
        <v>0</v>
      </c>
      <c r="G2538" s="1">
        <v>0.1</v>
      </c>
      <c r="H2538" s="1">
        <v>4</v>
      </c>
      <c r="I2538" s="1">
        <v>2</v>
      </c>
      <c r="J2538" s="1">
        <v>16510</v>
      </c>
      <c r="K2538" s="1">
        <v>4</v>
      </c>
      <c r="L2538" s="1">
        <v>313.10000000000002</v>
      </c>
      <c r="M2538" s="1">
        <v>6</v>
      </c>
      <c r="N2538" s="1">
        <v>0</v>
      </c>
      <c r="O2538" s="1">
        <v>0</v>
      </c>
      <c r="P2538" s="1">
        <v>0</v>
      </c>
      <c r="Q2538" s="1">
        <v>0</v>
      </c>
      <c r="R2538" s="1">
        <v>51.7</v>
      </c>
      <c r="S2538" s="1">
        <v>51.7</v>
      </c>
      <c r="T2538" s="1">
        <v>6</v>
      </c>
      <c r="U2538" s="3" t="str">
        <f t="shared" si="39"/>
        <v>2017Plan</v>
      </c>
      <c r="V2538" s="2">
        <f>DATE(A2538,INDEX(Map!$H$1:$H$12,MATCH(B2538,Map!$G$1:$G$12,0),0),1)</f>
        <v>43282</v>
      </c>
      <c r="W2538" t="str">
        <f>IF(AND(V2538&gt;=Map!$K$2,V2538&lt;=Map!$L$2),"Base",IF(AND(V2538&gt;=Map!$K$3,V2538&lt;=Map!$L$3),"Fcst","N/A"))</f>
        <v>N/A</v>
      </c>
      <c r="X2538" t="str">
        <f>INDEX(Map!$B$2:$B$86,MATCH(D2538,Map!$A$2:$A$86,0),0)</f>
        <v>Brown 5</v>
      </c>
      <c r="Y2538" s="7">
        <f>IF(INDEX(Map!$C$2:$C$86,MATCH(D2538,Map!$A$2:$A$86,0),0)="","N/A",E2538*INDEX(Map!$C$2:$C$86,MATCH(D2538,Map!$A$2:$A$86,0),0))</f>
        <v>4.7E-2</v>
      </c>
      <c r="Z2538" s="7">
        <f>IF(INDEX(Map!$D$2:$D$86,MATCH(D2538,Map!$A$2:$A$86,0),0)="","N/A",E2538*INDEX(Map!$D$2:$D$86,MATCH(D2538,Map!$A$2:$A$86,0),0))</f>
        <v>5.3000000000000005E-2</v>
      </c>
      <c r="AA2538" t="str">
        <f>INDEX(Map!$E$2:$E$86,MATCH(D2538,Map!$A$2:$A$86,0),0)</f>
        <v>SCCT</v>
      </c>
    </row>
    <row r="2539" spans="1:27" x14ac:dyDescent="0.25">
      <c r="A2539" s="1" t="s">
        <v>120</v>
      </c>
      <c r="B2539" s="1" t="s">
        <v>113</v>
      </c>
      <c r="C2539" s="1">
        <v>18</v>
      </c>
      <c r="D2539" s="1" t="s">
        <v>40</v>
      </c>
      <c r="E2539" s="1">
        <v>11.1</v>
      </c>
      <c r="F2539" s="1">
        <v>0</v>
      </c>
      <c r="G2539" s="1">
        <v>10.199999999999999</v>
      </c>
      <c r="H2539" s="1">
        <v>9</v>
      </c>
      <c r="I2539" s="1">
        <v>123.6</v>
      </c>
      <c r="J2539" s="1">
        <v>11173</v>
      </c>
      <c r="K2539" s="1">
        <v>85</v>
      </c>
      <c r="L2539" s="1">
        <v>313.10000000000002</v>
      </c>
      <c r="M2539" s="1">
        <v>387</v>
      </c>
      <c r="N2539" s="1">
        <v>2</v>
      </c>
      <c r="O2539" s="1">
        <v>7</v>
      </c>
      <c r="P2539" s="1">
        <v>0</v>
      </c>
      <c r="Q2539" s="1">
        <v>0</v>
      </c>
      <c r="R2539" s="1">
        <v>34.99</v>
      </c>
      <c r="S2539" s="1">
        <v>35.64</v>
      </c>
      <c r="T2539" s="1">
        <v>394</v>
      </c>
      <c r="U2539" s="3" t="str">
        <f t="shared" si="39"/>
        <v>2017Plan</v>
      </c>
      <c r="V2539" s="2">
        <f>DATE(A2539,INDEX(Map!$H$1:$H$12,MATCH(B2539,Map!$G$1:$G$12,0),0),1)</f>
        <v>43282</v>
      </c>
      <c r="W2539" t="str">
        <f>IF(AND(V2539&gt;=Map!$K$2,V2539&lt;=Map!$L$2),"Base",IF(AND(V2539&gt;=Map!$K$3,V2539&lt;=Map!$L$3),"Fcst","N/A"))</f>
        <v>N/A</v>
      </c>
      <c r="X2539" t="str">
        <f>INDEX(Map!$B$2:$B$86,MATCH(D2539,Map!$A$2:$A$86,0),0)</f>
        <v>Brown 6</v>
      </c>
      <c r="Y2539" s="7">
        <f>IF(INDEX(Map!$C$2:$C$86,MATCH(D2539,Map!$A$2:$A$86,0),0)="","N/A",E2539*INDEX(Map!$C$2:$C$86,MATCH(D2539,Map!$A$2:$A$86,0),0))</f>
        <v>6.8819999999999997</v>
      </c>
      <c r="Z2539" s="7">
        <f>IF(INDEX(Map!$D$2:$D$86,MATCH(D2539,Map!$A$2:$A$86,0),0)="","N/A",E2539*INDEX(Map!$D$2:$D$86,MATCH(D2539,Map!$A$2:$A$86,0),0))</f>
        <v>4.218</v>
      </c>
      <c r="AA2539" t="str">
        <f>INDEX(Map!$E$2:$E$86,MATCH(D2539,Map!$A$2:$A$86,0),0)</f>
        <v>SCCT</v>
      </c>
    </row>
    <row r="2540" spans="1:27" x14ac:dyDescent="0.25">
      <c r="A2540" s="1" t="s">
        <v>120</v>
      </c>
      <c r="B2540" s="1" t="s">
        <v>113</v>
      </c>
      <c r="C2540" s="1">
        <v>19</v>
      </c>
      <c r="D2540" s="1" t="s">
        <v>41</v>
      </c>
      <c r="E2540" s="1">
        <v>15.5</v>
      </c>
      <c r="F2540" s="1">
        <v>0</v>
      </c>
      <c r="G2540" s="1">
        <v>14.3</v>
      </c>
      <c r="H2540" s="1">
        <v>13</v>
      </c>
      <c r="I2540" s="1">
        <v>173.6</v>
      </c>
      <c r="J2540" s="1">
        <v>11195</v>
      </c>
      <c r="K2540" s="1">
        <v>120</v>
      </c>
      <c r="L2540" s="1">
        <v>313.2</v>
      </c>
      <c r="M2540" s="1">
        <v>544</v>
      </c>
      <c r="N2540" s="1">
        <v>3</v>
      </c>
      <c r="O2540" s="1">
        <v>10</v>
      </c>
      <c r="P2540" s="1">
        <v>0</v>
      </c>
      <c r="Q2540" s="1">
        <v>0</v>
      </c>
      <c r="R2540" s="1">
        <v>35.06</v>
      </c>
      <c r="S2540" s="1">
        <v>35.71</v>
      </c>
      <c r="T2540" s="1">
        <v>554</v>
      </c>
      <c r="U2540" s="3" t="str">
        <f t="shared" si="39"/>
        <v>2017Plan</v>
      </c>
      <c r="V2540" s="2">
        <f>DATE(A2540,INDEX(Map!$H$1:$H$12,MATCH(B2540,Map!$G$1:$G$12,0),0),1)</f>
        <v>43282</v>
      </c>
      <c r="W2540" t="str">
        <f>IF(AND(V2540&gt;=Map!$K$2,V2540&lt;=Map!$L$2),"Base",IF(AND(V2540&gt;=Map!$K$3,V2540&lt;=Map!$L$3),"Fcst","N/A"))</f>
        <v>N/A</v>
      </c>
      <c r="X2540" t="str">
        <f>INDEX(Map!$B$2:$B$86,MATCH(D2540,Map!$A$2:$A$86,0),0)</f>
        <v>Brown 7</v>
      </c>
      <c r="Y2540" s="7">
        <f>IF(INDEX(Map!$C$2:$C$86,MATCH(D2540,Map!$A$2:$A$86,0),0)="","N/A",E2540*INDEX(Map!$C$2:$C$86,MATCH(D2540,Map!$A$2:$A$86,0),0))</f>
        <v>9.61</v>
      </c>
      <c r="Z2540" s="7">
        <f>IF(INDEX(Map!$D$2:$D$86,MATCH(D2540,Map!$A$2:$A$86,0),0)="","N/A",E2540*INDEX(Map!$D$2:$D$86,MATCH(D2540,Map!$A$2:$A$86,0),0))</f>
        <v>5.89</v>
      </c>
      <c r="AA2540" t="str">
        <f>INDEX(Map!$E$2:$E$86,MATCH(D2540,Map!$A$2:$A$86,0),0)</f>
        <v>SCCT</v>
      </c>
    </row>
    <row r="2541" spans="1:27" x14ac:dyDescent="0.25">
      <c r="A2541" s="1" t="s">
        <v>120</v>
      </c>
      <c r="B2541" s="1" t="s">
        <v>113</v>
      </c>
      <c r="C2541" s="1">
        <v>20</v>
      </c>
      <c r="D2541" s="1" t="s">
        <v>42</v>
      </c>
      <c r="E2541" s="1">
        <v>2.2000000000000002</v>
      </c>
      <c r="F2541" s="1">
        <v>0</v>
      </c>
      <c r="G2541" s="1">
        <v>2.9</v>
      </c>
      <c r="H2541" s="1">
        <v>5</v>
      </c>
      <c r="I2541" s="1">
        <v>34.1</v>
      </c>
      <c r="J2541" s="1">
        <v>15752</v>
      </c>
      <c r="K2541" s="1">
        <v>41</v>
      </c>
      <c r="L2541" s="1">
        <v>313.2</v>
      </c>
      <c r="M2541" s="1">
        <v>107</v>
      </c>
      <c r="N2541" s="1">
        <v>0</v>
      </c>
      <c r="O2541" s="1">
        <v>1</v>
      </c>
      <c r="P2541" s="1">
        <v>0</v>
      </c>
      <c r="Q2541" s="1">
        <v>0</v>
      </c>
      <c r="R2541" s="1">
        <v>49.33</v>
      </c>
      <c r="S2541" s="1">
        <v>49.97</v>
      </c>
      <c r="T2541" s="1">
        <v>108</v>
      </c>
      <c r="U2541" s="3" t="str">
        <f t="shared" si="39"/>
        <v>2017Plan</v>
      </c>
      <c r="V2541" s="2">
        <f>DATE(A2541,INDEX(Map!$H$1:$H$12,MATCH(B2541,Map!$G$1:$G$12,0),0),1)</f>
        <v>43282</v>
      </c>
      <c r="W2541" t="str">
        <f>IF(AND(V2541&gt;=Map!$K$2,V2541&lt;=Map!$L$2),"Base",IF(AND(V2541&gt;=Map!$K$3,V2541&lt;=Map!$L$3),"Fcst","N/A"))</f>
        <v>N/A</v>
      </c>
      <c r="X2541" t="str">
        <f>INDEX(Map!$B$2:$B$86,MATCH(D2541,Map!$A$2:$A$86,0),0)</f>
        <v>Brown 8</v>
      </c>
      <c r="Y2541" s="7">
        <f>IF(INDEX(Map!$C$2:$C$86,MATCH(D2541,Map!$A$2:$A$86,0),0)="","N/A",E2541*INDEX(Map!$C$2:$C$86,MATCH(D2541,Map!$A$2:$A$86,0),0))</f>
        <v>2.2000000000000002</v>
      </c>
      <c r="Z2541" s="7" t="str">
        <f>IF(INDEX(Map!$D$2:$D$86,MATCH(D2541,Map!$A$2:$A$86,0),0)="","N/A",E2541*INDEX(Map!$D$2:$D$86,MATCH(D2541,Map!$A$2:$A$86,0),0))</f>
        <v>N/A</v>
      </c>
      <c r="AA2541" t="str">
        <f>INDEX(Map!$E$2:$E$86,MATCH(D2541,Map!$A$2:$A$86,0),0)</f>
        <v>SCCT</v>
      </c>
    </row>
    <row r="2542" spans="1:27" x14ac:dyDescent="0.25">
      <c r="A2542" s="1" t="s">
        <v>120</v>
      </c>
      <c r="B2542" s="1" t="s">
        <v>113</v>
      </c>
      <c r="C2542" s="1">
        <v>21</v>
      </c>
      <c r="D2542" s="1" t="s">
        <v>43</v>
      </c>
      <c r="E2542" s="1">
        <v>0.1</v>
      </c>
      <c r="F2542" s="1">
        <v>0</v>
      </c>
      <c r="G2542" s="1">
        <v>0.1</v>
      </c>
      <c r="H2542" s="1">
        <v>3</v>
      </c>
      <c r="I2542" s="1">
        <v>1.8</v>
      </c>
      <c r="J2542" s="1">
        <v>16329</v>
      </c>
      <c r="K2542" s="1">
        <v>4</v>
      </c>
      <c r="L2542" s="1">
        <v>313.10000000000002</v>
      </c>
      <c r="M2542" s="1">
        <v>6</v>
      </c>
      <c r="N2542" s="1">
        <v>0</v>
      </c>
      <c r="O2542" s="1">
        <v>0</v>
      </c>
      <c r="P2542" s="1">
        <v>0</v>
      </c>
      <c r="Q2542" s="1">
        <v>0</v>
      </c>
      <c r="R2542" s="1">
        <v>51.13</v>
      </c>
      <c r="S2542" s="1">
        <v>51.13</v>
      </c>
      <c r="T2542" s="1">
        <v>6</v>
      </c>
      <c r="U2542" s="3" t="str">
        <f t="shared" si="39"/>
        <v>2017Plan</v>
      </c>
      <c r="V2542" s="2">
        <f>DATE(A2542,INDEX(Map!$H$1:$H$12,MATCH(B2542,Map!$G$1:$G$12,0),0),1)</f>
        <v>43282</v>
      </c>
      <c r="W2542" t="str">
        <f>IF(AND(V2542&gt;=Map!$K$2,V2542&lt;=Map!$L$2),"Base",IF(AND(V2542&gt;=Map!$K$3,V2542&lt;=Map!$L$3),"Fcst","N/A"))</f>
        <v>N/A</v>
      </c>
      <c r="X2542" t="str">
        <f>INDEX(Map!$B$2:$B$86,MATCH(D2542,Map!$A$2:$A$86,0),0)</f>
        <v>Brown 8</v>
      </c>
      <c r="Y2542" s="7">
        <f>IF(INDEX(Map!$C$2:$C$86,MATCH(D2542,Map!$A$2:$A$86,0),0)="","N/A",E2542*INDEX(Map!$C$2:$C$86,MATCH(D2542,Map!$A$2:$A$86,0),0))</f>
        <v>0.1</v>
      </c>
      <c r="Z2542" s="7" t="str">
        <f>IF(INDEX(Map!$D$2:$D$86,MATCH(D2542,Map!$A$2:$A$86,0),0)="","N/A",E2542*INDEX(Map!$D$2:$D$86,MATCH(D2542,Map!$A$2:$A$86,0),0))</f>
        <v>N/A</v>
      </c>
      <c r="AA2542" t="str">
        <f>INDEX(Map!$E$2:$E$86,MATCH(D2542,Map!$A$2:$A$86,0),0)</f>
        <v>SCCT</v>
      </c>
    </row>
    <row r="2543" spans="1:27" x14ac:dyDescent="0.25">
      <c r="A2543" s="1" t="s">
        <v>120</v>
      </c>
      <c r="B2543" s="1" t="s">
        <v>113</v>
      </c>
      <c r="C2543" s="1">
        <v>22</v>
      </c>
      <c r="D2543" s="1" t="s">
        <v>44</v>
      </c>
      <c r="E2543" s="1">
        <v>1.5</v>
      </c>
      <c r="F2543" s="1">
        <v>0</v>
      </c>
      <c r="G2543" s="1">
        <v>1.9</v>
      </c>
      <c r="H2543" s="1">
        <v>4</v>
      </c>
      <c r="I2543" s="1">
        <v>22.7</v>
      </c>
      <c r="J2543" s="1">
        <v>15633</v>
      </c>
      <c r="K2543" s="1">
        <v>27</v>
      </c>
      <c r="L2543" s="1">
        <v>313.10000000000002</v>
      </c>
      <c r="M2543" s="1">
        <v>71</v>
      </c>
      <c r="N2543" s="1">
        <v>0</v>
      </c>
      <c r="O2543" s="1">
        <v>1</v>
      </c>
      <c r="P2543" s="1">
        <v>0</v>
      </c>
      <c r="Q2543" s="1">
        <v>0</v>
      </c>
      <c r="R2543" s="1">
        <v>48.95</v>
      </c>
      <c r="S2543" s="1">
        <v>49.68</v>
      </c>
      <c r="T2543" s="1">
        <v>72</v>
      </c>
      <c r="U2543" s="3" t="str">
        <f t="shared" si="39"/>
        <v>2017Plan</v>
      </c>
      <c r="V2543" s="2">
        <f>DATE(A2543,INDEX(Map!$H$1:$H$12,MATCH(B2543,Map!$G$1:$G$12,0),0),1)</f>
        <v>43282</v>
      </c>
      <c r="W2543" t="str">
        <f>IF(AND(V2543&gt;=Map!$K$2,V2543&lt;=Map!$L$2),"Base",IF(AND(V2543&gt;=Map!$K$3,V2543&lt;=Map!$L$3),"Fcst","N/A"))</f>
        <v>N/A</v>
      </c>
      <c r="X2543" t="str">
        <f>INDEX(Map!$B$2:$B$86,MATCH(D2543,Map!$A$2:$A$86,0),0)</f>
        <v>Brown 9</v>
      </c>
      <c r="Y2543" s="7">
        <f>IF(INDEX(Map!$C$2:$C$86,MATCH(D2543,Map!$A$2:$A$86,0),0)="","N/A",E2543*INDEX(Map!$C$2:$C$86,MATCH(D2543,Map!$A$2:$A$86,0),0))</f>
        <v>1.5</v>
      </c>
      <c r="Z2543" s="7" t="str">
        <f>IF(INDEX(Map!$D$2:$D$86,MATCH(D2543,Map!$A$2:$A$86,0),0)="","N/A",E2543*INDEX(Map!$D$2:$D$86,MATCH(D2543,Map!$A$2:$A$86,0),0))</f>
        <v>N/A</v>
      </c>
      <c r="AA2543" t="str">
        <f>INDEX(Map!$E$2:$E$86,MATCH(D2543,Map!$A$2:$A$86,0),0)</f>
        <v>SCCT</v>
      </c>
    </row>
    <row r="2544" spans="1:27" x14ac:dyDescent="0.25">
      <c r="A2544" s="1" t="s">
        <v>120</v>
      </c>
      <c r="B2544" s="1" t="s">
        <v>113</v>
      </c>
      <c r="C2544" s="1">
        <v>23</v>
      </c>
      <c r="D2544" s="1" t="s">
        <v>45</v>
      </c>
      <c r="E2544" s="1">
        <v>0.1</v>
      </c>
      <c r="F2544" s="1">
        <v>0</v>
      </c>
      <c r="G2544" s="1">
        <v>0.1</v>
      </c>
      <c r="H2544" s="1">
        <v>4</v>
      </c>
      <c r="I2544" s="1">
        <v>1.8</v>
      </c>
      <c r="J2544" s="1">
        <v>16329</v>
      </c>
      <c r="K2544" s="1">
        <v>4</v>
      </c>
      <c r="L2544" s="1">
        <v>313.10000000000002</v>
      </c>
      <c r="M2544" s="1">
        <v>6</v>
      </c>
      <c r="N2544" s="1">
        <v>0</v>
      </c>
      <c r="O2544" s="1">
        <v>0</v>
      </c>
      <c r="P2544" s="1">
        <v>0</v>
      </c>
      <c r="Q2544" s="1">
        <v>0</v>
      </c>
      <c r="R2544" s="1">
        <v>51.13</v>
      </c>
      <c r="S2544" s="1">
        <v>51.13</v>
      </c>
      <c r="T2544" s="1">
        <v>6</v>
      </c>
      <c r="U2544" s="3" t="str">
        <f t="shared" si="39"/>
        <v>2017Plan</v>
      </c>
      <c r="V2544" s="2">
        <f>DATE(A2544,INDEX(Map!$H$1:$H$12,MATCH(B2544,Map!$G$1:$G$12,0),0),1)</f>
        <v>43282</v>
      </c>
      <c r="W2544" t="str">
        <f>IF(AND(V2544&gt;=Map!$K$2,V2544&lt;=Map!$L$2),"Base",IF(AND(V2544&gt;=Map!$K$3,V2544&lt;=Map!$L$3),"Fcst","N/A"))</f>
        <v>N/A</v>
      </c>
      <c r="X2544" t="str">
        <f>INDEX(Map!$B$2:$B$86,MATCH(D2544,Map!$A$2:$A$86,0),0)</f>
        <v>Brown 9</v>
      </c>
      <c r="Y2544" s="7">
        <f>IF(INDEX(Map!$C$2:$C$86,MATCH(D2544,Map!$A$2:$A$86,0),0)="","N/A",E2544*INDEX(Map!$C$2:$C$86,MATCH(D2544,Map!$A$2:$A$86,0),0))</f>
        <v>0.1</v>
      </c>
      <c r="Z2544" s="7" t="str">
        <f>IF(INDEX(Map!$D$2:$D$86,MATCH(D2544,Map!$A$2:$A$86,0),0)="","N/A",E2544*INDEX(Map!$D$2:$D$86,MATCH(D2544,Map!$A$2:$A$86,0),0))</f>
        <v>N/A</v>
      </c>
      <c r="AA2544" t="str">
        <f>INDEX(Map!$E$2:$E$86,MATCH(D2544,Map!$A$2:$A$86,0),0)</f>
        <v>SCCT</v>
      </c>
    </row>
    <row r="2545" spans="1:27" x14ac:dyDescent="0.25">
      <c r="A2545" s="1" t="s">
        <v>120</v>
      </c>
      <c r="B2545" s="1" t="s">
        <v>113</v>
      </c>
      <c r="C2545" s="1">
        <v>24</v>
      </c>
      <c r="D2545" s="1" t="s">
        <v>46</v>
      </c>
      <c r="E2545" s="1">
        <v>0.4</v>
      </c>
      <c r="F2545" s="1">
        <v>0</v>
      </c>
      <c r="G2545" s="1">
        <v>0.6</v>
      </c>
      <c r="H2545" s="1">
        <v>1</v>
      </c>
      <c r="I2545" s="1">
        <v>6.6</v>
      </c>
      <c r="J2545" s="1">
        <v>14650</v>
      </c>
      <c r="K2545" s="1">
        <v>7</v>
      </c>
      <c r="L2545" s="1">
        <v>313.10000000000002</v>
      </c>
      <c r="M2545" s="1">
        <v>21</v>
      </c>
      <c r="N2545" s="1">
        <v>0</v>
      </c>
      <c r="O2545" s="1">
        <v>0</v>
      </c>
      <c r="P2545" s="1">
        <v>0</v>
      </c>
      <c r="Q2545" s="1">
        <v>0</v>
      </c>
      <c r="R2545" s="1">
        <v>45.88</v>
      </c>
      <c r="S2545" s="1">
        <v>46.33</v>
      </c>
      <c r="T2545" s="1">
        <v>21</v>
      </c>
      <c r="U2545" s="3" t="str">
        <f t="shared" si="39"/>
        <v>2017Plan</v>
      </c>
      <c r="V2545" s="2">
        <f>DATE(A2545,INDEX(Map!$H$1:$H$12,MATCH(B2545,Map!$G$1:$G$12,0),0),1)</f>
        <v>43282</v>
      </c>
      <c r="W2545" t="str">
        <f>IF(AND(V2545&gt;=Map!$K$2,V2545&lt;=Map!$L$2),"Base",IF(AND(V2545&gt;=Map!$K$3,V2545&lt;=Map!$L$3),"Fcst","N/A"))</f>
        <v>N/A</v>
      </c>
      <c r="X2545" t="str">
        <f>INDEX(Map!$B$2:$B$86,MATCH(D2545,Map!$A$2:$A$86,0),0)</f>
        <v>Brown 10</v>
      </c>
      <c r="Y2545" s="7">
        <f>IF(INDEX(Map!$C$2:$C$86,MATCH(D2545,Map!$A$2:$A$86,0),0)="","N/A",E2545*INDEX(Map!$C$2:$C$86,MATCH(D2545,Map!$A$2:$A$86,0),0))</f>
        <v>0.4</v>
      </c>
      <c r="Z2545" s="7" t="str">
        <f>IF(INDEX(Map!$D$2:$D$86,MATCH(D2545,Map!$A$2:$A$86,0),0)="","N/A",E2545*INDEX(Map!$D$2:$D$86,MATCH(D2545,Map!$A$2:$A$86,0),0))</f>
        <v>N/A</v>
      </c>
      <c r="AA2545" t="str">
        <f>INDEX(Map!$E$2:$E$86,MATCH(D2545,Map!$A$2:$A$86,0),0)</f>
        <v>SCCT</v>
      </c>
    </row>
    <row r="2546" spans="1:27" x14ac:dyDescent="0.25">
      <c r="A2546" s="1" t="s">
        <v>120</v>
      </c>
      <c r="B2546" s="1" t="s">
        <v>113</v>
      </c>
      <c r="C2546" s="1">
        <v>25</v>
      </c>
      <c r="D2546" s="1" t="s">
        <v>47</v>
      </c>
      <c r="E2546" s="1">
        <v>0.1</v>
      </c>
      <c r="F2546" s="1">
        <v>0</v>
      </c>
      <c r="G2546" s="1">
        <v>0.1</v>
      </c>
      <c r="H2546" s="1">
        <v>3</v>
      </c>
      <c r="I2546" s="1">
        <v>1.8</v>
      </c>
      <c r="J2546" s="1">
        <v>16329</v>
      </c>
      <c r="K2546" s="1">
        <v>4</v>
      </c>
      <c r="L2546" s="1">
        <v>313.10000000000002</v>
      </c>
      <c r="M2546" s="1">
        <v>6</v>
      </c>
      <c r="N2546" s="1">
        <v>0</v>
      </c>
      <c r="O2546" s="1">
        <v>0</v>
      </c>
      <c r="P2546" s="1">
        <v>0</v>
      </c>
      <c r="Q2546" s="1">
        <v>0</v>
      </c>
      <c r="R2546" s="1">
        <v>51.13</v>
      </c>
      <c r="S2546" s="1">
        <v>51.13</v>
      </c>
      <c r="T2546" s="1">
        <v>6</v>
      </c>
      <c r="U2546" s="3" t="str">
        <f t="shared" si="39"/>
        <v>2017Plan</v>
      </c>
      <c r="V2546" s="2">
        <f>DATE(A2546,INDEX(Map!$H$1:$H$12,MATCH(B2546,Map!$G$1:$G$12,0),0),1)</f>
        <v>43282</v>
      </c>
      <c r="W2546" t="str">
        <f>IF(AND(V2546&gt;=Map!$K$2,V2546&lt;=Map!$L$2),"Base",IF(AND(V2546&gt;=Map!$K$3,V2546&lt;=Map!$L$3),"Fcst","N/A"))</f>
        <v>N/A</v>
      </c>
      <c r="X2546" t="str">
        <f>INDEX(Map!$B$2:$B$86,MATCH(D2546,Map!$A$2:$A$86,0),0)</f>
        <v>Brown 10</v>
      </c>
      <c r="Y2546" s="7">
        <f>IF(INDEX(Map!$C$2:$C$86,MATCH(D2546,Map!$A$2:$A$86,0),0)="","N/A",E2546*INDEX(Map!$C$2:$C$86,MATCH(D2546,Map!$A$2:$A$86,0),0))</f>
        <v>0.1</v>
      </c>
      <c r="Z2546" s="7" t="str">
        <f>IF(INDEX(Map!$D$2:$D$86,MATCH(D2546,Map!$A$2:$A$86,0),0)="","N/A",E2546*INDEX(Map!$D$2:$D$86,MATCH(D2546,Map!$A$2:$A$86,0),0))</f>
        <v>N/A</v>
      </c>
      <c r="AA2546" t="str">
        <f>INDEX(Map!$E$2:$E$86,MATCH(D2546,Map!$A$2:$A$86,0),0)</f>
        <v>SCCT</v>
      </c>
    </row>
    <row r="2547" spans="1:27" x14ac:dyDescent="0.25">
      <c r="A2547" s="1" t="s">
        <v>120</v>
      </c>
      <c r="B2547" s="1" t="s">
        <v>113</v>
      </c>
      <c r="C2547" s="1">
        <v>26</v>
      </c>
      <c r="D2547" s="1" t="s">
        <v>48</v>
      </c>
      <c r="E2547" s="1">
        <v>1</v>
      </c>
      <c r="F2547" s="1">
        <v>0</v>
      </c>
      <c r="G2547" s="1">
        <v>1.3</v>
      </c>
      <c r="H2547" s="1">
        <v>4</v>
      </c>
      <c r="I2547" s="1">
        <v>16</v>
      </c>
      <c r="J2547" s="1">
        <v>15662</v>
      </c>
      <c r="K2547" s="1">
        <v>19</v>
      </c>
      <c r="L2547" s="1">
        <v>313.10000000000002</v>
      </c>
      <c r="M2547" s="1">
        <v>50</v>
      </c>
      <c r="N2547" s="1">
        <v>0</v>
      </c>
      <c r="O2547" s="1">
        <v>1</v>
      </c>
      <c r="P2547" s="1">
        <v>0</v>
      </c>
      <c r="Q2547" s="1">
        <v>0</v>
      </c>
      <c r="R2547" s="1">
        <v>49.04</v>
      </c>
      <c r="S2547" s="1">
        <v>50.16</v>
      </c>
      <c r="T2547" s="1">
        <v>51</v>
      </c>
      <c r="U2547" s="3" t="str">
        <f t="shared" si="39"/>
        <v>2017Plan</v>
      </c>
      <c r="V2547" s="2">
        <f>DATE(A2547,INDEX(Map!$H$1:$H$12,MATCH(B2547,Map!$G$1:$G$12,0),0),1)</f>
        <v>43282</v>
      </c>
      <c r="W2547" t="str">
        <f>IF(AND(V2547&gt;=Map!$K$2,V2547&lt;=Map!$L$2),"Base",IF(AND(V2547&gt;=Map!$K$3,V2547&lt;=Map!$L$3),"Fcst","N/A"))</f>
        <v>N/A</v>
      </c>
      <c r="X2547" t="str">
        <f>INDEX(Map!$B$2:$B$86,MATCH(D2547,Map!$A$2:$A$86,0),0)</f>
        <v>Brown 11</v>
      </c>
      <c r="Y2547" s="7">
        <f>IF(INDEX(Map!$C$2:$C$86,MATCH(D2547,Map!$A$2:$A$86,0),0)="","N/A",E2547*INDEX(Map!$C$2:$C$86,MATCH(D2547,Map!$A$2:$A$86,0),0))</f>
        <v>1</v>
      </c>
      <c r="Z2547" s="7" t="str">
        <f>IF(INDEX(Map!$D$2:$D$86,MATCH(D2547,Map!$A$2:$A$86,0),0)="","N/A",E2547*INDEX(Map!$D$2:$D$86,MATCH(D2547,Map!$A$2:$A$86,0),0))</f>
        <v>N/A</v>
      </c>
      <c r="AA2547" t="str">
        <f>INDEX(Map!$E$2:$E$86,MATCH(D2547,Map!$A$2:$A$86,0),0)</f>
        <v>SCCT</v>
      </c>
    </row>
    <row r="2548" spans="1:27" x14ac:dyDescent="0.25">
      <c r="A2548" s="1" t="s">
        <v>120</v>
      </c>
      <c r="B2548" s="1" t="s">
        <v>113</v>
      </c>
      <c r="C2548" s="1">
        <v>27</v>
      </c>
      <c r="D2548" s="1" t="s">
        <v>49</v>
      </c>
      <c r="E2548" s="1">
        <v>0.1</v>
      </c>
      <c r="F2548" s="1">
        <v>0</v>
      </c>
      <c r="G2548" s="1">
        <v>0.1</v>
      </c>
      <c r="H2548" s="1">
        <v>4</v>
      </c>
      <c r="I2548" s="1">
        <v>1.8</v>
      </c>
      <c r="J2548" s="1">
        <v>16329</v>
      </c>
      <c r="K2548" s="1">
        <v>4</v>
      </c>
      <c r="L2548" s="1">
        <v>313.10000000000002</v>
      </c>
      <c r="M2548" s="1">
        <v>6</v>
      </c>
      <c r="N2548" s="1">
        <v>0</v>
      </c>
      <c r="O2548" s="1">
        <v>0</v>
      </c>
      <c r="P2548" s="1">
        <v>0</v>
      </c>
      <c r="Q2548" s="1">
        <v>0</v>
      </c>
      <c r="R2548" s="1">
        <v>51.13</v>
      </c>
      <c r="S2548" s="1">
        <v>51.13</v>
      </c>
      <c r="T2548" s="1">
        <v>6</v>
      </c>
      <c r="U2548" s="3" t="str">
        <f t="shared" si="39"/>
        <v>2017Plan</v>
      </c>
      <c r="V2548" s="2">
        <f>DATE(A2548,INDEX(Map!$H$1:$H$12,MATCH(B2548,Map!$G$1:$G$12,0),0),1)</f>
        <v>43282</v>
      </c>
      <c r="W2548" t="str">
        <f>IF(AND(V2548&gt;=Map!$K$2,V2548&lt;=Map!$L$2),"Base",IF(AND(V2548&gt;=Map!$K$3,V2548&lt;=Map!$L$3),"Fcst","N/A"))</f>
        <v>N/A</v>
      </c>
      <c r="X2548" t="str">
        <f>INDEX(Map!$B$2:$B$86,MATCH(D2548,Map!$A$2:$A$86,0),0)</f>
        <v>Brown 11</v>
      </c>
      <c r="Y2548" s="7">
        <f>IF(INDEX(Map!$C$2:$C$86,MATCH(D2548,Map!$A$2:$A$86,0),0)="","N/A",E2548*INDEX(Map!$C$2:$C$86,MATCH(D2548,Map!$A$2:$A$86,0),0))</f>
        <v>0.1</v>
      </c>
      <c r="Z2548" s="7" t="str">
        <f>IF(INDEX(Map!$D$2:$D$86,MATCH(D2548,Map!$A$2:$A$86,0),0)="","N/A",E2548*INDEX(Map!$D$2:$D$86,MATCH(D2548,Map!$A$2:$A$86,0),0))</f>
        <v>N/A</v>
      </c>
      <c r="AA2548" t="str">
        <f>INDEX(Map!$E$2:$E$86,MATCH(D2548,Map!$A$2:$A$86,0),0)</f>
        <v>SCCT</v>
      </c>
    </row>
    <row r="2549" spans="1:27" x14ac:dyDescent="0.25">
      <c r="A2549" s="1" t="s">
        <v>120</v>
      </c>
      <c r="B2549" s="1" t="s">
        <v>113</v>
      </c>
      <c r="C2549" s="1">
        <v>28</v>
      </c>
      <c r="D2549" s="1" t="s">
        <v>50</v>
      </c>
      <c r="E2549" s="1">
        <v>20.6</v>
      </c>
      <c r="F2549" s="1">
        <v>0</v>
      </c>
      <c r="G2549" s="1">
        <v>18.899999999999999</v>
      </c>
      <c r="H2549" s="1">
        <v>21</v>
      </c>
      <c r="I2549" s="1">
        <v>222.2</v>
      </c>
      <c r="J2549" s="1">
        <v>10761</v>
      </c>
      <c r="K2549" s="1">
        <v>145</v>
      </c>
      <c r="L2549" s="1">
        <v>313.2</v>
      </c>
      <c r="M2549" s="1">
        <v>696</v>
      </c>
      <c r="N2549" s="1">
        <v>1</v>
      </c>
      <c r="O2549" s="1">
        <v>3</v>
      </c>
      <c r="P2549" s="1">
        <v>0</v>
      </c>
      <c r="Q2549" s="1">
        <v>0</v>
      </c>
      <c r="R2549" s="1">
        <v>33.700000000000003</v>
      </c>
      <c r="S2549" s="1">
        <v>33.840000000000003</v>
      </c>
      <c r="T2549" s="1">
        <v>699</v>
      </c>
      <c r="U2549" s="3" t="str">
        <f t="shared" si="39"/>
        <v>2017Plan</v>
      </c>
      <c r="V2549" s="2">
        <f>DATE(A2549,INDEX(Map!$H$1:$H$12,MATCH(B2549,Map!$G$1:$G$12,0),0),1)</f>
        <v>43282</v>
      </c>
      <c r="W2549" t="str">
        <f>IF(AND(V2549&gt;=Map!$K$2,V2549&lt;=Map!$L$2),"Base",IF(AND(V2549&gt;=Map!$K$3,V2549&lt;=Map!$L$3),"Fcst","N/A"))</f>
        <v>N/A</v>
      </c>
      <c r="X2549" t="str">
        <f>INDEX(Map!$B$2:$B$86,MATCH(D2549,Map!$A$2:$A$86,0),0)</f>
        <v>Paddys Run 13</v>
      </c>
      <c r="Y2549" s="7">
        <f>IF(INDEX(Map!$C$2:$C$86,MATCH(D2549,Map!$A$2:$A$86,0),0)="","N/A",E2549*INDEX(Map!$C$2:$C$86,MATCH(D2549,Map!$A$2:$A$86,0),0))</f>
        <v>9.6820000000000004</v>
      </c>
      <c r="Z2549" s="7">
        <f>IF(INDEX(Map!$D$2:$D$86,MATCH(D2549,Map!$A$2:$A$86,0),0)="","N/A",E2549*INDEX(Map!$D$2:$D$86,MATCH(D2549,Map!$A$2:$A$86,0),0))</f>
        <v>10.918000000000001</v>
      </c>
      <c r="AA2549" t="str">
        <f>INDEX(Map!$E$2:$E$86,MATCH(D2549,Map!$A$2:$A$86,0),0)</f>
        <v>SCCT</v>
      </c>
    </row>
    <row r="2550" spans="1:27" x14ac:dyDescent="0.25">
      <c r="A2550" s="1" t="s">
        <v>120</v>
      </c>
      <c r="B2550" s="1" t="s">
        <v>113</v>
      </c>
      <c r="C2550" s="1">
        <v>29</v>
      </c>
      <c r="D2550" s="1" t="s">
        <v>51</v>
      </c>
      <c r="E2550" s="1">
        <v>37.799999999999997</v>
      </c>
      <c r="F2550" s="1">
        <v>0</v>
      </c>
      <c r="G2550" s="1">
        <v>32</v>
      </c>
      <c r="H2550" s="1">
        <v>27</v>
      </c>
      <c r="I2550" s="1">
        <v>421.6</v>
      </c>
      <c r="J2550" s="1">
        <v>11149</v>
      </c>
      <c r="K2550" s="1">
        <v>278</v>
      </c>
      <c r="L2550" s="1">
        <v>313.2</v>
      </c>
      <c r="M2550" s="1">
        <v>1320</v>
      </c>
      <c r="N2550" s="1">
        <v>1</v>
      </c>
      <c r="O2550" s="1">
        <v>4</v>
      </c>
      <c r="P2550" s="1">
        <v>0</v>
      </c>
      <c r="Q2550" s="1">
        <v>0</v>
      </c>
      <c r="R2550" s="1">
        <v>34.909999999999997</v>
      </c>
      <c r="S2550" s="1">
        <v>35.01</v>
      </c>
      <c r="T2550" s="1">
        <v>1324</v>
      </c>
      <c r="U2550" s="3" t="str">
        <f t="shared" si="39"/>
        <v>2017Plan</v>
      </c>
      <c r="V2550" s="2">
        <f>DATE(A2550,INDEX(Map!$H$1:$H$12,MATCH(B2550,Map!$G$1:$G$12,0),0),1)</f>
        <v>43282</v>
      </c>
      <c r="W2550" t="str">
        <f>IF(AND(V2550&gt;=Map!$K$2,V2550&lt;=Map!$L$2),"Base",IF(AND(V2550&gt;=Map!$K$3,V2550&lt;=Map!$L$3),"Fcst","N/A"))</f>
        <v>N/A</v>
      </c>
      <c r="X2550" t="str">
        <f>INDEX(Map!$B$2:$B$86,MATCH(D2550,Map!$A$2:$A$86,0),0)</f>
        <v>Trimble Co 05</v>
      </c>
      <c r="Y2550" s="7">
        <f>IF(INDEX(Map!$C$2:$C$86,MATCH(D2550,Map!$A$2:$A$86,0),0)="","N/A",E2550*INDEX(Map!$C$2:$C$86,MATCH(D2550,Map!$A$2:$A$86,0),0))</f>
        <v>26.837999999999997</v>
      </c>
      <c r="Z2550" s="7">
        <f>IF(INDEX(Map!$D$2:$D$86,MATCH(D2550,Map!$A$2:$A$86,0),0)="","N/A",E2550*INDEX(Map!$D$2:$D$86,MATCH(D2550,Map!$A$2:$A$86,0),0))</f>
        <v>10.961999999999998</v>
      </c>
      <c r="AA2550" t="str">
        <f>INDEX(Map!$E$2:$E$86,MATCH(D2550,Map!$A$2:$A$86,0),0)</f>
        <v>SCCT</v>
      </c>
    </row>
    <row r="2551" spans="1:27" x14ac:dyDescent="0.25">
      <c r="A2551" s="1" t="s">
        <v>120</v>
      </c>
      <c r="B2551" s="1" t="s">
        <v>113</v>
      </c>
      <c r="C2551" s="1">
        <v>30</v>
      </c>
      <c r="D2551" s="1" t="s">
        <v>52</v>
      </c>
      <c r="E2551" s="1">
        <v>34.4</v>
      </c>
      <c r="F2551" s="1">
        <v>0</v>
      </c>
      <c r="G2551" s="1">
        <v>29</v>
      </c>
      <c r="H2551" s="1">
        <v>25</v>
      </c>
      <c r="I2551" s="1">
        <v>382.3</v>
      </c>
      <c r="J2551" s="1">
        <v>11126</v>
      </c>
      <c r="K2551" s="1">
        <v>251</v>
      </c>
      <c r="L2551" s="1">
        <v>313.2</v>
      </c>
      <c r="M2551" s="1">
        <v>1197</v>
      </c>
      <c r="N2551" s="1">
        <v>1</v>
      </c>
      <c r="O2551" s="1">
        <v>3</v>
      </c>
      <c r="P2551" s="1">
        <v>0</v>
      </c>
      <c r="Q2551" s="1">
        <v>0</v>
      </c>
      <c r="R2551" s="1">
        <v>34.840000000000003</v>
      </c>
      <c r="S2551" s="1">
        <v>34.94</v>
      </c>
      <c r="T2551" s="1">
        <v>1201</v>
      </c>
      <c r="U2551" s="3" t="str">
        <f t="shared" si="39"/>
        <v>2017Plan</v>
      </c>
      <c r="V2551" s="2">
        <f>DATE(A2551,INDEX(Map!$H$1:$H$12,MATCH(B2551,Map!$G$1:$G$12,0),0),1)</f>
        <v>43282</v>
      </c>
      <c r="W2551" t="str">
        <f>IF(AND(V2551&gt;=Map!$K$2,V2551&lt;=Map!$L$2),"Base",IF(AND(V2551&gt;=Map!$K$3,V2551&lt;=Map!$L$3),"Fcst","N/A"))</f>
        <v>N/A</v>
      </c>
      <c r="X2551" t="str">
        <f>INDEX(Map!$B$2:$B$86,MATCH(D2551,Map!$A$2:$A$86,0),0)</f>
        <v>Trimble Co 06</v>
      </c>
      <c r="Y2551" s="7">
        <f>IF(INDEX(Map!$C$2:$C$86,MATCH(D2551,Map!$A$2:$A$86,0),0)="","N/A",E2551*INDEX(Map!$C$2:$C$86,MATCH(D2551,Map!$A$2:$A$86,0),0))</f>
        <v>24.423999999999999</v>
      </c>
      <c r="Z2551" s="7">
        <f>IF(INDEX(Map!$D$2:$D$86,MATCH(D2551,Map!$A$2:$A$86,0),0)="","N/A",E2551*INDEX(Map!$D$2:$D$86,MATCH(D2551,Map!$A$2:$A$86,0),0))</f>
        <v>9.9759999999999991</v>
      </c>
      <c r="AA2551" t="str">
        <f>INDEX(Map!$E$2:$E$86,MATCH(D2551,Map!$A$2:$A$86,0),0)</f>
        <v>SCCT</v>
      </c>
    </row>
    <row r="2552" spans="1:27" x14ac:dyDescent="0.25">
      <c r="A2552" s="1" t="s">
        <v>120</v>
      </c>
      <c r="B2552" s="1" t="s">
        <v>113</v>
      </c>
      <c r="C2552" s="1">
        <v>31</v>
      </c>
      <c r="D2552" s="1" t="s">
        <v>53</v>
      </c>
      <c r="E2552" s="1">
        <v>27.8</v>
      </c>
      <c r="F2552" s="1">
        <v>0</v>
      </c>
      <c r="G2552" s="1">
        <v>23.5</v>
      </c>
      <c r="H2552" s="1">
        <v>21</v>
      </c>
      <c r="I2552" s="1">
        <v>309.2</v>
      </c>
      <c r="J2552" s="1">
        <v>11125</v>
      </c>
      <c r="K2552" s="1">
        <v>203</v>
      </c>
      <c r="L2552" s="1">
        <v>313.2</v>
      </c>
      <c r="M2552" s="1">
        <v>968</v>
      </c>
      <c r="N2552" s="1">
        <v>1</v>
      </c>
      <c r="O2552" s="1">
        <v>3</v>
      </c>
      <c r="P2552" s="1">
        <v>0</v>
      </c>
      <c r="Q2552" s="1">
        <v>0</v>
      </c>
      <c r="R2552" s="1">
        <v>34.840000000000003</v>
      </c>
      <c r="S2552" s="1">
        <v>34.94</v>
      </c>
      <c r="T2552" s="1">
        <v>971</v>
      </c>
      <c r="U2552" s="3" t="str">
        <f t="shared" si="39"/>
        <v>2017Plan</v>
      </c>
      <c r="V2552" s="2">
        <f>DATE(A2552,INDEX(Map!$H$1:$H$12,MATCH(B2552,Map!$G$1:$G$12,0),0),1)</f>
        <v>43282</v>
      </c>
      <c r="W2552" t="str">
        <f>IF(AND(V2552&gt;=Map!$K$2,V2552&lt;=Map!$L$2),"Base",IF(AND(V2552&gt;=Map!$K$3,V2552&lt;=Map!$L$3),"Fcst","N/A"))</f>
        <v>N/A</v>
      </c>
      <c r="X2552" t="str">
        <f>INDEX(Map!$B$2:$B$86,MATCH(D2552,Map!$A$2:$A$86,0),0)</f>
        <v>Trimble Co 07</v>
      </c>
      <c r="Y2552" s="7">
        <f>IF(INDEX(Map!$C$2:$C$86,MATCH(D2552,Map!$A$2:$A$86,0),0)="","N/A",E2552*INDEX(Map!$C$2:$C$86,MATCH(D2552,Map!$A$2:$A$86,0),0))</f>
        <v>17.513999999999999</v>
      </c>
      <c r="Z2552" s="7">
        <f>IF(INDEX(Map!$D$2:$D$86,MATCH(D2552,Map!$A$2:$A$86,0),0)="","N/A",E2552*INDEX(Map!$D$2:$D$86,MATCH(D2552,Map!$A$2:$A$86,0),0))</f>
        <v>10.286</v>
      </c>
      <c r="AA2552" t="str">
        <f>INDEX(Map!$E$2:$E$86,MATCH(D2552,Map!$A$2:$A$86,0),0)</f>
        <v>SCCT</v>
      </c>
    </row>
    <row r="2553" spans="1:27" x14ac:dyDescent="0.25">
      <c r="A2553" s="1" t="s">
        <v>120</v>
      </c>
      <c r="B2553" s="1" t="s">
        <v>113</v>
      </c>
      <c r="C2553" s="1">
        <v>32</v>
      </c>
      <c r="D2553" s="1" t="s">
        <v>54</v>
      </c>
      <c r="E2553" s="1">
        <v>10.6</v>
      </c>
      <c r="F2553" s="1">
        <v>0</v>
      </c>
      <c r="G2553" s="1">
        <v>9</v>
      </c>
      <c r="H2553" s="1">
        <v>11</v>
      </c>
      <c r="I2553" s="1">
        <v>116.3</v>
      </c>
      <c r="J2553" s="1">
        <v>10929</v>
      </c>
      <c r="K2553" s="1">
        <v>72</v>
      </c>
      <c r="L2553" s="1">
        <v>313.2</v>
      </c>
      <c r="M2553" s="1">
        <v>364</v>
      </c>
      <c r="N2553" s="1">
        <v>0</v>
      </c>
      <c r="O2553" s="1">
        <v>1</v>
      </c>
      <c r="P2553" s="1">
        <v>0</v>
      </c>
      <c r="Q2553" s="1">
        <v>0</v>
      </c>
      <c r="R2553" s="1">
        <v>34.22</v>
      </c>
      <c r="S2553" s="1">
        <v>34.36</v>
      </c>
      <c r="T2553" s="1">
        <v>366</v>
      </c>
      <c r="U2553" s="3" t="str">
        <f t="shared" si="39"/>
        <v>2017Plan</v>
      </c>
      <c r="V2553" s="2">
        <f>DATE(A2553,INDEX(Map!$H$1:$H$12,MATCH(B2553,Map!$G$1:$G$12,0),0),1)</f>
        <v>43282</v>
      </c>
      <c r="W2553" t="str">
        <f>IF(AND(V2553&gt;=Map!$K$2,V2553&lt;=Map!$L$2),"Base",IF(AND(V2553&gt;=Map!$K$3,V2553&lt;=Map!$L$3),"Fcst","N/A"))</f>
        <v>N/A</v>
      </c>
      <c r="X2553" t="str">
        <f>INDEX(Map!$B$2:$B$86,MATCH(D2553,Map!$A$2:$A$86,0),0)</f>
        <v>Trimble Co 08</v>
      </c>
      <c r="Y2553" s="7">
        <f>IF(INDEX(Map!$C$2:$C$86,MATCH(D2553,Map!$A$2:$A$86,0),0)="","N/A",E2553*INDEX(Map!$C$2:$C$86,MATCH(D2553,Map!$A$2:$A$86,0),0))</f>
        <v>6.6779999999999999</v>
      </c>
      <c r="Z2553" s="7">
        <f>IF(INDEX(Map!$D$2:$D$86,MATCH(D2553,Map!$A$2:$A$86,0),0)="","N/A",E2553*INDEX(Map!$D$2:$D$86,MATCH(D2553,Map!$A$2:$A$86,0),0))</f>
        <v>3.9219999999999997</v>
      </c>
      <c r="AA2553" t="str">
        <f>INDEX(Map!$E$2:$E$86,MATCH(D2553,Map!$A$2:$A$86,0),0)</f>
        <v>SCCT</v>
      </c>
    </row>
    <row r="2554" spans="1:27" x14ac:dyDescent="0.25">
      <c r="A2554" s="1" t="s">
        <v>120</v>
      </c>
      <c r="B2554" s="1" t="s">
        <v>113</v>
      </c>
      <c r="C2554" s="1">
        <v>33</v>
      </c>
      <c r="D2554" s="1" t="s">
        <v>55</v>
      </c>
      <c r="E2554" s="1">
        <v>26</v>
      </c>
      <c r="F2554" s="1">
        <v>0</v>
      </c>
      <c r="G2554" s="1">
        <v>22</v>
      </c>
      <c r="H2554" s="1">
        <v>19</v>
      </c>
      <c r="I2554" s="1">
        <v>288</v>
      </c>
      <c r="J2554" s="1">
        <v>11084</v>
      </c>
      <c r="K2554" s="1">
        <v>187</v>
      </c>
      <c r="L2554" s="1">
        <v>313.2</v>
      </c>
      <c r="M2554" s="1">
        <v>902</v>
      </c>
      <c r="N2554" s="1">
        <v>1</v>
      </c>
      <c r="O2554" s="1">
        <v>3</v>
      </c>
      <c r="P2554" s="1">
        <v>0</v>
      </c>
      <c r="Q2554" s="1">
        <v>0</v>
      </c>
      <c r="R2554" s="1">
        <v>34.71</v>
      </c>
      <c r="S2554" s="1">
        <v>34.81</v>
      </c>
      <c r="T2554" s="1">
        <v>904</v>
      </c>
      <c r="U2554" s="3" t="str">
        <f t="shared" si="39"/>
        <v>2017Plan</v>
      </c>
      <c r="V2554" s="2">
        <f>DATE(A2554,INDEX(Map!$H$1:$H$12,MATCH(B2554,Map!$G$1:$G$12,0),0),1)</f>
        <v>43282</v>
      </c>
      <c r="W2554" t="str">
        <f>IF(AND(V2554&gt;=Map!$K$2,V2554&lt;=Map!$L$2),"Base",IF(AND(V2554&gt;=Map!$K$3,V2554&lt;=Map!$L$3),"Fcst","N/A"))</f>
        <v>N/A</v>
      </c>
      <c r="X2554" t="str">
        <f>INDEX(Map!$B$2:$B$86,MATCH(D2554,Map!$A$2:$A$86,0),0)</f>
        <v>Trimble Co 09</v>
      </c>
      <c r="Y2554" s="7">
        <f>IF(INDEX(Map!$C$2:$C$86,MATCH(D2554,Map!$A$2:$A$86,0),0)="","N/A",E2554*INDEX(Map!$C$2:$C$86,MATCH(D2554,Map!$A$2:$A$86,0),0))</f>
        <v>16.38</v>
      </c>
      <c r="Z2554" s="7">
        <f>IF(INDEX(Map!$D$2:$D$86,MATCH(D2554,Map!$A$2:$A$86,0),0)="","N/A",E2554*INDEX(Map!$D$2:$D$86,MATCH(D2554,Map!$A$2:$A$86,0),0))</f>
        <v>9.6199999999999992</v>
      </c>
      <c r="AA2554" t="str">
        <f>INDEX(Map!$E$2:$E$86,MATCH(D2554,Map!$A$2:$A$86,0),0)</f>
        <v>SCCT</v>
      </c>
    </row>
    <row r="2555" spans="1:27" x14ac:dyDescent="0.25">
      <c r="A2555" s="1" t="s">
        <v>120</v>
      </c>
      <c r="B2555" s="1" t="s">
        <v>113</v>
      </c>
      <c r="C2555" s="1">
        <v>34</v>
      </c>
      <c r="D2555" s="1" t="s">
        <v>56</v>
      </c>
      <c r="E2555" s="1">
        <v>5.3</v>
      </c>
      <c r="F2555" s="1">
        <v>0</v>
      </c>
      <c r="G2555" s="1">
        <v>4.5</v>
      </c>
      <c r="H2555" s="1">
        <v>8</v>
      </c>
      <c r="I2555" s="1">
        <v>58.6</v>
      </c>
      <c r="J2555" s="1">
        <v>10996</v>
      </c>
      <c r="K2555" s="1">
        <v>37</v>
      </c>
      <c r="L2555" s="1">
        <v>313.10000000000002</v>
      </c>
      <c r="M2555" s="1">
        <v>184</v>
      </c>
      <c r="N2555" s="1">
        <v>0</v>
      </c>
      <c r="O2555" s="1">
        <v>1</v>
      </c>
      <c r="P2555" s="1">
        <v>0</v>
      </c>
      <c r="Q2555" s="1">
        <v>0</v>
      </c>
      <c r="R2555" s="1">
        <v>34.43</v>
      </c>
      <c r="S2555" s="1">
        <v>34.64</v>
      </c>
      <c r="T2555" s="1">
        <v>185</v>
      </c>
      <c r="U2555" s="3" t="str">
        <f t="shared" si="39"/>
        <v>2017Plan</v>
      </c>
      <c r="V2555" s="2">
        <f>DATE(A2555,INDEX(Map!$H$1:$H$12,MATCH(B2555,Map!$G$1:$G$12,0),0),1)</f>
        <v>43282</v>
      </c>
      <c r="W2555" t="str">
        <f>IF(AND(V2555&gt;=Map!$K$2,V2555&lt;=Map!$L$2),"Base",IF(AND(V2555&gt;=Map!$K$3,V2555&lt;=Map!$L$3),"Fcst","N/A"))</f>
        <v>N/A</v>
      </c>
      <c r="X2555" t="str">
        <f>INDEX(Map!$B$2:$B$86,MATCH(D2555,Map!$A$2:$A$86,0),0)</f>
        <v>Trimble Co 10</v>
      </c>
      <c r="Y2555" s="7">
        <f>IF(INDEX(Map!$C$2:$C$86,MATCH(D2555,Map!$A$2:$A$86,0),0)="","N/A",E2555*INDEX(Map!$C$2:$C$86,MATCH(D2555,Map!$A$2:$A$86,0),0))</f>
        <v>3.339</v>
      </c>
      <c r="Z2555" s="7">
        <f>IF(INDEX(Map!$D$2:$D$86,MATCH(D2555,Map!$A$2:$A$86,0),0)="","N/A",E2555*INDEX(Map!$D$2:$D$86,MATCH(D2555,Map!$A$2:$A$86,0),0))</f>
        <v>1.9609999999999999</v>
      </c>
      <c r="AA2555" t="str">
        <f>INDEX(Map!$E$2:$E$86,MATCH(D2555,Map!$A$2:$A$86,0),0)</f>
        <v>SCCT</v>
      </c>
    </row>
    <row r="2556" spans="1:27" x14ac:dyDescent="0.25">
      <c r="A2556" s="1" t="s">
        <v>120</v>
      </c>
      <c r="B2556" s="1" t="s">
        <v>113</v>
      </c>
      <c r="C2556" s="1">
        <v>35</v>
      </c>
      <c r="D2556" s="1" t="s">
        <v>57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3" t="str">
        <f t="shared" si="39"/>
        <v>2017Plan</v>
      </c>
      <c r="V2556" s="2">
        <f>DATE(A2556,INDEX(Map!$H$1:$H$12,MATCH(B2556,Map!$G$1:$G$12,0),0),1)</f>
        <v>43282</v>
      </c>
      <c r="W2556" t="str">
        <f>IF(AND(V2556&gt;=Map!$K$2,V2556&lt;=Map!$L$2),"Base",IF(AND(V2556&gt;=Map!$K$3,V2556&lt;=Map!$L$3),"Fcst","N/A"))</f>
        <v>N/A</v>
      </c>
      <c r="X2556" t="str">
        <f>INDEX(Map!$B$2:$B$86,MATCH(D2556,Map!$A$2:$A$86,0),0)</f>
        <v>Cane Run 11</v>
      </c>
      <c r="Y2556" s="7" t="str">
        <f>IF(INDEX(Map!$C$2:$C$86,MATCH(D2556,Map!$A$2:$A$86,0),0)="","N/A",E2556*INDEX(Map!$C$2:$C$86,MATCH(D2556,Map!$A$2:$A$86,0),0))</f>
        <v>N/A</v>
      </c>
      <c r="Z2556" s="7">
        <f>IF(INDEX(Map!$D$2:$D$86,MATCH(D2556,Map!$A$2:$A$86,0),0)="","N/A",E2556*INDEX(Map!$D$2:$D$86,MATCH(D2556,Map!$A$2:$A$86,0),0))</f>
        <v>0</v>
      </c>
      <c r="AA2556" t="str">
        <f>INDEX(Map!$E$2:$E$86,MATCH(D2556,Map!$A$2:$A$86,0),0)</f>
        <v>SCCT</v>
      </c>
    </row>
    <row r="2557" spans="1:27" x14ac:dyDescent="0.25">
      <c r="A2557" s="1" t="s">
        <v>120</v>
      </c>
      <c r="B2557" s="1" t="s">
        <v>113</v>
      </c>
      <c r="C2557" s="1">
        <v>36</v>
      </c>
      <c r="D2557" s="1" t="s">
        <v>58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3" t="str">
        <f t="shared" si="39"/>
        <v>2017Plan</v>
      </c>
      <c r="V2557" s="2">
        <f>DATE(A2557,INDEX(Map!$H$1:$H$12,MATCH(B2557,Map!$G$1:$G$12,0),0),1)</f>
        <v>43282</v>
      </c>
      <c r="W2557" t="str">
        <f>IF(AND(V2557&gt;=Map!$K$2,V2557&lt;=Map!$L$2),"Base",IF(AND(V2557&gt;=Map!$K$3,V2557&lt;=Map!$L$3),"Fcst","N/A"))</f>
        <v>N/A</v>
      </c>
      <c r="X2557" t="str">
        <f>INDEX(Map!$B$2:$B$86,MATCH(D2557,Map!$A$2:$A$86,0),0)</f>
        <v>Haefling</v>
      </c>
      <c r="Y2557" s="7">
        <f>IF(INDEX(Map!$C$2:$C$86,MATCH(D2557,Map!$A$2:$A$86,0),0)="","N/A",E2557*INDEX(Map!$C$2:$C$86,MATCH(D2557,Map!$A$2:$A$86,0),0))</f>
        <v>0</v>
      </c>
      <c r="Z2557" s="7" t="str">
        <f>IF(INDEX(Map!$D$2:$D$86,MATCH(D2557,Map!$A$2:$A$86,0),0)="","N/A",E2557*INDEX(Map!$D$2:$D$86,MATCH(D2557,Map!$A$2:$A$86,0),0))</f>
        <v>N/A</v>
      </c>
      <c r="AA2557" t="str">
        <f>INDEX(Map!$E$2:$E$86,MATCH(D2557,Map!$A$2:$A$86,0),0)</f>
        <v>SCCT</v>
      </c>
    </row>
    <row r="2558" spans="1:27" x14ac:dyDescent="0.25">
      <c r="A2558" s="1" t="s">
        <v>120</v>
      </c>
      <c r="B2558" s="1" t="s">
        <v>113</v>
      </c>
      <c r="C2558" s="1">
        <v>37</v>
      </c>
      <c r="D2558" s="1" t="s">
        <v>59</v>
      </c>
      <c r="E2558" s="1">
        <v>0</v>
      </c>
      <c r="F2558" s="1">
        <v>0</v>
      </c>
      <c r="G2558" s="1">
        <v>0.5</v>
      </c>
      <c r="H2558" s="1">
        <v>1</v>
      </c>
      <c r="I2558" s="1">
        <v>0.7</v>
      </c>
      <c r="J2558" s="1">
        <v>15479</v>
      </c>
      <c r="K2558" s="1">
        <v>4</v>
      </c>
      <c r="L2558" s="1">
        <v>313.10000000000002</v>
      </c>
      <c r="M2558" s="1">
        <v>2</v>
      </c>
      <c r="N2558" s="1">
        <v>0</v>
      </c>
      <c r="O2558" s="1">
        <v>0</v>
      </c>
      <c r="P2558" s="1">
        <v>0</v>
      </c>
      <c r="Q2558" s="1">
        <v>0</v>
      </c>
      <c r="R2558" s="1">
        <v>48.47</v>
      </c>
      <c r="S2558" s="1">
        <v>48.47</v>
      </c>
      <c r="T2558" s="1">
        <v>2</v>
      </c>
      <c r="U2558" s="3" t="str">
        <f t="shared" si="39"/>
        <v>2017Plan</v>
      </c>
      <c r="V2558" s="2">
        <f>DATE(A2558,INDEX(Map!$H$1:$H$12,MATCH(B2558,Map!$G$1:$G$12,0),0),1)</f>
        <v>43282</v>
      </c>
      <c r="W2558" t="str">
        <f>IF(AND(V2558&gt;=Map!$K$2,V2558&lt;=Map!$L$2),"Base",IF(AND(V2558&gt;=Map!$K$3,V2558&lt;=Map!$L$3),"Fcst","N/A"))</f>
        <v>N/A</v>
      </c>
      <c r="X2558" t="str">
        <f>INDEX(Map!$B$2:$B$86,MATCH(D2558,Map!$A$2:$A$86,0),0)</f>
        <v>Paddys Run 11</v>
      </c>
      <c r="Y2558" s="7" t="str">
        <f>IF(INDEX(Map!$C$2:$C$86,MATCH(D2558,Map!$A$2:$A$86,0),0)="","N/A",E2558*INDEX(Map!$C$2:$C$86,MATCH(D2558,Map!$A$2:$A$86,0),0))</f>
        <v>N/A</v>
      </c>
      <c r="Z2558" s="7">
        <f>IF(INDEX(Map!$D$2:$D$86,MATCH(D2558,Map!$A$2:$A$86,0),0)="","N/A",E2558*INDEX(Map!$D$2:$D$86,MATCH(D2558,Map!$A$2:$A$86,0),0))</f>
        <v>0</v>
      </c>
      <c r="AA2558" t="str">
        <f>INDEX(Map!$E$2:$E$86,MATCH(D2558,Map!$A$2:$A$86,0),0)</f>
        <v>SCCT</v>
      </c>
    </row>
    <row r="2559" spans="1:27" x14ac:dyDescent="0.25">
      <c r="A2559" s="1" t="s">
        <v>120</v>
      </c>
      <c r="B2559" s="1" t="s">
        <v>113</v>
      </c>
      <c r="C2559" s="1">
        <v>38</v>
      </c>
      <c r="D2559" s="1" t="s">
        <v>60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3" t="str">
        <f t="shared" si="39"/>
        <v>2017Plan</v>
      </c>
      <c r="V2559" s="2">
        <f>DATE(A2559,INDEX(Map!$H$1:$H$12,MATCH(B2559,Map!$G$1:$G$12,0),0),1)</f>
        <v>43282</v>
      </c>
      <c r="W2559" t="str">
        <f>IF(AND(V2559&gt;=Map!$K$2,V2559&lt;=Map!$L$2),"Base",IF(AND(V2559&gt;=Map!$K$3,V2559&lt;=Map!$L$3),"Fcst","N/A"))</f>
        <v>N/A</v>
      </c>
      <c r="X2559" t="str">
        <f>INDEX(Map!$B$2:$B$86,MATCH(D2559,Map!$A$2:$A$86,0),0)</f>
        <v>Paddys Run 12</v>
      </c>
      <c r="Y2559" s="7" t="str">
        <f>IF(INDEX(Map!$C$2:$C$86,MATCH(D2559,Map!$A$2:$A$86,0),0)="","N/A",E2559*INDEX(Map!$C$2:$C$86,MATCH(D2559,Map!$A$2:$A$86,0),0))</f>
        <v>N/A</v>
      </c>
      <c r="Z2559" s="7">
        <f>IF(INDEX(Map!$D$2:$D$86,MATCH(D2559,Map!$A$2:$A$86,0),0)="","N/A",E2559*INDEX(Map!$D$2:$D$86,MATCH(D2559,Map!$A$2:$A$86,0),0))</f>
        <v>0</v>
      </c>
      <c r="AA2559" t="str">
        <f>INDEX(Map!$E$2:$E$86,MATCH(D2559,Map!$A$2:$A$86,0),0)</f>
        <v>SCCT</v>
      </c>
    </row>
    <row r="2560" spans="1:27" x14ac:dyDescent="0.25">
      <c r="A2560" s="1" t="s">
        <v>120</v>
      </c>
      <c r="B2560" s="1" t="s">
        <v>113</v>
      </c>
      <c r="C2560" s="1">
        <v>39</v>
      </c>
      <c r="D2560" s="1" t="s">
        <v>61</v>
      </c>
      <c r="E2560" s="1">
        <v>0</v>
      </c>
      <c r="F2560" s="1">
        <v>0</v>
      </c>
      <c r="G2560" s="1">
        <v>0.3</v>
      </c>
      <c r="H2560" s="1">
        <v>1</v>
      </c>
      <c r="I2560" s="1">
        <v>0.5</v>
      </c>
      <c r="J2560" s="1">
        <v>18676</v>
      </c>
      <c r="K2560" s="1">
        <v>2</v>
      </c>
      <c r="L2560" s="1">
        <v>371.4</v>
      </c>
      <c r="M2560" s="1">
        <v>2</v>
      </c>
      <c r="N2560" s="1">
        <v>0</v>
      </c>
      <c r="O2560" s="1">
        <v>0</v>
      </c>
      <c r="P2560" s="1">
        <v>0</v>
      </c>
      <c r="Q2560" s="1">
        <v>0</v>
      </c>
      <c r="R2560" s="1">
        <v>69.36</v>
      </c>
      <c r="S2560" s="1">
        <v>69.36</v>
      </c>
      <c r="T2560" s="1">
        <v>2</v>
      </c>
      <c r="U2560" s="3" t="str">
        <f t="shared" si="39"/>
        <v>2017Plan</v>
      </c>
      <c r="V2560" s="2">
        <f>DATE(A2560,INDEX(Map!$H$1:$H$12,MATCH(B2560,Map!$G$1:$G$12,0),0),1)</f>
        <v>43282</v>
      </c>
      <c r="W2560" t="str">
        <f>IF(AND(V2560&gt;=Map!$K$2,V2560&lt;=Map!$L$2),"Base",IF(AND(V2560&gt;=Map!$K$3,V2560&lt;=Map!$L$3),"Fcst","N/A"))</f>
        <v>N/A</v>
      </c>
      <c r="X2560" t="str">
        <f>INDEX(Map!$B$2:$B$86,MATCH(D2560,Map!$A$2:$A$86,0),0)</f>
        <v>Zorn 1</v>
      </c>
      <c r="Y2560" s="7" t="str">
        <f>IF(INDEX(Map!$C$2:$C$86,MATCH(D2560,Map!$A$2:$A$86,0),0)="","N/A",E2560*INDEX(Map!$C$2:$C$86,MATCH(D2560,Map!$A$2:$A$86,0),0))</f>
        <v>N/A</v>
      </c>
      <c r="Z2560" s="7">
        <f>IF(INDEX(Map!$D$2:$D$86,MATCH(D2560,Map!$A$2:$A$86,0),0)="","N/A",E2560*INDEX(Map!$D$2:$D$86,MATCH(D2560,Map!$A$2:$A$86,0),0))</f>
        <v>0</v>
      </c>
      <c r="AA2560" t="str">
        <f>INDEX(Map!$E$2:$E$86,MATCH(D2560,Map!$A$2:$A$86,0),0)</f>
        <v>SCCT</v>
      </c>
    </row>
    <row r="2561" spans="1:27" x14ac:dyDescent="0.25">
      <c r="A2561" s="1" t="s">
        <v>120</v>
      </c>
      <c r="B2561" s="1" t="s">
        <v>113</v>
      </c>
      <c r="C2561" s="1">
        <v>40</v>
      </c>
      <c r="D2561" s="1" t="s">
        <v>62</v>
      </c>
      <c r="E2561" s="1">
        <v>2.6</v>
      </c>
      <c r="F2561" s="1">
        <v>0</v>
      </c>
      <c r="G2561" s="1">
        <v>11.3</v>
      </c>
      <c r="H2561" s="1">
        <v>16</v>
      </c>
      <c r="I2561" s="1" t="s">
        <v>63</v>
      </c>
      <c r="J2561" s="1" t="s">
        <v>63</v>
      </c>
      <c r="K2561" s="1">
        <v>89</v>
      </c>
      <c r="L2561" s="1">
        <v>0</v>
      </c>
      <c r="M2561" s="1">
        <v>0</v>
      </c>
      <c r="N2561" s="1" t="s">
        <v>63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3" t="str">
        <f t="shared" si="39"/>
        <v>2017Plan</v>
      </c>
      <c r="V2561" s="2">
        <f>DATE(A2561,INDEX(Map!$H$1:$H$12,MATCH(B2561,Map!$G$1:$G$12,0),0),1)</f>
        <v>43282</v>
      </c>
      <c r="W2561" t="str">
        <f>IF(AND(V2561&gt;=Map!$K$2,V2561&lt;=Map!$L$2),"Base",IF(AND(V2561&gt;=Map!$K$3,V2561&lt;=Map!$L$3),"Fcst","N/A"))</f>
        <v>N/A</v>
      </c>
      <c r="X2561" t="str">
        <f>INDEX(Map!$B$2:$B$86,MATCH(D2561,Map!$A$2:$A$86,0),0)</f>
        <v>Dix Dam</v>
      </c>
      <c r="Y2561" s="7">
        <f>IF(INDEX(Map!$C$2:$C$86,MATCH(D2561,Map!$A$2:$A$86,0),0)="","N/A",E2561*INDEX(Map!$C$2:$C$86,MATCH(D2561,Map!$A$2:$A$86,0),0))</f>
        <v>2.6</v>
      </c>
      <c r="Z2561" s="7" t="str">
        <f>IF(INDEX(Map!$D$2:$D$86,MATCH(D2561,Map!$A$2:$A$86,0),0)="","N/A",E2561*INDEX(Map!$D$2:$D$86,MATCH(D2561,Map!$A$2:$A$86,0),0))</f>
        <v>N/A</v>
      </c>
      <c r="AA2561" t="str">
        <f>INDEX(Map!$E$2:$E$86,MATCH(D2561,Map!$A$2:$A$86,0),0)</f>
        <v>Hydro</v>
      </c>
    </row>
    <row r="2562" spans="1:27" x14ac:dyDescent="0.25">
      <c r="A2562" s="1" t="s">
        <v>120</v>
      </c>
      <c r="B2562" s="1" t="s">
        <v>113</v>
      </c>
      <c r="C2562" s="1">
        <v>41</v>
      </c>
      <c r="D2562" s="1" t="s">
        <v>64</v>
      </c>
      <c r="E2562" s="1">
        <v>31.8</v>
      </c>
      <c r="F2562" s="1">
        <v>0</v>
      </c>
      <c r="G2562" s="1">
        <v>100</v>
      </c>
      <c r="H2562" s="1">
        <v>0</v>
      </c>
      <c r="I2562" s="1" t="s">
        <v>63</v>
      </c>
      <c r="J2562" s="1" t="s">
        <v>63</v>
      </c>
      <c r="K2562" s="1">
        <v>744</v>
      </c>
      <c r="L2562" s="1">
        <v>0</v>
      </c>
      <c r="M2562" s="1">
        <v>0</v>
      </c>
      <c r="N2562" s="1" t="s">
        <v>63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3" t="str">
        <f t="shared" si="39"/>
        <v>2017Plan</v>
      </c>
      <c r="V2562" s="2">
        <f>DATE(A2562,INDEX(Map!$H$1:$H$12,MATCH(B2562,Map!$G$1:$G$12,0),0),1)</f>
        <v>43282</v>
      </c>
      <c r="W2562" t="str">
        <f>IF(AND(V2562&gt;=Map!$K$2,V2562&lt;=Map!$L$2),"Base",IF(AND(V2562&gt;=Map!$K$3,V2562&lt;=Map!$L$3),"Fcst","N/A"))</f>
        <v>N/A</v>
      </c>
      <c r="X2562" t="str">
        <f>INDEX(Map!$B$2:$B$86,MATCH(D2562,Map!$A$2:$A$86,0),0)</f>
        <v>Ohio Falls</v>
      </c>
      <c r="Y2562" s="7" t="str">
        <f>IF(INDEX(Map!$C$2:$C$86,MATCH(D2562,Map!$A$2:$A$86,0),0)="","N/A",E2562*INDEX(Map!$C$2:$C$86,MATCH(D2562,Map!$A$2:$A$86,0),0))</f>
        <v>N/A</v>
      </c>
      <c r="Z2562" s="7">
        <f>IF(INDEX(Map!$D$2:$D$86,MATCH(D2562,Map!$A$2:$A$86,0),0)="","N/A",E2562*INDEX(Map!$D$2:$D$86,MATCH(D2562,Map!$A$2:$A$86,0),0))</f>
        <v>31.8</v>
      </c>
      <c r="AA2562" t="str">
        <f>INDEX(Map!$E$2:$E$86,MATCH(D2562,Map!$A$2:$A$86,0),0)</f>
        <v>Hydro</v>
      </c>
    </row>
    <row r="2563" spans="1:27" x14ac:dyDescent="0.25">
      <c r="A2563" s="1" t="s">
        <v>120</v>
      </c>
      <c r="B2563" s="1" t="s">
        <v>113</v>
      </c>
      <c r="C2563" s="1">
        <v>42</v>
      </c>
      <c r="D2563" s="1" t="s">
        <v>65</v>
      </c>
      <c r="E2563" s="1">
        <v>2.2000000000000002</v>
      </c>
      <c r="F2563" s="1">
        <v>0</v>
      </c>
      <c r="G2563" s="1">
        <v>100</v>
      </c>
      <c r="H2563" s="1">
        <v>0</v>
      </c>
      <c r="I2563" s="1" t="s">
        <v>63</v>
      </c>
      <c r="J2563" s="1" t="s">
        <v>63</v>
      </c>
      <c r="K2563" s="1">
        <v>744</v>
      </c>
      <c r="L2563" s="1">
        <v>0</v>
      </c>
      <c r="M2563" s="1">
        <v>0</v>
      </c>
      <c r="N2563" s="1" t="s">
        <v>63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3" t="str">
        <f t="shared" si="39"/>
        <v>2017Plan</v>
      </c>
      <c r="V2563" s="2">
        <f>DATE(A2563,INDEX(Map!$H$1:$H$12,MATCH(B2563,Map!$G$1:$G$12,0),0),1)</f>
        <v>43282</v>
      </c>
      <c r="W2563" t="str">
        <f>IF(AND(V2563&gt;=Map!$K$2,V2563&lt;=Map!$L$2),"Base",IF(AND(V2563&gt;=Map!$K$3,V2563&lt;=Map!$L$3),"Fcst","N/A"))</f>
        <v>N/A</v>
      </c>
      <c r="X2563" t="str">
        <f>INDEX(Map!$B$2:$B$86,MATCH(D2563,Map!$A$2:$A$86,0),0)</f>
        <v>Brown Solar</v>
      </c>
      <c r="Y2563" s="7">
        <f>IF(INDEX(Map!$C$2:$C$86,MATCH(D2563,Map!$A$2:$A$86,0),0)="","N/A",E2563*INDEX(Map!$C$2:$C$86,MATCH(D2563,Map!$A$2:$A$86,0),0))</f>
        <v>1.3420000000000001</v>
      </c>
      <c r="Z2563" s="7">
        <f>IF(INDEX(Map!$D$2:$D$86,MATCH(D2563,Map!$A$2:$A$86,0),0)="","N/A",E2563*INDEX(Map!$D$2:$D$86,MATCH(D2563,Map!$A$2:$A$86,0),0))</f>
        <v>0.8580000000000001</v>
      </c>
      <c r="AA2563" t="str">
        <f>INDEX(Map!$E$2:$E$86,MATCH(D2563,Map!$A$2:$A$86,0),0)</f>
        <v>Solar</v>
      </c>
    </row>
    <row r="2564" spans="1:27" x14ac:dyDescent="0.25">
      <c r="A2564" s="1" t="s">
        <v>120</v>
      </c>
      <c r="B2564" s="1" t="s">
        <v>113</v>
      </c>
      <c r="C2564" s="1">
        <v>43</v>
      </c>
      <c r="D2564" s="1" t="s">
        <v>66</v>
      </c>
      <c r="E2564" s="1">
        <v>11.5</v>
      </c>
      <c r="F2564" s="1">
        <v>0</v>
      </c>
      <c r="G2564" s="1">
        <v>100</v>
      </c>
      <c r="H2564" s="1">
        <v>0</v>
      </c>
      <c r="I2564" s="1">
        <v>1153.2</v>
      </c>
      <c r="J2564" s="1">
        <v>100000</v>
      </c>
      <c r="K2564" s="1">
        <v>744</v>
      </c>
      <c r="L2564" s="1">
        <v>27.2</v>
      </c>
      <c r="M2564" s="1">
        <v>313</v>
      </c>
      <c r="N2564" s="1">
        <v>0</v>
      </c>
      <c r="O2564" s="1">
        <v>0</v>
      </c>
      <c r="P2564" s="1">
        <v>0</v>
      </c>
      <c r="Q2564" s="1">
        <v>0</v>
      </c>
      <c r="R2564" s="1">
        <v>27.16</v>
      </c>
      <c r="S2564" s="1">
        <v>27.16</v>
      </c>
      <c r="T2564" s="1">
        <v>313</v>
      </c>
      <c r="U2564" s="3" t="str">
        <f t="shared" ref="U2564:U2627" si="40">U2563</f>
        <v>2017Plan</v>
      </c>
      <c r="V2564" s="2">
        <f>DATE(A2564,INDEX(Map!$H$1:$H$12,MATCH(B2564,Map!$G$1:$G$12,0),0),1)</f>
        <v>43282</v>
      </c>
      <c r="W2564" t="str">
        <f>IF(AND(V2564&gt;=Map!$K$2,V2564&lt;=Map!$L$2),"Base",IF(AND(V2564&gt;=Map!$K$3,V2564&lt;=Map!$L$3),"Fcst","N/A"))</f>
        <v>N/A</v>
      </c>
      <c r="X2564" t="str">
        <f>INDEX(Map!$B$2:$B$86,MATCH(D2564,Map!$A$2:$A$86,0),0)</f>
        <v>OVEC</v>
      </c>
      <c r="Y2564" s="7">
        <f>IF(INDEX(Map!$C$2:$C$86,MATCH(D2564,Map!$A$2:$A$86,0),0)="","N/A",E2564*INDEX(Map!$C$2:$C$86,MATCH(D2564,Map!$A$2:$A$86,0),0))</f>
        <v>11.5</v>
      </c>
      <c r="Z2564" s="7" t="str">
        <f>IF(INDEX(Map!$D$2:$D$86,MATCH(D2564,Map!$A$2:$A$86,0),0)="","N/A",E2564*INDEX(Map!$D$2:$D$86,MATCH(D2564,Map!$A$2:$A$86,0),0))</f>
        <v>N/A</v>
      </c>
      <c r="AA2564" t="str">
        <f>INDEX(Map!$E$2:$E$86,MATCH(D2564,Map!$A$2:$A$86,0),0)</f>
        <v>Coal</v>
      </c>
    </row>
    <row r="2565" spans="1:27" x14ac:dyDescent="0.25">
      <c r="A2565" s="1" t="s">
        <v>120</v>
      </c>
      <c r="B2565" s="1" t="s">
        <v>113</v>
      </c>
      <c r="C2565" s="1">
        <v>44</v>
      </c>
      <c r="D2565" s="1" t="s">
        <v>67</v>
      </c>
      <c r="E2565" s="1">
        <v>7.9</v>
      </c>
      <c r="F2565" s="1">
        <v>0</v>
      </c>
      <c r="G2565" s="1">
        <v>34.1</v>
      </c>
      <c r="H2565" s="1">
        <v>50</v>
      </c>
      <c r="I2565" s="1">
        <v>789.7</v>
      </c>
      <c r="J2565" s="1">
        <v>100000</v>
      </c>
      <c r="K2565" s="1">
        <v>254</v>
      </c>
      <c r="L2565" s="1">
        <v>27.2</v>
      </c>
      <c r="M2565" s="1">
        <v>214</v>
      </c>
      <c r="N2565" s="1">
        <v>0</v>
      </c>
      <c r="O2565" s="1">
        <v>0</v>
      </c>
      <c r="P2565" s="1">
        <v>0</v>
      </c>
      <c r="Q2565" s="1">
        <v>0</v>
      </c>
      <c r="R2565" s="1">
        <v>27.16</v>
      </c>
      <c r="S2565" s="1">
        <v>27.16</v>
      </c>
      <c r="T2565" s="1">
        <v>214</v>
      </c>
      <c r="U2565" s="3" t="str">
        <f t="shared" si="40"/>
        <v>2017Plan</v>
      </c>
      <c r="V2565" s="2">
        <f>DATE(A2565,INDEX(Map!$H$1:$H$12,MATCH(B2565,Map!$G$1:$G$12,0),0),1)</f>
        <v>43282</v>
      </c>
      <c r="W2565" t="str">
        <f>IF(AND(V2565&gt;=Map!$K$2,V2565&lt;=Map!$L$2),"Base",IF(AND(V2565&gt;=Map!$K$3,V2565&lt;=Map!$L$3),"Fcst","N/A"))</f>
        <v>N/A</v>
      </c>
      <c r="X2565" t="str">
        <f>INDEX(Map!$B$2:$B$86,MATCH(D2565,Map!$A$2:$A$86,0),0)</f>
        <v>OVEC</v>
      </c>
      <c r="Y2565" s="7">
        <f>IF(INDEX(Map!$C$2:$C$86,MATCH(D2565,Map!$A$2:$A$86,0),0)="","N/A",E2565*INDEX(Map!$C$2:$C$86,MATCH(D2565,Map!$A$2:$A$86,0),0))</f>
        <v>7.9</v>
      </c>
      <c r="Z2565" s="7" t="str">
        <f>IF(INDEX(Map!$D$2:$D$86,MATCH(D2565,Map!$A$2:$A$86,0),0)="","N/A",E2565*INDEX(Map!$D$2:$D$86,MATCH(D2565,Map!$A$2:$A$86,0),0))</f>
        <v>N/A</v>
      </c>
      <c r="AA2565" t="str">
        <f>INDEX(Map!$E$2:$E$86,MATCH(D2565,Map!$A$2:$A$86,0),0)</f>
        <v>Coal</v>
      </c>
    </row>
    <row r="2566" spans="1:27" x14ac:dyDescent="0.25">
      <c r="A2566" s="1" t="s">
        <v>120</v>
      </c>
      <c r="B2566" s="1" t="s">
        <v>113</v>
      </c>
      <c r="C2566" s="1">
        <v>45</v>
      </c>
      <c r="D2566" s="1" t="s">
        <v>68</v>
      </c>
      <c r="E2566" s="1">
        <v>25.7</v>
      </c>
      <c r="F2566" s="1">
        <v>0</v>
      </c>
      <c r="G2566" s="1">
        <v>100</v>
      </c>
      <c r="H2566" s="1">
        <v>0</v>
      </c>
      <c r="I2566" s="1">
        <v>2566.8000000000002</v>
      </c>
      <c r="J2566" s="1">
        <v>100000</v>
      </c>
      <c r="K2566" s="1">
        <v>744</v>
      </c>
      <c r="L2566" s="1">
        <v>27.2</v>
      </c>
      <c r="M2566" s="1">
        <v>697</v>
      </c>
      <c r="N2566" s="1">
        <v>0</v>
      </c>
      <c r="O2566" s="1">
        <v>0</v>
      </c>
      <c r="P2566" s="1">
        <v>0</v>
      </c>
      <c r="Q2566" s="1">
        <v>0</v>
      </c>
      <c r="R2566" s="1">
        <v>27.16</v>
      </c>
      <c r="S2566" s="1">
        <v>27.16</v>
      </c>
      <c r="T2566" s="1">
        <v>697</v>
      </c>
      <c r="U2566" s="3" t="str">
        <f t="shared" si="40"/>
        <v>2017Plan</v>
      </c>
      <c r="V2566" s="2">
        <f>DATE(A2566,INDEX(Map!$H$1:$H$12,MATCH(B2566,Map!$G$1:$G$12,0),0),1)</f>
        <v>43282</v>
      </c>
      <c r="W2566" t="str">
        <f>IF(AND(V2566&gt;=Map!$K$2,V2566&lt;=Map!$L$2),"Base",IF(AND(V2566&gt;=Map!$K$3,V2566&lt;=Map!$L$3),"Fcst","N/A"))</f>
        <v>N/A</v>
      </c>
      <c r="X2566" t="str">
        <f>INDEX(Map!$B$2:$B$86,MATCH(D2566,Map!$A$2:$A$86,0),0)</f>
        <v>OVEC</v>
      </c>
      <c r="Y2566" s="7" t="str">
        <f>IF(INDEX(Map!$C$2:$C$86,MATCH(D2566,Map!$A$2:$A$86,0),0)="","N/A",E2566*INDEX(Map!$C$2:$C$86,MATCH(D2566,Map!$A$2:$A$86,0),0))</f>
        <v>N/A</v>
      </c>
      <c r="Z2566" s="7">
        <f>IF(INDEX(Map!$D$2:$D$86,MATCH(D2566,Map!$A$2:$A$86,0),0)="","N/A",E2566*INDEX(Map!$D$2:$D$86,MATCH(D2566,Map!$A$2:$A$86,0),0))</f>
        <v>25.7</v>
      </c>
      <c r="AA2566" t="str">
        <f>INDEX(Map!$E$2:$E$86,MATCH(D2566,Map!$A$2:$A$86,0),0)</f>
        <v>Coal</v>
      </c>
    </row>
    <row r="2567" spans="1:27" x14ac:dyDescent="0.25">
      <c r="A2567" s="1" t="s">
        <v>120</v>
      </c>
      <c r="B2567" s="1" t="s">
        <v>113</v>
      </c>
      <c r="C2567" s="1">
        <v>46</v>
      </c>
      <c r="D2567" s="1" t="s">
        <v>69</v>
      </c>
      <c r="E2567" s="1">
        <v>19.5</v>
      </c>
      <c r="F2567" s="1">
        <v>0</v>
      </c>
      <c r="G2567" s="1">
        <v>37</v>
      </c>
      <c r="H2567" s="1">
        <v>47</v>
      </c>
      <c r="I2567" s="1">
        <v>1954.8</v>
      </c>
      <c r="J2567" s="1">
        <v>100000</v>
      </c>
      <c r="K2567" s="1">
        <v>275</v>
      </c>
      <c r="L2567" s="1">
        <v>27.2</v>
      </c>
      <c r="M2567" s="1">
        <v>531</v>
      </c>
      <c r="N2567" s="1">
        <v>0</v>
      </c>
      <c r="O2567" s="1">
        <v>0</v>
      </c>
      <c r="P2567" s="1">
        <v>0</v>
      </c>
      <c r="Q2567" s="1">
        <v>0</v>
      </c>
      <c r="R2567" s="1">
        <v>27.16</v>
      </c>
      <c r="S2567" s="1">
        <v>27.16</v>
      </c>
      <c r="T2567" s="1">
        <v>531</v>
      </c>
      <c r="U2567" s="3" t="str">
        <f t="shared" si="40"/>
        <v>2017Plan</v>
      </c>
      <c r="V2567" s="2">
        <f>DATE(A2567,INDEX(Map!$H$1:$H$12,MATCH(B2567,Map!$G$1:$G$12,0),0),1)</f>
        <v>43282</v>
      </c>
      <c r="W2567" t="str">
        <f>IF(AND(V2567&gt;=Map!$K$2,V2567&lt;=Map!$L$2),"Base",IF(AND(V2567&gt;=Map!$K$3,V2567&lt;=Map!$L$3),"Fcst","N/A"))</f>
        <v>N/A</v>
      </c>
      <c r="X2567" t="str">
        <f>INDEX(Map!$B$2:$B$86,MATCH(D2567,Map!$A$2:$A$86,0),0)</f>
        <v>OVEC</v>
      </c>
      <c r="Y2567" s="7" t="str">
        <f>IF(INDEX(Map!$C$2:$C$86,MATCH(D2567,Map!$A$2:$A$86,0),0)="","N/A",E2567*INDEX(Map!$C$2:$C$86,MATCH(D2567,Map!$A$2:$A$86,0),0))</f>
        <v>N/A</v>
      </c>
      <c r="Z2567" s="7">
        <f>IF(INDEX(Map!$D$2:$D$86,MATCH(D2567,Map!$A$2:$A$86,0),0)="","N/A",E2567*INDEX(Map!$D$2:$D$86,MATCH(D2567,Map!$A$2:$A$86,0),0))</f>
        <v>19.5</v>
      </c>
      <c r="AA2567" t="str">
        <f>INDEX(Map!$E$2:$E$86,MATCH(D2567,Map!$A$2:$A$86,0),0)</f>
        <v>Coal</v>
      </c>
    </row>
    <row r="2568" spans="1:27" x14ac:dyDescent="0.25">
      <c r="A2568" s="1" t="s">
        <v>120</v>
      </c>
      <c r="B2568" s="1" t="s">
        <v>113</v>
      </c>
      <c r="C2568" s="1">
        <v>47</v>
      </c>
      <c r="D2568" s="1" t="s">
        <v>70</v>
      </c>
      <c r="E2568" s="1">
        <v>0.3</v>
      </c>
      <c r="F2568" s="1">
        <v>0</v>
      </c>
      <c r="G2568" s="1">
        <v>1.7</v>
      </c>
      <c r="H2568" s="1">
        <v>2</v>
      </c>
      <c r="I2568" s="1" t="s">
        <v>63</v>
      </c>
      <c r="J2568" s="1" t="s">
        <v>63</v>
      </c>
      <c r="K2568" s="1">
        <v>6</v>
      </c>
      <c r="L2568" s="1">
        <v>60.5</v>
      </c>
      <c r="M2568" s="1">
        <v>18</v>
      </c>
      <c r="N2568" s="1" t="s">
        <v>63</v>
      </c>
      <c r="O2568" s="1">
        <v>0</v>
      </c>
      <c r="P2568" s="1">
        <v>0</v>
      </c>
      <c r="Q2568" s="1">
        <v>2</v>
      </c>
      <c r="R2568" s="1">
        <v>67.430000000000007</v>
      </c>
      <c r="S2568" s="1">
        <v>67.430000000000007</v>
      </c>
      <c r="T2568" s="1">
        <v>20</v>
      </c>
      <c r="U2568" s="3" t="str">
        <f t="shared" si="40"/>
        <v>2017Plan</v>
      </c>
      <c r="V2568" s="2">
        <f>DATE(A2568,INDEX(Map!$H$1:$H$12,MATCH(B2568,Map!$G$1:$G$12,0),0),1)</f>
        <v>43282</v>
      </c>
      <c r="W2568" t="str">
        <f>IF(AND(V2568&gt;=Map!$K$2,V2568&lt;=Map!$L$2),"Base",IF(AND(V2568&gt;=Map!$K$3,V2568&lt;=Map!$L$3),"Fcst","N/A"))</f>
        <v>N/A</v>
      </c>
      <c r="X2568" t="str">
        <f>INDEX(Map!$B$2:$B$86,MATCH(D2568,Map!$A$2:$A$86,0),0)</f>
        <v>N/A</v>
      </c>
      <c r="Y2568" s="7" t="str">
        <f>IF(INDEX(Map!$C$2:$C$86,MATCH(D2568,Map!$A$2:$A$86,0),0)="","N/A",E2568*INDEX(Map!$C$2:$C$86,MATCH(D2568,Map!$A$2:$A$86,0),0))</f>
        <v>N/A</v>
      </c>
      <c r="Z2568" s="7" t="str">
        <f>IF(INDEX(Map!$D$2:$D$86,MATCH(D2568,Map!$A$2:$A$86,0),0)="","N/A",E2568*INDEX(Map!$D$2:$D$86,MATCH(D2568,Map!$A$2:$A$86,0),0))</f>
        <v>N/A</v>
      </c>
      <c r="AA2568" t="str">
        <f>INDEX(Map!$E$2:$E$86,MATCH(D2568,Map!$A$2:$A$86,0),0)</f>
        <v>Purchases</v>
      </c>
    </row>
    <row r="2569" spans="1:27" x14ac:dyDescent="0.25">
      <c r="A2569" s="1" t="s">
        <v>120</v>
      </c>
      <c r="B2569" s="1" t="s">
        <v>113</v>
      </c>
      <c r="C2569" s="1">
        <v>48</v>
      </c>
      <c r="D2569" s="1" t="s">
        <v>71</v>
      </c>
      <c r="E2569" s="1">
        <v>0.2</v>
      </c>
      <c r="F2569" s="1">
        <v>0</v>
      </c>
      <c r="G2569" s="1">
        <v>0.9</v>
      </c>
      <c r="H2569" s="1">
        <v>2</v>
      </c>
      <c r="I2569" s="1" t="s">
        <v>63</v>
      </c>
      <c r="J2569" s="1" t="s">
        <v>63</v>
      </c>
      <c r="K2569" s="1">
        <v>3</v>
      </c>
      <c r="L2569" s="1">
        <v>61.2</v>
      </c>
      <c r="M2569" s="1">
        <v>9</v>
      </c>
      <c r="N2569" s="1" t="s">
        <v>63</v>
      </c>
      <c r="O2569" s="1">
        <v>0</v>
      </c>
      <c r="P2569" s="1">
        <v>0</v>
      </c>
      <c r="Q2569" s="1">
        <v>1</v>
      </c>
      <c r="R2569" s="1">
        <v>67.61</v>
      </c>
      <c r="S2569" s="1">
        <v>67.61</v>
      </c>
      <c r="T2569" s="1">
        <v>10</v>
      </c>
      <c r="U2569" s="3" t="str">
        <f t="shared" si="40"/>
        <v>2017Plan</v>
      </c>
      <c r="V2569" s="2">
        <f>DATE(A2569,INDEX(Map!$H$1:$H$12,MATCH(B2569,Map!$G$1:$G$12,0),0),1)</f>
        <v>43282</v>
      </c>
      <c r="W2569" t="str">
        <f>IF(AND(V2569&gt;=Map!$K$2,V2569&lt;=Map!$L$2),"Base",IF(AND(V2569&gt;=Map!$K$3,V2569&lt;=Map!$L$3),"Fcst","N/A"))</f>
        <v>N/A</v>
      </c>
      <c r="X2569" t="str">
        <f>INDEX(Map!$B$2:$B$86,MATCH(D2569,Map!$A$2:$A$86,0),0)</f>
        <v>N/A</v>
      </c>
      <c r="Y2569" s="7" t="str">
        <f>IF(INDEX(Map!$C$2:$C$86,MATCH(D2569,Map!$A$2:$A$86,0),0)="","N/A",E2569*INDEX(Map!$C$2:$C$86,MATCH(D2569,Map!$A$2:$A$86,0),0))</f>
        <v>N/A</v>
      </c>
      <c r="Z2569" s="7" t="str">
        <f>IF(INDEX(Map!$D$2:$D$86,MATCH(D2569,Map!$A$2:$A$86,0),0)="","N/A",E2569*INDEX(Map!$D$2:$D$86,MATCH(D2569,Map!$A$2:$A$86,0),0))</f>
        <v>N/A</v>
      </c>
      <c r="AA2569" t="str">
        <f>INDEX(Map!$E$2:$E$86,MATCH(D2569,Map!$A$2:$A$86,0),0)</f>
        <v>Purchases</v>
      </c>
    </row>
    <row r="2570" spans="1:27" x14ac:dyDescent="0.25">
      <c r="A2570" s="1" t="s">
        <v>120</v>
      </c>
      <c r="B2570" s="1" t="s">
        <v>113</v>
      </c>
      <c r="C2570" s="1">
        <v>49</v>
      </c>
      <c r="D2570" s="1" t="s">
        <v>72</v>
      </c>
      <c r="E2570" s="1">
        <v>0.1</v>
      </c>
      <c r="F2570" s="1">
        <v>0</v>
      </c>
      <c r="G2570" s="1">
        <v>0.6</v>
      </c>
      <c r="H2570" s="1">
        <v>1</v>
      </c>
      <c r="I2570" s="1" t="s">
        <v>63</v>
      </c>
      <c r="J2570" s="1" t="s">
        <v>63</v>
      </c>
      <c r="K2570" s="1">
        <v>2</v>
      </c>
      <c r="L2570" s="1">
        <v>63.3</v>
      </c>
      <c r="M2570" s="1">
        <v>6</v>
      </c>
      <c r="N2570" s="1" t="s">
        <v>63</v>
      </c>
      <c r="O2570" s="1">
        <v>0</v>
      </c>
      <c r="P2570" s="1">
        <v>0</v>
      </c>
      <c r="Q2570" s="1">
        <v>1</v>
      </c>
      <c r="R2570" s="1">
        <v>69.760000000000005</v>
      </c>
      <c r="S2570" s="1">
        <v>69.760000000000005</v>
      </c>
      <c r="T2570" s="1">
        <v>7</v>
      </c>
      <c r="U2570" s="3" t="str">
        <f t="shared" si="40"/>
        <v>2017Plan</v>
      </c>
      <c r="V2570" s="2">
        <f>DATE(A2570,INDEX(Map!$H$1:$H$12,MATCH(B2570,Map!$G$1:$G$12,0),0),1)</f>
        <v>43282</v>
      </c>
      <c r="W2570" t="str">
        <f>IF(AND(V2570&gt;=Map!$K$2,V2570&lt;=Map!$L$2),"Base",IF(AND(V2570&gt;=Map!$K$3,V2570&lt;=Map!$L$3),"Fcst","N/A"))</f>
        <v>N/A</v>
      </c>
      <c r="X2570" t="str">
        <f>INDEX(Map!$B$2:$B$86,MATCH(D2570,Map!$A$2:$A$86,0),0)</f>
        <v>N/A</v>
      </c>
      <c r="Y2570" s="7" t="str">
        <f>IF(INDEX(Map!$C$2:$C$86,MATCH(D2570,Map!$A$2:$A$86,0),0)="","N/A",E2570*INDEX(Map!$C$2:$C$86,MATCH(D2570,Map!$A$2:$A$86,0),0))</f>
        <v>N/A</v>
      </c>
      <c r="Z2570" s="7" t="str">
        <f>IF(INDEX(Map!$D$2:$D$86,MATCH(D2570,Map!$A$2:$A$86,0),0)="","N/A",E2570*INDEX(Map!$D$2:$D$86,MATCH(D2570,Map!$A$2:$A$86,0),0))</f>
        <v>N/A</v>
      </c>
      <c r="AA2570" t="str">
        <f>INDEX(Map!$E$2:$E$86,MATCH(D2570,Map!$A$2:$A$86,0),0)</f>
        <v>Purchases</v>
      </c>
    </row>
    <row r="2571" spans="1:27" x14ac:dyDescent="0.25">
      <c r="A2571" s="1" t="s">
        <v>120</v>
      </c>
      <c r="B2571" s="1" t="s">
        <v>113</v>
      </c>
      <c r="C2571" s="1">
        <v>50</v>
      </c>
      <c r="D2571" s="1" t="s">
        <v>73</v>
      </c>
      <c r="E2571" s="1">
        <v>0.1</v>
      </c>
      <c r="F2571" s="1">
        <v>0</v>
      </c>
      <c r="G2571" s="1">
        <v>0.6</v>
      </c>
      <c r="H2571" s="1">
        <v>1</v>
      </c>
      <c r="I2571" s="1" t="s">
        <v>63</v>
      </c>
      <c r="J2571" s="1" t="s">
        <v>63</v>
      </c>
      <c r="K2571" s="1">
        <v>2</v>
      </c>
      <c r="L2571" s="1">
        <v>63.3</v>
      </c>
      <c r="M2571" s="1">
        <v>6</v>
      </c>
      <c r="N2571" s="1" t="s">
        <v>63</v>
      </c>
      <c r="O2571" s="1">
        <v>0</v>
      </c>
      <c r="P2571" s="1">
        <v>0</v>
      </c>
      <c r="Q2571" s="1">
        <v>1</v>
      </c>
      <c r="R2571" s="1">
        <v>69.760000000000005</v>
      </c>
      <c r="S2571" s="1">
        <v>69.760000000000005</v>
      </c>
      <c r="T2571" s="1">
        <v>7</v>
      </c>
      <c r="U2571" s="3" t="str">
        <f t="shared" si="40"/>
        <v>2017Plan</v>
      </c>
      <c r="V2571" s="2">
        <f>DATE(A2571,INDEX(Map!$H$1:$H$12,MATCH(B2571,Map!$G$1:$G$12,0),0),1)</f>
        <v>43282</v>
      </c>
      <c r="W2571" t="str">
        <f>IF(AND(V2571&gt;=Map!$K$2,V2571&lt;=Map!$L$2),"Base",IF(AND(V2571&gt;=Map!$K$3,V2571&lt;=Map!$L$3),"Fcst","N/A"))</f>
        <v>N/A</v>
      </c>
      <c r="X2571" t="str">
        <f>INDEX(Map!$B$2:$B$86,MATCH(D2571,Map!$A$2:$A$86,0),0)</f>
        <v>N/A</v>
      </c>
      <c r="Y2571" s="7" t="str">
        <f>IF(INDEX(Map!$C$2:$C$86,MATCH(D2571,Map!$A$2:$A$86,0),0)="","N/A",E2571*INDEX(Map!$C$2:$C$86,MATCH(D2571,Map!$A$2:$A$86,0),0))</f>
        <v>N/A</v>
      </c>
      <c r="Z2571" s="7" t="str">
        <f>IF(INDEX(Map!$D$2:$D$86,MATCH(D2571,Map!$A$2:$A$86,0),0)="","N/A",E2571*INDEX(Map!$D$2:$D$86,MATCH(D2571,Map!$A$2:$A$86,0),0))</f>
        <v>N/A</v>
      </c>
      <c r="AA2571" t="str">
        <f>INDEX(Map!$E$2:$E$86,MATCH(D2571,Map!$A$2:$A$86,0),0)</f>
        <v>Purchases</v>
      </c>
    </row>
    <row r="2572" spans="1:27" x14ac:dyDescent="0.25">
      <c r="A2572" s="1" t="s">
        <v>120</v>
      </c>
      <c r="B2572" s="1" t="s">
        <v>113</v>
      </c>
      <c r="C2572" s="1">
        <v>51</v>
      </c>
      <c r="D2572" s="1" t="s">
        <v>74</v>
      </c>
      <c r="E2572" s="1">
        <v>0.1</v>
      </c>
      <c r="F2572" s="1">
        <v>0</v>
      </c>
      <c r="G2572" s="1">
        <v>0</v>
      </c>
      <c r="H2572" s="1">
        <v>1</v>
      </c>
      <c r="I2572" s="1" t="s">
        <v>63</v>
      </c>
      <c r="J2572" s="1" t="s">
        <v>63</v>
      </c>
      <c r="K2572" s="1">
        <v>2</v>
      </c>
      <c r="L2572" s="1">
        <v>100</v>
      </c>
      <c r="M2572" s="1">
        <v>9</v>
      </c>
      <c r="N2572" s="1" t="s">
        <v>63</v>
      </c>
      <c r="O2572" s="1">
        <v>0</v>
      </c>
      <c r="P2572" s="1">
        <v>0</v>
      </c>
      <c r="Q2572" s="1">
        <v>1</v>
      </c>
      <c r="R2572" s="1">
        <v>106.44</v>
      </c>
      <c r="S2572" s="1">
        <v>106.44</v>
      </c>
      <c r="T2572" s="1">
        <v>10</v>
      </c>
      <c r="U2572" s="3" t="str">
        <f t="shared" si="40"/>
        <v>2017Plan</v>
      </c>
      <c r="V2572" s="2">
        <f>DATE(A2572,INDEX(Map!$H$1:$H$12,MATCH(B2572,Map!$G$1:$G$12,0),0),1)</f>
        <v>43282</v>
      </c>
      <c r="W2572" t="str">
        <f>IF(AND(V2572&gt;=Map!$K$2,V2572&lt;=Map!$L$2),"Base",IF(AND(V2572&gt;=Map!$K$3,V2572&lt;=Map!$L$3),"Fcst","N/A"))</f>
        <v>N/A</v>
      </c>
      <c r="X2572" t="str">
        <f>INDEX(Map!$B$2:$B$86,MATCH(D2572,Map!$A$2:$A$86,0),0)</f>
        <v>N/A</v>
      </c>
      <c r="Y2572" s="7" t="str">
        <f>IF(INDEX(Map!$C$2:$C$86,MATCH(D2572,Map!$A$2:$A$86,0),0)="","N/A",E2572*INDEX(Map!$C$2:$C$86,MATCH(D2572,Map!$A$2:$A$86,0),0))</f>
        <v>N/A</v>
      </c>
      <c r="Z2572" s="7" t="str">
        <f>IF(INDEX(Map!$D$2:$D$86,MATCH(D2572,Map!$A$2:$A$86,0),0)="","N/A",E2572*INDEX(Map!$D$2:$D$86,MATCH(D2572,Map!$A$2:$A$86,0),0))</f>
        <v>N/A</v>
      </c>
      <c r="AA2572" t="str">
        <f>INDEX(Map!$E$2:$E$86,MATCH(D2572,Map!$A$2:$A$86,0),0)</f>
        <v>Purchases</v>
      </c>
    </row>
    <row r="2573" spans="1:27" x14ac:dyDescent="0.25">
      <c r="A2573" s="1" t="s">
        <v>120</v>
      </c>
      <c r="B2573" s="1" t="s">
        <v>113</v>
      </c>
      <c r="C2573" s="1">
        <v>52</v>
      </c>
      <c r="D2573" s="1" t="s">
        <v>75</v>
      </c>
      <c r="E2573" s="1">
        <v>0</v>
      </c>
      <c r="F2573" s="1">
        <v>0</v>
      </c>
      <c r="G2573" s="1">
        <v>0</v>
      </c>
      <c r="H2573" s="1">
        <v>0</v>
      </c>
      <c r="I2573" s="1" t="s">
        <v>63</v>
      </c>
      <c r="J2573" s="1" t="s">
        <v>63</v>
      </c>
      <c r="K2573" s="1">
        <v>0</v>
      </c>
      <c r="L2573" s="1">
        <v>0</v>
      </c>
      <c r="M2573" s="1">
        <v>0</v>
      </c>
      <c r="N2573" s="1" t="s">
        <v>63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3" t="str">
        <f t="shared" si="40"/>
        <v>2017Plan</v>
      </c>
      <c r="V2573" s="2">
        <f>DATE(A2573,INDEX(Map!$H$1:$H$12,MATCH(B2573,Map!$G$1:$G$12,0),0),1)</f>
        <v>43282</v>
      </c>
      <c r="W2573" t="str">
        <f>IF(AND(V2573&gt;=Map!$K$2,V2573&lt;=Map!$L$2),"Base",IF(AND(V2573&gt;=Map!$K$3,V2573&lt;=Map!$L$3),"Fcst","N/A"))</f>
        <v>N/A</v>
      </c>
      <c r="X2573" t="str">
        <f>INDEX(Map!$B$2:$B$86,MATCH(D2573,Map!$A$2:$A$86,0),0)</f>
        <v>N/A</v>
      </c>
      <c r="Y2573" s="7" t="str">
        <f>IF(INDEX(Map!$C$2:$C$86,MATCH(D2573,Map!$A$2:$A$86,0),0)="","N/A",E2573*INDEX(Map!$C$2:$C$86,MATCH(D2573,Map!$A$2:$A$86,0),0))</f>
        <v>N/A</v>
      </c>
      <c r="Z2573" s="7" t="str">
        <f>IF(INDEX(Map!$D$2:$D$86,MATCH(D2573,Map!$A$2:$A$86,0),0)="","N/A",E2573*INDEX(Map!$D$2:$D$86,MATCH(D2573,Map!$A$2:$A$86,0),0))</f>
        <v>N/A</v>
      </c>
      <c r="AA2573" t="str">
        <f>INDEX(Map!$E$2:$E$86,MATCH(D2573,Map!$A$2:$A$86,0),0)</f>
        <v>Purchases</v>
      </c>
    </row>
    <row r="2574" spans="1:27" x14ac:dyDescent="0.25">
      <c r="A2574" s="1" t="s">
        <v>120</v>
      </c>
      <c r="B2574" s="1" t="s">
        <v>113</v>
      </c>
      <c r="C2574" s="1">
        <v>53</v>
      </c>
      <c r="D2574" s="1" t="s">
        <v>76</v>
      </c>
      <c r="E2574" s="1">
        <v>0</v>
      </c>
      <c r="F2574" s="1">
        <v>0</v>
      </c>
      <c r="G2574" s="1">
        <v>0</v>
      </c>
      <c r="H2574" s="1">
        <v>0</v>
      </c>
      <c r="I2574" s="1" t="s">
        <v>63</v>
      </c>
      <c r="J2574" s="1" t="s">
        <v>63</v>
      </c>
      <c r="K2574" s="1">
        <v>0</v>
      </c>
      <c r="L2574" s="1">
        <v>0</v>
      </c>
      <c r="M2574" s="1">
        <v>0</v>
      </c>
      <c r="N2574" s="1" t="s">
        <v>63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</v>
      </c>
      <c r="U2574" s="3" t="str">
        <f t="shared" si="40"/>
        <v>2017Plan</v>
      </c>
      <c r="V2574" s="2">
        <f>DATE(A2574,INDEX(Map!$H$1:$H$12,MATCH(B2574,Map!$G$1:$G$12,0),0),1)</f>
        <v>43282</v>
      </c>
      <c r="W2574" t="str">
        <f>IF(AND(V2574&gt;=Map!$K$2,V2574&lt;=Map!$L$2),"Base",IF(AND(V2574&gt;=Map!$K$3,V2574&lt;=Map!$L$3),"Fcst","N/A"))</f>
        <v>N/A</v>
      </c>
      <c r="X2574" t="str">
        <f>INDEX(Map!$B$2:$B$86,MATCH(D2574,Map!$A$2:$A$86,0),0)</f>
        <v>N/A</v>
      </c>
      <c r="Y2574" s="7" t="str">
        <f>IF(INDEX(Map!$C$2:$C$86,MATCH(D2574,Map!$A$2:$A$86,0),0)="","N/A",E2574*INDEX(Map!$C$2:$C$86,MATCH(D2574,Map!$A$2:$A$86,0),0))</f>
        <v>N/A</v>
      </c>
      <c r="Z2574" s="7" t="str">
        <f>IF(INDEX(Map!$D$2:$D$86,MATCH(D2574,Map!$A$2:$A$86,0),0)="","N/A",E2574*INDEX(Map!$D$2:$D$86,MATCH(D2574,Map!$A$2:$A$86,0),0))</f>
        <v>N/A</v>
      </c>
      <c r="AA2574" t="str">
        <f>INDEX(Map!$E$2:$E$86,MATCH(D2574,Map!$A$2:$A$86,0),0)</f>
        <v>Purchases</v>
      </c>
    </row>
    <row r="2575" spans="1:27" x14ac:dyDescent="0.25">
      <c r="A2575" s="1" t="s">
        <v>120</v>
      </c>
      <c r="B2575" s="1" t="s">
        <v>113</v>
      </c>
      <c r="C2575" s="1">
        <v>54</v>
      </c>
      <c r="D2575" s="1" t="s">
        <v>77</v>
      </c>
      <c r="E2575" s="1">
        <v>0</v>
      </c>
      <c r="F2575" s="1">
        <v>0</v>
      </c>
      <c r="G2575" s="1">
        <v>0</v>
      </c>
      <c r="H2575" s="1">
        <v>0</v>
      </c>
      <c r="I2575" s="1" t="s">
        <v>63</v>
      </c>
      <c r="J2575" s="1" t="s">
        <v>63</v>
      </c>
      <c r="K2575" s="1">
        <v>0</v>
      </c>
      <c r="L2575" s="1">
        <v>0</v>
      </c>
      <c r="M2575" s="1">
        <v>0</v>
      </c>
      <c r="N2575" s="1" t="s">
        <v>63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3" t="str">
        <f t="shared" si="40"/>
        <v>2017Plan</v>
      </c>
      <c r="V2575" s="2">
        <f>DATE(A2575,INDEX(Map!$H$1:$H$12,MATCH(B2575,Map!$G$1:$G$12,0),0),1)</f>
        <v>43282</v>
      </c>
      <c r="W2575" t="str">
        <f>IF(AND(V2575&gt;=Map!$K$2,V2575&lt;=Map!$L$2),"Base",IF(AND(V2575&gt;=Map!$K$3,V2575&lt;=Map!$L$3),"Fcst","N/A"))</f>
        <v>N/A</v>
      </c>
      <c r="X2575" t="str">
        <f>INDEX(Map!$B$2:$B$86,MATCH(D2575,Map!$A$2:$A$86,0),0)</f>
        <v>N/A</v>
      </c>
      <c r="Y2575" s="7" t="str">
        <f>IF(INDEX(Map!$C$2:$C$86,MATCH(D2575,Map!$A$2:$A$86,0),0)="","N/A",E2575*INDEX(Map!$C$2:$C$86,MATCH(D2575,Map!$A$2:$A$86,0),0))</f>
        <v>N/A</v>
      </c>
      <c r="Z2575" s="7" t="str">
        <f>IF(INDEX(Map!$D$2:$D$86,MATCH(D2575,Map!$A$2:$A$86,0),0)="","N/A",E2575*INDEX(Map!$D$2:$D$86,MATCH(D2575,Map!$A$2:$A$86,0),0))</f>
        <v>N/A</v>
      </c>
      <c r="AA2575" t="str">
        <f>INDEX(Map!$E$2:$E$86,MATCH(D2575,Map!$A$2:$A$86,0),0)</f>
        <v>Purchases</v>
      </c>
    </row>
    <row r="2576" spans="1:27" x14ac:dyDescent="0.25">
      <c r="A2576" s="1" t="s">
        <v>120</v>
      </c>
      <c r="B2576" s="1" t="s">
        <v>113</v>
      </c>
      <c r="C2576" s="1">
        <v>55</v>
      </c>
      <c r="D2576" s="1" t="s">
        <v>78</v>
      </c>
      <c r="E2576" s="1">
        <v>0</v>
      </c>
      <c r="F2576" s="1">
        <v>0</v>
      </c>
      <c r="G2576" s="1">
        <v>0</v>
      </c>
      <c r="H2576" s="1">
        <v>0</v>
      </c>
      <c r="I2576" s="1" t="s">
        <v>63</v>
      </c>
      <c r="J2576" s="1" t="s">
        <v>63</v>
      </c>
      <c r="K2576" s="1">
        <v>0</v>
      </c>
      <c r="L2576" s="1">
        <v>0</v>
      </c>
      <c r="M2576" s="1">
        <v>0</v>
      </c>
      <c r="N2576" s="1" t="s">
        <v>63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3" t="str">
        <f t="shared" si="40"/>
        <v>2017Plan</v>
      </c>
      <c r="V2576" s="2">
        <f>DATE(A2576,INDEX(Map!$H$1:$H$12,MATCH(B2576,Map!$G$1:$G$12,0),0),1)</f>
        <v>43282</v>
      </c>
      <c r="W2576" t="str">
        <f>IF(AND(V2576&gt;=Map!$K$2,V2576&lt;=Map!$L$2),"Base",IF(AND(V2576&gt;=Map!$K$3,V2576&lt;=Map!$L$3),"Fcst","N/A"))</f>
        <v>N/A</v>
      </c>
      <c r="X2576" t="str">
        <f>INDEX(Map!$B$2:$B$86,MATCH(D2576,Map!$A$2:$A$86,0),0)</f>
        <v>N/A</v>
      </c>
      <c r="Y2576" s="7" t="str">
        <f>IF(INDEX(Map!$C$2:$C$86,MATCH(D2576,Map!$A$2:$A$86,0),0)="","N/A",E2576*INDEX(Map!$C$2:$C$86,MATCH(D2576,Map!$A$2:$A$86,0),0))</f>
        <v>N/A</v>
      </c>
      <c r="Z2576" s="7" t="str">
        <f>IF(INDEX(Map!$D$2:$D$86,MATCH(D2576,Map!$A$2:$A$86,0),0)="","N/A",E2576*INDEX(Map!$D$2:$D$86,MATCH(D2576,Map!$A$2:$A$86,0),0))</f>
        <v>N/A</v>
      </c>
      <c r="AA2576" t="str">
        <f>INDEX(Map!$E$2:$E$86,MATCH(D2576,Map!$A$2:$A$86,0),0)</f>
        <v>Purchases</v>
      </c>
    </row>
    <row r="2577" spans="1:27" x14ac:dyDescent="0.25">
      <c r="A2577" s="1" t="s">
        <v>120</v>
      </c>
      <c r="B2577" s="1" t="s">
        <v>113</v>
      </c>
      <c r="C2577" s="1">
        <v>56</v>
      </c>
      <c r="D2577" s="1" t="s">
        <v>79</v>
      </c>
      <c r="E2577" s="1">
        <v>0.1</v>
      </c>
      <c r="F2577" s="1">
        <v>0</v>
      </c>
      <c r="G2577" s="1">
        <v>0.8</v>
      </c>
      <c r="H2577" s="1">
        <v>2</v>
      </c>
      <c r="I2577" s="1" t="s">
        <v>63</v>
      </c>
      <c r="J2577" s="1" t="s">
        <v>63</v>
      </c>
      <c r="K2577" s="1">
        <v>2</v>
      </c>
      <c r="L2577" s="1">
        <v>30.9</v>
      </c>
      <c r="M2577" s="1">
        <v>3</v>
      </c>
      <c r="N2577" s="1" t="s">
        <v>63</v>
      </c>
      <c r="O2577" s="1">
        <v>0</v>
      </c>
      <c r="P2577" s="1">
        <v>0</v>
      </c>
      <c r="Q2577" s="1">
        <v>1</v>
      </c>
      <c r="R2577" s="1">
        <v>38.61</v>
      </c>
      <c r="S2577" s="1">
        <v>38.61</v>
      </c>
      <c r="T2577" s="1">
        <v>4</v>
      </c>
      <c r="U2577" s="3" t="str">
        <f t="shared" si="40"/>
        <v>2017Plan</v>
      </c>
      <c r="V2577" s="2">
        <f>DATE(A2577,INDEX(Map!$H$1:$H$12,MATCH(B2577,Map!$G$1:$G$12,0),0),1)</f>
        <v>43282</v>
      </c>
      <c r="W2577" t="str">
        <f>IF(AND(V2577&gt;=Map!$K$2,V2577&lt;=Map!$L$2),"Base",IF(AND(V2577&gt;=Map!$K$3,V2577&lt;=Map!$L$3),"Fcst","N/A"))</f>
        <v>N/A</v>
      </c>
      <c r="X2577" t="str">
        <f>INDEX(Map!$B$2:$B$86,MATCH(D2577,Map!$A$2:$A$86,0),0)</f>
        <v>N/A</v>
      </c>
      <c r="Y2577" s="7" t="str">
        <f>IF(INDEX(Map!$C$2:$C$86,MATCH(D2577,Map!$A$2:$A$86,0),0)="","N/A",E2577*INDEX(Map!$C$2:$C$86,MATCH(D2577,Map!$A$2:$A$86,0),0))</f>
        <v>N/A</v>
      </c>
      <c r="Z2577" s="7" t="str">
        <f>IF(INDEX(Map!$D$2:$D$86,MATCH(D2577,Map!$A$2:$A$86,0),0)="","N/A",E2577*INDEX(Map!$D$2:$D$86,MATCH(D2577,Map!$A$2:$A$86,0),0))</f>
        <v>N/A</v>
      </c>
      <c r="AA2577" t="str">
        <f>INDEX(Map!$E$2:$E$86,MATCH(D2577,Map!$A$2:$A$86,0),0)</f>
        <v>Purchases</v>
      </c>
    </row>
    <row r="2578" spans="1:27" x14ac:dyDescent="0.25">
      <c r="A2578" s="1" t="s">
        <v>120</v>
      </c>
      <c r="B2578" s="1" t="s">
        <v>113</v>
      </c>
      <c r="C2578" s="1">
        <v>57</v>
      </c>
      <c r="D2578" s="1" t="s">
        <v>80</v>
      </c>
      <c r="E2578" s="1">
        <v>0.1</v>
      </c>
      <c r="F2578" s="1">
        <v>0</v>
      </c>
      <c r="G2578" s="1">
        <v>0.8</v>
      </c>
      <c r="H2578" s="1">
        <v>2</v>
      </c>
      <c r="I2578" s="1" t="s">
        <v>63</v>
      </c>
      <c r="J2578" s="1" t="s">
        <v>63</v>
      </c>
      <c r="K2578" s="1">
        <v>2</v>
      </c>
      <c r="L2578" s="1">
        <v>30.9</v>
      </c>
      <c r="M2578" s="1">
        <v>3</v>
      </c>
      <c r="N2578" s="1" t="s">
        <v>63</v>
      </c>
      <c r="O2578" s="1">
        <v>0</v>
      </c>
      <c r="P2578" s="1">
        <v>0</v>
      </c>
      <c r="Q2578" s="1">
        <v>1</v>
      </c>
      <c r="R2578" s="1">
        <v>38.61</v>
      </c>
      <c r="S2578" s="1">
        <v>38.61</v>
      </c>
      <c r="T2578" s="1">
        <v>4</v>
      </c>
      <c r="U2578" s="3" t="str">
        <f t="shared" si="40"/>
        <v>2017Plan</v>
      </c>
      <c r="V2578" s="2">
        <f>DATE(A2578,INDEX(Map!$H$1:$H$12,MATCH(B2578,Map!$G$1:$G$12,0),0),1)</f>
        <v>43282</v>
      </c>
      <c r="W2578" t="str">
        <f>IF(AND(V2578&gt;=Map!$K$2,V2578&lt;=Map!$L$2),"Base",IF(AND(V2578&gt;=Map!$K$3,V2578&lt;=Map!$L$3),"Fcst","N/A"))</f>
        <v>N/A</v>
      </c>
      <c r="X2578" t="str">
        <f>INDEX(Map!$B$2:$B$86,MATCH(D2578,Map!$A$2:$A$86,0),0)</f>
        <v>N/A</v>
      </c>
      <c r="Y2578" s="7" t="str">
        <f>IF(INDEX(Map!$C$2:$C$86,MATCH(D2578,Map!$A$2:$A$86,0),0)="","N/A",E2578*INDEX(Map!$C$2:$C$86,MATCH(D2578,Map!$A$2:$A$86,0),0))</f>
        <v>N/A</v>
      </c>
      <c r="Z2578" s="7" t="str">
        <f>IF(INDEX(Map!$D$2:$D$86,MATCH(D2578,Map!$A$2:$A$86,0),0)="","N/A",E2578*INDEX(Map!$D$2:$D$86,MATCH(D2578,Map!$A$2:$A$86,0),0))</f>
        <v>N/A</v>
      </c>
      <c r="AA2578" t="str">
        <f>INDEX(Map!$E$2:$E$86,MATCH(D2578,Map!$A$2:$A$86,0),0)</f>
        <v>Purchases</v>
      </c>
    </row>
    <row r="2579" spans="1:27" x14ac:dyDescent="0.25">
      <c r="A2579" s="1" t="s">
        <v>120</v>
      </c>
      <c r="B2579" s="1" t="s">
        <v>113</v>
      </c>
      <c r="C2579" s="1">
        <v>58</v>
      </c>
      <c r="D2579" s="1" t="s">
        <v>81</v>
      </c>
      <c r="E2579" s="1">
        <v>0.1</v>
      </c>
      <c r="F2579" s="1">
        <v>0</v>
      </c>
      <c r="G2579" s="1">
        <v>0.8</v>
      </c>
      <c r="H2579" s="1">
        <v>2</v>
      </c>
      <c r="I2579" s="1" t="s">
        <v>63</v>
      </c>
      <c r="J2579" s="1" t="s">
        <v>63</v>
      </c>
      <c r="K2579" s="1">
        <v>2</v>
      </c>
      <c r="L2579" s="1">
        <v>30.9</v>
      </c>
      <c r="M2579" s="1">
        <v>3</v>
      </c>
      <c r="N2579" s="1" t="s">
        <v>63</v>
      </c>
      <c r="O2579" s="1">
        <v>0</v>
      </c>
      <c r="P2579" s="1">
        <v>0</v>
      </c>
      <c r="Q2579" s="1">
        <v>1</v>
      </c>
      <c r="R2579" s="1">
        <v>38.61</v>
      </c>
      <c r="S2579" s="1">
        <v>38.61</v>
      </c>
      <c r="T2579" s="1">
        <v>4</v>
      </c>
      <c r="U2579" s="3" t="str">
        <f t="shared" si="40"/>
        <v>2017Plan</v>
      </c>
      <c r="V2579" s="2">
        <f>DATE(A2579,INDEX(Map!$H$1:$H$12,MATCH(B2579,Map!$G$1:$G$12,0),0),1)</f>
        <v>43282</v>
      </c>
      <c r="W2579" t="str">
        <f>IF(AND(V2579&gt;=Map!$K$2,V2579&lt;=Map!$L$2),"Base",IF(AND(V2579&gt;=Map!$K$3,V2579&lt;=Map!$L$3),"Fcst","N/A"))</f>
        <v>N/A</v>
      </c>
      <c r="X2579" t="str">
        <f>INDEX(Map!$B$2:$B$86,MATCH(D2579,Map!$A$2:$A$86,0),0)</f>
        <v>N/A</v>
      </c>
      <c r="Y2579" s="7" t="str">
        <f>IF(INDEX(Map!$C$2:$C$86,MATCH(D2579,Map!$A$2:$A$86,0),0)="","N/A",E2579*INDEX(Map!$C$2:$C$86,MATCH(D2579,Map!$A$2:$A$86,0),0))</f>
        <v>N/A</v>
      </c>
      <c r="Z2579" s="7" t="str">
        <f>IF(INDEX(Map!$D$2:$D$86,MATCH(D2579,Map!$A$2:$A$86,0),0)="","N/A",E2579*INDEX(Map!$D$2:$D$86,MATCH(D2579,Map!$A$2:$A$86,0),0))</f>
        <v>N/A</v>
      </c>
      <c r="AA2579" t="str">
        <f>INDEX(Map!$E$2:$E$86,MATCH(D2579,Map!$A$2:$A$86,0),0)</f>
        <v>Purchases</v>
      </c>
    </row>
    <row r="2580" spans="1:27" x14ac:dyDescent="0.25">
      <c r="A2580" s="1" t="s">
        <v>120</v>
      </c>
      <c r="B2580" s="1" t="s">
        <v>113</v>
      </c>
      <c r="C2580" s="1">
        <v>59</v>
      </c>
      <c r="D2580" s="1" t="s">
        <v>82</v>
      </c>
      <c r="E2580" s="1">
        <v>0</v>
      </c>
      <c r="F2580" s="1">
        <v>0</v>
      </c>
      <c r="G2580" s="1">
        <v>0</v>
      </c>
      <c r="H2580" s="1">
        <v>0</v>
      </c>
      <c r="I2580" s="1" t="s">
        <v>63</v>
      </c>
      <c r="J2580" s="1" t="s">
        <v>63</v>
      </c>
      <c r="K2580" s="1">
        <v>0</v>
      </c>
      <c r="L2580" s="1">
        <v>0</v>
      </c>
      <c r="M2580" s="1">
        <v>0</v>
      </c>
      <c r="N2580" s="1" t="s">
        <v>63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3" t="str">
        <f t="shared" si="40"/>
        <v>2017Plan</v>
      </c>
      <c r="V2580" s="2">
        <f>DATE(A2580,INDEX(Map!$H$1:$H$12,MATCH(B2580,Map!$G$1:$G$12,0),0),1)</f>
        <v>43282</v>
      </c>
      <c r="W2580" t="str">
        <f>IF(AND(V2580&gt;=Map!$K$2,V2580&lt;=Map!$L$2),"Base",IF(AND(V2580&gt;=Map!$K$3,V2580&lt;=Map!$L$3),"Fcst","N/A"))</f>
        <v>N/A</v>
      </c>
      <c r="X2580" t="str">
        <f>INDEX(Map!$B$2:$B$86,MATCH(D2580,Map!$A$2:$A$86,0),0)</f>
        <v>N/A</v>
      </c>
      <c r="Y2580" s="7" t="str">
        <f>IF(INDEX(Map!$C$2:$C$86,MATCH(D2580,Map!$A$2:$A$86,0),0)="","N/A",E2580*INDEX(Map!$C$2:$C$86,MATCH(D2580,Map!$A$2:$A$86,0),0))</f>
        <v>N/A</v>
      </c>
      <c r="Z2580" s="7" t="str">
        <f>IF(INDEX(Map!$D$2:$D$86,MATCH(D2580,Map!$A$2:$A$86,0),0)="","N/A",E2580*INDEX(Map!$D$2:$D$86,MATCH(D2580,Map!$A$2:$A$86,0),0))</f>
        <v>N/A</v>
      </c>
      <c r="AA2580" t="str">
        <f>INDEX(Map!$E$2:$E$86,MATCH(D2580,Map!$A$2:$A$86,0),0)</f>
        <v>Purchases</v>
      </c>
    </row>
    <row r="2581" spans="1:27" x14ac:dyDescent="0.25">
      <c r="A2581" s="1" t="s">
        <v>120</v>
      </c>
      <c r="B2581" s="1" t="s">
        <v>113</v>
      </c>
      <c r="C2581" s="1">
        <v>60</v>
      </c>
      <c r="D2581" s="1" t="s">
        <v>83</v>
      </c>
      <c r="E2581" s="1">
        <v>-14.3</v>
      </c>
      <c r="F2581" s="1">
        <v>0</v>
      </c>
      <c r="G2581" s="1">
        <v>10.1</v>
      </c>
      <c r="H2581" s="1">
        <v>41</v>
      </c>
      <c r="I2581" s="1" t="s">
        <v>63</v>
      </c>
      <c r="J2581" s="1" t="s">
        <v>63</v>
      </c>
      <c r="K2581" s="1">
        <v>183</v>
      </c>
      <c r="L2581" s="1">
        <v>42.6</v>
      </c>
      <c r="M2581" s="1">
        <v>-608</v>
      </c>
      <c r="N2581" s="1" t="s">
        <v>63</v>
      </c>
      <c r="O2581" s="1">
        <v>0</v>
      </c>
      <c r="P2581" s="1">
        <v>0</v>
      </c>
      <c r="Q2581" s="1">
        <v>154</v>
      </c>
      <c r="R2581" s="1">
        <v>31.82</v>
      </c>
      <c r="S2581" s="1">
        <v>31.82</v>
      </c>
      <c r="T2581" s="1">
        <v>-454</v>
      </c>
      <c r="U2581" s="3" t="str">
        <f t="shared" si="40"/>
        <v>2017Plan</v>
      </c>
      <c r="V2581" s="2">
        <f>DATE(A2581,INDEX(Map!$H$1:$H$12,MATCH(B2581,Map!$G$1:$G$12,0),0),1)</f>
        <v>43282</v>
      </c>
      <c r="W2581" t="str">
        <f>IF(AND(V2581&gt;=Map!$K$2,V2581&lt;=Map!$L$2),"Base",IF(AND(V2581&gt;=Map!$K$3,V2581&lt;=Map!$L$3),"Fcst","N/A"))</f>
        <v>N/A</v>
      </c>
      <c r="X2581" t="str">
        <f>INDEX(Map!$B$2:$B$86,MATCH(D2581,Map!$A$2:$A$86,0),0)</f>
        <v>N/A</v>
      </c>
      <c r="Y2581" s="7" t="str">
        <f>IF(INDEX(Map!$C$2:$C$86,MATCH(D2581,Map!$A$2:$A$86,0),0)="","N/A",E2581*INDEX(Map!$C$2:$C$86,MATCH(D2581,Map!$A$2:$A$86,0),0))</f>
        <v>N/A</v>
      </c>
      <c r="Z2581" s="7" t="str">
        <f>IF(INDEX(Map!$D$2:$D$86,MATCH(D2581,Map!$A$2:$A$86,0),0)="","N/A",E2581*INDEX(Map!$D$2:$D$86,MATCH(D2581,Map!$A$2:$A$86,0),0))</f>
        <v>N/A</v>
      </c>
      <c r="AA2581" t="str">
        <f>INDEX(Map!$E$2:$E$86,MATCH(D2581,Map!$A$2:$A$86,0),0)</f>
        <v>Sales</v>
      </c>
    </row>
    <row r="2582" spans="1:27" x14ac:dyDescent="0.25">
      <c r="A2582" s="1" t="s">
        <v>120</v>
      </c>
      <c r="B2582" s="1" t="s">
        <v>113</v>
      </c>
      <c r="C2582" s="1">
        <v>61</v>
      </c>
      <c r="D2582" s="1" t="s">
        <v>84</v>
      </c>
      <c r="E2582" s="1">
        <v>-0.5</v>
      </c>
      <c r="F2582" s="1">
        <v>0</v>
      </c>
      <c r="G2582" s="1">
        <v>2.2000000000000002</v>
      </c>
      <c r="H2582" s="1">
        <v>31</v>
      </c>
      <c r="I2582" s="1" t="s">
        <v>63</v>
      </c>
      <c r="J2582" s="1" t="s">
        <v>63</v>
      </c>
      <c r="K2582" s="1">
        <v>248</v>
      </c>
      <c r="L2582" s="1">
        <v>28.4</v>
      </c>
      <c r="M2582" s="1">
        <v>-15</v>
      </c>
      <c r="N2582" s="1" t="s">
        <v>63</v>
      </c>
      <c r="O2582" s="1">
        <v>0</v>
      </c>
      <c r="P2582" s="1">
        <v>0</v>
      </c>
      <c r="Q2582" s="1">
        <v>5</v>
      </c>
      <c r="R2582" s="1">
        <v>19.78</v>
      </c>
      <c r="S2582" s="1">
        <v>19.78</v>
      </c>
      <c r="T2582" s="1">
        <v>-11</v>
      </c>
      <c r="U2582" s="3" t="str">
        <f t="shared" si="40"/>
        <v>2017Plan</v>
      </c>
      <c r="V2582" s="2">
        <f>DATE(A2582,INDEX(Map!$H$1:$H$12,MATCH(B2582,Map!$G$1:$G$12,0),0),1)</f>
        <v>43282</v>
      </c>
      <c r="W2582" t="str">
        <f>IF(AND(V2582&gt;=Map!$K$2,V2582&lt;=Map!$L$2),"Base",IF(AND(V2582&gt;=Map!$K$3,V2582&lt;=Map!$L$3),"Fcst","N/A"))</f>
        <v>N/A</v>
      </c>
      <c r="X2582" t="str">
        <f>INDEX(Map!$B$2:$B$86,MATCH(D2582,Map!$A$2:$A$86,0),0)</f>
        <v>N/A</v>
      </c>
      <c r="Y2582" s="7" t="str">
        <f>IF(INDEX(Map!$C$2:$C$86,MATCH(D2582,Map!$A$2:$A$86,0),0)="","N/A",E2582*INDEX(Map!$C$2:$C$86,MATCH(D2582,Map!$A$2:$A$86,0),0))</f>
        <v>N/A</v>
      </c>
      <c r="Z2582" s="7" t="str">
        <f>IF(INDEX(Map!$D$2:$D$86,MATCH(D2582,Map!$A$2:$A$86,0),0)="","N/A",E2582*INDEX(Map!$D$2:$D$86,MATCH(D2582,Map!$A$2:$A$86,0),0))</f>
        <v>N/A</v>
      </c>
      <c r="AA2582" t="str">
        <f>INDEX(Map!$E$2:$E$86,MATCH(D2582,Map!$A$2:$A$86,0),0)</f>
        <v>Sales</v>
      </c>
    </row>
    <row r="2583" spans="1:27" x14ac:dyDescent="0.25">
      <c r="A2583" s="1" t="s">
        <v>120</v>
      </c>
      <c r="B2583" s="1" t="s">
        <v>113</v>
      </c>
      <c r="C2583" s="1">
        <v>62</v>
      </c>
      <c r="D2583" s="1" t="s">
        <v>85</v>
      </c>
      <c r="E2583" s="1">
        <v>-7.4</v>
      </c>
      <c r="F2583" s="1">
        <v>0</v>
      </c>
      <c r="G2583" s="1">
        <v>33.1</v>
      </c>
      <c r="H2583" s="1">
        <v>6</v>
      </c>
      <c r="I2583" s="1" t="s">
        <v>63</v>
      </c>
      <c r="J2583" s="1" t="s">
        <v>63</v>
      </c>
      <c r="K2583" s="1">
        <v>54</v>
      </c>
      <c r="L2583" s="1">
        <v>37.4</v>
      </c>
      <c r="M2583" s="1">
        <v>-277</v>
      </c>
      <c r="N2583" s="1" t="s">
        <v>63</v>
      </c>
      <c r="O2583" s="1">
        <v>0</v>
      </c>
      <c r="P2583" s="1">
        <v>0</v>
      </c>
      <c r="Q2583" s="1">
        <v>63</v>
      </c>
      <c r="R2583" s="1">
        <v>28.88</v>
      </c>
      <c r="S2583" s="1">
        <v>28.88</v>
      </c>
      <c r="T2583" s="1">
        <v>-214</v>
      </c>
      <c r="U2583" s="3" t="str">
        <f t="shared" si="40"/>
        <v>2017Plan</v>
      </c>
      <c r="V2583" s="2">
        <f>DATE(A2583,INDEX(Map!$H$1:$H$12,MATCH(B2583,Map!$G$1:$G$12,0),0),1)</f>
        <v>43282</v>
      </c>
      <c r="W2583" t="str">
        <f>IF(AND(V2583&gt;=Map!$K$2,V2583&lt;=Map!$L$2),"Base",IF(AND(V2583&gt;=Map!$K$3,V2583&lt;=Map!$L$3),"Fcst","N/A"))</f>
        <v>N/A</v>
      </c>
      <c r="X2583" t="str">
        <f>INDEX(Map!$B$2:$B$86,MATCH(D2583,Map!$A$2:$A$86,0),0)</f>
        <v>N/A</v>
      </c>
      <c r="Y2583" s="7" t="str">
        <f>IF(INDEX(Map!$C$2:$C$86,MATCH(D2583,Map!$A$2:$A$86,0),0)="","N/A",E2583*INDEX(Map!$C$2:$C$86,MATCH(D2583,Map!$A$2:$A$86,0),0))</f>
        <v>N/A</v>
      </c>
      <c r="Z2583" s="7" t="str">
        <f>IF(INDEX(Map!$D$2:$D$86,MATCH(D2583,Map!$A$2:$A$86,0),0)="","N/A",E2583*INDEX(Map!$D$2:$D$86,MATCH(D2583,Map!$A$2:$A$86,0),0))</f>
        <v>N/A</v>
      </c>
      <c r="AA2583" t="str">
        <f>INDEX(Map!$E$2:$E$86,MATCH(D2583,Map!$A$2:$A$86,0),0)</f>
        <v>Sales</v>
      </c>
    </row>
    <row r="2584" spans="1:27" x14ac:dyDescent="0.25">
      <c r="A2584" s="1" t="s">
        <v>120</v>
      </c>
      <c r="B2584" s="1" t="s">
        <v>113</v>
      </c>
      <c r="C2584" s="1">
        <v>63</v>
      </c>
      <c r="D2584" s="1" t="s">
        <v>86</v>
      </c>
      <c r="E2584" s="1">
        <v>-5.7</v>
      </c>
      <c r="F2584" s="1">
        <v>0</v>
      </c>
      <c r="G2584" s="1">
        <v>20.5</v>
      </c>
      <c r="H2584" s="1">
        <v>6</v>
      </c>
      <c r="I2584" s="1" t="s">
        <v>63</v>
      </c>
      <c r="J2584" s="1" t="s">
        <v>63</v>
      </c>
      <c r="K2584" s="1">
        <v>61</v>
      </c>
      <c r="L2584" s="1">
        <v>38.5</v>
      </c>
      <c r="M2584" s="1">
        <v>-221</v>
      </c>
      <c r="N2584" s="1" t="s">
        <v>63</v>
      </c>
      <c r="O2584" s="1">
        <v>0</v>
      </c>
      <c r="P2584" s="1">
        <v>0</v>
      </c>
      <c r="Q2584" s="1">
        <v>49</v>
      </c>
      <c r="R2584" s="1">
        <v>29.85</v>
      </c>
      <c r="S2584" s="1">
        <v>29.85</v>
      </c>
      <c r="T2584" s="1">
        <v>-171</v>
      </c>
      <c r="U2584" s="3" t="str">
        <f t="shared" si="40"/>
        <v>2017Plan</v>
      </c>
      <c r="V2584" s="2">
        <f>DATE(A2584,INDEX(Map!$H$1:$H$12,MATCH(B2584,Map!$G$1:$G$12,0),0),1)</f>
        <v>43282</v>
      </c>
      <c r="W2584" t="str">
        <f>IF(AND(V2584&gt;=Map!$K$2,V2584&lt;=Map!$L$2),"Base",IF(AND(V2584&gt;=Map!$K$3,V2584&lt;=Map!$L$3),"Fcst","N/A"))</f>
        <v>N/A</v>
      </c>
      <c r="X2584" t="str">
        <f>INDEX(Map!$B$2:$B$86,MATCH(D2584,Map!$A$2:$A$86,0),0)</f>
        <v>N/A</v>
      </c>
      <c r="Y2584" s="7" t="str">
        <f>IF(INDEX(Map!$C$2:$C$86,MATCH(D2584,Map!$A$2:$A$86,0),0)="","N/A",E2584*INDEX(Map!$C$2:$C$86,MATCH(D2584,Map!$A$2:$A$86,0),0))</f>
        <v>N/A</v>
      </c>
      <c r="Z2584" s="7" t="str">
        <f>IF(INDEX(Map!$D$2:$D$86,MATCH(D2584,Map!$A$2:$A$86,0),0)="","N/A",E2584*INDEX(Map!$D$2:$D$86,MATCH(D2584,Map!$A$2:$A$86,0),0))</f>
        <v>N/A</v>
      </c>
      <c r="AA2584" t="str">
        <f>INDEX(Map!$E$2:$E$86,MATCH(D2584,Map!$A$2:$A$86,0),0)</f>
        <v>Sales</v>
      </c>
    </row>
    <row r="2585" spans="1:27" x14ac:dyDescent="0.25">
      <c r="A2585" s="1" t="s">
        <v>120</v>
      </c>
      <c r="B2585" s="1" t="s">
        <v>113</v>
      </c>
      <c r="C2585" s="1">
        <v>64</v>
      </c>
      <c r="D2585" s="1" t="s">
        <v>87</v>
      </c>
      <c r="E2585" s="1">
        <v>0</v>
      </c>
      <c r="F2585" s="1">
        <v>0</v>
      </c>
      <c r="G2585" s="1">
        <v>0</v>
      </c>
      <c r="H2585" s="1">
        <v>0</v>
      </c>
      <c r="I2585" s="1" t="s">
        <v>63</v>
      </c>
      <c r="J2585" s="1" t="s">
        <v>63</v>
      </c>
      <c r="K2585" s="1">
        <v>0</v>
      </c>
      <c r="L2585" s="1">
        <v>0</v>
      </c>
      <c r="M2585" s="1">
        <v>0</v>
      </c>
      <c r="N2585" s="1" t="s">
        <v>63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s="3" t="str">
        <f t="shared" si="40"/>
        <v>2017Plan</v>
      </c>
      <c r="V2585" s="2">
        <f>DATE(A2585,INDEX(Map!$H$1:$H$12,MATCH(B2585,Map!$G$1:$G$12,0),0),1)</f>
        <v>43282</v>
      </c>
      <c r="W2585" t="str">
        <f>IF(AND(V2585&gt;=Map!$K$2,V2585&lt;=Map!$L$2),"Base",IF(AND(V2585&gt;=Map!$K$3,V2585&lt;=Map!$L$3),"Fcst","N/A"))</f>
        <v>N/A</v>
      </c>
      <c r="X2585" t="str">
        <f>INDEX(Map!$B$2:$B$86,MATCH(D2585,Map!$A$2:$A$86,0),0)</f>
        <v>N/A</v>
      </c>
      <c r="Y2585" s="7" t="str">
        <f>IF(INDEX(Map!$C$2:$C$86,MATCH(D2585,Map!$A$2:$A$86,0),0)="","N/A",E2585*INDEX(Map!$C$2:$C$86,MATCH(D2585,Map!$A$2:$A$86,0),0))</f>
        <v>N/A</v>
      </c>
      <c r="Z2585" s="7" t="str">
        <f>IF(INDEX(Map!$D$2:$D$86,MATCH(D2585,Map!$A$2:$A$86,0),0)="","N/A",E2585*INDEX(Map!$D$2:$D$86,MATCH(D2585,Map!$A$2:$A$86,0),0))</f>
        <v>N/A</v>
      </c>
      <c r="AA2585" t="str">
        <f>INDEX(Map!$E$2:$E$86,MATCH(D2585,Map!$A$2:$A$86,0),0)</f>
        <v>Sales</v>
      </c>
    </row>
    <row r="2586" spans="1:27" x14ac:dyDescent="0.25">
      <c r="A2586" s="1" t="s">
        <v>120</v>
      </c>
      <c r="B2586" s="1" t="s">
        <v>113</v>
      </c>
      <c r="C2586" s="1">
        <v>65</v>
      </c>
      <c r="D2586" s="1" t="s">
        <v>88</v>
      </c>
      <c r="E2586" s="1">
        <v>0</v>
      </c>
      <c r="F2586" s="1">
        <v>0</v>
      </c>
      <c r="G2586" s="1">
        <v>0</v>
      </c>
      <c r="H2586" s="1">
        <v>0</v>
      </c>
      <c r="I2586" s="1" t="s">
        <v>63</v>
      </c>
      <c r="J2586" s="1" t="s">
        <v>63</v>
      </c>
      <c r="K2586" s="1">
        <v>0</v>
      </c>
      <c r="L2586" s="1">
        <v>0</v>
      </c>
      <c r="M2586" s="1">
        <v>0</v>
      </c>
      <c r="N2586" s="1" t="s">
        <v>63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3" t="str">
        <f t="shared" si="40"/>
        <v>2017Plan</v>
      </c>
      <c r="V2586" s="2">
        <f>DATE(A2586,INDEX(Map!$H$1:$H$12,MATCH(B2586,Map!$G$1:$G$12,0),0),1)</f>
        <v>43282</v>
      </c>
      <c r="W2586" t="str">
        <f>IF(AND(V2586&gt;=Map!$K$2,V2586&lt;=Map!$L$2),"Base",IF(AND(V2586&gt;=Map!$K$3,V2586&lt;=Map!$L$3),"Fcst","N/A"))</f>
        <v>N/A</v>
      </c>
      <c r="X2586" t="str">
        <f>INDEX(Map!$B$2:$B$86,MATCH(D2586,Map!$A$2:$A$86,0),0)</f>
        <v>N/A</v>
      </c>
      <c r="Y2586" s="7" t="str">
        <f>IF(INDEX(Map!$C$2:$C$86,MATCH(D2586,Map!$A$2:$A$86,0),0)="","N/A",E2586*INDEX(Map!$C$2:$C$86,MATCH(D2586,Map!$A$2:$A$86,0),0))</f>
        <v>N/A</v>
      </c>
      <c r="Z2586" s="7" t="str">
        <f>IF(INDEX(Map!$D$2:$D$86,MATCH(D2586,Map!$A$2:$A$86,0),0)="","N/A",E2586*INDEX(Map!$D$2:$D$86,MATCH(D2586,Map!$A$2:$A$86,0),0))</f>
        <v>N/A</v>
      </c>
      <c r="AA2586" t="str">
        <f>INDEX(Map!$E$2:$E$86,MATCH(D2586,Map!$A$2:$A$86,0),0)</f>
        <v>Sales</v>
      </c>
    </row>
    <row r="2587" spans="1:27" x14ac:dyDescent="0.25">
      <c r="A2587" s="1" t="s">
        <v>120</v>
      </c>
      <c r="B2587" s="1" t="s">
        <v>113</v>
      </c>
      <c r="C2587" s="1">
        <v>66</v>
      </c>
      <c r="D2587" s="1" t="s">
        <v>89</v>
      </c>
      <c r="E2587" s="1">
        <v>0</v>
      </c>
      <c r="F2587" s="1">
        <v>0</v>
      </c>
      <c r="G2587" s="1">
        <v>0</v>
      </c>
      <c r="H2587" s="1">
        <v>0</v>
      </c>
      <c r="I2587" s="1" t="s">
        <v>63</v>
      </c>
      <c r="J2587" s="1" t="s">
        <v>63</v>
      </c>
      <c r="K2587" s="1">
        <v>0</v>
      </c>
      <c r="L2587" s="1">
        <v>0</v>
      </c>
      <c r="M2587" s="1">
        <v>0</v>
      </c>
      <c r="N2587" s="1" t="s">
        <v>63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0</v>
      </c>
      <c r="U2587" s="3" t="str">
        <f t="shared" si="40"/>
        <v>2017Plan</v>
      </c>
      <c r="V2587" s="2">
        <f>DATE(A2587,INDEX(Map!$H$1:$H$12,MATCH(B2587,Map!$G$1:$G$12,0),0),1)</f>
        <v>43282</v>
      </c>
      <c r="W2587" t="str">
        <f>IF(AND(V2587&gt;=Map!$K$2,V2587&lt;=Map!$L$2),"Base",IF(AND(V2587&gt;=Map!$K$3,V2587&lt;=Map!$L$3),"Fcst","N/A"))</f>
        <v>N/A</v>
      </c>
      <c r="X2587" t="str">
        <f>INDEX(Map!$B$2:$B$86,MATCH(D2587,Map!$A$2:$A$86,0),0)</f>
        <v>N/A</v>
      </c>
      <c r="Y2587" s="7" t="str">
        <f>IF(INDEX(Map!$C$2:$C$86,MATCH(D2587,Map!$A$2:$A$86,0),0)="","N/A",E2587*INDEX(Map!$C$2:$C$86,MATCH(D2587,Map!$A$2:$A$86,0),0))</f>
        <v>N/A</v>
      </c>
      <c r="Z2587" s="7" t="str">
        <f>IF(INDEX(Map!$D$2:$D$86,MATCH(D2587,Map!$A$2:$A$86,0),0)="","N/A",E2587*INDEX(Map!$D$2:$D$86,MATCH(D2587,Map!$A$2:$A$86,0),0))</f>
        <v>N/A</v>
      </c>
      <c r="AA2587" t="str">
        <f>INDEX(Map!$E$2:$E$86,MATCH(D2587,Map!$A$2:$A$86,0),0)</f>
        <v>Sales</v>
      </c>
    </row>
    <row r="2588" spans="1:27" x14ac:dyDescent="0.25">
      <c r="A2588" s="1" t="s">
        <v>120</v>
      </c>
      <c r="B2588" s="1" t="s">
        <v>113</v>
      </c>
      <c r="C2588" s="1">
        <v>67</v>
      </c>
      <c r="D2588" s="1" t="s">
        <v>90</v>
      </c>
      <c r="E2588" s="1">
        <v>0</v>
      </c>
      <c r="F2588" s="1">
        <v>0</v>
      </c>
      <c r="G2588" s="1">
        <v>0</v>
      </c>
      <c r="H2588" s="1">
        <v>0</v>
      </c>
      <c r="I2588" s="1" t="s">
        <v>63</v>
      </c>
      <c r="J2588" s="1" t="s">
        <v>63</v>
      </c>
      <c r="K2588" s="1">
        <v>0</v>
      </c>
      <c r="L2588" s="1">
        <v>0</v>
      </c>
      <c r="M2588" s="1">
        <v>0</v>
      </c>
      <c r="N2588" s="1" t="s">
        <v>63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</v>
      </c>
      <c r="U2588" s="3" t="str">
        <f t="shared" si="40"/>
        <v>2017Plan</v>
      </c>
      <c r="V2588" s="2">
        <f>DATE(A2588,INDEX(Map!$H$1:$H$12,MATCH(B2588,Map!$G$1:$G$12,0),0),1)</f>
        <v>43282</v>
      </c>
      <c r="W2588" t="str">
        <f>IF(AND(V2588&gt;=Map!$K$2,V2588&lt;=Map!$L$2),"Base",IF(AND(V2588&gt;=Map!$K$3,V2588&lt;=Map!$L$3),"Fcst","N/A"))</f>
        <v>N/A</v>
      </c>
      <c r="X2588" t="str">
        <f>INDEX(Map!$B$2:$B$86,MATCH(D2588,Map!$A$2:$A$86,0),0)</f>
        <v>N/A</v>
      </c>
      <c r="Y2588" s="7" t="str">
        <f>IF(INDEX(Map!$C$2:$C$86,MATCH(D2588,Map!$A$2:$A$86,0),0)="","N/A",E2588*INDEX(Map!$C$2:$C$86,MATCH(D2588,Map!$A$2:$A$86,0),0))</f>
        <v>N/A</v>
      </c>
      <c r="Z2588" s="7" t="str">
        <f>IF(INDEX(Map!$D$2:$D$86,MATCH(D2588,Map!$A$2:$A$86,0),0)="","N/A",E2588*INDEX(Map!$D$2:$D$86,MATCH(D2588,Map!$A$2:$A$86,0),0))</f>
        <v>N/A</v>
      </c>
      <c r="AA2588" t="str">
        <f>INDEX(Map!$E$2:$E$86,MATCH(D2588,Map!$A$2:$A$86,0),0)</f>
        <v>Sales</v>
      </c>
    </row>
    <row r="2589" spans="1:27" x14ac:dyDescent="0.25">
      <c r="A2589" s="1" t="s">
        <v>120</v>
      </c>
      <c r="B2589" s="1" t="s">
        <v>113</v>
      </c>
      <c r="C2589" s="1">
        <v>68</v>
      </c>
      <c r="D2589" s="1" t="s">
        <v>91</v>
      </c>
      <c r="E2589" s="1">
        <v>0</v>
      </c>
      <c r="F2589" s="1">
        <v>0</v>
      </c>
      <c r="G2589" s="1">
        <v>0.3</v>
      </c>
      <c r="H2589" s="1">
        <v>1</v>
      </c>
      <c r="I2589" s="1" t="s">
        <v>63</v>
      </c>
      <c r="J2589" s="1" t="s">
        <v>63</v>
      </c>
      <c r="K2589" s="1">
        <v>2</v>
      </c>
      <c r="L2589" s="1">
        <v>0</v>
      </c>
      <c r="M2589" s="1">
        <v>0</v>
      </c>
      <c r="N2589" s="1" t="s">
        <v>63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3" t="str">
        <f t="shared" si="40"/>
        <v>2017Plan</v>
      </c>
      <c r="V2589" s="2">
        <f>DATE(A2589,INDEX(Map!$H$1:$H$12,MATCH(B2589,Map!$G$1:$G$12,0),0),1)</f>
        <v>43282</v>
      </c>
      <c r="W2589" t="str">
        <f>IF(AND(V2589&gt;=Map!$K$2,V2589&lt;=Map!$L$2),"Base",IF(AND(V2589&gt;=Map!$K$3,V2589&lt;=Map!$L$3),"Fcst","N/A"))</f>
        <v>N/A</v>
      </c>
      <c r="X2589" t="str">
        <f>INDEX(Map!$B$2:$B$86,MATCH(D2589,Map!$A$2:$A$86,0),0)</f>
        <v>N/A</v>
      </c>
      <c r="Y2589" s="7" t="str">
        <f>IF(INDEX(Map!$C$2:$C$86,MATCH(D2589,Map!$A$2:$A$86,0),0)="","N/A",E2589*INDEX(Map!$C$2:$C$86,MATCH(D2589,Map!$A$2:$A$86,0),0))</f>
        <v>N/A</v>
      </c>
      <c r="Z2589" s="7" t="str">
        <f>IF(INDEX(Map!$D$2:$D$86,MATCH(D2589,Map!$A$2:$A$86,0),0)="","N/A",E2589*INDEX(Map!$D$2:$D$86,MATCH(D2589,Map!$A$2:$A$86,0),0))</f>
        <v>N/A</v>
      </c>
      <c r="AA2589" t="str">
        <f>INDEX(Map!$E$2:$E$86,MATCH(D2589,Map!$A$2:$A$86,0),0)</f>
        <v>CSR</v>
      </c>
    </row>
    <row r="2590" spans="1:27" x14ac:dyDescent="0.25">
      <c r="A2590" s="1" t="s">
        <v>120</v>
      </c>
      <c r="B2590" s="1" t="s">
        <v>113</v>
      </c>
      <c r="C2590" s="1">
        <v>69</v>
      </c>
      <c r="D2590" s="1" t="s">
        <v>92</v>
      </c>
      <c r="E2590" s="1">
        <v>0</v>
      </c>
      <c r="F2590" s="1">
        <v>0</v>
      </c>
      <c r="G2590" s="1">
        <v>0.3</v>
      </c>
      <c r="H2590" s="1">
        <v>1</v>
      </c>
      <c r="I2590" s="1" t="s">
        <v>63</v>
      </c>
      <c r="J2590" s="1" t="s">
        <v>63</v>
      </c>
      <c r="K2590" s="1">
        <v>2</v>
      </c>
      <c r="L2590" s="1">
        <v>0</v>
      </c>
      <c r="M2590" s="1">
        <v>0</v>
      </c>
      <c r="N2590" s="1" t="s">
        <v>63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0</v>
      </c>
      <c r="U2590" s="3" t="str">
        <f t="shared" si="40"/>
        <v>2017Plan</v>
      </c>
      <c r="V2590" s="2">
        <f>DATE(A2590,INDEX(Map!$H$1:$H$12,MATCH(B2590,Map!$G$1:$G$12,0),0),1)</f>
        <v>43282</v>
      </c>
      <c r="W2590" t="str">
        <f>IF(AND(V2590&gt;=Map!$K$2,V2590&lt;=Map!$L$2),"Base",IF(AND(V2590&gt;=Map!$K$3,V2590&lt;=Map!$L$3),"Fcst","N/A"))</f>
        <v>N/A</v>
      </c>
      <c r="X2590" t="str">
        <f>INDEX(Map!$B$2:$B$86,MATCH(D2590,Map!$A$2:$A$86,0),0)</f>
        <v>N/A</v>
      </c>
      <c r="Y2590" s="7" t="str">
        <f>IF(INDEX(Map!$C$2:$C$86,MATCH(D2590,Map!$A$2:$A$86,0),0)="","N/A",E2590*INDEX(Map!$C$2:$C$86,MATCH(D2590,Map!$A$2:$A$86,0),0))</f>
        <v>N/A</v>
      </c>
      <c r="Z2590" s="7" t="str">
        <f>IF(INDEX(Map!$D$2:$D$86,MATCH(D2590,Map!$A$2:$A$86,0),0)="","N/A",E2590*INDEX(Map!$D$2:$D$86,MATCH(D2590,Map!$A$2:$A$86,0),0))</f>
        <v>N/A</v>
      </c>
      <c r="AA2590" t="str">
        <f>INDEX(Map!$E$2:$E$86,MATCH(D2590,Map!$A$2:$A$86,0),0)</f>
        <v>CSR</v>
      </c>
    </row>
    <row r="2591" spans="1:27" x14ac:dyDescent="0.25">
      <c r="A2591" s="1" t="s">
        <v>120</v>
      </c>
      <c r="B2591" s="1" t="s">
        <v>113</v>
      </c>
      <c r="C2591" s="1">
        <v>70</v>
      </c>
      <c r="D2591" s="1" t="s">
        <v>93</v>
      </c>
      <c r="E2591" s="1">
        <v>0.1</v>
      </c>
      <c r="F2591" s="1">
        <v>0</v>
      </c>
      <c r="G2591" s="1">
        <v>0.3</v>
      </c>
      <c r="H2591" s="1">
        <v>2</v>
      </c>
      <c r="I2591" s="1" t="s">
        <v>63</v>
      </c>
      <c r="J2591" s="1" t="s">
        <v>63</v>
      </c>
      <c r="K2591" s="1">
        <v>2</v>
      </c>
      <c r="L2591" s="1">
        <v>0</v>
      </c>
      <c r="M2591" s="1">
        <v>0</v>
      </c>
      <c r="N2591" s="1" t="s">
        <v>63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s="3" t="str">
        <f t="shared" si="40"/>
        <v>2017Plan</v>
      </c>
      <c r="V2591" s="2">
        <f>DATE(A2591,INDEX(Map!$H$1:$H$12,MATCH(B2591,Map!$G$1:$G$12,0),0),1)</f>
        <v>43282</v>
      </c>
      <c r="W2591" t="str">
        <f>IF(AND(V2591&gt;=Map!$K$2,V2591&lt;=Map!$L$2),"Base",IF(AND(V2591&gt;=Map!$K$3,V2591&lt;=Map!$L$3),"Fcst","N/A"))</f>
        <v>N/A</v>
      </c>
      <c r="X2591" t="str">
        <f>INDEX(Map!$B$2:$B$86,MATCH(D2591,Map!$A$2:$A$86,0),0)</f>
        <v>N/A</v>
      </c>
      <c r="Y2591" s="7" t="str">
        <f>IF(INDEX(Map!$C$2:$C$86,MATCH(D2591,Map!$A$2:$A$86,0),0)="","N/A",E2591*INDEX(Map!$C$2:$C$86,MATCH(D2591,Map!$A$2:$A$86,0),0))</f>
        <v>N/A</v>
      </c>
      <c r="Z2591" s="7" t="str">
        <f>IF(INDEX(Map!$D$2:$D$86,MATCH(D2591,Map!$A$2:$A$86,0),0)="","N/A",E2591*INDEX(Map!$D$2:$D$86,MATCH(D2591,Map!$A$2:$A$86,0),0))</f>
        <v>N/A</v>
      </c>
      <c r="AA2591" t="str">
        <f>INDEX(Map!$E$2:$E$86,MATCH(D2591,Map!$A$2:$A$86,0),0)</f>
        <v>CSR</v>
      </c>
    </row>
    <row r="2592" spans="1:27" x14ac:dyDescent="0.25">
      <c r="A2592" s="1" t="s">
        <v>120</v>
      </c>
      <c r="B2592" s="1" t="s">
        <v>113</v>
      </c>
      <c r="C2592" s="1">
        <v>71</v>
      </c>
      <c r="D2592" s="1" t="s">
        <v>94</v>
      </c>
      <c r="E2592" s="1">
        <v>0</v>
      </c>
      <c r="F2592" s="1">
        <v>0</v>
      </c>
      <c r="G2592" s="1">
        <v>0.3</v>
      </c>
      <c r="H2592" s="1">
        <v>1</v>
      </c>
      <c r="I2592" s="1" t="s">
        <v>63</v>
      </c>
      <c r="J2592" s="1" t="s">
        <v>63</v>
      </c>
      <c r="K2592" s="1">
        <v>2</v>
      </c>
      <c r="L2592" s="1">
        <v>0</v>
      </c>
      <c r="M2592" s="1">
        <v>0</v>
      </c>
      <c r="N2592" s="1" t="s">
        <v>63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3" t="str">
        <f t="shared" si="40"/>
        <v>2017Plan</v>
      </c>
      <c r="V2592" s="2">
        <f>DATE(A2592,INDEX(Map!$H$1:$H$12,MATCH(B2592,Map!$G$1:$G$12,0),0),1)</f>
        <v>43282</v>
      </c>
      <c r="W2592" t="str">
        <f>IF(AND(V2592&gt;=Map!$K$2,V2592&lt;=Map!$L$2),"Base",IF(AND(V2592&gt;=Map!$K$3,V2592&lt;=Map!$L$3),"Fcst","N/A"))</f>
        <v>N/A</v>
      </c>
      <c r="X2592" t="str">
        <f>INDEX(Map!$B$2:$B$86,MATCH(D2592,Map!$A$2:$A$86,0),0)</f>
        <v>N/A</v>
      </c>
      <c r="Y2592" s="7" t="str">
        <f>IF(INDEX(Map!$C$2:$C$86,MATCH(D2592,Map!$A$2:$A$86,0),0)="","N/A",E2592*INDEX(Map!$C$2:$C$86,MATCH(D2592,Map!$A$2:$A$86,0),0))</f>
        <v>N/A</v>
      </c>
      <c r="Z2592" s="7" t="str">
        <f>IF(INDEX(Map!$D$2:$D$86,MATCH(D2592,Map!$A$2:$A$86,0),0)="","N/A",E2592*INDEX(Map!$D$2:$D$86,MATCH(D2592,Map!$A$2:$A$86,0),0))</f>
        <v>N/A</v>
      </c>
      <c r="AA2592" t="str">
        <f>INDEX(Map!$E$2:$E$86,MATCH(D2592,Map!$A$2:$A$86,0),0)</f>
        <v>CSR</v>
      </c>
    </row>
    <row r="2593" spans="1:27" x14ac:dyDescent="0.25">
      <c r="A2593" s="1" t="s">
        <v>120</v>
      </c>
      <c r="B2593" s="1" t="s">
        <v>113</v>
      </c>
      <c r="C2593" s="1">
        <v>72</v>
      </c>
      <c r="D2593" s="1" t="s">
        <v>95</v>
      </c>
      <c r="E2593" s="1">
        <v>0</v>
      </c>
      <c r="F2593" s="1">
        <v>0</v>
      </c>
      <c r="G2593" s="1">
        <v>0.3</v>
      </c>
      <c r="H2593" s="1">
        <v>1</v>
      </c>
      <c r="I2593" s="1" t="s">
        <v>63</v>
      </c>
      <c r="J2593" s="1" t="s">
        <v>63</v>
      </c>
      <c r="K2593" s="1">
        <v>2</v>
      </c>
      <c r="L2593" s="1">
        <v>0</v>
      </c>
      <c r="M2593" s="1">
        <v>0</v>
      </c>
      <c r="N2593" s="1" t="s">
        <v>63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3" t="str">
        <f t="shared" si="40"/>
        <v>2017Plan</v>
      </c>
      <c r="V2593" s="2">
        <f>DATE(A2593,INDEX(Map!$H$1:$H$12,MATCH(B2593,Map!$G$1:$G$12,0),0),1)</f>
        <v>43282</v>
      </c>
      <c r="W2593" t="str">
        <f>IF(AND(V2593&gt;=Map!$K$2,V2593&lt;=Map!$L$2),"Base",IF(AND(V2593&gt;=Map!$K$3,V2593&lt;=Map!$L$3),"Fcst","N/A"))</f>
        <v>N/A</v>
      </c>
      <c r="X2593" t="str">
        <f>INDEX(Map!$B$2:$B$86,MATCH(D2593,Map!$A$2:$A$86,0),0)</f>
        <v>N/A</v>
      </c>
      <c r="Y2593" s="7" t="str">
        <f>IF(INDEX(Map!$C$2:$C$86,MATCH(D2593,Map!$A$2:$A$86,0),0)="","N/A",E2593*INDEX(Map!$C$2:$C$86,MATCH(D2593,Map!$A$2:$A$86,0),0))</f>
        <v>N/A</v>
      </c>
      <c r="Z2593" s="7" t="str">
        <f>IF(INDEX(Map!$D$2:$D$86,MATCH(D2593,Map!$A$2:$A$86,0),0)="","N/A",E2593*INDEX(Map!$D$2:$D$86,MATCH(D2593,Map!$A$2:$A$86,0),0))</f>
        <v>N/A</v>
      </c>
      <c r="AA2593" t="str">
        <f>INDEX(Map!$E$2:$E$86,MATCH(D2593,Map!$A$2:$A$86,0),0)</f>
        <v>CSR</v>
      </c>
    </row>
    <row r="2594" spans="1:27" x14ac:dyDescent="0.25">
      <c r="A2594" s="1" t="s">
        <v>120</v>
      </c>
      <c r="B2594" s="1" t="s">
        <v>113</v>
      </c>
      <c r="C2594" s="1">
        <v>73</v>
      </c>
      <c r="D2594" s="1" t="s">
        <v>96</v>
      </c>
      <c r="E2594" s="1">
        <v>0</v>
      </c>
      <c r="F2594" s="1">
        <v>0</v>
      </c>
      <c r="G2594" s="1">
        <v>0.5</v>
      </c>
      <c r="H2594" s="1">
        <v>1</v>
      </c>
      <c r="I2594" s="1" t="s">
        <v>63</v>
      </c>
      <c r="J2594" s="1" t="s">
        <v>63</v>
      </c>
      <c r="K2594" s="1">
        <v>4</v>
      </c>
      <c r="L2594" s="1">
        <v>0</v>
      </c>
      <c r="M2594" s="1">
        <v>0</v>
      </c>
      <c r="N2594" s="1" t="s">
        <v>63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3" t="str">
        <f t="shared" si="40"/>
        <v>2017Plan</v>
      </c>
      <c r="V2594" s="2">
        <f>DATE(A2594,INDEX(Map!$H$1:$H$12,MATCH(B2594,Map!$G$1:$G$12,0),0),1)</f>
        <v>43282</v>
      </c>
      <c r="W2594" t="str">
        <f>IF(AND(V2594&gt;=Map!$K$2,V2594&lt;=Map!$L$2),"Base",IF(AND(V2594&gt;=Map!$K$3,V2594&lt;=Map!$L$3),"Fcst","N/A"))</f>
        <v>N/A</v>
      </c>
      <c r="X2594" t="str">
        <f>INDEX(Map!$B$2:$B$86,MATCH(D2594,Map!$A$2:$A$86,0),0)</f>
        <v>N/A</v>
      </c>
      <c r="Y2594" s="7" t="str">
        <f>IF(INDEX(Map!$C$2:$C$86,MATCH(D2594,Map!$A$2:$A$86,0),0)="","N/A",E2594*INDEX(Map!$C$2:$C$86,MATCH(D2594,Map!$A$2:$A$86,0),0))</f>
        <v>N/A</v>
      </c>
      <c r="Z2594" s="7" t="str">
        <f>IF(INDEX(Map!$D$2:$D$86,MATCH(D2594,Map!$A$2:$A$86,0),0)="","N/A",E2594*INDEX(Map!$D$2:$D$86,MATCH(D2594,Map!$A$2:$A$86,0),0))</f>
        <v>N/A</v>
      </c>
      <c r="AA2594" t="str">
        <f>INDEX(Map!$E$2:$E$86,MATCH(D2594,Map!$A$2:$A$86,0),0)</f>
        <v>CSR</v>
      </c>
    </row>
    <row r="2595" spans="1:27" x14ac:dyDescent="0.25">
      <c r="A2595" s="1" t="s">
        <v>120</v>
      </c>
      <c r="B2595" s="1" t="s">
        <v>113</v>
      </c>
      <c r="C2595" s="1">
        <v>74</v>
      </c>
      <c r="D2595" s="1" t="s">
        <v>97</v>
      </c>
      <c r="E2595" s="1">
        <v>0</v>
      </c>
      <c r="F2595" s="1">
        <v>0</v>
      </c>
      <c r="G2595" s="1">
        <v>0.3</v>
      </c>
      <c r="H2595" s="1">
        <v>1</v>
      </c>
      <c r="I2595" s="1" t="s">
        <v>63</v>
      </c>
      <c r="J2595" s="1" t="s">
        <v>63</v>
      </c>
      <c r="K2595" s="1">
        <v>2</v>
      </c>
      <c r="L2595" s="1">
        <v>0</v>
      </c>
      <c r="M2595" s="1">
        <v>0</v>
      </c>
      <c r="N2595" s="1" t="s">
        <v>63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3" t="str">
        <f t="shared" si="40"/>
        <v>2017Plan</v>
      </c>
      <c r="V2595" s="2">
        <f>DATE(A2595,INDEX(Map!$H$1:$H$12,MATCH(B2595,Map!$G$1:$G$12,0),0),1)</f>
        <v>43282</v>
      </c>
      <c r="W2595" t="str">
        <f>IF(AND(V2595&gt;=Map!$K$2,V2595&lt;=Map!$L$2),"Base",IF(AND(V2595&gt;=Map!$K$3,V2595&lt;=Map!$L$3),"Fcst","N/A"))</f>
        <v>N/A</v>
      </c>
      <c r="X2595" t="str">
        <f>INDEX(Map!$B$2:$B$86,MATCH(D2595,Map!$A$2:$A$86,0),0)</f>
        <v>N/A</v>
      </c>
      <c r="Y2595" s="7" t="str">
        <f>IF(INDEX(Map!$C$2:$C$86,MATCH(D2595,Map!$A$2:$A$86,0),0)="","N/A",E2595*INDEX(Map!$C$2:$C$86,MATCH(D2595,Map!$A$2:$A$86,0),0))</f>
        <v>N/A</v>
      </c>
      <c r="Z2595" s="7" t="str">
        <f>IF(INDEX(Map!$D$2:$D$86,MATCH(D2595,Map!$A$2:$A$86,0),0)="","N/A",E2595*INDEX(Map!$D$2:$D$86,MATCH(D2595,Map!$A$2:$A$86,0),0))</f>
        <v>N/A</v>
      </c>
      <c r="AA2595" t="str">
        <f>INDEX(Map!$E$2:$E$86,MATCH(D2595,Map!$A$2:$A$86,0),0)</f>
        <v>CSR</v>
      </c>
    </row>
    <row r="2596" spans="1:27" x14ac:dyDescent="0.25">
      <c r="A2596" s="1" t="s">
        <v>120</v>
      </c>
      <c r="B2596" s="1" t="s">
        <v>113</v>
      </c>
      <c r="C2596" s="1">
        <v>75</v>
      </c>
      <c r="D2596" s="1" t="s">
        <v>98</v>
      </c>
      <c r="E2596" s="1">
        <v>0</v>
      </c>
      <c r="F2596" s="1">
        <v>0</v>
      </c>
      <c r="G2596" s="1">
        <v>0.3</v>
      </c>
      <c r="H2596" s="1">
        <v>1</v>
      </c>
      <c r="I2596" s="1" t="s">
        <v>63</v>
      </c>
      <c r="J2596" s="1" t="s">
        <v>63</v>
      </c>
      <c r="K2596" s="1">
        <v>2</v>
      </c>
      <c r="L2596" s="1">
        <v>0</v>
      </c>
      <c r="M2596" s="1">
        <v>0</v>
      </c>
      <c r="N2596" s="1" t="s">
        <v>63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</v>
      </c>
      <c r="U2596" s="3" t="str">
        <f t="shared" si="40"/>
        <v>2017Plan</v>
      </c>
      <c r="V2596" s="2">
        <f>DATE(A2596,INDEX(Map!$H$1:$H$12,MATCH(B2596,Map!$G$1:$G$12,0),0),1)</f>
        <v>43282</v>
      </c>
      <c r="W2596" t="str">
        <f>IF(AND(V2596&gt;=Map!$K$2,V2596&lt;=Map!$L$2),"Base",IF(AND(V2596&gt;=Map!$K$3,V2596&lt;=Map!$L$3),"Fcst","N/A"))</f>
        <v>N/A</v>
      </c>
      <c r="X2596" t="str">
        <f>INDEX(Map!$B$2:$B$86,MATCH(D2596,Map!$A$2:$A$86,0),0)</f>
        <v>N/A</v>
      </c>
      <c r="Y2596" s="7" t="str">
        <f>IF(INDEX(Map!$C$2:$C$86,MATCH(D2596,Map!$A$2:$A$86,0),0)="","N/A",E2596*INDEX(Map!$C$2:$C$86,MATCH(D2596,Map!$A$2:$A$86,0),0))</f>
        <v>N/A</v>
      </c>
      <c r="Z2596" s="7" t="str">
        <f>IF(INDEX(Map!$D$2:$D$86,MATCH(D2596,Map!$A$2:$A$86,0),0)="","N/A",E2596*INDEX(Map!$D$2:$D$86,MATCH(D2596,Map!$A$2:$A$86,0),0))</f>
        <v>N/A</v>
      </c>
      <c r="AA2596" t="str">
        <f>INDEX(Map!$E$2:$E$86,MATCH(D2596,Map!$A$2:$A$86,0),0)</f>
        <v>CSR</v>
      </c>
    </row>
    <row r="2597" spans="1:27" x14ac:dyDescent="0.25">
      <c r="A2597" s="1" t="s">
        <v>120</v>
      </c>
      <c r="B2597" s="1" t="s">
        <v>113</v>
      </c>
      <c r="C2597" s="1">
        <v>76</v>
      </c>
      <c r="D2597" s="1" t="s">
        <v>99</v>
      </c>
      <c r="E2597" s="1">
        <v>0</v>
      </c>
      <c r="F2597" s="1">
        <v>0</v>
      </c>
      <c r="G2597" s="1">
        <v>0.3</v>
      </c>
      <c r="H2597" s="1">
        <v>2</v>
      </c>
      <c r="I2597" s="1" t="s">
        <v>63</v>
      </c>
      <c r="J2597" s="1" t="s">
        <v>63</v>
      </c>
      <c r="K2597" s="1">
        <v>2</v>
      </c>
      <c r="L2597" s="1">
        <v>0</v>
      </c>
      <c r="M2597" s="1">
        <v>0</v>
      </c>
      <c r="N2597" s="1" t="s">
        <v>63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</v>
      </c>
      <c r="U2597" s="3" t="str">
        <f t="shared" si="40"/>
        <v>2017Plan</v>
      </c>
      <c r="V2597" s="2">
        <f>DATE(A2597,INDEX(Map!$H$1:$H$12,MATCH(B2597,Map!$G$1:$G$12,0),0),1)</f>
        <v>43282</v>
      </c>
      <c r="W2597" t="str">
        <f>IF(AND(V2597&gt;=Map!$K$2,V2597&lt;=Map!$L$2),"Base",IF(AND(V2597&gt;=Map!$K$3,V2597&lt;=Map!$L$3),"Fcst","N/A"))</f>
        <v>N/A</v>
      </c>
      <c r="X2597" t="str">
        <f>INDEX(Map!$B$2:$B$86,MATCH(D2597,Map!$A$2:$A$86,0),0)</f>
        <v>N/A</v>
      </c>
      <c r="Y2597" s="7" t="str">
        <f>IF(INDEX(Map!$C$2:$C$86,MATCH(D2597,Map!$A$2:$A$86,0),0)="","N/A",E2597*INDEX(Map!$C$2:$C$86,MATCH(D2597,Map!$A$2:$A$86,0),0))</f>
        <v>N/A</v>
      </c>
      <c r="Z2597" s="7" t="str">
        <f>IF(INDEX(Map!$D$2:$D$86,MATCH(D2597,Map!$A$2:$A$86,0),0)="","N/A",E2597*INDEX(Map!$D$2:$D$86,MATCH(D2597,Map!$A$2:$A$86,0),0))</f>
        <v>N/A</v>
      </c>
      <c r="AA2597" t="str">
        <f>INDEX(Map!$E$2:$E$86,MATCH(D2597,Map!$A$2:$A$86,0),0)</f>
        <v>CSR</v>
      </c>
    </row>
    <row r="2598" spans="1:27" x14ac:dyDescent="0.25">
      <c r="A2598" s="1" t="s">
        <v>120</v>
      </c>
      <c r="B2598" s="1" t="s">
        <v>113</v>
      </c>
      <c r="C2598" s="1">
        <v>77</v>
      </c>
      <c r="D2598" s="1" t="s">
        <v>100</v>
      </c>
      <c r="E2598" s="1">
        <v>0</v>
      </c>
      <c r="F2598" s="1">
        <v>0</v>
      </c>
      <c r="G2598" s="1">
        <v>0.3</v>
      </c>
      <c r="H2598" s="1">
        <v>1</v>
      </c>
      <c r="I2598" s="1" t="s">
        <v>63</v>
      </c>
      <c r="J2598" s="1" t="s">
        <v>63</v>
      </c>
      <c r="K2598" s="1">
        <v>2</v>
      </c>
      <c r="L2598" s="1">
        <v>0</v>
      </c>
      <c r="M2598" s="1">
        <v>0</v>
      </c>
      <c r="N2598" s="1" t="s">
        <v>63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3" t="str">
        <f t="shared" si="40"/>
        <v>2017Plan</v>
      </c>
      <c r="V2598" s="2">
        <f>DATE(A2598,INDEX(Map!$H$1:$H$12,MATCH(B2598,Map!$G$1:$G$12,0),0),1)</f>
        <v>43282</v>
      </c>
      <c r="W2598" t="str">
        <f>IF(AND(V2598&gt;=Map!$K$2,V2598&lt;=Map!$L$2),"Base",IF(AND(V2598&gt;=Map!$K$3,V2598&lt;=Map!$L$3),"Fcst","N/A"))</f>
        <v>N/A</v>
      </c>
      <c r="X2598" t="str">
        <f>INDEX(Map!$B$2:$B$86,MATCH(D2598,Map!$A$2:$A$86,0),0)</f>
        <v>N/A</v>
      </c>
      <c r="Y2598" s="7" t="str">
        <f>IF(INDEX(Map!$C$2:$C$86,MATCH(D2598,Map!$A$2:$A$86,0),0)="","N/A",E2598*INDEX(Map!$C$2:$C$86,MATCH(D2598,Map!$A$2:$A$86,0),0))</f>
        <v>N/A</v>
      </c>
      <c r="Z2598" s="7" t="str">
        <f>IF(INDEX(Map!$D$2:$D$86,MATCH(D2598,Map!$A$2:$A$86,0),0)="","N/A",E2598*INDEX(Map!$D$2:$D$86,MATCH(D2598,Map!$A$2:$A$86,0),0))</f>
        <v>N/A</v>
      </c>
      <c r="AA2598" t="str">
        <f>INDEX(Map!$E$2:$E$86,MATCH(D2598,Map!$A$2:$A$86,0),0)</f>
        <v>CSR</v>
      </c>
    </row>
    <row r="2599" spans="1:27" x14ac:dyDescent="0.25">
      <c r="A2599" s="1" t="s">
        <v>120</v>
      </c>
      <c r="B2599" s="1" t="s">
        <v>113</v>
      </c>
      <c r="C2599" s="1">
        <v>78</v>
      </c>
      <c r="D2599" s="1" t="s">
        <v>101</v>
      </c>
      <c r="E2599" s="1">
        <v>0</v>
      </c>
      <c r="F2599" s="1">
        <v>0</v>
      </c>
      <c r="G2599" s="1">
        <v>0</v>
      </c>
      <c r="H2599" s="1">
        <v>0</v>
      </c>
      <c r="I2599" s="1" t="s">
        <v>63</v>
      </c>
      <c r="J2599" s="1" t="s">
        <v>63</v>
      </c>
      <c r="K2599" s="1">
        <v>0</v>
      </c>
      <c r="L2599" s="1">
        <v>0</v>
      </c>
      <c r="M2599" s="1">
        <v>0</v>
      </c>
      <c r="N2599" s="1" t="s">
        <v>63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3" t="str">
        <f t="shared" si="40"/>
        <v>2017Plan</v>
      </c>
      <c r="V2599" s="2">
        <f>DATE(A2599,INDEX(Map!$H$1:$H$12,MATCH(B2599,Map!$G$1:$G$12,0),0),1)</f>
        <v>43282</v>
      </c>
      <c r="W2599" t="str">
        <f>IF(AND(V2599&gt;=Map!$K$2,V2599&lt;=Map!$L$2),"Base",IF(AND(V2599&gt;=Map!$K$3,V2599&lt;=Map!$L$3),"Fcst","N/A"))</f>
        <v>N/A</v>
      </c>
      <c r="X2599" t="str">
        <f>INDEX(Map!$B$2:$B$86,MATCH(D2599,Map!$A$2:$A$86,0),0)</f>
        <v>N/A</v>
      </c>
      <c r="Y2599" s="7" t="str">
        <f>IF(INDEX(Map!$C$2:$C$86,MATCH(D2599,Map!$A$2:$A$86,0),0)="","N/A",E2599*INDEX(Map!$C$2:$C$86,MATCH(D2599,Map!$A$2:$A$86,0),0))</f>
        <v>N/A</v>
      </c>
      <c r="Z2599" s="7" t="str">
        <f>IF(INDEX(Map!$D$2:$D$86,MATCH(D2599,Map!$A$2:$A$86,0),0)="","N/A",E2599*INDEX(Map!$D$2:$D$86,MATCH(D2599,Map!$A$2:$A$86,0),0))</f>
        <v>N/A</v>
      </c>
      <c r="AA2599" t="str">
        <f>INDEX(Map!$E$2:$E$86,MATCH(D2599,Map!$A$2:$A$86,0),0)</f>
        <v>CSR</v>
      </c>
    </row>
    <row r="2600" spans="1:27" x14ac:dyDescent="0.25">
      <c r="A2600" s="1" t="s">
        <v>120</v>
      </c>
      <c r="B2600" s="1" t="s">
        <v>113</v>
      </c>
      <c r="C2600" s="1">
        <v>79</v>
      </c>
      <c r="D2600" s="1" t="s">
        <v>102</v>
      </c>
      <c r="E2600" s="1">
        <v>0</v>
      </c>
      <c r="F2600" s="1">
        <v>0</v>
      </c>
      <c r="G2600" s="1">
        <v>0.3</v>
      </c>
      <c r="H2600" s="1">
        <v>1</v>
      </c>
      <c r="I2600" s="1" t="s">
        <v>63</v>
      </c>
      <c r="J2600" s="1" t="s">
        <v>63</v>
      </c>
      <c r="K2600" s="1">
        <v>2</v>
      </c>
      <c r="L2600" s="1">
        <v>0</v>
      </c>
      <c r="M2600" s="1">
        <v>0</v>
      </c>
      <c r="N2600" s="1" t="s">
        <v>63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3" t="str">
        <f t="shared" si="40"/>
        <v>2017Plan</v>
      </c>
      <c r="V2600" s="2">
        <f>DATE(A2600,INDEX(Map!$H$1:$H$12,MATCH(B2600,Map!$G$1:$G$12,0),0),1)</f>
        <v>43282</v>
      </c>
      <c r="W2600" t="str">
        <f>IF(AND(V2600&gt;=Map!$K$2,V2600&lt;=Map!$L$2),"Base",IF(AND(V2600&gt;=Map!$K$3,V2600&lt;=Map!$L$3),"Fcst","N/A"))</f>
        <v>N/A</v>
      </c>
      <c r="X2600" t="str">
        <f>INDEX(Map!$B$2:$B$86,MATCH(D2600,Map!$A$2:$A$86,0),0)</f>
        <v>N/A</v>
      </c>
      <c r="Y2600" s="7" t="str">
        <f>IF(INDEX(Map!$C$2:$C$86,MATCH(D2600,Map!$A$2:$A$86,0),0)="","N/A",E2600*INDEX(Map!$C$2:$C$86,MATCH(D2600,Map!$A$2:$A$86,0),0))</f>
        <v>N/A</v>
      </c>
      <c r="Z2600" s="7" t="str">
        <f>IF(INDEX(Map!$D$2:$D$86,MATCH(D2600,Map!$A$2:$A$86,0),0)="","N/A",E2600*INDEX(Map!$D$2:$D$86,MATCH(D2600,Map!$A$2:$A$86,0),0))</f>
        <v>N/A</v>
      </c>
      <c r="AA2600" t="str">
        <f>INDEX(Map!$E$2:$E$86,MATCH(D2600,Map!$A$2:$A$86,0),0)</f>
        <v>CSR</v>
      </c>
    </row>
    <row r="2601" spans="1:27" x14ac:dyDescent="0.25">
      <c r="A2601" s="1" t="s">
        <v>120</v>
      </c>
      <c r="B2601" s="1" t="s">
        <v>113</v>
      </c>
      <c r="C2601" s="1">
        <v>80</v>
      </c>
      <c r="D2601" s="1" t="s">
        <v>103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3" t="str">
        <f t="shared" si="40"/>
        <v>2017Plan</v>
      </c>
      <c r="V2601" s="2">
        <f>DATE(A2601,INDEX(Map!$H$1:$H$12,MATCH(B2601,Map!$G$1:$G$12,0),0),1)</f>
        <v>43282</v>
      </c>
      <c r="W2601" t="str">
        <f>IF(AND(V2601&gt;=Map!$K$2,V2601&lt;=Map!$L$2),"Base",IF(AND(V2601&gt;=Map!$K$3,V2601&lt;=Map!$L$3),"Fcst","N/A"))</f>
        <v>N/A</v>
      </c>
      <c r="X2601" t="str">
        <f>INDEX(Map!$B$2:$B$86,MATCH(D2601,Map!$A$2:$A$86,0),0)</f>
        <v>N/A</v>
      </c>
      <c r="Y2601" s="7" t="str">
        <f>IF(INDEX(Map!$C$2:$C$86,MATCH(D2601,Map!$A$2:$A$86,0),0)="","N/A",E2601*INDEX(Map!$C$2:$C$86,MATCH(D2601,Map!$A$2:$A$86,0),0))</f>
        <v>N/A</v>
      </c>
      <c r="Z2601" s="7" t="str">
        <f>IF(INDEX(Map!$D$2:$D$86,MATCH(D2601,Map!$A$2:$A$86,0),0)="","N/A",E2601*INDEX(Map!$D$2:$D$86,MATCH(D2601,Map!$A$2:$A$86,0),0))</f>
        <v>N/A</v>
      </c>
      <c r="AA2601" t="str">
        <f>INDEX(Map!$E$2:$E$86,MATCH(D2601,Map!$A$2:$A$86,0),0)</f>
        <v>NGCC</v>
      </c>
    </row>
    <row r="2602" spans="1:27" x14ac:dyDescent="0.25">
      <c r="A2602" s="1" t="s">
        <v>120</v>
      </c>
      <c r="B2602" s="1" t="s">
        <v>113</v>
      </c>
      <c r="C2602" s="1">
        <v>81</v>
      </c>
      <c r="D2602" s="1" t="s">
        <v>104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3" t="str">
        <f t="shared" si="40"/>
        <v>2017Plan</v>
      </c>
      <c r="V2602" s="2">
        <f>DATE(A2602,INDEX(Map!$H$1:$H$12,MATCH(B2602,Map!$G$1:$G$12,0),0),1)</f>
        <v>43282</v>
      </c>
      <c r="W2602" t="str">
        <f>IF(AND(V2602&gt;=Map!$K$2,V2602&lt;=Map!$L$2),"Base",IF(AND(V2602&gt;=Map!$K$3,V2602&lt;=Map!$L$3),"Fcst","N/A"))</f>
        <v>N/A</v>
      </c>
      <c r="X2602" t="str">
        <f>INDEX(Map!$B$2:$B$86,MATCH(D2602,Map!$A$2:$A$86,0),0)</f>
        <v>N/A</v>
      </c>
      <c r="Y2602" s="7" t="str">
        <f>IF(INDEX(Map!$C$2:$C$86,MATCH(D2602,Map!$A$2:$A$86,0),0)="","N/A",E2602*INDEX(Map!$C$2:$C$86,MATCH(D2602,Map!$A$2:$A$86,0),0))</f>
        <v>N/A</v>
      </c>
      <c r="Z2602" s="7" t="str">
        <f>IF(INDEX(Map!$D$2:$D$86,MATCH(D2602,Map!$A$2:$A$86,0),0)="","N/A",E2602*INDEX(Map!$D$2:$D$86,MATCH(D2602,Map!$A$2:$A$86,0),0))</f>
        <v>N/A</v>
      </c>
      <c r="AA2602" t="str">
        <f>INDEX(Map!$E$2:$E$86,MATCH(D2602,Map!$A$2:$A$86,0),0)</f>
        <v>NGCC</v>
      </c>
    </row>
    <row r="2603" spans="1:27" x14ac:dyDescent="0.25">
      <c r="A2603" s="1" t="s">
        <v>120</v>
      </c>
      <c r="B2603" s="1" t="s">
        <v>113</v>
      </c>
      <c r="C2603" s="1">
        <v>82</v>
      </c>
      <c r="D2603" s="1" t="s">
        <v>105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0</v>
      </c>
      <c r="U2603" s="3" t="str">
        <f t="shared" si="40"/>
        <v>2017Plan</v>
      </c>
      <c r="V2603" s="2">
        <f>DATE(A2603,INDEX(Map!$H$1:$H$12,MATCH(B2603,Map!$G$1:$G$12,0),0),1)</f>
        <v>43282</v>
      </c>
      <c r="W2603" t="str">
        <f>IF(AND(V2603&gt;=Map!$K$2,V2603&lt;=Map!$L$2),"Base",IF(AND(V2603&gt;=Map!$K$3,V2603&lt;=Map!$L$3),"Fcst","N/A"))</f>
        <v>N/A</v>
      </c>
      <c r="X2603" t="str">
        <f>INDEX(Map!$B$2:$B$86,MATCH(D2603,Map!$A$2:$A$86,0),0)</f>
        <v>N/A</v>
      </c>
      <c r="Y2603" s="7" t="str">
        <f>IF(INDEX(Map!$C$2:$C$86,MATCH(D2603,Map!$A$2:$A$86,0),0)="","N/A",E2603*INDEX(Map!$C$2:$C$86,MATCH(D2603,Map!$A$2:$A$86,0),0))</f>
        <v>N/A</v>
      </c>
      <c r="Z2603" s="7" t="str">
        <f>IF(INDEX(Map!$D$2:$D$86,MATCH(D2603,Map!$A$2:$A$86,0),0)="","N/A",E2603*INDEX(Map!$D$2:$D$86,MATCH(D2603,Map!$A$2:$A$86,0),0))</f>
        <v>N/A</v>
      </c>
      <c r="AA2603" t="str">
        <f>INDEX(Map!$E$2:$E$86,MATCH(D2603,Map!$A$2:$A$86,0),0)</f>
        <v>NGCC</v>
      </c>
    </row>
    <row r="2604" spans="1:27" x14ac:dyDescent="0.25">
      <c r="A2604" s="1" t="s">
        <v>120</v>
      </c>
      <c r="B2604" s="1" t="s">
        <v>113</v>
      </c>
      <c r="C2604" s="1">
        <v>83</v>
      </c>
      <c r="D2604" s="1" t="s">
        <v>106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3" t="str">
        <f t="shared" si="40"/>
        <v>2017Plan</v>
      </c>
      <c r="V2604" s="2">
        <f>DATE(A2604,INDEX(Map!$H$1:$H$12,MATCH(B2604,Map!$G$1:$G$12,0),0),1)</f>
        <v>43282</v>
      </c>
      <c r="W2604" t="str">
        <f>IF(AND(V2604&gt;=Map!$K$2,V2604&lt;=Map!$L$2),"Base",IF(AND(V2604&gt;=Map!$K$3,V2604&lt;=Map!$L$3),"Fcst","N/A"))</f>
        <v>N/A</v>
      </c>
      <c r="X2604" t="str">
        <f>INDEX(Map!$B$2:$B$86,MATCH(D2604,Map!$A$2:$A$86,0),0)</f>
        <v>N/A</v>
      </c>
      <c r="Y2604" s="7" t="str">
        <f>IF(INDEX(Map!$C$2:$C$86,MATCH(D2604,Map!$A$2:$A$86,0),0)="","N/A",E2604*INDEX(Map!$C$2:$C$86,MATCH(D2604,Map!$A$2:$A$86,0),0))</f>
        <v>N/A</v>
      </c>
      <c r="Z2604" s="7" t="str">
        <f>IF(INDEX(Map!$D$2:$D$86,MATCH(D2604,Map!$A$2:$A$86,0),0)="","N/A",E2604*INDEX(Map!$D$2:$D$86,MATCH(D2604,Map!$A$2:$A$86,0),0))</f>
        <v>N/A</v>
      </c>
      <c r="AA2604" t="str">
        <f>INDEX(Map!$E$2:$E$86,MATCH(D2604,Map!$A$2:$A$86,0),0)</f>
        <v>NGCC</v>
      </c>
    </row>
    <row r="2605" spans="1:27" x14ac:dyDescent="0.25">
      <c r="A2605" s="1" t="s">
        <v>120</v>
      </c>
      <c r="B2605" s="1" t="s">
        <v>113</v>
      </c>
      <c r="C2605" s="1">
        <v>84</v>
      </c>
      <c r="D2605" s="1" t="s">
        <v>107</v>
      </c>
      <c r="E2605" s="1">
        <v>6.4</v>
      </c>
      <c r="F2605" s="1">
        <v>0</v>
      </c>
      <c r="G2605" s="1">
        <v>5.2</v>
      </c>
      <c r="H2605" s="1">
        <v>12</v>
      </c>
      <c r="I2605" s="1">
        <v>70.2</v>
      </c>
      <c r="J2605" s="1">
        <v>10900</v>
      </c>
      <c r="K2605" s="1">
        <v>41</v>
      </c>
      <c r="L2605" s="1">
        <v>314.89999999999998</v>
      </c>
      <c r="M2605" s="1">
        <v>221</v>
      </c>
      <c r="N2605" s="1">
        <v>0</v>
      </c>
      <c r="O2605" s="1">
        <v>111</v>
      </c>
      <c r="P2605" s="1">
        <v>0</v>
      </c>
      <c r="Q2605" s="1">
        <v>4</v>
      </c>
      <c r="R2605" s="1">
        <v>34.92</v>
      </c>
      <c r="S2605" s="1">
        <v>52.21</v>
      </c>
      <c r="T2605" s="1">
        <v>336</v>
      </c>
      <c r="U2605" s="3" t="str">
        <f t="shared" si="40"/>
        <v>2017Plan</v>
      </c>
      <c r="V2605" s="2">
        <f>DATE(A2605,INDEX(Map!$H$1:$H$12,MATCH(B2605,Map!$G$1:$G$12,0),0),1)</f>
        <v>43282</v>
      </c>
      <c r="W2605" t="str">
        <f>IF(AND(V2605&gt;=Map!$K$2,V2605&lt;=Map!$L$2),"Base",IF(AND(V2605&gt;=Map!$K$3,V2605&lt;=Map!$L$3),"Fcst","N/A"))</f>
        <v>N/A</v>
      </c>
      <c r="X2605" t="str">
        <f>INDEX(Map!$B$2:$B$86,MATCH(D2605,Map!$A$2:$A$86,0),0)</f>
        <v>Bluegrass/EKPC</v>
      </c>
      <c r="Y2605" s="7" t="str">
        <f>IF(INDEX(Map!$C$2:$C$86,MATCH(D2605,Map!$A$2:$A$86,0),0)="","N/A",E2605*INDEX(Map!$C$2:$C$86,MATCH(D2605,Map!$A$2:$A$86,0),0))</f>
        <v>N/A</v>
      </c>
      <c r="Z2605" s="7">
        <f>IF(INDEX(Map!$D$2:$D$86,MATCH(D2605,Map!$A$2:$A$86,0),0)="","N/A",E2605*INDEX(Map!$D$2:$D$86,MATCH(D2605,Map!$A$2:$A$86,0),0))</f>
        <v>6.4</v>
      </c>
      <c r="AA2605" t="str">
        <f>INDEX(Map!$E$2:$E$86,MATCH(D2605,Map!$A$2:$A$86,0),0)</f>
        <v>SCCT</v>
      </c>
    </row>
    <row r="2606" spans="1:27" x14ac:dyDescent="0.25">
      <c r="A2606" s="1" t="s">
        <v>120</v>
      </c>
      <c r="B2606" s="1" t="s">
        <v>114</v>
      </c>
      <c r="C2606" s="1">
        <v>1</v>
      </c>
      <c r="D2606" s="1" t="s">
        <v>23</v>
      </c>
      <c r="E2606" s="1">
        <v>17.5</v>
      </c>
      <c r="F2606" s="1">
        <v>0</v>
      </c>
      <c r="G2606" s="1">
        <v>22.2</v>
      </c>
      <c r="H2606" s="1">
        <v>3</v>
      </c>
      <c r="I2606" s="1">
        <v>207.7</v>
      </c>
      <c r="J2606" s="1">
        <v>11865</v>
      </c>
      <c r="K2606" s="1">
        <v>471</v>
      </c>
      <c r="L2606" s="1">
        <v>272</v>
      </c>
      <c r="M2606" s="1">
        <v>565</v>
      </c>
      <c r="N2606" s="1">
        <v>2</v>
      </c>
      <c r="O2606" s="1">
        <v>34</v>
      </c>
      <c r="P2606" s="1">
        <v>0</v>
      </c>
      <c r="Q2606" s="1">
        <v>51</v>
      </c>
      <c r="R2606" s="1">
        <v>35.159999999999997</v>
      </c>
      <c r="S2606" s="1">
        <v>37.130000000000003</v>
      </c>
      <c r="T2606" s="1">
        <v>650</v>
      </c>
      <c r="U2606" s="3" t="str">
        <f t="shared" si="40"/>
        <v>2017Plan</v>
      </c>
      <c r="V2606" s="2">
        <f>DATE(A2606,INDEX(Map!$H$1:$H$12,MATCH(B2606,Map!$G$1:$G$12,0),0),1)</f>
        <v>43313</v>
      </c>
      <c r="W2606" t="str">
        <f>IF(AND(V2606&gt;=Map!$K$2,V2606&lt;=Map!$L$2),"Base",IF(AND(V2606&gt;=Map!$K$3,V2606&lt;=Map!$L$3),"Fcst","N/A"))</f>
        <v>N/A</v>
      </c>
      <c r="X2606" t="str">
        <f>INDEX(Map!$B$2:$B$86,MATCH(D2606,Map!$A$2:$A$86,0),0)</f>
        <v>Brown 1</v>
      </c>
      <c r="Y2606" s="7">
        <f>IF(INDEX(Map!$C$2:$C$86,MATCH(D2606,Map!$A$2:$A$86,0),0)="","N/A",E2606*INDEX(Map!$C$2:$C$86,MATCH(D2606,Map!$A$2:$A$86,0),0))</f>
        <v>17.5</v>
      </c>
      <c r="Z2606" s="7" t="str">
        <f>IF(INDEX(Map!$D$2:$D$86,MATCH(D2606,Map!$A$2:$A$86,0),0)="","N/A",E2606*INDEX(Map!$D$2:$D$86,MATCH(D2606,Map!$A$2:$A$86,0),0))</f>
        <v>N/A</v>
      </c>
      <c r="AA2606" t="str">
        <f>INDEX(Map!$E$2:$E$86,MATCH(D2606,Map!$A$2:$A$86,0),0)</f>
        <v>Coal</v>
      </c>
    </row>
    <row r="2607" spans="1:27" x14ac:dyDescent="0.25">
      <c r="A2607" s="1" t="s">
        <v>120</v>
      </c>
      <c r="B2607" s="1" t="s">
        <v>114</v>
      </c>
      <c r="C2607" s="1">
        <v>2</v>
      </c>
      <c r="D2607" s="1" t="s">
        <v>24</v>
      </c>
      <c r="E2607" s="1">
        <v>38.6</v>
      </c>
      <c r="F2607" s="1">
        <v>0</v>
      </c>
      <c r="G2607" s="1">
        <v>31.3</v>
      </c>
      <c r="H2607" s="1">
        <v>2</v>
      </c>
      <c r="I2607" s="1">
        <v>415.7</v>
      </c>
      <c r="J2607" s="1">
        <v>10760</v>
      </c>
      <c r="K2607" s="1">
        <v>566</v>
      </c>
      <c r="L2607" s="1">
        <v>272</v>
      </c>
      <c r="M2607" s="1">
        <v>1131</v>
      </c>
      <c r="N2607" s="1">
        <v>1</v>
      </c>
      <c r="O2607" s="1">
        <v>17</v>
      </c>
      <c r="P2607" s="1">
        <v>0</v>
      </c>
      <c r="Q2607" s="1">
        <v>84</v>
      </c>
      <c r="R2607" s="1">
        <v>31.45</v>
      </c>
      <c r="S2607" s="1">
        <v>31.88</v>
      </c>
      <c r="T2607" s="1">
        <v>1232</v>
      </c>
      <c r="U2607" s="3" t="str">
        <f t="shared" si="40"/>
        <v>2017Plan</v>
      </c>
      <c r="V2607" s="2">
        <f>DATE(A2607,INDEX(Map!$H$1:$H$12,MATCH(B2607,Map!$G$1:$G$12,0),0),1)</f>
        <v>43313</v>
      </c>
      <c r="W2607" t="str">
        <f>IF(AND(V2607&gt;=Map!$K$2,V2607&lt;=Map!$L$2),"Base",IF(AND(V2607&gt;=Map!$K$3,V2607&lt;=Map!$L$3),"Fcst","N/A"))</f>
        <v>N/A</v>
      </c>
      <c r="X2607" t="str">
        <f>INDEX(Map!$B$2:$B$86,MATCH(D2607,Map!$A$2:$A$86,0),0)</f>
        <v>Brown 2</v>
      </c>
      <c r="Y2607" s="7">
        <f>IF(INDEX(Map!$C$2:$C$86,MATCH(D2607,Map!$A$2:$A$86,0),0)="","N/A",E2607*INDEX(Map!$C$2:$C$86,MATCH(D2607,Map!$A$2:$A$86,0),0))</f>
        <v>38.6</v>
      </c>
      <c r="Z2607" s="7" t="str">
        <f>IF(INDEX(Map!$D$2:$D$86,MATCH(D2607,Map!$A$2:$A$86,0),0)="","N/A",E2607*INDEX(Map!$D$2:$D$86,MATCH(D2607,Map!$A$2:$A$86,0),0))</f>
        <v>N/A</v>
      </c>
      <c r="AA2607" t="str">
        <f>INDEX(Map!$E$2:$E$86,MATCH(D2607,Map!$A$2:$A$86,0),0)</f>
        <v>Coal</v>
      </c>
    </row>
    <row r="2608" spans="1:27" x14ac:dyDescent="0.25">
      <c r="A2608" s="1" t="s">
        <v>120</v>
      </c>
      <c r="B2608" s="1" t="s">
        <v>114</v>
      </c>
      <c r="C2608" s="1">
        <v>3</v>
      </c>
      <c r="D2608" s="1" t="s">
        <v>25</v>
      </c>
      <c r="E2608" s="1">
        <v>106</v>
      </c>
      <c r="F2608" s="1">
        <v>0</v>
      </c>
      <c r="G2608" s="1">
        <v>34.799999999999997</v>
      </c>
      <c r="H2608" s="1">
        <v>2</v>
      </c>
      <c r="I2608" s="1">
        <v>1288.9000000000001</v>
      </c>
      <c r="J2608" s="1">
        <v>12158</v>
      </c>
      <c r="K2608" s="1">
        <v>661</v>
      </c>
      <c r="L2608" s="1">
        <v>272</v>
      </c>
      <c r="M2608" s="1">
        <v>3506</v>
      </c>
      <c r="N2608" s="1">
        <v>2</v>
      </c>
      <c r="O2608" s="1">
        <v>29</v>
      </c>
      <c r="P2608" s="1">
        <v>0</v>
      </c>
      <c r="Q2608" s="1">
        <v>326</v>
      </c>
      <c r="R2608" s="1">
        <v>36.14</v>
      </c>
      <c r="S2608" s="1">
        <v>36.42</v>
      </c>
      <c r="T2608" s="1">
        <v>3860</v>
      </c>
      <c r="U2608" s="3" t="str">
        <f t="shared" si="40"/>
        <v>2017Plan</v>
      </c>
      <c r="V2608" s="2">
        <f>DATE(A2608,INDEX(Map!$H$1:$H$12,MATCH(B2608,Map!$G$1:$G$12,0),0),1)</f>
        <v>43313</v>
      </c>
      <c r="W2608" t="str">
        <f>IF(AND(V2608&gt;=Map!$K$2,V2608&lt;=Map!$L$2),"Base",IF(AND(V2608&gt;=Map!$K$3,V2608&lt;=Map!$L$3),"Fcst","N/A"))</f>
        <v>N/A</v>
      </c>
      <c r="X2608" t="str">
        <f>INDEX(Map!$B$2:$B$86,MATCH(D2608,Map!$A$2:$A$86,0),0)</f>
        <v>Brown 3</v>
      </c>
      <c r="Y2608" s="7">
        <f>IF(INDEX(Map!$C$2:$C$86,MATCH(D2608,Map!$A$2:$A$86,0),0)="","N/A",E2608*INDEX(Map!$C$2:$C$86,MATCH(D2608,Map!$A$2:$A$86,0),0))</f>
        <v>106</v>
      </c>
      <c r="Z2608" s="7" t="str">
        <f>IF(INDEX(Map!$D$2:$D$86,MATCH(D2608,Map!$A$2:$A$86,0),0)="","N/A",E2608*INDEX(Map!$D$2:$D$86,MATCH(D2608,Map!$A$2:$A$86,0),0))</f>
        <v>N/A</v>
      </c>
      <c r="AA2608" t="str">
        <f>INDEX(Map!$E$2:$E$86,MATCH(D2608,Map!$A$2:$A$86,0),0)</f>
        <v>Coal</v>
      </c>
    </row>
    <row r="2609" spans="1:27" x14ac:dyDescent="0.25">
      <c r="A2609" s="1" t="s">
        <v>120</v>
      </c>
      <c r="B2609" s="1" t="s">
        <v>114</v>
      </c>
      <c r="C2609" s="1">
        <v>4</v>
      </c>
      <c r="D2609" s="1" t="s">
        <v>26</v>
      </c>
      <c r="E2609" s="1">
        <v>284.39999999999998</v>
      </c>
      <c r="F2609" s="1">
        <v>0</v>
      </c>
      <c r="G2609" s="1">
        <v>80.599999999999994</v>
      </c>
      <c r="H2609" s="1">
        <v>2</v>
      </c>
      <c r="I2609" s="1">
        <v>3015.1</v>
      </c>
      <c r="J2609" s="1">
        <v>10603</v>
      </c>
      <c r="K2609" s="1">
        <v>702</v>
      </c>
      <c r="L2609" s="1">
        <v>199</v>
      </c>
      <c r="M2609" s="1">
        <v>5998</v>
      </c>
      <c r="N2609" s="1">
        <v>2</v>
      </c>
      <c r="O2609" s="1">
        <v>29</v>
      </c>
      <c r="P2609" s="1">
        <v>0</v>
      </c>
      <c r="Q2609" s="1">
        <v>549</v>
      </c>
      <c r="R2609" s="1">
        <v>23.02</v>
      </c>
      <c r="S2609" s="1">
        <v>23.13</v>
      </c>
      <c r="T2609" s="1">
        <v>6576</v>
      </c>
      <c r="U2609" s="3" t="str">
        <f t="shared" si="40"/>
        <v>2017Plan</v>
      </c>
      <c r="V2609" s="2">
        <f>DATE(A2609,INDEX(Map!$H$1:$H$12,MATCH(B2609,Map!$G$1:$G$12,0),0),1)</f>
        <v>43313</v>
      </c>
      <c r="W2609" t="str">
        <f>IF(AND(V2609&gt;=Map!$K$2,V2609&lt;=Map!$L$2),"Base",IF(AND(V2609&gt;=Map!$K$3,V2609&lt;=Map!$L$3),"Fcst","N/A"))</f>
        <v>N/A</v>
      </c>
      <c r="X2609" t="str">
        <f>INDEX(Map!$B$2:$B$86,MATCH(D2609,Map!$A$2:$A$86,0),0)</f>
        <v>Ghent 1</v>
      </c>
      <c r="Y2609" s="7">
        <f>IF(INDEX(Map!$C$2:$C$86,MATCH(D2609,Map!$A$2:$A$86,0),0)="","N/A",E2609*INDEX(Map!$C$2:$C$86,MATCH(D2609,Map!$A$2:$A$86,0),0))</f>
        <v>284.39999999999998</v>
      </c>
      <c r="Z2609" s="7" t="str">
        <f>IF(INDEX(Map!$D$2:$D$86,MATCH(D2609,Map!$A$2:$A$86,0),0)="","N/A",E2609*INDEX(Map!$D$2:$D$86,MATCH(D2609,Map!$A$2:$A$86,0),0))</f>
        <v>N/A</v>
      </c>
      <c r="AA2609" t="str">
        <f>INDEX(Map!$E$2:$E$86,MATCH(D2609,Map!$A$2:$A$86,0),0)</f>
        <v>Coal</v>
      </c>
    </row>
    <row r="2610" spans="1:27" x14ac:dyDescent="0.25">
      <c r="A2610" s="1" t="s">
        <v>120</v>
      </c>
      <c r="B2610" s="1" t="s">
        <v>114</v>
      </c>
      <c r="C2610" s="1">
        <v>5</v>
      </c>
      <c r="D2610" s="1" t="s">
        <v>27</v>
      </c>
      <c r="E2610" s="1">
        <v>280</v>
      </c>
      <c r="F2610" s="1">
        <v>0</v>
      </c>
      <c r="G2610" s="1">
        <v>76.400000000000006</v>
      </c>
      <c r="H2610" s="1">
        <v>1</v>
      </c>
      <c r="I2610" s="1">
        <v>2932.3</v>
      </c>
      <c r="J2610" s="1">
        <v>10471</v>
      </c>
      <c r="K2610" s="1">
        <v>696</v>
      </c>
      <c r="L2610" s="1">
        <v>198.9</v>
      </c>
      <c r="M2610" s="1">
        <v>5834</v>
      </c>
      <c r="N2610" s="1">
        <v>1</v>
      </c>
      <c r="O2610" s="1">
        <v>13</v>
      </c>
      <c r="P2610" s="1">
        <v>0</v>
      </c>
      <c r="Q2610" s="1">
        <v>318</v>
      </c>
      <c r="R2610" s="1">
        <v>21.97</v>
      </c>
      <c r="S2610" s="1">
        <v>22.01</v>
      </c>
      <c r="T2610" s="1">
        <v>6164</v>
      </c>
      <c r="U2610" s="3" t="str">
        <f t="shared" si="40"/>
        <v>2017Plan</v>
      </c>
      <c r="V2610" s="2">
        <f>DATE(A2610,INDEX(Map!$H$1:$H$12,MATCH(B2610,Map!$G$1:$G$12,0),0),1)</f>
        <v>43313</v>
      </c>
      <c r="W2610" t="str">
        <f>IF(AND(V2610&gt;=Map!$K$2,V2610&lt;=Map!$L$2),"Base",IF(AND(V2610&gt;=Map!$K$3,V2610&lt;=Map!$L$3),"Fcst","N/A"))</f>
        <v>N/A</v>
      </c>
      <c r="X2610" t="str">
        <f>INDEX(Map!$B$2:$B$86,MATCH(D2610,Map!$A$2:$A$86,0),0)</f>
        <v>Ghent 2</v>
      </c>
      <c r="Y2610" s="7">
        <f>IF(INDEX(Map!$C$2:$C$86,MATCH(D2610,Map!$A$2:$A$86,0),0)="","N/A",E2610*INDEX(Map!$C$2:$C$86,MATCH(D2610,Map!$A$2:$A$86,0),0))</f>
        <v>280</v>
      </c>
      <c r="Z2610" s="7" t="str">
        <f>IF(INDEX(Map!$D$2:$D$86,MATCH(D2610,Map!$A$2:$A$86,0),0)="","N/A",E2610*INDEX(Map!$D$2:$D$86,MATCH(D2610,Map!$A$2:$A$86,0),0))</f>
        <v>N/A</v>
      </c>
      <c r="AA2610" t="str">
        <f>INDEX(Map!$E$2:$E$86,MATCH(D2610,Map!$A$2:$A$86,0),0)</f>
        <v>Coal</v>
      </c>
    </row>
    <row r="2611" spans="1:27" x14ac:dyDescent="0.25">
      <c r="A2611" s="1" t="s">
        <v>120</v>
      </c>
      <c r="B2611" s="1" t="s">
        <v>114</v>
      </c>
      <c r="C2611" s="1">
        <v>6</v>
      </c>
      <c r="D2611" s="1" t="s">
        <v>28</v>
      </c>
      <c r="E2611" s="1">
        <v>283.5</v>
      </c>
      <c r="F2611" s="1">
        <v>0</v>
      </c>
      <c r="G2611" s="1">
        <v>78.599999999999994</v>
      </c>
      <c r="H2611" s="1">
        <v>2</v>
      </c>
      <c r="I2611" s="1">
        <v>3148</v>
      </c>
      <c r="J2611" s="1">
        <v>11102</v>
      </c>
      <c r="K2611" s="1">
        <v>674</v>
      </c>
      <c r="L2611" s="1">
        <v>199</v>
      </c>
      <c r="M2611" s="1">
        <v>6263</v>
      </c>
      <c r="N2611" s="1">
        <v>3</v>
      </c>
      <c r="O2611" s="1">
        <v>42</v>
      </c>
      <c r="P2611" s="1">
        <v>0</v>
      </c>
      <c r="Q2611" s="1">
        <v>533</v>
      </c>
      <c r="R2611" s="1">
        <v>23.97</v>
      </c>
      <c r="S2611" s="1">
        <v>24.12</v>
      </c>
      <c r="T2611" s="1">
        <v>6838</v>
      </c>
      <c r="U2611" s="3" t="str">
        <f t="shared" si="40"/>
        <v>2017Plan</v>
      </c>
      <c r="V2611" s="2">
        <f>DATE(A2611,INDEX(Map!$H$1:$H$12,MATCH(B2611,Map!$G$1:$G$12,0),0),1)</f>
        <v>43313</v>
      </c>
      <c r="W2611" t="str">
        <f>IF(AND(V2611&gt;=Map!$K$2,V2611&lt;=Map!$L$2),"Base",IF(AND(V2611&gt;=Map!$K$3,V2611&lt;=Map!$L$3),"Fcst","N/A"))</f>
        <v>N/A</v>
      </c>
      <c r="X2611" t="str">
        <f>INDEX(Map!$B$2:$B$86,MATCH(D2611,Map!$A$2:$A$86,0),0)</f>
        <v>Ghent 3</v>
      </c>
      <c r="Y2611" s="7">
        <f>IF(INDEX(Map!$C$2:$C$86,MATCH(D2611,Map!$A$2:$A$86,0),0)="","N/A",E2611*INDEX(Map!$C$2:$C$86,MATCH(D2611,Map!$A$2:$A$86,0),0))</f>
        <v>283.5</v>
      </c>
      <c r="Z2611" s="7" t="str">
        <f>IF(INDEX(Map!$D$2:$D$86,MATCH(D2611,Map!$A$2:$A$86,0),0)="","N/A",E2611*INDEX(Map!$D$2:$D$86,MATCH(D2611,Map!$A$2:$A$86,0),0))</f>
        <v>N/A</v>
      </c>
      <c r="AA2611" t="str">
        <f>INDEX(Map!$E$2:$E$86,MATCH(D2611,Map!$A$2:$A$86,0),0)</f>
        <v>Coal</v>
      </c>
    </row>
    <row r="2612" spans="1:27" x14ac:dyDescent="0.25">
      <c r="A2612" s="1" t="s">
        <v>120</v>
      </c>
      <c r="B2612" s="1" t="s">
        <v>114</v>
      </c>
      <c r="C2612" s="1">
        <v>7</v>
      </c>
      <c r="D2612" s="1" t="s">
        <v>29</v>
      </c>
      <c r="E2612" s="1">
        <v>272.8</v>
      </c>
      <c r="F2612" s="1">
        <v>0</v>
      </c>
      <c r="G2612" s="1">
        <v>78.900000000000006</v>
      </c>
      <c r="H2612" s="1">
        <v>2</v>
      </c>
      <c r="I2612" s="1">
        <v>2994.1</v>
      </c>
      <c r="J2612" s="1">
        <v>10974</v>
      </c>
      <c r="K2612" s="1">
        <v>683</v>
      </c>
      <c r="L2612" s="1">
        <v>198.9</v>
      </c>
      <c r="M2612" s="1">
        <v>5957</v>
      </c>
      <c r="N2612" s="1">
        <v>4</v>
      </c>
      <c r="O2612" s="1">
        <v>51</v>
      </c>
      <c r="P2612" s="1">
        <v>0</v>
      </c>
      <c r="Q2612" s="1">
        <v>513</v>
      </c>
      <c r="R2612" s="1">
        <v>23.71</v>
      </c>
      <c r="S2612" s="1">
        <v>23.9</v>
      </c>
      <c r="T2612" s="1">
        <v>6520</v>
      </c>
      <c r="U2612" s="3" t="str">
        <f t="shared" si="40"/>
        <v>2017Plan</v>
      </c>
      <c r="V2612" s="2">
        <f>DATE(A2612,INDEX(Map!$H$1:$H$12,MATCH(B2612,Map!$G$1:$G$12,0),0),1)</f>
        <v>43313</v>
      </c>
      <c r="W2612" t="str">
        <f>IF(AND(V2612&gt;=Map!$K$2,V2612&lt;=Map!$L$2),"Base",IF(AND(V2612&gt;=Map!$K$3,V2612&lt;=Map!$L$3),"Fcst","N/A"))</f>
        <v>N/A</v>
      </c>
      <c r="X2612" t="str">
        <f>INDEX(Map!$B$2:$B$86,MATCH(D2612,Map!$A$2:$A$86,0),0)</f>
        <v>Ghent 4</v>
      </c>
      <c r="Y2612" s="7">
        <f>IF(INDEX(Map!$C$2:$C$86,MATCH(D2612,Map!$A$2:$A$86,0),0)="","N/A",E2612*INDEX(Map!$C$2:$C$86,MATCH(D2612,Map!$A$2:$A$86,0),0))</f>
        <v>272.8</v>
      </c>
      <c r="Z2612" s="7" t="str">
        <f>IF(INDEX(Map!$D$2:$D$86,MATCH(D2612,Map!$A$2:$A$86,0),0)="","N/A",E2612*INDEX(Map!$D$2:$D$86,MATCH(D2612,Map!$A$2:$A$86,0),0))</f>
        <v>N/A</v>
      </c>
      <c r="AA2612" t="str">
        <f>INDEX(Map!$E$2:$E$86,MATCH(D2612,Map!$A$2:$A$86,0),0)</f>
        <v>Coal</v>
      </c>
    </row>
    <row r="2613" spans="1:27" x14ac:dyDescent="0.25">
      <c r="A2613" s="1" t="s">
        <v>120</v>
      </c>
      <c r="B2613" s="1" t="s">
        <v>114</v>
      </c>
      <c r="C2613" s="1">
        <v>8</v>
      </c>
      <c r="D2613" s="1" t="s">
        <v>30</v>
      </c>
      <c r="E2613" s="1">
        <v>166.2</v>
      </c>
      <c r="F2613" s="1">
        <v>0</v>
      </c>
      <c r="G2613" s="1">
        <v>74.5</v>
      </c>
      <c r="H2613" s="1">
        <v>2</v>
      </c>
      <c r="I2613" s="1">
        <v>1734.1</v>
      </c>
      <c r="J2613" s="1">
        <v>10434</v>
      </c>
      <c r="K2613" s="1">
        <v>691</v>
      </c>
      <c r="L2613" s="1">
        <v>199.3</v>
      </c>
      <c r="M2613" s="1">
        <v>3456</v>
      </c>
      <c r="N2613" s="1">
        <v>4</v>
      </c>
      <c r="O2613" s="1">
        <v>17</v>
      </c>
      <c r="P2613" s="1">
        <v>0</v>
      </c>
      <c r="Q2613" s="1">
        <v>149</v>
      </c>
      <c r="R2613" s="1">
        <v>21.7</v>
      </c>
      <c r="S2613" s="1">
        <v>21.8</v>
      </c>
      <c r="T2613" s="1">
        <v>3623</v>
      </c>
      <c r="U2613" s="3" t="str">
        <f t="shared" si="40"/>
        <v>2017Plan</v>
      </c>
      <c r="V2613" s="2">
        <f>DATE(A2613,INDEX(Map!$H$1:$H$12,MATCH(B2613,Map!$G$1:$G$12,0),0),1)</f>
        <v>43313</v>
      </c>
      <c r="W2613" t="str">
        <f>IF(AND(V2613&gt;=Map!$K$2,V2613&lt;=Map!$L$2),"Base",IF(AND(V2613&gt;=Map!$K$3,V2613&lt;=Map!$L$3),"Fcst","N/A"))</f>
        <v>N/A</v>
      </c>
      <c r="X2613" t="str">
        <f>INDEX(Map!$B$2:$B$86,MATCH(D2613,Map!$A$2:$A$86,0),0)</f>
        <v>Mill Creek 1</v>
      </c>
      <c r="Y2613" s="7" t="str">
        <f>IF(INDEX(Map!$C$2:$C$86,MATCH(D2613,Map!$A$2:$A$86,0),0)="","N/A",E2613*INDEX(Map!$C$2:$C$86,MATCH(D2613,Map!$A$2:$A$86,0),0))</f>
        <v>N/A</v>
      </c>
      <c r="Z2613" s="7">
        <f>IF(INDEX(Map!$D$2:$D$86,MATCH(D2613,Map!$A$2:$A$86,0),0)="","N/A",E2613*INDEX(Map!$D$2:$D$86,MATCH(D2613,Map!$A$2:$A$86,0),0))</f>
        <v>166.2</v>
      </c>
      <c r="AA2613" t="str">
        <f>INDEX(Map!$E$2:$E$86,MATCH(D2613,Map!$A$2:$A$86,0),0)</f>
        <v>Coal</v>
      </c>
    </row>
    <row r="2614" spans="1:27" x14ac:dyDescent="0.25">
      <c r="A2614" s="1" t="s">
        <v>120</v>
      </c>
      <c r="B2614" s="1" t="s">
        <v>114</v>
      </c>
      <c r="C2614" s="1">
        <v>9</v>
      </c>
      <c r="D2614" s="1" t="s">
        <v>31</v>
      </c>
      <c r="E2614" s="1">
        <v>155.69999999999999</v>
      </c>
      <c r="F2614" s="1">
        <v>0</v>
      </c>
      <c r="G2614" s="1">
        <v>70.5</v>
      </c>
      <c r="H2614" s="1">
        <v>2</v>
      </c>
      <c r="I2614" s="1">
        <v>1679.5</v>
      </c>
      <c r="J2614" s="1">
        <v>10784</v>
      </c>
      <c r="K2614" s="1">
        <v>683</v>
      </c>
      <c r="L2614" s="1">
        <v>199.3</v>
      </c>
      <c r="M2614" s="1">
        <v>3348</v>
      </c>
      <c r="N2614" s="1">
        <v>4</v>
      </c>
      <c r="O2614" s="1">
        <v>17</v>
      </c>
      <c r="P2614" s="1">
        <v>0</v>
      </c>
      <c r="Q2614" s="1">
        <v>177</v>
      </c>
      <c r="R2614" s="1">
        <v>22.63</v>
      </c>
      <c r="S2614" s="1">
        <v>22.74</v>
      </c>
      <c r="T2614" s="1">
        <v>3541</v>
      </c>
      <c r="U2614" s="3" t="str">
        <f t="shared" si="40"/>
        <v>2017Plan</v>
      </c>
      <c r="V2614" s="2">
        <f>DATE(A2614,INDEX(Map!$H$1:$H$12,MATCH(B2614,Map!$G$1:$G$12,0),0),1)</f>
        <v>43313</v>
      </c>
      <c r="W2614" t="str">
        <f>IF(AND(V2614&gt;=Map!$K$2,V2614&lt;=Map!$L$2),"Base",IF(AND(V2614&gt;=Map!$K$3,V2614&lt;=Map!$L$3),"Fcst","N/A"))</f>
        <v>N/A</v>
      </c>
      <c r="X2614" t="str">
        <f>INDEX(Map!$B$2:$B$86,MATCH(D2614,Map!$A$2:$A$86,0),0)</f>
        <v>Mill Creek 2</v>
      </c>
      <c r="Y2614" s="7" t="str">
        <f>IF(INDEX(Map!$C$2:$C$86,MATCH(D2614,Map!$A$2:$A$86,0),0)="","N/A",E2614*INDEX(Map!$C$2:$C$86,MATCH(D2614,Map!$A$2:$A$86,0),0))</f>
        <v>N/A</v>
      </c>
      <c r="Z2614" s="7">
        <f>IF(INDEX(Map!$D$2:$D$86,MATCH(D2614,Map!$A$2:$A$86,0),0)="","N/A",E2614*INDEX(Map!$D$2:$D$86,MATCH(D2614,Map!$A$2:$A$86,0),0))</f>
        <v>155.69999999999999</v>
      </c>
      <c r="AA2614" t="str">
        <f>INDEX(Map!$E$2:$E$86,MATCH(D2614,Map!$A$2:$A$86,0),0)</f>
        <v>Coal</v>
      </c>
    </row>
    <row r="2615" spans="1:27" x14ac:dyDescent="0.25">
      <c r="A2615" s="1" t="s">
        <v>120</v>
      </c>
      <c r="B2615" s="1" t="s">
        <v>114</v>
      </c>
      <c r="C2615" s="1">
        <v>10</v>
      </c>
      <c r="D2615" s="1" t="s">
        <v>32</v>
      </c>
      <c r="E2615" s="1">
        <v>212.5</v>
      </c>
      <c r="F2615" s="1">
        <v>0</v>
      </c>
      <c r="G2615" s="1">
        <v>74.2</v>
      </c>
      <c r="H2615" s="1">
        <v>2</v>
      </c>
      <c r="I2615" s="1">
        <v>2277.1999999999998</v>
      </c>
      <c r="J2615" s="1">
        <v>10715</v>
      </c>
      <c r="K2615" s="1">
        <v>675</v>
      </c>
      <c r="L2615" s="1">
        <v>199.3</v>
      </c>
      <c r="M2615" s="1">
        <v>4539</v>
      </c>
      <c r="N2615" s="1">
        <v>12</v>
      </c>
      <c r="O2615" s="1">
        <v>47</v>
      </c>
      <c r="P2615" s="1">
        <v>0</v>
      </c>
      <c r="Q2615" s="1">
        <v>269</v>
      </c>
      <c r="R2615" s="1">
        <v>22.63</v>
      </c>
      <c r="S2615" s="1">
        <v>22.85</v>
      </c>
      <c r="T2615" s="1">
        <v>4856</v>
      </c>
      <c r="U2615" s="3" t="str">
        <f t="shared" si="40"/>
        <v>2017Plan</v>
      </c>
      <c r="V2615" s="2">
        <f>DATE(A2615,INDEX(Map!$H$1:$H$12,MATCH(B2615,Map!$G$1:$G$12,0),0),1)</f>
        <v>43313</v>
      </c>
      <c r="W2615" t="str">
        <f>IF(AND(V2615&gt;=Map!$K$2,V2615&lt;=Map!$L$2),"Base",IF(AND(V2615&gt;=Map!$K$3,V2615&lt;=Map!$L$3),"Fcst","N/A"))</f>
        <v>N/A</v>
      </c>
      <c r="X2615" t="str">
        <f>INDEX(Map!$B$2:$B$86,MATCH(D2615,Map!$A$2:$A$86,0),0)</f>
        <v>Mill Creek 3</v>
      </c>
      <c r="Y2615" s="7" t="str">
        <f>IF(INDEX(Map!$C$2:$C$86,MATCH(D2615,Map!$A$2:$A$86,0),0)="","N/A",E2615*INDEX(Map!$C$2:$C$86,MATCH(D2615,Map!$A$2:$A$86,0),0))</f>
        <v>N/A</v>
      </c>
      <c r="Z2615" s="7">
        <f>IF(INDEX(Map!$D$2:$D$86,MATCH(D2615,Map!$A$2:$A$86,0),0)="","N/A",E2615*INDEX(Map!$D$2:$D$86,MATCH(D2615,Map!$A$2:$A$86,0),0))</f>
        <v>212.5</v>
      </c>
      <c r="AA2615" t="str">
        <f>INDEX(Map!$E$2:$E$86,MATCH(D2615,Map!$A$2:$A$86,0),0)</f>
        <v>Coal</v>
      </c>
    </row>
    <row r="2616" spans="1:27" x14ac:dyDescent="0.25">
      <c r="A2616" s="1" t="s">
        <v>120</v>
      </c>
      <c r="B2616" s="1" t="s">
        <v>114</v>
      </c>
      <c r="C2616" s="1">
        <v>11</v>
      </c>
      <c r="D2616" s="1" t="s">
        <v>33</v>
      </c>
      <c r="E2616" s="1">
        <v>271.39999999999998</v>
      </c>
      <c r="F2616" s="1">
        <v>0</v>
      </c>
      <c r="G2616" s="1">
        <v>76.5</v>
      </c>
      <c r="H2616" s="1">
        <v>2</v>
      </c>
      <c r="I2616" s="1">
        <v>2843.8</v>
      </c>
      <c r="J2616" s="1">
        <v>10477</v>
      </c>
      <c r="K2616" s="1">
        <v>685</v>
      </c>
      <c r="L2616" s="1">
        <v>199.3</v>
      </c>
      <c r="M2616" s="1">
        <v>5668</v>
      </c>
      <c r="N2616" s="1">
        <v>19</v>
      </c>
      <c r="O2616" s="1">
        <v>75</v>
      </c>
      <c r="P2616" s="1">
        <v>0</v>
      </c>
      <c r="Q2616" s="1">
        <v>343</v>
      </c>
      <c r="R2616" s="1">
        <v>22.15</v>
      </c>
      <c r="S2616" s="1">
        <v>22.42</v>
      </c>
      <c r="T2616" s="1">
        <v>6086</v>
      </c>
      <c r="U2616" s="3" t="str">
        <f t="shared" si="40"/>
        <v>2017Plan</v>
      </c>
      <c r="V2616" s="2">
        <f>DATE(A2616,INDEX(Map!$H$1:$H$12,MATCH(B2616,Map!$G$1:$G$12,0),0),1)</f>
        <v>43313</v>
      </c>
      <c r="W2616" t="str">
        <f>IF(AND(V2616&gt;=Map!$K$2,V2616&lt;=Map!$L$2),"Base",IF(AND(V2616&gt;=Map!$K$3,V2616&lt;=Map!$L$3),"Fcst","N/A"))</f>
        <v>N/A</v>
      </c>
      <c r="X2616" t="str">
        <f>INDEX(Map!$B$2:$B$86,MATCH(D2616,Map!$A$2:$A$86,0),0)</f>
        <v>Mill Creek 4</v>
      </c>
      <c r="Y2616" s="7" t="str">
        <f>IF(INDEX(Map!$C$2:$C$86,MATCH(D2616,Map!$A$2:$A$86,0),0)="","N/A",E2616*INDEX(Map!$C$2:$C$86,MATCH(D2616,Map!$A$2:$A$86,0),0))</f>
        <v>N/A</v>
      </c>
      <c r="Z2616" s="7">
        <f>IF(INDEX(Map!$D$2:$D$86,MATCH(D2616,Map!$A$2:$A$86,0),0)="","N/A",E2616*INDEX(Map!$D$2:$D$86,MATCH(D2616,Map!$A$2:$A$86,0),0))</f>
        <v>271.39999999999998</v>
      </c>
      <c r="AA2616" t="str">
        <f>INDEX(Map!$E$2:$E$86,MATCH(D2616,Map!$A$2:$A$86,0),0)</f>
        <v>Coal</v>
      </c>
    </row>
    <row r="2617" spans="1:27" x14ac:dyDescent="0.25">
      <c r="A2617" s="1" t="s">
        <v>120</v>
      </c>
      <c r="B2617" s="1" t="s">
        <v>114</v>
      </c>
      <c r="C2617" s="1">
        <v>12</v>
      </c>
      <c r="D2617" s="1" t="s">
        <v>34</v>
      </c>
      <c r="E2617" s="1">
        <v>231.6</v>
      </c>
      <c r="F2617" s="1">
        <v>0</v>
      </c>
      <c r="G2617" s="1">
        <v>84.1</v>
      </c>
      <c r="H2617" s="1">
        <v>2</v>
      </c>
      <c r="I2617" s="1">
        <v>2481.6999999999998</v>
      </c>
      <c r="J2617" s="1">
        <v>10717</v>
      </c>
      <c r="K2617" s="1">
        <v>699</v>
      </c>
      <c r="L2617" s="1">
        <v>194.5</v>
      </c>
      <c r="M2617" s="1">
        <v>4827</v>
      </c>
      <c r="N2617" s="1">
        <v>7</v>
      </c>
      <c r="O2617" s="1">
        <v>92</v>
      </c>
      <c r="P2617" s="1">
        <v>0</v>
      </c>
      <c r="Q2617" s="1">
        <v>290</v>
      </c>
      <c r="R2617" s="1">
        <v>22.1</v>
      </c>
      <c r="S2617" s="1">
        <v>22.49</v>
      </c>
      <c r="T2617" s="1">
        <v>5209</v>
      </c>
      <c r="U2617" s="3" t="str">
        <f t="shared" si="40"/>
        <v>2017Plan</v>
      </c>
      <c r="V2617" s="2">
        <f>DATE(A2617,INDEX(Map!$H$1:$H$12,MATCH(B2617,Map!$G$1:$G$12,0),0),1)</f>
        <v>43313</v>
      </c>
      <c r="W2617" t="str">
        <f>IF(AND(V2617&gt;=Map!$K$2,V2617&lt;=Map!$L$2),"Base",IF(AND(V2617&gt;=Map!$K$3,V2617&lt;=Map!$L$3),"Fcst","N/A"))</f>
        <v>N/A</v>
      </c>
      <c r="X2617" t="str">
        <f>INDEX(Map!$B$2:$B$86,MATCH(D2617,Map!$A$2:$A$86,0),0)</f>
        <v>Trimble County 1</v>
      </c>
      <c r="Y2617" s="7" t="str">
        <f>IF(INDEX(Map!$C$2:$C$86,MATCH(D2617,Map!$A$2:$A$86,0),0)="","N/A",E2617*INDEX(Map!$C$2:$C$86,MATCH(D2617,Map!$A$2:$A$86,0),0))</f>
        <v>N/A</v>
      </c>
      <c r="Z2617" s="7">
        <f>IF(INDEX(Map!$D$2:$D$86,MATCH(D2617,Map!$A$2:$A$86,0),0)="","N/A",E2617*INDEX(Map!$D$2:$D$86,MATCH(D2617,Map!$A$2:$A$86,0),0))</f>
        <v>231.6</v>
      </c>
      <c r="AA2617" t="str">
        <f>INDEX(Map!$E$2:$E$86,MATCH(D2617,Map!$A$2:$A$86,0),0)</f>
        <v>Coal</v>
      </c>
    </row>
    <row r="2618" spans="1:27" x14ac:dyDescent="0.25">
      <c r="A2618" s="1" t="s">
        <v>120</v>
      </c>
      <c r="B2618" s="1" t="s">
        <v>114</v>
      </c>
      <c r="C2618" s="1">
        <v>13</v>
      </c>
      <c r="D2618" s="1" t="s">
        <v>35</v>
      </c>
      <c r="E2618" s="1">
        <v>342.6</v>
      </c>
      <c r="F2618" s="1">
        <v>0</v>
      </c>
      <c r="G2618" s="1">
        <v>83.9</v>
      </c>
      <c r="H2618" s="1">
        <v>1</v>
      </c>
      <c r="I2618" s="1">
        <v>3165.8</v>
      </c>
      <c r="J2618" s="1">
        <v>9239</v>
      </c>
      <c r="K2618" s="1">
        <v>681</v>
      </c>
      <c r="L2618" s="1">
        <v>202.9</v>
      </c>
      <c r="M2618" s="1">
        <v>6423</v>
      </c>
      <c r="N2618" s="1">
        <v>14</v>
      </c>
      <c r="O2618" s="1">
        <v>44</v>
      </c>
      <c r="P2618" s="1">
        <v>0</v>
      </c>
      <c r="Q2618" s="1">
        <v>491</v>
      </c>
      <c r="R2618" s="1">
        <v>20.18</v>
      </c>
      <c r="S2618" s="1">
        <v>20.309999999999999</v>
      </c>
      <c r="T2618" s="1">
        <v>6957</v>
      </c>
      <c r="U2618" s="3" t="str">
        <f t="shared" si="40"/>
        <v>2017Plan</v>
      </c>
      <c r="V2618" s="2">
        <f>DATE(A2618,INDEX(Map!$H$1:$H$12,MATCH(B2618,Map!$G$1:$G$12,0),0),1)</f>
        <v>43313</v>
      </c>
      <c r="W2618" t="str">
        <f>IF(AND(V2618&gt;=Map!$K$2,V2618&lt;=Map!$L$2),"Base",IF(AND(V2618&gt;=Map!$K$3,V2618&lt;=Map!$L$3),"Fcst","N/A"))</f>
        <v>N/A</v>
      </c>
      <c r="X2618" t="str">
        <f>INDEX(Map!$B$2:$B$86,MATCH(D2618,Map!$A$2:$A$86,0),0)</f>
        <v>Trimble County 2</v>
      </c>
      <c r="Y2618" s="7">
        <f>IF(INDEX(Map!$C$2:$C$86,MATCH(D2618,Map!$A$2:$A$86,0),0)="","N/A",E2618*INDEX(Map!$C$2:$C$86,MATCH(D2618,Map!$A$2:$A$86,0),0))</f>
        <v>277.50600000000003</v>
      </c>
      <c r="Z2618" s="7">
        <f>IF(INDEX(Map!$D$2:$D$86,MATCH(D2618,Map!$A$2:$A$86,0),0)="","N/A",E2618*INDEX(Map!$D$2:$D$86,MATCH(D2618,Map!$A$2:$A$86,0),0))</f>
        <v>65.094000000000008</v>
      </c>
      <c r="AA2618" t="str">
        <f>INDEX(Map!$E$2:$E$86,MATCH(D2618,Map!$A$2:$A$86,0),0)</f>
        <v>Coal</v>
      </c>
    </row>
    <row r="2619" spans="1:27" x14ac:dyDescent="0.25">
      <c r="A2619" s="1" t="s">
        <v>120</v>
      </c>
      <c r="B2619" s="1" t="s">
        <v>114</v>
      </c>
      <c r="C2619" s="1">
        <v>14</v>
      </c>
      <c r="D2619" s="1" t="s">
        <v>36</v>
      </c>
      <c r="E2619" s="1">
        <v>0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</v>
      </c>
      <c r="U2619" s="3" t="str">
        <f t="shared" si="40"/>
        <v>2017Plan</v>
      </c>
      <c r="V2619" s="2">
        <f>DATE(A2619,INDEX(Map!$H$1:$H$12,MATCH(B2619,Map!$G$1:$G$12,0),0),1)</f>
        <v>43313</v>
      </c>
      <c r="W2619" t="str">
        <f>IF(AND(V2619&gt;=Map!$K$2,V2619&lt;=Map!$L$2),"Base",IF(AND(V2619&gt;=Map!$K$3,V2619&lt;=Map!$L$3),"Fcst","N/A"))</f>
        <v>N/A</v>
      </c>
      <c r="X2619" t="str">
        <f>INDEX(Map!$B$2:$B$86,MATCH(D2619,Map!$A$2:$A$86,0),0)</f>
        <v>Cane Run 7</v>
      </c>
      <c r="Y2619" s="7">
        <f>IF(INDEX(Map!$C$2:$C$86,MATCH(D2619,Map!$A$2:$A$86,0),0)="","N/A",E2619*INDEX(Map!$C$2:$C$86,MATCH(D2619,Map!$A$2:$A$86,0),0))</f>
        <v>0</v>
      </c>
      <c r="Z2619" s="7">
        <f>IF(INDEX(Map!$D$2:$D$86,MATCH(D2619,Map!$A$2:$A$86,0),0)="","N/A",E2619*INDEX(Map!$D$2:$D$86,MATCH(D2619,Map!$A$2:$A$86,0),0))</f>
        <v>0</v>
      </c>
      <c r="AA2619" t="str">
        <f>INDEX(Map!$E$2:$E$86,MATCH(D2619,Map!$A$2:$A$86,0),0)</f>
        <v>NGCC</v>
      </c>
    </row>
    <row r="2620" spans="1:27" x14ac:dyDescent="0.25">
      <c r="A2620" s="1" t="s">
        <v>120</v>
      </c>
      <c r="B2620" s="1" t="s">
        <v>114</v>
      </c>
      <c r="C2620" s="1">
        <v>15</v>
      </c>
      <c r="D2620" s="1" t="s">
        <v>37</v>
      </c>
      <c r="E2620" s="1">
        <v>431.4</v>
      </c>
      <c r="F2620" s="1">
        <v>0</v>
      </c>
      <c r="G2620" s="1">
        <v>87.6</v>
      </c>
      <c r="H2620" s="1">
        <v>3</v>
      </c>
      <c r="I2620" s="1">
        <v>2962.7</v>
      </c>
      <c r="J2620" s="1">
        <v>6867</v>
      </c>
      <c r="K2620" s="1">
        <v>675</v>
      </c>
      <c r="L2620" s="1">
        <v>313.60000000000002</v>
      </c>
      <c r="M2620" s="1">
        <v>9291</v>
      </c>
      <c r="N2620" s="1">
        <v>8</v>
      </c>
      <c r="O2620" s="1">
        <v>26</v>
      </c>
      <c r="P2620" s="1">
        <v>0</v>
      </c>
      <c r="Q2620" s="1">
        <v>554</v>
      </c>
      <c r="R2620" s="1">
        <v>22.82</v>
      </c>
      <c r="S2620" s="1">
        <v>22.88</v>
      </c>
      <c r="T2620" s="1">
        <v>9871</v>
      </c>
      <c r="U2620" s="3" t="str">
        <f t="shared" si="40"/>
        <v>2017Plan</v>
      </c>
      <c r="V2620" s="2">
        <f>DATE(A2620,INDEX(Map!$H$1:$H$12,MATCH(B2620,Map!$G$1:$G$12,0),0),1)</f>
        <v>43313</v>
      </c>
      <c r="W2620" t="str">
        <f>IF(AND(V2620&gt;=Map!$K$2,V2620&lt;=Map!$L$2),"Base",IF(AND(V2620&gt;=Map!$K$3,V2620&lt;=Map!$L$3),"Fcst","N/A"))</f>
        <v>N/A</v>
      </c>
      <c r="X2620" t="str">
        <f>INDEX(Map!$B$2:$B$86,MATCH(D2620,Map!$A$2:$A$86,0),0)</f>
        <v>Cane Run 7</v>
      </c>
      <c r="Y2620" s="7">
        <f>IF(INDEX(Map!$C$2:$C$86,MATCH(D2620,Map!$A$2:$A$86,0),0)="","N/A",E2620*INDEX(Map!$C$2:$C$86,MATCH(D2620,Map!$A$2:$A$86,0),0))</f>
        <v>336.49200000000002</v>
      </c>
      <c r="Z2620" s="7">
        <f>IF(INDEX(Map!$D$2:$D$86,MATCH(D2620,Map!$A$2:$A$86,0),0)="","N/A",E2620*INDEX(Map!$D$2:$D$86,MATCH(D2620,Map!$A$2:$A$86,0),0))</f>
        <v>94.908000000000001</v>
      </c>
      <c r="AA2620" t="str">
        <f>INDEX(Map!$E$2:$E$86,MATCH(D2620,Map!$A$2:$A$86,0),0)</f>
        <v>NGCC</v>
      </c>
    </row>
    <row r="2621" spans="1:27" x14ac:dyDescent="0.25">
      <c r="A2621" s="1" t="s">
        <v>120</v>
      </c>
      <c r="B2621" s="1" t="s">
        <v>114</v>
      </c>
      <c r="C2621" s="1">
        <v>16</v>
      </c>
      <c r="D2621" s="1" t="s">
        <v>38</v>
      </c>
      <c r="E2621" s="1">
        <v>7.6</v>
      </c>
      <c r="F2621" s="1">
        <v>0</v>
      </c>
      <c r="G2621" s="1">
        <v>9.5</v>
      </c>
      <c r="H2621" s="1">
        <v>16</v>
      </c>
      <c r="I2621" s="1">
        <v>105.8</v>
      </c>
      <c r="J2621" s="1">
        <v>13837</v>
      </c>
      <c r="K2621" s="1">
        <v>109</v>
      </c>
      <c r="L2621" s="1">
        <v>315.3</v>
      </c>
      <c r="M2621" s="1">
        <v>334</v>
      </c>
      <c r="N2621" s="1">
        <v>1</v>
      </c>
      <c r="O2621" s="1">
        <v>4</v>
      </c>
      <c r="P2621" s="1">
        <v>0</v>
      </c>
      <c r="Q2621" s="1">
        <v>0</v>
      </c>
      <c r="R2621" s="1">
        <v>43.63</v>
      </c>
      <c r="S2621" s="1">
        <v>44.19</v>
      </c>
      <c r="T2621" s="1">
        <v>338</v>
      </c>
      <c r="U2621" s="3" t="str">
        <f t="shared" si="40"/>
        <v>2017Plan</v>
      </c>
      <c r="V2621" s="2">
        <f>DATE(A2621,INDEX(Map!$H$1:$H$12,MATCH(B2621,Map!$G$1:$G$12,0),0),1)</f>
        <v>43313</v>
      </c>
      <c r="W2621" t="str">
        <f>IF(AND(V2621&gt;=Map!$K$2,V2621&lt;=Map!$L$2),"Base",IF(AND(V2621&gt;=Map!$K$3,V2621&lt;=Map!$L$3),"Fcst","N/A"))</f>
        <v>N/A</v>
      </c>
      <c r="X2621" t="str">
        <f>INDEX(Map!$B$2:$B$86,MATCH(D2621,Map!$A$2:$A$86,0),0)</f>
        <v>Brown 5</v>
      </c>
      <c r="Y2621" s="7">
        <f>IF(INDEX(Map!$C$2:$C$86,MATCH(D2621,Map!$A$2:$A$86,0),0)="","N/A",E2621*INDEX(Map!$C$2:$C$86,MATCH(D2621,Map!$A$2:$A$86,0),0))</f>
        <v>3.5719999999999996</v>
      </c>
      <c r="Z2621" s="7">
        <f>IF(INDEX(Map!$D$2:$D$86,MATCH(D2621,Map!$A$2:$A$86,0),0)="","N/A",E2621*INDEX(Map!$D$2:$D$86,MATCH(D2621,Map!$A$2:$A$86,0),0))</f>
        <v>4.0279999999999996</v>
      </c>
      <c r="AA2621" t="str">
        <f>INDEX(Map!$E$2:$E$86,MATCH(D2621,Map!$A$2:$A$86,0),0)</f>
        <v>SCCT</v>
      </c>
    </row>
    <row r="2622" spans="1:27" x14ac:dyDescent="0.25">
      <c r="A2622" s="1" t="s">
        <v>120</v>
      </c>
      <c r="B2622" s="1" t="s">
        <v>114</v>
      </c>
      <c r="C2622" s="1">
        <v>17</v>
      </c>
      <c r="D2622" s="1" t="s">
        <v>39</v>
      </c>
      <c r="E2622" s="1">
        <v>0.2</v>
      </c>
      <c r="F2622" s="1">
        <v>0</v>
      </c>
      <c r="G2622" s="1">
        <v>0.2</v>
      </c>
      <c r="H2622" s="1">
        <v>5</v>
      </c>
      <c r="I2622" s="1">
        <v>2.5</v>
      </c>
      <c r="J2622" s="1">
        <v>16510</v>
      </c>
      <c r="K2622" s="1">
        <v>5</v>
      </c>
      <c r="L2622" s="1">
        <v>315.3</v>
      </c>
      <c r="M2622" s="1">
        <v>8</v>
      </c>
      <c r="N2622" s="1">
        <v>0</v>
      </c>
      <c r="O2622" s="1">
        <v>0</v>
      </c>
      <c r="P2622" s="1">
        <v>0</v>
      </c>
      <c r="Q2622" s="1">
        <v>0</v>
      </c>
      <c r="R2622" s="1">
        <v>52.06</v>
      </c>
      <c r="S2622" s="1">
        <v>52.06</v>
      </c>
      <c r="T2622" s="1">
        <v>8</v>
      </c>
      <c r="U2622" s="3" t="str">
        <f t="shared" si="40"/>
        <v>2017Plan</v>
      </c>
      <c r="V2622" s="2">
        <f>DATE(A2622,INDEX(Map!$H$1:$H$12,MATCH(B2622,Map!$G$1:$G$12,0),0),1)</f>
        <v>43313</v>
      </c>
      <c r="W2622" t="str">
        <f>IF(AND(V2622&gt;=Map!$K$2,V2622&lt;=Map!$L$2),"Base",IF(AND(V2622&gt;=Map!$K$3,V2622&lt;=Map!$L$3),"Fcst","N/A"))</f>
        <v>N/A</v>
      </c>
      <c r="X2622" t="str">
        <f>INDEX(Map!$B$2:$B$86,MATCH(D2622,Map!$A$2:$A$86,0),0)</f>
        <v>Brown 5</v>
      </c>
      <c r="Y2622" s="7">
        <f>IF(INDEX(Map!$C$2:$C$86,MATCH(D2622,Map!$A$2:$A$86,0),0)="","N/A",E2622*INDEX(Map!$C$2:$C$86,MATCH(D2622,Map!$A$2:$A$86,0),0))</f>
        <v>9.4E-2</v>
      </c>
      <c r="Z2622" s="7">
        <f>IF(INDEX(Map!$D$2:$D$86,MATCH(D2622,Map!$A$2:$A$86,0),0)="","N/A",E2622*INDEX(Map!$D$2:$D$86,MATCH(D2622,Map!$A$2:$A$86,0),0))</f>
        <v>0.10600000000000001</v>
      </c>
      <c r="AA2622" t="str">
        <f>INDEX(Map!$E$2:$E$86,MATCH(D2622,Map!$A$2:$A$86,0),0)</f>
        <v>SCCT</v>
      </c>
    </row>
    <row r="2623" spans="1:27" x14ac:dyDescent="0.25">
      <c r="A2623" s="1" t="s">
        <v>120</v>
      </c>
      <c r="B2623" s="1" t="s">
        <v>114</v>
      </c>
      <c r="C2623" s="1">
        <v>18</v>
      </c>
      <c r="D2623" s="1" t="s">
        <v>40</v>
      </c>
      <c r="E2623" s="1">
        <v>15.5</v>
      </c>
      <c r="F2623" s="1">
        <v>0</v>
      </c>
      <c r="G2623" s="1">
        <v>14.3</v>
      </c>
      <c r="H2623" s="1">
        <v>14</v>
      </c>
      <c r="I2623" s="1">
        <v>173</v>
      </c>
      <c r="J2623" s="1">
        <v>11162</v>
      </c>
      <c r="K2623" s="1">
        <v>118</v>
      </c>
      <c r="L2623" s="1">
        <v>315.3</v>
      </c>
      <c r="M2623" s="1">
        <v>546</v>
      </c>
      <c r="N2623" s="1">
        <v>3</v>
      </c>
      <c r="O2623" s="1">
        <v>11</v>
      </c>
      <c r="P2623" s="1">
        <v>0</v>
      </c>
      <c r="Q2623" s="1">
        <v>0</v>
      </c>
      <c r="R2623" s="1">
        <v>35.200000000000003</v>
      </c>
      <c r="S2623" s="1">
        <v>35.880000000000003</v>
      </c>
      <c r="T2623" s="1">
        <v>556</v>
      </c>
      <c r="U2623" s="3" t="str">
        <f t="shared" si="40"/>
        <v>2017Plan</v>
      </c>
      <c r="V2623" s="2">
        <f>DATE(A2623,INDEX(Map!$H$1:$H$12,MATCH(B2623,Map!$G$1:$G$12,0),0),1)</f>
        <v>43313</v>
      </c>
      <c r="W2623" t="str">
        <f>IF(AND(V2623&gt;=Map!$K$2,V2623&lt;=Map!$L$2),"Base",IF(AND(V2623&gt;=Map!$K$3,V2623&lt;=Map!$L$3),"Fcst","N/A"))</f>
        <v>N/A</v>
      </c>
      <c r="X2623" t="str">
        <f>INDEX(Map!$B$2:$B$86,MATCH(D2623,Map!$A$2:$A$86,0),0)</f>
        <v>Brown 6</v>
      </c>
      <c r="Y2623" s="7">
        <f>IF(INDEX(Map!$C$2:$C$86,MATCH(D2623,Map!$A$2:$A$86,0),0)="","N/A",E2623*INDEX(Map!$C$2:$C$86,MATCH(D2623,Map!$A$2:$A$86,0),0))</f>
        <v>9.61</v>
      </c>
      <c r="Z2623" s="7">
        <f>IF(INDEX(Map!$D$2:$D$86,MATCH(D2623,Map!$A$2:$A$86,0),0)="","N/A",E2623*INDEX(Map!$D$2:$D$86,MATCH(D2623,Map!$A$2:$A$86,0),0))</f>
        <v>5.89</v>
      </c>
      <c r="AA2623" t="str">
        <f>INDEX(Map!$E$2:$E$86,MATCH(D2623,Map!$A$2:$A$86,0),0)</f>
        <v>SCCT</v>
      </c>
    </row>
    <row r="2624" spans="1:27" x14ac:dyDescent="0.25">
      <c r="A2624" s="1" t="s">
        <v>120</v>
      </c>
      <c r="B2624" s="1" t="s">
        <v>114</v>
      </c>
      <c r="C2624" s="1">
        <v>19</v>
      </c>
      <c r="D2624" s="1" t="s">
        <v>41</v>
      </c>
      <c r="E2624" s="1">
        <v>17.100000000000001</v>
      </c>
      <c r="F2624" s="1">
        <v>0</v>
      </c>
      <c r="G2624" s="1">
        <v>15.8</v>
      </c>
      <c r="H2624" s="1">
        <v>14</v>
      </c>
      <c r="I2624" s="1">
        <v>190.5</v>
      </c>
      <c r="J2624" s="1">
        <v>11130</v>
      </c>
      <c r="K2624" s="1">
        <v>129</v>
      </c>
      <c r="L2624" s="1">
        <v>315.3</v>
      </c>
      <c r="M2624" s="1">
        <v>601</v>
      </c>
      <c r="N2624" s="1">
        <v>3</v>
      </c>
      <c r="O2624" s="1">
        <v>11</v>
      </c>
      <c r="P2624" s="1">
        <v>0</v>
      </c>
      <c r="Q2624" s="1">
        <v>0</v>
      </c>
      <c r="R2624" s="1">
        <v>35.090000000000003</v>
      </c>
      <c r="S2624" s="1">
        <v>35.729999999999997</v>
      </c>
      <c r="T2624" s="1">
        <v>612</v>
      </c>
      <c r="U2624" s="3" t="str">
        <f t="shared" si="40"/>
        <v>2017Plan</v>
      </c>
      <c r="V2624" s="2">
        <f>DATE(A2624,INDEX(Map!$H$1:$H$12,MATCH(B2624,Map!$G$1:$G$12,0),0),1)</f>
        <v>43313</v>
      </c>
      <c r="W2624" t="str">
        <f>IF(AND(V2624&gt;=Map!$K$2,V2624&lt;=Map!$L$2),"Base",IF(AND(V2624&gt;=Map!$K$3,V2624&lt;=Map!$L$3),"Fcst","N/A"))</f>
        <v>N/A</v>
      </c>
      <c r="X2624" t="str">
        <f>INDEX(Map!$B$2:$B$86,MATCH(D2624,Map!$A$2:$A$86,0),0)</f>
        <v>Brown 7</v>
      </c>
      <c r="Y2624" s="7">
        <f>IF(INDEX(Map!$C$2:$C$86,MATCH(D2624,Map!$A$2:$A$86,0),0)="","N/A",E2624*INDEX(Map!$C$2:$C$86,MATCH(D2624,Map!$A$2:$A$86,0),0))</f>
        <v>10.602</v>
      </c>
      <c r="Z2624" s="7">
        <f>IF(INDEX(Map!$D$2:$D$86,MATCH(D2624,Map!$A$2:$A$86,0),0)="","N/A",E2624*INDEX(Map!$D$2:$D$86,MATCH(D2624,Map!$A$2:$A$86,0),0))</f>
        <v>6.4980000000000002</v>
      </c>
      <c r="AA2624" t="str">
        <f>INDEX(Map!$E$2:$E$86,MATCH(D2624,Map!$A$2:$A$86,0),0)</f>
        <v>SCCT</v>
      </c>
    </row>
    <row r="2625" spans="1:27" x14ac:dyDescent="0.25">
      <c r="A2625" s="1" t="s">
        <v>120</v>
      </c>
      <c r="B2625" s="1" t="s">
        <v>114</v>
      </c>
      <c r="C2625" s="1">
        <v>20</v>
      </c>
      <c r="D2625" s="1" t="s">
        <v>42</v>
      </c>
      <c r="E2625" s="1">
        <v>2.8</v>
      </c>
      <c r="F2625" s="1">
        <v>0</v>
      </c>
      <c r="G2625" s="1">
        <v>3.7</v>
      </c>
      <c r="H2625" s="1">
        <v>10</v>
      </c>
      <c r="I2625" s="1">
        <v>44.4</v>
      </c>
      <c r="J2625" s="1">
        <v>15889</v>
      </c>
      <c r="K2625" s="1">
        <v>54</v>
      </c>
      <c r="L2625" s="1">
        <v>315.3</v>
      </c>
      <c r="M2625" s="1">
        <v>140</v>
      </c>
      <c r="N2625" s="1">
        <v>1</v>
      </c>
      <c r="O2625" s="1">
        <v>3</v>
      </c>
      <c r="P2625" s="1">
        <v>0</v>
      </c>
      <c r="Q2625" s="1">
        <v>0</v>
      </c>
      <c r="R2625" s="1">
        <v>50.1</v>
      </c>
      <c r="S2625" s="1">
        <v>51.06</v>
      </c>
      <c r="T2625" s="1">
        <v>143</v>
      </c>
      <c r="U2625" s="3" t="str">
        <f t="shared" si="40"/>
        <v>2017Plan</v>
      </c>
      <c r="V2625" s="2">
        <f>DATE(A2625,INDEX(Map!$H$1:$H$12,MATCH(B2625,Map!$G$1:$G$12,0),0),1)</f>
        <v>43313</v>
      </c>
      <c r="W2625" t="str">
        <f>IF(AND(V2625&gt;=Map!$K$2,V2625&lt;=Map!$L$2),"Base",IF(AND(V2625&gt;=Map!$K$3,V2625&lt;=Map!$L$3),"Fcst","N/A"))</f>
        <v>N/A</v>
      </c>
      <c r="X2625" t="str">
        <f>INDEX(Map!$B$2:$B$86,MATCH(D2625,Map!$A$2:$A$86,0),0)</f>
        <v>Brown 8</v>
      </c>
      <c r="Y2625" s="7">
        <f>IF(INDEX(Map!$C$2:$C$86,MATCH(D2625,Map!$A$2:$A$86,0),0)="","N/A",E2625*INDEX(Map!$C$2:$C$86,MATCH(D2625,Map!$A$2:$A$86,0),0))</f>
        <v>2.8</v>
      </c>
      <c r="Z2625" s="7" t="str">
        <f>IF(INDEX(Map!$D$2:$D$86,MATCH(D2625,Map!$A$2:$A$86,0),0)="","N/A",E2625*INDEX(Map!$D$2:$D$86,MATCH(D2625,Map!$A$2:$A$86,0),0))</f>
        <v>N/A</v>
      </c>
      <c r="AA2625" t="str">
        <f>INDEX(Map!$E$2:$E$86,MATCH(D2625,Map!$A$2:$A$86,0),0)</f>
        <v>SCCT</v>
      </c>
    </row>
    <row r="2626" spans="1:27" x14ac:dyDescent="0.25">
      <c r="A2626" s="1" t="s">
        <v>120</v>
      </c>
      <c r="B2626" s="1" t="s">
        <v>114</v>
      </c>
      <c r="C2626" s="1">
        <v>21</v>
      </c>
      <c r="D2626" s="1" t="s">
        <v>43</v>
      </c>
      <c r="E2626" s="1">
        <v>0.1</v>
      </c>
      <c r="F2626" s="1">
        <v>0</v>
      </c>
      <c r="G2626" s="1">
        <v>0.2</v>
      </c>
      <c r="H2626" s="1">
        <v>4</v>
      </c>
      <c r="I2626" s="1">
        <v>2.2000000000000002</v>
      </c>
      <c r="J2626" s="1">
        <v>16329</v>
      </c>
      <c r="K2626" s="1">
        <v>5</v>
      </c>
      <c r="L2626" s="1">
        <v>315.3</v>
      </c>
      <c r="M2626" s="1">
        <v>7</v>
      </c>
      <c r="N2626" s="1">
        <v>0</v>
      </c>
      <c r="O2626" s="1">
        <v>0</v>
      </c>
      <c r="P2626" s="1">
        <v>0</v>
      </c>
      <c r="Q2626" s="1">
        <v>0</v>
      </c>
      <c r="R2626" s="1">
        <v>51.49</v>
      </c>
      <c r="S2626" s="1">
        <v>51.49</v>
      </c>
      <c r="T2626" s="1">
        <v>7</v>
      </c>
      <c r="U2626" s="3" t="str">
        <f t="shared" si="40"/>
        <v>2017Plan</v>
      </c>
      <c r="V2626" s="2">
        <f>DATE(A2626,INDEX(Map!$H$1:$H$12,MATCH(B2626,Map!$G$1:$G$12,0),0),1)</f>
        <v>43313</v>
      </c>
      <c r="W2626" t="str">
        <f>IF(AND(V2626&gt;=Map!$K$2,V2626&lt;=Map!$L$2),"Base",IF(AND(V2626&gt;=Map!$K$3,V2626&lt;=Map!$L$3),"Fcst","N/A"))</f>
        <v>N/A</v>
      </c>
      <c r="X2626" t="str">
        <f>INDEX(Map!$B$2:$B$86,MATCH(D2626,Map!$A$2:$A$86,0),0)</f>
        <v>Brown 8</v>
      </c>
      <c r="Y2626" s="7">
        <f>IF(INDEX(Map!$C$2:$C$86,MATCH(D2626,Map!$A$2:$A$86,0),0)="","N/A",E2626*INDEX(Map!$C$2:$C$86,MATCH(D2626,Map!$A$2:$A$86,0),0))</f>
        <v>0.1</v>
      </c>
      <c r="Z2626" s="7" t="str">
        <f>IF(INDEX(Map!$D$2:$D$86,MATCH(D2626,Map!$A$2:$A$86,0),0)="","N/A",E2626*INDEX(Map!$D$2:$D$86,MATCH(D2626,Map!$A$2:$A$86,0),0))</f>
        <v>N/A</v>
      </c>
      <c r="AA2626" t="str">
        <f>INDEX(Map!$E$2:$E$86,MATCH(D2626,Map!$A$2:$A$86,0),0)</f>
        <v>SCCT</v>
      </c>
    </row>
    <row r="2627" spans="1:27" x14ac:dyDescent="0.25">
      <c r="A2627" s="1" t="s">
        <v>120</v>
      </c>
      <c r="B2627" s="1" t="s">
        <v>114</v>
      </c>
      <c r="C2627" s="1">
        <v>22</v>
      </c>
      <c r="D2627" s="1" t="s">
        <v>44</v>
      </c>
      <c r="E2627" s="1">
        <v>1.3</v>
      </c>
      <c r="F2627" s="1">
        <v>0</v>
      </c>
      <c r="G2627" s="1">
        <v>1.7</v>
      </c>
      <c r="H2627" s="1">
        <v>7</v>
      </c>
      <c r="I2627" s="1">
        <v>20.3</v>
      </c>
      <c r="J2627" s="1">
        <v>15996</v>
      </c>
      <c r="K2627" s="1">
        <v>25</v>
      </c>
      <c r="L2627" s="1">
        <v>315.3</v>
      </c>
      <c r="M2627" s="1">
        <v>64</v>
      </c>
      <c r="N2627" s="1">
        <v>1</v>
      </c>
      <c r="O2627" s="1">
        <v>2</v>
      </c>
      <c r="P2627" s="1">
        <v>0</v>
      </c>
      <c r="Q2627" s="1">
        <v>0</v>
      </c>
      <c r="R2627" s="1">
        <v>50.44</v>
      </c>
      <c r="S2627" s="1">
        <v>51.85</v>
      </c>
      <c r="T2627" s="1">
        <v>66</v>
      </c>
      <c r="U2627" s="3" t="str">
        <f t="shared" si="40"/>
        <v>2017Plan</v>
      </c>
      <c r="V2627" s="2">
        <f>DATE(A2627,INDEX(Map!$H$1:$H$12,MATCH(B2627,Map!$G$1:$G$12,0),0),1)</f>
        <v>43313</v>
      </c>
      <c r="W2627" t="str">
        <f>IF(AND(V2627&gt;=Map!$K$2,V2627&lt;=Map!$L$2),"Base",IF(AND(V2627&gt;=Map!$K$3,V2627&lt;=Map!$L$3),"Fcst","N/A"))</f>
        <v>N/A</v>
      </c>
      <c r="X2627" t="str">
        <f>INDEX(Map!$B$2:$B$86,MATCH(D2627,Map!$A$2:$A$86,0),0)</f>
        <v>Brown 9</v>
      </c>
      <c r="Y2627" s="7">
        <f>IF(INDEX(Map!$C$2:$C$86,MATCH(D2627,Map!$A$2:$A$86,0),0)="","N/A",E2627*INDEX(Map!$C$2:$C$86,MATCH(D2627,Map!$A$2:$A$86,0),0))</f>
        <v>1.3</v>
      </c>
      <c r="Z2627" s="7" t="str">
        <f>IF(INDEX(Map!$D$2:$D$86,MATCH(D2627,Map!$A$2:$A$86,0),0)="","N/A",E2627*INDEX(Map!$D$2:$D$86,MATCH(D2627,Map!$A$2:$A$86,0),0))</f>
        <v>N/A</v>
      </c>
      <c r="AA2627" t="str">
        <f>INDEX(Map!$E$2:$E$86,MATCH(D2627,Map!$A$2:$A$86,0),0)</f>
        <v>SCCT</v>
      </c>
    </row>
    <row r="2628" spans="1:27" x14ac:dyDescent="0.25">
      <c r="A2628" s="1" t="s">
        <v>120</v>
      </c>
      <c r="B2628" s="1" t="s">
        <v>114</v>
      </c>
      <c r="C2628" s="1">
        <v>23</v>
      </c>
      <c r="D2628" s="1" t="s">
        <v>45</v>
      </c>
      <c r="E2628" s="1">
        <v>0.1</v>
      </c>
      <c r="F2628" s="1">
        <v>0</v>
      </c>
      <c r="G2628" s="1">
        <v>0.2</v>
      </c>
      <c r="H2628" s="1">
        <v>4</v>
      </c>
      <c r="I2628" s="1">
        <v>2.2999999999999998</v>
      </c>
      <c r="J2628" s="1">
        <v>16329</v>
      </c>
      <c r="K2628" s="1">
        <v>5</v>
      </c>
      <c r="L2628" s="1">
        <v>315.3</v>
      </c>
      <c r="M2628" s="1">
        <v>7</v>
      </c>
      <c r="N2628" s="1">
        <v>0</v>
      </c>
      <c r="O2628" s="1">
        <v>0</v>
      </c>
      <c r="P2628" s="1">
        <v>0</v>
      </c>
      <c r="Q2628" s="1">
        <v>0</v>
      </c>
      <c r="R2628" s="1">
        <v>51.49</v>
      </c>
      <c r="S2628" s="1">
        <v>51.49</v>
      </c>
      <c r="T2628" s="1">
        <v>7</v>
      </c>
      <c r="U2628" s="3" t="str">
        <f t="shared" ref="U2628:U2691" si="41">U2627</f>
        <v>2017Plan</v>
      </c>
      <c r="V2628" s="2">
        <f>DATE(A2628,INDEX(Map!$H$1:$H$12,MATCH(B2628,Map!$G$1:$G$12,0),0),1)</f>
        <v>43313</v>
      </c>
      <c r="W2628" t="str">
        <f>IF(AND(V2628&gt;=Map!$K$2,V2628&lt;=Map!$L$2),"Base",IF(AND(V2628&gt;=Map!$K$3,V2628&lt;=Map!$L$3),"Fcst","N/A"))</f>
        <v>N/A</v>
      </c>
      <c r="X2628" t="str">
        <f>INDEX(Map!$B$2:$B$86,MATCH(D2628,Map!$A$2:$A$86,0),0)</f>
        <v>Brown 9</v>
      </c>
      <c r="Y2628" s="7">
        <f>IF(INDEX(Map!$C$2:$C$86,MATCH(D2628,Map!$A$2:$A$86,0),0)="","N/A",E2628*INDEX(Map!$C$2:$C$86,MATCH(D2628,Map!$A$2:$A$86,0),0))</f>
        <v>0.1</v>
      </c>
      <c r="Z2628" s="7" t="str">
        <f>IF(INDEX(Map!$D$2:$D$86,MATCH(D2628,Map!$A$2:$A$86,0),0)="","N/A",E2628*INDEX(Map!$D$2:$D$86,MATCH(D2628,Map!$A$2:$A$86,0),0))</f>
        <v>N/A</v>
      </c>
      <c r="AA2628" t="str">
        <f>INDEX(Map!$E$2:$E$86,MATCH(D2628,Map!$A$2:$A$86,0),0)</f>
        <v>SCCT</v>
      </c>
    </row>
    <row r="2629" spans="1:27" x14ac:dyDescent="0.25">
      <c r="A2629" s="1" t="s">
        <v>120</v>
      </c>
      <c r="B2629" s="1" t="s">
        <v>114</v>
      </c>
      <c r="C2629" s="1">
        <v>24</v>
      </c>
      <c r="D2629" s="1" t="s">
        <v>46</v>
      </c>
      <c r="E2629" s="1">
        <v>0.9</v>
      </c>
      <c r="F2629" s="1">
        <v>0</v>
      </c>
      <c r="G2629" s="1">
        <v>1.2</v>
      </c>
      <c r="H2629" s="1">
        <v>5</v>
      </c>
      <c r="I2629" s="1">
        <v>14</v>
      </c>
      <c r="J2629" s="1">
        <v>15901</v>
      </c>
      <c r="K2629" s="1">
        <v>17</v>
      </c>
      <c r="L2629" s="1">
        <v>315.3</v>
      </c>
      <c r="M2629" s="1">
        <v>44</v>
      </c>
      <c r="N2629" s="1">
        <v>0</v>
      </c>
      <c r="O2629" s="1">
        <v>1</v>
      </c>
      <c r="P2629" s="1">
        <v>0</v>
      </c>
      <c r="Q2629" s="1">
        <v>0</v>
      </c>
      <c r="R2629" s="1">
        <v>50.14</v>
      </c>
      <c r="S2629" s="1">
        <v>51.58</v>
      </c>
      <c r="T2629" s="1">
        <v>45</v>
      </c>
      <c r="U2629" s="3" t="str">
        <f t="shared" si="41"/>
        <v>2017Plan</v>
      </c>
      <c r="V2629" s="2">
        <f>DATE(A2629,INDEX(Map!$H$1:$H$12,MATCH(B2629,Map!$G$1:$G$12,0),0),1)</f>
        <v>43313</v>
      </c>
      <c r="W2629" t="str">
        <f>IF(AND(V2629&gt;=Map!$K$2,V2629&lt;=Map!$L$2),"Base",IF(AND(V2629&gt;=Map!$K$3,V2629&lt;=Map!$L$3),"Fcst","N/A"))</f>
        <v>N/A</v>
      </c>
      <c r="X2629" t="str">
        <f>INDEX(Map!$B$2:$B$86,MATCH(D2629,Map!$A$2:$A$86,0),0)</f>
        <v>Brown 10</v>
      </c>
      <c r="Y2629" s="7">
        <f>IF(INDEX(Map!$C$2:$C$86,MATCH(D2629,Map!$A$2:$A$86,0),0)="","N/A",E2629*INDEX(Map!$C$2:$C$86,MATCH(D2629,Map!$A$2:$A$86,0),0))</f>
        <v>0.9</v>
      </c>
      <c r="Z2629" s="7" t="str">
        <f>IF(INDEX(Map!$D$2:$D$86,MATCH(D2629,Map!$A$2:$A$86,0),0)="","N/A",E2629*INDEX(Map!$D$2:$D$86,MATCH(D2629,Map!$A$2:$A$86,0),0))</f>
        <v>N/A</v>
      </c>
      <c r="AA2629" t="str">
        <f>INDEX(Map!$E$2:$E$86,MATCH(D2629,Map!$A$2:$A$86,0),0)</f>
        <v>SCCT</v>
      </c>
    </row>
    <row r="2630" spans="1:27" x14ac:dyDescent="0.25">
      <c r="A2630" s="1" t="s">
        <v>120</v>
      </c>
      <c r="B2630" s="1" t="s">
        <v>114</v>
      </c>
      <c r="C2630" s="1">
        <v>25</v>
      </c>
      <c r="D2630" s="1" t="s">
        <v>47</v>
      </c>
      <c r="E2630" s="1">
        <v>0.1</v>
      </c>
      <c r="F2630" s="1">
        <v>0</v>
      </c>
      <c r="G2630" s="1">
        <v>0.2</v>
      </c>
      <c r="H2630" s="1">
        <v>4</v>
      </c>
      <c r="I2630" s="1">
        <v>2.2999999999999998</v>
      </c>
      <c r="J2630" s="1">
        <v>16329</v>
      </c>
      <c r="K2630" s="1">
        <v>5</v>
      </c>
      <c r="L2630" s="1">
        <v>315.3</v>
      </c>
      <c r="M2630" s="1">
        <v>7</v>
      </c>
      <c r="N2630" s="1">
        <v>0</v>
      </c>
      <c r="O2630" s="1">
        <v>0</v>
      </c>
      <c r="P2630" s="1">
        <v>0</v>
      </c>
      <c r="Q2630" s="1">
        <v>0</v>
      </c>
      <c r="R2630" s="1">
        <v>51.49</v>
      </c>
      <c r="S2630" s="1">
        <v>51.49</v>
      </c>
      <c r="T2630" s="1">
        <v>7</v>
      </c>
      <c r="U2630" s="3" t="str">
        <f t="shared" si="41"/>
        <v>2017Plan</v>
      </c>
      <c r="V2630" s="2">
        <f>DATE(A2630,INDEX(Map!$H$1:$H$12,MATCH(B2630,Map!$G$1:$G$12,0),0),1)</f>
        <v>43313</v>
      </c>
      <c r="W2630" t="str">
        <f>IF(AND(V2630&gt;=Map!$K$2,V2630&lt;=Map!$L$2),"Base",IF(AND(V2630&gt;=Map!$K$3,V2630&lt;=Map!$L$3),"Fcst","N/A"))</f>
        <v>N/A</v>
      </c>
      <c r="X2630" t="str">
        <f>INDEX(Map!$B$2:$B$86,MATCH(D2630,Map!$A$2:$A$86,0),0)</f>
        <v>Brown 10</v>
      </c>
      <c r="Y2630" s="7">
        <f>IF(INDEX(Map!$C$2:$C$86,MATCH(D2630,Map!$A$2:$A$86,0),0)="","N/A",E2630*INDEX(Map!$C$2:$C$86,MATCH(D2630,Map!$A$2:$A$86,0),0))</f>
        <v>0.1</v>
      </c>
      <c r="Z2630" s="7" t="str">
        <f>IF(INDEX(Map!$D$2:$D$86,MATCH(D2630,Map!$A$2:$A$86,0),0)="","N/A",E2630*INDEX(Map!$D$2:$D$86,MATCH(D2630,Map!$A$2:$A$86,0),0))</f>
        <v>N/A</v>
      </c>
      <c r="AA2630" t="str">
        <f>INDEX(Map!$E$2:$E$86,MATCH(D2630,Map!$A$2:$A$86,0),0)</f>
        <v>SCCT</v>
      </c>
    </row>
    <row r="2631" spans="1:27" x14ac:dyDescent="0.25">
      <c r="A2631" s="1" t="s">
        <v>120</v>
      </c>
      <c r="B2631" s="1" t="s">
        <v>114</v>
      </c>
      <c r="C2631" s="1">
        <v>26</v>
      </c>
      <c r="D2631" s="1" t="s">
        <v>48</v>
      </c>
      <c r="E2631" s="1">
        <v>2.2999999999999998</v>
      </c>
      <c r="F2631" s="1">
        <v>0</v>
      </c>
      <c r="G2631" s="1">
        <v>3.1</v>
      </c>
      <c r="H2631" s="1">
        <v>9</v>
      </c>
      <c r="I2631" s="1">
        <v>36.6</v>
      </c>
      <c r="J2631" s="1">
        <v>15766</v>
      </c>
      <c r="K2631" s="1">
        <v>44</v>
      </c>
      <c r="L2631" s="1">
        <v>315.3</v>
      </c>
      <c r="M2631" s="1">
        <v>115</v>
      </c>
      <c r="N2631" s="1">
        <v>1</v>
      </c>
      <c r="O2631" s="1">
        <v>2</v>
      </c>
      <c r="P2631" s="1">
        <v>0</v>
      </c>
      <c r="Q2631" s="1">
        <v>0</v>
      </c>
      <c r="R2631" s="1">
        <v>49.71</v>
      </c>
      <c r="S2631" s="1">
        <v>50.69</v>
      </c>
      <c r="T2631" s="1">
        <v>118</v>
      </c>
      <c r="U2631" s="3" t="str">
        <f t="shared" si="41"/>
        <v>2017Plan</v>
      </c>
      <c r="V2631" s="2">
        <f>DATE(A2631,INDEX(Map!$H$1:$H$12,MATCH(B2631,Map!$G$1:$G$12,0),0),1)</f>
        <v>43313</v>
      </c>
      <c r="W2631" t="str">
        <f>IF(AND(V2631&gt;=Map!$K$2,V2631&lt;=Map!$L$2),"Base",IF(AND(V2631&gt;=Map!$K$3,V2631&lt;=Map!$L$3),"Fcst","N/A"))</f>
        <v>N/A</v>
      </c>
      <c r="X2631" t="str">
        <f>INDEX(Map!$B$2:$B$86,MATCH(D2631,Map!$A$2:$A$86,0),0)</f>
        <v>Brown 11</v>
      </c>
      <c r="Y2631" s="7">
        <f>IF(INDEX(Map!$C$2:$C$86,MATCH(D2631,Map!$A$2:$A$86,0),0)="","N/A",E2631*INDEX(Map!$C$2:$C$86,MATCH(D2631,Map!$A$2:$A$86,0),0))</f>
        <v>2.2999999999999998</v>
      </c>
      <c r="Z2631" s="7" t="str">
        <f>IF(INDEX(Map!$D$2:$D$86,MATCH(D2631,Map!$A$2:$A$86,0),0)="","N/A",E2631*INDEX(Map!$D$2:$D$86,MATCH(D2631,Map!$A$2:$A$86,0),0))</f>
        <v>N/A</v>
      </c>
      <c r="AA2631" t="str">
        <f>INDEX(Map!$E$2:$E$86,MATCH(D2631,Map!$A$2:$A$86,0),0)</f>
        <v>SCCT</v>
      </c>
    </row>
    <row r="2632" spans="1:27" x14ac:dyDescent="0.25">
      <c r="A2632" s="1" t="s">
        <v>120</v>
      </c>
      <c r="B2632" s="1" t="s">
        <v>114</v>
      </c>
      <c r="C2632" s="1">
        <v>27</v>
      </c>
      <c r="D2632" s="1" t="s">
        <v>49</v>
      </c>
      <c r="E2632" s="1">
        <v>0.1</v>
      </c>
      <c r="F2632" s="1">
        <v>0</v>
      </c>
      <c r="G2632" s="1">
        <v>0.2</v>
      </c>
      <c r="H2632" s="1">
        <v>4</v>
      </c>
      <c r="I2632" s="1">
        <v>2.2000000000000002</v>
      </c>
      <c r="J2632" s="1">
        <v>16329</v>
      </c>
      <c r="K2632" s="1">
        <v>5</v>
      </c>
      <c r="L2632" s="1">
        <v>315.3</v>
      </c>
      <c r="M2632" s="1">
        <v>7</v>
      </c>
      <c r="N2632" s="1">
        <v>0</v>
      </c>
      <c r="O2632" s="1">
        <v>0</v>
      </c>
      <c r="P2632" s="1">
        <v>0</v>
      </c>
      <c r="Q2632" s="1">
        <v>0</v>
      </c>
      <c r="R2632" s="1">
        <v>51.49</v>
      </c>
      <c r="S2632" s="1">
        <v>51.49</v>
      </c>
      <c r="T2632" s="1">
        <v>7</v>
      </c>
      <c r="U2632" s="3" t="str">
        <f t="shared" si="41"/>
        <v>2017Plan</v>
      </c>
      <c r="V2632" s="2">
        <f>DATE(A2632,INDEX(Map!$H$1:$H$12,MATCH(B2632,Map!$G$1:$G$12,0),0),1)</f>
        <v>43313</v>
      </c>
      <c r="W2632" t="str">
        <f>IF(AND(V2632&gt;=Map!$K$2,V2632&lt;=Map!$L$2),"Base",IF(AND(V2632&gt;=Map!$K$3,V2632&lt;=Map!$L$3),"Fcst","N/A"))</f>
        <v>N/A</v>
      </c>
      <c r="X2632" t="str">
        <f>INDEX(Map!$B$2:$B$86,MATCH(D2632,Map!$A$2:$A$86,0),0)</f>
        <v>Brown 11</v>
      </c>
      <c r="Y2632" s="7">
        <f>IF(INDEX(Map!$C$2:$C$86,MATCH(D2632,Map!$A$2:$A$86,0),0)="","N/A",E2632*INDEX(Map!$C$2:$C$86,MATCH(D2632,Map!$A$2:$A$86,0),0))</f>
        <v>0.1</v>
      </c>
      <c r="Z2632" s="7" t="str">
        <f>IF(INDEX(Map!$D$2:$D$86,MATCH(D2632,Map!$A$2:$A$86,0),0)="","N/A",E2632*INDEX(Map!$D$2:$D$86,MATCH(D2632,Map!$A$2:$A$86,0),0))</f>
        <v>N/A</v>
      </c>
      <c r="AA2632" t="str">
        <f>INDEX(Map!$E$2:$E$86,MATCH(D2632,Map!$A$2:$A$86,0),0)</f>
        <v>SCCT</v>
      </c>
    </row>
    <row r="2633" spans="1:27" x14ac:dyDescent="0.25">
      <c r="A2633" s="1" t="s">
        <v>120</v>
      </c>
      <c r="B2633" s="1" t="s">
        <v>114</v>
      </c>
      <c r="C2633" s="1">
        <v>28</v>
      </c>
      <c r="D2633" s="1" t="s">
        <v>50</v>
      </c>
      <c r="E2633" s="1">
        <v>22.2</v>
      </c>
      <c r="F2633" s="1">
        <v>0</v>
      </c>
      <c r="G2633" s="1">
        <v>20.3</v>
      </c>
      <c r="H2633" s="1">
        <v>21</v>
      </c>
      <c r="I2633" s="1">
        <v>239.7</v>
      </c>
      <c r="J2633" s="1">
        <v>10806</v>
      </c>
      <c r="K2633" s="1">
        <v>159</v>
      </c>
      <c r="L2633" s="1">
        <v>315.3</v>
      </c>
      <c r="M2633" s="1">
        <v>756</v>
      </c>
      <c r="N2633" s="1">
        <v>1</v>
      </c>
      <c r="O2633" s="1">
        <v>3</v>
      </c>
      <c r="P2633" s="1">
        <v>0</v>
      </c>
      <c r="Q2633" s="1">
        <v>0</v>
      </c>
      <c r="R2633" s="1">
        <v>34.07</v>
      </c>
      <c r="S2633" s="1">
        <v>34.21</v>
      </c>
      <c r="T2633" s="1">
        <v>759</v>
      </c>
      <c r="U2633" s="3" t="str">
        <f t="shared" si="41"/>
        <v>2017Plan</v>
      </c>
      <c r="V2633" s="2">
        <f>DATE(A2633,INDEX(Map!$H$1:$H$12,MATCH(B2633,Map!$G$1:$G$12,0),0),1)</f>
        <v>43313</v>
      </c>
      <c r="W2633" t="str">
        <f>IF(AND(V2633&gt;=Map!$K$2,V2633&lt;=Map!$L$2),"Base",IF(AND(V2633&gt;=Map!$K$3,V2633&lt;=Map!$L$3),"Fcst","N/A"))</f>
        <v>N/A</v>
      </c>
      <c r="X2633" t="str">
        <f>INDEX(Map!$B$2:$B$86,MATCH(D2633,Map!$A$2:$A$86,0),0)</f>
        <v>Paddys Run 13</v>
      </c>
      <c r="Y2633" s="7">
        <f>IF(INDEX(Map!$C$2:$C$86,MATCH(D2633,Map!$A$2:$A$86,0),0)="","N/A",E2633*INDEX(Map!$C$2:$C$86,MATCH(D2633,Map!$A$2:$A$86,0),0))</f>
        <v>10.433999999999999</v>
      </c>
      <c r="Z2633" s="7">
        <f>IF(INDEX(Map!$D$2:$D$86,MATCH(D2633,Map!$A$2:$A$86,0),0)="","N/A",E2633*INDEX(Map!$D$2:$D$86,MATCH(D2633,Map!$A$2:$A$86,0),0))</f>
        <v>11.766</v>
      </c>
      <c r="AA2633" t="str">
        <f>INDEX(Map!$E$2:$E$86,MATCH(D2633,Map!$A$2:$A$86,0),0)</f>
        <v>SCCT</v>
      </c>
    </row>
    <row r="2634" spans="1:27" x14ac:dyDescent="0.25">
      <c r="A2634" s="1" t="s">
        <v>120</v>
      </c>
      <c r="B2634" s="1" t="s">
        <v>114</v>
      </c>
      <c r="C2634" s="1">
        <v>29</v>
      </c>
      <c r="D2634" s="1" t="s">
        <v>51</v>
      </c>
      <c r="E2634" s="1">
        <v>43.3</v>
      </c>
      <c r="F2634" s="1">
        <v>0</v>
      </c>
      <c r="G2634" s="1">
        <v>36.6</v>
      </c>
      <c r="H2634" s="1">
        <v>25</v>
      </c>
      <c r="I2634" s="1">
        <v>480</v>
      </c>
      <c r="J2634" s="1">
        <v>11075</v>
      </c>
      <c r="K2634" s="1">
        <v>310</v>
      </c>
      <c r="L2634" s="1">
        <v>315.3</v>
      </c>
      <c r="M2634" s="1">
        <v>1513</v>
      </c>
      <c r="N2634" s="1">
        <v>1</v>
      </c>
      <c r="O2634" s="1">
        <v>4</v>
      </c>
      <c r="P2634" s="1">
        <v>0</v>
      </c>
      <c r="Q2634" s="1">
        <v>0</v>
      </c>
      <c r="R2634" s="1">
        <v>34.92</v>
      </c>
      <c r="S2634" s="1">
        <v>35</v>
      </c>
      <c r="T2634" s="1">
        <v>1517</v>
      </c>
      <c r="U2634" s="3" t="str">
        <f t="shared" si="41"/>
        <v>2017Plan</v>
      </c>
      <c r="V2634" s="2">
        <f>DATE(A2634,INDEX(Map!$H$1:$H$12,MATCH(B2634,Map!$G$1:$G$12,0),0),1)</f>
        <v>43313</v>
      </c>
      <c r="W2634" t="str">
        <f>IF(AND(V2634&gt;=Map!$K$2,V2634&lt;=Map!$L$2),"Base",IF(AND(V2634&gt;=Map!$K$3,V2634&lt;=Map!$L$3),"Fcst","N/A"))</f>
        <v>N/A</v>
      </c>
      <c r="X2634" t="str">
        <f>INDEX(Map!$B$2:$B$86,MATCH(D2634,Map!$A$2:$A$86,0),0)</f>
        <v>Trimble Co 05</v>
      </c>
      <c r="Y2634" s="7">
        <f>IF(INDEX(Map!$C$2:$C$86,MATCH(D2634,Map!$A$2:$A$86,0),0)="","N/A",E2634*INDEX(Map!$C$2:$C$86,MATCH(D2634,Map!$A$2:$A$86,0),0))</f>
        <v>30.742999999999995</v>
      </c>
      <c r="Z2634" s="7">
        <f>IF(INDEX(Map!$D$2:$D$86,MATCH(D2634,Map!$A$2:$A$86,0),0)="","N/A",E2634*INDEX(Map!$D$2:$D$86,MATCH(D2634,Map!$A$2:$A$86,0),0))</f>
        <v>12.556999999999999</v>
      </c>
      <c r="AA2634" t="str">
        <f>INDEX(Map!$E$2:$E$86,MATCH(D2634,Map!$A$2:$A$86,0),0)</f>
        <v>SCCT</v>
      </c>
    </row>
    <row r="2635" spans="1:27" x14ac:dyDescent="0.25">
      <c r="A2635" s="1" t="s">
        <v>120</v>
      </c>
      <c r="B2635" s="1" t="s">
        <v>114</v>
      </c>
      <c r="C2635" s="1">
        <v>30</v>
      </c>
      <c r="D2635" s="1" t="s">
        <v>52</v>
      </c>
      <c r="E2635" s="1">
        <v>39.5</v>
      </c>
      <c r="F2635" s="1">
        <v>0</v>
      </c>
      <c r="G2635" s="1">
        <v>33.4</v>
      </c>
      <c r="H2635" s="1">
        <v>23</v>
      </c>
      <c r="I2635" s="1">
        <v>436.8</v>
      </c>
      <c r="J2635" s="1">
        <v>11061</v>
      </c>
      <c r="K2635" s="1">
        <v>281</v>
      </c>
      <c r="L2635" s="1">
        <v>315.3</v>
      </c>
      <c r="M2635" s="1">
        <v>1377</v>
      </c>
      <c r="N2635" s="1">
        <v>1</v>
      </c>
      <c r="O2635" s="1">
        <v>3</v>
      </c>
      <c r="P2635" s="1">
        <v>0</v>
      </c>
      <c r="Q2635" s="1">
        <v>0</v>
      </c>
      <c r="R2635" s="1">
        <v>34.880000000000003</v>
      </c>
      <c r="S2635" s="1">
        <v>34.96</v>
      </c>
      <c r="T2635" s="1">
        <v>1381</v>
      </c>
      <c r="U2635" s="3" t="str">
        <f t="shared" si="41"/>
        <v>2017Plan</v>
      </c>
      <c r="V2635" s="2">
        <f>DATE(A2635,INDEX(Map!$H$1:$H$12,MATCH(B2635,Map!$G$1:$G$12,0),0),1)</f>
        <v>43313</v>
      </c>
      <c r="W2635" t="str">
        <f>IF(AND(V2635&gt;=Map!$K$2,V2635&lt;=Map!$L$2),"Base",IF(AND(V2635&gt;=Map!$K$3,V2635&lt;=Map!$L$3),"Fcst","N/A"))</f>
        <v>N/A</v>
      </c>
      <c r="X2635" t="str">
        <f>INDEX(Map!$B$2:$B$86,MATCH(D2635,Map!$A$2:$A$86,0),0)</f>
        <v>Trimble Co 06</v>
      </c>
      <c r="Y2635" s="7">
        <f>IF(INDEX(Map!$C$2:$C$86,MATCH(D2635,Map!$A$2:$A$86,0),0)="","N/A",E2635*INDEX(Map!$C$2:$C$86,MATCH(D2635,Map!$A$2:$A$86,0),0))</f>
        <v>28.044999999999998</v>
      </c>
      <c r="Z2635" s="7">
        <f>IF(INDEX(Map!$D$2:$D$86,MATCH(D2635,Map!$A$2:$A$86,0),0)="","N/A",E2635*INDEX(Map!$D$2:$D$86,MATCH(D2635,Map!$A$2:$A$86,0),0))</f>
        <v>11.455</v>
      </c>
      <c r="AA2635" t="str">
        <f>INDEX(Map!$E$2:$E$86,MATCH(D2635,Map!$A$2:$A$86,0),0)</f>
        <v>SCCT</v>
      </c>
    </row>
    <row r="2636" spans="1:27" x14ac:dyDescent="0.25">
      <c r="A2636" s="1" t="s">
        <v>120</v>
      </c>
      <c r="B2636" s="1" t="s">
        <v>114</v>
      </c>
      <c r="C2636" s="1">
        <v>31</v>
      </c>
      <c r="D2636" s="1" t="s">
        <v>53</v>
      </c>
      <c r="E2636" s="1">
        <v>36.1</v>
      </c>
      <c r="F2636" s="1">
        <v>0</v>
      </c>
      <c r="G2636" s="1">
        <v>30.5</v>
      </c>
      <c r="H2636" s="1">
        <v>22</v>
      </c>
      <c r="I2636" s="1">
        <v>398.4</v>
      </c>
      <c r="J2636" s="1">
        <v>11041</v>
      </c>
      <c r="K2636" s="1">
        <v>255</v>
      </c>
      <c r="L2636" s="1">
        <v>315.3</v>
      </c>
      <c r="M2636" s="1">
        <v>1256</v>
      </c>
      <c r="N2636" s="1">
        <v>1</v>
      </c>
      <c r="O2636" s="1">
        <v>3</v>
      </c>
      <c r="P2636" s="1">
        <v>0</v>
      </c>
      <c r="Q2636" s="1">
        <v>0</v>
      </c>
      <c r="R2636" s="1">
        <v>34.82</v>
      </c>
      <c r="S2636" s="1">
        <v>34.9</v>
      </c>
      <c r="T2636" s="1">
        <v>1259</v>
      </c>
      <c r="U2636" s="3" t="str">
        <f t="shared" si="41"/>
        <v>2017Plan</v>
      </c>
      <c r="V2636" s="2">
        <f>DATE(A2636,INDEX(Map!$H$1:$H$12,MATCH(B2636,Map!$G$1:$G$12,0),0),1)</f>
        <v>43313</v>
      </c>
      <c r="W2636" t="str">
        <f>IF(AND(V2636&gt;=Map!$K$2,V2636&lt;=Map!$L$2),"Base",IF(AND(V2636&gt;=Map!$K$3,V2636&lt;=Map!$L$3),"Fcst","N/A"))</f>
        <v>N/A</v>
      </c>
      <c r="X2636" t="str">
        <f>INDEX(Map!$B$2:$B$86,MATCH(D2636,Map!$A$2:$A$86,0),0)</f>
        <v>Trimble Co 07</v>
      </c>
      <c r="Y2636" s="7">
        <f>IF(INDEX(Map!$C$2:$C$86,MATCH(D2636,Map!$A$2:$A$86,0),0)="","N/A",E2636*INDEX(Map!$C$2:$C$86,MATCH(D2636,Map!$A$2:$A$86,0),0))</f>
        <v>22.743000000000002</v>
      </c>
      <c r="Z2636" s="7">
        <f>IF(INDEX(Map!$D$2:$D$86,MATCH(D2636,Map!$A$2:$A$86,0),0)="","N/A",E2636*INDEX(Map!$D$2:$D$86,MATCH(D2636,Map!$A$2:$A$86,0),0))</f>
        <v>13.357000000000001</v>
      </c>
      <c r="AA2636" t="str">
        <f>INDEX(Map!$E$2:$E$86,MATCH(D2636,Map!$A$2:$A$86,0),0)</f>
        <v>SCCT</v>
      </c>
    </row>
    <row r="2637" spans="1:27" x14ac:dyDescent="0.25">
      <c r="A2637" s="1" t="s">
        <v>120</v>
      </c>
      <c r="B2637" s="1" t="s">
        <v>114</v>
      </c>
      <c r="C2637" s="1">
        <v>32</v>
      </c>
      <c r="D2637" s="1" t="s">
        <v>54</v>
      </c>
      <c r="E2637" s="1">
        <v>15.7</v>
      </c>
      <c r="F2637" s="1">
        <v>0</v>
      </c>
      <c r="G2637" s="1">
        <v>13.3</v>
      </c>
      <c r="H2637" s="1">
        <v>16</v>
      </c>
      <c r="I2637" s="1">
        <v>172.5</v>
      </c>
      <c r="J2637" s="1">
        <v>10997</v>
      </c>
      <c r="K2637" s="1">
        <v>109</v>
      </c>
      <c r="L2637" s="1">
        <v>315.3</v>
      </c>
      <c r="M2637" s="1">
        <v>544</v>
      </c>
      <c r="N2637" s="1">
        <v>1</v>
      </c>
      <c r="O2637" s="1">
        <v>2</v>
      </c>
      <c r="P2637" s="1">
        <v>0</v>
      </c>
      <c r="Q2637" s="1">
        <v>0</v>
      </c>
      <c r="R2637" s="1">
        <v>34.68</v>
      </c>
      <c r="S2637" s="1">
        <v>34.82</v>
      </c>
      <c r="T2637" s="1">
        <v>546</v>
      </c>
      <c r="U2637" s="3" t="str">
        <f t="shared" si="41"/>
        <v>2017Plan</v>
      </c>
      <c r="V2637" s="2">
        <f>DATE(A2637,INDEX(Map!$H$1:$H$12,MATCH(B2637,Map!$G$1:$G$12,0),0),1)</f>
        <v>43313</v>
      </c>
      <c r="W2637" t="str">
        <f>IF(AND(V2637&gt;=Map!$K$2,V2637&lt;=Map!$L$2),"Base",IF(AND(V2637&gt;=Map!$K$3,V2637&lt;=Map!$L$3),"Fcst","N/A"))</f>
        <v>N/A</v>
      </c>
      <c r="X2637" t="str">
        <f>INDEX(Map!$B$2:$B$86,MATCH(D2637,Map!$A$2:$A$86,0),0)</f>
        <v>Trimble Co 08</v>
      </c>
      <c r="Y2637" s="7">
        <f>IF(INDEX(Map!$C$2:$C$86,MATCH(D2637,Map!$A$2:$A$86,0),0)="","N/A",E2637*INDEX(Map!$C$2:$C$86,MATCH(D2637,Map!$A$2:$A$86,0),0))</f>
        <v>9.891</v>
      </c>
      <c r="Z2637" s="7">
        <f>IF(INDEX(Map!$D$2:$D$86,MATCH(D2637,Map!$A$2:$A$86,0),0)="","N/A",E2637*INDEX(Map!$D$2:$D$86,MATCH(D2637,Map!$A$2:$A$86,0),0))</f>
        <v>5.8089999999999993</v>
      </c>
      <c r="AA2637" t="str">
        <f>INDEX(Map!$E$2:$E$86,MATCH(D2637,Map!$A$2:$A$86,0),0)</f>
        <v>SCCT</v>
      </c>
    </row>
    <row r="2638" spans="1:27" x14ac:dyDescent="0.25">
      <c r="A2638" s="1" t="s">
        <v>120</v>
      </c>
      <c r="B2638" s="1" t="s">
        <v>114</v>
      </c>
      <c r="C2638" s="1">
        <v>33</v>
      </c>
      <c r="D2638" s="1" t="s">
        <v>55</v>
      </c>
      <c r="E2638" s="1">
        <v>27.6</v>
      </c>
      <c r="F2638" s="1">
        <v>0</v>
      </c>
      <c r="G2638" s="1">
        <v>23.3</v>
      </c>
      <c r="H2638" s="1">
        <v>19</v>
      </c>
      <c r="I2638" s="1">
        <v>303.60000000000002</v>
      </c>
      <c r="J2638" s="1">
        <v>11017</v>
      </c>
      <c r="K2638" s="1">
        <v>193</v>
      </c>
      <c r="L2638" s="1">
        <v>315.3</v>
      </c>
      <c r="M2638" s="1">
        <v>957</v>
      </c>
      <c r="N2638" s="1">
        <v>1</v>
      </c>
      <c r="O2638" s="1">
        <v>3</v>
      </c>
      <c r="P2638" s="1">
        <v>0</v>
      </c>
      <c r="Q2638" s="1">
        <v>0</v>
      </c>
      <c r="R2638" s="1">
        <v>34.74</v>
      </c>
      <c r="S2638" s="1">
        <v>34.840000000000003</v>
      </c>
      <c r="T2638" s="1">
        <v>960</v>
      </c>
      <c r="U2638" s="3" t="str">
        <f t="shared" si="41"/>
        <v>2017Plan</v>
      </c>
      <c r="V2638" s="2">
        <f>DATE(A2638,INDEX(Map!$H$1:$H$12,MATCH(B2638,Map!$G$1:$G$12,0),0),1)</f>
        <v>43313</v>
      </c>
      <c r="W2638" t="str">
        <f>IF(AND(V2638&gt;=Map!$K$2,V2638&lt;=Map!$L$2),"Base",IF(AND(V2638&gt;=Map!$K$3,V2638&lt;=Map!$L$3),"Fcst","N/A"))</f>
        <v>N/A</v>
      </c>
      <c r="X2638" t="str">
        <f>INDEX(Map!$B$2:$B$86,MATCH(D2638,Map!$A$2:$A$86,0),0)</f>
        <v>Trimble Co 09</v>
      </c>
      <c r="Y2638" s="7">
        <f>IF(INDEX(Map!$C$2:$C$86,MATCH(D2638,Map!$A$2:$A$86,0),0)="","N/A",E2638*INDEX(Map!$C$2:$C$86,MATCH(D2638,Map!$A$2:$A$86,0),0))</f>
        <v>17.388000000000002</v>
      </c>
      <c r="Z2638" s="7">
        <f>IF(INDEX(Map!$D$2:$D$86,MATCH(D2638,Map!$A$2:$A$86,0),0)="","N/A",E2638*INDEX(Map!$D$2:$D$86,MATCH(D2638,Map!$A$2:$A$86,0),0))</f>
        <v>10.212</v>
      </c>
      <c r="AA2638" t="str">
        <f>INDEX(Map!$E$2:$E$86,MATCH(D2638,Map!$A$2:$A$86,0),0)</f>
        <v>SCCT</v>
      </c>
    </row>
    <row r="2639" spans="1:27" x14ac:dyDescent="0.25">
      <c r="A2639" s="1" t="s">
        <v>120</v>
      </c>
      <c r="B2639" s="1" t="s">
        <v>114</v>
      </c>
      <c r="C2639" s="1">
        <v>34</v>
      </c>
      <c r="D2639" s="1" t="s">
        <v>56</v>
      </c>
      <c r="E2639" s="1">
        <v>8.8000000000000007</v>
      </c>
      <c r="F2639" s="1">
        <v>0</v>
      </c>
      <c r="G2639" s="1">
        <v>7.4</v>
      </c>
      <c r="H2639" s="1">
        <v>12</v>
      </c>
      <c r="I2639" s="1">
        <v>96.7</v>
      </c>
      <c r="J2639" s="1">
        <v>10989</v>
      </c>
      <c r="K2639" s="1">
        <v>61</v>
      </c>
      <c r="L2639" s="1">
        <v>315.3</v>
      </c>
      <c r="M2639" s="1">
        <v>305</v>
      </c>
      <c r="N2639" s="1">
        <v>1</v>
      </c>
      <c r="O2639" s="1">
        <v>2</v>
      </c>
      <c r="P2639" s="1">
        <v>0</v>
      </c>
      <c r="Q2639" s="1">
        <v>0</v>
      </c>
      <c r="R2639" s="1">
        <v>34.65</v>
      </c>
      <c r="S2639" s="1">
        <v>34.840000000000003</v>
      </c>
      <c r="T2639" s="1">
        <v>307</v>
      </c>
      <c r="U2639" s="3" t="str">
        <f t="shared" si="41"/>
        <v>2017Plan</v>
      </c>
      <c r="V2639" s="2">
        <f>DATE(A2639,INDEX(Map!$H$1:$H$12,MATCH(B2639,Map!$G$1:$G$12,0),0),1)</f>
        <v>43313</v>
      </c>
      <c r="W2639" t="str">
        <f>IF(AND(V2639&gt;=Map!$K$2,V2639&lt;=Map!$L$2),"Base",IF(AND(V2639&gt;=Map!$K$3,V2639&lt;=Map!$L$3),"Fcst","N/A"))</f>
        <v>N/A</v>
      </c>
      <c r="X2639" t="str">
        <f>INDEX(Map!$B$2:$B$86,MATCH(D2639,Map!$A$2:$A$86,0),0)</f>
        <v>Trimble Co 10</v>
      </c>
      <c r="Y2639" s="7">
        <f>IF(INDEX(Map!$C$2:$C$86,MATCH(D2639,Map!$A$2:$A$86,0),0)="","N/A",E2639*INDEX(Map!$C$2:$C$86,MATCH(D2639,Map!$A$2:$A$86,0),0))</f>
        <v>5.5440000000000005</v>
      </c>
      <c r="Z2639" s="7">
        <f>IF(INDEX(Map!$D$2:$D$86,MATCH(D2639,Map!$A$2:$A$86,0),0)="","N/A",E2639*INDEX(Map!$D$2:$D$86,MATCH(D2639,Map!$A$2:$A$86,0),0))</f>
        <v>3.2560000000000002</v>
      </c>
      <c r="AA2639" t="str">
        <f>INDEX(Map!$E$2:$E$86,MATCH(D2639,Map!$A$2:$A$86,0),0)</f>
        <v>SCCT</v>
      </c>
    </row>
    <row r="2640" spans="1:27" x14ac:dyDescent="0.25">
      <c r="A2640" s="1" t="s">
        <v>120</v>
      </c>
      <c r="B2640" s="1" t="s">
        <v>114</v>
      </c>
      <c r="C2640" s="1">
        <v>35</v>
      </c>
      <c r="D2640" s="1" t="s">
        <v>57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s="3" t="str">
        <f t="shared" si="41"/>
        <v>2017Plan</v>
      </c>
      <c r="V2640" s="2">
        <f>DATE(A2640,INDEX(Map!$H$1:$H$12,MATCH(B2640,Map!$G$1:$G$12,0),0),1)</f>
        <v>43313</v>
      </c>
      <c r="W2640" t="str">
        <f>IF(AND(V2640&gt;=Map!$K$2,V2640&lt;=Map!$L$2),"Base",IF(AND(V2640&gt;=Map!$K$3,V2640&lt;=Map!$L$3),"Fcst","N/A"))</f>
        <v>N/A</v>
      </c>
      <c r="X2640" t="str">
        <f>INDEX(Map!$B$2:$B$86,MATCH(D2640,Map!$A$2:$A$86,0),0)</f>
        <v>Cane Run 11</v>
      </c>
      <c r="Y2640" s="7" t="str">
        <f>IF(INDEX(Map!$C$2:$C$86,MATCH(D2640,Map!$A$2:$A$86,0),0)="","N/A",E2640*INDEX(Map!$C$2:$C$86,MATCH(D2640,Map!$A$2:$A$86,0),0))</f>
        <v>N/A</v>
      </c>
      <c r="Z2640" s="7">
        <f>IF(INDEX(Map!$D$2:$D$86,MATCH(D2640,Map!$A$2:$A$86,0),0)="","N/A",E2640*INDEX(Map!$D$2:$D$86,MATCH(D2640,Map!$A$2:$A$86,0),0))</f>
        <v>0</v>
      </c>
      <c r="AA2640" t="str">
        <f>INDEX(Map!$E$2:$E$86,MATCH(D2640,Map!$A$2:$A$86,0),0)</f>
        <v>SCCT</v>
      </c>
    </row>
    <row r="2641" spans="1:27" x14ac:dyDescent="0.25">
      <c r="A2641" s="1" t="s">
        <v>120</v>
      </c>
      <c r="B2641" s="1" t="s">
        <v>114</v>
      </c>
      <c r="C2641" s="1">
        <v>36</v>
      </c>
      <c r="D2641" s="1" t="s">
        <v>58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3" t="str">
        <f t="shared" si="41"/>
        <v>2017Plan</v>
      </c>
      <c r="V2641" s="2">
        <f>DATE(A2641,INDEX(Map!$H$1:$H$12,MATCH(B2641,Map!$G$1:$G$12,0),0),1)</f>
        <v>43313</v>
      </c>
      <c r="W2641" t="str">
        <f>IF(AND(V2641&gt;=Map!$K$2,V2641&lt;=Map!$L$2),"Base",IF(AND(V2641&gt;=Map!$K$3,V2641&lt;=Map!$L$3),"Fcst","N/A"))</f>
        <v>N/A</v>
      </c>
      <c r="X2641" t="str">
        <f>INDEX(Map!$B$2:$B$86,MATCH(D2641,Map!$A$2:$A$86,0),0)</f>
        <v>Haefling</v>
      </c>
      <c r="Y2641" s="7">
        <f>IF(INDEX(Map!$C$2:$C$86,MATCH(D2641,Map!$A$2:$A$86,0),0)="","N/A",E2641*INDEX(Map!$C$2:$C$86,MATCH(D2641,Map!$A$2:$A$86,0),0))</f>
        <v>0</v>
      </c>
      <c r="Z2641" s="7" t="str">
        <f>IF(INDEX(Map!$D$2:$D$86,MATCH(D2641,Map!$A$2:$A$86,0),0)="","N/A",E2641*INDEX(Map!$D$2:$D$86,MATCH(D2641,Map!$A$2:$A$86,0),0))</f>
        <v>N/A</v>
      </c>
      <c r="AA2641" t="str">
        <f>INDEX(Map!$E$2:$E$86,MATCH(D2641,Map!$A$2:$A$86,0),0)</f>
        <v>SCCT</v>
      </c>
    </row>
    <row r="2642" spans="1:27" x14ac:dyDescent="0.25">
      <c r="A2642" s="1" t="s">
        <v>120</v>
      </c>
      <c r="B2642" s="1" t="s">
        <v>114</v>
      </c>
      <c r="C2642" s="1">
        <v>37</v>
      </c>
      <c r="D2642" s="1" t="s">
        <v>59</v>
      </c>
      <c r="E2642" s="1">
        <v>0.1</v>
      </c>
      <c r="F2642" s="1">
        <v>0</v>
      </c>
      <c r="G2642" s="1">
        <v>0.9</v>
      </c>
      <c r="H2642" s="1">
        <v>1</v>
      </c>
      <c r="I2642" s="1">
        <v>1.3</v>
      </c>
      <c r="J2642" s="1">
        <v>15479</v>
      </c>
      <c r="K2642" s="1">
        <v>7</v>
      </c>
      <c r="L2642" s="1">
        <v>315.3</v>
      </c>
      <c r="M2642" s="1">
        <v>4</v>
      </c>
      <c r="N2642" s="1">
        <v>0</v>
      </c>
      <c r="O2642" s="1">
        <v>0</v>
      </c>
      <c r="P2642" s="1">
        <v>0</v>
      </c>
      <c r="Q2642" s="1">
        <v>0</v>
      </c>
      <c r="R2642" s="1">
        <v>48.81</v>
      </c>
      <c r="S2642" s="1">
        <v>48.81</v>
      </c>
      <c r="T2642" s="1">
        <v>4</v>
      </c>
      <c r="U2642" s="3" t="str">
        <f t="shared" si="41"/>
        <v>2017Plan</v>
      </c>
      <c r="V2642" s="2">
        <f>DATE(A2642,INDEX(Map!$H$1:$H$12,MATCH(B2642,Map!$G$1:$G$12,0),0),1)</f>
        <v>43313</v>
      </c>
      <c r="W2642" t="str">
        <f>IF(AND(V2642&gt;=Map!$K$2,V2642&lt;=Map!$L$2),"Base",IF(AND(V2642&gt;=Map!$K$3,V2642&lt;=Map!$L$3),"Fcst","N/A"))</f>
        <v>N/A</v>
      </c>
      <c r="X2642" t="str">
        <f>INDEX(Map!$B$2:$B$86,MATCH(D2642,Map!$A$2:$A$86,0),0)</f>
        <v>Paddys Run 11</v>
      </c>
      <c r="Y2642" s="7" t="str">
        <f>IF(INDEX(Map!$C$2:$C$86,MATCH(D2642,Map!$A$2:$A$86,0),0)="","N/A",E2642*INDEX(Map!$C$2:$C$86,MATCH(D2642,Map!$A$2:$A$86,0),0))</f>
        <v>N/A</v>
      </c>
      <c r="Z2642" s="7">
        <f>IF(INDEX(Map!$D$2:$D$86,MATCH(D2642,Map!$A$2:$A$86,0),0)="","N/A",E2642*INDEX(Map!$D$2:$D$86,MATCH(D2642,Map!$A$2:$A$86,0),0))</f>
        <v>0.1</v>
      </c>
      <c r="AA2642" t="str">
        <f>INDEX(Map!$E$2:$E$86,MATCH(D2642,Map!$A$2:$A$86,0),0)</f>
        <v>SCCT</v>
      </c>
    </row>
    <row r="2643" spans="1:27" x14ac:dyDescent="0.25">
      <c r="A2643" s="1" t="s">
        <v>120</v>
      </c>
      <c r="B2643" s="1" t="s">
        <v>114</v>
      </c>
      <c r="C2643" s="1">
        <v>38</v>
      </c>
      <c r="D2643" s="1" t="s">
        <v>60</v>
      </c>
      <c r="E2643" s="1">
        <v>0.1</v>
      </c>
      <c r="F2643" s="1">
        <v>0</v>
      </c>
      <c r="G2643" s="1">
        <v>0.7</v>
      </c>
      <c r="H2643" s="1">
        <v>1</v>
      </c>
      <c r="I2643" s="1">
        <v>2</v>
      </c>
      <c r="J2643" s="1">
        <v>17005</v>
      </c>
      <c r="K2643" s="1">
        <v>5</v>
      </c>
      <c r="L2643" s="1">
        <v>315.3</v>
      </c>
      <c r="M2643" s="1">
        <v>6</v>
      </c>
      <c r="N2643" s="1">
        <v>0</v>
      </c>
      <c r="O2643" s="1">
        <v>0</v>
      </c>
      <c r="P2643" s="1">
        <v>0</v>
      </c>
      <c r="Q2643" s="1">
        <v>0</v>
      </c>
      <c r="R2643" s="1">
        <v>53.62</v>
      </c>
      <c r="S2643" s="1">
        <v>53.62</v>
      </c>
      <c r="T2643" s="1">
        <v>6</v>
      </c>
      <c r="U2643" s="3" t="str">
        <f t="shared" si="41"/>
        <v>2017Plan</v>
      </c>
      <c r="V2643" s="2">
        <f>DATE(A2643,INDEX(Map!$H$1:$H$12,MATCH(B2643,Map!$G$1:$G$12,0),0),1)</f>
        <v>43313</v>
      </c>
      <c r="W2643" t="str">
        <f>IF(AND(V2643&gt;=Map!$K$2,V2643&lt;=Map!$L$2),"Base",IF(AND(V2643&gt;=Map!$K$3,V2643&lt;=Map!$L$3),"Fcst","N/A"))</f>
        <v>N/A</v>
      </c>
      <c r="X2643" t="str">
        <f>INDEX(Map!$B$2:$B$86,MATCH(D2643,Map!$A$2:$A$86,0),0)</f>
        <v>Paddys Run 12</v>
      </c>
      <c r="Y2643" s="7" t="str">
        <f>IF(INDEX(Map!$C$2:$C$86,MATCH(D2643,Map!$A$2:$A$86,0),0)="","N/A",E2643*INDEX(Map!$C$2:$C$86,MATCH(D2643,Map!$A$2:$A$86,0),0))</f>
        <v>N/A</v>
      </c>
      <c r="Z2643" s="7">
        <f>IF(INDEX(Map!$D$2:$D$86,MATCH(D2643,Map!$A$2:$A$86,0),0)="","N/A",E2643*INDEX(Map!$D$2:$D$86,MATCH(D2643,Map!$A$2:$A$86,0),0))</f>
        <v>0.1</v>
      </c>
      <c r="AA2643" t="str">
        <f>INDEX(Map!$E$2:$E$86,MATCH(D2643,Map!$A$2:$A$86,0),0)</f>
        <v>SCCT</v>
      </c>
    </row>
    <row r="2644" spans="1:27" x14ac:dyDescent="0.25">
      <c r="A2644" s="1" t="s">
        <v>120</v>
      </c>
      <c r="B2644" s="1" t="s">
        <v>114</v>
      </c>
      <c r="C2644" s="1">
        <v>39</v>
      </c>
      <c r="D2644" s="1" t="s">
        <v>61</v>
      </c>
      <c r="E2644" s="1">
        <v>0.1</v>
      </c>
      <c r="F2644" s="1">
        <v>0</v>
      </c>
      <c r="G2644" s="1">
        <v>0.7</v>
      </c>
      <c r="H2644" s="1">
        <v>1</v>
      </c>
      <c r="I2644" s="1">
        <v>1.3</v>
      </c>
      <c r="J2644" s="1">
        <v>18676</v>
      </c>
      <c r="K2644" s="1">
        <v>5</v>
      </c>
      <c r="L2644" s="1">
        <v>372.3</v>
      </c>
      <c r="M2644" s="1">
        <v>5</v>
      </c>
      <c r="N2644" s="1">
        <v>0</v>
      </c>
      <c r="O2644" s="1">
        <v>0</v>
      </c>
      <c r="P2644" s="1">
        <v>0</v>
      </c>
      <c r="Q2644" s="1">
        <v>0</v>
      </c>
      <c r="R2644" s="1">
        <v>69.53</v>
      </c>
      <c r="S2644" s="1">
        <v>69.53</v>
      </c>
      <c r="T2644" s="1">
        <v>5</v>
      </c>
      <c r="U2644" s="3" t="str">
        <f t="shared" si="41"/>
        <v>2017Plan</v>
      </c>
      <c r="V2644" s="2">
        <f>DATE(A2644,INDEX(Map!$H$1:$H$12,MATCH(B2644,Map!$G$1:$G$12,0),0),1)</f>
        <v>43313</v>
      </c>
      <c r="W2644" t="str">
        <f>IF(AND(V2644&gt;=Map!$K$2,V2644&lt;=Map!$L$2),"Base",IF(AND(V2644&gt;=Map!$K$3,V2644&lt;=Map!$L$3),"Fcst","N/A"))</f>
        <v>N/A</v>
      </c>
      <c r="X2644" t="str">
        <f>INDEX(Map!$B$2:$B$86,MATCH(D2644,Map!$A$2:$A$86,0),0)</f>
        <v>Zorn 1</v>
      </c>
      <c r="Y2644" s="7" t="str">
        <f>IF(INDEX(Map!$C$2:$C$86,MATCH(D2644,Map!$A$2:$A$86,0),0)="","N/A",E2644*INDEX(Map!$C$2:$C$86,MATCH(D2644,Map!$A$2:$A$86,0),0))</f>
        <v>N/A</v>
      </c>
      <c r="Z2644" s="7">
        <f>IF(INDEX(Map!$D$2:$D$86,MATCH(D2644,Map!$A$2:$A$86,0),0)="","N/A",E2644*INDEX(Map!$D$2:$D$86,MATCH(D2644,Map!$A$2:$A$86,0),0))</f>
        <v>0.1</v>
      </c>
      <c r="AA2644" t="str">
        <f>INDEX(Map!$E$2:$E$86,MATCH(D2644,Map!$A$2:$A$86,0),0)</f>
        <v>SCCT</v>
      </c>
    </row>
    <row r="2645" spans="1:27" x14ac:dyDescent="0.25">
      <c r="A2645" s="1" t="s">
        <v>120</v>
      </c>
      <c r="B2645" s="1" t="s">
        <v>114</v>
      </c>
      <c r="C2645" s="1">
        <v>40</v>
      </c>
      <c r="D2645" s="1" t="s">
        <v>62</v>
      </c>
      <c r="E2645" s="1">
        <v>1.2</v>
      </c>
      <c r="F2645" s="1">
        <v>0</v>
      </c>
      <c r="G2645" s="1">
        <v>5.2</v>
      </c>
      <c r="H2645" s="1">
        <v>11</v>
      </c>
      <c r="I2645" s="1" t="s">
        <v>63</v>
      </c>
      <c r="J2645" s="1" t="s">
        <v>63</v>
      </c>
      <c r="K2645" s="1">
        <v>44</v>
      </c>
      <c r="L2645" s="1">
        <v>0</v>
      </c>
      <c r="M2645" s="1">
        <v>0</v>
      </c>
      <c r="N2645" s="1" t="s">
        <v>63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3" t="str">
        <f t="shared" si="41"/>
        <v>2017Plan</v>
      </c>
      <c r="V2645" s="2">
        <f>DATE(A2645,INDEX(Map!$H$1:$H$12,MATCH(B2645,Map!$G$1:$G$12,0),0),1)</f>
        <v>43313</v>
      </c>
      <c r="W2645" t="str">
        <f>IF(AND(V2645&gt;=Map!$K$2,V2645&lt;=Map!$L$2),"Base",IF(AND(V2645&gt;=Map!$K$3,V2645&lt;=Map!$L$3),"Fcst","N/A"))</f>
        <v>N/A</v>
      </c>
      <c r="X2645" t="str">
        <f>INDEX(Map!$B$2:$B$86,MATCH(D2645,Map!$A$2:$A$86,0),0)</f>
        <v>Dix Dam</v>
      </c>
      <c r="Y2645" s="7">
        <f>IF(INDEX(Map!$C$2:$C$86,MATCH(D2645,Map!$A$2:$A$86,0),0)="","N/A",E2645*INDEX(Map!$C$2:$C$86,MATCH(D2645,Map!$A$2:$A$86,0),0))</f>
        <v>1.2</v>
      </c>
      <c r="Z2645" s="7" t="str">
        <f>IF(INDEX(Map!$D$2:$D$86,MATCH(D2645,Map!$A$2:$A$86,0),0)="","N/A",E2645*INDEX(Map!$D$2:$D$86,MATCH(D2645,Map!$A$2:$A$86,0),0))</f>
        <v>N/A</v>
      </c>
      <c r="AA2645" t="str">
        <f>INDEX(Map!$E$2:$E$86,MATCH(D2645,Map!$A$2:$A$86,0),0)</f>
        <v>Hydro</v>
      </c>
    </row>
    <row r="2646" spans="1:27" x14ac:dyDescent="0.25">
      <c r="A2646" s="1" t="s">
        <v>120</v>
      </c>
      <c r="B2646" s="1" t="s">
        <v>114</v>
      </c>
      <c r="C2646" s="1">
        <v>41</v>
      </c>
      <c r="D2646" s="1" t="s">
        <v>64</v>
      </c>
      <c r="E2646" s="1">
        <v>27.3</v>
      </c>
      <c r="F2646" s="1">
        <v>0</v>
      </c>
      <c r="G2646" s="1">
        <v>99.6</v>
      </c>
      <c r="H2646" s="1">
        <v>1</v>
      </c>
      <c r="I2646" s="1" t="s">
        <v>63</v>
      </c>
      <c r="J2646" s="1" t="s">
        <v>63</v>
      </c>
      <c r="K2646" s="1">
        <v>741</v>
      </c>
      <c r="L2646" s="1">
        <v>0</v>
      </c>
      <c r="M2646" s="1">
        <v>0</v>
      </c>
      <c r="N2646" s="1" t="s">
        <v>63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s="3" t="str">
        <f t="shared" si="41"/>
        <v>2017Plan</v>
      </c>
      <c r="V2646" s="2">
        <f>DATE(A2646,INDEX(Map!$H$1:$H$12,MATCH(B2646,Map!$G$1:$G$12,0),0),1)</f>
        <v>43313</v>
      </c>
      <c r="W2646" t="str">
        <f>IF(AND(V2646&gt;=Map!$K$2,V2646&lt;=Map!$L$2),"Base",IF(AND(V2646&gt;=Map!$K$3,V2646&lt;=Map!$L$3),"Fcst","N/A"))</f>
        <v>N/A</v>
      </c>
      <c r="X2646" t="str">
        <f>INDEX(Map!$B$2:$B$86,MATCH(D2646,Map!$A$2:$A$86,0),0)</f>
        <v>Ohio Falls</v>
      </c>
      <c r="Y2646" s="7" t="str">
        <f>IF(INDEX(Map!$C$2:$C$86,MATCH(D2646,Map!$A$2:$A$86,0),0)="","N/A",E2646*INDEX(Map!$C$2:$C$86,MATCH(D2646,Map!$A$2:$A$86,0),0))</f>
        <v>N/A</v>
      </c>
      <c r="Z2646" s="7">
        <f>IF(INDEX(Map!$D$2:$D$86,MATCH(D2646,Map!$A$2:$A$86,0),0)="","N/A",E2646*INDEX(Map!$D$2:$D$86,MATCH(D2646,Map!$A$2:$A$86,0),0))</f>
        <v>27.3</v>
      </c>
      <c r="AA2646" t="str">
        <f>INDEX(Map!$E$2:$E$86,MATCH(D2646,Map!$A$2:$A$86,0),0)</f>
        <v>Hydro</v>
      </c>
    </row>
    <row r="2647" spans="1:27" x14ac:dyDescent="0.25">
      <c r="A2647" s="1" t="s">
        <v>120</v>
      </c>
      <c r="B2647" s="1" t="s">
        <v>114</v>
      </c>
      <c r="C2647" s="1">
        <v>42</v>
      </c>
      <c r="D2647" s="1" t="s">
        <v>65</v>
      </c>
      <c r="E2647" s="1">
        <v>2.2000000000000002</v>
      </c>
      <c r="F2647" s="1">
        <v>0</v>
      </c>
      <c r="G2647" s="1">
        <v>100</v>
      </c>
      <c r="H2647" s="1">
        <v>0</v>
      </c>
      <c r="I2647" s="1" t="s">
        <v>63</v>
      </c>
      <c r="J2647" s="1" t="s">
        <v>63</v>
      </c>
      <c r="K2647" s="1">
        <v>744</v>
      </c>
      <c r="L2647" s="1">
        <v>0</v>
      </c>
      <c r="M2647" s="1">
        <v>0</v>
      </c>
      <c r="N2647" s="1" t="s">
        <v>63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s="3" t="str">
        <f t="shared" si="41"/>
        <v>2017Plan</v>
      </c>
      <c r="V2647" s="2">
        <f>DATE(A2647,INDEX(Map!$H$1:$H$12,MATCH(B2647,Map!$G$1:$G$12,0),0),1)</f>
        <v>43313</v>
      </c>
      <c r="W2647" t="str">
        <f>IF(AND(V2647&gt;=Map!$K$2,V2647&lt;=Map!$L$2),"Base",IF(AND(V2647&gt;=Map!$K$3,V2647&lt;=Map!$L$3),"Fcst","N/A"))</f>
        <v>N/A</v>
      </c>
      <c r="X2647" t="str">
        <f>INDEX(Map!$B$2:$B$86,MATCH(D2647,Map!$A$2:$A$86,0),0)</f>
        <v>Brown Solar</v>
      </c>
      <c r="Y2647" s="7">
        <f>IF(INDEX(Map!$C$2:$C$86,MATCH(D2647,Map!$A$2:$A$86,0),0)="","N/A",E2647*INDEX(Map!$C$2:$C$86,MATCH(D2647,Map!$A$2:$A$86,0),0))</f>
        <v>1.3420000000000001</v>
      </c>
      <c r="Z2647" s="7">
        <f>IF(INDEX(Map!$D$2:$D$86,MATCH(D2647,Map!$A$2:$A$86,0),0)="","N/A",E2647*INDEX(Map!$D$2:$D$86,MATCH(D2647,Map!$A$2:$A$86,0),0))</f>
        <v>0.8580000000000001</v>
      </c>
      <c r="AA2647" t="str">
        <f>INDEX(Map!$E$2:$E$86,MATCH(D2647,Map!$A$2:$A$86,0),0)</f>
        <v>Solar</v>
      </c>
    </row>
    <row r="2648" spans="1:27" x14ac:dyDescent="0.25">
      <c r="A2648" s="1" t="s">
        <v>120</v>
      </c>
      <c r="B2648" s="1" t="s">
        <v>114</v>
      </c>
      <c r="C2648" s="1">
        <v>43</v>
      </c>
      <c r="D2648" s="1" t="s">
        <v>66</v>
      </c>
      <c r="E2648" s="1">
        <v>11.5</v>
      </c>
      <c r="F2648" s="1">
        <v>0</v>
      </c>
      <c r="G2648" s="1">
        <v>100</v>
      </c>
      <c r="H2648" s="1">
        <v>0</v>
      </c>
      <c r="I2648" s="1">
        <v>1153.2</v>
      </c>
      <c r="J2648" s="1">
        <v>100000</v>
      </c>
      <c r="K2648" s="1">
        <v>744</v>
      </c>
      <c r="L2648" s="1">
        <v>27.2</v>
      </c>
      <c r="M2648" s="1">
        <v>313</v>
      </c>
      <c r="N2648" s="1">
        <v>0</v>
      </c>
      <c r="O2648" s="1">
        <v>0</v>
      </c>
      <c r="P2648" s="1">
        <v>0</v>
      </c>
      <c r="Q2648" s="1">
        <v>0</v>
      </c>
      <c r="R2648" s="1">
        <v>27.16</v>
      </c>
      <c r="S2648" s="1">
        <v>27.16</v>
      </c>
      <c r="T2648" s="1">
        <v>313</v>
      </c>
      <c r="U2648" s="3" t="str">
        <f t="shared" si="41"/>
        <v>2017Plan</v>
      </c>
      <c r="V2648" s="2">
        <f>DATE(A2648,INDEX(Map!$H$1:$H$12,MATCH(B2648,Map!$G$1:$G$12,0),0),1)</f>
        <v>43313</v>
      </c>
      <c r="W2648" t="str">
        <f>IF(AND(V2648&gt;=Map!$K$2,V2648&lt;=Map!$L$2),"Base",IF(AND(V2648&gt;=Map!$K$3,V2648&lt;=Map!$L$3),"Fcst","N/A"))</f>
        <v>N/A</v>
      </c>
      <c r="X2648" t="str">
        <f>INDEX(Map!$B$2:$B$86,MATCH(D2648,Map!$A$2:$A$86,0),0)</f>
        <v>OVEC</v>
      </c>
      <c r="Y2648" s="7">
        <f>IF(INDEX(Map!$C$2:$C$86,MATCH(D2648,Map!$A$2:$A$86,0),0)="","N/A",E2648*INDEX(Map!$C$2:$C$86,MATCH(D2648,Map!$A$2:$A$86,0),0))</f>
        <v>11.5</v>
      </c>
      <c r="Z2648" s="7" t="str">
        <f>IF(INDEX(Map!$D$2:$D$86,MATCH(D2648,Map!$A$2:$A$86,0),0)="","N/A",E2648*INDEX(Map!$D$2:$D$86,MATCH(D2648,Map!$A$2:$A$86,0),0))</f>
        <v>N/A</v>
      </c>
      <c r="AA2648" t="str">
        <f>INDEX(Map!$E$2:$E$86,MATCH(D2648,Map!$A$2:$A$86,0),0)</f>
        <v>Coal</v>
      </c>
    </row>
    <row r="2649" spans="1:27" x14ac:dyDescent="0.25">
      <c r="A2649" s="1" t="s">
        <v>120</v>
      </c>
      <c r="B2649" s="1" t="s">
        <v>114</v>
      </c>
      <c r="C2649" s="1">
        <v>44</v>
      </c>
      <c r="D2649" s="1" t="s">
        <v>67</v>
      </c>
      <c r="E2649" s="1">
        <v>8.3000000000000007</v>
      </c>
      <c r="F2649" s="1">
        <v>0</v>
      </c>
      <c r="G2649" s="1">
        <v>36.200000000000003</v>
      </c>
      <c r="H2649" s="1">
        <v>38</v>
      </c>
      <c r="I2649" s="1">
        <v>833.9</v>
      </c>
      <c r="J2649" s="1">
        <v>100000</v>
      </c>
      <c r="K2649" s="1">
        <v>269</v>
      </c>
      <c r="L2649" s="1">
        <v>27.2</v>
      </c>
      <c r="M2649" s="1">
        <v>227</v>
      </c>
      <c r="N2649" s="1">
        <v>0</v>
      </c>
      <c r="O2649" s="1">
        <v>0</v>
      </c>
      <c r="P2649" s="1">
        <v>0</v>
      </c>
      <c r="Q2649" s="1">
        <v>0</v>
      </c>
      <c r="R2649" s="1">
        <v>27.16</v>
      </c>
      <c r="S2649" s="1">
        <v>27.16</v>
      </c>
      <c r="T2649" s="1">
        <v>227</v>
      </c>
      <c r="U2649" s="3" t="str">
        <f t="shared" si="41"/>
        <v>2017Plan</v>
      </c>
      <c r="V2649" s="2">
        <f>DATE(A2649,INDEX(Map!$H$1:$H$12,MATCH(B2649,Map!$G$1:$G$12,0),0),1)</f>
        <v>43313</v>
      </c>
      <c r="W2649" t="str">
        <f>IF(AND(V2649&gt;=Map!$K$2,V2649&lt;=Map!$L$2),"Base",IF(AND(V2649&gt;=Map!$K$3,V2649&lt;=Map!$L$3),"Fcst","N/A"))</f>
        <v>N/A</v>
      </c>
      <c r="X2649" t="str">
        <f>INDEX(Map!$B$2:$B$86,MATCH(D2649,Map!$A$2:$A$86,0),0)</f>
        <v>OVEC</v>
      </c>
      <c r="Y2649" s="7">
        <f>IF(INDEX(Map!$C$2:$C$86,MATCH(D2649,Map!$A$2:$A$86,0),0)="","N/A",E2649*INDEX(Map!$C$2:$C$86,MATCH(D2649,Map!$A$2:$A$86,0),0))</f>
        <v>8.3000000000000007</v>
      </c>
      <c r="Z2649" s="7" t="str">
        <f>IF(INDEX(Map!$D$2:$D$86,MATCH(D2649,Map!$A$2:$A$86,0),0)="","N/A",E2649*INDEX(Map!$D$2:$D$86,MATCH(D2649,Map!$A$2:$A$86,0),0))</f>
        <v>N/A</v>
      </c>
      <c r="AA2649" t="str">
        <f>INDEX(Map!$E$2:$E$86,MATCH(D2649,Map!$A$2:$A$86,0),0)</f>
        <v>Coal</v>
      </c>
    </row>
    <row r="2650" spans="1:27" x14ac:dyDescent="0.25">
      <c r="A2650" s="1" t="s">
        <v>120</v>
      </c>
      <c r="B2650" s="1" t="s">
        <v>114</v>
      </c>
      <c r="C2650" s="1">
        <v>45</v>
      </c>
      <c r="D2650" s="1" t="s">
        <v>68</v>
      </c>
      <c r="E2650" s="1">
        <v>25.7</v>
      </c>
      <c r="F2650" s="1">
        <v>0</v>
      </c>
      <c r="G2650" s="1">
        <v>100</v>
      </c>
      <c r="H2650" s="1">
        <v>0</v>
      </c>
      <c r="I2650" s="1">
        <v>2566.8000000000002</v>
      </c>
      <c r="J2650" s="1">
        <v>100000</v>
      </c>
      <c r="K2650" s="1">
        <v>744</v>
      </c>
      <c r="L2650" s="1">
        <v>27.2</v>
      </c>
      <c r="M2650" s="1">
        <v>697</v>
      </c>
      <c r="N2650" s="1">
        <v>0</v>
      </c>
      <c r="O2650" s="1">
        <v>0</v>
      </c>
      <c r="P2650" s="1">
        <v>0</v>
      </c>
      <c r="Q2650" s="1">
        <v>0</v>
      </c>
      <c r="R2650" s="1">
        <v>27.16</v>
      </c>
      <c r="S2650" s="1">
        <v>27.16</v>
      </c>
      <c r="T2650" s="1">
        <v>697</v>
      </c>
      <c r="U2650" s="3" t="str">
        <f t="shared" si="41"/>
        <v>2017Plan</v>
      </c>
      <c r="V2650" s="2">
        <f>DATE(A2650,INDEX(Map!$H$1:$H$12,MATCH(B2650,Map!$G$1:$G$12,0),0),1)</f>
        <v>43313</v>
      </c>
      <c r="W2650" t="str">
        <f>IF(AND(V2650&gt;=Map!$K$2,V2650&lt;=Map!$L$2),"Base",IF(AND(V2650&gt;=Map!$K$3,V2650&lt;=Map!$L$3),"Fcst","N/A"))</f>
        <v>N/A</v>
      </c>
      <c r="X2650" t="str">
        <f>INDEX(Map!$B$2:$B$86,MATCH(D2650,Map!$A$2:$A$86,0),0)</f>
        <v>OVEC</v>
      </c>
      <c r="Y2650" s="7" t="str">
        <f>IF(INDEX(Map!$C$2:$C$86,MATCH(D2650,Map!$A$2:$A$86,0),0)="","N/A",E2650*INDEX(Map!$C$2:$C$86,MATCH(D2650,Map!$A$2:$A$86,0),0))</f>
        <v>N/A</v>
      </c>
      <c r="Z2650" s="7">
        <f>IF(INDEX(Map!$D$2:$D$86,MATCH(D2650,Map!$A$2:$A$86,0),0)="","N/A",E2650*INDEX(Map!$D$2:$D$86,MATCH(D2650,Map!$A$2:$A$86,0),0))</f>
        <v>25.7</v>
      </c>
      <c r="AA2650" t="str">
        <f>INDEX(Map!$E$2:$E$86,MATCH(D2650,Map!$A$2:$A$86,0),0)</f>
        <v>Coal</v>
      </c>
    </row>
    <row r="2651" spans="1:27" x14ac:dyDescent="0.25">
      <c r="A2651" s="1" t="s">
        <v>120</v>
      </c>
      <c r="B2651" s="1" t="s">
        <v>114</v>
      </c>
      <c r="C2651" s="1">
        <v>46</v>
      </c>
      <c r="D2651" s="1" t="s">
        <v>69</v>
      </c>
      <c r="E2651" s="1">
        <v>22.6</v>
      </c>
      <c r="F2651" s="1">
        <v>0</v>
      </c>
      <c r="G2651" s="1">
        <v>42.7</v>
      </c>
      <c r="H2651" s="1">
        <v>36</v>
      </c>
      <c r="I2651" s="1">
        <v>2257.8000000000002</v>
      </c>
      <c r="J2651" s="1">
        <v>100000</v>
      </c>
      <c r="K2651" s="1">
        <v>318</v>
      </c>
      <c r="L2651" s="1">
        <v>27.2</v>
      </c>
      <c r="M2651" s="1">
        <v>613</v>
      </c>
      <c r="N2651" s="1">
        <v>0</v>
      </c>
      <c r="O2651" s="1">
        <v>0</v>
      </c>
      <c r="P2651" s="1">
        <v>0</v>
      </c>
      <c r="Q2651" s="1">
        <v>0</v>
      </c>
      <c r="R2651" s="1">
        <v>27.16</v>
      </c>
      <c r="S2651" s="1">
        <v>27.16</v>
      </c>
      <c r="T2651" s="1">
        <v>613</v>
      </c>
      <c r="U2651" s="3" t="str">
        <f t="shared" si="41"/>
        <v>2017Plan</v>
      </c>
      <c r="V2651" s="2">
        <f>DATE(A2651,INDEX(Map!$H$1:$H$12,MATCH(B2651,Map!$G$1:$G$12,0),0),1)</f>
        <v>43313</v>
      </c>
      <c r="W2651" t="str">
        <f>IF(AND(V2651&gt;=Map!$K$2,V2651&lt;=Map!$L$2),"Base",IF(AND(V2651&gt;=Map!$K$3,V2651&lt;=Map!$L$3),"Fcst","N/A"))</f>
        <v>N/A</v>
      </c>
      <c r="X2651" t="str">
        <f>INDEX(Map!$B$2:$B$86,MATCH(D2651,Map!$A$2:$A$86,0),0)</f>
        <v>OVEC</v>
      </c>
      <c r="Y2651" s="7" t="str">
        <f>IF(INDEX(Map!$C$2:$C$86,MATCH(D2651,Map!$A$2:$A$86,0),0)="","N/A",E2651*INDEX(Map!$C$2:$C$86,MATCH(D2651,Map!$A$2:$A$86,0),0))</f>
        <v>N/A</v>
      </c>
      <c r="Z2651" s="7">
        <f>IF(INDEX(Map!$D$2:$D$86,MATCH(D2651,Map!$A$2:$A$86,0),0)="","N/A",E2651*INDEX(Map!$D$2:$D$86,MATCH(D2651,Map!$A$2:$A$86,0),0))</f>
        <v>22.6</v>
      </c>
      <c r="AA2651" t="str">
        <f>INDEX(Map!$E$2:$E$86,MATCH(D2651,Map!$A$2:$A$86,0),0)</f>
        <v>Coal</v>
      </c>
    </row>
    <row r="2652" spans="1:27" x14ac:dyDescent="0.25">
      <c r="A2652" s="1" t="s">
        <v>120</v>
      </c>
      <c r="B2652" s="1" t="s">
        <v>114</v>
      </c>
      <c r="C2652" s="1">
        <v>47</v>
      </c>
      <c r="D2652" s="1" t="s">
        <v>70</v>
      </c>
      <c r="E2652" s="1">
        <v>0.7</v>
      </c>
      <c r="F2652" s="1">
        <v>0</v>
      </c>
      <c r="G2652" s="1">
        <v>3.5</v>
      </c>
      <c r="H2652" s="1">
        <v>3</v>
      </c>
      <c r="I2652" s="1" t="s">
        <v>63</v>
      </c>
      <c r="J2652" s="1" t="s">
        <v>63</v>
      </c>
      <c r="K2652" s="1">
        <v>13</v>
      </c>
      <c r="L2652" s="1">
        <v>56.6</v>
      </c>
      <c r="M2652" s="1">
        <v>37</v>
      </c>
      <c r="N2652" s="1" t="s">
        <v>63</v>
      </c>
      <c r="O2652" s="1">
        <v>0</v>
      </c>
      <c r="P2652" s="1">
        <v>0</v>
      </c>
      <c r="Q2652" s="1">
        <v>4</v>
      </c>
      <c r="R2652" s="1">
        <v>63.27</v>
      </c>
      <c r="S2652" s="1">
        <v>63.27</v>
      </c>
      <c r="T2652" s="1">
        <v>41</v>
      </c>
      <c r="U2652" s="3" t="str">
        <f t="shared" si="41"/>
        <v>2017Plan</v>
      </c>
      <c r="V2652" s="2">
        <f>DATE(A2652,INDEX(Map!$H$1:$H$12,MATCH(B2652,Map!$G$1:$G$12,0),0),1)</f>
        <v>43313</v>
      </c>
      <c r="W2652" t="str">
        <f>IF(AND(V2652&gt;=Map!$K$2,V2652&lt;=Map!$L$2),"Base",IF(AND(V2652&gt;=Map!$K$3,V2652&lt;=Map!$L$3),"Fcst","N/A"))</f>
        <v>N/A</v>
      </c>
      <c r="X2652" t="str">
        <f>INDEX(Map!$B$2:$B$86,MATCH(D2652,Map!$A$2:$A$86,0),0)</f>
        <v>N/A</v>
      </c>
      <c r="Y2652" s="7" t="str">
        <f>IF(INDEX(Map!$C$2:$C$86,MATCH(D2652,Map!$A$2:$A$86,0),0)="","N/A",E2652*INDEX(Map!$C$2:$C$86,MATCH(D2652,Map!$A$2:$A$86,0),0))</f>
        <v>N/A</v>
      </c>
      <c r="Z2652" s="7" t="str">
        <f>IF(INDEX(Map!$D$2:$D$86,MATCH(D2652,Map!$A$2:$A$86,0),0)="","N/A",E2652*INDEX(Map!$D$2:$D$86,MATCH(D2652,Map!$A$2:$A$86,0),0))</f>
        <v>N/A</v>
      </c>
      <c r="AA2652" t="str">
        <f>INDEX(Map!$E$2:$E$86,MATCH(D2652,Map!$A$2:$A$86,0),0)</f>
        <v>Purchases</v>
      </c>
    </row>
    <row r="2653" spans="1:27" x14ac:dyDescent="0.25">
      <c r="A2653" s="1" t="s">
        <v>120</v>
      </c>
      <c r="B2653" s="1" t="s">
        <v>114</v>
      </c>
      <c r="C2653" s="1">
        <v>48</v>
      </c>
      <c r="D2653" s="1" t="s">
        <v>71</v>
      </c>
      <c r="E2653" s="1">
        <v>0.5</v>
      </c>
      <c r="F2653" s="1">
        <v>0</v>
      </c>
      <c r="G2653" s="1">
        <v>2.7</v>
      </c>
      <c r="H2653" s="1">
        <v>4</v>
      </c>
      <c r="I2653" s="1" t="s">
        <v>63</v>
      </c>
      <c r="J2653" s="1" t="s">
        <v>63</v>
      </c>
      <c r="K2653" s="1">
        <v>10</v>
      </c>
      <c r="L2653" s="1">
        <v>56.8</v>
      </c>
      <c r="M2653" s="1">
        <v>28</v>
      </c>
      <c r="N2653" s="1" t="s">
        <v>63</v>
      </c>
      <c r="O2653" s="1">
        <v>0</v>
      </c>
      <c r="P2653" s="1">
        <v>0</v>
      </c>
      <c r="Q2653" s="1">
        <v>3</v>
      </c>
      <c r="R2653" s="1">
        <v>63.33</v>
      </c>
      <c r="S2653" s="1">
        <v>63.33</v>
      </c>
      <c r="T2653" s="1">
        <v>32</v>
      </c>
      <c r="U2653" s="3" t="str">
        <f t="shared" si="41"/>
        <v>2017Plan</v>
      </c>
      <c r="V2653" s="2">
        <f>DATE(A2653,INDEX(Map!$H$1:$H$12,MATCH(B2653,Map!$G$1:$G$12,0),0),1)</f>
        <v>43313</v>
      </c>
      <c r="W2653" t="str">
        <f>IF(AND(V2653&gt;=Map!$K$2,V2653&lt;=Map!$L$2),"Base",IF(AND(V2653&gt;=Map!$K$3,V2653&lt;=Map!$L$3),"Fcst","N/A"))</f>
        <v>N/A</v>
      </c>
      <c r="X2653" t="str">
        <f>INDEX(Map!$B$2:$B$86,MATCH(D2653,Map!$A$2:$A$86,0),0)</f>
        <v>N/A</v>
      </c>
      <c r="Y2653" s="7" t="str">
        <f>IF(INDEX(Map!$C$2:$C$86,MATCH(D2653,Map!$A$2:$A$86,0),0)="","N/A",E2653*INDEX(Map!$C$2:$C$86,MATCH(D2653,Map!$A$2:$A$86,0),0))</f>
        <v>N/A</v>
      </c>
      <c r="Z2653" s="7" t="str">
        <f>IF(INDEX(Map!$D$2:$D$86,MATCH(D2653,Map!$A$2:$A$86,0),0)="","N/A",E2653*INDEX(Map!$D$2:$D$86,MATCH(D2653,Map!$A$2:$A$86,0),0))</f>
        <v>N/A</v>
      </c>
      <c r="AA2653" t="str">
        <f>INDEX(Map!$E$2:$E$86,MATCH(D2653,Map!$A$2:$A$86,0),0)</f>
        <v>Purchases</v>
      </c>
    </row>
    <row r="2654" spans="1:27" x14ac:dyDescent="0.25">
      <c r="A2654" s="1" t="s">
        <v>120</v>
      </c>
      <c r="B2654" s="1" t="s">
        <v>114</v>
      </c>
      <c r="C2654" s="1">
        <v>49</v>
      </c>
      <c r="D2654" s="1" t="s">
        <v>72</v>
      </c>
      <c r="E2654" s="1">
        <v>0.4</v>
      </c>
      <c r="F2654" s="1">
        <v>0</v>
      </c>
      <c r="G2654" s="1">
        <v>1.9</v>
      </c>
      <c r="H2654" s="1">
        <v>2</v>
      </c>
      <c r="I2654" s="1" t="s">
        <v>63</v>
      </c>
      <c r="J2654" s="1" t="s">
        <v>63</v>
      </c>
      <c r="K2654" s="1">
        <v>7</v>
      </c>
      <c r="L2654" s="1">
        <v>59.7</v>
      </c>
      <c r="M2654" s="1">
        <v>21</v>
      </c>
      <c r="N2654" s="1" t="s">
        <v>63</v>
      </c>
      <c r="O2654" s="1">
        <v>0</v>
      </c>
      <c r="P2654" s="1">
        <v>0</v>
      </c>
      <c r="Q2654" s="1">
        <v>2</v>
      </c>
      <c r="R2654" s="1">
        <v>66.290000000000006</v>
      </c>
      <c r="S2654" s="1">
        <v>66.290000000000006</v>
      </c>
      <c r="T2654" s="1">
        <v>23</v>
      </c>
      <c r="U2654" s="3" t="str">
        <f t="shared" si="41"/>
        <v>2017Plan</v>
      </c>
      <c r="V2654" s="2">
        <f>DATE(A2654,INDEX(Map!$H$1:$H$12,MATCH(B2654,Map!$G$1:$G$12,0),0),1)</f>
        <v>43313</v>
      </c>
      <c r="W2654" t="str">
        <f>IF(AND(V2654&gt;=Map!$K$2,V2654&lt;=Map!$L$2),"Base",IF(AND(V2654&gt;=Map!$K$3,V2654&lt;=Map!$L$3),"Fcst","N/A"))</f>
        <v>N/A</v>
      </c>
      <c r="X2654" t="str">
        <f>INDEX(Map!$B$2:$B$86,MATCH(D2654,Map!$A$2:$A$86,0),0)</f>
        <v>N/A</v>
      </c>
      <c r="Y2654" s="7" t="str">
        <f>IF(INDEX(Map!$C$2:$C$86,MATCH(D2654,Map!$A$2:$A$86,0),0)="","N/A",E2654*INDEX(Map!$C$2:$C$86,MATCH(D2654,Map!$A$2:$A$86,0),0))</f>
        <v>N/A</v>
      </c>
      <c r="Z2654" s="7" t="str">
        <f>IF(INDEX(Map!$D$2:$D$86,MATCH(D2654,Map!$A$2:$A$86,0),0)="","N/A",E2654*INDEX(Map!$D$2:$D$86,MATCH(D2654,Map!$A$2:$A$86,0),0))</f>
        <v>N/A</v>
      </c>
      <c r="AA2654" t="str">
        <f>INDEX(Map!$E$2:$E$86,MATCH(D2654,Map!$A$2:$A$86,0),0)</f>
        <v>Purchases</v>
      </c>
    </row>
    <row r="2655" spans="1:27" x14ac:dyDescent="0.25">
      <c r="A2655" s="1" t="s">
        <v>120</v>
      </c>
      <c r="B2655" s="1" t="s">
        <v>114</v>
      </c>
      <c r="C2655" s="1">
        <v>50</v>
      </c>
      <c r="D2655" s="1" t="s">
        <v>73</v>
      </c>
      <c r="E2655" s="1">
        <v>0.2</v>
      </c>
      <c r="F2655" s="1">
        <v>0</v>
      </c>
      <c r="G2655" s="1">
        <v>1.4</v>
      </c>
      <c r="H2655" s="1">
        <v>1</v>
      </c>
      <c r="I2655" s="1" t="s">
        <v>63</v>
      </c>
      <c r="J2655" s="1" t="s">
        <v>63</v>
      </c>
      <c r="K2655" s="1">
        <v>5</v>
      </c>
      <c r="L2655" s="1">
        <v>57.5</v>
      </c>
      <c r="M2655" s="1">
        <v>14</v>
      </c>
      <c r="N2655" s="1" t="s">
        <v>63</v>
      </c>
      <c r="O2655" s="1">
        <v>0</v>
      </c>
      <c r="P2655" s="1">
        <v>0</v>
      </c>
      <c r="Q2655" s="1">
        <v>2</v>
      </c>
      <c r="R2655" s="1">
        <v>64.28</v>
      </c>
      <c r="S2655" s="1">
        <v>64.28</v>
      </c>
      <c r="T2655" s="1">
        <v>16</v>
      </c>
      <c r="U2655" s="3" t="str">
        <f t="shared" si="41"/>
        <v>2017Plan</v>
      </c>
      <c r="V2655" s="2">
        <f>DATE(A2655,INDEX(Map!$H$1:$H$12,MATCH(B2655,Map!$G$1:$G$12,0),0),1)</f>
        <v>43313</v>
      </c>
      <c r="W2655" t="str">
        <f>IF(AND(V2655&gt;=Map!$K$2,V2655&lt;=Map!$L$2),"Base",IF(AND(V2655&gt;=Map!$K$3,V2655&lt;=Map!$L$3),"Fcst","N/A"))</f>
        <v>N/A</v>
      </c>
      <c r="X2655" t="str">
        <f>INDEX(Map!$B$2:$B$86,MATCH(D2655,Map!$A$2:$A$86,0),0)</f>
        <v>N/A</v>
      </c>
      <c r="Y2655" s="7" t="str">
        <f>IF(INDEX(Map!$C$2:$C$86,MATCH(D2655,Map!$A$2:$A$86,0),0)="","N/A",E2655*INDEX(Map!$C$2:$C$86,MATCH(D2655,Map!$A$2:$A$86,0),0))</f>
        <v>N/A</v>
      </c>
      <c r="Z2655" s="7" t="str">
        <f>IF(INDEX(Map!$D$2:$D$86,MATCH(D2655,Map!$A$2:$A$86,0),0)="","N/A",E2655*INDEX(Map!$D$2:$D$86,MATCH(D2655,Map!$A$2:$A$86,0),0))</f>
        <v>N/A</v>
      </c>
      <c r="AA2655" t="str">
        <f>INDEX(Map!$E$2:$E$86,MATCH(D2655,Map!$A$2:$A$86,0),0)</f>
        <v>Purchases</v>
      </c>
    </row>
    <row r="2656" spans="1:27" x14ac:dyDescent="0.25">
      <c r="A2656" s="1" t="s">
        <v>120</v>
      </c>
      <c r="B2656" s="1" t="s">
        <v>114</v>
      </c>
      <c r="C2656" s="1">
        <v>51</v>
      </c>
      <c r="D2656" s="1" t="s">
        <v>74</v>
      </c>
      <c r="E2656" s="1">
        <v>0.1</v>
      </c>
      <c r="F2656" s="1">
        <v>0</v>
      </c>
      <c r="G2656" s="1">
        <v>0</v>
      </c>
      <c r="H2656" s="1">
        <v>2</v>
      </c>
      <c r="I2656" s="1" t="s">
        <v>63</v>
      </c>
      <c r="J2656" s="1" t="s">
        <v>63</v>
      </c>
      <c r="K2656" s="1">
        <v>4</v>
      </c>
      <c r="L2656" s="1">
        <v>100</v>
      </c>
      <c r="M2656" s="1">
        <v>13</v>
      </c>
      <c r="N2656" s="1" t="s">
        <v>63</v>
      </c>
      <c r="O2656" s="1">
        <v>0</v>
      </c>
      <c r="P2656" s="1">
        <v>0</v>
      </c>
      <c r="Q2656" s="1">
        <v>1</v>
      </c>
      <c r="R2656" s="1">
        <v>107.49</v>
      </c>
      <c r="S2656" s="1">
        <v>107.49</v>
      </c>
      <c r="T2656" s="1">
        <v>14</v>
      </c>
      <c r="U2656" s="3" t="str">
        <f t="shared" si="41"/>
        <v>2017Plan</v>
      </c>
      <c r="V2656" s="2">
        <f>DATE(A2656,INDEX(Map!$H$1:$H$12,MATCH(B2656,Map!$G$1:$G$12,0),0),1)</f>
        <v>43313</v>
      </c>
      <c r="W2656" t="str">
        <f>IF(AND(V2656&gt;=Map!$K$2,V2656&lt;=Map!$L$2),"Base",IF(AND(V2656&gt;=Map!$K$3,V2656&lt;=Map!$L$3),"Fcst","N/A"))</f>
        <v>N/A</v>
      </c>
      <c r="X2656" t="str">
        <f>INDEX(Map!$B$2:$B$86,MATCH(D2656,Map!$A$2:$A$86,0),0)</f>
        <v>N/A</v>
      </c>
      <c r="Y2656" s="7" t="str">
        <f>IF(INDEX(Map!$C$2:$C$86,MATCH(D2656,Map!$A$2:$A$86,0),0)="","N/A",E2656*INDEX(Map!$C$2:$C$86,MATCH(D2656,Map!$A$2:$A$86,0),0))</f>
        <v>N/A</v>
      </c>
      <c r="Z2656" s="7" t="str">
        <f>IF(INDEX(Map!$D$2:$D$86,MATCH(D2656,Map!$A$2:$A$86,0),0)="","N/A",E2656*INDEX(Map!$D$2:$D$86,MATCH(D2656,Map!$A$2:$A$86,0),0))</f>
        <v>N/A</v>
      </c>
      <c r="AA2656" t="str">
        <f>INDEX(Map!$E$2:$E$86,MATCH(D2656,Map!$A$2:$A$86,0),0)</f>
        <v>Purchases</v>
      </c>
    </row>
    <row r="2657" spans="1:27" x14ac:dyDescent="0.25">
      <c r="A2657" s="1" t="s">
        <v>120</v>
      </c>
      <c r="B2657" s="1" t="s">
        <v>114</v>
      </c>
      <c r="C2657" s="1">
        <v>52</v>
      </c>
      <c r="D2657" s="1" t="s">
        <v>75</v>
      </c>
      <c r="E2657" s="1">
        <v>0</v>
      </c>
      <c r="F2657" s="1">
        <v>0</v>
      </c>
      <c r="G2657" s="1">
        <v>0</v>
      </c>
      <c r="H2657" s="1">
        <v>0</v>
      </c>
      <c r="I2657" s="1" t="s">
        <v>63</v>
      </c>
      <c r="J2657" s="1" t="s">
        <v>63</v>
      </c>
      <c r="K2657" s="1">
        <v>0</v>
      </c>
      <c r="L2657" s="1">
        <v>0</v>
      </c>
      <c r="M2657" s="1">
        <v>0</v>
      </c>
      <c r="N2657" s="1" t="s">
        <v>63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3" t="str">
        <f t="shared" si="41"/>
        <v>2017Plan</v>
      </c>
      <c r="V2657" s="2">
        <f>DATE(A2657,INDEX(Map!$H$1:$H$12,MATCH(B2657,Map!$G$1:$G$12,0),0),1)</f>
        <v>43313</v>
      </c>
      <c r="W2657" t="str">
        <f>IF(AND(V2657&gt;=Map!$K$2,V2657&lt;=Map!$L$2),"Base",IF(AND(V2657&gt;=Map!$K$3,V2657&lt;=Map!$L$3),"Fcst","N/A"))</f>
        <v>N/A</v>
      </c>
      <c r="X2657" t="str">
        <f>INDEX(Map!$B$2:$B$86,MATCH(D2657,Map!$A$2:$A$86,0),0)</f>
        <v>N/A</v>
      </c>
      <c r="Y2657" s="7" t="str">
        <f>IF(INDEX(Map!$C$2:$C$86,MATCH(D2657,Map!$A$2:$A$86,0),0)="","N/A",E2657*INDEX(Map!$C$2:$C$86,MATCH(D2657,Map!$A$2:$A$86,0),0))</f>
        <v>N/A</v>
      </c>
      <c r="Z2657" s="7" t="str">
        <f>IF(INDEX(Map!$D$2:$D$86,MATCH(D2657,Map!$A$2:$A$86,0),0)="","N/A",E2657*INDEX(Map!$D$2:$D$86,MATCH(D2657,Map!$A$2:$A$86,0),0))</f>
        <v>N/A</v>
      </c>
      <c r="AA2657" t="str">
        <f>INDEX(Map!$E$2:$E$86,MATCH(D2657,Map!$A$2:$A$86,0),0)</f>
        <v>Purchases</v>
      </c>
    </row>
    <row r="2658" spans="1:27" x14ac:dyDescent="0.25">
      <c r="A2658" s="1" t="s">
        <v>120</v>
      </c>
      <c r="B2658" s="1" t="s">
        <v>114</v>
      </c>
      <c r="C2658" s="1">
        <v>53</v>
      </c>
      <c r="D2658" s="1" t="s">
        <v>76</v>
      </c>
      <c r="E2658" s="1">
        <v>0</v>
      </c>
      <c r="F2658" s="1">
        <v>0</v>
      </c>
      <c r="G2658" s="1">
        <v>0</v>
      </c>
      <c r="H2658" s="1">
        <v>0</v>
      </c>
      <c r="I2658" s="1" t="s">
        <v>63</v>
      </c>
      <c r="J2658" s="1" t="s">
        <v>63</v>
      </c>
      <c r="K2658" s="1">
        <v>0</v>
      </c>
      <c r="L2658" s="1">
        <v>0</v>
      </c>
      <c r="M2658" s="1">
        <v>0</v>
      </c>
      <c r="N2658" s="1" t="s">
        <v>63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3" t="str">
        <f t="shared" si="41"/>
        <v>2017Plan</v>
      </c>
      <c r="V2658" s="2">
        <f>DATE(A2658,INDEX(Map!$H$1:$H$12,MATCH(B2658,Map!$G$1:$G$12,0),0),1)</f>
        <v>43313</v>
      </c>
      <c r="W2658" t="str">
        <f>IF(AND(V2658&gt;=Map!$K$2,V2658&lt;=Map!$L$2),"Base",IF(AND(V2658&gt;=Map!$K$3,V2658&lt;=Map!$L$3),"Fcst","N/A"))</f>
        <v>N/A</v>
      </c>
      <c r="X2658" t="str">
        <f>INDEX(Map!$B$2:$B$86,MATCH(D2658,Map!$A$2:$A$86,0),0)</f>
        <v>N/A</v>
      </c>
      <c r="Y2658" s="7" t="str">
        <f>IF(INDEX(Map!$C$2:$C$86,MATCH(D2658,Map!$A$2:$A$86,0),0)="","N/A",E2658*INDEX(Map!$C$2:$C$86,MATCH(D2658,Map!$A$2:$A$86,0),0))</f>
        <v>N/A</v>
      </c>
      <c r="Z2658" s="7" t="str">
        <f>IF(INDEX(Map!$D$2:$D$86,MATCH(D2658,Map!$A$2:$A$86,0),0)="","N/A",E2658*INDEX(Map!$D$2:$D$86,MATCH(D2658,Map!$A$2:$A$86,0),0))</f>
        <v>N/A</v>
      </c>
      <c r="AA2658" t="str">
        <f>INDEX(Map!$E$2:$E$86,MATCH(D2658,Map!$A$2:$A$86,0),0)</f>
        <v>Purchases</v>
      </c>
    </row>
    <row r="2659" spans="1:27" x14ac:dyDescent="0.25">
      <c r="A2659" s="1" t="s">
        <v>120</v>
      </c>
      <c r="B2659" s="1" t="s">
        <v>114</v>
      </c>
      <c r="C2659" s="1">
        <v>54</v>
      </c>
      <c r="D2659" s="1" t="s">
        <v>77</v>
      </c>
      <c r="E2659" s="1">
        <v>0</v>
      </c>
      <c r="F2659" s="1">
        <v>0</v>
      </c>
      <c r="G2659" s="1">
        <v>0</v>
      </c>
      <c r="H2659" s="1">
        <v>0</v>
      </c>
      <c r="I2659" s="1" t="s">
        <v>63</v>
      </c>
      <c r="J2659" s="1" t="s">
        <v>63</v>
      </c>
      <c r="K2659" s="1">
        <v>0</v>
      </c>
      <c r="L2659" s="1">
        <v>0</v>
      </c>
      <c r="M2659" s="1">
        <v>0</v>
      </c>
      <c r="N2659" s="1" t="s">
        <v>63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3" t="str">
        <f t="shared" si="41"/>
        <v>2017Plan</v>
      </c>
      <c r="V2659" s="2">
        <f>DATE(A2659,INDEX(Map!$H$1:$H$12,MATCH(B2659,Map!$G$1:$G$12,0),0),1)</f>
        <v>43313</v>
      </c>
      <c r="W2659" t="str">
        <f>IF(AND(V2659&gt;=Map!$K$2,V2659&lt;=Map!$L$2),"Base",IF(AND(V2659&gt;=Map!$K$3,V2659&lt;=Map!$L$3),"Fcst","N/A"))</f>
        <v>N/A</v>
      </c>
      <c r="X2659" t="str">
        <f>INDEX(Map!$B$2:$B$86,MATCH(D2659,Map!$A$2:$A$86,0),0)</f>
        <v>N/A</v>
      </c>
      <c r="Y2659" s="7" t="str">
        <f>IF(INDEX(Map!$C$2:$C$86,MATCH(D2659,Map!$A$2:$A$86,0),0)="","N/A",E2659*INDEX(Map!$C$2:$C$86,MATCH(D2659,Map!$A$2:$A$86,0),0))</f>
        <v>N/A</v>
      </c>
      <c r="Z2659" s="7" t="str">
        <f>IF(INDEX(Map!$D$2:$D$86,MATCH(D2659,Map!$A$2:$A$86,0),0)="","N/A",E2659*INDEX(Map!$D$2:$D$86,MATCH(D2659,Map!$A$2:$A$86,0),0))</f>
        <v>N/A</v>
      </c>
      <c r="AA2659" t="str">
        <f>INDEX(Map!$E$2:$E$86,MATCH(D2659,Map!$A$2:$A$86,0),0)</f>
        <v>Purchases</v>
      </c>
    </row>
    <row r="2660" spans="1:27" x14ac:dyDescent="0.25">
      <c r="A2660" s="1" t="s">
        <v>120</v>
      </c>
      <c r="B2660" s="1" t="s">
        <v>114</v>
      </c>
      <c r="C2660" s="1">
        <v>55</v>
      </c>
      <c r="D2660" s="1" t="s">
        <v>78</v>
      </c>
      <c r="E2660" s="1">
        <v>0</v>
      </c>
      <c r="F2660" s="1">
        <v>0</v>
      </c>
      <c r="G2660" s="1">
        <v>0</v>
      </c>
      <c r="H2660" s="1">
        <v>0</v>
      </c>
      <c r="I2660" s="1" t="s">
        <v>63</v>
      </c>
      <c r="J2660" s="1" t="s">
        <v>63</v>
      </c>
      <c r="K2660" s="1">
        <v>0</v>
      </c>
      <c r="L2660" s="1">
        <v>0</v>
      </c>
      <c r="M2660" s="1">
        <v>0</v>
      </c>
      <c r="N2660" s="1" t="s">
        <v>63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3" t="str">
        <f t="shared" si="41"/>
        <v>2017Plan</v>
      </c>
      <c r="V2660" s="2">
        <f>DATE(A2660,INDEX(Map!$H$1:$H$12,MATCH(B2660,Map!$G$1:$G$12,0),0),1)</f>
        <v>43313</v>
      </c>
      <c r="W2660" t="str">
        <f>IF(AND(V2660&gt;=Map!$K$2,V2660&lt;=Map!$L$2),"Base",IF(AND(V2660&gt;=Map!$K$3,V2660&lt;=Map!$L$3),"Fcst","N/A"))</f>
        <v>N/A</v>
      </c>
      <c r="X2660" t="str">
        <f>INDEX(Map!$B$2:$B$86,MATCH(D2660,Map!$A$2:$A$86,0),0)</f>
        <v>N/A</v>
      </c>
      <c r="Y2660" s="7" t="str">
        <f>IF(INDEX(Map!$C$2:$C$86,MATCH(D2660,Map!$A$2:$A$86,0),0)="","N/A",E2660*INDEX(Map!$C$2:$C$86,MATCH(D2660,Map!$A$2:$A$86,0),0))</f>
        <v>N/A</v>
      </c>
      <c r="Z2660" s="7" t="str">
        <f>IF(INDEX(Map!$D$2:$D$86,MATCH(D2660,Map!$A$2:$A$86,0),0)="","N/A",E2660*INDEX(Map!$D$2:$D$86,MATCH(D2660,Map!$A$2:$A$86,0),0))</f>
        <v>N/A</v>
      </c>
      <c r="AA2660" t="str">
        <f>INDEX(Map!$E$2:$E$86,MATCH(D2660,Map!$A$2:$A$86,0),0)</f>
        <v>Purchases</v>
      </c>
    </row>
    <row r="2661" spans="1:27" x14ac:dyDescent="0.25">
      <c r="A2661" s="1" t="s">
        <v>120</v>
      </c>
      <c r="B2661" s="1" t="s">
        <v>114</v>
      </c>
      <c r="C2661" s="1">
        <v>56</v>
      </c>
      <c r="D2661" s="1" t="s">
        <v>79</v>
      </c>
      <c r="E2661" s="1">
        <v>0.1</v>
      </c>
      <c r="F2661" s="1">
        <v>0</v>
      </c>
      <c r="G2661" s="1">
        <v>0.4</v>
      </c>
      <c r="H2661" s="1">
        <v>1</v>
      </c>
      <c r="I2661" s="1" t="s">
        <v>63</v>
      </c>
      <c r="J2661" s="1" t="s">
        <v>63</v>
      </c>
      <c r="K2661" s="1">
        <v>1</v>
      </c>
      <c r="L2661" s="1">
        <v>27.6</v>
      </c>
      <c r="M2661" s="1">
        <v>1</v>
      </c>
      <c r="N2661" s="1" t="s">
        <v>63</v>
      </c>
      <c r="O2661" s="1">
        <v>0</v>
      </c>
      <c r="P2661" s="1">
        <v>0</v>
      </c>
      <c r="Q2661" s="1">
        <v>0</v>
      </c>
      <c r="R2661" s="1">
        <v>33.68</v>
      </c>
      <c r="S2661" s="1">
        <v>33.68</v>
      </c>
      <c r="T2661" s="1">
        <v>2</v>
      </c>
      <c r="U2661" s="3" t="str">
        <f t="shared" si="41"/>
        <v>2017Plan</v>
      </c>
      <c r="V2661" s="2">
        <f>DATE(A2661,INDEX(Map!$H$1:$H$12,MATCH(B2661,Map!$G$1:$G$12,0),0),1)</f>
        <v>43313</v>
      </c>
      <c r="W2661" t="str">
        <f>IF(AND(V2661&gt;=Map!$K$2,V2661&lt;=Map!$L$2),"Base",IF(AND(V2661&gt;=Map!$K$3,V2661&lt;=Map!$L$3),"Fcst","N/A"))</f>
        <v>N/A</v>
      </c>
      <c r="X2661" t="str">
        <f>INDEX(Map!$B$2:$B$86,MATCH(D2661,Map!$A$2:$A$86,0),0)</f>
        <v>N/A</v>
      </c>
      <c r="Y2661" s="7" t="str">
        <f>IF(INDEX(Map!$C$2:$C$86,MATCH(D2661,Map!$A$2:$A$86,0),0)="","N/A",E2661*INDEX(Map!$C$2:$C$86,MATCH(D2661,Map!$A$2:$A$86,0),0))</f>
        <v>N/A</v>
      </c>
      <c r="Z2661" s="7" t="str">
        <f>IF(INDEX(Map!$D$2:$D$86,MATCH(D2661,Map!$A$2:$A$86,0),0)="","N/A",E2661*INDEX(Map!$D$2:$D$86,MATCH(D2661,Map!$A$2:$A$86,0),0))</f>
        <v>N/A</v>
      </c>
      <c r="AA2661" t="str">
        <f>INDEX(Map!$E$2:$E$86,MATCH(D2661,Map!$A$2:$A$86,0),0)</f>
        <v>Purchases</v>
      </c>
    </row>
    <row r="2662" spans="1:27" x14ac:dyDescent="0.25">
      <c r="A2662" s="1" t="s">
        <v>120</v>
      </c>
      <c r="B2662" s="1" t="s">
        <v>114</v>
      </c>
      <c r="C2662" s="1">
        <v>57</v>
      </c>
      <c r="D2662" s="1" t="s">
        <v>80</v>
      </c>
      <c r="E2662" s="1">
        <v>0</v>
      </c>
      <c r="F2662" s="1">
        <v>0</v>
      </c>
      <c r="G2662" s="1">
        <v>0</v>
      </c>
      <c r="H2662" s="1">
        <v>0</v>
      </c>
      <c r="I2662" s="1" t="s">
        <v>63</v>
      </c>
      <c r="J2662" s="1" t="s">
        <v>63</v>
      </c>
      <c r="K2662" s="1">
        <v>0</v>
      </c>
      <c r="L2662" s="1">
        <v>0</v>
      </c>
      <c r="M2662" s="1">
        <v>0</v>
      </c>
      <c r="N2662" s="1" t="s">
        <v>63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3" t="str">
        <f t="shared" si="41"/>
        <v>2017Plan</v>
      </c>
      <c r="V2662" s="2">
        <f>DATE(A2662,INDEX(Map!$H$1:$H$12,MATCH(B2662,Map!$G$1:$G$12,0),0),1)</f>
        <v>43313</v>
      </c>
      <c r="W2662" t="str">
        <f>IF(AND(V2662&gt;=Map!$K$2,V2662&lt;=Map!$L$2),"Base",IF(AND(V2662&gt;=Map!$K$3,V2662&lt;=Map!$L$3),"Fcst","N/A"))</f>
        <v>N/A</v>
      </c>
      <c r="X2662" t="str">
        <f>INDEX(Map!$B$2:$B$86,MATCH(D2662,Map!$A$2:$A$86,0),0)</f>
        <v>N/A</v>
      </c>
      <c r="Y2662" s="7" t="str">
        <f>IF(INDEX(Map!$C$2:$C$86,MATCH(D2662,Map!$A$2:$A$86,0),0)="","N/A",E2662*INDEX(Map!$C$2:$C$86,MATCH(D2662,Map!$A$2:$A$86,0),0))</f>
        <v>N/A</v>
      </c>
      <c r="Z2662" s="7" t="str">
        <f>IF(INDEX(Map!$D$2:$D$86,MATCH(D2662,Map!$A$2:$A$86,0),0)="","N/A",E2662*INDEX(Map!$D$2:$D$86,MATCH(D2662,Map!$A$2:$A$86,0),0))</f>
        <v>N/A</v>
      </c>
      <c r="AA2662" t="str">
        <f>INDEX(Map!$E$2:$E$86,MATCH(D2662,Map!$A$2:$A$86,0),0)</f>
        <v>Purchases</v>
      </c>
    </row>
    <row r="2663" spans="1:27" x14ac:dyDescent="0.25">
      <c r="A2663" s="1" t="s">
        <v>120</v>
      </c>
      <c r="B2663" s="1" t="s">
        <v>114</v>
      </c>
      <c r="C2663" s="1">
        <v>58</v>
      </c>
      <c r="D2663" s="1" t="s">
        <v>81</v>
      </c>
      <c r="E2663" s="1">
        <v>0</v>
      </c>
      <c r="F2663" s="1">
        <v>0</v>
      </c>
      <c r="G2663" s="1">
        <v>0</v>
      </c>
      <c r="H2663" s="1">
        <v>0</v>
      </c>
      <c r="I2663" s="1" t="s">
        <v>63</v>
      </c>
      <c r="J2663" s="1" t="s">
        <v>63</v>
      </c>
      <c r="K2663" s="1">
        <v>0</v>
      </c>
      <c r="L2663" s="1">
        <v>0</v>
      </c>
      <c r="M2663" s="1">
        <v>0</v>
      </c>
      <c r="N2663" s="1" t="s">
        <v>63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3" t="str">
        <f t="shared" si="41"/>
        <v>2017Plan</v>
      </c>
      <c r="V2663" s="2">
        <f>DATE(A2663,INDEX(Map!$H$1:$H$12,MATCH(B2663,Map!$G$1:$G$12,0),0),1)</f>
        <v>43313</v>
      </c>
      <c r="W2663" t="str">
        <f>IF(AND(V2663&gt;=Map!$K$2,V2663&lt;=Map!$L$2),"Base",IF(AND(V2663&gt;=Map!$K$3,V2663&lt;=Map!$L$3),"Fcst","N/A"))</f>
        <v>N/A</v>
      </c>
      <c r="X2663" t="str">
        <f>INDEX(Map!$B$2:$B$86,MATCH(D2663,Map!$A$2:$A$86,0),0)</f>
        <v>N/A</v>
      </c>
      <c r="Y2663" s="7" t="str">
        <f>IF(INDEX(Map!$C$2:$C$86,MATCH(D2663,Map!$A$2:$A$86,0),0)="","N/A",E2663*INDEX(Map!$C$2:$C$86,MATCH(D2663,Map!$A$2:$A$86,0),0))</f>
        <v>N/A</v>
      </c>
      <c r="Z2663" s="7" t="str">
        <f>IF(INDEX(Map!$D$2:$D$86,MATCH(D2663,Map!$A$2:$A$86,0),0)="","N/A",E2663*INDEX(Map!$D$2:$D$86,MATCH(D2663,Map!$A$2:$A$86,0),0))</f>
        <v>N/A</v>
      </c>
      <c r="AA2663" t="str">
        <f>INDEX(Map!$E$2:$E$86,MATCH(D2663,Map!$A$2:$A$86,0),0)</f>
        <v>Purchases</v>
      </c>
    </row>
    <row r="2664" spans="1:27" x14ac:dyDescent="0.25">
      <c r="A2664" s="1" t="s">
        <v>120</v>
      </c>
      <c r="B2664" s="1" t="s">
        <v>114</v>
      </c>
      <c r="C2664" s="1">
        <v>59</v>
      </c>
      <c r="D2664" s="1" t="s">
        <v>82</v>
      </c>
      <c r="E2664" s="1">
        <v>0</v>
      </c>
      <c r="F2664" s="1">
        <v>0</v>
      </c>
      <c r="G2664" s="1">
        <v>0</v>
      </c>
      <c r="H2664" s="1">
        <v>0</v>
      </c>
      <c r="I2664" s="1" t="s">
        <v>63</v>
      </c>
      <c r="J2664" s="1" t="s">
        <v>63</v>
      </c>
      <c r="K2664" s="1">
        <v>0</v>
      </c>
      <c r="L2664" s="1">
        <v>0</v>
      </c>
      <c r="M2664" s="1">
        <v>0</v>
      </c>
      <c r="N2664" s="1" t="s">
        <v>63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3" t="str">
        <f t="shared" si="41"/>
        <v>2017Plan</v>
      </c>
      <c r="V2664" s="2">
        <f>DATE(A2664,INDEX(Map!$H$1:$H$12,MATCH(B2664,Map!$G$1:$G$12,0),0),1)</f>
        <v>43313</v>
      </c>
      <c r="W2664" t="str">
        <f>IF(AND(V2664&gt;=Map!$K$2,V2664&lt;=Map!$L$2),"Base",IF(AND(V2664&gt;=Map!$K$3,V2664&lt;=Map!$L$3),"Fcst","N/A"))</f>
        <v>N/A</v>
      </c>
      <c r="X2664" t="str">
        <f>INDEX(Map!$B$2:$B$86,MATCH(D2664,Map!$A$2:$A$86,0),0)</f>
        <v>N/A</v>
      </c>
      <c r="Y2664" s="7" t="str">
        <f>IF(INDEX(Map!$C$2:$C$86,MATCH(D2664,Map!$A$2:$A$86,0),0)="","N/A",E2664*INDEX(Map!$C$2:$C$86,MATCH(D2664,Map!$A$2:$A$86,0),0))</f>
        <v>N/A</v>
      </c>
      <c r="Z2664" s="7" t="str">
        <f>IF(INDEX(Map!$D$2:$D$86,MATCH(D2664,Map!$A$2:$A$86,0),0)="","N/A",E2664*INDEX(Map!$D$2:$D$86,MATCH(D2664,Map!$A$2:$A$86,0),0))</f>
        <v>N/A</v>
      </c>
      <c r="AA2664" t="str">
        <f>INDEX(Map!$E$2:$E$86,MATCH(D2664,Map!$A$2:$A$86,0),0)</f>
        <v>Purchases</v>
      </c>
    </row>
    <row r="2665" spans="1:27" x14ac:dyDescent="0.25">
      <c r="A2665" s="1" t="s">
        <v>120</v>
      </c>
      <c r="B2665" s="1" t="s">
        <v>114</v>
      </c>
      <c r="C2665" s="1">
        <v>60</v>
      </c>
      <c r="D2665" s="1" t="s">
        <v>83</v>
      </c>
      <c r="E2665" s="1">
        <v>-8.1999999999999993</v>
      </c>
      <c r="F2665" s="1">
        <v>0</v>
      </c>
      <c r="G2665" s="1">
        <v>5.6</v>
      </c>
      <c r="H2665" s="1">
        <v>38</v>
      </c>
      <c r="I2665" s="1" t="s">
        <v>63</v>
      </c>
      <c r="J2665" s="1" t="s">
        <v>63</v>
      </c>
      <c r="K2665" s="1">
        <v>161</v>
      </c>
      <c r="L2665" s="1">
        <v>37.700000000000003</v>
      </c>
      <c r="M2665" s="1">
        <v>-309</v>
      </c>
      <c r="N2665" s="1" t="s">
        <v>63</v>
      </c>
      <c r="O2665" s="1">
        <v>0</v>
      </c>
      <c r="P2665" s="1">
        <v>0</v>
      </c>
      <c r="Q2665" s="1">
        <v>78</v>
      </c>
      <c r="R2665" s="1">
        <v>28.2</v>
      </c>
      <c r="S2665" s="1">
        <v>28.2</v>
      </c>
      <c r="T2665" s="1">
        <v>-231</v>
      </c>
      <c r="U2665" s="3" t="str">
        <f t="shared" si="41"/>
        <v>2017Plan</v>
      </c>
      <c r="V2665" s="2">
        <f>DATE(A2665,INDEX(Map!$H$1:$H$12,MATCH(B2665,Map!$G$1:$G$12,0),0),1)</f>
        <v>43313</v>
      </c>
      <c r="W2665" t="str">
        <f>IF(AND(V2665&gt;=Map!$K$2,V2665&lt;=Map!$L$2),"Base",IF(AND(V2665&gt;=Map!$K$3,V2665&lt;=Map!$L$3),"Fcst","N/A"))</f>
        <v>N/A</v>
      </c>
      <c r="X2665" t="str">
        <f>INDEX(Map!$B$2:$B$86,MATCH(D2665,Map!$A$2:$A$86,0),0)</f>
        <v>N/A</v>
      </c>
      <c r="Y2665" s="7" t="str">
        <f>IF(INDEX(Map!$C$2:$C$86,MATCH(D2665,Map!$A$2:$A$86,0),0)="","N/A",E2665*INDEX(Map!$C$2:$C$86,MATCH(D2665,Map!$A$2:$A$86,0),0))</f>
        <v>N/A</v>
      </c>
      <c r="Z2665" s="7" t="str">
        <f>IF(INDEX(Map!$D$2:$D$86,MATCH(D2665,Map!$A$2:$A$86,0),0)="","N/A",E2665*INDEX(Map!$D$2:$D$86,MATCH(D2665,Map!$A$2:$A$86,0),0))</f>
        <v>N/A</v>
      </c>
      <c r="AA2665" t="str">
        <f>INDEX(Map!$E$2:$E$86,MATCH(D2665,Map!$A$2:$A$86,0),0)</f>
        <v>Sales</v>
      </c>
    </row>
    <row r="2666" spans="1:27" x14ac:dyDescent="0.25">
      <c r="A2666" s="1" t="s">
        <v>120</v>
      </c>
      <c r="B2666" s="1" t="s">
        <v>114</v>
      </c>
      <c r="C2666" s="1">
        <v>61</v>
      </c>
      <c r="D2666" s="1" t="s">
        <v>84</v>
      </c>
      <c r="E2666" s="1">
        <v>-0.9</v>
      </c>
      <c r="F2666" s="1">
        <v>0</v>
      </c>
      <c r="G2666" s="1">
        <v>3.7</v>
      </c>
      <c r="H2666" s="1">
        <v>31</v>
      </c>
      <c r="I2666" s="1" t="s">
        <v>63</v>
      </c>
      <c r="J2666" s="1" t="s">
        <v>63</v>
      </c>
      <c r="K2666" s="1">
        <v>247</v>
      </c>
      <c r="L2666" s="1">
        <v>15.9</v>
      </c>
      <c r="M2666" s="1">
        <v>-14</v>
      </c>
      <c r="N2666" s="1" t="s">
        <v>63</v>
      </c>
      <c r="O2666" s="1">
        <v>0</v>
      </c>
      <c r="P2666" s="1">
        <v>0</v>
      </c>
      <c r="Q2666" s="1">
        <v>6</v>
      </c>
      <c r="R2666" s="1">
        <v>9.4700000000000006</v>
      </c>
      <c r="S2666" s="1">
        <v>9.4700000000000006</v>
      </c>
      <c r="T2666" s="1">
        <v>-9</v>
      </c>
      <c r="U2666" s="3" t="str">
        <f t="shared" si="41"/>
        <v>2017Plan</v>
      </c>
      <c r="V2666" s="2">
        <f>DATE(A2666,INDEX(Map!$H$1:$H$12,MATCH(B2666,Map!$G$1:$G$12,0),0),1)</f>
        <v>43313</v>
      </c>
      <c r="W2666" t="str">
        <f>IF(AND(V2666&gt;=Map!$K$2,V2666&lt;=Map!$L$2),"Base",IF(AND(V2666&gt;=Map!$K$3,V2666&lt;=Map!$L$3),"Fcst","N/A"))</f>
        <v>N/A</v>
      </c>
      <c r="X2666" t="str">
        <f>INDEX(Map!$B$2:$B$86,MATCH(D2666,Map!$A$2:$A$86,0),0)</f>
        <v>N/A</v>
      </c>
      <c r="Y2666" s="7" t="str">
        <f>IF(INDEX(Map!$C$2:$C$86,MATCH(D2666,Map!$A$2:$A$86,0),0)="","N/A",E2666*INDEX(Map!$C$2:$C$86,MATCH(D2666,Map!$A$2:$A$86,0),0))</f>
        <v>N/A</v>
      </c>
      <c r="Z2666" s="7" t="str">
        <f>IF(INDEX(Map!$D$2:$D$86,MATCH(D2666,Map!$A$2:$A$86,0),0)="","N/A",E2666*INDEX(Map!$D$2:$D$86,MATCH(D2666,Map!$A$2:$A$86,0),0))</f>
        <v>N/A</v>
      </c>
      <c r="AA2666" t="str">
        <f>INDEX(Map!$E$2:$E$86,MATCH(D2666,Map!$A$2:$A$86,0),0)</f>
        <v>Sales</v>
      </c>
    </row>
    <row r="2667" spans="1:27" x14ac:dyDescent="0.25">
      <c r="A2667" s="1" t="s">
        <v>120</v>
      </c>
      <c r="B2667" s="1" t="s">
        <v>114</v>
      </c>
      <c r="C2667" s="1">
        <v>62</v>
      </c>
      <c r="D2667" s="1" t="s">
        <v>85</v>
      </c>
      <c r="E2667" s="1">
        <v>-6.5</v>
      </c>
      <c r="F2667" s="1">
        <v>0</v>
      </c>
      <c r="G2667" s="1">
        <v>28.9</v>
      </c>
      <c r="H2667" s="1">
        <v>5</v>
      </c>
      <c r="I2667" s="1" t="s">
        <v>63</v>
      </c>
      <c r="J2667" s="1" t="s">
        <v>63</v>
      </c>
      <c r="K2667" s="1">
        <v>48</v>
      </c>
      <c r="L2667" s="1">
        <v>35.4</v>
      </c>
      <c r="M2667" s="1">
        <v>-229</v>
      </c>
      <c r="N2667" s="1" t="s">
        <v>63</v>
      </c>
      <c r="O2667" s="1">
        <v>0</v>
      </c>
      <c r="P2667" s="1">
        <v>0</v>
      </c>
      <c r="Q2667" s="1">
        <v>54</v>
      </c>
      <c r="R2667" s="1">
        <v>27.07</v>
      </c>
      <c r="S2667" s="1">
        <v>27.07</v>
      </c>
      <c r="T2667" s="1">
        <v>-175</v>
      </c>
      <c r="U2667" s="3" t="str">
        <f t="shared" si="41"/>
        <v>2017Plan</v>
      </c>
      <c r="V2667" s="2">
        <f>DATE(A2667,INDEX(Map!$H$1:$H$12,MATCH(B2667,Map!$G$1:$G$12,0),0),1)</f>
        <v>43313</v>
      </c>
      <c r="W2667" t="str">
        <f>IF(AND(V2667&gt;=Map!$K$2,V2667&lt;=Map!$L$2),"Base",IF(AND(V2667&gt;=Map!$K$3,V2667&lt;=Map!$L$3),"Fcst","N/A"))</f>
        <v>N/A</v>
      </c>
      <c r="X2667" t="str">
        <f>INDEX(Map!$B$2:$B$86,MATCH(D2667,Map!$A$2:$A$86,0),0)</f>
        <v>N/A</v>
      </c>
      <c r="Y2667" s="7" t="str">
        <f>IF(INDEX(Map!$C$2:$C$86,MATCH(D2667,Map!$A$2:$A$86,0),0)="","N/A",E2667*INDEX(Map!$C$2:$C$86,MATCH(D2667,Map!$A$2:$A$86,0),0))</f>
        <v>N/A</v>
      </c>
      <c r="Z2667" s="7" t="str">
        <f>IF(INDEX(Map!$D$2:$D$86,MATCH(D2667,Map!$A$2:$A$86,0),0)="","N/A",E2667*INDEX(Map!$D$2:$D$86,MATCH(D2667,Map!$A$2:$A$86,0),0))</f>
        <v>N/A</v>
      </c>
      <c r="AA2667" t="str">
        <f>INDEX(Map!$E$2:$E$86,MATCH(D2667,Map!$A$2:$A$86,0),0)</f>
        <v>Sales</v>
      </c>
    </row>
    <row r="2668" spans="1:27" x14ac:dyDescent="0.25">
      <c r="A2668" s="1" t="s">
        <v>120</v>
      </c>
      <c r="B2668" s="1" t="s">
        <v>114</v>
      </c>
      <c r="C2668" s="1">
        <v>63</v>
      </c>
      <c r="D2668" s="1" t="s">
        <v>86</v>
      </c>
      <c r="E2668" s="1">
        <v>-4.8</v>
      </c>
      <c r="F2668" s="1">
        <v>0</v>
      </c>
      <c r="G2668" s="1">
        <v>21.5</v>
      </c>
      <c r="H2668" s="1">
        <v>7</v>
      </c>
      <c r="I2668" s="1" t="s">
        <v>63</v>
      </c>
      <c r="J2668" s="1" t="s">
        <v>63</v>
      </c>
      <c r="K2668" s="1">
        <v>47</v>
      </c>
      <c r="L2668" s="1">
        <v>34</v>
      </c>
      <c r="M2668" s="1">
        <v>-164</v>
      </c>
      <c r="N2668" s="1" t="s">
        <v>63</v>
      </c>
      <c r="O2668" s="1">
        <v>0</v>
      </c>
      <c r="P2668" s="1">
        <v>0</v>
      </c>
      <c r="Q2668" s="1">
        <v>39</v>
      </c>
      <c r="R2668" s="1">
        <v>25.8</v>
      </c>
      <c r="S2668" s="1">
        <v>25.8</v>
      </c>
      <c r="T2668" s="1">
        <v>-124</v>
      </c>
      <c r="U2668" s="3" t="str">
        <f t="shared" si="41"/>
        <v>2017Plan</v>
      </c>
      <c r="V2668" s="2">
        <f>DATE(A2668,INDEX(Map!$H$1:$H$12,MATCH(B2668,Map!$G$1:$G$12,0),0),1)</f>
        <v>43313</v>
      </c>
      <c r="W2668" t="str">
        <f>IF(AND(V2668&gt;=Map!$K$2,V2668&lt;=Map!$L$2),"Base",IF(AND(V2668&gt;=Map!$K$3,V2668&lt;=Map!$L$3),"Fcst","N/A"))</f>
        <v>N/A</v>
      </c>
      <c r="X2668" t="str">
        <f>INDEX(Map!$B$2:$B$86,MATCH(D2668,Map!$A$2:$A$86,0),0)</f>
        <v>N/A</v>
      </c>
      <c r="Y2668" s="7" t="str">
        <f>IF(INDEX(Map!$C$2:$C$86,MATCH(D2668,Map!$A$2:$A$86,0),0)="","N/A",E2668*INDEX(Map!$C$2:$C$86,MATCH(D2668,Map!$A$2:$A$86,0),0))</f>
        <v>N/A</v>
      </c>
      <c r="Z2668" s="7" t="str">
        <f>IF(INDEX(Map!$D$2:$D$86,MATCH(D2668,Map!$A$2:$A$86,0),0)="","N/A",E2668*INDEX(Map!$D$2:$D$86,MATCH(D2668,Map!$A$2:$A$86,0),0))</f>
        <v>N/A</v>
      </c>
      <c r="AA2668" t="str">
        <f>INDEX(Map!$E$2:$E$86,MATCH(D2668,Map!$A$2:$A$86,0),0)</f>
        <v>Sales</v>
      </c>
    </row>
    <row r="2669" spans="1:27" x14ac:dyDescent="0.25">
      <c r="A2669" s="1" t="s">
        <v>120</v>
      </c>
      <c r="B2669" s="1" t="s">
        <v>114</v>
      </c>
      <c r="C2669" s="1">
        <v>64</v>
      </c>
      <c r="D2669" s="1" t="s">
        <v>87</v>
      </c>
      <c r="E2669" s="1">
        <v>0</v>
      </c>
      <c r="F2669" s="1">
        <v>0</v>
      </c>
      <c r="G2669" s="1">
        <v>0</v>
      </c>
      <c r="H2669" s="1">
        <v>0</v>
      </c>
      <c r="I2669" s="1" t="s">
        <v>63</v>
      </c>
      <c r="J2669" s="1" t="s">
        <v>63</v>
      </c>
      <c r="K2669" s="1">
        <v>0</v>
      </c>
      <c r="L2669" s="1">
        <v>0</v>
      </c>
      <c r="M2669" s="1">
        <v>0</v>
      </c>
      <c r="N2669" s="1" t="s">
        <v>63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3" t="str">
        <f t="shared" si="41"/>
        <v>2017Plan</v>
      </c>
      <c r="V2669" s="2">
        <f>DATE(A2669,INDEX(Map!$H$1:$H$12,MATCH(B2669,Map!$G$1:$G$12,0),0),1)</f>
        <v>43313</v>
      </c>
      <c r="W2669" t="str">
        <f>IF(AND(V2669&gt;=Map!$K$2,V2669&lt;=Map!$L$2),"Base",IF(AND(V2669&gt;=Map!$K$3,V2669&lt;=Map!$L$3),"Fcst","N/A"))</f>
        <v>N/A</v>
      </c>
      <c r="X2669" t="str">
        <f>INDEX(Map!$B$2:$B$86,MATCH(D2669,Map!$A$2:$A$86,0),0)</f>
        <v>N/A</v>
      </c>
      <c r="Y2669" s="7" t="str">
        <f>IF(INDEX(Map!$C$2:$C$86,MATCH(D2669,Map!$A$2:$A$86,0),0)="","N/A",E2669*INDEX(Map!$C$2:$C$86,MATCH(D2669,Map!$A$2:$A$86,0),0))</f>
        <v>N/A</v>
      </c>
      <c r="Z2669" s="7" t="str">
        <f>IF(INDEX(Map!$D$2:$D$86,MATCH(D2669,Map!$A$2:$A$86,0),0)="","N/A",E2669*INDEX(Map!$D$2:$D$86,MATCH(D2669,Map!$A$2:$A$86,0),0))</f>
        <v>N/A</v>
      </c>
      <c r="AA2669" t="str">
        <f>INDEX(Map!$E$2:$E$86,MATCH(D2669,Map!$A$2:$A$86,0),0)</f>
        <v>Sales</v>
      </c>
    </row>
    <row r="2670" spans="1:27" x14ac:dyDescent="0.25">
      <c r="A2670" s="1" t="s">
        <v>120</v>
      </c>
      <c r="B2670" s="1" t="s">
        <v>114</v>
      </c>
      <c r="C2670" s="1">
        <v>65</v>
      </c>
      <c r="D2670" s="1" t="s">
        <v>88</v>
      </c>
      <c r="E2670" s="1">
        <v>0</v>
      </c>
      <c r="F2670" s="1">
        <v>0</v>
      </c>
      <c r="G2670" s="1">
        <v>0</v>
      </c>
      <c r="H2670" s="1">
        <v>0</v>
      </c>
      <c r="I2670" s="1" t="s">
        <v>63</v>
      </c>
      <c r="J2670" s="1" t="s">
        <v>63</v>
      </c>
      <c r="K2670" s="1">
        <v>0</v>
      </c>
      <c r="L2670" s="1">
        <v>0</v>
      </c>
      <c r="M2670" s="1">
        <v>0</v>
      </c>
      <c r="N2670" s="1" t="s">
        <v>63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3" t="str">
        <f t="shared" si="41"/>
        <v>2017Plan</v>
      </c>
      <c r="V2670" s="2">
        <f>DATE(A2670,INDEX(Map!$H$1:$H$12,MATCH(B2670,Map!$G$1:$G$12,0),0),1)</f>
        <v>43313</v>
      </c>
      <c r="W2670" t="str">
        <f>IF(AND(V2670&gt;=Map!$K$2,V2670&lt;=Map!$L$2),"Base",IF(AND(V2670&gt;=Map!$K$3,V2670&lt;=Map!$L$3),"Fcst","N/A"))</f>
        <v>N/A</v>
      </c>
      <c r="X2670" t="str">
        <f>INDEX(Map!$B$2:$B$86,MATCH(D2670,Map!$A$2:$A$86,0),0)</f>
        <v>N/A</v>
      </c>
      <c r="Y2670" s="7" t="str">
        <f>IF(INDEX(Map!$C$2:$C$86,MATCH(D2670,Map!$A$2:$A$86,0),0)="","N/A",E2670*INDEX(Map!$C$2:$C$86,MATCH(D2670,Map!$A$2:$A$86,0),0))</f>
        <v>N/A</v>
      </c>
      <c r="Z2670" s="7" t="str">
        <f>IF(INDEX(Map!$D$2:$D$86,MATCH(D2670,Map!$A$2:$A$86,0),0)="","N/A",E2670*INDEX(Map!$D$2:$D$86,MATCH(D2670,Map!$A$2:$A$86,0),0))</f>
        <v>N/A</v>
      </c>
      <c r="AA2670" t="str">
        <f>INDEX(Map!$E$2:$E$86,MATCH(D2670,Map!$A$2:$A$86,0),0)</f>
        <v>Sales</v>
      </c>
    </row>
    <row r="2671" spans="1:27" x14ac:dyDescent="0.25">
      <c r="A2671" s="1" t="s">
        <v>120</v>
      </c>
      <c r="B2671" s="1" t="s">
        <v>114</v>
      </c>
      <c r="C2671" s="1">
        <v>66</v>
      </c>
      <c r="D2671" s="1" t="s">
        <v>89</v>
      </c>
      <c r="E2671" s="1">
        <v>0</v>
      </c>
      <c r="F2671" s="1">
        <v>0</v>
      </c>
      <c r="G2671" s="1">
        <v>0</v>
      </c>
      <c r="H2671" s="1">
        <v>0</v>
      </c>
      <c r="I2671" s="1" t="s">
        <v>63</v>
      </c>
      <c r="J2671" s="1" t="s">
        <v>63</v>
      </c>
      <c r="K2671" s="1">
        <v>0</v>
      </c>
      <c r="L2671" s="1">
        <v>0</v>
      </c>
      <c r="M2671" s="1">
        <v>0</v>
      </c>
      <c r="N2671" s="1" t="s">
        <v>63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3" t="str">
        <f t="shared" si="41"/>
        <v>2017Plan</v>
      </c>
      <c r="V2671" s="2">
        <f>DATE(A2671,INDEX(Map!$H$1:$H$12,MATCH(B2671,Map!$G$1:$G$12,0),0),1)</f>
        <v>43313</v>
      </c>
      <c r="W2671" t="str">
        <f>IF(AND(V2671&gt;=Map!$K$2,V2671&lt;=Map!$L$2),"Base",IF(AND(V2671&gt;=Map!$K$3,V2671&lt;=Map!$L$3),"Fcst","N/A"))</f>
        <v>N/A</v>
      </c>
      <c r="X2671" t="str">
        <f>INDEX(Map!$B$2:$B$86,MATCH(D2671,Map!$A$2:$A$86,0),0)</f>
        <v>N/A</v>
      </c>
      <c r="Y2671" s="7" t="str">
        <f>IF(INDEX(Map!$C$2:$C$86,MATCH(D2671,Map!$A$2:$A$86,0),0)="","N/A",E2671*INDEX(Map!$C$2:$C$86,MATCH(D2671,Map!$A$2:$A$86,0),0))</f>
        <v>N/A</v>
      </c>
      <c r="Z2671" s="7" t="str">
        <f>IF(INDEX(Map!$D$2:$D$86,MATCH(D2671,Map!$A$2:$A$86,0),0)="","N/A",E2671*INDEX(Map!$D$2:$D$86,MATCH(D2671,Map!$A$2:$A$86,0),0))</f>
        <v>N/A</v>
      </c>
      <c r="AA2671" t="str">
        <f>INDEX(Map!$E$2:$E$86,MATCH(D2671,Map!$A$2:$A$86,0),0)</f>
        <v>Sales</v>
      </c>
    </row>
    <row r="2672" spans="1:27" x14ac:dyDescent="0.25">
      <c r="A2672" s="1" t="s">
        <v>120</v>
      </c>
      <c r="B2672" s="1" t="s">
        <v>114</v>
      </c>
      <c r="C2672" s="1">
        <v>67</v>
      </c>
      <c r="D2672" s="1" t="s">
        <v>90</v>
      </c>
      <c r="E2672" s="1">
        <v>0</v>
      </c>
      <c r="F2672" s="1">
        <v>0</v>
      </c>
      <c r="G2672" s="1">
        <v>0</v>
      </c>
      <c r="H2672" s="1">
        <v>0</v>
      </c>
      <c r="I2672" s="1" t="s">
        <v>63</v>
      </c>
      <c r="J2672" s="1" t="s">
        <v>63</v>
      </c>
      <c r="K2672" s="1">
        <v>0</v>
      </c>
      <c r="L2672" s="1">
        <v>0</v>
      </c>
      <c r="M2672" s="1">
        <v>0</v>
      </c>
      <c r="N2672" s="1" t="s">
        <v>63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0</v>
      </c>
      <c r="U2672" s="3" t="str">
        <f t="shared" si="41"/>
        <v>2017Plan</v>
      </c>
      <c r="V2672" s="2">
        <f>DATE(A2672,INDEX(Map!$H$1:$H$12,MATCH(B2672,Map!$G$1:$G$12,0),0),1)</f>
        <v>43313</v>
      </c>
      <c r="W2672" t="str">
        <f>IF(AND(V2672&gt;=Map!$K$2,V2672&lt;=Map!$L$2),"Base",IF(AND(V2672&gt;=Map!$K$3,V2672&lt;=Map!$L$3),"Fcst","N/A"))</f>
        <v>N/A</v>
      </c>
      <c r="X2672" t="str">
        <f>INDEX(Map!$B$2:$B$86,MATCH(D2672,Map!$A$2:$A$86,0),0)</f>
        <v>N/A</v>
      </c>
      <c r="Y2672" s="7" t="str">
        <f>IF(INDEX(Map!$C$2:$C$86,MATCH(D2672,Map!$A$2:$A$86,0),0)="","N/A",E2672*INDEX(Map!$C$2:$C$86,MATCH(D2672,Map!$A$2:$A$86,0),0))</f>
        <v>N/A</v>
      </c>
      <c r="Z2672" s="7" t="str">
        <f>IF(INDEX(Map!$D$2:$D$86,MATCH(D2672,Map!$A$2:$A$86,0),0)="","N/A",E2672*INDEX(Map!$D$2:$D$86,MATCH(D2672,Map!$A$2:$A$86,0),0))</f>
        <v>N/A</v>
      </c>
      <c r="AA2672" t="str">
        <f>INDEX(Map!$E$2:$E$86,MATCH(D2672,Map!$A$2:$A$86,0),0)</f>
        <v>Sales</v>
      </c>
    </row>
    <row r="2673" spans="1:27" x14ac:dyDescent="0.25">
      <c r="A2673" s="1" t="s">
        <v>120</v>
      </c>
      <c r="B2673" s="1" t="s">
        <v>114</v>
      </c>
      <c r="C2673" s="1">
        <v>68</v>
      </c>
      <c r="D2673" s="1" t="s">
        <v>91</v>
      </c>
      <c r="E2673" s="1">
        <v>0</v>
      </c>
      <c r="F2673" s="1">
        <v>0</v>
      </c>
      <c r="G2673" s="1">
        <v>0.3</v>
      </c>
      <c r="H2673" s="1">
        <v>2</v>
      </c>
      <c r="I2673" s="1" t="s">
        <v>63</v>
      </c>
      <c r="J2673" s="1" t="s">
        <v>63</v>
      </c>
      <c r="K2673" s="1">
        <v>2</v>
      </c>
      <c r="L2673" s="1">
        <v>0</v>
      </c>
      <c r="M2673" s="1">
        <v>0</v>
      </c>
      <c r="N2673" s="1" t="s">
        <v>63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3" t="str">
        <f t="shared" si="41"/>
        <v>2017Plan</v>
      </c>
      <c r="V2673" s="2">
        <f>DATE(A2673,INDEX(Map!$H$1:$H$12,MATCH(B2673,Map!$G$1:$G$12,0),0),1)</f>
        <v>43313</v>
      </c>
      <c r="W2673" t="str">
        <f>IF(AND(V2673&gt;=Map!$K$2,V2673&lt;=Map!$L$2),"Base",IF(AND(V2673&gt;=Map!$K$3,V2673&lt;=Map!$L$3),"Fcst","N/A"))</f>
        <v>N/A</v>
      </c>
      <c r="X2673" t="str">
        <f>INDEX(Map!$B$2:$B$86,MATCH(D2673,Map!$A$2:$A$86,0),0)</f>
        <v>N/A</v>
      </c>
      <c r="Y2673" s="7" t="str">
        <f>IF(INDEX(Map!$C$2:$C$86,MATCH(D2673,Map!$A$2:$A$86,0),0)="","N/A",E2673*INDEX(Map!$C$2:$C$86,MATCH(D2673,Map!$A$2:$A$86,0),0))</f>
        <v>N/A</v>
      </c>
      <c r="Z2673" s="7" t="str">
        <f>IF(INDEX(Map!$D$2:$D$86,MATCH(D2673,Map!$A$2:$A$86,0),0)="","N/A",E2673*INDEX(Map!$D$2:$D$86,MATCH(D2673,Map!$A$2:$A$86,0),0))</f>
        <v>N/A</v>
      </c>
      <c r="AA2673" t="str">
        <f>INDEX(Map!$E$2:$E$86,MATCH(D2673,Map!$A$2:$A$86,0),0)</f>
        <v>CSR</v>
      </c>
    </row>
    <row r="2674" spans="1:27" x14ac:dyDescent="0.25">
      <c r="A2674" s="1" t="s">
        <v>120</v>
      </c>
      <c r="B2674" s="1" t="s">
        <v>114</v>
      </c>
      <c r="C2674" s="1">
        <v>69</v>
      </c>
      <c r="D2674" s="1" t="s">
        <v>92</v>
      </c>
      <c r="E2674" s="1">
        <v>0</v>
      </c>
      <c r="F2674" s="1">
        <v>0</v>
      </c>
      <c r="G2674" s="1">
        <v>0.3</v>
      </c>
      <c r="H2674" s="1">
        <v>2</v>
      </c>
      <c r="I2674" s="1" t="s">
        <v>63</v>
      </c>
      <c r="J2674" s="1" t="s">
        <v>63</v>
      </c>
      <c r="K2674" s="1">
        <v>2</v>
      </c>
      <c r="L2674" s="1">
        <v>0</v>
      </c>
      <c r="M2674" s="1">
        <v>0</v>
      </c>
      <c r="N2674" s="1" t="s">
        <v>63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s="3" t="str">
        <f t="shared" si="41"/>
        <v>2017Plan</v>
      </c>
      <c r="V2674" s="2">
        <f>DATE(A2674,INDEX(Map!$H$1:$H$12,MATCH(B2674,Map!$G$1:$G$12,0),0),1)</f>
        <v>43313</v>
      </c>
      <c r="W2674" t="str">
        <f>IF(AND(V2674&gt;=Map!$K$2,V2674&lt;=Map!$L$2),"Base",IF(AND(V2674&gt;=Map!$K$3,V2674&lt;=Map!$L$3),"Fcst","N/A"))</f>
        <v>N/A</v>
      </c>
      <c r="X2674" t="str">
        <f>INDEX(Map!$B$2:$B$86,MATCH(D2674,Map!$A$2:$A$86,0),0)</f>
        <v>N/A</v>
      </c>
      <c r="Y2674" s="7" t="str">
        <f>IF(INDEX(Map!$C$2:$C$86,MATCH(D2674,Map!$A$2:$A$86,0),0)="","N/A",E2674*INDEX(Map!$C$2:$C$86,MATCH(D2674,Map!$A$2:$A$86,0),0))</f>
        <v>N/A</v>
      </c>
      <c r="Z2674" s="7" t="str">
        <f>IF(INDEX(Map!$D$2:$D$86,MATCH(D2674,Map!$A$2:$A$86,0),0)="","N/A",E2674*INDEX(Map!$D$2:$D$86,MATCH(D2674,Map!$A$2:$A$86,0),0))</f>
        <v>N/A</v>
      </c>
      <c r="AA2674" t="str">
        <f>INDEX(Map!$E$2:$E$86,MATCH(D2674,Map!$A$2:$A$86,0),0)</f>
        <v>CSR</v>
      </c>
    </row>
    <row r="2675" spans="1:27" x14ac:dyDescent="0.25">
      <c r="A2675" s="1" t="s">
        <v>120</v>
      </c>
      <c r="B2675" s="1" t="s">
        <v>114</v>
      </c>
      <c r="C2675" s="1">
        <v>70</v>
      </c>
      <c r="D2675" s="1" t="s">
        <v>93</v>
      </c>
      <c r="E2675" s="1">
        <v>0.1</v>
      </c>
      <c r="F2675" s="1">
        <v>0</v>
      </c>
      <c r="G2675" s="1">
        <v>0.3</v>
      </c>
      <c r="H2675" s="1">
        <v>2</v>
      </c>
      <c r="I2675" s="1" t="s">
        <v>63</v>
      </c>
      <c r="J2675" s="1" t="s">
        <v>63</v>
      </c>
      <c r="K2675" s="1">
        <v>2</v>
      </c>
      <c r="L2675" s="1">
        <v>0</v>
      </c>
      <c r="M2675" s="1">
        <v>0</v>
      </c>
      <c r="N2675" s="1" t="s">
        <v>63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3" t="str">
        <f t="shared" si="41"/>
        <v>2017Plan</v>
      </c>
      <c r="V2675" s="2">
        <f>DATE(A2675,INDEX(Map!$H$1:$H$12,MATCH(B2675,Map!$G$1:$G$12,0),0),1)</f>
        <v>43313</v>
      </c>
      <c r="W2675" t="str">
        <f>IF(AND(V2675&gt;=Map!$K$2,V2675&lt;=Map!$L$2),"Base",IF(AND(V2675&gt;=Map!$K$3,V2675&lt;=Map!$L$3),"Fcst","N/A"))</f>
        <v>N/A</v>
      </c>
      <c r="X2675" t="str">
        <f>INDEX(Map!$B$2:$B$86,MATCH(D2675,Map!$A$2:$A$86,0),0)</f>
        <v>N/A</v>
      </c>
      <c r="Y2675" s="7" t="str">
        <f>IF(INDEX(Map!$C$2:$C$86,MATCH(D2675,Map!$A$2:$A$86,0),0)="","N/A",E2675*INDEX(Map!$C$2:$C$86,MATCH(D2675,Map!$A$2:$A$86,0),0))</f>
        <v>N/A</v>
      </c>
      <c r="Z2675" s="7" t="str">
        <f>IF(INDEX(Map!$D$2:$D$86,MATCH(D2675,Map!$A$2:$A$86,0),0)="","N/A",E2675*INDEX(Map!$D$2:$D$86,MATCH(D2675,Map!$A$2:$A$86,0),0))</f>
        <v>N/A</v>
      </c>
      <c r="AA2675" t="str">
        <f>INDEX(Map!$E$2:$E$86,MATCH(D2675,Map!$A$2:$A$86,0),0)</f>
        <v>CSR</v>
      </c>
    </row>
    <row r="2676" spans="1:27" x14ac:dyDescent="0.25">
      <c r="A2676" s="1" t="s">
        <v>120</v>
      </c>
      <c r="B2676" s="1" t="s">
        <v>114</v>
      </c>
      <c r="C2676" s="1">
        <v>71</v>
      </c>
      <c r="D2676" s="1" t="s">
        <v>94</v>
      </c>
      <c r="E2676" s="1">
        <v>0</v>
      </c>
      <c r="F2676" s="1">
        <v>0</v>
      </c>
      <c r="G2676" s="1">
        <v>0.3</v>
      </c>
      <c r="H2676" s="1">
        <v>1</v>
      </c>
      <c r="I2676" s="1" t="s">
        <v>63</v>
      </c>
      <c r="J2676" s="1" t="s">
        <v>63</v>
      </c>
      <c r="K2676" s="1">
        <v>2</v>
      </c>
      <c r="L2676" s="1">
        <v>0</v>
      </c>
      <c r="M2676" s="1">
        <v>0</v>
      </c>
      <c r="N2676" s="1" t="s">
        <v>63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3" t="str">
        <f t="shared" si="41"/>
        <v>2017Plan</v>
      </c>
      <c r="V2676" s="2">
        <f>DATE(A2676,INDEX(Map!$H$1:$H$12,MATCH(B2676,Map!$G$1:$G$12,0),0),1)</f>
        <v>43313</v>
      </c>
      <c r="W2676" t="str">
        <f>IF(AND(V2676&gt;=Map!$K$2,V2676&lt;=Map!$L$2),"Base",IF(AND(V2676&gt;=Map!$K$3,V2676&lt;=Map!$L$3),"Fcst","N/A"))</f>
        <v>N/A</v>
      </c>
      <c r="X2676" t="str">
        <f>INDEX(Map!$B$2:$B$86,MATCH(D2676,Map!$A$2:$A$86,0),0)</f>
        <v>N/A</v>
      </c>
      <c r="Y2676" s="7" t="str">
        <f>IF(INDEX(Map!$C$2:$C$86,MATCH(D2676,Map!$A$2:$A$86,0),0)="","N/A",E2676*INDEX(Map!$C$2:$C$86,MATCH(D2676,Map!$A$2:$A$86,0),0))</f>
        <v>N/A</v>
      </c>
      <c r="Z2676" s="7" t="str">
        <f>IF(INDEX(Map!$D$2:$D$86,MATCH(D2676,Map!$A$2:$A$86,0),0)="","N/A",E2676*INDEX(Map!$D$2:$D$86,MATCH(D2676,Map!$A$2:$A$86,0),0))</f>
        <v>N/A</v>
      </c>
      <c r="AA2676" t="str">
        <f>INDEX(Map!$E$2:$E$86,MATCH(D2676,Map!$A$2:$A$86,0),0)</f>
        <v>CSR</v>
      </c>
    </row>
    <row r="2677" spans="1:27" x14ac:dyDescent="0.25">
      <c r="A2677" s="1" t="s">
        <v>120</v>
      </c>
      <c r="B2677" s="1" t="s">
        <v>114</v>
      </c>
      <c r="C2677" s="1">
        <v>72</v>
      </c>
      <c r="D2677" s="1" t="s">
        <v>95</v>
      </c>
      <c r="E2677" s="1">
        <v>0</v>
      </c>
      <c r="F2677" s="1">
        <v>0</v>
      </c>
      <c r="G2677" s="1">
        <v>0.3</v>
      </c>
      <c r="H2677" s="1">
        <v>2</v>
      </c>
      <c r="I2677" s="1" t="s">
        <v>63</v>
      </c>
      <c r="J2677" s="1" t="s">
        <v>63</v>
      </c>
      <c r="K2677" s="1">
        <v>2</v>
      </c>
      <c r="L2677" s="1">
        <v>0</v>
      </c>
      <c r="M2677" s="1">
        <v>0</v>
      </c>
      <c r="N2677" s="1" t="s">
        <v>63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3" t="str">
        <f t="shared" si="41"/>
        <v>2017Plan</v>
      </c>
      <c r="V2677" s="2">
        <f>DATE(A2677,INDEX(Map!$H$1:$H$12,MATCH(B2677,Map!$G$1:$G$12,0),0),1)</f>
        <v>43313</v>
      </c>
      <c r="W2677" t="str">
        <f>IF(AND(V2677&gt;=Map!$K$2,V2677&lt;=Map!$L$2),"Base",IF(AND(V2677&gt;=Map!$K$3,V2677&lt;=Map!$L$3),"Fcst","N/A"))</f>
        <v>N/A</v>
      </c>
      <c r="X2677" t="str">
        <f>INDEX(Map!$B$2:$B$86,MATCH(D2677,Map!$A$2:$A$86,0),0)</f>
        <v>N/A</v>
      </c>
      <c r="Y2677" s="7" t="str">
        <f>IF(INDEX(Map!$C$2:$C$86,MATCH(D2677,Map!$A$2:$A$86,0),0)="","N/A",E2677*INDEX(Map!$C$2:$C$86,MATCH(D2677,Map!$A$2:$A$86,0),0))</f>
        <v>N/A</v>
      </c>
      <c r="Z2677" s="7" t="str">
        <f>IF(INDEX(Map!$D$2:$D$86,MATCH(D2677,Map!$A$2:$A$86,0),0)="","N/A",E2677*INDEX(Map!$D$2:$D$86,MATCH(D2677,Map!$A$2:$A$86,0),0))</f>
        <v>N/A</v>
      </c>
      <c r="AA2677" t="str">
        <f>INDEX(Map!$E$2:$E$86,MATCH(D2677,Map!$A$2:$A$86,0),0)</f>
        <v>CSR</v>
      </c>
    </row>
    <row r="2678" spans="1:27" x14ac:dyDescent="0.25">
      <c r="A2678" s="1" t="s">
        <v>120</v>
      </c>
      <c r="B2678" s="1" t="s">
        <v>114</v>
      </c>
      <c r="C2678" s="1">
        <v>73</v>
      </c>
      <c r="D2678" s="1" t="s">
        <v>96</v>
      </c>
      <c r="E2678" s="1">
        <v>0</v>
      </c>
      <c r="F2678" s="1">
        <v>0</v>
      </c>
      <c r="G2678" s="1">
        <v>0.7</v>
      </c>
      <c r="H2678" s="1">
        <v>1</v>
      </c>
      <c r="I2678" s="1" t="s">
        <v>63</v>
      </c>
      <c r="J2678" s="1" t="s">
        <v>63</v>
      </c>
      <c r="K2678" s="1">
        <v>5</v>
      </c>
      <c r="L2678" s="1">
        <v>0</v>
      </c>
      <c r="M2678" s="1">
        <v>0</v>
      </c>
      <c r="N2678" s="1" t="s">
        <v>63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</v>
      </c>
      <c r="U2678" s="3" t="str">
        <f t="shared" si="41"/>
        <v>2017Plan</v>
      </c>
      <c r="V2678" s="2">
        <f>DATE(A2678,INDEX(Map!$H$1:$H$12,MATCH(B2678,Map!$G$1:$G$12,0),0),1)</f>
        <v>43313</v>
      </c>
      <c r="W2678" t="str">
        <f>IF(AND(V2678&gt;=Map!$K$2,V2678&lt;=Map!$L$2),"Base",IF(AND(V2678&gt;=Map!$K$3,V2678&lt;=Map!$L$3),"Fcst","N/A"))</f>
        <v>N/A</v>
      </c>
      <c r="X2678" t="str">
        <f>INDEX(Map!$B$2:$B$86,MATCH(D2678,Map!$A$2:$A$86,0),0)</f>
        <v>N/A</v>
      </c>
      <c r="Y2678" s="7" t="str">
        <f>IF(INDEX(Map!$C$2:$C$86,MATCH(D2678,Map!$A$2:$A$86,0),0)="","N/A",E2678*INDEX(Map!$C$2:$C$86,MATCH(D2678,Map!$A$2:$A$86,0),0))</f>
        <v>N/A</v>
      </c>
      <c r="Z2678" s="7" t="str">
        <f>IF(INDEX(Map!$D$2:$D$86,MATCH(D2678,Map!$A$2:$A$86,0),0)="","N/A",E2678*INDEX(Map!$D$2:$D$86,MATCH(D2678,Map!$A$2:$A$86,0),0))</f>
        <v>N/A</v>
      </c>
      <c r="AA2678" t="str">
        <f>INDEX(Map!$E$2:$E$86,MATCH(D2678,Map!$A$2:$A$86,0),0)</f>
        <v>CSR</v>
      </c>
    </row>
    <row r="2679" spans="1:27" x14ac:dyDescent="0.25">
      <c r="A2679" s="1" t="s">
        <v>120</v>
      </c>
      <c r="B2679" s="1" t="s">
        <v>114</v>
      </c>
      <c r="C2679" s="1">
        <v>74</v>
      </c>
      <c r="D2679" s="1" t="s">
        <v>97</v>
      </c>
      <c r="E2679" s="1">
        <v>0</v>
      </c>
      <c r="F2679" s="1">
        <v>0</v>
      </c>
      <c r="G2679" s="1">
        <v>0.3</v>
      </c>
      <c r="H2679" s="1">
        <v>1</v>
      </c>
      <c r="I2679" s="1" t="s">
        <v>63</v>
      </c>
      <c r="J2679" s="1" t="s">
        <v>63</v>
      </c>
      <c r="K2679" s="1">
        <v>2</v>
      </c>
      <c r="L2679" s="1">
        <v>0</v>
      </c>
      <c r="M2679" s="1">
        <v>0</v>
      </c>
      <c r="N2679" s="1" t="s">
        <v>63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3" t="str">
        <f t="shared" si="41"/>
        <v>2017Plan</v>
      </c>
      <c r="V2679" s="2">
        <f>DATE(A2679,INDEX(Map!$H$1:$H$12,MATCH(B2679,Map!$G$1:$G$12,0),0),1)</f>
        <v>43313</v>
      </c>
      <c r="W2679" t="str">
        <f>IF(AND(V2679&gt;=Map!$K$2,V2679&lt;=Map!$L$2),"Base",IF(AND(V2679&gt;=Map!$K$3,V2679&lt;=Map!$L$3),"Fcst","N/A"))</f>
        <v>N/A</v>
      </c>
      <c r="X2679" t="str">
        <f>INDEX(Map!$B$2:$B$86,MATCH(D2679,Map!$A$2:$A$86,0),0)</f>
        <v>N/A</v>
      </c>
      <c r="Y2679" s="7" t="str">
        <f>IF(INDEX(Map!$C$2:$C$86,MATCH(D2679,Map!$A$2:$A$86,0),0)="","N/A",E2679*INDEX(Map!$C$2:$C$86,MATCH(D2679,Map!$A$2:$A$86,0),0))</f>
        <v>N/A</v>
      </c>
      <c r="Z2679" s="7" t="str">
        <f>IF(INDEX(Map!$D$2:$D$86,MATCH(D2679,Map!$A$2:$A$86,0),0)="","N/A",E2679*INDEX(Map!$D$2:$D$86,MATCH(D2679,Map!$A$2:$A$86,0),0))</f>
        <v>N/A</v>
      </c>
      <c r="AA2679" t="str">
        <f>INDEX(Map!$E$2:$E$86,MATCH(D2679,Map!$A$2:$A$86,0),0)</f>
        <v>CSR</v>
      </c>
    </row>
    <row r="2680" spans="1:27" x14ac:dyDescent="0.25">
      <c r="A2680" s="1" t="s">
        <v>120</v>
      </c>
      <c r="B2680" s="1" t="s">
        <v>114</v>
      </c>
      <c r="C2680" s="1">
        <v>75</v>
      </c>
      <c r="D2680" s="1" t="s">
        <v>98</v>
      </c>
      <c r="E2680" s="1">
        <v>0</v>
      </c>
      <c r="F2680" s="1">
        <v>0</v>
      </c>
      <c r="G2680" s="1">
        <v>0.3</v>
      </c>
      <c r="H2680" s="1">
        <v>2</v>
      </c>
      <c r="I2680" s="1" t="s">
        <v>63</v>
      </c>
      <c r="J2680" s="1" t="s">
        <v>63</v>
      </c>
      <c r="K2680" s="1">
        <v>2</v>
      </c>
      <c r="L2680" s="1">
        <v>0</v>
      </c>
      <c r="M2680" s="1">
        <v>0</v>
      </c>
      <c r="N2680" s="1" t="s">
        <v>63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3" t="str">
        <f t="shared" si="41"/>
        <v>2017Plan</v>
      </c>
      <c r="V2680" s="2">
        <f>DATE(A2680,INDEX(Map!$H$1:$H$12,MATCH(B2680,Map!$G$1:$G$12,0),0),1)</f>
        <v>43313</v>
      </c>
      <c r="W2680" t="str">
        <f>IF(AND(V2680&gt;=Map!$K$2,V2680&lt;=Map!$L$2),"Base",IF(AND(V2680&gt;=Map!$K$3,V2680&lt;=Map!$L$3),"Fcst","N/A"))</f>
        <v>N/A</v>
      </c>
      <c r="X2680" t="str">
        <f>INDEX(Map!$B$2:$B$86,MATCH(D2680,Map!$A$2:$A$86,0),0)</f>
        <v>N/A</v>
      </c>
      <c r="Y2680" s="7" t="str">
        <f>IF(INDEX(Map!$C$2:$C$86,MATCH(D2680,Map!$A$2:$A$86,0),0)="","N/A",E2680*INDEX(Map!$C$2:$C$86,MATCH(D2680,Map!$A$2:$A$86,0),0))</f>
        <v>N/A</v>
      </c>
      <c r="Z2680" s="7" t="str">
        <f>IF(INDEX(Map!$D$2:$D$86,MATCH(D2680,Map!$A$2:$A$86,0),0)="","N/A",E2680*INDEX(Map!$D$2:$D$86,MATCH(D2680,Map!$A$2:$A$86,0),0))</f>
        <v>N/A</v>
      </c>
      <c r="AA2680" t="str">
        <f>INDEX(Map!$E$2:$E$86,MATCH(D2680,Map!$A$2:$A$86,0),0)</f>
        <v>CSR</v>
      </c>
    </row>
    <row r="2681" spans="1:27" x14ac:dyDescent="0.25">
      <c r="A2681" s="1" t="s">
        <v>120</v>
      </c>
      <c r="B2681" s="1" t="s">
        <v>114</v>
      </c>
      <c r="C2681" s="1">
        <v>76</v>
      </c>
      <c r="D2681" s="1" t="s">
        <v>99</v>
      </c>
      <c r="E2681" s="1">
        <v>0</v>
      </c>
      <c r="F2681" s="1">
        <v>0</v>
      </c>
      <c r="G2681" s="1">
        <v>0.3</v>
      </c>
      <c r="H2681" s="1">
        <v>1</v>
      </c>
      <c r="I2681" s="1" t="s">
        <v>63</v>
      </c>
      <c r="J2681" s="1" t="s">
        <v>63</v>
      </c>
      <c r="K2681" s="1">
        <v>2</v>
      </c>
      <c r="L2681" s="1">
        <v>0</v>
      </c>
      <c r="M2681" s="1">
        <v>0</v>
      </c>
      <c r="N2681" s="1" t="s">
        <v>63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3" t="str">
        <f t="shared" si="41"/>
        <v>2017Plan</v>
      </c>
      <c r="V2681" s="2">
        <f>DATE(A2681,INDEX(Map!$H$1:$H$12,MATCH(B2681,Map!$G$1:$G$12,0),0),1)</f>
        <v>43313</v>
      </c>
      <c r="W2681" t="str">
        <f>IF(AND(V2681&gt;=Map!$K$2,V2681&lt;=Map!$L$2),"Base",IF(AND(V2681&gt;=Map!$K$3,V2681&lt;=Map!$L$3),"Fcst","N/A"))</f>
        <v>N/A</v>
      </c>
      <c r="X2681" t="str">
        <f>INDEX(Map!$B$2:$B$86,MATCH(D2681,Map!$A$2:$A$86,0),0)</f>
        <v>N/A</v>
      </c>
      <c r="Y2681" s="7" t="str">
        <f>IF(INDEX(Map!$C$2:$C$86,MATCH(D2681,Map!$A$2:$A$86,0),0)="","N/A",E2681*INDEX(Map!$C$2:$C$86,MATCH(D2681,Map!$A$2:$A$86,0),0))</f>
        <v>N/A</v>
      </c>
      <c r="Z2681" s="7" t="str">
        <f>IF(INDEX(Map!$D$2:$D$86,MATCH(D2681,Map!$A$2:$A$86,0),0)="","N/A",E2681*INDEX(Map!$D$2:$D$86,MATCH(D2681,Map!$A$2:$A$86,0),0))</f>
        <v>N/A</v>
      </c>
      <c r="AA2681" t="str">
        <f>INDEX(Map!$E$2:$E$86,MATCH(D2681,Map!$A$2:$A$86,0),0)</f>
        <v>CSR</v>
      </c>
    </row>
    <row r="2682" spans="1:27" x14ac:dyDescent="0.25">
      <c r="A2682" s="1" t="s">
        <v>120</v>
      </c>
      <c r="B2682" s="1" t="s">
        <v>114</v>
      </c>
      <c r="C2682" s="1">
        <v>77</v>
      </c>
      <c r="D2682" s="1" t="s">
        <v>100</v>
      </c>
      <c r="E2682" s="1">
        <v>0</v>
      </c>
      <c r="F2682" s="1">
        <v>0</v>
      </c>
      <c r="G2682" s="1">
        <v>0.3</v>
      </c>
      <c r="H2682" s="1">
        <v>2</v>
      </c>
      <c r="I2682" s="1" t="s">
        <v>63</v>
      </c>
      <c r="J2682" s="1" t="s">
        <v>63</v>
      </c>
      <c r="K2682" s="1">
        <v>2</v>
      </c>
      <c r="L2682" s="1">
        <v>0</v>
      </c>
      <c r="M2682" s="1">
        <v>0</v>
      </c>
      <c r="N2682" s="1" t="s">
        <v>63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3" t="str">
        <f t="shared" si="41"/>
        <v>2017Plan</v>
      </c>
      <c r="V2682" s="2">
        <f>DATE(A2682,INDEX(Map!$H$1:$H$12,MATCH(B2682,Map!$G$1:$G$12,0),0),1)</f>
        <v>43313</v>
      </c>
      <c r="W2682" t="str">
        <f>IF(AND(V2682&gt;=Map!$K$2,V2682&lt;=Map!$L$2),"Base",IF(AND(V2682&gt;=Map!$K$3,V2682&lt;=Map!$L$3),"Fcst","N/A"))</f>
        <v>N/A</v>
      </c>
      <c r="X2682" t="str">
        <f>INDEX(Map!$B$2:$B$86,MATCH(D2682,Map!$A$2:$A$86,0),0)</f>
        <v>N/A</v>
      </c>
      <c r="Y2682" s="7" t="str">
        <f>IF(INDEX(Map!$C$2:$C$86,MATCH(D2682,Map!$A$2:$A$86,0),0)="","N/A",E2682*INDEX(Map!$C$2:$C$86,MATCH(D2682,Map!$A$2:$A$86,0),0))</f>
        <v>N/A</v>
      </c>
      <c r="Z2682" s="7" t="str">
        <f>IF(INDEX(Map!$D$2:$D$86,MATCH(D2682,Map!$A$2:$A$86,0),0)="","N/A",E2682*INDEX(Map!$D$2:$D$86,MATCH(D2682,Map!$A$2:$A$86,0),0))</f>
        <v>N/A</v>
      </c>
      <c r="AA2682" t="str">
        <f>INDEX(Map!$E$2:$E$86,MATCH(D2682,Map!$A$2:$A$86,0),0)</f>
        <v>CSR</v>
      </c>
    </row>
    <row r="2683" spans="1:27" x14ac:dyDescent="0.25">
      <c r="A2683" s="1" t="s">
        <v>120</v>
      </c>
      <c r="B2683" s="1" t="s">
        <v>114</v>
      </c>
      <c r="C2683" s="1">
        <v>78</v>
      </c>
      <c r="D2683" s="1" t="s">
        <v>101</v>
      </c>
      <c r="E2683" s="1">
        <v>0</v>
      </c>
      <c r="F2683" s="1">
        <v>0</v>
      </c>
      <c r="G2683" s="1">
        <v>0</v>
      </c>
      <c r="H2683" s="1">
        <v>0</v>
      </c>
      <c r="I2683" s="1" t="s">
        <v>63</v>
      </c>
      <c r="J2683" s="1" t="s">
        <v>63</v>
      </c>
      <c r="K2683" s="1">
        <v>0</v>
      </c>
      <c r="L2683" s="1">
        <v>0</v>
      </c>
      <c r="M2683" s="1">
        <v>0</v>
      </c>
      <c r="N2683" s="1" t="s">
        <v>63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3" t="str">
        <f t="shared" si="41"/>
        <v>2017Plan</v>
      </c>
      <c r="V2683" s="2">
        <f>DATE(A2683,INDEX(Map!$H$1:$H$12,MATCH(B2683,Map!$G$1:$G$12,0),0),1)</f>
        <v>43313</v>
      </c>
      <c r="W2683" t="str">
        <f>IF(AND(V2683&gt;=Map!$K$2,V2683&lt;=Map!$L$2),"Base",IF(AND(V2683&gt;=Map!$K$3,V2683&lt;=Map!$L$3),"Fcst","N/A"))</f>
        <v>N/A</v>
      </c>
      <c r="X2683" t="str">
        <f>INDEX(Map!$B$2:$B$86,MATCH(D2683,Map!$A$2:$A$86,0),0)</f>
        <v>N/A</v>
      </c>
      <c r="Y2683" s="7" t="str">
        <f>IF(INDEX(Map!$C$2:$C$86,MATCH(D2683,Map!$A$2:$A$86,0),0)="","N/A",E2683*INDEX(Map!$C$2:$C$86,MATCH(D2683,Map!$A$2:$A$86,0),0))</f>
        <v>N/A</v>
      </c>
      <c r="Z2683" s="7" t="str">
        <f>IF(INDEX(Map!$D$2:$D$86,MATCH(D2683,Map!$A$2:$A$86,0),0)="","N/A",E2683*INDEX(Map!$D$2:$D$86,MATCH(D2683,Map!$A$2:$A$86,0),0))</f>
        <v>N/A</v>
      </c>
      <c r="AA2683" t="str">
        <f>INDEX(Map!$E$2:$E$86,MATCH(D2683,Map!$A$2:$A$86,0),0)</f>
        <v>CSR</v>
      </c>
    </row>
    <row r="2684" spans="1:27" x14ac:dyDescent="0.25">
      <c r="A2684" s="1" t="s">
        <v>120</v>
      </c>
      <c r="B2684" s="1" t="s">
        <v>114</v>
      </c>
      <c r="C2684" s="1">
        <v>79</v>
      </c>
      <c r="D2684" s="1" t="s">
        <v>102</v>
      </c>
      <c r="E2684" s="1">
        <v>0</v>
      </c>
      <c r="F2684" s="1">
        <v>0</v>
      </c>
      <c r="G2684" s="1">
        <v>0.3</v>
      </c>
      <c r="H2684" s="1">
        <v>1</v>
      </c>
      <c r="I2684" s="1" t="s">
        <v>63</v>
      </c>
      <c r="J2684" s="1" t="s">
        <v>63</v>
      </c>
      <c r="K2684" s="1">
        <v>2</v>
      </c>
      <c r="L2684" s="1">
        <v>0</v>
      </c>
      <c r="M2684" s="1">
        <v>0</v>
      </c>
      <c r="N2684" s="1" t="s">
        <v>63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3" t="str">
        <f t="shared" si="41"/>
        <v>2017Plan</v>
      </c>
      <c r="V2684" s="2">
        <f>DATE(A2684,INDEX(Map!$H$1:$H$12,MATCH(B2684,Map!$G$1:$G$12,0),0),1)</f>
        <v>43313</v>
      </c>
      <c r="W2684" t="str">
        <f>IF(AND(V2684&gt;=Map!$K$2,V2684&lt;=Map!$L$2),"Base",IF(AND(V2684&gt;=Map!$K$3,V2684&lt;=Map!$L$3),"Fcst","N/A"))</f>
        <v>N/A</v>
      </c>
      <c r="X2684" t="str">
        <f>INDEX(Map!$B$2:$B$86,MATCH(D2684,Map!$A$2:$A$86,0),0)</f>
        <v>N/A</v>
      </c>
      <c r="Y2684" s="7" t="str">
        <f>IF(INDEX(Map!$C$2:$C$86,MATCH(D2684,Map!$A$2:$A$86,0),0)="","N/A",E2684*INDEX(Map!$C$2:$C$86,MATCH(D2684,Map!$A$2:$A$86,0),0))</f>
        <v>N/A</v>
      </c>
      <c r="Z2684" s="7" t="str">
        <f>IF(INDEX(Map!$D$2:$D$86,MATCH(D2684,Map!$A$2:$A$86,0),0)="","N/A",E2684*INDEX(Map!$D$2:$D$86,MATCH(D2684,Map!$A$2:$A$86,0),0))</f>
        <v>N/A</v>
      </c>
      <c r="AA2684" t="str">
        <f>INDEX(Map!$E$2:$E$86,MATCH(D2684,Map!$A$2:$A$86,0),0)</f>
        <v>CSR</v>
      </c>
    </row>
    <row r="2685" spans="1:27" x14ac:dyDescent="0.25">
      <c r="A2685" s="1" t="s">
        <v>120</v>
      </c>
      <c r="B2685" s="1" t="s">
        <v>114</v>
      </c>
      <c r="C2685" s="1">
        <v>80</v>
      </c>
      <c r="D2685" s="1" t="s">
        <v>103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3" t="str">
        <f t="shared" si="41"/>
        <v>2017Plan</v>
      </c>
      <c r="V2685" s="2">
        <f>DATE(A2685,INDEX(Map!$H$1:$H$12,MATCH(B2685,Map!$G$1:$G$12,0),0),1)</f>
        <v>43313</v>
      </c>
      <c r="W2685" t="str">
        <f>IF(AND(V2685&gt;=Map!$K$2,V2685&lt;=Map!$L$2),"Base",IF(AND(V2685&gt;=Map!$K$3,V2685&lt;=Map!$L$3),"Fcst","N/A"))</f>
        <v>N/A</v>
      </c>
      <c r="X2685" t="str">
        <f>INDEX(Map!$B$2:$B$86,MATCH(D2685,Map!$A$2:$A$86,0),0)</f>
        <v>N/A</v>
      </c>
      <c r="Y2685" s="7" t="str">
        <f>IF(INDEX(Map!$C$2:$C$86,MATCH(D2685,Map!$A$2:$A$86,0),0)="","N/A",E2685*INDEX(Map!$C$2:$C$86,MATCH(D2685,Map!$A$2:$A$86,0),0))</f>
        <v>N/A</v>
      </c>
      <c r="Z2685" s="7" t="str">
        <f>IF(INDEX(Map!$D$2:$D$86,MATCH(D2685,Map!$A$2:$A$86,0),0)="","N/A",E2685*INDEX(Map!$D$2:$D$86,MATCH(D2685,Map!$A$2:$A$86,0),0))</f>
        <v>N/A</v>
      </c>
      <c r="AA2685" t="str">
        <f>INDEX(Map!$E$2:$E$86,MATCH(D2685,Map!$A$2:$A$86,0),0)</f>
        <v>NGCC</v>
      </c>
    </row>
    <row r="2686" spans="1:27" x14ac:dyDescent="0.25">
      <c r="A2686" s="1" t="s">
        <v>120</v>
      </c>
      <c r="B2686" s="1" t="s">
        <v>114</v>
      </c>
      <c r="C2686" s="1">
        <v>81</v>
      </c>
      <c r="D2686" s="1" t="s">
        <v>104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0</v>
      </c>
      <c r="U2686" s="3" t="str">
        <f t="shared" si="41"/>
        <v>2017Plan</v>
      </c>
      <c r="V2686" s="2">
        <f>DATE(A2686,INDEX(Map!$H$1:$H$12,MATCH(B2686,Map!$G$1:$G$12,0),0),1)</f>
        <v>43313</v>
      </c>
      <c r="W2686" t="str">
        <f>IF(AND(V2686&gt;=Map!$K$2,V2686&lt;=Map!$L$2),"Base",IF(AND(V2686&gt;=Map!$K$3,V2686&lt;=Map!$L$3),"Fcst","N/A"))</f>
        <v>N/A</v>
      </c>
      <c r="X2686" t="str">
        <f>INDEX(Map!$B$2:$B$86,MATCH(D2686,Map!$A$2:$A$86,0),0)</f>
        <v>N/A</v>
      </c>
      <c r="Y2686" s="7" t="str">
        <f>IF(INDEX(Map!$C$2:$C$86,MATCH(D2686,Map!$A$2:$A$86,0),0)="","N/A",E2686*INDEX(Map!$C$2:$C$86,MATCH(D2686,Map!$A$2:$A$86,0),0))</f>
        <v>N/A</v>
      </c>
      <c r="Z2686" s="7" t="str">
        <f>IF(INDEX(Map!$D$2:$D$86,MATCH(D2686,Map!$A$2:$A$86,0),0)="","N/A",E2686*INDEX(Map!$D$2:$D$86,MATCH(D2686,Map!$A$2:$A$86,0),0))</f>
        <v>N/A</v>
      </c>
      <c r="AA2686" t="str">
        <f>INDEX(Map!$E$2:$E$86,MATCH(D2686,Map!$A$2:$A$86,0),0)</f>
        <v>NGCC</v>
      </c>
    </row>
    <row r="2687" spans="1:27" x14ac:dyDescent="0.25">
      <c r="A2687" s="1" t="s">
        <v>120</v>
      </c>
      <c r="B2687" s="1" t="s">
        <v>114</v>
      </c>
      <c r="C2687" s="1">
        <v>82</v>
      </c>
      <c r="D2687" s="1" t="s">
        <v>105</v>
      </c>
      <c r="E2687" s="1">
        <v>0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3" t="str">
        <f t="shared" si="41"/>
        <v>2017Plan</v>
      </c>
      <c r="V2687" s="2">
        <f>DATE(A2687,INDEX(Map!$H$1:$H$12,MATCH(B2687,Map!$G$1:$G$12,0),0),1)</f>
        <v>43313</v>
      </c>
      <c r="W2687" t="str">
        <f>IF(AND(V2687&gt;=Map!$K$2,V2687&lt;=Map!$L$2),"Base",IF(AND(V2687&gt;=Map!$K$3,V2687&lt;=Map!$L$3),"Fcst","N/A"))</f>
        <v>N/A</v>
      </c>
      <c r="X2687" t="str">
        <f>INDEX(Map!$B$2:$B$86,MATCH(D2687,Map!$A$2:$A$86,0),0)</f>
        <v>N/A</v>
      </c>
      <c r="Y2687" s="7" t="str">
        <f>IF(INDEX(Map!$C$2:$C$86,MATCH(D2687,Map!$A$2:$A$86,0),0)="","N/A",E2687*INDEX(Map!$C$2:$C$86,MATCH(D2687,Map!$A$2:$A$86,0),0))</f>
        <v>N/A</v>
      </c>
      <c r="Z2687" s="7" t="str">
        <f>IF(INDEX(Map!$D$2:$D$86,MATCH(D2687,Map!$A$2:$A$86,0),0)="","N/A",E2687*INDEX(Map!$D$2:$D$86,MATCH(D2687,Map!$A$2:$A$86,0),0))</f>
        <v>N/A</v>
      </c>
      <c r="AA2687" t="str">
        <f>INDEX(Map!$E$2:$E$86,MATCH(D2687,Map!$A$2:$A$86,0),0)</f>
        <v>NGCC</v>
      </c>
    </row>
    <row r="2688" spans="1:27" x14ac:dyDescent="0.25">
      <c r="A2688" s="1" t="s">
        <v>120</v>
      </c>
      <c r="B2688" s="1" t="s">
        <v>114</v>
      </c>
      <c r="C2688" s="1">
        <v>83</v>
      </c>
      <c r="D2688" s="1" t="s">
        <v>106</v>
      </c>
      <c r="E2688" s="1">
        <v>0</v>
      </c>
      <c r="F2688" s="1">
        <v>0</v>
      </c>
      <c r="G2688" s="1">
        <v>0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0</v>
      </c>
      <c r="U2688" s="3" t="str">
        <f t="shared" si="41"/>
        <v>2017Plan</v>
      </c>
      <c r="V2688" s="2">
        <f>DATE(A2688,INDEX(Map!$H$1:$H$12,MATCH(B2688,Map!$G$1:$G$12,0),0),1)</f>
        <v>43313</v>
      </c>
      <c r="W2688" t="str">
        <f>IF(AND(V2688&gt;=Map!$K$2,V2688&lt;=Map!$L$2),"Base",IF(AND(V2688&gt;=Map!$K$3,V2688&lt;=Map!$L$3),"Fcst","N/A"))</f>
        <v>N/A</v>
      </c>
      <c r="X2688" t="str">
        <f>INDEX(Map!$B$2:$B$86,MATCH(D2688,Map!$A$2:$A$86,0),0)</f>
        <v>N/A</v>
      </c>
      <c r="Y2688" s="7" t="str">
        <f>IF(INDEX(Map!$C$2:$C$86,MATCH(D2688,Map!$A$2:$A$86,0),0)="","N/A",E2688*INDEX(Map!$C$2:$C$86,MATCH(D2688,Map!$A$2:$A$86,0),0))</f>
        <v>N/A</v>
      </c>
      <c r="Z2688" s="7" t="str">
        <f>IF(INDEX(Map!$D$2:$D$86,MATCH(D2688,Map!$A$2:$A$86,0),0)="","N/A",E2688*INDEX(Map!$D$2:$D$86,MATCH(D2688,Map!$A$2:$A$86,0),0))</f>
        <v>N/A</v>
      </c>
      <c r="AA2688" t="str">
        <f>INDEX(Map!$E$2:$E$86,MATCH(D2688,Map!$A$2:$A$86,0),0)</f>
        <v>NGCC</v>
      </c>
    </row>
    <row r="2689" spans="1:27" x14ac:dyDescent="0.25">
      <c r="A2689" s="1" t="s">
        <v>120</v>
      </c>
      <c r="B2689" s="1" t="s">
        <v>114</v>
      </c>
      <c r="C2689" s="1">
        <v>84</v>
      </c>
      <c r="D2689" s="1" t="s">
        <v>107</v>
      </c>
      <c r="E2689" s="1">
        <v>8.3000000000000007</v>
      </c>
      <c r="F2689" s="1">
        <v>0</v>
      </c>
      <c r="G2689" s="1">
        <v>6.8</v>
      </c>
      <c r="H2689" s="1">
        <v>11</v>
      </c>
      <c r="I2689" s="1">
        <v>90.9</v>
      </c>
      <c r="J2689" s="1">
        <v>10900</v>
      </c>
      <c r="K2689" s="1">
        <v>52</v>
      </c>
      <c r="L2689" s="1">
        <v>317.10000000000002</v>
      </c>
      <c r="M2689" s="1">
        <v>288</v>
      </c>
      <c r="N2689" s="1">
        <v>0</v>
      </c>
      <c r="O2689" s="1">
        <v>102</v>
      </c>
      <c r="P2689" s="1">
        <v>0</v>
      </c>
      <c r="Q2689" s="1">
        <v>5</v>
      </c>
      <c r="R2689" s="1">
        <v>35.15</v>
      </c>
      <c r="S2689" s="1">
        <v>47.41</v>
      </c>
      <c r="T2689" s="1">
        <v>395</v>
      </c>
      <c r="U2689" s="3" t="str">
        <f t="shared" si="41"/>
        <v>2017Plan</v>
      </c>
      <c r="V2689" s="2">
        <f>DATE(A2689,INDEX(Map!$H$1:$H$12,MATCH(B2689,Map!$G$1:$G$12,0),0),1)</f>
        <v>43313</v>
      </c>
      <c r="W2689" t="str">
        <f>IF(AND(V2689&gt;=Map!$K$2,V2689&lt;=Map!$L$2),"Base",IF(AND(V2689&gt;=Map!$K$3,V2689&lt;=Map!$L$3),"Fcst","N/A"))</f>
        <v>N/A</v>
      </c>
      <c r="X2689" t="str">
        <f>INDEX(Map!$B$2:$B$86,MATCH(D2689,Map!$A$2:$A$86,0),0)</f>
        <v>Bluegrass/EKPC</v>
      </c>
      <c r="Y2689" s="7" t="str">
        <f>IF(INDEX(Map!$C$2:$C$86,MATCH(D2689,Map!$A$2:$A$86,0),0)="","N/A",E2689*INDEX(Map!$C$2:$C$86,MATCH(D2689,Map!$A$2:$A$86,0),0))</f>
        <v>N/A</v>
      </c>
      <c r="Z2689" s="7">
        <f>IF(INDEX(Map!$D$2:$D$86,MATCH(D2689,Map!$A$2:$A$86,0),0)="","N/A",E2689*INDEX(Map!$D$2:$D$86,MATCH(D2689,Map!$A$2:$A$86,0),0))</f>
        <v>8.3000000000000007</v>
      </c>
      <c r="AA2689" t="str">
        <f>INDEX(Map!$E$2:$E$86,MATCH(D2689,Map!$A$2:$A$86,0),0)</f>
        <v>SCCT</v>
      </c>
    </row>
    <row r="2690" spans="1:27" x14ac:dyDescent="0.25">
      <c r="A2690" s="1" t="s">
        <v>120</v>
      </c>
      <c r="B2690" s="1" t="s">
        <v>115</v>
      </c>
      <c r="C2690" s="1">
        <v>1</v>
      </c>
      <c r="D2690" s="1" t="s">
        <v>23</v>
      </c>
      <c r="E2690" s="1">
        <v>11.4</v>
      </c>
      <c r="F2690" s="1">
        <v>0</v>
      </c>
      <c r="G2690" s="1">
        <v>14.8</v>
      </c>
      <c r="H2690" s="1">
        <v>2</v>
      </c>
      <c r="I2690" s="1">
        <v>136</v>
      </c>
      <c r="J2690" s="1">
        <v>11937</v>
      </c>
      <c r="K2690" s="1">
        <v>313</v>
      </c>
      <c r="L2690" s="1">
        <v>272.5</v>
      </c>
      <c r="M2690" s="1">
        <v>371</v>
      </c>
      <c r="N2690" s="1">
        <v>2</v>
      </c>
      <c r="O2690" s="1">
        <v>25</v>
      </c>
      <c r="P2690" s="1">
        <v>0</v>
      </c>
      <c r="Q2690" s="1">
        <v>33</v>
      </c>
      <c r="R2690" s="1">
        <v>35.42</v>
      </c>
      <c r="S2690" s="1">
        <v>37.64</v>
      </c>
      <c r="T2690" s="1">
        <v>429</v>
      </c>
      <c r="U2690" s="3" t="str">
        <f t="shared" si="41"/>
        <v>2017Plan</v>
      </c>
      <c r="V2690" s="2">
        <f>DATE(A2690,INDEX(Map!$H$1:$H$12,MATCH(B2690,Map!$G$1:$G$12,0),0),1)</f>
        <v>43344</v>
      </c>
      <c r="W2690" t="str">
        <f>IF(AND(V2690&gt;=Map!$K$2,V2690&lt;=Map!$L$2),"Base",IF(AND(V2690&gt;=Map!$K$3,V2690&lt;=Map!$L$3),"Fcst","N/A"))</f>
        <v>N/A</v>
      </c>
      <c r="X2690" t="str">
        <f>INDEX(Map!$B$2:$B$86,MATCH(D2690,Map!$A$2:$A$86,0),0)</f>
        <v>Brown 1</v>
      </c>
      <c r="Y2690" s="7">
        <f>IF(INDEX(Map!$C$2:$C$86,MATCH(D2690,Map!$A$2:$A$86,0),0)="","N/A",E2690*INDEX(Map!$C$2:$C$86,MATCH(D2690,Map!$A$2:$A$86,0),0))</f>
        <v>11.4</v>
      </c>
      <c r="Z2690" s="7" t="str">
        <f>IF(INDEX(Map!$D$2:$D$86,MATCH(D2690,Map!$A$2:$A$86,0),0)="","N/A",E2690*INDEX(Map!$D$2:$D$86,MATCH(D2690,Map!$A$2:$A$86,0),0))</f>
        <v>N/A</v>
      </c>
      <c r="AA2690" t="str">
        <f>INDEX(Map!$E$2:$E$86,MATCH(D2690,Map!$A$2:$A$86,0),0)</f>
        <v>Coal</v>
      </c>
    </row>
    <row r="2691" spans="1:27" x14ac:dyDescent="0.25">
      <c r="A2691" s="1" t="s">
        <v>120</v>
      </c>
      <c r="B2691" s="1" t="s">
        <v>115</v>
      </c>
      <c r="C2691" s="1">
        <v>2</v>
      </c>
      <c r="D2691" s="1" t="s">
        <v>24</v>
      </c>
      <c r="E2691" s="1">
        <v>23.8</v>
      </c>
      <c r="F2691" s="1">
        <v>0</v>
      </c>
      <c r="G2691" s="1">
        <v>19.8</v>
      </c>
      <c r="H2691" s="1">
        <v>3</v>
      </c>
      <c r="I2691" s="1">
        <v>259</v>
      </c>
      <c r="J2691" s="1">
        <v>10882</v>
      </c>
      <c r="K2691" s="1">
        <v>359</v>
      </c>
      <c r="L2691" s="1">
        <v>272.5</v>
      </c>
      <c r="M2691" s="1">
        <v>706</v>
      </c>
      <c r="N2691" s="1">
        <v>2</v>
      </c>
      <c r="O2691" s="1">
        <v>27</v>
      </c>
      <c r="P2691" s="1">
        <v>0</v>
      </c>
      <c r="Q2691" s="1">
        <v>52</v>
      </c>
      <c r="R2691" s="1">
        <v>31.83</v>
      </c>
      <c r="S2691" s="1">
        <v>32.979999999999997</v>
      </c>
      <c r="T2691" s="1">
        <v>785</v>
      </c>
      <c r="U2691" s="3" t="str">
        <f t="shared" si="41"/>
        <v>2017Plan</v>
      </c>
      <c r="V2691" s="2">
        <f>DATE(A2691,INDEX(Map!$H$1:$H$12,MATCH(B2691,Map!$G$1:$G$12,0),0),1)</f>
        <v>43344</v>
      </c>
      <c r="W2691" t="str">
        <f>IF(AND(V2691&gt;=Map!$K$2,V2691&lt;=Map!$L$2),"Base",IF(AND(V2691&gt;=Map!$K$3,V2691&lt;=Map!$L$3),"Fcst","N/A"))</f>
        <v>N/A</v>
      </c>
      <c r="X2691" t="str">
        <f>INDEX(Map!$B$2:$B$86,MATCH(D2691,Map!$A$2:$A$86,0),0)</f>
        <v>Brown 2</v>
      </c>
      <c r="Y2691" s="7">
        <f>IF(INDEX(Map!$C$2:$C$86,MATCH(D2691,Map!$A$2:$A$86,0),0)="","N/A",E2691*INDEX(Map!$C$2:$C$86,MATCH(D2691,Map!$A$2:$A$86,0),0))</f>
        <v>23.8</v>
      </c>
      <c r="Z2691" s="7" t="str">
        <f>IF(INDEX(Map!$D$2:$D$86,MATCH(D2691,Map!$A$2:$A$86,0),0)="","N/A",E2691*INDEX(Map!$D$2:$D$86,MATCH(D2691,Map!$A$2:$A$86,0),0))</f>
        <v>N/A</v>
      </c>
      <c r="AA2691" t="str">
        <f>INDEX(Map!$E$2:$E$86,MATCH(D2691,Map!$A$2:$A$86,0),0)</f>
        <v>Coal</v>
      </c>
    </row>
    <row r="2692" spans="1:27" x14ac:dyDescent="0.25">
      <c r="A2692" s="1" t="s">
        <v>120</v>
      </c>
      <c r="B2692" s="1" t="s">
        <v>115</v>
      </c>
      <c r="C2692" s="1">
        <v>3</v>
      </c>
      <c r="D2692" s="1" t="s">
        <v>25</v>
      </c>
      <c r="E2692" s="1">
        <v>64.7</v>
      </c>
      <c r="F2692" s="1">
        <v>0</v>
      </c>
      <c r="G2692" s="1">
        <v>21.9</v>
      </c>
      <c r="H2692" s="1">
        <v>3</v>
      </c>
      <c r="I2692" s="1">
        <v>786.9</v>
      </c>
      <c r="J2692" s="1">
        <v>12159</v>
      </c>
      <c r="K2692" s="1">
        <v>410</v>
      </c>
      <c r="L2692" s="1">
        <v>272.5</v>
      </c>
      <c r="M2692" s="1">
        <v>2144</v>
      </c>
      <c r="N2692" s="1">
        <v>3</v>
      </c>
      <c r="O2692" s="1">
        <v>46</v>
      </c>
      <c r="P2692" s="1">
        <v>0</v>
      </c>
      <c r="Q2692" s="1">
        <v>199</v>
      </c>
      <c r="R2692" s="1">
        <v>36.21</v>
      </c>
      <c r="S2692" s="1">
        <v>36.92</v>
      </c>
      <c r="T2692" s="1">
        <v>2389</v>
      </c>
      <c r="U2692" s="3" t="str">
        <f t="shared" ref="U2692:U2755" si="42">U2691</f>
        <v>2017Plan</v>
      </c>
      <c r="V2692" s="2">
        <f>DATE(A2692,INDEX(Map!$H$1:$H$12,MATCH(B2692,Map!$G$1:$G$12,0),0),1)</f>
        <v>43344</v>
      </c>
      <c r="W2692" t="str">
        <f>IF(AND(V2692&gt;=Map!$K$2,V2692&lt;=Map!$L$2),"Base",IF(AND(V2692&gt;=Map!$K$3,V2692&lt;=Map!$L$3),"Fcst","N/A"))</f>
        <v>N/A</v>
      </c>
      <c r="X2692" t="str">
        <f>INDEX(Map!$B$2:$B$86,MATCH(D2692,Map!$A$2:$A$86,0),0)</f>
        <v>Brown 3</v>
      </c>
      <c r="Y2692" s="7">
        <f>IF(INDEX(Map!$C$2:$C$86,MATCH(D2692,Map!$A$2:$A$86,0),0)="","N/A",E2692*INDEX(Map!$C$2:$C$86,MATCH(D2692,Map!$A$2:$A$86,0),0))</f>
        <v>64.7</v>
      </c>
      <c r="Z2692" s="7" t="str">
        <f>IF(INDEX(Map!$D$2:$D$86,MATCH(D2692,Map!$A$2:$A$86,0),0)="","N/A",E2692*INDEX(Map!$D$2:$D$86,MATCH(D2692,Map!$A$2:$A$86,0),0))</f>
        <v>N/A</v>
      </c>
      <c r="AA2692" t="str">
        <f>INDEX(Map!$E$2:$E$86,MATCH(D2692,Map!$A$2:$A$86,0),0)</f>
        <v>Coal</v>
      </c>
    </row>
    <row r="2693" spans="1:27" x14ac:dyDescent="0.25">
      <c r="A2693" s="1" t="s">
        <v>120</v>
      </c>
      <c r="B2693" s="1" t="s">
        <v>115</v>
      </c>
      <c r="C2693" s="1">
        <v>4</v>
      </c>
      <c r="D2693" s="1" t="s">
        <v>26</v>
      </c>
      <c r="E2693" s="1">
        <v>260.2</v>
      </c>
      <c r="F2693" s="1">
        <v>0</v>
      </c>
      <c r="G2693" s="1">
        <v>76.099999999999994</v>
      </c>
      <c r="H2693" s="1">
        <v>2</v>
      </c>
      <c r="I2693" s="1">
        <v>2736.1</v>
      </c>
      <c r="J2693" s="1">
        <v>10517</v>
      </c>
      <c r="K2693" s="1">
        <v>668</v>
      </c>
      <c r="L2693" s="1">
        <v>199.1</v>
      </c>
      <c r="M2693" s="1">
        <v>5447</v>
      </c>
      <c r="N2693" s="1">
        <v>2</v>
      </c>
      <c r="O2693" s="1">
        <v>30</v>
      </c>
      <c r="P2693" s="1">
        <v>0</v>
      </c>
      <c r="Q2693" s="1">
        <v>502</v>
      </c>
      <c r="R2693" s="1">
        <v>22.87</v>
      </c>
      <c r="S2693" s="1">
        <v>22.98</v>
      </c>
      <c r="T2693" s="1">
        <v>5978</v>
      </c>
      <c r="U2693" s="3" t="str">
        <f t="shared" si="42"/>
        <v>2017Plan</v>
      </c>
      <c r="V2693" s="2">
        <f>DATE(A2693,INDEX(Map!$H$1:$H$12,MATCH(B2693,Map!$G$1:$G$12,0),0),1)</f>
        <v>43344</v>
      </c>
      <c r="W2693" t="str">
        <f>IF(AND(V2693&gt;=Map!$K$2,V2693&lt;=Map!$L$2),"Base",IF(AND(V2693&gt;=Map!$K$3,V2693&lt;=Map!$L$3),"Fcst","N/A"))</f>
        <v>N/A</v>
      </c>
      <c r="X2693" t="str">
        <f>INDEX(Map!$B$2:$B$86,MATCH(D2693,Map!$A$2:$A$86,0),0)</f>
        <v>Ghent 1</v>
      </c>
      <c r="Y2693" s="7">
        <f>IF(INDEX(Map!$C$2:$C$86,MATCH(D2693,Map!$A$2:$A$86,0),0)="","N/A",E2693*INDEX(Map!$C$2:$C$86,MATCH(D2693,Map!$A$2:$A$86,0),0))</f>
        <v>260.2</v>
      </c>
      <c r="Z2693" s="7" t="str">
        <f>IF(INDEX(Map!$D$2:$D$86,MATCH(D2693,Map!$A$2:$A$86,0),0)="","N/A",E2693*INDEX(Map!$D$2:$D$86,MATCH(D2693,Map!$A$2:$A$86,0),0))</f>
        <v>N/A</v>
      </c>
      <c r="AA2693" t="str">
        <f>INDEX(Map!$E$2:$E$86,MATCH(D2693,Map!$A$2:$A$86,0),0)</f>
        <v>Coal</v>
      </c>
    </row>
    <row r="2694" spans="1:27" x14ac:dyDescent="0.25">
      <c r="A2694" s="1" t="s">
        <v>120</v>
      </c>
      <c r="B2694" s="1" t="s">
        <v>115</v>
      </c>
      <c r="C2694" s="1">
        <v>5</v>
      </c>
      <c r="D2694" s="1" t="s">
        <v>27</v>
      </c>
      <c r="E2694" s="1">
        <v>236.4</v>
      </c>
      <c r="F2694" s="1">
        <v>0</v>
      </c>
      <c r="G2694" s="1">
        <v>67.8</v>
      </c>
      <c r="H2694" s="1">
        <v>3</v>
      </c>
      <c r="I2694" s="1">
        <v>2468.1</v>
      </c>
      <c r="J2694" s="1">
        <v>10441</v>
      </c>
      <c r="K2694" s="1">
        <v>665</v>
      </c>
      <c r="L2694" s="1">
        <v>199.1</v>
      </c>
      <c r="M2694" s="1">
        <v>4913</v>
      </c>
      <c r="N2694" s="1">
        <v>3</v>
      </c>
      <c r="O2694" s="1">
        <v>40</v>
      </c>
      <c r="P2694" s="1">
        <v>0</v>
      </c>
      <c r="Q2694" s="1">
        <v>268</v>
      </c>
      <c r="R2694" s="1">
        <v>21.92</v>
      </c>
      <c r="S2694" s="1">
        <v>22.09</v>
      </c>
      <c r="T2694" s="1">
        <v>5221</v>
      </c>
      <c r="U2694" s="3" t="str">
        <f t="shared" si="42"/>
        <v>2017Plan</v>
      </c>
      <c r="V2694" s="2">
        <f>DATE(A2694,INDEX(Map!$H$1:$H$12,MATCH(B2694,Map!$G$1:$G$12,0),0),1)</f>
        <v>43344</v>
      </c>
      <c r="W2694" t="str">
        <f>IF(AND(V2694&gt;=Map!$K$2,V2694&lt;=Map!$L$2),"Base",IF(AND(V2694&gt;=Map!$K$3,V2694&lt;=Map!$L$3),"Fcst","N/A"))</f>
        <v>N/A</v>
      </c>
      <c r="X2694" t="str">
        <f>INDEX(Map!$B$2:$B$86,MATCH(D2694,Map!$A$2:$A$86,0),0)</f>
        <v>Ghent 2</v>
      </c>
      <c r="Y2694" s="7">
        <f>IF(INDEX(Map!$C$2:$C$86,MATCH(D2694,Map!$A$2:$A$86,0),0)="","N/A",E2694*INDEX(Map!$C$2:$C$86,MATCH(D2694,Map!$A$2:$A$86,0),0))</f>
        <v>236.4</v>
      </c>
      <c r="Z2694" s="7" t="str">
        <f>IF(INDEX(Map!$D$2:$D$86,MATCH(D2694,Map!$A$2:$A$86,0),0)="","N/A",E2694*INDEX(Map!$D$2:$D$86,MATCH(D2694,Map!$A$2:$A$86,0),0))</f>
        <v>N/A</v>
      </c>
      <c r="AA2694" t="str">
        <f>INDEX(Map!$E$2:$E$86,MATCH(D2694,Map!$A$2:$A$86,0),0)</f>
        <v>Coal</v>
      </c>
    </row>
    <row r="2695" spans="1:27" x14ac:dyDescent="0.25">
      <c r="A2695" s="1" t="s">
        <v>120</v>
      </c>
      <c r="B2695" s="1" t="s">
        <v>115</v>
      </c>
      <c r="C2695" s="1">
        <v>6</v>
      </c>
      <c r="D2695" s="1" t="s">
        <v>28</v>
      </c>
      <c r="E2695" s="1">
        <v>131.6</v>
      </c>
      <c r="F2695" s="1">
        <v>0</v>
      </c>
      <c r="G2695" s="1">
        <v>37.9</v>
      </c>
      <c r="H2695" s="1">
        <v>3</v>
      </c>
      <c r="I2695" s="1">
        <v>1468.9</v>
      </c>
      <c r="J2695" s="1">
        <v>11159</v>
      </c>
      <c r="K2695" s="1">
        <v>339</v>
      </c>
      <c r="L2695" s="1">
        <v>199.1</v>
      </c>
      <c r="M2695" s="1">
        <v>2924</v>
      </c>
      <c r="N2695" s="1">
        <v>5</v>
      </c>
      <c r="O2695" s="1">
        <v>69</v>
      </c>
      <c r="P2695" s="1">
        <v>0</v>
      </c>
      <c r="Q2695" s="1">
        <v>248</v>
      </c>
      <c r="R2695" s="1">
        <v>24.09</v>
      </c>
      <c r="S2695" s="1">
        <v>24.62</v>
      </c>
      <c r="T2695" s="1">
        <v>3240</v>
      </c>
      <c r="U2695" s="3" t="str">
        <f t="shared" si="42"/>
        <v>2017Plan</v>
      </c>
      <c r="V2695" s="2">
        <f>DATE(A2695,INDEX(Map!$H$1:$H$12,MATCH(B2695,Map!$G$1:$G$12,0),0),1)</f>
        <v>43344</v>
      </c>
      <c r="W2695" t="str">
        <f>IF(AND(V2695&gt;=Map!$K$2,V2695&lt;=Map!$L$2),"Base",IF(AND(V2695&gt;=Map!$K$3,V2695&lt;=Map!$L$3),"Fcst","N/A"))</f>
        <v>N/A</v>
      </c>
      <c r="X2695" t="str">
        <f>INDEX(Map!$B$2:$B$86,MATCH(D2695,Map!$A$2:$A$86,0),0)</f>
        <v>Ghent 3</v>
      </c>
      <c r="Y2695" s="7">
        <f>IF(INDEX(Map!$C$2:$C$86,MATCH(D2695,Map!$A$2:$A$86,0),0)="","N/A",E2695*INDEX(Map!$C$2:$C$86,MATCH(D2695,Map!$A$2:$A$86,0),0))</f>
        <v>131.6</v>
      </c>
      <c r="Z2695" s="7" t="str">
        <f>IF(INDEX(Map!$D$2:$D$86,MATCH(D2695,Map!$A$2:$A$86,0),0)="","N/A",E2695*INDEX(Map!$D$2:$D$86,MATCH(D2695,Map!$A$2:$A$86,0),0))</f>
        <v>N/A</v>
      </c>
      <c r="AA2695" t="str">
        <f>INDEX(Map!$E$2:$E$86,MATCH(D2695,Map!$A$2:$A$86,0),0)</f>
        <v>Coal</v>
      </c>
    </row>
    <row r="2696" spans="1:27" x14ac:dyDescent="0.25">
      <c r="A2696" s="1" t="s">
        <v>120</v>
      </c>
      <c r="B2696" s="1" t="s">
        <v>115</v>
      </c>
      <c r="C2696" s="1">
        <v>7</v>
      </c>
      <c r="D2696" s="1" t="s">
        <v>29</v>
      </c>
      <c r="E2696" s="1">
        <v>222.8</v>
      </c>
      <c r="F2696" s="1">
        <v>0</v>
      </c>
      <c r="G2696" s="1">
        <v>65</v>
      </c>
      <c r="H2696" s="1">
        <v>3</v>
      </c>
      <c r="I2696" s="1">
        <v>2447.6</v>
      </c>
      <c r="J2696" s="1">
        <v>10988</v>
      </c>
      <c r="K2696" s="1">
        <v>569</v>
      </c>
      <c r="L2696" s="1">
        <v>199.1</v>
      </c>
      <c r="M2696" s="1">
        <v>4872</v>
      </c>
      <c r="N2696" s="1">
        <v>6</v>
      </c>
      <c r="O2696" s="1">
        <v>83</v>
      </c>
      <c r="P2696" s="1">
        <v>0</v>
      </c>
      <c r="Q2696" s="1">
        <v>419</v>
      </c>
      <c r="R2696" s="1">
        <v>23.75</v>
      </c>
      <c r="S2696" s="1">
        <v>24.12</v>
      </c>
      <c r="T2696" s="1">
        <v>5374</v>
      </c>
      <c r="U2696" s="3" t="str">
        <f t="shared" si="42"/>
        <v>2017Plan</v>
      </c>
      <c r="V2696" s="2">
        <f>DATE(A2696,INDEX(Map!$H$1:$H$12,MATCH(B2696,Map!$G$1:$G$12,0),0),1)</f>
        <v>43344</v>
      </c>
      <c r="W2696" t="str">
        <f>IF(AND(V2696&gt;=Map!$K$2,V2696&lt;=Map!$L$2),"Base",IF(AND(V2696&gt;=Map!$K$3,V2696&lt;=Map!$L$3),"Fcst","N/A"))</f>
        <v>N/A</v>
      </c>
      <c r="X2696" t="str">
        <f>INDEX(Map!$B$2:$B$86,MATCH(D2696,Map!$A$2:$A$86,0),0)</f>
        <v>Ghent 4</v>
      </c>
      <c r="Y2696" s="7">
        <f>IF(INDEX(Map!$C$2:$C$86,MATCH(D2696,Map!$A$2:$A$86,0),0)="","N/A",E2696*INDEX(Map!$C$2:$C$86,MATCH(D2696,Map!$A$2:$A$86,0),0))</f>
        <v>222.8</v>
      </c>
      <c r="Z2696" s="7" t="str">
        <f>IF(INDEX(Map!$D$2:$D$86,MATCH(D2696,Map!$A$2:$A$86,0),0)="","N/A",E2696*INDEX(Map!$D$2:$D$86,MATCH(D2696,Map!$A$2:$A$86,0),0))</f>
        <v>N/A</v>
      </c>
      <c r="AA2696" t="str">
        <f>INDEX(Map!$E$2:$E$86,MATCH(D2696,Map!$A$2:$A$86,0),0)</f>
        <v>Coal</v>
      </c>
    </row>
    <row r="2697" spans="1:27" x14ac:dyDescent="0.25">
      <c r="A2697" s="1" t="s">
        <v>120</v>
      </c>
      <c r="B2697" s="1" t="s">
        <v>115</v>
      </c>
      <c r="C2697" s="1">
        <v>8</v>
      </c>
      <c r="D2697" s="1" t="s">
        <v>30</v>
      </c>
      <c r="E2697" s="1">
        <v>139.1</v>
      </c>
      <c r="F2697" s="1">
        <v>0</v>
      </c>
      <c r="G2697" s="1">
        <v>64.400000000000006</v>
      </c>
      <c r="H2697" s="1">
        <v>2</v>
      </c>
      <c r="I2697" s="1">
        <v>1460.7</v>
      </c>
      <c r="J2697" s="1">
        <v>10503</v>
      </c>
      <c r="K2697" s="1">
        <v>652</v>
      </c>
      <c r="L2697" s="1">
        <v>199.8</v>
      </c>
      <c r="M2697" s="1">
        <v>2918</v>
      </c>
      <c r="N2697" s="1">
        <v>4</v>
      </c>
      <c r="O2697" s="1">
        <v>17</v>
      </c>
      <c r="P2697" s="1">
        <v>0</v>
      </c>
      <c r="Q2697" s="1">
        <v>125</v>
      </c>
      <c r="R2697" s="1">
        <v>21.88</v>
      </c>
      <c r="S2697" s="1">
        <v>22.01</v>
      </c>
      <c r="T2697" s="1">
        <v>3060</v>
      </c>
      <c r="U2697" s="3" t="str">
        <f t="shared" si="42"/>
        <v>2017Plan</v>
      </c>
      <c r="V2697" s="2">
        <f>DATE(A2697,INDEX(Map!$H$1:$H$12,MATCH(B2697,Map!$G$1:$G$12,0),0),1)</f>
        <v>43344</v>
      </c>
      <c r="W2697" t="str">
        <f>IF(AND(V2697&gt;=Map!$K$2,V2697&lt;=Map!$L$2),"Base",IF(AND(V2697&gt;=Map!$K$3,V2697&lt;=Map!$L$3),"Fcst","N/A"))</f>
        <v>N/A</v>
      </c>
      <c r="X2697" t="str">
        <f>INDEX(Map!$B$2:$B$86,MATCH(D2697,Map!$A$2:$A$86,0),0)</f>
        <v>Mill Creek 1</v>
      </c>
      <c r="Y2697" s="7" t="str">
        <f>IF(INDEX(Map!$C$2:$C$86,MATCH(D2697,Map!$A$2:$A$86,0),0)="","N/A",E2697*INDEX(Map!$C$2:$C$86,MATCH(D2697,Map!$A$2:$A$86,0),0))</f>
        <v>N/A</v>
      </c>
      <c r="Z2697" s="7">
        <f>IF(INDEX(Map!$D$2:$D$86,MATCH(D2697,Map!$A$2:$A$86,0),0)="","N/A",E2697*INDEX(Map!$D$2:$D$86,MATCH(D2697,Map!$A$2:$A$86,0),0))</f>
        <v>139.1</v>
      </c>
      <c r="AA2697" t="str">
        <f>INDEX(Map!$E$2:$E$86,MATCH(D2697,Map!$A$2:$A$86,0),0)</f>
        <v>Coal</v>
      </c>
    </row>
    <row r="2698" spans="1:27" x14ac:dyDescent="0.25">
      <c r="A2698" s="1" t="s">
        <v>120</v>
      </c>
      <c r="B2698" s="1" t="s">
        <v>115</v>
      </c>
      <c r="C2698" s="1">
        <v>9</v>
      </c>
      <c r="D2698" s="1" t="s">
        <v>31</v>
      </c>
      <c r="E2698" s="1">
        <v>135</v>
      </c>
      <c r="F2698" s="1">
        <v>0</v>
      </c>
      <c r="G2698" s="1">
        <v>63.4</v>
      </c>
      <c r="H2698" s="1">
        <v>2</v>
      </c>
      <c r="I2698" s="1">
        <v>1458</v>
      </c>
      <c r="J2698" s="1">
        <v>10798</v>
      </c>
      <c r="K2698" s="1">
        <v>652</v>
      </c>
      <c r="L2698" s="1">
        <v>199.8</v>
      </c>
      <c r="M2698" s="1">
        <v>2913</v>
      </c>
      <c r="N2698" s="1">
        <v>4</v>
      </c>
      <c r="O2698" s="1">
        <v>17</v>
      </c>
      <c r="P2698" s="1">
        <v>0</v>
      </c>
      <c r="Q2698" s="1">
        <v>153</v>
      </c>
      <c r="R2698" s="1">
        <v>22.71</v>
      </c>
      <c r="S2698" s="1">
        <v>22.84</v>
      </c>
      <c r="T2698" s="1">
        <v>3083</v>
      </c>
      <c r="U2698" s="3" t="str">
        <f t="shared" si="42"/>
        <v>2017Plan</v>
      </c>
      <c r="V2698" s="2">
        <f>DATE(A2698,INDEX(Map!$H$1:$H$12,MATCH(B2698,Map!$G$1:$G$12,0),0),1)</f>
        <v>43344</v>
      </c>
      <c r="W2698" t="str">
        <f>IF(AND(V2698&gt;=Map!$K$2,V2698&lt;=Map!$L$2),"Base",IF(AND(V2698&gt;=Map!$K$3,V2698&lt;=Map!$L$3),"Fcst","N/A"))</f>
        <v>N/A</v>
      </c>
      <c r="X2698" t="str">
        <f>INDEX(Map!$B$2:$B$86,MATCH(D2698,Map!$A$2:$A$86,0),0)</f>
        <v>Mill Creek 2</v>
      </c>
      <c r="Y2698" s="7" t="str">
        <f>IF(INDEX(Map!$C$2:$C$86,MATCH(D2698,Map!$A$2:$A$86,0),0)="","N/A",E2698*INDEX(Map!$C$2:$C$86,MATCH(D2698,Map!$A$2:$A$86,0),0))</f>
        <v>N/A</v>
      </c>
      <c r="Z2698" s="7">
        <f>IF(INDEX(Map!$D$2:$D$86,MATCH(D2698,Map!$A$2:$A$86,0),0)="","N/A",E2698*INDEX(Map!$D$2:$D$86,MATCH(D2698,Map!$A$2:$A$86,0),0))</f>
        <v>135</v>
      </c>
      <c r="AA2698" t="str">
        <f>INDEX(Map!$E$2:$E$86,MATCH(D2698,Map!$A$2:$A$86,0),0)</f>
        <v>Coal</v>
      </c>
    </row>
    <row r="2699" spans="1:27" x14ac:dyDescent="0.25">
      <c r="A2699" s="1" t="s">
        <v>120</v>
      </c>
      <c r="B2699" s="1" t="s">
        <v>115</v>
      </c>
      <c r="C2699" s="1">
        <v>10</v>
      </c>
      <c r="D2699" s="1" t="s">
        <v>32</v>
      </c>
      <c r="E2699" s="1">
        <v>191.6</v>
      </c>
      <c r="F2699" s="1">
        <v>0</v>
      </c>
      <c r="G2699" s="1">
        <v>68.8</v>
      </c>
      <c r="H2699" s="1">
        <v>2</v>
      </c>
      <c r="I2699" s="1">
        <v>2053.5</v>
      </c>
      <c r="J2699" s="1">
        <v>10715</v>
      </c>
      <c r="K2699" s="1">
        <v>672</v>
      </c>
      <c r="L2699" s="1">
        <v>199.8</v>
      </c>
      <c r="M2699" s="1">
        <v>4103</v>
      </c>
      <c r="N2699" s="1">
        <v>12</v>
      </c>
      <c r="O2699" s="1">
        <v>47</v>
      </c>
      <c r="P2699" s="1">
        <v>0</v>
      </c>
      <c r="Q2699" s="1">
        <v>243</v>
      </c>
      <c r="R2699" s="1">
        <v>22.68</v>
      </c>
      <c r="S2699" s="1">
        <v>22.92</v>
      </c>
      <c r="T2699" s="1">
        <v>4393</v>
      </c>
      <c r="U2699" s="3" t="str">
        <f t="shared" si="42"/>
        <v>2017Plan</v>
      </c>
      <c r="V2699" s="2">
        <f>DATE(A2699,INDEX(Map!$H$1:$H$12,MATCH(B2699,Map!$G$1:$G$12,0),0),1)</f>
        <v>43344</v>
      </c>
      <c r="W2699" t="str">
        <f>IF(AND(V2699&gt;=Map!$K$2,V2699&lt;=Map!$L$2),"Base",IF(AND(V2699&gt;=Map!$K$3,V2699&lt;=Map!$L$3),"Fcst","N/A"))</f>
        <v>N/A</v>
      </c>
      <c r="X2699" t="str">
        <f>INDEX(Map!$B$2:$B$86,MATCH(D2699,Map!$A$2:$A$86,0),0)</f>
        <v>Mill Creek 3</v>
      </c>
      <c r="Y2699" s="7" t="str">
        <f>IF(INDEX(Map!$C$2:$C$86,MATCH(D2699,Map!$A$2:$A$86,0),0)="","N/A",E2699*INDEX(Map!$C$2:$C$86,MATCH(D2699,Map!$A$2:$A$86,0),0))</f>
        <v>N/A</v>
      </c>
      <c r="Z2699" s="7">
        <f>IF(INDEX(Map!$D$2:$D$86,MATCH(D2699,Map!$A$2:$A$86,0),0)="","N/A",E2699*INDEX(Map!$D$2:$D$86,MATCH(D2699,Map!$A$2:$A$86,0),0))</f>
        <v>191.6</v>
      </c>
      <c r="AA2699" t="str">
        <f>INDEX(Map!$E$2:$E$86,MATCH(D2699,Map!$A$2:$A$86,0),0)</f>
        <v>Coal</v>
      </c>
    </row>
    <row r="2700" spans="1:27" x14ac:dyDescent="0.25">
      <c r="A2700" s="1" t="s">
        <v>120</v>
      </c>
      <c r="B2700" s="1" t="s">
        <v>115</v>
      </c>
      <c r="C2700" s="1">
        <v>11</v>
      </c>
      <c r="D2700" s="1" t="s">
        <v>33</v>
      </c>
      <c r="E2700" s="1">
        <v>233.4</v>
      </c>
      <c r="F2700" s="1">
        <v>0</v>
      </c>
      <c r="G2700" s="1">
        <v>67.3</v>
      </c>
      <c r="H2700" s="1">
        <v>2</v>
      </c>
      <c r="I2700" s="1">
        <v>2438.3000000000002</v>
      </c>
      <c r="J2700" s="1">
        <v>10446</v>
      </c>
      <c r="K2700" s="1">
        <v>624</v>
      </c>
      <c r="L2700" s="1">
        <v>199.8</v>
      </c>
      <c r="M2700" s="1">
        <v>4872</v>
      </c>
      <c r="N2700" s="1">
        <v>19</v>
      </c>
      <c r="O2700" s="1">
        <v>75</v>
      </c>
      <c r="P2700" s="1">
        <v>0</v>
      </c>
      <c r="Q2700" s="1">
        <v>295</v>
      </c>
      <c r="R2700" s="1">
        <v>22.13</v>
      </c>
      <c r="S2700" s="1">
        <v>22.45</v>
      </c>
      <c r="T2700" s="1">
        <v>5241</v>
      </c>
      <c r="U2700" s="3" t="str">
        <f t="shared" si="42"/>
        <v>2017Plan</v>
      </c>
      <c r="V2700" s="2">
        <f>DATE(A2700,INDEX(Map!$H$1:$H$12,MATCH(B2700,Map!$G$1:$G$12,0),0),1)</f>
        <v>43344</v>
      </c>
      <c r="W2700" t="str">
        <f>IF(AND(V2700&gt;=Map!$K$2,V2700&lt;=Map!$L$2),"Base",IF(AND(V2700&gt;=Map!$K$3,V2700&lt;=Map!$L$3),"Fcst","N/A"))</f>
        <v>N/A</v>
      </c>
      <c r="X2700" t="str">
        <f>INDEX(Map!$B$2:$B$86,MATCH(D2700,Map!$A$2:$A$86,0),0)</f>
        <v>Mill Creek 4</v>
      </c>
      <c r="Y2700" s="7" t="str">
        <f>IF(INDEX(Map!$C$2:$C$86,MATCH(D2700,Map!$A$2:$A$86,0),0)="","N/A",E2700*INDEX(Map!$C$2:$C$86,MATCH(D2700,Map!$A$2:$A$86,0),0))</f>
        <v>N/A</v>
      </c>
      <c r="Z2700" s="7">
        <f>IF(INDEX(Map!$D$2:$D$86,MATCH(D2700,Map!$A$2:$A$86,0),0)="","N/A",E2700*INDEX(Map!$D$2:$D$86,MATCH(D2700,Map!$A$2:$A$86,0),0))</f>
        <v>233.4</v>
      </c>
      <c r="AA2700" t="str">
        <f>INDEX(Map!$E$2:$E$86,MATCH(D2700,Map!$A$2:$A$86,0),0)</f>
        <v>Coal</v>
      </c>
    </row>
    <row r="2701" spans="1:27" x14ac:dyDescent="0.25">
      <c r="A2701" s="1" t="s">
        <v>120</v>
      </c>
      <c r="B2701" s="1" t="s">
        <v>115</v>
      </c>
      <c r="C2701" s="1">
        <v>12</v>
      </c>
      <c r="D2701" s="1" t="s">
        <v>34</v>
      </c>
      <c r="E2701" s="1">
        <v>210.8</v>
      </c>
      <c r="F2701" s="1">
        <v>0</v>
      </c>
      <c r="G2701" s="1">
        <v>79.099999999999994</v>
      </c>
      <c r="H2701" s="1">
        <v>2</v>
      </c>
      <c r="I2701" s="1">
        <v>2250.8000000000002</v>
      </c>
      <c r="J2701" s="1">
        <v>10676</v>
      </c>
      <c r="K2701" s="1">
        <v>656</v>
      </c>
      <c r="L2701" s="1">
        <v>194.7</v>
      </c>
      <c r="M2701" s="1">
        <v>4381</v>
      </c>
      <c r="N2701" s="1">
        <v>7</v>
      </c>
      <c r="O2701" s="1">
        <v>98</v>
      </c>
      <c r="P2701" s="1">
        <v>0</v>
      </c>
      <c r="Q2701" s="1">
        <v>264</v>
      </c>
      <c r="R2701" s="1">
        <v>22.03</v>
      </c>
      <c r="S2701" s="1">
        <v>22.5</v>
      </c>
      <c r="T2701" s="1">
        <v>4743</v>
      </c>
      <c r="U2701" s="3" t="str">
        <f t="shared" si="42"/>
        <v>2017Plan</v>
      </c>
      <c r="V2701" s="2">
        <f>DATE(A2701,INDEX(Map!$H$1:$H$12,MATCH(B2701,Map!$G$1:$G$12,0),0),1)</f>
        <v>43344</v>
      </c>
      <c r="W2701" t="str">
        <f>IF(AND(V2701&gt;=Map!$K$2,V2701&lt;=Map!$L$2),"Base",IF(AND(V2701&gt;=Map!$K$3,V2701&lt;=Map!$L$3),"Fcst","N/A"))</f>
        <v>N/A</v>
      </c>
      <c r="X2701" t="str">
        <f>INDEX(Map!$B$2:$B$86,MATCH(D2701,Map!$A$2:$A$86,0),0)</f>
        <v>Trimble County 1</v>
      </c>
      <c r="Y2701" s="7" t="str">
        <f>IF(INDEX(Map!$C$2:$C$86,MATCH(D2701,Map!$A$2:$A$86,0),0)="","N/A",E2701*INDEX(Map!$C$2:$C$86,MATCH(D2701,Map!$A$2:$A$86,0),0))</f>
        <v>N/A</v>
      </c>
      <c r="Z2701" s="7">
        <f>IF(INDEX(Map!$D$2:$D$86,MATCH(D2701,Map!$A$2:$A$86,0),0)="","N/A",E2701*INDEX(Map!$D$2:$D$86,MATCH(D2701,Map!$A$2:$A$86,0),0))</f>
        <v>210.8</v>
      </c>
      <c r="AA2701" t="str">
        <f>INDEX(Map!$E$2:$E$86,MATCH(D2701,Map!$A$2:$A$86,0),0)</f>
        <v>Coal</v>
      </c>
    </row>
    <row r="2702" spans="1:27" x14ac:dyDescent="0.25">
      <c r="A2702" s="1" t="s">
        <v>120</v>
      </c>
      <c r="B2702" s="1" t="s">
        <v>115</v>
      </c>
      <c r="C2702" s="1">
        <v>13</v>
      </c>
      <c r="D2702" s="1" t="s">
        <v>35</v>
      </c>
      <c r="E2702" s="1">
        <v>335.3</v>
      </c>
      <c r="F2702" s="1">
        <v>0</v>
      </c>
      <c r="G2702" s="1">
        <v>83.2</v>
      </c>
      <c r="H2702" s="1">
        <v>1</v>
      </c>
      <c r="I2702" s="1">
        <v>3082.3</v>
      </c>
      <c r="J2702" s="1">
        <v>9193</v>
      </c>
      <c r="K2702" s="1">
        <v>659</v>
      </c>
      <c r="L2702" s="1">
        <v>202.9</v>
      </c>
      <c r="M2702" s="1">
        <v>6253</v>
      </c>
      <c r="N2702" s="1">
        <v>14</v>
      </c>
      <c r="O2702" s="1">
        <v>43</v>
      </c>
      <c r="P2702" s="1">
        <v>0</v>
      </c>
      <c r="Q2702" s="1">
        <v>480</v>
      </c>
      <c r="R2702" s="1">
        <v>20.079999999999998</v>
      </c>
      <c r="S2702" s="1">
        <v>20.21</v>
      </c>
      <c r="T2702" s="1">
        <v>6777</v>
      </c>
      <c r="U2702" s="3" t="str">
        <f t="shared" si="42"/>
        <v>2017Plan</v>
      </c>
      <c r="V2702" s="2">
        <f>DATE(A2702,INDEX(Map!$H$1:$H$12,MATCH(B2702,Map!$G$1:$G$12,0),0),1)</f>
        <v>43344</v>
      </c>
      <c r="W2702" t="str">
        <f>IF(AND(V2702&gt;=Map!$K$2,V2702&lt;=Map!$L$2),"Base",IF(AND(V2702&gt;=Map!$K$3,V2702&lt;=Map!$L$3),"Fcst","N/A"))</f>
        <v>N/A</v>
      </c>
      <c r="X2702" t="str">
        <f>INDEX(Map!$B$2:$B$86,MATCH(D2702,Map!$A$2:$A$86,0),0)</f>
        <v>Trimble County 2</v>
      </c>
      <c r="Y2702" s="7">
        <f>IF(INDEX(Map!$C$2:$C$86,MATCH(D2702,Map!$A$2:$A$86,0),0)="","N/A",E2702*INDEX(Map!$C$2:$C$86,MATCH(D2702,Map!$A$2:$A$86,0),0))</f>
        <v>271.59300000000002</v>
      </c>
      <c r="Z2702" s="7">
        <f>IF(INDEX(Map!$D$2:$D$86,MATCH(D2702,Map!$A$2:$A$86,0),0)="","N/A",E2702*INDEX(Map!$D$2:$D$86,MATCH(D2702,Map!$A$2:$A$86,0),0))</f>
        <v>63.707000000000001</v>
      </c>
      <c r="AA2702" t="str">
        <f>INDEX(Map!$E$2:$E$86,MATCH(D2702,Map!$A$2:$A$86,0),0)</f>
        <v>Coal</v>
      </c>
    </row>
    <row r="2703" spans="1:27" x14ac:dyDescent="0.25">
      <c r="A2703" s="1" t="s">
        <v>120</v>
      </c>
      <c r="B2703" s="1" t="s">
        <v>115</v>
      </c>
      <c r="C2703" s="1">
        <v>14</v>
      </c>
      <c r="D2703" s="1" t="s">
        <v>36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3" t="str">
        <f t="shared" si="42"/>
        <v>2017Plan</v>
      </c>
      <c r="V2703" s="2">
        <f>DATE(A2703,INDEX(Map!$H$1:$H$12,MATCH(B2703,Map!$G$1:$G$12,0),0),1)</f>
        <v>43344</v>
      </c>
      <c r="W2703" t="str">
        <f>IF(AND(V2703&gt;=Map!$K$2,V2703&lt;=Map!$L$2),"Base",IF(AND(V2703&gt;=Map!$K$3,V2703&lt;=Map!$L$3),"Fcst","N/A"))</f>
        <v>N/A</v>
      </c>
      <c r="X2703" t="str">
        <f>INDEX(Map!$B$2:$B$86,MATCH(D2703,Map!$A$2:$A$86,0),0)</f>
        <v>Cane Run 7</v>
      </c>
      <c r="Y2703" s="7">
        <f>IF(INDEX(Map!$C$2:$C$86,MATCH(D2703,Map!$A$2:$A$86,0),0)="","N/A",E2703*INDEX(Map!$C$2:$C$86,MATCH(D2703,Map!$A$2:$A$86,0),0))</f>
        <v>0</v>
      </c>
      <c r="Z2703" s="7">
        <f>IF(INDEX(Map!$D$2:$D$86,MATCH(D2703,Map!$A$2:$A$86,0),0)="","N/A",E2703*INDEX(Map!$D$2:$D$86,MATCH(D2703,Map!$A$2:$A$86,0),0))</f>
        <v>0</v>
      </c>
      <c r="AA2703" t="str">
        <f>INDEX(Map!$E$2:$E$86,MATCH(D2703,Map!$A$2:$A$86,0),0)</f>
        <v>NGCC</v>
      </c>
    </row>
    <row r="2704" spans="1:27" x14ac:dyDescent="0.25">
      <c r="A2704" s="1" t="s">
        <v>120</v>
      </c>
      <c r="B2704" s="1" t="s">
        <v>115</v>
      </c>
      <c r="C2704" s="1">
        <v>15</v>
      </c>
      <c r="D2704" s="1" t="s">
        <v>37</v>
      </c>
      <c r="E2704" s="1">
        <v>420.1</v>
      </c>
      <c r="F2704" s="1">
        <v>0</v>
      </c>
      <c r="G2704" s="1">
        <v>84.4</v>
      </c>
      <c r="H2704" s="1">
        <v>3</v>
      </c>
      <c r="I2704" s="1">
        <v>2859.9</v>
      </c>
      <c r="J2704" s="1">
        <v>6807</v>
      </c>
      <c r="K2704" s="1">
        <v>637</v>
      </c>
      <c r="L2704" s="1">
        <v>312.89999999999998</v>
      </c>
      <c r="M2704" s="1">
        <v>8948</v>
      </c>
      <c r="N2704" s="1">
        <v>8</v>
      </c>
      <c r="O2704" s="1">
        <v>26</v>
      </c>
      <c r="P2704" s="1">
        <v>0</v>
      </c>
      <c r="Q2704" s="1">
        <v>523</v>
      </c>
      <c r="R2704" s="1">
        <v>22.54</v>
      </c>
      <c r="S2704" s="1">
        <v>22.6</v>
      </c>
      <c r="T2704" s="1">
        <v>9497</v>
      </c>
      <c r="U2704" s="3" t="str">
        <f t="shared" si="42"/>
        <v>2017Plan</v>
      </c>
      <c r="V2704" s="2">
        <f>DATE(A2704,INDEX(Map!$H$1:$H$12,MATCH(B2704,Map!$G$1:$G$12,0),0),1)</f>
        <v>43344</v>
      </c>
      <c r="W2704" t="str">
        <f>IF(AND(V2704&gt;=Map!$K$2,V2704&lt;=Map!$L$2),"Base",IF(AND(V2704&gt;=Map!$K$3,V2704&lt;=Map!$L$3),"Fcst","N/A"))</f>
        <v>N/A</v>
      </c>
      <c r="X2704" t="str">
        <f>INDEX(Map!$B$2:$B$86,MATCH(D2704,Map!$A$2:$A$86,0),0)</f>
        <v>Cane Run 7</v>
      </c>
      <c r="Y2704" s="7">
        <f>IF(INDEX(Map!$C$2:$C$86,MATCH(D2704,Map!$A$2:$A$86,0),0)="","N/A",E2704*INDEX(Map!$C$2:$C$86,MATCH(D2704,Map!$A$2:$A$86,0),0))</f>
        <v>327.67800000000005</v>
      </c>
      <c r="Z2704" s="7">
        <f>IF(INDEX(Map!$D$2:$D$86,MATCH(D2704,Map!$A$2:$A$86,0),0)="","N/A",E2704*INDEX(Map!$D$2:$D$86,MATCH(D2704,Map!$A$2:$A$86,0),0))</f>
        <v>92.422000000000011</v>
      </c>
      <c r="AA2704" t="str">
        <f>INDEX(Map!$E$2:$E$86,MATCH(D2704,Map!$A$2:$A$86,0),0)</f>
        <v>NGCC</v>
      </c>
    </row>
    <row r="2705" spans="1:27" x14ac:dyDescent="0.25">
      <c r="A2705" s="1" t="s">
        <v>120</v>
      </c>
      <c r="B2705" s="1" t="s">
        <v>115</v>
      </c>
      <c r="C2705" s="1">
        <v>16</v>
      </c>
      <c r="D2705" s="1" t="s">
        <v>38</v>
      </c>
      <c r="E2705" s="1">
        <v>1.1000000000000001</v>
      </c>
      <c r="F2705" s="1">
        <v>0</v>
      </c>
      <c r="G2705" s="1">
        <v>1.3</v>
      </c>
      <c r="H2705" s="1">
        <v>1</v>
      </c>
      <c r="I2705" s="1">
        <v>14.1</v>
      </c>
      <c r="J2705" s="1">
        <v>12914</v>
      </c>
      <c r="K2705" s="1">
        <v>12</v>
      </c>
      <c r="L2705" s="1">
        <v>314.60000000000002</v>
      </c>
      <c r="M2705" s="1">
        <v>44</v>
      </c>
      <c r="N2705" s="1">
        <v>0</v>
      </c>
      <c r="O2705" s="1">
        <v>0</v>
      </c>
      <c r="P2705" s="1">
        <v>0</v>
      </c>
      <c r="Q2705" s="1">
        <v>0</v>
      </c>
      <c r="R2705" s="1">
        <v>40.619999999999997</v>
      </c>
      <c r="S2705" s="1">
        <v>40.81</v>
      </c>
      <c r="T2705" s="1">
        <v>44</v>
      </c>
      <c r="U2705" s="3" t="str">
        <f t="shared" si="42"/>
        <v>2017Plan</v>
      </c>
      <c r="V2705" s="2">
        <f>DATE(A2705,INDEX(Map!$H$1:$H$12,MATCH(B2705,Map!$G$1:$G$12,0),0),1)</f>
        <v>43344</v>
      </c>
      <c r="W2705" t="str">
        <f>IF(AND(V2705&gt;=Map!$K$2,V2705&lt;=Map!$L$2),"Base",IF(AND(V2705&gt;=Map!$K$3,V2705&lt;=Map!$L$3),"Fcst","N/A"))</f>
        <v>N/A</v>
      </c>
      <c r="X2705" t="str">
        <f>INDEX(Map!$B$2:$B$86,MATCH(D2705,Map!$A$2:$A$86,0),0)</f>
        <v>Brown 5</v>
      </c>
      <c r="Y2705" s="7">
        <f>IF(INDEX(Map!$C$2:$C$86,MATCH(D2705,Map!$A$2:$A$86,0),0)="","N/A",E2705*INDEX(Map!$C$2:$C$86,MATCH(D2705,Map!$A$2:$A$86,0),0))</f>
        <v>0.51700000000000002</v>
      </c>
      <c r="Z2705" s="7">
        <f>IF(INDEX(Map!$D$2:$D$86,MATCH(D2705,Map!$A$2:$A$86,0),0)="","N/A",E2705*INDEX(Map!$D$2:$D$86,MATCH(D2705,Map!$A$2:$A$86,0),0))</f>
        <v>0.58300000000000007</v>
      </c>
      <c r="AA2705" t="str">
        <f>INDEX(Map!$E$2:$E$86,MATCH(D2705,Map!$A$2:$A$86,0),0)</f>
        <v>SCCT</v>
      </c>
    </row>
    <row r="2706" spans="1:27" x14ac:dyDescent="0.25">
      <c r="A2706" s="1" t="s">
        <v>120</v>
      </c>
      <c r="B2706" s="1" t="s">
        <v>115</v>
      </c>
      <c r="C2706" s="1">
        <v>17</v>
      </c>
      <c r="D2706" s="1" t="s">
        <v>39</v>
      </c>
      <c r="E2706" s="1">
        <v>0.1</v>
      </c>
      <c r="F2706" s="1">
        <v>0</v>
      </c>
      <c r="G2706" s="1">
        <v>0.1</v>
      </c>
      <c r="H2706" s="1">
        <v>3</v>
      </c>
      <c r="I2706" s="1">
        <v>1.7</v>
      </c>
      <c r="J2706" s="1">
        <v>16510</v>
      </c>
      <c r="K2706" s="1">
        <v>3</v>
      </c>
      <c r="L2706" s="1">
        <v>314.60000000000002</v>
      </c>
      <c r="M2706" s="1">
        <v>5</v>
      </c>
      <c r="N2706" s="1">
        <v>0</v>
      </c>
      <c r="O2706" s="1">
        <v>0</v>
      </c>
      <c r="P2706" s="1">
        <v>0</v>
      </c>
      <c r="Q2706" s="1">
        <v>0</v>
      </c>
      <c r="R2706" s="1">
        <v>51.94</v>
      </c>
      <c r="S2706" s="1">
        <v>51.94</v>
      </c>
      <c r="T2706" s="1">
        <v>5</v>
      </c>
      <c r="U2706" s="3" t="str">
        <f t="shared" si="42"/>
        <v>2017Plan</v>
      </c>
      <c r="V2706" s="2">
        <f>DATE(A2706,INDEX(Map!$H$1:$H$12,MATCH(B2706,Map!$G$1:$G$12,0),0),1)</f>
        <v>43344</v>
      </c>
      <c r="W2706" t="str">
        <f>IF(AND(V2706&gt;=Map!$K$2,V2706&lt;=Map!$L$2),"Base",IF(AND(V2706&gt;=Map!$K$3,V2706&lt;=Map!$L$3),"Fcst","N/A"))</f>
        <v>N/A</v>
      </c>
      <c r="X2706" t="str">
        <f>INDEX(Map!$B$2:$B$86,MATCH(D2706,Map!$A$2:$A$86,0),0)</f>
        <v>Brown 5</v>
      </c>
      <c r="Y2706" s="7">
        <f>IF(INDEX(Map!$C$2:$C$86,MATCH(D2706,Map!$A$2:$A$86,0),0)="","N/A",E2706*INDEX(Map!$C$2:$C$86,MATCH(D2706,Map!$A$2:$A$86,0),0))</f>
        <v>4.7E-2</v>
      </c>
      <c r="Z2706" s="7">
        <f>IF(INDEX(Map!$D$2:$D$86,MATCH(D2706,Map!$A$2:$A$86,0),0)="","N/A",E2706*INDEX(Map!$D$2:$D$86,MATCH(D2706,Map!$A$2:$A$86,0),0))</f>
        <v>5.3000000000000005E-2</v>
      </c>
      <c r="AA2706" t="str">
        <f>INDEX(Map!$E$2:$E$86,MATCH(D2706,Map!$A$2:$A$86,0),0)</f>
        <v>SCCT</v>
      </c>
    </row>
    <row r="2707" spans="1:27" x14ac:dyDescent="0.25">
      <c r="A2707" s="1" t="s">
        <v>120</v>
      </c>
      <c r="B2707" s="1" t="s">
        <v>115</v>
      </c>
      <c r="C2707" s="1">
        <v>18</v>
      </c>
      <c r="D2707" s="1" t="s">
        <v>40</v>
      </c>
      <c r="E2707" s="1">
        <v>1.8</v>
      </c>
      <c r="F2707" s="1">
        <v>0</v>
      </c>
      <c r="G2707" s="1">
        <v>1.6</v>
      </c>
      <c r="H2707" s="1">
        <v>1</v>
      </c>
      <c r="I2707" s="1">
        <v>19.600000000000001</v>
      </c>
      <c r="J2707" s="1">
        <v>10760</v>
      </c>
      <c r="K2707" s="1">
        <v>12</v>
      </c>
      <c r="L2707" s="1">
        <v>314.60000000000002</v>
      </c>
      <c r="M2707" s="1">
        <v>62</v>
      </c>
      <c r="N2707" s="1">
        <v>0</v>
      </c>
      <c r="O2707" s="1">
        <v>1</v>
      </c>
      <c r="P2707" s="1">
        <v>0</v>
      </c>
      <c r="Q2707" s="1">
        <v>0</v>
      </c>
      <c r="R2707" s="1">
        <v>33.85</v>
      </c>
      <c r="S2707" s="1">
        <v>34.18</v>
      </c>
      <c r="T2707" s="1">
        <v>62</v>
      </c>
      <c r="U2707" s="3" t="str">
        <f t="shared" si="42"/>
        <v>2017Plan</v>
      </c>
      <c r="V2707" s="2">
        <f>DATE(A2707,INDEX(Map!$H$1:$H$12,MATCH(B2707,Map!$G$1:$G$12,0),0),1)</f>
        <v>43344</v>
      </c>
      <c r="W2707" t="str">
        <f>IF(AND(V2707&gt;=Map!$K$2,V2707&lt;=Map!$L$2),"Base",IF(AND(V2707&gt;=Map!$K$3,V2707&lt;=Map!$L$3),"Fcst","N/A"))</f>
        <v>N/A</v>
      </c>
      <c r="X2707" t="str">
        <f>INDEX(Map!$B$2:$B$86,MATCH(D2707,Map!$A$2:$A$86,0),0)</f>
        <v>Brown 6</v>
      </c>
      <c r="Y2707" s="7">
        <f>IF(INDEX(Map!$C$2:$C$86,MATCH(D2707,Map!$A$2:$A$86,0),0)="","N/A",E2707*INDEX(Map!$C$2:$C$86,MATCH(D2707,Map!$A$2:$A$86,0),0))</f>
        <v>1.1160000000000001</v>
      </c>
      <c r="Z2707" s="7">
        <f>IF(INDEX(Map!$D$2:$D$86,MATCH(D2707,Map!$A$2:$A$86,0),0)="","N/A",E2707*INDEX(Map!$D$2:$D$86,MATCH(D2707,Map!$A$2:$A$86,0),0))</f>
        <v>0.68400000000000005</v>
      </c>
      <c r="AA2707" t="str">
        <f>INDEX(Map!$E$2:$E$86,MATCH(D2707,Map!$A$2:$A$86,0),0)</f>
        <v>SCCT</v>
      </c>
    </row>
    <row r="2708" spans="1:27" x14ac:dyDescent="0.25">
      <c r="A2708" s="1" t="s">
        <v>120</v>
      </c>
      <c r="B2708" s="1" t="s">
        <v>115</v>
      </c>
      <c r="C2708" s="1">
        <v>19</v>
      </c>
      <c r="D2708" s="1" t="s">
        <v>41</v>
      </c>
      <c r="E2708" s="1">
        <v>2.1</v>
      </c>
      <c r="F2708" s="1">
        <v>0</v>
      </c>
      <c r="G2708" s="1">
        <v>1.9</v>
      </c>
      <c r="H2708" s="1">
        <v>2</v>
      </c>
      <c r="I2708" s="1">
        <v>23.4</v>
      </c>
      <c r="J2708" s="1">
        <v>10918</v>
      </c>
      <c r="K2708" s="1">
        <v>15</v>
      </c>
      <c r="L2708" s="1">
        <v>314.60000000000002</v>
      </c>
      <c r="M2708" s="1">
        <v>74</v>
      </c>
      <c r="N2708" s="1">
        <v>0</v>
      </c>
      <c r="O2708" s="1">
        <v>1</v>
      </c>
      <c r="P2708" s="1">
        <v>0</v>
      </c>
      <c r="Q2708" s="1">
        <v>0</v>
      </c>
      <c r="R2708" s="1">
        <v>34.35</v>
      </c>
      <c r="S2708" s="1">
        <v>34.99</v>
      </c>
      <c r="T2708" s="1">
        <v>75</v>
      </c>
      <c r="U2708" s="3" t="str">
        <f t="shared" si="42"/>
        <v>2017Plan</v>
      </c>
      <c r="V2708" s="2">
        <f>DATE(A2708,INDEX(Map!$H$1:$H$12,MATCH(B2708,Map!$G$1:$G$12,0),0),1)</f>
        <v>43344</v>
      </c>
      <c r="W2708" t="str">
        <f>IF(AND(V2708&gt;=Map!$K$2,V2708&lt;=Map!$L$2),"Base",IF(AND(V2708&gt;=Map!$K$3,V2708&lt;=Map!$L$3),"Fcst","N/A"))</f>
        <v>N/A</v>
      </c>
      <c r="X2708" t="str">
        <f>INDEX(Map!$B$2:$B$86,MATCH(D2708,Map!$A$2:$A$86,0),0)</f>
        <v>Brown 7</v>
      </c>
      <c r="Y2708" s="7">
        <f>IF(INDEX(Map!$C$2:$C$86,MATCH(D2708,Map!$A$2:$A$86,0),0)="","N/A",E2708*INDEX(Map!$C$2:$C$86,MATCH(D2708,Map!$A$2:$A$86,0),0))</f>
        <v>1.302</v>
      </c>
      <c r="Z2708" s="7">
        <f>IF(INDEX(Map!$D$2:$D$86,MATCH(D2708,Map!$A$2:$A$86,0),0)="","N/A",E2708*INDEX(Map!$D$2:$D$86,MATCH(D2708,Map!$A$2:$A$86,0),0))</f>
        <v>0.79800000000000004</v>
      </c>
      <c r="AA2708" t="str">
        <f>INDEX(Map!$E$2:$E$86,MATCH(D2708,Map!$A$2:$A$86,0),0)</f>
        <v>SCCT</v>
      </c>
    </row>
    <row r="2709" spans="1:27" x14ac:dyDescent="0.25">
      <c r="A2709" s="1" t="s">
        <v>120</v>
      </c>
      <c r="B2709" s="1" t="s">
        <v>115</v>
      </c>
      <c r="C2709" s="1">
        <v>20</v>
      </c>
      <c r="D2709" s="1" t="s">
        <v>42</v>
      </c>
      <c r="E2709" s="1">
        <v>0.7</v>
      </c>
      <c r="F2709" s="1">
        <v>0</v>
      </c>
      <c r="G2709" s="1">
        <v>0.8</v>
      </c>
      <c r="H2709" s="1">
        <v>2</v>
      </c>
      <c r="I2709" s="1">
        <v>9.3000000000000007</v>
      </c>
      <c r="J2709" s="1">
        <v>14144</v>
      </c>
      <c r="K2709" s="1">
        <v>9</v>
      </c>
      <c r="L2709" s="1">
        <v>314.60000000000002</v>
      </c>
      <c r="M2709" s="1">
        <v>29</v>
      </c>
      <c r="N2709" s="1">
        <v>0</v>
      </c>
      <c r="O2709" s="1">
        <v>0</v>
      </c>
      <c r="P2709" s="1">
        <v>0</v>
      </c>
      <c r="Q2709" s="1">
        <v>0</v>
      </c>
      <c r="R2709" s="1">
        <v>44.5</v>
      </c>
      <c r="S2709" s="1">
        <v>45.21</v>
      </c>
      <c r="T2709" s="1">
        <v>30</v>
      </c>
      <c r="U2709" s="3" t="str">
        <f t="shared" si="42"/>
        <v>2017Plan</v>
      </c>
      <c r="V2709" s="2">
        <f>DATE(A2709,INDEX(Map!$H$1:$H$12,MATCH(B2709,Map!$G$1:$G$12,0),0),1)</f>
        <v>43344</v>
      </c>
      <c r="W2709" t="str">
        <f>IF(AND(V2709&gt;=Map!$K$2,V2709&lt;=Map!$L$2),"Base",IF(AND(V2709&gt;=Map!$K$3,V2709&lt;=Map!$L$3),"Fcst","N/A"))</f>
        <v>N/A</v>
      </c>
      <c r="X2709" t="str">
        <f>INDEX(Map!$B$2:$B$86,MATCH(D2709,Map!$A$2:$A$86,0),0)</f>
        <v>Brown 8</v>
      </c>
      <c r="Y2709" s="7">
        <f>IF(INDEX(Map!$C$2:$C$86,MATCH(D2709,Map!$A$2:$A$86,0),0)="","N/A",E2709*INDEX(Map!$C$2:$C$86,MATCH(D2709,Map!$A$2:$A$86,0),0))</f>
        <v>0.7</v>
      </c>
      <c r="Z2709" s="7" t="str">
        <f>IF(INDEX(Map!$D$2:$D$86,MATCH(D2709,Map!$A$2:$A$86,0),0)="","N/A",E2709*INDEX(Map!$D$2:$D$86,MATCH(D2709,Map!$A$2:$A$86,0),0))</f>
        <v>N/A</v>
      </c>
      <c r="AA2709" t="str">
        <f>INDEX(Map!$E$2:$E$86,MATCH(D2709,Map!$A$2:$A$86,0),0)</f>
        <v>SCCT</v>
      </c>
    </row>
    <row r="2710" spans="1:27" x14ac:dyDescent="0.25">
      <c r="A2710" s="1" t="s">
        <v>120</v>
      </c>
      <c r="B2710" s="1" t="s">
        <v>115</v>
      </c>
      <c r="C2710" s="1">
        <v>21</v>
      </c>
      <c r="D2710" s="1" t="s">
        <v>43</v>
      </c>
      <c r="E2710" s="1">
        <v>0.1</v>
      </c>
      <c r="F2710" s="1">
        <v>0</v>
      </c>
      <c r="G2710" s="1">
        <v>0.1</v>
      </c>
      <c r="H2710" s="1">
        <v>3</v>
      </c>
      <c r="I2710" s="1">
        <v>1.5</v>
      </c>
      <c r="J2710" s="1">
        <v>16329</v>
      </c>
      <c r="K2710" s="1">
        <v>3</v>
      </c>
      <c r="L2710" s="1">
        <v>314.60000000000002</v>
      </c>
      <c r="M2710" s="1">
        <v>5</v>
      </c>
      <c r="N2710" s="1">
        <v>0</v>
      </c>
      <c r="O2710" s="1">
        <v>0</v>
      </c>
      <c r="P2710" s="1">
        <v>0</v>
      </c>
      <c r="Q2710" s="1">
        <v>0</v>
      </c>
      <c r="R2710" s="1">
        <v>51.37</v>
      </c>
      <c r="S2710" s="1">
        <v>51.37</v>
      </c>
      <c r="T2710" s="1">
        <v>5</v>
      </c>
      <c r="U2710" s="3" t="str">
        <f t="shared" si="42"/>
        <v>2017Plan</v>
      </c>
      <c r="V2710" s="2">
        <f>DATE(A2710,INDEX(Map!$H$1:$H$12,MATCH(B2710,Map!$G$1:$G$12,0),0),1)</f>
        <v>43344</v>
      </c>
      <c r="W2710" t="str">
        <f>IF(AND(V2710&gt;=Map!$K$2,V2710&lt;=Map!$L$2),"Base",IF(AND(V2710&gt;=Map!$K$3,V2710&lt;=Map!$L$3),"Fcst","N/A"))</f>
        <v>N/A</v>
      </c>
      <c r="X2710" t="str">
        <f>INDEX(Map!$B$2:$B$86,MATCH(D2710,Map!$A$2:$A$86,0),0)</f>
        <v>Brown 8</v>
      </c>
      <c r="Y2710" s="7">
        <f>IF(INDEX(Map!$C$2:$C$86,MATCH(D2710,Map!$A$2:$A$86,0),0)="","N/A",E2710*INDEX(Map!$C$2:$C$86,MATCH(D2710,Map!$A$2:$A$86,0),0))</f>
        <v>0.1</v>
      </c>
      <c r="Z2710" s="7" t="str">
        <f>IF(INDEX(Map!$D$2:$D$86,MATCH(D2710,Map!$A$2:$A$86,0),0)="","N/A",E2710*INDEX(Map!$D$2:$D$86,MATCH(D2710,Map!$A$2:$A$86,0),0))</f>
        <v>N/A</v>
      </c>
      <c r="AA2710" t="str">
        <f>INDEX(Map!$E$2:$E$86,MATCH(D2710,Map!$A$2:$A$86,0),0)</f>
        <v>SCCT</v>
      </c>
    </row>
    <row r="2711" spans="1:27" x14ac:dyDescent="0.25">
      <c r="A2711" s="1" t="s">
        <v>120</v>
      </c>
      <c r="B2711" s="1" t="s">
        <v>115</v>
      </c>
      <c r="C2711" s="1">
        <v>22</v>
      </c>
      <c r="D2711" s="1" t="s">
        <v>44</v>
      </c>
      <c r="E2711" s="1">
        <v>0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3" t="str">
        <f t="shared" si="42"/>
        <v>2017Plan</v>
      </c>
      <c r="V2711" s="2">
        <f>DATE(A2711,INDEX(Map!$H$1:$H$12,MATCH(B2711,Map!$G$1:$G$12,0),0),1)</f>
        <v>43344</v>
      </c>
      <c r="W2711" t="str">
        <f>IF(AND(V2711&gt;=Map!$K$2,V2711&lt;=Map!$L$2),"Base",IF(AND(V2711&gt;=Map!$K$3,V2711&lt;=Map!$L$3),"Fcst","N/A"))</f>
        <v>N/A</v>
      </c>
      <c r="X2711" t="str">
        <f>INDEX(Map!$B$2:$B$86,MATCH(D2711,Map!$A$2:$A$86,0),0)</f>
        <v>Brown 9</v>
      </c>
      <c r="Y2711" s="7">
        <f>IF(INDEX(Map!$C$2:$C$86,MATCH(D2711,Map!$A$2:$A$86,0),0)="","N/A",E2711*INDEX(Map!$C$2:$C$86,MATCH(D2711,Map!$A$2:$A$86,0),0))</f>
        <v>0</v>
      </c>
      <c r="Z2711" s="7" t="str">
        <f>IF(INDEX(Map!$D$2:$D$86,MATCH(D2711,Map!$A$2:$A$86,0),0)="","N/A",E2711*INDEX(Map!$D$2:$D$86,MATCH(D2711,Map!$A$2:$A$86,0),0))</f>
        <v>N/A</v>
      </c>
      <c r="AA2711" t="str">
        <f>INDEX(Map!$E$2:$E$86,MATCH(D2711,Map!$A$2:$A$86,0),0)</f>
        <v>SCCT</v>
      </c>
    </row>
    <row r="2712" spans="1:27" x14ac:dyDescent="0.25">
      <c r="A2712" s="1" t="s">
        <v>120</v>
      </c>
      <c r="B2712" s="1" t="s">
        <v>115</v>
      </c>
      <c r="C2712" s="1">
        <v>23</v>
      </c>
      <c r="D2712" s="1" t="s">
        <v>45</v>
      </c>
      <c r="E2712" s="1">
        <v>0.1</v>
      </c>
      <c r="F2712" s="1">
        <v>0</v>
      </c>
      <c r="G2712" s="1">
        <v>0.1</v>
      </c>
      <c r="H2712" s="1">
        <v>3</v>
      </c>
      <c r="I2712" s="1">
        <v>1.6</v>
      </c>
      <c r="J2712" s="1">
        <v>16329</v>
      </c>
      <c r="K2712" s="1">
        <v>3</v>
      </c>
      <c r="L2712" s="1">
        <v>314.60000000000002</v>
      </c>
      <c r="M2712" s="1">
        <v>5</v>
      </c>
      <c r="N2712" s="1">
        <v>0</v>
      </c>
      <c r="O2712" s="1">
        <v>0</v>
      </c>
      <c r="P2712" s="1">
        <v>0</v>
      </c>
      <c r="Q2712" s="1">
        <v>0</v>
      </c>
      <c r="R2712" s="1">
        <v>51.37</v>
      </c>
      <c r="S2712" s="1">
        <v>51.37</v>
      </c>
      <c r="T2712" s="1">
        <v>5</v>
      </c>
      <c r="U2712" s="3" t="str">
        <f t="shared" si="42"/>
        <v>2017Plan</v>
      </c>
      <c r="V2712" s="2">
        <f>DATE(A2712,INDEX(Map!$H$1:$H$12,MATCH(B2712,Map!$G$1:$G$12,0),0),1)</f>
        <v>43344</v>
      </c>
      <c r="W2712" t="str">
        <f>IF(AND(V2712&gt;=Map!$K$2,V2712&lt;=Map!$L$2),"Base",IF(AND(V2712&gt;=Map!$K$3,V2712&lt;=Map!$L$3),"Fcst","N/A"))</f>
        <v>N/A</v>
      </c>
      <c r="X2712" t="str">
        <f>INDEX(Map!$B$2:$B$86,MATCH(D2712,Map!$A$2:$A$86,0),0)</f>
        <v>Brown 9</v>
      </c>
      <c r="Y2712" s="7">
        <f>IF(INDEX(Map!$C$2:$C$86,MATCH(D2712,Map!$A$2:$A$86,0),0)="","N/A",E2712*INDEX(Map!$C$2:$C$86,MATCH(D2712,Map!$A$2:$A$86,0),0))</f>
        <v>0.1</v>
      </c>
      <c r="Z2712" s="7" t="str">
        <f>IF(INDEX(Map!$D$2:$D$86,MATCH(D2712,Map!$A$2:$A$86,0),0)="","N/A",E2712*INDEX(Map!$D$2:$D$86,MATCH(D2712,Map!$A$2:$A$86,0),0))</f>
        <v>N/A</v>
      </c>
      <c r="AA2712" t="str">
        <f>INDEX(Map!$E$2:$E$86,MATCH(D2712,Map!$A$2:$A$86,0),0)</f>
        <v>SCCT</v>
      </c>
    </row>
    <row r="2713" spans="1:27" x14ac:dyDescent="0.25">
      <c r="A2713" s="1" t="s">
        <v>120</v>
      </c>
      <c r="B2713" s="1" t="s">
        <v>115</v>
      </c>
      <c r="C2713" s="1">
        <v>24</v>
      </c>
      <c r="D2713" s="1" t="s">
        <v>46</v>
      </c>
      <c r="E2713" s="1">
        <v>0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3" t="str">
        <f t="shared" si="42"/>
        <v>2017Plan</v>
      </c>
      <c r="V2713" s="2">
        <f>DATE(A2713,INDEX(Map!$H$1:$H$12,MATCH(B2713,Map!$G$1:$G$12,0),0),1)</f>
        <v>43344</v>
      </c>
      <c r="W2713" t="str">
        <f>IF(AND(V2713&gt;=Map!$K$2,V2713&lt;=Map!$L$2),"Base",IF(AND(V2713&gt;=Map!$K$3,V2713&lt;=Map!$L$3),"Fcst","N/A"))</f>
        <v>N/A</v>
      </c>
      <c r="X2713" t="str">
        <f>INDEX(Map!$B$2:$B$86,MATCH(D2713,Map!$A$2:$A$86,0),0)</f>
        <v>Brown 10</v>
      </c>
      <c r="Y2713" s="7">
        <f>IF(INDEX(Map!$C$2:$C$86,MATCH(D2713,Map!$A$2:$A$86,0),0)="","N/A",E2713*INDEX(Map!$C$2:$C$86,MATCH(D2713,Map!$A$2:$A$86,0),0))</f>
        <v>0</v>
      </c>
      <c r="Z2713" s="7" t="str">
        <f>IF(INDEX(Map!$D$2:$D$86,MATCH(D2713,Map!$A$2:$A$86,0),0)="","N/A",E2713*INDEX(Map!$D$2:$D$86,MATCH(D2713,Map!$A$2:$A$86,0),0))</f>
        <v>N/A</v>
      </c>
      <c r="AA2713" t="str">
        <f>INDEX(Map!$E$2:$E$86,MATCH(D2713,Map!$A$2:$A$86,0),0)</f>
        <v>SCCT</v>
      </c>
    </row>
    <row r="2714" spans="1:27" x14ac:dyDescent="0.25">
      <c r="A2714" s="1" t="s">
        <v>120</v>
      </c>
      <c r="B2714" s="1" t="s">
        <v>115</v>
      </c>
      <c r="C2714" s="1">
        <v>25</v>
      </c>
      <c r="D2714" s="1" t="s">
        <v>47</v>
      </c>
      <c r="E2714" s="1">
        <v>0.1</v>
      </c>
      <c r="F2714" s="1">
        <v>0</v>
      </c>
      <c r="G2714" s="1">
        <v>0.1</v>
      </c>
      <c r="H2714" s="1">
        <v>3</v>
      </c>
      <c r="I2714" s="1">
        <v>1.6</v>
      </c>
      <c r="J2714" s="1">
        <v>16329</v>
      </c>
      <c r="K2714" s="1">
        <v>3</v>
      </c>
      <c r="L2714" s="1">
        <v>314.60000000000002</v>
      </c>
      <c r="M2714" s="1">
        <v>5</v>
      </c>
      <c r="N2714" s="1">
        <v>0</v>
      </c>
      <c r="O2714" s="1">
        <v>0</v>
      </c>
      <c r="P2714" s="1">
        <v>0</v>
      </c>
      <c r="Q2714" s="1">
        <v>0</v>
      </c>
      <c r="R2714" s="1">
        <v>51.37</v>
      </c>
      <c r="S2714" s="1">
        <v>51.37</v>
      </c>
      <c r="T2714" s="1">
        <v>5</v>
      </c>
      <c r="U2714" s="3" t="str">
        <f t="shared" si="42"/>
        <v>2017Plan</v>
      </c>
      <c r="V2714" s="2">
        <f>DATE(A2714,INDEX(Map!$H$1:$H$12,MATCH(B2714,Map!$G$1:$G$12,0),0),1)</f>
        <v>43344</v>
      </c>
      <c r="W2714" t="str">
        <f>IF(AND(V2714&gt;=Map!$K$2,V2714&lt;=Map!$L$2),"Base",IF(AND(V2714&gt;=Map!$K$3,V2714&lt;=Map!$L$3),"Fcst","N/A"))</f>
        <v>N/A</v>
      </c>
      <c r="X2714" t="str">
        <f>INDEX(Map!$B$2:$B$86,MATCH(D2714,Map!$A$2:$A$86,0),0)</f>
        <v>Brown 10</v>
      </c>
      <c r="Y2714" s="7">
        <f>IF(INDEX(Map!$C$2:$C$86,MATCH(D2714,Map!$A$2:$A$86,0),0)="","N/A",E2714*INDEX(Map!$C$2:$C$86,MATCH(D2714,Map!$A$2:$A$86,0),0))</f>
        <v>0.1</v>
      </c>
      <c r="Z2714" s="7" t="str">
        <f>IF(INDEX(Map!$D$2:$D$86,MATCH(D2714,Map!$A$2:$A$86,0),0)="","N/A",E2714*INDEX(Map!$D$2:$D$86,MATCH(D2714,Map!$A$2:$A$86,0),0))</f>
        <v>N/A</v>
      </c>
      <c r="AA2714" t="str">
        <f>INDEX(Map!$E$2:$E$86,MATCH(D2714,Map!$A$2:$A$86,0),0)</f>
        <v>SCCT</v>
      </c>
    </row>
    <row r="2715" spans="1:27" x14ac:dyDescent="0.25">
      <c r="A2715" s="1" t="s">
        <v>120</v>
      </c>
      <c r="B2715" s="1" t="s">
        <v>115</v>
      </c>
      <c r="C2715" s="1">
        <v>26</v>
      </c>
      <c r="D2715" s="1" t="s">
        <v>48</v>
      </c>
      <c r="E2715" s="1">
        <v>0.6</v>
      </c>
      <c r="F2715" s="1">
        <v>0</v>
      </c>
      <c r="G2715" s="1">
        <v>0.7</v>
      </c>
      <c r="H2715" s="1">
        <v>1</v>
      </c>
      <c r="I2715" s="1">
        <v>7.7</v>
      </c>
      <c r="J2715" s="1">
        <v>13670</v>
      </c>
      <c r="K2715" s="1">
        <v>7</v>
      </c>
      <c r="L2715" s="1">
        <v>314.60000000000002</v>
      </c>
      <c r="M2715" s="1">
        <v>24</v>
      </c>
      <c r="N2715" s="1">
        <v>0</v>
      </c>
      <c r="O2715" s="1">
        <v>0</v>
      </c>
      <c r="P2715" s="1">
        <v>0</v>
      </c>
      <c r="Q2715" s="1">
        <v>0</v>
      </c>
      <c r="R2715" s="1">
        <v>43</v>
      </c>
      <c r="S2715" s="1">
        <v>43.47</v>
      </c>
      <c r="T2715" s="1">
        <v>25</v>
      </c>
      <c r="U2715" s="3" t="str">
        <f t="shared" si="42"/>
        <v>2017Plan</v>
      </c>
      <c r="V2715" s="2">
        <f>DATE(A2715,INDEX(Map!$H$1:$H$12,MATCH(B2715,Map!$G$1:$G$12,0),0),1)</f>
        <v>43344</v>
      </c>
      <c r="W2715" t="str">
        <f>IF(AND(V2715&gt;=Map!$K$2,V2715&lt;=Map!$L$2),"Base",IF(AND(V2715&gt;=Map!$K$3,V2715&lt;=Map!$L$3),"Fcst","N/A"))</f>
        <v>N/A</v>
      </c>
      <c r="X2715" t="str">
        <f>INDEX(Map!$B$2:$B$86,MATCH(D2715,Map!$A$2:$A$86,0),0)</f>
        <v>Brown 11</v>
      </c>
      <c r="Y2715" s="7">
        <f>IF(INDEX(Map!$C$2:$C$86,MATCH(D2715,Map!$A$2:$A$86,0),0)="","N/A",E2715*INDEX(Map!$C$2:$C$86,MATCH(D2715,Map!$A$2:$A$86,0),0))</f>
        <v>0.6</v>
      </c>
      <c r="Z2715" s="7" t="str">
        <f>IF(INDEX(Map!$D$2:$D$86,MATCH(D2715,Map!$A$2:$A$86,0),0)="","N/A",E2715*INDEX(Map!$D$2:$D$86,MATCH(D2715,Map!$A$2:$A$86,0),0))</f>
        <v>N/A</v>
      </c>
      <c r="AA2715" t="str">
        <f>INDEX(Map!$E$2:$E$86,MATCH(D2715,Map!$A$2:$A$86,0),0)</f>
        <v>SCCT</v>
      </c>
    </row>
    <row r="2716" spans="1:27" x14ac:dyDescent="0.25">
      <c r="A2716" s="1" t="s">
        <v>120</v>
      </c>
      <c r="B2716" s="1" t="s">
        <v>115</v>
      </c>
      <c r="C2716" s="1">
        <v>27</v>
      </c>
      <c r="D2716" s="1" t="s">
        <v>49</v>
      </c>
      <c r="E2716" s="1">
        <v>0.1</v>
      </c>
      <c r="F2716" s="1">
        <v>0</v>
      </c>
      <c r="G2716" s="1">
        <v>0.1</v>
      </c>
      <c r="H2716" s="1">
        <v>3</v>
      </c>
      <c r="I2716" s="1">
        <v>1.5</v>
      </c>
      <c r="J2716" s="1">
        <v>16329</v>
      </c>
      <c r="K2716" s="1">
        <v>3</v>
      </c>
      <c r="L2716" s="1">
        <v>314.60000000000002</v>
      </c>
      <c r="M2716" s="1">
        <v>5</v>
      </c>
      <c r="N2716" s="1">
        <v>0</v>
      </c>
      <c r="O2716" s="1">
        <v>0</v>
      </c>
      <c r="P2716" s="1">
        <v>0</v>
      </c>
      <c r="Q2716" s="1">
        <v>0</v>
      </c>
      <c r="R2716" s="1">
        <v>51.37</v>
      </c>
      <c r="S2716" s="1">
        <v>51.37</v>
      </c>
      <c r="T2716" s="1">
        <v>5</v>
      </c>
      <c r="U2716" s="3" t="str">
        <f t="shared" si="42"/>
        <v>2017Plan</v>
      </c>
      <c r="V2716" s="2">
        <f>DATE(A2716,INDEX(Map!$H$1:$H$12,MATCH(B2716,Map!$G$1:$G$12,0),0),1)</f>
        <v>43344</v>
      </c>
      <c r="W2716" t="str">
        <f>IF(AND(V2716&gt;=Map!$K$2,V2716&lt;=Map!$L$2),"Base",IF(AND(V2716&gt;=Map!$K$3,V2716&lt;=Map!$L$3),"Fcst","N/A"))</f>
        <v>N/A</v>
      </c>
      <c r="X2716" t="str">
        <f>INDEX(Map!$B$2:$B$86,MATCH(D2716,Map!$A$2:$A$86,0),0)</f>
        <v>Brown 11</v>
      </c>
      <c r="Y2716" s="7">
        <f>IF(INDEX(Map!$C$2:$C$86,MATCH(D2716,Map!$A$2:$A$86,0),0)="","N/A",E2716*INDEX(Map!$C$2:$C$86,MATCH(D2716,Map!$A$2:$A$86,0),0))</f>
        <v>0.1</v>
      </c>
      <c r="Z2716" s="7" t="str">
        <f>IF(INDEX(Map!$D$2:$D$86,MATCH(D2716,Map!$A$2:$A$86,0),0)="","N/A",E2716*INDEX(Map!$D$2:$D$86,MATCH(D2716,Map!$A$2:$A$86,0),0))</f>
        <v>N/A</v>
      </c>
      <c r="AA2716" t="str">
        <f>INDEX(Map!$E$2:$E$86,MATCH(D2716,Map!$A$2:$A$86,0),0)</f>
        <v>SCCT</v>
      </c>
    </row>
    <row r="2717" spans="1:27" x14ac:dyDescent="0.25">
      <c r="A2717" s="1" t="s">
        <v>120</v>
      </c>
      <c r="B2717" s="1" t="s">
        <v>115</v>
      </c>
      <c r="C2717" s="1">
        <v>28</v>
      </c>
      <c r="D2717" s="1" t="s">
        <v>50</v>
      </c>
      <c r="E2717" s="1">
        <v>7.7</v>
      </c>
      <c r="F2717" s="1">
        <v>0</v>
      </c>
      <c r="G2717" s="1">
        <v>6.6</v>
      </c>
      <c r="H2717" s="1">
        <v>7</v>
      </c>
      <c r="I2717" s="1">
        <v>82</v>
      </c>
      <c r="J2717" s="1">
        <v>10672</v>
      </c>
      <c r="K2717" s="1">
        <v>52</v>
      </c>
      <c r="L2717" s="1">
        <v>314.60000000000002</v>
      </c>
      <c r="M2717" s="1">
        <v>258</v>
      </c>
      <c r="N2717" s="1">
        <v>0</v>
      </c>
      <c r="O2717" s="1">
        <v>1</v>
      </c>
      <c r="P2717" s="1">
        <v>0</v>
      </c>
      <c r="Q2717" s="1">
        <v>0</v>
      </c>
      <c r="R2717" s="1">
        <v>33.57</v>
      </c>
      <c r="S2717" s="1">
        <v>33.69</v>
      </c>
      <c r="T2717" s="1">
        <v>259</v>
      </c>
      <c r="U2717" s="3" t="str">
        <f t="shared" si="42"/>
        <v>2017Plan</v>
      </c>
      <c r="V2717" s="2">
        <f>DATE(A2717,INDEX(Map!$H$1:$H$12,MATCH(B2717,Map!$G$1:$G$12,0),0),1)</f>
        <v>43344</v>
      </c>
      <c r="W2717" t="str">
        <f>IF(AND(V2717&gt;=Map!$K$2,V2717&lt;=Map!$L$2),"Base",IF(AND(V2717&gt;=Map!$K$3,V2717&lt;=Map!$L$3),"Fcst","N/A"))</f>
        <v>N/A</v>
      </c>
      <c r="X2717" t="str">
        <f>INDEX(Map!$B$2:$B$86,MATCH(D2717,Map!$A$2:$A$86,0),0)</f>
        <v>Paddys Run 13</v>
      </c>
      <c r="Y2717" s="7">
        <f>IF(INDEX(Map!$C$2:$C$86,MATCH(D2717,Map!$A$2:$A$86,0),0)="","N/A",E2717*INDEX(Map!$C$2:$C$86,MATCH(D2717,Map!$A$2:$A$86,0),0))</f>
        <v>3.6189999999999998</v>
      </c>
      <c r="Z2717" s="7">
        <f>IF(INDEX(Map!$D$2:$D$86,MATCH(D2717,Map!$A$2:$A$86,0),0)="","N/A",E2717*INDEX(Map!$D$2:$D$86,MATCH(D2717,Map!$A$2:$A$86,0),0))</f>
        <v>4.0810000000000004</v>
      </c>
      <c r="AA2717" t="str">
        <f>INDEX(Map!$E$2:$E$86,MATCH(D2717,Map!$A$2:$A$86,0),0)</f>
        <v>SCCT</v>
      </c>
    </row>
    <row r="2718" spans="1:27" x14ac:dyDescent="0.25">
      <c r="A2718" s="1" t="s">
        <v>120</v>
      </c>
      <c r="B2718" s="1" t="s">
        <v>115</v>
      </c>
      <c r="C2718" s="1">
        <v>29</v>
      </c>
      <c r="D2718" s="1" t="s">
        <v>51</v>
      </c>
      <c r="E2718" s="1">
        <v>21.4</v>
      </c>
      <c r="F2718" s="1">
        <v>0</v>
      </c>
      <c r="G2718" s="1">
        <v>17.600000000000001</v>
      </c>
      <c r="H2718" s="1">
        <v>16</v>
      </c>
      <c r="I2718" s="1">
        <v>233.1</v>
      </c>
      <c r="J2718" s="1">
        <v>10874</v>
      </c>
      <c r="K2718" s="1">
        <v>143</v>
      </c>
      <c r="L2718" s="1">
        <v>314.60000000000002</v>
      </c>
      <c r="M2718" s="1">
        <v>733</v>
      </c>
      <c r="N2718" s="1">
        <v>1</v>
      </c>
      <c r="O2718" s="1">
        <v>2</v>
      </c>
      <c r="P2718" s="1">
        <v>0</v>
      </c>
      <c r="Q2718" s="1">
        <v>0</v>
      </c>
      <c r="R2718" s="1">
        <v>34.21</v>
      </c>
      <c r="S2718" s="1">
        <v>34.31</v>
      </c>
      <c r="T2718" s="1">
        <v>735</v>
      </c>
      <c r="U2718" s="3" t="str">
        <f t="shared" si="42"/>
        <v>2017Plan</v>
      </c>
      <c r="V2718" s="2">
        <f>DATE(A2718,INDEX(Map!$H$1:$H$12,MATCH(B2718,Map!$G$1:$G$12,0),0),1)</f>
        <v>43344</v>
      </c>
      <c r="W2718" t="str">
        <f>IF(AND(V2718&gt;=Map!$K$2,V2718&lt;=Map!$L$2),"Base",IF(AND(V2718&gt;=Map!$K$3,V2718&lt;=Map!$L$3),"Fcst","N/A"))</f>
        <v>N/A</v>
      </c>
      <c r="X2718" t="str">
        <f>INDEX(Map!$B$2:$B$86,MATCH(D2718,Map!$A$2:$A$86,0),0)</f>
        <v>Trimble Co 05</v>
      </c>
      <c r="Y2718" s="7">
        <f>IF(INDEX(Map!$C$2:$C$86,MATCH(D2718,Map!$A$2:$A$86,0),0)="","N/A",E2718*INDEX(Map!$C$2:$C$86,MATCH(D2718,Map!$A$2:$A$86,0),0))</f>
        <v>15.193999999999999</v>
      </c>
      <c r="Z2718" s="7">
        <f>IF(INDEX(Map!$D$2:$D$86,MATCH(D2718,Map!$A$2:$A$86,0),0)="","N/A",E2718*INDEX(Map!$D$2:$D$86,MATCH(D2718,Map!$A$2:$A$86,0),0))</f>
        <v>6.2059999999999995</v>
      </c>
      <c r="AA2718" t="str">
        <f>INDEX(Map!$E$2:$E$86,MATCH(D2718,Map!$A$2:$A$86,0),0)</f>
        <v>SCCT</v>
      </c>
    </row>
    <row r="2719" spans="1:27" x14ac:dyDescent="0.25">
      <c r="A2719" s="1" t="s">
        <v>120</v>
      </c>
      <c r="B2719" s="1" t="s">
        <v>115</v>
      </c>
      <c r="C2719" s="1">
        <v>30</v>
      </c>
      <c r="D2719" s="1" t="s">
        <v>52</v>
      </c>
      <c r="E2719" s="1">
        <v>14.3</v>
      </c>
      <c r="F2719" s="1">
        <v>0</v>
      </c>
      <c r="G2719" s="1">
        <v>11.8</v>
      </c>
      <c r="H2719" s="1">
        <v>12</v>
      </c>
      <c r="I2719" s="1">
        <v>155.6</v>
      </c>
      <c r="J2719" s="1">
        <v>10860</v>
      </c>
      <c r="K2719" s="1">
        <v>95</v>
      </c>
      <c r="L2719" s="1">
        <v>314.60000000000002</v>
      </c>
      <c r="M2719" s="1">
        <v>489</v>
      </c>
      <c r="N2719" s="1">
        <v>1</v>
      </c>
      <c r="O2719" s="1">
        <v>2</v>
      </c>
      <c r="P2719" s="1">
        <v>0</v>
      </c>
      <c r="Q2719" s="1">
        <v>0</v>
      </c>
      <c r="R2719" s="1">
        <v>34.159999999999997</v>
      </c>
      <c r="S2719" s="1">
        <v>34.28</v>
      </c>
      <c r="T2719" s="1">
        <v>491</v>
      </c>
      <c r="U2719" s="3" t="str">
        <f t="shared" si="42"/>
        <v>2017Plan</v>
      </c>
      <c r="V2719" s="2">
        <f>DATE(A2719,INDEX(Map!$H$1:$H$12,MATCH(B2719,Map!$G$1:$G$12,0),0),1)</f>
        <v>43344</v>
      </c>
      <c r="W2719" t="str">
        <f>IF(AND(V2719&gt;=Map!$K$2,V2719&lt;=Map!$L$2),"Base",IF(AND(V2719&gt;=Map!$K$3,V2719&lt;=Map!$L$3),"Fcst","N/A"))</f>
        <v>N/A</v>
      </c>
      <c r="X2719" t="str">
        <f>INDEX(Map!$B$2:$B$86,MATCH(D2719,Map!$A$2:$A$86,0),0)</f>
        <v>Trimble Co 06</v>
      </c>
      <c r="Y2719" s="7">
        <f>IF(INDEX(Map!$C$2:$C$86,MATCH(D2719,Map!$A$2:$A$86,0),0)="","N/A",E2719*INDEX(Map!$C$2:$C$86,MATCH(D2719,Map!$A$2:$A$86,0),0))</f>
        <v>10.153</v>
      </c>
      <c r="Z2719" s="7">
        <f>IF(INDEX(Map!$D$2:$D$86,MATCH(D2719,Map!$A$2:$A$86,0),0)="","N/A",E2719*INDEX(Map!$D$2:$D$86,MATCH(D2719,Map!$A$2:$A$86,0),0))</f>
        <v>4.1470000000000002</v>
      </c>
      <c r="AA2719" t="str">
        <f>INDEX(Map!$E$2:$E$86,MATCH(D2719,Map!$A$2:$A$86,0),0)</f>
        <v>SCCT</v>
      </c>
    </row>
    <row r="2720" spans="1:27" x14ac:dyDescent="0.25">
      <c r="A2720" s="1" t="s">
        <v>120</v>
      </c>
      <c r="B2720" s="1" t="s">
        <v>115</v>
      </c>
      <c r="C2720" s="1">
        <v>31</v>
      </c>
      <c r="D2720" s="1" t="s">
        <v>53</v>
      </c>
      <c r="E2720" s="1">
        <v>7.9</v>
      </c>
      <c r="F2720" s="1">
        <v>0</v>
      </c>
      <c r="G2720" s="1">
        <v>6.5</v>
      </c>
      <c r="H2720" s="1">
        <v>9</v>
      </c>
      <c r="I2720" s="1">
        <v>85.5</v>
      </c>
      <c r="J2720" s="1">
        <v>10840</v>
      </c>
      <c r="K2720" s="1">
        <v>52</v>
      </c>
      <c r="L2720" s="1">
        <v>314.60000000000002</v>
      </c>
      <c r="M2720" s="1">
        <v>269</v>
      </c>
      <c r="N2720" s="1">
        <v>0</v>
      </c>
      <c r="O2720" s="1">
        <v>1</v>
      </c>
      <c r="P2720" s="1">
        <v>0</v>
      </c>
      <c r="Q2720" s="1">
        <v>0</v>
      </c>
      <c r="R2720" s="1">
        <v>34.1</v>
      </c>
      <c r="S2720" s="1">
        <v>34.25</v>
      </c>
      <c r="T2720" s="1">
        <v>270</v>
      </c>
      <c r="U2720" s="3" t="str">
        <f t="shared" si="42"/>
        <v>2017Plan</v>
      </c>
      <c r="V2720" s="2">
        <f>DATE(A2720,INDEX(Map!$H$1:$H$12,MATCH(B2720,Map!$G$1:$G$12,0),0),1)</f>
        <v>43344</v>
      </c>
      <c r="W2720" t="str">
        <f>IF(AND(V2720&gt;=Map!$K$2,V2720&lt;=Map!$L$2),"Base",IF(AND(V2720&gt;=Map!$K$3,V2720&lt;=Map!$L$3),"Fcst","N/A"))</f>
        <v>N/A</v>
      </c>
      <c r="X2720" t="str">
        <f>INDEX(Map!$B$2:$B$86,MATCH(D2720,Map!$A$2:$A$86,0),0)</f>
        <v>Trimble Co 07</v>
      </c>
      <c r="Y2720" s="7">
        <f>IF(INDEX(Map!$C$2:$C$86,MATCH(D2720,Map!$A$2:$A$86,0),0)="","N/A",E2720*INDEX(Map!$C$2:$C$86,MATCH(D2720,Map!$A$2:$A$86,0),0))</f>
        <v>4.9770000000000003</v>
      </c>
      <c r="Z2720" s="7">
        <f>IF(INDEX(Map!$D$2:$D$86,MATCH(D2720,Map!$A$2:$A$86,0),0)="","N/A",E2720*INDEX(Map!$D$2:$D$86,MATCH(D2720,Map!$A$2:$A$86,0),0))</f>
        <v>2.923</v>
      </c>
      <c r="AA2720" t="str">
        <f>INDEX(Map!$E$2:$E$86,MATCH(D2720,Map!$A$2:$A$86,0),0)</f>
        <v>SCCT</v>
      </c>
    </row>
    <row r="2721" spans="1:27" x14ac:dyDescent="0.25">
      <c r="A2721" s="1" t="s">
        <v>120</v>
      </c>
      <c r="B2721" s="1" t="s">
        <v>115</v>
      </c>
      <c r="C2721" s="1">
        <v>32</v>
      </c>
      <c r="D2721" s="1" t="s">
        <v>54</v>
      </c>
      <c r="E2721" s="1">
        <v>1.2</v>
      </c>
      <c r="F2721" s="1">
        <v>0</v>
      </c>
      <c r="G2721" s="1">
        <v>0.9</v>
      </c>
      <c r="H2721" s="1">
        <v>2</v>
      </c>
      <c r="I2721" s="1">
        <v>12.3</v>
      </c>
      <c r="J2721" s="1">
        <v>10647</v>
      </c>
      <c r="K2721" s="1">
        <v>7</v>
      </c>
      <c r="L2721" s="1">
        <v>314.60000000000002</v>
      </c>
      <c r="M2721" s="1">
        <v>39</v>
      </c>
      <c r="N2721" s="1">
        <v>0</v>
      </c>
      <c r="O2721" s="1">
        <v>0</v>
      </c>
      <c r="P2721" s="1">
        <v>0</v>
      </c>
      <c r="Q2721" s="1">
        <v>0</v>
      </c>
      <c r="R2721" s="1">
        <v>33.5</v>
      </c>
      <c r="S2721" s="1">
        <v>33.729999999999997</v>
      </c>
      <c r="T2721" s="1">
        <v>39</v>
      </c>
      <c r="U2721" s="3" t="str">
        <f t="shared" si="42"/>
        <v>2017Plan</v>
      </c>
      <c r="V2721" s="2">
        <f>DATE(A2721,INDEX(Map!$H$1:$H$12,MATCH(B2721,Map!$G$1:$G$12,0),0),1)</f>
        <v>43344</v>
      </c>
      <c r="W2721" t="str">
        <f>IF(AND(V2721&gt;=Map!$K$2,V2721&lt;=Map!$L$2),"Base",IF(AND(V2721&gt;=Map!$K$3,V2721&lt;=Map!$L$3),"Fcst","N/A"))</f>
        <v>N/A</v>
      </c>
      <c r="X2721" t="str">
        <f>INDEX(Map!$B$2:$B$86,MATCH(D2721,Map!$A$2:$A$86,0),0)</f>
        <v>Trimble Co 08</v>
      </c>
      <c r="Y2721" s="7">
        <f>IF(INDEX(Map!$C$2:$C$86,MATCH(D2721,Map!$A$2:$A$86,0),0)="","N/A",E2721*INDEX(Map!$C$2:$C$86,MATCH(D2721,Map!$A$2:$A$86,0),0))</f>
        <v>0.75600000000000001</v>
      </c>
      <c r="Z2721" s="7">
        <f>IF(INDEX(Map!$D$2:$D$86,MATCH(D2721,Map!$A$2:$A$86,0),0)="","N/A",E2721*INDEX(Map!$D$2:$D$86,MATCH(D2721,Map!$A$2:$A$86,0),0))</f>
        <v>0.44400000000000001</v>
      </c>
      <c r="AA2721" t="str">
        <f>INDEX(Map!$E$2:$E$86,MATCH(D2721,Map!$A$2:$A$86,0),0)</f>
        <v>SCCT</v>
      </c>
    </row>
    <row r="2722" spans="1:27" x14ac:dyDescent="0.25">
      <c r="A2722" s="1" t="s">
        <v>120</v>
      </c>
      <c r="B2722" s="1" t="s">
        <v>115</v>
      </c>
      <c r="C2722" s="1">
        <v>33</v>
      </c>
      <c r="D2722" s="1" t="s">
        <v>55</v>
      </c>
      <c r="E2722" s="1">
        <v>5.8</v>
      </c>
      <c r="F2722" s="1">
        <v>0</v>
      </c>
      <c r="G2722" s="1">
        <v>4.7</v>
      </c>
      <c r="H2722" s="1">
        <v>6</v>
      </c>
      <c r="I2722" s="1">
        <v>62.5</v>
      </c>
      <c r="J2722" s="1">
        <v>10840</v>
      </c>
      <c r="K2722" s="1">
        <v>38</v>
      </c>
      <c r="L2722" s="1">
        <v>314.60000000000002</v>
      </c>
      <c r="M2722" s="1">
        <v>197</v>
      </c>
      <c r="N2722" s="1">
        <v>0</v>
      </c>
      <c r="O2722" s="1">
        <v>1</v>
      </c>
      <c r="P2722" s="1">
        <v>0</v>
      </c>
      <c r="Q2722" s="1">
        <v>0</v>
      </c>
      <c r="R2722" s="1">
        <v>34.1</v>
      </c>
      <c r="S2722" s="1">
        <v>34.25</v>
      </c>
      <c r="T2722" s="1">
        <v>197</v>
      </c>
      <c r="U2722" s="3" t="str">
        <f t="shared" si="42"/>
        <v>2017Plan</v>
      </c>
      <c r="V2722" s="2">
        <f>DATE(A2722,INDEX(Map!$H$1:$H$12,MATCH(B2722,Map!$G$1:$G$12,0),0),1)</f>
        <v>43344</v>
      </c>
      <c r="W2722" t="str">
        <f>IF(AND(V2722&gt;=Map!$K$2,V2722&lt;=Map!$L$2),"Base",IF(AND(V2722&gt;=Map!$K$3,V2722&lt;=Map!$L$3),"Fcst","N/A"))</f>
        <v>N/A</v>
      </c>
      <c r="X2722" t="str">
        <f>INDEX(Map!$B$2:$B$86,MATCH(D2722,Map!$A$2:$A$86,0),0)</f>
        <v>Trimble Co 09</v>
      </c>
      <c r="Y2722" s="7">
        <f>IF(INDEX(Map!$C$2:$C$86,MATCH(D2722,Map!$A$2:$A$86,0),0)="","N/A",E2722*INDEX(Map!$C$2:$C$86,MATCH(D2722,Map!$A$2:$A$86,0),0))</f>
        <v>3.6539999999999999</v>
      </c>
      <c r="Z2722" s="7">
        <f>IF(INDEX(Map!$D$2:$D$86,MATCH(D2722,Map!$A$2:$A$86,0),0)="","N/A",E2722*INDEX(Map!$D$2:$D$86,MATCH(D2722,Map!$A$2:$A$86,0),0))</f>
        <v>2.1459999999999999</v>
      </c>
      <c r="AA2722" t="str">
        <f>INDEX(Map!$E$2:$E$86,MATCH(D2722,Map!$A$2:$A$86,0),0)</f>
        <v>SCCT</v>
      </c>
    </row>
    <row r="2723" spans="1:27" x14ac:dyDescent="0.25">
      <c r="A2723" s="1" t="s">
        <v>120</v>
      </c>
      <c r="B2723" s="1" t="s">
        <v>115</v>
      </c>
      <c r="C2723" s="1">
        <v>34</v>
      </c>
      <c r="D2723" s="1" t="s">
        <v>56</v>
      </c>
      <c r="E2723" s="1">
        <v>0.3</v>
      </c>
      <c r="F2723" s="1">
        <v>0</v>
      </c>
      <c r="G2723" s="1">
        <v>0.3</v>
      </c>
      <c r="H2723" s="1">
        <v>1</v>
      </c>
      <c r="I2723" s="1">
        <v>3.6</v>
      </c>
      <c r="J2723" s="1">
        <v>10592</v>
      </c>
      <c r="K2723" s="1">
        <v>2</v>
      </c>
      <c r="L2723" s="1">
        <v>314.60000000000002</v>
      </c>
      <c r="M2723" s="1">
        <v>11</v>
      </c>
      <c r="N2723" s="1">
        <v>0</v>
      </c>
      <c r="O2723" s="1">
        <v>0</v>
      </c>
      <c r="P2723" s="1">
        <v>0</v>
      </c>
      <c r="Q2723" s="1">
        <v>0</v>
      </c>
      <c r="R2723" s="1">
        <v>33.32</v>
      </c>
      <c r="S2723" s="1">
        <v>33.74</v>
      </c>
      <c r="T2723" s="1">
        <v>11</v>
      </c>
      <c r="U2723" s="3" t="str">
        <f t="shared" si="42"/>
        <v>2017Plan</v>
      </c>
      <c r="V2723" s="2">
        <f>DATE(A2723,INDEX(Map!$H$1:$H$12,MATCH(B2723,Map!$G$1:$G$12,0),0),1)</f>
        <v>43344</v>
      </c>
      <c r="W2723" t="str">
        <f>IF(AND(V2723&gt;=Map!$K$2,V2723&lt;=Map!$L$2),"Base",IF(AND(V2723&gt;=Map!$K$3,V2723&lt;=Map!$L$3),"Fcst","N/A"))</f>
        <v>N/A</v>
      </c>
      <c r="X2723" t="str">
        <f>INDEX(Map!$B$2:$B$86,MATCH(D2723,Map!$A$2:$A$86,0),0)</f>
        <v>Trimble Co 10</v>
      </c>
      <c r="Y2723" s="7">
        <f>IF(INDEX(Map!$C$2:$C$86,MATCH(D2723,Map!$A$2:$A$86,0),0)="","N/A",E2723*INDEX(Map!$C$2:$C$86,MATCH(D2723,Map!$A$2:$A$86,0),0))</f>
        <v>0.189</v>
      </c>
      <c r="Z2723" s="7">
        <f>IF(INDEX(Map!$D$2:$D$86,MATCH(D2723,Map!$A$2:$A$86,0),0)="","N/A",E2723*INDEX(Map!$D$2:$D$86,MATCH(D2723,Map!$A$2:$A$86,0),0))</f>
        <v>0.111</v>
      </c>
      <c r="AA2723" t="str">
        <f>INDEX(Map!$E$2:$E$86,MATCH(D2723,Map!$A$2:$A$86,0),0)</f>
        <v>SCCT</v>
      </c>
    </row>
    <row r="2724" spans="1:27" x14ac:dyDescent="0.25">
      <c r="A2724" s="1" t="s">
        <v>120</v>
      </c>
      <c r="B2724" s="1" t="s">
        <v>115</v>
      </c>
      <c r="C2724" s="1">
        <v>35</v>
      </c>
      <c r="D2724" s="1" t="s">
        <v>57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3" t="str">
        <f t="shared" si="42"/>
        <v>2017Plan</v>
      </c>
      <c r="V2724" s="2">
        <f>DATE(A2724,INDEX(Map!$H$1:$H$12,MATCH(B2724,Map!$G$1:$G$12,0),0),1)</f>
        <v>43344</v>
      </c>
      <c r="W2724" t="str">
        <f>IF(AND(V2724&gt;=Map!$K$2,V2724&lt;=Map!$L$2),"Base",IF(AND(V2724&gt;=Map!$K$3,V2724&lt;=Map!$L$3),"Fcst","N/A"))</f>
        <v>N/A</v>
      </c>
      <c r="X2724" t="str">
        <f>INDEX(Map!$B$2:$B$86,MATCH(D2724,Map!$A$2:$A$86,0),0)</f>
        <v>Cane Run 11</v>
      </c>
      <c r="Y2724" s="7" t="str">
        <f>IF(INDEX(Map!$C$2:$C$86,MATCH(D2724,Map!$A$2:$A$86,0),0)="","N/A",E2724*INDEX(Map!$C$2:$C$86,MATCH(D2724,Map!$A$2:$A$86,0),0))</f>
        <v>N/A</v>
      </c>
      <c r="Z2724" s="7">
        <f>IF(INDEX(Map!$D$2:$D$86,MATCH(D2724,Map!$A$2:$A$86,0),0)="","N/A",E2724*INDEX(Map!$D$2:$D$86,MATCH(D2724,Map!$A$2:$A$86,0),0))</f>
        <v>0</v>
      </c>
      <c r="AA2724" t="str">
        <f>INDEX(Map!$E$2:$E$86,MATCH(D2724,Map!$A$2:$A$86,0),0)</f>
        <v>SCCT</v>
      </c>
    </row>
    <row r="2725" spans="1:27" x14ac:dyDescent="0.25">
      <c r="A2725" s="1" t="s">
        <v>120</v>
      </c>
      <c r="B2725" s="1" t="s">
        <v>115</v>
      </c>
      <c r="C2725" s="1">
        <v>36</v>
      </c>
      <c r="D2725" s="1" t="s">
        <v>58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3" t="str">
        <f t="shared" si="42"/>
        <v>2017Plan</v>
      </c>
      <c r="V2725" s="2">
        <f>DATE(A2725,INDEX(Map!$H$1:$H$12,MATCH(B2725,Map!$G$1:$G$12,0),0),1)</f>
        <v>43344</v>
      </c>
      <c r="W2725" t="str">
        <f>IF(AND(V2725&gt;=Map!$K$2,V2725&lt;=Map!$L$2),"Base",IF(AND(V2725&gt;=Map!$K$3,V2725&lt;=Map!$L$3),"Fcst","N/A"))</f>
        <v>N/A</v>
      </c>
      <c r="X2725" t="str">
        <f>INDEX(Map!$B$2:$B$86,MATCH(D2725,Map!$A$2:$A$86,0),0)</f>
        <v>Haefling</v>
      </c>
      <c r="Y2725" s="7">
        <f>IF(INDEX(Map!$C$2:$C$86,MATCH(D2725,Map!$A$2:$A$86,0),0)="","N/A",E2725*INDEX(Map!$C$2:$C$86,MATCH(D2725,Map!$A$2:$A$86,0),0))</f>
        <v>0</v>
      </c>
      <c r="Z2725" s="7" t="str">
        <f>IF(INDEX(Map!$D$2:$D$86,MATCH(D2725,Map!$A$2:$A$86,0),0)="","N/A",E2725*INDEX(Map!$D$2:$D$86,MATCH(D2725,Map!$A$2:$A$86,0),0))</f>
        <v>N/A</v>
      </c>
      <c r="AA2725" t="str">
        <f>INDEX(Map!$E$2:$E$86,MATCH(D2725,Map!$A$2:$A$86,0),0)</f>
        <v>SCCT</v>
      </c>
    </row>
    <row r="2726" spans="1:27" x14ac:dyDescent="0.25">
      <c r="A2726" s="1" t="s">
        <v>120</v>
      </c>
      <c r="B2726" s="1" t="s">
        <v>115</v>
      </c>
      <c r="C2726" s="1">
        <v>37</v>
      </c>
      <c r="D2726" s="1" t="s">
        <v>59</v>
      </c>
      <c r="E2726" s="1">
        <v>0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3" t="str">
        <f t="shared" si="42"/>
        <v>2017Plan</v>
      </c>
      <c r="V2726" s="2">
        <f>DATE(A2726,INDEX(Map!$H$1:$H$12,MATCH(B2726,Map!$G$1:$G$12,0),0),1)</f>
        <v>43344</v>
      </c>
      <c r="W2726" t="str">
        <f>IF(AND(V2726&gt;=Map!$K$2,V2726&lt;=Map!$L$2),"Base",IF(AND(V2726&gt;=Map!$K$3,V2726&lt;=Map!$L$3),"Fcst","N/A"))</f>
        <v>N/A</v>
      </c>
      <c r="X2726" t="str">
        <f>INDEX(Map!$B$2:$B$86,MATCH(D2726,Map!$A$2:$A$86,0),0)</f>
        <v>Paddys Run 11</v>
      </c>
      <c r="Y2726" s="7" t="str">
        <f>IF(INDEX(Map!$C$2:$C$86,MATCH(D2726,Map!$A$2:$A$86,0),0)="","N/A",E2726*INDEX(Map!$C$2:$C$86,MATCH(D2726,Map!$A$2:$A$86,0),0))</f>
        <v>N/A</v>
      </c>
      <c r="Z2726" s="7">
        <f>IF(INDEX(Map!$D$2:$D$86,MATCH(D2726,Map!$A$2:$A$86,0),0)="","N/A",E2726*INDEX(Map!$D$2:$D$86,MATCH(D2726,Map!$A$2:$A$86,0),0))</f>
        <v>0</v>
      </c>
      <c r="AA2726" t="str">
        <f>INDEX(Map!$E$2:$E$86,MATCH(D2726,Map!$A$2:$A$86,0),0)</f>
        <v>SCCT</v>
      </c>
    </row>
    <row r="2727" spans="1:27" x14ac:dyDescent="0.25">
      <c r="A2727" s="1" t="s">
        <v>120</v>
      </c>
      <c r="B2727" s="1" t="s">
        <v>115</v>
      </c>
      <c r="C2727" s="1">
        <v>38</v>
      </c>
      <c r="D2727" s="1" t="s">
        <v>60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3" t="str">
        <f t="shared" si="42"/>
        <v>2017Plan</v>
      </c>
      <c r="V2727" s="2">
        <f>DATE(A2727,INDEX(Map!$H$1:$H$12,MATCH(B2727,Map!$G$1:$G$12,0),0),1)</f>
        <v>43344</v>
      </c>
      <c r="W2727" t="str">
        <f>IF(AND(V2727&gt;=Map!$K$2,V2727&lt;=Map!$L$2),"Base",IF(AND(V2727&gt;=Map!$K$3,V2727&lt;=Map!$L$3),"Fcst","N/A"))</f>
        <v>N/A</v>
      </c>
      <c r="X2727" t="str">
        <f>INDEX(Map!$B$2:$B$86,MATCH(D2727,Map!$A$2:$A$86,0),0)</f>
        <v>Paddys Run 12</v>
      </c>
      <c r="Y2727" s="7" t="str">
        <f>IF(INDEX(Map!$C$2:$C$86,MATCH(D2727,Map!$A$2:$A$86,0),0)="","N/A",E2727*INDEX(Map!$C$2:$C$86,MATCH(D2727,Map!$A$2:$A$86,0),0))</f>
        <v>N/A</v>
      </c>
      <c r="Z2727" s="7">
        <f>IF(INDEX(Map!$D$2:$D$86,MATCH(D2727,Map!$A$2:$A$86,0),0)="","N/A",E2727*INDEX(Map!$D$2:$D$86,MATCH(D2727,Map!$A$2:$A$86,0),0))</f>
        <v>0</v>
      </c>
      <c r="AA2727" t="str">
        <f>INDEX(Map!$E$2:$E$86,MATCH(D2727,Map!$A$2:$A$86,0),0)</f>
        <v>SCCT</v>
      </c>
    </row>
    <row r="2728" spans="1:27" x14ac:dyDescent="0.25">
      <c r="A2728" s="1" t="s">
        <v>120</v>
      </c>
      <c r="B2728" s="1" t="s">
        <v>115</v>
      </c>
      <c r="C2728" s="1">
        <v>39</v>
      </c>
      <c r="D2728" s="1" t="s">
        <v>61</v>
      </c>
      <c r="E2728" s="1">
        <v>0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3" t="str">
        <f t="shared" si="42"/>
        <v>2017Plan</v>
      </c>
      <c r="V2728" s="2">
        <f>DATE(A2728,INDEX(Map!$H$1:$H$12,MATCH(B2728,Map!$G$1:$G$12,0),0),1)</f>
        <v>43344</v>
      </c>
      <c r="W2728" t="str">
        <f>IF(AND(V2728&gt;=Map!$K$2,V2728&lt;=Map!$L$2),"Base",IF(AND(V2728&gt;=Map!$K$3,V2728&lt;=Map!$L$3),"Fcst","N/A"))</f>
        <v>N/A</v>
      </c>
      <c r="X2728" t="str">
        <f>INDEX(Map!$B$2:$B$86,MATCH(D2728,Map!$A$2:$A$86,0),0)</f>
        <v>Zorn 1</v>
      </c>
      <c r="Y2728" s="7" t="str">
        <f>IF(INDEX(Map!$C$2:$C$86,MATCH(D2728,Map!$A$2:$A$86,0),0)="","N/A",E2728*INDEX(Map!$C$2:$C$86,MATCH(D2728,Map!$A$2:$A$86,0),0))</f>
        <v>N/A</v>
      </c>
      <c r="Z2728" s="7">
        <f>IF(INDEX(Map!$D$2:$D$86,MATCH(D2728,Map!$A$2:$A$86,0),0)="","N/A",E2728*INDEX(Map!$D$2:$D$86,MATCH(D2728,Map!$A$2:$A$86,0),0))</f>
        <v>0</v>
      </c>
      <c r="AA2728" t="str">
        <f>INDEX(Map!$E$2:$E$86,MATCH(D2728,Map!$A$2:$A$86,0),0)</f>
        <v>SCCT</v>
      </c>
    </row>
    <row r="2729" spans="1:27" x14ac:dyDescent="0.25">
      <c r="A2729" s="1" t="s">
        <v>120</v>
      </c>
      <c r="B2729" s="1" t="s">
        <v>115</v>
      </c>
      <c r="C2729" s="1">
        <v>40</v>
      </c>
      <c r="D2729" s="1" t="s">
        <v>62</v>
      </c>
      <c r="E2729" s="1">
        <v>0.8</v>
      </c>
      <c r="F2729" s="1">
        <v>0</v>
      </c>
      <c r="G2729" s="1">
        <v>3.7</v>
      </c>
      <c r="H2729" s="1">
        <v>12</v>
      </c>
      <c r="I2729" s="1" t="s">
        <v>63</v>
      </c>
      <c r="J2729" s="1" t="s">
        <v>63</v>
      </c>
      <c r="K2729" s="1">
        <v>33</v>
      </c>
      <c r="L2729" s="1">
        <v>0</v>
      </c>
      <c r="M2729" s="1">
        <v>0</v>
      </c>
      <c r="N2729" s="1" t="s">
        <v>63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0</v>
      </c>
      <c r="U2729" s="3" t="str">
        <f t="shared" si="42"/>
        <v>2017Plan</v>
      </c>
      <c r="V2729" s="2">
        <f>DATE(A2729,INDEX(Map!$H$1:$H$12,MATCH(B2729,Map!$G$1:$G$12,0),0),1)</f>
        <v>43344</v>
      </c>
      <c r="W2729" t="str">
        <f>IF(AND(V2729&gt;=Map!$K$2,V2729&lt;=Map!$L$2),"Base",IF(AND(V2729&gt;=Map!$K$3,V2729&lt;=Map!$L$3),"Fcst","N/A"))</f>
        <v>N/A</v>
      </c>
      <c r="X2729" t="str">
        <f>INDEX(Map!$B$2:$B$86,MATCH(D2729,Map!$A$2:$A$86,0),0)</f>
        <v>Dix Dam</v>
      </c>
      <c r="Y2729" s="7">
        <f>IF(INDEX(Map!$C$2:$C$86,MATCH(D2729,Map!$A$2:$A$86,0),0)="","N/A",E2729*INDEX(Map!$C$2:$C$86,MATCH(D2729,Map!$A$2:$A$86,0),0))</f>
        <v>0.8</v>
      </c>
      <c r="Z2729" s="7" t="str">
        <f>IF(INDEX(Map!$D$2:$D$86,MATCH(D2729,Map!$A$2:$A$86,0),0)="","N/A",E2729*INDEX(Map!$D$2:$D$86,MATCH(D2729,Map!$A$2:$A$86,0),0))</f>
        <v>N/A</v>
      </c>
      <c r="AA2729" t="str">
        <f>INDEX(Map!$E$2:$E$86,MATCH(D2729,Map!$A$2:$A$86,0),0)</f>
        <v>Hydro</v>
      </c>
    </row>
    <row r="2730" spans="1:27" x14ac:dyDescent="0.25">
      <c r="A2730" s="1" t="s">
        <v>120</v>
      </c>
      <c r="B2730" s="1" t="s">
        <v>115</v>
      </c>
      <c r="C2730" s="1">
        <v>41</v>
      </c>
      <c r="D2730" s="1" t="s">
        <v>64</v>
      </c>
      <c r="E2730" s="1">
        <v>22</v>
      </c>
      <c r="F2730" s="1">
        <v>0</v>
      </c>
      <c r="G2730" s="1">
        <v>99.6</v>
      </c>
      <c r="H2730" s="1">
        <v>1</v>
      </c>
      <c r="I2730" s="1" t="s">
        <v>63</v>
      </c>
      <c r="J2730" s="1" t="s">
        <v>63</v>
      </c>
      <c r="K2730" s="1">
        <v>717</v>
      </c>
      <c r="L2730" s="1">
        <v>0</v>
      </c>
      <c r="M2730" s="1">
        <v>0</v>
      </c>
      <c r="N2730" s="1" t="s">
        <v>63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s="3" t="str">
        <f t="shared" si="42"/>
        <v>2017Plan</v>
      </c>
      <c r="V2730" s="2">
        <f>DATE(A2730,INDEX(Map!$H$1:$H$12,MATCH(B2730,Map!$G$1:$G$12,0),0),1)</f>
        <v>43344</v>
      </c>
      <c r="W2730" t="str">
        <f>IF(AND(V2730&gt;=Map!$K$2,V2730&lt;=Map!$L$2),"Base",IF(AND(V2730&gt;=Map!$K$3,V2730&lt;=Map!$L$3),"Fcst","N/A"))</f>
        <v>N/A</v>
      </c>
      <c r="X2730" t="str">
        <f>INDEX(Map!$B$2:$B$86,MATCH(D2730,Map!$A$2:$A$86,0),0)</f>
        <v>Ohio Falls</v>
      </c>
      <c r="Y2730" s="7" t="str">
        <f>IF(INDEX(Map!$C$2:$C$86,MATCH(D2730,Map!$A$2:$A$86,0),0)="","N/A",E2730*INDEX(Map!$C$2:$C$86,MATCH(D2730,Map!$A$2:$A$86,0),0))</f>
        <v>N/A</v>
      </c>
      <c r="Z2730" s="7">
        <f>IF(INDEX(Map!$D$2:$D$86,MATCH(D2730,Map!$A$2:$A$86,0),0)="","N/A",E2730*INDEX(Map!$D$2:$D$86,MATCH(D2730,Map!$A$2:$A$86,0),0))</f>
        <v>22</v>
      </c>
      <c r="AA2730" t="str">
        <f>INDEX(Map!$E$2:$E$86,MATCH(D2730,Map!$A$2:$A$86,0),0)</f>
        <v>Hydro</v>
      </c>
    </row>
    <row r="2731" spans="1:27" x14ac:dyDescent="0.25">
      <c r="A2731" s="1" t="s">
        <v>120</v>
      </c>
      <c r="B2731" s="1" t="s">
        <v>115</v>
      </c>
      <c r="C2731" s="1">
        <v>42</v>
      </c>
      <c r="D2731" s="1" t="s">
        <v>65</v>
      </c>
      <c r="E2731" s="1">
        <v>1.7</v>
      </c>
      <c r="F2731" s="1">
        <v>0</v>
      </c>
      <c r="G2731" s="1">
        <v>100</v>
      </c>
      <c r="H2731" s="1">
        <v>0</v>
      </c>
      <c r="I2731" s="1" t="s">
        <v>63</v>
      </c>
      <c r="J2731" s="1" t="s">
        <v>63</v>
      </c>
      <c r="K2731" s="1">
        <v>720</v>
      </c>
      <c r="L2731" s="1">
        <v>0</v>
      </c>
      <c r="M2731" s="1">
        <v>0</v>
      </c>
      <c r="N2731" s="1" t="s">
        <v>63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3" t="str">
        <f t="shared" si="42"/>
        <v>2017Plan</v>
      </c>
      <c r="V2731" s="2">
        <f>DATE(A2731,INDEX(Map!$H$1:$H$12,MATCH(B2731,Map!$G$1:$G$12,0),0),1)</f>
        <v>43344</v>
      </c>
      <c r="W2731" t="str">
        <f>IF(AND(V2731&gt;=Map!$K$2,V2731&lt;=Map!$L$2),"Base",IF(AND(V2731&gt;=Map!$K$3,V2731&lt;=Map!$L$3),"Fcst","N/A"))</f>
        <v>N/A</v>
      </c>
      <c r="X2731" t="str">
        <f>INDEX(Map!$B$2:$B$86,MATCH(D2731,Map!$A$2:$A$86,0),0)</f>
        <v>Brown Solar</v>
      </c>
      <c r="Y2731" s="7">
        <f>IF(INDEX(Map!$C$2:$C$86,MATCH(D2731,Map!$A$2:$A$86,0),0)="","N/A",E2731*INDEX(Map!$C$2:$C$86,MATCH(D2731,Map!$A$2:$A$86,0),0))</f>
        <v>1.0369999999999999</v>
      </c>
      <c r="Z2731" s="7">
        <f>IF(INDEX(Map!$D$2:$D$86,MATCH(D2731,Map!$A$2:$A$86,0),0)="","N/A",E2731*INDEX(Map!$D$2:$D$86,MATCH(D2731,Map!$A$2:$A$86,0),0))</f>
        <v>0.66300000000000003</v>
      </c>
      <c r="AA2731" t="str">
        <f>INDEX(Map!$E$2:$E$86,MATCH(D2731,Map!$A$2:$A$86,0),0)</f>
        <v>Solar</v>
      </c>
    </row>
    <row r="2732" spans="1:27" x14ac:dyDescent="0.25">
      <c r="A2732" s="1" t="s">
        <v>120</v>
      </c>
      <c r="B2732" s="1" t="s">
        <v>115</v>
      </c>
      <c r="C2732" s="1">
        <v>43</v>
      </c>
      <c r="D2732" s="1" t="s">
        <v>66</v>
      </c>
      <c r="E2732" s="1">
        <v>11.2</v>
      </c>
      <c r="F2732" s="1">
        <v>0</v>
      </c>
      <c r="G2732" s="1">
        <v>100</v>
      </c>
      <c r="H2732" s="1">
        <v>0</v>
      </c>
      <c r="I2732" s="1">
        <v>1116</v>
      </c>
      <c r="J2732" s="1">
        <v>100000</v>
      </c>
      <c r="K2732" s="1">
        <v>720</v>
      </c>
      <c r="L2732" s="1">
        <v>27.2</v>
      </c>
      <c r="M2732" s="1">
        <v>303</v>
      </c>
      <c r="N2732" s="1">
        <v>0</v>
      </c>
      <c r="O2732" s="1">
        <v>0</v>
      </c>
      <c r="P2732" s="1">
        <v>0</v>
      </c>
      <c r="Q2732" s="1">
        <v>0</v>
      </c>
      <c r="R2732" s="1">
        <v>27.16</v>
      </c>
      <c r="S2732" s="1">
        <v>27.16</v>
      </c>
      <c r="T2732" s="1">
        <v>303</v>
      </c>
      <c r="U2732" s="3" t="str">
        <f t="shared" si="42"/>
        <v>2017Plan</v>
      </c>
      <c r="V2732" s="2">
        <f>DATE(A2732,INDEX(Map!$H$1:$H$12,MATCH(B2732,Map!$G$1:$G$12,0),0),1)</f>
        <v>43344</v>
      </c>
      <c r="W2732" t="str">
        <f>IF(AND(V2732&gt;=Map!$K$2,V2732&lt;=Map!$L$2),"Base",IF(AND(V2732&gt;=Map!$K$3,V2732&lt;=Map!$L$3),"Fcst","N/A"))</f>
        <v>N/A</v>
      </c>
      <c r="X2732" t="str">
        <f>INDEX(Map!$B$2:$B$86,MATCH(D2732,Map!$A$2:$A$86,0),0)</f>
        <v>OVEC</v>
      </c>
      <c r="Y2732" s="7">
        <f>IF(INDEX(Map!$C$2:$C$86,MATCH(D2732,Map!$A$2:$A$86,0),0)="","N/A",E2732*INDEX(Map!$C$2:$C$86,MATCH(D2732,Map!$A$2:$A$86,0),0))</f>
        <v>11.2</v>
      </c>
      <c r="Z2732" s="7" t="str">
        <f>IF(INDEX(Map!$D$2:$D$86,MATCH(D2732,Map!$A$2:$A$86,0),0)="","N/A",E2732*INDEX(Map!$D$2:$D$86,MATCH(D2732,Map!$A$2:$A$86,0),0))</f>
        <v>N/A</v>
      </c>
      <c r="AA2732" t="str">
        <f>INDEX(Map!$E$2:$E$86,MATCH(D2732,Map!$A$2:$A$86,0),0)</f>
        <v>Coal</v>
      </c>
    </row>
    <row r="2733" spans="1:27" x14ac:dyDescent="0.25">
      <c r="A2733" s="1" t="s">
        <v>120</v>
      </c>
      <c r="B2733" s="1" t="s">
        <v>115</v>
      </c>
      <c r="C2733" s="1">
        <v>44</v>
      </c>
      <c r="D2733" s="1" t="s">
        <v>67</v>
      </c>
      <c r="E2733" s="1">
        <v>3.9</v>
      </c>
      <c r="F2733" s="1">
        <v>0</v>
      </c>
      <c r="G2733" s="1">
        <v>19.399999999999999</v>
      </c>
      <c r="H2733" s="1">
        <v>38</v>
      </c>
      <c r="I2733" s="1">
        <v>390.9</v>
      </c>
      <c r="J2733" s="1">
        <v>100000</v>
      </c>
      <c r="K2733" s="1">
        <v>134</v>
      </c>
      <c r="L2733" s="1">
        <v>27.2</v>
      </c>
      <c r="M2733" s="1">
        <v>106</v>
      </c>
      <c r="N2733" s="1">
        <v>0</v>
      </c>
      <c r="O2733" s="1">
        <v>0</v>
      </c>
      <c r="P2733" s="1">
        <v>0</v>
      </c>
      <c r="Q2733" s="1">
        <v>0</v>
      </c>
      <c r="R2733" s="1">
        <v>27.16</v>
      </c>
      <c r="S2733" s="1">
        <v>27.16</v>
      </c>
      <c r="T2733" s="1">
        <v>106</v>
      </c>
      <c r="U2733" s="3" t="str">
        <f t="shared" si="42"/>
        <v>2017Plan</v>
      </c>
      <c r="V2733" s="2">
        <f>DATE(A2733,INDEX(Map!$H$1:$H$12,MATCH(B2733,Map!$G$1:$G$12,0),0),1)</f>
        <v>43344</v>
      </c>
      <c r="W2733" t="str">
        <f>IF(AND(V2733&gt;=Map!$K$2,V2733&lt;=Map!$L$2),"Base",IF(AND(V2733&gt;=Map!$K$3,V2733&lt;=Map!$L$3),"Fcst","N/A"))</f>
        <v>N/A</v>
      </c>
      <c r="X2733" t="str">
        <f>INDEX(Map!$B$2:$B$86,MATCH(D2733,Map!$A$2:$A$86,0),0)</f>
        <v>OVEC</v>
      </c>
      <c r="Y2733" s="7">
        <f>IF(INDEX(Map!$C$2:$C$86,MATCH(D2733,Map!$A$2:$A$86,0),0)="","N/A",E2733*INDEX(Map!$C$2:$C$86,MATCH(D2733,Map!$A$2:$A$86,0),0))</f>
        <v>3.9</v>
      </c>
      <c r="Z2733" s="7" t="str">
        <f>IF(INDEX(Map!$D$2:$D$86,MATCH(D2733,Map!$A$2:$A$86,0),0)="","N/A",E2733*INDEX(Map!$D$2:$D$86,MATCH(D2733,Map!$A$2:$A$86,0),0))</f>
        <v>N/A</v>
      </c>
      <c r="AA2733" t="str">
        <f>INDEX(Map!$E$2:$E$86,MATCH(D2733,Map!$A$2:$A$86,0),0)</f>
        <v>Coal</v>
      </c>
    </row>
    <row r="2734" spans="1:27" x14ac:dyDescent="0.25">
      <c r="A2734" s="1" t="s">
        <v>120</v>
      </c>
      <c r="B2734" s="1" t="s">
        <v>115</v>
      </c>
      <c r="C2734" s="1">
        <v>45</v>
      </c>
      <c r="D2734" s="1" t="s">
        <v>68</v>
      </c>
      <c r="E2734" s="1">
        <v>24.8</v>
      </c>
      <c r="F2734" s="1">
        <v>0</v>
      </c>
      <c r="G2734" s="1">
        <v>100</v>
      </c>
      <c r="H2734" s="1">
        <v>0</v>
      </c>
      <c r="I2734" s="1">
        <v>2484</v>
      </c>
      <c r="J2734" s="1">
        <v>100000</v>
      </c>
      <c r="K2734" s="1">
        <v>720</v>
      </c>
      <c r="L2734" s="1">
        <v>27.2</v>
      </c>
      <c r="M2734" s="1">
        <v>675</v>
      </c>
      <c r="N2734" s="1">
        <v>0</v>
      </c>
      <c r="O2734" s="1">
        <v>0</v>
      </c>
      <c r="P2734" s="1">
        <v>0</v>
      </c>
      <c r="Q2734" s="1">
        <v>0</v>
      </c>
      <c r="R2734" s="1">
        <v>27.16</v>
      </c>
      <c r="S2734" s="1">
        <v>27.16</v>
      </c>
      <c r="T2734" s="1">
        <v>675</v>
      </c>
      <c r="U2734" s="3" t="str">
        <f t="shared" si="42"/>
        <v>2017Plan</v>
      </c>
      <c r="V2734" s="2">
        <f>DATE(A2734,INDEX(Map!$H$1:$H$12,MATCH(B2734,Map!$G$1:$G$12,0),0),1)</f>
        <v>43344</v>
      </c>
      <c r="W2734" t="str">
        <f>IF(AND(V2734&gt;=Map!$K$2,V2734&lt;=Map!$L$2),"Base",IF(AND(V2734&gt;=Map!$K$3,V2734&lt;=Map!$L$3),"Fcst","N/A"))</f>
        <v>N/A</v>
      </c>
      <c r="X2734" t="str">
        <f>INDEX(Map!$B$2:$B$86,MATCH(D2734,Map!$A$2:$A$86,0),0)</f>
        <v>OVEC</v>
      </c>
      <c r="Y2734" s="7" t="str">
        <f>IF(INDEX(Map!$C$2:$C$86,MATCH(D2734,Map!$A$2:$A$86,0),0)="","N/A",E2734*INDEX(Map!$C$2:$C$86,MATCH(D2734,Map!$A$2:$A$86,0),0))</f>
        <v>N/A</v>
      </c>
      <c r="Z2734" s="7">
        <f>IF(INDEX(Map!$D$2:$D$86,MATCH(D2734,Map!$A$2:$A$86,0),0)="","N/A",E2734*INDEX(Map!$D$2:$D$86,MATCH(D2734,Map!$A$2:$A$86,0),0))</f>
        <v>24.8</v>
      </c>
      <c r="AA2734" t="str">
        <f>INDEX(Map!$E$2:$E$86,MATCH(D2734,Map!$A$2:$A$86,0),0)</f>
        <v>Coal</v>
      </c>
    </row>
    <row r="2735" spans="1:27" x14ac:dyDescent="0.25">
      <c r="A2735" s="1" t="s">
        <v>120</v>
      </c>
      <c r="B2735" s="1" t="s">
        <v>115</v>
      </c>
      <c r="C2735" s="1">
        <v>46</v>
      </c>
      <c r="D2735" s="1" t="s">
        <v>69</v>
      </c>
      <c r="E2735" s="1">
        <v>10.7</v>
      </c>
      <c r="F2735" s="1">
        <v>0</v>
      </c>
      <c r="G2735" s="1">
        <v>23.3</v>
      </c>
      <c r="H2735" s="1">
        <v>44</v>
      </c>
      <c r="I2735" s="1">
        <v>1067.5999999999999</v>
      </c>
      <c r="J2735" s="1">
        <v>100000</v>
      </c>
      <c r="K2735" s="1">
        <v>163</v>
      </c>
      <c r="L2735" s="1">
        <v>27.2</v>
      </c>
      <c r="M2735" s="1">
        <v>290</v>
      </c>
      <c r="N2735" s="1">
        <v>0</v>
      </c>
      <c r="O2735" s="1">
        <v>0</v>
      </c>
      <c r="P2735" s="1">
        <v>0</v>
      </c>
      <c r="Q2735" s="1">
        <v>0</v>
      </c>
      <c r="R2735" s="1">
        <v>27.16</v>
      </c>
      <c r="S2735" s="1">
        <v>27.16</v>
      </c>
      <c r="T2735" s="1">
        <v>290</v>
      </c>
      <c r="U2735" s="3" t="str">
        <f t="shared" si="42"/>
        <v>2017Plan</v>
      </c>
      <c r="V2735" s="2">
        <f>DATE(A2735,INDEX(Map!$H$1:$H$12,MATCH(B2735,Map!$G$1:$G$12,0),0),1)</f>
        <v>43344</v>
      </c>
      <c r="W2735" t="str">
        <f>IF(AND(V2735&gt;=Map!$K$2,V2735&lt;=Map!$L$2),"Base",IF(AND(V2735&gt;=Map!$K$3,V2735&lt;=Map!$L$3),"Fcst","N/A"))</f>
        <v>N/A</v>
      </c>
      <c r="X2735" t="str">
        <f>INDEX(Map!$B$2:$B$86,MATCH(D2735,Map!$A$2:$A$86,0),0)</f>
        <v>OVEC</v>
      </c>
      <c r="Y2735" s="7" t="str">
        <f>IF(INDEX(Map!$C$2:$C$86,MATCH(D2735,Map!$A$2:$A$86,0),0)="","N/A",E2735*INDEX(Map!$C$2:$C$86,MATCH(D2735,Map!$A$2:$A$86,0),0))</f>
        <v>N/A</v>
      </c>
      <c r="Z2735" s="7">
        <f>IF(INDEX(Map!$D$2:$D$86,MATCH(D2735,Map!$A$2:$A$86,0),0)="","N/A",E2735*INDEX(Map!$D$2:$D$86,MATCH(D2735,Map!$A$2:$A$86,0),0))</f>
        <v>10.7</v>
      </c>
      <c r="AA2735" t="str">
        <f>INDEX(Map!$E$2:$E$86,MATCH(D2735,Map!$A$2:$A$86,0),0)</f>
        <v>Coal</v>
      </c>
    </row>
    <row r="2736" spans="1:27" x14ac:dyDescent="0.25">
      <c r="A2736" s="1" t="s">
        <v>120</v>
      </c>
      <c r="B2736" s="1" t="s">
        <v>115</v>
      </c>
      <c r="C2736" s="1">
        <v>47</v>
      </c>
      <c r="D2736" s="1" t="s">
        <v>70</v>
      </c>
      <c r="E2736" s="1">
        <v>0</v>
      </c>
      <c r="F2736" s="1">
        <v>0</v>
      </c>
      <c r="G2736" s="1">
        <v>0</v>
      </c>
      <c r="H2736" s="1">
        <v>0</v>
      </c>
      <c r="I2736" s="1" t="s">
        <v>63</v>
      </c>
      <c r="J2736" s="1" t="s">
        <v>63</v>
      </c>
      <c r="K2736" s="1">
        <v>0</v>
      </c>
      <c r="L2736" s="1">
        <v>0</v>
      </c>
      <c r="M2736" s="1">
        <v>0</v>
      </c>
      <c r="N2736" s="1" t="s">
        <v>63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s="3" t="str">
        <f t="shared" si="42"/>
        <v>2017Plan</v>
      </c>
      <c r="V2736" s="2">
        <f>DATE(A2736,INDEX(Map!$H$1:$H$12,MATCH(B2736,Map!$G$1:$G$12,0),0),1)</f>
        <v>43344</v>
      </c>
      <c r="W2736" t="str">
        <f>IF(AND(V2736&gt;=Map!$K$2,V2736&lt;=Map!$L$2),"Base",IF(AND(V2736&gt;=Map!$K$3,V2736&lt;=Map!$L$3),"Fcst","N/A"))</f>
        <v>N/A</v>
      </c>
      <c r="X2736" t="str">
        <f>INDEX(Map!$B$2:$B$86,MATCH(D2736,Map!$A$2:$A$86,0),0)</f>
        <v>N/A</v>
      </c>
      <c r="Y2736" s="7" t="str">
        <f>IF(INDEX(Map!$C$2:$C$86,MATCH(D2736,Map!$A$2:$A$86,0),0)="","N/A",E2736*INDEX(Map!$C$2:$C$86,MATCH(D2736,Map!$A$2:$A$86,0),0))</f>
        <v>N/A</v>
      </c>
      <c r="Z2736" s="7" t="str">
        <f>IF(INDEX(Map!$D$2:$D$86,MATCH(D2736,Map!$A$2:$A$86,0),0)="","N/A",E2736*INDEX(Map!$D$2:$D$86,MATCH(D2736,Map!$A$2:$A$86,0),0))</f>
        <v>N/A</v>
      </c>
      <c r="AA2736" t="str">
        <f>INDEX(Map!$E$2:$E$86,MATCH(D2736,Map!$A$2:$A$86,0),0)</f>
        <v>Purchases</v>
      </c>
    </row>
    <row r="2737" spans="1:27" x14ac:dyDescent="0.25">
      <c r="A2737" s="1" t="s">
        <v>120</v>
      </c>
      <c r="B2737" s="1" t="s">
        <v>115</v>
      </c>
      <c r="C2737" s="1">
        <v>48</v>
      </c>
      <c r="D2737" s="1" t="s">
        <v>71</v>
      </c>
      <c r="E2737" s="1">
        <v>0</v>
      </c>
      <c r="F2737" s="1">
        <v>0</v>
      </c>
      <c r="G2737" s="1">
        <v>0</v>
      </c>
      <c r="H2737" s="1">
        <v>0</v>
      </c>
      <c r="I2737" s="1" t="s">
        <v>63</v>
      </c>
      <c r="J2737" s="1" t="s">
        <v>63</v>
      </c>
      <c r="K2737" s="1">
        <v>0</v>
      </c>
      <c r="L2737" s="1">
        <v>0</v>
      </c>
      <c r="M2737" s="1">
        <v>0</v>
      </c>
      <c r="N2737" s="1" t="s">
        <v>63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</v>
      </c>
      <c r="U2737" s="3" t="str">
        <f t="shared" si="42"/>
        <v>2017Plan</v>
      </c>
      <c r="V2737" s="2">
        <f>DATE(A2737,INDEX(Map!$H$1:$H$12,MATCH(B2737,Map!$G$1:$G$12,0),0),1)</f>
        <v>43344</v>
      </c>
      <c r="W2737" t="str">
        <f>IF(AND(V2737&gt;=Map!$K$2,V2737&lt;=Map!$L$2),"Base",IF(AND(V2737&gt;=Map!$K$3,V2737&lt;=Map!$L$3),"Fcst","N/A"))</f>
        <v>N/A</v>
      </c>
      <c r="X2737" t="str">
        <f>INDEX(Map!$B$2:$B$86,MATCH(D2737,Map!$A$2:$A$86,0),0)</f>
        <v>N/A</v>
      </c>
      <c r="Y2737" s="7" t="str">
        <f>IF(INDEX(Map!$C$2:$C$86,MATCH(D2737,Map!$A$2:$A$86,0),0)="","N/A",E2737*INDEX(Map!$C$2:$C$86,MATCH(D2737,Map!$A$2:$A$86,0),0))</f>
        <v>N/A</v>
      </c>
      <c r="Z2737" s="7" t="str">
        <f>IF(INDEX(Map!$D$2:$D$86,MATCH(D2737,Map!$A$2:$A$86,0),0)="","N/A",E2737*INDEX(Map!$D$2:$D$86,MATCH(D2737,Map!$A$2:$A$86,0),0))</f>
        <v>N/A</v>
      </c>
      <c r="AA2737" t="str">
        <f>INDEX(Map!$E$2:$E$86,MATCH(D2737,Map!$A$2:$A$86,0),0)</f>
        <v>Purchases</v>
      </c>
    </row>
    <row r="2738" spans="1:27" x14ac:dyDescent="0.25">
      <c r="A2738" s="1" t="s">
        <v>120</v>
      </c>
      <c r="B2738" s="1" t="s">
        <v>115</v>
      </c>
      <c r="C2738" s="1">
        <v>49</v>
      </c>
      <c r="D2738" s="1" t="s">
        <v>72</v>
      </c>
      <c r="E2738" s="1">
        <v>0</v>
      </c>
      <c r="F2738" s="1">
        <v>0</v>
      </c>
      <c r="G2738" s="1">
        <v>0</v>
      </c>
      <c r="H2738" s="1">
        <v>0</v>
      </c>
      <c r="I2738" s="1" t="s">
        <v>63</v>
      </c>
      <c r="J2738" s="1" t="s">
        <v>63</v>
      </c>
      <c r="K2738" s="1">
        <v>0</v>
      </c>
      <c r="L2738" s="1">
        <v>0</v>
      </c>
      <c r="M2738" s="1">
        <v>0</v>
      </c>
      <c r="N2738" s="1" t="s">
        <v>63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0</v>
      </c>
      <c r="U2738" s="3" t="str">
        <f t="shared" si="42"/>
        <v>2017Plan</v>
      </c>
      <c r="V2738" s="2">
        <f>DATE(A2738,INDEX(Map!$H$1:$H$12,MATCH(B2738,Map!$G$1:$G$12,0),0),1)</f>
        <v>43344</v>
      </c>
      <c r="W2738" t="str">
        <f>IF(AND(V2738&gt;=Map!$K$2,V2738&lt;=Map!$L$2),"Base",IF(AND(V2738&gt;=Map!$K$3,V2738&lt;=Map!$L$3),"Fcst","N/A"))</f>
        <v>N/A</v>
      </c>
      <c r="X2738" t="str">
        <f>INDEX(Map!$B$2:$B$86,MATCH(D2738,Map!$A$2:$A$86,0),0)</f>
        <v>N/A</v>
      </c>
      <c r="Y2738" s="7" t="str">
        <f>IF(INDEX(Map!$C$2:$C$86,MATCH(D2738,Map!$A$2:$A$86,0),0)="","N/A",E2738*INDEX(Map!$C$2:$C$86,MATCH(D2738,Map!$A$2:$A$86,0),0))</f>
        <v>N/A</v>
      </c>
      <c r="Z2738" s="7" t="str">
        <f>IF(INDEX(Map!$D$2:$D$86,MATCH(D2738,Map!$A$2:$A$86,0),0)="","N/A",E2738*INDEX(Map!$D$2:$D$86,MATCH(D2738,Map!$A$2:$A$86,0),0))</f>
        <v>N/A</v>
      </c>
      <c r="AA2738" t="str">
        <f>INDEX(Map!$E$2:$E$86,MATCH(D2738,Map!$A$2:$A$86,0),0)</f>
        <v>Purchases</v>
      </c>
    </row>
    <row r="2739" spans="1:27" x14ac:dyDescent="0.25">
      <c r="A2739" s="1" t="s">
        <v>120</v>
      </c>
      <c r="B2739" s="1" t="s">
        <v>115</v>
      </c>
      <c r="C2739" s="1">
        <v>50</v>
      </c>
      <c r="D2739" s="1" t="s">
        <v>73</v>
      </c>
      <c r="E2739" s="1">
        <v>0</v>
      </c>
      <c r="F2739" s="1">
        <v>0</v>
      </c>
      <c r="G2739" s="1">
        <v>0</v>
      </c>
      <c r="H2739" s="1">
        <v>0</v>
      </c>
      <c r="I2739" s="1" t="s">
        <v>63</v>
      </c>
      <c r="J2739" s="1" t="s">
        <v>63</v>
      </c>
      <c r="K2739" s="1">
        <v>0</v>
      </c>
      <c r="L2739" s="1">
        <v>0</v>
      </c>
      <c r="M2739" s="1">
        <v>0</v>
      </c>
      <c r="N2739" s="1" t="s">
        <v>63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</v>
      </c>
      <c r="U2739" s="3" t="str">
        <f t="shared" si="42"/>
        <v>2017Plan</v>
      </c>
      <c r="V2739" s="2">
        <f>DATE(A2739,INDEX(Map!$H$1:$H$12,MATCH(B2739,Map!$G$1:$G$12,0),0),1)</f>
        <v>43344</v>
      </c>
      <c r="W2739" t="str">
        <f>IF(AND(V2739&gt;=Map!$K$2,V2739&lt;=Map!$L$2),"Base",IF(AND(V2739&gt;=Map!$K$3,V2739&lt;=Map!$L$3),"Fcst","N/A"))</f>
        <v>N/A</v>
      </c>
      <c r="X2739" t="str">
        <f>INDEX(Map!$B$2:$B$86,MATCH(D2739,Map!$A$2:$A$86,0),0)</f>
        <v>N/A</v>
      </c>
      <c r="Y2739" s="7" t="str">
        <f>IF(INDEX(Map!$C$2:$C$86,MATCH(D2739,Map!$A$2:$A$86,0),0)="","N/A",E2739*INDEX(Map!$C$2:$C$86,MATCH(D2739,Map!$A$2:$A$86,0),0))</f>
        <v>N/A</v>
      </c>
      <c r="Z2739" s="7" t="str">
        <f>IF(INDEX(Map!$D$2:$D$86,MATCH(D2739,Map!$A$2:$A$86,0),0)="","N/A",E2739*INDEX(Map!$D$2:$D$86,MATCH(D2739,Map!$A$2:$A$86,0),0))</f>
        <v>N/A</v>
      </c>
      <c r="AA2739" t="str">
        <f>INDEX(Map!$E$2:$E$86,MATCH(D2739,Map!$A$2:$A$86,0),0)</f>
        <v>Purchases</v>
      </c>
    </row>
    <row r="2740" spans="1:27" x14ac:dyDescent="0.25">
      <c r="A2740" s="1" t="s">
        <v>120</v>
      </c>
      <c r="B2740" s="1" t="s">
        <v>115</v>
      </c>
      <c r="C2740" s="1">
        <v>51</v>
      </c>
      <c r="D2740" s="1" t="s">
        <v>74</v>
      </c>
      <c r="E2740" s="1">
        <v>0</v>
      </c>
      <c r="F2740" s="1">
        <v>0</v>
      </c>
      <c r="G2740" s="1">
        <v>0</v>
      </c>
      <c r="H2740" s="1">
        <v>0</v>
      </c>
      <c r="I2740" s="1" t="s">
        <v>63</v>
      </c>
      <c r="J2740" s="1" t="s">
        <v>63</v>
      </c>
      <c r="K2740" s="1">
        <v>0</v>
      </c>
      <c r="L2740" s="1">
        <v>0</v>
      </c>
      <c r="M2740" s="1">
        <v>0</v>
      </c>
      <c r="N2740" s="1" t="s">
        <v>63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3" t="str">
        <f t="shared" si="42"/>
        <v>2017Plan</v>
      </c>
      <c r="V2740" s="2">
        <f>DATE(A2740,INDEX(Map!$H$1:$H$12,MATCH(B2740,Map!$G$1:$G$12,0),0),1)</f>
        <v>43344</v>
      </c>
      <c r="W2740" t="str">
        <f>IF(AND(V2740&gt;=Map!$K$2,V2740&lt;=Map!$L$2),"Base",IF(AND(V2740&gt;=Map!$K$3,V2740&lt;=Map!$L$3),"Fcst","N/A"))</f>
        <v>N/A</v>
      </c>
      <c r="X2740" t="str">
        <f>INDEX(Map!$B$2:$B$86,MATCH(D2740,Map!$A$2:$A$86,0),0)</f>
        <v>N/A</v>
      </c>
      <c r="Y2740" s="7" t="str">
        <f>IF(INDEX(Map!$C$2:$C$86,MATCH(D2740,Map!$A$2:$A$86,0),0)="","N/A",E2740*INDEX(Map!$C$2:$C$86,MATCH(D2740,Map!$A$2:$A$86,0),0))</f>
        <v>N/A</v>
      </c>
      <c r="Z2740" s="7" t="str">
        <f>IF(INDEX(Map!$D$2:$D$86,MATCH(D2740,Map!$A$2:$A$86,0),0)="","N/A",E2740*INDEX(Map!$D$2:$D$86,MATCH(D2740,Map!$A$2:$A$86,0),0))</f>
        <v>N/A</v>
      </c>
      <c r="AA2740" t="str">
        <f>INDEX(Map!$E$2:$E$86,MATCH(D2740,Map!$A$2:$A$86,0),0)</f>
        <v>Purchases</v>
      </c>
    </row>
    <row r="2741" spans="1:27" x14ac:dyDescent="0.25">
      <c r="A2741" s="1" t="s">
        <v>120</v>
      </c>
      <c r="B2741" s="1" t="s">
        <v>115</v>
      </c>
      <c r="C2741" s="1">
        <v>52</v>
      </c>
      <c r="D2741" s="1" t="s">
        <v>75</v>
      </c>
      <c r="E2741" s="1">
        <v>0</v>
      </c>
      <c r="F2741" s="1">
        <v>0</v>
      </c>
      <c r="G2741" s="1">
        <v>0</v>
      </c>
      <c r="H2741" s="1">
        <v>0</v>
      </c>
      <c r="I2741" s="1" t="s">
        <v>63</v>
      </c>
      <c r="J2741" s="1" t="s">
        <v>63</v>
      </c>
      <c r="K2741" s="1">
        <v>0</v>
      </c>
      <c r="L2741" s="1">
        <v>0</v>
      </c>
      <c r="M2741" s="1">
        <v>0</v>
      </c>
      <c r="N2741" s="1" t="s">
        <v>63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3" t="str">
        <f t="shared" si="42"/>
        <v>2017Plan</v>
      </c>
      <c r="V2741" s="2">
        <f>DATE(A2741,INDEX(Map!$H$1:$H$12,MATCH(B2741,Map!$G$1:$G$12,0),0),1)</f>
        <v>43344</v>
      </c>
      <c r="W2741" t="str">
        <f>IF(AND(V2741&gt;=Map!$K$2,V2741&lt;=Map!$L$2),"Base",IF(AND(V2741&gt;=Map!$K$3,V2741&lt;=Map!$L$3),"Fcst","N/A"))</f>
        <v>N/A</v>
      </c>
      <c r="X2741" t="str">
        <f>INDEX(Map!$B$2:$B$86,MATCH(D2741,Map!$A$2:$A$86,0),0)</f>
        <v>N/A</v>
      </c>
      <c r="Y2741" s="7" t="str">
        <f>IF(INDEX(Map!$C$2:$C$86,MATCH(D2741,Map!$A$2:$A$86,0),0)="","N/A",E2741*INDEX(Map!$C$2:$C$86,MATCH(D2741,Map!$A$2:$A$86,0),0))</f>
        <v>N/A</v>
      </c>
      <c r="Z2741" s="7" t="str">
        <f>IF(INDEX(Map!$D$2:$D$86,MATCH(D2741,Map!$A$2:$A$86,0),0)="","N/A",E2741*INDEX(Map!$D$2:$D$86,MATCH(D2741,Map!$A$2:$A$86,0),0))</f>
        <v>N/A</v>
      </c>
      <c r="AA2741" t="str">
        <f>INDEX(Map!$E$2:$E$86,MATCH(D2741,Map!$A$2:$A$86,0),0)</f>
        <v>Purchases</v>
      </c>
    </row>
    <row r="2742" spans="1:27" x14ac:dyDescent="0.25">
      <c r="A2742" s="1" t="s">
        <v>120</v>
      </c>
      <c r="B2742" s="1" t="s">
        <v>115</v>
      </c>
      <c r="C2742" s="1">
        <v>53</v>
      </c>
      <c r="D2742" s="1" t="s">
        <v>76</v>
      </c>
      <c r="E2742" s="1">
        <v>0</v>
      </c>
      <c r="F2742" s="1">
        <v>0</v>
      </c>
      <c r="G2742" s="1">
        <v>0</v>
      </c>
      <c r="H2742" s="1">
        <v>0</v>
      </c>
      <c r="I2742" s="1" t="s">
        <v>63</v>
      </c>
      <c r="J2742" s="1" t="s">
        <v>63</v>
      </c>
      <c r="K2742" s="1">
        <v>0</v>
      </c>
      <c r="L2742" s="1">
        <v>0</v>
      </c>
      <c r="M2742" s="1">
        <v>0</v>
      </c>
      <c r="N2742" s="1" t="s">
        <v>63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3" t="str">
        <f t="shared" si="42"/>
        <v>2017Plan</v>
      </c>
      <c r="V2742" s="2">
        <f>DATE(A2742,INDEX(Map!$H$1:$H$12,MATCH(B2742,Map!$G$1:$G$12,0),0),1)</f>
        <v>43344</v>
      </c>
      <c r="W2742" t="str">
        <f>IF(AND(V2742&gt;=Map!$K$2,V2742&lt;=Map!$L$2),"Base",IF(AND(V2742&gt;=Map!$K$3,V2742&lt;=Map!$L$3),"Fcst","N/A"))</f>
        <v>N/A</v>
      </c>
      <c r="X2742" t="str">
        <f>INDEX(Map!$B$2:$B$86,MATCH(D2742,Map!$A$2:$A$86,0),0)</f>
        <v>N/A</v>
      </c>
      <c r="Y2742" s="7" t="str">
        <f>IF(INDEX(Map!$C$2:$C$86,MATCH(D2742,Map!$A$2:$A$86,0),0)="","N/A",E2742*INDEX(Map!$C$2:$C$86,MATCH(D2742,Map!$A$2:$A$86,0),0))</f>
        <v>N/A</v>
      </c>
      <c r="Z2742" s="7" t="str">
        <f>IF(INDEX(Map!$D$2:$D$86,MATCH(D2742,Map!$A$2:$A$86,0),0)="","N/A",E2742*INDEX(Map!$D$2:$D$86,MATCH(D2742,Map!$A$2:$A$86,0),0))</f>
        <v>N/A</v>
      </c>
      <c r="AA2742" t="str">
        <f>INDEX(Map!$E$2:$E$86,MATCH(D2742,Map!$A$2:$A$86,0),0)</f>
        <v>Purchases</v>
      </c>
    </row>
    <row r="2743" spans="1:27" x14ac:dyDescent="0.25">
      <c r="A2743" s="1" t="s">
        <v>120</v>
      </c>
      <c r="B2743" s="1" t="s">
        <v>115</v>
      </c>
      <c r="C2743" s="1">
        <v>54</v>
      </c>
      <c r="D2743" s="1" t="s">
        <v>77</v>
      </c>
      <c r="E2743" s="1">
        <v>0</v>
      </c>
      <c r="F2743" s="1">
        <v>0</v>
      </c>
      <c r="G2743" s="1">
        <v>0</v>
      </c>
      <c r="H2743" s="1">
        <v>0</v>
      </c>
      <c r="I2743" s="1" t="s">
        <v>63</v>
      </c>
      <c r="J2743" s="1" t="s">
        <v>63</v>
      </c>
      <c r="K2743" s="1">
        <v>0</v>
      </c>
      <c r="L2743" s="1">
        <v>0</v>
      </c>
      <c r="M2743" s="1">
        <v>0</v>
      </c>
      <c r="N2743" s="1" t="s">
        <v>63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s="3" t="str">
        <f t="shared" si="42"/>
        <v>2017Plan</v>
      </c>
      <c r="V2743" s="2">
        <f>DATE(A2743,INDEX(Map!$H$1:$H$12,MATCH(B2743,Map!$G$1:$G$12,0),0),1)</f>
        <v>43344</v>
      </c>
      <c r="W2743" t="str">
        <f>IF(AND(V2743&gt;=Map!$K$2,V2743&lt;=Map!$L$2),"Base",IF(AND(V2743&gt;=Map!$K$3,V2743&lt;=Map!$L$3),"Fcst","N/A"))</f>
        <v>N/A</v>
      </c>
      <c r="X2743" t="str">
        <f>INDEX(Map!$B$2:$B$86,MATCH(D2743,Map!$A$2:$A$86,0),0)</f>
        <v>N/A</v>
      </c>
      <c r="Y2743" s="7" t="str">
        <f>IF(INDEX(Map!$C$2:$C$86,MATCH(D2743,Map!$A$2:$A$86,0),0)="","N/A",E2743*INDEX(Map!$C$2:$C$86,MATCH(D2743,Map!$A$2:$A$86,0),0))</f>
        <v>N/A</v>
      </c>
      <c r="Z2743" s="7" t="str">
        <f>IF(INDEX(Map!$D$2:$D$86,MATCH(D2743,Map!$A$2:$A$86,0),0)="","N/A",E2743*INDEX(Map!$D$2:$D$86,MATCH(D2743,Map!$A$2:$A$86,0),0))</f>
        <v>N/A</v>
      </c>
      <c r="AA2743" t="str">
        <f>INDEX(Map!$E$2:$E$86,MATCH(D2743,Map!$A$2:$A$86,0),0)</f>
        <v>Purchases</v>
      </c>
    </row>
    <row r="2744" spans="1:27" x14ac:dyDescent="0.25">
      <c r="A2744" s="1" t="s">
        <v>120</v>
      </c>
      <c r="B2744" s="1" t="s">
        <v>115</v>
      </c>
      <c r="C2744" s="1">
        <v>55</v>
      </c>
      <c r="D2744" s="1" t="s">
        <v>78</v>
      </c>
      <c r="E2744" s="1">
        <v>0</v>
      </c>
      <c r="F2744" s="1">
        <v>0</v>
      </c>
      <c r="G2744" s="1">
        <v>0</v>
      </c>
      <c r="H2744" s="1">
        <v>0</v>
      </c>
      <c r="I2744" s="1" t="s">
        <v>63</v>
      </c>
      <c r="J2744" s="1" t="s">
        <v>63</v>
      </c>
      <c r="K2744" s="1">
        <v>0</v>
      </c>
      <c r="L2744" s="1">
        <v>0</v>
      </c>
      <c r="M2744" s="1">
        <v>0</v>
      </c>
      <c r="N2744" s="1" t="s">
        <v>63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3" t="str">
        <f t="shared" si="42"/>
        <v>2017Plan</v>
      </c>
      <c r="V2744" s="2">
        <f>DATE(A2744,INDEX(Map!$H$1:$H$12,MATCH(B2744,Map!$G$1:$G$12,0),0),1)</f>
        <v>43344</v>
      </c>
      <c r="W2744" t="str">
        <f>IF(AND(V2744&gt;=Map!$K$2,V2744&lt;=Map!$L$2),"Base",IF(AND(V2744&gt;=Map!$K$3,V2744&lt;=Map!$L$3),"Fcst","N/A"))</f>
        <v>N/A</v>
      </c>
      <c r="X2744" t="str">
        <f>INDEX(Map!$B$2:$B$86,MATCH(D2744,Map!$A$2:$A$86,0),0)</f>
        <v>N/A</v>
      </c>
      <c r="Y2744" s="7" t="str">
        <f>IF(INDEX(Map!$C$2:$C$86,MATCH(D2744,Map!$A$2:$A$86,0),0)="","N/A",E2744*INDEX(Map!$C$2:$C$86,MATCH(D2744,Map!$A$2:$A$86,0),0))</f>
        <v>N/A</v>
      </c>
      <c r="Z2744" s="7" t="str">
        <f>IF(INDEX(Map!$D$2:$D$86,MATCH(D2744,Map!$A$2:$A$86,0),0)="","N/A",E2744*INDEX(Map!$D$2:$D$86,MATCH(D2744,Map!$A$2:$A$86,0),0))</f>
        <v>N/A</v>
      </c>
      <c r="AA2744" t="str">
        <f>INDEX(Map!$E$2:$E$86,MATCH(D2744,Map!$A$2:$A$86,0),0)</f>
        <v>Purchases</v>
      </c>
    </row>
    <row r="2745" spans="1:27" x14ac:dyDescent="0.25">
      <c r="A2745" s="1" t="s">
        <v>120</v>
      </c>
      <c r="B2745" s="1" t="s">
        <v>115</v>
      </c>
      <c r="C2745" s="1">
        <v>56</v>
      </c>
      <c r="D2745" s="1" t="s">
        <v>79</v>
      </c>
      <c r="E2745" s="1">
        <v>0.1</v>
      </c>
      <c r="F2745" s="1">
        <v>0</v>
      </c>
      <c r="G2745" s="1">
        <v>0.4</v>
      </c>
      <c r="H2745" s="1">
        <v>1</v>
      </c>
      <c r="I2745" s="1" t="s">
        <v>63</v>
      </c>
      <c r="J2745" s="1" t="s">
        <v>63</v>
      </c>
      <c r="K2745" s="1">
        <v>1</v>
      </c>
      <c r="L2745" s="1">
        <v>21</v>
      </c>
      <c r="M2745" s="1">
        <v>1</v>
      </c>
      <c r="N2745" s="1" t="s">
        <v>63</v>
      </c>
      <c r="O2745" s="1">
        <v>0</v>
      </c>
      <c r="P2745" s="1">
        <v>0</v>
      </c>
      <c r="Q2745" s="1">
        <v>0</v>
      </c>
      <c r="R2745" s="1">
        <v>27.42</v>
      </c>
      <c r="S2745" s="1">
        <v>27.42</v>
      </c>
      <c r="T2745" s="1">
        <v>1</v>
      </c>
      <c r="U2745" s="3" t="str">
        <f t="shared" si="42"/>
        <v>2017Plan</v>
      </c>
      <c r="V2745" s="2">
        <f>DATE(A2745,INDEX(Map!$H$1:$H$12,MATCH(B2745,Map!$G$1:$G$12,0),0),1)</f>
        <v>43344</v>
      </c>
      <c r="W2745" t="str">
        <f>IF(AND(V2745&gt;=Map!$K$2,V2745&lt;=Map!$L$2),"Base",IF(AND(V2745&gt;=Map!$K$3,V2745&lt;=Map!$L$3),"Fcst","N/A"))</f>
        <v>N/A</v>
      </c>
      <c r="X2745" t="str">
        <f>INDEX(Map!$B$2:$B$86,MATCH(D2745,Map!$A$2:$A$86,0),0)</f>
        <v>N/A</v>
      </c>
      <c r="Y2745" s="7" t="str">
        <f>IF(INDEX(Map!$C$2:$C$86,MATCH(D2745,Map!$A$2:$A$86,0),0)="","N/A",E2745*INDEX(Map!$C$2:$C$86,MATCH(D2745,Map!$A$2:$A$86,0),0))</f>
        <v>N/A</v>
      </c>
      <c r="Z2745" s="7" t="str">
        <f>IF(INDEX(Map!$D$2:$D$86,MATCH(D2745,Map!$A$2:$A$86,0),0)="","N/A",E2745*INDEX(Map!$D$2:$D$86,MATCH(D2745,Map!$A$2:$A$86,0),0))</f>
        <v>N/A</v>
      </c>
      <c r="AA2745" t="str">
        <f>INDEX(Map!$E$2:$E$86,MATCH(D2745,Map!$A$2:$A$86,0),0)</f>
        <v>Purchases</v>
      </c>
    </row>
    <row r="2746" spans="1:27" x14ac:dyDescent="0.25">
      <c r="A2746" s="1" t="s">
        <v>120</v>
      </c>
      <c r="B2746" s="1" t="s">
        <v>115</v>
      </c>
      <c r="C2746" s="1">
        <v>57</v>
      </c>
      <c r="D2746" s="1" t="s">
        <v>80</v>
      </c>
      <c r="E2746" s="1">
        <v>0.1</v>
      </c>
      <c r="F2746" s="1">
        <v>0</v>
      </c>
      <c r="G2746" s="1">
        <v>0.4</v>
      </c>
      <c r="H2746" s="1">
        <v>1</v>
      </c>
      <c r="I2746" s="1" t="s">
        <v>63</v>
      </c>
      <c r="J2746" s="1" t="s">
        <v>63</v>
      </c>
      <c r="K2746" s="1">
        <v>1</v>
      </c>
      <c r="L2746" s="1">
        <v>21</v>
      </c>
      <c r="M2746" s="1">
        <v>1</v>
      </c>
      <c r="N2746" s="1" t="s">
        <v>63</v>
      </c>
      <c r="O2746" s="1">
        <v>0</v>
      </c>
      <c r="P2746" s="1">
        <v>0</v>
      </c>
      <c r="Q2746" s="1">
        <v>0</v>
      </c>
      <c r="R2746" s="1">
        <v>27.42</v>
      </c>
      <c r="S2746" s="1">
        <v>27.42</v>
      </c>
      <c r="T2746" s="1">
        <v>1</v>
      </c>
      <c r="U2746" s="3" t="str">
        <f t="shared" si="42"/>
        <v>2017Plan</v>
      </c>
      <c r="V2746" s="2">
        <f>DATE(A2746,INDEX(Map!$H$1:$H$12,MATCH(B2746,Map!$G$1:$G$12,0),0),1)</f>
        <v>43344</v>
      </c>
      <c r="W2746" t="str">
        <f>IF(AND(V2746&gt;=Map!$K$2,V2746&lt;=Map!$L$2),"Base",IF(AND(V2746&gt;=Map!$K$3,V2746&lt;=Map!$L$3),"Fcst","N/A"))</f>
        <v>N/A</v>
      </c>
      <c r="X2746" t="str">
        <f>INDEX(Map!$B$2:$B$86,MATCH(D2746,Map!$A$2:$A$86,0),0)</f>
        <v>N/A</v>
      </c>
      <c r="Y2746" s="7" t="str">
        <f>IF(INDEX(Map!$C$2:$C$86,MATCH(D2746,Map!$A$2:$A$86,0),0)="","N/A",E2746*INDEX(Map!$C$2:$C$86,MATCH(D2746,Map!$A$2:$A$86,0),0))</f>
        <v>N/A</v>
      </c>
      <c r="Z2746" s="7" t="str">
        <f>IF(INDEX(Map!$D$2:$D$86,MATCH(D2746,Map!$A$2:$A$86,0),0)="","N/A",E2746*INDEX(Map!$D$2:$D$86,MATCH(D2746,Map!$A$2:$A$86,0),0))</f>
        <v>N/A</v>
      </c>
      <c r="AA2746" t="str">
        <f>INDEX(Map!$E$2:$E$86,MATCH(D2746,Map!$A$2:$A$86,0),0)</f>
        <v>Purchases</v>
      </c>
    </row>
    <row r="2747" spans="1:27" x14ac:dyDescent="0.25">
      <c r="A2747" s="1" t="s">
        <v>120</v>
      </c>
      <c r="B2747" s="1" t="s">
        <v>115</v>
      </c>
      <c r="C2747" s="1">
        <v>58</v>
      </c>
      <c r="D2747" s="1" t="s">
        <v>81</v>
      </c>
      <c r="E2747" s="1">
        <v>0</v>
      </c>
      <c r="F2747" s="1">
        <v>0</v>
      </c>
      <c r="G2747" s="1">
        <v>0</v>
      </c>
      <c r="H2747" s="1">
        <v>0</v>
      </c>
      <c r="I2747" s="1" t="s">
        <v>63</v>
      </c>
      <c r="J2747" s="1" t="s">
        <v>63</v>
      </c>
      <c r="K2747" s="1">
        <v>0</v>
      </c>
      <c r="L2747" s="1">
        <v>0</v>
      </c>
      <c r="M2747" s="1">
        <v>0</v>
      </c>
      <c r="N2747" s="1" t="s">
        <v>63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3" t="str">
        <f t="shared" si="42"/>
        <v>2017Plan</v>
      </c>
      <c r="V2747" s="2">
        <f>DATE(A2747,INDEX(Map!$H$1:$H$12,MATCH(B2747,Map!$G$1:$G$12,0),0),1)</f>
        <v>43344</v>
      </c>
      <c r="W2747" t="str">
        <f>IF(AND(V2747&gt;=Map!$K$2,V2747&lt;=Map!$L$2),"Base",IF(AND(V2747&gt;=Map!$K$3,V2747&lt;=Map!$L$3),"Fcst","N/A"))</f>
        <v>N/A</v>
      </c>
      <c r="X2747" t="str">
        <f>INDEX(Map!$B$2:$B$86,MATCH(D2747,Map!$A$2:$A$86,0),0)</f>
        <v>N/A</v>
      </c>
      <c r="Y2747" s="7" t="str">
        <f>IF(INDEX(Map!$C$2:$C$86,MATCH(D2747,Map!$A$2:$A$86,0),0)="","N/A",E2747*INDEX(Map!$C$2:$C$86,MATCH(D2747,Map!$A$2:$A$86,0),0))</f>
        <v>N/A</v>
      </c>
      <c r="Z2747" s="7" t="str">
        <f>IF(INDEX(Map!$D$2:$D$86,MATCH(D2747,Map!$A$2:$A$86,0),0)="","N/A",E2747*INDEX(Map!$D$2:$D$86,MATCH(D2747,Map!$A$2:$A$86,0),0))</f>
        <v>N/A</v>
      </c>
      <c r="AA2747" t="str">
        <f>INDEX(Map!$E$2:$E$86,MATCH(D2747,Map!$A$2:$A$86,0),0)</f>
        <v>Purchases</v>
      </c>
    </row>
    <row r="2748" spans="1:27" x14ac:dyDescent="0.25">
      <c r="A2748" s="1" t="s">
        <v>120</v>
      </c>
      <c r="B2748" s="1" t="s">
        <v>115</v>
      </c>
      <c r="C2748" s="1">
        <v>59</v>
      </c>
      <c r="D2748" s="1" t="s">
        <v>82</v>
      </c>
      <c r="E2748" s="1">
        <v>0</v>
      </c>
      <c r="F2748" s="1">
        <v>0</v>
      </c>
      <c r="G2748" s="1">
        <v>0</v>
      </c>
      <c r="H2748" s="1">
        <v>0</v>
      </c>
      <c r="I2748" s="1" t="s">
        <v>63</v>
      </c>
      <c r="J2748" s="1" t="s">
        <v>63</v>
      </c>
      <c r="K2748" s="1">
        <v>0</v>
      </c>
      <c r="L2748" s="1">
        <v>0</v>
      </c>
      <c r="M2748" s="1">
        <v>0</v>
      </c>
      <c r="N2748" s="1" t="s">
        <v>63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3" t="str">
        <f t="shared" si="42"/>
        <v>2017Plan</v>
      </c>
      <c r="V2748" s="2">
        <f>DATE(A2748,INDEX(Map!$H$1:$H$12,MATCH(B2748,Map!$G$1:$G$12,0),0),1)</f>
        <v>43344</v>
      </c>
      <c r="W2748" t="str">
        <f>IF(AND(V2748&gt;=Map!$K$2,V2748&lt;=Map!$L$2),"Base",IF(AND(V2748&gt;=Map!$K$3,V2748&lt;=Map!$L$3),"Fcst","N/A"))</f>
        <v>N/A</v>
      </c>
      <c r="X2748" t="str">
        <f>INDEX(Map!$B$2:$B$86,MATCH(D2748,Map!$A$2:$A$86,0),0)</f>
        <v>N/A</v>
      </c>
      <c r="Y2748" s="7" t="str">
        <f>IF(INDEX(Map!$C$2:$C$86,MATCH(D2748,Map!$A$2:$A$86,0),0)="","N/A",E2748*INDEX(Map!$C$2:$C$86,MATCH(D2748,Map!$A$2:$A$86,0),0))</f>
        <v>N/A</v>
      </c>
      <c r="Z2748" s="7" t="str">
        <f>IF(INDEX(Map!$D$2:$D$86,MATCH(D2748,Map!$A$2:$A$86,0),0)="","N/A",E2748*INDEX(Map!$D$2:$D$86,MATCH(D2748,Map!$A$2:$A$86,0),0))</f>
        <v>N/A</v>
      </c>
      <c r="AA2748" t="str">
        <f>INDEX(Map!$E$2:$E$86,MATCH(D2748,Map!$A$2:$A$86,0),0)</f>
        <v>Purchases</v>
      </c>
    </row>
    <row r="2749" spans="1:27" x14ac:dyDescent="0.25">
      <c r="A2749" s="1" t="s">
        <v>120</v>
      </c>
      <c r="B2749" s="1" t="s">
        <v>115</v>
      </c>
      <c r="C2749" s="1">
        <v>60</v>
      </c>
      <c r="D2749" s="1" t="s">
        <v>83</v>
      </c>
      <c r="E2749" s="1">
        <v>-14.4</v>
      </c>
      <c r="F2749" s="1">
        <v>0</v>
      </c>
      <c r="G2749" s="1">
        <v>11.2</v>
      </c>
      <c r="H2749" s="1">
        <v>27</v>
      </c>
      <c r="I2749" s="1" t="s">
        <v>63</v>
      </c>
      <c r="J2749" s="1" t="s">
        <v>63</v>
      </c>
      <c r="K2749" s="1">
        <v>261</v>
      </c>
      <c r="L2749" s="1">
        <v>36.299999999999997</v>
      </c>
      <c r="M2749" s="1">
        <v>-522</v>
      </c>
      <c r="N2749" s="1" t="s">
        <v>63</v>
      </c>
      <c r="O2749" s="1">
        <v>0</v>
      </c>
      <c r="P2749" s="1">
        <v>0</v>
      </c>
      <c r="Q2749" s="1">
        <v>134</v>
      </c>
      <c r="R2749" s="1">
        <v>26.94</v>
      </c>
      <c r="S2749" s="1">
        <v>26.94</v>
      </c>
      <c r="T2749" s="1">
        <v>-388</v>
      </c>
      <c r="U2749" s="3" t="str">
        <f t="shared" si="42"/>
        <v>2017Plan</v>
      </c>
      <c r="V2749" s="2">
        <f>DATE(A2749,INDEX(Map!$H$1:$H$12,MATCH(B2749,Map!$G$1:$G$12,0),0),1)</f>
        <v>43344</v>
      </c>
      <c r="W2749" t="str">
        <f>IF(AND(V2749&gt;=Map!$K$2,V2749&lt;=Map!$L$2),"Base",IF(AND(V2749&gt;=Map!$K$3,V2749&lt;=Map!$L$3),"Fcst","N/A"))</f>
        <v>N/A</v>
      </c>
      <c r="X2749" t="str">
        <f>INDEX(Map!$B$2:$B$86,MATCH(D2749,Map!$A$2:$A$86,0),0)</f>
        <v>N/A</v>
      </c>
      <c r="Y2749" s="7" t="str">
        <f>IF(INDEX(Map!$C$2:$C$86,MATCH(D2749,Map!$A$2:$A$86,0),0)="","N/A",E2749*INDEX(Map!$C$2:$C$86,MATCH(D2749,Map!$A$2:$A$86,0),0))</f>
        <v>N/A</v>
      </c>
      <c r="Z2749" s="7" t="str">
        <f>IF(INDEX(Map!$D$2:$D$86,MATCH(D2749,Map!$A$2:$A$86,0),0)="","N/A",E2749*INDEX(Map!$D$2:$D$86,MATCH(D2749,Map!$A$2:$A$86,0),0))</f>
        <v>N/A</v>
      </c>
      <c r="AA2749" t="str">
        <f>INDEX(Map!$E$2:$E$86,MATCH(D2749,Map!$A$2:$A$86,0),0)</f>
        <v>Sales</v>
      </c>
    </row>
    <row r="2750" spans="1:27" x14ac:dyDescent="0.25">
      <c r="A2750" s="1" t="s">
        <v>120</v>
      </c>
      <c r="B2750" s="1" t="s">
        <v>115</v>
      </c>
      <c r="C2750" s="1">
        <v>61</v>
      </c>
      <c r="D2750" s="1" t="s">
        <v>84</v>
      </c>
      <c r="E2750" s="1">
        <v>-0.9</v>
      </c>
      <c r="F2750" s="1">
        <v>0</v>
      </c>
      <c r="G2750" s="1">
        <v>3.9</v>
      </c>
      <c r="H2750" s="1">
        <v>30</v>
      </c>
      <c r="I2750" s="1" t="s">
        <v>63</v>
      </c>
      <c r="J2750" s="1" t="s">
        <v>63</v>
      </c>
      <c r="K2750" s="1">
        <v>240</v>
      </c>
      <c r="L2750" s="1">
        <v>19.100000000000001</v>
      </c>
      <c r="M2750" s="1">
        <v>-18</v>
      </c>
      <c r="N2750" s="1" t="s">
        <v>63</v>
      </c>
      <c r="O2750" s="1">
        <v>0</v>
      </c>
      <c r="P2750" s="1">
        <v>0</v>
      </c>
      <c r="Q2750" s="1">
        <v>6</v>
      </c>
      <c r="R2750" s="1">
        <v>12.32</v>
      </c>
      <c r="S2750" s="1">
        <v>12.32</v>
      </c>
      <c r="T2750" s="1">
        <v>-12</v>
      </c>
      <c r="U2750" s="3" t="str">
        <f t="shared" si="42"/>
        <v>2017Plan</v>
      </c>
      <c r="V2750" s="2">
        <f>DATE(A2750,INDEX(Map!$H$1:$H$12,MATCH(B2750,Map!$G$1:$G$12,0),0),1)</f>
        <v>43344</v>
      </c>
      <c r="W2750" t="str">
        <f>IF(AND(V2750&gt;=Map!$K$2,V2750&lt;=Map!$L$2),"Base",IF(AND(V2750&gt;=Map!$K$3,V2750&lt;=Map!$L$3),"Fcst","N/A"))</f>
        <v>N/A</v>
      </c>
      <c r="X2750" t="str">
        <f>INDEX(Map!$B$2:$B$86,MATCH(D2750,Map!$A$2:$A$86,0),0)</f>
        <v>N/A</v>
      </c>
      <c r="Y2750" s="7" t="str">
        <f>IF(INDEX(Map!$C$2:$C$86,MATCH(D2750,Map!$A$2:$A$86,0),0)="","N/A",E2750*INDEX(Map!$C$2:$C$86,MATCH(D2750,Map!$A$2:$A$86,0),0))</f>
        <v>N/A</v>
      </c>
      <c r="Z2750" s="7" t="str">
        <f>IF(INDEX(Map!$D$2:$D$86,MATCH(D2750,Map!$A$2:$A$86,0),0)="","N/A",E2750*INDEX(Map!$D$2:$D$86,MATCH(D2750,Map!$A$2:$A$86,0),0))</f>
        <v>N/A</v>
      </c>
      <c r="AA2750" t="str">
        <f>INDEX(Map!$E$2:$E$86,MATCH(D2750,Map!$A$2:$A$86,0),0)</f>
        <v>Sales</v>
      </c>
    </row>
    <row r="2751" spans="1:27" x14ac:dyDescent="0.25">
      <c r="A2751" s="1" t="s">
        <v>120</v>
      </c>
      <c r="B2751" s="1" t="s">
        <v>115</v>
      </c>
      <c r="C2751" s="1">
        <v>62</v>
      </c>
      <c r="D2751" s="1" t="s">
        <v>85</v>
      </c>
      <c r="E2751" s="1">
        <v>-7.3</v>
      </c>
      <c r="F2751" s="1">
        <v>0</v>
      </c>
      <c r="G2751" s="1">
        <v>26</v>
      </c>
      <c r="H2751" s="1">
        <v>5</v>
      </c>
      <c r="I2751" s="1" t="s">
        <v>63</v>
      </c>
      <c r="J2751" s="1" t="s">
        <v>63</v>
      </c>
      <c r="K2751" s="1">
        <v>80</v>
      </c>
      <c r="L2751" s="1">
        <v>37.5</v>
      </c>
      <c r="M2751" s="1">
        <v>-273</v>
      </c>
      <c r="N2751" s="1" t="s">
        <v>63</v>
      </c>
      <c r="O2751" s="1">
        <v>0</v>
      </c>
      <c r="P2751" s="1">
        <v>0</v>
      </c>
      <c r="Q2751" s="1">
        <v>64</v>
      </c>
      <c r="R2751" s="1">
        <v>28.73</v>
      </c>
      <c r="S2751" s="1">
        <v>28.73</v>
      </c>
      <c r="T2751" s="1">
        <v>-209</v>
      </c>
      <c r="U2751" s="3" t="str">
        <f t="shared" si="42"/>
        <v>2017Plan</v>
      </c>
      <c r="V2751" s="2">
        <f>DATE(A2751,INDEX(Map!$H$1:$H$12,MATCH(B2751,Map!$G$1:$G$12,0),0),1)</f>
        <v>43344</v>
      </c>
      <c r="W2751" t="str">
        <f>IF(AND(V2751&gt;=Map!$K$2,V2751&lt;=Map!$L$2),"Base",IF(AND(V2751&gt;=Map!$K$3,V2751&lt;=Map!$L$3),"Fcst","N/A"))</f>
        <v>N/A</v>
      </c>
      <c r="X2751" t="str">
        <f>INDEX(Map!$B$2:$B$86,MATCH(D2751,Map!$A$2:$A$86,0),0)</f>
        <v>N/A</v>
      </c>
      <c r="Y2751" s="7" t="str">
        <f>IF(INDEX(Map!$C$2:$C$86,MATCH(D2751,Map!$A$2:$A$86,0),0)="","N/A",E2751*INDEX(Map!$C$2:$C$86,MATCH(D2751,Map!$A$2:$A$86,0),0))</f>
        <v>N/A</v>
      </c>
      <c r="Z2751" s="7" t="str">
        <f>IF(INDEX(Map!$D$2:$D$86,MATCH(D2751,Map!$A$2:$A$86,0),0)="","N/A",E2751*INDEX(Map!$D$2:$D$86,MATCH(D2751,Map!$A$2:$A$86,0),0))</f>
        <v>N/A</v>
      </c>
      <c r="AA2751" t="str">
        <f>INDEX(Map!$E$2:$E$86,MATCH(D2751,Map!$A$2:$A$86,0),0)</f>
        <v>Sales</v>
      </c>
    </row>
    <row r="2752" spans="1:27" x14ac:dyDescent="0.25">
      <c r="A2752" s="1" t="s">
        <v>120</v>
      </c>
      <c r="B2752" s="1" t="s">
        <v>115</v>
      </c>
      <c r="C2752" s="1">
        <v>63</v>
      </c>
      <c r="D2752" s="1" t="s">
        <v>86</v>
      </c>
      <c r="E2752" s="1">
        <v>-2.2000000000000002</v>
      </c>
      <c r="F2752" s="1">
        <v>0</v>
      </c>
      <c r="G2752" s="1">
        <v>8</v>
      </c>
      <c r="H2752" s="1">
        <v>5</v>
      </c>
      <c r="I2752" s="1" t="s">
        <v>63</v>
      </c>
      <c r="J2752" s="1" t="s">
        <v>63</v>
      </c>
      <c r="K2752" s="1">
        <v>80</v>
      </c>
      <c r="L2752" s="1">
        <v>33.9</v>
      </c>
      <c r="M2752" s="1">
        <v>-76</v>
      </c>
      <c r="N2752" s="1" t="s">
        <v>63</v>
      </c>
      <c r="O2752" s="1">
        <v>0</v>
      </c>
      <c r="P2752" s="1">
        <v>0</v>
      </c>
      <c r="Q2752" s="1">
        <v>19</v>
      </c>
      <c r="R2752" s="1">
        <v>25.52</v>
      </c>
      <c r="S2752" s="1">
        <v>25.52</v>
      </c>
      <c r="T2752" s="1">
        <v>-57</v>
      </c>
      <c r="U2752" s="3" t="str">
        <f t="shared" si="42"/>
        <v>2017Plan</v>
      </c>
      <c r="V2752" s="2">
        <f>DATE(A2752,INDEX(Map!$H$1:$H$12,MATCH(B2752,Map!$G$1:$G$12,0),0),1)</f>
        <v>43344</v>
      </c>
      <c r="W2752" t="str">
        <f>IF(AND(V2752&gt;=Map!$K$2,V2752&lt;=Map!$L$2),"Base",IF(AND(V2752&gt;=Map!$K$3,V2752&lt;=Map!$L$3),"Fcst","N/A"))</f>
        <v>N/A</v>
      </c>
      <c r="X2752" t="str">
        <f>INDEX(Map!$B$2:$B$86,MATCH(D2752,Map!$A$2:$A$86,0),0)</f>
        <v>N/A</v>
      </c>
      <c r="Y2752" s="7" t="str">
        <f>IF(INDEX(Map!$C$2:$C$86,MATCH(D2752,Map!$A$2:$A$86,0),0)="","N/A",E2752*INDEX(Map!$C$2:$C$86,MATCH(D2752,Map!$A$2:$A$86,0),0))</f>
        <v>N/A</v>
      </c>
      <c r="Z2752" s="7" t="str">
        <f>IF(INDEX(Map!$D$2:$D$86,MATCH(D2752,Map!$A$2:$A$86,0),0)="","N/A",E2752*INDEX(Map!$D$2:$D$86,MATCH(D2752,Map!$A$2:$A$86,0),0))</f>
        <v>N/A</v>
      </c>
      <c r="AA2752" t="str">
        <f>INDEX(Map!$E$2:$E$86,MATCH(D2752,Map!$A$2:$A$86,0),0)</f>
        <v>Sales</v>
      </c>
    </row>
    <row r="2753" spans="1:27" x14ac:dyDescent="0.25">
      <c r="A2753" s="1" t="s">
        <v>120</v>
      </c>
      <c r="B2753" s="1" t="s">
        <v>115</v>
      </c>
      <c r="C2753" s="1">
        <v>64</v>
      </c>
      <c r="D2753" s="1" t="s">
        <v>87</v>
      </c>
      <c r="E2753" s="1">
        <v>0</v>
      </c>
      <c r="F2753" s="1">
        <v>0</v>
      </c>
      <c r="G2753" s="1">
        <v>0</v>
      </c>
      <c r="H2753" s="1">
        <v>0</v>
      </c>
      <c r="I2753" s="1" t="s">
        <v>63</v>
      </c>
      <c r="J2753" s="1" t="s">
        <v>63</v>
      </c>
      <c r="K2753" s="1">
        <v>0</v>
      </c>
      <c r="L2753" s="1">
        <v>0</v>
      </c>
      <c r="M2753" s="1">
        <v>0</v>
      </c>
      <c r="N2753" s="1" t="s">
        <v>63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3" t="str">
        <f t="shared" si="42"/>
        <v>2017Plan</v>
      </c>
      <c r="V2753" s="2">
        <f>DATE(A2753,INDEX(Map!$H$1:$H$12,MATCH(B2753,Map!$G$1:$G$12,0),0),1)</f>
        <v>43344</v>
      </c>
      <c r="W2753" t="str">
        <f>IF(AND(V2753&gt;=Map!$K$2,V2753&lt;=Map!$L$2),"Base",IF(AND(V2753&gt;=Map!$K$3,V2753&lt;=Map!$L$3),"Fcst","N/A"))</f>
        <v>N/A</v>
      </c>
      <c r="X2753" t="str">
        <f>INDEX(Map!$B$2:$B$86,MATCH(D2753,Map!$A$2:$A$86,0),0)</f>
        <v>N/A</v>
      </c>
      <c r="Y2753" s="7" t="str">
        <f>IF(INDEX(Map!$C$2:$C$86,MATCH(D2753,Map!$A$2:$A$86,0),0)="","N/A",E2753*INDEX(Map!$C$2:$C$86,MATCH(D2753,Map!$A$2:$A$86,0),0))</f>
        <v>N/A</v>
      </c>
      <c r="Z2753" s="7" t="str">
        <f>IF(INDEX(Map!$D$2:$D$86,MATCH(D2753,Map!$A$2:$A$86,0),0)="","N/A",E2753*INDEX(Map!$D$2:$D$86,MATCH(D2753,Map!$A$2:$A$86,0),0))</f>
        <v>N/A</v>
      </c>
      <c r="AA2753" t="str">
        <f>INDEX(Map!$E$2:$E$86,MATCH(D2753,Map!$A$2:$A$86,0),0)</f>
        <v>Sales</v>
      </c>
    </row>
    <row r="2754" spans="1:27" x14ac:dyDescent="0.25">
      <c r="A2754" s="1" t="s">
        <v>120</v>
      </c>
      <c r="B2754" s="1" t="s">
        <v>115</v>
      </c>
      <c r="C2754" s="1">
        <v>65</v>
      </c>
      <c r="D2754" s="1" t="s">
        <v>88</v>
      </c>
      <c r="E2754" s="1">
        <v>0</v>
      </c>
      <c r="F2754" s="1">
        <v>0</v>
      </c>
      <c r="G2754" s="1">
        <v>0</v>
      </c>
      <c r="H2754" s="1">
        <v>0</v>
      </c>
      <c r="I2754" s="1" t="s">
        <v>63</v>
      </c>
      <c r="J2754" s="1" t="s">
        <v>63</v>
      </c>
      <c r="K2754" s="1">
        <v>0</v>
      </c>
      <c r="L2754" s="1">
        <v>0</v>
      </c>
      <c r="M2754" s="1">
        <v>0</v>
      </c>
      <c r="N2754" s="1" t="s">
        <v>63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3" t="str">
        <f t="shared" si="42"/>
        <v>2017Plan</v>
      </c>
      <c r="V2754" s="2">
        <f>DATE(A2754,INDEX(Map!$H$1:$H$12,MATCH(B2754,Map!$G$1:$G$12,0),0),1)</f>
        <v>43344</v>
      </c>
      <c r="W2754" t="str">
        <f>IF(AND(V2754&gt;=Map!$K$2,V2754&lt;=Map!$L$2),"Base",IF(AND(V2754&gt;=Map!$K$3,V2754&lt;=Map!$L$3),"Fcst","N/A"))</f>
        <v>N/A</v>
      </c>
      <c r="X2754" t="str">
        <f>INDEX(Map!$B$2:$B$86,MATCH(D2754,Map!$A$2:$A$86,0),0)</f>
        <v>N/A</v>
      </c>
      <c r="Y2754" s="7" t="str">
        <f>IF(INDEX(Map!$C$2:$C$86,MATCH(D2754,Map!$A$2:$A$86,0),0)="","N/A",E2754*INDEX(Map!$C$2:$C$86,MATCH(D2754,Map!$A$2:$A$86,0),0))</f>
        <v>N/A</v>
      </c>
      <c r="Z2754" s="7" t="str">
        <f>IF(INDEX(Map!$D$2:$D$86,MATCH(D2754,Map!$A$2:$A$86,0),0)="","N/A",E2754*INDEX(Map!$D$2:$D$86,MATCH(D2754,Map!$A$2:$A$86,0),0))</f>
        <v>N/A</v>
      </c>
      <c r="AA2754" t="str">
        <f>INDEX(Map!$E$2:$E$86,MATCH(D2754,Map!$A$2:$A$86,0),0)</f>
        <v>Sales</v>
      </c>
    </row>
    <row r="2755" spans="1:27" x14ac:dyDescent="0.25">
      <c r="A2755" s="1" t="s">
        <v>120</v>
      </c>
      <c r="B2755" s="1" t="s">
        <v>115</v>
      </c>
      <c r="C2755" s="1">
        <v>66</v>
      </c>
      <c r="D2755" s="1" t="s">
        <v>89</v>
      </c>
      <c r="E2755" s="1">
        <v>0</v>
      </c>
      <c r="F2755" s="1">
        <v>0</v>
      </c>
      <c r="G2755" s="1">
        <v>0</v>
      </c>
      <c r="H2755" s="1">
        <v>0</v>
      </c>
      <c r="I2755" s="1" t="s">
        <v>63</v>
      </c>
      <c r="J2755" s="1" t="s">
        <v>63</v>
      </c>
      <c r="K2755" s="1">
        <v>0</v>
      </c>
      <c r="L2755" s="1">
        <v>0</v>
      </c>
      <c r="M2755" s="1">
        <v>0</v>
      </c>
      <c r="N2755" s="1" t="s">
        <v>63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3" t="str">
        <f t="shared" si="42"/>
        <v>2017Plan</v>
      </c>
      <c r="V2755" s="2">
        <f>DATE(A2755,INDEX(Map!$H$1:$H$12,MATCH(B2755,Map!$G$1:$G$12,0),0),1)</f>
        <v>43344</v>
      </c>
      <c r="W2755" t="str">
        <f>IF(AND(V2755&gt;=Map!$K$2,V2755&lt;=Map!$L$2),"Base",IF(AND(V2755&gt;=Map!$K$3,V2755&lt;=Map!$L$3),"Fcst","N/A"))</f>
        <v>N/A</v>
      </c>
      <c r="X2755" t="str">
        <f>INDEX(Map!$B$2:$B$86,MATCH(D2755,Map!$A$2:$A$86,0),0)</f>
        <v>N/A</v>
      </c>
      <c r="Y2755" s="7" t="str">
        <f>IF(INDEX(Map!$C$2:$C$86,MATCH(D2755,Map!$A$2:$A$86,0),0)="","N/A",E2755*INDEX(Map!$C$2:$C$86,MATCH(D2755,Map!$A$2:$A$86,0),0))</f>
        <v>N/A</v>
      </c>
      <c r="Z2755" s="7" t="str">
        <f>IF(INDEX(Map!$D$2:$D$86,MATCH(D2755,Map!$A$2:$A$86,0),0)="","N/A",E2755*INDEX(Map!$D$2:$D$86,MATCH(D2755,Map!$A$2:$A$86,0),0))</f>
        <v>N/A</v>
      </c>
      <c r="AA2755" t="str">
        <f>INDEX(Map!$E$2:$E$86,MATCH(D2755,Map!$A$2:$A$86,0),0)</f>
        <v>Sales</v>
      </c>
    </row>
    <row r="2756" spans="1:27" x14ac:dyDescent="0.25">
      <c r="A2756" s="1" t="s">
        <v>120</v>
      </c>
      <c r="B2756" s="1" t="s">
        <v>115</v>
      </c>
      <c r="C2756" s="1">
        <v>67</v>
      </c>
      <c r="D2756" s="1" t="s">
        <v>90</v>
      </c>
      <c r="E2756" s="1">
        <v>0</v>
      </c>
      <c r="F2756" s="1">
        <v>0</v>
      </c>
      <c r="G2756" s="1">
        <v>0</v>
      </c>
      <c r="H2756" s="1">
        <v>0</v>
      </c>
      <c r="I2756" s="1" t="s">
        <v>63</v>
      </c>
      <c r="J2756" s="1" t="s">
        <v>63</v>
      </c>
      <c r="K2756" s="1">
        <v>0</v>
      </c>
      <c r="L2756" s="1">
        <v>0</v>
      </c>
      <c r="M2756" s="1">
        <v>0</v>
      </c>
      <c r="N2756" s="1" t="s">
        <v>63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s="3" t="str">
        <f t="shared" ref="U2756:U2819" si="43">U2755</f>
        <v>2017Plan</v>
      </c>
      <c r="V2756" s="2">
        <f>DATE(A2756,INDEX(Map!$H$1:$H$12,MATCH(B2756,Map!$G$1:$G$12,0),0),1)</f>
        <v>43344</v>
      </c>
      <c r="W2756" t="str">
        <f>IF(AND(V2756&gt;=Map!$K$2,V2756&lt;=Map!$L$2),"Base",IF(AND(V2756&gt;=Map!$K$3,V2756&lt;=Map!$L$3),"Fcst","N/A"))</f>
        <v>N/A</v>
      </c>
      <c r="X2756" t="str">
        <f>INDEX(Map!$B$2:$B$86,MATCH(D2756,Map!$A$2:$A$86,0),0)</f>
        <v>N/A</v>
      </c>
      <c r="Y2756" s="7" t="str">
        <f>IF(INDEX(Map!$C$2:$C$86,MATCH(D2756,Map!$A$2:$A$86,0),0)="","N/A",E2756*INDEX(Map!$C$2:$C$86,MATCH(D2756,Map!$A$2:$A$86,0),0))</f>
        <v>N/A</v>
      </c>
      <c r="Z2756" s="7" t="str">
        <f>IF(INDEX(Map!$D$2:$D$86,MATCH(D2756,Map!$A$2:$A$86,0),0)="","N/A",E2756*INDEX(Map!$D$2:$D$86,MATCH(D2756,Map!$A$2:$A$86,0),0))</f>
        <v>N/A</v>
      </c>
      <c r="AA2756" t="str">
        <f>INDEX(Map!$E$2:$E$86,MATCH(D2756,Map!$A$2:$A$86,0),0)</f>
        <v>Sales</v>
      </c>
    </row>
    <row r="2757" spans="1:27" x14ac:dyDescent="0.25">
      <c r="A2757" s="1" t="s">
        <v>120</v>
      </c>
      <c r="B2757" s="1" t="s">
        <v>115</v>
      </c>
      <c r="C2757" s="1">
        <v>68</v>
      </c>
      <c r="D2757" s="1" t="s">
        <v>91</v>
      </c>
      <c r="E2757" s="1">
        <v>0</v>
      </c>
      <c r="F2757" s="1">
        <v>0</v>
      </c>
      <c r="G2757" s="1">
        <v>0</v>
      </c>
      <c r="H2757" s="1">
        <v>0</v>
      </c>
      <c r="I2757" s="1" t="s">
        <v>63</v>
      </c>
      <c r="J2757" s="1" t="s">
        <v>63</v>
      </c>
      <c r="K2757" s="1">
        <v>0</v>
      </c>
      <c r="L2757" s="1">
        <v>0</v>
      </c>
      <c r="M2757" s="1">
        <v>0</v>
      </c>
      <c r="N2757" s="1" t="s">
        <v>63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3" t="str">
        <f t="shared" si="43"/>
        <v>2017Plan</v>
      </c>
      <c r="V2757" s="2">
        <f>DATE(A2757,INDEX(Map!$H$1:$H$12,MATCH(B2757,Map!$G$1:$G$12,0),0),1)</f>
        <v>43344</v>
      </c>
      <c r="W2757" t="str">
        <f>IF(AND(V2757&gt;=Map!$K$2,V2757&lt;=Map!$L$2),"Base",IF(AND(V2757&gt;=Map!$K$3,V2757&lt;=Map!$L$3),"Fcst","N/A"))</f>
        <v>N/A</v>
      </c>
      <c r="X2757" t="str">
        <f>INDEX(Map!$B$2:$B$86,MATCH(D2757,Map!$A$2:$A$86,0),0)</f>
        <v>N/A</v>
      </c>
      <c r="Y2757" s="7" t="str">
        <f>IF(INDEX(Map!$C$2:$C$86,MATCH(D2757,Map!$A$2:$A$86,0),0)="","N/A",E2757*INDEX(Map!$C$2:$C$86,MATCH(D2757,Map!$A$2:$A$86,0),0))</f>
        <v>N/A</v>
      </c>
      <c r="Z2757" s="7" t="str">
        <f>IF(INDEX(Map!$D$2:$D$86,MATCH(D2757,Map!$A$2:$A$86,0),0)="","N/A",E2757*INDEX(Map!$D$2:$D$86,MATCH(D2757,Map!$A$2:$A$86,0),0))</f>
        <v>N/A</v>
      </c>
      <c r="AA2757" t="str">
        <f>INDEX(Map!$E$2:$E$86,MATCH(D2757,Map!$A$2:$A$86,0),0)</f>
        <v>CSR</v>
      </c>
    </row>
    <row r="2758" spans="1:27" x14ac:dyDescent="0.25">
      <c r="A2758" s="1" t="s">
        <v>120</v>
      </c>
      <c r="B2758" s="1" t="s">
        <v>115</v>
      </c>
      <c r="C2758" s="1">
        <v>69</v>
      </c>
      <c r="D2758" s="1" t="s">
        <v>92</v>
      </c>
      <c r="E2758" s="1">
        <v>0</v>
      </c>
      <c r="F2758" s="1">
        <v>0</v>
      </c>
      <c r="G2758" s="1">
        <v>0</v>
      </c>
      <c r="H2758" s="1">
        <v>0</v>
      </c>
      <c r="I2758" s="1" t="s">
        <v>63</v>
      </c>
      <c r="J2758" s="1" t="s">
        <v>63</v>
      </c>
      <c r="K2758" s="1">
        <v>0</v>
      </c>
      <c r="L2758" s="1">
        <v>0</v>
      </c>
      <c r="M2758" s="1">
        <v>0</v>
      </c>
      <c r="N2758" s="1" t="s">
        <v>63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3" t="str">
        <f t="shared" si="43"/>
        <v>2017Plan</v>
      </c>
      <c r="V2758" s="2">
        <f>DATE(A2758,INDEX(Map!$H$1:$H$12,MATCH(B2758,Map!$G$1:$G$12,0),0),1)</f>
        <v>43344</v>
      </c>
      <c r="W2758" t="str">
        <f>IF(AND(V2758&gt;=Map!$K$2,V2758&lt;=Map!$L$2),"Base",IF(AND(V2758&gt;=Map!$K$3,V2758&lt;=Map!$L$3),"Fcst","N/A"))</f>
        <v>N/A</v>
      </c>
      <c r="X2758" t="str">
        <f>INDEX(Map!$B$2:$B$86,MATCH(D2758,Map!$A$2:$A$86,0),0)</f>
        <v>N/A</v>
      </c>
      <c r="Y2758" s="7" t="str">
        <f>IF(INDEX(Map!$C$2:$C$86,MATCH(D2758,Map!$A$2:$A$86,0),0)="","N/A",E2758*INDEX(Map!$C$2:$C$86,MATCH(D2758,Map!$A$2:$A$86,0),0))</f>
        <v>N/A</v>
      </c>
      <c r="Z2758" s="7" t="str">
        <f>IF(INDEX(Map!$D$2:$D$86,MATCH(D2758,Map!$A$2:$A$86,0),0)="","N/A",E2758*INDEX(Map!$D$2:$D$86,MATCH(D2758,Map!$A$2:$A$86,0),0))</f>
        <v>N/A</v>
      </c>
      <c r="AA2758" t="str">
        <f>INDEX(Map!$E$2:$E$86,MATCH(D2758,Map!$A$2:$A$86,0),0)</f>
        <v>CSR</v>
      </c>
    </row>
    <row r="2759" spans="1:27" x14ac:dyDescent="0.25">
      <c r="A2759" s="1" t="s">
        <v>120</v>
      </c>
      <c r="B2759" s="1" t="s">
        <v>115</v>
      </c>
      <c r="C2759" s="1">
        <v>70</v>
      </c>
      <c r="D2759" s="1" t="s">
        <v>93</v>
      </c>
      <c r="E2759" s="1">
        <v>0</v>
      </c>
      <c r="F2759" s="1">
        <v>0</v>
      </c>
      <c r="G2759" s="1">
        <v>0</v>
      </c>
      <c r="H2759" s="1">
        <v>0</v>
      </c>
      <c r="I2759" s="1" t="s">
        <v>63</v>
      </c>
      <c r="J2759" s="1" t="s">
        <v>63</v>
      </c>
      <c r="K2759" s="1">
        <v>0</v>
      </c>
      <c r="L2759" s="1">
        <v>0</v>
      </c>
      <c r="M2759" s="1">
        <v>0</v>
      </c>
      <c r="N2759" s="1" t="s">
        <v>63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3" t="str">
        <f t="shared" si="43"/>
        <v>2017Plan</v>
      </c>
      <c r="V2759" s="2">
        <f>DATE(A2759,INDEX(Map!$H$1:$H$12,MATCH(B2759,Map!$G$1:$G$12,0),0),1)</f>
        <v>43344</v>
      </c>
      <c r="W2759" t="str">
        <f>IF(AND(V2759&gt;=Map!$K$2,V2759&lt;=Map!$L$2),"Base",IF(AND(V2759&gt;=Map!$K$3,V2759&lt;=Map!$L$3),"Fcst","N/A"))</f>
        <v>N/A</v>
      </c>
      <c r="X2759" t="str">
        <f>INDEX(Map!$B$2:$B$86,MATCH(D2759,Map!$A$2:$A$86,0),0)</f>
        <v>N/A</v>
      </c>
      <c r="Y2759" s="7" t="str">
        <f>IF(INDEX(Map!$C$2:$C$86,MATCH(D2759,Map!$A$2:$A$86,0),0)="","N/A",E2759*INDEX(Map!$C$2:$C$86,MATCH(D2759,Map!$A$2:$A$86,0),0))</f>
        <v>N/A</v>
      </c>
      <c r="Z2759" s="7" t="str">
        <f>IF(INDEX(Map!$D$2:$D$86,MATCH(D2759,Map!$A$2:$A$86,0),0)="","N/A",E2759*INDEX(Map!$D$2:$D$86,MATCH(D2759,Map!$A$2:$A$86,0),0))</f>
        <v>N/A</v>
      </c>
      <c r="AA2759" t="str">
        <f>INDEX(Map!$E$2:$E$86,MATCH(D2759,Map!$A$2:$A$86,0),0)</f>
        <v>CSR</v>
      </c>
    </row>
    <row r="2760" spans="1:27" x14ac:dyDescent="0.25">
      <c r="A2760" s="1" t="s">
        <v>120</v>
      </c>
      <c r="B2760" s="1" t="s">
        <v>115</v>
      </c>
      <c r="C2760" s="1">
        <v>71</v>
      </c>
      <c r="D2760" s="1" t="s">
        <v>94</v>
      </c>
      <c r="E2760" s="1">
        <v>0</v>
      </c>
      <c r="F2760" s="1">
        <v>0</v>
      </c>
      <c r="G2760" s="1">
        <v>0</v>
      </c>
      <c r="H2760" s="1">
        <v>0</v>
      </c>
      <c r="I2760" s="1" t="s">
        <v>63</v>
      </c>
      <c r="J2760" s="1" t="s">
        <v>63</v>
      </c>
      <c r="K2760" s="1">
        <v>0</v>
      </c>
      <c r="L2760" s="1">
        <v>0</v>
      </c>
      <c r="M2760" s="1">
        <v>0</v>
      </c>
      <c r="N2760" s="1" t="s">
        <v>63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3" t="str">
        <f t="shared" si="43"/>
        <v>2017Plan</v>
      </c>
      <c r="V2760" s="2">
        <f>DATE(A2760,INDEX(Map!$H$1:$H$12,MATCH(B2760,Map!$G$1:$G$12,0),0),1)</f>
        <v>43344</v>
      </c>
      <c r="W2760" t="str">
        <f>IF(AND(V2760&gt;=Map!$K$2,V2760&lt;=Map!$L$2),"Base",IF(AND(V2760&gt;=Map!$K$3,V2760&lt;=Map!$L$3),"Fcst","N/A"))</f>
        <v>N/A</v>
      </c>
      <c r="X2760" t="str">
        <f>INDEX(Map!$B$2:$B$86,MATCH(D2760,Map!$A$2:$A$86,0),0)</f>
        <v>N/A</v>
      </c>
      <c r="Y2760" s="7" t="str">
        <f>IF(INDEX(Map!$C$2:$C$86,MATCH(D2760,Map!$A$2:$A$86,0),0)="","N/A",E2760*INDEX(Map!$C$2:$C$86,MATCH(D2760,Map!$A$2:$A$86,0),0))</f>
        <v>N/A</v>
      </c>
      <c r="Z2760" s="7" t="str">
        <f>IF(INDEX(Map!$D$2:$D$86,MATCH(D2760,Map!$A$2:$A$86,0),0)="","N/A",E2760*INDEX(Map!$D$2:$D$86,MATCH(D2760,Map!$A$2:$A$86,0),0))</f>
        <v>N/A</v>
      </c>
      <c r="AA2760" t="str">
        <f>INDEX(Map!$E$2:$E$86,MATCH(D2760,Map!$A$2:$A$86,0),0)</f>
        <v>CSR</v>
      </c>
    </row>
    <row r="2761" spans="1:27" x14ac:dyDescent="0.25">
      <c r="A2761" s="1" t="s">
        <v>120</v>
      </c>
      <c r="B2761" s="1" t="s">
        <v>115</v>
      </c>
      <c r="C2761" s="1">
        <v>72</v>
      </c>
      <c r="D2761" s="1" t="s">
        <v>95</v>
      </c>
      <c r="E2761" s="1">
        <v>0</v>
      </c>
      <c r="F2761" s="1">
        <v>0</v>
      </c>
      <c r="G2761" s="1">
        <v>0</v>
      </c>
      <c r="H2761" s="1">
        <v>0</v>
      </c>
      <c r="I2761" s="1" t="s">
        <v>63</v>
      </c>
      <c r="J2761" s="1" t="s">
        <v>63</v>
      </c>
      <c r="K2761" s="1">
        <v>0</v>
      </c>
      <c r="L2761" s="1">
        <v>0</v>
      </c>
      <c r="M2761" s="1">
        <v>0</v>
      </c>
      <c r="N2761" s="1" t="s">
        <v>63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3" t="str">
        <f t="shared" si="43"/>
        <v>2017Plan</v>
      </c>
      <c r="V2761" s="2">
        <f>DATE(A2761,INDEX(Map!$H$1:$H$12,MATCH(B2761,Map!$G$1:$G$12,0),0),1)</f>
        <v>43344</v>
      </c>
      <c r="W2761" t="str">
        <f>IF(AND(V2761&gt;=Map!$K$2,V2761&lt;=Map!$L$2),"Base",IF(AND(V2761&gt;=Map!$K$3,V2761&lt;=Map!$L$3),"Fcst","N/A"))</f>
        <v>N/A</v>
      </c>
      <c r="X2761" t="str">
        <f>INDEX(Map!$B$2:$B$86,MATCH(D2761,Map!$A$2:$A$86,0),0)</f>
        <v>N/A</v>
      </c>
      <c r="Y2761" s="7" t="str">
        <f>IF(INDEX(Map!$C$2:$C$86,MATCH(D2761,Map!$A$2:$A$86,0),0)="","N/A",E2761*INDEX(Map!$C$2:$C$86,MATCH(D2761,Map!$A$2:$A$86,0),0))</f>
        <v>N/A</v>
      </c>
      <c r="Z2761" s="7" t="str">
        <f>IF(INDEX(Map!$D$2:$D$86,MATCH(D2761,Map!$A$2:$A$86,0),0)="","N/A",E2761*INDEX(Map!$D$2:$D$86,MATCH(D2761,Map!$A$2:$A$86,0),0))</f>
        <v>N/A</v>
      </c>
      <c r="AA2761" t="str">
        <f>INDEX(Map!$E$2:$E$86,MATCH(D2761,Map!$A$2:$A$86,0),0)</f>
        <v>CSR</v>
      </c>
    </row>
    <row r="2762" spans="1:27" x14ac:dyDescent="0.25">
      <c r="A2762" s="1" t="s">
        <v>120</v>
      </c>
      <c r="B2762" s="1" t="s">
        <v>115</v>
      </c>
      <c r="C2762" s="1">
        <v>73</v>
      </c>
      <c r="D2762" s="1" t="s">
        <v>96</v>
      </c>
      <c r="E2762" s="1">
        <v>0</v>
      </c>
      <c r="F2762" s="1">
        <v>0</v>
      </c>
      <c r="G2762" s="1">
        <v>0</v>
      </c>
      <c r="H2762" s="1">
        <v>0</v>
      </c>
      <c r="I2762" s="1" t="s">
        <v>63</v>
      </c>
      <c r="J2762" s="1" t="s">
        <v>63</v>
      </c>
      <c r="K2762" s="1">
        <v>0</v>
      </c>
      <c r="L2762" s="1">
        <v>0</v>
      </c>
      <c r="M2762" s="1">
        <v>0</v>
      </c>
      <c r="N2762" s="1" t="s">
        <v>63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3" t="str">
        <f t="shared" si="43"/>
        <v>2017Plan</v>
      </c>
      <c r="V2762" s="2">
        <f>DATE(A2762,INDEX(Map!$H$1:$H$12,MATCH(B2762,Map!$G$1:$G$12,0),0),1)</f>
        <v>43344</v>
      </c>
      <c r="W2762" t="str">
        <f>IF(AND(V2762&gt;=Map!$K$2,V2762&lt;=Map!$L$2),"Base",IF(AND(V2762&gt;=Map!$K$3,V2762&lt;=Map!$L$3),"Fcst","N/A"))</f>
        <v>N/A</v>
      </c>
      <c r="X2762" t="str">
        <f>INDEX(Map!$B$2:$B$86,MATCH(D2762,Map!$A$2:$A$86,0),0)</f>
        <v>N/A</v>
      </c>
      <c r="Y2762" s="7" t="str">
        <f>IF(INDEX(Map!$C$2:$C$86,MATCH(D2762,Map!$A$2:$A$86,0),0)="","N/A",E2762*INDEX(Map!$C$2:$C$86,MATCH(D2762,Map!$A$2:$A$86,0),0))</f>
        <v>N/A</v>
      </c>
      <c r="Z2762" s="7" t="str">
        <f>IF(INDEX(Map!$D$2:$D$86,MATCH(D2762,Map!$A$2:$A$86,0),0)="","N/A",E2762*INDEX(Map!$D$2:$D$86,MATCH(D2762,Map!$A$2:$A$86,0),0))</f>
        <v>N/A</v>
      </c>
      <c r="AA2762" t="str">
        <f>INDEX(Map!$E$2:$E$86,MATCH(D2762,Map!$A$2:$A$86,0),0)</f>
        <v>CSR</v>
      </c>
    </row>
    <row r="2763" spans="1:27" x14ac:dyDescent="0.25">
      <c r="A2763" s="1" t="s">
        <v>120</v>
      </c>
      <c r="B2763" s="1" t="s">
        <v>115</v>
      </c>
      <c r="C2763" s="1">
        <v>74</v>
      </c>
      <c r="D2763" s="1" t="s">
        <v>97</v>
      </c>
      <c r="E2763" s="1">
        <v>0</v>
      </c>
      <c r="F2763" s="1">
        <v>0</v>
      </c>
      <c r="G2763" s="1">
        <v>0</v>
      </c>
      <c r="H2763" s="1">
        <v>0</v>
      </c>
      <c r="I2763" s="1" t="s">
        <v>63</v>
      </c>
      <c r="J2763" s="1" t="s">
        <v>63</v>
      </c>
      <c r="K2763" s="1">
        <v>0</v>
      </c>
      <c r="L2763" s="1">
        <v>0</v>
      </c>
      <c r="M2763" s="1">
        <v>0</v>
      </c>
      <c r="N2763" s="1" t="s">
        <v>63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3" t="str">
        <f t="shared" si="43"/>
        <v>2017Plan</v>
      </c>
      <c r="V2763" s="2">
        <f>DATE(A2763,INDEX(Map!$H$1:$H$12,MATCH(B2763,Map!$G$1:$G$12,0),0),1)</f>
        <v>43344</v>
      </c>
      <c r="W2763" t="str">
        <f>IF(AND(V2763&gt;=Map!$K$2,V2763&lt;=Map!$L$2),"Base",IF(AND(V2763&gt;=Map!$K$3,V2763&lt;=Map!$L$3),"Fcst","N/A"))</f>
        <v>N/A</v>
      </c>
      <c r="X2763" t="str">
        <f>INDEX(Map!$B$2:$B$86,MATCH(D2763,Map!$A$2:$A$86,0),0)</f>
        <v>N/A</v>
      </c>
      <c r="Y2763" s="7" t="str">
        <f>IF(INDEX(Map!$C$2:$C$86,MATCH(D2763,Map!$A$2:$A$86,0),0)="","N/A",E2763*INDEX(Map!$C$2:$C$86,MATCH(D2763,Map!$A$2:$A$86,0),0))</f>
        <v>N/A</v>
      </c>
      <c r="Z2763" s="7" t="str">
        <f>IF(INDEX(Map!$D$2:$D$86,MATCH(D2763,Map!$A$2:$A$86,0),0)="","N/A",E2763*INDEX(Map!$D$2:$D$86,MATCH(D2763,Map!$A$2:$A$86,0),0))</f>
        <v>N/A</v>
      </c>
      <c r="AA2763" t="str">
        <f>INDEX(Map!$E$2:$E$86,MATCH(D2763,Map!$A$2:$A$86,0),0)</f>
        <v>CSR</v>
      </c>
    </row>
    <row r="2764" spans="1:27" x14ac:dyDescent="0.25">
      <c r="A2764" s="1" t="s">
        <v>120</v>
      </c>
      <c r="B2764" s="1" t="s">
        <v>115</v>
      </c>
      <c r="C2764" s="1">
        <v>75</v>
      </c>
      <c r="D2764" s="1" t="s">
        <v>98</v>
      </c>
      <c r="E2764" s="1">
        <v>0</v>
      </c>
      <c r="F2764" s="1">
        <v>0</v>
      </c>
      <c r="G2764" s="1">
        <v>0</v>
      </c>
      <c r="H2764" s="1">
        <v>0</v>
      </c>
      <c r="I2764" s="1" t="s">
        <v>63</v>
      </c>
      <c r="J2764" s="1" t="s">
        <v>63</v>
      </c>
      <c r="K2764" s="1">
        <v>0</v>
      </c>
      <c r="L2764" s="1">
        <v>0</v>
      </c>
      <c r="M2764" s="1">
        <v>0</v>
      </c>
      <c r="N2764" s="1" t="s">
        <v>63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3" t="str">
        <f t="shared" si="43"/>
        <v>2017Plan</v>
      </c>
      <c r="V2764" s="2">
        <f>DATE(A2764,INDEX(Map!$H$1:$H$12,MATCH(B2764,Map!$G$1:$G$12,0),0),1)</f>
        <v>43344</v>
      </c>
      <c r="W2764" t="str">
        <f>IF(AND(V2764&gt;=Map!$K$2,V2764&lt;=Map!$L$2),"Base",IF(AND(V2764&gt;=Map!$K$3,V2764&lt;=Map!$L$3),"Fcst","N/A"))</f>
        <v>N/A</v>
      </c>
      <c r="X2764" t="str">
        <f>INDEX(Map!$B$2:$B$86,MATCH(D2764,Map!$A$2:$A$86,0),0)</f>
        <v>N/A</v>
      </c>
      <c r="Y2764" s="7" t="str">
        <f>IF(INDEX(Map!$C$2:$C$86,MATCH(D2764,Map!$A$2:$A$86,0),0)="","N/A",E2764*INDEX(Map!$C$2:$C$86,MATCH(D2764,Map!$A$2:$A$86,0),0))</f>
        <v>N/A</v>
      </c>
      <c r="Z2764" s="7" t="str">
        <f>IF(INDEX(Map!$D$2:$D$86,MATCH(D2764,Map!$A$2:$A$86,0),0)="","N/A",E2764*INDEX(Map!$D$2:$D$86,MATCH(D2764,Map!$A$2:$A$86,0),0))</f>
        <v>N/A</v>
      </c>
      <c r="AA2764" t="str">
        <f>INDEX(Map!$E$2:$E$86,MATCH(D2764,Map!$A$2:$A$86,0),0)</f>
        <v>CSR</v>
      </c>
    </row>
    <row r="2765" spans="1:27" x14ac:dyDescent="0.25">
      <c r="A2765" s="1" t="s">
        <v>120</v>
      </c>
      <c r="B2765" s="1" t="s">
        <v>115</v>
      </c>
      <c r="C2765" s="1">
        <v>76</v>
      </c>
      <c r="D2765" s="1" t="s">
        <v>99</v>
      </c>
      <c r="E2765" s="1">
        <v>0</v>
      </c>
      <c r="F2765" s="1">
        <v>0</v>
      </c>
      <c r="G2765" s="1">
        <v>0</v>
      </c>
      <c r="H2765" s="1">
        <v>0</v>
      </c>
      <c r="I2765" s="1" t="s">
        <v>63</v>
      </c>
      <c r="J2765" s="1" t="s">
        <v>63</v>
      </c>
      <c r="K2765" s="1">
        <v>0</v>
      </c>
      <c r="L2765" s="1">
        <v>0</v>
      </c>
      <c r="M2765" s="1">
        <v>0</v>
      </c>
      <c r="N2765" s="1" t="s">
        <v>63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3" t="str">
        <f t="shared" si="43"/>
        <v>2017Plan</v>
      </c>
      <c r="V2765" s="2">
        <f>DATE(A2765,INDEX(Map!$H$1:$H$12,MATCH(B2765,Map!$G$1:$G$12,0),0),1)</f>
        <v>43344</v>
      </c>
      <c r="W2765" t="str">
        <f>IF(AND(V2765&gt;=Map!$K$2,V2765&lt;=Map!$L$2),"Base",IF(AND(V2765&gt;=Map!$K$3,V2765&lt;=Map!$L$3),"Fcst","N/A"))</f>
        <v>N/A</v>
      </c>
      <c r="X2765" t="str">
        <f>INDEX(Map!$B$2:$B$86,MATCH(D2765,Map!$A$2:$A$86,0),0)</f>
        <v>N/A</v>
      </c>
      <c r="Y2765" s="7" t="str">
        <f>IF(INDEX(Map!$C$2:$C$86,MATCH(D2765,Map!$A$2:$A$86,0),0)="","N/A",E2765*INDEX(Map!$C$2:$C$86,MATCH(D2765,Map!$A$2:$A$86,0),0))</f>
        <v>N/A</v>
      </c>
      <c r="Z2765" s="7" t="str">
        <f>IF(INDEX(Map!$D$2:$D$86,MATCH(D2765,Map!$A$2:$A$86,0),0)="","N/A",E2765*INDEX(Map!$D$2:$D$86,MATCH(D2765,Map!$A$2:$A$86,0),0))</f>
        <v>N/A</v>
      </c>
      <c r="AA2765" t="str">
        <f>INDEX(Map!$E$2:$E$86,MATCH(D2765,Map!$A$2:$A$86,0),0)</f>
        <v>CSR</v>
      </c>
    </row>
    <row r="2766" spans="1:27" x14ac:dyDescent="0.25">
      <c r="A2766" s="1" t="s">
        <v>120</v>
      </c>
      <c r="B2766" s="1" t="s">
        <v>115</v>
      </c>
      <c r="C2766" s="1">
        <v>77</v>
      </c>
      <c r="D2766" s="1" t="s">
        <v>100</v>
      </c>
      <c r="E2766" s="1">
        <v>0</v>
      </c>
      <c r="F2766" s="1">
        <v>0</v>
      </c>
      <c r="G2766" s="1">
        <v>0</v>
      </c>
      <c r="H2766" s="1">
        <v>0</v>
      </c>
      <c r="I2766" s="1" t="s">
        <v>63</v>
      </c>
      <c r="J2766" s="1" t="s">
        <v>63</v>
      </c>
      <c r="K2766" s="1">
        <v>0</v>
      </c>
      <c r="L2766" s="1">
        <v>0</v>
      </c>
      <c r="M2766" s="1">
        <v>0</v>
      </c>
      <c r="N2766" s="1" t="s">
        <v>63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3" t="str">
        <f t="shared" si="43"/>
        <v>2017Plan</v>
      </c>
      <c r="V2766" s="2">
        <f>DATE(A2766,INDEX(Map!$H$1:$H$12,MATCH(B2766,Map!$G$1:$G$12,0),0),1)</f>
        <v>43344</v>
      </c>
      <c r="W2766" t="str">
        <f>IF(AND(V2766&gt;=Map!$K$2,V2766&lt;=Map!$L$2),"Base",IF(AND(V2766&gt;=Map!$K$3,V2766&lt;=Map!$L$3),"Fcst","N/A"))</f>
        <v>N/A</v>
      </c>
      <c r="X2766" t="str">
        <f>INDEX(Map!$B$2:$B$86,MATCH(D2766,Map!$A$2:$A$86,0),0)</f>
        <v>N/A</v>
      </c>
      <c r="Y2766" s="7" t="str">
        <f>IF(INDEX(Map!$C$2:$C$86,MATCH(D2766,Map!$A$2:$A$86,0),0)="","N/A",E2766*INDEX(Map!$C$2:$C$86,MATCH(D2766,Map!$A$2:$A$86,0),0))</f>
        <v>N/A</v>
      </c>
      <c r="Z2766" s="7" t="str">
        <f>IF(INDEX(Map!$D$2:$D$86,MATCH(D2766,Map!$A$2:$A$86,0),0)="","N/A",E2766*INDEX(Map!$D$2:$D$86,MATCH(D2766,Map!$A$2:$A$86,0),0))</f>
        <v>N/A</v>
      </c>
      <c r="AA2766" t="str">
        <f>INDEX(Map!$E$2:$E$86,MATCH(D2766,Map!$A$2:$A$86,0),0)</f>
        <v>CSR</v>
      </c>
    </row>
    <row r="2767" spans="1:27" x14ac:dyDescent="0.25">
      <c r="A2767" s="1" t="s">
        <v>120</v>
      </c>
      <c r="B2767" s="1" t="s">
        <v>115</v>
      </c>
      <c r="C2767" s="1">
        <v>78</v>
      </c>
      <c r="D2767" s="1" t="s">
        <v>101</v>
      </c>
      <c r="E2767" s="1">
        <v>0</v>
      </c>
      <c r="F2767" s="1">
        <v>0</v>
      </c>
      <c r="G2767" s="1">
        <v>0</v>
      </c>
      <c r="H2767" s="1">
        <v>0</v>
      </c>
      <c r="I2767" s="1" t="s">
        <v>63</v>
      </c>
      <c r="J2767" s="1" t="s">
        <v>63</v>
      </c>
      <c r="K2767" s="1">
        <v>0</v>
      </c>
      <c r="L2767" s="1">
        <v>0</v>
      </c>
      <c r="M2767" s="1">
        <v>0</v>
      </c>
      <c r="N2767" s="1" t="s">
        <v>63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3" t="str">
        <f t="shared" si="43"/>
        <v>2017Plan</v>
      </c>
      <c r="V2767" s="2">
        <f>DATE(A2767,INDEX(Map!$H$1:$H$12,MATCH(B2767,Map!$G$1:$G$12,0),0),1)</f>
        <v>43344</v>
      </c>
      <c r="W2767" t="str">
        <f>IF(AND(V2767&gt;=Map!$K$2,V2767&lt;=Map!$L$2),"Base",IF(AND(V2767&gt;=Map!$K$3,V2767&lt;=Map!$L$3),"Fcst","N/A"))</f>
        <v>N/A</v>
      </c>
      <c r="X2767" t="str">
        <f>INDEX(Map!$B$2:$B$86,MATCH(D2767,Map!$A$2:$A$86,0),0)</f>
        <v>N/A</v>
      </c>
      <c r="Y2767" s="7" t="str">
        <f>IF(INDEX(Map!$C$2:$C$86,MATCH(D2767,Map!$A$2:$A$86,0),0)="","N/A",E2767*INDEX(Map!$C$2:$C$86,MATCH(D2767,Map!$A$2:$A$86,0),0))</f>
        <v>N/A</v>
      </c>
      <c r="Z2767" s="7" t="str">
        <f>IF(INDEX(Map!$D$2:$D$86,MATCH(D2767,Map!$A$2:$A$86,0),0)="","N/A",E2767*INDEX(Map!$D$2:$D$86,MATCH(D2767,Map!$A$2:$A$86,0),0))</f>
        <v>N/A</v>
      </c>
      <c r="AA2767" t="str">
        <f>INDEX(Map!$E$2:$E$86,MATCH(D2767,Map!$A$2:$A$86,0),0)</f>
        <v>CSR</v>
      </c>
    </row>
    <row r="2768" spans="1:27" x14ac:dyDescent="0.25">
      <c r="A2768" s="1" t="s">
        <v>120</v>
      </c>
      <c r="B2768" s="1" t="s">
        <v>115</v>
      </c>
      <c r="C2768" s="1">
        <v>79</v>
      </c>
      <c r="D2768" s="1" t="s">
        <v>102</v>
      </c>
      <c r="E2768" s="1">
        <v>0</v>
      </c>
      <c r="F2768" s="1">
        <v>0</v>
      </c>
      <c r="G2768" s="1">
        <v>0</v>
      </c>
      <c r="H2768" s="1">
        <v>0</v>
      </c>
      <c r="I2768" s="1" t="s">
        <v>63</v>
      </c>
      <c r="J2768" s="1" t="s">
        <v>63</v>
      </c>
      <c r="K2768" s="1">
        <v>0</v>
      </c>
      <c r="L2768" s="1">
        <v>0</v>
      </c>
      <c r="M2768" s="1">
        <v>0</v>
      </c>
      <c r="N2768" s="1" t="s">
        <v>63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3" t="str">
        <f t="shared" si="43"/>
        <v>2017Plan</v>
      </c>
      <c r="V2768" s="2">
        <f>DATE(A2768,INDEX(Map!$H$1:$H$12,MATCH(B2768,Map!$G$1:$G$12,0),0),1)</f>
        <v>43344</v>
      </c>
      <c r="W2768" t="str">
        <f>IF(AND(V2768&gt;=Map!$K$2,V2768&lt;=Map!$L$2),"Base",IF(AND(V2768&gt;=Map!$K$3,V2768&lt;=Map!$L$3),"Fcst","N/A"))</f>
        <v>N/A</v>
      </c>
      <c r="X2768" t="str">
        <f>INDEX(Map!$B$2:$B$86,MATCH(D2768,Map!$A$2:$A$86,0),0)</f>
        <v>N/A</v>
      </c>
      <c r="Y2768" s="7" t="str">
        <f>IF(INDEX(Map!$C$2:$C$86,MATCH(D2768,Map!$A$2:$A$86,0),0)="","N/A",E2768*INDEX(Map!$C$2:$C$86,MATCH(D2768,Map!$A$2:$A$86,0),0))</f>
        <v>N/A</v>
      </c>
      <c r="Z2768" s="7" t="str">
        <f>IF(INDEX(Map!$D$2:$D$86,MATCH(D2768,Map!$A$2:$A$86,0),0)="","N/A",E2768*INDEX(Map!$D$2:$D$86,MATCH(D2768,Map!$A$2:$A$86,0),0))</f>
        <v>N/A</v>
      </c>
      <c r="AA2768" t="str">
        <f>INDEX(Map!$E$2:$E$86,MATCH(D2768,Map!$A$2:$A$86,0),0)</f>
        <v>CSR</v>
      </c>
    </row>
    <row r="2769" spans="1:27" x14ac:dyDescent="0.25">
      <c r="A2769" s="1" t="s">
        <v>120</v>
      </c>
      <c r="B2769" s="1" t="s">
        <v>115</v>
      </c>
      <c r="C2769" s="1">
        <v>80</v>
      </c>
      <c r="D2769" s="1" t="s">
        <v>103</v>
      </c>
      <c r="E2769" s="1">
        <v>0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3" t="str">
        <f t="shared" si="43"/>
        <v>2017Plan</v>
      </c>
      <c r="V2769" s="2">
        <f>DATE(A2769,INDEX(Map!$H$1:$H$12,MATCH(B2769,Map!$G$1:$G$12,0),0),1)</f>
        <v>43344</v>
      </c>
      <c r="W2769" t="str">
        <f>IF(AND(V2769&gt;=Map!$K$2,V2769&lt;=Map!$L$2),"Base",IF(AND(V2769&gt;=Map!$K$3,V2769&lt;=Map!$L$3),"Fcst","N/A"))</f>
        <v>N/A</v>
      </c>
      <c r="X2769" t="str">
        <f>INDEX(Map!$B$2:$B$86,MATCH(D2769,Map!$A$2:$A$86,0),0)</f>
        <v>N/A</v>
      </c>
      <c r="Y2769" s="7" t="str">
        <f>IF(INDEX(Map!$C$2:$C$86,MATCH(D2769,Map!$A$2:$A$86,0),0)="","N/A",E2769*INDEX(Map!$C$2:$C$86,MATCH(D2769,Map!$A$2:$A$86,0),0))</f>
        <v>N/A</v>
      </c>
      <c r="Z2769" s="7" t="str">
        <f>IF(INDEX(Map!$D$2:$D$86,MATCH(D2769,Map!$A$2:$A$86,0),0)="","N/A",E2769*INDEX(Map!$D$2:$D$86,MATCH(D2769,Map!$A$2:$A$86,0),0))</f>
        <v>N/A</v>
      </c>
      <c r="AA2769" t="str">
        <f>INDEX(Map!$E$2:$E$86,MATCH(D2769,Map!$A$2:$A$86,0),0)</f>
        <v>NGCC</v>
      </c>
    </row>
    <row r="2770" spans="1:27" x14ac:dyDescent="0.25">
      <c r="A2770" s="1" t="s">
        <v>120</v>
      </c>
      <c r="B2770" s="1" t="s">
        <v>115</v>
      </c>
      <c r="C2770" s="1">
        <v>81</v>
      </c>
      <c r="D2770" s="1" t="s">
        <v>104</v>
      </c>
      <c r="E2770" s="1">
        <v>0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3" t="str">
        <f t="shared" si="43"/>
        <v>2017Plan</v>
      </c>
      <c r="V2770" s="2">
        <f>DATE(A2770,INDEX(Map!$H$1:$H$12,MATCH(B2770,Map!$G$1:$G$12,0),0),1)</f>
        <v>43344</v>
      </c>
      <c r="W2770" t="str">
        <f>IF(AND(V2770&gt;=Map!$K$2,V2770&lt;=Map!$L$2),"Base",IF(AND(V2770&gt;=Map!$K$3,V2770&lt;=Map!$L$3),"Fcst","N/A"))</f>
        <v>N/A</v>
      </c>
      <c r="X2770" t="str">
        <f>INDEX(Map!$B$2:$B$86,MATCH(D2770,Map!$A$2:$A$86,0),0)</f>
        <v>N/A</v>
      </c>
      <c r="Y2770" s="7" t="str">
        <f>IF(INDEX(Map!$C$2:$C$86,MATCH(D2770,Map!$A$2:$A$86,0),0)="","N/A",E2770*INDEX(Map!$C$2:$C$86,MATCH(D2770,Map!$A$2:$A$86,0),0))</f>
        <v>N/A</v>
      </c>
      <c r="Z2770" s="7" t="str">
        <f>IF(INDEX(Map!$D$2:$D$86,MATCH(D2770,Map!$A$2:$A$86,0),0)="","N/A",E2770*INDEX(Map!$D$2:$D$86,MATCH(D2770,Map!$A$2:$A$86,0),0))</f>
        <v>N/A</v>
      </c>
      <c r="AA2770" t="str">
        <f>INDEX(Map!$E$2:$E$86,MATCH(D2770,Map!$A$2:$A$86,0),0)</f>
        <v>NGCC</v>
      </c>
    </row>
    <row r="2771" spans="1:27" x14ac:dyDescent="0.25">
      <c r="A2771" s="1" t="s">
        <v>120</v>
      </c>
      <c r="B2771" s="1" t="s">
        <v>115</v>
      </c>
      <c r="C2771" s="1">
        <v>82</v>
      </c>
      <c r="D2771" s="1" t="s">
        <v>105</v>
      </c>
      <c r="E2771" s="1">
        <v>0</v>
      </c>
      <c r="F2771" s="1">
        <v>0</v>
      </c>
      <c r="G2771" s="1">
        <v>0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3" t="str">
        <f t="shared" si="43"/>
        <v>2017Plan</v>
      </c>
      <c r="V2771" s="2">
        <f>DATE(A2771,INDEX(Map!$H$1:$H$12,MATCH(B2771,Map!$G$1:$G$12,0),0),1)</f>
        <v>43344</v>
      </c>
      <c r="W2771" t="str">
        <f>IF(AND(V2771&gt;=Map!$K$2,V2771&lt;=Map!$L$2),"Base",IF(AND(V2771&gt;=Map!$K$3,V2771&lt;=Map!$L$3),"Fcst","N/A"))</f>
        <v>N/A</v>
      </c>
      <c r="X2771" t="str">
        <f>INDEX(Map!$B$2:$B$86,MATCH(D2771,Map!$A$2:$A$86,0),0)</f>
        <v>N/A</v>
      </c>
      <c r="Y2771" s="7" t="str">
        <f>IF(INDEX(Map!$C$2:$C$86,MATCH(D2771,Map!$A$2:$A$86,0),0)="","N/A",E2771*INDEX(Map!$C$2:$C$86,MATCH(D2771,Map!$A$2:$A$86,0),0))</f>
        <v>N/A</v>
      </c>
      <c r="Z2771" s="7" t="str">
        <f>IF(INDEX(Map!$D$2:$D$86,MATCH(D2771,Map!$A$2:$A$86,0),0)="","N/A",E2771*INDEX(Map!$D$2:$D$86,MATCH(D2771,Map!$A$2:$A$86,0),0))</f>
        <v>N/A</v>
      </c>
      <c r="AA2771" t="str">
        <f>INDEX(Map!$E$2:$E$86,MATCH(D2771,Map!$A$2:$A$86,0),0)</f>
        <v>NGCC</v>
      </c>
    </row>
    <row r="2772" spans="1:27" x14ac:dyDescent="0.25">
      <c r="A2772" s="1" t="s">
        <v>120</v>
      </c>
      <c r="B2772" s="1" t="s">
        <v>115</v>
      </c>
      <c r="C2772" s="1">
        <v>83</v>
      </c>
      <c r="D2772" s="1" t="s">
        <v>106</v>
      </c>
      <c r="E2772" s="1">
        <v>0</v>
      </c>
      <c r="F2772" s="1">
        <v>0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0</v>
      </c>
      <c r="U2772" s="3" t="str">
        <f t="shared" si="43"/>
        <v>2017Plan</v>
      </c>
      <c r="V2772" s="2">
        <f>DATE(A2772,INDEX(Map!$H$1:$H$12,MATCH(B2772,Map!$G$1:$G$12,0),0),1)</f>
        <v>43344</v>
      </c>
      <c r="W2772" t="str">
        <f>IF(AND(V2772&gt;=Map!$K$2,V2772&lt;=Map!$L$2),"Base",IF(AND(V2772&gt;=Map!$K$3,V2772&lt;=Map!$L$3),"Fcst","N/A"))</f>
        <v>N/A</v>
      </c>
      <c r="X2772" t="str">
        <f>INDEX(Map!$B$2:$B$86,MATCH(D2772,Map!$A$2:$A$86,0),0)</f>
        <v>N/A</v>
      </c>
      <c r="Y2772" s="7" t="str">
        <f>IF(INDEX(Map!$C$2:$C$86,MATCH(D2772,Map!$A$2:$A$86,0),0)="","N/A",E2772*INDEX(Map!$C$2:$C$86,MATCH(D2772,Map!$A$2:$A$86,0),0))</f>
        <v>N/A</v>
      </c>
      <c r="Z2772" s="7" t="str">
        <f>IF(INDEX(Map!$D$2:$D$86,MATCH(D2772,Map!$A$2:$A$86,0),0)="","N/A",E2772*INDEX(Map!$D$2:$D$86,MATCH(D2772,Map!$A$2:$A$86,0),0))</f>
        <v>N/A</v>
      </c>
      <c r="AA2772" t="str">
        <f>INDEX(Map!$E$2:$E$86,MATCH(D2772,Map!$A$2:$A$86,0),0)</f>
        <v>NGCC</v>
      </c>
    </row>
    <row r="2773" spans="1:27" x14ac:dyDescent="0.25">
      <c r="A2773" s="1" t="s">
        <v>120</v>
      </c>
      <c r="B2773" s="1" t="s">
        <v>115</v>
      </c>
      <c r="C2773" s="1">
        <v>84</v>
      </c>
      <c r="D2773" s="1" t="s">
        <v>107</v>
      </c>
      <c r="E2773" s="1">
        <v>0.3</v>
      </c>
      <c r="F2773" s="1">
        <v>0</v>
      </c>
      <c r="G2773" s="1">
        <v>0.3</v>
      </c>
      <c r="H2773" s="1">
        <v>0</v>
      </c>
      <c r="I2773" s="1">
        <v>3.6</v>
      </c>
      <c r="J2773" s="1">
        <v>10900</v>
      </c>
      <c r="K2773" s="1">
        <v>2</v>
      </c>
      <c r="L2773" s="1">
        <v>316.3</v>
      </c>
      <c r="M2773" s="1">
        <v>11</v>
      </c>
      <c r="N2773" s="1">
        <v>0</v>
      </c>
      <c r="O2773" s="1">
        <v>2</v>
      </c>
      <c r="P2773" s="1">
        <v>0</v>
      </c>
      <c r="Q2773" s="1">
        <v>0</v>
      </c>
      <c r="R2773" s="1">
        <v>35.07</v>
      </c>
      <c r="S2773" s="1">
        <v>39.700000000000003</v>
      </c>
      <c r="T2773" s="1">
        <v>13</v>
      </c>
      <c r="U2773" s="3" t="str">
        <f t="shared" si="43"/>
        <v>2017Plan</v>
      </c>
      <c r="V2773" s="2">
        <f>DATE(A2773,INDEX(Map!$H$1:$H$12,MATCH(B2773,Map!$G$1:$G$12,0),0),1)</f>
        <v>43344</v>
      </c>
      <c r="W2773" t="str">
        <f>IF(AND(V2773&gt;=Map!$K$2,V2773&lt;=Map!$L$2),"Base",IF(AND(V2773&gt;=Map!$K$3,V2773&lt;=Map!$L$3),"Fcst","N/A"))</f>
        <v>N/A</v>
      </c>
      <c r="X2773" t="str">
        <f>INDEX(Map!$B$2:$B$86,MATCH(D2773,Map!$A$2:$A$86,0),0)</f>
        <v>Bluegrass/EKPC</v>
      </c>
      <c r="Y2773" s="7" t="str">
        <f>IF(INDEX(Map!$C$2:$C$86,MATCH(D2773,Map!$A$2:$A$86,0),0)="","N/A",E2773*INDEX(Map!$C$2:$C$86,MATCH(D2773,Map!$A$2:$A$86,0),0))</f>
        <v>N/A</v>
      </c>
      <c r="Z2773" s="7">
        <f>IF(INDEX(Map!$D$2:$D$86,MATCH(D2773,Map!$A$2:$A$86,0),0)="","N/A",E2773*INDEX(Map!$D$2:$D$86,MATCH(D2773,Map!$A$2:$A$86,0),0))</f>
        <v>0.3</v>
      </c>
      <c r="AA2773" t="str">
        <f>INDEX(Map!$E$2:$E$86,MATCH(D2773,Map!$A$2:$A$86,0),0)</f>
        <v>SCCT</v>
      </c>
    </row>
    <row r="2774" spans="1:27" x14ac:dyDescent="0.25">
      <c r="A2774" s="1" t="s">
        <v>120</v>
      </c>
      <c r="B2774" s="1" t="s">
        <v>116</v>
      </c>
      <c r="C2774" s="1">
        <v>1</v>
      </c>
      <c r="D2774" s="1" t="s">
        <v>23</v>
      </c>
      <c r="E2774" s="1">
        <v>16.100000000000001</v>
      </c>
      <c r="F2774" s="1">
        <v>0</v>
      </c>
      <c r="G2774" s="1">
        <v>20.2</v>
      </c>
      <c r="H2774" s="1">
        <v>3</v>
      </c>
      <c r="I2774" s="1">
        <v>187.7</v>
      </c>
      <c r="J2774" s="1">
        <v>11666</v>
      </c>
      <c r="K2774" s="1">
        <v>393</v>
      </c>
      <c r="L2774" s="1">
        <v>271.60000000000002</v>
      </c>
      <c r="M2774" s="1">
        <v>510</v>
      </c>
      <c r="N2774" s="1">
        <v>2</v>
      </c>
      <c r="O2774" s="1">
        <v>35</v>
      </c>
      <c r="P2774" s="1">
        <v>0</v>
      </c>
      <c r="Q2774" s="1">
        <v>47</v>
      </c>
      <c r="R2774" s="1">
        <v>34.57</v>
      </c>
      <c r="S2774" s="1">
        <v>36.74</v>
      </c>
      <c r="T2774" s="1">
        <v>591</v>
      </c>
      <c r="U2774" s="3" t="str">
        <f t="shared" si="43"/>
        <v>2017Plan</v>
      </c>
      <c r="V2774" s="2">
        <f>DATE(A2774,INDEX(Map!$H$1:$H$12,MATCH(B2774,Map!$G$1:$G$12,0),0),1)</f>
        <v>43374</v>
      </c>
      <c r="W2774" t="str">
        <f>IF(AND(V2774&gt;=Map!$K$2,V2774&lt;=Map!$L$2),"Base",IF(AND(V2774&gt;=Map!$K$3,V2774&lt;=Map!$L$3),"Fcst","N/A"))</f>
        <v>N/A</v>
      </c>
      <c r="X2774" t="str">
        <f>INDEX(Map!$B$2:$B$86,MATCH(D2774,Map!$A$2:$A$86,0),0)</f>
        <v>Brown 1</v>
      </c>
      <c r="Y2774" s="7">
        <f>IF(INDEX(Map!$C$2:$C$86,MATCH(D2774,Map!$A$2:$A$86,0),0)="","N/A",E2774*INDEX(Map!$C$2:$C$86,MATCH(D2774,Map!$A$2:$A$86,0),0))</f>
        <v>16.100000000000001</v>
      </c>
      <c r="Z2774" s="7" t="str">
        <f>IF(INDEX(Map!$D$2:$D$86,MATCH(D2774,Map!$A$2:$A$86,0),0)="","N/A",E2774*INDEX(Map!$D$2:$D$86,MATCH(D2774,Map!$A$2:$A$86,0),0))</f>
        <v>N/A</v>
      </c>
      <c r="AA2774" t="str">
        <f>INDEX(Map!$E$2:$E$86,MATCH(D2774,Map!$A$2:$A$86,0),0)</f>
        <v>Coal</v>
      </c>
    </row>
    <row r="2775" spans="1:27" x14ac:dyDescent="0.25">
      <c r="A2775" s="1" t="s">
        <v>120</v>
      </c>
      <c r="B2775" s="1" t="s">
        <v>116</v>
      </c>
      <c r="C2775" s="1">
        <v>2</v>
      </c>
      <c r="D2775" s="1" t="s">
        <v>24</v>
      </c>
      <c r="E2775" s="1">
        <v>37.299999999999997</v>
      </c>
      <c r="F2775" s="1">
        <v>0</v>
      </c>
      <c r="G2775" s="1">
        <v>30</v>
      </c>
      <c r="H2775" s="1">
        <v>3</v>
      </c>
      <c r="I2775" s="1">
        <v>403</v>
      </c>
      <c r="J2775" s="1">
        <v>10807</v>
      </c>
      <c r="K2775" s="1">
        <v>528</v>
      </c>
      <c r="L2775" s="1">
        <v>271.60000000000002</v>
      </c>
      <c r="M2775" s="1">
        <v>1094</v>
      </c>
      <c r="N2775" s="1">
        <v>2</v>
      </c>
      <c r="O2775" s="1">
        <v>35</v>
      </c>
      <c r="P2775" s="1">
        <v>0</v>
      </c>
      <c r="Q2775" s="1">
        <v>81</v>
      </c>
      <c r="R2775" s="1">
        <v>31.53</v>
      </c>
      <c r="S2775" s="1">
        <v>32.47</v>
      </c>
      <c r="T2775" s="1">
        <v>1211</v>
      </c>
      <c r="U2775" s="3" t="str">
        <f t="shared" si="43"/>
        <v>2017Plan</v>
      </c>
      <c r="V2775" s="2">
        <f>DATE(A2775,INDEX(Map!$H$1:$H$12,MATCH(B2775,Map!$G$1:$G$12,0),0),1)</f>
        <v>43374</v>
      </c>
      <c r="W2775" t="str">
        <f>IF(AND(V2775&gt;=Map!$K$2,V2775&lt;=Map!$L$2),"Base",IF(AND(V2775&gt;=Map!$K$3,V2775&lt;=Map!$L$3),"Fcst","N/A"))</f>
        <v>N/A</v>
      </c>
      <c r="X2775" t="str">
        <f>INDEX(Map!$B$2:$B$86,MATCH(D2775,Map!$A$2:$A$86,0),0)</f>
        <v>Brown 2</v>
      </c>
      <c r="Y2775" s="7">
        <f>IF(INDEX(Map!$C$2:$C$86,MATCH(D2775,Map!$A$2:$A$86,0),0)="","N/A",E2775*INDEX(Map!$C$2:$C$86,MATCH(D2775,Map!$A$2:$A$86,0),0))</f>
        <v>37.299999999999997</v>
      </c>
      <c r="Z2775" s="7" t="str">
        <f>IF(INDEX(Map!$D$2:$D$86,MATCH(D2775,Map!$A$2:$A$86,0),0)="","N/A",E2775*INDEX(Map!$D$2:$D$86,MATCH(D2775,Map!$A$2:$A$86,0),0))</f>
        <v>N/A</v>
      </c>
      <c r="AA2775" t="str">
        <f>INDEX(Map!$E$2:$E$86,MATCH(D2775,Map!$A$2:$A$86,0),0)</f>
        <v>Coal</v>
      </c>
    </row>
    <row r="2776" spans="1:27" x14ac:dyDescent="0.25">
      <c r="A2776" s="1" t="s">
        <v>120</v>
      </c>
      <c r="B2776" s="1" t="s">
        <v>116</v>
      </c>
      <c r="C2776" s="1">
        <v>3</v>
      </c>
      <c r="D2776" s="1" t="s">
        <v>25</v>
      </c>
      <c r="E2776" s="1">
        <v>91.2</v>
      </c>
      <c r="F2776" s="1">
        <v>0</v>
      </c>
      <c r="G2776" s="1">
        <v>29.8</v>
      </c>
      <c r="H2776" s="1">
        <v>3</v>
      </c>
      <c r="I2776" s="1">
        <v>1111.8</v>
      </c>
      <c r="J2776" s="1">
        <v>12193</v>
      </c>
      <c r="K2776" s="1">
        <v>585</v>
      </c>
      <c r="L2776" s="1">
        <v>271.60000000000002</v>
      </c>
      <c r="M2776" s="1">
        <v>3019</v>
      </c>
      <c r="N2776" s="1">
        <v>3</v>
      </c>
      <c r="O2776" s="1">
        <v>44</v>
      </c>
      <c r="P2776" s="1">
        <v>0</v>
      </c>
      <c r="Q2776" s="1">
        <v>280</v>
      </c>
      <c r="R2776" s="1">
        <v>36.19</v>
      </c>
      <c r="S2776" s="1">
        <v>36.67</v>
      </c>
      <c r="T2776" s="1">
        <v>3344</v>
      </c>
      <c r="U2776" s="3" t="str">
        <f t="shared" si="43"/>
        <v>2017Plan</v>
      </c>
      <c r="V2776" s="2">
        <f>DATE(A2776,INDEX(Map!$H$1:$H$12,MATCH(B2776,Map!$G$1:$G$12,0),0),1)</f>
        <v>43374</v>
      </c>
      <c r="W2776" t="str">
        <f>IF(AND(V2776&gt;=Map!$K$2,V2776&lt;=Map!$L$2),"Base",IF(AND(V2776&gt;=Map!$K$3,V2776&lt;=Map!$L$3),"Fcst","N/A"))</f>
        <v>N/A</v>
      </c>
      <c r="X2776" t="str">
        <f>INDEX(Map!$B$2:$B$86,MATCH(D2776,Map!$A$2:$A$86,0),0)</f>
        <v>Brown 3</v>
      </c>
      <c r="Y2776" s="7">
        <f>IF(INDEX(Map!$C$2:$C$86,MATCH(D2776,Map!$A$2:$A$86,0),0)="","N/A",E2776*INDEX(Map!$C$2:$C$86,MATCH(D2776,Map!$A$2:$A$86,0),0))</f>
        <v>91.2</v>
      </c>
      <c r="Z2776" s="7" t="str">
        <f>IF(INDEX(Map!$D$2:$D$86,MATCH(D2776,Map!$A$2:$A$86,0),0)="","N/A",E2776*INDEX(Map!$D$2:$D$86,MATCH(D2776,Map!$A$2:$A$86,0),0))</f>
        <v>N/A</v>
      </c>
      <c r="AA2776" t="str">
        <f>INDEX(Map!$E$2:$E$86,MATCH(D2776,Map!$A$2:$A$86,0),0)</f>
        <v>Coal</v>
      </c>
    </row>
    <row r="2777" spans="1:27" x14ac:dyDescent="0.25">
      <c r="A2777" s="1" t="s">
        <v>120</v>
      </c>
      <c r="B2777" s="1" t="s">
        <v>116</v>
      </c>
      <c r="C2777" s="1">
        <v>4</v>
      </c>
      <c r="D2777" s="1" t="s">
        <v>26</v>
      </c>
      <c r="E2777" s="1">
        <v>284.10000000000002</v>
      </c>
      <c r="F2777" s="1">
        <v>0</v>
      </c>
      <c r="G2777" s="1">
        <v>80.400000000000006</v>
      </c>
      <c r="H2777" s="1">
        <v>2</v>
      </c>
      <c r="I2777" s="1">
        <v>2983</v>
      </c>
      <c r="J2777" s="1">
        <v>10500</v>
      </c>
      <c r="K2777" s="1">
        <v>704</v>
      </c>
      <c r="L2777" s="1">
        <v>199.4</v>
      </c>
      <c r="M2777" s="1">
        <v>5947</v>
      </c>
      <c r="N2777" s="1">
        <v>2</v>
      </c>
      <c r="O2777" s="1">
        <v>33</v>
      </c>
      <c r="P2777" s="1">
        <v>0</v>
      </c>
      <c r="Q2777" s="1">
        <v>548</v>
      </c>
      <c r="R2777" s="1">
        <v>22.87</v>
      </c>
      <c r="S2777" s="1">
        <v>22.98</v>
      </c>
      <c r="T2777" s="1">
        <v>6529</v>
      </c>
      <c r="U2777" s="3" t="str">
        <f t="shared" si="43"/>
        <v>2017Plan</v>
      </c>
      <c r="V2777" s="2">
        <f>DATE(A2777,INDEX(Map!$H$1:$H$12,MATCH(B2777,Map!$G$1:$G$12,0),0),1)</f>
        <v>43374</v>
      </c>
      <c r="W2777" t="str">
        <f>IF(AND(V2777&gt;=Map!$K$2,V2777&lt;=Map!$L$2),"Base",IF(AND(V2777&gt;=Map!$K$3,V2777&lt;=Map!$L$3),"Fcst","N/A"))</f>
        <v>N/A</v>
      </c>
      <c r="X2777" t="str">
        <f>INDEX(Map!$B$2:$B$86,MATCH(D2777,Map!$A$2:$A$86,0),0)</f>
        <v>Ghent 1</v>
      </c>
      <c r="Y2777" s="7">
        <f>IF(INDEX(Map!$C$2:$C$86,MATCH(D2777,Map!$A$2:$A$86,0),0)="","N/A",E2777*INDEX(Map!$C$2:$C$86,MATCH(D2777,Map!$A$2:$A$86,0),0))</f>
        <v>284.10000000000002</v>
      </c>
      <c r="Z2777" s="7" t="str">
        <f>IF(INDEX(Map!$D$2:$D$86,MATCH(D2777,Map!$A$2:$A$86,0),0)="","N/A",E2777*INDEX(Map!$D$2:$D$86,MATCH(D2777,Map!$A$2:$A$86,0),0))</f>
        <v>N/A</v>
      </c>
      <c r="AA2777" t="str">
        <f>INDEX(Map!$E$2:$E$86,MATCH(D2777,Map!$A$2:$A$86,0),0)</f>
        <v>Coal</v>
      </c>
    </row>
    <row r="2778" spans="1:27" x14ac:dyDescent="0.25">
      <c r="A2778" s="1" t="s">
        <v>120</v>
      </c>
      <c r="B2778" s="1" t="s">
        <v>116</v>
      </c>
      <c r="C2778" s="1">
        <v>5</v>
      </c>
      <c r="D2778" s="1" t="s">
        <v>27</v>
      </c>
      <c r="E2778" s="1">
        <v>282</v>
      </c>
      <c r="F2778" s="1">
        <v>0</v>
      </c>
      <c r="G2778" s="1">
        <v>78.3</v>
      </c>
      <c r="H2778" s="1">
        <v>2</v>
      </c>
      <c r="I2778" s="1">
        <v>2936.1</v>
      </c>
      <c r="J2778" s="1">
        <v>10411</v>
      </c>
      <c r="K2778" s="1">
        <v>699</v>
      </c>
      <c r="L2778" s="1">
        <v>199.4</v>
      </c>
      <c r="M2778" s="1">
        <v>5854</v>
      </c>
      <c r="N2778" s="1">
        <v>2</v>
      </c>
      <c r="O2778" s="1">
        <v>27</v>
      </c>
      <c r="P2778" s="1">
        <v>0</v>
      </c>
      <c r="Q2778" s="1">
        <v>320</v>
      </c>
      <c r="R2778" s="1">
        <v>21.89</v>
      </c>
      <c r="S2778" s="1">
        <v>21.99</v>
      </c>
      <c r="T2778" s="1">
        <v>6201</v>
      </c>
      <c r="U2778" s="3" t="str">
        <f t="shared" si="43"/>
        <v>2017Plan</v>
      </c>
      <c r="V2778" s="2">
        <f>DATE(A2778,INDEX(Map!$H$1:$H$12,MATCH(B2778,Map!$G$1:$G$12,0),0),1)</f>
        <v>43374</v>
      </c>
      <c r="W2778" t="str">
        <f>IF(AND(V2778&gt;=Map!$K$2,V2778&lt;=Map!$L$2),"Base",IF(AND(V2778&gt;=Map!$K$3,V2778&lt;=Map!$L$3),"Fcst","N/A"))</f>
        <v>N/A</v>
      </c>
      <c r="X2778" t="str">
        <f>INDEX(Map!$B$2:$B$86,MATCH(D2778,Map!$A$2:$A$86,0),0)</f>
        <v>Ghent 2</v>
      </c>
      <c r="Y2778" s="7">
        <f>IF(INDEX(Map!$C$2:$C$86,MATCH(D2778,Map!$A$2:$A$86,0),0)="","N/A",E2778*INDEX(Map!$C$2:$C$86,MATCH(D2778,Map!$A$2:$A$86,0),0))</f>
        <v>282</v>
      </c>
      <c r="Z2778" s="7" t="str">
        <f>IF(INDEX(Map!$D$2:$D$86,MATCH(D2778,Map!$A$2:$A$86,0),0)="","N/A",E2778*INDEX(Map!$D$2:$D$86,MATCH(D2778,Map!$A$2:$A$86,0),0))</f>
        <v>N/A</v>
      </c>
      <c r="AA2778" t="str">
        <f>INDEX(Map!$E$2:$E$86,MATCH(D2778,Map!$A$2:$A$86,0),0)</f>
        <v>Coal</v>
      </c>
    </row>
    <row r="2779" spans="1:27" x14ac:dyDescent="0.25">
      <c r="A2779" s="1" t="s">
        <v>120</v>
      </c>
      <c r="B2779" s="1" t="s">
        <v>116</v>
      </c>
      <c r="C2779" s="1">
        <v>6</v>
      </c>
      <c r="D2779" s="1" t="s">
        <v>28</v>
      </c>
      <c r="E2779" s="1">
        <v>0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3" t="str">
        <f t="shared" si="43"/>
        <v>2017Plan</v>
      </c>
      <c r="V2779" s="2">
        <f>DATE(A2779,INDEX(Map!$H$1:$H$12,MATCH(B2779,Map!$G$1:$G$12,0),0),1)</f>
        <v>43374</v>
      </c>
      <c r="W2779" t="str">
        <f>IF(AND(V2779&gt;=Map!$K$2,V2779&lt;=Map!$L$2),"Base",IF(AND(V2779&gt;=Map!$K$3,V2779&lt;=Map!$L$3),"Fcst","N/A"))</f>
        <v>N/A</v>
      </c>
      <c r="X2779" t="str">
        <f>INDEX(Map!$B$2:$B$86,MATCH(D2779,Map!$A$2:$A$86,0),0)</f>
        <v>Ghent 3</v>
      </c>
      <c r="Y2779" s="7">
        <f>IF(INDEX(Map!$C$2:$C$86,MATCH(D2779,Map!$A$2:$A$86,0),0)="","N/A",E2779*INDEX(Map!$C$2:$C$86,MATCH(D2779,Map!$A$2:$A$86,0),0))</f>
        <v>0</v>
      </c>
      <c r="Z2779" s="7" t="str">
        <f>IF(INDEX(Map!$D$2:$D$86,MATCH(D2779,Map!$A$2:$A$86,0),0)="","N/A",E2779*INDEX(Map!$D$2:$D$86,MATCH(D2779,Map!$A$2:$A$86,0),0))</f>
        <v>N/A</v>
      </c>
      <c r="AA2779" t="str">
        <f>INDEX(Map!$E$2:$E$86,MATCH(D2779,Map!$A$2:$A$86,0),0)</f>
        <v>Coal</v>
      </c>
    </row>
    <row r="2780" spans="1:27" x14ac:dyDescent="0.25">
      <c r="A2780" s="1" t="s">
        <v>120</v>
      </c>
      <c r="B2780" s="1" t="s">
        <v>116</v>
      </c>
      <c r="C2780" s="1">
        <v>7</v>
      </c>
      <c r="D2780" s="1" t="s">
        <v>29</v>
      </c>
      <c r="E2780" s="1">
        <v>277.39999999999998</v>
      </c>
      <c r="F2780" s="1">
        <v>0</v>
      </c>
      <c r="G2780" s="1">
        <v>78.3</v>
      </c>
      <c r="H2780" s="1">
        <v>3</v>
      </c>
      <c r="I2780" s="1">
        <v>3038.1</v>
      </c>
      <c r="J2780" s="1">
        <v>10950</v>
      </c>
      <c r="K2780" s="1">
        <v>686</v>
      </c>
      <c r="L2780" s="1">
        <v>199.4</v>
      </c>
      <c r="M2780" s="1">
        <v>6057</v>
      </c>
      <c r="N2780" s="1">
        <v>6</v>
      </c>
      <c r="O2780" s="1">
        <v>85</v>
      </c>
      <c r="P2780" s="1">
        <v>0</v>
      </c>
      <c r="Q2780" s="1">
        <v>522</v>
      </c>
      <c r="R2780" s="1">
        <v>23.71</v>
      </c>
      <c r="S2780" s="1">
        <v>24.02</v>
      </c>
      <c r="T2780" s="1">
        <v>6664</v>
      </c>
      <c r="U2780" s="3" t="str">
        <f t="shared" si="43"/>
        <v>2017Plan</v>
      </c>
      <c r="V2780" s="2">
        <f>DATE(A2780,INDEX(Map!$H$1:$H$12,MATCH(B2780,Map!$G$1:$G$12,0),0),1)</f>
        <v>43374</v>
      </c>
      <c r="W2780" t="str">
        <f>IF(AND(V2780&gt;=Map!$K$2,V2780&lt;=Map!$L$2),"Base",IF(AND(V2780&gt;=Map!$K$3,V2780&lt;=Map!$L$3),"Fcst","N/A"))</f>
        <v>N/A</v>
      </c>
      <c r="X2780" t="str">
        <f>INDEX(Map!$B$2:$B$86,MATCH(D2780,Map!$A$2:$A$86,0),0)</f>
        <v>Ghent 4</v>
      </c>
      <c r="Y2780" s="7">
        <f>IF(INDEX(Map!$C$2:$C$86,MATCH(D2780,Map!$A$2:$A$86,0),0)="","N/A",E2780*INDEX(Map!$C$2:$C$86,MATCH(D2780,Map!$A$2:$A$86,0),0))</f>
        <v>277.39999999999998</v>
      </c>
      <c r="Z2780" s="7" t="str">
        <f>IF(INDEX(Map!$D$2:$D$86,MATCH(D2780,Map!$A$2:$A$86,0),0)="","N/A",E2780*INDEX(Map!$D$2:$D$86,MATCH(D2780,Map!$A$2:$A$86,0),0))</f>
        <v>N/A</v>
      </c>
      <c r="AA2780" t="str">
        <f>INDEX(Map!$E$2:$E$86,MATCH(D2780,Map!$A$2:$A$86,0),0)</f>
        <v>Coal</v>
      </c>
    </row>
    <row r="2781" spans="1:27" x14ac:dyDescent="0.25">
      <c r="A2781" s="1" t="s">
        <v>120</v>
      </c>
      <c r="B2781" s="1" t="s">
        <v>116</v>
      </c>
      <c r="C2781" s="1">
        <v>8</v>
      </c>
      <c r="D2781" s="1" t="s">
        <v>30</v>
      </c>
      <c r="E2781" s="1">
        <v>166.7</v>
      </c>
      <c r="F2781" s="1">
        <v>0</v>
      </c>
      <c r="G2781" s="1">
        <v>74.7</v>
      </c>
      <c r="H2781" s="1">
        <v>2</v>
      </c>
      <c r="I2781" s="1">
        <v>1747.6</v>
      </c>
      <c r="J2781" s="1">
        <v>10485</v>
      </c>
      <c r="K2781" s="1">
        <v>683</v>
      </c>
      <c r="L2781" s="1">
        <v>199.8</v>
      </c>
      <c r="M2781" s="1">
        <v>3491</v>
      </c>
      <c r="N2781" s="1">
        <v>4</v>
      </c>
      <c r="O2781" s="1">
        <v>17</v>
      </c>
      <c r="P2781" s="1">
        <v>0</v>
      </c>
      <c r="Q2781" s="1">
        <v>150</v>
      </c>
      <c r="R2781" s="1">
        <v>21.84</v>
      </c>
      <c r="S2781" s="1">
        <v>21.95</v>
      </c>
      <c r="T2781" s="1">
        <v>3658</v>
      </c>
      <c r="U2781" s="3" t="str">
        <f t="shared" si="43"/>
        <v>2017Plan</v>
      </c>
      <c r="V2781" s="2">
        <f>DATE(A2781,INDEX(Map!$H$1:$H$12,MATCH(B2781,Map!$G$1:$G$12,0),0),1)</f>
        <v>43374</v>
      </c>
      <c r="W2781" t="str">
        <f>IF(AND(V2781&gt;=Map!$K$2,V2781&lt;=Map!$L$2),"Base",IF(AND(V2781&gt;=Map!$K$3,V2781&lt;=Map!$L$3),"Fcst","N/A"))</f>
        <v>N/A</v>
      </c>
      <c r="X2781" t="str">
        <f>INDEX(Map!$B$2:$B$86,MATCH(D2781,Map!$A$2:$A$86,0),0)</f>
        <v>Mill Creek 1</v>
      </c>
      <c r="Y2781" s="7" t="str">
        <f>IF(INDEX(Map!$C$2:$C$86,MATCH(D2781,Map!$A$2:$A$86,0),0)="","N/A",E2781*INDEX(Map!$C$2:$C$86,MATCH(D2781,Map!$A$2:$A$86,0),0))</f>
        <v>N/A</v>
      </c>
      <c r="Z2781" s="7">
        <f>IF(INDEX(Map!$D$2:$D$86,MATCH(D2781,Map!$A$2:$A$86,0),0)="","N/A",E2781*INDEX(Map!$D$2:$D$86,MATCH(D2781,Map!$A$2:$A$86,0),0))</f>
        <v>166.7</v>
      </c>
      <c r="AA2781" t="str">
        <f>INDEX(Map!$E$2:$E$86,MATCH(D2781,Map!$A$2:$A$86,0),0)</f>
        <v>Coal</v>
      </c>
    </row>
    <row r="2782" spans="1:27" x14ac:dyDescent="0.25">
      <c r="A2782" s="1" t="s">
        <v>120</v>
      </c>
      <c r="B2782" s="1" t="s">
        <v>116</v>
      </c>
      <c r="C2782" s="1">
        <v>9</v>
      </c>
      <c r="D2782" s="1" t="s">
        <v>31</v>
      </c>
      <c r="E2782" s="1">
        <v>165.9</v>
      </c>
      <c r="F2782" s="1">
        <v>0</v>
      </c>
      <c r="G2782" s="1">
        <v>75.3</v>
      </c>
      <c r="H2782" s="1">
        <v>2</v>
      </c>
      <c r="I2782" s="1">
        <v>1778.2</v>
      </c>
      <c r="J2782" s="1">
        <v>10720</v>
      </c>
      <c r="K2782" s="1">
        <v>689</v>
      </c>
      <c r="L2782" s="1">
        <v>199.8</v>
      </c>
      <c r="M2782" s="1">
        <v>3552</v>
      </c>
      <c r="N2782" s="1">
        <v>4</v>
      </c>
      <c r="O2782" s="1">
        <v>17</v>
      </c>
      <c r="P2782" s="1">
        <v>0</v>
      </c>
      <c r="Q2782" s="1">
        <v>188</v>
      </c>
      <c r="R2782" s="1">
        <v>22.55</v>
      </c>
      <c r="S2782" s="1">
        <v>22.65</v>
      </c>
      <c r="T2782" s="1">
        <v>3758</v>
      </c>
      <c r="U2782" s="3" t="str">
        <f t="shared" si="43"/>
        <v>2017Plan</v>
      </c>
      <c r="V2782" s="2">
        <f>DATE(A2782,INDEX(Map!$H$1:$H$12,MATCH(B2782,Map!$G$1:$G$12,0),0),1)</f>
        <v>43374</v>
      </c>
      <c r="W2782" t="str">
        <f>IF(AND(V2782&gt;=Map!$K$2,V2782&lt;=Map!$L$2),"Base",IF(AND(V2782&gt;=Map!$K$3,V2782&lt;=Map!$L$3),"Fcst","N/A"))</f>
        <v>N/A</v>
      </c>
      <c r="X2782" t="str">
        <f>INDEX(Map!$B$2:$B$86,MATCH(D2782,Map!$A$2:$A$86,0),0)</f>
        <v>Mill Creek 2</v>
      </c>
      <c r="Y2782" s="7" t="str">
        <f>IF(INDEX(Map!$C$2:$C$86,MATCH(D2782,Map!$A$2:$A$86,0),0)="","N/A",E2782*INDEX(Map!$C$2:$C$86,MATCH(D2782,Map!$A$2:$A$86,0),0))</f>
        <v>N/A</v>
      </c>
      <c r="Z2782" s="7">
        <f>IF(INDEX(Map!$D$2:$D$86,MATCH(D2782,Map!$A$2:$A$86,0),0)="","N/A",E2782*INDEX(Map!$D$2:$D$86,MATCH(D2782,Map!$A$2:$A$86,0),0))</f>
        <v>165.9</v>
      </c>
      <c r="AA2782" t="str">
        <f>INDEX(Map!$E$2:$E$86,MATCH(D2782,Map!$A$2:$A$86,0),0)</f>
        <v>Coal</v>
      </c>
    </row>
    <row r="2783" spans="1:27" x14ac:dyDescent="0.25">
      <c r="A2783" s="1" t="s">
        <v>120</v>
      </c>
      <c r="B2783" s="1" t="s">
        <v>116</v>
      </c>
      <c r="C2783" s="1">
        <v>10</v>
      </c>
      <c r="D2783" s="1" t="s">
        <v>32</v>
      </c>
      <c r="E2783" s="1">
        <v>222.7</v>
      </c>
      <c r="F2783" s="1">
        <v>0</v>
      </c>
      <c r="G2783" s="1">
        <v>77.3</v>
      </c>
      <c r="H2783" s="1">
        <v>2</v>
      </c>
      <c r="I2783" s="1">
        <v>2375.6999999999998</v>
      </c>
      <c r="J2783" s="1">
        <v>10669</v>
      </c>
      <c r="K2783" s="1">
        <v>686</v>
      </c>
      <c r="L2783" s="1">
        <v>199.8</v>
      </c>
      <c r="M2783" s="1">
        <v>4746</v>
      </c>
      <c r="N2783" s="1">
        <v>12</v>
      </c>
      <c r="O2783" s="1">
        <v>47</v>
      </c>
      <c r="P2783" s="1">
        <v>0</v>
      </c>
      <c r="Q2783" s="1">
        <v>282</v>
      </c>
      <c r="R2783" s="1">
        <v>22.58</v>
      </c>
      <c r="S2783" s="1">
        <v>22.79</v>
      </c>
      <c r="T2783" s="1">
        <v>5075</v>
      </c>
      <c r="U2783" s="3" t="str">
        <f t="shared" si="43"/>
        <v>2017Plan</v>
      </c>
      <c r="V2783" s="2">
        <f>DATE(A2783,INDEX(Map!$H$1:$H$12,MATCH(B2783,Map!$G$1:$G$12,0),0),1)</f>
        <v>43374</v>
      </c>
      <c r="W2783" t="str">
        <f>IF(AND(V2783&gt;=Map!$K$2,V2783&lt;=Map!$L$2),"Base",IF(AND(V2783&gt;=Map!$K$3,V2783&lt;=Map!$L$3),"Fcst","N/A"))</f>
        <v>N/A</v>
      </c>
      <c r="X2783" t="str">
        <f>INDEX(Map!$B$2:$B$86,MATCH(D2783,Map!$A$2:$A$86,0),0)</f>
        <v>Mill Creek 3</v>
      </c>
      <c r="Y2783" s="7" t="str">
        <f>IF(INDEX(Map!$C$2:$C$86,MATCH(D2783,Map!$A$2:$A$86,0),0)="","N/A",E2783*INDEX(Map!$C$2:$C$86,MATCH(D2783,Map!$A$2:$A$86,0),0))</f>
        <v>N/A</v>
      </c>
      <c r="Z2783" s="7">
        <f>IF(INDEX(Map!$D$2:$D$86,MATCH(D2783,Map!$A$2:$A$86,0),0)="","N/A",E2783*INDEX(Map!$D$2:$D$86,MATCH(D2783,Map!$A$2:$A$86,0),0))</f>
        <v>222.7</v>
      </c>
      <c r="AA2783" t="str">
        <f>INDEX(Map!$E$2:$E$86,MATCH(D2783,Map!$A$2:$A$86,0),0)</f>
        <v>Coal</v>
      </c>
    </row>
    <row r="2784" spans="1:27" x14ac:dyDescent="0.25">
      <c r="A2784" s="1" t="s">
        <v>120</v>
      </c>
      <c r="B2784" s="1" t="s">
        <v>116</v>
      </c>
      <c r="C2784" s="1">
        <v>11</v>
      </c>
      <c r="D2784" s="1" t="s">
        <v>33</v>
      </c>
      <c r="E2784" s="1">
        <v>0</v>
      </c>
      <c r="F2784" s="1">
        <v>0</v>
      </c>
      <c r="G2784" s="1">
        <v>0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s="3" t="str">
        <f t="shared" si="43"/>
        <v>2017Plan</v>
      </c>
      <c r="V2784" s="2">
        <f>DATE(A2784,INDEX(Map!$H$1:$H$12,MATCH(B2784,Map!$G$1:$G$12,0),0),1)</f>
        <v>43374</v>
      </c>
      <c r="W2784" t="str">
        <f>IF(AND(V2784&gt;=Map!$K$2,V2784&lt;=Map!$L$2),"Base",IF(AND(V2784&gt;=Map!$K$3,V2784&lt;=Map!$L$3),"Fcst","N/A"))</f>
        <v>N/A</v>
      </c>
      <c r="X2784" t="str">
        <f>INDEX(Map!$B$2:$B$86,MATCH(D2784,Map!$A$2:$A$86,0),0)</f>
        <v>Mill Creek 4</v>
      </c>
      <c r="Y2784" s="7" t="str">
        <f>IF(INDEX(Map!$C$2:$C$86,MATCH(D2784,Map!$A$2:$A$86,0),0)="","N/A",E2784*INDEX(Map!$C$2:$C$86,MATCH(D2784,Map!$A$2:$A$86,0),0))</f>
        <v>N/A</v>
      </c>
      <c r="Z2784" s="7">
        <f>IF(INDEX(Map!$D$2:$D$86,MATCH(D2784,Map!$A$2:$A$86,0),0)="","N/A",E2784*INDEX(Map!$D$2:$D$86,MATCH(D2784,Map!$A$2:$A$86,0),0))</f>
        <v>0</v>
      </c>
      <c r="AA2784" t="str">
        <f>INDEX(Map!$E$2:$E$86,MATCH(D2784,Map!$A$2:$A$86,0),0)</f>
        <v>Coal</v>
      </c>
    </row>
    <row r="2785" spans="1:27" x14ac:dyDescent="0.25">
      <c r="A2785" s="1" t="s">
        <v>120</v>
      </c>
      <c r="B2785" s="1" t="s">
        <v>116</v>
      </c>
      <c r="C2785" s="1">
        <v>12</v>
      </c>
      <c r="D2785" s="1" t="s">
        <v>34</v>
      </c>
      <c r="E2785" s="1">
        <v>154.1</v>
      </c>
      <c r="F2785" s="1">
        <v>0</v>
      </c>
      <c r="G2785" s="1">
        <v>56</v>
      </c>
      <c r="H2785" s="1">
        <v>3</v>
      </c>
      <c r="I2785" s="1">
        <v>1646.2</v>
      </c>
      <c r="J2785" s="1">
        <v>10686</v>
      </c>
      <c r="K2785" s="1">
        <v>481</v>
      </c>
      <c r="L2785" s="1">
        <v>194.9</v>
      </c>
      <c r="M2785" s="1">
        <v>3208</v>
      </c>
      <c r="N2785" s="1">
        <v>11</v>
      </c>
      <c r="O2785" s="1">
        <v>152</v>
      </c>
      <c r="P2785" s="1">
        <v>0</v>
      </c>
      <c r="Q2785" s="1">
        <v>193</v>
      </c>
      <c r="R2785" s="1">
        <v>22.08</v>
      </c>
      <c r="S2785" s="1">
        <v>23.07</v>
      </c>
      <c r="T2785" s="1">
        <v>3554</v>
      </c>
      <c r="U2785" s="3" t="str">
        <f t="shared" si="43"/>
        <v>2017Plan</v>
      </c>
      <c r="V2785" s="2">
        <f>DATE(A2785,INDEX(Map!$H$1:$H$12,MATCH(B2785,Map!$G$1:$G$12,0),0),1)</f>
        <v>43374</v>
      </c>
      <c r="W2785" t="str">
        <f>IF(AND(V2785&gt;=Map!$K$2,V2785&lt;=Map!$L$2),"Base",IF(AND(V2785&gt;=Map!$K$3,V2785&lt;=Map!$L$3),"Fcst","N/A"))</f>
        <v>N/A</v>
      </c>
      <c r="X2785" t="str">
        <f>INDEX(Map!$B$2:$B$86,MATCH(D2785,Map!$A$2:$A$86,0),0)</f>
        <v>Trimble County 1</v>
      </c>
      <c r="Y2785" s="7" t="str">
        <f>IF(INDEX(Map!$C$2:$C$86,MATCH(D2785,Map!$A$2:$A$86,0),0)="","N/A",E2785*INDEX(Map!$C$2:$C$86,MATCH(D2785,Map!$A$2:$A$86,0),0))</f>
        <v>N/A</v>
      </c>
      <c r="Z2785" s="7">
        <f>IF(INDEX(Map!$D$2:$D$86,MATCH(D2785,Map!$A$2:$A$86,0),0)="","N/A",E2785*INDEX(Map!$D$2:$D$86,MATCH(D2785,Map!$A$2:$A$86,0),0))</f>
        <v>154.1</v>
      </c>
      <c r="AA2785" t="str">
        <f>INDEX(Map!$E$2:$E$86,MATCH(D2785,Map!$A$2:$A$86,0),0)</f>
        <v>Coal</v>
      </c>
    </row>
    <row r="2786" spans="1:27" x14ac:dyDescent="0.25">
      <c r="A2786" s="1" t="s">
        <v>120</v>
      </c>
      <c r="B2786" s="1" t="s">
        <v>116</v>
      </c>
      <c r="C2786" s="1">
        <v>13</v>
      </c>
      <c r="D2786" s="1" t="s">
        <v>35</v>
      </c>
      <c r="E2786" s="1">
        <v>246.8</v>
      </c>
      <c r="F2786" s="1">
        <v>0</v>
      </c>
      <c r="G2786" s="1">
        <v>59.2</v>
      </c>
      <c r="H2786" s="1">
        <v>2</v>
      </c>
      <c r="I2786" s="1">
        <v>2267</v>
      </c>
      <c r="J2786" s="1">
        <v>9187</v>
      </c>
      <c r="K2786" s="1">
        <v>483</v>
      </c>
      <c r="L2786" s="1">
        <v>203</v>
      </c>
      <c r="M2786" s="1">
        <v>4603</v>
      </c>
      <c r="N2786" s="1">
        <v>17</v>
      </c>
      <c r="O2786" s="1">
        <v>55</v>
      </c>
      <c r="P2786" s="1">
        <v>0</v>
      </c>
      <c r="Q2786" s="1">
        <v>354</v>
      </c>
      <c r="R2786" s="1">
        <v>20.09</v>
      </c>
      <c r="S2786" s="1">
        <v>20.309999999999999</v>
      </c>
      <c r="T2786" s="1">
        <v>5011</v>
      </c>
      <c r="U2786" s="3" t="str">
        <f t="shared" si="43"/>
        <v>2017Plan</v>
      </c>
      <c r="V2786" s="2">
        <f>DATE(A2786,INDEX(Map!$H$1:$H$12,MATCH(B2786,Map!$G$1:$G$12,0),0),1)</f>
        <v>43374</v>
      </c>
      <c r="W2786" t="str">
        <f>IF(AND(V2786&gt;=Map!$K$2,V2786&lt;=Map!$L$2),"Base",IF(AND(V2786&gt;=Map!$K$3,V2786&lt;=Map!$L$3),"Fcst","N/A"))</f>
        <v>N/A</v>
      </c>
      <c r="X2786" t="str">
        <f>INDEX(Map!$B$2:$B$86,MATCH(D2786,Map!$A$2:$A$86,0),0)</f>
        <v>Trimble County 2</v>
      </c>
      <c r="Y2786" s="7">
        <f>IF(INDEX(Map!$C$2:$C$86,MATCH(D2786,Map!$A$2:$A$86,0),0)="","N/A",E2786*INDEX(Map!$C$2:$C$86,MATCH(D2786,Map!$A$2:$A$86,0),0))</f>
        <v>199.90800000000002</v>
      </c>
      <c r="Z2786" s="7">
        <f>IF(INDEX(Map!$D$2:$D$86,MATCH(D2786,Map!$A$2:$A$86,0),0)="","N/A",E2786*INDEX(Map!$D$2:$D$86,MATCH(D2786,Map!$A$2:$A$86,0),0))</f>
        <v>46.892000000000003</v>
      </c>
      <c r="AA2786" t="str">
        <f>INDEX(Map!$E$2:$E$86,MATCH(D2786,Map!$A$2:$A$86,0),0)</f>
        <v>Coal</v>
      </c>
    </row>
    <row r="2787" spans="1:27" x14ac:dyDescent="0.25">
      <c r="A2787" s="1" t="s">
        <v>120</v>
      </c>
      <c r="B2787" s="1" t="s">
        <v>116</v>
      </c>
      <c r="C2787" s="1">
        <v>14</v>
      </c>
      <c r="D2787" s="1" t="s">
        <v>36</v>
      </c>
      <c r="E2787" s="1">
        <v>0</v>
      </c>
      <c r="F2787" s="1">
        <v>0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3" t="str">
        <f t="shared" si="43"/>
        <v>2017Plan</v>
      </c>
      <c r="V2787" s="2">
        <f>DATE(A2787,INDEX(Map!$H$1:$H$12,MATCH(B2787,Map!$G$1:$G$12,0),0),1)</f>
        <v>43374</v>
      </c>
      <c r="W2787" t="str">
        <f>IF(AND(V2787&gt;=Map!$K$2,V2787&lt;=Map!$L$2),"Base",IF(AND(V2787&gt;=Map!$K$3,V2787&lt;=Map!$L$3),"Fcst","N/A"))</f>
        <v>N/A</v>
      </c>
      <c r="X2787" t="str">
        <f>INDEX(Map!$B$2:$B$86,MATCH(D2787,Map!$A$2:$A$86,0),0)</f>
        <v>Cane Run 7</v>
      </c>
      <c r="Y2787" s="7">
        <f>IF(INDEX(Map!$C$2:$C$86,MATCH(D2787,Map!$A$2:$A$86,0),0)="","N/A",E2787*INDEX(Map!$C$2:$C$86,MATCH(D2787,Map!$A$2:$A$86,0),0))</f>
        <v>0</v>
      </c>
      <c r="Z2787" s="7">
        <f>IF(INDEX(Map!$D$2:$D$86,MATCH(D2787,Map!$A$2:$A$86,0),0)="","N/A",E2787*INDEX(Map!$D$2:$D$86,MATCH(D2787,Map!$A$2:$A$86,0),0))</f>
        <v>0</v>
      </c>
      <c r="AA2787" t="str">
        <f>INDEX(Map!$E$2:$E$86,MATCH(D2787,Map!$A$2:$A$86,0),0)</f>
        <v>NGCC</v>
      </c>
    </row>
    <row r="2788" spans="1:27" x14ac:dyDescent="0.25">
      <c r="A2788" s="1" t="s">
        <v>120</v>
      </c>
      <c r="B2788" s="1" t="s">
        <v>116</v>
      </c>
      <c r="C2788" s="1">
        <v>15</v>
      </c>
      <c r="D2788" s="1" t="s">
        <v>37</v>
      </c>
      <c r="E2788" s="1">
        <v>381.5</v>
      </c>
      <c r="F2788" s="1">
        <v>0</v>
      </c>
      <c r="G2788" s="1">
        <v>74.2</v>
      </c>
      <c r="H2788" s="1">
        <v>3</v>
      </c>
      <c r="I2788" s="1">
        <v>2592.5</v>
      </c>
      <c r="J2788" s="1">
        <v>6796</v>
      </c>
      <c r="K2788" s="1">
        <v>569</v>
      </c>
      <c r="L2788" s="1">
        <v>315.7</v>
      </c>
      <c r="M2788" s="1">
        <v>8184</v>
      </c>
      <c r="N2788" s="1">
        <v>8</v>
      </c>
      <c r="O2788" s="1">
        <v>26</v>
      </c>
      <c r="P2788" s="1">
        <v>0</v>
      </c>
      <c r="Q2788" s="1">
        <v>467</v>
      </c>
      <c r="R2788" s="1">
        <v>22.68</v>
      </c>
      <c r="S2788" s="1">
        <v>22.75</v>
      </c>
      <c r="T2788" s="1">
        <v>8677</v>
      </c>
      <c r="U2788" s="3" t="str">
        <f t="shared" si="43"/>
        <v>2017Plan</v>
      </c>
      <c r="V2788" s="2">
        <f>DATE(A2788,INDEX(Map!$H$1:$H$12,MATCH(B2788,Map!$G$1:$G$12,0),0),1)</f>
        <v>43374</v>
      </c>
      <c r="W2788" t="str">
        <f>IF(AND(V2788&gt;=Map!$K$2,V2788&lt;=Map!$L$2),"Base",IF(AND(V2788&gt;=Map!$K$3,V2788&lt;=Map!$L$3),"Fcst","N/A"))</f>
        <v>N/A</v>
      </c>
      <c r="X2788" t="str">
        <f>INDEX(Map!$B$2:$B$86,MATCH(D2788,Map!$A$2:$A$86,0),0)</f>
        <v>Cane Run 7</v>
      </c>
      <c r="Y2788" s="7">
        <f>IF(INDEX(Map!$C$2:$C$86,MATCH(D2788,Map!$A$2:$A$86,0),0)="","N/A",E2788*INDEX(Map!$C$2:$C$86,MATCH(D2788,Map!$A$2:$A$86,0),0))</f>
        <v>297.57</v>
      </c>
      <c r="Z2788" s="7">
        <f>IF(INDEX(Map!$D$2:$D$86,MATCH(D2788,Map!$A$2:$A$86,0),0)="","N/A",E2788*INDEX(Map!$D$2:$D$86,MATCH(D2788,Map!$A$2:$A$86,0),0))</f>
        <v>83.93</v>
      </c>
      <c r="AA2788" t="str">
        <f>INDEX(Map!$E$2:$E$86,MATCH(D2788,Map!$A$2:$A$86,0),0)</f>
        <v>NGCC</v>
      </c>
    </row>
    <row r="2789" spans="1:27" x14ac:dyDescent="0.25">
      <c r="A2789" s="1" t="s">
        <v>120</v>
      </c>
      <c r="B2789" s="1" t="s">
        <v>116</v>
      </c>
      <c r="C2789" s="1">
        <v>16</v>
      </c>
      <c r="D2789" s="1" t="s">
        <v>38</v>
      </c>
      <c r="E2789" s="1">
        <v>4.5</v>
      </c>
      <c r="F2789" s="1">
        <v>0</v>
      </c>
      <c r="G2789" s="1">
        <v>5</v>
      </c>
      <c r="H2789" s="1">
        <v>3</v>
      </c>
      <c r="I2789" s="1">
        <v>59.3</v>
      </c>
      <c r="J2789" s="1">
        <v>13223</v>
      </c>
      <c r="K2789" s="1">
        <v>53</v>
      </c>
      <c r="L2789" s="1">
        <v>317.39999999999998</v>
      </c>
      <c r="M2789" s="1">
        <v>188</v>
      </c>
      <c r="N2789" s="1">
        <v>0</v>
      </c>
      <c r="O2789" s="1">
        <v>1</v>
      </c>
      <c r="P2789" s="1">
        <v>0</v>
      </c>
      <c r="Q2789" s="1">
        <v>0</v>
      </c>
      <c r="R2789" s="1">
        <v>41.97</v>
      </c>
      <c r="S2789" s="1">
        <v>42.14</v>
      </c>
      <c r="T2789" s="1">
        <v>189</v>
      </c>
      <c r="U2789" s="3" t="str">
        <f t="shared" si="43"/>
        <v>2017Plan</v>
      </c>
      <c r="V2789" s="2">
        <f>DATE(A2789,INDEX(Map!$H$1:$H$12,MATCH(B2789,Map!$G$1:$G$12,0),0),1)</f>
        <v>43374</v>
      </c>
      <c r="W2789" t="str">
        <f>IF(AND(V2789&gt;=Map!$K$2,V2789&lt;=Map!$L$2),"Base",IF(AND(V2789&gt;=Map!$K$3,V2789&lt;=Map!$L$3),"Fcst","N/A"))</f>
        <v>N/A</v>
      </c>
      <c r="X2789" t="str">
        <f>INDEX(Map!$B$2:$B$86,MATCH(D2789,Map!$A$2:$A$86,0),0)</f>
        <v>Brown 5</v>
      </c>
      <c r="Y2789" s="7">
        <f>IF(INDEX(Map!$C$2:$C$86,MATCH(D2789,Map!$A$2:$A$86,0),0)="","N/A",E2789*INDEX(Map!$C$2:$C$86,MATCH(D2789,Map!$A$2:$A$86,0),0))</f>
        <v>2.1149999999999998</v>
      </c>
      <c r="Z2789" s="7">
        <f>IF(INDEX(Map!$D$2:$D$86,MATCH(D2789,Map!$A$2:$A$86,0),0)="","N/A",E2789*INDEX(Map!$D$2:$D$86,MATCH(D2789,Map!$A$2:$A$86,0),0))</f>
        <v>2.3850000000000002</v>
      </c>
      <c r="AA2789" t="str">
        <f>INDEX(Map!$E$2:$E$86,MATCH(D2789,Map!$A$2:$A$86,0),0)</f>
        <v>SCCT</v>
      </c>
    </row>
    <row r="2790" spans="1:27" x14ac:dyDescent="0.25">
      <c r="A2790" s="1" t="s">
        <v>120</v>
      </c>
      <c r="B2790" s="1" t="s">
        <v>116</v>
      </c>
      <c r="C2790" s="1">
        <v>17</v>
      </c>
      <c r="D2790" s="1" t="s">
        <v>39</v>
      </c>
      <c r="E2790" s="1">
        <v>0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3" t="str">
        <f t="shared" si="43"/>
        <v>2017Plan</v>
      </c>
      <c r="V2790" s="2">
        <f>DATE(A2790,INDEX(Map!$H$1:$H$12,MATCH(B2790,Map!$G$1:$G$12,0),0),1)</f>
        <v>43374</v>
      </c>
      <c r="W2790" t="str">
        <f>IF(AND(V2790&gt;=Map!$K$2,V2790&lt;=Map!$L$2),"Base",IF(AND(V2790&gt;=Map!$K$3,V2790&lt;=Map!$L$3),"Fcst","N/A"))</f>
        <v>N/A</v>
      </c>
      <c r="X2790" t="str">
        <f>INDEX(Map!$B$2:$B$86,MATCH(D2790,Map!$A$2:$A$86,0),0)</f>
        <v>Brown 5</v>
      </c>
      <c r="Y2790" s="7">
        <f>IF(INDEX(Map!$C$2:$C$86,MATCH(D2790,Map!$A$2:$A$86,0),0)="","N/A",E2790*INDEX(Map!$C$2:$C$86,MATCH(D2790,Map!$A$2:$A$86,0),0))</f>
        <v>0</v>
      </c>
      <c r="Z2790" s="7">
        <f>IF(INDEX(Map!$D$2:$D$86,MATCH(D2790,Map!$A$2:$A$86,0),0)="","N/A",E2790*INDEX(Map!$D$2:$D$86,MATCH(D2790,Map!$A$2:$A$86,0),0))</f>
        <v>0</v>
      </c>
      <c r="AA2790" t="str">
        <f>INDEX(Map!$E$2:$E$86,MATCH(D2790,Map!$A$2:$A$86,0),0)</f>
        <v>SCCT</v>
      </c>
    </row>
    <row r="2791" spans="1:27" x14ac:dyDescent="0.25">
      <c r="A2791" s="1" t="s">
        <v>120</v>
      </c>
      <c r="B2791" s="1" t="s">
        <v>116</v>
      </c>
      <c r="C2791" s="1">
        <v>18</v>
      </c>
      <c r="D2791" s="1" t="s">
        <v>40</v>
      </c>
      <c r="E2791" s="1">
        <v>0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3" t="str">
        <f t="shared" si="43"/>
        <v>2017Plan</v>
      </c>
      <c r="V2791" s="2">
        <f>DATE(A2791,INDEX(Map!$H$1:$H$12,MATCH(B2791,Map!$G$1:$G$12,0),0),1)</f>
        <v>43374</v>
      </c>
      <c r="W2791" t="str">
        <f>IF(AND(V2791&gt;=Map!$K$2,V2791&lt;=Map!$L$2),"Base",IF(AND(V2791&gt;=Map!$K$3,V2791&lt;=Map!$L$3),"Fcst","N/A"))</f>
        <v>N/A</v>
      </c>
      <c r="X2791" t="str">
        <f>INDEX(Map!$B$2:$B$86,MATCH(D2791,Map!$A$2:$A$86,0),0)</f>
        <v>Brown 6</v>
      </c>
      <c r="Y2791" s="7">
        <f>IF(INDEX(Map!$C$2:$C$86,MATCH(D2791,Map!$A$2:$A$86,0),0)="","N/A",E2791*INDEX(Map!$C$2:$C$86,MATCH(D2791,Map!$A$2:$A$86,0),0))</f>
        <v>0</v>
      </c>
      <c r="Z2791" s="7">
        <f>IF(INDEX(Map!$D$2:$D$86,MATCH(D2791,Map!$A$2:$A$86,0),0)="","N/A",E2791*INDEX(Map!$D$2:$D$86,MATCH(D2791,Map!$A$2:$A$86,0),0))</f>
        <v>0</v>
      </c>
      <c r="AA2791" t="str">
        <f>INDEX(Map!$E$2:$E$86,MATCH(D2791,Map!$A$2:$A$86,0),0)</f>
        <v>SCCT</v>
      </c>
    </row>
    <row r="2792" spans="1:27" x14ac:dyDescent="0.25">
      <c r="A2792" s="1" t="s">
        <v>120</v>
      </c>
      <c r="B2792" s="1" t="s">
        <v>116</v>
      </c>
      <c r="C2792" s="1">
        <v>19</v>
      </c>
      <c r="D2792" s="1" t="s">
        <v>41</v>
      </c>
      <c r="E2792" s="1">
        <v>4.3</v>
      </c>
      <c r="F2792" s="1">
        <v>0</v>
      </c>
      <c r="G2792" s="1">
        <v>3.7</v>
      </c>
      <c r="H2792" s="1">
        <v>3</v>
      </c>
      <c r="I2792" s="1">
        <v>46</v>
      </c>
      <c r="J2792" s="1">
        <v>10741</v>
      </c>
      <c r="K2792" s="1">
        <v>28</v>
      </c>
      <c r="L2792" s="1">
        <v>317.39999999999998</v>
      </c>
      <c r="M2792" s="1">
        <v>146</v>
      </c>
      <c r="N2792" s="1">
        <v>1</v>
      </c>
      <c r="O2792" s="1">
        <v>2</v>
      </c>
      <c r="P2792" s="1">
        <v>0</v>
      </c>
      <c r="Q2792" s="1">
        <v>0</v>
      </c>
      <c r="R2792" s="1">
        <v>34.090000000000003</v>
      </c>
      <c r="S2792" s="1">
        <v>34.6</v>
      </c>
      <c r="T2792" s="1">
        <v>148</v>
      </c>
      <c r="U2792" s="3" t="str">
        <f t="shared" si="43"/>
        <v>2017Plan</v>
      </c>
      <c r="V2792" s="2">
        <f>DATE(A2792,INDEX(Map!$H$1:$H$12,MATCH(B2792,Map!$G$1:$G$12,0),0),1)</f>
        <v>43374</v>
      </c>
      <c r="W2792" t="str">
        <f>IF(AND(V2792&gt;=Map!$K$2,V2792&lt;=Map!$L$2),"Base",IF(AND(V2792&gt;=Map!$K$3,V2792&lt;=Map!$L$3),"Fcst","N/A"))</f>
        <v>N/A</v>
      </c>
      <c r="X2792" t="str">
        <f>INDEX(Map!$B$2:$B$86,MATCH(D2792,Map!$A$2:$A$86,0),0)</f>
        <v>Brown 7</v>
      </c>
      <c r="Y2792" s="7">
        <f>IF(INDEX(Map!$C$2:$C$86,MATCH(D2792,Map!$A$2:$A$86,0),0)="","N/A",E2792*INDEX(Map!$C$2:$C$86,MATCH(D2792,Map!$A$2:$A$86,0),0))</f>
        <v>2.6659999999999999</v>
      </c>
      <c r="Z2792" s="7">
        <f>IF(INDEX(Map!$D$2:$D$86,MATCH(D2792,Map!$A$2:$A$86,0),0)="","N/A",E2792*INDEX(Map!$D$2:$D$86,MATCH(D2792,Map!$A$2:$A$86,0),0))</f>
        <v>1.6339999999999999</v>
      </c>
      <c r="AA2792" t="str">
        <f>INDEX(Map!$E$2:$E$86,MATCH(D2792,Map!$A$2:$A$86,0),0)</f>
        <v>SCCT</v>
      </c>
    </row>
    <row r="2793" spans="1:27" x14ac:dyDescent="0.25">
      <c r="A2793" s="1" t="s">
        <v>120</v>
      </c>
      <c r="B2793" s="1" t="s">
        <v>116</v>
      </c>
      <c r="C2793" s="1">
        <v>20</v>
      </c>
      <c r="D2793" s="1" t="s">
        <v>42</v>
      </c>
      <c r="E2793" s="1">
        <v>1.7</v>
      </c>
      <c r="F2793" s="1">
        <v>0</v>
      </c>
      <c r="G2793" s="1">
        <v>2</v>
      </c>
      <c r="H2793" s="1">
        <v>2</v>
      </c>
      <c r="I2793" s="1">
        <v>24</v>
      </c>
      <c r="J2793" s="1">
        <v>13771</v>
      </c>
      <c r="K2793" s="1">
        <v>22</v>
      </c>
      <c r="L2793" s="1">
        <v>317.39999999999998</v>
      </c>
      <c r="M2793" s="1">
        <v>76</v>
      </c>
      <c r="N2793" s="1">
        <v>0</v>
      </c>
      <c r="O2793" s="1">
        <v>1</v>
      </c>
      <c r="P2793" s="1">
        <v>0</v>
      </c>
      <c r="Q2793" s="1">
        <v>0</v>
      </c>
      <c r="R2793" s="1">
        <v>43.71</v>
      </c>
      <c r="S2793" s="1">
        <v>44.02</v>
      </c>
      <c r="T2793" s="1">
        <v>77</v>
      </c>
      <c r="U2793" s="3" t="str">
        <f t="shared" si="43"/>
        <v>2017Plan</v>
      </c>
      <c r="V2793" s="2">
        <f>DATE(A2793,INDEX(Map!$H$1:$H$12,MATCH(B2793,Map!$G$1:$G$12,0),0),1)</f>
        <v>43374</v>
      </c>
      <c r="W2793" t="str">
        <f>IF(AND(V2793&gt;=Map!$K$2,V2793&lt;=Map!$L$2),"Base",IF(AND(V2793&gt;=Map!$K$3,V2793&lt;=Map!$L$3),"Fcst","N/A"))</f>
        <v>N/A</v>
      </c>
      <c r="X2793" t="str">
        <f>INDEX(Map!$B$2:$B$86,MATCH(D2793,Map!$A$2:$A$86,0),0)</f>
        <v>Brown 8</v>
      </c>
      <c r="Y2793" s="7">
        <f>IF(INDEX(Map!$C$2:$C$86,MATCH(D2793,Map!$A$2:$A$86,0),0)="","N/A",E2793*INDEX(Map!$C$2:$C$86,MATCH(D2793,Map!$A$2:$A$86,0),0))</f>
        <v>1.7</v>
      </c>
      <c r="Z2793" s="7" t="str">
        <f>IF(INDEX(Map!$D$2:$D$86,MATCH(D2793,Map!$A$2:$A$86,0),0)="","N/A",E2793*INDEX(Map!$D$2:$D$86,MATCH(D2793,Map!$A$2:$A$86,0),0))</f>
        <v>N/A</v>
      </c>
      <c r="AA2793" t="str">
        <f>INDEX(Map!$E$2:$E$86,MATCH(D2793,Map!$A$2:$A$86,0),0)</f>
        <v>SCCT</v>
      </c>
    </row>
    <row r="2794" spans="1:27" x14ac:dyDescent="0.25">
      <c r="A2794" s="1" t="s">
        <v>120</v>
      </c>
      <c r="B2794" s="1" t="s">
        <v>116</v>
      </c>
      <c r="C2794" s="1">
        <v>21</v>
      </c>
      <c r="D2794" s="1" t="s">
        <v>43</v>
      </c>
      <c r="E2794" s="1">
        <v>0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3" t="str">
        <f t="shared" si="43"/>
        <v>2017Plan</v>
      </c>
      <c r="V2794" s="2">
        <f>DATE(A2794,INDEX(Map!$H$1:$H$12,MATCH(B2794,Map!$G$1:$G$12,0),0),1)</f>
        <v>43374</v>
      </c>
      <c r="W2794" t="str">
        <f>IF(AND(V2794&gt;=Map!$K$2,V2794&lt;=Map!$L$2),"Base",IF(AND(V2794&gt;=Map!$K$3,V2794&lt;=Map!$L$3),"Fcst","N/A"))</f>
        <v>N/A</v>
      </c>
      <c r="X2794" t="str">
        <f>INDEX(Map!$B$2:$B$86,MATCH(D2794,Map!$A$2:$A$86,0),0)</f>
        <v>Brown 8</v>
      </c>
      <c r="Y2794" s="7">
        <f>IF(INDEX(Map!$C$2:$C$86,MATCH(D2794,Map!$A$2:$A$86,0),0)="","N/A",E2794*INDEX(Map!$C$2:$C$86,MATCH(D2794,Map!$A$2:$A$86,0),0))</f>
        <v>0</v>
      </c>
      <c r="Z2794" s="7" t="str">
        <f>IF(INDEX(Map!$D$2:$D$86,MATCH(D2794,Map!$A$2:$A$86,0),0)="","N/A",E2794*INDEX(Map!$D$2:$D$86,MATCH(D2794,Map!$A$2:$A$86,0),0))</f>
        <v>N/A</v>
      </c>
      <c r="AA2794" t="str">
        <f>INDEX(Map!$E$2:$E$86,MATCH(D2794,Map!$A$2:$A$86,0),0)</f>
        <v>SCCT</v>
      </c>
    </row>
    <row r="2795" spans="1:27" x14ac:dyDescent="0.25">
      <c r="A2795" s="1" t="s">
        <v>120</v>
      </c>
      <c r="B2795" s="1" t="s">
        <v>116</v>
      </c>
      <c r="C2795" s="1">
        <v>22</v>
      </c>
      <c r="D2795" s="1" t="s">
        <v>44</v>
      </c>
      <c r="E2795" s="1">
        <v>1.6</v>
      </c>
      <c r="F2795" s="1">
        <v>0</v>
      </c>
      <c r="G2795" s="1">
        <v>1.9</v>
      </c>
      <c r="H2795" s="1">
        <v>2</v>
      </c>
      <c r="I2795" s="1">
        <v>22.4</v>
      </c>
      <c r="J2795" s="1">
        <v>13593</v>
      </c>
      <c r="K2795" s="1">
        <v>20</v>
      </c>
      <c r="L2795" s="1">
        <v>317.39999999999998</v>
      </c>
      <c r="M2795" s="1">
        <v>71</v>
      </c>
      <c r="N2795" s="1">
        <v>0</v>
      </c>
      <c r="O2795" s="1">
        <v>1</v>
      </c>
      <c r="P2795" s="1">
        <v>0</v>
      </c>
      <c r="Q2795" s="1">
        <v>0</v>
      </c>
      <c r="R2795" s="1">
        <v>43.15</v>
      </c>
      <c r="S2795" s="1">
        <v>43.47</v>
      </c>
      <c r="T2795" s="1">
        <v>72</v>
      </c>
      <c r="U2795" s="3" t="str">
        <f t="shared" si="43"/>
        <v>2017Plan</v>
      </c>
      <c r="V2795" s="2">
        <f>DATE(A2795,INDEX(Map!$H$1:$H$12,MATCH(B2795,Map!$G$1:$G$12,0),0),1)</f>
        <v>43374</v>
      </c>
      <c r="W2795" t="str">
        <f>IF(AND(V2795&gt;=Map!$K$2,V2795&lt;=Map!$L$2),"Base",IF(AND(V2795&gt;=Map!$K$3,V2795&lt;=Map!$L$3),"Fcst","N/A"))</f>
        <v>N/A</v>
      </c>
      <c r="X2795" t="str">
        <f>INDEX(Map!$B$2:$B$86,MATCH(D2795,Map!$A$2:$A$86,0),0)</f>
        <v>Brown 9</v>
      </c>
      <c r="Y2795" s="7">
        <f>IF(INDEX(Map!$C$2:$C$86,MATCH(D2795,Map!$A$2:$A$86,0),0)="","N/A",E2795*INDEX(Map!$C$2:$C$86,MATCH(D2795,Map!$A$2:$A$86,0),0))</f>
        <v>1.6</v>
      </c>
      <c r="Z2795" s="7" t="str">
        <f>IF(INDEX(Map!$D$2:$D$86,MATCH(D2795,Map!$A$2:$A$86,0),0)="","N/A",E2795*INDEX(Map!$D$2:$D$86,MATCH(D2795,Map!$A$2:$A$86,0),0))</f>
        <v>N/A</v>
      </c>
      <c r="AA2795" t="str">
        <f>INDEX(Map!$E$2:$E$86,MATCH(D2795,Map!$A$2:$A$86,0),0)</f>
        <v>SCCT</v>
      </c>
    </row>
    <row r="2796" spans="1:27" x14ac:dyDescent="0.25">
      <c r="A2796" s="1" t="s">
        <v>120</v>
      </c>
      <c r="B2796" s="1" t="s">
        <v>116</v>
      </c>
      <c r="C2796" s="1">
        <v>23</v>
      </c>
      <c r="D2796" s="1" t="s">
        <v>45</v>
      </c>
      <c r="E2796" s="1">
        <v>0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</v>
      </c>
      <c r="U2796" s="3" t="str">
        <f t="shared" si="43"/>
        <v>2017Plan</v>
      </c>
      <c r="V2796" s="2">
        <f>DATE(A2796,INDEX(Map!$H$1:$H$12,MATCH(B2796,Map!$G$1:$G$12,0),0),1)</f>
        <v>43374</v>
      </c>
      <c r="W2796" t="str">
        <f>IF(AND(V2796&gt;=Map!$K$2,V2796&lt;=Map!$L$2),"Base",IF(AND(V2796&gt;=Map!$K$3,V2796&lt;=Map!$L$3),"Fcst","N/A"))</f>
        <v>N/A</v>
      </c>
      <c r="X2796" t="str">
        <f>INDEX(Map!$B$2:$B$86,MATCH(D2796,Map!$A$2:$A$86,0),0)</f>
        <v>Brown 9</v>
      </c>
      <c r="Y2796" s="7">
        <f>IF(INDEX(Map!$C$2:$C$86,MATCH(D2796,Map!$A$2:$A$86,0),0)="","N/A",E2796*INDEX(Map!$C$2:$C$86,MATCH(D2796,Map!$A$2:$A$86,0),0))</f>
        <v>0</v>
      </c>
      <c r="Z2796" s="7" t="str">
        <f>IF(INDEX(Map!$D$2:$D$86,MATCH(D2796,Map!$A$2:$A$86,0),0)="","N/A",E2796*INDEX(Map!$D$2:$D$86,MATCH(D2796,Map!$A$2:$A$86,0),0))</f>
        <v>N/A</v>
      </c>
      <c r="AA2796" t="str">
        <f>INDEX(Map!$E$2:$E$86,MATCH(D2796,Map!$A$2:$A$86,0),0)</f>
        <v>SCCT</v>
      </c>
    </row>
    <row r="2797" spans="1:27" x14ac:dyDescent="0.25">
      <c r="A2797" s="1" t="s">
        <v>120</v>
      </c>
      <c r="B2797" s="1" t="s">
        <v>116</v>
      </c>
      <c r="C2797" s="1">
        <v>24</v>
      </c>
      <c r="D2797" s="1" t="s">
        <v>46</v>
      </c>
      <c r="E2797" s="1">
        <v>1.3</v>
      </c>
      <c r="F2797" s="1">
        <v>0</v>
      </c>
      <c r="G2797" s="1">
        <v>1.5</v>
      </c>
      <c r="H2797" s="1">
        <v>2</v>
      </c>
      <c r="I2797" s="1">
        <v>18.2</v>
      </c>
      <c r="J2797" s="1">
        <v>13497</v>
      </c>
      <c r="K2797" s="1">
        <v>16</v>
      </c>
      <c r="L2797" s="1">
        <v>317.39999999999998</v>
      </c>
      <c r="M2797" s="1">
        <v>58</v>
      </c>
      <c r="N2797" s="1">
        <v>0</v>
      </c>
      <c r="O2797" s="1">
        <v>0</v>
      </c>
      <c r="P2797" s="1">
        <v>0</v>
      </c>
      <c r="Q2797" s="1">
        <v>0</v>
      </c>
      <c r="R2797" s="1">
        <v>42.84</v>
      </c>
      <c r="S2797" s="1">
        <v>43.19</v>
      </c>
      <c r="T2797" s="1">
        <v>58</v>
      </c>
      <c r="U2797" s="3" t="str">
        <f t="shared" si="43"/>
        <v>2017Plan</v>
      </c>
      <c r="V2797" s="2">
        <f>DATE(A2797,INDEX(Map!$H$1:$H$12,MATCH(B2797,Map!$G$1:$G$12,0),0),1)</f>
        <v>43374</v>
      </c>
      <c r="W2797" t="str">
        <f>IF(AND(V2797&gt;=Map!$K$2,V2797&lt;=Map!$L$2),"Base",IF(AND(V2797&gt;=Map!$K$3,V2797&lt;=Map!$L$3),"Fcst","N/A"))</f>
        <v>N/A</v>
      </c>
      <c r="X2797" t="str">
        <f>INDEX(Map!$B$2:$B$86,MATCH(D2797,Map!$A$2:$A$86,0),0)</f>
        <v>Brown 10</v>
      </c>
      <c r="Y2797" s="7">
        <f>IF(INDEX(Map!$C$2:$C$86,MATCH(D2797,Map!$A$2:$A$86,0),0)="","N/A",E2797*INDEX(Map!$C$2:$C$86,MATCH(D2797,Map!$A$2:$A$86,0),0))</f>
        <v>1.3</v>
      </c>
      <c r="Z2797" s="7" t="str">
        <f>IF(INDEX(Map!$D$2:$D$86,MATCH(D2797,Map!$A$2:$A$86,0),0)="","N/A",E2797*INDEX(Map!$D$2:$D$86,MATCH(D2797,Map!$A$2:$A$86,0),0))</f>
        <v>N/A</v>
      </c>
      <c r="AA2797" t="str">
        <f>INDEX(Map!$E$2:$E$86,MATCH(D2797,Map!$A$2:$A$86,0),0)</f>
        <v>SCCT</v>
      </c>
    </row>
    <row r="2798" spans="1:27" x14ac:dyDescent="0.25">
      <c r="A2798" s="1" t="s">
        <v>120</v>
      </c>
      <c r="B2798" s="1" t="s">
        <v>116</v>
      </c>
      <c r="C2798" s="1">
        <v>25</v>
      </c>
      <c r="D2798" s="1" t="s">
        <v>47</v>
      </c>
      <c r="E2798" s="1">
        <v>0</v>
      </c>
      <c r="F2798" s="1">
        <v>0</v>
      </c>
      <c r="G2798" s="1">
        <v>0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s="3" t="str">
        <f t="shared" si="43"/>
        <v>2017Plan</v>
      </c>
      <c r="V2798" s="2">
        <f>DATE(A2798,INDEX(Map!$H$1:$H$12,MATCH(B2798,Map!$G$1:$G$12,0),0),1)</f>
        <v>43374</v>
      </c>
      <c r="W2798" t="str">
        <f>IF(AND(V2798&gt;=Map!$K$2,V2798&lt;=Map!$L$2),"Base",IF(AND(V2798&gt;=Map!$K$3,V2798&lt;=Map!$L$3),"Fcst","N/A"))</f>
        <v>N/A</v>
      </c>
      <c r="X2798" t="str">
        <f>INDEX(Map!$B$2:$B$86,MATCH(D2798,Map!$A$2:$A$86,0),0)</f>
        <v>Brown 10</v>
      </c>
      <c r="Y2798" s="7">
        <f>IF(INDEX(Map!$C$2:$C$86,MATCH(D2798,Map!$A$2:$A$86,0),0)="","N/A",E2798*INDEX(Map!$C$2:$C$86,MATCH(D2798,Map!$A$2:$A$86,0),0))</f>
        <v>0</v>
      </c>
      <c r="Z2798" s="7" t="str">
        <f>IF(INDEX(Map!$D$2:$D$86,MATCH(D2798,Map!$A$2:$A$86,0),0)="","N/A",E2798*INDEX(Map!$D$2:$D$86,MATCH(D2798,Map!$A$2:$A$86,0),0))</f>
        <v>N/A</v>
      </c>
      <c r="AA2798" t="str">
        <f>INDEX(Map!$E$2:$E$86,MATCH(D2798,Map!$A$2:$A$86,0),0)</f>
        <v>SCCT</v>
      </c>
    </row>
    <row r="2799" spans="1:27" x14ac:dyDescent="0.25">
      <c r="A2799" s="1" t="s">
        <v>120</v>
      </c>
      <c r="B2799" s="1" t="s">
        <v>116</v>
      </c>
      <c r="C2799" s="1">
        <v>26</v>
      </c>
      <c r="D2799" s="1" t="s">
        <v>48</v>
      </c>
      <c r="E2799" s="1">
        <v>0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s="3" t="str">
        <f t="shared" si="43"/>
        <v>2017Plan</v>
      </c>
      <c r="V2799" s="2">
        <f>DATE(A2799,INDEX(Map!$H$1:$H$12,MATCH(B2799,Map!$G$1:$G$12,0),0),1)</f>
        <v>43374</v>
      </c>
      <c r="W2799" t="str">
        <f>IF(AND(V2799&gt;=Map!$K$2,V2799&lt;=Map!$L$2),"Base",IF(AND(V2799&gt;=Map!$K$3,V2799&lt;=Map!$L$3),"Fcst","N/A"))</f>
        <v>N/A</v>
      </c>
      <c r="X2799" t="str">
        <f>INDEX(Map!$B$2:$B$86,MATCH(D2799,Map!$A$2:$A$86,0),0)</f>
        <v>Brown 11</v>
      </c>
      <c r="Y2799" s="7">
        <f>IF(INDEX(Map!$C$2:$C$86,MATCH(D2799,Map!$A$2:$A$86,0),0)="","N/A",E2799*INDEX(Map!$C$2:$C$86,MATCH(D2799,Map!$A$2:$A$86,0),0))</f>
        <v>0</v>
      </c>
      <c r="Z2799" s="7" t="str">
        <f>IF(INDEX(Map!$D$2:$D$86,MATCH(D2799,Map!$A$2:$A$86,0),0)="","N/A",E2799*INDEX(Map!$D$2:$D$86,MATCH(D2799,Map!$A$2:$A$86,0),0))</f>
        <v>N/A</v>
      </c>
      <c r="AA2799" t="str">
        <f>INDEX(Map!$E$2:$E$86,MATCH(D2799,Map!$A$2:$A$86,0),0)</f>
        <v>SCCT</v>
      </c>
    </row>
    <row r="2800" spans="1:27" x14ac:dyDescent="0.25">
      <c r="A2800" s="1" t="s">
        <v>120</v>
      </c>
      <c r="B2800" s="1" t="s">
        <v>116</v>
      </c>
      <c r="C2800" s="1">
        <v>27</v>
      </c>
      <c r="D2800" s="1" t="s">
        <v>49</v>
      </c>
      <c r="E2800" s="1">
        <v>0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3" t="str">
        <f t="shared" si="43"/>
        <v>2017Plan</v>
      </c>
      <c r="V2800" s="2">
        <f>DATE(A2800,INDEX(Map!$H$1:$H$12,MATCH(B2800,Map!$G$1:$G$12,0),0),1)</f>
        <v>43374</v>
      </c>
      <c r="W2800" t="str">
        <f>IF(AND(V2800&gt;=Map!$K$2,V2800&lt;=Map!$L$2),"Base",IF(AND(V2800&gt;=Map!$K$3,V2800&lt;=Map!$L$3),"Fcst","N/A"))</f>
        <v>N/A</v>
      </c>
      <c r="X2800" t="str">
        <f>INDEX(Map!$B$2:$B$86,MATCH(D2800,Map!$A$2:$A$86,0),0)</f>
        <v>Brown 11</v>
      </c>
      <c r="Y2800" s="7">
        <f>IF(INDEX(Map!$C$2:$C$86,MATCH(D2800,Map!$A$2:$A$86,0),0)="","N/A",E2800*INDEX(Map!$C$2:$C$86,MATCH(D2800,Map!$A$2:$A$86,0),0))</f>
        <v>0</v>
      </c>
      <c r="Z2800" s="7" t="str">
        <f>IF(INDEX(Map!$D$2:$D$86,MATCH(D2800,Map!$A$2:$A$86,0),0)="","N/A",E2800*INDEX(Map!$D$2:$D$86,MATCH(D2800,Map!$A$2:$A$86,0),0))</f>
        <v>N/A</v>
      </c>
      <c r="AA2800" t="str">
        <f>INDEX(Map!$E$2:$E$86,MATCH(D2800,Map!$A$2:$A$86,0),0)</f>
        <v>SCCT</v>
      </c>
    </row>
    <row r="2801" spans="1:27" x14ac:dyDescent="0.25">
      <c r="A2801" s="1" t="s">
        <v>120</v>
      </c>
      <c r="B2801" s="1" t="s">
        <v>116</v>
      </c>
      <c r="C2801" s="1">
        <v>28</v>
      </c>
      <c r="D2801" s="1" t="s">
        <v>50</v>
      </c>
      <c r="E2801" s="1">
        <v>12</v>
      </c>
      <c r="F2801" s="1">
        <v>0</v>
      </c>
      <c r="G2801" s="1">
        <v>10</v>
      </c>
      <c r="H2801" s="1">
        <v>12</v>
      </c>
      <c r="I2801" s="1">
        <v>128.69999999999999</v>
      </c>
      <c r="J2801" s="1">
        <v>10715</v>
      </c>
      <c r="K2801" s="1">
        <v>83</v>
      </c>
      <c r="L2801" s="1">
        <v>317.39999999999998</v>
      </c>
      <c r="M2801" s="1">
        <v>409</v>
      </c>
      <c r="N2801" s="1">
        <v>1</v>
      </c>
      <c r="O2801" s="1">
        <v>2</v>
      </c>
      <c r="P2801" s="1">
        <v>0</v>
      </c>
      <c r="Q2801" s="1">
        <v>0</v>
      </c>
      <c r="R2801" s="1">
        <v>34.01</v>
      </c>
      <c r="S2801" s="1">
        <v>34.15</v>
      </c>
      <c r="T2801" s="1">
        <v>410</v>
      </c>
      <c r="U2801" s="3" t="str">
        <f t="shared" si="43"/>
        <v>2017Plan</v>
      </c>
      <c r="V2801" s="2">
        <f>DATE(A2801,INDEX(Map!$H$1:$H$12,MATCH(B2801,Map!$G$1:$G$12,0),0),1)</f>
        <v>43374</v>
      </c>
      <c r="W2801" t="str">
        <f>IF(AND(V2801&gt;=Map!$K$2,V2801&lt;=Map!$L$2),"Base",IF(AND(V2801&gt;=Map!$K$3,V2801&lt;=Map!$L$3),"Fcst","N/A"))</f>
        <v>N/A</v>
      </c>
      <c r="X2801" t="str">
        <f>INDEX(Map!$B$2:$B$86,MATCH(D2801,Map!$A$2:$A$86,0),0)</f>
        <v>Paddys Run 13</v>
      </c>
      <c r="Y2801" s="7">
        <f>IF(INDEX(Map!$C$2:$C$86,MATCH(D2801,Map!$A$2:$A$86,0),0)="","N/A",E2801*INDEX(Map!$C$2:$C$86,MATCH(D2801,Map!$A$2:$A$86,0),0))</f>
        <v>5.64</v>
      </c>
      <c r="Z2801" s="7">
        <f>IF(INDEX(Map!$D$2:$D$86,MATCH(D2801,Map!$A$2:$A$86,0),0)="","N/A",E2801*INDEX(Map!$D$2:$D$86,MATCH(D2801,Map!$A$2:$A$86,0),0))</f>
        <v>6.36</v>
      </c>
      <c r="AA2801" t="str">
        <f>INDEX(Map!$E$2:$E$86,MATCH(D2801,Map!$A$2:$A$86,0),0)</f>
        <v>SCCT</v>
      </c>
    </row>
    <row r="2802" spans="1:27" x14ac:dyDescent="0.25">
      <c r="A2802" s="1" t="s">
        <v>120</v>
      </c>
      <c r="B2802" s="1" t="s">
        <v>116</v>
      </c>
      <c r="C2802" s="1">
        <v>29</v>
      </c>
      <c r="D2802" s="1" t="s">
        <v>51</v>
      </c>
      <c r="E2802" s="1">
        <v>33.9</v>
      </c>
      <c r="F2802" s="1">
        <v>0</v>
      </c>
      <c r="G2802" s="1">
        <v>26.9</v>
      </c>
      <c r="H2802" s="1">
        <v>18</v>
      </c>
      <c r="I2802" s="1">
        <v>367.2</v>
      </c>
      <c r="J2802" s="1">
        <v>10845</v>
      </c>
      <c r="K2802" s="1">
        <v>222</v>
      </c>
      <c r="L2802" s="1">
        <v>317.39999999999998</v>
      </c>
      <c r="M2802" s="1">
        <v>1166</v>
      </c>
      <c r="N2802" s="1">
        <v>1</v>
      </c>
      <c r="O2802" s="1">
        <v>3</v>
      </c>
      <c r="P2802" s="1">
        <v>0</v>
      </c>
      <c r="Q2802" s="1">
        <v>0</v>
      </c>
      <c r="R2802" s="1">
        <v>34.42</v>
      </c>
      <c r="S2802" s="1">
        <v>34.5</v>
      </c>
      <c r="T2802" s="1">
        <v>1168</v>
      </c>
      <c r="U2802" s="3" t="str">
        <f t="shared" si="43"/>
        <v>2017Plan</v>
      </c>
      <c r="V2802" s="2">
        <f>DATE(A2802,INDEX(Map!$H$1:$H$12,MATCH(B2802,Map!$G$1:$G$12,0),0),1)</f>
        <v>43374</v>
      </c>
      <c r="W2802" t="str">
        <f>IF(AND(V2802&gt;=Map!$K$2,V2802&lt;=Map!$L$2),"Base",IF(AND(V2802&gt;=Map!$K$3,V2802&lt;=Map!$L$3),"Fcst","N/A"))</f>
        <v>N/A</v>
      </c>
      <c r="X2802" t="str">
        <f>INDEX(Map!$B$2:$B$86,MATCH(D2802,Map!$A$2:$A$86,0),0)</f>
        <v>Trimble Co 05</v>
      </c>
      <c r="Y2802" s="7">
        <f>IF(INDEX(Map!$C$2:$C$86,MATCH(D2802,Map!$A$2:$A$86,0),0)="","N/A",E2802*INDEX(Map!$C$2:$C$86,MATCH(D2802,Map!$A$2:$A$86,0),0))</f>
        <v>24.068999999999999</v>
      </c>
      <c r="Z2802" s="7">
        <f>IF(INDEX(Map!$D$2:$D$86,MATCH(D2802,Map!$A$2:$A$86,0),0)="","N/A",E2802*INDEX(Map!$D$2:$D$86,MATCH(D2802,Map!$A$2:$A$86,0),0))</f>
        <v>9.8309999999999995</v>
      </c>
      <c r="AA2802" t="str">
        <f>INDEX(Map!$E$2:$E$86,MATCH(D2802,Map!$A$2:$A$86,0),0)</f>
        <v>SCCT</v>
      </c>
    </row>
    <row r="2803" spans="1:27" x14ac:dyDescent="0.25">
      <c r="A2803" s="1" t="s">
        <v>120</v>
      </c>
      <c r="B2803" s="1" t="s">
        <v>116</v>
      </c>
      <c r="C2803" s="1">
        <v>30</v>
      </c>
      <c r="D2803" s="1" t="s">
        <v>52</v>
      </c>
      <c r="E2803" s="1">
        <v>28.1</v>
      </c>
      <c r="F2803" s="1">
        <v>0</v>
      </c>
      <c r="G2803" s="1">
        <v>22.3</v>
      </c>
      <c r="H2803" s="1">
        <v>15</v>
      </c>
      <c r="I2803" s="1">
        <v>303</v>
      </c>
      <c r="J2803" s="1">
        <v>10797</v>
      </c>
      <c r="K2803" s="1">
        <v>181</v>
      </c>
      <c r="L2803" s="1">
        <v>317.39999999999998</v>
      </c>
      <c r="M2803" s="1">
        <v>962</v>
      </c>
      <c r="N2803" s="1">
        <v>1</v>
      </c>
      <c r="O2803" s="1">
        <v>2</v>
      </c>
      <c r="P2803" s="1">
        <v>0</v>
      </c>
      <c r="Q2803" s="1">
        <v>0</v>
      </c>
      <c r="R2803" s="1">
        <v>34.270000000000003</v>
      </c>
      <c r="S2803" s="1">
        <v>34.35</v>
      </c>
      <c r="T2803" s="1">
        <v>964</v>
      </c>
      <c r="U2803" s="3" t="str">
        <f t="shared" si="43"/>
        <v>2017Plan</v>
      </c>
      <c r="V2803" s="2">
        <f>DATE(A2803,INDEX(Map!$H$1:$H$12,MATCH(B2803,Map!$G$1:$G$12,0),0),1)</f>
        <v>43374</v>
      </c>
      <c r="W2803" t="str">
        <f>IF(AND(V2803&gt;=Map!$K$2,V2803&lt;=Map!$L$2),"Base",IF(AND(V2803&gt;=Map!$K$3,V2803&lt;=Map!$L$3),"Fcst","N/A"))</f>
        <v>N/A</v>
      </c>
      <c r="X2803" t="str">
        <f>INDEX(Map!$B$2:$B$86,MATCH(D2803,Map!$A$2:$A$86,0),0)</f>
        <v>Trimble Co 06</v>
      </c>
      <c r="Y2803" s="7">
        <f>IF(INDEX(Map!$C$2:$C$86,MATCH(D2803,Map!$A$2:$A$86,0),0)="","N/A",E2803*INDEX(Map!$C$2:$C$86,MATCH(D2803,Map!$A$2:$A$86,0),0))</f>
        <v>19.951000000000001</v>
      </c>
      <c r="Z2803" s="7">
        <f>IF(INDEX(Map!$D$2:$D$86,MATCH(D2803,Map!$A$2:$A$86,0),0)="","N/A",E2803*INDEX(Map!$D$2:$D$86,MATCH(D2803,Map!$A$2:$A$86,0),0))</f>
        <v>8.1489999999999991</v>
      </c>
      <c r="AA2803" t="str">
        <f>INDEX(Map!$E$2:$E$86,MATCH(D2803,Map!$A$2:$A$86,0),0)</f>
        <v>SCCT</v>
      </c>
    </row>
    <row r="2804" spans="1:27" x14ac:dyDescent="0.25">
      <c r="A2804" s="1" t="s">
        <v>120</v>
      </c>
      <c r="B2804" s="1" t="s">
        <v>116</v>
      </c>
      <c r="C2804" s="1">
        <v>31</v>
      </c>
      <c r="D2804" s="1" t="s">
        <v>53</v>
      </c>
      <c r="E2804" s="1">
        <v>24.4</v>
      </c>
      <c r="F2804" s="1">
        <v>0</v>
      </c>
      <c r="G2804" s="1">
        <v>19.399999999999999</v>
      </c>
      <c r="H2804" s="1">
        <v>14</v>
      </c>
      <c r="I2804" s="1">
        <v>263.7</v>
      </c>
      <c r="J2804" s="1">
        <v>10806</v>
      </c>
      <c r="K2804" s="1">
        <v>158</v>
      </c>
      <c r="L2804" s="1">
        <v>317.39999999999998</v>
      </c>
      <c r="M2804" s="1">
        <v>837</v>
      </c>
      <c r="N2804" s="1">
        <v>1</v>
      </c>
      <c r="O2804" s="1">
        <v>2</v>
      </c>
      <c r="P2804" s="1">
        <v>0</v>
      </c>
      <c r="Q2804" s="1">
        <v>0</v>
      </c>
      <c r="R2804" s="1">
        <v>34.299999999999997</v>
      </c>
      <c r="S2804" s="1">
        <v>34.380000000000003</v>
      </c>
      <c r="T2804" s="1">
        <v>839</v>
      </c>
      <c r="U2804" s="3" t="str">
        <f t="shared" si="43"/>
        <v>2017Plan</v>
      </c>
      <c r="V2804" s="2">
        <f>DATE(A2804,INDEX(Map!$H$1:$H$12,MATCH(B2804,Map!$G$1:$G$12,0),0),1)</f>
        <v>43374</v>
      </c>
      <c r="W2804" t="str">
        <f>IF(AND(V2804&gt;=Map!$K$2,V2804&lt;=Map!$L$2),"Base",IF(AND(V2804&gt;=Map!$K$3,V2804&lt;=Map!$L$3),"Fcst","N/A"))</f>
        <v>N/A</v>
      </c>
      <c r="X2804" t="str">
        <f>INDEX(Map!$B$2:$B$86,MATCH(D2804,Map!$A$2:$A$86,0),0)</f>
        <v>Trimble Co 07</v>
      </c>
      <c r="Y2804" s="7">
        <f>IF(INDEX(Map!$C$2:$C$86,MATCH(D2804,Map!$A$2:$A$86,0),0)="","N/A",E2804*INDEX(Map!$C$2:$C$86,MATCH(D2804,Map!$A$2:$A$86,0),0))</f>
        <v>15.372</v>
      </c>
      <c r="Z2804" s="7">
        <f>IF(INDEX(Map!$D$2:$D$86,MATCH(D2804,Map!$A$2:$A$86,0),0)="","N/A",E2804*INDEX(Map!$D$2:$D$86,MATCH(D2804,Map!$A$2:$A$86,0),0))</f>
        <v>9.0279999999999987</v>
      </c>
      <c r="AA2804" t="str">
        <f>INDEX(Map!$E$2:$E$86,MATCH(D2804,Map!$A$2:$A$86,0),0)</f>
        <v>SCCT</v>
      </c>
    </row>
    <row r="2805" spans="1:27" x14ac:dyDescent="0.25">
      <c r="A2805" s="1" t="s">
        <v>120</v>
      </c>
      <c r="B2805" s="1" t="s">
        <v>116</v>
      </c>
      <c r="C2805" s="1">
        <v>32</v>
      </c>
      <c r="D2805" s="1" t="s">
        <v>54</v>
      </c>
      <c r="E2805" s="1">
        <v>9.1</v>
      </c>
      <c r="F2805" s="1">
        <v>0</v>
      </c>
      <c r="G2805" s="1">
        <v>7.2</v>
      </c>
      <c r="H2805" s="1">
        <v>13</v>
      </c>
      <c r="I2805" s="1">
        <v>97.1</v>
      </c>
      <c r="J2805" s="1">
        <v>10726</v>
      </c>
      <c r="K2805" s="1">
        <v>57</v>
      </c>
      <c r="L2805" s="1">
        <v>317.39999999999998</v>
      </c>
      <c r="M2805" s="1">
        <v>308</v>
      </c>
      <c r="N2805" s="1">
        <v>1</v>
      </c>
      <c r="O2805" s="1">
        <v>2</v>
      </c>
      <c r="P2805" s="1">
        <v>0</v>
      </c>
      <c r="Q2805" s="1">
        <v>0</v>
      </c>
      <c r="R2805" s="1">
        <v>34.049999999999997</v>
      </c>
      <c r="S2805" s="1">
        <v>34.25</v>
      </c>
      <c r="T2805" s="1">
        <v>310</v>
      </c>
      <c r="U2805" s="3" t="str">
        <f t="shared" si="43"/>
        <v>2017Plan</v>
      </c>
      <c r="V2805" s="2">
        <f>DATE(A2805,INDEX(Map!$H$1:$H$12,MATCH(B2805,Map!$G$1:$G$12,0),0),1)</f>
        <v>43374</v>
      </c>
      <c r="W2805" t="str">
        <f>IF(AND(V2805&gt;=Map!$K$2,V2805&lt;=Map!$L$2),"Base",IF(AND(V2805&gt;=Map!$K$3,V2805&lt;=Map!$L$3),"Fcst","N/A"))</f>
        <v>N/A</v>
      </c>
      <c r="X2805" t="str">
        <f>INDEX(Map!$B$2:$B$86,MATCH(D2805,Map!$A$2:$A$86,0),0)</f>
        <v>Trimble Co 08</v>
      </c>
      <c r="Y2805" s="7">
        <f>IF(INDEX(Map!$C$2:$C$86,MATCH(D2805,Map!$A$2:$A$86,0),0)="","N/A",E2805*INDEX(Map!$C$2:$C$86,MATCH(D2805,Map!$A$2:$A$86,0),0))</f>
        <v>5.7329999999999997</v>
      </c>
      <c r="Z2805" s="7">
        <f>IF(INDEX(Map!$D$2:$D$86,MATCH(D2805,Map!$A$2:$A$86,0),0)="","N/A",E2805*INDEX(Map!$D$2:$D$86,MATCH(D2805,Map!$A$2:$A$86,0),0))</f>
        <v>3.367</v>
      </c>
      <c r="AA2805" t="str">
        <f>INDEX(Map!$E$2:$E$86,MATCH(D2805,Map!$A$2:$A$86,0),0)</f>
        <v>SCCT</v>
      </c>
    </row>
    <row r="2806" spans="1:27" x14ac:dyDescent="0.25">
      <c r="A2806" s="1" t="s">
        <v>120</v>
      </c>
      <c r="B2806" s="1" t="s">
        <v>116</v>
      </c>
      <c r="C2806" s="1">
        <v>33</v>
      </c>
      <c r="D2806" s="1" t="s">
        <v>55</v>
      </c>
      <c r="E2806" s="1">
        <v>8.8000000000000007</v>
      </c>
      <c r="F2806" s="1">
        <v>0</v>
      </c>
      <c r="G2806" s="1">
        <v>7</v>
      </c>
      <c r="H2806" s="1">
        <v>10</v>
      </c>
      <c r="I2806" s="1">
        <v>95.4</v>
      </c>
      <c r="J2806" s="1">
        <v>10847</v>
      </c>
      <c r="K2806" s="1">
        <v>58</v>
      </c>
      <c r="L2806" s="1">
        <v>317.39999999999998</v>
      </c>
      <c r="M2806" s="1">
        <v>303</v>
      </c>
      <c r="N2806" s="1">
        <v>0</v>
      </c>
      <c r="O2806" s="1">
        <v>1</v>
      </c>
      <c r="P2806" s="1">
        <v>0</v>
      </c>
      <c r="Q2806" s="1">
        <v>0</v>
      </c>
      <c r="R2806" s="1">
        <v>34.43</v>
      </c>
      <c r="S2806" s="1">
        <v>34.590000000000003</v>
      </c>
      <c r="T2806" s="1">
        <v>304</v>
      </c>
      <c r="U2806" s="3" t="str">
        <f t="shared" si="43"/>
        <v>2017Plan</v>
      </c>
      <c r="V2806" s="2">
        <f>DATE(A2806,INDEX(Map!$H$1:$H$12,MATCH(B2806,Map!$G$1:$G$12,0),0),1)</f>
        <v>43374</v>
      </c>
      <c r="W2806" t="str">
        <f>IF(AND(V2806&gt;=Map!$K$2,V2806&lt;=Map!$L$2),"Base",IF(AND(V2806&gt;=Map!$K$3,V2806&lt;=Map!$L$3),"Fcst","N/A"))</f>
        <v>N/A</v>
      </c>
      <c r="X2806" t="str">
        <f>INDEX(Map!$B$2:$B$86,MATCH(D2806,Map!$A$2:$A$86,0),0)</f>
        <v>Trimble Co 09</v>
      </c>
      <c r="Y2806" s="7">
        <f>IF(INDEX(Map!$C$2:$C$86,MATCH(D2806,Map!$A$2:$A$86,0),0)="","N/A",E2806*INDEX(Map!$C$2:$C$86,MATCH(D2806,Map!$A$2:$A$86,0),0))</f>
        <v>5.5440000000000005</v>
      </c>
      <c r="Z2806" s="7">
        <f>IF(INDEX(Map!$D$2:$D$86,MATCH(D2806,Map!$A$2:$A$86,0),0)="","N/A",E2806*INDEX(Map!$D$2:$D$86,MATCH(D2806,Map!$A$2:$A$86,0),0))</f>
        <v>3.2560000000000002</v>
      </c>
      <c r="AA2806" t="str">
        <f>INDEX(Map!$E$2:$E$86,MATCH(D2806,Map!$A$2:$A$86,0),0)</f>
        <v>SCCT</v>
      </c>
    </row>
    <row r="2807" spans="1:27" x14ac:dyDescent="0.25">
      <c r="A2807" s="1" t="s">
        <v>120</v>
      </c>
      <c r="B2807" s="1" t="s">
        <v>116</v>
      </c>
      <c r="C2807" s="1">
        <v>34</v>
      </c>
      <c r="D2807" s="1" t="s">
        <v>56</v>
      </c>
      <c r="E2807" s="1">
        <v>0.9</v>
      </c>
      <c r="F2807" s="1">
        <v>0</v>
      </c>
      <c r="G2807" s="1">
        <v>0.7</v>
      </c>
      <c r="H2807" s="1">
        <v>2</v>
      </c>
      <c r="I2807" s="1">
        <v>10.1</v>
      </c>
      <c r="J2807" s="1">
        <v>10756</v>
      </c>
      <c r="K2807" s="1">
        <v>6</v>
      </c>
      <c r="L2807" s="1">
        <v>317.39999999999998</v>
      </c>
      <c r="M2807" s="1">
        <v>32</v>
      </c>
      <c r="N2807" s="1">
        <v>0</v>
      </c>
      <c r="O2807" s="1">
        <v>0</v>
      </c>
      <c r="P2807" s="1">
        <v>0</v>
      </c>
      <c r="Q2807" s="1">
        <v>0</v>
      </c>
      <c r="R2807" s="1">
        <v>34.14</v>
      </c>
      <c r="S2807" s="1">
        <v>34.44</v>
      </c>
      <c r="T2807" s="1">
        <v>32</v>
      </c>
      <c r="U2807" s="3" t="str">
        <f t="shared" si="43"/>
        <v>2017Plan</v>
      </c>
      <c r="V2807" s="2">
        <f>DATE(A2807,INDEX(Map!$H$1:$H$12,MATCH(B2807,Map!$G$1:$G$12,0),0),1)</f>
        <v>43374</v>
      </c>
      <c r="W2807" t="str">
        <f>IF(AND(V2807&gt;=Map!$K$2,V2807&lt;=Map!$L$2),"Base",IF(AND(V2807&gt;=Map!$K$3,V2807&lt;=Map!$L$3),"Fcst","N/A"))</f>
        <v>N/A</v>
      </c>
      <c r="X2807" t="str">
        <f>INDEX(Map!$B$2:$B$86,MATCH(D2807,Map!$A$2:$A$86,0),0)</f>
        <v>Trimble Co 10</v>
      </c>
      <c r="Y2807" s="7">
        <f>IF(INDEX(Map!$C$2:$C$86,MATCH(D2807,Map!$A$2:$A$86,0),0)="","N/A",E2807*INDEX(Map!$C$2:$C$86,MATCH(D2807,Map!$A$2:$A$86,0),0))</f>
        <v>0.56700000000000006</v>
      </c>
      <c r="Z2807" s="7">
        <f>IF(INDEX(Map!$D$2:$D$86,MATCH(D2807,Map!$A$2:$A$86,0),0)="","N/A",E2807*INDEX(Map!$D$2:$D$86,MATCH(D2807,Map!$A$2:$A$86,0),0))</f>
        <v>0.33300000000000002</v>
      </c>
      <c r="AA2807" t="str">
        <f>INDEX(Map!$E$2:$E$86,MATCH(D2807,Map!$A$2:$A$86,0),0)</f>
        <v>SCCT</v>
      </c>
    </row>
    <row r="2808" spans="1:27" x14ac:dyDescent="0.25">
      <c r="A2808" s="1" t="s">
        <v>120</v>
      </c>
      <c r="B2808" s="1" t="s">
        <v>116</v>
      </c>
      <c r="C2808" s="1">
        <v>35</v>
      </c>
      <c r="D2808" s="1" t="s">
        <v>57</v>
      </c>
      <c r="E2808" s="1">
        <v>0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3" t="str">
        <f t="shared" si="43"/>
        <v>2017Plan</v>
      </c>
      <c r="V2808" s="2">
        <f>DATE(A2808,INDEX(Map!$H$1:$H$12,MATCH(B2808,Map!$G$1:$G$12,0),0),1)</f>
        <v>43374</v>
      </c>
      <c r="W2808" t="str">
        <f>IF(AND(V2808&gt;=Map!$K$2,V2808&lt;=Map!$L$2),"Base",IF(AND(V2808&gt;=Map!$K$3,V2808&lt;=Map!$L$3),"Fcst","N/A"))</f>
        <v>N/A</v>
      </c>
      <c r="X2808" t="str">
        <f>INDEX(Map!$B$2:$B$86,MATCH(D2808,Map!$A$2:$A$86,0),0)</f>
        <v>Cane Run 11</v>
      </c>
      <c r="Y2808" s="7" t="str">
        <f>IF(INDEX(Map!$C$2:$C$86,MATCH(D2808,Map!$A$2:$A$86,0),0)="","N/A",E2808*INDEX(Map!$C$2:$C$86,MATCH(D2808,Map!$A$2:$A$86,0),0))</f>
        <v>N/A</v>
      </c>
      <c r="Z2808" s="7">
        <f>IF(INDEX(Map!$D$2:$D$86,MATCH(D2808,Map!$A$2:$A$86,0),0)="","N/A",E2808*INDEX(Map!$D$2:$D$86,MATCH(D2808,Map!$A$2:$A$86,0),0))</f>
        <v>0</v>
      </c>
      <c r="AA2808" t="str">
        <f>INDEX(Map!$E$2:$E$86,MATCH(D2808,Map!$A$2:$A$86,0),0)</f>
        <v>SCCT</v>
      </c>
    </row>
    <row r="2809" spans="1:27" x14ac:dyDescent="0.25">
      <c r="A2809" s="1" t="s">
        <v>120</v>
      </c>
      <c r="B2809" s="1" t="s">
        <v>116</v>
      </c>
      <c r="C2809" s="1">
        <v>36</v>
      </c>
      <c r="D2809" s="1" t="s">
        <v>58</v>
      </c>
      <c r="E2809" s="1">
        <v>0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3" t="str">
        <f t="shared" si="43"/>
        <v>2017Plan</v>
      </c>
      <c r="V2809" s="2">
        <f>DATE(A2809,INDEX(Map!$H$1:$H$12,MATCH(B2809,Map!$G$1:$G$12,0),0),1)</f>
        <v>43374</v>
      </c>
      <c r="W2809" t="str">
        <f>IF(AND(V2809&gt;=Map!$K$2,V2809&lt;=Map!$L$2),"Base",IF(AND(V2809&gt;=Map!$K$3,V2809&lt;=Map!$L$3),"Fcst","N/A"))</f>
        <v>N/A</v>
      </c>
      <c r="X2809" t="str">
        <f>INDEX(Map!$B$2:$B$86,MATCH(D2809,Map!$A$2:$A$86,0),0)</f>
        <v>Haefling</v>
      </c>
      <c r="Y2809" s="7">
        <f>IF(INDEX(Map!$C$2:$C$86,MATCH(D2809,Map!$A$2:$A$86,0),0)="","N/A",E2809*INDEX(Map!$C$2:$C$86,MATCH(D2809,Map!$A$2:$A$86,0),0))</f>
        <v>0</v>
      </c>
      <c r="Z2809" s="7" t="str">
        <f>IF(INDEX(Map!$D$2:$D$86,MATCH(D2809,Map!$A$2:$A$86,0),0)="","N/A",E2809*INDEX(Map!$D$2:$D$86,MATCH(D2809,Map!$A$2:$A$86,0),0))</f>
        <v>N/A</v>
      </c>
      <c r="AA2809" t="str">
        <f>INDEX(Map!$E$2:$E$86,MATCH(D2809,Map!$A$2:$A$86,0),0)</f>
        <v>SCCT</v>
      </c>
    </row>
    <row r="2810" spans="1:27" x14ac:dyDescent="0.25">
      <c r="A2810" s="1" t="s">
        <v>120</v>
      </c>
      <c r="B2810" s="1" t="s">
        <v>116</v>
      </c>
      <c r="C2810" s="1">
        <v>37</v>
      </c>
      <c r="D2810" s="1" t="s">
        <v>59</v>
      </c>
      <c r="E2810" s="1">
        <v>0.1</v>
      </c>
      <c r="F2810" s="1">
        <v>0</v>
      </c>
      <c r="G2810" s="1">
        <v>0.5</v>
      </c>
      <c r="H2810" s="1">
        <v>1</v>
      </c>
      <c r="I2810" s="1">
        <v>0.8</v>
      </c>
      <c r="J2810" s="1">
        <v>15479</v>
      </c>
      <c r="K2810" s="1">
        <v>4</v>
      </c>
      <c r="L2810" s="1">
        <v>317.39999999999998</v>
      </c>
      <c r="M2810" s="1">
        <v>3</v>
      </c>
      <c r="N2810" s="1">
        <v>0</v>
      </c>
      <c r="O2810" s="1">
        <v>0</v>
      </c>
      <c r="P2810" s="1">
        <v>0</v>
      </c>
      <c r="Q2810" s="1">
        <v>0</v>
      </c>
      <c r="R2810" s="1">
        <v>49.13</v>
      </c>
      <c r="S2810" s="1">
        <v>49.13</v>
      </c>
      <c r="T2810" s="1">
        <v>3</v>
      </c>
      <c r="U2810" s="3" t="str">
        <f t="shared" si="43"/>
        <v>2017Plan</v>
      </c>
      <c r="V2810" s="2">
        <f>DATE(A2810,INDEX(Map!$H$1:$H$12,MATCH(B2810,Map!$G$1:$G$12,0),0),1)</f>
        <v>43374</v>
      </c>
      <c r="W2810" t="str">
        <f>IF(AND(V2810&gt;=Map!$K$2,V2810&lt;=Map!$L$2),"Base",IF(AND(V2810&gt;=Map!$K$3,V2810&lt;=Map!$L$3),"Fcst","N/A"))</f>
        <v>N/A</v>
      </c>
      <c r="X2810" t="str">
        <f>INDEX(Map!$B$2:$B$86,MATCH(D2810,Map!$A$2:$A$86,0),0)</f>
        <v>Paddys Run 11</v>
      </c>
      <c r="Y2810" s="7" t="str">
        <f>IF(INDEX(Map!$C$2:$C$86,MATCH(D2810,Map!$A$2:$A$86,0),0)="","N/A",E2810*INDEX(Map!$C$2:$C$86,MATCH(D2810,Map!$A$2:$A$86,0),0))</f>
        <v>N/A</v>
      </c>
      <c r="Z2810" s="7">
        <f>IF(INDEX(Map!$D$2:$D$86,MATCH(D2810,Map!$A$2:$A$86,0),0)="","N/A",E2810*INDEX(Map!$D$2:$D$86,MATCH(D2810,Map!$A$2:$A$86,0),0))</f>
        <v>0.1</v>
      </c>
      <c r="AA2810" t="str">
        <f>INDEX(Map!$E$2:$E$86,MATCH(D2810,Map!$A$2:$A$86,0),0)</f>
        <v>SCCT</v>
      </c>
    </row>
    <row r="2811" spans="1:27" x14ac:dyDescent="0.25">
      <c r="A2811" s="1" t="s">
        <v>120</v>
      </c>
      <c r="B2811" s="1" t="s">
        <v>116</v>
      </c>
      <c r="C2811" s="1">
        <v>38</v>
      </c>
      <c r="D2811" s="1" t="s">
        <v>60</v>
      </c>
      <c r="E2811" s="1">
        <v>0</v>
      </c>
      <c r="F2811" s="1">
        <v>0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3" t="str">
        <f t="shared" si="43"/>
        <v>2017Plan</v>
      </c>
      <c r="V2811" s="2">
        <f>DATE(A2811,INDEX(Map!$H$1:$H$12,MATCH(B2811,Map!$G$1:$G$12,0),0),1)</f>
        <v>43374</v>
      </c>
      <c r="W2811" t="str">
        <f>IF(AND(V2811&gt;=Map!$K$2,V2811&lt;=Map!$L$2),"Base",IF(AND(V2811&gt;=Map!$K$3,V2811&lt;=Map!$L$3),"Fcst","N/A"))</f>
        <v>N/A</v>
      </c>
      <c r="X2811" t="str">
        <f>INDEX(Map!$B$2:$B$86,MATCH(D2811,Map!$A$2:$A$86,0),0)</f>
        <v>Paddys Run 12</v>
      </c>
      <c r="Y2811" s="7" t="str">
        <f>IF(INDEX(Map!$C$2:$C$86,MATCH(D2811,Map!$A$2:$A$86,0),0)="","N/A",E2811*INDEX(Map!$C$2:$C$86,MATCH(D2811,Map!$A$2:$A$86,0),0))</f>
        <v>N/A</v>
      </c>
      <c r="Z2811" s="7">
        <f>IF(INDEX(Map!$D$2:$D$86,MATCH(D2811,Map!$A$2:$A$86,0),0)="","N/A",E2811*INDEX(Map!$D$2:$D$86,MATCH(D2811,Map!$A$2:$A$86,0),0))</f>
        <v>0</v>
      </c>
      <c r="AA2811" t="str">
        <f>INDEX(Map!$E$2:$E$86,MATCH(D2811,Map!$A$2:$A$86,0),0)</f>
        <v>SCCT</v>
      </c>
    </row>
    <row r="2812" spans="1:27" x14ac:dyDescent="0.25">
      <c r="A2812" s="1" t="s">
        <v>120</v>
      </c>
      <c r="B2812" s="1" t="s">
        <v>116</v>
      </c>
      <c r="C2812" s="1">
        <v>39</v>
      </c>
      <c r="D2812" s="1" t="s">
        <v>61</v>
      </c>
      <c r="E2812" s="1">
        <v>0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3" t="str">
        <f t="shared" si="43"/>
        <v>2017Plan</v>
      </c>
      <c r="V2812" s="2">
        <f>DATE(A2812,INDEX(Map!$H$1:$H$12,MATCH(B2812,Map!$G$1:$G$12,0),0),1)</f>
        <v>43374</v>
      </c>
      <c r="W2812" t="str">
        <f>IF(AND(V2812&gt;=Map!$K$2,V2812&lt;=Map!$L$2),"Base",IF(AND(V2812&gt;=Map!$K$3,V2812&lt;=Map!$L$3),"Fcst","N/A"))</f>
        <v>N/A</v>
      </c>
      <c r="X2812" t="str">
        <f>INDEX(Map!$B$2:$B$86,MATCH(D2812,Map!$A$2:$A$86,0),0)</f>
        <v>Zorn 1</v>
      </c>
      <c r="Y2812" s="7" t="str">
        <f>IF(INDEX(Map!$C$2:$C$86,MATCH(D2812,Map!$A$2:$A$86,0),0)="","N/A",E2812*INDEX(Map!$C$2:$C$86,MATCH(D2812,Map!$A$2:$A$86,0),0))</f>
        <v>N/A</v>
      </c>
      <c r="Z2812" s="7">
        <f>IF(INDEX(Map!$D$2:$D$86,MATCH(D2812,Map!$A$2:$A$86,0),0)="","N/A",E2812*INDEX(Map!$D$2:$D$86,MATCH(D2812,Map!$A$2:$A$86,0),0))</f>
        <v>0</v>
      </c>
      <c r="AA2812" t="str">
        <f>INDEX(Map!$E$2:$E$86,MATCH(D2812,Map!$A$2:$A$86,0),0)</f>
        <v>SCCT</v>
      </c>
    </row>
    <row r="2813" spans="1:27" x14ac:dyDescent="0.25">
      <c r="A2813" s="1" t="s">
        <v>120</v>
      </c>
      <c r="B2813" s="1" t="s">
        <v>116</v>
      </c>
      <c r="C2813" s="1">
        <v>40</v>
      </c>
      <c r="D2813" s="1" t="s">
        <v>62</v>
      </c>
      <c r="E2813" s="1">
        <v>7.3</v>
      </c>
      <c r="F2813" s="1">
        <v>0</v>
      </c>
      <c r="G2813" s="1">
        <v>31</v>
      </c>
      <c r="H2813" s="1">
        <v>35</v>
      </c>
      <c r="I2813" s="1" t="s">
        <v>63</v>
      </c>
      <c r="J2813" s="1" t="s">
        <v>63</v>
      </c>
      <c r="K2813" s="1">
        <v>239</v>
      </c>
      <c r="L2813" s="1">
        <v>0</v>
      </c>
      <c r="M2813" s="1">
        <v>0</v>
      </c>
      <c r="N2813" s="1" t="s">
        <v>63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3" t="str">
        <f t="shared" si="43"/>
        <v>2017Plan</v>
      </c>
      <c r="V2813" s="2">
        <f>DATE(A2813,INDEX(Map!$H$1:$H$12,MATCH(B2813,Map!$G$1:$G$12,0),0),1)</f>
        <v>43374</v>
      </c>
      <c r="W2813" t="str">
        <f>IF(AND(V2813&gt;=Map!$K$2,V2813&lt;=Map!$L$2),"Base",IF(AND(V2813&gt;=Map!$K$3,V2813&lt;=Map!$L$3),"Fcst","N/A"))</f>
        <v>N/A</v>
      </c>
      <c r="X2813" t="str">
        <f>INDEX(Map!$B$2:$B$86,MATCH(D2813,Map!$A$2:$A$86,0),0)</f>
        <v>Dix Dam</v>
      </c>
      <c r="Y2813" s="7">
        <f>IF(INDEX(Map!$C$2:$C$86,MATCH(D2813,Map!$A$2:$A$86,0),0)="","N/A",E2813*INDEX(Map!$C$2:$C$86,MATCH(D2813,Map!$A$2:$A$86,0),0))</f>
        <v>7.3</v>
      </c>
      <c r="Z2813" s="7" t="str">
        <f>IF(INDEX(Map!$D$2:$D$86,MATCH(D2813,Map!$A$2:$A$86,0),0)="","N/A",E2813*INDEX(Map!$D$2:$D$86,MATCH(D2813,Map!$A$2:$A$86,0),0))</f>
        <v>N/A</v>
      </c>
      <c r="AA2813" t="str">
        <f>INDEX(Map!$E$2:$E$86,MATCH(D2813,Map!$A$2:$A$86,0),0)</f>
        <v>Hydro</v>
      </c>
    </row>
    <row r="2814" spans="1:27" x14ac:dyDescent="0.25">
      <c r="A2814" s="1" t="s">
        <v>120</v>
      </c>
      <c r="B2814" s="1" t="s">
        <v>116</v>
      </c>
      <c r="C2814" s="1">
        <v>41</v>
      </c>
      <c r="D2814" s="1" t="s">
        <v>64</v>
      </c>
      <c r="E2814" s="1">
        <v>28.1</v>
      </c>
      <c r="F2814" s="1">
        <v>0</v>
      </c>
      <c r="G2814" s="1">
        <v>100</v>
      </c>
      <c r="H2814" s="1">
        <v>0</v>
      </c>
      <c r="I2814" s="1" t="s">
        <v>63</v>
      </c>
      <c r="J2814" s="1" t="s">
        <v>63</v>
      </c>
      <c r="K2814" s="1">
        <v>744</v>
      </c>
      <c r="L2814" s="1">
        <v>0</v>
      </c>
      <c r="M2814" s="1">
        <v>0</v>
      </c>
      <c r="N2814" s="1" t="s">
        <v>63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3" t="str">
        <f t="shared" si="43"/>
        <v>2017Plan</v>
      </c>
      <c r="V2814" s="2">
        <f>DATE(A2814,INDEX(Map!$H$1:$H$12,MATCH(B2814,Map!$G$1:$G$12,0),0),1)</f>
        <v>43374</v>
      </c>
      <c r="W2814" t="str">
        <f>IF(AND(V2814&gt;=Map!$K$2,V2814&lt;=Map!$L$2),"Base",IF(AND(V2814&gt;=Map!$K$3,V2814&lt;=Map!$L$3),"Fcst","N/A"))</f>
        <v>N/A</v>
      </c>
      <c r="X2814" t="str">
        <f>INDEX(Map!$B$2:$B$86,MATCH(D2814,Map!$A$2:$A$86,0),0)</f>
        <v>Ohio Falls</v>
      </c>
      <c r="Y2814" s="7" t="str">
        <f>IF(INDEX(Map!$C$2:$C$86,MATCH(D2814,Map!$A$2:$A$86,0),0)="","N/A",E2814*INDEX(Map!$C$2:$C$86,MATCH(D2814,Map!$A$2:$A$86,0),0))</f>
        <v>N/A</v>
      </c>
      <c r="Z2814" s="7">
        <f>IF(INDEX(Map!$D$2:$D$86,MATCH(D2814,Map!$A$2:$A$86,0),0)="","N/A",E2814*INDEX(Map!$D$2:$D$86,MATCH(D2814,Map!$A$2:$A$86,0),0))</f>
        <v>28.1</v>
      </c>
      <c r="AA2814" t="str">
        <f>INDEX(Map!$E$2:$E$86,MATCH(D2814,Map!$A$2:$A$86,0),0)</f>
        <v>Hydro</v>
      </c>
    </row>
    <row r="2815" spans="1:27" x14ac:dyDescent="0.25">
      <c r="A2815" s="1" t="s">
        <v>120</v>
      </c>
      <c r="B2815" s="1" t="s">
        <v>116</v>
      </c>
      <c r="C2815" s="1">
        <v>42</v>
      </c>
      <c r="D2815" s="1" t="s">
        <v>65</v>
      </c>
      <c r="E2815" s="1">
        <v>1.5</v>
      </c>
      <c r="F2815" s="1">
        <v>0</v>
      </c>
      <c r="G2815" s="1">
        <v>100</v>
      </c>
      <c r="H2815" s="1">
        <v>0</v>
      </c>
      <c r="I2815" s="1" t="s">
        <v>63</v>
      </c>
      <c r="J2815" s="1" t="s">
        <v>63</v>
      </c>
      <c r="K2815" s="1">
        <v>744</v>
      </c>
      <c r="L2815" s="1">
        <v>0</v>
      </c>
      <c r="M2815" s="1">
        <v>0</v>
      </c>
      <c r="N2815" s="1" t="s">
        <v>63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3" t="str">
        <f t="shared" si="43"/>
        <v>2017Plan</v>
      </c>
      <c r="V2815" s="2">
        <f>DATE(A2815,INDEX(Map!$H$1:$H$12,MATCH(B2815,Map!$G$1:$G$12,0),0),1)</f>
        <v>43374</v>
      </c>
      <c r="W2815" t="str">
        <f>IF(AND(V2815&gt;=Map!$K$2,V2815&lt;=Map!$L$2),"Base",IF(AND(V2815&gt;=Map!$K$3,V2815&lt;=Map!$L$3),"Fcst","N/A"))</f>
        <v>N/A</v>
      </c>
      <c r="X2815" t="str">
        <f>INDEX(Map!$B$2:$B$86,MATCH(D2815,Map!$A$2:$A$86,0),0)</f>
        <v>Brown Solar</v>
      </c>
      <c r="Y2815" s="7">
        <f>IF(INDEX(Map!$C$2:$C$86,MATCH(D2815,Map!$A$2:$A$86,0),0)="","N/A",E2815*INDEX(Map!$C$2:$C$86,MATCH(D2815,Map!$A$2:$A$86,0),0))</f>
        <v>0.91500000000000004</v>
      </c>
      <c r="Z2815" s="7">
        <f>IF(INDEX(Map!$D$2:$D$86,MATCH(D2815,Map!$A$2:$A$86,0),0)="","N/A",E2815*INDEX(Map!$D$2:$D$86,MATCH(D2815,Map!$A$2:$A$86,0),0))</f>
        <v>0.58499999999999996</v>
      </c>
      <c r="AA2815" t="str">
        <f>INDEX(Map!$E$2:$E$86,MATCH(D2815,Map!$A$2:$A$86,0),0)</f>
        <v>Solar</v>
      </c>
    </row>
    <row r="2816" spans="1:27" x14ac:dyDescent="0.25">
      <c r="A2816" s="1" t="s">
        <v>120</v>
      </c>
      <c r="B2816" s="1" t="s">
        <v>116</v>
      </c>
      <c r="C2816" s="1">
        <v>43</v>
      </c>
      <c r="D2816" s="1" t="s">
        <v>66</v>
      </c>
      <c r="E2816" s="1">
        <v>11.5</v>
      </c>
      <c r="F2816" s="1">
        <v>0</v>
      </c>
      <c r="G2816" s="1">
        <v>100</v>
      </c>
      <c r="H2816" s="1">
        <v>0</v>
      </c>
      <c r="I2816" s="1">
        <v>1153.2</v>
      </c>
      <c r="J2816" s="1">
        <v>100000</v>
      </c>
      <c r="K2816" s="1">
        <v>744</v>
      </c>
      <c r="L2816" s="1">
        <v>27.2</v>
      </c>
      <c r="M2816" s="1">
        <v>313</v>
      </c>
      <c r="N2816" s="1">
        <v>0</v>
      </c>
      <c r="O2816" s="1">
        <v>0</v>
      </c>
      <c r="P2816" s="1">
        <v>0</v>
      </c>
      <c r="Q2816" s="1">
        <v>0</v>
      </c>
      <c r="R2816" s="1">
        <v>27.16</v>
      </c>
      <c r="S2816" s="1">
        <v>27.16</v>
      </c>
      <c r="T2816" s="1">
        <v>313</v>
      </c>
      <c r="U2816" s="3" t="str">
        <f t="shared" si="43"/>
        <v>2017Plan</v>
      </c>
      <c r="V2816" s="2">
        <f>DATE(A2816,INDEX(Map!$H$1:$H$12,MATCH(B2816,Map!$G$1:$G$12,0),0),1)</f>
        <v>43374</v>
      </c>
      <c r="W2816" t="str">
        <f>IF(AND(V2816&gt;=Map!$K$2,V2816&lt;=Map!$L$2),"Base",IF(AND(V2816&gt;=Map!$K$3,V2816&lt;=Map!$L$3),"Fcst","N/A"))</f>
        <v>N/A</v>
      </c>
      <c r="X2816" t="str">
        <f>INDEX(Map!$B$2:$B$86,MATCH(D2816,Map!$A$2:$A$86,0),0)</f>
        <v>OVEC</v>
      </c>
      <c r="Y2816" s="7">
        <f>IF(INDEX(Map!$C$2:$C$86,MATCH(D2816,Map!$A$2:$A$86,0),0)="","N/A",E2816*INDEX(Map!$C$2:$C$86,MATCH(D2816,Map!$A$2:$A$86,0),0))</f>
        <v>11.5</v>
      </c>
      <c r="Z2816" s="7" t="str">
        <f>IF(INDEX(Map!$D$2:$D$86,MATCH(D2816,Map!$A$2:$A$86,0),0)="","N/A",E2816*INDEX(Map!$D$2:$D$86,MATCH(D2816,Map!$A$2:$A$86,0),0))</f>
        <v>N/A</v>
      </c>
      <c r="AA2816" t="str">
        <f>INDEX(Map!$E$2:$E$86,MATCH(D2816,Map!$A$2:$A$86,0),0)</f>
        <v>Coal</v>
      </c>
    </row>
    <row r="2817" spans="1:27" x14ac:dyDescent="0.25">
      <c r="A2817" s="1" t="s">
        <v>120</v>
      </c>
      <c r="B2817" s="1" t="s">
        <v>116</v>
      </c>
      <c r="C2817" s="1">
        <v>44</v>
      </c>
      <c r="D2817" s="1" t="s">
        <v>67</v>
      </c>
      <c r="E2817" s="1">
        <v>2.7</v>
      </c>
      <c r="F2817" s="1">
        <v>0</v>
      </c>
      <c r="G2817" s="1">
        <v>22.3</v>
      </c>
      <c r="H2817" s="1">
        <v>53</v>
      </c>
      <c r="I2817" s="1">
        <v>265.8</v>
      </c>
      <c r="J2817" s="1">
        <v>100000</v>
      </c>
      <c r="K2817" s="1">
        <v>213</v>
      </c>
      <c r="L2817" s="1">
        <v>27.2</v>
      </c>
      <c r="M2817" s="1">
        <v>72</v>
      </c>
      <c r="N2817" s="1">
        <v>0</v>
      </c>
      <c r="O2817" s="1">
        <v>0</v>
      </c>
      <c r="P2817" s="1">
        <v>0</v>
      </c>
      <c r="Q2817" s="1">
        <v>0</v>
      </c>
      <c r="R2817" s="1">
        <v>27.16</v>
      </c>
      <c r="S2817" s="1">
        <v>27.16</v>
      </c>
      <c r="T2817" s="1">
        <v>72</v>
      </c>
      <c r="U2817" s="3" t="str">
        <f t="shared" si="43"/>
        <v>2017Plan</v>
      </c>
      <c r="V2817" s="2">
        <f>DATE(A2817,INDEX(Map!$H$1:$H$12,MATCH(B2817,Map!$G$1:$G$12,0),0),1)</f>
        <v>43374</v>
      </c>
      <c r="W2817" t="str">
        <f>IF(AND(V2817&gt;=Map!$K$2,V2817&lt;=Map!$L$2),"Base",IF(AND(V2817&gt;=Map!$K$3,V2817&lt;=Map!$L$3),"Fcst","N/A"))</f>
        <v>N/A</v>
      </c>
      <c r="X2817" t="str">
        <f>INDEX(Map!$B$2:$B$86,MATCH(D2817,Map!$A$2:$A$86,0),0)</f>
        <v>OVEC</v>
      </c>
      <c r="Y2817" s="7">
        <f>IF(INDEX(Map!$C$2:$C$86,MATCH(D2817,Map!$A$2:$A$86,0),0)="","N/A",E2817*INDEX(Map!$C$2:$C$86,MATCH(D2817,Map!$A$2:$A$86,0),0))</f>
        <v>2.7</v>
      </c>
      <c r="Z2817" s="7" t="str">
        <f>IF(INDEX(Map!$D$2:$D$86,MATCH(D2817,Map!$A$2:$A$86,0),0)="","N/A",E2817*INDEX(Map!$D$2:$D$86,MATCH(D2817,Map!$A$2:$A$86,0),0))</f>
        <v>N/A</v>
      </c>
      <c r="AA2817" t="str">
        <f>INDEX(Map!$E$2:$E$86,MATCH(D2817,Map!$A$2:$A$86,0),0)</f>
        <v>Coal</v>
      </c>
    </row>
    <row r="2818" spans="1:27" x14ac:dyDescent="0.25">
      <c r="A2818" s="1" t="s">
        <v>120</v>
      </c>
      <c r="B2818" s="1" t="s">
        <v>116</v>
      </c>
      <c r="C2818" s="1">
        <v>45</v>
      </c>
      <c r="D2818" s="1" t="s">
        <v>68</v>
      </c>
      <c r="E2818" s="1">
        <v>25.7</v>
      </c>
      <c r="F2818" s="1">
        <v>0</v>
      </c>
      <c r="G2818" s="1">
        <v>100</v>
      </c>
      <c r="H2818" s="1">
        <v>0</v>
      </c>
      <c r="I2818" s="1">
        <v>2566.8000000000002</v>
      </c>
      <c r="J2818" s="1">
        <v>100000</v>
      </c>
      <c r="K2818" s="1">
        <v>744</v>
      </c>
      <c r="L2818" s="1">
        <v>27.2</v>
      </c>
      <c r="M2818" s="1">
        <v>697</v>
      </c>
      <c r="N2818" s="1">
        <v>0</v>
      </c>
      <c r="O2818" s="1">
        <v>0</v>
      </c>
      <c r="P2818" s="1">
        <v>0</v>
      </c>
      <c r="Q2818" s="1">
        <v>0</v>
      </c>
      <c r="R2818" s="1">
        <v>27.16</v>
      </c>
      <c r="S2818" s="1">
        <v>27.16</v>
      </c>
      <c r="T2818" s="1">
        <v>697</v>
      </c>
      <c r="U2818" s="3" t="str">
        <f t="shared" si="43"/>
        <v>2017Plan</v>
      </c>
      <c r="V2818" s="2">
        <f>DATE(A2818,INDEX(Map!$H$1:$H$12,MATCH(B2818,Map!$G$1:$G$12,0),0),1)</f>
        <v>43374</v>
      </c>
      <c r="W2818" t="str">
        <f>IF(AND(V2818&gt;=Map!$K$2,V2818&lt;=Map!$L$2),"Base",IF(AND(V2818&gt;=Map!$K$3,V2818&lt;=Map!$L$3),"Fcst","N/A"))</f>
        <v>N/A</v>
      </c>
      <c r="X2818" t="str">
        <f>INDEX(Map!$B$2:$B$86,MATCH(D2818,Map!$A$2:$A$86,0),0)</f>
        <v>OVEC</v>
      </c>
      <c r="Y2818" s="7" t="str">
        <f>IF(INDEX(Map!$C$2:$C$86,MATCH(D2818,Map!$A$2:$A$86,0),0)="","N/A",E2818*INDEX(Map!$C$2:$C$86,MATCH(D2818,Map!$A$2:$A$86,0),0))</f>
        <v>N/A</v>
      </c>
      <c r="Z2818" s="7">
        <f>IF(INDEX(Map!$D$2:$D$86,MATCH(D2818,Map!$A$2:$A$86,0),0)="","N/A",E2818*INDEX(Map!$D$2:$D$86,MATCH(D2818,Map!$A$2:$A$86,0),0))</f>
        <v>25.7</v>
      </c>
      <c r="AA2818" t="str">
        <f>INDEX(Map!$E$2:$E$86,MATCH(D2818,Map!$A$2:$A$86,0),0)</f>
        <v>Coal</v>
      </c>
    </row>
    <row r="2819" spans="1:27" x14ac:dyDescent="0.25">
      <c r="A2819" s="1" t="s">
        <v>120</v>
      </c>
      <c r="B2819" s="1" t="s">
        <v>116</v>
      </c>
      <c r="C2819" s="1">
        <v>46</v>
      </c>
      <c r="D2819" s="1" t="s">
        <v>69</v>
      </c>
      <c r="E2819" s="1">
        <v>7.5</v>
      </c>
      <c r="F2819" s="1">
        <v>0</v>
      </c>
      <c r="G2819" s="1">
        <v>27.6</v>
      </c>
      <c r="H2819" s="1">
        <v>63</v>
      </c>
      <c r="I2819" s="1">
        <v>752.8</v>
      </c>
      <c r="J2819" s="1">
        <v>100000</v>
      </c>
      <c r="K2819" s="1">
        <v>250</v>
      </c>
      <c r="L2819" s="1">
        <v>27.2</v>
      </c>
      <c r="M2819" s="1">
        <v>204</v>
      </c>
      <c r="N2819" s="1">
        <v>0</v>
      </c>
      <c r="O2819" s="1">
        <v>0</v>
      </c>
      <c r="P2819" s="1">
        <v>0</v>
      </c>
      <c r="Q2819" s="1">
        <v>0</v>
      </c>
      <c r="R2819" s="1">
        <v>27.16</v>
      </c>
      <c r="S2819" s="1">
        <v>27.16</v>
      </c>
      <c r="T2819" s="1">
        <v>204</v>
      </c>
      <c r="U2819" s="3" t="str">
        <f t="shared" si="43"/>
        <v>2017Plan</v>
      </c>
      <c r="V2819" s="2">
        <f>DATE(A2819,INDEX(Map!$H$1:$H$12,MATCH(B2819,Map!$G$1:$G$12,0),0),1)</f>
        <v>43374</v>
      </c>
      <c r="W2819" t="str">
        <f>IF(AND(V2819&gt;=Map!$K$2,V2819&lt;=Map!$L$2),"Base",IF(AND(V2819&gt;=Map!$K$3,V2819&lt;=Map!$L$3),"Fcst","N/A"))</f>
        <v>N/A</v>
      </c>
      <c r="X2819" t="str">
        <f>INDEX(Map!$B$2:$B$86,MATCH(D2819,Map!$A$2:$A$86,0),0)</f>
        <v>OVEC</v>
      </c>
      <c r="Y2819" s="7" t="str">
        <f>IF(INDEX(Map!$C$2:$C$86,MATCH(D2819,Map!$A$2:$A$86,0),0)="","N/A",E2819*INDEX(Map!$C$2:$C$86,MATCH(D2819,Map!$A$2:$A$86,0),0))</f>
        <v>N/A</v>
      </c>
      <c r="Z2819" s="7">
        <f>IF(INDEX(Map!$D$2:$D$86,MATCH(D2819,Map!$A$2:$A$86,0),0)="","N/A",E2819*INDEX(Map!$D$2:$D$86,MATCH(D2819,Map!$A$2:$A$86,0),0))</f>
        <v>7.5</v>
      </c>
      <c r="AA2819" t="str">
        <f>INDEX(Map!$E$2:$E$86,MATCH(D2819,Map!$A$2:$A$86,0),0)</f>
        <v>Coal</v>
      </c>
    </row>
    <row r="2820" spans="1:27" x14ac:dyDescent="0.25">
      <c r="A2820" s="1" t="s">
        <v>120</v>
      </c>
      <c r="B2820" s="1" t="s">
        <v>116</v>
      </c>
      <c r="C2820" s="1">
        <v>47</v>
      </c>
      <c r="D2820" s="1" t="s">
        <v>70</v>
      </c>
      <c r="E2820" s="1">
        <v>0</v>
      </c>
      <c r="F2820" s="1">
        <v>0</v>
      </c>
      <c r="G2820" s="1">
        <v>0</v>
      </c>
      <c r="H2820" s="1">
        <v>0</v>
      </c>
      <c r="I2820" s="1" t="s">
        <v>63</v>
      </c>
      <c r="J2820" s="1" t="s">
        <v>63</v>
      </c>
      <c r="K2820" s="1">
        <v>0</v>
      </c>
      <c r="L2820" s="1">
        <v>0</v>
      </c>
      <c r="M2820" s="1">
        <v>0</v>
      </c>
      <c r="N2820" s="1" t="s">
        <v>63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3" t="str">
        <f t="shared" ref="U2820:U2883" si="44">U2819</f>
        <v>2017Plan</v>
      </c>
      <c r="V2820" s="2">
        <f>DATE(A2820,INDEX(Map!$H$1:$H$12,MATCH(B2820,Map!$G$1:$G$12,0),0),1)</f>
        <v>43374</v>
      </c>
      <c r="W2820" t="str">
        <f>IF(AND(V2820&gt;=Map!$K$2,V2820&lt;=Map!$L$2),"Base",IF(AND(V2820&gt;=Map!$K$3,V2820&lt;=Map!$L$3),"Fcst","N/A"))</f>
        <v>N/A</v>
      </c>
      <c r="X2820" t="str">
        <f>INDEX(Map!$B$2:$B$86,MATCH(D2820,Map!$A$2:$A$86,0),0)</f>
        <v>N/A</v>
      </c>
      <c r="Y2820" s="7" t="str">
        <f>IF(INDEX(Map!$C$2:$C$86,MATCH(D2820,Map!$A$2:$A$86,0),0)="","N/A",E2820*INDEX(Map!$C$2:$C$86,MATCH(D2820,Map!$A$2:$A$86,0),0))</f>
        <v>N/A</v>
      </c>
      <c r="Z2820" s="7" t="str">
        <f>IF(INDEX(Map!$D$2:$D$86,MATCH(D2820,Map!$A$2:$A$86,0),0)="","N/A",E2820*INDEX(Map!$D$2:$D$86,MATCH(D2820,Map!$A$2:$A$86,0),0))</f>
        <v>N/A</v>
      </c>
      <c r="AA2820" t="str">
        <f>INDEX(Map!$E$2:$E$86,MATCH(D2820,Map!$A$2:$A$86,0),0)</f>
        <v>Purchases</v>
      </c>
    </row>
    <row r="2821" spans="1:27" x14ac:dyDescent="0.25">
      <c r="A2821" s="1" t="s">
        <v>120</v>
      </c>
      <c r="B2821" s="1" t="s">
        <v>116</v>
      </c>
      <c r="C2821" s="1">
        <v>48</v>
      </c>
      <c r="D2821" s="1" t="s">
        <v>71</v>
      </c>
      <c r="E2821" s="1">
        <v>0</v>
      </c>
      <c r="F2821" s="1">
        <v>0</v>
      </c>
      <c r="G2821" s="1">
        <v>0</v>
      </c>
      <c r="H2821" s="1">
        <v>0</v>
      </c>
      <c r="I2821" s="1" t="s">
        <v>63</v>
      </c>
      <c r="J2821" s="1" t="s">
        <v>63</v>
      </c>
      <c r="K2821" s="1">
        <v>0</v>
      </c>
      <c r="L2821" s="1">
        <v>0</v>
      </c>
      <c r="M2821" s="1">
        <v>0</v>
      </c>
      <c r="N2821" s="1" t="s">
        <v>63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3" t="str">
        <f t="shared" si="44"/>
        <v>2017Plan</v>
      </c>
      <c r="V2821" s="2">
        <f>DATE(A2821,INDEX(Map!$H$1:$H$12,MATCH(B2821,Map!$G$1:$G$12,0),0),1)</f>
        <v>43374</v>
      </c>
      <c r="W2821" t="str">
        <f>IF(AND(V2821&gt;=Map!$K$2,V2821&lt;=Map!$L$2),"Base",IF(AND(V2821&gt;=Map!$K$3,V2821&lt;=Map!$L$3),"Fcst","N/A"))</f>
        <v>N/A</v>
      </c>
      <c r="X2821" t="str">
        <f>INDEX(Map!$B$2:$B$86,MATCH(D2821,Map!$A$2:$A$86,0),0)</f>
        <v>N/A</v>
      </c>
      <c r="Y2821" s="7" t="str">
        <f>IF(INDEX(Map!$C$2:$C$86,MATCH(D2821,Map!$A$2:$A$86,0),0)="","N/A",E2821*INDEX(Map!$C$2:$C$86,MATCH(D2821,Map!$A$2:$A$86,0),0))</f>
        <v>N/A</v>
      </c>
      <c r="Z2821" s="7" t="str">
        <f>IF(INDEX(Map!$D$2:$D$86,MATCH(D2821,Map!$A$2:$A$86,0),0)="","N/A",E2821*INDEX(Map!$D$2:$D$86,MATCH(D2821,Map!$A$2:$A$86,0),0))</f>
        <v>N/A</v>
      </c>
      <c r="AA2821" t="str">
        <f>INDEX(Map!$E$2:$E$86,MATCH(D2821,Map!$A$2:$A$86,0),0)</f>
        <v>Purchases</v>
      </c>
    </row>
    <row r="2822" spans="1:27" x14ac:dyDescent="0.25">
      <c r="A2822" s="1" t="s">
        <v>120</v>
      </c>
      <c r="B2822" s="1" t="s">
        <v>116</v>
      </c>
      <c r="C2822" s="1">
        <v>49</v>
      </c>
      <c r="D2822" s="1" t="s">
        <v>72</v>
      </c>
      <c r="E2822" s="1">
        <v>0</v>
      </c>
      <c r="F2822" s="1">
        <v>0</v>
      </c>
      <c r="G2822" s="1">
        <v>0</v>
      </c>
      <c r="H2822" s="1">
        <v>0</v>
      </c>
      <c r="I2822" s="1" t="s">
        <v>63</v>
      </c>
      <c r="J2822" s="1" t="s">
        <v>63</v>
      </c>
      <c r="K2822" s="1">
        <v>0</v>
      </c>
      <c r="L2822" s="1">
        <v>0</v>
      </c>
      <c r="M2822" s="1">
        <v>0</v>
      </c>
      <c r="N2822" s="1" t="s">
        <v>63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3" t="str">
        <f t="shared" si="44"/>
        <v>2017Plan</v>
      </c>
      <c r="V2822" s="2">
        <f>DATE(A2822,INDEX(Map!$H$1:$H$12,MATCH(B2822,Map!$G$1:$G$12,0),0),1)</f>
        <v>43374</v>
      </c>
      <c r="W2822" t="str">
        <f>IF(AND(V2822&gt;=Map!$K$2,V2822&lt;=Map!$L$2),"Base",IF(AND(V2822&gt;=Map!$K$3,V2822&lt;=Map!$L$3),"Fcst","N/A"))</f>
        <v>N/A</v>
      </c>
      <c r="X2822" t="str">
        <f>INDEX(Map!$B$2:$B$86,MATCH(D2822,Map!$A$2:$A$86,0),0)</f>
        <v>N/A</v>
      </c>
      <c r="Y2822" s="7" t="str">
        <f>IF(INDEX(Map!$C$2:$C$86,MATCH(D2822,Map!$A$2:$A$86,0),0)="","N/A",E2822*INDEX(Map!$C$2:$C$86,MATCH(D2822,Map!$A$2:$A$86,0),0))</f>
        <v>N/A</v>
      </c>
      <c r="Z2822" s="7" t="str">
        <f>IF(INDEX(Map!$D$2:$D$86,MATCH(D2822,Map!$A$2:$A$86,0),0)="","N/A",E2822*INDEX(Map!$D$2:$D$86,MATCH(D2822,Map!$A$2:$A$86,0),0))</f>
        <v>N/A</v>
      </c>
      <c r="AA2822" t="str">
        <f>INDEX(Map!$E$2:$E$86,MATCH(D2822,Map!$A$2:$A$86,0),0)</f>
        <v>Purchases</v>
      </c>
    </row>
    <row r="2823" spans="1:27" x14ac:dyDescent="0.25">
      <c r="A2823" s="1" t="s">
        <v>120</v>
      </c>
      <c r="B2823" s="1" t="s">
        <v>116</v>
      </c>
      <c r="C2823" s="1">
        <v>50</v>
      </c>
      <c r="D2823" s="1" t="s">
        <v>73</v>
      </c>
      <c r="E2823" s="1">
        <v>0</v>
      </c>
      <c r="F2823" s="1">
        <v>0</v>
      </c>
      <c r="G2823" s="1">
        <v>0</v>
      </c>
      <c r="H2823" s="1">
        <v>0</v>
      </c>
      <c r="I2823" s="1" t="s">
        <v>63</v>
      </c>
      <c r="J2823" s="1" t="s">
        <v>63</v>
      </c>
      <c r="K2823" s="1">
        <v>0</v>
      </c>
      <c r="L2823" s="1">
        <v>0</v>
      </c>
      <c r="M2823" s="1">
        <v>0</v>
      </c>
      <c r="N2823" s="1" t="s">
        <v>63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3" t="str">
        <f t="shared" si="44"/>
        <v>2017Plan</v>
      </c>
      <c r="V2823" s="2">
        <f>DATE(A2823,INDEX(Map!$H$1:$H$12,MATCH(B2823,Map!$G$1:$G$12,0),0),1)</f>
        <v>43374</v>
      </c>
      <c r="W2823" t="str">
        <f>IF(AND(V2823&gt;=Map!$K$2,V2823&lt;=Map!$L$2),"Base",IF(AND(V2823&gt;=Map!$K$3,V2823&lt;=Map!$L$3),"Fcst","N/A"))</f>
        <v>N/A</v>
      </c>
      <c r="X2823" t="str">
        <f>INDEX(Map!$B$2:$B$86,MATCH(D2823,Map!$A$2:$A$86,0),0)</f>
        <v>N/A</v>
      </c>
      <c r="Y2823" s="7" t="str">
        <f>IF(INDEX(Map!$C$2:$C$86,MATCH(D2823,Map!$A$2:$A$86,0),0)="","N/A",E2823*INDEX(Map!$C$2:$C$86,MATCH(D2823,Map!$A$2:$A$86,0),0))</f>
        <v>N/A</v>
      </c>
      <c r="Z2823" s="7" t="str">
        <f>IF(INDEX(Map!$D$2:$D$86,MATCH(D2823,Map!$A$2:$A$86,0),0)="","N/A",E2823*INDEX(Map!$D$2:$D$86,MATCH(D2823,Map!$A$2:$A$86,0),0))</f>
        <v>N/A</v>
      </c>
      <c r="AA2823" t="str">
        <f>INDEX(Map!$E$2:$E$86,MATCH(D2823,Map!$A$2:$A$86,0),0)</f>
        <v>Purchases</v>
      </c>
    </row>
    <row r="2824" spans="1:27" x14ac:dyDescent="0.25">
      <c r="A2824" s="1" t="s">
        <v>120</v>
      </c>
      <c r="B2824" s="1" t="s">
        <v>116</v>
      </c>
      <c r="C2824" s="1">
        <v>51</v>
      </c>
      <c r="D2824" s="1" t="s">
        <v>74</v>
      </c>
      <c r="E2824" s="1">
        <v>0</v>
      </c>
      <c r="F2824" s="1">
        <v>0</v>
      </c>
      <c r="G2824" s="1">
        <v>0</v>
      </c>
      <c r="H2824" s="1">
        <v>1</v>
      </c>
      <c r="I2824" s="1" t="s">
        <v>63</v>
      </c>
      <c r="J2824" s="1" t="s">
        <v>63</v>
      </c>
      <c r="K2824" s="1">
        <v>1</v>
      </c>
      <c r="L2824" s="1">
        <v>0</v>
      </c>
      <c r="M2824" s="1">
        <v>0</v>
      </c>
      <c r="N2824" s="1" t="s">
        <v>63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3" t="str">
        <f t="shared" si="44"/>
        <v>2017Plan</v>
      </c>
      <c r="V2824" s="2">
        <f>DATE(A2824,INDEX(Map!$H$1:$H$12,MATCH(B2824,Map!$G$1:$G$12,0),0),1)</f>
        <v>43374</v>
      </c>
      <c r="W2824" t="str">
        <f>IF(AND(V2824&gt;=Map!$K$2,V2824&lt;=Map!$L$2),"Base",IF(AND(V2824&gt;=Map!$K$3,V2824&lt;=Map!$L$3),"Fcst","N/A"))</f>
        <v>N/A</v>
      </c>
      <c r="X2824" t="str">
        <f>INDEX(Map!$B$2:$B$86,MATCH(D2824,Map!$A$2:$A$86,0),0)</f>
        <v>N/A</v>
      </c>
      <c r="Y2824" s="7" t="str">
        <f>IF(INDEX(Map!$C$2:$C$86,MATCH(D2824,Map!$A$2:$A$86,0),0)="","N/A",E2824*INDEX(Map!$C$2:$C$86,MATCH(D2824,Map!$A$2:$A$86,0),0))</f>
        <v>N/A</v>
      </c>
      <c r="Z2824" s="7" t="str">
        <f>IF(INDEX(Map!$D$2:$D$86,MATCH(D2824,Map!$A$2:$A$86,0),0)="","N/A",E2824*INDEX(Map!$D$2:$D$86,MATCH(D2824,Map!$A$2:$A$86,0),0))</f>
        <v>N/A</v>
      </c>
      <c r="AA2824" t="str">
        <f>INDEX(Map!$E$2:$E$86,MATCH(D2824,Map!$A$2:$A$86,0),0)</f>
        <v>Purchases</v>
      </c>
    </row>
    <row r="2825" spans="1:27" x14ac:dyDescent="0.25">
      <c r="A2825" s="1" t="s">
        <v>120</v>
      </c>
      <c r="B2825" s="1" t="s">
        <v>116</v>
      </c>
      <c r="C2825" s="1">
        <v>52</v>
      </c>
      <c r="D2825" s="1" t="s">
        <v>75</v>
      </c>
      <c r="E2825" s="1">
        <v>0.2</v>
      </c>
      <c r="F2825" s="1">
        <v>0</v>
      </c>
      <c r="G2825" s="1">
        <v>3.1</v>
      </c>
      <c r="H2825" s="1">
        <v>1</v>
      </c>
      <c r="I2825" s="1" t="s">
        <v>63</v>
      </c>
      <c r="J2825" s="1" t="s">
        <v>63</v>
      </c>
      <c r="K2825" s="1">
        <v>4</v>
      </c>
      <c r="L2825" s="1">
        <v>32.5</v>
      </c>
      <c r="M2825" s="1">
        <v>6</v>
      </c>
      <c r="N2825" s="1" t="s">
        <v>63</v>
      </c>
      <c r="O2825" s="1">
        <v>0</v>
      </c>
      <c r="P2825" s="1">
        <v>0</v>
      </c>
      <c r="Q2825" s="1">
        <v>1</v>
      </c>
      <c r="R2825" s="1">
        <v>38.56</v>
      </c>
      <c r="S2825" s="1">
        <v>38.56</v>
      </c>
      <c r="T2825" s="1">
        <v>8</v>
      </c>
      <c r="U2825" s="3" t="str">
        <f t="shared" si="44"/>
        <v>2017Plan</v>
      </c>
      <c r="V2825" s="2">
        <f>DATE(A2825,INDEX(Map!$H$1:$H$12,MATCH(B2825,Map!$G$1:$G$12,0),0),1)</f>
        <v>43374</v>
      </c>
      <c r="W2825" t="str">
        <f>IF(AND(V2825&gt;=Map!$K$2,V2825&lt;=Map!$L$2),"Base",IF(AND(V2825&gt;=Map!$K$3,V2825&lt;=Map!$L$3),"Fcst","N/A"))</f>
        <v>N/A</v>
      </c>
      <c r="X2825" t="str">
        <f>INDEX(Map!$B$2:$B$86,MATCH(D2825,Map!$A$2:$A$86,0),0)</f>
        <v>N/A</v>
      </c>
      <c r="Y2825" s="7" t="str">
        <f>IF(INDEX(Map!$C$2:$C$86,MATCH(D2825,Map!$A$2:$A$86,0),0)="","N/A",E2825*INDEX(Map!$C$2:$C$86,MATCH(D2825,Map!$A$2:$A$86,0),0))</f>
        <v>N/A</v>
      </c>
      <c r="Z2825" s="7" t="str">
        <f>IF(INDEX(Map!$D$2:$D$86,MATCH(D2825,Map!$A$2:$A$86,0),0)="","N/A",E2825*INDEX(Map!$D$2:$D$86,MATCH(D2825,Map!$A$2:$A$86,0),0))</f>
        <v>N/A</v>
      </c>
      <c r="AA2825" t="str">
        <f>INDEX(Map!$E$2:$E$86,MATCH(D2825,Map!$A$2:$A$86,0),0)</f>
        <v>Purchases</v>
      </c>
    </row>
    <row r="2826" spans="1:27" x14ac:dyDescent="0.25">
      <c r="A2826" s="1" t="s">
        <v>120</v>
      </c>
      <c r="B2826" s="1" t="s">
        <v>116</v>
      </c>
      <c r="C2826" s="1">
        <v>53</v>
      </c>
      <c r="D2826" s="1" t="s">
        <v>76</v>
      </c>
      <c r="E2826" s="1">
        <v>0.1</v>
      </c>
      <c r="F2826" s="1">
        <v>0</v>
      </c>
      <c r="G2826" s="1">
        <v>1.6</v>
      </c>
      <c r="H2826" s="1">
        <v>1</v>
      </c>
      <c r="I2826" s="1" t="s">
        <v>63</v>
      </c>
      <c r="J2826" s="1" t="s">
        <v>63</v>
      </c>
      <c r="K2826" s="1">
        <v>2</v>
      </c>
      <c r="L2826" s="1">
        <v>35.9</v>
      </c>
      <c r="M2826" s="1">
        <v>4</v>
      </c>
      <c r="N2826" s="1" t="s">
        <v>63</v>
      </c>
      <c r="O2826" s="1">
        <v>0</v>
      </c>
      <c r="P2826" s="1">
        <v>0</v>
      </c>
      <c r="Q2826" s="1">
        <v>1</v>
      </c>
      <c r="R2826" s="1">
        <v>42</v>
      </c>
      <c r="S2826" s="1">
        <v>42</v>
      </c>
      <c r="T2826" s="1">
        <v>4</v>
      </c>
      <c r="U2826" s="3" t="str">
        <f t="shared" si="44"/>
        <v>2017Plan</v>
      </c>
      <c r="V2826" s="2">
        <f>DATE(A2826,INDEX(Map!$H$1:$H$12,MATCH(B2826,Map!$G$1:$G$12,0),0),1)</f>
        <v>43374</v>
      </c>
      <c r="W2826" t="str">
        <f>IF(AND(V2826&gt;=Map!$K$2,V2826&lt;=Map!$L$2),"Base",IF(AND(V2826&gt;=Map!$K$3,V2826&lt;=Map!$L$3),"Fcst","N/A"))</f>
        <v>N/A</v>
      </c>
      <c r="X2826" t="str">
        <f>INDEX(Map!$B$2:$B$86,MATCH(D2826,Map!$A$2:$A$86,0),0)</f>
        <v>N/A</v>
      </c>
      <c r="Y2826" s="7" t="str">
        <f>IF(INDEX(Map!$C$2:$C$86,MATCH(D2826,Map!$A$2:$A$86,0),0)="","N/A",E2826*INDEX(Map!$C$2:$C$86,MATCH(D2826,Map!$A$2:$A$86,0),0))</f>
        <v>N/A</v>
      </c>
      <c r="Z2826" s="7" t="str">
        <f>IF(INDEX(Map!$D$2:$D$86,MATCH(D2826,Map!$A$2:$A$86,0),0)="","N/A",E2826*INDEX(Map!$D$2:$D$86,MATCH(D2826,Map!$A$2:$A$86,0),0))</f>
        <v>N/A</v>
      </c>
      <c r="AA2826" t="str">
        <f>INDEX(Map!$E$2:$E$86,MATCH(D2826,Map!$A$2:$A$86,0),0)</f>
        <v>Purchases</v>
      </c>
    </row>
    <row r="2827" spans="1:27" x14ac:dyDescent="0.25">
      <c r="A2827" s="1" t="s">
        <v>120</v>
      </c>
      <c r="B2827" s="1" t="s">
        <v>116</v>
      </c>
      <c r="C2827" s="1">
        <v>54</v>
      </c>
      <c r="D2827" s="1" t="s">
        <v>77</v>
      </c>
      <c r="E2827" s="1">
        <v>0.1</v>
      </c>
      <c r="F2827" s="1">
        <v>0</v>
      </c>
      <c r="G2827" s="1">
        <v>1.6</v>
      </c>
      <c r="H2827" s="1">
        <v>1</v>
      </c>
      <c r="I2827" s="1" t="s">
        <v>63</v>
      </c>
      <c r="J2827" s="1" t="s">
        <v>63</v>
      </c>
      <c r="K2827" s="1">
        <v>2</v>
      </c>
      <c r="L2827" s="1">
        <v>35.9</v>
      </c>
      <c r="M2827" s="1">
        <v>4</v>
      </c>
      <c r="N2827" s="1" t="s">
        <v>63</v>
      </c>
      <c r="O2827" s="1">
        <v>0</v>
      </c>
      <c r="P2827" s="1">
        <v>0</v>
      </c>
      <c r="Q2827" s="1">
        <v>1</v>
      </c>
      <c r="R2827" s="1">
        <v>42</v>
      </c>
      <c r="S2827" s="1">
        <v>42</v>
      </c>
      <c r="T2827" s="1">
        <v>4</v>
      </c>
      <c r="U2827" s="3" t="str">
        <f t="shared" si="44"/>
        <v>2017Plan</v>
      </c>
      <c r="V2827" s="2">
        <f>DATE(A2827,INDEX(Map!$H$1:$H$12,MATCH(B2827,Map!$G$1:$G$12,0),0),1)</f>
        <v>43374</v>
      </c>
      <c r="W2827" t="str">
        <f>IF(AND(V2827&gt;=Map!$K$2,V2827&lt;=Map!$L$2),"Base",IF(AND(V2827&gt;=Map!$K$3,V2827&lt;=Map!$L$3),"Fcst","N/A"))</f>
        <v>N/A</v>
      </c>
      <c r="X2827" t="str">
        <f>INDEX(Map!$B$2:$B$86,MATCH(D2827,Map!$A$2:$A$86,0),0)</f>
        <v>N/A</v>
      </c>
      <c r="Y2827" s="7" t="str">
        <f>IF(INDEX(Map!$C$2:$C$86,MATCH(D2827,Map!$A$2:$A$86,0),0)="","N/A",E2827*INDEX(Map!$C$2:$C$86,MATCH(D2827,Map!$A$2:$A$86,0),0))</f>
        <v>N/A</v>
      </c>
      <c r="Z2827" s="7" t="str">
        <f>IF(INDEX(Map!$D$2:$D$86,MATCH(D2827,Map!$A$2:$A$86,0),0)="","N/A",E2827*INDEX(Map!$D$2:$D$86,MATCH(D2827,Map!$A$2:$A$86,0),0))</f>
        <v>N/A</v>
      </c>
      <c r="AA2827" t="str">
        <f>INDEX(Map!$E$2:$E$86,MATCH(D2827,Map!$A$2:$A$86,0),0)</f>
        <v>Purchases</v>
      </c>
    </row>
    <row r="2828" spans="1:27" x14ac:dyDescent="0.25">
      <c r="A2828" s="1" t="s">
        <v>120</v>
      </c>
      <c r="B2828" s="1" t="s">
        <v>116</v>
      </c>
      <c r="C2828" s="1">
        <v>55</v>
      </c>
      <c r="D2828" s="1" t="s">
        <v>78</v>
      </c>
      <c r="E2828" s="1">
        <v>0.1</v>
      </c>
      <c r="F2828" s="1">
        <v>0</v>
      </c>
      <c r="G2828" s="1">
        <v>1.6</v>
      </c>
      <c r="H2828" s="1">
        <v>1</v>
      </c>
      <c r="I2828" s="1" t="s">
        <v>63</v>
      </c>
      <c r="J2828" s="1" t="s">
        <v>63</v>
      </c>
      <c r="K2828" s="1">
        <v>2</v>
      </c>
      <c r="L2828" s="1">
        <v>35.9</v>
      </c>
      <c r="M2828" s="1">
        <v>4</v>
      </c>
      <c r="N2828" s="1" t="s">
        <v>63</v>
      </c>
      <c r="O2828" s="1">
        <v>0</v>
      </c>
      <c r="P2828" s="1">
        <v>0</v>
      </c>
      <c r="Q2828" s="1">
        <v>1</v>
      </c>
      <c r="R2828" s="1">
        <v>42</v>
      </c>
      <c r="S2828" s="1">
        <v>42</v>
      </c>
      <c r="T2828" s="1">
        <v>4</v>
      </c>
      <c r="U2828" s="3" t="str">
        <f t="shared" si="44"/>
        <v>2017Plan</v>
      </c>
      <c r="V2828" s="2">
        <f>DATE(A2828,INDEX(Map!$H$1:$H$12,MATCH(B2828,Map!$G$1:$G$12,0),0),1)</f>
        <v>43374</v>
      </c>
      <c r="W2828" t="str">
        <f>IF(AND(V2828&gt;=Map!$K$2,V2828&lt;=Map!$L$2),"Base",IF(AND(V2828&gt;=Map!$K$3,V2828&lt;=Map!$L$3),"Fcst","N/A"))</f>
        <v>N/A</v>
      </c>
      <c r="X2828" t="str">
        <f>INDEX(Map!$B$2:$B$86,MATCH(D2828,Map!$A$2:$A$86,0),0)</f>
        <v>N/A</v>
      </c>
      <c r="Y2828" s="7" t="str">
        <f>IF(INDEX(Map!$C$2:$C$86,MATCH(D2828,Map!$A$2:$A$86,0),0)="","N/A",E2828*INDEX(Map!$C$2:$C$86,MATCH(D2828,Map!$A$2:$A$86,0),0))</f>
        <v>N/A</v>
      </c>
      <c r="Z2828" s="7" t="str">
        <f>IF(INDEX(Map!$D$2:$D$86,MATCH(D2828,Map!$A$2:$A$86,0),0)="","N/A",E2828*INDEX(Map!$D$2:$D$86,MATCH(D2828,Map!$A$2:$A$86,0),0))</f>
        <v>N/A</v>
      </c>
      <c r="AA2828" t="str">
        <f>INDEX(Map!$E$2:$E$86,MATCH(D2828,Map!$A$2:$A$86,0),0)</f>
        <v>Purchases</v>
      </c>
    </row>
    <row r="2829" spans="1:27" x14ac:dyDescent="0.25">
      <c r="A2829" s="1" t="s">
        <v>120</v>
      </c>
      <c r="B2829" s="1" t="s">
        <v>116</v>
      </c>
      <c r="C2829" s="1">
        <v>56</v>
      </c>
      <c r="D2829" s="1" t="s">
        <v>79</v>
      </c>
      <c r="E2829" s="1">
        <v>0.5</v>
      </c>
      <c r="F2829" s="1">
        <v>0</v>
      </c>
      <c r="G2829" s="1">
        <v>4</v>
      </c>
      <c r="H2829" s="1">
        <v>4</v>
      </c>
      <c r="I2829" s="1" t="s">
        <v>63</v>
      </c>
      <c r="J2829" s="1" t="s">
        <v>63</v>
      </c>
      <c r="K2829" s="1">
        <v>10</v>
      </c>
      <c r="L2829" s="1">
        <v>22.7</v>
      </c>
      <c r="M2829" s="1">
        <v>11</v>
      </c>
      <c r="N2829" s="1" t="s">
        <v>63</v>
      </c>
      <c r="O2829" s="1">
        <v>0</v>
      </c>
      <c r="P2829" s="1">
        <v>0</v>
      </c>
      <c r="Q2829" s="1">
        <v>3</v>
      </c>
      <c r="R2829" s="1">
        <v>29.09</v>
      </c>
      <c r="S2829" s="1">
        <v>29.09</v>
      </c>
      <c r="T2829" s="1">
        <v>15</v>
      </c>
      <c r="U2829" s="3" t="str">
        <f t="shared" si="44"/>
        <v>2017Plan</v>
      </c>
      <c r="V2829" s="2">
        <f>DATE(A2829,INDEX(Map!$H$1:$H$12,MATCH(B2829,Map!$G$1:$G$12,0),0),1)</f>
        <v>43374</v>
      </c>
      <c r="W2829" t="str">
        <f>IF(AND(V2829&gt;=Map!$K$2,V2829&lt;=Map!$L$2),"Base",IF(AND(V2829&gt;=Map!$K$3,V2829&lt;=Map!$L$3),"Fcst","N/A"))</f>
        <v>N/A</v>
      </c>
      <c r="X2829" t="str">
        <f>INDEX(Map!$B$2:$B$86,MATCH(D2829,Map!$A$2:$A$86,0),0)</f>
        <v>N/A</v>
      </c>
      <c r="Y2829" s="7" t="str">
        <f>IF(INDEX(Map!$C$2:$C$86,MATCH(D2829,Map!$A$2:$A$86,0),0)="","N/A",E2829*INDEX(Map!$C$2:$C$86,MATCH(D2829,Map!$A$2:$A$86,0),0))</f>
        <v>N/A</v>
      </c>
      <c r="Z2829" s="7" t="str">
        <f>IF(INDEX(Map!$D$2:$D$86,MATCH(D2829,Map!$A$2:$A$86,0),0)="","N/A",E2829*INDEX(Map!$D$2:$D$86,MATCH(D2829,Map!$A$2:$A$86,0),0))</f>
        <v>N/A</v>
      </c>
      <c r="AA2829" t="str">
        <f>INDEX(Map!$E$2:$E$86,MATCH(D2829,Map!$A$2:$A$86,0),0)</f>
        <v>Purchases</v>
      </c>
    </row>
    <row r="2830" spans="1:27" x14ac:dyDescent="0.25">
      <c r="A2830" s="1" t="s">
        <v>120</v>
      </c>
      <c r="B2830" s="1" t="s">
        <v>116</v>
      </c>
      <c r="C2830" s="1">
        <v>57</v>
      </c>
      <c r="D2830" s="1" t="s">
        <v>80</v>
      </c>
      <c r="E2830" s="1">
        <v>0.3</v>
      </c>
      <c r="F2830" s="1">
        <v>0</v>
      </c>
      <c r="G2830" s="1">
        <v>2.4</v>
      </c>
      <c r="H2830" s="1">
        <v>3</v>
      </c>
      <c r="I2830" s="1" t="s">
        <v>63</v>
      </c>
      <c r="J2830" s="1" t="s">
        <v>63</v>
      </c>
      <c r="K2830" s="1">
        <v>6</v>
      </c>
      <c r="L2830" s="1">
        <v>22.9</v>
      </c>
      <c r="M2830" s="1">
        <v>7</v>
      </c>
      <c r="N2830" s="1" t="s">
        <v>63</v>
      </c>
      <c r="O2830" s="1">
        <v>0</v>
      </c>
      <c r="P2830" s="1">
        <v>0</v>
      </c>
      <c r="Q2830" s="1">
        <v>2</v>
      </c>
      <c r="R2830" s="1">
        <v>29.04</v>
      </c>
      <c r="S2830" s="1">
        <v>29.04</v>
      </c>
      <c r="T2830" s="1">
        <v>9</v>
      </c>
      <c r="U2830" s="3" t="str">
        <f t="shared" si="44"/>
        <v>2017Plan</v>
      </c>
      <c r="V2830" s="2">
        <f>DATE(A2830,INDEX(Map!$H$1:$H$12,MATCH(B2830,Map!$G$1:$G$12,0),0),1)</f>
        <v>43374</v>
      </c>
      <c r="W2830" t="str">
        <f>IF(AND(V2830&gt;=Map!$K$2,V2830&lt;=Map!$L$2),"Base",IF(AND(V2830&gt;=Map!$K$3,V2830&lt;=Map!$L$3),"Fcst","N/A"))</f>
        <v>N/A</v>
      </c>
      <c r="X2830" t="str">
        <f>INDEX(Map!$B$2:$B$86,MATCH(D2830,Map!$A$2:$A$86,0),0)</f>
        <v>N/A</v>
      </c>
      <c r="Y2830" s="7" t="str">
        <f>IF(INDEX(Map!$C$2:$C$86,MATCH(D2830,Map!$A$2:$A$86,0),0)="","N/A",E2830*INDEX(Map!$C$2:$C$86,MATCH(D2830,Map!$A$2:$A$86,0),0))</f>
        <v>N/A</v>
      </c>
      <c r="Z2830" s="7" t="str">
        <f>IF(INDEX(Map!$D$2:$D$86,MATCH(D2830,Map!$A$2:$A$86,0),0)="","N/A",E2830*INDEX(Map!$D$2:$D$86,MATCH(D2830,Map!$A$2:$A$86,0),0))</f>
        <v>N/A</v>
      </c>
      <c r="AA2830" t="str">
        <f>INDEX(Map!$E$2:$E$86,MATCH(D2830,Map!$A$2:$A$86,0),0)</f>
        <v>Purchases</v>
      </c>
    </row>
    <row r="2831" spans="1:27" x14ac:dyDescent="0.25">
      <c r="A2831" s="1" t="s">
        <v>120</v>
      </c>
      <c r="B2831" s="1" t="s">
        <v>116</v>
      </c>
      <c r="C2831" s="1">
        <v>58</v>
      </c>
      <c r="D2831" s="1" t="s">
        <v>81</v>
      </c>
      <c r="E2831" s="1">
        <v>0.2</v>
      </c>
      <c r="F2831" s="1">
        <v>0</v>
      </c>
      <c r="G2831" s="1">
        <v>1.2</v>
      </c>
      <c r="H2831" s="1">
        <v>2</v>
      </c>
      <c r="I2831" s="1" t="s">
        <v>63</v>
      </c>
      <c r="J2831" s="1" t="s">
        <v>63</v>
      </c>
      <c r="K2831" s="1">
        <v>3</v>
      </c>
      <c r="L2831" s="1">
        <v>22.8</v>
      </c>
      <c r="M2831" s="1">
        <v>3</v>
      </c>
      <c r="N2831" s="1" t="s">
        <v>63</v>
      </c>
      <c r="O2831" s="1">
        <v>0</v>
      </c>
      <c r="P2831" s="1">
        <v>0</v>
      </c>
      <c r="Q2831" s="1">
        <v>1</v>
      </c>
      <c r="R2831" s="1">
        <v>28.81</v>
      </c>
      <c r="S2831" s="1">
        <v>28.81</v>
      </c>
      <c r="T2831" s="1">
        <v>4</v>
      </c>
      <c r="U2831" s="3" t="str">
        <f t="shared" si="44"/>
        <v>2017Plan</v>
      </c>
      <c r="V2831" s="2">
        <f>DATE(A2831,INDEX(Map!$H$1:$H$12,MATCH(B2831,Map!$G$1:$G$12,0),0),1)</f>
        <v>43374</v>
      </c>
      <c r="W2831" t="str">
        <f>IF(AND(V2831&gt;=Map!$K$2,V2831&lt;=Map!$L$2),"Base",IF(AND(V2831&gt;=Map!$K$3,V2831&lt;=Map!$L$3),"Fcst","N/A"))</f>
        <v>N/A</v>
      </c>
      <c r="X2831" t="str">
        <f>INDEX(Map!$B$2:$B$86,MATCH(D2831,Map!$A$2:$A$86,0),0)</f>
        <v>N/A</v>
      </c>
      <c r="Y2831" s="7" t="str">
        <f>IF(INDEX(Map!$C$2:$C$86,MATCH(D2831,Map!$A$2:$A$86,0),0)="","N/A",E2831*INDEX(Map!$C$2:$C$86,MATCH(D2831,Map!$A$2:$A$86,0),0))</f>
        <v>N/A</v>
      </c>
      <c r="Z2831" s="7" t="str">
        <f>IF(INDEX(Map!$D$2:$D$86,MATCH(D2831,Map!$A$2:$A$86,0),0)="","N/A",E2831*INDEX(Map!$D$2:$D$86,MATCH(D2831,Map!$A$2:$A$86,0),0))</f>
        <v>N/A</v>
      </c>
      <c r="AA2831" t="str">
        <f>INDEX(Map!$E$2:$E$86,MATCH(D2831,Map!$A$2:$A$86,0),0)</f>
        <v>Purchases</v>
      </c>
    </row>
    <row r="2832" spans="1:27" x14ac:dyDescent="0.25">
      <c r="A2832" s="1" t="s">
        <v>120</v>
      </c>
      <c r="B2832" s="1" t="s">
        <v>116</v>
      </c>
      <c r="C2832" s="1">
        <v>59</v>
      </c>
      <c r="D2832" s="1" t="s">
        <v>82</v>
      </c>
      <c r="E2832" s="1">
        <v>0.1</v>
      </c>
      <c r="F2832" s="1">
        <v>0</v>
      </c>
      <c r="G2832" s="1">
        <v>0.8</v>
      </c>
      <c r="H2832" s="1">
        <v>1</v>
      </c>
      <c r="I2832" s="1" t="s">
        <v>63</v>
      </c>
      <c r="J2832" s="1" t="s">
        <v>63</v>
      </c>
      <c r="K2832" s="1">
        <v>2</v>
      </c>
      <c r="L2832" s="1">
        <v>23</v>
      </c>
      <c r="M2832" s="1">
        <v>2</v>
      </c>
      <c r="N2832" s="1" t="s">
        <v>63</v>
      </c>
      <c r="O2832" s="1">
        <v>0</v>
      </c>
      <c r="P2832" s="1">
        <v>0</v>
      </c>
      <c r="Q2832" s="1">
        <v>1</v>
      </c>
      <c r="R2832" s="1">
        <v>29</v>
      </c>
      <c r="S2832" s="1">
        <v>29</v>
      </c>
      <c r="T2832" s="1">
        <v>3</v>
      </c>
      <c r="U2832" s="3" t="str">
        <f t="shared" si="44"/>
        <v>2017Plan</v>
      </c>
      <c r="V2832" s="2">
        <f>DATE(A2832,INDEX(Map!$H$1:$H$12,MATCH(B2832,Map!$G$1:$G$12,0),0),1)</f>
        <v>43374</v>
      </c>
      <c r="W2832" t="str">
        <f>IF(AND(V2832&gt;=Map!$K$2,V2832&lt;=Map!$L$2),"Base",IF(AND(V2832&gt;=Map!$K$3,V2832&lt;=Map!$L$3),"Fcst","N/A"))</f>
        <v>N/A</v>
      </c>
      <c r="X2832" t="str">
        <f>INDEX(Map!$B$2:$B$86,MATCH(D2832,Map!$A$2:$A$86,0),0)</f>
        <v>N/A</v>
      </c>
      <c r="Y2832" s="7" t="str">
        <f>IF(INDEX(Map!$C$2:$C$86,MATCH(D2832,Map!$A$2:$A$86,0),0)="","N/A",E2832*INDEX(Map!$C$2:$C$86,MATCH(D2832,Map!$A$2:$A$86,0),0))</f>
        <v>N/A</v>
      </c>
      <c r="Z2832" s="7" t="str">
        <f>IF(INDEX(Map!$D$2:$D$86,MATCH(D2832,Map!$A$2:$A$86,0),0)="","N/A",E2832*INDEX(Map!$D$2:$D$86,MATCH(D2832,Map!$A$2:$A$86,0),0))</f>
        <v>N/A</v>
      </c>
      <c r="AA2832" t="str">
        <f>INDEX(Map!$E$2:$E$86,MATCH(D2832,Map!$A$2:$A$86,0),0)</f>
        <v>Purchases</v>
      </c>
    </row>
    <row r="2833" spans="1:27" x14ac:dyDescent="0.25">
      <c r="A2833" s="1" t="s">
        <v>120</v>
      </c>
      <c r="B2833" s="1" t="s">
        <v>116</v>
      </c>
      <c r="C2833" s="1">
        <v>60</v>
      </c>
      <c r="D2833" s="1" t="s">
        <v>83</v>
      </c>
      <c r="E2833" s="1">
        <v>-9.6</v>
      </c>
      <c r="F2833" s="1">
        <v>0</v>
      </c>
      <c r="G2833" s="1">
        <v>6.5</v>
      </c>
      <c r="H2833" s="1">
        <v>27</v>
      </c>
      <c r="I2833" s="1" t="s">
        <v>63</v>
      </c>
      <c r="J2833" s="1" t="s">
        <v>63</v>
      </c>
      <c r="K2833" s="1">
        <v>264</v>
      </c>
      <c r="L2833" s="1">
        <v>37.4</v>
      </c>
      <c r="M2833" s="1">
        <v>-359</v>
      </c>
      <c r="N2833" s="1" t="s">
        <v>63</v>
      </c>
      <c r="O2833" s="1">
        <v>0</v>
      </c>
      <c r="P2833" s="1">
        <v>0</v>
      </c>
      <c r="Q2833" s="1">
        <v>92</v>
      </c>
      <c r="R2833" s="1">
        <v>27.83</v>
      </c>
      <c r="S2833" s="1">
        <v>27.83</v>
      </c>
      <c r="T2833" s="1">
        <v>-267</v>
      </c>
      <c r="U2833" s="3" t="str">
        <f t="shared" si="44"/>
        <v>2017Plan</v>
      </c>
      <c r="V2833" s="2">
        <f>DATE(A2833,INDEX(Map!$H$1:$H$12,MATCH(B2833,Map!$G$1:$G$12,0),0),1)</f>
        <v>43374</v>
      </c>
      <c r="W2833" t="str">
        <f>IF(AND(V2833&gt;=Map!$K$2,V2833&lt;=Map!$L$2),"Base",IF(AND(V2833&gt;=Map!$K$3,V2833&lt;=Map!$L$3),"Fcst","N/A"))</f>
        <v>N/A</v>
      </c>
      <c r="X2833" t="str">
        <f>INDEX(Map!$B$2:$B$86,MATCH(D2833,Map!$A$2:$A$86,0),0)</f>
        <v>N/A</v>
      </c>
      <c r="Y2833" s="7" t="str">
        <f>IF(INDEX(Map!$C$2:$C$86,MATCH(D2833,Map!$A$2:$A$86,0),0)="","N/A",E2833*INDEX(Map!$C$2:$C$86,MATCH(D2833,Map!$A$2:$A$86,0),0))</f>
        <v>N/A</v>
      </c>
      <c r="Z2833" s="7" t="str">
        <f>IF(INDEX(Map!$D$2:$D$86,MATCH(D2833,Map!$A$2:$A$86,0),0)="","N/A",E2833*INDEX(Map!$D$2:$D$86,MATCH(D2833,Map!$A$2:$A$86,0),0))</f>
        <v>N/A</v>
      </c>
      <c r="AA2833" t="str">
        <f>INDEX(Map!$E$2:$E$86,MATCH(D2833,Map!$A$2:$A$86,0),0)</f>
        <v>Sales</v>
      </c>
    </row>
    <row r="2834" spans="1:27" x14ac:dyDescent="0.25">
      <c r="A2834" s="1" t="s">
        <v>120</v>
      </c>
      <c r="B2834" s="1" t="s">
        <v>116</v>
      </c>
      <c r="C2834" s="1">
        <v>61</v>
      </c>
      <c r="D2834" s="1" t="s">
        <v>84</v>
      </c>
      <c r="E2834" s="1">
        <v>-0.1</v>
      </c>
      <c r="F2834" s="1">
        <v>0</v>
      </c>
      <c r="G2834" s="1">
        <v>0.2</v>
      </c>
      <c r="H2834" s="1">
        <v>30</v>
      </c>
      <c r="I2834" s="1" t="s">
        <v>63</v>
      </c>
      <c r="J2834" s="1" t="s">
        <v>63</v>
      </c>
      <c r="K2834" s="1">
        <v>239</v>
      </c>
      <c r="L2834" s="1">
        <v>30</v>
      </c>
      <c r="M2834" s="1">
        <v>-2</v>
      </c>
      <c r="N2834" s="1" t="s">
        <v>63</v>
      </c>
      <c r="O2834" s="1">
        <v>0</v>
      </c>
      <c r="P2834" s="1">
        <v>0</v>
      </c>
      <c r="Q2834" s="1">
        <v>0</v>
      </c>
      <c r="R2834" s="1">
        <v>22.34</v>
      </c>
      <c r="S2834" s="1">
        <v>22.34</v>
      </c>
      <c r="T2834" s="1">
        <v>-1</v>
      </c>
      <c r="U2834" s="3" t="str">
        <f t="shared" si="44"/>
        <v>2017Plan</v>
      </c>
      <c r="V2834" s="2">
        <f>DATE(A2834,INDEX(Map!$H$1:$H$12,MATCH(B2834,Map!$G$1:$G$12,0),0),1)</f>
        <v>43374</v>
      </c>
      <c r="W2834" t="str">
        <f>IF(AND(V2834&gt;=Map!$K$2,V2834&lt;=Map!$L$2),"Base",IF(AND(V2834&gt;=Map!$K$3,V2834&lt;=Map!$L$3),"Fcst","N/A"))</f>
        <v>N/A</v>
      </c>
      <c r="X2834" t="str">
        <f>INDEX(Map!$B$2:$B$86,MATCH(D2834,Map!$A$2:$A$86,0),0)</f>
        <v>N/A</v>
      </c>
      <c r="Y2834" s="7" t="str">
        <f>IF(INDEX(Map!$C$2:$C$86,MATCH(D2834,Map!$A$2:$A$86,0),0)="","N/A",E2834*INDEX(Map!$C$2:$C$86,MATCH(D2834,Map!$A$2:$A$86,0),0))</f>
        <v>N/A</v>
      </c>
      <c r="Z2834" s="7" t="str">
        <f>IF(INDEX(Map!$D$2:$D$86,MATCH(D2834,Map!$A$2:$A$86,0),0)="","N/A",E2834*INDEX(Map!$D$2:$D$86,MATCH(D2834,Map!$A$2:$A$86,0),0))</f>
        <v>N/A</v>
      </c>
      <c r="AA2834" t="str">
        <f>INDEX(Map!$E$2:$E$86,MATCH(D2834,Map!$A$2:$A$86,0),0)</f>
        <v>Sales</v>
      </c>
    </row>
    <row r="2835" spans="1:27" x14ac:dyDescent="0.25">
      <c r="A2835" s="1" t="s">
        <v>120</v>
      </c>
      <c r="B2835" s="1" t="s">
        <v>116</v>
      </c>
      <c r="C2835" s="1">
        <v>62</v>
      </c>
      <c r="D2835" s="1" t="s">
        <v>85</v>
      </c>
      <c r="E2835" s="1">
        <v>-1.2</v>
      </c>
      <c r="F2835" s="1">
        <v>0</v>
      </c>
      <c r="G2835" s="1">
        <v>5.4</v>
      </c>
      <c r="H2835" s="1">
        <v>4</v>
      </c>
      <c r="I2835" s="1" t="s">
        <v>63</v>
      </c>
      <c r="J2835" s="1" t="s">
        <v>63</v>
      </c>
      <c r="K2835" s="1">
        <v>64</v>
      </c>
      <c r="L2835" s="1">
        <v>32.799999999999997</v>
      </c>
      <c r="M2835" s="1">
        <v>-39</v>
      </c>
      <c r="N2835" s="1" t="s">
        <v>63</v>
      </c>
      <c r="O2835" s="1">
        <v>0</v>
      </c>
      <c r="P2835" s="1">
        <v>0</v>
      </c>
      <c r="Q2835" s="1">
        <v>10</v>
      </c>
      <c r="R2835" s="1">
        <v>24.82</v>
      </c>
      <c r="S2835" s="1">
        <v>24.82</v>
      </c>
      <c r="T2835" s="1">
        <v>-30</v>
      </c>
      <c r="U2835" s="3" t="str">
        <f t="shared" si="44"/>
        <v>2017Plan</v>
      </c>
      <c r="V2835" s="2">
        <f>DATE(A2835,INDEX(Map!$H$1:$H$12,MATCH(B2835,Map!$G$1:$G$12,0),0),1)</f>
        <v>43374</v>
      </c>
      <c r="W2835" t="str">
        <f>IF(AND(V2835&gt;=Map!$K$2,V2835&lt;=Map!$L$2),"Base",IF(AND(V2835&gt;=Map!$K$3,V2835&lt;=Map!$L$3),"Fcst","N/A"))</f>
        <v>N/A</v>
      </c>
      <c r="X2835" t="str">
        <f>INDEX(Map!$B$2:$B$86,MATCH(D2835,Map!$A$2:$A$86,0),0)</f>
        <v>N/A</v>
      </c>
      <c r="Y2835" s="7" t="str">
        <f>IF(INDEX(Map!$C$2:$C$86,MATCH(D2835,Map!$A$2:$A$86,0),0)="","N/A",E2835*INDEX(Map!$C$2:$C$86,MATCH(D2835,Map!$A$2:$A$86,0),0))</f>
        <v>N/A</v>
      </c>
      <c r="Z2835" s="7" t="str">
        <f>IF(INDEX(Map!$D$2:$D$86,MATCH(D2835,Map!$A$2:$A$86,0),0)="","N/A",E2835*INDEX(Map!$D$2:$D$86,MATCH(D2835,Map!$A$2:$A$86,0),0))</f>
        <v>N/A</v>
      </c>
      <c r="AA2835" t="str">
        <f>INDEX(Map!$E$2:$E$86,MATCH(D2835,Map!$A$2:$A$86,0),0)</f>
        <v>Sales</v>
      </c>
    </row>
    <row r="2836" spans="1:27" x14ac:dyDescent="0.25">
      <c r="A2836" s="1" t="s">
        <v>120</v>
      </c>
      <c r="B2836" s="1" t="s">
        <v>116</v>
      </c>
      <c r="C2836" s="1">
        <v>63</v>
      </c>
      <c r="D2836" s="1" t="s">
        <v>86</v>
      </c>
      <c r="E2836" s="1">
        <v>-0.7</v>
      </c>
      <c r="F2836" s="1">
        <v>0</v>
      </c>
      <c r="G2836" s="1">
        <v>3.2</v>
      </c>
      <c r="H2836" s="1">
        <v>4</v>
      </c>
      <c r="I2836" s="1" t="s">
        <v>63</v>
      </c>
      <c r="J2836" s="1" t="s">
        <v>63</v>
      </c>
      <c r="K2836" s="1">
        <v>57</v>
      </c>
      <c r="L2836" s="1">
        <v>32.700000000000003</v>
      </c>
      <c r="M2836" s="1">
        <v>-24</v>
      </c>
      <c r="N2836" s="1" t="s">
        <v>63</v>
      </c>
      <c r="O2836" s="1">
        <v>0</v>
      </c>
      <c r="P2836" s="1">
        <v>0</v>
      </c>
      <c r="Q2836" s="1">
        <v>6</v>
      </c>
      <c r="R2836" s="1">
        <v>24.8</v>
      </c>
      <c r="S2836" s="1">
        <v>24.8</v>
      </c>
      <c r="T2836" s="1">
        <v>-18</v>
      </c>
      <c r="U2836" s="3" t="str">
        <f t="shared" si="44"/>
        <v>2017Plan</v>
      </c>
      <c r="V2836" s="2">
        <f>DATE(A2836,INDEX(Map!$H$1:$H$12,MATCH(B2836,Map!$G$1:$G$12,0),0),1)</f>
        <v>43374</v>
      </c>
      <c r="W2836" t="str">
        <f>IF(AND(V2836&gt;=Map!$K$2,V2836&lt;=Map!$L$2),"Base",IF(AND(V2836&gt;=Map!$K$3,V2836&lt;=Map!$L$3),"Fcst","N/A"))</f>
        <v>N/A</v>
      </c>
      <c r="X2836" t="str">
        <f>INDEX(Map!$B$2:$B$86,MATCH(D2836,Map!$A$2:$A$86,0),0)</f>
        <v>N/A</v>
      </c>
      <c r="Y2836" s="7" t="str">
        <f>IF(INDEX(Map!$C$2:$C$86,MATCH(D2836,Map!$A$2:$A$86,0),0)="","N/A",E2836*INDEX(Map!$C$2:$C$86,MATCH(D2836,Map!$A$2:$A$86,0),0))</f>
        <v>N/A</v>
      </c>
      <c r="Z2836" s="7" t="str">
        <f>IF(INDEX(Map!$D$2:$D$86,MATCH(D2836,Map!$A$2:$A$86,0),0)="","N/A",E2836*INDEX(Map!$D$2:$D$86,MATCH(D2836,Map!$A$2:$A$86,0),0))</f>
        <v>N/A</v>
      </c>
      <c r="AA2836" t="str">
        <f>INDEX(Map!$E$2:$E$86,MATCH(D2836,Map!$A$2:$A$86,0),0)</f>
        <v>Sales</v>
      </c>
    </row>
    <row r="2837" spans="1:27" x14ac:dyDescent="0.25">
      <c r="A2837" s="1" t="s">
        <v>120</v>
      </c>
      <c r="B2837" s="1" t="s">
        <v>116</v>
      </c>
      <c r="C2837" s="1">
        <v>64</v>
      </c>
      <c r="D2837" s="1" t="s">
        <v>87</v>
      </c>
      <c r="E2837" s="1">
        <v>0</v>
      </c>
      <c r="F2837" s="1">
        <v>0</v>
      </c>
      <c r="G2837" s="1">
        <v>0</v>
      </c>
      <c r="H2837" s="1">
        <v>0</v>
      </c>
      <c r="I2837" s="1" t="s">
        <v>63</v>
      </c>
      <c r="J2837" s="1" t="s">
        <v>63</v>
      </c>
      <c r="K2837" s="1">
        <v>0</v>
      </c>
      <c r="L2837" s="1">
        <v>0</v>
      </c>
      <c r="M2837" s="1">
        <v>0</v>
      </c>
      <c r="N2837" s="1" t="s">
        <v>63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3" t="str">
        <f t="shared" si="44"/>
        <v>2017Plan</v>
      </c>
      <c r="V2837" s="2">
        <f>DATE(A2837,INDEX(Map!$H$1:$H$12,MATCH(B2837,Map!$G$1:$G$12,0),0),1)</f>
        <v>43374</v>
      </c>
      <c r="W2837" t="str">
        <f>IF(AND(V2837&gt;=Map!$K$2,V2837&lt;=Map!$L$2),"Base",IF(AND(V2837&gt;=Map!$K$3,V2837&lt;=Map!$L$3),"Fcst","N/A"))</f>
        <v>N/A</v>
      </c>
      <c r="X2837" t="str">
        <f>INDEX(Map!$B$2:$B$86,MATCH(D2837,Map!$A$2:$A$86,0),0)</f>
        <v>N/A</v>
      </c>
      <c r="Y2837" s="7" t="str">
        <f>IF(INDEX(Map!$C$2:$C$86,MATCH(D2837,Map!$A$2:$A$86,0),0)="","N/A",E2837*INDEX(Map!$C$2:$C$86,MATCH(D2837,Map!$A$2:$A$86,0),0))</f>
        <v>N/A</v>
      </c>
      <c r="Z2837" s="7" t="str">
        <f>IF(INDEX(Map!$D$2:$D$86,MATCH(D2837,Map!$A$2:$A$86,0),0)="","N/A",E2837*INDEX(Map!$D$2:$D$86,MATCH(D2837,Map!$A$2:$A$86,0),0))</f>
        <v>N/A</v>
      </c>
      <c r="AA2837" t="str">
        <f>INDEX(Map!$E$2:$E$86,MATCH(D2837,Map!$A$2:$A$86,0),0)</f>
        <v>Sales</v>
      </c>
    </row>
    <row r="2838" spans="1:27" x14ac:dyDescent="0.25">
      <c r="A2838" s="1" t="s">
        <v>120</v>
      </c>
      <c r="B2838" s="1" t="s">
        <v>116</v>
      </c>
      <c r="C2838" s="1">
        <v>65</v>
      </c>
      <c r="D2838" s="1" t="s">
        <v>88</v>
      </c>
      <c r="E2838" s="1">
        <v>0</v>
      </c>
      <c r="F2838" s="1">
        <v>0</v>
      </c>
      <c r="G2838" s="1">
        <v>0</v>
      </c>
      <c r="H2838" s="1">
        <v>0</v>
      </c>
      <c r="I2838" s="1" t="s">
        <v>63</v>
      </c>
      <c r="J2838" s="1" t="s">
        <v>63</v>
      </c>
      <c r="K2838" s="1">
        <v>0</v>
      </c>
      <c r="L2838" s="1">
        <v>0</v>
      </c>
      <c r="M2838" s="1">
        <v>0</v>
      </c>
      <c r="N2838" s="1" t="s">
        <v>63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</v>
      </c>
      <c r="U2838" s="3" t="str">
        <f t="shared" si="44"/>
        <v>2017Plan</v>
      </c>
      <c r="V2838" s="2">
        <f>DATE(A2838,INDEX(Map!$H$1:$H$12,MATCH(B2838,Map!$G$1:$G$12,0),0),1)</f>
        <v>43374</v>
      </c>
      <c r="W2838" t="str">
        <f>IF(AND(V2838&gt;=Map!$K$2,V2838&lt;=Map!$L$2),"Base",IF(AND(V2838&gt;=Map!$K$3,V2838&lt;=Map!$L$3),"Fcst","N/A"))</f>
        <v>N/A</v>
      </c>
      <c r="X2838" t="str">
        <f>INDEX(Map!$B$2:$B$86,MATCH(D2838,Map!$A$2:$A$86,0),0)</f>
        <v>N/A</v>
      </c>
      <c r="Y2838" s="7" t="str">
        <f>IF(INDEX(Map!$C$2:$C$86,MATCH(D2838,Map!$A$2:$A$86,0),0)="","N/A",E2838*INDEX(Map!$C$2:$C$86,MATCH(D2838,Map!$A$2:$A$86,0),0))</f>
        <v>N/A</v>
      </c>
      <c r="Z2838" s="7" t="str">
        <f>IF(INDEX(Map!$D$2:$D$86,MATCH(D2838,Map!$A$2:$A$86,0),0)="","N/A",E2838*INDEX(Map!$D$2:$D$86,MATCH(D2838,Map!$A$2:$A$86,0),0))</f>
        <v>N/A</v>
      </c>
      <c r="AA2838" t="str">
        <f>INDEX(Map!$E$2:$E$86,MATCH(D2838,Map!$A$2:$A$86,0),0)</f>
        <v>Sales</v>
      </c>
    </row>
    <row r="2839" spans="1:27" x14ac:dyDescent="0.25">
      <c r="A2839" s="1" t="s">
        <v>120</v>
      </c>
      <c r="B2839" s="1" t="s">
        <v>116</v>
      </c>
      <c r="C2839" s="1">
        <v>66</v>
      </c>
      <c r="D2839" s="1" t="s">
        <v>89</v>
      </c>
      <c r="E2839" s="1">
        <v>0</v>
      </c>
      <c r="F2839" s="1">
        <v>0</v>
      </c>
      <c r="G2839" s="1">
        <v>0</v>
      </c>
      <c r="H2839" s="1">
        <v>0</v>
      </c>
      <c r="I2839" s="1" t="s">
        <v>63</v>
      </c>
      <c r="J2839" s="1" t="s">
        <v>63</v>
      </c>
      <c r="K2839" s="1">
        <v>0</v>
      </c>
      <c r="L2839" s="1">
        <v>0</v>
      </c>
      <c r="M2839" s="1">
        <v>0</v>
      </c>
      <c r="N2839" s="1" t="s">
        <v>63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3" t="str">
        <f t="shared" si="44"/>
        <v>2017Plan</v>
      </c>
      <c r="V2839" s="2">
        <f>DATE(A2839,INDEX(Map!$H$1:$H$12,MATCH(B2839,Map!$G$1:$G$12,0),0),1)</f>
        <v>43374</v>
      </c>
      <c r="W2839" t="str">
        <f>IF(AND(V2839&gt;=Map!$K$2,V2839&lt;=Map!$L$2),"Base",IF(AND(V2839&gt;=Map!$K$3,V2839&lt;=Map!$L$3),"Fcst","N/A"))</f>
        <v>N/A</v>
      </c>
      <c r="X2839" t="str">
        <f>INDEX(Map!$B$2:$B$86,MATCH(D2839,Map!$A$2:$A$86,0),0)</f>
        <v>N/A</v>
      </c>
      <c r="Y2839" s="7" t="str">
        <f>IF(INDEX(Map!$C$2:$C$86,MATCH(D2839,Map!$A$2:$A$86,0),0)="","N/A",E2839*INDEX(Map!$C$2:$C$86,MATCH(D2839,Map!$A$2:$A$86,0),0))</f>
        <v>N/A</v>
      </c>
      <c r="Z2839" s="7" t="str">
        <f>IF(INDEX(Map!$D$2:$D$86,MATCH(D2839,Map!$A$2:$A$86,0),0)="","N/A",E2839*INDEX(Map!$D$2:$D$86,MATCH(D2839,Map!$A$2:$A$86,0),0))</f>
        <v>N/A</v>
      </c>
      <c r="AA2839" t="str">
        <f>INDEX(Map!$E$2:$E$86,MATCH(D2839,Map!$A$2:$A$86,0),0)</f>
        <v>Sales</v>
      </c>
    </row>
    <row r="2840" spans="1:27" x14ac:dyDescent="0.25">
      <c r="A2840" s="1" t="s">
        <v>120</v>
      </c>
      <c r="B2840" s="1" t="s">
        <v>116</v>
      </c>
      <c r="C2840" s="1">
        <v>67</v>
      </c>
      <c r="D2840" s="1" t="s">
        <v>90</v>
      </c>
      <c r="E2840" s="1">
        <v>0</v>
      </c>
      <c r="F2840" s="1">
        <v>0</v>
      </c>
      <c r="G2840" s="1">
        <v>0</v>
      </c>
      <c r="H2840" s="1">
        <v>0</v>
      </c>
      <c r="I2840" s="1" t="s">
        <v>63</v>
      </c>
      <c r="J2840" s="1" t="s">
        <v>63</v>
      </c>
      <c r="K2840" s="1">
        <v>0</v>
      </c>
      <c r="L2840" s="1">
        <v>0</v>
      </c>
      <c r="M2840" s="1">
        <v>0</v>
      </c>
      <c r="N2840" s="1" t="s">
        <v>63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3" t="str">
        <f t="shared" si="44"/>
        <v>2017Plan</v>
      </c>
      <c r="V2840" s="2">
        <f>DATE(A2840,INDEX(Map!$H$1:$H$12,MATCH(B2840,Map!$G$1:$G$12,0),0),1)</f>
        <v>43374</v>
      </c>
      <c r="W2840" t="str">
        <f>IF(AND(V2840&gt;=Map!$K$2,V2840&lt;=Map!$L$2),"Base",IF(AND(V2840&gt;=Map!$K$3,V2840&lt;=Map!$L$3),"Fcst","N/A"))</f>
        <v>N/A</v>
      </c>
      <c r="X2840" t="str">
        <f>INDEX(Map!$B$2:$B$86,MATCH(D2840,Map!$A$2:$A$86,0),0)</f>
        <v>N/A</v>
      </c>
      <c r="Y2840" s="7" t="str">
        <f>IF(INDEX(Map!$C$2:$C$86,MATCH(D2840,Map!$A$2:$A$86,0),0)="","N/A",E2840*INDEX(Map!$C$2:$C$86,MATCH(D2840,Map!$A$2:$A$86,0),0))</f>
        <v>N/A</v>
      </c>
      <c r="Z2840" s="7" t="str">
        <f>IF(INDEX(Map!$D$2:$D$86,MATCH(D2840,Map!$A$2:$A$86,0),0)="","N/A",E2840*INDEX(Map!$D$2:$D$86,MATCH(D2840,Map!$A$2:$A$86,0),0))</f>
        <v>N/A</v>
      </c>
      <c r="AA2840" t="str">
        <f>INDEX(Map!$E$2:$E$86,MATCH(D2840,Map!$A$2:$A$86,0),0)</f>
        <v>Sales</v>
      </c>
    </row>
    <row r="2841" spans="1:27" x14ac:dyDescent="0.25">
      <c r="A2841" s="1" t="s">
        <v>120</v>
      </c>
      <c r="B2841" s="1" t="s">
        <v>116</v>
      </c>
      <c r="C2841" s="1">
        <v>68</v>
      </c>
      <c r="D2841" s="1" t="s">
        <v>91</v>
      </c>
      <c r="E2841" s="1">
        <v>0</v>
      </c>
      <c r="F2841" s="1">
        <v>0</v>
      </c>
      <c r="G2841" s="1">
        <v>0.3</v>
      </c>
      <c r="H2841" s="1">
        <v>1</v>
      </c>
      <c r="I2841" s="1" t="s">
        <v>63</v>
      </c>
      <c r="J2841" s="1" t="s">
        <v>63</v>
      </c>
      <c r="K2841" s="1">
        <v>2</v>
      </c>
      <c r="L2841" s="1">
        <v>0</v>
      </c>
      <c r="M2841" s="1">
        <v>0</v>
      </c>
      <c r="N2841" s="1" t="s">
        <v>63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3" t="str">
        <f t="shared" si="44"/>
        <v>2017Plan</v>
      </c>
      <c r="V2841" s="2">
        <f>DATE(A2841,INDEX(Map!$H$1:$H$12,MATCH(B2841,Map!$G$1:$G$12,0),0),1)</f>
        <v>43374</v>
      </c>
      <c r="W2841" t="str">
        <f>IF(AND(V2841&gt;=Map!$K$2,V2841&lt;=Map!$L$2),"Base",IF(AND(V2841&gt;=Map!$K$3,V2841&lt;=Map!$L$3),"Fcst","N/A"))</f>
        <v>N/A</v>
      </c>
      <c r="X2841" t="str">
        <f>INDEX(Map!$B$2:$B$86,MATCH(D2841,Map!$A$2:$A$86,0),0)</f>
        <v>N/A</v>
      </c>
      <c r="Y2841" s="7" t="str">
        <f>IF(INDEX(Map!$C$2:$C$86,MATCH(D2841,Map!$A$2:$A$86,0),0)="","N/A",E2841*INDEX(Map!$C$2:$C$86,MATCH(D2841,Map!$A$2:$A$86,0),0))</f>
        <v>N/A</v>
      </c>
      <c r="Z2841" s="7" t="str">
        <f>IF(INDEX(Map!$D$2:$D$86,MATCH(D2841,Map!$A$2:$A$86,0),0)="","N/A",E2841*INDEX(Map!$D$2:$D$86,MATCH(D2841,Map!$A$2:$A$86,0),0))</f>
        <v>N/A</v>
      </c>
      <c r="AA2841" t="str">
        <f>INDEX(Map!$E$2:$E$86,MATCH(D2841,Map!$A$2:$A$86,0),0)</f>
        <v>CSR</v>
      </c>
    </row>
    <row r="2842" spans="1:27" x14ac:dyDescent="0.25">
      <c r="A2842" s="1" t="s">
        <v>120</v>
      </c>
      <c r="B2842" s="1" t="s">
        <v>116</v>
      </c>
      <c r="C2842" s="1">
        <v>69</v>
      </c>
      <c r="D2842" s="1" t="s">
        <v>92</v>
      </c>
      <c r="E2842" s="1">
        <v>0</v>
      </c>
      <c r="F2842" s="1">
        <v>0</v>
      </c>
      <c r="G2842" s="1">
        <v>0.3</v>
      </c>
      <c r="H2842" s="1">
        <v>1</v>
      </c>
      <c r="I2842" s="1" t="s">
        <v>63</v>
      </c>
      <c r="J2842" s="1" t="s">
        <v>63</v>
      </c>
      <c r="K2842" s="1">
        <v>2</v>
      </c>
      <c r="L2842" s="1">
        <v>0</v>
      </c>
      <c r="M2842" s="1">
        <v>0</v>
      </c>
      <c r="N2842" s="1" t="s">
        <v>63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3" t="str">
        <f t="shared" si="44"/>
        <v>2017Plan</v>
      </c>
      <c r="V2842" s="2">
        <f>DATE(A2842,INDEX(Map!$H$1:$H$12,MATCH(B2842,Map!$G$1:$G$12,0),0),1)</f>
        <v>43374</v>
      </c>
      <c r="W2842" t="str">
        <f>IF(AND(V2842&gt;=Map!$K$2,V2842&lt;=Map!$L$2),"Base",IF(AND(V2842&gt;=Map!$K$3,V2842&lt;=Map!$L$3),"Fcst","N/A"))</f>
        <v>N/A</v>
      </c>
      <c r="X2842" t="str">
        <f>INDEX(Map!$B$2:$B$86,MATCH(D2842,Map!$A$2:$A$86,0),0)</f>
        <v>N/A</v>
      </c>
      <c r="Y2842" s="7" t="str">
        <f>IF(INDEX(Map!$C$2:$C$86,MATCH(D2842,Map!$A$2:$A$86,0),0)="","N/A",E2842*INDEX(Map!$C$2:$C$86,MATCH(D2842,Map!$A$2:$A$86,0),0))</f>
        <v>N/A</v>
      </c>
      <c r="Z2842" s="7" t="str">
        <f>IF(INDEX(Map!$D$2:$D$86,MATCH(D2842,Map!$A$2:$A$86,0),0)="","N/A",E2842*INDEX(Map!$D$2:$D$86,MATCH(D2842,Map!$A$2:$A$86,0),0))</f>
        <v>N/A</v>
      </c>
      <c r="AA2842" t="str">
        <f>INDEX(Map!$E$2:$E$86,MATCH(D2842,Map!$A$2:$A$86,0),0)</f>
        <v>CSR</v>
      </c>
    </row>
    <row r="2843" spans="1:27" x14ac:dyDescent="0.25">
      <c r="A2843" s="1" t="s">
        <v>120</v>
      </c>
      <c r="B2843" s="1" t="s">
        <v>116</v>
      </c>
      <c r="C2843" s="1">
        <v>70</v>
      </c>
      <c r="D2843" s="1" t="s">
        <v>93</v>
      </c>
      <c r="E2843" s="1">
        <v>0.1</v>
      </c>
      <c r="F2843" s="1">
        <v>0</v>
      </c>
      <c r="G2843" s="1">
        <v>0.3</v>
      </c>
      <c r="H2843" s="1">
        <v>1</v>
      </c>
      <c r="I2843" s="1" t="s">
        <v>63</v>
      </c>
      <c r="J2843" s="1" t="s">
        <v>63</v>
      </c>
      <c r="K2843" s="1">
        <v>2</v>
      </c>
      <c r="L2843" s="1">
        <v>0</v>
      </c>
      <c r="M2843" s="1">
        <v>0</v>
      </c>
      <c r="N2843" s="1" t="s">
        <v>63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3" t="str">
        <f t="shared" si="44"/>
        <v>2017Plan</v>
      </c>
      <c r="V2843" s="2">
        <f>DATE(A2843,INDEX(Map!$H$1:$H$12,MATCH(B2843,Map!$G$1:$G$12,0),0),1)</f>
        <v>43374</v>
      </c>
      <c r="W2843" t="str">
        <f>IF(AND(V2843&gt;=Map!$K$2,V2843&lt;=Map!$L$2),"Base",IF(AND(V2843&gt;=Map!$K$3,V2843&lt;=Map!$L$3),"Fcst","N/A"))</f>
        <v>N/A</v>
      </c>
      <c r="X2843" t="str">
        <f>INDEX(Map!$B$2:$B$86,MATCH(D2843,Map!$A$2:$A$86,0),0)</f>
        <v>N/A</v>
      </c>
      <c r="Y2843" s="7" t="str">
        <f>IF(INDEX(Map!$C$2:$C$86,MATCH(D2843,Map!$A$2:$A$86,0),0)="","N/A",E2843*INDEX(Map!$C$2:$C$86,MATCH(D2843,Map!$A$2:$A$86,0),0))</f>
        <v>N/A</v>
      </c>
      <c r="Z2843" s="7" t="str">
        <f>IF(INDEX(Map!$D$2:$D$86,MATCH(D2843,Map!$A$2:$A$86,0),0)="","N/A",E2843*INDEX(Map!$D$2:$D$86,MATCH(D2843,Map!$A$2:$A$86,0),0))</f>
        <v>N/A</v>
      </c>
      <c r="AA2843" t="str">
        <f>INDEX(Map!$E$2:$E$86,MATCH(D2843,Map!$A$2:$A$86,0),0)</f>
        <v>CSR</v>
      </c>
    </row>
    <row r="2844" spans="1:27" x14ac:dyDescent="0.25">
      <c r="A2844" s="1" t="s">
        <v>120</v>
      </c>
      <c r="B2844" s="1" t="s">
        <v>116</v>
      </c>
      <c r="C2844" s="1">
        <v>71</v>
      </c>
      <c r="D2844" s="1" t="s">
        <v>94</v>
      </c>
      <c r="E2844" s="1">
        <v>0</v>
      </c>
      <c r="F2844" s="1">
        <v>0</v>
      </c>
      <c r="G2844" s="1">
        <v>0.3</v>
      </c>
      <c r="H2844" s="1">
        <v>1</v>
      </c>
      <c r="I2844" s="1" t="s">
        <v>63</v>
      </c>
      <c r="J2844" s="1" t="s">
        <v>63</v>
      </c>
      <c r="K2844" s="1">
        <v>2</v>
      </c>
      <c r="L2844" s="1">
        <v>0</v>
      </c>
      <c r="M2844" s="1">
        <v>0</v>
      </c>
      <c r="N2844" s="1" t="s">
        <v>63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3" t="str">
        <f t="shared" si="44"/>
        <v>2017Plan</v>
      </c>
      <c r="V2844" s="2">
        <f>DATE(A2844,INDEX(Map!$H$1:$H$12,MATCH(B2844,Map!$G$1:$G$12,0),0),1)</f>
        <v>43374</v>
      </c>
      <c r="W2844" t="str">
        <f>IF(AND(V2844&gt;=Map!$K$2,V2844&lt;=Map!$L$2),"Base",IF(AND(V2844&gt;=Map!$K$3,V2844&lt;=Map!$L$3),"Fcst","N/A"))</f>
        <v>N/A</v>
      </c>
      <c r="X2844" t="str">
        <f>INDEX(Map!$B$2:$B$86,MATCH(D2844,Map!$A$2:$A$86,0),0)</f>
        <v>N/A</v>
      </c>
      <c r="Y2844" s="7" t="str">
        <f>IF(INDEX(Map!$C$2:$C$86,MATCH(D2844,Map!$A$2:$A$86,0),0)="","N/A",E2844*INDEX(Map!$C$2:$C$86,MATCH(D2844,Map!$A$2:$A$86,0),0))</f>
        <v>N/A</v>
      </c>
      <c r="Z2844" s="7" t="str">
        <f>IF(INDEX(Map!$D$2:$D$86,MATCH(D2844,Map!$A$2:$A$86,0),0)="","N/A",E2844*INDEX(Map!$D$2:$D$86,MATCH(D2844,Map!$A$2:$A$86,0),0))</f>
        <v>N/A</v>
      </c>
      <c r="AA2844" t="str">
        <f>INDEX(Map!$E$2:$E$86,MATCH(D2844,Map!$A$2:$A$86,0),0)</f>
        <v>CSR</v>
      </c>
    </row>
    <row r="2845" spans="1:27" x14ac:dyDescent="0.25">
      <c r="A2845" s="1" t="s">
        <v>120</v>
      </c>
      <c r="B2845" s="1" t="s">
        <v>116</v>
      </c>
      <c r="C2845" s="1">
        <v>72</v>
      </c>
      <c r="D2845" s="1" t="s">
        <v>95</v>
      </c>
      <c r="E2845" s="1">
        <v>0</v>
      </c>
      <c r="F2845" s="1">
        <v>0</v>
      </c>
      <c r="G2845" s="1">
        <v>0.3</v>
      </c>
      <c r="H2845" s="1">
        <v>1</v>
      </c>
      <c r="I2845" s="1" t="s">
        <v>63</v>
      </c>
      <c r="J2845" s="1" t="s">
        <v>63</v>
      </c>
      <c r="K2845" s="1">
        <v>2</v>
      </c>
      <c r="L2845" s="1">
        <v>0</v>
      </c>
      <c r="M2845" s="1">
        <v>0</v>
      </c>
      <c r="N2845" s="1" t="s">
        <v>63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3" t="str">
        <f t="shared" si="44"/>
        <v>2017Plan</v>
      </c>
      <c r="V2845" s="2">
        <f>DATE(A2845,INDEX(Map!$H$1:$H$12,MATCH(B2845,Map!$G$1:$G$12,0),0),1)</f>
        <v>43374</v>
      </c>
      <c r="W2845" t="str">
        <f>IF(AND(V2845&gt;=Map!$K$2,V2845&lt;=Map!$L$2),"Base",IF(AND(V2845&gt;=Map!$K$3,V2845&lt;=Map!$L$3),"Fcst","N/A"))</f>
        <v>N/A</v>
      </c>
      <c r="X2845" t="str">
        <f>INDEX(Map!$B$2:$B$86,MATCH(D2845,Map!$A$2:$A$86,0),0)</f>
        <v>N/A</v>
      </c>
      <c r="Y2845" s="7" t="str">
        <f>IF(INDEX(Map!$C$2:$C$86,MATCH(D2845,Map!$A$2:$A$86,0),0)="","N/A",E2845*INDEX(Map!$C$2:$C$86,MATCH(D2845,Map!$A$2:$A$86,0),0))</f>
        <v>N/A</v>
      </c>
      <c r="Z2845" s="7" t="str">
        <f>IF(INDEX(Map!$D$2:$D$86,MATCH(D2845,Map!$A$2:$A$86,0),0)="","N/A",E2845*INDEX(Map!$D$2:$D$86,MATCH(D2845,Map!$A$2:$A$86,0),0))</f>
        <v>N/A</v>
      </c>
      <c r="AA2845" t="str">
        <f>INDEX(Map!$E$2:$E$86,MATCH(D2845,Map!$A$2:$A$86,0),0)</f>
        <v>CSR</v>
      </c>
    </row>
    <row r="2846" spans="1:27" x14ac:dyDescent="0.25">
      <c r="A2846" s="1" t="s">
        <v>120</v>
      </c>
      <c r="B2846" s="1" t="s">
        <v>116</v>
      </c>
      <c r="C2846" s="1">
        <v>73</v>
      </c>
      <c r="D2846" s="1" t="s">
        <v>96</v>
      </c>
      <c r="E2846" s="1">
        <v>0</v>
      </c>
      <c r="F2846" s="1">
        <v>0</v>
      </c>
      <c r="G2846" s="1">
        <v>0.5</v>
      </c>
      <c r="H2846" s="1">
        <v>1</v>
      </c>
      <c r="I2846" s="1" t="s">
        <v>63</v>
      </c>
      <c r="J2846" s="1" t="s">
        <v>63</v>
      </c>
      <c r="K2846" s="1">
        <v>4</v>
      </c>
      <c r="L2846" s="1">
        <v>0</v>
      </c>
      <c r="M2846" s="1">
        <v>0</v>
      </c>
      <c r="N2846" s="1" t="s">
        <v>63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</v>
      </c>
      <c r="U2846" s="3" t="str">
        <f t="shared" si="44"/>
        <v>2017Plan</v>
      </c>
      <c r="V2846" s="2">
        <f>DATE(A2846,INDEX(Map!$H$1:$H$12,MATCH(B2846,Map!$G$1:$G$12,0),0),1)</f>
        <v>43374</v>
      </c>
      <c r="W2846" t="str">
        <f>IF(AND(V2846&gt;=Map!$K$2,V2846&lt;=Map!$L$2),"Base",IF(AND(V2846&gt;=Map!$K$3,V2846&lt;=Map!$L$3),"Fcst","N/A"))</f>
        <v>N/A</v>
      </c>
      <c r="X2846" t="str">
        <f>INDEX(Map!$B$2:$B$86,MATCH(D2846,Map!$A$2:$A$86,0),0)</f>
        <v>N/A</v>
      </c>
      <c r="Y2846" s="7" t="str">
        <f>IF(INDEX(Map!$C$2:$C$86,MATCH(D2846,Map!$A$2:$A$86,0),0)="","N/A",E2846*INDEX(Map!$C$2:$C$86,MATCH(D2846,Map!$A$2:$A$86,0),0))</f>
        <v>N/A</v>
      </c>
      <c r="Z2846" s="7" t="str">
        <f>IF(INDEX(Map!$D$2:$D$86,MATCH(D2846,Map!$A$2:$A$86,0),0)="","N/A",E2846*INDEX(Map!$D$2:$D$86,MATCH(D2846,Map!$A$2:$A$86,0),0))</f>
        <v>N/A</v>
      </c>
      <c r="AA2846" t="str">
        <f>INDEX(Map!$E$2:$E$86,MATCH(D2846,Map!$A$2:$A$86,0),0)</f>
        <v>CSR</v>
      </c>
    </row>
    <row r="2847" spans="1:27" x14ac:dyDescent="0.25">
      <c r="A2847" s="1" t="s">
        <v>120</v>
      </c>
      <c r="B2847" s="1" t="s">
        <v>116</v>
      </c>
      <c r="C2847" s="1">
        <v>74</v>
      </c>
      <c r="D2847" s="1" t="s">
        <v>97</v>
      </c>
      <c r="E2847" s="1">
        <v>0</v>
      </c>
      <c r="F2847" s="1">
        <v>0</v>
      </c>
      <c r="G2847" s="1">
        <v>0.3</v>
      </c>
      <c r="H2847" s="1">
        <v>1</v>
      </c>
      <c r="I2847" s="1" t="s">
        <v>63</v>
      </c>
      <c r="J2847" s="1" t="s">
        <v>63</v>
      </c>
      <c r="K2847" s="1">
        <v>2</v>
      </c>
      <c r="L2847" s="1">
        <v>0</v>
      </c>
      <c r="M2847" s="1">
        <v>0</v>
      </c>
      <c r="N2847" s="1" t="s">
        <v>63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3" t="str">
        <f t="shared" si="44"/>
        <v>2017Plan</v>
      </c>
      <c r="V2847" s="2">
        <f>DATE(A2847,INDEX(Map!$H$1:$H$12,MATCH(B2847,Map!$G$1:$G$12,0),0),1)</f>
        <v>43374</v>
      </c>
      <c r="W2847" t="str">
        <f>IF(AND(V2847&gt;=Map!$K$2,V2847&lt;=Map!$L$2),"Base",IF(AND(V2847&gt;=Map!$K$3,V2847&lt;=Map!$L$3),"Fcst","N/A"))</f>
        <v>N/A</v>
      </c>
      <c r="X2847" t="str">
        <f>INDEX(Map!$B$2:$B$86,MATCH(D2847,Map!$A$2:$A$86,0),0)</f>
        <v>N/A</v>
      </c>
      <c r="Y2847" s="7" t="str">
        <f>IF(INDEX(Map!$C$2:$C$86,MATCH(D2847,Map!$A$2:$A$86,0),0)="","N/A",E2847*INDEX(Map!$C$2:$C$86,MATCH(D2847,Map!$A$2:$A$86,0),0))</f>
        <v>N/A</v>
      </c>
      <c r="Z2847" s="7" t="str">
        <f>IF(INDEX(Map!$D$2:$D$86,MATCH(D2847,Map!$A$2:$A$86,0),0)="","N/A",E2847*INDEX(Map!$D$2:$D$86,MATCH(D2847,Map!$A$2:$A$86,0),0))</f>
        <v>N/A</v>
      </c>
      <c r="AA2847" t="str">
        <f>INDEX(Map!$E$2:$E$86,MATCH(D2847,Map!$A$2:$A$86,0),0)</f>
        <v>CSR</v>
      </c>
    </row>
    <row r="2848" spans="1:27" x14ac:dyDescent="0.25">
      <c r="A2848" s="1" t="s">
        <v>120</v>
      </c>
      <c r="B2848" s="1" t="s">
        <v>116</v>
      </c>
      <c r="C2848" s="1">
        <v>75</v>
      </c>
      <c r="D2848" s="1" t="s">
        <v>98</v>
      </c>
      <c r="E2848" s="1">
        <v>0</v>
      </c>
      <c r="F2848" s="1">
        <v>0</v>
      </c>
      <c r="G2848" s="1">
        <v>0.3</v>
      </c>
      <c r="H2848" s="1">
        <v>1</v>
      </c>
      <c r="I2848" s="1" t="s">
        <v>63</v>
      </c>
      <c r="J2848" s="1" t="s">
        <v>63</v>
      </c>
      <c r="K2848" s="1">
        <v>2</v>
      </c>
      <c r="L2848" s="1">
        <v>0</v>
      </c>
      <c r="M2848" s="1">
        <v>0</v>
      </c>
      <c r="N2848" s="1" t="s">
        <v>63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3" t="str">
        <f t="shared" si="44"/>
        <v>2017Plan</v>
      </c>
      <c r="V2848" s="2">
        <f>DATE(A2848,INDEX(Map!$H$1:$H$12,MATCH(B2848,Map!$G$1:$G$12,0),0),1)</f>
        <v>43374</v>
      </c>
      <c r="W2848" t="str">
        <f>IF(AND(V2848&gt;=Map!$K$2,V2848&lt;=Map!$L$2),"Base",IF(AND(V2848&gt;=Map!$K$3,V2848&lt;=Map!$L$3),"Fcst","N/A"))</f>
        <v>N/A</v>
      </c>
      <c r="X2848" t="str">
        <f>INDEX(Map!$B$2:$B$86,MATCH(D2848,Map!$A$2:$A$86,0),0)</f>
        <v>N/A</v>
      </c>
      <c r="Y2848" s="7" t="str">
        <f>IF(INDEX(Map!$C$2:$C$86,MATCH(D2848,Map!$A$2:$A$86,0),0)="","N/A",E2848*INDEX(Map!$C$2:$C$86,MATCH(D2848,Map!$A$2:$A$86,0),0))</f>
        <v>N/A</v>
      </c>
      <c r="Z2848" s="7" t="str">
        <f>IF(INDEX(Map!$D$2:$D$86,MATCH(D2848,Map!$A$2:$A$86,0),0)="","N/A",E2848*INDEX(Map!$D$2:$D$86,MATCH(D2848,Map!$A$2:$A$86,0),0))</f>
        <v>N/A</v>
      </c>
      <c r="AA2848" t="str">
        <f>INDEX(Map!$E$2:$E$86,MATCH(D2848,Map!$A$2:$A$86,0),0)</f>
        <v>CSR</v>
      </c>
    </row>
    <row r="2849" spans="1:27" x14ac:dyDescent="0.25">
      <c r="A2849" s="1" t="s">
        <v>120</v>
      </c>
      <c r="B2849" s="1" t="s">
        <v>116</v>
      </c>
      <c r="C2849" s="1">
        <v>76</v>
      </c>
      <c r="D2849" s="1" t="s">
        <v>99</v>
      </c>
      <c r="E2849" s="1">
        <v>0</v>
      </c>
      <c r="F2849" s="1">
        <v>0</v>
      </c>
      <c r="G2849" s="1">
        <v>0.3</v>
      </c>
      <c r="H2849" s="1">
        <v>1</v>
      </c>
      <c r="I2849" s="1" t="s">
        <v>63</v>
      </c>
      <c r="J2849" s="1" t="s">
        <v>63</v>
      </c>
      <c r="K2849" s="1">
        <v>2</v>
      </c>
      <c r="L2849" s="1">
        <v>0</v>
      </c>
      <c r="M2849" s="1">
        <v>0</v>
      </c>
      <c r="N2849" s="1" t="s">
        <v>63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</v>
      </c>
      <c r="U2849" s="3" t="str">
        <f t="shared" si="44"/>
        <v>2017Plan</v>
      </c>
      <c r="V2849" s="2">
        <f>DATE(A2849,INDEX(Map!$H$1:$H$12,MATCH(B2849,Map!$G$1:$G$12,0),0),1)</f>
        <v>43374</v>
      </c>
      <c r="W2849" t="str">
        <f>IF(AND(V2849&gt;=Map!$K$2,V2849&lt;=Map!$L$2),"Base",IF(AND(V2849&gt;=Map!$K$3,V2849&lt;=Map!$L$3),"Fcst","N/A"))</f>
        <v>N/A</v>
      </c>
      <c r="X2849" t="str">
        <f>INDEX(Map!$B$2:$B$86,MATCH(D2849,Map!$A$2:$A$86,0),0)</f>
        <v>N/A</v>
      </c>
      <c r="Y2849" s="7" t="str">
        <f>IF(INDEX(Map!$C$2:$C$86,MATCH(D2849,Map!$A$2:$A$86,0),0)="","N/A",E2849*INDEX(Map!$C$2:$C$86,MATCH(D2849,Map!$A$2:$A$86,0),0))</f>
        <v>N/A</v>
      </c>
      <c r="Z2849" s="7" t="str">
        <f>IF(INDEX(Map!$D$2:$D$86,MATCH(D2849,Map!$A$2:$A$86,0),0)="","N/A",E2849*INDEX(Map!$D$2:$D$86,MATCH(D2849,Map!$A$2:$A$86,0),0))</f>
        <v>N/A</v>
      </c>
      <c r="AA2849" t="str">
        <f>INDEX(Map!$E$2:$E$86,MATCH(D2849,Map!$A$2:$A$86,0),0)</f>
        <v>CSR</v>
      </c>
    </row>
    <row r="2850" spans="1:27" x14ac:dyDescent="0.25">
      <c r="A2850" s="1" t="s">
        <v>120</v>
      </c>
      <c r="B2850" s="1" t="s">
        <v>116</v>
      </c>
      <c r="C2850" s="1">
        <v>77</v>
      </c>
      <c r="D2850" s="1" t="s">
        <v>100</v>
      </c>
      <c r="E2850" s="1">
        <v>0</v>
      </c>
      <c r="F2850" s="1">
        <v>0</v>
      </c>
      <c r="G2850" s="1">
        <v>0.3</v>
      </c>
      <c r="H2850" s="1">
        <v>1</v>
      </c>
      <c r="I2850" s="1" t="s">
        <v>63</v>
      </c>
      <c r="J2850" s="1" t="s">
        <v>63</v>
      </c>
      <c r="K2850" s="1">
        <v>2</v>
      </c>
      <c r="L2850" s="1">
        <v>0</v>
      </c>
      <c r="M2850" s="1">
        <v>0</v>
      </c>
      <c r="N2850" s="1" t="s">
        <v>63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3" t="str">
        <f t="shared" si="44"/>
        <v>2017Plan</v>
      </c>
      <c r="V2850" s="2">
        <f>DATE(A2850,INDEX(Map!$H$1:$H$12,MATCH(B2850,Map!$G$1:$G$12,0),0),1)</f>
        <v>43374</v>
      </c>
      <c r="W2850" t="str">
        <f>IF(AND(V2850&gt;=Map!$K$2,V2850&lt;=Map!$L$2),"Base",IF(AND(V2850&gt;=Map!$K$3,V2850&lt;=Map!$L$3),"Fcst","N/A"))</f>
        <v>N/A</v>
      </c>
      <c r="X2850" t="str">
        <f>INDEX(Map!$B$2:$B$86,MATCH(D2850,Map!$A$2:$A$86,0),0)</f>
        <v>N/A</v>
      </c>
      <c r="Y2850" s="7" t="str">
        <f>IF(INDEX(Map!$C$2:$C$86,MATCH(D2850,Map!$A$2:$A$86,0),0)="","N/A",E2850*INDEX(Map!$C$2:$C$86,MATCH(D2850,Map!$A$2:$A$86,0),0))</f>
        <v>N/A</v>
      </c>
      <c r="Z2850" s="7" t="str">
        <f>IF(INDEX(Map!$D$2:$D$86,MATCH(D2850,Map!$A$2:$A$86,0),0)="","N/A",E2850*INDEX(Map!$D$2:$D$86,MATCH(D2850,Map!$A$2:$A$86,0),0))</f>
        <v>N/A</v>
      </c>
      <c r="AA2850" t="str">
        <f>INDEX(Map!$E$2:$E$86,MATCH(D2850,Map!$A$2:$A$86,0),0)</f>
        <v>CSR</v>
      </c>
    </row>
    <row r="2851" spans="1:27" x14ac:dyDescent="0.25">
      <c r="A2851" s="1" t="s">
        <v>120</v>
      </c>
      <c r="B2851" s="1" t="s">
        <v>116</v>
      </c>
      <c r="C2851" s="1">
        <v>78</v>
      </c>
      <c r="D2851" s="1" t="s">
        <v>101</v>
      </c>
      <c r="E2851" s="1">
        <v>0</v>
      </c>
      <c r="F2851" s="1">
        <v>0</v>
      </c>
      <c r="G2851" s="1">
        <v>0</v>
      </c>
      <c r="H2851" s="1">
        <v>0</v>
      </c>
      <c r="I2851" s="1" t="s">
        <v>63</v>
      </c>
      <c r="J2851" s="1" t="s">
        <v>63</v>
      </c>
      <c r="K2851" s="1">
        <v>0</v>
      </c>
      <c r="L2851" s="1">
        <v>0</v>
      </c>
      <c r="M2851" s="1">
        <v>0</v>
      </c>
      <c r="N2851" s="1" t="s">
        <v>63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3" t="str">
        <f t="shared" si="44"/>
        <v>2017Plan</v>
      </c>
      <c r="V2851" s="2">
        <f>DATE(A2851,INDEX(Map!$H$1:$H$12,MATCH(B2851,Map!$G$1:$G$12,0),0),1)</f>
        <v>43374</v>
      </c>
      <c r="W2851" t="str">
        <f>IF(AND(V2851&gt;=Map!$K$2,V2851&lt;=Map!$L$2),"Base",IF(AND(V2851&gt;=Map!$K$3,V2851&lt;=Map!$L$3),"Fcst","N/A"))</f>
        <v>N/A</v>
      </c>
      <c r="X2851" t="str">
        <f>INDEX(Map!$B$2:$B$86,MATCH(D2851,Map!$A$2:$A$86,0),0)</f>
        <v>N/A</v>
      </c>
      <c r="Y2851" s="7" t="str">
        <f>IF(INDEX(Map!$C$2:$C$86,MATCH(D2851,Map!$A$2:$A$86,0),0)="","N/A",E2851*INDEX(Map!$C$2:$C$86,MATCH(D2851,Map!$A$2:$A$86,0),0))</f>
        <v>N/A</v>
      </c>
      <c r="Z2851" s="7" t="str">
        <f>IF(INDEX(Map!$D$2:$D$86,MATCH(D2851,Map!$A$2:$A$86,0),0)="","N/A",E2851*INDEX(Map!$D$2:$D$86,MATCH(D2851,Map!$A$2:$A$86,0),0))</f>
        <v>N/A</v>
      </c>
      <c r="AA2851" t="str">
        <f>INDEX(Map!$E$2:$E$86,MATCH(D2851,Map!$A$2:$A$86,0),0)</f>
        <v>CSR</v>
      </c>
    </row>
    <row r="2852" spans="1:27" x14ac:dyDescent="0.25">
      <c r="A2852" s="1" t="s">
        <v>120</v>
      </c>
      <c r="B2852" s="1" t="s">
        <v>116</v>
      </c>
      <c r="C2852" s="1">
        <v>79</v>
      </c>
      <c r="D2852" s="1" t="s">
        <v>102</v>
      </c>
      <c r="E2852" s="1">
        <v>0</v>
      </c>
      <c r="F2852" s="1">
        <v>0</v>
      </c>
      <c r="G2852" s="1">
        <v>0.3</v>
      </c>
      <c r="H2852" s="1">
        <v>1</v>
      </c>
      <c r="I2852" s="1" t="s">
        <v>63</v>
      </c>
      <c r="J2852" s="1" t="s">
        <v>63</v>
      </c>
      <c r="K2852" s="1">
        <v>2</v>
      </c>
      <c r="L2852" s="1">
        <v>0</v>
      </c>
      <c r="M2852" s="1">
        <v>0</v>
      </c>
      <c r="N2852" s="1" t="s">
        <v>63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3" t="str">
        <f t="shared" si="44"/>
        <v>2017Plan</v>
      </c>
      <c r="V2852" s="2">
        <f>DATE(A2852,INDEX(Map!$H$1:$H$12,MATCH(B2852,Map!$G$1:$G$12,0),0),1)</f>
        <v>43374</v>
      </c>
      <c r="W2852" t="str">
        <f>IF(AND(V2852&gt;=Map!$K$2,V2852&lt;=Map!$L$2),"Base",IF(AND(V2852&gt;=Map!$K$3,V2852&lt;=Map!$L$3),"Fcst","N/A"))</f>
        <v>N/A</v>
      </c>
      <c r="X2852" t="str">
        <f>INDEX(Map!$B$2:$B$86,MATCH(D2852,Map!$A$2:$A$86,0),0)</f>
        <v>N/A</v>
      </c>
      <c r="Y2852" s="7" t="str">
        <f>IF(INDEX(Map!$C$2:$C$86,MATCH(D2852,Map!$A$2:$A$86,0),0)="","N/A",E2852*INDEX(Map!$C$2:$C$86,MATCH(D2852,Map!$A$2:$A$86,0),0))</f>
        <v>N/A</v>
      </c>
      <c r="Z2852" s="7" t="str">
        <f>IF(INDEX(Map!$D$2:$D$86,MATCH(D2852,Map!$A$2:$A$86,0),0)="","N/A",E2852*INDEX(Map!$D$2:$D$86,MATCH(D2852,Map!$A$2:$A$86,0),0))</f>
        <v>N/A</v>
      </c>
      <c r="AA2852" t="str">
        <f>INDEX(Map!$E$2:$E$86,MATCH(D2852,Map!$A$2:$A$86,0),0)</f>
        <v>CSR</v>
      </c>
    </row>
    <row r="2853" spans="1:27" x14ac:dyDescent="0.25">
      <c r="A2853" s="1" t="s">
        <v>120</v>
      </c>
      <c r="B2853" s="1" t="s">
        <v>116</v>
      </c>
      <c r="C2853" s="1">
        <v>80</v>
      </c>
      <c r="D2853" s="1" t="s">
        <v>103</v>
      </c>
      <c r="E2853" s="1">
        <v>0</v>
      </c>
      <c r="F2853" s="1">
        <v>0</v>
      </c>
      <c r="G2853" s="1">
        <v>0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3" t="str">
        <f t="shared" si="44"/>
        <v>2017Plan</v>
      </c>
      <c r="V2853" s="2">
        <f>DATE(A2853,INDEX(Map!$H$1:$H$12,MATCH(B2853,Map!$G$1:$G$12,0),0),1)</f>
        <v>43374</v>
      </c>
      <c r="W2853" t="str">
        <f>IF(AND(V2853&gt;=Map!$K$2,V2853&lt;=Map!$L$2),"Base",IF(AND(V2853&gt;=Map!$K$3,V2853&lt;=Map!$L$3),"Fcst","N/A"))</f>
        <v>N/A</v>
      </c>
      <c r="X2853" t="str">
        <f>INDEX(Map!$B$2:$B$86,MATCH(D2853,Map!$A$2:$A$86,0),0)</f>
        <v>N/A</v>
      </c>
      <c r="Y2853" s="7" t="str">
        <f>IF(INDEX(Map!$C$2:$C$86,MATCH(D2853,Map!$A$2:$A$86,0),0)="","N/A",E2853*INDEX(Map!$C$2:$C$86,MATCH(D2853,Map!$A$2:$A$86,0),0))</f>
        <v>N/A</v>
      </c>
      <c r="Z2853" s="7" t="str">
        <f>IF(INDEX(Map!$D$2:$D$86,MATCH(D2853,Map!$A$2:$A$86,0),0)="","N/A",E2853*INDEX(Map!$D$2:$D$86,MATCH(D2853,Map!$A$2:$A$86,0),0))</f>
        <v>N/A</v>
      </c>
      <c r="AA2853" t="str">
        <f>INDEX(Map!$E$2:$E$86,MATCH(D2853,Map!$A$2:$A$86,0),0)</f>
        <v>NGCC</v>
      </c>
    </row>
    <row r="2854" spans="1:27" x14ac:dyDescent="0.25">
      <c r="A2854" s="1" t="s">
        <v>120</v>
      </c>
      <c r="B2854" s="1" t="s">
        <v>116</v>
      </c>
      <c r="C2854" s="1">
        <v>81</v>
      </c>
      <c r="D2854" s="1" t="s">
        <v>104</v>
      </c>
      <c r="E2854" s="1">
        <v>0</v>
      </c>
      <c r="F2854" s="1">
        <v>0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3" t="str">
        <f t="shared" si="44"/>
        <v>2017Plan</v>
      </c>
      <c r="V2854" s="2">
        <f>DATE(A2854,INDEX(Map!$H$1:$H$12,MATCH(B2854,Map!$G$1:$G$12,0),0),1)</f>
        <v>43374</v>
      </c>
      <c r="W2854" t="str">
        <f>IF(AND(V2854&gt;=Map!$K$2,V2854&lt;=Map!$L$2),"Base",IF(AND(V2854&gt;=Map!$K$3,V2854&lt;=Map!$L$3),"Fcst","N/A"))</f>
        <v>N/A</v>
      </c>
      <c r="X2854" t="str">
        <f>INDEX(Map!$B$2:$B$86,MATCH(D2854,Map!$A$2:$A$86,0),0)</f>
        <v>N/A</v>
      </c>
      <c r="Y2854" s="7" t="str">
        <f>IF(INDEX(Map!$C$2:$C$86,MATCH(D2854,Map!$A$2:$A$86,0),0)="","N/A",E2854*INDEX(Map!$C$2:$C$86,MATCH(D2854,Map!$A$2:$A$86,0),0))</f>
        <v>N/A</v>
      </c>
      <c r="Z2854" s="7" t="str">
        <f>IF(INDEX(Map!$D$2:$D$86,MATCH(D2854,Map!$A$2:$A$86,0),0)="","N/A",E2854*INDEX(Map!$D$2:$D$86,MATCH(D2854,Map!$A$2:$A$86,0),0))</f>
        <v>N/A</v>
      </c>
      <c r="AA2854" t="str">
        <f>INDEX(Map!$E$2:$E$86,MATCH(D2854,Map!$A$2:$A$86,0),0)</f>
        <v>NGCC</v>
      </c>
    </row>
    <row r="2855" spans="1:27" x14ac:dyDescent="0.25">
      <c r="A2855" s="1" t="s">
        <v>120</v>
      </c>
      <c r="B2855" s="1" t="s">
        <v>116</v>
      </c>
      <c r="C2855" s="1">
        <v>82</v>
      </c>
      <c r="D2855" s="1" t="s">
        <v>105</v>
      </c>
      <c r="E2855" s="1">
        <v>0</v>
      </c>
      <c r="F2855" s="1">
        <v>0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3" t="str">
        <f t="shared" si="44"/>
        <v>2017Plan</v>
      </c>
      <c r="V2855" s="2">
        <f>DATE(A2855,INDEX(Map!$H$1:$H$12,MATCH(B2855,Map!$G$1:$G$12,0),0),1)</f>
        <v>43374</v>
      </c>
      <c r="W2855" t="str">
        <f>IF(AND(V2855&gt;=Map!$K$2,V2855&lt;=Map!$L$2),"Base",IF(AND(V2855&gt;=Map!$K$3,V2855&lt;=Map!$L$3),"Fcst","N/A"))</f>
        <v>N/A</v>
      </c>
      <c r="X2855" t="str">
        <f>INDEX(Map!$B$2:$B$86,MATCH(D2855,Map!$A$2:$A$86,0),0)</f>
        <v>N/A</v>
      </c>
      <c r="Y2855" s="7" t="str">
        <f>IF(INDEX(Map!$C$2:$C$86,MATCH(D2855,Map!$A$2:$A$86,0),0)="","N/A",E2855*INDEX(Map!$C$2:$C$86,MATCH(D2855,Map!$A$2:$A$86,0),0))</f>
        <v>N/A</v>
      </c>
      <c r="Z2855" s="7" t="str">
        <f>IF(INDEX(Map!$D$2:$D$86,MATCH(D2855,Map!$A$2:$A$86,0),0)="","N/A",E2855*INDEX(Map!$D$2:$D$86,MATCH(D2855,Map!$A$2:$A$86,0),0))</f>
        <v>N/A</v>
      </c>
      <c r="AA2855" t="str">
        <f>INDEX(Map!$E$2:$E$86,MATCH(D2855,Map!$A$2:$A$86,0),0)</f>
        <v>NGCC</v>
      </c>
    </row>
    <row r="2856" spans="1:27" x14ac:dyDescent="0.25">
      <c r="A2856" s="1" t="s">
        <v>120</v>
      </c>
      <c r="B2856" s="1" t="s">
        <v>116</v>
      </c>
      <c r="C2856" s="1">
        <v>83</v>
      </c>
      <c r="D2856" s="1" t="s">
        <v>106</v>
      </c>
      <c r="E2856" s="1">
        <v>0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3" t="str">
        <f t="shared" si="44"/>
        <v>2017Plan</v>
      </c>
      <c r="V2856" s="2">
        <f>DATE(A2856,INDEX(Map!$H$1:$H$12,MATCH(B2856,Map!$G$1:$G$12,0),0),1)</f>
        <v>43374</v>
      </c>
      <c r="W2856" t="str">
        <f>IF(AND(V2856&gt;=Map!$K$2,V2856&lt;=Map!$L$2),"Base",IF(AND(V2856&gt;=Map!$K$3,V2856&lt;=Map!$L$3),"Fcst","N/A"))</f>
        <v>N/A</v>
      </c>
      <c r="X2856" t="str">
        <f>INDEX(Map!$B$2:$B$86,MATCH(D2856,Map!$A$2:$A$86,0),0)</f>
        <v>N/A</v>
      </c>
      <c r="Y2856" s="7" t="str">
        <f>IF(INDEX(Map!$C$2:$C$86,MATCH(D2856,Map!$A$2:$A$86,0),0)="","N/A",E2856*INDEX(Map!$C$2:$C$86,MATCH(D2856,Map!$A$2:$A$86,0),0))</f>
        <v>N/A</v>
      </c>
      <c r="Z2856" s="7" t="str">
        <f>IF(INDEX(Map!$D$2:$D$86,MATCH(D2856,Map!$A$2:$A$86,0),0)="","N/A",E2856*INDEX(Map!$D$2:$D$86,MATCH(D2856,Map!$A$2:$A$86,0),0))</f>
        <v>N/A</v>
      </c>
      <c r="AA2856" t="str">
        <f>INDEX(Map!$E$2:$E$86,MATCH(D2856,Map!$A$2:$A$86,0),0)</f>
        <v>NGCC</v>
      </c>
    </row>
    <row r="2857" spans="1:27" x14ac:dyDescent="0.25">
      <c r="A2857" s="1" t="s">
        <v>120</v>
      </c>
      <c r="B2857" s="1" t="s">
        <v>116</v>
      </c>
      <c r="C2857" s="1">
        <v>84</v>
      </c>
      <c r="D2857" s="1" t="s">
        <v>107</v>
      </c>
      <c r="E2857" s="1">
        <v>2.6</v>
      </c>
      <c r="F2857" s="1">
        <v>0</v>
      </c>
      <c r="G2857" s="1">
        <v>2.2000000000000002</v>
      </c>
      <c r="H2857" s="1">
        <v>3</v>
      </c>
      <c r="I2857" s="1">
        <v>28.8</v>
      </c>
      <c r="J2857" s="1">
        <v>10900</v>
      </c>
      <c r="K2857" s="1">
        <v>16</v>
      </c>
      <c r="L2857" s="1">
        <v>319.10000000000002</v>
      </c>
      <c r="M2857" s="1">
        <v>92</v>
      </c>
      <c r="N2857" s="1">
        <v>0</v>
      </c>
      <c r="O2857" s="1">
        <v>29</v>
      </c>
      <c r="P2857" s="1">
        <v>0</v>
      </c>
      <c r="Q2857" s="1">
        <v>2</v>
      </c>
      <c r="R2857" s="1">
        <v>35.380000000000003</v>
      </c>
      <c r="S2857" s="1">
        <v>46.36</v>
      </c>
      <c r="T2857" s="1">
        <v>122</v>
      </c>
      <c r="U2857" s="3" t="str">
        <f t="shared" si="44"/>
        <v>2017Plan</v>
      </c>
      <c r="V2857" s="2">
        <f>DATE(A2857,INDEX(Map!$H$1:$H$12,MATCH(B2857,Map!$G$1:$G$12,0),0),1)</f>
        <v>43374</v>
      </c>
      <c r="W2857" t="str">
        <f>IF(AND(V2857&gt;=Map!$K$2,V2857&lt;=Map!$L$2),"Base",IF(AND(V2857&gt;=Map!$K$3,V2857&lt;=Map!$L$3),"Fcst","N/A"))</f>
        <v>N/A</v>
      </c>
      <c r="X2857" t="str">
        <f>INDEX(Map!$B$2:$B$86,MATCH(D2857,Map!$A$2:$A$86,0),0)</f>
        <v>Bluegrass/EKPC</v>
      </c>
      <c r="Y2857" s="7" t="str">
        <f>IF(INDEX(Map!$C$2:$C$86,MATCH(D2857,Map!$A$2:$A$86,0),0)="","N/A",E2857*INDEX(Map!$C$2:$C$86,MATCH(D2857,Map!$A$2:$A$86,0),0))</f>
        <v>N/A</v>
      </c>
      <c r="Z2857" s="7">
        <f>IF(INDEX(Map!$D$2:$D$86,MATCH(D2857,Map!$A$2:$A$86,0),0)="","N/A",E2857*INDEX(Map!$D$2:$D$86,MATCH(D2857,Map!$A$2:$A$86,0),0))</f>
        <v>2.6</v>
      </c>
      <c r="AA2857" t="str">
        <f>INDEX(Map!$E$2:$E$86,MATCH(D2857,Map!$A$2:$A$86,0),0)</f>
        <v>SCCT</v>
      </c>
    </row>
    <row r="2858" spans="1:27" x14ac:dyDescent="0.25">
      <c r="A2858" s="1" t="s">
        <v>120</v>
      </c>
      <c r="B2858" s="1" t="s">
        <v>117</v>
      </c>
      <c r="C2858" s="1">
        <v>1</v>
      </c>
      <c r="D2858" s="1" t="s">
        <v>23</v>
      </c>
      <c r="E2858" s="1">
        <v>21.3</v>
      </c>
      <c r="F2858" s="1">
        <v>0</v>
      </c>
      <c r="G2858" s="1">
        <v>27.6</v>
      </c>
      <c r="H2858" s="1">
        <v>2</v>
      </c>
      <c r="I2858" s="1">
        <v>247.9</v>
      </c>
      <c r="J2858" s="1">
        <v>11660</v>
      </c>
      <c r="K2858" s="1">
        <v>517</v>
      </c>
      <c r="L2858" s="1">
        <v>270.2</v>
      </c>
      <c r="M2858" s="1">
        <v>670</v>
      </c>
      <c r="N2858" s="1">
        <v>2</v>
      </c>
      <c r="O2858" s="1">
        <v>22</v>
      </c>
      <c r="P2858" s="1">
        <v>0</v>
      </c>
      <c r="Q2858" s="1">
        <v>61</v>
      </c>
      <c r="R2858" s="1">
        <v>34.4</v>
      </c>
      <c r="S2858" s="1">
        <v>35.450000000000003</v>
      </c>
      <c r="T2858" s="1">
        <v>754</v>
      </c>
      <c r="U2858" s="3" t="str">
        <f t="shared" si="44"/>
        <v>2017Plan</v>
      </c>
      <c r="V2858" s="2">
        <f>DATE(A2858,INDEX(Map!$H$1:$H$12,MATCH(B2858,Map!$G$1:$G$12,0),0),1)</f>
        <v>43405</v>
      </c>
      <c r="W2858" t="str">
        <f>IF(AND(V2858&gt;=Map!$K$2,V2858&lt;=Map!$L$2),"Base",IF(AND(V2858&gt;=Map!$K$3,V2858&lt;=Map!$L$3),"Fcst","N/A"))</f>
        <v>N/A</v>
      </c>
      <c r="X2858" t="str">
        <f>INDEX(Map!$B$2:$B$86,MATCH(D2858,Map!$A$2:$A$86,0),0)</f>
        <v>Brown 1</v>
      </c>
      <c r="Y2858" s="7">
        <f>IF(INDEX(Map!$C$2:$C$86,MATCH(D2858,Map!$A$2:$A$86,0),0)="","N/A",E2858*INDEX(Map!$C$2:$C$86,MATCH(D2858,Map!$A$2:$A$86,0),0))</f>
        <v>21.3</v>
      </c>
      <c r="Z2858" s="7" t="str">
        <f>IF(INDEX(Map!$D$2:$D$86,MATCH(D2858,Map!$A$2:$A$86,0),0)="","N/A",E2858*INDEX(Map!$D$2:$D$86,MATCH(D2858,Map!$A$2:$A$86,0),0))</f>
        <v>N/A</v>
      </c>
      <c r="AA2858" t="str">
        <f>INDEX(Map!$E$2:$E$86,MATCH(D2858,Map!$A$2:$A$86,0),0)</f>
        <v>Coal</v>
      </c>
    </row>
    <row r="2859" spans="1:27" x14ac:dyDescent="0.25">
      <c r="A2859" s="1" t="s">
        <v>120</v>
      </c>
      <c r="B2859" s="1" t="s">
        <v>117</v>
      </c>
      <c r="C2859" s="1">
        <v>2</v>
      </c>
      <c r="D2859" s="1" t="s">
        <v>24</v>
      </c>
      <c r="E2859" s="1">
        <v>44.2</v>
      </c>
      <c r="F2859" s="1">
        <v>0</v>
      </c>
      <c r="G2859" s="1">
        <v>36.799999999999997</v>
      </c>
      <c r="H2859" s="1">
        <v>1</v>
      </c>
      <c r="I2859" s="1">
        <v>477.5</v>
      </c>
      <c r="J2859" s="1">
        <v>10800</v>
      </c>
      <c r="K2859" s="1">
        <v>620</v>
      </c>
      <c r="L2859" s="1">
        <v>270.2</v>
      </c>
      <c r="M2859" s="1">
        <v>1290</v>
      </c>
      <c r="N2859" s="1">
        <v>1</v>
      </c>
      <c r="O2859" s="1">
        <v>15</v>
      </c>
      <c r="P2859" s="1">
        <v>0</v>
      </c>
      <c r="Q2859" s="1">
        <v>96</v>
      </c>
      <c r="R2859" s="1">
        <v>31.36</v>
      </c>
      <c r="S2859" s="1">
        <v>31.7</v>
      </c>
      <c r="T2859" s="1">
        <v>1401</v>
      </c>
      <c r="U2859" s="3" t="str">
        <f t="shared" si="44"/>
        <v>2017Plan</v>
      </c>
      <c r="V2859" s="2">
        <f>DATE(A2859,INDEX(Map!$H$1:$H$12,MATCH(B2859,Map!$G$1:$G$12,0),0),1)</f>
        <v>43405</v>
      </c>
      <c r="W2859" t="str">
        <f>IF(AND(V2859&gt;=Map!$K$2,V2859&lt;=Map!$L$2),"Base",IF(AND(V2859&gt;=Map!$K$3,V2859&lt;=Map!$L$3),"Fcst","N/A"))</f>
        <v>N/A</v>
      </c>
      <c r="X2859" t="str">
        <f>INDEX(Map!$B$2:$B$86,MATCH(D2859,Map!$A$2:$A$86,0),0)</f>
        <v>Brown 2</v>
      </c>
      <c r="Y2859" s="7">
        <f>IF(INDEX(Map!$C$2:$C$86,MATCH(D2859,Map!$A$2:$A$86,0),0)="","N/A",E2859*INDEX(Map!$C$2:$C$86,MATCH(D2859,Map!$A$2:$A$86,0),0))</f>
        <v>44.2</v>
      </c>
      <c r="Z2859" s="7" t="str">
        <f>IF(INDEX(Map!$D$2:$D$86,MATCH(D2859,Map!$A$2:$A$86,0),0)="","N/A",E2859*INDEX(Map!$D$2:$D$86,MATCH(D2859,Map!$A$2:$A$86,0),0))</f>
        <v>N/A</v>
      </c>
      <c r="AA2859" t="str">
        <f>INDEX(Map!$E$2:$E$86,MATCH(D2859,Map!$A$2:$A$86,0),0)</f>
        <v>Coal</v>
      </c>
    </row>
    <row r="2860" spans="1:27" x14ac:dyDescent="0.25">
      <c r="A2860" s="1" t="s">
        <v>120</v>
      </c>
      <c r="B2860" s="1" t="s">
        <v>117</v>
      </c>
      <c r="C2860" s="1">
        <v>3</v>
      </c>
      <c r="D2860" s="1" t="s">
        <v>25</v>
      </c>
      <c r="E2860" s="1">
        <v>81.900000000000006</v>
      </c>
      <c r="F2860" s="1">
        <v>0</v>
      </c>
      <c r="G2860" s="1">
        <v>27.7</v>
      </c>
      <c r="H2860" s="1">
        <v>2</v>
      </c>
      <c r="I2860" s="1">
        <v>996.7</v>
      </c>
      <c r="J2860" s="1">
        <v>12171</v>
      </c>
      <c r="K2860" s="1">
        <v>520</v>
      </c>
      <c r="L2860" s="1">
        <v>270.2</v>
      </c>
      <c r="M2860" s="1">
        <v>2693</v>
      </c>
      <c r="N2860" s="1">
        <v>2</v>
      </c>
      <c r="O2860" s="1">
        <v>31</v>
      </c>
      <c r="P2860" s="1">
        <v>0</v>
      </c>
      <c r="Q2860" s="1">
        <v>252</v>
      </c>
      <c r="R2860" s="1">
        <v>35.96</v>
      </c>
      <c r="S2860" s="1">
        <v>36.340000000000003</v>
      </c>
      <c r="T2860" s="1">
        <v>2976</v>
      </c>
      <c r="U2860" s="3" t="str">
        <f t="shared" si="44"/>
        <v>2017Plan</v>
      </c>
      <c r="V2860" s="2">
        <f>DATE(A2860,INDEX(Map!$H$1:$H$12,MATCH(B2860,Map!$G$1:$G$12,0),0),1)</f>
        <v>43405</v>
      </c>
      <c r="W2860" t="str">
        <f>IF(AND(V2860&gt;=Map!$K$2,V2860&lt;=Map!$L$2),"Base",IF(AND(V2860&gt;=Map!$K$3,V2860&lt;=Map!$L$3),"Fcst","N/A"))</f>
        <v>N/A</v>
      </c>
      <c r="X2860" t="str">
        <f>INDEX(Map!$B$2:$B$86,MATCH(D2860,Map!$A$2:$A$86,0),0)</f>
        <v>Brown 3</v>
      </c>
      <c r="Y2860" s="7">
        <f>IF(INDEX(Map!$C$2:$C$86,MATCH(D2860,Map!$A$2:$A$86,0),0)="","N/A",E2860*INDEX(Map!$C$2:$C$86,MATCH(D2860,Map!$A$2:$A$86,0),0))</f>
        <v>81.900000000000006</v>
      </c>
      <c r="Z2860" s="7" t="str">
        <f>IF(INDEX(Map!$D$2:$D$86,MATCH(D2860,Map!$A$2:$A$86,0),0)="","N/A",E2860*INDEX(Map!$D$2:$D$86,MATCH(D2860,Map!$A$2:$A$86,0),0))</f>
        <v>N/A</v>
      </c>
      <c r="AA2860" t="str">
        <f>INDEX(Map!$E$2:$E$86,MATCH(D2860,Map!$A$2:$A$86,0),0)</f>
        <v>Coal</v>
      </c>
    </row>
    <row r="2861" spans="1:27" x14ac:dyDescent="0.25">
      <c r="A2861" s="1" t="s">
        <v>120</v>
      </c>
      <c r="B2861" s="1" t="s">
        <v>117</v>
      </c>
      <c r="C2861" s="1">
        <v>4</v>
      </c>
      <c r="D2861" s="1" t="s">
        <v>26</v>
      </c>
      <c r="E2861" s="1">
        <v>286.3</v>
      </c>
      <c r="F2861" s="1">
        <v>0</v>
      </c>
      <c r="G2861" s="1">
        <v>83.7</v>
      </c>
      <c r="H2861" s="1">
        <v>2</v>
      </c>
      <c r="I2861" s="1">
        <v>3001.9</v>
      </c>
      <c r="J2861" s="1">
        <v>10484</v>
      </c>
      <c r="K2861" s="1">
        <v>679</v>
      </c>
      <c r="L2861" s="1">
        <v>199.6</v>
      </c>
      <c r="M2861" s="1">
        <v>5992</v>
      </c>
      <c r="N2861" s="1">
        <v>2</v>
      </c>
      <c r="O2861" s="1">
        <v>31</v>
      </c>
      <c r="P2861" s="1">
        <v>0</v>
      </c>
      <c r="Q2861" s="1">
        <v>553</v>
      </c>
      <c r="R2861" s="1">
        <v>22.86</v>
      </c>
      <c r="S2861" s="1">
        <v>22.96</v>
      </c>
      <c r="T2861" s="1">
        <v>6575</v>
      </c>
      <c r="U2861" s="3" t="str">
        <f t="shared" si="44"/>
        <v>2017Plan</v>
      </c>
      <c r="V2861" s="2">
        <f>DATE(A2861,INDEX(Map!$H$1:$H$12,MATCH(B2861,Map!$G$1:$G$12,0),0),1)</f>
        <v>43405</v>
      </c>
      <c r="W2861" t="str">
        <f>IF(AND(V2861&gt;=Map!$K$2,V2861&lt;=Map!$L$2),"Base",IF(AND(V2861&gt;=Map!$K$3,V2861&lt;=Map!$L$3),"Fcst","N/A"))</f>
        <v>N/A</v>
      </c>
      <c r="X2861" t="str">
        <f>INDEX(Map!$B$2:$B$86,MATCH(D2861,Map!$A$2:$A$86,0),0)</f>
        <v>Ghent 1</v>
      </c>
      <c r="Y2861" s="7">
        <f>IF(INDEX(Map!$C$2:$C$86,MATCH(D2861,Map!$A$2:$A$86,0),0)="","N/A",E2861*INDEX(Map!$C$2:$C$86,MATCH(D2861,Map!$A$2:$A$86,0),0))</f>
        <v>286.3</v>
      </c>
      <c r="Z2861" s="7" t="str">
        <f>IF(INDEX(Map!$D$2:$D$86,MATCH(D2861,Map!$A$2:$A$86,0),0)="","N/A",E2861*INDEX(Map!$D$2:$D$86,MATCH(D2861,Map!$A$2:$A$86,0),0))</f>
        <v>N/A</v>
      </c>
      <c r="AA2861" t="str">
        <f>INDEX(Map!$E$2:$E$86,MATCH(D2861,Map!$A$2:$A$86,0),0)</f>
        <v>Coal</v>
      </c>
    </row>
    <row r="2862" spans="1:27" x14ac:dyDescent="0.25">
      <c r="A2862" s="1" t="s">
        <v>120</v>
      </c>
      <c r="B2862" s="1" t="s">
        <v>117</v>
      </c>
      <c r="C2862" s="1">
        <v>5</v>
      </c>
      <c r="D2862" s="1" t="s">
        <v>27</v>
      </c>
      <c r="E2862" s="1">
        <v>166.8</v>
      </c>
      <c r="F2862" s="1">
        <v>0</v>
      </c>
      <c r="G2862" s="1">
        <v>47.9</v>
      </c>
      <c r="H2862" s="1">
        <v>1</v>
      </c>
      <c r="I2862" s="1">
        <v>1731.7</v>
      </c>
      <c r="J2862" s="1">
        <v>10381</v>
      </c>
      <c r="K2862" s="1">
        <v>363</v>
      </c>
      <c r="L2862" s="1">
        <v>199.6</v>
      </c>
      <c r="M2862" s="1">
        <v>3456</v>
      </c>
      <c r="N2862" s="1">
        <v>1</v>
      </c>
      <c r="O2862" s="1">
        <v>14</v>
      </c>
      <c r="P2862" s="1">
        <v>0</v>
      </c>
      <c r="Q2862" s="1">
        <v>189</v>
      </c>
      <c r="R2862" s="1">
        <v>21.85</v>
      </c>
      <c r="S2862" s="1">
        <v>21.94</v>
      </c>
      <c r="T2862" s="1">
        <v>3659</v>
      </c>
      <c r="U2862" s="3" t="str">
        <f t="shared" si="44"/>
        <v>2017Plan</v>
      </c>
      <c r="V2862" s="2">
        <f>DATE(A2862,INDEX(Map!$H$1:$H$12,MATCH(B2862,Map!$G$1:$G$12,0),0),1)</f>
        <v>43405</v>
      </c>
      <c r="W2862" t="str">
        <f>IF(AND(V2862&gt;=Map!$K$2,V2862&lt;=Map!$L$2),"Base",IF(AND(V2862&gt;=Map!$K$3,V2862&lt;=Map!$L$3),"Fcst","N/A"))</f>
        <v>N/A</v>
      </c>
      <c r="X2862" t="str">
        <f>INDEX(Map!$B$2:$B$86,MATCH(D2862,Map!$A$2:$A$86,0),0)</f>
        <v>Ghent 2</v>
      </c>
      <c r="Y2862" s="7">
        <f>IF(INDEX(Map!$C$2:$C$86,MATCH(D2862,Map!$A$2:$A$86,0),0)="","N/A",E2862*INDEX(Map!$C$2:$C$86,MATCH(D2862,Map!$A$2:$A$86,0),0))</f>
        <v>166.8</v>
      </c>
      <c r="Z2862" s="7" t="str">
        <f>IF(INDEX(Map!$D$2:$D$86,MATCH(D2862,Map!$A$2:$A$86,0),0)="","N/A",E2862*INDEX(Map!$D$2:$D$86,MATCH(D2862,Map!$A$2:$A$86,0),0))</f>
        <v>N/A</v>
      </c>
      <c r="AA2862" t="str">
        <f>INDEX(Map!$E$2:$E$86,MATCH(D2862,Map!$A$2:$A$86,0),0)</f>
        <v>Coal</v>
      </c>
    </row>
    <row r="2863" spans="1:27" x14ac:dyDescent="0.25">
      <c r="A2863" s="1" t="s">
        <v>120</v>
      </c>
      <c r="B2863" s="1" t="s">
        <v>117</v>
      </c>
      <c r="C2863" s="1">
        <v>6</v>
      </c>
      <c r="D2863" s="1" t="s">
        <v>28</v>
      </c>
      <c r="E2863" s="1">
        <v>92.1</v>
      </c>
      <c r="F2863" s="1">
        <v>0</v>
      </c>
      <c r="G2863" s="1">
        <v>26.5</v>
      </c>
      <c r="H2863" s="1">
        <v>2</v>
      </c>
      <c r="I2863" s="1">
        <v>1029.8</v>
      </c>
      <c r="J2863" s="1">
        <v>11178</v>
      </c>
      <c r="K2863" s="1">
        <v>245</v>
      </c>
      <c r="L2863" s="1">
        <v>199.6</v>
      </c>
      <c r="M2863" s="1">
        <v>2055</v>
      </c>
      <c r="N2863" s="1">
        <v>4</v>
      </c>
      <c r="O2863" s="1">
        <v>54</v>
      </c>
      <c r="P2863" s="1">
        <v>0</v>
      </c>
      <c r="Q2863" s="1">
        <v>173</v>
      </c>
      <c r="R2863" s="1">
        <v>24.19</v>
      </c>
      <c r="S2863" s="1">
        <v>24.77</v>
      </c>
      <c r="T2863" s="1">
        <v>2283</v>
      </c>
      <c r="U2863" s="3" t="str">
        <f t="shared" si="44"/>
        <v>2017Plan</v>
      </c>
      <c r="V2863" s="2">
        <f>DATE(A2863,INDEX(Map!$H$1:$H$12,MATCH(B2863,Map!$G$1:$G$12,0),0),1)</f>
        <v>43405</v>
      </c>
      <c r="W2863" t="str">
        <f>IF(AND(V2863&gt;=Map!$K$2,V2863&lt;=Map!$L$2),"Base",IF(AND(V2863&gt;=Map!$K$3,V2863&lt;=Map!$L$3),"Fcst","N/A"))</f>
        <v>N/A</v>
      </c>
      <c r="X2863" t="str">
        <f>INDEX(Map!$B$2:$B$86,MATCH(D2863,Map!$A$2:$A$86,0),0)</f>
        <v>Ghent 3</v>
      </c>
      <c r="Y2863" s="7">
        <f>IF(INDEX(Map!$C$2:$C$86,MATCH(D2863,Map!$A$2:$A$86,0),0)="","N/A",E2863*INDEX(Map!$C$2:$C$86,MATCH(D2863,Map!$A$2:$A$86,0),0))</f>
        <v>92.1</v>
      </c>
      <c r="Z2863" s="7" t="str">
        <f>IF(INDEX(Map!$D$2:$D$86,MATCH(D2863,Map!$A$2:$A$86,0),0)="","N/A",E2863*INDEX(Map!$D$2:$D$86,MATCH(D2863,Map!$A$2:$A$86,0),0))</f>
        <v>N/A</v>
      </c>
      <c r="AA2863" t="str">
        <f>INDEX(Map!$E$2:$E$86,MATCH(D2863,Map!$A$2:$A$86,0),0)</f>
        <v>Coal</v>
      </c>
    </row>
    <row r="2864" spans="1:27" x14ac:dyDescent="0.25">
      <c r="A2864" s="1" t="s">
        <v>120</v>
      </c>
      <c r="B2864" s="1" t="s">
        <v>117</v>
      </c>
      <c r="C2864" s="1">
        <v>7</v>
      </c>
      <c r="D2864" s="1" t="s">
        <v>29</v>
      </c>
      <c r="E2864" s="1">
        <v>287.10000000000002</v>
      </c>
      <c r="F2864" s="1">
        <v>0</v>
      </c>
      <c r="G2864" s="1">
        <v>83.8</v>
      </c>
      <c r="H2864" s="1">
        <v>2</v>
      </c>
      <c r="I2864" s="1">
        <v>3122.2</v>
      </c>
      <c r="J2864" s="1">
        <v>10874</v>
      </c>
      <c r="K2864" s="1">
        <v>665</v>
      </c>
      <c r="L2864" s="1">
        <v>199.6</v>
      </c>
      <c r="M2864" s="1">
        <v>6232</v>
      </c>
      <c r="N2864" s="1">
        <v>4</v>
      </c>
      <c r="O2864" s="1">
        <v>59</v>
      </c>
      <c r="P2864" s="1">
        <v>0</v>
      </c>
      <c r="Q2864" s="1">
        <v>540</v>
      </c>
      <c r="R2864" s="1">
        <v>23.58</v>
      </c>
      <c r="S2864" s="1">
        <v>23.79</v>
      </c>
      <c r="T2864" s="1">
        <v>6831</v>
      </c>
      <c r="U2864" s="3" t="str">
        <f t="shared" si="44"/>
        <v>2017Plan</v>
      </c>
      <c r="V2864" s="2">
        <f>DATE(A2864,INDEX(Map!$H$1:$H$12,MATCH(B2864,Map!$G$1:$G$12,0),0),1)</f>
        <v>43405</v>
      </c>
      <c r="W2864" t="str">
        <f>IF(AND(V2864&gt;=Map!$K$2,V2864&lt;=Map!$L$2),"Base",IF(AND(V2864&gt;=Map!$K$3,V2864&lt;=Map!$L$3),"Fcst","N/A"))</f>
        <v>N/A</v>
      </c>
      <c r="X2864" t="str">
        <f>INDEX(Map!$B$2:$B$86,MATCH(D2864,Map!$A$2:$A$86,0),0)</f>
        <v>Ghent 4</v>
      </c>
      <c r="Y2864" s="7">
        <f>IF(INDEX(Map!$C$2:$C$86,MATCH(D2864,Map!$A$2:$A$86,0),0)="","N/A",E2864*INDEX(Map!$C$2:$C$86,MATCH(D2864,Map!$A$2:$A$86,0),0))</f>
        <v>287.10000000000002</v>
      </c>
      <c r="Z2864" s="7" t="str">
        <f>IF(INDEX(Map!$D$2:$D$86,MATCH(D2864,Map!$A$2:$A$86,0),0)="","N/A",E2864*INDEX(Map!$D$2:$D$86,MATCH(D2864,Map!$A$2:$A$86,0),0))</f>
        <v>N/A</v>
      </c>
      <c r="AA2864" t="str">
        <f>INDEX(Map!$E$2:$E$86,MATCH(D2864,Map!$A$2:$A$86,0),0)</f>
        <v>Coal</v>
      </c>
    </row>
    <row r="2865" spans="1:27" x14ac:dyDescent="0.25">
      <c r="A2865" s="1" t="s">
        <v>120</v>
      </c>
      <c r="B2865" s="1" t="s">
        <v>117</v>
      </c>
      <c r="C2865" s="1">
        <v>8</v>
      </c>
      <c r="D2865" s="1" t="s">
        <v>30</v>
      </c>
      <c r="E2865" s="1">
        <v>177.4</v>
      </c>
      <c r="F2865" s="1">
        <v>0</v>
      </c>
      <c r="G2865" s="1">
        <v>82.1</v>
      </c>
      <c r="H2865" s="1">
        <v>2</v>
      </c>
      <c r="I2865" s="1">
        <v>1857.3</v>
      </c>
      <c r="J2865" s="1">
        <v>10471</v>
      </c>
      <c r="K2865" s="1">
        <v>671</v>
      </c>
      <c r="L2865" s="1">
        <v>199.7</v>
      </c>
      <c r="M2865" s="1">
        <v>3710</v>
      </c>
      <c r="N2865" s="1">
        <v>4</v>
      </c>
      <c r="O2865" s="1">
        <v>18</v>
      </c>
      <c r="P2865" s="1">
        <v>0</v>
      </c>
      <c r="Q2865" s="1">
        <v>159</v>
      </c>
      <c r="R2865" s="1">
        <v>21.81</v>
      </c>
      <c r="S2865" s="1">
        <v>21.91</v>
      </c>
      <c r="T2865" s="1">
        <v>3887</v>
      </c>
      <c r="U2865" s="3" t="str">
        <f t="shared" si="44"/>
        <v>2017Plan</v>
      </c>
      <c r="V2865" s="2">
        <f>DATE(A2865,INDEX(Map!$H$1:$H$12,MATCH(B2865,Map!$G$1:$G$12,0),0),1)</f>
        <v>43405</v>
      </c>
      <c r="W2865" t="str">
        <f>IF(AND(V2865&gt;=Map!$K$2,V2865&lt;=Map!$L$2),"Base",IF(AND(V2865&gt;=Map!$K$3,V2865&lt;=Map!$L$3),"Fcst","N/A"))</f>
        <v>N/A</v>
      </c>
      <c r="X2865" t="str">
        <f>INDEX(Map!$B$2:$B$86,MATCH(D2865,Map!$A$2:$A$86,0),0)</f>
        <v>Mill Creek 1</v>
      </c>
      <c r="Y2865" s="7" t="str">
        <f>IF(INDEX(Map!$C$2:$C$86,MATCH(D2865,Map!$A$2:$A$86,0),0)="","N/A",E2865*INDEX(Map!$C$2:$C$86,MATCH(D2865,Map!$A$2:$A$86,0),0))</f>
        <v>N/A</v>
      </c>
      <c r="Z2865" s="7">
        <f>IF(INDEX(Map!$D$2:$D$86,MATCH(D2865,Map!$A$2:$A$86,0),0)="","N/A",E2865*INDEX(Map!$D$2:$D$86,MATCH(D2865,Map!$A$2:$A$86,0),0))</f>
        <v>177.4</v>
      </c>
      <c r="AA2865" t="str">
        <f>INDEX(Map!$E$2:$E$86,MATCH(D2865,Map!$A$2:$A$86,0),0)</f>
        <v>Coal</v>
      </c>
    </row>
    <row r="2866" spans="1:27" x14ac:dyDescent="0.25">
      <c r="A2866" s="1" t="s">
        <v>120</v>
      </c>
      <c r="B2866" s="1" t="s">
        <v>117</v>
      </c>
      <c r="C2866" s="1">
        <v>9</v>
      </c>
      <c r="D2866" s="1" t="s">
        <v>31</v>
      </c>
      <c r="E2866" s="1">
        <v>169.3</v>
      </c>
      <c r="F2866" s="1">
        <v>0</v>
      </c>
      <c r="G2866" s="1">
        <v>79.400000000000006</v>
      </c>
      <c r="H2866" s="1">
        <v>2</v>
      </c>
      <c r="I2866" s="1">
        <v>1808.1</v>
      </c>
      <c r="J2866" s="1">
        <v>10683</v>
      </c>
      <c r="K2866" s="1">
        <v>651</v>
      </c>
      <c r="L2866" s="1">
        <v>199.7</v>
      </c>
      <c r="M2866" s="1">
        <v>3611</v>
      </c>
      <c r="N2866" s="1">
        <v>4</v>
      </c>
      <c r="O2866" s="1">
        <v>18</v>
      </c>
      <c r="P2866" s="1">
        <v>0</v>
      </c>
      <c r="Q2866" s="1">
        <v>192</v>
      </c>
      <c r="R2866" s="1">
        <v>22.47</v>
      </c>
      <c r="S2866" s="1">
        <v>22.58</v>
      </c>
      <c r="T2866" s="1">
        <v>3821</v>
      </c>
      <c r="U2866" s="3" t="str">
        <f t="shared" si="44"/>
        <v>2017Plan</v>
      </c>
      <c r="V2866" s="2">
        <f>DATE(A2866,INDEX(Map!$H$1:$H$12,MATCH(B2866,Map!$G$1:$G$12,0),0),1)</f>
        <v>43405</v>
      </c>
      <c r="W2866" t="str">
        <f>IF(AND(V2866&gt;=Map!$K$2,V2866&lt;=Map!$L$2),"Base",IF(AND(V2866&gt;=Map!$K$3,V2866&lt;=Map!$L$3),"Fcst","N/A"))</f>
        <v>N/A</v>
      </c>
      <c r="X2866" t="str">
        <f>INDEX(Map!$B$2:$B$86,MATCH(D2866,Map!$A$2:$A$86,0),0)</f>
        <v>Mill Creek 2</v>
      </c>
      <c r="Y2866" s="7" t="str">
        <f>IF(INDEX(Map!$C$2:$C$86,MATCH(D2866,Map!$A$2:$A$86,0),0)="","N/A",E2866*INDEX(Map!$C$2:$C$86,MATCH(D2866,Map!$A$2:$A$86,0),0))</f>
        <v>N/A</v>
      </c>
      <c r="Z2866" s="7">
        <f>IF(INDEX(Map!$D$2:$D$86,MATCH(D2866,Map!$A$2:$A$86,0),0)="","N/A",E2866*INDEX(Map!$D$2:$D$86,MATCH(D2866,Map!$A$2:$A$86,0),0))</f>
        <v>169.3</v>
      </c>
      <c r="AA2866" t="str">
        <f>INDEX(Map!$E$2:$E$86,MATCH(D2866,Map!$A$2:$A$86,0),0)</f>
        <v>Coal</v>
      </c>
    </row>
    <row r="2867" spans="1:27" x14ac:dyDescent="0.25">
      <c r="A2867" s="1" t="s">
        <v>120</v>
      </c>
      <c r="B2867" s="1" t="s">
        <v>117</v>
      </c>
      <c r="C2867" s="1">
        <v>10</v>
      </c>
      <c r="D2867" s="1" t="s">
        <v>32</v>
      </c>
      <c r="E2867" s="1">
        <v>150.6</v>
      </c>
      <c r="F2867" s="1">
        <v>0</v>
      </c>
      <c r="G2867" s="1">
        <v>54</v>
      </c>
      <c r="H2867" s="1">
        <v>3</v>
      </c>
      <c r="I2867" s="1">
        <v>1607</v>
      </c>
      <c r="J2867" s="1">
        <v>10672</v>
      </c>
      <c r="K2867" s="1">
        <v>463</v>
      </c>
      <c r="L2867" s="1">
        <v>199.7</v>
      </c>
      <c r="M2867" s="1">
        <v>3210</v>
      </c>
      <c r="N2867" s="1">
        <v>18</v>
      </c>
      <c r="O2867" s="1">
        <v>74</v>
      </c>
      <c r="P2867" s="1">
        <v>0</v>
      </c>
      <c r="Q2867" s="1">
        <v>191</v>
      </c>
      <c r="R2867" s="1">
        <v>22.58</v>
      </c>
      <c r="S2867" s="1">
        <v>23.08</v>
      </c>
      <c r="T2867" s="1">
        <v>3475</v>
      </c>
      <c r="U2867" s="3" t="str">
        <f t="shared" si="44"/>
        <v>2017Plan</v>
      </c>
      <c r="V2867" s="2">
        <f>DATE(A2867,INDEX(Map!$H$1:$H$12,MATCH(B2867,Map!$G$1:$G$12,0),0),1)</f>
        <v>43405</v>
      </c>
      <c r="W2867" t="str">
        <f>IF(AND(V2867&gt;=Map!$K$2,V2867&lt;=Map!$L$2),"Base",IF(AND(V2867&gt;=Map!$K$3,V2867&lt;=Map!$L$3),"Fcst","N/A"))</f>
        <v>N/A</v>
      </c>
      <c r="X2867" t="str">
        <f>INDEX(Map!$B$2:$B$86,MATCH(D2867,Map!$A$2:$A$86,0),0)</f>
        <v>Mill Creek 3</v>
      </c>
      <c r="Y2867" s="7" t="str">
        <f>IF(INDEX(Map!$C$2:$C$86,MATCH(D2867,Map!$A$2:$A$86,0),0)="","N/A",E2867*INDEX(Map!$C$2:$C$86,MATCH(D2867,Map!$A$2:$A$86,0),0))</f>
        <v>N/A</v>
      </c>
      <c r="Z2867" s="7">
        <f>IF(INDEX(Map!$D$2:$D$86,MATCH(D2867,Map!$A$2:$A$86,0),0)="","N/A",E2867*INDEX(Map!$D$2:$D$86,MATCH(D2867,Map!$A$2:$A$86,0),0))</f>
        <v>150.6</v>
      </c>
      <c r="AA2867" t="str">
        <f>INDEX(Map!$E$2:$E$86,MATCH(D2867,Map!$A$2:$A$86,0),0)</f>
        <v>Coal</v>
      </c>
    </row>
    <row r="2868" spans="1:27" x14ac:dyDescent="0.25">
      <c r="A2868" s="1" t="s">
        <v>120</v>
      </c>
      <c r="B2868" s="1" t="s">
        <v>117</v>
      </c>
      <c r="C2868" s="1">
        <v>11</v>
      </c>
      <c r="D2868" s="1" t="s">
        <v>33</v>
      </c>
      <c r="E2868" s="1">
        <v>43</v>
      </c>
      <c r="F2868" s="1">
        <v>0</v>
      </c>
      <c r="G2868" s="1">
        <v>12.4</v>
      </c>
      <c r="H2868" s="1">
        <v>1</v>
      </c>
      <c r="I2868" s="1">
        <v>448.9</v>
      </c>
      <c r="J2868" s="1">
        <v>10438</v>
      </c>
      <c r="K2868" s="1">
        <v>107</v>
      </c>
      <c r="L2868" s="1">
        <v>199.7</v>
      </c>
      <c r="M2868" s="1">
        <v>897</v>
      </c>
      <c r="N2868" s="1">
        <v>9</v>
      </c>
      <c r="O2868" s="1">
        <v>39</v>
      </c>
      <c r="P2868" s="1">
        <v>0</v>
      </c>
      <c r="Q2868" s="1">
        <v>54</v>
      </c>
      <c r="R2868" s="1">
        <v>22.11</v>
      </c>
      <c r="S2868" s="1">
        <v>23.02</v>
      </c>
      <c r="T2868" s="1">
        <v>990</v>
      </c>
      <c r="U2868" s="3" t="str">
        <f t="shared" si="44"/>
        <v>2017Plan</v>
      </c>
      <c r="V2868" s="2">
        <f>DATE(A2868,INDEX(Map!$H$1:$H$12,MATCH(B2868,Map!$G$1:$G$12,0),0),1)</f>
        <v>43405</v>
      </c>
      <c r="W2868" t="str">
        <f>IF(AND(V2868&gt;=Map!$K$2,V2868&lt;=Map!$L$2),"Base",IF(AND(V2868&gt;=Map!$K$3,V2868&lt;=Map!$L$3),"Fcst","N/A"))</f>
        <v>N/A</v>
      </c>
      <c r="X2868" t="str">
        <f>INDEX(Map!$B$2:$B$86,MATCH(D2868,Map!$A$2:$A$86,0),0)</f>
        <v>Mill Creek 4</v>
      </c>
      <c r="Y2868" s="7" t="str">
        <f>IF(INDEX(Map!$C$2:$C$86,MATCH(D2868,Map!$A$2:$A$86,0),0)="","N/A",E2868*INDEX(Map!$C$2:$C$86,MATCH(D2868,Map!$A$2:$A$86,0),0))</f>
        <v>N/A</v>
      </c>
      <c r="Z2868" s="7">
        <f>IF(INDEX(Map!$D$2:$D$86,MATCH(D2868,Map!$A$2:$A$86,0),0)="","N/A",E2868*INDEX(Map!$D$2:$D$86,MATCH(D2868,Map!$A$2:$A$86,0),0))</f>
        <v>43</v>
      </c>
      <c r="AA2868" t="str">
        <f>INDEX(Map!$E$2:$E$86,MATCH(D2868,Map!$A$2:$A$86,0),0)</f>
        <v>Coal</v>
      </c>
    </row>
    <row r="2869" spans="1:27" x14ac:dyDescent="0.25">
      <c r="A2869" s="1" t="s">
        <v>120</v>
      </c>
      <c r="B2869" s="1" t="s">
        <v>117</v>
      </c>
      <c r="C2869" s="1">
        <v>12</v>
      </c>
      <c r="D2869" s="1" t="s">
        <v>34</v>
      </c>
      <c r="E2869" s="1">
        <v>226.3</v>
      </c>
      <c r="F2869" s="1">
        <v>0</v>
      </c>
      <c r="G2869" s="1">
        <v>84.9</v>
      </c>
      <c r="H2869" s="1">
        <v>2</v>
      </c>
      <c r="I2869" s="1">
        <v>2422.4</v>
      </c>
      <c r="J2869" s="1">
        <v>10707</v>
      </c>
      <c r="K2869" s="1">
        <v>677</v>
      </c>
      <c r="L2869" s="1">
        <v>195</v>
      </c>
      <c r="M2869" s="1">
        <v>4723</v>
      </c>
      <c r="N2869" s="1">
        <v>7</v>
      </c>
      <c r="O2869" s="1">
        <v>98</v>
      </c>
      <c r="P2869" s="1">
        <v>0</v>
      </c>
      <c r="Q2869" s="1">
        <v>284</v>
      </c>
      <c r="R2869" s="1">
        <v>22.13</v>
      </c>
      <c r="S2869" s="1">
        <v>22.56</v>
      </c>
      <c r="T2869" s="1">
        <v>5105</v>
      </c>
      <c r="U2869" s="3" t="str">
        <f t="shared" si="44"/>
        <v>2017Plan</v>
      </c>
      <c r="V2869" s="2">
        <f>DATE(A2869,INDEX(Map!$H$1:$H$12,MATCH(B2869,Map!$G$1:$G$12,0),0),1)</f>
        <v>43405</v>
      </c>
      <c r="W2869" t="str">
        <f>IF(AND(V2869&gt;=Map!$K$2,V2869&lt;=Map!$L$2),"Base",IF(AND(V2869&gt;=Map!$K$3,V2869&lt;=Map!$L$3),"Fcst","N/A"))</f>
        <v>N/A</v>
      </c>
      <c r="X2869" t="str">
        <f>INDEX(Map!$B$2:$B$86,MATCH(D2869,Map!$A$2:$A$86,0),0)</f>
        <v>Trimble County 1</v>
      </c>
      <c r="Y2869" s="7" t="str">
        <f>IF(INDEX(Map!$C$2:$C$86,MATCH(D2869,Map!$A$2:$A$86,0),0)="","N/A",E2869*INDEX(Map!$C$2:$C$86,MATCH(D2869,Map!$A$2:$A$86,0),0))</f>
        <v>N/A</v>
      </c>
      <c r="Z2869" s="7">
        <f>IF(INDEX(Map!$D$2:$D$86,MATCH(D2869,Map!$A$2:$A$86,0),0)="","N/A",E2869*INDEX(Map!$D$2:$D$86,MATCH(D2869,Map!$A$2:$A$86,0),0))</f>
        <v>226.3</v>
      </c>
      <c r="AA2869" t="str">
        <f>INDEX(Map!$E$2:$E$86,MATCH(D2869,Map!$A$2:$A$86,0),0)</f>
        <v>Coal</v>
      </c>
    </row>
    <row r="2870" spans="1:27" x14ac:dyDescent="0.25">
      <c r="A2870" s="1" t="s">
        <v>120</v>
      </c>
      <c r="B2870" s="1" t="s">
        <v>117</v>
      </c>
      <c r="C2870" s="1">
        <v>13</v>
      </c>
      <c r="D2870" s="1" t="s">
        <v>35</v>
      </c>
      <c r="E2870" s="1">
        <v>355.1</v>
      </c>
      <c r="F2870" s="1">
        <v>0</v>
      </c>
      <c r="G2870" s="1">
        <v>88.1</v>
      </c>
      <c r="H2870" s="1">
        <v>1</v>
      </c>
      <c r="I2870" s="1">
        <v>3260.6</v>
      </c>
      <c r="J2870" s="1">
        <v>9182</v>
      </c>
      <c r="K2870" s="1">
        <v>659</v>
      </c>
      <c r="L2870" s="1">
        <v>203</v>
      </c>
      <c r="M2870" s="1">
        <v>6620</v>
      </c>
      <c r="N2870" s="1">
        <v>14</v>
      </c>
      <c r="O2870" s="1">
        <v>45</v>
      </c>
      <c r="P2870" s="1">
        <v>0</v>
      </c>
      <c r="Q2870" s="1">
        <v>509</v>
      </c>
      <c r="R2870" s="1">
        <v>20.079999999999998</v>
      </c>
      <c r="S2870" s="1">
        <v>20.2</v>
      </c>
      <c r="T2870" s="1">
        <v>7174</v>
      </c>
      <c r="U2870" s="3" t="str">
        <f t="shared" si="44"/>
        <v>2017Plan</v>
      </c>
      <c r="V2870" s="2">
        <f>DATE(A2870,INDEX(Map!$H$1:$H$12,MATCH(B2870,Map!$G$1:$G$12,0),0),1)</f>
        <v>43405</v>
      </c>
      <c r="W2870" t="str">
        <f>IF(AND(V2870&gt;=Map!$K$2,V2870&lt;=Map!$L$2),"Base",IF(AND(V2870&gt;=Map!$K$3,V2870&lt;=Map!$L$3),"Fcst","N/A"))</f>
        <v>N/A</v>
      </c>
      <c r="X2870" t="str">
        <f>INDEX(Map!$B$2:$B$86,MATCH(D2870,Map!$A$2:$A$86,0),0)</f>
        <v>Trimble County 2</v>
      </c>
      <c r="Y2870" s="7">
        <f>IF(INDEX(Map!$C$2:$C$86,MATCH(D2870,Map!$A$2:$A$86,0),0)="","N/A",E2870*INDEX(Map!$C$2:$C$86,MATCH(D2870,Map!$A$2:$A$86,0),0))</f>
        <v>287.63100000000003</v>
      </c>
      <c r="Z2870" s="7">
        <f>IF(INDEX(Map!$D$2:$D$86,MATCH(D2870,Map!$A$2:$A$86,0),0)="","N/A",E2870*INDEX(Map!$D$2:$D$86,MATCH(D2870,Map!$A$2:$A$86,0),0))</f>
        <v>67.469000000000008</v>
      </c>
      <c r="AA2870" t="str">
        <f>INDEX(Map!$E$2:$E$86,MATCH(D2870,Map!$A$2:$A$86,0),0)</f>
        <v>Coal</v>
      </c>
    </row>
    <row r="2871" spans="1:27" x14ac:dyDescent="0.25">
      <c r="A2871" s="1" t="s">
        <v>120</v>
      </c>
      <c r="B2871" s="1" t="s">
        <v>117</v>
      </c>
      <c r="C2871" s="1">
        <v>14</v>
      </c>
      <c r="D2871" s="1" t="s">
        <v>36</v>
      </c>
      <c r="E2871" s="1">
        <v>0</v>
      </c>
      <c r="F2871" s="1">
        <v>0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3" t="str">
        <f t="shared" si="44"/>
        <v>2017Plan</v>
      </c>
      <c r="V2871" s="2">
        <f>DATE(A2871,INDEX(Map!$H$1:$H$12,MATCH(B2871,Map!$G$1:$G$12,0),0),1)</f>
        <v>43405</v>
      </c>
      <c r="W2871" t="str">
        <f>IF(AND(V2871&gt;=Map!$K$2,V2871&lt;=Map!$L$2),"Base",IF(AND(V2871&gt;=Map!$K$3,V2871&lt;=Map!$L$3),"Fcst","N/A"))</f>
        <v>N/A</v>
      </c>
      <c r="X2871" t="str">
        <f>INDEX(Map!$B$2:$B$86,MATCH(D2871,Map!$A$2:$A$86,0),0)</f>
        <v>Cane Run 7</v>
      </c>
      <c r="Y2871" s="7">
        <f>IF(INDEX(Map!$C$2:$C$86,MATCH(D2871,Map!$A$2:$A$86,0),0)="","N/A",E2871*INDEX(Map!$C$2:$C$86,MATCH(D2871,Map!$A$2:$A$86,0),0))</f>
        <v>0</v>
      </c>
      <c r="Z2871" s="7">
        <f>IF(INDEX(Map!$D$2:$D$86,MATCH(D2871,Map!$A$2:$A$86,0),0)="","N/A",E2871*INDEX(Map!$D$2:$D$86,MATCH(D2871,Map!$A$2:$A$86,0),0))</f>
        <v>0</v>
      </c>
      <c r="AA2871" t="str">
        <f>INDEX(Map!$E$2:$E$86,MATCH(D2871,Map!$A$2:$A$86,0),0)</f>
        <v>NGCC</v>
      </c>
    </row>
    <row r="2872" spans="1:27" x14ac:dyDescent="0.25">
      <c r="A2872" s="1" t="s">
        <v>120</v>
      </c>
      <c r="B2872" s="1" t="s">
        <v>117</v>
      </c>
      <c r="C2872" s="1">
        <v>15</v>
      </c>
      <c r="D2872" s="1" t="s">
        <v>37</v>
      </c>
      <c r="E2872" s="1">
        <v>281.3</v>
      </c>
      <c r="F2872" s="1">
        <v>0</v>
      </c>
      <c r="G2872" s="1">
        <v>56.5</v>
      </c>
      <c r="H2872" s="1">
        <v>3</v>
      </c>
      <c r="I2872" s="1">
        <v>1908</v>
      </c>
      <c r="J2872" s="1">
        <v>6783</v>
      </c>
      <c r="K2872" s="1">
        <v>411</v>
      </c>
      <c r="L2872" s="1">
        <v>323.3</v>
      </c>
      <c r="M2872" s="1">
        <v>6169</v>
      </c>
      <c r="N2872" s="1">
        <v>9</v>
      </c>
      <c r="O2872" s="1">
        <v>28</v>
      </c>
      <c r="P2872" s="1">
        <v>0</v>
      </c>
      <c r="Q2872" s="1">
        <v>337</v>
      </c>
      <c r="R2872" s="1">
        <v>23.13</v>
      </c>
      <c r="S2872" s="1">
        <v>23.23</v>
      </c>
      <c r="T2872" s="1">
        <v>6535</v>
      </c>
      <c r="U2872" s="3" t="str">
        <f t="shared" si="44"/>
        <v>2017Plan</v>
      </c>
      <c r="V2872" s="2">
        <f>DATE(A2872,INDEX(Map!$H$1:$H$12,MATCH(B2872,Map!$G$1:$G$12,0),0),1)</f>
        <v>43405</v>
      </c>
      <c r="W2872" t="str">
        <f>IF(AND(V2872&gt;=Map!$K$2,V2872&lt;=Map!$L$2),"Base",IF(AND(V2872&gt;=Map!$K$3,V2872&lt;=Map!$L$3),"Fcst","N/A"))</f>
        <v>N/A</v>
      </c>
      <c r="X2872" t="str">
        <f>INDEX(Map!$B$2:$B$86,MATCH(D2872,Map!$A$2:$A$86,0),0)</f>
        <v>Cane Run 7</v>
      </c>
      <c r="Y2872" s="7">
        <f>IF(INDEX(Map!$C$2:$C$86,MATCH(D2872,Map!$A$2:$A$86,0),0)="","N/A",E2872*INDEX(Map!$C$2:$C$86,MATCH(D2872,Map!$A$2:$A$86,0),0))</f>
        <v>219.41400000000002</v>
      </c>
      <c r="Z2872" s="7">
        <f>IF(INDEX(Map!$D$2:$D$86,MATCH(D2872,Map!$A$2:$A$86,0),0)="","N/A",E2872*INDEX(Map!$D$2:$D$86,MATCH(D2872,Map!$A$2:$A$86,0),0))</f>
        <v>61.886000000000003</v>
      </c>
      <c r="AA2872" t="str">
        <f>INDEX(Map!$E$2:$E$86,MATCH(D2872,Map!$A$2:$A$86,0),0)</f>
        <v>NGCC</v>
      </c>
    </row>
    <row r="2873" spans="1:27" x14ac:dyDescent="0.25">
      <c r="A2873" s="1" t="s">
        <v>120</v>
      </c>
      <c r="B2873" s="1" t="s">
        <v>117</v>
      </c>
      <c r="C2873" s="1">
        <v>16</v>
      </c>
      <c r="D2873" s="1" t="s">
        <v>38</v>
      </c>
      <c r="E2873" s="1">
        <v>5.0999999999999996</v>
      </c>
      <c r="F2873" s="1">
        <v>0</v>
      </c>
      <c r="G2873" s="1">
        <v>5.9</v>
      </c>
      <c r="H2873" s="1">
        <v>6</v>
      </c>
      <c r="I2873" s="1">
        <v>71.099999999999994</v>
      </c>
      <c r="J2873" s="1">
        <v>13985</v>
      </c>
      <c r="K2873" s="1">
        <v>70</v>
      </c>
      <c r="L2873" s="1">
        <v>325.10000000000002</v>
      </c>
      <c r="M2873" s="1">
        <v>231</v>
      </c>
      <c r="N2873" s="1">
        <v>0</v>
      </c>
      <c r="O2873" s="1">
        <v>2</v>
      </c>
      <c r="P2873" s="1">
        <v>0</v>
      </c>
      <c r="Q2873" s="1">
        <v>0</v>
      </c>
      <c r="R2873" s="1">
        <v>45.47</v>
      </c>
      <c r="S2873" s="1">
        <v>45.78</v>
      </c>
      <c r="T2873" s="1">
        <v>233</v>
      </c>
      <c r="U2873" s="3" t="str">
        <f t="shared" si="44"/>
        <v>2017Plan</v>
      </c>
      <c r="V2873" s="2">
        <f>DATE(A2873,INDEX(Map!$H$1:$H$12,MATCH(B2873,Map!$G$1:$G$12,0),0),1)</f>
        <v>43405</v>
      </c>
      <c r="W2873" t="str">
        <f>IF(AND(V2873&gt;=Map!$K$2,V2873&lt;=Map!$L$2),"Base",IF(AND(V2873&gt;=Map!$K$3,V2873&lt;=Map!$L$3),"Fcst","N/A"))</f>
        <v>N/A</v>
      </c>
      <c r="X2873" t="str">
        <f>INDEX(Map!$B$2:$B$86,MATCH(D2873,Map!$A$2:$A$86,0),0)</f>
        <v>Brown 5</v>
      </c>
      <c r="Y2873" s="7">
        <f>IF(INDEX(Map!$C$2:$C$86,MATCH(D2873,Map!$A$2:$A$86,0),0)="","N/A",E2873*INDEX(Map!$C$2:$C$86,MATCH(D2873,Map!$A$2:$A$86,0),0))</f>
        <v>2.3969999999999998</v>
      </c>
      <c r="Z2873" s="7">
        <f>IF(INDEX(Map!$D$2:$D$86,MATCH(D2873,Map!$A$2:$A$86,0),0)="","N/A",E2873*INDEX(Map!$D$2:$D$86,MATCH(D2873,Map!$A$2:$A$86,0),0))</f>
        <v>2.7029999999999998</v>
      </c>
      <c r="AA2873" t="str">
        <f>INDEX(Map!$E$2:$E$86,MATCH(D2873,Map!$A$2:$A$86,0),0)</f>
        <v>SCCT</v>
      </c>
    </row>
    <row r="2874" spans="1:27" x14ac:dyDescent="0.25">
      <c r="A2874" s="1" t="s">
        <v>120</v>
      </c>
      <c r="B2874" s="1" t="s">
        <v>117</v>
      </c>
      <c r="C2874" s="1">
        <v>17</v>
      </c>
      <c r="D2874" s="1" t="s">
        <v>39</v>
      </c>
      <c r="E2874" s="1">
        <v>0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0</v>
      </c>
      <c r="U2874" s="3" t="str">
        <f t="shared" si="44"/>
        <v>2017Plan</v>
      </c>
      <c r="V2874" s="2">
        <f>DATE(A2874,INDEX(Map!$H$1:$H$12,MATCH(B2874,Map!$G$1:$G$12,0),0),1)</f>
        <v>43405</v>
      </c>
      <c r="W2874" t="str">
        <f>IF(AND(V2874&gt;=Map!$K$2,V2874&lt;=Map!$L$2),"Base",IF(AND(V2874&gt;=Map!$K$3,V2874&lt;=Map!$L$3),"Fcst","N/A"))</f>
        <v>N/A</v>
      </c>
      <c r="X2874" t="str">
        <f>INDEX(Map!$B$2:$B$86,MATCH(D2874,Map!$A$2:$A$86,0),0)</f>
        <v>Brown 5</v>
      </c>
      <c r="Y2874" s="7">
        <f>IF(INDEX(Map!$C$2:$C$86,MATCH(D2874,Map!$A$2:$A$86,0),0)="","N/A",E2874*INDEX(Map!$C$2:$C$86,MATCH(D2874,Map!$A$2:$A$86,0),0))</f>
        <v>0</v>
      </c>
      <c r="Z2874" s="7">
        <f>IF(INDEX(Map!$D$2:$D$86,MATCH(D2874,Map!$A$2:$A$86,0),0)="","N/A",E2874*INDEX(Map!$D$2:$D$86,MATCH(D2874,Map!$A$2:$A$86,0),0))</f>
        <v>0</v>
      </c>
      <c r="AA2874" t="str">
        <f>INDEX(Map!$E$2:$E$86,MATCH(D2874,Map!$A$2:$A$86,0),0)</f>
        <v>SCCT</v>
      </c>
    </row>
    <row r="2875" spans="1:27" x14ac:dyDescent="0.25">
      <c r="A2875" s="1" t="s">
        <v>120</v>
      </c>
      <c r="B2875" s="1" t="s">
        <v>117</v>
      </c>
      <c r="C2875" s="1">
        <v>18</v>
      </c>
      <c r="D2875" s="1" t="s">
        <v>40</v>
      </c>
      <c r="E2875" s="1">
        <v>0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3" t="str">
        <f t="shared" si="44"/>
        <v>2017Plan</v>
      </c>
      <c r="V2875" s="2">
        <f>DATE(A2875,INDEX(Map!$H$1:$H$12,MATCH(B2875,Map!$G$1:$G$12,0),0),1)</f>
        <v>43405</v>
      </c>
      <c r="W2875" t="str">
        <f>IF(AND(V2875&gt;=Map!$K$2,V2875&lt;=Map!$L$2),"Base",IF(AND(V2875&gt;=Map!$K$3,V2875&lt;=Map!$L$3),"Fcst","N/A"))</f>
        <v>N/A</v>
      </c>
      <c r="X2875" t="str">
        <f>INDEX(Map!$B$2:$B$86,MATCH(D2875,Map!$A$2:$A$86,0),0)</f>
        <v>Brown 6</v>
      </c>
      <c r="Y2875" s="7">
        <f>IF(INDEX(Map!$C$2:$C$86,MATCH(D2875,Map!$A$2:$A$86,0),0)="","N/A",E2875*INDEX(Map!$C$2:$C$86,MATCH(D2875,Map!$A$2:$A$86,0),0))</f>
        <v>0</v>
      </c>
      <c r="Z2875" s="7">
        <f>IF(INDEX(Map!$D$2:$D$86,MATCH(D2875,Map!$A$2:$A$86,0),0)="","N/A",E2875*INDEX(Map!$D$2:$D$86,MATCH(D2875,Map!$A$2:$A$86,0),0))</f>
        <v>0</v>
      </c>
      <c r="AA2875" t="str">
        <f>INDEX(Map!$E$2:$E$86,MATCH(D2875,Map!$A$2:$A$86,0),0)</f>
        <v>SCCT</v>
      </c>
    </row>
    <row r="2876" spans="1:27" x14ac:dyDescent="0.25">
      <c r="A2876" s="1" t="s">
        <v>120</v>
      </c>
      <c r="B2876" s="1" t="s">
        <v>117</v>
      </c>
      <c r="C2876" s="1">
        <v>19</v>
      </c>
      <c r="D2876" s="1" t="s">
        <v>41</v>
      </c>
      <c r="E2876" s="1">
        <v>9.1</v>
      </c>
      <c r="F2876" s="1">
        <v>0</v>
      </c>
      <c r="G2876" s="1">
        <v>8</v>
      </c>
      <c r="H2876" s="1">
        <v>8</v>
      </c>
      <c r="I2876" s="1">
        <v>98.9</v>
      </c>
      <c r="J2876" s="1">
        <v>10879</v>
      </c>
      <c r="K2876" s="1">
        <v>63</v>
      </c>
      <c r="L2876" s="1">
        <v>325.10000000000002</v>
      </c>
      <c r="M2876" s="1">
        <v>322</v>
      </c>
      <c r="N2876" s="1">
        <v>2</v>
      </c>
      <c r="O2876" s="1">
        <v>6</v>
      </c>
      <c r="P2876" s="1">
        <v>0</v>
      </c>
      <c r="Q2876" s="1">
        <v>0</v>
      </c>
      <c r="R2876" s="1">
        <v>35.369999999999997</v>
      </c>
      <c r="S2876" s="1">
        <v>36.08</v>
      </c>
      <c r="T2876" s="1">
        <v>328</v>
      </c>
      <c r="U2876" s="3" t="str">
        <f t="shared" si="44"/>
        <v>2017Plan</v>
      </c>
      <c r="V2876" s="2">
        <f>DATE(A2876,INDEX(Map!$H$1:$H$12,MATCH(B2876,Map!$G$1:$G$12,0),0),1)</f>
        <v>43405</v>
      </c>
      <c r="W2876" t="str">
        <f>IF(AND(V2876&gt;=Map!$K$2,V2876&lt;=Map!$L$2),"Base",IF(AND(V2876&gt;=Map!$K$3,V2876&lt;=Map!$L$3),"Fcst","N/A"))</f>
        <v>N/A</v>
      </c>
      <c r="X2876" t="str">
        <f>INDEX(Map!$B$2:$B$86,MATCH(D2876,Map!$A$2:$A$86,0),0)</f>
        <v>Brown 7</v>
      </c>
      <c r="Y2876" s="7">
        <f>IF(INDEX(Map!$C$2:$C$86,MATCH(D2876,Map!$A$2:$A$86,0),0)="","N/A",E2876*INDEX(Map!$C$2:$C$86,MATCH(D2876,Map!$A$2:$A$86,0),0))</f>
        <v>5.6419999999999995</v>
      </c>
      <c r="Z2876" s="7">
        <f>IF(INDEX(Map!$D$2:$D$86,MATCH(D2876,Map!$A$2:$A$86,0),0)="","N/A",E2876*INDEX(Map!$D$2:$D$86,MATCH(D2876,Map!$A$2:$A$86,0),0))</f>
        <v>3.4579999999999997</v>
      </c>
      <c r="AA2876" t="str">
        <f>INDEX(Map!$E$2:$E$86,MATCH(D2876,Map!$A$2:$A$86,0),0)</f>
        <v>SCCT</v>
      </c>
    </row>
    <row r="2877" spans="1:27" x14ac:dyDescent="0.25">
      <c r="A2877" s="1" t="s">
        <v>120</v>
      </c>
      <c r="B2877" s="1" t="s">
        <v>117</v>
      </c>
      <c r="C2877" s="1">
        <v>20</v>
      </c>
      <c r="D2877" s="1" t="s">
        <v>42</v>
      </c>
      <c r="E2877" s="1">
        <v>1.8</v>
      </c>
      <c r="F2877" s="1">
        <v>0</v>
      </c>
      <c r="G2877" s="1">
        <v>2.1</v>
      </c>
      <c r="H2877" s="1">
        <v>4</v>
      </c>
      <c r="I2877" s="1">
        <v>26.2</v>
      </c>
      <c r="J2877" s="1">
        <v>14686</v>
      </c>
      <c r="K2877" s="1">
        <v>27</v>
      </c>
      <c r="L2877" s="1">
        <v>325.10000000000002</v>
      </c>
      <c r="M2877" s="1">
        <v>85</v>
      </c>
      <c r="N2877" s="1">
        <v>0</v>
      </c>
      <c r="O2877" s="1">
        <v>1</v>
      </c>
      <c r="P2877" s="1">
        <v>0</v>
      </c>
      <c r="Q2877" s="1">
        <v>0</v>
      </c>
      <c r="R2877" s="1">
        <v>47.75</v>
      </c>
      <c r="S2877" s="1">
        <v>48.36</v>
      </c>
      <c r="T2877" s="1">
        <v>86</v>
      </c>
      <c r="U2877" s="3" t="str">
        <f t="shared" si="44"/>
        <v>2017Plan</v>
      </c>
      <c r="V2877" s="2">
        <f>DATE(A2877,INDEX(Map!$H$1:$H$12,MATCH(B2877,Map!$G$1:$G$12,0),0),1)</f>
        <v>43405</v>
      </c>
      <c r="W2877" t="str">
        <f>IF(AND(V2877&gt;=Map!$K$2,V2877&lt;=Map!$L$2),"Base",IF(AND(V2877&gt;=Map!$K$3,V2877&lt;=Map!$L$3),"Fcst","N/A"))</f>
        <v>N/A</v>
      </c>
      <c r="X2877" t="str">
        <f>INDEX(Map!$B$2:$B$86,MATCH(D2877,Map!$A$2:$A$86,0),0)</f>
        <v>Brown 8</v>
      </c>
      <c r="Y2877" s="7">
        <f>IF(INDEX(Map!$C$2:$C$86,MATCH(D2877,Map!$A$2:$A$86,0),0)="","N/A",E2877*INDEX(Map!$C$2:$C$86,MATCH(D2877,Map!$A$2:$A$86,0),0))</f>
        <v>1.8</v>
      </c>
      <c r="Z2877" s="7" t="str">
        <f>IF(INDEX(Map!$D$2:$D$86,MATCH(D2877,Map!$A$2:$A$86,0),0)="","N/A",E2877*INDEX(Map!$D$2:$D$86,MATCH(D2877,Map!$A$2:$A$86,0),0))</f>
        <v>N/A</v>
      </c>
      <c r="AA2877" t="str">
        <f>INDEX(Map!$E$2:$E$86,MATCH(D2877,Map!$A$2:$A$86,0),0)</f>
        <v>SCCT</v>
      </c>
    </row>
    <row r="2878" spans="1:27" x14ac:dyDescent="0.25">
      <c r="A2878" s="1" t="s">
        <v>120</v>
      </c>
      <c r="B2878" s="1" t="s">
        <v>117</v>
      </c>
      <c r="C2878" s="1">
        <v>21</v>
      </c>
      <c r="D2878" s="1" t="s">
        <v>43</v>
      </c>
      <c r="E2878" s="1">
        <v>0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3" t="str">
        <f t="shared" si="44"/>
        <v>2017Plan</v>
      </c>
      <c r="V2878" s="2">
        <f>DATE(A2878,INDEX(Map!$H$1:$H$12,MATCH(B2878,Map!$G$1:$G$12,0),0),1)</f>
        <v>43405</v>
      </c>
      <c r="W2878" t="str">
        <f>IF(AND(V2878&gt;=Map!$K$2,V2878&lt;=Map!$L$2),"Base",IF(AND(V2878&gt;=Map!$K$3,V2878&lt;=Map!$L$3),"Fcst","N/A"))</f>
        <v>N/A</v>
      </c>
      <c r="X2878" t="str">
        <f>INDEX(Map!$B$2:$B$86,MATCH(D2878,Map!$A$2:$A$86,0),0)</f>
        <v>Brown 8</v>
      </c>
      <c r="Y2878" s="7">
        <f>IF(INDEX(Map!$C$2:$C$86,MATCH(D2878,Map!$A$2:$A$86,0),0)="","N/A",E2878*INDEX(Map!$C$2:$C$86,MATCH(D2878,Map!$A$2:$A$86,0),0))</f>
        <v>0</v>
      </c>
      <c r="Z2878" s="7" t="str">
        <f>IF(INDEX(Map!$D$2:$D$86,MATCH(D2878,Map!$A$2:$A$86,0),0)="","N/A",E2878*INDEX(Map!$D$2:$D$86,MATCH(D2878,Map!$A$2:$A$86,0),0))</f>
        <v>N/A</v>
      </c>
      <c r="AA2878" t="str">
        <f>INDEX(Map!$E$2:$E$86,MATCH(D2878,Map!$A$2:$A$86,0),0)</f>
        <v>SCCT</v>
      </c>
    </row>
    <row r="2879" spans="1:27" x14ac:dyDescent="0.25">
      <c r="A2879" s="1" t="s">
        <v>120</v>
      </c>
      <c r="B2879" s="1" t="s">
        <v>117</v>
      </c>
      <c r="C2879" s="1">
        <v>22</v>
      </c>
      <c r="D2879" s="1" t="s">
        <v>44</v>
      </c>
      <c r="E2879" s="1">
        <v>1.2</v>
      </c>
      <c r="F2879" s="1">
        <v>0</v>
      </c>
      <c r="G2879" s="1">
        <v>1.4</v>
      </c>
      <c r="H2879" s="1">
        <v>1</v>
      </c>
      <c r="I2879" s="1">
        <v>17</v>
      </c>
      <c r="J2879" s="1">
        <v>14433</v>
      </c>
      <c r="K2879" s="1">
        <v>17</v>
      </c>
      <c r="L2879" s="1">
        <v>325.10000000000002</v>
      </c>
      <c r="M2879" s="1">
        <v>55</v>
      </c>
      <c r="N2879" s="1">
        <v>0</v>
      </c>
      <c r="O2879" s="1">
        <v>0</v>
      </c>
      <c r="P2879" s="1">
        <v>0</v>
      </c>
      <c r="Q2879" s="1">
        <v>0</v>
      </c>
      <c r="R2879" s="1">
        <v>46.92</v>
      </c>
      <c r="S2879" s="1">
        <v>47.1</v>
      </c>
      <c r="T2879" s="1">
        <v>55</v>
      </c>
      <c r="U2879" s="3" t="str">
        <f t="shared" si="44"/>
        <v>2017Plan</v>
      </c>
      <c r="V2879" s="2">
        <f>DATE(A2879,INDEX(Map!$H$1:$H$12,MATCH(B2879,Map!$G$1:$G$12,0),0),1)</f>
        <v>43405</v>
      </c>
      <c r="W2879" t="str">
        <f>IF(AND(V2879&gt;=Map!$K$2,V2879&lt;=Map!$L$2),"Base",IF(AND(V2879&gt;=Map!$K$3,V2879&lt;=Map!$L$3),"Fcst","N/A"))</f>
        <v>N/A</v>
      </c>
      <c r="X2879" t="str">
        <f>INDEX(Map!$B$2:$B$86,MATCH(D2879,Map!$A$2:$A$86,0),0)</f>
        <v>Brown 9</v>
      </c>
      <c r="Y2879" s="7">
        <f>IF(INDEX(Map!$C$2:$C$86,MATCH(D2879,Map!$A$2:$A$86,0),0)="","N/A",E2879*INDEX(Map!$C$2:$C$86,MATCH(D2879,Map!$A$2:$A$86,0),0))</f>
        <v>1.2</v>
      </c>
      <c r="Z2879" s="7" t="str">
        <f>IF(INDEX(Map!$D$2:$D$86,MATCH(D2879,Map!$A$2:$A$86,0),0)="","N/A",E2879*INDEX(Map!$D$2:$D$86,MATCH(D2879,Map!$A$2:$A$86,0),0))</f>
        <v>N/A</v>
      </c>
      <c r="AA2879" t="str">
        <f>INDEX(Map!$E$2:$E$86,MATCH(D2879,Map!$A$2:$A$86,0),0)</f>
        <v>SCCT</v>
      </c>
    </row>
    <row r="2880" spans="1:27" x14ac:dyDescent="0.25">
      <c r="A2880" s="1" t="s">
        <v>120</v>
      </c>
      <c r="B2880" s="1" t="s">
        <v>117</v>
      </c>
      <c r="C2880" s="1">
        <v>23</v>
      </c>
      <c r="D2880" s="1" t="s">
        <v>45</v>
      </c>
      <c r="E2880" s="1">
        <v>0</v>
      </c>
      <c r="F2880" s="1">
        <v>0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3" t="str">
        <f t="shared" si="44"/>
        <v>2017Plan</v>
      </c>
      <c r="V2880" s="2">
        <f>DATE(A2880,INDEX(Map!$H$1:$H$12,MATCH(B2880,Map!$G$1:$G$12,0),0),1)</f>
        <v>43405</v>
      </c>
      <c r="W2880" t="str">
        <f>IF(AND(V2880&gt;=Map!$K$2,V2880&lt;=Map!$L$2),"Base",IF(AND(V2880&gt;=Map!$K$3,V2880&lt;=Map!$L$3),"Fcst","N/A"))</f>
        <v>N/A</v>
      </c>
      <c r="X2880" t="str">
        <f>INDEX(Map!$B$2:$B$86,MATCH(D2880,Map!$A$2:$A$86,0),0)</f>
        <v>Brown 9</v>
      </c>
      <c r="Y2880" s="7">
        <f>IF(INDEX(Map!$C$2:$C$86,MATCH(D2880,Map!$A$2:$A$86,0),0)="","N/A",E2880*INDEX(Map!$C$2:$C$86,MATCH(D2880,Map!$A$2:$A$86,0),0))</f>
        <v>0</v>
      </c>
      <c r="Z2880" s="7" t="str">
        <f>IF(INDEX(Map!$D$2:$D$86,MATCH(D2880,Map!$A$2:$A$86,0),0)="","N/A",E2880*INDEX(Map!$D$2:$D$86,MATCH(D2880,Map!$A$2:$A$86,0),0))</f>
        <v>N/A</v>
      </c>
      <c r="AA2880" t="str">
        <f>INDEX(Map!$E$2:$E$86,MATCH(D2880,Map!$A$2:$A$86,0),0)</f>
        <v>SCCT</v>
      </c>
    </row>
    <row r="2881" spans="1:27" x14ac:dyDescent="0.25">
      <c r="A2881" s="1" t="s">
        <v>120</v>
      </c>
      <c r="B2881" s="1" t="s">
        <v>117</v>
      </c>
      <c r="C2881" s="1">
        <v>24</v>
      </c>
      <c r="D2881" s="1" t="s">
        <v>46</v>
      </c>
      <c r="E2881" s="1">
        <v>1.1000000000000001</v>
      </c>
      <c r="F2881" s="1">
        <v>0</v>
      </c>
      <c r="G2881" s="1">
        <v>1.2</v>
      </c>
      <c r="H2881" s="1">
        <v>1</v>
      </c>
      <c r="I2881" s="1">
        <v>15.5</v>
      </c>
      <c r="J2881" s="1">
        <v>14680</v>
      </c>
      <c r="K2881" s="1">
        <v>16</v>
      </c>
      <c r="L2881" s="1">
        <v>325.10000000000002</v>
      </c>
      <c r="M2881" s="1">
        <v>50</v>
      </c>
      <c r="N2881" s="1">
        <v>0</v>
      </c>
      <c r="O2881" s="1">
        <v>0</v>
      </c>
      <c r="P2881" s="1">
        <v>0</v>
      </c>
      <c r="Q2881" s="1">
        <v>0</v>
      </c>
      <c r="R2881" s="1">
        <v>47.73</v>
      </c>
      <c r="S2881" s="1">
        <v>47.92</v>
      </c>
      <c r="T2881" s="1">
        <v>51</v>
      </c>
      <c r="U2881" s="3" t="str">
        <f t="shared" si="44"/>
        <v>2017Plan</v>
      </c>
      <c r="V2881" s="2">
        <f>DATE(A2881,INDEX(Map!$H$1:$H$12,MATCH(B2881,Map!$G$1:$G$12,0),0),1)</f>
        <v>43405</v>
      </c>
      <c r="W2881" t="str">
        <f>IF(AND(V2881&gt;=Map!$K$2,V2881&lt;=Map!$L$2),"Base",IF(AND(V2881&gt;=Map!$K$3,V2881&lt;=Map!$L$3),"Fcst","N/A"))</f>
        <v>N/A</v>
      </c>
      <c r="X2881" t="str">
        <f>INDEX(Map!$B$2:$B$86,MATCH(D2881,Map!$A$2:$A$86,0),0)</f>
        <v>Brown 10</v>
      </c>
      <c r="Y2881" s="7">
        <f>IF(INDEX(Map!$C$2:$C$86,MATCH(D2881,Map!$A$2:$A$86,0),0)="","N/A",E2881*INDEX(Map!$C$2:$C$86,MATCH(D2881,Map!$A$2:$A$86,0),0))</f>
        <v>1.1000000000000001</v>
      </c>
      <c r="Z2881" s="7" t="str">
        <f>IF(INDEX(Map!$D$2:$D$86,MATCH(D2881,Map!$A$2:$A$86,0),0)="","N/A",E2881*INDEX(Map!$D$2:$D$86,MATCH(D2881,Map!$A$2:$A$86,0),0))</f>
        <v>N/A</v>
      </c>
      <c r="AA2881" t="str">
        <f>INDEX(Map!$E$2:$E$86,MATCH(D2881,Map!$A$2:$A$86,0),0)</f>
        <v>SCCT</v>
      </c>
    </row>
    <row r="2882" spans="1:27" x14ac:dyDescent="0.25">
      <c r="A2882" s="1" t="s">
        <v>120</v>
      </c>
      <c r="B2882" s="1" t="s">
        <v>117</v>
      </c>
      <c r="C2882" s="1">
        <v>25</v>
      </c>
      <c r="D2882" s="1" t="s">
        <v>47</v>
      </c>
      <c r="E2882" s="1">
        <v>0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3" t="str">
        <f t="shared" si="44"/>
        <v>2017Plan</v>
      </c>
      <c r="V2882" s="2">
        <f>DATE(A2882,INDEX(Map!$H$1:$H$12,MATCH(B2882,Map!$G$1:$G$12,0),0),1)</f>
        <v>43405</v>
      </c>
      <c r="W2882" t="str">
        <f>IF(AND(V2882&gt;=Map!$K$2,V2882&lt;=Map!$L$2),"Base",IF(AND(V2882&gt;=Map!$K$3,V2882&lt;=Map!$L$3),"Fcst","N/A"))</f>
        <v>N/A</v>
      </c>
      <c r="X2882" t="str">
        <f>INDEX(Map!$B$2:$B$86,MATCH(D2882,Map!$A$2:$A$86,0),0)</f>
        <v>Brown 10</v>
      </c>
      <c r="Y2882" s="7">
        <f>IF(INDEX(Map!$C$2:$C$86,MATCH(D2882,Map!$A$2:$A$86,0),0)="","N/A",E2882*INDEX(Map!$C$2:$C$86,MATCH(D2882,Map!$A$2:$A$86,0),0))</f>
        <v>0</v>
      </c>
      <c r="Z2882" s="7" t="str">
        <f>IF(INDEX(Map!$D$2:$D$86,MATCH(D2882,Map!$A$2:$A$86,0),0)="","N/A",E2882*INDEX(Map!$D$2:$D$86,MATCH(D2882,Map!$A$2:$A$86,0),0))</f>
        <v>N/A</v>
      </c>
      <c r="AA2882" t="str">
        <f>INDEX(Map!$E$2:$E$86,MATCH(D2882,Map!$A$2:$A$86,0),0)</f>
        <v>SCCT</v>
      </c>
    </row>
    <row r="2883" spans="1:27" x14ac:dyDescent="0.25">
      <c r="A2883" s="1" t="s">
        <v>120</v>
      </c>
      <c r="B2883" s="1" t="s">
        <v>117</v>
      </c>
      <c r="C2883" s="1">
        <v>26</v>
      </c>
      <c r="D2883" s="1" t="s">
        <v>48</v>
      </c>
      <c r="E2883" s="1">
        <v>0</v>
      </c>
      <c r="F2883" s="1">
        <v>0</v>
      </c>
      <c r="G2883" s="1">
        <v>0</v>
      </c>
      <c r="H2883" s="1">
        <v>0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3" t="str">
        <f t="shared" si="44"/>
        <v>2017Plan</v>
      </c>
      <c r="V2883" s="2">
        <f>DATE(A2883,INDEX(Map!$H$1:$H$12,MATCH(B2883,Map!$G$1:$G$12,0),0),1)</f>
        <v>43405</v>
      </c>
      <c r="W2883" t="str">
        <f>IF(AND(V2883&gt;=Map!$K$2,V2883&lt;=Map!$L$2),"Base",IF(AND(V2883&gt;=Map!$K$3,V2883&lt;=Map!$L$3),"Fcst","N/A"))</f>
        <v>N/A</v>
      </c>
      <c r="X2883" t="str">
        <f>INDEX(Map!$B$2:$B$86,MATCH(D2883,Map!$A$2:$A$86,0),0)</f>
        <v>Brown 11</v>
      </c>
      <c r="Y2883" s="7">
        <f>IF(INDEX(Map!$C$2:$C$86,MATCH(D2883,Map!$A$2:$A$86,0),0)="","N/A",E2883*INDEX(Map!$C$2:$C$86,MATCH(D2883,Map!$A$2:$A$86,0),0))</f>
        <v>0</v>
      </c>
      <c r="Z2883" s="7" t="str">
        <f>IF(INDEX(Map!$D$2:$D$86,MATCH(D2883,Map!$A$2:$A$86,0),0)="","N/A",E2883*INDEX(Map!$D$2:$D$86,MATCH(D2883,Map!$A$2:$A$86,0),0))</f>
        <v>N/A</v>
      </c>
      <c r="AA2883" t="str">
        <f>INDEX(Map!$E$2:$E$86,MATCH(D2883,Map!$A$2:$A$86,0),0)</f>
        <v>SCCT</v>
      </c>
    </row>
    <row r="2884" spans="1:27" x14ac:dyDescent="0.25">
      <c r="A2884" s="1" t="s">
        <v>120</v>
      </c>
      <c r="B2884" s="1" t="s">
        <v>117</v>
      </c>
      <c r="C2884" s="1">
        <v>27</v>
      </c>
      <c r="D2884" s="1" t="s">
        <v>49</v>
      </c>
      <c r="E2884" s="1">
        <v>0</v>
      </c>
      <c r="F2884" s="1">
        <v>0</v>
      </c>
      <c r="G2884" s="1">
        <v>0</v>
      </c>
      <c r="H2884" s="1">
        <v>0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3" t="str">
        <f t="shared" ref="U2884:U2947" si="45">U2883</f>
        <v>2017Plan</v>
      </c>
      <c r="V2884" s="2">
        <f>DATE(A2884,INDEX(Map!$H$1:$H$12,MATCH(B2884,Map!$G$1:$G$12,0),0),1)</f>
        <v>43405</v>
      </c>
      <c r="W2884" t="str">
        <f>IF(AND(V2884&gt;=Map!$K$2,V2884&lt;=Map!$L$2),"Base",IF(AND(V2884&gt;=Map!$K$3,V2884&lt;=Map!$L$3),"Fcst","N/A"))</f>
        <v>N/A</v>
      </c>
      <c r="X2884" t="str">
        <f>INDEX(Map!$B$2:$B$86,MATCH(D2884,Map!$A$2:$A$86,0),0)</f>
        <v>Brown 11</v>
      </c>
      <c r="Y2884" s="7">
        <f>IF(INDEX(Map!$C$2:$C$86,MATCH(D2884,Map!$A$2:$A$86,0),0)="","N/A",E2884*INDEX(Map!$C$2:$C$86,MATCH(D2884,Map!$A$2:$A$86,0),0))</f>
        <v>0</v>
      </c>
      <c r="Z2884" s="7" t="str">
        <f>IF(INDEX(Map!$D$2:$D$86,MATCH(D2884,Map!$A$2:$A$86,0),0)="","N/A",E2884*INDEX(Map!$D$2:$D$86,MATCH(D2884,Map!$A$2:$A$86,0),0))</f>
        <v>N/A</v>
      </c>
      <c r="AA2884" t="str">
        <f>INDEX(Map!$E$2:$E$86,MATCH(D2884,Map!$A$2:$A$86,0),0)</f>
        <v>SCCT</v>
      </c>
    </row>
    <row r="2885" spans="1:27" x14ac:dyDescent="0.25">
      <c r="A2885" s="1" t="s">
        <v>120</v>
      </c>
      <c r="B2885" s="1" t="s">
        <v>117</v>
      </c>
      <c r="C2885" s="1">
        <v>28</v>
      </c>
      <c r="D2885" s="1" t="s">
        <v>50</v>
      </c>
      <c r="E2885" s="1">
        <v>16</v>
      </c>
      <c r="F2885" s="1">
        <v>0</v>
      </c>
      <c r="G2885" s="1">
        <v>12.7</v>
      </c>
      <c r="H2885" s="1">
        <v>16</v>
      </c>
      <c r="I2885" s="1">
        <v>171.8</v>
      </c>
      <c r="J2885" s="1">
        <v>10743</v>
      </c>
      <c r="K2885" s="1">
        <v>110</v>
      </c>
      <c r="L2885" s="1">
        <v>325.10000000000002</v>
      </c>
      <c r="M2885" s="1">
        <v>558</v>
      </c>
      <c r="N2885" s="1">
        <v>1</v>
      </c>
      <c r="O2885" s="1">
        <v>2</v>
      </c>
      <c r="P2885" s="1">
        <v>0</v>
      </c>
      <c r="Q2885" s="1">
        <v>0</v>
      </c>
      <c r="R2885" s="1">
        <v>34.93</v>
      </c>
      <c r="S2885" s="1">
        <v>35.07</v>
      </c>
      <c r="T2885" s="1">
        <v>561</v>
      </c>
      <c r="U2885" s="3" t="str">
        <f t="shared" si="45"/>
        <v>2017Plan</v>
      </c>
      <c r="V2885" s="2">
        <f>DATE(A2885,INDEX(Map!$H$1:$H$12,MATCH(B2885,Map!$G$1:$G$12,0),0),1)</f>
        <v>43405</v>
      </c>
      <c r="W2885" t="str">
        <f>IF(AND(V2885&gt;=Map!$K$2,V2885&lt;=Map!$L$2),"Base",IF(AND(V2885&gt;=Map!$K$3,V2885&lt;=Map!$L$3),"Fcst","N/A"))</f>
        <v>N/A</v>
      </c>
      <c r="X2885" t="str">
        <f>INDEX(Map!$B$2:$B$86,MATCH(D2885,Map!$A$2:$A$86,0),0)</f>
        <v>Paddys Run 13</v>
      </c>
      <c r="Y2885" s="7">
        <f>IF(INDEX(Map!$C$2:$C$86,MATCH(D2885,Map!$A$2:$A$86,0),0)="","N/A",E2885*INDEX(Map!$C$2:$C$86,MATCH(D2885,Map!$A$2:$A$86,0),0))</f>
        <v>7.52</v>
      </c>
      <c r="Z2885" s="7">
        <f>IF(INDEX(Map!$D$2:$D$86,MATCH(D2885,Map!$A$2:$A$86,0),0)="","N/A",E2885*INDEX(Map!$D$2:$D$86,MATCH(D2885,Map!$A$2:$A$86,0),0))</f>
        <v>8.48</v>
      </c>
      <c r="AA2885" t="str">
        <f>INDEX(Map!$E$2:$E$86,MATCH(D2885,Map!$A$2:$A$86,0),0)</f>
        <v>SCCT</v>
      </c>
    </row>
    <row r="2886" spans="1:27" x14ac:dyDescent="0.25">
      <c r="A2886" s="1" t="s">
        <v>120</v>
      </c>
      <c r="B2886" s="1" t="s">
        <v>117</v>
      </c>
      <c r="C2886" s="1">
        <v>29</v>
      </c>
      <c r="D2886" s="1" t="s">
        <v>51</v>
      </c>
      <c r="E2886" s="1">
        <v>50.3</v>
      </c>
      <c r="F2886" s="1">
        <v>0</v>
      </c>
      <c r="G2886" s="1">
        <v>41.4</v>
      </c>
      <c r="H2886" s="1">
        <v>17</v>
      </c>
      <c r="I2886" s="1">
        <v>552.9</v>
      </c>
      <c r="J2886" s="1">
        <v>10987</v>
      </c>
      <c r="K2886" s="1">
        <v>347</v>
      </c>
      <c r="L2886" s="1">
        <v>325.10000000000002</v>
      </c>
      <c r="M2886" s="1">
        <v>1798</v>
      </c>
      <c r="N2886" s="1">
        <v>1</v>
      </c>
      <c r="O2886" s="1">
        <v>2</v>
      </c>
      <c r="P2886" s="1">
        <v>0</v>
      </c>
      <c r="Q2886" s="1">
        <v>0</v>
      </c>
      <c r="R2886" s="1">
        <v>35.72</v>
      </c>
      <c r="S2886" s="1">
        <v>35.770000000000003</v>
      </c>
      <c r="T2886" s="1">
        <v>1800</v>
      </c>
      <c r="U2886" s="3" t="str">
        <f t="shared" si="45"/>
        <v>2017Plan</v>
      </c>
      <c r="V2886" s="2">
        <f>DATE(A2886,INDEX(Map!$H$1:$H$12,MATCH(B2886,Map!$G$1:$G$12,0),0),1)</f>
        <v>43405</v>
      </c>
      <c r="W2886" t="str">
        <f>IF(AND(V2886&gt;=Map!$K$2,V2886&lt;=Map!$L$2),"Base",IF(AND(V2886&gt;=Map!$K$3,V2886&lt;=Map!$L$3),"Fcst","N/A"))</f>
        <v>N/A</v>
      </c>
      <c r="X2886" t="str">
        <f>INDEX(Map!$B$2:$B$86,MATCH(D2886,Map!$A$2:$A$86,0),0)</f>
        <v>Trimble Co 05</v>
      </c>
      <c r="Y2886" s="7">
        <f>IF(INDEX(Map!$C$2:$C$86,MATCH(D2886,Map!$A$2:$A$86,0),0)="","N/A",E2886*INDEX(Map!$C$2:$C$86,MATCH(D2886,Map!$A$2:$A$86,0),0))</f>
        <v>35.712999999999994</v>
      </c>
      <c r="Z2886" s="7">
        <f>IF(INDEX(Map!$D$2:$D$86,MATCH(D2886,Map!$A$2:$A$86,0),0)="","N/A",E2886*INDEX(Map!$D$2:$D$86,MATCH(D2886,Map!$A$2:$A$86,0),0))</f>
        <v>14.586999999999998</v>
      </c>
      <c r="AA2886" t="str">
        <f>INDEX(Map!$E$2:$E$86,MATCH(D2886,Map!$A$2:$A$86,0),0)</f>
        <v>SCCT</v>
      </c>
    </row>
    <row r="2887" spans="1:27" x14ac:dyDescent="0.25">
      <c r="A2887" s="1" t="s">
        <v>120</v>
      </c>
      <c r="B2887" s="1" t="s">
        <v>117</v>
      </c>
      <c r="C2887" s="1">
        <v>30</v>
      </c>
      <c r="D2887" s="1" t="s">
        <v>52</v>
      </c>
      <c r="E2887" s="1">
        <v>43.3</v>
      </c>
      <c r="F2887" s="1">
        <v>0</v>
      </c>
      <c r="G2887" s="1">
        <v>35.6</v>
      </c>
      <c r="H2887" s="1">
        <v>14</v>
      </c>
      <c r="I2887" s="1">
        <v>474.2</v>
      </c>
      <c r="J2887" s="1">
        <v>10952</v>
      </c>
      <c r="K2887" s="1">
        <v>295</v>
      </c>
      <c r="L2887" s="1">
        <v>325.10000000000002</v>
      </c>
      <c r="M2887" s="1">
        <v>1542</v>
      </c>
      <c r="N2887" s="1">
        <v>1</v>
      </c>
      <c r="O2887" s="1">
        <v>2</v>
      </c>
      <c r="P2887" s="1">
        <v>0</v>
      </c>
      <c r="Q2887" s="1">
        <v>0</v>
      </c>
      <c r="R2887" s="1">
        <v>35.6</v>
      </c>
      <c r="S2887" s="1">
        <v>35.65</v>
      </c>
      <c r="T2887" s="1">
        <v>1544</v>
      </c>
      <c r="U2887" s="3" t="str">
        <f t="shared" si="45"/>
        <v>2017Plan</v>
      </c>
      <c r="V2887" s="2">
        <f>DATE(A2887,INDEX(Map!$H$1:$H$12,MATCH(B2887,Map!$G$1:$G$12,0),0),1)</f>
        <v>43405</v>
      </c>
      <c r="W2887" t="str">
        <f>IF(AND(V2887&gt;=Map!$K$2,V2887&lt;=Map!$L$2),"Base",IF(AND(V2887&gt;=Map!$K$3,V2887&lt;=Map!$L$3),"Fcst","N/A"))</f>
        <v>N/A</v>
      </c>
      <c r="X2887" t="str">
        <f>INDEX(Map!$B$2:$B$86,MATCH(D2887,Map!$A$2:$A$86,0),0)</f>
        <v>Trimble Co 06</v>
      </c>
      <c r="Y2887" s="7">
        <f>IF(INDEX(Map!$C$2:$C$86,MATCH(D2887,Map!$A$2:$A$86,0),0)="","N/A",E2887*INDEX(Map!$C$2:$C$86,MATCH(D2887,Map!$A$2:$A$86,0),0))</f>
        <v>30.742999999999995</v>
      </c>
      <c r="Z2887" s="7">
        <f>IF(INDEX(Map!$D$2:$D$86,MATCH(D2887,Map!$A$2:$A$86,0),0)="","N/A",E2887*INDEX(Map!$D$2:$D$86,MATCH(D2887,Map!$A$2:$A$86,0),0))</f>
        <v>12.556999999999999</v>
      </c>
      <c r="AA2887" t="str">
        <f>INDEX(Map!$E$2:$E$86,MATCH(D2887,Map!$A$2:$A$86,0),0)</f>
        <v>SCCT</v>
      </c>
    </row>
    <row r="2888" spans="1:27" x14ac:dyDescent="0.25">
      <c r="A2888" s="1" t="s">
        <v>120</v>
      </c>
      <c r="B2888" s="1" t="s">
        <v>117</v>
      </c>
      <c r="C2888" s="1">
        <v>31</v>
      </c>
      <c r="D2888" s="1" t="s">
        <v>53</v>
      </c>
      <c r="E2888" s="1">
        <v>34.200000000000003</v>
      </c>
      <c r="F2888" s="1">
        <v>0</v>
      </c>
      <c r="G2888" s="1">
        <v>28.1</v>
      </c>
      <c r="H2888" s="1">
        <v>14</v>
      </c>
      <c r="I2888" s="1">
        <v>374.5</v>
      </c>
      <c r="J2888" s="1">
        <v>10958</v>
      </c>
      <c r="K2888" s="1">
        <v>234</v>
      </c>
      <c r="L2888" s="1">
        <v>325.10000000000002</v>
      </c>
      <c r="M2888" s="1">
        <v>1217</v>
      </c>
      <c r="N2888" s="1">
        <v>1</v>
      </c>
      <c r="O2888" s="1">
        <v>2</v>
      </c>
      <c r="P2888" s="1">
        <v>0</v>
      </c>
      <c r="Q2888" s="1">
        <v>0</v>
      </c>
      <c r="R2888" s="1">
        <v>35.619999999999997</v>
      </c>
      <c r="S2888" s="1">
        <v>35.68</v>
      </c>
      <c r="T2888" s="1">
        <v>1219</v>
      </c>
      <c r="U2888" s="3" t="str">
        <f t="shared" si="45"/>
        <v>2017Plan</v>
      </c>
      <c r="V2888" s="2">
        <f>DATE(A2888,INDEX(Map!$H$1:$H$12,MATCH(B2888,Map!$G$1:$G$12,0),0),1)</f>
        <v>43405</v>
      </c>
      <c r="W2888" t="str">
        <f>IF(AND(V2888&gt;=Map!$K$2,V2888&lt;=Map!$L$2),"Base",IF(AND(V2888&gt;=Map!$K$3,V2888&lt;=Map!$L$3),"Fcst","N/A"))</f>
        <v>N/A</v>
      </c>
      <c r="X2888" t="str">
        <f>INDEX(Map!$B$2:$B$86,MATCH(D2888,Map!$A$2:$A$86,0),0)</f>
        <v>Trimble Co 07</v>
      </c>
      <c r="Y2888" s="7">
        <f>IF(INDEX(Map!$C$2:$C$86,MATCH(D2888,Map!$A$2:$A$86,0),0)="","N/A",E2888*INDEX(Map!$C$2:$C$86,MATCH(D2888,Map!$A$2:$A$86,0),0))</f>
        <v>21.546000000000003</v>
      </c>
      <c r="Z2888" s="7">
        <f>IF(INDEX(Map!$D$2:$D$86,MATCH(D2888,Map!$A$2:$A$86,0),0)="","N/A",E2888*INDEX(Map!$D$2:$D$86,MATCH(D2888,Map!$A$2:$A$86,0),0))</f>
        <v>12.654000000000002</v>
      </c>
      <c r="AA2888" t="str">
        <f>INDEX(Map!$E$2:$E$86,MATCH(D2888,Map!$A$2:$A$86,0),0)</f>
        <v>SCCT</v>
      </c>
    </row>
    <row r="2889" spans="1:27" x14ac:dyDescent="0.25">
      <c r="A2889" s="1" t="s">
        <v>120</v>
      </c>
      <c r="B2889" s="1" t="s">
        <v>117</v>
      </c>
      <c r="C2889" s="1">
        <v>32</v>
      </c>
      <c r="D2889" s="1" t="s">
        <v>54</v>
      </c>
      <c r="E2889" s="1">
        <v>9.5</v>
      </c>
      <c r="F2889" s="1">
        <v>0</v>
      </c>
      <c r="G2889" s="1">
        <v>7.8</v>
      </c>
      <c r="H2889" s="1">
        <v>15</v>
      </c>
      <c r="I2889" s="1">
        <v>101.8</v>
      </c>
      <c r="J2889" s="1">
        <v>10741</v>
      </c>
      <c r="K2889" s="1">
        <v>60</v>
      </c>
      <c r="L2889" s="1">
        <v>325.10000000000002</v>
      </c>
      <c r="M2889" s="1">
        <v>331</v>
      </c>
      <c r="N2889" s="1">
        <v>1</v>
      </c>
      <c r="O2889" s="1">
        <v>2</v>
      </c>
      <c r="P2889" s="1">
        <v>0</v>
      </c>
      <c r="Q2889" s="1">
        <v>0</v>
      </c>
      <c r="R2889" s="1">
        <v>34.92</v>
      </c>
      <c r="S2889" s="1">
        <v>35.15</v>
      </c>
      <c r="T2889" s="1">
        <v>333</v>
      </c>
      <c r="U2889" s="3" t="str">
        <f t="shared" si="45"/>
        <v>2017Plan</v>
      </c>
      <c r="V2889" s="2">
        <f>DATE(A2889,INDEX(Map!$H$1:$H$12,MATCH(B2889,Map!$G$1:$G$12,0),0),1)</f>
        <v>43405</v>
      </c>
      <c r="W2889" t="str">
        <f>IF(AND(V2889&gt;=Map!$K$2,V2889&lt;=Map!$L$2),"Base",IF(AND(V2889&gt;=Map!$K$3,V2889&lt;=Map!$L$3),"Fcst","N/A"))</f>
        <v>N/A</v>
      </c>
      <c r="X2889" t="str">
        <f>INDEX(Map!$B$2:$B$86,MATCH(D2889,Map!$A$2:$A$86,0),0)</f>
        <v>Trimble Co 08</v>
      </c>
      <c r="Y2889" s="7">
        <f>IF(INDEX(Map!$C$2:$C$86,MATCH(D2889,Map!$A$2:$A$86,0),0)="","N/A",E2889*INDEX(Map!$C$2:$C$86,MATCH(D2889,Map!$A$2:$A$86,0),0))</f>
        <v>5.9850000000000003</v>
      </c>
      <c r="Z2889" s="7">
        <f>IF(INDEX(Map!$D$2:$D$86,MATCH(D2889,Map!$A$2:$A$86,0),0)="","N/A",E2889*INDEX(Map!$D$2:$D$86,MATCH(D2889,Map!$A$2:$A$86,0),0))</f>
        <v>3.5150000000000001</v>
      </c>
      <c r="AA2889" t="str">
        <f>INDEX(Map!$E$2:$E$86,MATCH(D2889,Map!$A$2:$A$86,0),0)</f>
        <v>SCCT</v>
      </c>
    </row>
    <row r="2890" spans="1:27" x14ac:dyDescent="0.25">
      <c r="A2890" s="1" t="s">
        <v>120</v>
      </c>
      <c r="B2890" s="1" t="s">
        <v>117</v>
      </c>
      <c r="C2890" s="1">
        <v>33</v>
      </c>
      <c r="D2890" s="1" t="s">
        <v>55</v>
      </c>
      <c r="E2890" s="1">
        <v>28.4</v>
      </c>
      <c r="F2890" s="1">
        <v>0</v>
      </c>
      <c r="G2890" s="1">
        <v>23.3</v>
      </c>
      <c r="H2890" s="1">
        <v>16</v>
      </c>
      <c r="I2890" s="1">
        <v>310.2</v>
      </c>
      <c r="J2890" s="1">
        <v>10925</v>
      </c>
      <c r="K2890" s="1">
        <v>192</v>
      </c>
      <c r="L2890" s="1">
        <v>325.10000000000002</v>
      </c>
      <c r="M2890" s="1">
        <v>1009</v>
      </c>
      <c r="N2890" s="1">
        <v>1</v>
      </c>
      <c r="O2890" s="1">
        <v>2</v>
      </c>
      <c r="P2890" s="1">
        <v>0</v>
      </c>
      <c r="Q2890" s="1">
        <v>0</v>
      </c>
      <c r="R2890" s="1">
        <v>35.520000000000003</v>
      </c>
      <c r="S2890" s="1">
        <v>35.6</v>
      </c>
      <c r="T2890" s="1">
        <v>1011</v>
      </c>
      <c r="U2890" s="3" t="str">
        <f t="shared" si="45"/>
        <v>2017Plan</v>
      </c>
      <c r="V2890" s="2">
        <f>DATE(A2890,INDEX(Map!$H$1:$H$12,MATCH(B2890,Map!$G$1:$G$12,0),0),1)</f>
        <v>43405</v>
      </c>
      <c r="W2890" t="str">
        <f>IF(AND(V2890&gt;=Map!$K$2,V2890&lt;=Map!$L$2),"Base",IF(AND(V2890&gt;=Map!$K$3,V2890&lt;=Map!$L$3),"Fcst","N/A"))</f>
        <v>N/A</v>
      </c>
      <c r="X2890" t="str">
        <f>INDEX(Map!$B$2:$B$86,MATCH(D2890,Map!$A$2:$A$86,0),0)</f>
        <v>Trimble Co 09</v>
      </c>
      <c r="Y2890" s="7">
        <f>IF(INDEX(Map!$C$2:$C$86,MATCH(D2890,Map!$A$2:$A$86,0),0)="","N/A",E2890*INDEX(Map!$C$2:$C$86,MATCH(D2890,Map!$A$2:$A$86,0),0))</f>
        <v>17.891999999999999</v>
      </c>
      <c r="Z2890" s="7">
        <f>IF(INDEX(Map!$D$2:$D$86,MATCH(D2890,Map!$A$2:$A$86,0),0)="","N/A",E2890*INDEX(Map!$D$2:$D$86,MATCH(D2890,Map!$A$2:$A$86,0),0))</f>
        <v>10.507999999999999</v>
      </c>
      <c r="AA2890" t="str">
        <f>INDEX(Map!$E$2:$E$86,MATCH(D2890,Map!$A$2:$A$86,0),0)</f>
        <v>SCCT</v>
      </c>
    </row>
    <row r="2891" spans="1:27" x14ac:dyDescent="0.25">
      <c r="A2891" s="1" t="s">
        <v>120</v>
      </c>
      <c r="B2891" s="1" t="s">
        <v>117</v>
      </c>
      <c r="C2891" s="1">
        <v>34</v>
      </c>
      <c r="D2891" s="1" t="s">
        <v>56</v>
      </c>
      <c r="E2891" s="1">
        <v>4.3</v>
      </c>
      <c r="F2891" s="1">
        <v>0</v>
      </c>
      <c r="G2891" s="1">
        <v>3.5</v>
      </c>
      <c r="H2891" s="1">
        <v>8</v>
      </c>
      <c r="I2891" s="1">
        <v>45.8</v>
      </c>
      <c r="J2891" s="1">
        <v>10754</v>
      </c>
      <c r="K2891" s="1">
        <v>27</v>
      </c>
      <c r="L2891" s="1">
        <v>325.10000000000002</v>
      </c>
      <c r="M2891" s="1">
        <v>149</v>
      </c>
      <c r="N2891" s="1">
        <v>0</v>
      </c>
      <c r="O2891" s="1">
        <v>1</v>
      </c>
      <c r="P2891" s="1">
        <v>0</v>
      </c>
      <c r="Q2891" s="1">
        <v>0</v>
      </c>
      <c r="R2891" s="1">
        <v>34.96</v>
      </c>
      <c r="S2891" s="1">
        <v>35.229999999999997</v>
      </c>
      <c r="T2891" s="1">
        <v>150</v>
      </c>
      <c r="U2891" s="3" t="str">
        <f t="shared" si="45"/>
        <v>2017Plan</v>
      </c>
      <c r="V2891" s="2">
        <f>DATE(A2891,INDEX(Map!$H$1:$H$12,MATCH(B2891,Map!$G$1:$G$12,0),0),1)</f>
        <v>43405</v>
      </c>
      <c r="W2891" t="str">
        <f>IF(AND(V2891&gt;=Map!$K$2,V2891&lt;=Map!$L$2),"Base",IF(AND(V2891&gt;=Map!$K$3,V2891&lt;=Map!$L$3),"Fcst","N/A"))</f>
        <v>N/A</v>
      </c>
      <c r="X2891" t="str">
        <f>INDEX(Map!$B$2:$B$86,MATCH(D2891,Map!$A$2:$A$86,0),0)</f>
        <v>Trimble Co 10</v>
      </c>
      <c r="Y2891" s="7">
        <f>IF(INDEX(Map!$C$2:$C$86,MATCH(D2891,Map!$A$2:$A$86,0),0)="","N/A",E2891*INDEX(Map!$C$2:$C$86,MATCH(D2891,Map!$A$2:$A$86,0),0))</f>
        <v>2.7090000000000001</v>
      </c>
      <c r="Z2891" s="7">
        <f>IF(INDEX(Map!$D$2:$D$86,MATCH(D2891,Map!$A$2:$A$86,0),0)="","N/A",E2891*INDEX(Map!$D$2:$D$86,MATCH(D2891,Map!$A$2:$A$86,0),0))</f>
        <v>1.591</v>
      </c>
      <c r="AA2891" t="str">
        <f>INDEX(Map!$E$2:$E$86,MATCH(D2891,Map!$A$2:$A$86,0),0)</f>
        <v>SCCT</v>
      </c>
    </row>
    <row r="2892" spans="1:27" x14ac:dyDescent="0.25">
      <c r="A2892" s="1" t="s">
        <v>120</v>
      </c>
      <c r="B2892" s="1" t="s">
        <v>117</v>
      </c>
      <c r="C2892" s="1">
        <v>35</v>
      </c>
      <c r="D2892" s="1" t="s">
        <v>57</v>
      </c>
      <c r="E2892" s="1">
        <v>0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3" t="str">
        <f t="shared" si="45"/>
        <v>2017Plan</v>
      </c>
      <c r="V2892" s="2">
        <f>DATE(A2892,INDEX(Map!$H$1:$H$12,MATCH(B2892,Map!$G$1:$G$12,0),0),1)</f>
        <v>43405</v>
      </c>
      <c r="W2892" t="str">
        <f>IF(AND(V2892&gt;=Map!$K$2,V2892&lt;=Map!$L$2),"Base",IF(AND(V2892&gt;=Map!$K$3,V2892&lt;=Map!$L$3),"Fcst","N/A"))</f>
        <v>N/A</v>
      </c>
      <c r="X2892" t="str">
        <f>INDEX(Map!$B$2:$B$86,MATCH(D2892,Map!$A$2:$A$86,0),0)</f>
        <v>Cane Run 11</v>
      </c>
      <c r="Y2892" s="7" t="str">
        <f>IF(INDEX(Map!$C$2:$C$86,MATCH(D2892,Map!$A$2:$A$86,0),0)="","N/A",E2892*INDEX(Map!$C$2:$C$86,MATCH(D2892,Map!$A$2:$A$86,0),0))</f>
        <v>N/A</v>
      </c>
      <c r="Z2892" s="7">
        <f>IF(INDEX(Map!$D$2:$D$86,MATCH(D2892,Map!$A$2:$A$86,0),0)="","N/A",E2892*INDEX(Map!$D$2:$D$86,MATCH(D2892,Map!$A$2:$A$86,0),0))</f>
        <v>0</v>
      </c>
      <c r="AA2892" t="str">
        <f>INDEX(Map!$E$2:$E$86,MATCH(D2892,Map!$A$2:$A$86,0),0)</f>
        <v>SCCT</v>
      </c>
    </row>
    <row r="2893" spans="1:27" x14ac:dyDescent="0.25">
      <c r="A2893" s="1" t="s">
        <v>120</v>
      </c>
      <c r="B2893" s="1" t="s">
        <v>117</v>
      </c>
      <c r="C2893" s="1">
        <v>36</v>
      </c>
      <c r="D2893" s="1" t="s">
        <v>58</v>
      </c>
      <c r="E2893" s="1">
        <v>0.1</v>
      </c>
      <c r="F2893" s="1">
        <v>0</v>
      </c>
      <c r="G2893" s="1">
        <v>0.3</v>
      </c>
      <c r="H2893" s="1">
        <v>1</v>
      </c>
      <c r="I2893" s="1">
        <v>0.9</v>
      </c>
      <c r="J2893" s="1">
        <v>18000</v>
      </c>
      <c r="K2893" s="1">
        <v>4</v>
      </c>
      <c r="L2893" s="1">
        <v>915.1</v>
      </c>
      <c r="M2893" s="1">
        <v>9</v>
      </c>
      <c r="N2893" s="1">
        <v>0</v>
      </c>
      <c r="O2893" s="1">
        <v>2</v>
      </c>
      <c r="P2893" s="1">
        <v>0</v>
      </c>
      <c r="Q2893" s="1">
        <v>0</v>
      </c>
      <c r="R2893" s="1">
        <v>164.72</v>
      </c>
      <c r="S2893" s="1">
        <v>202.57</v>
      </c>
      <c r="T2893" s="1">
        <v>11</v>
      </c>
      <c r="U2893" s="3" t="str">
        <f t="shared" si="45"/>
        <v>2017Plan</v>
      </c>
      <c r="V2893" s="2">
        <f>DATE(A2893,INDEX(Map!$H$1:$H$12,MATCH(B2893,Map!$G$1:$G$12,0),0),1)</f>
        <v>43405</v>
      </c>
      <c r="W2893" t="str">
        <f>IF(AND(V2893&gt;=Map!$K$2,V2893&lt;=Map!$L$2),"Base",IF(AND(V2893&gt;=Map!$K$3,V2893&lt;=Map!$L$3),"Fcst","N/A"))</f>
        <v>N/A</v>
      </c>
      <c r="X2893" t="str">
        <f>INDEX(Map!$B$2:$B$86,MATCH(D2893,Map!$A$2:$A$86,0),0)</f>
        <v>Haefling</v>
      </c>
      <c r="Y2893" s="7">
        <f>IF(INDEX(Map!$C$2:$C$86,MATCH(D2893,Map!$A$2:$A$86,0),0)="","N/A",E2893*INDEX(Map!$C$2:$C$86,MATCH(D2893,Map!$A$2:$A$86,0),0))</f>
        <v>0.1</v>
      </c>
      <c r="Z2893" s="7" t="str">
        <f>IF(INDEX(Map!$D$2:$D$86,MATCH(D2893,Map!$A$2:$A$86,0),0)="","N/A",E2893*INDEX(Map!$D$2:$D$86,MATCH(D2893,Map!$A$2:$A$86,0),0))</f>
        <v>N/A</v>
      </c>
      <c r="AA2893" t="str">
        <f>INDEX(Map!$E$2:$E$86,MATCH(D2893,Map!$A$2:$A$86,0),0)</f>
        <v>SCCT</v>
      </c>
    </row>
    <row r="2894" spans="1:27" x14ac:dyDescent="0.25">
      <c r="A2894" s="1" t="s">
        <v>120</v>
      </c>
      <c r="B2894" s="1" t="s">
        <v>117</v>
      </c>
      <c r="C2894" s="1">
        <v>37</v>
      </c>
      <c r="D2894" s="1" t="s">
        <v>59</v>
      </c>
      <c r="E2894" s="1">
        <v>0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3" t="str">
        <f t="shared" si="45"/>
        <v>2017Plan</v>
      </c>
      <c r="V2894" s="2">
        <f>DATE(A2894,INDEX(Map!$H$1:$H$12,MATCH(B2894,Map!$G$1:$G$12,0),0),1)</f>
        <v>43405</v>
      </c>
      <c r="W2894" t="str">
        <f>IF(AND(V2894&gt;=Map!$K$2,V2894&lt;=Map!$L$2),"Base",IF(AND(V2894&gt;=Map!$K$3,V2894&lt;=Map!$L$3),"Fcst","N/A"))</f>
        <v>N/A</v>
      </c>
      <c r="X2894" t="str">
        <f>INDEX(Map!$B$2:$B$86,MATCH(D2894,Map!$A$2:$A$86,0),0)</f>
        <v>Paddys Run 11</v>
      </c>
      <c r="Y2894" s="7" t="str">
        <f>IF(INDEX(Map!$C$2:$C$86,MATCH(D2894,Map!$A$2:$A$86,0),0)="","N/A",E2894*INDEX(Map!$C$2:$C$86,MATCH(D2894,Map!$A$2:$A$86,0),0))</f>
        <v>N/A</v>
      </c>
      <c r="Z2894" s="7">
        <f>IF(INDEX(Map!$D$2:$D$86,MATCH(D2894,Map!$A$2:$A$86,0),0)="","N/A",E2894*INDEX(Map!$D$2:$D$86,MATCH(D2894,Map!$A$2:$A$86,0),0))</f>
        <v>0</v>
      </c>
      <c r="AA2894" t="str">
        <f>INDEX(Map!$E$2:$E$86,MATCH(D2894,Map!$A$2:$A$86,0),0)</f>
        <v>SCCT</v>
      </c>
    </row>
    <row r="2895" spans="1:27" x14ac:dyDescent="0.25">
      <c r="A2895" s="1" t="s">
        <v>120</v>
      </c>
      <c r="B2895" s="1" t="s">
        <v>117</v>
      </c>
      <c r="C2895" s="1">
        <v>38</v>
      </c>
      <c r="D2895" s="1" t="s">
        <v>60</v>
      </c>
      <c r="E2895" s="1">
        <v>0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3" t="str">
        <f t="shared" si="45"/>
        <v>2017Plan</v>
      </c>
      <c r="V2895" s="2">
        <f>DATE(A2895,INDEX(Map!$H$1:$H$12,MATCH(B2895,Map!$G$1:$G$12,0),0),1)</f>
        <v>43405</v>
      </c>
      <c r="W2895" t="str">
        <f>IF(AND(V2895&gt;=Map!$K$2,V2895&lt;=Map!$L$2),"Base",IF(AND(V2895&gt;=Map!$K$3,V2895&lt;=Map!$L$3),"Fcst","N/A"))</f>
        <v>N/A</v>
      </c>
      <c r="X2895" t="str">
        <f>INDEX(Map!$B$2:$B$86,MATCH(D2895,Map!$A$2:$A$86,0),0)</f>
        <v>Paddys Run 12</v>
      </c>
      <c r="Y2895" s="7" t="str">
        <f>IF(INDEX(Map!$C$2:$C$86,MATCH(D2895,Map!$A$2:$A$86,0),0)="","N/A",E2895*INDEX(Map!$C$2:$C$86,MATCH(D2895,Map!$A$2:$A$86,0),0))</f>
        <v>N/A</v>
      </c>
      <c r="Z2895" s="7">
        <f>IF(INDEX(Map!$D$2:$D$86,MATCH(D2895,Map!$A$2:$A$86,0),0)="","N/A",E2895*INDEX(Map!$D$2:$D$86,MATCH(D2895,Map!$A$2:$A$86,0),0))</f>
        <v>0</v>
      </c>
      <c r="AA2895" t="str">
        <f>INDEX(Map!$E$2:$E$86,MATCH(D2895,Map!$A$2:$A$86,0),0)</f>
        <v>SCCT</v>
      </c>
    </row>
    <row r="2896" spans="1:27" x14ac:dyDescent="0.25">
      <c r="A2896" s="1" t="s">
        <v>120</v>
      </c>
      <c r="B2896" s="1" t="s">
        <v>117</v>
      </c>
      <c r="C2896" s="1">
        <v>39</v>
      </c>
      <c r="D2896" s="1" t="s">
        <v>61</v>
      </c>
      <c r="E2896" s="1">
        <v>0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3" t="str">
        <f t="shared" si="45"/>
        <v>2017Plan</v>
      </c>
      <c r="V2896" s="2">
        <f>DATE(A2896,INDEX(Map!$H$1:$H$12,MATCH(B2896,Map!$G$1:$G$12,0),0),1)</f>
        <v>43405</v>
      </c>
      <c r="W2896" t="str">
        <f>IF(AND(V2896&gt;=Map!$K$2,V2896&lt;=Map!$L$2),"Base",IF(AND(V2896&gt;=Map!$K$3,V2896&lt;=Map!$L$3),"Fcst","N/A"))</f>
        <v>N/A</v>
      </c>
      <c r="X2896" t="str">
        <f>INDEX(Map!$B$2:$B$86,MATCH(D2896,Map!$A$2:$A$86,0),0)</f>
        <v>Zorn 1</v>
      </c>
      <c r="Y2896" s="7" t="str">
        <f>IF(INDEX(Map!$C$2:$C$86,MATCH(D2896,Map!$A$2:$A$86,0),0)="","N/A",E2896*INDEX(Map!$C$2:$C$86,MATCH(D2896,Map!$A$2:$A$86,0),0))</f>
        <v>N/A</v>
      </c>
      <c r="Z2896" s="7">
        <f>IF(INDEX(Map!$D$2:$D$86,MATCH(D2896,Map!$A$2:$A$86,0),0)="","N/A",E2896*INDEX(Map!$D$2:$D$86,MATCH(D2896,Map!$A$2:$A$86,0),0))</f>
        <v>0</v>
      </c>
      <c r="AA2896" t="str">
        <f>INDEX(Map!$E$2:$E$86,MATCH(D2896,Map!$A$2:$A$86,0),0)</f>
        <v>SCCT</v>
      </c>
    </row>
    <row r="2897" spans="1:27" x14ac:dyDescent="0.25">
      <c r="A2897" s="1" t="s">
        <v>120</v>
      </c>
      <c r="B2897" s="1" t="s">
        <v>117</v>
      </c>
      <c r="C2897" s="1">
        <v>40</v>
      </c>
      <c r="D2897" s="1" t="s">
        <v>62</v>
      </c>
      <c r="E2897" s="1">
        <v>4.7</v>
      </c>
      <c r="F2897" s="1">
        <v>0</v>
      </c>
      <c r="G2897" s="1">
        <v>20.9</v>
      </c>
      <c r="H2897" s="1">
        <v>37</v>
      </c>
      <c r="I2897" s="1" t="s">
        <v>63</v>
      </c>
      <c r="J2897" s="1" t="s">
        <v>63</v>
      </c>
      <c r="K2897" s="1">
        <v>156</v>
      </c>
      <c r="L2897" s="1">
        <v>0</v>
      </c>
      <c r="M2897" s="1">
        <v>0</v>
      </c>
      <c r="N2897" s="1" t="s">
        <v>63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3" t="str">
        <f t="shared" si="45"/>
        <v>2017Plan</v>
      </c>
      <c r="V2897" s="2">
        <f>DATE(A2897,INDEX(Map!$H$1:$H$12,MATCH(B2897,Map!$G$1:$G$12,0),0),1)</f>
        <v>43405</v>
      </c>
      <c r="W2897" t="str">
        <f>IF(AND(V2897&gt;=Map!$K$2,V2897&lt;=Map!$L$2),"Base",IF(AND(V2897&gt;=Map!$K$3,V2897&lt;=Map!$L$3),"Fcst","N/A"))</f>
        <v>N/A</v>
      </c>
      <c r="X2897" t="str">
        <f>INDEX(Map!$B$2:$B$86,MATCH(D2897,Map!$A$2:$A$86,0),0)</f>
        <v>Dix Dam</v>
      </c>
      <c r="Y2897" s="7">
        <f>IF(INDEX(Map!$C$2:$C$86,MATCH(D2897,Map!$A$2:$A$86,0),0)="","N/A",E2897*INDEX(Map!$C$2:$C$86,MATCH(D2897,Map!$A$2:$A$86,0),0))</f>
        <v>4.7</v>
      </c>
      <c r="Z2897" s="7" t="str">
        <f>IF(INDEX(Map!$D$2:$D$86,MATCH(D2897,Map!$A$2:$A$86,0),0)="","N/A",E2897*INDEX(Map!$D$2:$D$86,MATCH(D2897,Map!$A$2:$A$86,0),0))</f>
        <v>N/A</v>
      </c>
      <c r="AA2897" t="str">
        <f>INDEX(Map!$E$2:$E$86,MATCH(D2897,Map!$A$2:$A$86,0),0)</f>
        <v>Hydro</v>
      </c>
    </row>
    <row r="2898" spans="1:27" x14ac:dyDescent="0.25">
      <c r="A2898" s="1" t="s">
        <v>120</v>
      </c>
      <c r="B2898" s="1" t="s">
        <v>117</v>
      </c>
      <c r="C2898" s="1">
        <v>41</v>
      </c>
      <c r="D2898" s="1" t="s">
        <v>64</v>
      </c>
      <c r="E2898" s="1">
        <v>27.6</v>
      </c>
      <c r="F2898" s="1">
        <v>0</v>
      </c>
      <c r="G2898" s="1">
        <v>100</v>
      </c>
      <c r="H2898" s="1">
        <v>0</v>
      </c>
      <c r="I2898" s="1" t="s">
        <v>63</v>
      </c>
      <c r="J2898" s="1" t="s">
        <v>63</v>
      </c>
      <c r="K2898" s="1">
        <v>720</v>
      </c>
      <c r="L2898" s="1">
        <v>0</v>
      </c>
      <c r="M2898" s="1">
        <v>0</v>
      </c>
      <c r="N2898" s="1" t="s">
        <v>63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3" t="str">
        <f t="shared" si="45"/>
        <v>2017Plan</v>
      </c>
      <c r="V2898" s="2">
        <f>DATE(A2898,INDEX(Map!$H$1:$H$12,MATCH(B2898,Map!$G$1:$G$12,0),0),1)</f>
        <v>43405</v>
      </c>
      <c r="W2898" t="str">
        <f>IF(AND(V2898&gt;=Map!$K$2,V2898&lt;=Map!$L$2),"Base",IF(AND(V2898&gt;=Map!$K$3,V2898&lt;=Map!$L$3),"Fcst","N/A"))</f>
        <v>N/A</v>
      </c>
      <c r="X2898" t="str">
        <f>INDEX(Map!$B$2:$B$86,MATCH(D2898,Map!$A$2:$A$86,0),0)</f>
        <v>Ohio Falls</v>
      </c>
      <c r="Y2898" s="7" t="str">
        <f>IF(INDEX(Map!$C$2:$C$86,MATCH(D2898,Map!$A$2:$A$86,0),0)="","N/A",E2898*INDEX(Map!$C$2:$C$86,MATCH(D2898,Map!$A$2:$A$86,0),0))</f>
        <v>N/A</v>
      </c>
      <c r="Z2898" s="7">
        <f>IF(INDEX(Map!$D$2:$D$86,MATCH(D2898,Map!$A$2:$A$86,0),0)="","N/A",E2898*INDEX(Map!$D$2:$D$86,MATCH(D2898,Map!$A$2:$A$86,0),0))</f>
        <v>27.6</v>
      </c>
      <c r="AA2898" t="str">
        <f>INDEX(Map!$E$2:$E$86,MATCH(D2898,Map!$A$2:$A$86,0),0)</f>
        <v>Hydro</v>
      </c>
    </row>
    <row r="2899" spans="1:27" x14ac:dyDescent="0.25">
      <c r="A2899" s="1" t="s">
        <v>120</v>
      </c>
      <c r="B2899" s="1" t="s">
        <v>117</v>
      </c>
      <c r="C2899" s="1">
        <v>42</v>
      </c>
      <c r="D2899" s="1" t="s">
        <v>65</v>
      </c>
      <c r="E2899" s="1">
        <v>1.2</v>
      </c>
      <c r="F2899" s="1">
        <v>0</v>
      </c>
      <c r="G2899" s="1">
        <v>100</v>
      </c>
      <c r="H2899" s="1">
        <v>0</v>
      </c>
      <c r="I2899" s="1" t="s">
        <v>63</v>
      </c>
      <c r="J2899" s="1" t="s">
        <v>63</v>
      </c>
      <c r="K2899" s="1">
        <v>720</v>
      </c>
      <c r="L2899" s="1">
        <v>0</v>
      </c>
      <c r="M2899" s="1">
        <v>0</v>
      </c>
      <c r="N2899" s="1" t="s">
        <v>63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3" t="str">
        <f t="shared" si="45"/>
        <v>2017Plan</v>
      </c>
      <c r="V2899" s="2">
        <f>DATE(A2899,INDEX(Map!$H$1:$H$12,MATCH(B2899,Map!$G$1:$G$12,0),0),1)</f>
        <v>43405</v>
      </c>
      <c r="W2899" t="str">
        <f>IF(AND(V2899&gt;=Map!$K$2,V2899&lt;=Map!$L$2),"Base",IF(AND(V2899&gt;=Map!$K$3,V2899&lt;=Map!$L$3),"Fcst","N/A"))</f>
        <v>N/A</v>
      </c>
      <c r="X2899" t="str">
        <f>INDEX(Map!$B$2:$B$86,MATCH(D2899,Map!$A$2:$A$86,0),0)</f>
        <v>Brown Solar</v>
      </c>
      <c r="Y2899" s="7">
        <f>IF(INDEX(Map!$C$2:$C$86,MATCH(D2899,Map!$A$2:$A$86,0),0)="","N/A",E2899*INDEX(Map!$C$2:$C$86,MATCH(D2899,Map!$A$2:$A$86,0),0))</f>
        <v>0.73199999999999998</v>
      </c>
      <c r="Z2899" s="7">
        <f>IF(INDEX(Map!$D$2:$D$86,MATCH(D2899,Map!$A$2:$A$86,0),0)="","N/A",E2899*INDEX(Map!$D$2:$D$86,MATCH(D2899,Map!$A$2:$A$86,0),0))</f>
        <v>0.46799999999999997</v>
      </c>
      <c r="AA2899" t="str">
        <f>INDEX(Map!$E$2:$E$86,MATCH(D2899,Map!$A$2:$A$86,0),0)</f>
        <v>Solar</v>
      </c>
    </row>
    <row r="2900" spans="1:27" x14ac:dyDescent="0.25">
      <c r="A2900" s="1" t="s">
        <v>120</v>
      </c>
      <c r="B2900" s="1" t="s">
        <v>117</v>
      </c>
      <c r="C2900" s="1">
        <v>43</v>
      </c>
      <c r="D2900" s="1" t="s">
        <v>66</v>
      </c>
      <c r="E2900" s="1">
        <v>11.2</v>
      </c>
      <c r="F2900" s="1">
        <v>0</v>
      </c>
      <c r="G2900" s="1">
        <v>100</v>
      </c>
      <c r="H2900" s="1">
        <v>0</v>
      </c>
      <c r="I2900" s="1">
        <v>1116</v>
      </c>
      <c r="J2900" s="1">
        <v>100000</v>
      </c>
      <c r="K2900" s="1">
        <v>720</v>
      </c>
      <c r="L2900" s="1">
        <v>27.2</v>
      </c>
      <c r="M2900" s="1">
        <v>303</v>
      </c>
      <c r="N2900" s="1">
        <v>0</v>
      </c>
      <c r="O2900" s="1">
        <v>0</v>
      </c>
      <c r="P2900" s="1">
        <v>0</v>
      </c>
      <c r="Q2900" s="1">
        <v>0</v>
      </c>
      <c r="R2900" s="1">
        <v>27.16</v>
      </c>
      <c r="S2900" s="1">
        <v>27.16</v>
      </c>
      <c r="T2900" s="1">
        <v>303</v>
      </c>
      <c r="U2900" s="3" t="str">
        <f t="shared" si="45"/>
        <v>2017Plan</v>
      </c>
      <c r="V2900" s="2">
        <f>DATE(A2900,INDEX(Map!$H$1:$H$12,MATCH(B2900,Map!$G$1:$G$12,0),0),1)</f>
        <v>43405</v>
      </c>
      <c r="W2900" t="str">
        <f>IF(AND(V2900&gt;=Map!$K$2,V2900&lt;=Map!$L$2),"Base",IF(AND(V2900&gt;=Map!$K$3,V2900&lt;=Map!$L$3),"Fcst","N/A"))</f>
        <v>N/A</v>
      </c>
      <c r="X2900" t="str">
        <f>INDEX(Map!$B$2:$B$86,MATCH(D2900,Map!$A$2:$A$86,0),0)</f>
        <v>OVEC</v>
      </c>
      <c r="Y2900" s="7">
        <f>IF(INDEX(Map!$C$2:$C$86,MATCH(D2900,Map!$A$2:$A$86,0),0)="","N/A",E2900*INDEX(Map!$C$2:$C$86,MATCH(D2900,Map!$A$2:$A$86,0),0))</f>
        <v>11.2</v>
      </c>
      <c r="Z2900" s="7" t="str">
        <f>IF(INDEX(Map!$D$2:$D$86,MATCH(D2900,Map!$A$2:$A$86,0),0)="","N/A",E2900*INDEX(Map!$D$2:$D$86,MATCH(D2900,Map!$A$2:$A$86,0),0))</f>
        <v>N/A</v>
      </c>
      <c r="AA2900" t="str">
        <f>INDEX(Map!$E$2:$E$86,MATCH(D2900,Map!$A$2:$A$86,0),0)</f>
        <v>Coal</v>
      </c>
    </row>
    <row r="2901" spans="1:27" x14ac:dyDescent="0.25">
      <c r="A2901" s="1" t="s">
        <v>120</v>
      </c>
      <c r="B2901" s="1" t="s">
        <v>117</v>
      </c>
      <c r="C2901" s="1">
        <v>44</v>
      </c>
      <c r="D2901" s="1" t="s">
        <v>67</v>
      </c>
      <c r="E2901" s="1">
        <v>5.0999999999999996</v>
      </c>
      <c r="F2901" s="1">
        <v>0</v>
      </c>
      <c r="G2901" s="1">
        <v>36.1</v>
      </c>
      <c r="H2901" s="1">
        <v>66</v>
      </c>
      <c r="I2901" s="1">
        <v>507.5</v>
      </c>
      <c r="J2901" s="1">
        <v>100000</v>
      </c>
      <c r="K2901" s="1">
        <v>286</v>
      </c>
      <c r="L2901" s="1">
        <v>27.2</v>
      </c>
      <c r="M2901" s="1">
        <v>138</v>
      </c>
      <c r="N2901" s="1">
        <v>0</v>
      </c>
      <c r="O2901" s="1">
        <v>0</v>
      </c>
      <c r="P2901" s="1">
        <v>0</v>
      </c>
      <c r="Q2901" s="1">
        <v>0</v>
      </c>
      <c r="R2901" s="1">
        <v>27.16</v>
      </c>
      <c r="S2901" s="1">
        <v>27.16</v>
      </c>
      <c r="T2901" s="1">
        <v>138</v>
      </c>
      <c r="U2901" s="3" t="str">
        <f t="shared" si="45"/>
        <v>2017Plan</v>
      </c>
      <c r="V2901" s="2">
        <f>DATE(A2901,INDEX(Map!$H$1:$H$12,MATCH(B2901,Map!$G$1:$G$12,0),0),1)</f>
        <v>43405</v>
      </c>
      <c r="W2901" t="str">
        <f>IF(AND(V2901&gt;=Map!$K$2,V2901&lt;=Map!$L$2),"Base",IF(AND(V2901&gt;=Map!$K$3,V2901&lt;=Map!$L$3),"Fcst","N/A"))</f>
        <v>N/A</v>
      </c>
      <c r="X2901" t="str">
        <f>INDEX(Map!$B$2:$B$86,MATCH(D2901,Map!$A$2:$A$86,0),0)</f>
        <v>OVEC</v>
      </c>
      <c r="Y2901" s="7">
        <f>IF(INDEX(Map!$C$2:$C$86,MATCH(D2901,Map!$A$2:$A$86,0),0)="","N/A",E2901*INDEX(Map!$C$2:$C$86,MATCH(D2901,Map!$A$2:$A$86,0),0))</f>
        <v>5.0999999999999996</v>
      </c>
      <c r="Z2901" s="7" t="str">
        <f>IF(INDEX(Map!$D$2:$D$86,MATCH(D2901,Map!$A$2:$A$86,0),0)="","N/A",E2901*INDEX(Map!$D$2:$D$86,MATCH(D2901,Map!$A$2:$A$86,0),0))</f>
        <v>N/A</v>
      </c>
      <c r="AA2901" t="str">
        <f>INDEX(Map!$E$2:$E$86,MATCH(D2901,Map!$A$2:$A$86,0),0)</f>
        <v>Coal</v>
      </c>
    </row>
    <row r="2902" spans="1:27" x14ac:dyDescent="0.25">
      <c r="A2902" s="1" t="s">
        <v>120</v>
      </c>
      <c r="B2902" s="1" t="s">
        <v>117</v>
      </c>
      <c r="C2902" s="1">
        <v>45</v>
      </c>
      <c r="D2902" s="1" t="s">
        <v>68</v>
      </c>
      <c r="E2902" s="1">
        <v>24.8</v>
      </c>
      <c r="F2902" s="1">
        <v>0</v>
      </c>
      <c r="G2902" s="1">
        <v>100</v>
      </c>
      <c r="H2902" s="1">
        <v>0</v>
      </c>
      <c r="I2902" s="1">
        <v>2484</v>
      </c>
      <c r="J2902" s="1">
        <v>100000</v>
      </c>
      <c r="K2902" s="1">
        <v>720</v>
      </c>
      <c r="L2902" s="1">
        <v>27.2</v>
      </c>
      <c r="M2902" s="1">
        <v>675</v>
      </c>
      <c r="N2902" s="1">
        <v>0</v>
      </c>
      <c r="O2902" s="1">
        <v>0</v>
      </c>
      <c r="P2902" s="1">
        <v>0</v>
      </c>
      <c r="Q2902" s="1">
        <v>0</v>
      </c>
      <c r="R2902" s="1">
        <v>27.16</v>
      </c>
      <c r="S2902" s="1">
        <v>27.16</v>
      </c>
      <c r="T2902" s="1">
        <v>675</v>
      </c>
      <c r="U2902" s="3" t="str">
        <f t="shared" si="45"/>
        <v>2017Plan</v>
      </c>
      <c r="V2902" s="2">
        <f>DATE(A2902,INDEX(Map!$H$1:$H$12,MATCH(B2902,Map!$G$1:$G$12,0),0),1)</f>
        <v>43405</v>
      </c>
      <c r="W2902" t="str">
        <f>IF(AND(V2902&gt;=Map!$K$2,V2902&lt;=Map!$L$2),"Base",IF(AND(V2902&gt;=Map!$K$3,V2902&lt;=Map!$L$3),"Fcst","N/A"))</f>
        <v>N/A</v>
      </c>
      <c r="X2902" t="str">
        <f>INDEX(Map!$B$2:$B$86,MATCH(D2902,Map!$A$2:$A$86,0),0)</f>
        <v>OVEC</v>
      </c>
      <c r="Y2902" s="7" t="str">
        <f>IF(INDEX(Map!$C$2:$C$86,MATCH(D2902,Map!$A$2:$A$86,0),0)="","N/A",E2902*INDEX(Map!$C$2:$C$86,MATCH(D2902,Map!$A$2:$A$86,0),0))</f>
        <v>N/A</v>
      </c>
      <c r="Z2902" s="7">
        <f>IF(INDEX(Map!$D$2:$D$86,MATCH(D2902,Map!$A$2:$A$86,0),0)="","N/A",E2902*INDEX(Map!$D$2:$D$86,MATCH(D2902,Map!$A$2:$A$86,0),0))</f>
        <v>24.8</v>
      </c>
      <c r="AA2902" t="str">
        <f>INDEX(Map!$E$2:$E$86,MATCH(D2902,Map!$A$2:$A$86,0),0)</f>
        <v>Coal</v>
      </c>
    </row>
    <row r="2903" spans="1:27" x14ac:dyDescent="0.25">
      <c r="A2903" s="1" t="s">
        <v>120</v>
      </c>
      <c r="B2903" s="1" t="s">
        <v>117</v>
      </c>
      <c r="C2903" s="1">
        <v>46</v>
      </c>
      <c r="D2903" s="1" t="s">
        <v>69</v>
      </c>
      <c r="E2903" s="1">
        <v>12.9</v>
      </c>
      <c r="F2903" s="1">
        <v>0</v>
      </c>
      <c r="G2903" s="1">
        <v>40.4</v>
      </c>
      <c r="H2903" s="1">
        <v>73</v>
      </c>
      <c r="I2903" s="1">
        <v>1288.5999999999999</v>
      </c>
      <c r="J2903" s="1">
        <v>100000</v>
      </c>
      <c r="K2903" s="1">
        <v>314</v>
      </c>
      <c r="L2903" s="1">
        <v>27.2</v>
      </c>
      <c r="M2903" s="1">
        <v>350</v>
      </c>
      <c r="N2903" s="1">
        <v>0</v>
      </c>
      <c r="O2903" s="1">
        <v>0</v>
      </c>
      <c r="P2903" s="1">
        <v>0</v>
      </c>
      <c r="Q2903" s="1">
        <v>0</v>
      </c>
      <c r="R2903" s="1">
        <v>27.16</v>
      </c>
      <c r="S2903" s="1">
        <v>27.16</v>
      </c>
      <c r="T2903" s="1">
        <v>350</v>
      </c>
      <c r="U2903" s="3" t="str">
        <f t="shared" si="45"/>
        <v>2017Plan</v>
      </c>
      <c r="V2903" s="2">
        <f>DATE(A2903,INDEX(Map!$H$1:$H$12,MATCH(B2903,Map!$G$1:$G$12,0),0),1)</f>
        <v>43405</v>
      </c>
      <c r="W2903" t="str">
        <f>IF(AND(V2903&gt;=Map!$K$2,V2903&lt;=Map!$L$2),"Base",IF(AND(V2903&gt;=Map!$K$3,V2903&lt;=Map!$L$3),"Fcst","N/A"))</f>
        <v>N/A</v>
      </c>
      <c r="X2903" t="str">
        <f>INDEX(Map!$B$2:$B$86,MATCH(D2903,Map!$A$2:$A$86,0),0)</f>
        <v>OVEC</v>
      </c>
      <c r="Y2903" s="7" t="str">
        <f>IF(INDEX(Map!$C$2:$C$86,MATCH(D2903,Map!$A$2:$A$86,0),0)="","N/A",E2903*INDEX(Map!$C$2:$C$86,MATCH(D2903,Map!$A$2:$A$86,0),0))</f>
        <v>N/A</v>
      </c>
      <c r="Z2903" s="7">
        <f>IF(INDEX(Map!$D$2:$D$86,MATCH(D2903,Map!$A$2:$A$86,0),0)="","N/A",E2903*INDEX(Map!$D$2:$D$86,MATCH(D2903,Map!$A$2:$A$86,0),0))</f>
        <v>12.9</v>
      </c>
      <c r="AA2903" t="str">
        <f>INDEX(Map!$E$2:$E$86,MATCH(D2903,Map!$A$2:$A$86,0),0)</f>
        <v>Coal</v>
      </c>
    </row>
    <row r="2904" spans="1:27" x14ac:dyDescent="0.25">
      <c r="A2904" s="1" t="s">
        <v>120</v>
      </c>
      <c r="B2904" s="1" t="s">
        <v>117</v>
      </c>
      <c r="C2904" s="1">
        <v>47</v>
      </c>
      <c r="D2904" s="1" t="s">
        <v>70</v>
      </c>
      <c r="E2904" s="1">
        <v>0.1</v>
      </c>
      <c r="F2904" s="1">
        <v>0</v>
      </c>
      <c r="G2904" s="1">
        <v>0.6</v>
      </c>
      <c r="H2904" s="1">
        <v>1</v>
      </c>
      <c r="I2904" s="1" t="s">
        <v>63</v>
      </c>
      <c r="J2904" s="1" t="s">
        <v>63</v>
      </c>
      <c r="K2904" s="1">
        <v>2</v>
      </c>
      <c r="L2904" s="1">
        <v>35.299999999999997</v>
      </c>
      <c r="M2904" s="1">
        <v>4</v>
      </c>
      <c r="N2904" s="1" t="s">
        <v>63</v>
      </c>
      <c r="O2904" s="1">
        <v>0</v>
      </c>
      <c r="P2904" s="1">
        <v>0</v>
      </c>
      <c r="Q2904" s="1">
        <v>1</v>
      </c>
      <c r="R2904" s="1">
        <v>44.15</v>
      </c>
      <c r="S2904" s="1">
        <v>44.15</v>
      </c>
      <c r="T2904" s="1">
        <v>4</v>
      </c>
      <c r="U2904" s="3" t="str">
        <f t="shared" si="45"/>
        <v>2017Plan</v>
      </c>
      <c r="V2904" s="2">
        <f>DATE(A2904,INDEX(Map!$H$1:$H$12,MATCH(B2904,Map!$G$1:$G$12,0),0),1)</f>
        <v>43405</v>
      </c>
      <c r="W2904" t="str">
        <f>IF(AND(V2904&gt;=Map!$K$2,V2904&lt;=Map!$L$2),"Base",IF(AND(V2904&gt;=Map!$K$3,V2904&lt;=Map!$L$3),"Fcst","N/A"))</f>
        <v>N/A</v>
      </c>
      <c r="X2904" t="str">
        <f>INDEX(Map!$B$2:$B$86,MATCH(D2904,Map!$A$2:$A$86,0),0)</f>
        <v>N/A</v>
      </c>
      <c r="Y2904" s="7" t="str">
        <f>IF(INDEX(Map!$C$2:$C$86,MATCH(D2904,Map!$A$2:$A$86,0),0)="","N/A",E2904*INDEX(Map!$C$2:$C$86,MATCH(D2904,Map!$A$2:$A$86,0),0))</f>
        <v>N/A</v>
      </c>
      <c r="Z2904" s="7" t="str">
        <f>IF(INDEX(Map!$D$2:$D$86,MATCH(D2904,Map!$A$2:$A$86,0),0)="","N/A",E2904*INDEX(Map!$D$2:$D$86,MATCH(D2904,Map!$A$2:$A$86,0),0))</f>
        <v>N/A</v>
      </c>
      <c r="AA2904" t="str">
        <f>INDEX(Map!$E$2:$E$86,MATCH(D2904,Map!$A$2:$A$86,0),0)</f>
        <v>Purchases</v>
      </c>
    </row>
    <row r="2905" spans="1:27" x14ac:dyDescent="0.25">
      <c r="A2905" s="1" t="s">
        <v>120</v>
      </c>
      <c r="B2905" s="1" t="s">
        <v>117</v>
      </c>
      <c r="C2905" s="1">
        <v>48</v>
      </c>
      <c r="D2905" s="1" t="s">
        <v>71</v>
      </c>
      <c r="E2905" s="1">
        <v>0.1</v>
      </c>
      <c r="F2905" s="1">
        <v>0</v>
      </c>
      <c r="G2905" s="1">
        <v>0.6</v>
      </c>
      <c r="H2905" s="1">
        <v>1</v>
      </c>
      <c r="I2905" s="1" t="s">
        <v>63</v>
      </c>
      <c r="J2905" s="1" t="s">
        <v>63</v>
      </c>
      <c r="K2905" s="1">
        <v>2</v>
      </c>
      <c r="L2905" s="1">
        <v>35.299999999999997</v>
      </c>
      <c r="M2905" s="1">
        <v>4</v>
      </c>
      <c r="N2905" s="1" t="s">
        <v>63</v>
      </c>
      <c r="O2905" s="1">
        <v>0</v>
      </c>
      <c r="P2905" s="1">
        <v>0</v>
      </c>
      <c r="Q2905" s="1">
        <v>1</v>
      </c>
      <c r="R2905" s="1">
        <v>44.15</v>
      </c>
      <c r="S2905" s="1">
        <v>44.15</v>
      </c>
      <c r="T2905" s="1">
        <v>4</v>
      </c>
      <c r="U2905" s="3" t="str">
        <f t="shared" si="45"/>
        <v>2017Plan</v>
      </c>
      <c r="V2905" s="2">
        <f>DATE(A2905,INDEX(Map!$H$1:$H$12,MATCH(B2905,Map!$G$1:$G$12,0),0),1)</f>
        <v>43405</v>
      </c>
      <c r="W2905" t="str">
        <f>IF(AND(V2905&gt;=Map!$K$2,V2905&lt;=Map!$L$2),"Base",IF(AND(V2905&gt;=Map!$K$3,V2905&lt;=Map!$L$3),"Fcst","N/A"))</f>
        <v>N/A</v>
      </c>
      <c r="X2905" t="str">
        <f>INDEX(Map!$B$2:$B$86,MATCH(D2905,Map!$A$2:$A$86,0),0)</f>
        <v>N/A</v>
      </c>
      <c r="Y2905" s="7" t="str">
        <f>IF(INDEX(Map!$C$2:$C$86,MATCH(D2905,Map!$A$2:$A$86,0),0)="","N/A",E2905*INDEX(Map!$C$2:$C$86,MATCH(D2905,Map!$A$2:$A$86,0),0))</f>
        <v>N/A</v>
      </c>
      <c r="Z2905" s="7" t="str">
        <f>IF(INDEX(Map!$D$2:$D$86,MATCH(D2905,Map!$A$2:$A$86,0),0)="","N/A",E2905*INDEX(Map!$D$2:$D$86,MATCH(D2905,Map!$A$2:$A$86,0),0))</f>
        <v>N/A</v>
      </c>
      <c r="AA2905" t="str">
        <f>INDEX(Map!$E$2:$E$86,MATCH(D2905,Map!$A$2:$A$86,0),0)</f>
        <v>Purchases</v>
      </c>
    </row>
    <row r="2906" spans="1:27" x14ac:dyDescent="0.25">
      <c r="A2906" s="1" t="s">
        <v>120</v>
      </c>
      <c r="B2906" s="1" t="s">
        <v>117</v>
      </c>
      <c r="C2906" s="1">
        <v>49</v>
      </c>
      <c r="D2906" s="1" t="s">
        <v>72</v>
      </c>
      <c r="E2906" s="1">
        <v>0.1</v>
      </c>
      <c r="F2906" s="1">
        <v>0</v>
      </c>
      <c r="G2906" s="1">
        <v>0.6</v>
      </c>
      <c r="H2906" s="1">
        <v>1</v>
      </c>
      <c r="I2906" s="1" t="s">
        <v>63</v>
      </c>
      <c r="J2906" s="1" t="s">
        <v>63</v>
      </c>
      <c r="K2906" s="1">
        <v>2</v>
      </c>
      <c r="L2906" s="1">
        <v>35.299999999999997</v>
      </c>
      <c r="M2906" s="1">
        <v>4</v>
      </c>
      <c r="N2906" s="1" t="s">
        <v>63</v>
      </c>
      <c r="O2906" s="1">
        <v>0</v>
      </c>
      <c r="P2906" s="1">
        <v>0</v>
      </c>
      <c r="Q2906" s="1">
        <v>1</v>
      </c>
      <c r="R2906" s="1">
        <v>44.15</v>
      </c>
      <c r="S2906" s="1">
        <v>44.15</v>
      </c>
      <c r="T2906" s="1">
        <v>4</v>
      </c>
      <c r="U2906" s="3" t="str">
        <f t="shared" si="45"/>
        <v>2017Plan</v>
      </c>
      <c r="V2906" s="2">
        <f>DATE(A2906,INDEX(Map!$H$1:$H$12,MATCH(B2906,Map!$G$1:$G$12,0),0),1)</f>
        <v>43405</v>
      </c>
      <c r="W2906" t="str">
        <f>IF(AND(V2906&gt;=Map!$K$2,V2906&lt;=Map!$L$2),"Base",IF(AND(V2906&gt;=Map!$K$3,V2906&lt;=Map!$L$3),"Fcst","N/A"))</f>
        <v>N/A</v>
      </c>
      <c r="X2906" t="str">
        <f>INDEX(Map!$B$2:$B$86,MATCH(D2906,Map!$A$2:$A$86,0),0)</f>
        <v>N/A</v>
      </c>
      <c r="Y2906" s="7" t="str">
        <f>IF(INDEX(Map!$C$2:$C$86,MATCH(D2906,Map!$A$2:$A$86,0),0)="","N/A",E2906*INDEX(Map!$C$2:$C$86,MATCH(D2906,Map!$A$2:$A$86,0),0))</f>
        <v>N/A</v>
      </c>
      <c r="Z2906" s="7" t="str">
        <f>IF(INDEX(Map!$D$2:$D$86,MATCH(D2906,Map!$A$2:$A$86,0),0)="","N/A",E2906*INDEX(Map!$D$2:$D$86,MATCH(D2906,Map!$A$2:$A$86,0),0))</f>
        <v>N/A</v>
      </c>
      <c r="AA2906" t="str">
        <f>INDEX(Map!$E$2:$E$86,MATCH(D2906,Map!$A$2:$A$86,0),0)</f>
        <v>Purchases</v>
      </c>
    </row>
    <row r="2907" spans="1:27" x14ac:dyDescent="0.25">
      <c r="A2907" s="1" t="s">
        <v>120</v>
      </c>
      <c r="B2907" s="1" t="s">
        <v>117</v>
      </c>
      <c r="C2907" s="1">
        <v>50</v>
      </c>
      <c r="D2907" s="1" t="s">
        <v>73</v>
      </c>
      <c r="E2907" s="1">
        <v>0.1</v>
      </c>
      <c r="F2907" s="1">
        <v>0</v>
      </c>
      <c r="G2907" s="1">
        <v>0.3</v>
      </c>
      <c r="H2907" s="1">
        <v>1</v>
      </c>
      <c r="I2907" s="1" t="s">
        <v>63</v>
      </c>
      <c r="J2907" s="1" t="s">
        <v>63</v>
      </c>
      <c r="K2907" s="1">
        <v>1</v>
      </c>
      <c r="L2907" s="1">
        <v>38.1</v>
      </c>
      <c r="M2907" s="1">
        <v>2</v>
      </c>
      <c r="N2907" s="1" t="s">
        <v>63</v>
      </c>
      <c r="O2907" s="1">
        <v>0</v>
      </c>
      <c r="P2907" s="1">
        <v>0</v>
      </c>
      <c r="Q2907" s="1">
        <v>0</v>
      </c>
      <c r="R2907" s="1">
        <v>46.94</v>
      </c>
      <c r="S2907" s="1">
        <v>46.94</v>
      </c>
      <c r="T2907" s="1">
        <v>2</v>
      </c>
      <c r="U2907" s="3" t="str">
        <f t="shared" si="45"/>
        <v>2017Plan</v>
      </c>
      <c r="V2907" s="2">
        <f>DATE(A2907,INDEX(Map!$H$1:$H$12,MATCH(B2907,Map!$G$1:$G$12,0),0),1)</f>
        <v>43405</v>
      </c>
      <c r="W2907" t="str">
        <f>IF(AND(V2907&gt;=Map!$K$2,V2907&lt;=Map!$L$2),"Base",IF(AND(V2907&gt;=Map!$K$3,V2907&lt;=Map!$L$3),"Fcst","N/A"))</f>
        <v>N/A</v>
      </c>
      <c r="X2907" t="str">
        <f>INDEX(Map!$B$2:$B$86,MATCH(D2907,Map!$A$2:$A$86,0),0)</f>
        <v>N/A</v>
      </c>
      <c r="Y2907" s="7" t="str">
        <f>IF(INDEX(Map!$C$2:$C$86,MATCH(D2907,Map!$A$2:$A$86,0),0)="","N/A",E2907*INDEX(Map!$C$2:$C$86,MATCH(D2907,Map!$A$2:$A$86,0),0))</f>
        <v>N/A</v>
      </c>
      <c r="Z2907" s="7" t="str">
        <f>IF(INDEX(Map!$D$2:$D$86,MATCH(D2907,Map!$A$2:$A$86,0),0)="","N/A",E2907*INDEX(Map!$D$2:$D$86,MATCH(D2907,Map!$A$2:$A$86,0),0))</f>
        <v>N/A</v>
      </c>
      <c r="AA2907" t="str">
        <f>INDEX(Map!$E$2:$E$86,MATCH(D2907,Map!$A$2:$A$86,0),0)</f>
        <v>Purchases</v>
      </c>
    </row>
    <row r="2908" spans="1:27" x14ac:dyDescent="0.25">
      <c r="A2908" s="1" t="s">
        <v>120</v>
      </c>
      <c r="B2908" s="1" t="s">
        <v>117</v>
      </c>
      <c r="C2908" s="1">
        <v>51</v>
      </c>
      <c r="D2908" s="1" t="s">
        <v>74</v>
      </c>
      <c r="E2908" s="1">
        <v>0</v>
      </c>
      <c r="F2908" s="1">
        <v>0</v>
      </c>
      <c r="G2908" s="1">
        <v>0</v>
      </c>
      <c r="H2908" s="1">
        <v>0</v>
      </c>
      <c r="I2908" s="1" t="s">
        <v>63</v>
      </c>
      <c r="J2908" s="1" t="s">
        <v>63</v>
      </c>
      <c r="K2908" s="1">
        <v>0</v>
      </c>
      <c r="L2908" s="1">
        <v>0</v>
      </c>
      <c r="M2908" s="1">
        <v>0</v>
      </c>
      <c r="N2908" s="1" t="s">
        <v>63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3" t="str">
        <f t="shared" si="45"/>
        <v>2017Plan</v>
      </c>
      <c r="V2908" s="2">
        <f>DATE(A2908,INDEX(Map!$H$1:$H$12,MATCH(B2908,Map!$G$1:$G$12,0),0),1)</f>
        <v>43405</v>
      </c>
      <c r="W2908" t="str">
        <f>IF(AND(V2908&gt;=Map!$K$2,V2908&lt;=Map!$L$2),"Base",IF(AND(V2908&gt;=Map!$K$3,V2908&lt;=Map!$L$3),"Fcst","N/A"))</f>
        <v>N/A</v>
      </c>
      <c r="X2908" t="str">
        <f>INDEX(Map!$B$2:$B$86,MATCH(D2908,Map!$A$2:$A$86,0),0)</f>
        <v>N/A</v>
      </c>
      <c r="Y2908" s="7" t="str">
        <f>IF(INDEX(Map!$C$2:$C$86,MATCH(D2908,Map!$A$2:$A$86,0),0)="","N/A",E2908*INDEX(Map!$C$2:$C$86,MATCH(D2908,Map!$A$2:$A$86,0),0))</f>
        <v>N/A</v>
      </c>
      <c r="Z2908" s="7" t="str">
        <f>IF(INDEX(Map!$D$2:$D$86,MATCH(D2908,Map!$A$2:$A$86,0),0)="","N/A",E2908*INDEX(Map!$D$2:$D$86,MATCH(D2908,Map!$A$2:$A$86,0),0))</f>
        <v>N/A</v>
      </c>
      <c r="AA2908" t="str">
        <f>INDEX(Map!$E$2:$E$86,MATCH(D2908,Map!$A$2:$A$86,0),0)</f>
        <v>Purchases</v>
      </c>
    </row>
    <row r="2909" spans="1:27" x14ac:dyDescent="0.25">
      <c r="A2909" s="1" t="s">
        <v>120</v>
      </c>
      <c r="B2909" s="1" t="s">
        <v>117</v>
      </c>
      <c r="C2909" s="1">
        <v>52</v>
      </c>
      <c r="D2909" s="1" t="s">
        <v>75</v>
      </c>
      <c r="E2909" s="1">
        <v>0</v>
      </c>
      <c r="F2909" s="1">
        <v>0</v>
      </c>
      <c r="G2909" s="1">
        <v>0</v>
      </c>
      <c r="H2909" s="1">
        <v>0</v>
      </c>
      <c r="I2909" s="1" t="s">
        <v>63</v>
      </c>
      <c r="J2909" s="1" t="s">
        <v>63</v>
      </c>
      <c r="K2909" s="1">
        <v>0</v>
      </c>
      <c r="L2909" s="1">
        <v>0</v>
      </c>
      <c r="M2909" s="1">
        <v>0</v>
      </c>
      <c r="N2909" s="1" t="s">
        <v>63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3" t="str">
        <f t="shared" si="45"/>
        <v>2017Plan</v>
      </c>
      <c r="V2909" s="2">
        <f>DATE(A2909,INDEX(Map!$H$1:$H$12,MATCH(B2909,Map!$G$1:$G$12,0),0),1)</f>
        <v>43405</v>
      </c>
      <c r="W2909" t="str">
        <f>IF(AND(V2909&gt;=Map!$K$2,V2909&lt;=Map!$L$2),"Base",IF(AND(V2909&gt;=Map!$K$3,V2909&lt;=Map!$L$3),"Fcst","N/A"))</f>
        <v>N/A</v>
      </c>
      <c r="X2909" t="str">
        <f>INDEX(Map!$B$2:$B$86,MATCH(D2909,Map!$A$2:$A$86,0),0)</f>
        <v>N/A</v>
      </c>
      <c r="Y2909" s="7" t="str">
        <f>IF(INDEX(Map!$C$2:$C$86,MATCH(D2909,Map!$A$2:$A$86,0),0)="","N/A",E2909*INDEX(Map!$C$2:$C$86,MATCH(D2909,Map!$A$2:$A$86,0),0))</f>
        <v>N/A</v>
      </c>
      <c r="Z2909" s="7" t="str">
        <f>IF(INDEX(Map!$D$2:$D$86,MATCH(D2909,Map!$A$2:$A$86,0),0)="","N/A",E2909*INDEX(Map!$D$2:$D$86,MATCH(D2909,Map!$A$2:$A$86,0),0))</f>
        <v>N/A</v>
      </c>
      <c r="AA2909" t="str">
        <f>INDEX(Map!$E$2:$E$86,MATCH(D2909,Map!$A$2:$A$86,0),0)</f>
        <v>Purchases</v>
      </c>
    </row>
    <row r="2910" spans="1:27" x14ac:dyDescent="0.25">
      <c r="A2910" s="1" t="s">
        <v>120</v>
      </c>
      <c r="B2910" s="1" t="s">
        <v>117</v>
      </c>
      <c r="C2910" s="1">
        <v>53</v>
      </c>
      <c r="D2910" s="1" t="s">
        <v>76</v>
      </c>
      <c r="E2910" s="1">
        <v>0</v>
      </c>
      <c r="F2910" s="1">
        <v>0</v>
      </c>
      <c r="G2910" s="1">
        <v>0</v>
      </c>
      <c r="H2910" s="1">
        <v>0</v>
      </c>
      <c r="I2910" s="1" t="s">
        <v>63</v>
      </c>
      <c r="J2910" s="1" t="s">
        <v>63</v>
      </c>
      <c r="K2910" s="1">
        <v>0</v>
      </c>
      <c r="L2910" s="1">
        <v>0</v>
      </c>
      <c r="M2910" s="1">
        <v>0</v>
      </c>
      <c r="N2910" s="1" t="s">
        <v>63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3" t="str">
        <f t="shared" si="45"/>
        <v>2017Plan</v>
      </c>
      <c r="V2910" s="2">
        <f>DATE(A2910,INDEX(Map!$H$1:$H$12,MATCH(B2910,Map!$G$1:$G$12,0),0),1)</f>
        <v>43405</v>
      </c>
      <c r="W2910" t="str">
        <f>IF(AND(V2910&gt;=Map!$K$2,V2910&lt;=Map!$L$2),"Base",IF(AND(V2910&gt;=Map!$K$3,V2910&lt;=Map!$L$3),"Fcst","N/A"))</f>
        <v>N/A</v>
      </c>
      <c r="X2910" t="str">
        <f>INDEX(Map!$B$2:$B$86,MATCH(D2910,Map!$A$2:$A$86,0),0)</f>
        <v>N/A</v>
      </c>
      <c r="Y2910" s="7" t="str">
        <f>IF(INDEX(Map!$C$2:$C$86,MATCH(D2910,Map!$A$2:$A$86,0),0)="","N/A",E2910*INDEX(Map!$C$2:$C$86,MATCH(D2910,Map!$A$2:$A$86,0),0))</f>
        <v>N/A</v>
      </c>
      <c r="Z2910" s="7" t="str">
        <f>IF(INDEX(Map!$D$2:$D$86,MATCH(D2910,Map!$A$2:$A$86,0),0)="","N/A",E2910*INDEX(Map!$D$2:$D$86,MATCH(D2910,Map!$A$2:$A$86,0),0))</f>
        <v>N/A</v>
      </c>
      <c r="AA2910" t="str">
        <f>INDEX(Map!$E$2:$E$86,MATCH(D2910,Map!$A$2:$A$86,0),0)</f>
        <v>Purchases</v>
      </c>
    </row>
    <row r="2911" spans="1:27" x14ac:dyDescent="0.25">
      <c r="A2911" s="1" t="s">
        <v>120</v>
      </c>
      <c r="B2911" s="1" t="s">
        <v>117</v>
      </c>
      <c r="C2911" s="1">
        <v>54</v>
      </c>
      <c r="D2911" s="1" t="s">
        <v>77</v>
      </c>
      <c r="E2911" s="1">
        <v>0</v>
      </c>
      <c r="F2911" s="1">
        <v>0</v>
      </c>
      <c r="G2911" s="1">
        <v>0</v>
      </c>
      <c r="H2911" s="1">
        <v>0</v>
      </c>
      <c r="I2911" s="1" t="s">
        <v>63</v>
      </c>
      <c r="J2911" s="1" t="s">
        <v>63</v>
      </c>
      <c r="K2911" s="1">
        <v>0</v>
      </c>
      <c r="L2911" s="1">
        <v>0</v>
      </c>
      <c r="M2911" s="1">
        <v>0</v>
      </c>
      <c r="N2911" s="1" t="s">
        <v>63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3" t="str">
        <f t="shared" si="45"/>
        <v>2017Plan</v>
      </c>
      <c r="V2911" s="2">
        <f>DATE(A2911,INDEX(Map!$H$1:$H$12,MATCH(B2911,Map!$G$1:$G$12,0),0),1)</f>
        <v>43405</v>
      </c>
      <c r="W2911" t="str">
        <f>IF(AND(V2911&gt;=Map!$K$2,V2911&lt;=Map!$L$2),"Base",IF(AND(V2911&gt;=Map!$K$3,V2911&lt;=Map!$L$3),"Fcst","N/A"))</f>
        <v>N/A</v>
      </c>
      <c r="X2911" t="str">
        <f>INDEX(Map!$B$2:$B$86,MATCH(D2911,Map!$A$2:$A$86,0),0)</f>
        <v>N/A</v>
      </c>
      <c r="Y2911" s="7" t="str">
        <f>IF(INDEX(Map!$C$2:$C$86,MATCH(D2911,Map!$A$2:$A$86,0),0)="","N/A",E2911*INDEX(Map!$C$2:$C$86,MATCH(D2911,Map!$A$2:$A$86,0),0))</f>
        <v>N/A</v>
      </c>
      <c r="Z2911" s="7" t="str">
        <f>IF(INDEX(Map!$D$2:$D$86,MATCH(D2911,Map!$A$2:$A$86,0),0)="","N/A",E2911*INDEX(Map!$D$2:$D$86,MATCH(D2911,Map!$A$2:$A$86,0),0))</f>
        <v>N/A</v>
      </c>
      <c r="AA2911" t="str">
        <f>INDEX(Map!$E$2:$E$86,MATCH(D2911,Map!$A$2:$A$86,0),0)</f>
        <v>Purchases</v>
      </c>
    </row>
    <row r="2912" spans="1:27" x14ac:dyDescent="0.25">
      <c r="A2912" s="1" t="s">
        <v>120</v>
      </c>
      <c r="B2912" s="1" t="s">
        <v>117</v>
      </c>
      <c r="C2912" s="1">
        <v>55</v>
      </c>
      <c r="D2912" s="1" t="s">
        <v>78</v>
      </c>
      <c r="E2912" s="1">
        <v>0</v>
      </c>
      <c r="F2912" s="1">
        <v>0</v>
      </c>
      <c r="G2912" s="1">
        <v>0</v>
      </c>
      <c r="H2912" s="1">
        <v>0</v>
      </c>
      <c r="I2912" s="1" t="s">
        <v>63</v>
      </c>
      <c r="J2912" s="1" t="s">
        <v>63</v>
      </c>
      <c r="K2912" s="1">
        <v>0</v>
      </c>
      <c r="L2912" s="1">
        <v>0</v>
      </c>
      <c r="M2912" s="1">
        <v>0</v>
      </c>
      <c r="N2912" s="1" t="s">
        <v>63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3" t="str">
        <f t="shared" si="45"/>
        <v>2017Plan</v>
      </c>
      <c r="V2912" s="2">
        <f>DATE(A2912,INDEX(Map!$H$1:$H$12,MATCH(B2912,Map!$G$1:$G$12,0),0),1)</f>
        <v>43405</v>
      </c>
      <c r="W2912" t="str">
        <f>IF(AND(V2912&gt;=Map!$K$2,V2912&lt;=Map!$L$2),"Base",IF(AND(V2912&gt;=Map!$K$3,V2912&lt;=Map!$L$3),"Fcst","N/A"))</f>
        <v>N/A</v>
      </c>
      <c r="X2912" t="str">
        <f>INDEX(Map!$B$2:$B$86,MATCH(D2912,Map!$A$2:$A$86,0),0)</f>
        <v>N/A</v>
      </c>
      <c r="Y2912" s="7" t="str">
        <f>IF(INDEX(Map!$C$2:$C$86,MATCH(D2912,Map!$A$2:$A$86,0),0)="","N/A",E2912*INDEX(Map!$C$2:$C$86,MATCH(D2912,Map!$A$2:$A$86,0),0))</f>
        <v>N/A</v>
      </c>
      <c r="Z2912" s="7" t="str">
        <f>IF(INDEX(Map!$D$2:$D$86,MATCH(D2912,Map!$A$2:$A$86,0),0)="","N/A",E2912*INDEX(Map!$D$2:$D$86,MATCH(D2912,Map!$A$2:$A$86,0),0))</f>
        <v>N/A</v>
      </c>
      <c r="AA2912" t="str">
        <f>INDEX(Map!$E$2:$E$86,MATCH(D2912,Map!$A$2:$A$86,0),0)</f>
        <v>Purchases</v>
      </c>
    </row>
    <row r="2913" spans="1:27" x14ac:dyDescent="0.25">
      <c r="A2913" s="1" t="s">
        <v>120</v>
      </c>
      <c r="B2913" s="1" t="s">
        <v>117</v>
      </c>
      <c r="C2913" s="1">
        <v>56</v>
      </c>
      <c r="D2913" s="1" t="s">
        <v>79</v>
      </c>
      <c r="E2913" s="1">
        <v>1.4</v>
      </c>
      <c r="F2913" s="1">
        <v>0</v>
      </c>
      <c r="G2913" s="1">
        <v>11.2</v>
      </c>
      <c r="H2913" s="1">
        <v>14</v>
      </c>
      <c r="I2913" s="1" t="s">
        <v>63</v>
      </c>
      <c r="J2913" s="1" t="s">
        <v>63</v>
      </c>
      <c r="K2913" s="1">
        <v>27</v>
      </c>
      <c r="L2913" s="1">
        <v>23.5</v>
      </c>
      <c r="M2913" s="1">
        <v>32</v>
      </c>
      <c r="N2913" s="1" t="s">
        <v>63</v>
      </c>
      <c r="O2913" s="1">
        <v>0</v>
      </c>
      <c r="P2913" s="1">
        <v>0</v>
      </c>
      <c r="Q2913" s="1">
        <v>9</v>
      </c>
      <c r="R2913" s="1">
        <v>29.87</v>
      </c>
      <c r="S2913" s="1">
        <v>29.87</v>
      </c>
      <c r="T2913" s="1">
        <v>40</v>
      </c>
      <c r="U2913" s="3" t="str">
        <f t="shared" si="45"/>
        <v>2017Plan</v>
      </c>
      <c r="V2913" s="2">
        <f>DATE(A2913,INDEX(Map!$H$1:$H$12,MATCH(B2913,Map!$G$1:$G$12,0),0),1)</f>
        <v>43405</v>
      </c>
      <c r="W2913" t="str">
        <f>IF(AND(V2913&gt;=Map!$K$2,V2913&lt;=Map!$L$2),"Base",IF(AND(V2913&gt;=Map!$K$3,V2913&lt;=Map!$L$3),"Fcst","N/A"))</f>
        <v>N/A</v>
      </c>
      <c r="X2913" t="str">
        <f>INDEX(Map!$B$2:$B$86,MATCH(D2913,Map!$A$2:$A$86,0),0)</f>
        <v>N/A</v>
      </c>
      <c r="Y2913" s="7" t="str">
        <f>IF(INDEX(Map!$C$2:$C$86,MATCH(D2913,Map!$A$2:$A$86,0),0)="","N/A",E2913*INDEX(Map!$C$2:$C$86,MATCH(D2913,Map!$A$2:$A$86,0),0))</f>
        <v>N/A</v>
      </c>
      <c r="Z2913" s="7" t="str">
        <f>IF(INDEX(Map!$D$2:$D$86,MATCH(D2913,Map!$A$2:$A$86,0),0)="","N/A",E2913*INDEX(Map!$D$2:$D$86,MATCH(D2913,Map!$A$2:$A$86,0),0))</f>
        <v>N/A</v>
      </c>
      <c r="AA2913" t="str">
        <f>INDEX(Map!$E$2:$E$86,MATCH(D2913,Map!$A$2:$A$86,0),0)</f>
        <v>Purchases</v>
      </c>
    </row>
    <row r="2914" spans="1:27" x14ac:dyDescent="0.25">
      <c r="A2914" s="1" t="s">
        <v>120</v>
      </c>
      <c r="B2914" s="1" t="s">
        <v>117</v>
      </c>
      <c r="C2914" s="1">
        <v>57</v>
      </c>
      <c r="D2914" s="1" t="s">
        <v>80</v>
      </c>
      <c r="E2914" s="1">
        <v>0.9</v>
      </c>
      <c r="F2914" s="1">
        <v>0</v>
      </c>
      <c r="G2914" s="1">
        <v>7.5</v>
      </c>
      <c r="H2914" s="1">
        <v>8</v>
      </c>
      <c r="I2914" s="1" t="s">
        <v>63</v>
      </c>
      <c r="J2914" s="1" t="s">
        <v>63</v>
      </c>
      <c r="K2914" s="1">
        <v>18</v>
      </c>
      <c r="L2914" s="1">
        <v>22.8</v>
      </c>
      <c r="M2914" s="1">
        <v>20</v>
      </c>
      <c r="N2914" s="1" t="s">
        <v>63</v>
      </c>
      <c r="O2914" s="1">
        <v>0</v>
      </c>
      <c r="P2914" s="1">
        <v>0</v>
      </c>
      <c r="Q2914" s="1">
        <v>6</v>
      </c>
      <c r="R2914" s="1">
        <v>29.07</v>
      </c>
      <c r="S2914" s="1">
        <v>29.07</v>
      </c>
      <c r="T2914" s="1">
        <v>26</v>
      </c>
      <c r="U2914" s="3" t="str">
        <f t="shared" si="45"/>
        <v>2017Plan</v>
      </c>
      <c r="V2914" s="2">
        <f>DATE(A2914,INDEX(Map!$H$1:$H$12,MATCH(B2914,Map!$G$1:$G$12,0),0),1)</f>
        <v>43405</v>
      </c>
      <c r="W2914" t="str">
        <f>IF(AND(V2914&gt;=Map!$K$2,V2914&lt;=Map!$L$2),"Base",IF(AND(V2914&gt;=Map!$K$3,V2914&lt;=Map!$L$3),"Fcst","N/A"))</f>
        <v>N/A</v>
      </c>
      <c r="X2914" t="str">
        <f>INDEX(Map!$B$2:$B$86,MATCH(D2914,Map!$A$2:$A$86,0),0)</f>
        <v>N/A</v>
      </c>
      <c r="Y2914" s="7" t="str">
        <f>IF(INDEX(Map!$C$2:$C$86,MATCH(D2914,Map!$A$2:$A$86,0),0)="","N/A",E2914*INDEX(Map!$C$2:$C$86,MATCH(D2914,Map!$A$2:$A$86,0),0))</f>
        <v>N/A</v>
      </c>
      <c r="Z2914" s="7" t="str">
        <f>IF(INDEX(Map!$D$2:$D$86,MATCH(D2914,Map!$A$2:$A$86,0),0)="","N/A",E2914*INDEX(Map!$D$2:$D$86,MATCH(D2914,Map!$A$2:$A$86,0),0))</f>
        <v>N/A</v>
      </c>
      <c r="AA2914" t="str">
        <f>INDEX(Map!$E$2:$E$86,MATCH(D2914,Map!$A$2:$A$86,0),0)</f>
        <v>Purchases</v>
      </c>
    </row>
    <row r="2915" spans="1:27" x14ac:dyDescent="0.25">
      <c r="A2915" s="1" t="s">
        <v>120</v>
      </c>
      <c r="B2915" s="1" t="s">
        <v>117</v>
      </c>
      <c r="C2915" s="1">
        <v>58</v>
      </c>
      <c r="D2915" s="1" t="s">
        <v>81</v>
      </c>
      <c r="E2915" s="1">
        <v>0.7</v>
      </c>
      <c r="F2915" s="1">
        <v>0</v>
      </c>
      <c r="G2915" s="1">
        <v>5.4</v>
      </c>
      <c r="H2915" s="1">
        <v>9</v>
      </c>
      <c r="I2915" s="1" t="s">
        <v>63</v>
      </c>
      <c r="J2915" s="1" t="s">
        <v>63</v>
      </c>
      <c r="K2915" s="1">
        <v>13</v>
      </c>
      <c r="L2915" s="1">
        <v>22.6</v>
      </c>
      <c r="M2915" s="1">
        <v>15</v>
      </c>
      <c r="N2915" s="1" t="s">
        <v>63</v>
      </c>
      <c r="O2915" s="1">
        <v>0</v>
      </c>
      <c r="P2915" s="1">
        <v>0</v>
      </c>
      <c r="Q2915" s="1">
        <v>4</v>
      </c>
      <c r="R2915" s="1">
        <v>28.98</v>
      </c>
      <c r="S2915" s="1">
        <v>28.98</v>
      </c>
      <c r="T2915" s="1">
        <v>19</v>
      </c>
      <c r="U2915" s="3" t="str">
        <f t="shared" si="45"/>
        <v>2017Plan</v>
      </c>
      <c r="V2915" s="2">
        <f>DATE(A2915,INDEX(Map!$H$1:$H$12,MATCH(B2915,Map!$G$1:$G$12,0),0),1)</f>
        <v>43405</v>
      </c>
      <c r="W2915" t="str">
        <f>IF(AND(V2915&gt;=Map!$K$2,V2915&lt;=Map!$L$2),"Base",IF(AND(V2915&gt;=Map!$K$3,V2915&lt;=Map!$L$3),"Fcst","N/A"))</f>
        <v>N/A</v>
      </c>
      <c r="X2915" t="str">
        <f>INDEX(Map!$B$2:$B$86,MATCH(D2915,Map!$A$2:$A$86,0),0)</f>
        <v>N/A</v>
      </c>
      <c r="Y2915" s="7" t="str">
        <f>IF(INDEX(Map!$C$2:$C$86,MATCH(D2915,Map!$A$2:$A$86,0),0)="","N/A",E2915*INDEX(Map!$C$2:$C$86,MATCH(D2915,Map!$A$2:$A$86,0),0))</f>
        <v>N/A</v>
      </c>
      <c r="Z2915" s="7" t="str">
        <f>IF(INDEX(Map!$D$2:$D$86,MATCH(D2915,Map!$A$2:$A$86,0),0)="","N/A",E2915*INDEX(Map!$D$2:$D$86,MATCH(D2915,Map!$A$2:$A$86,0),0))</f>
        <v>N/A</v>
      </c>
      <c r="AA2915" t="str">
        <f>INDEX(Map!$E$2:$E$86,MATCH(D2915,Map!$A$2:$A$86,0),0)</f>
        <v>Purchases</v>
      </c>
    </row>
    <row r="2916" spans="1:27" x14ac:dyDescent="0.25">
      <c r="A2916" s="1" t="s">
        <v>120</v>
      </c>
      <c r="B2916" s="1" t="s">
        <v>117</v>
      </c>
      <c r="C2916" s="1">
        <v>59</v>
      </c>
      <c r="D2916" s="1" t="s">
        <v>82</v>
      </c>
      <c r="E2916" s="1">
        <v>0.4</v>
      </c>
      <c r="F2916" s="1">
        <v>0</v>
      </c>
      <c r="G2916" s="1">
        <v>3.3</v>
      </c>
      <c r="H2916" s="1">
        <v>5</v>
      </c>
      <c r="I2916" s="1" t="s">
        <v>63</v>
      </c>
      <c r="J2916" s="1" t="s">
        <v>63</v>
      </c>
      <c r="K2916" s="1">
        <v>8</v>
      </c>
      <c r="L2916" s="1">
        <v>22.7</v>
      </c>
      <c r="M2916" s="1">
        <v>9</v>
      </c>
      <c r="N2916" s="1" t="s">
        <v>63</v>
      </c>
      <c r="O2916" s="1">
        <v>0</v>
      </c>
      <c r="P2916" s="1">
        <v>0</v>
      </c>
      <c r="Q2916" s="1">
        <v>3</v>
      </c>
      <c r="R2916" s="1">
        <v>29.2</v>
      </c>
      <c r="S2916" s="1">
        <v>29.2</v>
      </c>
      <c r="T2916" s="1">
        <v>12</v>
      </c>
      <c r="U2916" s="3" t="str">
        <f t="shared" si="45"/>
        <v>2017Plan</v>
      </c>
      <c r="V2916" s="2">
        <f>DATE(A2916,INDEX(Map!$H$1:$H$12,MATCH(B2916,Map!$G$1:$G$12,0),0),1)</f>
        <v>43405</v>
      </c>
      <c r="W2916" t="str">
        <f>IF(AND(V2916&gt;=Map!$K$2,V2916&lt;=Map!$L$2),"Base",IF(AND(V2916&gt;=Map!$K$3,V2916&lt;=Map!$L$3),"Fcst","N/A"))</f>
        <v>N/A</v>
      </c>
      <c r="X2916" t="str">
        <f>INDEX(Map!$B$2:$B$86,MATCH(D2916,Map!$A$2:$A$86,0),0)</f>
        <v>N/A</v>
      </c>
      <c r="Y2916" s="7" t="str">
        <f>IF(INDEX(Map!$C$2:$C$86,MATCH(D2916,Map!$A$2:$A$86,0),0)="","N/A",E2916*INDEX(Map!$C$2:$C$86,MATCH(D2916,Map!$A$2:$A$86,0),0))</f>
        <v>N/A</v>
      </c>
      <c r="Z2916" s="7" t="str">
        <f>IF(INDEX(Map!$D$2:$D$86,MATCH(D2916,Map!$A$2:$A$86,0),0)="","N/A",E2916*INDEX(Map!$D$2:$D$86,MATCH(D2916,Map!$A$2:$A$86,0),0))</f>
        <v>N/A</v>
      </c>
      <c r="AA2916" t="str">
        <f>INDEX(Map!$E$2:$E$86,MATCH(D2916,Map!$A$2:$A$86,0),0)</f>
        <v>Purchases</v>
      </c>
    </row>
    <row r="2917" spans="1:27" x14ac:dyDescent="0.25">
      <c r="A2917" s="1" t="s">
        <v>120</v>
      </c>
      <c r="B2917" s="1" t="s">
        <v>117</v>
      </c>
      <c r="C2917" s="1">
        <v>60</v>
      </c>
      <c r="D2917" s="1" t="s">
        <v>83</v>
      </c>
      <c r="E2917" s="1">
        <v>-7.4</v>
      </c>
      <c r="F2917" s="1">
        <v>0</v>
      </c>
      <c r="G2917" s="1">
        <v>5.3</v>
      </c>
      <c r="H2917" s="1">
        <v>26</v>
      </c>
      <c r="I2917" s="1" t="s">
        <v>63</v>
      </c>
      <c r="J2917" s="1" t="s">
        <v>63</v>
      </c>
      <c r="K2917" s="1">
        <v>200</v>
      </c>
      <c r="L2917" s="1">
        <v>38.200000000000003</v>
      </c>
      <c r="M2917" s="1">
        <v>-283</v>
      </c>
      <c r="N2917" s="1" t="s">
        <v>63</v>
      </c>
      <c r="O2917" s="1">
        <v>0</v>
      </c>
      <c r="P2917" s="1">
        <v>0</v>
      </c>
      <c r="Q2917" s="1">
        <v>71</v>
      </c>
      <c r="R2917" s="1">
        <v>28.59</v>
      </c>
      <c r="S2917" s="1">
        <v>28.59</v>
      </c>
      <c r="T2917" s="1">
        <v>-212</v>
      </c>
      <c r="U2917" s="3" t="str">
        <f t="shared" si="45"/>
        <v>2017Plan</v>
      </c>
      <c r="V2917" s="2">
        <f>DATE(A2917,INDEX(Map!$H$1:$H$12,MATCH(B2917,Map!$G$1:$G$12,0),0),1)</f>
        <v>43405</v>
      </c>
      <c r="W2917" t="str">
        <f>IF(AND(V2917&gt;=Map!$K$2,V2917&lt;=Map!$L$2),"Base",IF(AND(V2917&gt;=Map!$K$3,V2917&lt;=Map!$L$3),"Fcst","N/A"))</f>
        <v>N/A</v>
      </c>
      <c r="X2917" t="str">
        <f>INDEX(Map!$B$2:$B$86,MATCH(D2917,Map!$A$2:$A$86,0),0)</f>
        <v>N/A</v>
      </c>
      <c r="Y2917" s="7" t="str">
        <f>IF(INDEX(Map!$C$2:$C$86,MATCH(D2917,Map!$A$2:$A$86,0),0)="","N/A",E2917*INDEX(Map!$C$2:$C$86,MATCH(D2917,Map!$A$2:$A$86,0),0))</f>
        <v>N/A</v>
      </c>
      <c r="Z2917" s="7" t="str">
        <f>IF(INDEX(Map!$D$2:$D$86,MATCH(D2917,Map!$A$2:$A$86,0),0)="","N/A",E2917*INDEX(Map!$D$2:$D$86,MATCH(D2917,Map!$A$2:$A$86,0),0))</f>
        <v>N/A</v>
      </c>
      <c r="AA2917" t="str">
        <f>INDEX(Map!$E$2:$E$86,MATCH(D2917,Map!$A$2:$A$86,0),0)</f>
        <v>Sales</v>
      </c>
    </row>
    <row r="2918" spans="1:27" x14ac:dyDescent="0.25">
      <c r="A2918" s="1" t="s">
        <v>120</v>
      </c>
      <c r="B2918" s="1" t="s">
        <v>117</v>
      </c>
      <c r="C2918" s="1">
        <v>61</v>
      </c>
      <c r="D2918" s="1" t="s">
        <v>84</v>
      </c>
      <c r="E2918" s="1">
        <v>-0.4</v>
      </c>
      <c r="F2918" s="1">
        <v>0</v>
      </c>
      <c r="G2918" s="1">
        <v>1.5</v>
      </c>
      <c r="H2918" s="1">
        <v>29</v>
      </c>
      <c r="I2918" s="1" t="s">
        <v>63</v>
      </c>
      <c r="J2918" s="1" t="s">
        <v>63</v>
      </c>
      <c r="K2918" s="1">
        <v>205</v>
      </c>
      <c r="L2918" s="1">
        <v>35.4</v>
      </c>
      <c r="M2918" s="1">
        <v>-13</v>
      </c>
      <c r="N2918" s="1" t="s">
        <v>63</v>
      </c>
      <c r="O2918" s="1">
        <v>0</v>
      </c>
      <c r="P2918" s="1">
        <v>0</v>
      </c>
      <c r="Q2918" s="1">
        <v>3</v>
      </c>
      <c r="R2918" s="1">
        <v>26.89</v>
      </c>
      <c r="S2918" s="1">
        <v>26.89</v>
      </c>
      <c r="T2918" s="1">
        <v>-10</v>
      </c>
      <c r="U2918" s="3" t="str">
        <f t="shared" si="45"/>
        <v>2017Plan</v>
      </c>
      <c r="V2918" s="2">
        <f>DATE(A2918,INDEX(Map!$H$1:$H$12,MATCH(B2918,Map!$G$1:$G$12,0),0),1)</f>
        <v>43405</v>
      </c>
      <c r="W2918" t="str">
        <f>IF(AND(V2918&gt;=Map!$K$2,V2918&lt;=Map!$L$2),"Base",IF(AND(V2918&gt;=Map!$K$3,V2918&lt;=Map!$L$3),"Fcst","N/A"))</f>
        <v>N/A</v>
      </c>
      <c r="X2918" t="str">
        <f>INDEX(Map!$B$2:$B$86,MATCH(D2918,Map!$A$2:$A$86,0),0)</f>
        <v>N/A</v>
      </c>
      <c r="Y2918" s="7" t="str">
        <f>IF(INDEX(Map!$C$2:$C$86,MATCH(D2918,Map!$A$2:$A$86,0),0)="","N/A",E2918*INDEX(Map!$C$2:$C$86,MATCH(D2918,Map!$A$2:$A$86,0),0))</f>
        <v>N/A</v>
      </c>
      <c r="Z2918" s="7" t="str">
        <f>IF(INDEX(Map!$D$2:$D$86,MATCH(D2918,Map!$A$2:$A$86,0),0)="","N/A",E2918*INDEX(Map!$D$2:$D$86,MATCH(D2918,Map!$A$2:$A$86,0),0))</f>
        <v>N/A</v>
      </c>
      <c r="AA2918" t="str">
        <f>INDEX(Map!$E$2:$E$86,MATCH(D2918,Map!$A$2:$A$86,0),0)</f>
        <v>Sales</v>
      </c>
    </row>
    <row r="2919" spans="1:27" x14ac:dyDescent="0.25">
      <c r="A2919" s="1" t="s">
        <v>120</v>
      </c>
      <c r="B2919" s="1" t="s">
        <v>117</v>
      </c>
      <c r="C2919" s="1">
        <v>62</v>
      </c>
      <c r="D2919" s="1" t="s">
        <v>85</v>
      </c>
      <c r="E2919" s="1">
        <v>-0.3</v>
      </c>
      <c r="F2919" s="1">
        <v>0</v>
      </c>
      <c r="G2919" s="1">
        <v>1.5</v>
      </c>
      <c r="H2919" s="1">
        <v>4</v>
      </c>
      <c r="I2919" s="1" t="s">
        <v>63</v>
      </c>
      <c r="J2919" s="1" t="s">
        <v>63</v>
      </c>
      <c r="K2919" s="1">
        <v>64</v>
      </c>
      <c r="L2919" s="1">
        <v>37.299999999999997</v>
      </c>
      <c r="M2919" s="1">
        <v>-12</v>
      </c>
      <c r="N2919" s="1" t="s">
        <v>63</v>
      </c>
      <c r="O2919" s="1">
        <v>0</v>
      </c>
      <c r="P2919" s="1">
        <v>0</v>
      </c>
      <c r="Q2919" s="1">
        <v>3</v>
      </c>
      <c r="R2919" s="1">
        <v>28.61</v>
      </c>
      <c r="S2919" s="1">
        <v>28.61</v>
      </c>
      <c r="T2919" s="1">
        <v>-9</v>
      </c>
      <c r="U2919" s="3" t="str">
        <f t="shared" si="45"/>
        <v>2017Plan</v>
      </c>
      <c r="V2919" s="2">
        <f>DATE(A2919,INDEX(Map!$H$1:$H$12,MATCH(B2919,Map!$G$1:$G$12,0),0),1)</f>
        <v>43405</v>
      </c>
      <c r="W2919" t="str">
        <f>IF(AND(V2919&gt;=Map!$K$2,V2919&lt;=Map!$L$2),"Base",IF(AND(V2919&gt;=Map!$K$3,V2919&lt;=Map!$L$3),"Fcst","N/A"))</f>
        <v>N/A</v>
      </c>
      <c r="X2919" t="str">
        <f>INDEX(Map!$B$2:$B$86,MATCH(D2919,Map!$A$2:$A$86,0),0)</f>
        <v>N/A</v>
      </c>
      <c r="Y2919" s="7" t="str">
        <f>IF(INDEX(Map!$C$2:$C$86,MATCH(D2919,Map!$A$2:$A$86,0),0)="","N/A",E2919*INDEX(Map!$C$2:$C$86,MATCH(D2919,Map!$A$2:$A$86,0),0))</f>
        <v>N/A</v>
      </c>
      <c r="Z2919" s="7" t="str">
        <f>IF(INDEX(Map!$D$2:$D$86,MATCH(D2919,Map!$A$2:$A$86,0),0)="","N/A",E2919*INDEX(Map!$D$2:$D$86,MATCH(D2919,Map!$A$2:$A$86,0),0))</f>
        <v>N/A</v>
      </c>
      <c r="AA2919" t="str">
        <f>INDEX(Map!$E$2:$E$86,MATCH(D2919,Map!$A$2:$A$86,0),0)</f>
        <v>Sales</v>
      </c>
    </row>
    <row r="2920" spans="1:27" x14ac:dyDescent="0.25">
      <c r="A2920" s="1" t="s">
        <v>120</v>
      </c>
      <c r="B2920" s="1" t="s">
        <v>117</v>
      </c>
      <c r="C2920" s="1">
        <v>63</v>
      </c>
      <c r="D2920" s="1" t="s">
        <v>86</v>
      </c>
      <c r="E2920" s="1">
        <v>-0.3</v>
      </c>
      <c r="F2920" s="1">
        <v>0</v>
      </c>
      <c r="G2920" s="1">
        <v>1.5</v>
      </c>
      <c r="H2920" s="1">
        <v>4</v>
      </c>
      <c r="I2920" s="1" t="s">
        <v>63</v>
      </c>
      <c r="J2920" s="1" t="s">
        <v>63</v>
      </c>
      <c r="K2920" s="1">
        <v>60</v>
      </c>
      <c r="L2920" s="1">
        <v>36.6</v>
      </c>
      <c r="M2920" s="1">
        <v>-13</v>
      </c>
      <c r="N2920" s="1" t="s">
        <v>63</v>
      </c>
      <c r="O2920" s="1">
        <v>0</v>
      </c>
      <c r="P2920" s="1">
        <v>0</v>
      </c>
      <c r="Q2920" s="1">
        <v>3</v>
      </c>
      <c r="R2920" s="1">
        <v>27.95</v>
      </c>
      <c r="S2920" s="1">
        <v>27.95</v>
      </c>
      <c r="T2920" s="1">
        <v>-10</v>
      </c>
      <c r="U2920" s="3" t="str">
        <f t="shared" si="45"/>
        <v>2017Plan</v>
      </c>
      <c r="V2920" s="2">
        <f>DATE(A2920,INDEX(Map!$H$1:$H$12,MATCH(B2920,Map!$G$1:$G$12,0),0),1)</f>
        <v>43405</v>
      </c>
      <c r="W2920" t="str">
        <f>IF(AND(V2920&gt;=Map!$K$2,V2920&lt;=Map!$L$2),"Base",IF(AND(V2920&gt;=Map!$K$3,V2920&lt;=Map!$L$3),"Fcst","N/A"))</f>
        <v>N/A</v>
      </c>
      <c r="X2920" t="str">
        <f>INDEX(Map!$B$2:$B$86,MATCH(D2920,Map!$A$2:$A$86,0),0)</f>
        <v>N/A</v>
      </c>
      <c r="Y2920" s="7" t="str">
        <f>IF(INDEX(Map!$C$2:$C$86,MATCH(D2920,Map!$A$2:$A$86,0),0)="","N/A",E2920*INDEX(Map!$C$2:$C$86,MATCH(D2920,Map!$A$2:$A$86,0),0))</f>
        <v>N/A</v>
      </c>
      <c r="Z2920" s="7" t="str">
        <f>IF(INDEX(Map!$D$2:$D$86,MATCH(D2920,Map!$A$2:$A$86,0),0)="","N/A",E2920*INDEX(Map!$D$2:$D$86,MATCH(D2920,Map!$A$2:$A$86,0),0))</f>
        <v>N/A</v>
      </c>
      <c r="AA2920" t="str">
        <f>INDEX(Map!$E$2:$E$86,MATCH(D2920,Map!$A$2:$A$86,0),0)</f>
        <v>Sales</v>
      </c>
    </row>
    <row r="2921" spans="1:27" x14ac:dyDescent="0.25">
      <c r="A2921" s="1" t="s">
        <v>120</v>
      </c>
      <c r="B2921" s="1" t="s">
        <v>117</v>
      </c>
      <c r="C2921" s="1">
        <v>64</v>
      </c>
      <c r="D2921" s="1" t="s">
        <v>87</v>
      </c>
      <c r="E2921" s="1">
        <v>0</v>
      </c>
      <c r="F2921" s="1">
        <v>0</v>
      </c>
      <c r="G2921" s="1">
        <v>0</v>
      </c>
      <c r="H2921" s="1">
        <v>0</v>
      </c>
      <c r="I2921" s="1" t="s">
        <v>63</v>
      </c>
      <c r="J2921" s="1" t="s">
        <v>63</v>
      </c>
      <c r="K2921" s="1">
        <v>0</v>
      </c>
      <c r="L2921" s="1">
        <v>0</v>
      </c>
      <c r="M2921" s="1">
        <v>0</v>
      </c>
      <c r="N2921" s="1" t="s">
        <v>63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3" t="str">
        <f t="shared" si="45"/>
        <v>2017Plan</v>
      </c>
      <c r="V2921" s="2">
        <f>DATE(A2921,INDEX(Map!$H$1:$H$12,MATCH(B2921,Map!$G$1:$G$12,0),0),1)</f>
        <v>43405</v>
      </c>
      <c r="W2921" t="str">
        <f>IF(AND(V2921&gt;=Map!$K$2,V2921&lt;=Map!$L$2),"Base",IF(AND(V2921&gt;=Map!$K$3,V2921&lt;=Map!$L$3),"Fcst","N/A"))</f>
        <v>N/A</v>
      </c>
      <c r="X2921" t="str">
        <f>INDEX(Map!$B$2:$B$86,MATCH(D2921,Map!$A$2:$A$86,0),0)</f>
        <v>N/A</v>
      </c>
      <c r="Y2921" s="7" t="str">
        <f>IF(INDEX(Map!$C$2:$C$86,MATCH(D2921,Map!$A$2:$A$86,0),0)="","N/A",E2921*INDEX(Map!$C$2:$C$86,MATCH(D2921,Map!$A$2:$A$86,0),0))</f>
        <v>N/A</v>
      </c>
      <c r="Z2921" s="7" t="str">
        <f>IF(INDEX(Map!$D$2:$D$86,MATCH(D2921,Map!$A$2:$A$86,0),0)="","N/A",E2921*INDEX(Map!$D$2:$D$86,MATCH(D2921,Map!$A$2:$A$86,0),0))</f>
        <v>N/A</v>
      </c>
      <c r="AA2921" t="str">
        <f>INDEX(Map!$E$2:$E$86,MATCH(D2921,Map!$A$2:$A$86,0),0)</f>
        <v>Sales</v>
      </c>
    </row>
    <row r="2922" spans="1:27" x14ac:dyDescent="0.25">
      <c r="A2922" s="1" t="s">
        <v>120</v>
      </c>
      <c r="B2922" s="1" t="s">
        <v>117</v>
      </c>
      <c r="C2922" s="1">
        <v>65</v>
      </c>
      <c r="D2922" s="1" t="s">
        <v>88</v>
      </c>
      <c r="E2922" s="1">
        <v>0</v>
      </c>
      <c r="F2922" s="1">
        <v>0</v>
      </c>
      <c r="G2922" s="1">
        <v>0</v>
      </c>
      <c r="H2922" s="1">
        <v>0</v>
      </c>
      <c r="I2922" s="1" t="s">
        <v>63</v>
      </c>
      <c r="J2922" s="1" t="s">
        <v>63</v>
      </c>
      <c r="K2922" s="1">
        <v>0</v>
      </c>
      <c r="L2922" s="1">
        <v>0</v>
      </c>
      <c r="M2922" s="1">
        <v>0</v>
      </c>
      <c r="N2922" s="1" t="s">
        <v>63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3" t="str">
        <f t="shared" si="45"/>
        <v>2017Plan</v>
      </c>
      <c r="V2922" s="2">
        <f>DATE(A2922,INDEX(Map!$H$1:$H$12,MATCH(B2922,Map!$G$1:$G$12,0),0),1)</f>
        <v>43405</v>
      </c>
      <c r="W2922" t="str">
        <f>IF(AND(V2922&gt;=Map!$K$2,V2922&lt;=Map!$L$2),"Base",IF(AND(V2922&gt;=Map!$K$3,V2922&lt;=Map!$L$3),"Fcst","N/A"))</f>
        <v>N/A</v>
      </c>
      <c r="X2922" t="str">
        <f>INDEX(Map!$B$2:$B$86,MATCH(D2922,Map!$A$2:$A$86,0),0)</f>
        <v>N/A</v>
      </c>
      <c r="Y2922" s="7" t="str">
        <f>IF(INDEX(Map!$C$2:$C$86,MATCH(D2922,Map!$A$2:$A$86,0),0)="","N/A",E2922*INDEX(Map!$C$2:$C$86,MATCH(D2922,Map!$A$2:$A$86,0),0))</f>
        <v>N/A</v>
      </c>
      <c r="Z2922" s="7" t="str">
        <f>IF(INDEX(Map!$D$2:$D$86,MATCH(D2922,Map!$A$2:$A$86,0),0)="","N/A",E2922*INDEX(Map!$D$2:$D$86,MATCH(D2922,Map!$A$2:$A$86,0),0))</f>
        <v>N/A</v>
      </c>
      <c r="AA2922" t="str">
        <f>INDEX(Map!$E$2:$E$86,MATCH(D2922,Map!$A$2:$A$86,0),0)</f>
        <v>Sales</v>
      </c>
    </row>
    <row r="2923" spans="1:27" x14ac:dyDescent="0.25">
      <c r="A2923" s="1" t="s">
        <v>120</v>
      </c>
      <c r="B2923" s="1" t="s">
        <v>117</v>
      </c>
      <c r="C2923" s="1">
        <v>66</v>
      </c>
      <c r="D2923" s="1" t="s">
        <v>89</v>
      </c>
      <c r="E2923" s="1">
        <v>0</v>
      </c>
      <c r="F2923" s="1">
        <v>0</v>
      </c>
      <c r="G2923" s="1">
        <v>0</v>
      </c>
      <c r="H2923" s="1">
        <v>0</v>
      </c>
      <c r="I2923" s="1" t="s">
        <v>63</v>
      </c>
      <c r="J2923" s="1" t="s">
        <v>63</v>
      </c>
      <c r="K2923" s="1">
        <v>0</v>
      </c>
      <c r="L2923" s="1">
        <v>0</v>
      </c>
      <c r="M2923" s="1">
        <v>0</v>
      </c>
      <c r="N2923" s="1" t="s">
        <v>63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3" t="str">
        <f t="shared" si="45"/>
        <v>2017Plan</v>
      </c>
      <c r="V2923" s="2">
        <f>DATE(A2923,INDEX(Map!$H$1:$H$12,MATCH(B2923,Map!$G$1:$G$12,0),0),1)</f>
        <v>43405</v>
      </c>
      <c r="W2923" t="str">
        <f>IF(AND(V2923&gt;=Map!$K$2,V2923&lt;=Map!$L$2),"Base",IF(AND(V2923&gt;=Map!$K$3,V2923&lt;=Map!$L$3),"Fcst","N/A"))</f>
        <v>N/A</v>
      </c>
      <c r="X2923" t="str">
        <f>INDEX(Map!$B$2:$B$86,MATCH(D2923,Map!$A$2:$A$86,0),0)</f>
        <v>N/A</v>
      </c>
      <c r="Y2923" s="7" t="str">
        <f>IF(INDEX(Map!$C$2:$C$86,MATCH(D2923,Map!$A$2:$A$86,0),0)="","N/A",E2923*INDEX(Map!$C$2:$C$86,MATCH(D2923,Map!$A$2:$A$86,0),0))</f>
        <v>N/A</v>
      </c>
      <c r="Z2923" s="7" t="str">
        <f>IF(INDEX(Map!$D$2:$D$86,MATCH(D2923,Map!$A$2:$A$86,0),0)="","N/A",E2923*INDEX(Map!$D$2:$D$86,MATCH(D2923,Map!$A$2:$A$86,0),0))</f>
        <v>N/A</v>
      </c>
      <c r="AA2923" t="str">
        <f>INDEX(Map!$E$2:$E$86,MATCH(D2923,Map!$A$2:$A$86,0),0)</f>
        <v>Sales</v>
      </c>
    </row>
    <row r="2924" spans="1:27" x14ac:dyDescent="0.25">
      <c r="A2924" s="1" t="s">
        <v>120</v>
      </c>
      <c r="B2924" s="1" t="s">
        <v>117</v>
      </c>
      <c r="C2924" s="1">
        <v>67</v>
      </c>
      <c r="D2924" s="1" t="s">
        <v>90</v>
      </c>
      <c r="E2924" s="1">
        <v>0</v>
      </c>
      <c r="F2924" s="1">
        <v>0</v>
      </c>
      <c r="G2924" s="1">
        <v>0</v>
      </c>
      <c r="H2924" s="1">
        <v>0</v>
      </c>
      <c r="I2924" s="1" t="s">
        <v>63</v>
      </c>
      <c r="J2924" s="1" t="s">
        <v>63</v>
      </c>
      <c r="K2924" s="1">
        <v>0</v>
      </c>
      <c r="L2924" s="1">
        <v>0</v>
      </c>
      <c r="M2924" s="1">
        <v>0</v>
      </c>
      <c r="N2924" s="1" t="s">
        <v>63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3" t="str">
        <f t="shared" si="45"/>
        <v>2017Plan</v>
      </c>
      <c r="V2924" s="2">
        <f>DATE(A2924,INDEX(Map!$H$1:$H$12,MATCH(B2924,Map!$G$1:$G$12,0),0),1)</f>
        <v>43405</v>
      </c>
      <c r="W2924" t="str">
        <f>IF(AND(V2924&gt;=Map!$K$2,V2924&lt;=Map!$L$2),"Base",IF(AND(V2924&gt;=Map!$K$3,V2924&lt;=Map!$L$3),"Fcst","N/A"))</f>
        <v>N/A</v>
      </c>
      <c r="X2924" t="str">
        <f>INDEX(Map!$B$2:$B$86,MATCH(D2924,Map!$A$2:$A$86,0),0)</f>
        <v>N/A</v>
      </c>
      <c r="Y2924" s="7" t="str">
        <f>IF(INDEX(Map!$C$2:$C$86,MATCH(D2924,Map!$A$2:$A$86,0),0)="","N/A",E2924*INDEX(Map!$C$2:$C$86,MATCH(D2924,Map!$A$2:$A$86,0),0))</f>
        <v>N/A</v>
      </c>
      <c r="Z2924" s="7" t="str">
        <f>IF(INDEX(Map!$D$2:$D$86,MATCH(D2924,Map!$A$2:$A$86,0),0)="","N/A",E2924*INDEX(Map!$D$2:$D$86,MATCH(D2924,Map!$A$2:$A$86,0),0))</f>
        <v>N/A</v>
      </c>
      <c r="AA2924" t="str">
        <f>INDEX(Map!$E$2:$E$86,MATCH(D2924,Map!$A$2:$A$86,0),0)</f>
        <v>Sales</v>
      </c>
    </row>
    <row r="2925" spans="1:27" x14ac:dyDescent="0.25">
      <c r="A2925" s="1" t="s">
        <v>120</v>
      </c>
      <c r="B2925" s="1" t="s">
        <v>117</v>
      </c>
      <c r="C2925" s="1">
        <v>68</v>
      </c>
      <c r="D2925" s="1" t="s">
        <v>91</v>
      </c>
      <c r="E2925" s="1">
        <v>0</v>
      </c>
      <c r="F2925" s="1">
        <v>0</v>
      </c>
      <c r="G2925" s="1">
        <v>0</v>
      </c>
      <c r="H2925" s="1">
        <v>0</v>
      </c>
      <c r="I2925" s="1" t="s">
        <v>63</v>
      </c>
      <c r="J2925" s="1" t="s">
        <v>63</v>
      </c>
      <c r="K2925" s="1">
        <v>0</v>
      </c>
      <c r="L2925" s="1">
        <v>0</v>
      </c>
      <c r="M2925" s="1">
        <v>0</v>
      </c>
      <c r="N2925" s="1" t="s">
        <v>63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3" t="str">
        <f t="shared" si="45"/>
        <v>2017Plan</v>
      </c>
      <c r="V2925" s="2">
        <f>DATE(A2925,INDEX(Map!$H$1:$H$12,MATCH(B2925,Map!$G$1:$G$12,0),0),1)</f>
        <v>43405</v>
      </c>
      <c r="W2925" t="str">
        <f>IF(AND(V2925&gt;=Map!$K$2,V2925&lt;=Map!$L$2),"Base",IF(AND(V2925&gt;=Map!$K$3,V2925&lt;=Map!$L$3),"Fcst","N/A"))</f>
        <v>N/A</v>
      </c>
      <c r="X2925" t="str">
        <f>INDEX(Map!$B$2:$B$86,MATCH(D2925,Map!$A$2:$A$86,0),0)</f>
        <v>N/A</v>
      </c>
      <c r="Y2925" s="7" t="str">
        <f>IF(INDEX(Map!$C$2:$C$86,MATCH(D2925,Map!$A$2:$A$86,0),0)="","N/A",E2925*INDEX(Map!$C$2:$C$86,MATCH(D2925,Map!$A$2:$A$86,0),0))</f>
        <v>N/A</v>
      </c>
      <c r="Z2925" s="7" t="str">
        <f>IF(INDEX(Map!$D$2:$D$86,MATCH(D2925,Map!$A$2:$A$86,0),0)="","N/A",E2925*INDEX(Map!$D$2:$D$86,MATCH(D2925,Map!$A$2:$A$86,0),0))</f>
        <v>N/A</v>
      </c>
      <c r="AA2925" t="str">
        <f>INDEX(Map!$E$2:$E$86,MATCH(D2925,Map!$A$2:$A$86,0),0)</f>
        <v>CSR</v>
      </c>
    </row>
    <row r="2926" spans="1:27" x14ac:dyDescent="0.25">
      <c r="A2926" s="1" t="s">
        <v>120</v>
      </c>
      <c r="B2926" s="1" t="s">
        <v>117</v>
      </c>
      <c r="C2926" s="1">
        <v>69</v>
      </c>
      <c r="D2926" s="1" t="s">
        <v>92</v>
      </c>
      <c r="E2926" s="1">
        <v>0</v>
      </c>
      <c r="F2926" s="1">
        <v>0</v>
      </c>
      <c r="G2926" s="1">
        <v>0</v>
      </c>
      <c r="H2926" s="1">
        <v>0</v>
      </c>
      <c r="I2926" s="1" t="s">
        <v>63</v>
      </c>
      <c r="J2926" s="1" t="s">
        <v>63</v>
      </c>
      <c r="K2926" s="1">
        <v>0</v>
      </c>
      <c r="L2926" s="1">
        <v>0</v>
      </c>
      <c r="M2926" s="1">
        <v>0</v>
      </c>
      <c r="N2926" s="1" t="s">
        <v>63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3" t="str">
        <f t="shared" si="45"/>
        <v>2017Plan</v>
      </c>
      <c r="V2926" s="2">
        <f>DATE(A2926,INDEX(Map!$H$1:$H$12,MATCH(B2926,Map!$G$1:$G$12,0),0),1)</f>
        <v>43405</v>
      </c>
      <c r="W2926" t="str">
        <f>IF(AND(V2926&gt;=Map!$K$2,V2926&lt;=Map!$L$2),"Base",IF(AND(V2926&gt;=Map!$K$3,V2926&lt;=Map!$L$3),"Fcst","N/A"))</f>
        <v>N/A</v>
      </c>
      <c r="X2926" t="str">
        <f>INDEX(Map!$B$2:$B$86,MATCH(D2926,Map!$A$2:$A$86,0),0)</f>
        <v>N/A</v>
      </c>
      <c r="Y2926" s="7" t="str">
        <f>IF(INDEX(Map!$C$2:$C$86,MATCH(D2926,Map!$A$2:$A$86,0),0)="","N/A",E2926*INDEX(Map!$C$2:$C$86,MATCH(D2926,Map!$A$2:$A$86,0),0))</f>
        <v>N/A</v>
      </c>
      <c r="Z2926" s="7" t="str">
        <f>IF(INDEX(Map!$D$2:$D$86,MATCH(D2926,Map!$A$2:$A$86,0),0)="","N/A",E2926*INDEX(Map!$D$2:$D$86,MATCH(D2926,Map!$A$2:$A$86,0),0))</f>
        <v>N/A</v>
      </c>
      <c r="AA2926" t="str">
        <f>INDEX(Map!$E$2:$E$86,MATCH(D2926,Map!$A$2:$A$86,0),0)</f>
        <v>CSR</v>
      </c>
    </row>
    <row r="2927" spans="1:27" x14ac:dyDescent="0.25">
      <c r="A2927" s="1" t="s">
        <v>120</v>
      </c>
      <c r="B2927" s="1" t="s">
        <v>117</v>
      </c>
      <c r="C2927" s="1">
        <v>70</v>
      </c>
      <c r="D2927" s="1" t="s">
        <v>93</v>
      </c>
      <c r="E2927" s="1">
        <v>0</v>
      </c>
      <c r="F2927" s="1">
        <v>0</v>
      </c>
      <c r="G2927" s="1">
        <v>0</v>
      </c>
      <c r="H2927" s="1">
        <v>0</v>
      </c>
      <c r="I2927" s="1" t="s">
        <v>63</v>
      </c>
      <c r="J2927" s="1" t="s">
        <v>63</v>
      </c>
      <c r="K2927" s="1">
        <v>0</v>
      </c>
      <c r="L2927" s="1">
        <v>0</v>
      </c>
      <c r="M2927" s="1">
        <v>0</v>
      </c>
      <c r="N2927" s="1" t="s">
        <v>63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3" t="str">
        <f t="shared" si="45"/>
        <v>2017Plan</v>
      </c>
      <c r="V2927" s="2">
        <f>DATE(A2927,INDEX(Map!$H$1:$H$12,MATCH(B2927,Map!$G$1:$G$12,0),0),1)</f>
        <v>43405</v>
      </c>
      <c r="W2927" t="str">
        <f>IF(AND(V2927&gt;=Map!$K$2,V2927&lt;=Map!$L$2),"Base",IF(AND(V2927&gt;=Map!$K$3,V2927&lt;=Map!$L$3),"Fcst","N/A"))</f>
        <v>N/A</v>
      </c>
      <c r="X2927" t="str">
        <f>INDEX(Map!$B$2:$B$86,MATCH(D2927,Map!$A$2:$A$86,0),0)</f>
        <v>N/A</v>
      </c>
      <c r="Y2927" s="7" t="str">
        <f>IF(INDEX(Map!$C$2:$C$86,MATCH(D2927,Map!$A$2:$A$86,0),0)="","N/A",E2927*INDEX(Map!$C$2:$C$86,MATCH(D2927,Map!$A$2:$A$86,0),0))</f>
        <v>N/A</v>
      </c>
      <c r="Z2927" s="7" t="str">
        <f>IF(INDEX(Map!$D$2:$D$86,MATCH(D2927,Map!$A$2:$A$86,0),0)="","N/A",E2927*INDEX(Map!$D$2:$D$86,MATCH(D2927,Map!$A$2:$A$86,0),0))</f>
        <v>N/A</v>
      </c>
      <c r="AA2927" t="str">
        <f>INDEX(Map!$E$2:$E$86,MATCH(D2927,Map!$A$2:$A$86,0),0)</f>
        <v>CSR</v>
      </c>
    </row>
    <row r="2928" spans="1:27" x14ac:dyDescent="0.25">
      <c r="A2928" s="1" t="s">
        <v>120</v>
      </c>
      <c r="B2928" s="1" t="s">
        <v>117</v>
      </c>
      <c r="C2928" s="1">
        <v>71</v>
      </c>
      <c r="D2928" s="1" t="s">
        <v>94</v>
      </c>
      <c r="E2928" s="1">
        <v>0</v>
      </c>
      <c r="F2928" s="1">
        <v>0</v>
      </c>
      <c r="G2928" s="1">
        <v>0</v>
      </c>
      <c r="H2928" s="1">
        <v>0</v>
      </c>
      <c r="I2928" s="1" t="s">
        <v>63</v>
      </c>
      <c r="J2928" s="1" t="s">
        <v>63</v>
      </c>
      <c r="K2928" s="1">
        <v>0</v>
      </c>
      <c r="L2928" s="1">
        <v>0</v>
      </c>
      <c r="M2928" s="1">
        <v>0</v>
      </c>
      <c r="N2928" s="1" t="s">
        <v>63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3" t="str">
        <f t="shared" si="45"/>
        <v>2017Plan</v>
      </c>
      <c r="V2928" s="2">
        <f>DATE(A2928,INDEX(Map!$H$1:$H$12,MATCH(B2928,Map!$G$1:$G$12,0),0),1)</f>
        <v>43405</v>
      </c>
      <c r="W2928" t="str">
        <f>IF(AND(V2928&gt;=Map!$K$2,V2928&lt;=Map!$L$2),"Base",IF(AND(V2928&gt;=Map!$K$3,V2928&lt;=Map!$L$3),"Fcst","N/A"))</f>
        <v>N/A</v>
      </c>
      <c r="X2928" t="str">
        <f>INDEX(Map!$B$2:$B$86,MATCH(D2928,Map!$A$2:$A$86,0),0)</f>
        <v>N/A</v>
      </c>
      <c r="Y2928" s="7" t="str">
        <f>IF(INDEX(Map!$C$2:$C$86,MATCH(D2928,Map!$A$2:$A$86,0),0)="","N/A",E2928*INDEX(Map!$C$2:$C$86,MATCH(D2928,Map!$A$2:$A$86,0),0))</f>
        <v>N/A</v>
      </c>
      <c r="Z2928" s="7" t="str">
        <f>IF(INDEX(Map!$D$2:$D$86,MATCH(D2928,Map!$A$2:$A$86,0),0)="","N/A",E2928*INDEX(Map!$D$2:$D$86,MATCH(D2928,Map!$A$2:$A$86,0),0))</f>
        <v>N/A</v>
      </c>
      <c r="AA2928" t="str">
        <f>INDEX(Map!$E$2:$E$86,MATCH(D2928,Map!$A$2:$A$86,0),0)</f>
        <v>CSR</v>
      </c>
    </row>
    <row r="2929" spans="1:27" x14ac:dyDescent="0.25">
      <c r="A2929" s="1" t="s">
        <v>120</v>
      </c>
      <c r="B2929" s="1" t="s">
        <v>117</v>
      </c>
      <c r="C2929" s="1">
        <v>72</v>
      </c>
      <c r="D2929" s="1" t="s">
        <v>95</v>
      </c>
      <c r="E2929" s="1">
        <v>0</v>
      </c>
      <c r="F2929" s="1">
        <v>0</v>
      </c>
      <c r="G2929" s="1">
        <v>0</v>
      </c>
      <c r="H2929" s="1">
        <v>0</v>
      </c>
      <c r="I2929" s="1" t="s">
        <v>63</v>
      </c>
      <c r="J2929" s="1" t="s">
        <v>63</v>
      </c>
      <c r="K2929" s="1">
        <v>0</v>
      </c>
      <c r="L2929" s="1">
        <v>0</v>
      </c>
      <c r="M2929" s="1">
        <v>0</v>
      </c>
      <c r="N2929" s="1" t="s">
        <v>63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3" t="str">
        <f t="shared" si="45"/>
        <v>2017Plan</v>
      </c>
      <c r="V2929" s="2">
        <f>DATE(A2929,INDEX(Map!$H$1:$H$12,MATCH(B2929,Map!$G$1:$G$12,0),0),1)</f>
        <v>43405</v>
      </c>
      <c r="W2929" t="str">
        <f>IF(AND(V2929&gt;=Map!$K$2,V2929&lt;=Map!$L$2),"Base",IF(AND(V2929&gt;=Map!$K$3,V2929&lt;=Map!$L$3),"Fcst","N/A"))</f>
        <v>N/A</v>
      </c>
      <c r="X2929" t="str">
        <f>INDEX(Map!$B$2:$B$86,MATCH(D2929,Map!$A$2:$A$86,0),0)</f>
        <v>N/A</v>
      </c>
      <c r="Y2929" s="7" t="str">
        <f>IF(INDEX(Map!$C$2:$C$86,MATCH(D2929,Map!$A$2:$A$86,0),0)="","N/A",E2929*INDEX(Map!$C$2:$C$86,MATCH(D2929,Map!$A$2:$A$86,0),0))</f>
        <v>N/A</v>
      </c>
      <c r="Z2929" s="7" t="str">
        <f>IF(INDEX(Map!$D$2:$D$86,MATCH(D2929,Map!$A$2:$A$86,0),0)="","N/A",E2929*INDEX(Map!$D$2:$D$86,MATCH(D2929,Map!$A$2:$A$86,0),0))</f>
        <v>N/A</v>
      </c>
      <c r="AA2929" t="str">
        <f>INDEX(Map!$E$2:$E$86,MATCH(D2929,Map!$A$2:$A$86,0),0)</f>
        <v>CSR</v>
      </c>
    </row>
    <row r="2930" spans="1:27" x14ac:dyDescent="0.25">
      <c r="A2930" s="1" t="s">
        <v>120</v>
      </c>
      <c r="B2930" s="1" t="s">
        <v>117</v>
      </c>
      <c r="C2930" s="1">
        <v>73</v>
      </c>
      <c r="D2930" s="1" t="s">
        <v>96</v>
      </c>
      <c r="E2930" s="1">
        <v>0</v>
      </c>
      <c r="F2930" s="1">
        <v>0</v>
      </c>
      <c r="G2930" s="1">
        <v>0</v>
      </c>
      <c r="H2930" s="1">
        <v>0</v>
      </c>
      <c r="I2930" s="1" t="s">
        <v>63</v>
      </c>
      <c r="J2930" s="1" t="s">
        <v>63</v>
      </c>
      <c r="K2930" s="1">
        <v>0</v>
      </c>
      <c r="L2930" s="1">
        <v>0</v>
      </c>
      <c r="M2930" s="1">
        <v>0</v>
      </c>
      <c r="N2930" s="1" t="s">
        <v>63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s="3" t="str">
        <f t="shared" si="45"/>
        <v>2017Plan</v>
      </c>
      <c r="V2930" s="2">
        <f>DATE(A2930,INDEX(Map!$H$1:$H$12,MATCH(B2930,Map!$G$1:$G$12,0),0),1)</f>
        <v>43405</v>
      </c>
      <c r="W2930" t="str">
        <f>IF(AND(V2930&gt;=Map!$K$2,V2930&lt;=Map!$L$2),"Base",IF(AND(V2930&gt;=Map!$K$3,V2930&lt;=Map!$L$3),"Fcst","N/A"))</f>
        <v>N/A</v>
      </c>
      <c r="X2930" t="str">
        <f>INDEX(Map!$B$2:$B$86,MATCH(D2930,Map!$A$2:$A$86,0),0)</f>
        <v>N/A</v>
      </c>
      <c r="Y2930" s="7" t="str">
        <f>IF(INDEX(Map!$C$2:$C$86,MATCH(D2930,Map!$A$2:$A$86,0),0)="","N/A",E2930*INDEX(Map!$C$2:$C$86,MATCH(D2930,Map!$A$2:$A$86,0),0))</f>
        <v>N/A</v>
      </c>
      <c r="Z2930" s="7" t="str">
        <f>IF(INDEX(Map!$D$2:$D$86,MATCH(D2930,Map!$A$2:$A$86,0),0)="","N/A",E2930*INDEX(Map!$D$2:$D$86,MATCH(D2930,Map!$A$2:$A$86,0),0))</f>
        <v>N/A</v>
      </c>
      <c r="AA2930" t="str">
        <f>INDEX(Map!$E$2:$E$86,MATCH(D2930,Map!$A$2:$A$86,0),0)</f>
        <v>CSR</v>
      </c>
    </row>
    <row r="2931" spans="1:27" x14ac:dyDescent="0.25">
      <c r="A2931" s="1" t="s">
        <v>120</v>
      </c>
      <c r="B2931" s="1" t="s">
        <v>117</v>
      </c>
      <c r="C2931" s="1">
        <v>74</v>
      </c>
      <c r="D2931" s="1" t="s">
        <v>97</v>
      </c>
      <c r="E2931" s="1">
        <v>0</v>
      </c>
      <c r="F2931" s="1">
        <v>0</v>
      </c>
      <c r="G2931" s="1">
        <v>0</v>
      </c>
      <c r="H2931" s="1">
        <v>0</v>
      </c>
      <c r="I2931" s="1" t="s">
        <v>63</v>
      </c>
      <c r="J2931" s="1" t="s">
        <v>63</v>
      </c>
      <c r="K2931" s="1">
        <v>0</v>
      </c>
      <c r="L2931" s="1">
        <v>0</v>
      </c>
      <c r="M2931" s="1">
        <v>0</v>
      </c>
      <c r="N2931" s="1" t="s">
        <v>63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3" t="str">
        <f t="shared" si="45"/>
        <v>2017Plan</v>
      </c>
      <c r="V2931" s="2">
        <f>DATE(A2931,INDEX(Map!$H$1:$H$12,MATCH(B2931,Map!$G$1:$G$12,0),0),1)</f>
        <v>43405</v>
      </c>
      <c r="W2931" t="str">
        <f>IF(AND(V2931&gt;=Map!$K$2,V2931&lt;=Map!$L$2),"Base",IF(AND(V2931&gt;=Map!$K$3,V2931&lt;=Map!$L$3),"Fcst","N/A"))</f>
        <v>N/A</v>
      </c>
      <c r="X2931" t="str">
        <f>INDEX(Map!$B$2:$B$86,MATCH(D2931,Map!$A$2:$A$86,0),0)</f>
        <v>N/A</v>
      </c>
      <c r="Y2931" s="7" t="str">
        <f>IF(INDEX(Map!$C$2:$C$86,MATCH(D2931,Map!$A$2:$A$86,0),0)="","N/A",E2931*INDEX(Map!$C$2:$C$86,MATCH(D2931,Map!$A$2:$A$86,0),0))</f>
        <v>N/A</v>
      </c>
      <c r="Z2931" s="7" t="str">
        <f>IF(INDEX(Map!$D$2:$D$86,MATCH(D2931,Map!$A$2:$A$86,0),0)="","N/A",E2931*INDEX(Map!$D$2:$D$86,MATCH(D2931,Map!$A$2:$A$86,0),0))</f>
        <v>N/A</v>
      </c>
      <c r="AA2931" t="str">
        <f>INDEX(Map!$E$2:$E$86,MATCH(D2931,Map!$A$2:$A$86,0),0)</f>
        <v>CSR</v>
      </c>
    </row>
    <row r="2932" spans="1:27" x14ac:dyDescent="0.25">
      <c r="A2932" s="1" t="s">
        <v>120</v>
      </c>
      <c r="B2932" s="1" t="s">
        <v>117</v>
      </c>
      <c r="C2932" s="1">
        <v>75</v>
      </c>
      <c r="D2932" s="1" t="s">
        <v>98</v>
      </c>
      <c r="E2932" s="1">
        <v>0</v>
      </c>
      <c r="F2932" s="1">
        <v>0</v>
      </c>
      <c r="G2932" s="1">
        <v>0</v>
      </c>
      <c r="H2932" s="1">
        <v>0</v>
      </c>
      <c r="I2932" s="1" t="s">
        <v>63</v>
      </c>
      <c r="J2932" s="1" t="s">
        <v>63</v>
      </c>
      <c r="K2932" s="1">
        <v>0</v>
      </c>
      <c r="L2932" s="1">
        <v>0</v>
      </c>
      <c r="M2932" s="1">
        <v>0</v>
      </c>
      <c r="N2932" s="1" t="s">
        <v>63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s="3" t="str">
        <f t="shared" si="45"/>
        <v>2017Plan</v>
      </c>
      <c r="V2932" s="2">
        <f>DATE(A2932,INDEX(Map!$H$1:$H$12,MATCH(B2932,Map!$G$1:$G$12,0),0),1)</f>
        <v>43405</v>
      </c>
      <c r="W2932" t="str">
        <f>IF(AND(V2932&gt;=Map!$K$2,V2932&lt;=Map!$L$2),"Base",IF(AND(V2932&gt;=Map!$K$3,V2932&lt;=Map!$L$3),"Fcst","N/A"))</f>
        <v>N/A</v>
      </c>
      <c r="X2932" t="str">
        <f>INDEX(Map!$B$2:$B$86,MATCH(D2932,Map!$A$2:$A$86,0),0)</f>
        <v>N/A</v>
      </c>
      <c r="Y2932" s="7" t="str">
        <f>IF(INDEX(Map!$C$2:$C$86,MATCH(D2932,Map!$A$2:$A$86,0),0)="","N/A",E2932*INDEX(Map!$C$2:$C$86,MATCH(D2932,Map!$A$2:$A$86,0),0))</f>
        <v>N/A</v>
      </c>
      <c r="Z2932" s="7" t="str">
        <f>IF(INDEX(Map!$D$2:$D$86,MATCH(D2932,Map!$A$2:$A$86,0),0)="","N/A",E2932*INDEX(Map!$D$2:$D$86,MATCH(D2932,Map!$A$2:$A$86,0),0))</f>
        <v>N/A</v>
      </c>
      <c r="AA2932" t="str">
        <f>INDEX(Map!$E$2:$E$86,MATCH(D2932,Map!$A$2:$A$86,0),0)</f>
        <v>CSR</v>
      </c>
    </row>
    <row r="2933" spans="1:27" x14ac:dyDescent="0.25">
      <c r="A2933" s="1" t="s">
        <v>120</v>
      </c>
      <c r="B2933" s="1" t="s">
        <v>117</v>
      </c>
      <c r="C2933" s="1">
        <v>76</v>
      </c>
      <c r="D2933" s="1" t="s">
        <v>99</v>
      </c>
      <c r="E2933" s="1">
        <v>0</v>
      </c>
      <c r="F2933" s="1">
        <v>0</v>
      </c>
      <c r="G2933" s="1">
        <v>0</v>
      </c>
      <c r="H2933" s="1">
        <v>0</v>
      </c>
      <c r="I2933" s="1" t="s">
        <v>63</v>
      </c>
      <c r="J2933" s="1" t="s">
        <v>63</v>
      </c>
      <c r="K2933" s="1">
        <v>0</v>
      </c>
      <c r="L2933" s="1">
        <v>0</v>
      </c>
      <c r="M2933" s="1">
        <v>0</v>
      </c>
      <c r="N2933" s="1" t="s">
        <v>63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3" t="str">
        <f t="shared" si="45"/>
        <v>2017Plan</v>
      </c>
      <c r="V2933" s="2">
        <f>DATE(A2933,INDEX(Map!$H$1:$H$12,MATCH(B2933,Map!$G$1:$G$12,0),0),1)</f>
        <v>43405</v>
      </c>
      <c r="W2933" t="str">
        <f>IF(AND(V2933&gt;=Map!$K$2,V2933&lt;=Map!$L$2),"Base",IF(AND(V2933&gt;=Map!$K$3,V2933&lt;=Map!$L$3),"Fcst","N/A"))</f>
        <v>N/A</v>
      </c>
      <c r="X2933" t="str">
        <f>INDEX(Map!$B$2:$B$86,MATCH(D2933,Map!$A$2:$A$86,0),0)</f>
        <v>N/A</v>
      </c>
      <c r="Y2933" s="7" t="str">
        <f>IF(INDEX(Map!$C$2:$C$86,MATCH(D2933,Map!$A$2:$A$86,0),0)="","N/A",E2933*INDEX(Map!$C$2:$C$86,MATCH(D2933,Map!$A$2:$A$86,0),0))</f>
        <v>N/A</v>
      </c>
      <c r="Z2933" s="7" t="str">
        <f>IF(INDEX(Map!$D$2:$D$86,MATCH(D2933,Map!$A$2:$A$86,0),0)="","N/A",E2933*INDEX(Map!$D$2:$D$86,MATCH(D2933,Map!$A$2:$A$86,0),0))</f>
        <v>N/A</v>
      </c>
      <c r="AA2933" t="str">
        <f>INDEX(Map!$E$2:$E$86,MATCH(D2933,Map!$A$2:$A$86,0),0)</f>
        <v>CSR</v>
      </c>
    </row>
    <row r="2934" spans="1:27" x14ac:dyDescent="0.25">
      <c r="A2934" s="1" t="s">
        <v>120</v>
      </c>
      <c r="B2934" s="1" t="s">
        <v>117</v>
      </c>
      <c r="C2934" s="1">
        <v>77</v>
      </c>
      <c r="D2934" s="1" t="s">
        <v>100</v>
      </c>
      <c r="E2934" s="1">
        <v>0</v>
      </c>
      <c r="F2934" s="1">
        <v>0</v>
      </c>
      <c r="G2934" s="1">
        <v>0</v>
      </c>
      <c r="H2934" s="1">
        <v>0</v>
      </c>
      <c r="I2934" s="1" t="s">
        <v>63</v>
      </c>
      <c r="J2934" s="1" t="s">
        <v>63</v>
      </c>
      <c r="K2934" s="1">
        <v>0</v>
      </c>
      <c r="L2934" s="1">
        <v>0</v>
      </c>
      <c r="M2934" s="1">
        <v>0</v>
      </c>
      <c r="N2934" s="1" t="s">
        <v>63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3" t="str">
        <f t="shared" si="45"/>
        <v>2017Plan</v>
      </c>
      <c r="V2934" s="2">
        <f>DATE(A2934,INDEX(Map!$H$1:$H$12,MATCH(B2934,Map!$G$1:$G$12,0),0),1)</f>
        <v>43405</v>
      </c>
      <c r="W2934" t="str">
        <f>IF(AND(V2934&gt;=Map!$K$2,V2934&lt;=Map!$L$2),"Base",IF(AND(V2934&gt;=Map!$K$3,V2934&lt;=Map!$L$3),"Fcst","N/A"))</f>
        <v>N/A</v>
      </c>
      <c r="X2934" t="str">
        <f>INDEX(Map!$B$2:$B$86,MATCH(D2934,Map!$A$2:$A$86,0),0)</f>
        <v>N/A</v>
      </c>
      <c r="Y2934" s="7" t="str">
        <f>IF(INDEX(Map!$C$2:$C$86,MATCH(D2934,Map!$A$2:$A$86,0),0)="","N/A",E2934*INDEX(Map!$C$2:$C$86,MATCH(D2934,Map!$A$2:$A$86,0),0))</f>
        <v>N/A</v>
      </c>
      <c r="Z2934" s="7" t="str">
        <f>IF(INDEX(Map!$D$2:$D$86,MATCH(D2934,Map!$A$2:$A$86,0),0)="","N/A",E2934*INDEX(Map!$D$2:$D$86,MATCH(D2934,Map!$A$2:$A$86,0),0))</f>
        <v>N/A</v>
      </c>
      <c r="AA2934" t="str">
        <f>INDEX(Map!$E$2:$E$86,MATCH(D2934,Map!$A$2:$A$86,0),0)</f>
        <v>CSR</v>
      </c>
    </row>
    <row r="2935" spans="1:27" x14ac:dyDescent="0.25">
      <c r="A2935" s="1" t="s">
        <v>120</v>
      </c>
      <c r="B2935" s="1" t="s">
        <v>117</v>
      </c>
      <c r="C2935" s="1">
        <v>78</v>
      </c>
      <c r="D2935" s="1" t="s">
        <v>101</v>
      </c>
      <c r="E2935" s="1">
        <v>0</v>
      </c>
      <c r="F2935" s="1">
        <v>0</v>
      </c>
      <c r="G2935" s="1">
        <v>0</v>
      </c>
      <c r="H2935" s="1">
        <v>0</v>
      </c>
      <c r="I2935" s="1" t="s">
        <v>63</v>
      </c>
      <c r="J2935" s="1" t="s">
        <v>63</v>
      </c>
      <c r="K2935" s="1">
        <v>0</v>
      </c>
      <c r="L2935" s="1">
        <v>0</v>
      </c>
      <c r="M2935" s="1">
        <v>0</v>
      </c>
      <c r="N2935" s="1" t="s">
        <v>63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3" t="str">
        <f t="shared" si="45"/>
        <v>2017Plan</v>
      </c>
      <c r="V2935" s="2">
        <f>DATE(A2935,INDEX(Map!$H$1:$H$12,MATCH(B2935,Map!$G$1:$G$12,0),0),1)</f>
        <v>43405</v>
      </c>
      <c r="W2935" t="str">
        <f>IF(AND(V2935&gt;=Map!$K$2,V2935&lt;=Map!$L$2),"Base",IF(AND(V2935&gt;=Map!$K$3,V2935&lt;=Map!$L$3),"Fcst","N/A"))</f>
        <v>N/A</v>
      </c>
      <c r="X2935" t="str">
        <f>INDEX(Map!$B$2:$B$86,MATCH(D2935,Map!$A$2:$A$86,0),0)</f>
        <v>N/A</v>
      </c>
      <c r="Y2935" s="7" t="str">
        <f>IF(INDEX(Map!$C$2:$C$86,MATCH(D2935,Map!$A$2:$A$86,0),0)="","N/A",E2935*INDEX(Map!$C$2:$C$86,MATCH(D2935,Map!$A$2:$A$86,0),0))</f>
        <v>N/A</v>
      </c>
      <c r="Z2935" s="7" t="str">
        <f>IF(INDEX(Map!$D$2:$D$86,MATCH(D2935,Map!$A$2:$A$86,0),0)="","N/A",E2935*INDEX(Map!$D$2:$D$86,MATCH(D2935,Map!$A$2:$A$86,0),0))</f>
        <v>N/A</v>
      </c>
      <c r="AA2935" t="str">
        <f>INDEX(Map!$E$2:$E$86,MATCH(D2935,Map!$A$2:$A$86,0),0)</f>
        <v>CSR</v>
      </c>
    </row>
    <row r="2936" spans="1:27" x14ac:dyDescent="0.25">
      <c r="A2936" s="1" t="s">
        <v>120</v>
      </c>
      <c r="B2936" s="1" t="s">
        <v>117</v>
      </c>
      <c r="C2936" s="1">
        <v>79</v>
      </c>
      <c r="D2936" s="1" t="s">
        <v>102</v>
      </c>
      <c r="E2936" s="1">
        <v>0</v>
      </c>
      <c r="F2936" s="1">
        <v>0</v>
      </c>
      <c r="G2936" s="1">
        <v>0</v>
      </c>
      <c r="H2936" s="1">
        <v>0</v>
      </c>
      <c r="I2936" s="1" t="s">
        <v>63</v>
      </c>
      <c r="J2936" s="1" t="s">
        <v>63</v>
      </c>
      <c r="K2936" s="1">
        <v>0</v>
      </c>
      <c r="L2936" s="1">
        <v>0</v>
      </c>
      <c r="M2936" s="1">
        <v>0</v>
      </c>
      <c r="N2936" s="1" t="s">
        <v>63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3" t="str">
        <f t="shared" si="45"/>
        <v>2017Plan</v>
      </c>
      <c r="V2936" s="2">
        <f>DATE(A2936,INDEX(Map!$H$1:$H$12,MATCH(B2936,Map!$G$1:$G$12,0),0),1)</f>
        <v>43405</v>
      </c>
      <c r="W2936" t="str">
        <f>IF(AND(V2936&gt;=Map!$K$2,V2936&lt;=Map!$L$2),"Base",IF(AND(V2936&gt;=Map!$K$3,V2936&lt;=Map!$L$3),"Fcst","N/A"))</f>
        <v>N/A</v>
      </c>
      <c r="X2936" t="str">
        <f>INDEX(Map!$B$2:$B$86,MATCH(D2936,Map!$A$2:$A$86,0),0)</f>
        <v>N/A</v>
      </c>
      <c r="Y2936" s="7" t="str">
        <f>IF(INDEX(Map!$C$2:$C$86,MATCH(D2936,Map!$A$2:$A$86,0),0)="","N/A",E2936*INDEX(Map!$C$2:$C$86,MATCH(D2936,Map!$A$2:$A$86,0),0))</f>
        <v>N/A</v>
      </c>
      <c r="Z2936" s="7" t="str">
        <f>IF(INDEX(Map!$D$2:$D$86,MATCH(D2936,Map!$A$2:$A$86,0),0)="","N/A",E2936*INDEX(Map!$D$2:$D$86,MATCH(D2936,Map!$A$2:$A$86,0),0))</f>
        <v>N/A</v>
      </c>
      <c r="AA2936" t="str">
        <f>INDEX(Map!$E$2:$E$86,MATCH(D2936,Map!$A$2:$A$86,0),0)</f>
        <v>CSR</v>
      </c>
    </row>
    <row r="2937" spans="1:27" x14ac:dyDescent="0.25">
      <c r="A2937" s="1" t="s">
        <v>120</v>
      </c>
      <c r="B2937" s="1" t="s">
        <v>117</v>
      </c>
      <c r="C2937" s="1">
        <v>80</v>
      </c>
      <c r="D2937" s="1" t="s">
        <v>103</v>
      </c>
      <c r="E2937" s="1">
        <v>0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3" t="str">
        <f t="shared" si="45"/>
        <v>2017Plan</v>
      </c>
      <c r="V2937" s="2">
        <f>DATE(A2937,INDEX(Map!$H$1:$H$12,MATCH(B2937,Map!$G$1:$G$12,0),0),1)</f>
        <v>43405</v>
      </c>
      <c r="W2937" t="str">
        <f>IF(AND(V2937&gt;=Map!$K$2,V2937&lt;=Map!$L$2),"Base",IF(AND(V2937&gt;=Map!$K$3,V2937&lt;=Map!$L$3),"Fcst","N/A"))</f>
        <v>N/A</v>
      </c>
      <c r="X2937" t="str">
        <f>INDEX(Map!$B$2:$B$86,MATCH(D2937,Map!$A$2:$A$86,0),0)</f>
        <v>N/A</v>
      </c>
      <c r="Y2937" s="7" t="str">
        <f>IF(INDEX(Map!$C$2:$C$86,MATCH(D2937,Map!$A$2:$A$86,0),0)="","N/A",E2937*INDEX(Map!$C$2:$C$86,MATCH(D2937,Map!$A$2:$A$86,0),0))</f>
        <v>N/A</v>
      </c>
      <c r="Z2937" s="7" t="str">
        <f>IF(INDEX(Map!$D$2:$D$86,MATCH(D2937,Map!$A$2:$A$86,0),0)="","N/A",E2937*INDEX(Map!$D$2:$D$86,MATCH(D2937,Map!$A$2:$A$86,0),0))</f>
        <v>N/A</v>
      </c>
      <c r="AA2937" t="str">
        <f>INDEX(Map!$E$2:$E$86,MATCH(D2937,Map!$A$2:$A$86,0),0)</f>
        <v>NGCC</v>
      </c>
    </row>
    <row r="2938" spans="1:27" x14ac:dyDescent="0.25">
      <c r="A2938" s="1" t="s">
        <v>120</v>
      </c>
      <c r="B2938" s="1" t="s">
        <v>117</v>
      </c>
      <c r="C2938" s="1">
        <v>81</v>
      </c>
      <c r="D2938" s="1" t="s">
        <v>104</v>
      </c>
      <c r="E2938" s="1">
        <v>0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3" t="str">
        <f t="shared" si="45"/>
        <v>2017Plan</v>
      </c>
      <c r="V2938" s="2">
        <f>DATE(A2938,INDEX(Map!$H$1:$H$12,MATCH(B2938,Map!$G$1:$G$12,0),0),1)</f>
        <v>43405</v>
      </c>
      <c r="W2938" t="str">
        <f>IF(AND(V2938&gt;=Map!$K$2,V2938&lt;=Map!$L$2),"Base",IF(AND(V2938&gt;=Map!$K$3,V2938&lt;=Map!$L$3),"Fcst","N/A"))</f>
        <v>N/A</v>
      </c>
      <c r="X2938" t="str">
        <f>INDEX(Map!$B$2:$B$86,MATCH(D2938,Map!$A$2:$A$86,0),0)</f>
        <v>N/A</v>
      </c>
      <c r="Y2938" s="7" t="str">
        <f>IF(INDEX(Map!$C$2:$C$86,MATCH(D2938,Map!$A$2:$A$86,0),0)="","N/A",E2938*INDEX(Map!$C$2:$C$86,MATCH(D2938,Map!$A$2:$A$86,0),0))</f>
        <v>N/A</v>
      </c>
      <c r="Z2938" s="7" t="str">
        <f>IF(INDEX(Map!$D$2:$D$86,MATCH(D2938,Map!$A$2:$A$86,0),0)="","N/A",E2938*INDEX(Map!$D$2:$D$86,MATCH(D2938,Map!$A$2:$A$86,0),0))</f>
        <v>N/A</v>
      </c>
      <c r="AA2938" t="str">
        <f>INDEX(Map!$E$2:$E$86,MATCH(D2938,Map!$A$2:$A$86,0),0)</f>
        <v>NGCC</v>
      </c>
    </row>
    <row r="2939" spans="1:27" x14ac:dyDescent="0.25">
      <c r="A2939" s="1" t="s">
        <v>120</v>
      </c>
      <c r="B2939" s="1" t="s">
        <v>117</v>
      </c>
      <c r="C2939" s="1">
        <v>82</v>
      </c>
      <c r="D2939" s="1" t="s">
        <v>105</v>
      </c>
      <c r="E2939" s="1">
        <v>0</v>
      </c>
      <c r="F2939" s="1">
        <v>0</v>
      </c>
      <c r="G2939" s="1">
        <v>0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3" t="str">
        <f t="shared" si="45"/>
        <v>2017Plan</v>
      </c>
      <c r="V2939" s="2">
        <f>DATE(A2939,INDEX(Map!$H$1:$H$12,MATCH(B2939,Map!$G$1:$G$12,0),0),1)</f>
        <v>43405</v>
      </c>
      <c r="W2939" t="str">
        <f>IF(AND(V2939&gt;=Map!$K$2,V2939&lt;=Map!$L$2),"Base",IF(AND(V2939&gt;=Map!$K$3,V2939&lt;=Map!$L$3),"Fcst","N/A"))</f>
        <v>N/A</v>
      </c>
      <c r="X2939" t="str">
        <f>INDEX(Map!$B$2:$B$86,MATCH(D2939,Map!$A$2:$A$86,0),0)</f>
        <v>N/A</v>
      </c>
      <c r="Y2939" s="7" t="str">
        <f>IF(INDEX(Map!$C$2:$C$86,MATCH(D2939,Map!$A$2:$A$86,0),0)="","N/A",E2939*INDEX(Map!$C$2:$C$86,MATCH(D2939,Map!$A$2:$A$86,0),0))</f>
        <v>N/A</v>
      </c>
      <c r="Z2939" s="7" t="str">
        <f>IF(INDEX(Map!$D$2:$D$86,MATCH(D2939,Map!$A$2:$A$86,0),0)="","N/A",E2939*INDEX(Map!$D$2:$D$86,MATCH(D2939,Map!$A$2:$A$86,0),0))</f>
        <v>N/A</v>
      </c>
      <c r="AA2939" t="str">
        <f>INDEX(Map!$E$2:$E$86,MATCH(D2939,Map!$A$2:$A$86,0),0)</f>
        <v>NGCC</v>
      </c>
    </row>
    <row r="2940" spans="1:27" x14ac:dyDescent="0.25">
      <c r="A2940" s="1" t="s">
        <v>120</v>
      </c>
      <c r="B2940" s="1" t="s">
        <v>117</v>
      </c>
      <c r="C2940" s="1">
        <v>83</v>
      </c>
      <c r="D2940" s="1" t="s">
        <v>106</v>
      </c>
      <c r="E2940" s="1">
        <v>0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3" t="str">
        <f t="shared" si="45"/>
        <v>2017Plan</v>
      </c>
      <c r="V2940" s="2">
        <f>DATE(A2940,INDEX(Map!$H$1:$H$12,MATCH(B2940,Map!$G$1:$G$12,0),0),1)</f>
        <v>43405</v>
      </c>
      <c r="W2940" t="str">
        <f>IF(AND(V2940&gt;=Map!$K$2,V2940&lt;=Map!$L$2),"Base",IF(AND(V2940&gt;=Map!$K$3,V2940&lt;=Map!$L$3),"Fcst","N/A"))</f>
        <v>N/A</v>
      </c>
      <c r="X2940" t="str">
        <f>INDEX(Map!$B$2:$B$86,MATCH(D2940,Map!$A$2:$A$86,0),0)</f>
        <v>N/A</v>
      </c>
      <c r="Y2940" s="7" t="str">
        <f>IF(INDEX(Map!$C$2:$C$86,MATCH(D2940,Map!$A$2:$A$86,0),0)="","N/A",E2940*INDEX(Map!$C$2:$C$86,MATCH(D2940,Map!$A$2:$A$86,0),0))</f>
        <v>N/A</v>
      </c>
      <c r="Z2940" s="7" t="str">
        <f>IF(INDEX(Map!$D$2:$D$86,MATCH(D2940,Map!$A$2:$A$86,0),0)="","N/A",E2940*INDEX(Map!$D$2:$D$86,MATCH(D2940,Map!$A$2:$A$86,0),0))</f>
        <v>N/A</v>
      </c>
      <c r="AA2940" t="str">
        <f>INDEX(Map!$E$2:$E$86,MATCH(D2940,Map!$A$2:$A$86,0),0)</f>
        <v>NGCC</v>
      </c>
    </row>
    <row r="2941" spans="1:27" x14ac:dyDescent="0.25">
      <c r="A2941" s="1" t="s">
        <v>120</v>
      </c>
      <c r="B2941" s="1" t="s">
        <v>117</v>
      </c>
      <c r="C2941" s="1">
        <v>84</v>
      </c>
      <c r="D2941" s="1" t="s">
        <v>107</v>
      </c>
      <c r="E2941" s="1">
        <v>4.4000000000000004</v>
      </c>
      <c r="F2941" s="1">
        <v>0</v>
      </c>
      <c r="G2941" s="1">
        <v>3.7</v>
      </c>
      <c r="H2941" s="1">
        <v>10</v>
      </c>
      <c r="I2941" s="1">
        <v>47.7</v>
      </c>
      <c r="J2941" s="1">
        <v>10900</v>
      </c>
      <c r="K2941" s="1">
        <v>28</v>
      </c>
      <c r="L2941" s="1">
        <v>326.8</v>
      </c>
      <c r="M2941" s="1">
        <v>156</v>
      </c>
      <c r="N2941" s="1">
        <v>0</v>
      </c>
      <c r="O2941" s="1">
        <v>92</v>
      </c>
      <c r="P2941" s="1">
        <v>0</v>
      </c>
      <c r="Q2941" s="1">
        <v>3</v>
      </c>
      <c r="R2941" s="1">
        <v>36.22</v>
      </c>
      <c r="S2941" s="1">
        <v>57.14</v>
      </c>
      <c r="T2941" s="1">
        <v>250</v>
      </c>
      <c r="U2941" s="3" t="str">
        <f t="shared" si="45"/>
        <v>2017Plan</v>
      </c>
      <c r="V2941" s="2">
        <f>DATE(A2941,INDEX(Map!$H$1:$H$12,MATCH(B2941,Map!$G$1:$G$12,0),0),1)</f>
        <v>43405</v>
      </c>
      <c r="W2941" t="str">
        <f>IF(AND(V2941&gt;=Map!$K$2,V2941&lt;=Map!$L$2),"Base",IF(AND(V2941&gt;=Map!$K$3,V2941&lt;=Map!$L$3),"Fcst","N/A"))</f>
        <v>N/A</v>
      </c>
      <c r="X2941" t="str">
        <f>INDEX(Map!$B$2:$B$86,MATCH(D2941,Map!$A$2:$A$86,0),0)</f>
        <v>Bluegrass/EKPC</v>
      </c>
      <c r="Y2941" s="7" t="str">
        <f>IF(INDEX(Map!$C$2:$C$86,MATCH(D2941,Map!$A$2:$A$86,0),0)="","N/A",E2941*INDEX(Map!$C$2:$C$86,MATCH(D2941,Map!$A$2:$A$86,0),0))</f>
        <v>N/A</v>
      </c>
      <c r="Z2941" s="7">
        <f>IF(INDEX(Map!$D$2:$D$86,MATCH(D2941,Map!$A$2:$A$86,0),0)="","N/A",E2941*INDEX(Map!$D$2:$D$86,MATCH(D2941,Map!$A$2:$A$86,0),0))</f>
        <v>4.4000000000000004</v>
      </c>
      <c r="AA2941" t="str">
        <f>INDEX(Map!$E$2:$E$86,MATCH(D2941,Map!$A$2:$A$86,0),0)</f>
        <v>SCCT</v>
      </c>
    </row>
    <row r="2942" spans="1:27" x14ac:dyDescent="0.25">
      <c r="A2942" s="1" t="s">
        <v>120</v>
      </c>
      <c r="B2942" s="1" t="s">
        <v>118</v>
      </c>
      <c r="C2942" s="1">
        <v>1</v>
      </c>
      <c r="D2942" s="1" t="s">
        <v>23</v>
      </c>
      <c r="E2942" s="1">
        <v>9.6999999999999993</v>
      </c>
      <c r="F2942" s="1">
        <v>0</v>
      </c>
      <c r="G2942" s="1">
        <v>12.2</v>
      </c>
      <c r="H2942" s="1">
        <v>3</v>
      </c>
      <c r="I2942" s="1">
        <v>114.5</v>
      </c>
      <c r="J2942" s="1">
        <v>11808</v>
      </c>
      <c r="K2942" s="1">
        <v>251</v>
      </c>
      <c r="L2942" s="1">
        <v>269.7</v>
      </c>
      <c r="M2942" s="1">
        <v>309</v>
      </c>
      <c r="N2942" s="1">
        <v>3</v>
      </c>
      <c r="O2942" s="1">
        <v>42</v>
      </c>
      <c r="P2942" s="1">
        <v>0</v>
      </c>
      <c r="Q2942" s="1">
        <v>28</v>
      </c>
      <c r="R2942" s="1">
        <v>34.74</v>
      </c>
      <c r="S2942" s="1">
        <v>39.03</v>
      </c>
      <c r="T2942" s="1">
        <v>378</v>
      </c>
      <c r="U2942" s="3" t="str">
        <f t="shared" si="45"/>
        <v>2017Plan</v>
      </c>
      <c r="V2942" s="2">
        <f>DATE(A2942,INDEX(Map!$H$1:$H$12,MATCH(B2942,Map!$G$1:$G$12,0),0),1)</f>
        <v>43435</v>
      </c>
      <c r="W2942" t="str">
        <f>IF(AND(V2942&gt;=Map!$K$2,V2942&lt;=Map!$L$2),"Base",IF(AND(V2942&gt;=Map!$K$3,V2942&lt;=Map!$L$3),"Fcst","N/A"))</f>
        <v>N/A</v>
      </c>
      <c r="X2942" t="str">
        <f>INDEX(Map!$B$2:$B$86,MATCH(D2942,Map!$A$2:$A$86,0),0)</f>
        <v>Brown 1</v>
      </c>
      <c r="Y2942" s="7">
        <f>IF(INDEX(Map!$C$2:$C$86,MATCH(D2942,Map!$A$2:$A$86,0),0)="","N/A",E2942*INDEX(Map!$C$2:$C$86,MATCH(D2942,Map!$A$2:$A$86,0),0))</f>
        <v>9.6999999999999993</v>
      </c>
      <c r="Z2942" s="7" t="str">
        <f>IF(INDEX(Map!$D$2:$D$86,MATCH(D2942,Map!$A$2:$A$86,0),0)="","N/A",E2942*INDEX(Map!$D$2:$D$86,MATCH(D2942,Map!$A$2:$A$86,0),0))</f>
        <v>N/A</v>
      </c>
      <c r="AA2942" t="str">
        <f>INDEX(Map!$E$2:$E$86,MATCH(D2942,Map!$A$2:$A$86,0),0)</f>
        <v>Coal</v>
      </c>
    </row>
    <row r="2943" spans="1:27" x14ac:dyDescent="0.25">
      <c r="A2943" s="1" t="s">
        <v>120</v>
      </c>
      <c r="B2943" s="1" t="s">
        <v>118</v>
      </c>
      <c r="C2943" s="1">
        <v>2</v>
      </c>
      <c r="D2943" s="1" t="s">
        <v>24</v>
      </c>
      <c r="E2943" s="1">
        <v>35.6</v>
      </c>
      <c r="F2943" s="1">
        <v>0</v>
      </c>
      <c r="G2943" s="1">
        <v>28.5</v>
      </c>
      <c r="H2943" s="1">
        <v>3</v>
      </c>
      <c r="I2943" s="1">
        <v>390.9</v>
      </c>
      <c r="J2943" s="1">
        <v>10981</v>
      </c>
      <c r="K2943" s="1">
        <v>538</v>
      </c>
      <c r="L2943" s="1">
        <v>269.7</v>
      </c>
      <c r="M2943" s="1">
        <v>1054</v>
      </c>
      <c r="N2943" s="1">
        <v>2</v>
      </c>
      <c r="O2943" s="1">
        <v>37</v>
      </c>
      <c r="P2943" s="1">
        <v>0</v>
      </c>
      <c r="Q2943" s="1">
        <v>78</v>
      </c>
      <c r="R2943" s="1">
        <v>31.8</v>
      </c>
      <c r="S2943" s="1">
        <v>32.83</v>
      </c>
      <c r="T2943" s="1">
        <v>1169</v>
      </c>
      <c r="U2943" s="3" t="str">
        <f t="shared" si="45"/>
        <v>2017Plan</v>
      </c>
      <c r="V2943" s="2">
        <f>DATE(A2943,INDEX(Map!$H$1:$H$12,MATCH(B2943,Map!$G$1:$G$12,0),0),1)</f>
        <v>43435</v>
      </c>
      <c r="W2943" t="str">
        <f>IF(AND(V2943&gt;=Map!$K$2,V2943&lt;=Map!$L$2),"Base",IF(AND(V2943&gt;=Map!$K$3,V2943&lt;=Map!$L$3),"Fcst","N/A"))</f>
        <v>N/A</v>
      </c>
      <c r="X2943" t="str">
        <f>INDEX(Map!$B$2:$B$86,MATCH(D2943,Map!$A$2:$A$86,0),0)</f>
        <v>Brown 2</v>
      </c>
      <c r="Y2943" s="7">
        <f>IF(INDEX(Map!$C$2:$C$86,MATCH(D2943,Map!$A$2:$A$86,0),0)="","N/A",E2943*INDEX(Map!$C$2:$C$86,MATCH(D2943,Map!$A$2:$A$86,0),0))</f>
        <v>35.6</v>
      </c>
      <c r="Z2943" s="7" t="str">
        <f>IF(INDEX(Map!$D$2:$D$86,MATCH(D2943,Map!$A$2:$A$86,0),0)="","N/A",E2943*INDEX(Map!$D$2:$D$86,MATCH(D2943,Map!$A$2:$A$86,0),0))</f>
        <v>N/A</v>
      </c>
      <c r="AA2943" t="str">
        <f>INDEX(Map!$E$2:$E$86,MATCH(D2943,Map!$A$2:$A$86,0),0)</f>
        <v>Coal</v>
      </c>
    </row>
    <row r="2944" spans="1:27" x14ac:dyDescent="0.25">
      <c r="A2944" s="1" t="s">
        <v>120</v>
      </c>
      <c r="B2944" s="1" t="s">
        <v>118</v>
      </c>
      <c r="C2944" s="1">
        <v>3</v>
      </c>
      <c r="D2944" s="1" t="s">
        <v>25</v>
      </c>
      <c r="E2944" s="1">
        <v>70.5</v>
      </c>
      <c r="F2944" s="1">
        <v>0</v>
      </c>
      <c r="G2944" s="1">
        <v>22.9</v>
      </c>
      <c r="H2944" s="1">
        <v>4</v>
      </c>
      <c r="I2944" s="1">
        <v>858.1</v>
      </c>
      <c r="J2944" s="1">
        <v>12179</v>
      </c>
      <c r="K2944" s="1">
        <v>456</v>
      </c>
      <c r="L2944" s="1">
        <v>269.7</v>
      </c>
      <c r="M2944" s="1">
        <v>2315</v>
      </c>
      <c r="N2944" s="1">
        <v>4</v>
      </c>
      <c r="O2944" s="1">
        <v>64</v>
      </c>
      <c r="P2944" s="1">
        <v>0</v>
      </c>
      <c r="Q2944" s="1">
        <v>217</v>
      </c>
      <c r="R2944" s="1">
        <v>35.93</v>
      </c>
      <c r="S2944" s="1">
        <v>36.840000000000003</v>
      </c>
      <c r="T2944" s="1">
        <v>2595</v>
      </c>
      <c r="U2944" s="3" t="str">
        <f t="shared" si="45"/>
        <v>2017Plan</v>
      </c>
      <c r="V2944" s="2">
        <f>DATE(A2944,INDEX(Map!$H$1:$H$12,MATCH(B2944,Map!$G$1:$G$12,0),0),1)</f>
        <v>43435</v>
      </c>
      <c r="W2944" t="str">
        <f>IF(AND(V2944&gt;=Map!$K$2,V2944&lt;=Map!$L$2),"Base",IF(AND(V2944&gt;=Map!$K$3,V2944&lt;=Map!$L$3),"Fcst","N/A"))</f>
        <v>N/A</v>
      </c>
      <c r="X2944" t="str">
        <f>INDEX(Map!$B$2:$B$86,MATCH(D2944,Map!$A$2:$A$86,0),0)</f>
        <v>Brown 3</v>
      </c>
      <c r="Y2944" s="7">
        <f>IF(INDEX(Map!$C$2:$C$86,MATCH(D2944,Map!$A$2:$A$86,0),0)="","N/A",E2944*INDEX(Map!$C$2:$C$86,MATCH(D2944,Map!$A$2:$A$86,0),0))</f>
        <v>70.5</v>
      </c>
      <c r="Z2944" s="7" t="str">
        <f>IF(INDEX(Map!$D$2:$D$86,MATCH(D2944,Map!$A$2:$A$86,0),0)="","N/A",E2944*INDEX(Map!$D$2:$D$86,MATCH(D2944,Map!$A$2:$A$86,0),0))</f>
        <v>N/A</v>
      </c>
      <c r="AA2944" t="str">
        <f>INDEX(Map!$E$2:$E$86,MATCH(D2944,Map!$A$2:$A$86,0),0)</f>
        <v>Coal</v>
      </c>
    </row>
    <row r="2945" spans="1:27" x14ac:dyDescent="0.25">
      <c r="A2945" s="1" t="s">
        <v>120</v>
      </c>
      <c r="B2945" s="1" t="s">
        <v>118</v>
      </c>
      <c r="C2945" s="1">
        <v>4</v>
      </c>
      <c r="D2945" s="1" t="s">
        <v>26</v>
      </c>
      <c r="E2945" s="1">
        <v>285.39999999999998</v>
      </c>
      <c r="F2945" s="1">
        <v>0</v>
      </c>
      <c r="G2945" s="1">
        <v>80.599999999999994</v>
      </c>
      <c r="H2945" s="1">
        <v>2</v>
      </c>
      <c r="I2945" s="1">
        <v>2961.4</v>
      </c>
      <c r="J2945" s="1">
        <v>10375</v>
      </c>
      <c r="K2945" s="1">
        <v>679</v>
      </c>
      <c r="L2945" s="1">
        <v>199.4</v>
      </c>
      <c r="M2945" s="1">
        <v>5906</v>
      </c>
      <c r="N2945" s="1">
        <v>2</v>
      </c>
      <c r="O2945" s="1">
        <v>32</v>
      </c>
      <c r="P2945" s="1">
        <v>0</v>
      </c>
      <c r="Q2945" s="1">
        <v>551</v>
      </c>
      <c r="R2945" s="1">
        <v>22.62</v>
      </c>
      <c r="S2945" s="1">
        <v>22.73</v>
      </c>
      <c r="T2945" s="1">
        <v>6489</v>
      </c>
      <c r="U2945" s="3" t="str">
        <f t="shared" si="45"/>
        <v>2017Plan</v>
      </c>
      <c r="V2945" s="2">
        <f>DATE(A2945,INDEX(Map!$H$1:$H$12,MATCH(B2945,Map!$G$1:$G$12,0),0),1)</f>
        <v>43435</v>
      </c>
      <c r="W2945" t="str">
        <f>IF(AND(V2945&gt;=Map!$K$2,V2945&lt;=Map!$L$2),"Base",IF(AND(V2945&gt;=Map!$K$3,V2945&lt;=Map!$L$3),"Fcst","N/A"))</f>
        <v>N/A</v>
      </c>
      <c r="X2945" t="str">
        <f>INDEX(Map!$B$2:$B$86,MATCH(D2945,Map!$A$2:$A$86,0),0)</f>
        <v>Ghent 1</v>
      </c>
      <c r="Y2945" s="7">
        <f>IF(INDEX(Map!$C$2:$C$86,MATCH(D2945,Map!$A$2:$A$86,0),0)="","N/A",E2945*INDEX(Map!$C$2:$C$86,MATCH(D2945,Map!$A$2:$A$86,0),0))</f>
        <v>285.39999999999998</v>
      </c>
      <c r="Z2945" s="7" t="str">
        <f>IF(INDEX(Map!$D$2:$D$86,MATCH(D2945,Map!$A$2:$A$86,0),0)="","N/A",E2945*INDEX(Map!$D$2:$D$86,MATCH(D2945,Map!$A$2:$A$86,0),0))</f>
        <v>N/A</v>
      </c>
      <c r="AA2945" t="str">
        <f>INDEX(Map!$E$2:$E$86,MATCH(D2945,Map!$A$2:$A$86,0),0)</f>
        <v>Coal</v>
      </c>
    </row>
    <row r="2946" spans="1:27" x14ac:dyDescent="0.25">
      <c r="A2946" s="1" t="s">
        <v>120</v>
      </c>
      <c r="B2946" s="1" t="s">
        <v>118</v>
      </c>
      <c r="C2946" s="1">
        <v>5</v>
      </c>
      <c r="D2946" s="1" t="s">
        <v>27</v>
      </c>
      <c r="E2946" s="1">
        <v>202.6</v>
      </c>
      <c r="F2946" s="1">
        <v>0</v>
      </c>
      <c r="G2946" s="1">
        <v>57.3</v>
      </c>
      <c r="H2946" s="1">
        <v>3</v>
      </c>
      <c r="I2946" s="1">
        <v>2092.1</v>
      </c>
      <c r="J2946" s="1">
        <v>10325</v>
      </c>
      <c r="K2946" s="1">
        <v>494</v>
      </c>
      <c r="L2946" s="1">
        <v>199.4</v>
      </c>
      <c r="M2946" s="1">
        <v>4173</v>
      </c>
      <c r="N2946" s="1">
        <v>3</v>
      </c>
      <c r="O2946" s="1">
        <v>45</v>
      </c>
      <c r="P2946" s="1">
        <v>0</v>
      </c>
      <c r="Q2946" s="1">
        <v>230</v>
      </c>
      <c r="R2946" s="1">
        <v>21.73</v>
      </c>
      <c r="S2946" s="1">
        <v>21.95</v>
      </c>
      <c r="T2946" s="1">
        <v>4447</v>
      </c>
      <c r="U2946" s="3" t="str">
        <f t="shared" si="45"/>
        <v>2017Plan</v>
      </c>
      <c r="V2946" s="2">
        <f>DATE(A2946,INDEX(Map!$H$1:$H$12,MATCH(B2946,Map!$G$1:$G$12,0),0),1)</f>
        <v>43435</v>
      </c>
      <c r="W2946" t="str">
        <f>IF(AND(V2946&gt;=Map!$K$2,V2946&lt;=Map!$L$2),"Base",IF(AND(V2946&gt;=Map!$K$3,V2946&lt;=Map!$L$3),"Fcst","N/A"))</f>
        <v>N/A</v>
      </c>
      <c r="X2946" t="str">
        <f>INDEX(Map!$B$2:$B$86,MATCH(D2946,Map!$A$2:$A$86,0),0)</f>
        <v>Ghent 2</v>
      </c>
      <c r="Y2946" s="7">
        <f>IF(INDEX(Map!$C$2:$C$86,MATCH(D2946,Map!$A$2:$A$86,0),0)="","N/A",E2946*INDEX(Map!$C$2:$C$86,MATCH(D2946,Map!$A$2:$A$86,0),0))</f>
        <v>202.6</v>
      </c>
      <c r="Z2946" s="7" t="str">
        <f>IF(INDEX(Map!$D$2:$D$86,MATCH(D2946,Map!$A$2:$A$86,0),0)="","N/A",E2946*INDEX(Map!$D$2:$D$86,MATCH(D2946,Map!$A$2:$A$86,0),0))</f>
        <v>N/A</v>
      </c>
      <c r="AA2946" t="str">
        <f>INDEX(Map!$E$2:$E$86,MATCH(D2946,Map!$A$2:$A$86,0),0)</f>
        <v>Coal</v>
      </c>
    </row>
    <row r="2947" spans="1:27" x14ac:dyDescent="0.25">
      <c r="A2947" s="1" t="s">
        <v>120</v>
      </c>
      <c r="B2947" s="1" t="s">
        <v>118</v>
      </c>
      <c r="C2947" s="1">
        <v>6</v>
      </c>
      <c r="D2947" s="1" t="s">
        <v>28</v>
      </c>
      <c r="E2947" s="1">
        <v>262.89999999999998</v>
      </c>
      <c r="F2947" s="1">
        <v>0</v>
      </c>
      <c r="G2947" s="1">
        <v>73.900000000000006</v>
      </c>
      <c r="H2947" s="1">
        <v>2</v>
      </c>
      <c r="I2947" s="1">
        <v>2936.5</v>
      </c>
      <c r="J2947" s="1">
        <v>11169</v>
      </c>
      <c r="K2947" s="1">
        <v>680</v>
      </c>
      <c r="L2947" s="1">
        <v>199.4</v>
      </c>
      <c r="M2947" s="1">
        <v>5857</v>
      </c>
      <c r="N2947" s="1">
        <v>3</v>
      </c>
      <c r="O2947" s="1">
        <v>46</v>
      </c>
      <c r="P2947" s="1">
        <v>0</v>
      </c>
      <c r="Q2947" s="1">
        <v>494</v>
      </c>
      <c r="R2947" s="1">
        <v>24.16</v>
      </c>
      <c r="S2947" s="1">
        <v>24.33</v>
      </c>
      <c r="T2947" s="1">
        <v>6397</v>
      </c>
      <c r="U2947" s="3" t="str">
        <f t="shared" si="45"/>
        <v>2017Plan</v>
      </c>
      <c r="V2947" s="2">
        <f>DATE(A2947,INDEX(Map!$H$1:$H$12,MATCH(B2947,Map!$G$1:$G$12,0),0),1)</f>
        <v>43435</v>
      </c>
      <c r="W2947" t="str">
        <f>IF(AND(V2947&gt;=Map!$K$2,V2947&lt;=Map!$L$2),"Base",IF(AND(V2947&gt;=Map!$K$3,V2947&lt;=Map!$L$3),"Fcst","N/A"))</f>
        <v>N/A</v>
      </c>
      <c r="X2947" t="str">
        <f>INDEX(Map!$B$2:$B$86,MATCH(D2947,Map!$A$2:$A$86,0),0)</f>
        <v>Ghent 3</v>
      </c>
      <c r="Y2947" s="7">
        <f>IF(INDEX(Map!$C$2:$C$86,MATCH(D2947,Map!$A$2:$A$86,0),0)="","N/A",E2947*INDEX(Map!$C$2:$C$86,MATCH(D2947,Map!$A$2:$A$86,0),0))</f>
        <v>262.89999999999998</v>
      </c>
      <c r="Z2947" s="7" t="str">
        <f>IF(INDEX(Map!$D$2:$D$86,MATCH(D2947,Map!$A$2:$A$86,0),0)="","N/A",E2947*INDEX(Map!$D$2:$D$86,MATCH(D2947,Map!$A$2:$A$86,0),0))</f>
        <v>N/A</v>
      </c>
      <c r="AA2947" t="str">
        <f>INDEX(Map!$E$2:$E$86,MATCH(D2947,Map!$A$2:$A$86,0),0)</f>
        <v>Coal</v>
      </c>
    </row>
    <row r="2948" spans="1:27" x14ac:dyDescent="0.25">
      <c r="A2948" s="1" t="s">
        <v>120</v>
      </c>
      <c r="B2948" s="1" t="s">
        <v>118</v>
      </c>
      <c r="C2948" s="1">
        <v>7</v>
      </c>
      <c r="D2948" s="1" t="s">
        <v>29</v>
      </c>
      <c r="E2948" s="1">
        <v>289.7</v>
      </c>
      <c r="F2948" s="1">
        <v>0</v>
      </c>
      <c r="G2948" s="1">
        <v>79.900000000000006</v>
      </c>
      <c r="H2948" s="1">
        <v>2</v>
      </c>
      <c r="I2948" s="1">
        <v>3159.4</v>
      </c>
      <c r="J2948" s="1">
        <v>10907</v>
      </c>
      <c r="K2948" s="1">
        <v>697</v>
      </c>
      <c r="L2948" s="1">
        <v>199.4</v>
      </c>
      <c r="M2948" s="1">
        <v>6301</v>
      </c>
      <c r="N2948" s="1">
        <v>4</v>
      </c>
      <c r="O2948" s="1">
        <v>55</v>
      </c>
      <c r="P2948" s="1">
        <v>0</v>
      </c>
      <c r="Q2948" s="1">
        <v>545</v>
      </c>
      <c r="R2948" s="1">
        <v>23.63</v>
      </c>
      <c r="S2948" s="1">
        <v>23.82</v>
      </c>
      <c r="T2948" s="1">
        <v>6901</v>
      </c>
      <c r="U2948" s="3" t="str">
        <f t="shared" ref="U2948:U3011" si="46">U2947</f>
        <v>2017Plan</v>
      </c>
      <c r="V2948" s="2">
        <f>DATE(A2948,INDEX(Map!$H$1:$H$12,MATCH(B2948,Map!$G$1:$G$12,0),0),1)</f>
        <v>43435</v>
      </c>
      <c r="W2948" t="str">
        <f>IF(AND(V2948&gt;=Map!$K$2,V2948&lt;=Map!$L$2),"Base",IF(AND(V2948&gt;=Map!$K$3,V2948&lt;=Map!$L$3),"Fcst","N/A"))</f>
        <v>N/A</v>
      </c>
      <c r="X2948" t="str">
        <f>INDEX(Map!$B$2:$B$86,MATCH(D2948,Map!$A$2:$A$86,0),0)</f>
        <v>Ghent 4</v>
      </c>
      <c r="Y2948" s="7">
        <f>IF(INDEX(Map!$C$2:$C$86,MATCH(D2948,Map!$A$2:$A$86,0),0)="","N/A",E2948*INDEX(Map!$C$2:$C$86,MATCH(D2948,Map!$A$2:$A$86,0),0))</f>
        <v>289.7</v>
      </c>
      <c r="Z2948" s="7" t="str">
        <f>IF(INDEX(Map!$D$2:$D$86,MATCH(D2948,Map!$A$2:$A$86,0),0)="","N/A",E2948*INDEX(Map!$D$2:$D$86,MATCH(D2948,Map!$A$2:$A$86,0),0))</f>
        <v>N/A</v>
      </c>
      <c r="AA2948" t="str">
        <f>INDEX(Map!$E$2:$E$86,MATCH(D2948,Map!$A$2:$A$86,0),0)</f>
        <v>Coal</v>
      </c>
    </row>
    <row r="2949" spans="1:27" x14ac:dyDescent="0.25">
      <c r="A2949" s="1" t="s">
        <v>120</v>
      </c>
      <c r="B2949" s="1" t="s">
        <v>118</v>
      </c>
      <c r="C2949" s="1">
        <v>8</v>
      </c>
      <c r="D2949" s="1" t="s">
        <v>30</v>
      </c>
      <c r="E2949" s="1">
        <v>165.3</v>
      </c>
      <c r="F2949" s="1">
        <v>0</v>
      </c>
      <c r="G2949" s="1">
        <v>74.099999999999994</v>
      </c>
      <c r="H2949" s="1">
        <v>2</v>
      </c>
      <c r="I2949" s="1">
        <v>1738.4</v>
      </c>
      <c r="J2949" s="1">
        <v>10515</v>
      </c>
      <c r="K2949" s="1">
        <v>681</v>
      </c>
      <c r="L2949" s="1">
        <v>199.8</v>
      </c>
      <c r="M2949" s="1">
        <v>3474</v>
      </c>
      <c r="N2949" s="1">
        <v>4</v>
      </c>
      <c r="O2949" s="1">
        <v>18</v>
      </c>
      <c r="P2949" s="1">
        <v>0</v>
      </c>
      <c r="Q2949" s="1">
        <v>149</v>
      </c>
      <c r="R2949" s="1">
        <v>21.91</v>
      </c>
      <c r="S2949" s="1">
        <v>22.02</v>
      </c>
      <c r="T2949" s="1">
        <v>3640</v>
      </c>
      <c r="U2949" s="3" t="str">
        <f t="shared" si="46"/>
        <v>2017Plan</v>
      </c>
      <c r="V2949" s="2">
        <f>DATE(A2949,INDEX(Map!$H$1:$H$12,MATCH(B2949,Map!$G$1:$G$12,0),0),1)</f>
        <v>43435</v>
      </c>
      <c r="W2949" t="str">
        <f>IF(AND(V2949&gt;=Map!$K$2,V2949&lt;=Map!$L$2),"Base",IF(AND(V2949&gt;=Map!$K$3,V2949&lt;=Map!$L$3),"Fcst","N/A"))</f>
        <v>N/A</v>
      </c>
      <c r="X2949" t="str">
        <f>INDEX(Map!$B$2:$B$86,MATCH(D2949,Map!$A$2:$A$86,0),0)</f>
        <v>Mill Creek 1</v>
      </c>
      <c r="Y2949" s="7" t="str">
        <f>IF(INDEX(Map!$C$2:$C$86,MATCH(D2949,Map!$A$2:$A$86,0),0)="","N/A",E2949*INDEX(Map!$C$2:$C$86,MATCH(D2949,Map!$A$2:$A$86,0),0))</f>
        <v>N/A</v>
      </c>
      <c r="Z2949" s="7">
        <f>IF(INDEX(Map!$D$2:$D$86,MATCH(D2949,Map!$A$2:$A$86,0),0)="","N/A",E2949*INDEX(Map!$D$2:$D$86,MATCH(D2949,Map!$A$2:$A$86,0),0))</f>
        <v>165.3</v>
      </c>
      <c r="AA2949" t="str">
        <f>INDEX(Map!$E$2:$E$86,MATCH(D2949,Map!$A$2:$A$86,0),0)</f>
        <v>Coal</v>
      </c>
    </row>
    <row r="2950" spans="1:27" x14ac:dyDescent="0.25">
      <c r="A2950" s="1" t="s">
        <v>120</v>
      </c>
      <c r="B2950" s="1" t="s">
        <v>118</v>
      </c>
      <c r="C2950" s="1">
        <v>9</v>
      </c>
      <c r="D2950" s="1" t="s">
        <v>31</v>
      </c>
      <c r="E2950" s="1">
        <v>163.5</v>
      </c>
      <c r="F2950" s="1">
        <v>0</v>
      </c>
      <c r="G2950" s="1">
        <v>74.5</v>
      </c>
      <c r="H2950" s="1">
        <v>2</v>
      </c>
      <c r="I2950" s="1">
        <v>1739.6</v>
      </c>
      <c r="J2950" s="1">
        <v>10641</v>
      </c>
      <c r="K2950" s="1">
        <v>661</v>
      </c>
      <c r="L2950" s="1">
        <v>199.8</v>
      </c>
      <c r="M2950" s="1">
        <v>3476</v>
      </c>
      <c r="N2950" s="1">
        <v>4</v>
      </c>
      <c r="O2950" s="1">
        <v>18</v>
      </c>
      <c r="P2950" s="1">
        <v>0</v>
      </c>
      <c r="Q2950" s="1">
        <v>186</v>
      </c>
      <c r="R2950" s="1">
        <v>22.4</v>
      </c>
      <c r="S2950" s="1">
        <v>22.51</v>
      </c>
      <c r="T2950" s="1">
        <v>3679</v>
      </c>
      <c r="U2950" s="3" t="str">
        <f t="shared" si="46"/>
        <v>2017Plan</v>
      </c>
      <c r="V2950" s="2">
        <f>DATE(A2950,INDEX(Map!$H$1:$H$12,MATCH(B2950,Map!$G$1:$G$12,0),0),1)</f>
        <v>43435</v>
      </c>
      <c r="W2950" t="str">
        <f>IF(AND(V2950&gt;=Map!$K$2,V2950&lt;=Map!$L$2),"Base",IF(AND(V2950&gt;=Map!$K$3,V2950&lt;=Map!$L$3),"Fcst","N/A"))</f>
        <v>N/A</v>
      </c>
      <c r="X2950" t="str">
        <f>INDEX(Map!$B$2:$B$86,MATCH(D2950,Map!$A$2:$A$86,0),0)</f>
        <v>Mill Creek 2</v>
      </c>
      <c r="Y2950" s="7" t="str">
        <f>IF(INDEX(Map!$C$2:$C$86,MATCH(D2950,Map!$A$2:$A$86,0),0)="","N/A",E2950*INDEX(Map!$C$2:$C$86,MATCH(D2950,Map!$A$2:$A$86,0),0))</f>
        <v>N/A</v>
      </c>
      <c r="Z2950" s="7">
        <f>IF(INDEX(Map!$D$2:$D$86,MATCH(D2950,Map!$A$2:$A$86,0),0)="","N/A",E2950*INDEX(Map!$D$2:$D$86,MATCH(D2950,Map!$A$2:$A$86,0),0))</f>
        <v>163.5</v>
      </c>
      <c r="AA2950" t="str">
        <f>INDEX(Map!$E$2:$E$86,MATCH(D2950,Map!$A$2:$A$86,0),0)</f>
        <v>Coal</v>
      </c>
    </row>
    <row r="2951" spans="1:27" x14ac:dyDescent="0.25">
      <c r="A2951" s="1" t="s">
        <v>120</v>
      </c>
      <c r="B2951" s="1" t="s">
        <v>118</v>
      </c>
      <c r="C2951" s="1">
        <v>10</v>
      </c>
      <c r="D2951" s="1" t="s">
        <v>32</v>
      </c>
      <c r="E2951" s="1">
        <v>215</v>
      </c>
      <c r="F2951" s="1">
        <v>0</v>
      </c>
      <c r="G2951" s="1">
        <v>74.5</v>
      </c>
      <c r="H2951" s="1">
        <v>2</v>
      </c>
      <c r="I2951" s="1">
        <v>2287.9</v>
      </c>
      <c r="J2951" s="1">
        <v>10644</v>
      </c>
      <c r="K2951" s="1">
        <v>688</v>
      </c>
      <c r="L2951" s="1">
        <v>199.8</v>
      </c>
      <c r="M2951" s="1">
        <v>4571</v>
      </c>
      <c r="N2951" s="1">
        <v>12</v>
      </c>
      <c r="O2951" s="1">
        <v>49</v>
      </c>
      <c r="P2951" s="1">
        <v>0</v>
      </c>
      <c r="Q2951" s="1">
        <v>273</v>
      </c>
      <c r="R2951" s="1">
        <v>22.54</v>
      </c>
      <c r="S2951" s="1">
        <v>22.76</v>
      </c>
      <c r="T2951" s="1">
        <v>4893</v>
      </c>
      <c r="U2951" s="3" t="str">
        <f t="shared" si="46"/>
        <v>2017Plan</v>
      </c>
      <c r="V2951" s="2">
        <f>DATE(A2951,INDEX(Map!$H$1:$H$12,MATCH(B2951,Map!$G$1:$G$12,0),0),1)</f>
        <v>43435</v>
      </c>
      <c r="W2951" t="str">
        <f>IF(AND(V2951&gt;=Map!$K$2,V2951&lt;=Map!$L$2),"Base",IF(AND(V2951&gt;=Map!$K$3,V2951&lt;=Map!$L$3),"Fcst","N/A"))</f>
        <v>N/A</v>
      </c>
      <c r="X2951" t="str">
        <f>INDEX(Map!$B$2:$B$86,MATCH(D2951,Map!$A$2:$A$86,0),0)</f>
        <v>Mill Creek 3</v>
      </c>
      <c r="Y2951" s="7" t="str">
        <f>IF(INDEX(Map!$C$2:$C$86,MATCH(D2951,Map!$A$2:$A$86,0),0)="","N/A",E2951*INDEX(Map!$C$2:$C$86,MATCH(D2951,Map!$A$2:$A$86,0),0))</f>
        <v>N/A</v>
      </c>
      <c r="Z2951" s="7">
        <f>IF(INDEX(Map!$D$2:$D$86,MATCH(D2951,Map!$A$2:$A$86,0),0)="","N/A",E2951*INDEX(Map!$D$2:$D$86,MATCH(D2951,Map!$A$2:$A$86,0),0))</f>
        <v>215</v>
      </c>
      <c r="AA2951" t="str">
        <f>INDEX(Map!$E$2:$E$86,MATCH(D2951,Map!$A$2:$A$86,0),0)</f>
        <v>Coal</v>
      </c>
    </row>
    <row r="2952" spans="1:27" x14ac:dyDescent="0.25">
      <c r="A2952" s="1" t="s">
        <v>120</v>
      </c>
      <c r="B2952" s="1" t="s">
        <v>118</v>
      </c>
      <c r="C2952" s="1">
        <v>11</v>
      </c>
      <c r="D2952" s="1" t="s">
        <v>33</v>
      </c>
      <c r="E2952" s="1">
        <v>283.39999999999998</v>
      </c>
      <c r="F2952" s="1">
        <v>0</v>
      </c>
      <c r="G2952" s="1">
        <v>78.400000000000006</v>
      </c>
      <c r="H2952" s="1">
        <v>3</v>
      </c>
      <c r="I2952" s="1">
        <v>2941.3</v>
      </c>
      <c r="J2952" s="1">
        <v>10378</v>
      </c>
      <c r="K2952" s="1">
        <v>677</v>
      </c>
      <c r="L2952" s="1">
        <v>199.8</v>
      </c>
      <c r="M2952" s="1">
        <v>5877</v>
      </c>
      <c r="N2952" s="1">
        <v>28</v>
      </c>
      <c r="O2952" s="1">
        <v>117</v>
      </c>
      <c r="P2952" s="1">
        <v>0</v>
      </c>
      <c r="Q2952" s="1">
        <v>358</v>
      </c>
      <c r="R2952" s="1">
        <v>22</v>
      </c>
      <c r="S2952" s="1">
        <v>22.41</v>
      </c>
      <c r="T2952" s="1">
        <v>6352</v>
      </c>
      <c r="U2952" s="3" t="str">
        <f t="shared" si="46"/>
        <v>2017Plan</v>
      </c>
      <c r="V2952" s="2">
        <f>DATE(A2952,INDEX(Map!$H$1:$H$12,MATCH(B2952,Map!$G$1:$G$12,0),0),1)</f>
        <v>43435</v>
      </c>
      <c r="W2952" t="str">
        <f>IF(AND(V2952&gt;=Map!$K$2,V2952&lt;=Map!$L$2),"Base",IF(AND(V2952&gt;=Map!$K$3,V2952&lt;=Map!$L$3),"Fcst","N/A"))</f>
        <v>N/A</v>
      </c>
      <c r="X2952" t="str">
        <f>INDEX(Map!$B$2:$B$86,MATCH(D2952,Map!$A$2:$A$86,0),0)</f>
        <v>Mill Creek 4</v>
      </c>
      <c r="Y2952" s="7" t="str">
        <f>IF(INDEX(Map!$C$2:$C$86,MATCH(D2952,Map!$A$2:$A$86,0),0)="","N/A",E2952*INDEX(Map!$C$2:$C$86,MATCH(D2952,Map!$A$2:$A$86,0),0))</f>
        <v>N/A</v>
      </c>
      <c r="Z2952" s="7">
        <f>IF(INDEX(Map!$D$2:$D$86,MATCH(D2952,Map!$A$2:$A$86,0),0)="","N/A",E2952*INDEX(Map!$D$2:$D$86,MATCH(D2952,Map!$A$2:$A$86,0),0))</f>
        <v>283.39999999999998</v>
      </c>
      <c r="AA2952" t="str">
        <f>INDEX(Map!$E$2:$E$86,MATCH(D2952,Map!$A$2:$A$86,0),0)</f>
        <v>Coal</v>
      </c>
    </row>
    <row r="2953" spans="1:27" x14ac:dyDescent="0.25">
      <c r="A2953" s="1" t="s">
        <v>120</v>
      </c>
      <c r="B2953" s="1" t="s">
        <v>118</v>
      </c>
      <c r="C2953" s="1">
        <v>12</v>
      </c>
      <c r="D2953" s="1" t="s">
        <v>34</v>
      </c>
      <c r="E2953" s="1">
        <v>226.5</v>
      </c>
      <c r="F2953" s="1">
        <v>0</v>
      </c>
      <c r="G2953" s="1">
        <v>82.3</v>
      </c>
      <c r="H2953" s="1">
        <v>2</v>
      </c>
      <c r="I2953" s="1">
        <v>2416.1</v>
      </c>
      <c r="J2953" s="1">
        <v>10666</v>
      </c>
      <c r="K2953" s="1">
        <v>698</v>
      </c>
      <c r="L2953" s="1">
        <v>194.9</v>
      </c>
      <c r="M2953" s="1">
        <v>4710</v>
      </c>
      <c r="N2953" s="1">
        <v>7</v>
      </c>
      <c r="O2953" s="1">
        <v>100</v>
      </c>
      <c r="P2953" s="1">
        <v>0</v>
      </c>
      <c r="Q2953" s="1">
        <v>284</v>
      </c>
      <c r="R2953" s="1">
        <v>22.04</v>
      </c>
      <c r="S2953" s="1">
        <v>22.49</v>
      </c>
      <c r="T2953" s="1">
        <v>5094</v>
      </c>
      <c r="U2953" s="3" t="str">
        <f t="shared" si="46"/>
        <v>2017Plan</v>
      </c>
      <c r="V2953" s="2">
        <f>DATE(A2953,INDEX(Map!$H$1:$H$12,MATCH(B2953,Map!$G$1:$G$12,0),0),1)</f>
        <v>43435</v>
      </c>
      <c r="W2953" t="str">
        <f>IF(AND(V2953&gt;=Map!$K$2,V2953&lt;=Map!$L$2),"Base",IF(AND(V2953&gt;=Map!$K$3,V2953&lt;=Map!$L$3),"Fcst","N/A"))</f>
        <v>N/A</v>
      </c>
      <c r="X2953" t="str">
        <f>INDEX(Map!$B$2:$B$86,MATCH(D2953,Map!$A$2:$A$86,0),0)</f>
        <v>Trimble County 1</v>
      </c>
      <c r="Y2953" s="7" t="str">
        <f>IF(INDEX(Map!$C$2:$C$86,MATCH(D2953,Map!$A$2:$A$86,0),0)="","N/A",E2953*INDEX(Map!$C$2:$C$86,MATCH(D2953,Map!$A$2:$A$86,0),0))</f>
        <v>N/A</v>
      </c>
      <c r="Z2953" s="7">
        <f>IF(INDEX(Map!$D$2:$D$86,MATCH(D2953,Map!$A$2:$A$86,0),0)="","N/A",E2953*INDEX(Map!$D$2:$D$86,MATCH(D2953,Map!$A$2:$A$86,0),0))</f>
        <v>226.5</v>
      </c>
      <c r="AA2953" t="str">
        <f>INDEX(Map!$E$2:$E$86,MATCH(D2953,Map!$A$2:$A$86,0),0)</f>
        <v>Coal</v>
      </c>
    </row>
    <row r="2954" spans="1:27" x14ac:dyDescent="0.25">
      <c r="A2954" s="1" t="s">
        <v>120</v>
      </c>
      <c r="B2954" s="1" t="s">
        <v>118</v>
      </c>
      <c r="C2954" s="1">
        <v>13</v>
      </c>
      <c r="D2954" s="1" t="s">
        <v>35</v>
      </c>
      <c r="E2954" s="1">
        <v>366</v>
      </c>
      <c r="F2954" s="1">
        <v>0</v>
      </c>
      <c r="G2954" s="1">
        <v>86.3</v>
      </c>
      <c r="H2954" s="1">
        <v>1</v>
      </c>
      <c r="I2954" s="1">
        <v>3338.4</v>
      </c>
      <c r="J2954" s="1">
        <v>9123</v>
      </c>
      <c r="K2954" s="1">
        <v>669</v>
      </c>
      <c r="L2954" s="1">
        <v>203</v>
      </c>
      <c r="M2954" s="1">
        <v>6778</v>
      </c>
      <c r="N2954" s="1">
        <v>14</v>
      </c>
      <c r="O2954" s="1">
        <v>47</v>
      </c>
      <c r="P2954" s="1">
        <v>0</v>
      </c>
      <c r="Q2954" s="1">
        <v>524</v>
      </c>
      <c r="R2954" s="1">
        <v>19.95</v>
      </c>
      <c r="S2954" s="1">
        <v>20.079999999999998</v>
      </c>
      <c r="T2954" s="1">
        <v>7349</v>
      </c>
      <c r="U2954" s="3" t="str">
        <f t="shared" si="46"/>
        <v>2017Plan</v>
      </c>
      <c r="V2954" s="2">
        <f>DATE(A2954,INDEX(Map!$H$1:$H$12,MATCH(B2954,Map!$G$1:$G$12,0),0),1)</f>
        <v>43435</v>
      </c>
      <c r="W2954" t="str">
        <f>IF(AND(V2954&gt;=Map!$K$2,V2954&lt;=Map!$L$2),"Base",IF(AND(V2954&gt;=Map!$K$3,V2954&lt;=Map!$L$3),"Fcst","N/A"))</f>
        <v>N/A</v>
      </c>
      <c r="X2954" t="str">
        <f>INDEX(Map!$B$2:$B$86,MATCH(D2954,Map!$A$2:$A$86,0),0)</f>
        <v>Trimble County 2</v>
      </c>
      <c r="Y2954" s="7">
        <f>IF(INDEX(Map!$C$2:$C$86,MATCH(D2954,Map!$A$2:$A$86,0),0)="","N/A",E2954*INDEX(Map!$C$2:$C$86,MATCH(D2954,Map!$A$2:$A$86,0),0))</f>
        <v>296.46000000000004</v>
      </c>
      <c r="Z2954" s="7">
        <f>IF(INDEX(Map!$D$2:$D$86,MATCH(D2954,Map!$A$2:$A$86,0),0)="","N/A",E2954*INDEX(Map!$D$2:$D$86,MATCH(D2954,Map!$A$2:$A$86,0),0))</f>
        <v>69.540000000000006</v>
      </c>
      <c r="AA2954" t="str">
        <f>INDEX(Map!$E$2:$E$86,MATCH(D2954,Map!$A$2:$A$86,0),0)</f>
        <v>Coal</v>
      </c>
    </row>
    <row r="2955" spans="1:27" x14ac:dyDescent="0.25">
      <c r="A2955" s="1" t="s">
        <v>120</v>
      </c>
      <c r="B2955" s="1" t="s">
        <v>118</v>
      </c>
      <c r="C2955" s="1">
        <v>14</v>
      </c>
      <c r="D2955" s="1" t="s">
        <v>36</v>
      </c>
      <c r="E2955" s="1">
        <v>0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3" t="str">
        <f t="shared" si="46"/>
        <v>2017Plan</v>
      </c>
      <c r="V2955" s="2">
        <f>DATE(A2955,INDEX(Map!$H$1:$H$12,MATCH(B2955,Map!$G$1:$G$12,0),0),1)</f>
        <v>43435</v>
      </c>
      <c r="W2955" t="str">
        <f>IF(AND(V2955&gt;=Map!$K$2,V2955&lt;=Map!$L$2),"Base",IF(AND(V2955&gt;=Map!$K$3,V2955&lt;=Map!$L$3),"Fcst","N/A"))</f>
        <v>N/A</v>
      </c>
      <c r="X2955" t="str">
        <f>INDEX(Map!$B$2:$B$86,MATCH(D2955,Map!$A$2:$A$86,0),0)</f>
        <v>Cane Run 7</v>
      </c>
      <c r="Y2955" s="7">
        <f>IF(INDEX(Map!$C$2:$C$86,MATCH(D2955,Map!$A$2:$A$86,0),0)="","N/A",E2955*INDEX(Map!$C$2:$C$86,MATCH(D2955,Map!$A$2:$A$86,0),0))</f>
        <v>0</v>
      </c>
      <c r="Z2955" s="7">
        <f>IF(INDEX(Map!$D$2:$D$86,MATCH(D2955,Map!$A$2:$A$86,0),0)="","N/A",E2955*INDEX(Map!$D$2:$D$86,MATCH(D2955,Map!$A$2:$A$86,0),0))</f>
        <v>0</v>
      </c>
      <c r="AA2955" t="str">
        <f>INDEX(Map!$E$2:$E$86,MATCH(D2955,Map!$A$2:$A$86,0),0)</f>
        <v>NGCC</v>
      </c>
    </row>
    <row r="2956" spans="1:27" x14ac:dyDescent="0.25">
      <c r="A2956" s="1" t="s">
        <v>120</v>
      </c>
      <c r="B2956" s="1" t="s">
        <v>118</v>
      </c>
      <c r="C2956" s="1">
        <v>15</v>
      </c>
      <c r="D2956" s="1" t="s">
        <v>37</v>
      </c>
      <c r="E2956" s="1">
        <v>415.2</v>
      </c>
      <c r="F2956" s="1">
        <v>0</v>
      </c>
      <c r="G2956" s="1">
        <v>81.7</v>
      </c>
      <c r="H2956" s="1">
        <v>6</v>
      </c>
      <c r="I2956" s="1">
        <v>2811.1</v>
      </c>
      <c r="J2956" s="1">
        <v>6770</v>
      </c>
      <c r="K2956" s="1">
        <v>617</v>
      </c>
      <c r="L2956" s="1">
        <v>338.3</v>
      </c>
      <c r="M2956" s="1">
        <v>9511</v>
      </c>
      <c r="N2956" s="1">
        <v>17</v>
      </c>
      <c r="O2956" s="1">
        <v>59</v>
      </c>
      <c r="P2956" s="1">
        <v>0</v>
      </c>
      <c r="Q2956" s="1">
        <v>507</v>
      </c>
      <c r="R2956" s="1">
        <v>24.13</v>
      </c>
      <c r="S2956" s="1">
        <v>24.27</v>
      </c>
      <c r="T2956" s="1">
        <v>10076</v>
      </c>
      <c r="U2956" s="3" t="str">
        <f t="shared" si="46"/>
        <v>2017Plan</v>
      </c>
      <c r="V2956" s="2">
        <f>DATE(A2956,INDEX(Map!$H$1:$H$12,MATCH(B2956,Map!$G$1:$G$12,0),0),1)</f>
        <v>43435</v>
      </c>
      <c r="W2956" t="str">
        <f>IF(AND(V2956&gt;=Map!$K$2,V2956&lt;=Map!$L$2),"Base",IF(AND(V2956&gt;=Map!$K$3,V2956&lt;=Map!$L$3),"Fcst","N/A"))</f>
        <v>N/A</v>
      </c>
      <c r="X2956" t="str">
        <f>INDEX(Map!$B$2:$B$86,MATCH(D2956,Map!$A$2:$A$86,0),0)</f>
        <v>Cane Run 7</v>
      </c>
      <c r="Y2956" s="7">
        <f>IF(INDEX(Map!$C$2:$C$86,MATCH(D2956,Map!$A$2:$A$86,0),0)="","N/A",E2956*INDEX(Map!$C$2:$C$86,MATCH(D2956,Map!$A$2:$A$86,0),0))</f>
        <v>323.85599999999999</v>
      </c>
      <c r="Z2956" s="7">
        <f>IF(INDEX(Map!$D$2:$D$86,MATCH(D2956,Map!$A$2:$A$86,0),0)="","N/A",E2956*INDEX(Map!$D$2:$D$86,MATCH(D2956,Map!$A$2:$A$86,0),0))</f>
        <v>91.343999999999994</v>
      </c>
      <c r="AA2956" t="str">
        <f>INDEX(Map!$E$2:$E$86,MATCH(D2956,Map!$A$2:$A$86,0),0)</f>
        <v>NGCC</v>
      </c>
    </row>
    <row r="2957" spans="1:27" x14ac:dyDescent="0.25">
      <c r="A2957" s="1" t="s">
        <v>120</v>
      </c>
      <c r="B2957" s="1" t="s">
        <v>118</v>
      </c>
      <c r="C2957" s="1">
        <v>16</v>
      </c>
      <c r="D2957" s="1" t="s">
        <v>38</v>
      </c>
      <c r="E2957" s="1">
        <v>0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3" t="str">
        <f t="shared" si="46"/>
        <v>2017Plan</v>
      </c>
      <c r="V2957" s="2">
        <f>DATE(A2957,INDEX(Map!$H$1:$H$12,MATCH(B2957,Map!$G$1:$G$12,0),0),1)</f>
        <v>43435</v>
      </c>
      <c r="W2957" t="str">
        <f>IF(AND(V2957&gt;=Map!$K$2,V2957&lt;=Map!$L$2),"Base",IF(AND(V2957&gt;=Map!$K$3,V2957&lt;=Map!$L$3),"Fcst","N/A"))</f>
        <v>N/A</v>
      </c>
      <c r="X2957" t="str">
        <f>INDEX(Map!$B$2:$B$86,MATCH(D2957,Map!$A$2:$A$86,0),0)</f>
        <v>Brown 5</v>
      </c>
      <c r="Y2957" s="7">
        <f>IF(INDEX(Map!$C$2:$C$86,MATCH(D2957,Map!$A$2:$A$86,0),0)="","N/A",E2957*INDEX(Map!$C$2:$C$86,MATCH(D2957,Map!$A$2:$A$86,0),0))</f>
        <v>0</v>
      </c>
      <c r="Z2957" s="7">
        <f>IF(INDEX(Map!$D$2:$D$86,MATCH(D2957,Map!$A$2:$A$86,0),0)="","N/A",E2957*INDEX(Map!$D$2:$D$86,MATCH(D2957,Map!$A$2:$A$86,0),0))</f>
        <v>0</v>
      </c>
      <c r="AA2957" t="str">
        <f>INDEX(Map!$E$2:$E$86,MATCH(D2957,Map!$A$2:$A$86,0),0)</f>
        <v>SCCT</v>
      </c>
    </row>
    <row r="2958" spans="1:27" x14ac:dyDescent="0.25">
      <c r="A2958" s="1" t="s">
        <v>120</v>
      </c>
      <c r="B2958" s="1" t="s">
        <v>118</v>
      </c>
      <c r="C2958" s="1">
        <v>17</v>
      </c>
      <c r="D2958" s="1" t="s">
        <v>39</v>
      </c>
      <c r="E2958" s="1">
        <v>0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3" t="str">
        <f t="shared" si="46"/>
        <v>2017Plan</v>
      </c>
      <c r="V2958" s="2">
        <f>DATE(A2958,INDEX(Map!$H$1:$H$12,MATCH(B2958,Map!$G$1:$G$12,0),0),1)</f>
        <v>43435</v>
      </c>
      <c r="W2958" t="str">
        <f>IF(AND(V2958&gt;=Map!$K$2,V2958&lt;=Map!$L$2),"Base",IF(AND(V2958&gt;=Map!$K$3,V2958&lt;=Map!$L$3),"Fcst","N/A"))</f>
        <v>N/A</v>
      </c>
      <c r="X2958" t="str">
        <f>INDEX(Map!$B$2:$B$86,MATCH(D2958,Map!$A$2:$A$86,0),0)</f>
        <v>Brown 5</v>
      </c>
      <c r="Y2958" s="7">
        <f>IF(INDEX(Map!$C$2:$C$86,MATCH(D2958,Map!$A$2:$A$86,0),0)="","N/A",E2958*INDEX(Map!$C$2:$C$86,MATCH(D2958,Map!$A$2:$A$86,0),0))</f>
        <v>0</v>
      </c>
      <c r="Z2958" s="7">
        <f>IF(INDEX(Map!$D$2:$D$86,MATCH(D2958,Map!$A$2:$A$86,0),0)="","N/A",E2958*INDEX(Map!$D$2:$D$86,MATCH(D2958,Map!$A$2:$A$86,0),0))</f>
        <v>0</v>
      </c>
      <c r="AA2958" t="str">
        <f>INDEX(Map!$E$2:$E$86,MATCH(D2958,Map!$A$2:$A$86,0),0)</f>
        <v>SCCT</v>
      </c>
    </row>
    <row r="2959" spans="1:27" x14ac:dyDescent="0.25">
      <c r="A2959" s="1" t="s">
        <v>120</v>
      </c>
      <c r="B2959" s="1" t="s">
        <v>118</v>
      </c>
      <c r="C2959" s="1">
        <v>18</v>
      </c>
      <c r="D2959" s="1" t="s">
        <v>40</v>
      </c>
      <c r="E2959" s="1">
        <v>0.8</v>
      </c>
      <c r="F2959" s="1">
        <v>0</v>
      </c>
      <c r="G2959" s="1">
        <v>0.6</v>
      </c>
      <c r="H2959" s="1">
        <v>2</v>
      </c>
      <c r="I2959" s="1">
        <v>9</v>
      </c>
      <c r="J2959" s="1">
        <v>10970</v>
      </c>
      <c r="K2959" s="1">
        <v>6</v>
      </c>
      <c r="L2959" s="1">
        <v>340.2</v>
      </c>
      <c r="M2959" s="1">
        <v>31</v>
      </c>
      <c r="N2959" s="1">
        <v>0</v>
      </c>
      <c r="O2959" s="1">
        <v>17</v>
      </c>
      <c r="P2959" s="1">
        <v>0</v>
      </c>
      <c r="Q2959" s="1">
        <v>3</v>
      </c>
      <c r="R2959" s="1">
        <v>40.46</v>
      </c>
      <c r="S2959" s="1">
        <v>60.83</v>
      </c>
      <c r="T2959" s="1">
        <v>50</v>
      </c>
      <c r="U2959" s="3" t="str">
        <f t="shared" si="46"/>
        <v>2017Plan</v>
      </c>
      <c r="V2959" s="2">
        <f>DATE(A2959,INDEX(Map!$H$1:$H$12,MATCH(B2959,Map!$G$1:$G$12,0),0),1)</f>
        <v>43435</v>
      </c>
      <c r="W2959" t="str">
        <f>IF(AND(V2959&gt;=Map!$K$2,V2959&lt;=Map!$L$2),"Base",IF(AND(V2959&gt;=Map!$K$3,V2959&lt;=Map!$L$3),"Fcst","N/A"))</f>
        <v>N/A</v>
      </c>
      <c r="X2959" t="str">
        <f>INDEX(Map!$B$2:$B$86,MATCH(D2959,Map!$A$2:$A$86,0),0)</f>
        <v>Brown 6</v>
      </c>
      <c r="Y2959" s="7">
        <f>IF(INDEX(Map!$C$2:$C$86,MATCH(D2959,Map!$A$2:$A$86,0),0)="","N/A",E2959*INDEX(Map!$C$2:$C$86,MATCH(D2959,Map!$A$2:$A$86,0),0))</f>
        <v>0.496</v>
      </c>
      <c r="Z2959" s="7">
        <f>IF(INDEX(Map!$D$2:$D$86,MATCH(D2959,Map!$A$2:$A$86,0),0)="","N/A",E2959*INDEX(Map!$D$2:$D$86,MATCH(D2959,Map!$A$2:$A$86,0),0))</f>
        <v>0.30400000000000005</v>
      </c>
      <c r="AA2959" t="str">
        <f>INDEX(Map!$E$2:$E$86,MATCH(D2959,Map!$A$2:$A$86,0),0)</f>
        <v>SCCT</v>
      </c>
    </row>
    <row r="2960" spans="1:27" x14ac:dyDescent="0.25">
      <c r="A2960" s="1" t="s">
        <v>120</v>
      </c>
      <c r="B2960" s="1" t="s">
        <v>118</v>
      </c>
      <c r="C2960" s="1">
        <v>19</v>
      </c>
      <c r="D2960" s="1" t="s">
        <v>41</v>
      </c>
      <c r="E2960" s="1">
        <v>0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3" t="str">
        <f t="shared" si="46"/>
        <v>2017Plan</v>
      </c>
      <c r="V2960" s="2">
        <f>DATE(A2960,INDEX(Map!$H$1:$H$12,MATCH(B2960,Map!$G$1:$G$12,0),0),1)</f>
        <v>43435</v>
      </c>
      <c r="W2960" t="str">
        <f>IF(AND(V2960&gt;=Map!$K$2,V2960&lt;=Map!$L$2),"Base",IF(AND(V2960&gt;=Map!$K$3,V2960&lt;=Map!$L$3),"Fcst","N/A"))</f>
        <v>N/A</v>
      </c>
      <c r="X2960" t="str">
        <f>INDEX(Map!$B$2:$B$86,MATCH(D2960,Map!$A$2:$A$86,0),0)</f>
        <v>Brown 7</v>
      </c>
      <c r="Y2960" s="7">
        <f>IF(INDEX(Map!$C$2:$C$86,MATCH(D2960,Map!$A$2:$A$86,0),0)="","N/A",E2960*INDEX(Map!$C$2:$C$86,MATCH(D2960,Map!$A$2:$A$86,0),0))</f>
        <v>0</v>
      </c>
      <c r="Z2960" s="7">
        <f>IF(INDEX(Map!$D$2:$D$86,MATCH(D2960,Map!$A$2:$A$86,0),0)="","N/A",E2960*INDEX(Map!$D$2:$D$86,MATCH(D2960,Map!$A$2:$A$86,0),0))</f>
        <v>0</v>
      </c>
      <c r="AA2960" t="str">
        <f>INDEX(Map!$E$2:$E$86,MATCH(D2960,Map!$A$2:$A$86,0),0)</f>
        <v>SCCT</v>
      </c>
    </row>
    <row r="2961" spans="1:27" x14ac:dyDescent="0.25">
      <c r="A2961" s="1" t="s">
        <v>120</v>
      </c>
      <c r="B2961" s="1" t="s">
        <v>118</v>
      </c>
      <c r="C2961" s="1">
        <v>20</v>
      </c>
      <c r="D2961" s="1" t="s">
        <v>42</v>
      </c>
      <c r="E2961" s="1">
        <v>0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3" t="str">
        <f t="shared" si="46"/>
        <v>2017Plan</v>
      </c>
      <c r="V2961" s="2">
        <f>DATE(A2961,INDEX(Map!$H$1:$H$12,MATCH(B2961,Map!$G$1:$G$12,0),0),1)</f>
        <v>43435</v>
      </c>
      <c r="W2961" t="str">
        <f>IF(AND(V2961&gt;=Map!$K$2,V2961&lt;=Map!$L$2),"Base",IF(AND(V2961&gt;=Map!$K$3,V2961&lt;=Map!$L$3),"Fcst","N/A"))</f>
        <v>N/A</v>
      </c>
      <c r="X2961" t="str">
        <f>INDEX(Map!$B$2:$B$86,MATCH(D2961,Map!$A$2:$A$86,0),0)</f>
        <v>Brown 8</v>
      </c>
      <c r="Y2961" s="7">
        <f>IF(INDEX(Map!$C$2:$C$86,MATCH(D2961,Map!$A$2:$A$86,0),0)="","N/A",E2961*INDEX(Map!$C$2:$C$86,MATCH(D2961,Map!$A$2:$A$86,0),0))</f>
        <v>0</v>
      </c>
      <c r="Z2961" s="7" t="str">
        <f>IF(INDEX(Map!$D$2:$D$86,MATCH(D2961,Map!$A$2:$A$86,0),0)="","N/A",E2961*INDEX(Map!$D$2:$D$86,MATCH(D2961,Map!$A$2:$A$86,0),0))</f>
        <v>N/A</v>
      </c>
      <c r="AA2961" t="str">
        <f>INDEX(Map!$E$2:$E$86,MATCH(D2961,Map!$A$2:$A$86,0),0)</f>
        <v>SCCT</v>
      </c>
    </row>
    <row r="2962" spans="1:27" x14ac:dyDescent="0.25">
      <c r="A2962" s="1" t="s">
        <v>120</v>
      </c>
      <c r="B2962" s="1" t="s">
        <v>118</v>
      </c>
      <c r="C2962" s="1">
        <v>21</v>
      </c>
      <c r="D2962" s="1" t="s">
        <v>43</v>
      </c>
      <c r="E2962" s="1">
        <v>0</v>
      </c>
      <c r="F2962" s="1">
        <v>0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3" t="str">
        <f t="shared" si="46"/>
        <v>2017Plan</v>
      </c>
      <c r="V2962" s="2">
        <f>DATE(A2962,INDEX(Map!$H$1:$H$12,MATCH(B2962,Map!$G$1:$G$12,0),0),1)</f>
        <v>43435</v>
      </c>
      <c r="W2962" t="str">
        <f>IF(AND(V2962&gt;=Map!$K$2,V2962&lt;=Map!$L$2),"Base",IF(AND(V2962&gt;=Map!$K$3,V2962&lt;=Map!$L$3),"Fcst","N/A"))</f>
        <v>N/A</v>
      </c>
      <c r="X2962" t="str">
        <f>INDEX(Map!$B$2:$B$86,MATCH(D2962,Map!$A$2:$A$86,0),0)</f>
        <v>Brown 8</v>
      </c>
      <c r="Y2962" s="7">
        <f>IF(INDEX(Map!$C$2:$C$86,MATCH(D2962,Map!$A$2:$A$86,0),0)="","N/A",E2962*INDEX(Map!$C$2:$C$86,MATCH(D2962,Map!$A$2:$A$86,0),0))</f>
        <v>0</v>
      </c>
      <c r="Z2962" s="7" t="str">
        <f>IF(INDEX(Map!$D$2:$D$86,MATCH(D2962,Map!$A$2:$A$86,0),0)="","N/A",E2962*INDEX(Map!$D$2:$D$86,MATCH(D2962,Map!$A$2:$A$86,0),0))</f>
        <v>N/A</v>
      </c>
      <c r="AA2962" t="str">
        <f>INDEX(Map!$E$2:$E$86,MATCH(D2962,Map!$A$2:$A$86,0),0)</f>
        <v>SCCT</v>
      </c>
    </row>
    <row r="2963" spans="1:27" x14ac:dyDescent="0.25">
      <c r="A2963" s="1" t="s">
        <v>120</v>
      </c>
      <c r="B2963" s="1" t="s">
        <v>118</v>
      </c>
      <c r="C2963" s="1">
        <v>22</v>
      </c>
      <c r="D2963" s="1" t="s">
        <v>44</v>
      </c>
      <c r="E2963" s="1">
        <v>0</v>
      </c>
      <c r="F2963" s="1">
        <v>0</v>
      </c>
      <c r="G2963" s="1">
        <v>0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s="3" t="str">
        <f t="shared" si="46"/>
        <v>2017Plan</v>
      </c>
      <c r="V2963" s="2">
        <f>DATE(A2963,INDEX(Map!$H$1:$H$12,MATCH(B2963,Map!$G$1:$G$12,0),0),1)</f>
        <v>43435</v>
      </c>
      <c r="W2963" t="str">
        <f>IF(AND(V2963&gt;=Map!$K$2,V2963&lt;=Map!$L$2),"Base",IF(AND(V2963&gt;=Map!$K$3,V2963&lt;=Map!$L$3),"Fcst","N/A"))</f>
        <v>N/A</v>
      </c>
      <c r="X2963" t="str">
        <f>INDEX(Map!$B$2:$B$86,MATCH(D2963,Map!$A$2:$A$86,0),0)</f>
        <v>Brown 9</v>
      </c>
      <c r="Y2963" s="7">
        <f>IF(INDEX(Map!$C$2:$C$86,MATCH(D2963,Map!$A$2:$A$86,0),0)="","N/A",E2963*INDEX(Map!$C$2:$C$86,MATCH(D2963,Map!$A$2:$A$86,0),0))</f>
        <v>0</v>
      </c>
      <c r="Z2963" s="7" t="str">
        <f>IF(INDEX(Map!$D$2:$D$86,MATCH(D2963,Map!$A$2:$A$86,0),0)="","N/A",E2963*INDEX(Map!$D$2:$D$86,MATCH(D2963,Map!$A$2:$A$86,0),0))</f>
        <v>N/A</v>
      </c>
      <c r="AA2963" t="str">
        <f>INDEX(Map!$E$2:$E$86,MATCH(D2963,Map!$A$2:$A$86,0),0)</f>
        <v>SCCT</v>
      </c>
    </row>
    <row r="2964" spans="1:27" x14ac:dyDescent="0.25">
      <c r="A2964" s="1" t="s">
        <v>120</v>
      </c>
      <c r="B2964" s="1" t="s">
        <v>118</v>
      </c>
      <c r="C2964" s="1">
        <v>23</v>
      </c>
      <c r="D2964" s="1" t="s">
        <v>45</v>
      </c>
      <c r="E2964" s="1">
        <v>0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3" t="str">
        <f t="shared" si="46"/>
        <v>2017Plan</v>
      </c>
      <c r="V2964" s="2">
        <f>DATE(A2964,INDEX(Map!$H$1:$H$12,MATCH(B2964,Map!$G$1:$G$12,0),0),1)</f>
        <v>43435</v>
      </c>
      <c r="W2964" t="str">
        <f>IF(AND(V2964&gt;=Map!$K$2,V2964&lt;=Map!$L$2),"Base",IF(AND(V2964&gt;=Map!$K$3,V2964&lt;=Map!$L$3),"Fcst","N/A"))</f>
        <v>N/A</v>
      </c>
      <c r="X2964" t="str">
        <f>INDEX(Map!$B$2:$B$86,MATCH(D2964,Map!$A$2:$A$86,0),0)</f>
        <v>Brown 9</v>
      </c>
      <c r="Y2964" s="7">
        <f>IF(INDEX(Map!$C$2:$C$86,MATCH(D2964,Map!$A$2:$A$86,0),0)="","N/A",E2964*INDEX(Map!$C$2:$C$86,MATCH(D2964,Map!$A$2:$A$86,0),0))</f>
        <v>0</v>
      </c>
      <c r="Z2964" s="7" t="str">
        <f>IF(INDEX(Map!$D$2:$D$86,MATCH(D2964,Map!$A$2:$A$86,0),0)="","N/A",E2964*INDEX(Map!$D$2:$D$86,MATCH(D2964,Map!$A$2:$A$86,0),0))</f>
        <v>N/A</v>
      </c>
      <c r="AA2964" t="str">
        <f>INDEX(Map!$E$2:$E$86,MATCH(D2964,Map!$A$2:$A$86,0),0)</f>
        <v>SCCT</v>
      </c>
    </row>
    <row r="2965" spans="1:27" x14ac:dyDescent="0.25">
      <c r="A2965" s="1" t="s">
        <v>120</v>
      </c>
      <c r="B2965" s="1" t="s">
        <v>118</v>
      </c>
      <c r="C2965" s="1">
        <v>24</v>
      </c>
      <c r="D2965" s="1" t="s">
        <v>46</v>
      </c>
      <c r="E2965" s="1">
        <v>0</v>
      </c>
      <c r="F2965" s="1">
        <v>0</v>
      </c>
      <c r="G2965" s="1">
        <v>0</v>
      </c>
      <c r="H2965" s="1">
        <v>0</v>
      </c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0</v>
      </c>
      <c r="U2965" s="3" t="str">
        <f t="shared" si="46"/>
        <v>2017Plan</v>
      </c>
      <c r="V2965" s="2">
        <f>DATE(A2965,INDEX(Map!$H$1:$H$12,MATCH(B2965,Map!$G$1:$G$12,0),0),1)</f>
        <v>43435</v>
      </c>
      <c r="W2965" t="str">
        <f>IF(AND(V2965&gt;=Map!$K$2,V2965&lt;=Map!$L$2),"Base",IF(AND(V2965&gt;=Map!$K$3,V2965&lt;=Map!$L$3),"Fcst","N/A"))</f>
        <v>N/A</v>
      </c>
      <c r="X2965" t="str">
        <f>INDEX(Map!$B$2:$B$86,MATCH(D2965,Map!$A$2:$A$86,0),0)</f>
        <v>Brown 10</v>
      </c>
      <c r="Y2965" s="7">
        <f>IF(INDEX(Map!$C$2:$C$86,MATCH(D2965,Map!$A$2:$A$86,0),0)="","N/A",E2965*INDEX(Map!$C$2:$C$86,MATCH(D2965,Map!$A$2:$A$86,0),0))</f>
        <v>0</v>
      </c>
      <c r="Z2965" s="7" t="str">
        <f>IF(INDEX(Map!$D$2:$D$86,MATCH(D2965,Map!$A$2:$A$86,0),0)="","N/A",E2965*INDEX(Map!$D$2:$D$86,MATCH(D2965,Map!$A$2:$A$86,0),0))</f>
        <v>N/A</v>
      </c>
      <c r="AA2965" t="str">
        <f>INDEX(Map!$E$2:$E$86,MATCH(D2965,Map!$A$2:$A$86,0),0)</f>
        <v>SCCT</v>
      </c>
    </row>
    <row r="2966" spans="1:27" x14ac:dyDescent="0.25">
      <c r="A2966" s="1" t="s">
        <v>120</v>
      </c>
      <c r="B2966" s="1" t="s">
        <v>118</v>
      </c>
      <c r="C2966" s="1">
        <v>25</v>
      </c>
      <c r="D2966" s="1" t="s">
        <v>47</v>
      </c>
      <c r="E2966" s="1">
        <v>0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3" t="str">
        <f t="shared" si="46"/>
        <v>2017Plan</v>
      </c>
      <c r="V2966" s="2">
        <f>DATE(A2966,INDEX(Map!$H$1:$H$12,MATCH(B2966,Map!$G$1:$G$12,0),0),1)</f>
        <v>43435</v>
      </c>
      <c r="W2966" t="str">
        <f>IF(AND(V2966&gt;=Map!$K$2,V2966&lt;=Map!$L$2),"Base",IF(AND(V2966&gt;=Map!$K$3,V2966&lt;=Map!$L$3),"Fcst","N/A"))</f>
        <v>N/A</v>
      </c>
      <c r="X2966" t="str">
        <f>INDEX(Map!$B$2:$B$86,MATCH(D2966,Map!$A$2:$A$86,0),0)</f>
        <v>Brown 10</v>
      </c>
      <c r="Y2966" s="7">
        <f>IF(INDEX(Map!$C$2:$C$86,MATCH(D2966,Map!$A$2:$A$86,0),0)="","N/A",E2966*INDEX(Map!$C$2:$C$86,MATCH(D2966,Map!$A$2:$A$86,0),0))</f>
        <v>0</v>
      </c>
      <c r="Z2966" s="7" t="str">
        <f>IF(INDEX(Map!$D$2:$D$86,MATCH(D2966,Map!$A$2:$A$86,0),0)="","N/A",E2966*INDEX(Map!$D$2:$D$86,MATCH(D2966,Map!$A$2:$A$86,0),0))</f>
        <v>N/A</v>
      </c>
      <c r="AA2966" t="str">
        <f>INDEX(Map!$E$2:$E$86,MATCH(D2966,Map!$A$2:$A$86,0),0)</f>
        <v>SCCT</v>
      </c>
    </row>
    <row r="2967" spans="1:27" x14ac:dyDescent="0.25">
      <c r="A2967" s="1" t="s">
        <v>120</v>
      </c>
      <c r="B2967" s="1" t="s">
        <v>118</v>
      </c>
      <c r="C2967" s="1">
        <v>26</v>
      </c>
      <c r="D2967" s="1" t="s">
        <v>48</v>
      </c>
      <c r="E2967" s="1">
        <v>0</v>
      </c>
      <c r="F2967" s="1">
        <v>0</v>
      </c>
      <c r="G2967" s="1">
        <v>0</v>
      </c>
      <c r="H2967" s="1">
        <v>0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3" t="str">
        <f t="shared" si="46"/>
        <v>2017Plan</v>
      </c>
      <c r="V2967" s="2">
        <f>DATE(A2967,INDEX(Map!$H$1:$H$12,MATCH(B2967,Map!$G$1:$G$12,0),0),1)</f>
        <v>43435</v>
      </c>
      <c r="W2967" t="str">
        <f>IF(AND(V2967&gt;=Map!$K$2,V2967&lt;=Map!$L$2),"Base",IF(AND(V2967&gt;=Map!$K$3,V2967&lt;=Map!$L$3),"Fcst","N/A"))</f>
        <v>N/A</v>
      </c>
      <c r="X2967" t="str">
        <f>INDEX(Map!$B$2:$B$86,MATCH(D2967,Map!$A$2:$A$86,0),0)</f>
        <v>Brown 11</v>
      </c>
      <c r="Y2967" s="7">
        <f>IF(INDEX(Map!$C$2:$C$86,MATCH(D2967,Map!$A$2:$A$86,0),0)="","N/A",E2967*INDEX(Map!$C$2:$C$86,MATCH(D2967,Map!$A$2:$A$86,0),0))</f>
        <v>0</v>
      </c>
      <c r="Z2967" s="7" t="str">
        <f>IF(INDEX(Map!$D$2:$D$86,MATCH(D2967,Map!$A$2:$A$86,0),0)="","N/A",E2967*INDEX(Map!$D$2:$D$86,MATCH(D2967,Map!$A$2:$A$86,0),0))</f>
        <v>N/A</v>
      </c>
      <c r="AA2967" t="str">
        <f>INDEX(Map!$E$2:$E$86,MATCH(D2967,Map!$A$2:$A$86,0),0)</f>
        <v>SCCT</v>
      </c>
    </row>
    <row r="2968" spans="1:27" x14ac:dyDescent="0.25">
      <c r="A2968" s="1" t="s">
        <v>120</v>
      </c>
      <c r="B2968" s="1" t="s">
        <v>118</v>
      </c>
      <c r="C2968" s="1">
        <v>27</v>
      </c>
      <c r="D2968" s="1" t="s">
        <v>49</v>
      </c>
      <c r="E2968" s="1">
        <v>0</v>
      </c>
      <c r="F2968" s="1">
        <v>0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3" t="str">
        <f t="shared" si="46"/>
        <v>2017Plan</v>
      </c>
      <c r="V2968" s="2">
        <f>DATE(A2968,INDEX(Map!$H$1:$H$12,MATCH(B2968,Map!$G$1:$G$12,0),0),1)</f>
        <v>43435</v>
      </c>
      <c r="W2968" t="str">
        <f>IF(AND(V2968&gt;=Map!$K$2,V2968&lt;=Map!$L$2),"Base",IF(AND(V2968&gt;=Map!$K$3,V2968&lt;=Map!$L$3),"Fcst","N/A"))</f>
        <v>N/A</v>
      </c>
      <c r="X2968" t="str">
        <f>INDEX(Map!$B$2:$B$86,MATCH(D2968,Map!$A$2:$A$86,0),0)</f>
        <v>Brown 11</v>
      </c>
      <c r="Y2968" s="7">
        <f>IF(INDEX(Map!$C$2:$C$86,MATCH(D2968,Map!$A$2:$A$86,0),0)="","N/A",E2968*INDEX(Map!$C$2:$C$86,MATCH(D2968,Map!$A$2:$A$86,0),0))</f>
        <v>0</v>
      </c>
      <c r="Z2968" s="7" t="str">
        <f>IF(INDEX(Map!$D$2:$D$86,MATCH(D2968,Map!$A$2:$A$86,0),0)="","N/A",E2968*INDEX(Map!$D$2:$D$86,MATCH(D2968,Map!$A$2:$A$86,0),0))</f>
        <v>N/A</v>
      </c>
      <c r="AA2968" t="str">
        <f>INDEX(Map!$E$2:$E$86,MATCH(D2968,Map!$A$2:$A$86,0),0)</f>
        <v>SCCT</v>
      </c>
    </row>
    <row r="2969" spans="1:27" x14ac:dyDescent="0.25">
      <c r="A2969" s="1" t="s">
        <v>120</v>
      </c>
      <c r="B2969" s="1" t="s">
        <v>118</v>
      </c>
      <c r="C2969" s="1">
        <v>28</v>
      </c>
      <c r="D2969" s="1" t="s">
        <v>50</v>
      </c>
      <c r="E2969" s="1">
        <v>11.2</v>
      </c>
      <c r="F2969" s="1">
        <v>0</v>
      </c>
      <c r="G2969" s="1">
        <v>8.6</v>
      </c>
      <c r="H2969" s="1">
        <v>12</v>
      </c>
      <c r="I2969" s="1">
        <v>121.7</v>
      </c>
      <c r="J2969" s="1">
        <v>10889</v>
      </c>
      <c r="K2969" s="1">
        <v>80</v>
      </c>
      <c r="L2969" s="1">
        <v>340.2</v>
      </c>
      <c r="M2969" s="1">
        <v>414</v>
      </c>
      <c r="N2969" s="1">
        <v>1</v>
      </c>
      <c r="O2969" s="1">
        <v>2</v>
      </c>
      <c r="P2969" s="1">
        <v>0</v>
      </c>
      <c r="Q2969" s="1">
        <v>0</v>
      </c>
      <c r="R2969" s="1">
        <v>37.04</v>
      </c>
      <c r="S2969" s="1">
        <v>37.21</v>
      </c>
      <c r="T2969" s="1">
        <v>416</v>
      </c>
      <c r="U2969" s="3" t="str">
        <f t="shared" si="46"/>
        <v>2017Plan</v>
      </c>
      <c r="V2969" s="2">
        <f>DATE(A2969,INDEX(Map!$H$1:$H$12,MATCH(B2969,Map!$G$1:$G$12,0),0),1)</f>
        <v>43435</v>
      </c>
      <c r="W2969" t="str">
        <f>IF(AND(V2969&gt;=Map!$K$2,V2969&lt;=Map!$L$2),"Base",IF(AND(V2969&gt;=Map!$K$3,V2969&lt;=Map!$L$3),"Fcst","N/A"))</f>
        <v>N/A</v>
      </c>
      <c r="X2969" t="str">
        <f>INDEX(Map!$B$2:$B$86,MATCH(D2969,Map!$A$2:$A$86,0),0)</f>
        <v>Paddys Run 13</v>
      </c>
      <c r="Y2969" s="7">
        <f>IF(INDEX(Map!$C$2:$C$86,MATCH(D2969,Map!$A$2:$A$86,0),0)="","N/A",E2969*INDEX(Map!$C$2:$C$86,MATCH(D2969,Map!$A$2:$A$86,0),0))</f>
        <v>5.2639999999999993</v>
      </c>
      <c r="Z2969" s="7">
        <f>IF(INDEX(Map!$D$2:$D$86,MATCH(D2969,Map!$A$2:$A$86,0),0)="","N/A",E2969*INDEX(Map!$D$2:$D$86,MATCH(D2969,Map!$A$2:$A$86,0),0))</f>
        <v>5.9359999999999999</v>
      </c>
      <c r="AA2969" t="str">
        <f>INDEX(Map!$E$2:$E$86,MATCH(D2969,Map!$A$2:$A$86,0),0)</f>
        <v>SCCT</v>
      </c>
    </row>
    <row r="2970" spans="1:27" x14ac:dyDescent="0.25">
      <c r="A2970" s="1" t="s">
        <v>120</v>
      </c>
      <c r="B2970" s="1" t="s">
        <v>118</v>
      </c>
      <c r="C2970" s="1">
        <v>29</v>
      </c>
      <c r="D2970" s="1" t="s">
        <v>51</v>
      </c>
      <c r="E2970" s="1">
        <v>18.8</v>
      </c>
      <c r="F2970" s="1">
        <v>0</v>
      </c>
      <c r="G2970" s="1">
        <v>14.1</v>
      </c>
      <c r="H2970" s="1">
        <v>15</v>
      </c>
      <c r="I2970" s="1">
        <v>203.4</v>
      </c>
      <c r="J2970" s="1">
        <v>10800</v>
      </c>
      <c r="K2970" s="1">
        <v>124</v>
      </c>
      <c r="L2970" s="1">
        <v>340.2</v>
      </c>
      <c r="M2970" s="1">
        <v>692</v>
      </c>
      <c r="N2970" s="1">
        <v>1</v>
      </c>
      <c r="O2970" s="1">
        <v>2</v>
      </c>
      <c r="P2970" s="1">
        <v>0</v>
      </c>
      <c r="Q2970" s="1">
        <v>0</v>
      </c>
      <c r="R2970" s="1">
        <v>36.74</v>
      </c>
      <c r="S2970" s="1">
        <v>36.86</v>
      </c>
      <c r="T2970" s="1">
        <v>694</v>
      </c>
      <c r="U2970" s="3" t="str">
        <f t="shared" si="46"/>
        <v>2017Plan</v>
      </c>
      <c r="V2970" s="2">
        <f>DATE(A2970,INDEX(Map!$H$1:$H$12,MATCH(B2970,Map!$G$1:$G$12,0),0),1)</f>
        <v>43435</v>
      </c>
      <c r="W2970" t="str">
        <f>IF(AND(V2970&gt;=Map!$K$2,V2970&lt;=Map!$L$2),"Base",IF(AND(V2970&gt;=Map!$K$3,V2970&lt;=Map!$L$3),"Fcst","N/A"))</f>
        <v>N/A</v>
      </c>
      <c r="X2970" t="str">
        <f>INDEX(Map!$B$2:$B$86,MATCH(D2970,Map!$A$2:$A$86,0),0)</f>
        <v>Trimble Co 05</v>
      </c>
      <c r="Y2970" s="7">
        <f>IF(INDEX(Map!$C$2:$C$86,MATCH(D2970,Map!$A$2:$A$86,0),0)="","N/A",E2970*INDEX(Map!$C$2:$C$86,MATCH(D2970,Map!$A$2:$A$86,0),0))</f>
        <v>13.347999999999999</v>
      </c>
      <c r="Z2970" s="7">
        <f>IF(INDEX(Map!$D$2:$D$86,MATCH(D2970,Map!$A$2:$A$86,0),0)="","N/A",E2970*INDEX(Map!$D$2:$D$86,MATCH(D2970,Map!$A$2:$A$86,0),0))</f>
        <v>5.452</v>
      </c>
      <c r="AA2970" t="str">
        <f>INDEX(Map!$E$2:$E$86,MATCH(D2970,Map!$A$2:$A$86,0),0)</f>
        <v>SCCT</v>
      </c>
    </row>
    <row r="2971" spans="1:27" x14ac:dyDescent="0.25">
      <c r="A2971" s="1" t="s">
        <v>120</v>
      </c>
      <c r="B2971" s="1" t="s">
        <v>118</v>
      </c>
      <c r="C2971" s="1">
        <v>30</v>
      </c>
      <c r="D2971" s="1" t="s">
        <v>52</v>
      </c>
      <c r="E2971" s="1">
        <v>13.4</v>
      </c>
      <c r="F2971" s="1">
        <v>0</v>
      </c>
      <c r="G2971" s="1">
        <v>10.1</v>
      </c>
      <c r="H2971" s="1">
        <v>10</v>
      </c>
      <c r="I2971" s="1">
        <v>144.9</v>
      </c>
      <c r="J2971" s="1">
        <v>10784</v>
      </c>
      <c r="K2971" s="1">
        <v>88</v>
      </c>
      <c r="L2971" s="1">
        <v>340.2</v>
      </c>
      <c r="M2971" s="1">
        <v>493</v>
      </c>
      <c r="N2971" s="1">
        <v>0</v>
      </c>
      <c r="O2971" s="1">
        <v>1</v>
      </c>
      <c r="P2971" s="1">
        <v>0</v>
      </c>
      <c r="Q2971" s="1">
        <v>0</v>
      </c>
      <c r="R2971" s="1">
        <v>36.69</v>
      </c>
      <c r="S2971" s="1">
        <v>36.799999999999997</v>
      </c>
      <c r="T2971" s="1">
        <v>494</v>
      </c>
      <c r="U2971" s="3" t="str">
        <f t="shared" si="46"/>
        <v>2017Plan</v>
      </c>
      <c r="V2971" s="2">
        <f>DATE(A2971,INDEX(Map!$H$1:$H$12,MATCH(B2971,Map!$G$1:$G$12,0),0),1)</f>
        <v>43435</v>
      </c>
      <c r="W2971" t="str">
        <f>IF(AND(V2971&gt;=Map!$K$2,V2971&lt;=Map!$L$2),"Base",IF(AND(V2971&gt;=Map!$K$3,V2971&lt;=Map!$L$3),"Fcst","N/A"))</f>
        <v>N/A</v>
      </c>
      <c r="X2971" t="str">
        <f>INDEX(Map!$B$2:$B$86,MATCH(D2971,Map!$A$2:$A$86,0),0)</f>
        <v>Trimble Co 06</v>
      </c>
      <c r="Y2971" s="7">
        <f>IF(INDEX(Map!$C$2:$C$86,MATCH(D2971,Map!$A$2:$A$86,0),0)="","N/A",E2971*INDEX(Map!$C$2:$C$86,MATCH(D2971,Map!$A$2:$A$86,0),0))</f>
        <v>9.5139999999999993</v>
      </c>
      <c r="Z2971" s="7">
        <f>IF(INDEX(Map!$D$2:$D$86,MATCH(D2971,Map!$A$2:$A$86,0),0)="","N/A",E2971*INDEX(Map!$D$2:$D$86,MATCH(D2971,Map!$A$2:$A$86,0),0))</f>
        <v>3.8859999999999997</v>
      </c>
      <c r="AA2971" t="str">
        <f>INDEX(Map!$E$2:$E$86,MATCH(D2971,Map!$A$2:$A$86,0),0)</f>
        <v>SCCT</v>
      </c>
    </row>
    <row r="2972" spans="1:27" x14ac:dyDescent="0.25">
      <c r="A2972" s="1" t="s">
        <v>120</v>
      </c>
      <c r="B2972" s="1" t="s">
        <v>118</v>
      </c>
      <c r="C2972" s="1">
        <v>31</v>
      </c>
      <c r="D2972" s="1" t="s">
        <v>53</v>
      </c>
      <c r="E2972" s="1">
        <v>9.6</v>
      </c>
      <c r="F2972" s="1">
        <v>0</v>
      </c>
      <c r="G2972" s="1">
        <v>7.2</v>
      </c>
      <c r="H2972" s="1">
        <v>14</v>
      </c>
      <c r="I2972" s="1">
        <v>104.3</v>
      </c>
      <c r="J2972" s="1">
        <v>10906</v>
      </c>
      <c r="K2972" s="1">
        <v>65</v>
      </c>
      <c r="L2972" s="1">
        <v>340.2</v>
      </c>
      <c r="M2972" s="1">
        <v>355</v>
      </c>
      <c r="N2972" s="1">
        <v>1</v>
      </c>
      <c r="O2972" s="1">
        <v>2</v>
      </c>
      <c r="P2972" s="1">
        <v>0</v>
      </c>
      <c r="Q2972" s="1">
        <v>0</v>
      </c>
      <c r="R2972" s="1">
        <v>37.1</v>
      </c>
      <c r="S2972" s="1">
        <v>37.32</v>
      </c>
      <c r="T2972" s="1">
        <v>357</v>
      </c>
      <c r="U2972" s="3" t="str">
        <f t="shared" si="46"/>
        <v>2017Plan</v>
      </c>
      <c r="V2972" s="2">
        <f>DATE(A2972,INDEX(Map!$H$1:$H$12,MATCH(B2972,Map!$G$1:$G$12,0),0),1)</f>
        <v>43435</v>
      </c>
      <c r="W2972" t="str">
        <f>IF(AND(V2972&gt;=Map!$K$2,V2972&lt;=Map!$L$2),"Base",IF(AND(V2972&gt;=Map!$K$3,V2972&lt;=Map!$L$3),"Fcst","N/A"))</f>
        <v>N/A</v>
      </c>
      <c r="X2972" t="str">
        <f>INDEX(Map!$B$2:$B$86,MATCH(D2972,Map!$A$2:$A$86,0),0)</f>
        <v>Trimble Co 07</v>
      </c>
      <c r="Y2972" s="7">
        <f>IF(INDEX(Map!$C$2:$C$86,MATCH(D2972,Map!$A$2:$A$86,0),0)="","N/A",E2972*INDEX(Map!$C$2:$C$86,MATCH(D2972,Map!$A$2:$A$86,0),0))</f>
        <v>6.048</v>
      </c>
      <c r="Z2972" s="7">
        <f>IF(INDEX(Map!$D$2:$D$86,MATCH(D2972,Map!$A$2:$A$86,0),0)="","N/A",E2972*INDEX(Map!$D$2:$D$86,MATCH(D2972,Map!$A$2:$A$86,0),0))</f>
        <v>3.552</v>
      </c>
      <c r="AA2972" t="str">
        <f>INDEX(Map!$E$2:$E$86,MATCH(D2972,Map!$A$2:$A$86,0),0)</f>
        <v>SCCT</v>
      </c>
    </row>
    <row r="2973" spans="1:27" x14ac:dyDescent="0.25">
      <c r="A2973" s="1" t="s">
        <v>120</v>
      </c>
      <c r="B2973" s="1" t="s">
        <v>118</v>
      </c>
      <c r="C2973" s="1">
        <v>32</v>
      </c>
      <c r="D2973" s="1" t="s">
        <v>54</v>
      </c>
      <c r="E2973" s="1">
        <v>0.6</v>
      </c>
      <c r="F2973" s="1">
        <v>0</v>
      </c>
      <c r="G2973" s="1">
        <v>0.5</v>
      </c>
      <c r="H2973" s="1">
        <v>2</v>
      </c>
      <c r="I2973" s="1">
        <v>6.8</v>
      </c>
      <c r="J2973" s="1">
        <v>10607</v>
      </c>
      <c r="K2973" s="1">
        <v>4</v>
      </c>
      <c r="L2973" s="1">
        <v>340.2</v>
      </c>
      <c r="M2973" s="1">
        <v>23</v>
      </c>
      <c r="N2973" s="1">
        <v>0</v>
      </c>
      <c r="O2973" s="1">
        <v>0</v>
      </c>
      <c r="P2973" s="1">
        <v>0</v>
      </c>
      <c r="Q2973" s="1">
        <v>0</v>
      </c>
      <c r="R2973" s="1">
        <v>36.08</v>
      </c>
      <c r="S2973" s="1">
        <v>36.5</v>
      </c>
      <c r="T2973" s="1">
        <v>23</v>
      </c>
      <c r="U2973" s="3" t="str">
        <f t="shared" si="46"/>
        <v>2017Plan</v>
      </c>
      <c r="V2973" s="2">
        <f>DATE(A2973,INDEX(Map!$H$1:$H$12,MATCH(B2973,Map!$G$1:$G$12,0),0),1)</f>
        <v>43435</v>
      </c>
      <c r="W2973" t="str">
        <f>IF(AND(V2973&gt;=Map!$K$2,V2973&lt;=Map!$L$2),"Base",IF(AND(V2973&gt;=Map!$K$3,V2973&lt;=Map!$L$3),"Fcst","N/A"))</f>
        <v>N/A</v>
      </c>
      <c r="X2973" t="str">
        <f>INDEX(Map!$B$2:$B$86,MATCH(D2973,Map!$A$2:$A$86,0),0)</f>
        <v>Trimble Co 08</v>
      </c>
      <c r="Y2973" s="7">
        <f>IF(INDEX(Map!$C$2:$C$86,MATCH(D2973,Map!$A$2:$A$86,0),0)="","N/A",E2973*INDEX(Map!$C$2:$C$86,MATCH(D2973,Map!$A$2:$A$86,0),0))</f>
        <v>0.378</v>
      </c>
      <c r="Z2973" s="7">
        <f>IF(INDEX(Map!$D$2:$D$86,MATCH(D2973,Map!$A$2:$A$86,0),0)="","N/A",E2973*INDEX(Map!$D$2:$D$86,MATCH(D2973,Map!$A$2:$A$86,0),0))</f>
        <v>0.222</v>
      </c>
      <c r="AA2973" t="str">
        <f>INDEX(Map!$E$2:$E$86,MATCH(D2973,Map!$A$2:$A$86,0),0)</f>
        <v>SCCT</v>
      </c>
    </row>
    <row r="2974" spans="1:27" x14ac:dyDescent="0.25">
      <c r="A2974" s="1" t="s">
        <v>120</v>
      </c>
      <c r="B2974" s="1" t="s">
        <v>118</v>
      </c>
      <c r="C2974" s="1">
        <v>33</v>
      </c>
      <c r="D2974" s="1" t="s">
        <v>55</v>
      </c>
      <c r="E2974" s="1">
        <v>4</v>
      </c>
      <c r="F2974" s="1">
        <v>0</v>
      </c>
      <c r="G2974" s="1">
        <v>3</v>
      </c>
      <c r="H2974" s="1">
        <v>5</v>
      </c>
      <c r="I2974" s="1">
        <v>43</v>
      </c>
      <c r="J2974" s="1">
        <v>10754</v>
      </c>
      <c r="K2974" s="1">
        <v>26</v>
      </c>
      <c r="L2974" s="1">
        <v>340.2</v>
      </c>
      <c r="M2974" s="1">
        <v>146</v>
      </c>
      <c r="N2974" s="1">
        <v>0</v>
      </c>
      <c r="O2974" s="1">
        <v>1</v>
      </c>
      <c r="P2974" s="1">
        <v>0</v>
      </c>
      <c r="Q2974" s="1">
        <v>0</v>
      </c>
      <c r="R2974" s="1">
        <v>36.58</v>
      </c>
      <c r="S2974" s="1">
        <v>36.770000000000003</v>
      </c>
      <c r="T2974" s="1">
        <v>147</v>
      </c>
      <c r="U2974" s="3" t="str">
        <f t="shared" si="46"/>
        <v>2017Plan</v>
      </c>
      <c r="V2974" s="2">
        <f>DATE(A2974,INDEX(Map!$H$1:$H$12,MATCH(B2974,Map!$G$1:$G$12,0),0),1)</f>
        <v>43435</v>
      </c>
      <c r="W2974" t="str">
        <f>IF(AND(V2974&gt;=Map!$K$2,V2974&lt;=Map!$L$2),"Base",IF(AND(V2974&gt;=Map!$K$3,V2974&lt;=Map!$L$3),"Fcst","N/A"))</f>
        <v>N/A</v>
      </c>
      <c r="X2974" t="str">
        <f>INDEX(Map!$B$2:$B$86,MATCH(D2974,Map!$A$2:$A$86,0),0)</f>
        <v>Trimble Co 09</v>
      </c>
      <c r="Y2974" s="7">
        <f>IF(INDEX(Map!$C$2:$C$86,MATCH(D2974,Map!$A$2:$A$86,0),0)="","N/A",E2974*INDEX(Map!$C$2:$C$86,MATCH(D2974,Map!$A$2:$A$86,0),0))</f>
        <v>2.52</v>
      </c>
      <c r="Z2974" s="7">
        <f>IF(INDEX(Map!$D$2:$D$86,MATCH(D2974,Map!$A$2:$A$86,0),0)="","N/A",E2974*INDEX(Map!$D$2:$D$86,MATCH(D2974,Map!$A$2:$A$86,0),0))</f>
        <v>1.48</v>
      </c>
      <c r="AA2974" t="str">
        <f>INDEX(Map!$E$2:$E$86,MATCH(D2974,Map!$A$2:$A$86,0),0)</f>
        <v>SCCT</v>
      </c>
    </row>
    <row r="2975" spans="1:27" x14ac:dyDescent="0.25">
      <c r="A2975" s="1" t="s">
        <v>120</v>
      </c>
      <c r="B2975" s="1" t="s">
        <v>118</v>
      </c>
      <c r="C2975" s="1">
        <v>34</v>
      </c>
      <c r="D2975" s="1" t="s">
        <v>56</v>
      </c>
      <c r="E2975" s="1">
        <v>0</v>
      </c>
      <c r="F2975" s="1">
        <v>0</v>
      </c>
      <c r="G2975" s="1">
        <v>0</v>
      </c>
      <c r="H2975" s="1">
        <v>0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3" t="str">
        <f t="shared" si="46"/>
        <v>2017Plan</v>
      </c>
      <c r="V2975" s="2">
        <f>DATE(A2975,INDEX(Map!$H$1:$H$12,MATCH(B2975,Map!$G$1:$G$12,0),0),1)</f>
        <v>43435</v>
      </c>
      <c r="W2975" t="str">
        <f>IF(AND(V2975&gt;=Map!$K$2,V2975&lt;=Map!$L$2),"Base",IF(AND(V2975&gt;=Map!$K$3,V2975&lt;=Map!$L$3),"Fcst","N/A"))</f>
        <v>N/A</v>
      </c>
      <c r="X2975" t="str">
        <f>INDEX(Map!$B$2:$B$86,MATCH(D2975,Map!$A$2:$A$86,0),0)</f>
        <v>Trimble Co 10</v>
      </c>
      <c r="Y2975" s="7">
        <f>IF(INDEX(Map!$C$2:$C$86,MATCH(D2975,Map!$A$2:$A$86,0),0)="","N/A",E2975*INDEX(Map!$C$2:$C$86,MATCH(D2975,Map!$A$2:$A$86,0),0))</f>
        <v>0</v>
      </c>
      <c r="Z2975" s="7">
        <f>IF(INDEX(Map!$D$2:$D$86,MATCH(D2975,Map!$A$2:$A$86,0),0)="","N/A",E2975*INDEX(Map!$D$2:$D$86,MATCH(D2975,Map!$A$2:$A$86,0),0))</f>
        <v>0</v>
      </c>
      <c r="AA2975" t="str">
        <f>INDEX(Map!$E$2:$E$86,MATCH(D2975,Map!$A$2:$A$86,0),0)</f>
        <v>SCCT</v>
      </c>
    </row>
    <row r="2976" spans="1:27" x14ac:dyDescent="0.25">
      <c r="A2976" s="1" t="s">
        <v>120</v>
      </c>
      <c r="B2976" s="1" t="s">
        <v>118</v>
      </c>
      <c r="C2976" s="1">
        <v>35</v>
      </c>
      <c r="D2976" s="1" t="s">
        <v>57</v>
      </c>
      <c r="E2976" s="1">
        <v>0</v>
      </c>
      <c r="F2976" s="1">
        <v>0</v>
      </c>
      <c r="G2976" s="1">
        <v>0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s="3" t="str">
        <f t="shared" si="46"/>
        <v>2017Plan</v>
      </c>
      <c r="V2976" s="2">
        <f>DATE(A2976,INDEX(Map!$H$1:$H$12,MATCH(B2976,Map!$G$1:$G$12,0),0),1)</f>
        <v>43435</v>
      </c>
      <c r="W2976" t="str">
        <f>IF(AND(V2976&gt;=Map!$K$2,V2976&lt;=Map!$L$2),"Base",IF(AND(V2976&gt;=Map!$K$3,V2976&lt;=Map!$L$3),"Fcst","N/A"))</f>
        <v>N/A</v>
      </c>
      <c r="X2976" t="str">
        <f>INDEX(Map!$B$2:$B$86,MATCH(D2976,Map!$A$2:$A$86,0),0)</f>
        <v>Cane Run 11</v>
      </c>
      <c r="Y2976" s="7" t="str">
        <f>IF(INDEX(Map!$C$2:$C$86,MATCH(D2976,Map!$A$2:$A$86,0),0)="","N/A",E2976*INDEX(Map!$C$2:$C$86,MATCH(D2976,Map!$A$2:$A$86,0),0))</f>
        <v>N/A</v>
      </c>
      <c r="Z2976" s="7">
        <f>IF(INDEX(Map!$D$2:$D$86,MATCH(D2976,Map!$A$2:$A$86,0),0)="","N/A",E2976*INDEX(Map!$D$2:$D$86,MATCH(D2976,Map!$A$2:$A$86,0),0))</f>
        <v>0</v>
      </c>
      <c r="AA2976" t="str">
        <f>INDEX(Map!$E$2:$E$86,MATCH(D2976,Map!$A$2:$A$86,0),0)</f>
        <v>SCCT</v>
      </c>
    </row>
    <row r="2977" spans="1:27" x14ac:dyDescent="0.25">
      <c r="A2977" s="1" t="s">
        <v>120</v>
      </c>
      <c r="B2977" s="1" t="s">
        <v>118</v>
      </c>
      <c r="C2977" s="1">
        <v>36</v>
      </c>
      <c r="D2977" s="1" t="s">
        <v>58</v>
      </c>
      <c r="E2977" s="1">
        <v>0</v>
      </c>
      <c r="F2977" s="1">
        <v>0</v>
      </c>
      <c r="G2977" s="1">
        <v>0</v>
      </c>
      <c r="H2977" s="1">
        <v>0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3" t="str">
        <f t="shared" si="46"/>
        <v>2017Plan</v>
      </c>
      <c r="V2977" s="2">
        <f>DATE(A2977,INDEX(Map!$H$1:$H$12,MATCH(B2977,Map!$G$1:$G$12,0),0),1)</f>
        <v>43435</v>
      </c>
      <c r="W2977" t="str">
        <f>IF(AND(V2977&gt;=Map!$K$2,V2977&lt;=Map!$L$2),"Base",IF(AND(V2977&gt;=Map!$K$3,V2977&lt;=Map!$L$3),"Fcst","N/A"))</f>
        <v>N/A</v>
      </c>
      <c r="X2977" t="str">
        <f>INDEX(Map!$B$2:$B$86,MATCH(D2977,Map!$A$2:$A$86,0),0)</f>
        <v>Haefling</v>
      </c>
      <c r="Y2977" s="7">
        <f>IF(INDEX(Map!$C$2:$C$86,MATCH(D2977,Map!$A$2:$A$86,0),0)="","N/A",E2977*INDEX(Map!$C$2:$C$86,MATCH(D2977,Map!$A$2:$A$86,0),0))</f>
        <v>0</v>
      </c>
      <c r="Z2977" s="7" t="str">
        <f>IF(INDEX(Map!$D$2:$D$86,MATCH(D2977,Map!$A$2:$A$86,0),0)="","N/A",E2977*INDEX(Map!$D$2:$D$86,MATCH(D2977,Map!$A$2:$A$86,0),0))</f>
        <v>N/A</v>
      </c>
      <c r="AA2977" t="str">
        <f>INDEX(Map!$E$2:$E$86,MATCH(D2977,Map!$A$2:$A$86,0),0)</f>
        <v>SCCT</v>
      </c>
    </row>
    <row r="2978" spans="1:27" x14ac:dyDescent="0.25">
      <c r="A2978" s="1" t="s">
        <v>120</v>
      </c>
      <c r="B2978" s="1" t="s">
        <v>118</v>
      </c>
      <c r="C2978" s="1">
        <v>37</v>
      </c>
      <c r="D2978" s="1" t="s">
        <v>59</v>
      </c>
      <c r="E2978" s="1">
        <v>0</v>
      </c>
      <c r="F2978" s="1">
        <v>0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</v>
      </c>
      <c r="U2978" s="3" t="str">
        <f t="shared" si="46"/>
        <v>2017Plan</v>
      </c>
      <c r="V2978" s="2">
        <f>DATE(A2978,INDEX(Map!$H$1:$H$12,MATCH(B2978,Map!$G$1:$G$12,0),0),1)</f>
        <v>43435</v>
      </c>
      <c r="W2978" t="str">
        <f>IF(AND(V2978&gt;=Map!$K$2,V2978&lt;=Map!$L$2),"Base",IF(AND(V2978&gt;=Map!$K$3,V2978&lt;=Map!$L$3),"Fcst","N/A"))</f>
        <v>N/A</v>
      </c>
      <c r="X2978" t="str">
        <f>INDEX(Map!$B$2:$B$86,MATCH(D2978,Map!$A$2:$A$86,0),0)</f>
        <v>Paddys Run 11</v>
      </c>
      <c r="Y2978" s="7" t="str">
        <f>IF(INDEX(Map!$C$2:$C$86,MATCH(D2978,Map!$A$2:$A$86,0),0)="","N/A",E2978*INDEX(Map!$C$2:$C$86,MATCH(D2978,Map!$A$2:$A$86,0),0))</f>
        <v>N/A</v>
      </c>
      <c r="Z2978" s="7">
        <f>IF(INDEX(Map!$D$2:$D$86,MATCH(D2978,Map!$A$2:$A$86,0),0)="","N/A",E2978*INDEX(Map!$D$2:$D$86,MATCH(D2978,Map!$A$2:$A$86,0),0))</f>
        <v>0</v>
      </c>
      <c r="AA2978" t="str">
        <f>INDEX(Map!$E$2:$E$86,MATCH(D2978,Map!$A$2:$A$86,0),0)</f>
        <v>SCCT</v>
      </c>
    </row>
    <row r="2979" spans="1:27" x14ac:dyDescent="0.25">
      <c r="A2979" s="1" t="s">
        <v>120</v>
      </c>
      <c r="B2979" s="1" t="s">
        <v>118</v>
      </c>
      <c r="C2979" s="1">
        <v>38</v>
      </c>
      <c r="D2979" s="1" t="s">
        <v>60</v>
      </c>
      <c r="E2979" s="1">
        <v>0</v>
      </c>
      <c r="F2979" s="1">
        <v>0</v>
      </c>
      <c r="G2979" s="1">
        <v>0</v>
      </c>
      <c r="H2979" s="1">
        <v>0</v>
      </c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3" t="str">
        <f t="shared" si="46"/>
        <v>2017Plan</v>
      </c>
      <c r="V2979" s="2">
        <f>DATE(A2979,INDEX(Map!$H$1:$H$12,MATCH(B2979,Map!$G$1:$G$12,0),0),1)</f>
        <v>43435</v>
      </c>
      <c r="W2979" t="str">
        <f>IF(AND(V2979&gt;=Map!$K$2,V2979&lt;=Map!$L$2),"Base",IF(AND(V2979&gt;=Map!$K$3,V2979&lt;=Map!$L$3),"Fcst","N/A"))</f>
        <v>N/A</v>
      </c>
      <c r="X2979" t="str">
        <f>INDEX(Map!$B$2:$B$86,MATCH(D2979,Map!$A$2:$A$86,0),0)</f>
        <v>Paddys Run 12</v>
      </c>
      <c r="Y2979" s="7" t="str">
        <f>IF(INDEX(Map!$C$2:$C$86,MATCH(D2979,Map!$A$2:$A$86,0),0)="","N/A",E2979*INDEX(Map!$C$2:$C$86,MATCH(D2979,Map!$A$2:$A$86,0),0))</f>
        <v>N/A</v>
      </c>
      <c r="Z2979" s="7">
        <f>IF(INDEX(Map!$D$2:$D$86,MATCH(D2979,Map!$A$2:$A$86,0),0)="","N/A",E2979*INDEX(Map!$D$2:$D$86,MATCH(D2979,Map!$A$2:$A$86,0),0))</f>
        <v>0</v>
      </c>
      <c r="AA2979" t="str">
        <f>INDEX(Map!$E$2:$E$86,MATCH(D2979,Map!$A$2:$A$86,0),0)</f>
        <v>SCCT</v>
      </c>
    </row>
    <row r="2980" spans="1:27" x14ac:dyDescent="0.25">
      <c r="A2980" s="1" t="s">
        <v>120</v>
      </c>
      <c r="B2980" s="1" t="s">
        <v>118</v>
      </c>
      <c r="C2980" s="1">
        <v>39</v>
      </c>
      <c r="D2980" s="1" t="s">
        <v>61</v>
      </c>
      <c r="E2980" s="1">
        <v>0</v>
      </c>
      <c r="F2980" s="1">
        <v>0</v>
      </c>
      <c r="G2980" s="1">
        <v>0</v>
      </c>
      <c r="H2980" s="1">
        <v>0</v>
      </c>
      <c r="I2980" s="1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3" t="str">
        <f t="shared" si="46"/>
        <v>2017Plan</v>
      </c>
      <c r="V2980" s="2">
        <f>DATE(A2980,INDEX(Map!$H$1:$H$12,MATCH(B2980,Map!$G$1:$G$12,0),0),1)</f>
        <v>43435</v>
      </c>
      <c r="W2980" t="str">
        <f>IF(AND(V2980&gt;=Map!$K$2,V2980&lt;=Map!$L$2),"Base",IF(AND(V2980&gt;=Map!$K$3,V2980&lt;=Map!$L$3),"Fcst","N/A"))</f>
        <v>N/A</v>
      </c>
      <c r="X2980" t="str">
        <f>INDEX(Map!$B$2:$B$86,MATCH(D2980,Map!$A$2:$A$86,0),0)</f>
        <v>Zorn 1</v>
      </c>
      <c r="Y2980" s="7" t="str">
        <f>IF(INDEX(Map!$C$2:$C$86,MATCH(D2980,Map!$A$2:$A$86,0),0)="","N/A",E2980*INDEX(Map!$C$2:$C$86,MATCH(D2980,Map!$A$2:$A$86,0),0))</f>
        <v>N/A</v>
      </c>
      <c r="Z2980" s="7">
        <f>IF(INDEX(Map!$D$2:$D$86,MATCH(D2980,Map!$A$2:$A$86,0),0)="","N/A",E2980*INDEX(Map!$D$2:$D$86,MATCH(D2980,Map!$A$2:$A$86,0),0))</f>
        <v>0</v>
      </c>
      <c r="AA2980" t="str">
        <f>INDEX(Map!$E$2:$E$86,MATCH(D2980,Map!$A$2:$A$86,0),0)</f>
        <v>SCCT</v>
      </c>
    </row>
    <row r="2981" spans="1:27" x14ac:dyDescent="0.25">
      <c r="A2981" s="1" t="s">
        <v>120</v>
      </c>
      <c r="B2981" s="1" t="s">
        <v>118</v>
      </c>
      <c r="C2981" s="1">
        <v>40</v>
      </c>
      <c r="D2981" s="1" t="s">
        <v>62</v>
      </c>
      <c r="E2981" s="1">
        <v>9</v>
      </c>
      <c r="F2981" s="1">
        <v>0</v>
      </c>
      <c r="G2981" s="1">
        <v>38.299999999999997</v>
      </c>
      <c r="H2981" s="1">
        <v>33</v>
      </c>
      <c r="I2981" s="1" t="s">
        <v>63</v>
      </c>
      <c r="J2981" s="1" t="s">
        <v>63</v>
      </c>
      <c r="K2981" s="1">
        <v>293</v>
      </c>
      <c r="L2981" s="1">
        <v>0</v>
      </c>
      <c r="M2981" s="1">
        <v>0</v>
      </c>
      <c r="N2981" s="1" t="s">
        <v>63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</v>
      </c>
      <c r="U2981" s="3" t="str">
        <f t="shared" si="46"/>
        <v>2017Plan</v>
      </c>
      <c r="V2981" s="2">
        <f>DATE(A2981,INDEX(Map!$H$1:$H$12,MATCH(B2981,Map!$G$1:$G$12,0),0),1)</f>
        <v>43435</v>
      </c>
      <c r="W2981" t="str">
        <f>IF(AND(V2981&gt;=Map!$K$2,V2981&lt;=Map!$L$2),"Base",IF(AND(V2981&gt;=Map!$K$3,V2981&lt;=Map!$L$3),"Fcst","N/A"))</f>
        <v>N/A</v>
      </c>
      <c r="X2981" t="str">
        <f>INDEX(Map!$B$2:$B$86,MATCH(D2981,Map!$A$2:$A$86,0),0)</f>
        <v>Dix Dam</v>
      </c>
      <c r="Y2981" s="7">
        <f>IF(INDEX(Map!$C$2:$C$86,MATCH(D2981,Map!$A$2:$A$86,0),0)="","N/A",E2981*INDEX(Map!$C$2:$C$86,MATCH(D2981,Map!$A$2:$A$86,0),0))</f>
        <v>9</v>
      </c>
      <c r="Z2981" s="7" t="str">
        <f>IF(INDEX(Map!$D$2:$D$86,MATCH(D2981,Map!$A$2:$A$86,0),0)="","N/A",E2981*INDEX(Map!$D$2:$D$86,MATCH(D2981,Map!$A$2:$A$86,0),0))</f>
        <v>N/A</v>
      </c>
      <c r="AA2981" t="str">
        <f>INDEX(Map!$E$2:$E$86,MATCH(D2981,Map!$A$2:$A$86,0),0)</f>
        <v>Hydro</v>
      </c>
    </row>
    <row r="2982" spans="1:27" x14ac:dyDescent="0.25">
      <c r="A2982" s="1" t="s">
        <v>120</v>
      </c>
      <c r="B2982" s="1" t="s">
        <v>118</v>
      </c>
      <c r="C2982" s="1">
        <v>41</v>
      </c>
      <c r="D2982" s="1" t="s">
        <v>64</v>
      </c>
      <c r="E2982" s="1">
        <v>20.7</v>
      </c>
      <c r="F2982" s="1">
        <v>0</v>
      </c>
      <c r="G2982" s="1">
        <v>100</v>
      </c>
      <c r="H2982" s="1">
        <v>0</v>
      </c>
      <c r="I2982" s="1" t="s">
        <v>63</v>
      </c>
      <c r="J2982" s="1" t="s">
        <v>63</v>
      </c>
      <c r="K2982" s="1">
        <v>744</v>
      </c>
      <c r="L2982" s="1">
        <v>0</v>
      </c>
      <c r="M2982" s="1">
        <v>0</v>
      </c>
      <c r="N2982" s="1" t="s">
        <v>63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3" t="str">
        <f t="shared" si="46"/>
        <v>2017Plan</v>
      </c>
      <c r="V2982" s="2">
        <f>DATE(A2982,INDEX(Map!$H$1:$H$12,MATCH(B2982,Map!$G$1:$G$12,0),0),1)</f>
        <v>43435</v>
      </c>
      <c r="W2982" t="str">
        <f>IF(AND(V2982&gt;=Map!$K$2,V2982&lt;=Map!$L$2),"Base",IF(AND(V2982&gt;=Map!$K$3,V2982&lt;=Map!$L$3),"Fcst","N/A"))</f>
        <v>N/A</v>
      </c>
      <c r="X2982" t="str">
        <f>INDEX(Map!$B$2:$B$86,MATCH(D2982,Map!$A$2:$A$86,0),0)</f>
        <v>Ohio Falls</v>
      </c>
      <c r="Y2982" s="7" t="str">
        <f>IF(INDEX(Map!$C$2:$C$86,MATCH(D2982,Map!$A$2:$A$86,0),0)="","N/A",E2982*INDEX(Map!$C$2:$C$86,MATCH(D2982,Map!$A$2:$A$86,0),0))</f>
        <v>N/A</v>
      </c>
      <c r="Z2982" s="7">
        <f>IF(INDEX(Map!$D$2:$D$86,MATCH(D2982,Map!$A$2:$A$86,0),0)="","N/A",E2982*INDEX(Map!$D$2:$D$86,MATCH(D2982,Map!$A$2:$A$86,0),0))</f>
        <v>20.7</v>
      </c>
      <c r="AA2982" t="str">
        <f>INDEX(Map!$E$2:$E$86,MATCH(D2982,Map!$A$2:$A$86,0),0)</f>
        <v>Hydro</v>
      </c>
    </row>
    <row r="2983" spans="1:27" x14ac:dyDescent="0.25">
      <c r="A2983" s="1" t="s">
        <v>120</v>
      </c>
      <c r="B2983" s="1" t="s">
        <v>118</v>
      </c>
      <c r="C2983" s="1">
        <v>42</v>
      </c>
      <c r="D2983" s="1" t="s">
        <v>65</v>
      </c>
      <c r="E2983" s="1">
        <v>0.9</v>
      </c>
      <c r="F2983" s="1">
        <v>0</v>
      </c>
      <c r="G2983" s="1">
        <v>100</v>
      </c>
      <c r="H2983" s="1">
        <v>0</v>
      </c>
      <c r="I2983" s="1" t="s">
        <v>63</v>
      </c>
      <c r="J2983" s="1" t="s">
        <v>63</v>
      </c>
      <c r="K2983" s="1">
        <v>744</v>
      </c>
      <c r="L2983" s="1">
        <v>0</v>
      </c>
      <c r="M2983" s="1">
        <v>0</v>
      </c>
      <c r="N2983" s="1" t="s">
        <v>63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</v>
      </c>
      <c r="U2983" s="3" t="str">
        <f t="shared" si="46"/>
        <v>2017Plan</v>
      </c>
      <c r="V2983" s="2">
        <f>DATE(A2983,INDEX(Map!$H$1:$H$12,MATCH(B2983,Map!$G$1:$G$12,0),0),1)</f>
        <v>43435</v>
      </c>
      <c r="W2983" t="str">
        <f>IF(AND(V2983&gt;=Map!$K$2,V2983&lt;=Map!$L$2),"Base",IF(AND(V2983&gt;=Map!$K$3,V2983&lt;=Map!$L$3),"Fcst","N/A"))</f>
        <v>N/A</v>
      </c>
      <c r="X2983" t="str">
        <f>INDEX(Map!$B$2:$B$86,MATCH(D2983,Map!$A$2:$A$86,0),0)</f>
        <v>Brown Solar</v>
      </c>
      <c r="Y2983" s="7">
        <f>IF(INDEX(Map!$C$2:$C$86,MATCH(D2983,Map!$A$2:$A$86,0),0)="","N/A",E2983*INDEX(Map!$C$2:$C$86,MATCH(D2983,Map!$A$2:$A$86,0),0))</f>
        <v>0.54900000000000004</v>
      </c>
      <c r="Z2983" s="7">
        <f>IF(INDEX(Map!$D$2:$D$86,MATCH(D2983,Map!$A$2:$A$86,0),0)="","N/A",E2983*INDEX(Map!$D$2:$D$86,MATCH(D2983,Map!$A$2:$A$86,0),0))</f>
        <v>0.35100000000000003</v>
      </c>
      <c r="AA2983" t="str">
        <f>INDEX(Map!$E$2:$E$86,MATCH(D2983,Map!$A$2:$A$86,0),0)</f>
        <v>Solar</v>
      </c>
    </row>
    <row r="2984" spans="1:27" x14ac:dyDescent="0.25">
      <c r="A2984" s="1" t="s">
        <v>120</v>
      </c>
      <c r="B2984" s="1" t="s">
        <v>118</v>
      </c>
      <c r="C2984" s="1">
        <v>43</v>
      </c>
      <c r="D2984" s="1" t="s">
        <v>66</v>
      </c>
      <c r="E2984" s="1">
        <v>11.5</v>
      </c>
      <c r="F2984" s="1">
        <v>0</v>
      </c>
      <c r="G2984" s="1">
        <v>100</v>
      </c>
      <c r="H2984" s="1">
        <v>0</v>
      </c>
      <c r="I2984" s="1">
        <v>1153.2</v>
      </c>
      <c r="J2984" s="1">
        <v>100000</v>
      </c>
      <c r="K2984" s="1">
        <v>744</v>
      </c>
      <c r="L2984" s="1">
        <v>27.2</v>
      </c>
      <c r="M2984" s="1">
        <v>313</v>
      </c>
      <c r="N2984" s="1">
        <v>0</v>
      </c>
      <c r="O2984" s="1">
        <v>0</v>
      </c>
      <c r="P2984" s="1">
        <v>0</v>
      </c>
      <c r="Q2984" s="1">
        <v>0</v>
      </c>
      <c r="R2984" s="1">
        <v>27.16</v>
      </c>
      <c r="S2984" s="1">
        <v>27.16</v>
      </c>
      <c r="T2984" s="1">
        <v>313</v>
      </c>
      <c r="U2984" s="3" t="str">
        <f t="shared" si="46"/>
        <v>2017Plan</v>
      </c>
      <c r="V2984" s="2">
        <f>DATE(A2984,INDEX(Map!$H$1:$H$12,MATCH(B2984,Map!$G$1:$G$12,0),0),1)</f>
        <v>43435</v>
      </c>
      <c r="W2984" t="str">
        <f>IF(AND(V2984&gt;=Map!$K$2,V2984&lt;=Map!$L$2),"Base",IF(AND(V2984&gt;=Map!$K$3,V2984&lt;=Map!$L$3),"Fcst","N/A"))</f>
        <v>N/A</v>
      </c>
      <c r="X2984" t="str">
        <f>INDEX(Map!$B$2:$B$86,MATCH(D2984,Map!$A$2:$A$86,0),0)</f>
        <v>OVEC</v>
      </c>
      <c r="Y2984" s="7">
        <f>IF(INDEX(Map!$C$2:$C$86,MATCH(D2984,Map!$A$2:$A$86,0),0)="","N/A",E2984*INDEX(Map!$C$2:$C$86,MATCH(D2984,Map!$A$2:$A$86,0),0))</f>
        <v>11.5</v>
      </c>
      <c r="Z2984" s="7" t="str">
        <f>IF(INDEX(Map!$D$2:$D$86,MATCH(D2984,Map!$A$2:$A$86,0),0)="","N/A",E2984*INDEX(Map!$D$2:$D$86,MATCH(D2984,Map!$A$2:$A$86,0),0))</f>
        <v>N/A</v>
      </c>
      <c r="AA2984" t="str">
        <f>INDEX(Map!$E$2:$E$86,MATCH(D2984,Map!$A$2:$A$86,0),0)</f>
        <v>Coal</v>
      </c>
    </row>
    <row r="2985" spans="1:27" x14ac:dyDescent="0.25">
      <c r="A2985" s="1" t="s">
        <v>120</v>
      </c>
      <c r="B2985" s="1" t="s">
        <v>118</v>
      </c>
      <c r="C2985" s="1">
        <v>44</v>
      </c>
      <c r="D2985" s="1" t="s">
        <v>67</v>
      </c>
      <c r="E2985" s="1">
        <v>4.5999999999999996</v>
      </c>
      <c r="F2985" s="1">
        <v>0</v>
      </c>
      <c r="G2985" s="1">
        <v>19.2</v>
      </c>
      <c r="H2985" s="1">
        <v>49</v>
      </c>
      <c r="I2985" s="1">
        <v>461.8</v>
      </c>
      <c r="J2985" s="1">
        <v>100000</v>
      </c>
      <c r="K2985" s="1">
        <v>141</v>
      </c>
      <c r="L2985" s="1">
        <v>27.2</v>
      </c>
      <c r="M2985" s="1">
        <v>125</v>
      </c>
      <c r="N2985" s="1">
        <v>0</v>
      </c>
      <c r="O2985" s="1">
        <v>0</v>
      </c>
      <c r="P2985" s="1">
        <v>0</v>
      </c>
      <c r="Q2985" s="1">
        <v>0</v>
      </c>
      <c r="R2985" s="1">
        <v>27.16</v>
      </c>
      <c r="S2985" s="1">
        <v>27.16</v>
      </c>
      <c r="T2985" s="1">
        <v>125</v>
      </c>
      <c r="U2985" s="3" t="str">
        <f t="shared" si="46"/>
        <v>2017Plan</v>
      </c>
      <c r="V2985" s="2">
        <f>DATE(A2985,INDEX(Map!$H$1:$H$12,MATCH(B2985,Map!$G$1:$G$12,0),0),1)</f>
        <v>43435</v>
      </c>
      <c r="W2985" t="str">
        <f>IF(AND(V2985&gt;=Map!$K$2,V2985&lt;=Map!$L$2),"Base",IF(AND(V2985&gt;=Map!$K$3,V2985&lt;=Map!$L$3),"Fcst","N/A"))</f>
        <v>N/A</v>
      </c>
      <c r="X2985" t="str">
        <f>INDEX(Map!$B$2:$B$86,MATCH(D2985,Map!$A$2:$A$86,0),0)</f>
        <v>OVEC</v>
      </c>
      <c r="Y2985" s="7">
        <f>IF(INDEX(Map!$C$2:$C$86,MATCH(D2985,Map!$A$2:$A$86,0),0)="","N/A",E2985*INDEX(Map!$C$2:$C$86,MATCH(D2985,Map!$A$2:$A$86,0),0))</f>
        <v>4.5999999999999996</v>
      </c>
      <c r="Z2985" s="7" t="str">
        <f>IF(INDEX(Map!$D$2:$D$86,MATCH(D2985,Map!$A$2:$A$86,0),0)="","N/A",E2985*INDEX(Map!$D$2:$D$86,MATCH(D2985,Map!$A$2:$A$86,0),0))</f>
        <v>N/A</v>
      </c>
      <c r="AA2985" t="str">
        <f>INDEX(Map!$E$2:$E$86,MATCH(D2985,Map!$A$2:$A$86,0),0)</f>
        <v>Coal</v>
      </c>
    </row>
    <row r="2986" spans="1:27" x14ac:dyDescent="0.25">
      <c r="A2986" s="1" t="s">
        <v>120</v>
      </c>
      <c r="B2986" s="1" t="s">
        <v>118</v>
      </c>
      <c r="C2986" s="1">
        <v>45</v>
      </c>
      <c r="D2986" s="1" t="s">
        <v>68</v>
      </c>
      <c r="E2986" s="1">
        <v>25.7</v>
      </c>
      <c r="F2986" s="1">
        <v>0</v>
      </c>
      <c r="G2986" s="1">
        <v>100</v>
      </c>
      <c r="H2986" s="1">
        <v>0</v>
      </c>
      <c r="I2986" s="1">
        <v>2566.8000000000002</v>
      </c>
      <c r="J2986" s="1">
        <v>100000</v>
      </c>
      <c r="K2986" s="1">
        <v>744</v>
      </c>
      <c r="L2986" s="1">
        <v>27.2</v>
      </c>
      <c r="M2986" s="1">
        <v>697</v>
      </c>
      <c r="N2986" s="1">
        <v>0</v>
      </c>
      <c r="O2986" s="1">
        <v>0</v>
      </c>
      <c r="P2986" s="1">
        <v>0</v>
      </c>
      <c r="Q2986" s="1">
        <v>0</v>
      </c>
      <c r="R2986" s="1">
        <v>27.16</v>
      </c>
      <c r="S2986" s="1">
        <v>27.16</v>
      </c>
      <c r="T2986" s="1">
        <v>697</v>
      </c>
      <c r="U2986" s="3" t="str">
        <f t="shared" si="46"/>
        <v>2017Plan</v>
      </c>
      <c r="V2986" s="2">
        <f>DATE(A2986,INDEX(Map!$H$1:$H$12,MATCH(B2986,Map!$G$1:$G$12,0),0),1)</f>
        <v>43435</v>
      </c>
      <c r="W2986" t="str">
        <f>IF(AND(V2986&gt;=Map!$K$2,V2986&lt;=Map!$L$2),"Base",IF(AND(V2986&gt;=Map!$K$3,V2986&lt;=Map!$L$3),"Fcst","N/A"))</f>
        <v>N/A</v>
      </c>
      <c r="X2986" t="str">
        <f>INDEX(Map!$B$2:$B$86,MATCH(D2986,Map!$A$2:$A$86,0),0)</f>
        <v>OVEC</v>
      </c>
      <c r="Y2986" s="7" t="str">
        <f>IF(INDEX(Map!$C$2:$C$86,MATCH(D2986,Map!$A$2:$A$86,0),0)="","N/A",E2986*INDEX(Map!$C$2:$C$86,MATCH(D2986,Map!$A$2:$A$86,0),0))</f>
        <v>N/A</v>
      </c>
      <c r="Z2986" s="7">
        <f>IF(INDEX(Map!$D$2:$D$86,MATCH(D2986,Map!$A$2:$A$86,0),0)="","N/A",E2986*INDEX(Map!$D$2:$D$86,MATCH(D2986,Map!$A$2:$A$86,0),0))</f>
        <v>25.7</v>
      </c>
      <c r="AA2986" t="str">
        <f>INDEX(Map!$E$2:$E$86,MATCH(D2986,Map!$A$2:$A$86,0),0)</f>
        <v>Coal</v>
      </c>
    </row>
    <row r="2987" spans="1:27" x14ac:dyDescent="0.25">
      <c r="A2987" s="1" t="s">
        <v>120</v>
      </c>
      <c r="B2987" s="1" t="s">
        <v>118</v>
      </c>
      <c r="C2987" s="1">
        <v>46</v>
      </c>
      <c r="D2987" s="1" t="s">
        <v>69</v>
      </c>
      <c r="E2987" s="1">
        <v>14.5</v>
      </c>
      <c r="F2987" s="1">
        <v>0</v>
      </c>
      <c r="G2987" s="1">
        <v>26.5</v>
      </c>
      <c r="H2987" s="1">
        <v>62</v>
      </c>
      <c r="I2987" s="1">
        <v>1451.3</v>
      </c>
      <c r="J2987" s="1">
        <v>100000</v>
      </c>
      <c r="K2987" s="1">
        <v>196</v>
      </c>
      <c r="L2987" s="1">
        <v>27.2</v>
      </c>
      <c r="M2987" s="1">
        <v>394</v>
      </c>
      <c r="N2987" s="1">
        <v>0</v>
      </c>
      <c r="O2987" s="1">
        <v>0</v>
      </c>
      <c r="P2987" s="1">
        <v>0</v>
      </c>
      <c r="Q2987" s="1">
        <v>0</v>
      </c>
      <c r="R2987" s="1">
        <v>27.16</v>
      </c>
      <c r="S2987" s="1">
        <v>27.16</v>
      </c>
      <c r="T2987" s="1">
        <v>394</v>
      </c>
      <c r="U2987" s="3" t="str">
        <f t="shared" si="46"/>
        <v>2017Plan</v>
      </c>
      <c r="V2987" s="2">
        <f>DATE(A2987,INDEX(Map!$H$1:$H$12,MATCH(B2987,Map!$G$1:$G$12,0),0),1)</f>
        <v>43435</v>
      </c>
      <c r="W2987" t="str">
        <f>IF(AND(V2987&gt;=Map!$K$2,V2987&lt;=Map!$L$2),"Base",IF(AND(V2987&gt;=Map!$K$3,V2987&lt;=Map!$L$3),"Fcst","N/A"))</f>
        <v>N/A</v>
      </c>
      <c r="X2987" t="str">
        <f>INDEX(Map!$B$2:$B$86,MATCH(D2987,Map!$A$2:$A$86,0),0)</f>
        <v>OVEC</v>
      </c>
      <c r="Y2987" s="7" t="str">
        <f>IF(INDEX(Map!$C$2:$C$86,MATCH(D2987,Map!$A$2:$A$86,0),0)="","N/A",E2987*INDEX(Map!$C$2:$C$86,MATCH(D2987,Map!$A$2:$A$86,0),0))</f>
        <v>N/A</v>
      </c>
      <c r="Z2987" s="7">
        <f>IF(INDEX(Map!$D$2:$D$86,MATCH(D2987,Map!$A$2:$A$86,0),0)="","N/A",E2987*INDEX(Map!$D$2:$D$86,MATCH(D2987,Map!$A$2:$A$86,0),0))</f>
        <v>14.5</v>
      </c>
      <c r="AA2987" t="str">
        <f>INDEX(Map!$E$2:$E$86,MATCH(D2987,Map!$A$2:$A$86,0),0)</f>
        <v>Coal</v>
      </c>
    </row>
    <row r="2988" spans="1:27" x14ac:dyDescent="0.25">
      <c r="A2988" s="1" t="s">
        <v>120</v>
      </c>
      <c r="B2988" s="1" t="s">
        <v>118</v>
      </c>
      <c r="C2988" s="1">
        <v>47</v>
      </c>
      <c r="D2988" s="1" t="s">
        <v>70</v>
      </c>
      <c r="E2988" s="1">
        <v>0</v>
      </c>
      <c r="F2988" s="1">
        <v>0</v>
      </c>
      <c r="G2988" s="1">
        <v>0</v>
      </c>
      <c r="H2988" s="1">
        <v>0</v>
      </c>
      <c r="I2988" s="1" t="s">
        <v>63</v>
      </c>
      <c r="J2988" s="1" t="s">
        <v>63</v>
      </c>
      <c r="K2988" s="1">
        <v>0</v>
      </c>
      <c r="L2988" s="1">
        <v>0</v>
      </c>
      <c r="M2988" s="1">
        <v>0</v>
      </c>
      <c r="N2988" s="1" t="s">
        <v>63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3" t="str">
        <f t="shared" si="46"/>
        <v>2017Plan</v>
      </c>
      <c r="V2988" s="2">
        <f>DATE(A2988,INDEX(Map!$H$1:$H$12,MATCH(B2988,Map!$G$1:$G$12,0),0),1)</f>
        <v>43435</v>
      </c>
      <c r="W2988" t="str">
        <f>IF(AND(V2988&gt;=Map!$K$2,V2988&lt;=Map!$L$2),"Base",IF(AND(V2988&gt;=Map!$K$3,V2988&lt;=Map!$L$3),"Fcst","N/A"))</f>
        <v>N/A</v>
      </c>
      <c r="X2988" t="str">
        <f>INDEX(Map!$B$2:$B$86,MATCH(D2988,Map!$A$2:$A$86,0),0)</f>
        <v>N/A</v>
      </c>
      <c r="Y2988" s="7" t="str">
        <f>IF(INDEX(Map!$C$2:$C$86,MATCH(D2988,Map!$A$2:$A$86,0),0)="","N/A",E2988*INDEX(Map!$C$2:$C$86,MATCH(D2988,Map!$A$2:$A$86,0),0))</f>
        <v>N/A</v>
      </c>
      <c r="Z2988" s="7" t="str">
        <f>IF(INDEX(Map!$D$2:$D$86,MATCH(D2988,Map!$A$2:$A$86,0),0)="","N/A",E2988*INDEX(Map!$D$2:$D$86,MATCH(D2988,Map!$A$2:$A$86,0),0))</f>
        <v>N/A</v>
      </c>
      <c r="AA2988" t="str">
        <f>INDEX(Map!$E$2:$E$86,MATCH(D2988,Map!$A$2:$A$86,0),0)</f>
        <v>Purchases</v>
      </c>
    </row>
    <row r="2989" spans="1:27" x14ac:dyDescent="0.25">
      <c r="A2989" s="1" t="s">
        <v>120</v>
      </c>
      <c r="B2989" s="1" t="s">
        <v>118</v>
      </c>
      <c r="C2989" s="1">
        <v>48</v>
      </c>
      <c r="D2989" s="1" t="s">
        <v>71</v>
      </c>
      <c r="E2989" s="1">
        <v>0</v>
      </c>
      <c r="F2989" s="1">
        <v>0</v>
      </c>
      <c r="G2989" s="1">
        <v>0</v>
      </c>
      <c r="H2989" s="1">
        <v>0</v>
      </c>
      <c r="I2989" s="1" t="s">
        <v>63</v>
      </c>
      <c r="J2989" s="1" t="s">
        <v>63</v>
      </c>
      <c r="K2989" s="1">
        <v>0</v>
      </c>
      <c r="L2989" s="1">
        <v>0</v>
      </c>
      <c r="M2989" s="1">
        <v>0</v>
      </c>
      <c r="N2989" s="1" t="s">
        <v>63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3" t="str">
        <f t="shared" si="46"/>
        <v>2017Plan</v>
      </c>
      <c r="V2989" s="2">
        <f>DATE(A2989,INDEX(Map!$H$1:$H$12,MATCH(B2989,Map!$G$1:$G$12,0),0),1)</f>
        <v>43435</v>
      </c>
      <c r="W2989" t="str">
        <f>IF(AND(V2989&gt;=Map!$K$2,V2989&lt;=Map!$L$2),"Base",IF(AND(V2989&gt;=Map!$K$3,V2989&lt;=Map!$L$3),"Fcst","N/A"))</f>
        <v>N/A</v>
      </c>
      <c r="X2989" t="str">
        <f>INDEX(Map!$B$2:$B$86,MATCH(D2989,Map!$A$2:$A$86,0),0)</f>
        <v>N/A</v>
      </c>
      <c r="Y2989" s="7" t="str">
        <f>IF(INDEX(Map!$C$2:$C$86,MATCH(D2989,Map!$A$2:$A$86,0),0)="","N/A",E2989*INDEX(Map!$C$2:$C$86,MATCH(D2989,Map!$A$2:$A$86,0),0))</f>
        <v>N/A</v>
      </c>
      <c r="Z2989" s="7" t="str">
        <f>IF(INDEX(Map!$D$2:$D$86,MATCH(D2989,Map!$A$2:$A$86,0),0)="","N/A",E2989*INDEX(Map!$D$2:$D$86,MATCH(D2989,Map!$A$2:$A$86,0),0))</f>
        <v>N/A</v>
      </c>
      <c r="AA2989" t="str">
        <f>INDEX(Map!$E$2:$E$86,MATCH(D2989,Map!$A$2:$A$86,0),0)</f>
        <v>Purchases</v>
      </c>
    </row>
    <row r="2990" spans="1:27" x14ac:dyDescent="0.25">
      <c r="A2990" s="1" t="s">
        <v>120</v>
      </c>
      <c r="B2990" s="1" t="s">
        <v>118</v>
      </c>
      <c r="C2990" s="1">
        <v>49</v>
      </c>
      <c r="D2990" s="1" t="s">
        <v>72</v>
      </c>
      <c r="E2990" s="1">
        <v>0</v>
      </c>
      <c r="F2990" s="1">
        <v>0</v>
      </c>
      <c r="G2990" s="1">
        <v>0</v>
      </c>
      <c r="H2990" s="1">
        <v>0</v>
      </c>
      <c r="I2990" s="1" t="s">
        <v>63</v>
      </c>
      <c r="J2990" s="1" t="s">
        <v>63</v>
      </c>
      <c r="K2990" s="1">
        <v>0</v>
      </c>
      <c r="L2990" s="1">
        <v>0</v>
      </c>
      <c r="M2990" s="1">
        <v>0</v>
      </c>
      <c r="N2990" s="1" t="s">
        <v>63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3" t="str">
        <f t="shared" si="46"/>
        <v>2017Plan</v>
      </c>
      <c r="V2990" s="2">
        <f>DATE(A2990,INDEX(Map!$H$1:$H$12,MATCH(B2990,Map!$G$1:$G$12,0),0),1)</f>
        <v>43435</v>
      </c>
      <c r="W2990" t="str">
        <f>IF(AND(V2990&gt;=Map!$K$2,V2990&lt;=Map!$L$2),"Base",IF(AND(V2990&gt;=Map!$K$3,V2990&lt;=Map!$L$3),"Fcst","N/A"))</f>
        <v>N/A</v>
      </c>
      <c r="X2990" t="str">
        <f>INDEX(Map!$B$2:$B$86,MATCH(D2990,Map!$A$2:$A$86,0),0)</f>
        <v>N/A</v>
      </c>
      <c r="Y2990" s="7" t="str">
        <f>IF(INDEX(Map!$C$2:$C$86,MATCH(D2990,Map!$A$2:$A$86,0),0)="","N/A",E2990*INDEX(Map!$C$2:$C$86,MATCH(D2990,Map!$A$2:$A$86,0),0))</f>
        <v>N/A</v>
      </c>
      <c r="Z2990" s="7" t="str">
        <f>IF(INDEX(Map!$D$2:$D$86,MATCH(D2990,Map!$A$2:$A$86,0),0)="","N/A",E2990*INDEX(Map!$D$2:$D$86,MATCH(D2990,Map!$A$2:$A$86,0),0))</f>
        <v>N/A</v>
      </c>
      <c r="AA2990" t="str">
        <f>INDEX(Map!$E$2:$E$86,MATCH(D2990,Map!$A$2:$A$86,0),0)</f>
        <v>Purchases</v>
      </c>
    </row>
    <row r="2991" spans="1:27" x14ac:dyDescent="0.25">
      <c r="A2991" s="1" t="s">
        <v>120</v>
      </c>
      <c r="B2991" s="1" t="s">
        <v>118</v>
      </c>
      <c r="C2991" s="1">
        <v>50</v>
      </c>
      <c r="D2991" s="1" t="s">
        <v>73</v>
      </c>
      <c r="E2991" s="1">
        <v>0</v>
      </c>
      <c r="F2991" s="1">
        <v>0</v>
      </c>
      <c r="G2991" s="1">
        <v>0</v>
      </c>
      <c r="H2991" s="1">
        <v>0</v>
      </c>
      <c r="I2991" s="1" t="s">
        <v>63</v>
      </c>
      <c r="J2991" s="1" t="s">
        <v>63</v>
      </c>
      <c r="K2991" s="1">
        <v>0</v>
      </c>
      <c r="L2991" s="1">
        <v>0</v>
      </c>
      <c r="M2991" s="1">
        <v>0</v>
      </c>
      <c r="N2991" s="1" t="s">
        <v>63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3" t="str">
        <f t="shared" si="46"/>
        <v>2017Plan</v>
      </c>
      <c r="V2991" s="2">
        <f>DATE(A2991,INDEX(Map!$H$1:$H$12,MATCH(B2991,Map!$G$1:$G$12,0),0),1)</f>
        <v>43435</v>
      </c>
      <c r="W2991" t="str">
        <f>IF(AND(V2991&gt;=Map!$K$2,V2991&lt;=Map!$L$2),"Base",IF(AND(V2991&gt;=Map!$K$3,V2991&lt;=Map!$L$3),"Fcst","N/A"))</f>
        <v>N/A</v>
      </c>
      <c r="X2991" t="str">
        <f>INDEX(Map!$B$2:$B$86,MATCH(D2991,Map!$A$2:$A$86,0),0)</f>
        <v>N/A</v>
      </c>
      <c r="Y2991" s="7" t="str">
        <f>IF(INDEX(Map!$C$2:$C$86,MATCH(D2991,Map!$A$2:$A$86,0),0)="","N/A",E2991*INDEX(Map!$C$2:$C$86,MATCH(D2991,Map!$A$2:$A$86,0),0))</f>
        <v>N/A</v>
      </c>
      <c r="Z2991" s="7" t="str">
        <f>IF(INDEX(Map!$D$2:$D$86,MATCH(D2991,Map!$A$2:$A$86,0),0)="","N/A",E2991*INDEX(Map!$D$2:$D$86,MATCH(D2991,Map!$A$2:$A$86,0),0))</f>
        <v>N/A</v>
      </c>
      <c r="AA2991" t="str">
        <f>INDEX(Map!$E$2:$E$86,MATCH(D2991,Map!$A$2:$A$86,0),0)</f>
        <v>Purchases</v>
      </c>
    </row>
    <row r="2992" spans="1:27" x14ac:dyDescent="0.25">
      <c r="A2992" s="1" t="s">
        <v>120</v>
      </c>
      <c r="B2992" s="1" t="s">
        <v>118</v>
      </c>
      <c r="C2992" s="1">
        <v>51</v>
      </c>
      <c r="D2992" s="1" t="s">
        <v>74</v>
      </c>
      <c r="E2992" s="1">
        <v>0</v>
      </c>
      <c r="F2992" s="1">
        <v>0</v>
      </c>
      <c r="G2992" s="1">
        <v>0</v>
      </c>
      <c r="H2992" s="1">
        <v>0</v>
      </c>
      <c r="I2992" s="1" t="s">
        <v>63</v>
      </c>
      <c r="J2992" s="1" t="s">
        <v>63</v>
      </c>
      <c r="K2992" s="1">
        <v>0</v>
      </c>
      <c r="L2992" s="1">
        <v>0</v>
      </c>
      <c r="M2992" s="1">
        <v>0</v>
      </c>
      <c r="N2992" s="1" t="s">
        <v>63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3" t="str">
        <f t="shared" si="46"/>
        <v>2017Plan</v>
      </c>
      <c r="V2992" s="2">
        <f>DATE(A2992,INDEX(Map!$H$1:$H$12,MATCH(B2992,Map!$G$1:$G$12,0),0),1)</f>
        <v>43435</v>
      </c>
      <c r="W2992" t="str">
        <f>IF(AND(V2992&gt;=Map!$K$2,V2992&lt;=Map!$L$2),"Base",IF(AND(V2992&gt;=Map!$K$3,V2992&lt;=Map!$L$3),"Fcst","N/A"))</f>
        <v>N/A</v>
      </c>
      <c r="X2992" t="str">
        <f>INDEX(Map!$B$2:$B$86,MATCH(D2992,Map!$A$2:$A$86,0),0)</f>
        <v>N/A</v>
      </c>
      <c r="Y2992" s="7" t="str">
        <f>IF(INDEX(Map!$C$2:$C$86,MATCH(D2992,Map!$A$2:$A$86,0),0)="","N/A",E2992*INDEX(Map!$C$2:$C$86,MATCH(D2992,Map!$A$2:$A$86,0),0))</f>
        <v>N/A</v>
      </c>
      <c r="Z2992" s="7" t="str">
        <f>IF(INDEX(Map!$D$2:$D$86,MATCH(D2992,Map!$A$2:$A$86,0),0)="","N/A",E2992*INDEX(Map!$D$2:$D$86,MATCH(D2992,Map!$A$2:$A$86,0),0))</f>
        <v>N/A</v>
      </c>
      <c r="AA2992" t="str">
        <f>INDEX(Map!$E$2:$E$86,MATCH(D2992,Map!$A$2:$A$86,0),0)</f>
        <v>Purchases</v>
      </c>
    </row>
    <row r="2993" spans="1:27" x14ac:dyDescent="0.25">
      <c r="A2993" s="1" t="s">
        <v>120</v>
      </c>
      <c r="B2993" s="1" t="s">
        <v>118</v>
      </c>
      <c r="C2993" s="1">
        <v>52</v>
      </c>
      <c r="D2993" s="1" t="s">
        <v>75</v>
      </c>
      <c r="E2993" s="1">
        <v>0</v>
      </c>
      <c r="F2993" s="1">
        <v>0</v>
      </c>
      <c r="G2993" s="1">
        <v>0</v>
      </c>
      <c r="H2993" s="1">
        <v>0</v>
      </c>
      <c r="I2993" s="1" t="s">
        <v>63</v>
      </c>
      <c r="J2993" s="1" t="s">
        <v>63</v>
      </c>
      <c r="K2993" s="1">
        <v>0</v>
      </c>
      <c r="L2993" s="1">
        <v>0</v>
      </c>
      <c r="M2993" s="1">
        <v>0</v>
      </c>
      <c r="N2993" s="1" t="s">
        <v>63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</v>
      </c>
      <c r="U2993" s="3" t="str">
        <f t="shared" si="46"/>
        <v>2017Plan</v>
      </c>
      <c r="V2993" s="2">
        <f>DATE(A2993,INDEX(Map!$H$1:$H$12,MATCH(B2993,Map!$G$1:$G$12,0),0),1)</f>
        <v>43435</v>
      </c>
      <c r="W2993" t="str">
        <f>IF(AND(V2993&gt;=Map!$K$2,V2993&lt;=Map!$L$2),"Base",IF(AND(V2993&gt;=Map!$K$3,V2993&lt;=Map!$L$3),"Fcst","N/A"))</f>
        <v>N/A</v>
      </c>
      <c r="X2993" t="str">
        <f>INDEX(Map!$B$2:$B$86,MATCH(D2993,Map!$A$2:$A$86,0),0)</f>
        <v>N/A</v>
      </c>
      <c r="Y2993" s="7" t="str">
        <f>IF(INDEX(Map!$C$2:$C$86,MATCH(D2993,Map!$A$2:$A$86,0),0)="","N/A",E2993*INDEX(Map!$C$2:$C$86,MATCH(D2993,Map!$A$2:$A$86,0),0))</f>
        <v>N/A</v>
      </c>
      <c r="Z2993" s="7" t="str">
        <f>IF(INDEX(Map!$D$2:$D$86,MATCH(D2993,Map!$A$2:$A$86,0),0)="","N/A",E2993*INDEX(Map!$D$2:$D$86,MATCH(D2993,Map!$A$2:$A$86,0),0))</f>
        <v>N/A</v>
      </c>
      <c r="AA2993" t="str">
        <f>INDEX(Map!$E$2:$E$86,MATCH(D2993,Map!$A$2:$A$86,0),0)</f>
        <v>Purchases</v>
      </c>
    </row>
    <row r="2994" spans="1:27" x14ac:dyDescent="0.25">
      <c r="A2994" s="1" t="s">
        <v>120</v>
      </c>
      <c r="B2994" s="1" t="s">
        <v>118</v>
      </c>
      <c r="C2994" s="1">
        <v>53</v>
      </c>
      <c r="D2994" s="1" t="s">
        <v>76</v>
      </c>
      <c r="E2994" s="1">
        <v>0</v>
      </c>
      <c r="F2994" s="1">
        <v>0</v>
      </c>
      <c r="G2994" s="1">
        <v>0</v>
      </c>
      <c r="H2994" s="1">
        <v>0</v>
      </c>
      <c r="I2994" s="1" t="s">
        <v>63</v>
      </c>
      <c r="J2994" s="1" t="s">
        <v>63</v>
      </c>
      <c r="K2994" s="1">
        <v>0</v>
      </c>
      <c r="L2994" s="1">
        <v>0</v>
      </c>
      <c r="M2994" s="1">
        <v>0</v>
      </c>
      <c r="N2994" s="1" t="s">
        <v>63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3" t="str">
        <f t="shared" si="46"/>
        <v>2017Plan</v>
      </c>
      <c r="V2994" s="2">
        <f>DATE(A2994,INDEX(Map!$H$1:$H$12,MATCH(B2994,Map!$G$1:$G$12,0),0),1)</f>
        <v>43435</v>
      </c>
      <c r="W2994" t="str">
        <f>IF(AND(V2994&gt;=Map!$K$2,V2994&lt;=Map!$L$2),"Base",IF(AND(V2994&gt;=Map!$K$3,V2994&lt;=Map!$L$3),"Fcst","N/A"))</f>
        <v>N/A</v>
      </c>
      <c r="X2994" t="str">
        <f>INDEX(Map!$B$2:$B$86,MATCH(D2994,Map!$A$2:$A$86,0),0)</f>
        <v>N/A</v>
      </c>
      <c r="Y2994" s="7" t="str">
        <f>IF(INDEX(Map!$C$2:$C$86,MATCH(D2994,Map!$A$2:$A$86,0),0)="","N/A",E2994*INDEX(Map!$C$2:$C$86,MATCH(D2994,Map!$A$2:$A$86,0),0))</f>
        <v>N/A</v>
      </c>
      <c r="Z2994" s="7" t="str">
        <f>IF(INDEX(Map!$D$2:$D$86,MATCH(D2994,Map!$A$2:$A$86,0),0)="","N/A",E2994*INDEX(Map!$D$2:$D$86,MATCH(D2994,Map!$A$2:$A$86,0),0))</f>
        <v>N/A</v>
      </c>
      <c r="AA2994" t="str">
        <f>INDEX(Map!$E$2:$E$86,MATCH(D2994,Map!$A$2:$A$86,0),0)</f>
        <v>Purchases</v>
      </c>
    </row>
    <row r="2995" spans="1:27" x14ac:dyDescent="0.25">
      <c r="A2995" s="1" t="s">
        <v>120</v>
      </c>
      <c r="B2995" s="1" t="s">
        <v>118</v>
      </c>
      <c r="C2995" s="1">
        <v>54</v>
      </c>
      <c r="D2995" s="1" t="s">
        <v>77</v>
      </c>
      <c r="E2995" s="1">
        <v>0</v>
      </c>
      <c r="F2995" s="1">
        <v>0</v>
      </c>
      <c r="G2995" s="1">
        <v>0</v>
      </c>
      <c r="H2995" s="1">
        <v>0</v>
      </c>
      <c r="I2995" s="1" t="s">
        <v>63</v>
      </c>
      <c r="J2995" s="1" t="s">
        <v>63</v>
      </c>
      <c r="K2995" s="1">
        <v>0</v>
      </c>
      <c r="L2995" s="1">
        <v>0</v>
      </c>
      <c r="M2995" s="1">
        <v>0</v>
      </c>
      <c r="N2995" s="1" t="s">
        <v>63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3" t="str">
        <f t="shared" si="46"/>
        <v>2017Plan</v>
      </c>
      <c r="V2995" s="2">
        <f>DATE(A2995,INDEX(Map!$H$1:$H$12,MATCH(B2995,Map!$G$1:$G$12,0),0),1)</f>
        <v>43435</v>
      </c>
      <c r="W2995" t="str">
        <f>IF(AND(V2995&gt;=Map!$K$2,V2995&lt;=Map!$L$2),"Base",IF(AND(V2995&gt;=Map!$K$3,V2995&lt;=Map!$L$3),"Fcst","N/A"))</f>
        <v>N/A</v>
      </c>
      <c r="X2995" t="str">
        <f>INDEX(Map!$B$2:$B$86,MATCH(D2995,Map!$A$2:$A$86,0),0)</f>
        <v>N/A</v>
      </c>
      <c r="Y2995" s="7" t="str">
        <f>IF(INDEX(Map!$C$2:$C$86,MATCH(D2995,Map!$A$2:$A$86,0),0)="","N/A",E2995*INDEX(Map!$C$2:$C$86,MATCH(D2995,Map!$A$2:$A$86,0),0))</f>
        <v>N/A</v>
      </c>
      <c r="Z2995" s="7" t="str">
        <f>IF(INDEX(Map!$D$2:$D$86,MATCH(D2995,Map!$A$2:$A$86,0),0)="","N/A",E2995*INDEX(Map!$D$2:$D$86,MATCH(D2995,Map!$A$2:$A$86,0),0))</f>
        <v>N/A</v>
      </c>
      <c r="AA2995" t="str">
        <f>INDEX(Map!$E$2:$E$86,MATCH(D2995,Map!$A$2:$A$86,0),0)</f>
        <v>Purchases</v>
      </c>
    </row>
    <row r="2996" spans="1:27" x14ac:dyDescent="0.25">
      <c r="A2996" s="1" t="s">
        <v>120</v>
      </c>
      <c r="B2996" s="1" t="s">
        <v>118</v>
      </c>
      <c r="C2996" s="1">
        <v>55</v>
      </c>
      <c r="D2996" s="1" t="s">
        <v>78</v>
      </c>
      <c r="E2996" s="1">
        <v>0</v>
      </c>
      <c r="F2996" s="1">
        <v>0</v>
      </c>
      <c r="G2996" s="1">
        <v>0</v>
      </c>
      <c r="H2996" s="1">
        <v>0</v>
      </c>
      <c r="I2996" s="1" t="s">
        <v>63</v>
      </c>
      <c r="J2996" s="1" t="s">
        <v>63</v>
      </c>
      <c r="K2996" s="1">
        <v>0</v>
      </c>
      <c r="L2996" s="1">
        <v>0</v>
      </c>
      <c r="M2996" s="1">
        <v>0</v>
      </c>
      <c r="N2996" s="1" t="s">
        <v>63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3" t="str">
        <f t="shared" si="46"/>
        <v>2017Plan</v>
      </c>
      <c r="V2996" s="2">
        <f>DATE(A2996,INDEX(Map!$H$1:$H$12,MATCH(B2996,Map!$G$1:$G$12,0),0),1)</f>
        <v>43435</v>
      </c>
      <c r="W2996" t="str">
        <f>IF(AND(V2996&gt;=Map!$K$2,V2996&lt;=Map!$L$2),"Base",IF(AND(V2996&gt;=Map!$K$3,V2996&lt;=Map!$L$3),"Fcst","N/A"))</f>
        <v>N/A</v>
      </c>
      <c r="X2996" t="str">
        <f>INDEX(Map!$B$2:$B$86,MATCH(D2996,Map!$A$2:$A$86,0),0)</f>
        <v>N/A</v>
      </c>
      <c r="Y2996" s="7" t="str">
        <f>IF(INDEX(Map!$C$2:$C$86,MATCH(D2996,Map!$A$2:$A$86,0),0)="","N/A",E2996*INDEX(Map!$C$2:$C$86,MATCH(D2996,Map!$A$2:$A$86,0),0))</f>
        <v>N/A</v>
      </c>
      <c r="Z2996" s="7" t="str">
        <f>IF(INDEX(Map!$D$2:$D$86,MATCH(D2996,Map!$A$2:$A$86,0),0)="","N/A",E2996*INDEX(Map!$D$2:$D$86,MATCH(D2996,Map!$A$2:$A$86,0),0))</f>
        <v>N/A</v>
      </c>
      <c r="AA2996" t="str">
        <f>INDEX(Map!$E$2:$E$86,MATCH(D2996,Map!$A$2:$A$86,0),0)</f>
        <v>Purchases</v>
      </c>
    </row>
    <row r="2997" spans="1:27" x14ac:dyDescent="0.25">
      <c r="A2997" s="1" t="s">
        <v>120</v>
      </c>
      <c r="B2997" s="1" t="s">
        <v>118</v>
      </c>
      <c r="C2997" s="1">
        <v>56</v>
      </c>
      <c r="D2997" s="1" t="s">
        <v>79</v>
      </c>
      <c r="E2997" s="1">
        <v>0</v>
      </c>
      <c r="F2997" s="1">
        <v>0</v>
      </c>
      <c r="G2997" s="1">
        <v>0</v>
      </c>
      <c r="H2997" s="1">
        <v>0</v>
      </c>
      <c r="I2997" s="1" t="s">
        <v>63</v>
      </c>
      <c r="J2997" s="1" t="s">
        <v>63</v>
      </c>
      <c r="K2997" s="1">
        <v>0</v>
      </c>
      <c r="L2997" s="1">
        <v>0</v>
      </c>
      <c r="M2997" s="1">
        <v>0</v>
      </c>
      <c r="N2997" s="1" t="s">
        <v>63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3" t="str">
        <f t="shared" si="46"/>
        <v>2017Plan</v>
      </c>
      <c r="V2997" s="2">
        <f>DATE(A2997,INDEX(Map!$H$1:$H$12,MATCH(B2997,Map!$G$1:$G$12,0),0),1)</f>
        <v>43435</v>
      </c>
      <c r="W2997" t="str">
        <f>IF(AND(V2997&gt;=Map!$K$2,V2997&lt;=Map!$L$2),"Base",IF(AND(V2997&gt;=Map!$K$3,V2997&lt;=Map!$L$3),"Fcst","N/A"))</f>
        <v>N/A</v>
      </c>
      <c r="X2997" t="str">
        <f>INDEX(Map!$B$2:$B$86,MATCH(D2997,Map!$A$2:$A$86,0),0)</f>
        <v>N/A</v>
      </c>
      <c r="Y2997" s="7" t="str">
        <f>IF(INDEX(Map!$C$2:$C$86,MATCH(D2997,Map!$A$2:$A$86,0),0)="","N/A",E2997*INDEX(Map!$C$2:$C$86,MATCH(D2997,Map!$A$2:$A$86,0),0))</f>
        <v>N/A</v>
      </c>
      <c r="Z2997" s="7" t="str">
        <f>IF(INDEX(Map!$D$2:$D$86,MATCH(D2997,Map!$A$2:$A$86,0),0)="","N/A",E2997*INDEX(Map!$D$2:$D$86,MATCH(D2997,Map!$A$2:$A$86,0),0))</f>
        <v>N/A</v>
      </c>
      <c r="AA2997" t="str">
        <f>INDEX(Map!$E$2:$E$86,MATCH(D2997,Map!$A$2:$A$86,0),0)</f>
        <v>Purchases</v>
      </c>
    </row>
    <row r="2998" spans="1:27" x14ac:dyDescent="0.25">
      <c r="A2998" s="1" t="s">
        <v>120</v>
      </c>
      <c r="B2998" s="1" t="s">
        <v>118</v>
      </c>
      <c r="C2998" s="1">
        <v>57</v>
      </c>
      <c r="D2998" s="1" t="s">
        <v>80</v>
      </c>
      <c r="E2998" s="1">
        <v>0</v>
      </c>
      <c r="F2998" s="1">
        <v>0</v>
      </c>
      <c r="G2998" s="1">
        <v>0</v>
      </c>
      <c r="H2998" s="1">
        <v>0</v>
      </c>
      <c r="I2998" s="1" t="s">
        <v>63</v>
      </c>
      <c r="J2998" s="1" t="s">
        <v>63</v>
      </c>
      <c r="K2998" s="1">
        <v>0</v>
      </c>
      <c r="L2998" s="1">
        <v>0</v>
      </c>
      <c r="M2998" s="1">
        <v>0</v>
      </c>
      <c r="N2998" s="1" t="s">
        <v>63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3" t="str">
        <f t="shared" si="46"/>
        <v>2017Plan</v>
      </c>
      <c r="V2998" s="2">
        <f>DATE(A2998,INDEX(Map!$H$1:$H$12,MATCH(B2998,Map!$G$1:$G$12,0),0),1)</f>
        <v>43435</v>
      </c>
      <c r="W2998" t="str">
        <f>IF(AND(V2998&gt;=Map!$K$2,V2998&lt;=Map!$L$2),"Base",IF(AND(V2998&gt;=Map!$K$3,V2998&lt;=Map!$L$3),"Fcst","N/A"))</f>
        <v>N/A</v>
      </c>
      <c r="X2998" t="str">
        <f>INDEX(Map!$B$2:$B$86,MATCH(D2998,Map!$A$2:$A$86,0),0)</f>
        <v>N/A</v>
      </c>
      <c r="Y2998" s="7" t="str">
        <f>IF(INDEX(Map!$C$2:$C$86,MATCH(D2998,Map!$A$2:$A$86,0),0)="","N/A",E2998*INDEX(Map!$C$2:$C$86,MATCH(D2998,Map!$A$2:$A$86,0),0))</f>
        <v>N/A</v>
      </c>
      <c r="Z2998" s="7" t="str">
        <f>IF(INDEX(Map!$D$2:$D$86,MATCH(D2998,Map!$A$2:$A$86,0),0)="","N/A",E2998*INDEX(Map!$D$2:$D$86,MATCH(D2998,Map!$A$2:$A$86,0),0))</f>
        <v>N/A</v>
      </c>
      <c r="AA2998" t="str">
        <f>INDEX(Map!$E$2:$E$86,MATCH(D2998,Map!$A$2:$A$86,0),0)</f>
        <v>Purchases</v>
      </c>
    </row>
    <row r="2999" spans="1:27" x14ac:dyDescent="0.25">
      <c r="A2999" s="1" t="s">
        <v>120</v>
      </c>
      <c r="B2999" s="1" t="s">
        <v>118</v>
      </c>
      <c r="C2999" s="1">
        <v>58</v>
      </c>
      <c r="D2999" s="1" t="s">
        <v>81</v>
      </c>
      <c r="E2999" s="1">
        <v>0</v>
      </c>
      <c r="F2999" s="1">
        <v>0</v>
      </c>
      <c r="G2999" s="1">
        <v>0</v>
      </c>
      <c r="H2999" s="1">
        <v>0</v>
      </c>
      <c r="I2999" s="1" t="s">
        <v>63</v>
      </c>
      <c r="J2999" s="1" t="s">
        <v>63</v>
      </c>
      <c r="K2999" s="1">
        <v>0</v>
      </c>
      <c r="L2999" s="1">
        <v>0</v>
      </c>
      <c r="M2999" s="1">
        <v>0</v>
      </c>
      <c r="N2999" s="1" t="s">
        <v>63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3" t="str">
        <f t="shared" si="46"/>
        <v>2017Plan</v>
      </c>
      <c r="V2999" s="2">
        <f>DATE(A2999,INDEX(Map!$H$1:$H$12,MATCH(B2999,Map!$G$1:$G$12,0),0),1)</f>
        <v>43435</v>
      </c>
      <c r="W2999" t="str">
        <f>IF(AND(V2999&gt;=Map!$K$2,V2999&lt;=Map!$L$2),"Base",IF(AND(V2999&gt;=Map!$K$3,V2999&lt;=Map!$L$3),"Fcst","N/A"))</f>
        <v>N/A</v>
      </c>
      <c r="X2999" t="str">
        <f>INDEX(Map!$B$2:$B$86,MATCH(D2999,Map!$A$2:$A$86,0),0)</f>
        <v>N/A</v>
      </c>
      <c r="Y2999" s="7" t="str">
        <f>IF(INDEX(Map!$C$2:$C$86,MATCH(D2999,Map!$A$2:$A$86,0),0)="","N/A",E2999*INDEX(Map!$C$2:$C$86,MATCH(D2999,Map!$A$2:$A$86,0),0))</f>
        <v>N/A</v>
      </c>
      <c r="Z2999" s="7" t="str">
        <f>IF(INDEX(Map!$D$2:$D$86,MATCH(D2999,Map!$A$2:$A$86,0),0)="","N/A",E2999*INDEX(Map!$D$2:$D$86,MATCH(D2999,Map!$A$2:$A$86,0),0))</f>
        <v>N/A</v>
      </c>
      <c r="AA2999" t="str">
        <f>INDEX(Map!$E$2:$E$86,MATCH(D2999,Map!$A$2:$A$86,0),0)</f>
        <v>Purchases</v>
      </c>
    </row>
    <row r="3000" spans="1:27" x14ac:dyDescent="0.25">
      <c r="A3000" s="1" t="s">
        <v>120</v>
      </c>
      <c r="B3000" s="1" t="s">
        <v>118</v>
      </c>
      <c r="C3000" s="1">
        <v>59</v>
      </c>
      <c r="D3000" s="1" t="s">
        <v>82</v>
      </c>
      <c r="E3000" s="1">
        <v>0</v>
      </c>
      <c r="F3000" s="1">
        <v>0</v>
      </c>
      <c r="G3000" s="1">
        <v>0</v>
      </c>
      <c r="H3000" s="1">
        <v>0</v>
      </c>
      <c r="I3000" s="1" t="s">
        <v>63</v>
      </c>
      <c r="J3000" s="1" t="s">
        <v>63</v>
      </c>
      <c r="K3000" s="1">
        <v>0</v>
      </c>
      <c r="L3000" s="1">
        <v>0</v>
      </c>
      <c r="M3000" s="1">
        <v>0</v>
      </c>
      <c r="N3000" s="1" t="s">
        <v>63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3" t="str">
        <f t="shared" si="46"/>
        <v>2017Plan</v>
      </c>
      <c r="V3000" s="2">
        <f>DATE(A3000,INDEX(Map!$H$1:$H$12,MATCH(B3000,Map!$G$1:$G$12,0),0),1)</f>
        <v>43435</v>
      </c>
      <c r="W3000" t="str">
        <f>IF(AND(V3000&gt;=Map!$K$2,V3000&lt;=Map!$L$2),"Base",IF(AND(V3000&gt;=Map!$K$3,V3000&lt;=Map!$L$3),"Fcst","N/A"))</f>
        <v>N/A</v>
      </c>
      <c r="X3000" t="str">
        <f>INDEX(Map!$B$2:$B$86,MATCH(D3000,Map!$A$2:$A$86,0),0)</f>
        <v>N/A</v>
      </c>
      <c r="Y3000" s="7" t="str">
        <f>IF(INDEX(Map!$C$2:$C$86,MATCH(D3000,Map!$A$2:$A$86,0),0)="","N/A",E3000*INDEX(Map!$C$2:$C$86,MATCH(D3000,Map!$A$2:$A$86,0),0))</f>
        <v>N/A</v>
      </c>
      <c r="Z3000" s="7" t="str">
        <f>IF(INDEX(Map!$D$2:$D$86,MATCH(D3000,Map!$A$2:$A$86,0),0)="","N/A",E3000*INDEX(Map!$D$2:$D$86,MATCH(D3000,Map!$A$2:$A$86,0),0))</f>
        <v>N/A</v>
      </c>
      <c r="AA3000" t="str">
        <f>INDEX(Map!$E$2:$E$86,MATCH(D3000,Map!$A$2:$A$86,0),0)</f>
        <v>Purchases</v>
      </c>
    </row>
    <row r="3001" spans="1:27" x14ac:dyDescent="0.25">
      <c r="A3001" s="1" t="s">
        <v>120</v>
      </c>
      <c r="B3001" s="1" t="s">
        <v>118</v>
      </c>
      <c r="C3001" s="1">
        <v>60</v>
      </c>
      <c r="D3001" s="1" t="s">
        <v>83</v>
      </c>
      <c r="E3001" s="1">
        <v>-31.3</v>
      </c>
      <c r="F3001" s="1">
        <v>0</v>
      </c>
      <c r="G3001" s="1">
        <v>23.3</v>
      </c>
      <c r="H3001" s="1">
        <v>22</v>
      </c>
      <c r="I3001" s="1" t="s">
        <v>63</v>
      </c>
      <c r="J3001" s="1" t="s">
        <v>63</v>
      </c>
      <c r="K3001" s="1">
        <v>261</v>
      </c>
      <c r="L3001" s="1">
        <v>37.5</v>
      </c>
      <c r="M3001" s="1">
        <v>-1175</v>
      </c>
      <c r="N3001" s="1" t="s">
        <v>63</v>
      </c>
      <c r="O3001" s="1">
        <v>0</v>
      </c>
      <c r="P3001" s="1">
        <v>0</v>
      </c>
      <c r="Q3001" s="1">
        <v>309</v>
      </c>
      <c r="R3001" s="1">
        <v>27.61</v>
      </c>
      <c r="S3001" s="1">
        <v>27.61</v>
      </c>
      <c r="T3001" s="1">
        <v>-865</v>
      </c>
      <c r="U3001" s="3" t="str">
        <f t="shared" si="46"/>
        <v>2017Plan</v>
      </c>
      <c r="V3001" s="2">
        <f>DATE(A3001,INDEX(Map!$H$1:$H$12,MATCH(B3001,Map!$G$1:$G$12,0),0),1)</f>
        <v>43435</v>
      </c>
      <c r="W3001" t="str">
        <f>IF(AND(V3001&gt;=Map!$K$2,V3001&lt;=Map!$L$2),"Base",IF(AND(V3001&gt;=Map!$K$3,V3001&lt;=Map!$L$3),"Fcst","N/A"))</f>
        <v>N/A</v>
      </c>
      <c r="X3001" t="str">
        <f>INDEX(Map!$B$2:$B$86,MATCH(D3001,Map!$A$2:$A$86,0),0)</f>
        <v>N/A</v>
      </c>
      <c r="Y3001" s="7" t="str">
        <f>IF(INDEX(Map!$C$2:$C$86,MATCH(D3001,Map!$A$2:$A$86,0),0)="","N/A",E3001*INDEX(Map!$C$2:$C$86,MATCH(D3001,Map!$A$2:$A$86,0),0))</f>
        <v>N/A</v>
      </c>
      <c r="Z3001" s="7" t="str">
        <f>IF(INDEX(Map!$D$2:$D$86,MATCH(D3001,Map!$A$2:$A$86,0),0)="","N/A",E3001*INDEX(Map!$D$2:$D$86,MATCH(D3001,Map!$A$2:$A$86,0),0))</f>
        <v>N/A</v>
      </c>
      <c r="AA3001" t="str">
        <f>INDEX(Map!$E$2:$E$86,MATCH(D3001,Map!$A$2:$A$86,0),0)</f>
        <v>Sales</v>
      </c>
    </row>
    <row r="3002" spans="1:27" x14ac:dyDescent="0.25">
      <c r="A3002" s="1" t="s">
        <v>120</v>
      </c>
      <c r="B3002" s="1" t="s">
        <v>118</v>
      </c>
      <c r="C3002" s="1">
        <v>61</v>
      </c>
      <c r="D3002" s="1" t="s">
        <v>84</v>
      </c>
      <c r="E3002" s="1">
        <v>-6</v>
      </c>
      <c r="F3002" s="1">
        <v>0</v>
      </c>
      <c r="G3002" s="1">
        <v>24.1</v>
      </c>
      <c r="H3002" s="1">
        <v>31</v>
      </c>
      <c r="I3002" s="1" t="s">
        <v>63</v>
      </c>
      <c r="J3002" s="1" t="s">
        <v>63</v>
      </c>
      <c r="K3002" s="1">
        <v>242</v>
      </c>
      <c r="L3002" s="1">
        <v>34.1</v>
      </c>
      <c r="M3002" s="1">
        <v>-204</v>
      </c>
      <c r="N3002" s="1" t="s">
        <v>63</v>
      </c>
      <c r="O3002" s="1">
        <v>0</v>
      </c>
      <c r="P3002" s="1">
        <v>0</v>
      </c>
      <c r="Q3002" s="1">
        <v>51</v>
      </c>
      <c r="R3002" s="1">
        <v>25.6</v>
      </c>
      <c r="S3002" s="1">
        <v>25.6</v>
      </c>
      <c r="T3002" s="1">
        <v>-153</v>
      </c>
      <c r="U3002" s="3" t="str">
        <f t="shared" si="46"/>
        <v>2017Plan</v>
      </c>
      <c r="V3002" s="2">
        <f>DATE(A3002,INDEX(Map!$H$1:$H$12,MATCH(B3002,Map!$G$1:$G$12,0),0),1)</f>
        <v>43435</v>
      </c>
      <c r="W3002" t="str">
        <f>IF(AND(V3002&gt;=Map!$K$2,V3002&lt;=Map!$L$2),"Base",IF(AND(V3002&gt;=Map!$K$3,V3002&lt;=Map!$L$3),"Fcst","N/A"))</f>
        <v>N/A</v>
      </c>
      <c r="X3002" t="str">
        <f>INDEX(Map!$B$2:$B$86,MATCH(D3002,Map!$A$2:$A$86,0),0)</f>
        <v>N/A</v>
      </c>
      <c r="Y3002" s="7" t="str">
        <f>IF(INDEX(Map!$C$2:$C$86,MATCH(D3002,Map!$A$2:$A$86,0),0)="","N/A",E3002*INDEX(Map!$C$2:$C$86,MATCH(D3002,Map!$A$2:$A$86,0),0))</f>
        <v>N/A</v>
      </c>
      <c r="Z3002" s="7" t="str">
        <f>IF(INDEX(Map!$D$2:$D$86,MATCH(D3002,Map!$A$2:$A$86,0),0)="","N/A",E3002*INDEX(Map!$D$2:$D$86,MATCH(D3002,Map!$A$2:$A$86,0),0))</f>
        <v>N/A</v>
      </c>
      <c r="AA3002" t="str">
        <f>INDEX(Map!$E$2:$E$86,MATCH(D3002,Map!$A$2:$A$86,0),0)</f>
        <v>Sales</v>
      </c>
    </row>
    <row r="3003" spans="1:27" x14ac:dyDescent="0.25">
      <c r="A3003" s="1" t="s">
        <v>120</v>
      </c>
      <c r="B3003" s="1" t="s">
        <v>118</v>
      </c>
      <c r="C3003" s="1">
        <v>62</v>
      </c>
      <c r="D3003" s="1" t="s">
        <v>85</v>
      </c>
      <c r="E3003" s="1">
        <v>-10.4</v>
      </c>
      <c r="F3003" s="1">
        <v>0</v>
      </c>
      <c r="G3003" s="1">
        <v>37.299999999999997</v>
      </c>
      <c r="H3003" s="1">
        <v>6</v>
      </c>
      <c r="I3003" s="1" t="s">
        <v>63</v>
      </c>
      <c r="J3003" s="1" t="s">
        <v>63</v>
      </c>
      <c r="K3003" s="1">
        <v>79</v>
      </c>
      <c r="L3003" s="1">
        <v>36.299999999999997</v>
      </c>
      <c r="M3003" s="1">
        <v>-380</v>
      </c>
      <c r="N3003" s="1" t="s">
        <v>63</v>
      </c>
      <c r="O3003" s="1">
        <v>0</v>
      </c>
      <c r="P3003" s="1">
        <v>0</v>
      </c>
      <c r="Q3003" s="1">
        <v>89</v>
      </c>
      <c r="R3003" s="1">
        <v>27.78</v>
      </c>
      <c r="S3003" s="1">
        <v>27.78</v>
      </c>
      <c r="T3003" s="1">
        <v>-290</v>
      </c>
      <c r="U3003" s="3" t="str">
        <f t="shared" si="46"/>
        <v>2017Plan</v>
      </c>
      <c r="V3003" s="2">
        <f>DATE(A3003,INDEX(Map!$H$1:$H$12,MATCH(B3003,Map!$G$1:$G$12,0),0),1)</f>
        <v>43435</v>
      </c>
      <c r="W3003" t="str">
        <f>IF(AND(V3003&gt;=Map!$K$2,V3003&lt;=Map!$L$2),"Base",IF(AND(V3003&gt;=Map!$K$3,V3003&lt;=Map!$L$3),"Fcst","N/A"))</f>
        <v>N/A</v>
      </c>
      <c r="X3003" t="str">
        <f>INDEX(Map!$B$2:$B$86,MATCH(D3003,Map!$A$2:$A$86,0),0)</f>
        <v>N/A</v>
      </c>
      <c r="Y3003" s="7" t="str">
        <f>IF(INDEX(Map!$C$2:$C$86,MATCH(D3003,Map!$A$2:$A$86,0),0)="","N/A",E3003*INDEX(Map!$C$2:$C$86,MATCH(D3003,Map!$A$2:$A$86,0),0))</f>
        <v>N/A</v>
      </c>
      <c r="Z3003" s="7" t="str">
        <f>IF(INDEX(Map!$D$2:$D$86,MATCH(D3003,Map!$A$2:$A$86,0),0)="","N/A",E3003*INDEX(Map!$D$2:$D$86,MATCH(D3003,Map!$A$2:$A$86,0),0))</f>
        <v>N/A</v>
      </c>
      <c r="AA3003" t="str">
        <f>INDEX(Map!$E$2:$E$86,MATCH(D3003,Map!$A$2:$A$86,0),0)</f>
        <v>Sales</v>
      </c>
    </row>
    <row r="3004" spans="1:27" x14ac:dyDescent="0.25">
      <c r="A3004" s="1" t="s">
        <v>120</v>
      </c>
      <c r="B3004" s="1" t="s">
        <v>118</v>
      </c>
      <c r="C3004" s="1">
        <v>63</v>
      </c>
      <c r="D3004" s="1" t="s">
        <v>86</v>
      </c>
      <c r="E3004" s="1">
        <v>-7.9</v>
      </c>
      <c r="F3004" s="1">
        <v>0</v>
      </c>
      <c r="G3004" s="1">
        <v>28.1</v>
      </c>
      <c r="H3004" s="1">
        <v>6</v>
      </c>
      <c r="I3004" s="1" t="s">
        <v>63</v>
      </c>
      <c r="J3004" s="1" t="s">
        <v>63</v>
      </c>
      <c r="K3004" s="1">
        <v>78</v>
      </c>
      <c r="L3004" s="1">
        <v>34.200000000000003</v>
      </c>
      <c r="M3004" s="1">
        <v>-269</v>
      </c>
      <c r="N3004" s="1" t="s">
        <v>63</v>
      </c>
      <c r="O3004" s="1">
        <v>0</v>
      </c>
      <c r="P3004" s="1">
        <v>0</v>
      </c>
      <c r="Q3004" s="1">
        <v>66</v>
      </c>
      <c r="R3004" s="1">
        <v>25.88</v>
      </c>
      <c r="S3004" s="1">
        <v>25.88</v>
      </c>
      <c r="T3004" s="1">
        <v>-203</v>
      </c>
      <c r="U3004" s="3" t="str">
        <f t="shared" si="46"/>
        <v>2017Plan</v>
      </c>
      <c r="V3004" s="2">
        <f>DATE(A3004,INDEX(Map!$H$1:$H$12,MATCH(B3004,Map!$G$1:$G$12,0),0),1)</f>
        <v>43435</v>
      </c>
      <c r="W3004" t="str">
        <f>IF(AND(V3004&gt;=Map!$K$2,V3004&lt;=Map!$L$2),"Base",IF(AND(V3004&gt;=Map!$K$3,V3004&lt;=Map!$L$3),"Fcst","N/A"))</f>
        <v>N/A</v>
      </c>
      <c r="X3004" t="str">
        <f>INDEX(Map!$B$2:$B$86,MATCH(D3004,Map!$A$2:$A$86,0),0)</f>
        <v>N/A</v>
      </c>
      <c r="Y3004" s="7" t="str">
        <f>IF(INDEX(Map!$C$2:$C$86,MATCH(D3004,Map!$A$2:$A$86,0),0)="","N/A",E3004*INDEX(Map!$C$2:$C$86,MATCH(D3004,Map!$A$2:$A$86,0),0))</f>
        <v>N/A</v>
      </c>
      <c r="Z3004" s="7" t="str">
        <f>IF(INDEX(Map!$D$2:$D$86,MATCH(D3004,Map!$A$2:$A$86,0),0)="","N/A",E3004*INDEX(Map!$D$2:$D$86,MATCH(D3004,Map!$A$2:$A$86,0),0))</f>
        <v>N/A</v>
      </c>
      <c r="AA3004" t="str">
        <f>INDEX(Map!$E$2:$E$86,MATCH(D3004,Map!$A$2:$A$86,0),0)</f>
        <v>Sales</v>
      </c>
    </row>
    <row r="3005" spans="1:27" x14ac:dyDescent="0.25">
      <c r="A3005" s="1" t="s">
        <v>120</v>
      </c>
      <c r="B3005" s="1" t="s">
        <v>118</v>
      </c>
      <c r="C3005" s="1">
        <v>64</v>
      </c>
      <c r="D3005" s="1" t="s">
        <v>87</v>
      </c>
      <c r="E3005" s="1">
        <v>0</v>
      </c>
      <c r="F3005" s="1">
        <v>0</v>
      </c>
      <c r="G3005" s="1">
        <v>0</v>
      </c>
      <c r="H3005" s="1">
        <v>0</v>
      </c>
      <c r="I3005" s="1" t="s">
        <v>63</v>
      </c>
      <c r="J3005" s="1" t="s">
        <v>63</v>
      </c>
      <c r="K3005" s="1">
        <v>0</v>
      </c>
      <c r="L3005" s="1">
        <v>0</v>
      </c>
      <c r="M3005" s="1">
        <v>0</v>
      </c>
      <c r="N3005" s="1" t="s">
        <v>63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3" t="str">
        <f t="shared" si="46"/>
        <v>2017Plan</v>
      </c>
      <c r="V3005" s="2">
        <f>DATE(A3005,INDEX(Map!$H$1:$H$12,MATCH(B3005,Map!$G$1:$G$12,0),0),1)</f>
        <v>43435</v>
      </c>
      <c r="W3005" t="str">
        <f>IF(AND(V3005&gt;=Map!$K$2,V3005&lt;=Map!$L$2),"Base",IF(AND(V3005&gt;=Map!$K$3,V3005&lt;=Map!$L$3),"Fcst","N/A"))</f>
        <v>N/A</v>
      </c>
      <c r="X3005" t="str">
        <f>INDEX(Map!$B$2:$B$86,MATCH(D3005,Map!$A$2:$A$86,0),0)</f>
        <v>N/A</v>
      </c>
      <c r="Y3005" s="7" t="str">
        <f>IF(INDEX(Map!$C$2:$C$86,MATCH(D3005,Map!$A$2:$A$86,0),0)="","N/A",E3005*INDEX(Map!$C$2:$C$86,MATCH(D3005,Map!$A$2:$A$86,0),0))</f>
        <v>N/A</v>
      </c>
      <c r="Z3005" s="7" t="str">
        <f>IF(INDEX(Map!$D$2:$D$86,MATCH(D3005,Map!$A$2:$A$86,0),0)="","N/A",E3005*INDEX(Map!$D$2:$D$86,MATCH(D3005,Map!$A$2:$A$86,0),0))</f>
        <v>N/A</v>
      </c>
      <c r="AA3005" t="str">
        <f>INDEX(Map!$E$2:$E$86,MATCH(D3005,Map!$A$2:$A$86,0),0)</f>
        <v>Sales</v>
      </c>
    </row>
    <row r="3006" spans="1:27" x14ac:dyDescent="0.25">
      <c r="A3006" s="1" t="s">
        <v>120</v>
      </c>
      <c r="B3006" s="1" t="s">
        <v>118</v>
      </c>
      <c r="C3006" s="1">
        <v>65</v>
      </c>
      <c r="D3006" s="1" t="s">
        <v>88</v>
      </c>
      <c r="E3006" s="1">
        <v>0</v>
      </c>
      <c r="F3006" s="1">
        <v>0</v>
      </c>
      <c r="G3006" s="1">
        <v>0</v>
      </c>
      <c r="H3006" s="1">
        <v>0</v>
      </c>
      <c r="I3006" s="1" t="s">
        <v>63</v>
      </c>
      <c r="J3006" s="1" t="s">
        <v>63</v>
      </c>
      <c r="K3006" s="1">
        <v>0</v>
      </c>
      <c r="L3006" s="1">
        <v>0</v>
      </c>
      <c r="M3006" s="1">
        <v>0</v>
      </c>
      <c r="N3006" s="1" t="s">
        <v>63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s="3" t="str">
        <f t="shared" si="46"/>
        <v>2017Plan</v>
      </c>
      <c r="V3006" s="2">
        <f>DATE(A3006,INDEX(Map!$H$1:$H$12,MATCH(B3006,Map!$G$1:$G$12,0),0),1)</f>
        <v>43435</v>
      </c>
      <c r="W3006" t="str">
        <f>IF(AND(V3006&gt;=Map!$K$2,V3006&lt;=Map!$L$2),"Base",IF(AND(V3006&gt;=Map!$K$3,V3006&lt;=Map!$L$3),"Fcst","N/A"))</f>
        <v>N/A</v>
      </c>
      <c r="X3006" t="str">
        <f>INDEX(Map!$B$2:$B$86,MATCH(D3006,Map!$A$2:$A$86,0),0)</f>
        <v>N/A</v>
      </c>
      <c r="Y3006" s="7" t="str">
        <f>IF(INDEX(Map!$C$2:$C$86,MATCH(D3006,Map!$A$2:$A$86,0),0)="","N/A",E3006*INDEX(Map!$C$2:$C$86,MATCH(D3006,Map!$A$2:$A$86,0),0))</f>
        <v>N/A</v>
      </c>
      <c r="Z3006" s="7" t="str">
        <f>IF(INDEX(Map!$D$2:$D$86,MATCH(D3006,Map!$A$2:$A$86,0),0)="","N/A",E3006*INDEX(Map!$D$2:$D$86,MATCH(D3006,Map!$A$2:$A$86,0),0))</f>
        <v>N/A</v>
      </c>
      <c r="AA3006" t="str">
        <f>INDEX(Map!$E$2:$E$86,MATCH(D3006,Map!$A$2:$A$86,0),0)</f>
        <v>Sales</v>
      </c>
    </row>
    <row r="3007" spans="1:27" x14ac:dyDescent="0.25">
      <c r="A3007" s="1" t="s">
        <v>120</v>
      </c>
      <c r="B3007" s="1" t="s">
        <v>118</v>
      </c>
      <c r="C3007" s="1">
        <v>66</v>
      </c>
      <c r="D3007" s="1" t="s">
        <v>89</v>
      </c>
      <c r="E3007" s="1">
        <v>0</v>
      </c>
      <c r="F3007" s="1">
        <v>0</v>
      </c>
      <c r="G3007" s="1">
        <v>0</v>
      </c>
      <c r="H3007" s="1">
        <v>0</v>
      </c>
      <c r="I3007" s="1" t="s">
        <v>63</v>
      </c>
      <c r="J3007" s="1" t="s">
        <v>63</v>
      </c>
      <c r="K3007" s="1">
        <v>0</v>
      </c>
      <c r="L3007" s="1">
        <v>0</v>
      </c>
      <c r="M3007" s="1">
        <v>0</v>
      </c>
      <c r="N3007" s="1" t="s">
        <v>63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3" t="str">
        <f t="shared" si="46"/>
        <v>2017Plan</v>
      </c>
      <c r="V3007" s="2">
        <f>DATE(A3007,INDEX(Map!$H$1:$H$12,MATCH(B3007,Map!$G$1:$G$12,0),0),1)</f>
        <v>43435</v>
      </c>
      <c r="W3007" t="str">
        <f>IF(AND(V3007&gt;=Map!$K$2,V3007&lt;=Map!$L$2),"Base",IF(AND(V3007&gt;=Map!$K$3,V3007&lt;=Map!$L$3),"Fcst","N/A"))</f>
        <v>N/A</v>
      </c>
      <c r="X3007" t="str">
        <f>INDEX(Map!$B$2:$B$86,MATCH(D3007,Map!$A$2:$A$86,0),0)</f>
        <v>N/A</v>
      </c>
      <c r="Y3007" s="7" t="str">
        <f>IF(INDEX(Map!$C$2:$C$86,MATCH(D3007,Map!$A$2:$A$86,0),0)="","N/A",E3007*INDEX(Map!$C$2:$C$86,MATCH(D3007,Map!$A$2:$A$86,0),0))</f>
        <v>N/A</v>
      </c>
      <c r="Z3007" s="7" t="str">
        <f>IF(INDEX(Map!$D$2:$D$86,MATCH(D3007,Map!$A$2:$A$86,0),0)="","N/A",E3007*INDEX(Map!$D$2:$D$86,MATCH(D3007,Map!$A$2:$A$86,0),0))</f>
        <v>N/A</v>
      </c>
      <c r="AA3007" t="str">
        <f>INDEX(Map!$E$2:$E$86,MATCH(D3007,Map!$A$2:$A$86,0),0)</f>
        <v>Sales</v>
      </c>
    </row>
    <row r="3008" spans="1:27" x14ac:dyDescent="0.25">
      <c r="A3008" s="1" t="s">
        <v>120</v>
      </c>
      <c r="B3008" s="1" t="s">
        <v>118</v>
      </c>
      <c r="C3008" s="1">
        <v>67</v>
      </c>
      <c r="D3008" s="1" t="s">
        <v>90</v>
      </c>
      <c r="E3008" s="1">
        <v>0</v>
      </c>
      <c r="F3008" s="1">
        <v>0</v>
      </c>
      <c r="G3008" s="1">
        <v>0</v>
      </c>
      <c r="H3008" s="1">
        <v>0</v>
      </c>
      <c r="I3008" s="1" t="s">
        <v>63</v>
      </c>
      <c r="J3008" s="1" t="s">
        <v>63</v>
      </c>
      <c r="K3008" s="1">
        <v>0</v>
      </c>
      <c r="L3008" s="1">
        <v>0</v>
      </c>
      <c r="M3008" s="1">
        <v>0</v>
      </c>
      <c r="N3008" s="1" t="s">
        <v>63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3" t="str">
        <f t="shared" si="46"/>
        <v>2017Plan</v>
      </c>
      <c r="V3008" s="2">
        <f>DATE(A3008,INDEX(Map!$H$1:$H$12,MATCH(B3008,Map!$G$1:$G$12,0),0),1)</f>
        <v>43435</v>
      </c>
      <c r="W3008" t="str">
        <f>IF(AND(V3008&gt;=Map!$K$2,V3008&lt;=Map!$L$2),"Base",IF(AND(V3008&gt;=Map!$K$3,V3008&lt;=Map!$L$3),"Fcst","N/A"))</f>
        <v>N/A</v>
      </c>
      <c r="X3008" t="str">
        <f>INDEX(Map!$B$2:$B$86,MATCH(D3008,Map!$A$2:$A$86,0),0)</f>
        <v>N/A</v>
      </c>
      <c r="Y3008" s="7" t="str">
        <f>IF(INDEX(Map!$C$2:$C$86,MATCH(D3008,Map!$A$2:$A$86,0),0)="","N/A",E3008*INDEX(Map!$C$2:$C$86,MATCH(D3008,Map!$A$2:$A$86,0),0))</f>
        <v>N/A</v>
      </c>
      <c r="Z3008" s="7" t="str">
        <f>IF(INDEX(Map!$D$2:$D$86,MATCH(D3008,Map!$A$2:$A$86,0),0)="","N/A",E3008*INDEX(Map!$D$2:$D$86,MATCH(D3008,Map!$A$2:$A$86,0),0))</f>
        <v>N/A</v>
      </c>
      <c r="AA3008" t="str">
        <f>INDEX(Map!$E$2:$E$86,MATCH(D3008,Map!$A$2:$A$86,0),0)</f>
        <v>Sales</v>
      </c>
    </row>
    <row r="3009" spans="1:27" x14ac:dyDescent="0.25">
      <c r="A3009" s="1" t="s">
        <v>120</v>
      </c>
      <c r="B3009" s="1" t="s">
        <v>118</v>
      </c>
      <c r="C3009" s="1">
        <v>68</v>
      </c>
      <c r="D3009" s="1" t="s">
        <v>91</v>
      </c>
      <c r="E3009" s="1">
        <v>0</v>
      </c>
      <c r="F3009" s="1">
        <v>0</v>
      </c>
      <c r="G3009" s="1">
        <v>0</v>
      </c>
      <c r="H3009" s="1">
        <v>0</v>
      </c>
      <c r="I3009" s="1" t="s">
        <v>63</v>
      </c>
      <c r="J3009" s="1" t="s">
        <v>63</v>
      </c>
      <c r="K3009" s="1">
        <v>0</v>
      </c>
      <c r="L3009" s="1">
        <v>0</v>
      </c>
      <c r="M3009" s="1">
        <v>0</v>
      </c>
      <c r="N3009" s="1" t="s">
        <v>63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3" t="str">
        <f t="shared" si="46"/>
        <v>2017Plan</v>
      </c>
      <c r="V3009" s="2">
        <f>DATE(A3009,INDEX(Map!$H$1:$H$12,MATCH(B3009,Map!$G$1:$G$12,0),0),1)</f>
        <v>43435</v>
      </c>
      <c r="W3009" t="str">
        <f>IF(AND(V3009&gt;=Map!$K$2,V3009&lt;=Map!$L$2),"Base",IF(AND(V3009&gt;=Map!$K$3,V3009&lt;=Map!$L$3),"Fcst","N/A"))</f>
        <v>N/A</v>
      </c>
      <c r="X3009" t="str">
        <f>INDEX(Map!$B$2:$B$86,MATCH(D3009,Map!$A$2:$A$86,0),0)</f>
        <v>N/A</v>
      </c>
      <c r="Y3009" s="7" t="str">
        <f>IF(INDEX(Map!$C$2:$C$86,MATCH(D3009,Map!$A$2:$A$86,0),0)="","N/A",E3009*INDEX(Map!$C$2:$C$86,MATCH(D3009,Map!$A$2:$A$86,0),0))</f>
        <v>N/A</v>
      </c>
      <c r="Z3009" s="7" t="str">
        <f>IF(INDEX(Map!$D$2:$D$86,MATCH(D3009,Map!$A$2:$A$86,0),0)="","N/A",E3009*INDEX(Map!$D$2:$D$86,MATCH(D3009,Map!$A$2:$A$86,0),0))</f>
        <v>N/A</v>
      </c>
      <c r="AA3009" t="str">
        <f>INDEX(Map!$E$2:$E$86,MATCH(D3009,Map!$A$2:$A$86,0),0)</f>
        <v>CSR</v>
      </c>
    </row>
    <row r="3010" spans="1:27" x14ac:dyDescent="0.25">
      <c r="A3010" s="1" t="s">
        <v>120</v>
      </c>
      <c r="B3010" s="1" t="s">
        <v>118</v>
      </c>
      <c r="C3010" s="1">
        <v>69</v>
      </c>
      <c r="D3010" s="1" t="s">
        <v>92</v>
      </c>
      <c r="E3010" s="1">
        <v>0</v>
      </c>
      <c r="F3010" s="1">
        <v>0</v>
      </c>
      <c r="G3010" s="1">
        <v>0</v>
      </c>
      <c r="H3010" s="1">
        <v>0</v>
      </c>
      <c r="I3010" s="1" t="s">
        <v>63</v>
      </c>
      <c r="J3010" s="1" t="s">
        <v>63</v>
      </c>
      <c r="K3010" s="1">
        <v>0</v>
      </c>
      <c r="L3010" s="1">
        <v>0</v>
      </c>
      <c r="M3010" s="1">
        <v>0</v>
      </c>
      <c r="N3010" s="1" t="s">
        <v>63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</v>
      </c>
      <c r="U3010" s="3" t="str">
        <f t="shared" si="46"/>
        <v>2017Plan</v>
      </c>
      <c r="V3010" s="2">
        <f>DATE(A3010,INDEX(Map!$H$1:$H$12,MATCH(B3010,Map!$G$1:$G$12,0),0),1)</f>
        <v>43435</v>
      </c>
      <c r="W3010" t="str">
        <f>IF(AND(V3010&gt;=Map!$K$2,V3010&lt;=Map!$L$2),"Base",IF(AND(V3010&gt;=Map!$K$3,V3010&lt;=Map!$L$3),"Fcst","N/A"))</f>
        <v>N/A</v>
      </c>
      <c r="X3010" t="str">
        <f>INDEX(Map!$B$2:$B$86,MATCH(D3010,Map!$A$2:$A$86,0),0)</f>
        <v>N/A</v>
      </c>
      <c r="Y3010" s="7" t="str">
        <f>IF(INDEX(Map!$C$2:$C$86,MATCH(D3010,Map!$A$2:$A$86,0),0)="","N/A",E3010*INDEX(Map!$C$2:$C$86,MATCH(D3010,Map!$A$2:$A$86,0),0))</f>
        <v>N/A</v>
      </c>
      <c r="Z3010" s="7" t="str">
        <f>IF(INDEX(Map!$D$2:$D$86,MATCH(D3010,Map!$A$2:$A$86,0),0)="","N/A",E3010*INDEX(Map!$D$2:$D$86,MATCH(D3010,Map!$A$2:$A$86,0),0))</f>
        <v>N/A</v>
      </c>
      <c r="AA3010" t="str">
        <f>INDEX(Map!$E$2:$E$86,MATCH(D3010,Map!$A$2:$A$86,0),0)</f>
        <v>CSR</v>
      </c>
    </row>
    <row r="3011" spans="1:27" x14ac:dyDescent="0.25">
      <c r="A3011" s="1" t="s">
        <v>120</v>
      </c>
      <c r="B3011" s="1" t="s">
        <v>118</v>
      </c>
      <c r="C3011" s="1">
        <v>70</v>
      </c>
      <c r="D3011" s="1" t="s">
        <v>93</v>
      </c>
      <c r="E3011" s="1">
        <v>0</v>
      </c>
      <c r="F3011" s="1">
        <v>0</v>
      </c>
      <c r="G3011" s="1">
        <v>0</v>
      </c>
      <c r="H3011" s="1">
        <v>0</v>
      </c>
      <c r="I3011" s="1" t="s">
        <v>63</v>
      </c>
      <c r="J3011" s="1" t="s">
        <v>63</v>
      </c>
      <c r="K3011" s="1">
        <v>0</v>
      </c>
      <c r="L3011" s="1">
        <v>0</v>
      </c>
      <c r="M3011" s="1">
        <v>0</v>
      </c>
      <c r="N3011" s="1" t="s">
        <v>63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s="3" t="str">
        <f t="shared" si="46"/>
        <v>2017Plan</v>
      </c>
      <c r="V3011" s="2">
        <f>DATE(A3011,INDEX(Map!$H$1:$H$12,MATCH(B3011,Map!$G$1:$G$12,0),0),1)</f>
        <v>43435</v>
      </c>
      <c r="W3011" t="str">
        <f>IF(AND(V3011&gt;=Map!$K$2,V3011&lt;=Map!$L$2),"Base",IF(AND(V3011&gt;=Map!$K$3,V3011&lt;=Map!$L$3),"Fcst","N/A"))</f>
        <v>N/A</v>
      </c>
      <c r="X3011" t="str">
        <f>INDEX(Map!$B$2:$B$86,MATCH(D3011,Map!$A$2:$A$86,0),0)</f>
        <v>N/A</v>
      </c>
      <c r="Y3011" s="7" t="str">
        <f>IF(INDEX(Map!$C$2:$C$86,MATCH(D3011,Map!$A$2:$A$86,0),0)="","N/A",E3011*INDEX(Map!$C$2:$C$86,MATCH(D3011,Map!$A$2:$A$86,0),0))</f>
        <v>N/A</v>
      </c>
      <c r="Z3011" s="7" t="str">
        <f>IF(INDEX(Map!$D$2:$D$86,MATCH(D3011,Map!$A$2:$A$86,0),0)="","N/A",E3011*INDEX(Map!$D$2:$D$86,MATCH(D3011,Map!$A$2:$A$86,0),0))</f>
        <v>N/A</v>
      </c>
      <c r="AA3011" t="str">
        <f>INDEX(Map!$E$2:$E$86,MATCH(D3011,Map!$A$2:$A$86,0),0)</f>
        <v>CSR</v>
      </c>
    </row>
    <row r="3012" spans="1:27" x14ac:dyDescent="0.25">
      <c r="A3012" s="1" t="s">
        <v>120</v>
      </c>
      <c r="B3012" s="1" t="s">
        <v>118</v>
      </c>
      <c r="C3012" s="1">
        <v>71</v>
      </c>
      <c r="D3012" s="1" t="s">
        <v>94</v>
      </c>
      <c r="E3012" s="1">
        <v>0</v>
      </c>
      <c r="F3012" s="1">
        <v>0</v>
      </c>
      <c r="G3012" s="1">
        <v>0</v>
      </c>
      <c r="H3012" s="1">
        <v>0</v>
      </c>
      <c r="I3012" s="1" t="s">
        <v>63</v>
      </c>
      <c r="J3012" s="1" t="s">
        <v>63</v>
      </c>
      <c r="K3012" s="1">
        <v>0</v>
      </c>
      <c r="L3012" s="1">
        <v>0</v>
      </c>
      <c r="M3012" s="1">
        <v>0</v>
      </c>
      <c r="N3012" s="1" t="s">
        <v>63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s="3" t="str">
        <f t="shared" ref="U3012:U3075" si="47">U3011</f>
        <v>2017Plan</v>
      </c>
      <c r="V3012" s="2">
        <f>DATE(A3012,INDEX(Map!$H$1:$H$12,MATCH(B3012,Map!$G$1:$G$12,0),0),1)</f>
        <v>43435</v>
      </c>
      <c r="W3012" t="str">
        <f>IF(AND(V3012&gt;=Map!$K$2,V3012&lt;=Map!$L$2),"Base",IF(AND(V3012&gt;=Map!$K$3,V3012&lt;=Map!$L$3),"Fcst","N/A"))</f>
        <v>N/A</v>
      </c>
      <c r="X3012" t="str">
        <f>INDEX(Map!$B$2:$B$86,MATCH(D3012,Map!$A$2:$A$86,0),0)</f>
        <v>N/A</v>
      </c>
      <c r="Y3012" s="7" t="str">
        <f>IF(INDEX(Map!$C$2:$C$86,MATCH(D3012,Map!$A$2:$A$86,0),0)="","N/A",E3012*INDEX(Map!$C$2:$C$86,MATCH(D3012,Map!$A$2:$A$86,0),0))</f>
        <v>N/A</v>
      </c>
      <c r="Z3012" s="7" t="str">
        <f>IF(INDEX(Map!$D$2:$D$86,MATCH(D3012,Map!$A$2:$A$86,0),0)="","N/A",E3012*INDEX(Map!$D$2:$D$86,MATCH(D3012,Map!$A$2:$A$86,0),0))</f>
        <v>N/A</v>
      </c>
      <c r="AA3012" t="str">
        <f>INDEX(Map!$E$2:$E$86,MATCH(D3012,Map!$A$2:$A$86,0),0)</f>
        <v>CSR</v>
      </c>
    </row>
    <row r="3013" spans="1:27" x14ac:dyDescent="0.25">
      <c r="A3013" s="1" t="s">
        <v>120</v>
      </c>
      <c r="B3013" s="1" t="s">
        <v>118</v>
      </c>
      <c r="C3013" s="1">
        <v>72</v>
      </c>
      <c r="D3013" s="1" t="s">
        <v>95</v>
      </c>
      <c r="E3013" s="1">
        <v>0</v>
      </c>
      <c r="F3013" s="1">
        <v>0</v>
      </c>
      <c r="G3013" s="1">
        <v>0</v>
      </c>
      <c r="H3013" s="1">
        <v>0</v>
      </c>
      <c r="I3013" s="1" t="s">
        <v>63</v>
      </c>
      <c r="J3013" s="1" t="s">
        <v>63</v>
      </c>
      <c r="K3013" s="1">
        <v>0</v>
      </c>
      <c r="L3013" s="1">
        <v>0</v>
      </c>
      <c r="M3013" s="1">
        <v>0</v>
      </c>
      <c r="N3013" s="1" t="s">
        <v>63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3" t="str">
        <f t="shared" si="47"/>
        <v>2017Plan</v>
      </c>
      <c r="V3013" s="2">
        <f>DATE(A3013,INDEX(Map!$H$1:$H$12,MATCH(B3013,Map!$G$1:$G$12,0),0),1)</f>
        <v>43435</v>
      </c>
      <c r="W3013" t="str">
        <f>IF(AND(V3013&gt;=Map!$K$2,V3013&lt;=Map!$L$2),"Base",IF(AND(V3013&gt;=Map!$K$3,V3013&lt;=Map!$L$3),"Fcst","N/A"))</f>
        <v>N/A</v>
      </c>
      <c r="X3013" t="str">
        <f>INDEX(Map!$B$2:$B$86,MATCH(D3013,Map!$A$2:$A$86,0),0)</f>
        <v>N/A</v>
      </c>
      <c r="Y3013" s="7" t="str">
        <f>IF(INDEX(Map!$C$2:$C$86,MATCH(D3013,Map!$A$2:$A$86,0),0)="","N/A",E3013*INDEX(Map!$C$2:$C$86,MATCH(D3013,Map!$A$2:$A$86,0),0))</f>
        <v>N/A</v>
      </c>
      <c r="Z3013" s="7" t="str">
        <f>IF(INDEX(Map!$D$2:$D$86,MATCH(D3013,Map!$A$2:$A$86,0),0)="","N/A",E3013*INDEX(Map!$D$2:$D$86,MATCH(D3013,Map!$A$2:$A$86,0),0))</f>
        <v>N/A</v>
      </c>
      <c r="AA3013" t="str">
        <f>INDEX(Map!$E$2:$E$86,MATCH(D3013,Map!$A$2:$A$86,0),0)</f>
        <v>CSR</v>
      </c>
    </row>
    <row r="3014" spans="1:27" x14ac:dyDescent="0.25">
      <c r="A3014" s="1" t="s">
        <v>120</v>
      </c>
      <c r="B3014" s="1" t="s">
        <v>118</v>
      </c>
      <c r="C3014" s="1">
        <v>73</v>
      </c>
      <c r="D3014" s="1" t="s">
        <v>96</v>
      </c>
      <c r="E3014" s="1">
        <v>0</v>
      </c>
      <c r="F3014" s="1">
        <v>0</v>
      </c>
      <c r="G3014" s="1">
        <v>0</v>
      </c>
      <c r="H3014" s="1">
        <v>0</v>
      </c>
      <c r="I3014" s="1" t="s">
        <v>63</v>
      </c>
      <c r="J3014" s="1" t="s">
        <v>63</v>
      </c>
      <c r="K3014" s="1">
        <v>0</v>
      </c>
      <c r="L3014" s="1">
        <v>0</v>
      </c>
      <c r="M3014" s="1">
        <v>0</v>
      </c>
      <c r="N3014" s="1" t="s">
        <v>63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3" t="str">
        <f t="shared" si="47"/>
        <v>2017Plan</v>
      </c>
      <c r="V3014" s="2">
        <f>DATE(A3014,INDEX(Map!$H$1:$H$12,MATCH(B3014,Map!$G$1:$G$12,0),0),1)</f>
        <v>43435</v>
      </c>
      <c r="W3014" t="str">
        <f>IF(AND(V3014&gt;=Map!$K$2,V3014&lt;=Map!$L$2),"Base",IF(AND(V3014&gt;=Map!$K$3,V3014&lt;=Map!$L$3),"Fcst","N/A"))</f>
        <v>N/A</v>
      </c>
      <c r="X3014" t="str">
        <f>INDEX(Map!$B$2:$B$86,MATCH(D3014,Map!$A$2:$A$86,0),0)</f>
        <v>N/A</v>
      </c>
      <c r="Y3014" s="7" t="str">
        <f>IF(INDEX(Map!$C$2:$C$86,MATCH(D3014,Map!$A$2:$A$86,0),0)="","N/A",E3014*INDEX(Map!$C$2:$C$86,MATCH(D3014,Map!$A$2:$A$86,0),0))</f>
        <v>N/A</v>
      </c>
      <c r="Z3014" s="7" t="str">
        <f>IF(INDEX(Map!$D$2:$D$86,MATCH(D3014,Map!$A$2:$A$86,0),0)="","N/A",E3014*INDEX(Map!$D$2:$D$86,MATCH(D3014,Map!$A$2:$A$86,0),0))</f>
        <v>N/A</v>
      </c>
      <c r="AA3014" t="str">
        <f>INDEX(Map!$E$2:$E$86,MATCH(D3014,Map!$A$2:$A$86,0),0)</f>
        <v>CSR</v>
      </c>
    </row>
    <row r="3015" spans="1:27" x14ac:dyDescent="0.25">
      <c r="A3015" s="1" t="s">
        <v>120</v>
      </c>
      <c r="B3015" s="1" t="s">
        <v>118</v>
      </c>
      <c r="C3015" s="1">
        <v>74</v>
      </c>
      <c r="D3015" s="1" t="s">
        <v>97</v>
      </c>
      <c r="E3015" s="1">
        <v>0</v>
      </c>
      <c r="F3015" s="1">
        <v>0</v>
      </c>
      <c r="G3015" s="1">
        <v>0</v>
      </c>
      <c r="H3015" s="1">
        <v>0</v>
      </c>
      <c r="I3015" s="1" t="s">
        <v>63</v>
      </c>
      <c r="J3015" s="1" t="s">
        <v>63</v>
      </c>
      <c r="K3015" s="1">
        <v>0</v>
      </c>
      <c r="L3015" s="1">
        <v>0</v>
      </c>
      <c r="M3015" s="1">
        <v>0</v>
      </c>
      <c r="N3015" s="1" t="s">
        <v>63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3" t="str">
        <f t="shared" si="47"/>
        <v>2017Plan</v>
      </c>
      <c r="V3015" s="2">
        <f>DATE(A3015,INDEX(Map!$H$1:$H$12,MATCH(B3015,Map!$G$1:$G$12,0),0),1)</f>
        <v>43435</v>
      </c>
      <c r="W3015" t="str">
        <f>IF(AND(V3015&gt;=Map!$K$2,V3015&lt;=Map!$L$2),"Base",IF(AND(V3015&gt;=Map!$K$3,V3015&lt;=Map!$L$3),"Fcst","N/A"))</f>
        <v>N/A</v>
      </c>
      <c r="X3015" t="str">
        <f>INDEX(Map!$B$2:$B$86,MATCH(D3015,Map!$A$2:$A$86,0),0)</f>
        <v>N/A</v>
      </c>
      <c r="Y3015" s="7" t="str">
        <f>IF(INDEX(Map!$C$2:$C$86,MATCH(D3015,Map!$A$2:$A$86,0),0)="","N/A",E3015*INDEX(Map!$C$2:$C$86,MATCH(D3015,Map!$A$2:$A$86,0),0))</f>
        <v>N/A</v>
      </c>
      <c r="Z3015" s="7" t="str">
        <f>IF(INDEX(Map!$D$2:$D$86,MATCH(D3015,Map!$A$2:$A$86,0),0)="","N/A",E3015*INDEX(Map!$D$2:$D$86,MATCH(D3015,Map!$A$2:$A$86,0),0))</f>
        <v>N/A</v>
      </c>
      <c r="AA3015" t="str">
        <f>INDEX(Map!$E$2:$E$86,MATCH(D3015,Map!$A$2:$A$86,0),0)</f>
        <v>CSR</v>
      </c>
    </row>
    <row r="3016" spans="1:27" x14ac:dyDescent="0.25">
      <c r="A3016" s="1" t="s">
        <v>120</v>
      </c>
      <c r="B3016" s="1" t="s">
        <v>118</v>
      </c>
      <c r="C3016" s="1">
        <v>75</v>
      </c>
      <c r="D3016" s="1" t="s">
        <v>98</v>
      </c>
      <c r="E3016" s="1">
        <v>0</v>
      </c>
      <c r="F3016" s="1">
        <v>0</v>
      </c>
      <c r="G3016" s="1">
        <v>0</v>
      </c>
      <c r="H3016" s="1">
        <v>0</v>
      </c>
      <c r="I3016" s="1" t="s">
        <v>63</v>
      </c>
      <c r="J3016" s="1" t="s">
        <v>63</v>
      </c>
      <c r="K3016" s="1">
        <v>0</v>
      </c>
      <c r="L3016" s="1">
        <v>0</v>
      </c>
      <c r="M3016" s="1">
        <v>0</v>
      </c>
      <c r="N3016" s="1" t="s">
        <v>63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3" t="str">
        <f t="shared" si="47"/>
        <v>2017Plan</v>
      </c>
      <c r="V3016" s="2">
        <f>DATE(A3016,INDEX(Map!$H$1:$H$12,MATCH(B3016,Map!$G$1:$G$12,0),0),1)</f>
        <v>43435</v>
      </c>
      <c r="W3016" t="str">
        <f>IF(AND(V3016&gt;=Map!$K$2,V3016&lt;=Map!$L$2),"Base",IF(AND(V3016&gt;=Map!$K$3,V3016&lt;=Map!$L$3),"Fcst","N/A"))</f>
        <v>N/A</v>
      </c>
      <c r="X3016" t="str">
        <f>INDEX(Map!$B$2:$B$86,MATCH(D3016,Map!$A$2:$A$86,0),0)</f>
        <v>N/A</v>
      </c>
      <c r="Y3016" s="7" t="str">
        <f>IF(INDEX(Map!$C$2:$C$86,MATCH(D3016,Map!$A$2:$A$86,0),0)="","N/A",E3016*INDEX(Map!$C$2:$C$86,MATCH(D3016,Map!$A$2:$A$86,0),0))</f>
        <v>N/A</v>
      </c>
      <c r="Z3016" s="7" t="str">
        <f>IF(INDEX(Map!$D$2:$D$86,MATCH(D3016,Map!$A$2:$A$86,0),0)="","N/A",E3016*INDEX(Map!$D$2:$D$86,MATCH(D3016,Map!$A$2:$A$86,0),0))</f>
        <v>N/A</v>
      </c>
      <c r="AA3016" t="str">
        <f>INDEX(Map!$E$2:$E$86,MATCH(D3016,Map!$A$2:$A$86,0),0)</f>
        <v>CSR</v>
      </c>
    </row>
    <row r="3017" spans="1:27" x14ac:dyDescent="0.25">
      <c r="A3017" s="1" t="s">
        <v>120</v>
      </c>
      <c r="B3017" s="1" t="s">
        <v>118</v>
      </c>
      <c r="C3017" s="1">
        <v>76</v>
      </c>
      <c r="D3017" s="1" t="s">
        <v>99</v>
      </c>
      <c r="E3017" s="1">
        <v>0</v>
      </c>
      <c r="F3017" s="1">
        <v>0</v>
      </c>
      <c r="G3017" s="1">
        <v>0</v>
      </c>
      <c r="H3017" s="1">
        <v>0</v>
      </c>
      <c r="I3017" s="1" t="s">
        <v>63</v>
      </c>
      <c r="J3017" s="1" t="s">
        <v>63</v>
      </c>
      <c r="K3017" s="1">
        <v>0</v>
      </c>
      <c r="L3017" s="1">
        <v>0</v>
      </c>
      <c r="M3017" s="1">
        <v>0</v>
      </c>
      <c r="N3017" s="1" t="s">
        <v>63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3" t="str">
        <f t="shared" si="47"/>
        <v>2017Plan</v>
      </c>
      <c r="V3017" s="2">
        <f>DATE(A3017,INDEX(Map!$H$1:$H$12,MATCH(B3017,Map!$G$1:$G$12,0),0),1)</f>
        <v>43435</v>
      </c>
      <c r="W3017" t="str">
        <f>IF(AND(V3017&gt;=Map!$K$2,V3017&lt;=Map!$L$2),"Base",IF(AND(V3017&gt;=Map!$K$3,V3017&lt;=Map!$L$3),"Fcst","N/A"))</f>
        <v>N/A</v>
      </c>
      <c r="X3017" t="str">
        <f>INDEX(Map!$B$2:$B$86,MATCH(D3017,Map!$A$2:$A$86,0),0)</f>
        <v>N/A</v>
      </c>
      <c r="Y3017" s="7" t="str">
        <f>IF(INDEX(Map!$C$2:$C$86,MATCH(D3017,Map!$A$2:$A$86,0),0)="","N/A",E3017*INDEX(Map!$C$2:$C$86,MATCH(D3017,Map!$A$2:$A$86,0),0))</f>
        <v>N/A</v>
      </c>
      <c r="Z3017" s="7" t="str">
        <f>IF(INDEX(Map!$D$2:$D$86,MATCH(D3017,Map!$A$2:$A$86,0),0)="","N/A",E3017*INDEX(Map!$D$2:$D$86,MATCH(D3017,Map!$A$2:$A$86,0),0))</f>
        <v>N/A</v>
      </c>
      <c r="AA3017" t="str">
        <f>INDEX(Map!$E$2:$E$86,MATCH(D3017,Map!$A$2:$A$86,0),0)</f>
        <v>CSR</v>
      </c>
    </row>
    <row r="3018" spans="1:27" x14ac:dyDescent="0.25">
      <c r="A3018" s="1" t="s">
        <v>120</v>
      </c>
      <c r="B3018" s="1" t="s">
        <v>118</v>
      </c>
      <c r="C3018" s="1">
        <v>77</v>
      </c>
      <c r="D3018" s="1" t="s">
        <v>100</v>
      </c>
      <c r="E3018" s="1">
        <v>0</v>
      </c>
      <c r="F3018" s="1">
        <v>0</v>
      </c>
      <c r="G3018" s="1">
        <v>0</v>
      </c>
      <c r="H3018" s="1">
        <v>0</v>
      </c>
      <c r="I3018" s="1" t="s">
        <v>63</v>
      </c>
      <c r="J3018" s="1" t="s">
        <v>63</v>
      </c>
      <c r="K3018" s="1">
        <v>0</v>
      </c>
      <c r="L3018" s="1">
        <v>0</v>
      </c>
      <c r="M3018" s="1">
        <v>0</v>
      </c>
      <c r="N3018" s="1" t="s">
        <v>63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s="3" t="str">
        <f t="shared" si="47"/>
        <v>2017Plan</v>
      </c>
      <c r="V3018" s="2">
        <f>DATE(A3018,INDEX(Map!$H$1:$H$12,MATCH(B3018,Map!$G$1:$G$12,0),0),1)</f>
        <v>43435</v>
      </c>
      <c r="W3018" t="str">
        <f>IF(AND(V3018&gt;=Map!$K$2,V3018&lt;=Map!$L$2),"Base",IF(AND(V3018&gt;=Map!$K$3,V3018&lt;=Map!$L$3),"Fcst","N/A"))</f>
        <v>N/A</v>
      </c>
      <c r="X3018" t="str">
        <f>INDEX(Map!$B$2:$B$86,MATCH(D3018,Map!$A$2:$A$86,0),0)</f>
        <v>N/A</v>
      </c>
      <c r="Y3018" s="7" t="str">
        <f>IF(INDEX(Map!$C$2:$C$86,MATCH(D3018,Map!$A$2:$A$86,0),0)="","N/A",E3018*INDEX(Map!$C$2:$C$86,MATCH(D3018,Map!$A$2:$A$86,0),0))</f>
        <v>N/A</v>
      </c>
      <c r="Z3018" s="7" t="str">
        <f>IF(INDEX(Map!$D$2:$D$86,MATCH(D3018,Map!$A$2:$A$86,0),0)="","N/A",E3018*INDEX(Map!$D$2:$D$86,MATCH(D3018,Map!$A$2:$A$86,0),0))</f>
        <v>N/A</v>
      </c>
      <c r="AA3018" t="str">
        <f>INDEX(Map!$E$2:$E$86,MATCH(D3018,Map!$A$2:$A$86,0),0)</f>
        <v>CSR</v>
      </c>
    </row>
    <row r="3019" spans="1:27" x14ac:dyDescent="0.25">
      <c r="A3019" s="1" t="s">
        <v>120</v>
      </c>
      <c r="B3019" s="1" t="s">
        <v>118</v>
      </c>
      <c r="C3019" s="1">
        <v>78</v>
      </c>
      <c r="D3019" s="1" t="s">
        <v>101</v>
      </c>
      <c r="E3019" s="1">
        <v>0</v>
      </c>
      <c r="F3019" s="1">
        <v>0</v>
      </c>
      <c r="G3019" s="1">
        <v>0</v>
      </c>
      <c r="H3019" s="1">
        <v>0</v>
      </c>
      <c r="I3019" s="1" t="s">
        <v>63</v>
      </c>
      <c r="J3019" s="1" t="s">
        <v>63</v>
      </c>
      <c r="K3019" s="1">
        <v>0</v>
      </c>
      <c r="L3019" s="1">
        <v>0</v>
      </c>
      <c r="M3019" s="1">
        <v>0</v>
      </c>
      <c r="N3019" s="1" t="s">
        <v>63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3" t="str">
        <f t="shared" si="47"/>
        <v>2017Plan</v>
      </c>
      <c r="V3019" s="2">
        <f>DATE(A3019,INDEX(Map!$H$1:$H$12,MATCH(B3019,Map!$G$1:$G$12,0),0),1)</f>
        <v>43435</v>
      </c>
      <c r="W3019" t="str">
        <f>IF(AND(V3019&gt;=Map!$K$2,V3019&lt;=Map!$L$2),"Base",IF(AND(V3019&gt;=Map!$K$3,V3019&lt;=Map!$L$3),"Fcst","N/A"))</f>
        <v>N/A</v>
      </c>
      <c r="X3019" t="str">
        <f>INDEX(Map!$B$2:$B$86,MATCH(D3019,Map!$A$2:$A$86,0),0)</f>
        <v>N/A</v>
      </c>
      <c r="Y3019" s="7" t="str">
        <f>IF(INDEX(Map!$C$2:$C$86,MATCH(D3019,Map!$A$2:$A$86,0),0)="","N/A",E3019*INDEX(Map!$C$2:$C$86,MATCH(D3019,Map!$A$2:$A$86,0),0))</f>
        <v>N/A</v>
      </c>
      <c r="Z3019" s="7" t="str">
        <f>IF(INDEX(Map!$D$2:$D$86,MATCH(D3019,Map!$A$2:$A$86,0),0)="","N/A",E3019*INDEX(Map!$D$2:$D$86,MATCH(D3019,Map!$A$2:$A$86,0),0))</f>
        <v>N/A</v>
      </c>
      <c r="AA3019" t="str">
        <f>INDEX(Map!$E$2:$E$86,MATCH(D3019,Map!$A$2:$A$86,0),0)</f>
        <v>CSR</v>
      </c>
    </row>
    <row r="3020" spans="1:27" x14ac:dyDescent="0.25">
      <c r="A3020" s="1" t="s">
        <v>120</v>
      </c>
      <c r="B3020" s="1" t="s">
        <v>118</v>
      </c>
      <c r="C3020" s="1">
        <v>79</v>
      </c>
      <c r="D3020" s="1" t="s">
        <v>102</v>
      </c>
      <c r="E3020" s="1">
        <v>0</v>
      </c>
      <c r="F3020" s="1">
        <v>0</v>
      </c>
      <c r="G3020" s="1">
        <v>0</v>
      </c>
      <c r="H3020" s="1">
        <v>0</v>
      </c>
      <c r="I3020" s="1" t="s">
        <v>63</v>
      </c>
      <c r="J3020" s="1" t="s">
        <v>63</v>
      </c>
      <c r="K3020" s="1">
        <v>0</v>
      </c>
      <c r="L3020" s="1">
        <v>0</v>
      </c>
      <c r="M3020" s="1">
        <v>0</v>
      </c>
      <c r="N3020" s="1" t="s">
        <v>63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3" t="str">
        <f t="shared" si="47"/>
        <v>2017Plan</v>
      </c>
      <c r="V3020" s="2">
        <f>DATE(A3020,INDEX(Map!$H$1:$H$12,MATCH(B3020,Map!$G$1:$G$12,0),0),1)</f>
        <v>43435</v>
      </c>
      <c r="W3020" t="str">
        <f>IF(AND(V3020&gt;=Map!$K$2,V3020&lt;=Map!$L$2),"Base",IF(AND(V3020&gt;=Map!$K$3,V3020&lt;=Map!$L$3),"Fcst","N/A"))</f>
        <v>N/A</v>
      </c>
      <c r="X3020" t="str">
        <f>INDEX(Map!$B$2:$B$86,MATCH(D3020,Map!$A$2:$A$86,0),0)</f>
        <v>N/A</v>
      </c>
      <c r="Y3020" s="7" t="str">
        <f>IF(INDEX(Map!$C$2:$C$86,MATCH(D3020,Map!$A$2:$A$86,0),0)="","N/A",E3020*INDEX(Map!$C$2:$C$86,MATCH(D3020,Map!$A$2:$A$86,0),0))</f>
        <v>N/A</v>
      </c>
      <c r="Z3020" s="7" t="str">
        <f>IF(INDEX(Map!$D$2:$D$86,MATCH(D3020,Map!$A$2:$A$86,0),0)="","N/A",E3020*INDEX(Map!$D$2:$D$86,MATCH(D3020,Map!$A$2:$A$86,0),0))</f>
        <v>N/A</v>
      </c>
      <c r="AA3020" t="str">
        <f>INDEX(Map!$E$2:$E$86,MATCH(D3020,Map!$A$2:$A$86,0),0)</f>
        <v>CSR</v>
      </c>
    </row>
    <row r="3021" spans="1:27" x14ac:dyDescent="0.25">
      <c r="A3021" s="1" t="s">
        <v>120</v>
      </c>
      <c r="B3021" s="1" t="s">
        <v>118</v>
      </c>
      <c r="C3021" s="1">
        <v>80</v>
      </c>
      <c r="D3021" s="1" t="s">
        <v>103</v>
      </c>
      <c r="E3021" s="1">
        <v>0</v>
      </c>
      <c r="F3021" s="1">
        <v>0</v>
      </c>
      <c r="G3021" s="1">
        <v>0</v>
      </c>
      <c r="H3021" s="1">
        <v>0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</v>
      </c>
      <c r="U3021" s="3" t="str">
        <f t="shared" si="47"/>
        <v>2017Plan</v>
      </c>
      <c r="V3021" s="2">
        <f>DATE(A3021,INDEX(Map!$H$1:$H$12,MATCH(B3021,Map!$G$1:$G$12,0),0),1)</f>
        <v>43435</v>
      </c>
      <c r="W3021" t="str">
        <f>IF(AND(V3021&gt;=Map!$K$2,V3021&lt;=Map!$L$2),"Base",IF(AND(V3021&gt;=Map!$K$3,V3021&lt;=Map!$L$3),"Fcst","N/A"))</f>
        <v>N/A</v>
      </c>
      <c r="X3021" t="str">
        <f>INDEX(Map!$B$2:$B$86,MATCH(D3021,Map!$A$2:$A$86,0),0)</f>
        <v>N/A</v>
      </c>
      <c r="Y3021" s="7" t="str">
        <f>IF(INDEX(Map!$C$2:$C$86,MATCH(D3021,Map!$A$2:$A$86,0),0)="","N/A",E3021*INDEX(Map!$C$2:$C$86,MATCH(D3021,Map!$A$2:$A$86,0),0))</f>
        <v>N/A</v>
      </c>
      <c r="Z3021" s="7" t="str">
        <f>IF(INDEX(Map!$D$2:$D$86,MATCH(D3021,Map!$A$2:$A$86,0),0)="","N/A",E3021*INDEX(Map!$D$2:$D$86,MATCH(D3021,Map!$A$2:$A$86,0),0))</f>
        <v>N/A</v>
      </c>
      <c r="AA3021" t="str">
        <f>INDEX(Map!$E$2:$E$86,MATCH(D3021,Map!$A$2:$A$86,0),0)</f>
        <v>NGCC</v>
      </c>
    </row>
    <row r="3022" spans="1:27" x14ac:dyDescent="0.25">
      <c r="A3022" s="1" t="s">
        <v>120</v>
      </c>
      <c r="B3022" s="1" t="s">
        <v>118</v>
      </c>
      <c r="C3022" s="1">
        <v>81</v>
      </c>
      <c r="D3022" s="1" t="s">
        <v>104</v>
      </c>
      <c r="E3022" s="1">
        <v>0</v>
      </c>
      <c r="F3022" s="1">
        <v>0</v>
      </c>
      <c r="G3022" s="1">
        <v>0</v>
      </c>
      <c r="H3022" s="1">
        <v>0</v>
      </c>
      <c r="I3022" s="1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3" t="str">
        <f t="shared" si="47"/>
        <v>2017Plan</v>
      </c>
      <c r="V3022" s="2">
        <f>DATE(A3022,INDEX(Map!$H$1:$H$12,MATCH(B3022,Map!$G$1:$G$12,0),0),1)</f>
        <v>43435</v>
      </c>
      <c r="W3022" t="str">
        <f>IF(AND(V3022&gt;=Map!$K$2,V3022&lt;=Map!$L$2),"Base",IF(AND(V3022&gt;=Map!$K$3,V3022&lt;=Map!$L$3),"Fcst","N/A"))</f>
        <v>N/A</v>
      </c>
      <c r="X3022" t="str">
        <f>INDEX(Map!$B$2:$B$86,MATCH(D3022,Map!$A$2:$A$86,0),0)</f>
        <v>N/A</v>
      </c>
      <c r="Y3022" s="7" t="str">
        <f>IF(INDEX(Map!$C$2:$C$86,MATCH(D3022,Map!$A$2:$A$86,0),0)="","N/A",E3022*INDEX(Map!$C$2:$C$86,MATCH(D3022,Map!$A$2:$A$86,0),0))</f>
        <v>N/A</v>
      </c>
      <c r="Z3022" s="7" t="str">
        <f>IF(INDEX(Map!$D$2:$D$86,MATCH(D3022,Map!$A$2:$A$86,0),0)="","N/A",E3022*INDEX(Map!$D$2:$D$86,MATCH(D3022,Map!$A$2:$A$86,0),0))</f>
        <v>N/A</v>
      </c>
      <c r="AA3022" t="str">
        <f>INDEX(Map!$E$2:$E$86,MATCH(D3022,Map!$A$2:$A$86,0),0)</f>
        <v>NGCC</v>
      </c>
    </row>
    <row r="3023" spans="1:27" x14ac:dyDescent="0.25">
      <c r="A3023" s="1" t="s">
        <v>120</v>
      </c>
      <c r="B3023" s="1" t="s">
        <v>118</v>
      </c>
      <c r="C3023" s="1">
        <v>82</v>
      </c>
      <c r="D3023" s="1" t="s">
        <v>105</v>
      </c>
      <c r="E3023" s="1">
        <v>0</v>
      </c>
      <c r="F3023" s="1">
        <v>0</v>
      </c>
      <c r="G3023" s="1">
        <v>0</v>
      </c>
      <c r="H3023" s="1">
        <v>0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3" t="str">
        <f t="shared" si="47"/>
        <v>2017Plan</v>
      </c>
      <c r="V3023" s="2">
        <f>DATE(A3023,INDEX(Map!$H$1:$H$12,MATCH(B3023,Map!$G$1:$G$12,0),0),1)</f>
        <v>43435</v>
      </c>
      <c r="W3023" t="str">
        <f>IF(AND(V3023&gt;=Map!$K$2,V3023&lt;=Map!$L$2),"Base",IF(AND(V3023&gt;=Map!$K$3,V3023&lt;=Map!$L$3),"Fcst","N/A"))</f>
        <v>N/A</v>
      </c>
      <c r="X3023" t="str">
        <f>INDEX(Map!$B$2:$B$86,MATCH(D3023,Map!$A$2:$A$86,0),0)</f>
        <v>N/A</v>
      </c>
      <c r="Y3023" s="7" t="str">
        <f>IF(INDEX(Map!$C$2:$C$86,MATCH(D3023,Map!$A$2:$A$86,0),0)="","N/A",E3023*INDEX(Map!$C$2:$C$86,MATCH(D3023,Map!$A$2:$A$86,0),0))</f>
        <v>N/A</v>
      </c>
      <c r="Z3023" s="7" t="str">
        <f>IF(INDEX(Map!$D$2:$D$86,MATCH(D3023,Map!$A$2:$A$86,0),0)="","N/A",E3023*INDEX(Map!$D$2:$D$86,MATCH(D3023,Map!$A$2:$A$86,0),0))</f>
        <v>N/A</v>
      </c>
      <c r="AA3023" t="str">
        <f>INDEX(Map!$E$2:$E$86,MATCH(D3023,Map!$A$2:$A$86,0),0)</f>
        <v>NGCC</v>
      </c>
    </row>
    <row r="3024" spans="1:27" x14ac:dyDescent="0.25">
      <c r="A3024" s="1" t="s">
        <v>120</v>
      </c>
      <c r="B3024" s="1" t="s">
        <v>118</v>
      </c>
      <c r="C3024" s="1">
        <v>83</v>
      </c>
      <c r="D3024" s="1" t="s">
        <v>106</v>
      </c>
      <c r="E3024" s="1">
        <v>0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3" t="str">
        <f t="shared" si="47"/>
        <v>2017Plan</v>
      </c>
      <c r="V3024" s="2">
        <f>DATE(A3024,INDEX(Map!$H$1:$H$12,MATCH(B3024,Map!$G$1:$G$12,0),0),1)</f>
        <v>43435</v>
      </c>
      <c r="W3024" t="str">
        <f>IF(AND(V3024&gt;=Map!$K$2,V3024&lt;=Map!$L$2),"Base",IF(AND(V3024&gt;=Map!$K$3,V3024&lt;=Map!$L$3),"Fcst","N/A"))</f>
        <v>N/A</v>
      </c>
      <c r="X3024" t="str">
        <f>INDEX(Map!$B$2:$B$86,MATCH(D3024,Map!$A$2:$A$86,0),0)</f>
        <v>N/A</v>
      </c>
      <c r="Y3024" s="7" t="str">
        <f>IF(INDEX(Map!$C$2:$C$86,MATCH(D3024,Map!$A$2:$A$86,0),0)="","N/A",E3024*INDEX(Map!$C$2:$C$86,MATCH(D3024,Map!$A$2:$A$86,0),0))</f>
        <v>N/A</v>
      </c>
      <c r="Z3024" s="7" t="str">
        <f>IF(INDEX(Map!$D$2:$D$86,MATCH(D3024,Map!$A$2:$A$86,0),0)="","N/A",E3024*INDEX(Map!$D$2:$D$86,MATCH(D3024,Map!$A$2:$A$86,0),0))</f>
        <v>N/A</v>
      </c>
      <c r="AA3024" t="str">
        <f>INDEX(Map!$E$2:$E$86,MATCH(D3024,Map!$A$2:$A$86,0),0)</f>
        <v>NGCC</v>
      </c>
    </row>
    <row r="3025" spans="1:27" x14ac:dyDescent="0.25">
      <c r="A3025" s="1" t="s">
        <v>120</v>
      </c>
      <c r="B3025" s="1" t="s">
        <v>118</v>
      </c>
      <c r="C3025" s="1">
        <v>84</v>
      </c>
      <c r="D3025" s="1" t="s">
        <v>107</v>
      </c>
      <c r="E3025" s="1">
        <v>1.7</v>
      </c>
      <c r="F3025" s="1">
        <v>0</v>
      </c>
      <c r="G3025" s="1">
        <v>1.3</v>
      </c>
      <c r="H3025" s="1">
        <v>2</v>
      </c>
      <c r="I3025" s="1">
        <v>18</v>
      </c>
      <c r="J3025" s="1">
        <v>10900</v>
      </c>
      <c r="K3025" s="1">
        <v>10</v>
      </c>
      <c r="L3025" s="1">
        <v>341.9</v>
      </c>
      <c r="M3025" s="1">
        <v>61</v>
      </c>
      <c r="N3025" s="1">
        <v>0</v>
      </c>
      <c r="O3025" s="1">
        <v>18</v>
      </c>
      <c r="P3025" s="1">
        <v>0</v>
      </c>
      <c r="Q3025" s="1">
        <v>1</v>
      </c>
      <c r="R3025" s="1">
        <v>37.86</v>
      </c>
      <c r="S3025" s="1">
        <v>48.96</v>
      </c>
      <c r="T3025" s="1">
        <v>81</v>
      </c>
      <c r="U3025" s="3" t="str">
        <f t="shared" si="47"/>
        <v>2017Plan</v>
      </c>
      <c r="V3025" s="2">
        <f>DATE(A3025,INDEX(Map!$H$1:$H$12,MATCH(B3025,Map!$G$1:$G$12,0),0),1)</f>
        <v>43435</v>
      </c>
      <c r="W3025" t="str">
        <f>IF(AND(V3025&gt;=Map!$K$2,V3025&lt;=Map!$L$2),"Base",IF(AND(V3025&gt;=Map!$K$3,V3025&lt;=Map!$L$3),"Fcst","N/A"))</f>
        <v>N/A</v>
      </c>
      <c r="X3025" t="str">
        <f>INDEX(Map!$B$2:$B$86,MATCH(D3025,Map!$A$2:$A$86,0),0)</f>
        <v>Bluegrass/EKPC</v>
      </c>
      <c r="Y3025" s="7" t="str">
        <f>IF(INDEX(Map!$C$2:$C$86,MATCH(D3025,Map!$A$2:$A$86,0),0)="","N/A",E3025*INDEX(Map!$C$2:$C$86,MATCH(D3025,Map!$A$2:$A$86,0),0))</f>
        <v>N/A</v>
      </c>
      <c r="Z3025" s="7">
        <f>IF(INDEX(Map!$D$2:$D$86,MATCH(D3025,Map!$A$2:$A$86,0),0)="","N/A",E3025*INDEX(Map!$D$2:$D$86,MATCH(D3025,Map!$A$2:$A$86,0),0))</f>
        <v>1.7</v>
      </c>
      <c r="AA3025" t="str">
        <f>INDEX(Map!$E$2:$E$86,MATCH(D3025,Map!$A$2:$A$86,0),0)</f>
        <v>SCCT</v>
      </c>
    </row>
    <row r="3026" spans="1:27" x14ac:dyDescent="0.25">
      <c r="A3026" s="1" t="s">
        <v>121</v>
      </c>
      <c r="B3026" s="1" t="s">
        <v>22</v>
      </c>
      <c r="C3026" s="1">
        <v>1</v>
      </c>
      <c r="D3026" s="1" t="s">
        <v>23</v>
      </c>
      <c r="E3026" s="1">
        <v>16</v>
      </c>
      <c r="F3026" s="1">
        <v>0</v>
      </c>
      <c r="G3026" s="1">
        <v>20.2</v>
      </c>
      <c r="H3026" s="1">
        <v>2</v>
      </c>
      <c r="I3026" s="1">
        <v>188.8</v>
      </c>
      <c r="J3026" s="1">
        <v>11767</v>
      </c>
      <c r="K3026" s="1">
        <v>406</v>
      </c>
      <c r="L3026" s="1">
        <v>269.39999999999998</v>
      </c>
      <c r="M3026" s="1">
        <v>509</v>
      </c>
      <c r="N3026" s="1">
        <v>2</v>
      </c>
      <c r="O3026" s="1">
        <v>23</v>
      </c>
      <c r="P3026" s="1">
        <v>0</v>
      </c>
      <c r="Q3026" s="1">
        <v>47</v>
      </c>
      <c r="R3026" s="1">
        <v>34.65</v>
      </c>
      <c r="S3026" s="1">
        <v>36.11</v>
      </c>
      <c r="T3026" s="1">
        <v>579</v>
      </c>
      <c r="U3026" s="3" t="str">
        <f t="shared" si="47"/>
        <v>2017Plan</v>
      </c>
      <c r="V3026" s="2">
        <f>DATE(A3026,INDEX(Map!$H$1:$H$12,MATCH(B3026,Map!$G$1:$G$12,0),0),1)</f>
        <v>43466</v>
      </c>
      <c r="W3026" t="str">
        <f>IF(AND(V3026&gt;=Map!$K$2,V3026&lt;=Map!$L$2),"Base",IF(AND(V3026&gt;=Map!$K$3,V3026&lt;=Map!$L$3),"Fcst","N/A"))</f>
        <v>N/A</v>
      </c>
      <c r="X3026" t="str">
        <f>INDEX(Map!$B$2:$B$86,MATCH(D3026,Map!$A$2:$A$86,0),0)</f>
        <v>Brown 1</v>
      </c>
      <c r="Y3026" s="7">
        <f>IF(INDEX(Map!$C$2:$C$86,MATCH(D3026,Map!$A$2:$A$86,0),0)="","N/A",E3026*INDEX(Map!$C$2:$C$86,MATCH(D3026,Map!$A$2:$A$86,0),0))</f>
        <v>16</v>
      </c>
      <c r="Z3026" s="7" t="str">
        <f>IF(INDEX(Map!$D$2:$D$86,MATCH(D3026,Map!$A$2:$A$86,0),0)="","N/A",E3026*INDEX(Map!$D$2:$D$86,MATCH(D3026,Map!$A$2:$A$86,0),0))</f>
        <v>N/A</v>
      </c>
      <c r="AA3026" t="str">
        <f>INDEX(Map!$E$2:$E$86,MATCH(D3026,Map!$A$2:$A$86,0),0)</f>
        <v>Coal</v>
      </c>
    </row>
    <row r="3027" spans="1:27" x14ac:dyDescent="0.25">
      <c r="A3027" s="1" t="s">
        <v>121</v>
      </c>
      <c r="B3027" s="1" t="s">
        <v>22</v>
      </c>
      <c r="C3027" s="1">
        <v>2</v>
      </c>
      <c r="D3027" s="1" t="s">
        <v>24</v>
      </c>
      <c r="E3027" s="1">
        <v>39.700000000000003</v>
      </c>
      <c r="F3027" s="1">
        <v>0</v>
      </c>
      <c r="G3027" s="1">
        <v>31.8</v>
      </c>
      <c r="H3027" s="1">
        <v>2</v>
      </c>
      <c r="I3027" s="1">
        <v>433.3</v>
      </c>
      <c r="J3027" s="1">
        <v>10914</v>
      </c>
      <c r="K3027" s="1">
        <v>567</v>
      </c>
      <c r="L3027" s="1">
        <v>269.39999999999998</v>
      </c>
      <c r="M3027" s="1">
        <v>1167</v>
      </c>
      <c r="N3027" s="1">
        <v>1</v>
      </c>
      <c r="O3027" s="1">
        <v>22</v>
      </c>
      <c r="P3027" s="1">
        <v>0</v>
      </c>
      <c r="Q3027" s="1">
        <v>88</v>
      </c>
      <c r="R3027" s="1">
        <v>31.63</v>
      </c>
      <c r="S3027" s="1">
        <v>32.18</v>
      </c>
      <c r="T3027" s="1">
        <v>1278</v>
      </c>
      <c r="U3027" s="3" t="str">
        <f t="shared" si="47"/>
        <v>2017Plan</v>
      </c>
      <c r="V3027" s="2">
        <f>DATE(A3027,INDEX(Map!$H$1:$H$12,MATCH(B3027,Map!$G$1:$G$12,0),0),1)</f>
        <v>43466</v>
      </c>
      <c r="W3027" t="str">
        <f>IF(AND(V3027&gt;=Map!$K$2,V3027&lt;=Map!$L$2),"Base",IF(AND(V3027&gt;=Map!$K$3,V3027&lt;=Map!$L$3),"Fcst","N/A"))</f>
        <v>N/A</v>
      </c>
      <c r="X3027" t="str">
        <f>INDEX(Map!$B$2:$B$86,MATCH(D3027,Map!$A$2:$A$86,0),0)</f>
        <v>Brown 2</v>
      </c>
      <c r="Y3027" s="7">
        <f>IF(INDEX(Map!$C$2:$C$86,MATCH(D3027,Map!$A$2:$A$86,0),0)="","N/A",E3027*INDEX(Map!$C$2:$C$86,MATCH(D3027,Map!$A$2:$A$86,0),0))</f>
        <v>39.700000000000003</v>
      </c>
      <c r="Z3027" s="7" t="str">
        <f>IF(INDEX(Map!$D$2:$D$86,MATCH(D3027,Map!$A$2:$A$86,0),0)="","N/A",E3027*INDEX(Map!$D$2:$D$86,MATCH(D3027,Map!$A$2:$A$86,0),0))</f>
        <v>N/A</v>
      </c>
      <c r="AA3027" t="str">
        <f>INDEX(Map!$E$2:$E$86,MATCH(D3027,Map!$A$2:$A$86,0),0)</f>
        <v>Coal</v>
      </c>
    </row>
    <row r="3028" spans="1:27" x14ac:dyDescent="0.25">
      <c r="A3028" s="1" t="s">
        <v>121</v>
      </c>
      <c r="B3028" s="1" t="s">
        <v>22</v>
      </c>
      <c r="C3028" s="1">
        <v>3</v>
      </c>
      <c r="D3028" s="1" t="s">
        <v>25</v>
      </c>
      <c r="E3028" s="1">
        <v>72</v>
      </c>
      <c r="F3028" s="1">
        <v>0</v>
      </c>
      <c r="G3028" s="1">
        <v>23.4</v>
      </c>
      <c r="H3028" s="1">
        <v>4</v>
      </c>
      <c r="I3028" s="1">
        <v>874.6</v>
      </c>
      <c r="J3028" s="1">
        <v>12150</v>
      </c>
      <c r="K3028" s="1">
        <v>460</v>
      </c>
      <c r="L3028" s="1">
        <v>269.39999999999998</v>
      </c>
      <c r="M3028" s="1">
        <v>2356</v>
      </c>
      <c r="N3028" s="1">
        <v>4</v>
      </c>
      <c r="O3028" s="1">
        <v>64</v>
      </c>
      <c r="P3028" s="1">
        <v>0</v>
      </c>
      <c r="Q3028" s="1">
        <v>228</v>
      </c>
      <c r="R3028" s="1">
        <v>35.9</v>
      </c>
      <c r="S3028" s="1">
        <v>36.79</v>
      </c>
      <c r="T3028" s="1">
        <v>2648</v>
      </c>
      <c r="U3028" s="3" t="str">
        <f t="shared" si="47"/>
        <v>2017Plan</v>
      </c>
      <c r="V3028" s="2">
        <f>DATE(A3028,INDEX(Map!$H$1:$H$12,MATCH(B3028,Map!$G$1:$G$12,0),0),1)</f>
        <v>43466</v>
      </c>
      <c r="W3028" t="str">
        <f>IF(AND(V3028&gt;=Map!$K$2,V3028&lt;=Map!$L$2),"Base",IF(AND(V3028&gt;=Map!$K$3,V3028&lt;=Map!$L$3),"Fcst","N/A"))</f>
        <v>N/A</v>
      </c>
      <c r="X3028" t="str">
        <f>INDEX(Map!$B$2:$B$86,MATCH(D3028,Map!$A$2:$A$86,0),0)</f>
        <v>Brown 3</v>
      </c>
      <c r="Y3028" s="7">
        <f>IF(INDEX(Map!$C$2:$C$86,MATCH(D3028,Map!$A$2:$A$86,0),0)="","N/A",E3028*INDEX(Map!$C$2:$C$86,MATCH(D3028,Map!$A$2:$A$86,0),0))</f>
        <v>72</v>
      </c>
      <c r="Z3028" s="7" t="str">
        <f>IF(INDEX(Map!$D$2:$D$86,MATCH(D3028,Map!$A$2:$A$86,0),0)="","N/A",E3028*INDEX(Map!$D$2:$D$86,MATCH(D3028,Map!$A$2:$A$86,0),0))</f>
        <v>N/A</v>
      </c>
      <c r="AA3028" t="str">
        <f>INDEX(Map!$E$2:$E$86,MATCH(D3028,Map!$A$2:$A$86,0),0)</f>
        <v>Coal</v>
      </c>
    </row>
    <row r="3029" spans="1:27" x14ac:dyDescent="0.25">
      <c r="A3029" s="1" t="s">
        <v>121</v>
      </c>
      <c r="B3029" s="1" t="s">
        <v>22</v>
      </c>
      <c r="C3029" s="1">
        <v>4</v>
      </c>
      <c r="D3029" s="1" t="s">
        <v>26</v>
      </c>
      <c r="E3029" s="1">
        <v>272.89999999999998</v>
      </c>
      <c r="F3029" s="1">
        <v>0</v>
      </c>
      <c r="G3029" s="1">
        <v>77.099999999999994</v>
      </c>
      <c r="H3029" s="1">
        <v>1</v>
      </c>
      <c r="I3029" s="1">
        <v>2828.7</v>
      </c>
      <c r="J3029" s="1">
        <v>10363</v>
      </c>
      <c r="K3029" s="1">
        <v>640</v>
      </c>
      <c r="L3029" s="1">
        <v>200.8</v>
      </c>
      <c r="M3029" s="1">
        <v>5680</v>
      </c>
      <c r="N3029" s="1">
        <v>1</v>
      </c>
      <c r="O3029" s="1">
        <v>19</v>
      </c>
      <c r="P3029" s="1">
        <v>0</v>
      </c>
      <c r="Q3029" s="1">
        <v>541</v>
      </c>
      <c r="R3029" s="1">
        <v>22.79</v>
      </c>
      <c r="S3029" s="1">
        <v>22.86</v>
      </c>
      <c r="T3029" s="1">
        <v>6241</v>
      </c>
      <c r="U3029" s="3" t="str">
        <f t="shared" si="47"/>
        <v>2017Plan</v>
      </c>
      <c r="V3029" s="2">
        <f>DATE(A3029,INDEX(Map!$H$1:$H$12,MATCH(B3029,Map!$G$1:$G$12,0),0),1)</f>
        <v>43466</v>
      </c>
      <c r="W3029" t="str">
        <f>IF(AND(V3029&gt;=Map!$K$2,V3029&lt;=Map!$L$2),"Base",IF(AND(V3029&gt;=Map!$K$3,V3029&lt;=Map!$L$3),"Fcst","N/A"))</f>
        <v>N/A</v>
      </c>
      <c r="X3029" t="str">
        <f>INDEX(Map!$B$2:$B$86,MATCH(D3029,Map!$A$2:$A$86,0),0)</f>
        <v>Ghent 1</v>
      </c>
      <c r="Y3029" s="7">
        <f>IF(INDEX(Map!$C$2:$C$86,MATCH(D3029,Map!$A$2:$A$86,0),0)="","N/A",E3029*INDEX(Map!$C$2:$C$86,MATCH(D3029,Map!$A$2:$A$86,0),0))</f>
        <v>272.89999999999998</v>
      </c>
      <c r="Z3029" s="7" t="str">
        <f>IF(INDEX(Map!$D$2:$D$86,MATCH(D3029,Map!$A$2:$A$86,0),0)="","N/A",E3029*INDEX(Map!$D$2:$D$86,MATCH(D3029,Map!$A$2:$A$86,0),0))</f>
        <v>N/A</v>
      </c>
      <c r="AA3029" t="str">
        <f>INDEX(Map!$E$2:$E$86,MATCH(D3029,Map!$A$2:$A$86,0),0)</f>
        <v>Coal</v>
      </c>
    </row>
    <row r="3030" spans="1:27" x14ac:dyDescent="0.25">
      <c r="A3030" s="1" t="s">
        <v>121</v>
      </c>
      <c r="B3030" s="1" t="s">
        <v>22</v>
      </c>
      <c r="C3030" s="1">
        <v>5</v>
      </c>
      <c r="D3030" s="1" t="s">
        <v>27</v>
      </c>
      <c r="E3030" s="1">
        <v>289</v>
      </c>
      <c r="F3030" s="1">
        <v>0</v>
      </c>
      <c r="G3030" s="1">
        <v>81.8</v>
      </c>
      <c r="H3030" s="1">
        <v>2</v>
      </c>
      <c r="I3030" s="1">
        <v>2982</v>
      </c>
      <c r="J3030" s="1">
        <v>10319</v>
      </c>
      <c r="K3030" s="1">
        <v>699</v>
      </c>
      <c r="L3030" s="1">
        <v>200.8</v>
      </c>
      <c r="M3030" s="1">
        <v>5988</v>
      </c>
      <c r="N3030" s="1">
        <v>2</v>
      </c>
      <c r="O3030" s="1">
        <v>29</v>
      </c>
      <c r="P3030" s="1">
        <v>0</v>
      </c>
      <c r="Q3030" s="1">
        <v>337</v>
      </c>
      <c r="R3030" s="1">
        <v>21.88</v>
      </c>
      <c r="S3030" s="1">
        <v>21.98</v>
      </c>
      <c r="T3030" s="1">
        <v>6353</v>
      </c>
      <c r="U3030" s="3" t="str">
        <f t="shared" si="47"/>
        <v>2017Plan</v>
      </c>
      <c r="V3030" s="2">
        <f>DATE(A3030,INDEX(Map!$H$1:$H$12,MATCH(B3030,Map!$G$1:$G$12,0),0),1)</f>
        <v>43466</v>
      </c>
      <c r="W3030" t="str">
        <f>IF(AND(V3030&gt;=Map!$K$2,V3030&lt;=Map!$L$2),"Base",IF(AND(V3030&gt;=Map!$K$3,V3030&lt;=Map!$L$3),"Fcst","N/A"))</f>
        <v>N/A</v>
      </c>
      <c r="X3030" t="str">
        <f>INDEX(Map!$B$2:$B$86,MATCH(D3030,Map!$A$2:$A$86,0),0)</f>
        <v>Ghent 2</v>
      </c>
      <c r="Y3030" s="7">
        <f>IF(INDEX(Map!$C$2:$C$86,MATCH(D3030,Map!$A$2:$A$86,0),0)="","N/A",E3030*INDEX(Map!$C$2:$C$86,MATCH(D3030,Map!$A$2:$A$86,0),0))</f>
        <v>289</v>
      </c>
      <c r="Z3030" s="7" t="str">
        <f>IF(INDEX(Map!$D$2:$D$86,MATCH(D3030,Map!$A$2:$A$86,0),0)="","N/A",E3030*INDEX(Map!$D$2:$D$86,MATCH(D3030,Map!$A$2:$A$86,0),0))</f>
        <v>N/A</v>
      </c>
      <c r="AA3030" t="str">
        <f>INDEX(Map!$E$2:$E$86,MATCH(D3030,Map!$A$2:$A$86,0),0)</f>
        <v>Coal</v>
      </c>
    </row>
    <row r="3031" spans="1:27" x14ac:dyDescent="0.25">
      <c r="A3031" s="1" t="s">
        <v>121</v>
      </c>
      <c r="B3031" s="1" t="s">
        <v>22</v>
      </c>
      <c r="C3031" s="1">
        <v>6</v>
      </c>
      <c r="D3031" s="1" t="s">
        <v>28</v>
      </c>
      <c r="E3031" s="1">
        <v>276.89999999999998</v>
      </c>
      <c r="F3031" s="1">
        <v>0</v>
      </c>
      <c r="G3031" s="1">
        <v>77.900000000000006</v>
      </c>
      <c r="H3031" s="1">
        <v>2</v>
      </c>
      <c r="I3031" s="1">
        <v>3090.3</v>
      </c>
      <c r="J3031" s="1">
        <v>11159</v>
      </c>
      <c r="K3031" s="1">
        <v>702</v>
      </c>
      <c r="L3031" s="1">
        <v>200.8</v>
      </c>
      <c r="M3031" s="1">
        <v>6205</v>
      </c>
      <c r="N3031" s="1">
        <v>3</v>
      </c>
      <c r="O3031" s="1">
        <v>47</v>
      </c>
      <c r="P3031" s="1">
        <v>0</v>
      </c>
      <c r="Q3031" s="1">
        <v>535</v>
      </c>
      <c r="R3031" s="1">
        <v>24.34</v>
      </c>
      <c r="S3031" s="1">
        <v>24.51</v>
      </c>
      <c r="T3031" s="1">
        <v>6787</v>
      </c>
      <c r="U3031" s="3" t="str">
        <f t="shared" si="47"/>
        <v>2017Plan</v>
      </c>
      <c r="V3031" s="2">
        <f>DATE(A3031,INDEX(Map!$H$1:$H$12,MATCH(B3031,Map!$G$1:$G$12,0),0),1)</f>
        <v>43466</v>
      </c>
      <c r="W3031" t="str">
        <f>IF(AND(V3031&gt;=Map!$K$2,V3031&lt;=Map!$L$2),"Base",IF(AND(V3031&gt;=Map!$K$3,V3031&lt;=Map!$L$3),"Fcst","N/A"))</f>
        <v>N/A</v>
      </c>
      <c r="X3031" t="str">
        <f>INDEX(Map!$B$2:$B$86,MATCH(D3031,Map!$A$2:$A$86,0),0)</f>
        <v>Ghent 3</v>
      </c>
      <c r="Y3031" s="7">
        <f>IF(INDEX(Map!$C$2:$C$86,MATCH(D3031,Map!$A$2:$A$86,0),0)="","N/A",E3031*INDEX(Map!$C$2:$C$86,MATCH(D3031,Map!$A$2:$A$86,0),0))</f>
        <v>276.89999999999998</v>
      </c>
      <c r="Z3031" s="7" t="str">
        <f>IF(INDEX(Map!$D$2:$D$86,MATCH(D3031,Map!$A$2:$A$86,0),0)="","N/A",E3031*INDEX(Map!$D$2:$D$86,MATCH(D3031,Map!$A$2:$A$86,0),0))</f>
        <v>N/A</v>
      </c>
      <c r="AA3031" t="str">
        <f>INDEX(Map!$E$2:$E$86,MATCH(D3031,Map!$A$2:$A$86,0),0)</f>
        <v>Coal</v>
      </c>
    </row>
    <row r="3032" spans="1:27" x14ac:dyDescent="0.25">
      <c r="A3032" s="1" t="s">
        <v>121</v>
      </c>
      <c r="B3032" s="1" t="s">
        <v>22</v>
      </c>
      <c r="C3032" s="1">
        <v>7</v>
      </c>
      <c r="D3032" s="1" t="s">
        <v>29</v>
      </c>
      <c r="E3032" s="1">
        <v>296.60000000000002</v>
      </c>
      <c r="F3032" s="1">
        <v>0</v>
      </c>
      <c r="G3032" s="1">
        <v>81.8</v>
      </c>
      <c r="H3032" s="1">
        <v>2</v>
      </c>
      <c r="I3032" s="1">
        <v>3227</v>
      </c>
      <c r="J3032" s="1">
        <v>10882</v>
      </c>
      <c r="K3032" s="1">
        <v>700</v>
      </c>
      <c r="L3032" s="1">
        <v>200.8</v>
      </c>
      <c r="M3032" s="1">
        <v>6480</v>
      </c>
      <c r="N3032" s="1">
        <v>4</v>
      </c>
      <c r="O3032" s="1">
        <v>56</v>
      </c>
      <c r="P3032" s="1">
        <v>0</v>
      </c>
      <c r="Q3032" s="1">
        <v>594</v>
      </c>
      <c r="R3032" s="1">
        <v>23.85</v>
      </c>
      <c r="S3032" s="1">
        <v>24.04</v>
      </c>
      <c r="T3032" s="1">
        <v>7130</v>
      </c>
      <c r="U3032" s="3" t="str">
        <f t="shared" si="47"/>
        <v>2017Plan</v>
      </c>
      <c r="V3032" s="2">
        <f>DATE(A3032,INDEX(Map!$H$1:$H$12,MATCH(B3032,Map!$G$1:$G$12,0),0),1)</f>
        <v>43466</v>
      </c>
      <c r="W3032" t="str">
        <f>IF(AND(V3032&gt;=Map!$K$2,V3032&lt;=Map!$L$2),"Base",IF(AND(V3032&gt;=Map!$K$3,V3032&lt;=Map!$L$3),"Fcst","N/A"))</f>
        <v>N/A</v>
      </c>
      <c r="X3032" t="str">
        <f>INDEX(Map!$B$2:$B$86,MATCH(D3032,Map!$A$2:$A$86,0),0)</f>
        <v>Ghent 4</v>
      </c>
      <c r="Y3032" s="7">
        <f>IF(INDEX(Map!$C$2:$C$86,MATCH(D3032,Map!$A$2:$A$86,0),0)="","N/A",E3032*INDEX(Map!$C$2:$C$86,MATCH(D3032,Map!$A$2:$A$86,0),0))</f>
        <v>296.60000000000002</v>
      </c>
      <c r="Z3032" s="7" t="str">
        <f>IF(INDEX(Map!$D$2:$D$86,MATCH(D3032,Map!$A$2:$A$86,0),0)="","N/A",E3032*INDEX(Map!$D$2:$D$86,MATCH(D3032,Map!$A$2:$A$86,0),0))</f>
        <v>N/A</v>
      </c>
      <c r="AA3032" t="str">
        <f>INDEX(Map!$E$2:$E$86,MATCH(D3032,Map!$A$2:$A$86,0),0)</f>
        <v>Coal</v>
      </c>
    </row>
    <row r="3033" spans="1:27" x14ac:dyDescent="0.25">
      <c r="A3033" s="1" t="s">
        <v>121</v>
      </c>
      <c r="B3033" s="1" t="s">
        <v>22</v>
      </c>
      <c r="C3033" s="1">
        <v>8</v>
      </c>
      <c r="D3033" s="1" t="s">
        <v>30</v>
      </c>
      <c r="E3033" s="1">
        <v>172.4</v>
      </c>
      <c r="F3033" s="1">
        <v>0</v>
      </c>
      <c r="G3033" s="1">
        <v>77.3</v>
      </c>
      <c r="H3033" s="1">
        <v>2</v>
      </c>
      <c r="I3033" s="1">
        <v>1813.5</v>
      </c>
      <c r="J3033" s="1">
        <v>10517</v>
      </c>
      <c r="K3033" s="1">
        <v>692</v>
      </c>
      <c r="L3033" s="1">
        <v>199.6</v>
      </c>
      <c r="M3033" s="1">
        <v>3620</v>
      </c>
      <c r="N3033" s="1">
        <v>4</v>
      </c>
      <c r="O3033" s="1">
        <v>18</v>
      </c>
      <c r="P3033" s="1">
        <v>0</v>
      </c>
      <c r="Q3033" s="1">
        <v>155</v>
      </c>
      <c r="R3033" s="1">
        <v>21.89</v>
      </c>
      <c r="S3033" s="1">
        <v>21.99</v>
      </c>
      <c r="T3033" s="1">
        <v>3792</v>
      </c>
      <c r="U3033" s="3" t="str">
        <f t="shared" si="47"/>
        <v>2017Plan</v>
      </c>
      <c r="V3033" s="2">
        <f>DATE(A3033,INDEX(Map!$H$1:$H$12,MATCH(B3033,Map!$G$1:$G$12,0),0),1)</f>
        <v>43466</v>
      </c>
      <c r="W3033" t="str">
        <f>IF(AND(V3033&gt;=Map!$K$2,V3033&lt;=Map!$L$2),"Base",IF(AND(V3033&gt;=Map!$K$3,V3033&lt;=Map!$L$3),"Fcst","N/A"))</f>
        <v>N/A</v>
      </c>
      <c r="X3033" t="str">
        <f>INDEX(Map!$B$2:$B$86,MATCH(D3033,Map!$A$2:$A$86,0),0)</f>
        <v>Mill Creek 1</v>
      </c>
      <c r="Y3033" s="7" t="str">
        <f>IF(INDEX(Map!$C$2:$C$86,MATCH(D3033,Map!$A$2:$A$86,0),0)="","N/A",E3033*INDEX(Map!$C$2:$C$86,MATCH(D3033,Map!$A$2:$A$86,0),0))</f>
        <v>N/A</v>
      </c>
      <c r="Z3033" s="7">
        <f>IF(INDEX(Map!$D$2:$D$86,MATCH(D3033,Map!$A$2:$A$86,0),0)="","N/A",E3033*INDEX(Map!$D$2:$D$86,MATCH(D3033,Map!$A$2:$A$86,0),0))</f>
        <v>172.4</v>
      </c>
      <c r="AA3033" t="str">
        <f>INDEX(Map!$E$2:$E$86,MATCH(D3033,Map!$A$2:$A$86,0),0)</f>
        <v>Coal</v>
      </c>
    </row>
    <row r="3034" spans="1:27" x14ac:dyDescent="0.25">
      <c r="A3034" s="1" t="s">
        <v>121</v>
      </c>
      <c r="B3034" s="1" t="s">
        <v>22</v>
      </c>
      <c r="C3034" s="1">
        <v>9</v>
      </c>
      <c r="D3034" s="1" t="s">
        <v>31</v>
      </c>
      <c r="E3034" s="1">
        <v>171.8</v>
      </c>
      <c r="F3034" s="1">
        <v>0</v>
      </c>
      <c r="G3034" s="1">
        <v>78.3</v>
      </c>
      <c r="H3034" s="1">
        <v>2</v>
      </c>
      <c r="I3034" s="1">
        <v>1827.1</v>
      </c>
      <c r="J3034" s="1">
        <v>10634</v>
      </c>
      <c r="K3034" s="1">
        <v>677</v>
      </c>
      <c r="L3034" s="1">
        <v>199.6</v>
      </c>
      <c r="M3034" s="1">
        <v>3647</v>
      </c>
      <c r="N3034" s="1">
        <v>4</v>
      </c>
      <c r="O3034" s="1">
        <v>18</v>
      </c>
      <c r="P3034" s="1">
        <v>0</v>
      </c>
      <c r="Q3034" s="1">
        <v>195</v>
      </c>
      <c r="R3034" s="1">
        <v>22.36</v>
      </c>
      <c r="S3034" s="1">
        <v>22.46</v>
      </c>
      <c r="T3034" s="1">
        <v>3859</v>
      </c>
      <c r="U3034" s="3" t="str">
        <f t="shared" si="47"/>
        <v>2017Plan</v>
      </c>
      <c r="V3034" s="2">
        <f>DATE(A3034,INDEX(Map!$H$1:$H$12,MATCH(B3034,Map!$G$1:$G$12,0),0),1)</f>
        <v>43466</v>
      </c>
      <c r="W3034" t="str">
        <f>IF(AND(V3034&gt;=Map!$K$2,V3034&lt;=Map!$L$2),"Base",IF(AND(V3034&gt;=Map!$K$3,V3034&lt;=Map!$L$3),"Fcst","N/A"))</f>
        <v>N/A</v>
      </c>
      <c r="X3034" t="str">
        <f>INDEX(Map!$B$2:$B$86,MATCH(D3034,Map!$A$2:$A$86,0),0)</f>
        <v>Mill Creek 2</v>
      </c>
      <c r="Y3034" s="7" t="str">
        <f>IF(INDEX(Map!$C$2:$C$86,MATCH(D3034,Map!$A$2:$A$86,0),0)="","N/A",E3034*INDEX(Map!$C$2:$C$86,MATCH(D3034,Map!$A$2:$A$86,0),0))</f>
        <v>N/A</v>
      </c>
      <c r="Z3034" s="7">
        <f>IF(INDEX(Map!$D$2:$D$86,MATCH(D3034,Map!$A$2:$A$86,0),0)="","N/A",E3034*INDEX(Map!$D$2:$D$86,MATCH(D3034,Map!$A$2:$A$86,0),0))</f>
        <v>171.8</v>
      </c>
      <c r="AA3034" t="str">
        <f>INDEX(Map!$E$2:$E$86,MATCH(D3034,Map!$A$2:$A$86,0),0)</f>
        <v>Coal</v>
      </c>
    </row>
    <row r="3035" spans="1:27" x14ac:dyDescent="0.25">
      <c r="A3035" s="1" t="s">
        <v>121</v>
      </c>
      <c r="B3035" s="1" t="s">
        <v>22</v>
      </c>
      <c r="C3035" s="1">
        <v>10</v>
      </c>
      <c r="D3035" s="1" t="s">
        <v>32</v>
      </c>
      <c r="E3035" s="1">
        <v>216.7</v>
      </c>
      <c r="F3035" s="1">
        <v>0</v>
      </c>
      <c r="G3035" s="1">
        <v>75.099999999999994</v>
      </c>
      <c r="H3035" s="1">
        <v>2</v>
      </c>
      <c r="I3035" s="1">
        <v>2307.1999999999998</v>
      </c>
      <c r="J3035" s="1">
        <v>10649</v>
      </c>
      <c r="K3035" s="1">
        <v>678</v>
      </c>
      <c r="L3035" s="1">
        <v>199.6</v>
      </c>
      <c r="M3035" s="1">
        <v>4605</v>
      </c>
      <c r="N3035" s="1">
        <v>12</v>
      </c>
      <c r="O3035" s="1">
        <v>49</v>
      </c>
      <c r="P3035" s="1">
        <v>0</v>
      </c>
      <c r="Q3035" s="1">
        <v>277</v>
      </c>
      <c r="R3035" s="1">
        <v>22.53</v>
      </c>
      <c r="S3035" s="1">
        <v>22.76</v>
      </c>
      <c r="T3035" s="1">
        <v>4931</v>
      </c>
      <c r="U3035" s="3" t="str">
        <f t="shared" si="47"/>
        <v>2017Plan</v>
      </c>
      <c r="V3035" s="2">
        <f>DATE(A3035,INDEX(Map!$H$1:$H$12,MATCH(B3035,Map!$G$1:$G$12,0),0),1)</f>
        <v>43466</v>
      </c>
      <c r="W3035" t="str">
        <f>IF(AND(V3035&gt;=Map!$K$2,V3035&lt;=Map!$L$2),"Base",IF(AND(V3035&gt;=Map!$K$3,V3035&lt;=Map!$L$3),"Fcst","N/A"))</f>
        <v>N/A</v>
      </c>
      <c r="X3035" t="str">
        <f>INDEX(Map!$B$2:$B$86,MATCH(D3035,Map!$A$2:$A$86,0),0)</f>
        <v>Mill Creek 3</v>
      </c>
      <c r="Y3035" s="7" t="str">
        <f>IF(INDEX(Map!$C$2:$C$86,MATCH(D3035,Map!$A$2:$A$86,0),0)="","N/A",E3035*INDEX(Map!$C$2:$C$86,MATCH(D3035,Map!$A$2:$A$86,0),0))</f>
        <v>N/A</v>
      </c>
      <c r="Z3035" s="7">
        <f>IF(INDEX(Map!$D$2:$D$86,MATCH(D3035,Map!$A$2:$A$86,0),0)="","N/A",E3035*INDEX(Map!$D$2:$D$86,MATCH(D3035,Map!$A$2:$A$86,0),0))</f>
        <v>216.7</v>
      </c>
      <c r="AA3035" t="str">
        <f>INDEX(Map!$E$2:$E$86,MATCH(D3035,Map!$A$2:$A$86,0),0)</f>
        <v>Coal</v>
      </c>
    </row>
    <row r="3036" spans="1:27" x14ac:dyDescent="0.25">
      <c r="A3036" s="1" t="s">
        <v>121</v>
      </c>
      <c r="B3036" s="1" t="s">
        <v>22</v>
      </c>
      <c r="C3036" s="1">
        <v>11</v>
      </c>
      <c r="D3036" s="1" t="s">
        <v>33</v>
      </c>
      <c r="E3036" s="1">
        <v>301.5</v>
      </c>
      <c r="F3036" s="1">
        <v>0</v>
      </c>
      <c r="G3036" s="1">
        <v>83.4</v>
      </c>
      <c r="H3036" s="1">
        <v>2</v>
      </c>
      <c r="I3036" s="1">
        <v>3125.4</v>
      </c>
      <c r="J3036" s="1">
        <v>10365</v>
      </c>
      <c r="K3036" s="1">
        <v>697</v>
      </c>
      <c r="L3036" s="1">
        <v>199.6</v>
      </c>
      <c r="M3036" s="1">
        <v>6238</v>
      </c>
      <c r="N3036" s="1">
        <v>19</v>
      </c>
      <c r="O3036" s="1">
        <v>78</v>
      </c>
      <c r="P3036" s="1">
        <v>0</v>
      </c>
      <c r="Q3036" s="1">
        <v>357</v>
      </c>
      <c r="R3036" s="1">
        <v>21.87</v>
      </c>
      <c r="S3036" s="1">
        <v>22.13</v>
      </c>
      <c r="T3036" s="1">
        <v>6673</v>
      </c>
      <c r="U3036" s="3" t="str">
        <f t="shared" si="47"/>
        <v>2017Plan</v>
      </c>
      <c r="V3036" s="2">
        <f>DATE(A3036,INDEX(Map!$H$1:$H$12,MATCH(B3036,Map!$G$1:$G$12,0),0),1)</f>
        <v>43466</v>
      </c>
      <c r="W3036" t="str">
        <f>IF(AND(V3036&gt;=Map!$K$2,V3036&lt;=Map!$L$2),"Base",IF(AND(V3036&gt;=Map!$K$3,V3036&lt;=Map!$L$3),"Fcst","N/A"))</f>
        <v>N/A</v>
      </c>
      <c r="X3036" t="str">
        <f>INDEX(Map!$B$2:$B$86,MATCH(D3036,Map!$A$2:$A$86,0),0)</f>
        <v>Mill Creek 4</v>
      </c>
      <c r="Y3036" s="7" t="str">
        <f>IF(INDEX(Map!$C$2:$C$86,MATCH(D3036,Map!$A$2:$A$86,0),0)="","N/A",E3036*INDEX(Map!$C$2:$C$86,MATCH(D3036,Map!$A$2:$A$86,0),0))</f>
        <v>N/A</v>
      </c>
      <c r="Z3036" s="7">
        <f>IF(INDEX(Map!$D$2:$D$86,MATCH(D3036,Map!$A$2:$A$86,0),0)="","N/A",E3036*INDEX(Map!$D$2:$D$86,MATCH(D3036,Map!$A$2:$A$86,0),0))</f>
        <v>301.5</v>
      </c>
      <c r="AA3036" t="str">
        <f>INDEX(Map!$E$2:$E$86,MATCH(D3036,Map!$A$2:$A$86,0),0)</f>
        <v>Coal</v>
      </c>
    </row>
    <row r="3037" spans="1:27" x14ac:dyDescent="0.25">
      <c r="A3037" s="1" t="s">
        <v>121</v>
      </c>
      <c r="B3037" s="1" t="s">
        <v>22</v>
      </c>
      <c r="C3037" s="1">
        <v>12</v>
      </c>
      <c r="D3037" s="1" t="s">
        <v>34</v>
      </c>
      <c r="E3037" s="1">
        <v>219.7</v>
      </c>
      <c r="F3037" s="1">
        <v>0</v>
      </c>
      <c r="G3037" s="1">
        <v>79.8</v>
      </c>
      <c r="H3037" s="1">
        <v>2</v>
      </c>
      <c r="I3037" s="1">
        <v>2342.6</v>
      </c>
      <c r="J3037" s="1">
        <v>10664</v>
      </c>
      <c r="K3037" s="1">
        <v>678</v>
      </c>
      <c r="L3037" s="1">
        <v>196.5</v>
      </c>
      <c r="M3037" s="1">
        <v>4604</v>
      </c>
      <c r="N3037" s="1">
        <v>7</v>
      </c>
      <c r="O3037" s="1">
        <v>102</v>
      </c>
      <c r="P3037" s="1">
        <v>0</v>
      </c>
      <c r="Q3037" s="1">
        <v>291</v>
      </c>
      <c r="R3037" s="1">
        <v>22.28</v>
      </c>
      <c r="S3037" s="1">
        <v>22.75</v>
      </c>
      <c r="T3037" s="1">
        <v>4997</v>
      </c>
      <c r="U3037" s="3" t="str">
        <f t="shared" si="47"/>
        <v>2017Plan</v>
      </c>
      <c r="V3037" s="2">
        <f>DATE(A3037,INDEX(Map!$H$1:$H$12,MATCH(B3037,Map!$G$1:$G$12,0),0),1)</f>
        <v>43466</v>
      </c>
      <c r="W3037" t="str">
        <f>IF(AND(V3037&gt;=Map!$K$2,V3037&lt;=Map!$L$2),"Base",IF(AND(V3037&gt;=Map!$K$3,V3037&lt;=Map!$L$3),"Fcst","N/A"))</f>
        <v>N/A</v>
      </c>
      <c r="X3037" t="str">
        <f>INDEX(Map!$B$2:$B$86,MATCH(D3037,Map!$A$2:$A$86,0),0)</f>
        <v>Trimble County 1</v>
      </c>
      <c r="Y3037" s="7" t="str">
        <f>IF(INDEX(Map!$C$2:$C$86,MATCH(D3037,Map!$A$2:$A$86,0),0)="","N/A",E3037*INDEX(Map!$C$2:$C$86,MATCH(D3037,Map!$A$2:$A$86,0),0))</f>
        <v>N/A</v>
      </c>
      <c r="Z3037" s="7">
        <f>IF(INDEX(Map!$D$2:$D$86,MATCH(D3037,Map!$A$2:$A$86,0),0)="","N/A",E3037*INDEX(Map!$D$2:$D$86,MATCH(D3037,Map!$A$2:$A$86,0),0))</f>
        <v>219.7</v>
      </c>
      <c r="AA3037" t="str">
        <f>INDEX(Map!$E$2:$E$86,MATCH(D3037,Map!$A$2:$A$86,0),0)</f>
        <v>Coal</v>
      </c>
    </row>
    <row r="3038" spans="1:27" x14ac:dyDescent="0.25">
      <c r="A3038" s="1" t="s">
        <v>121</v>
      </c>
      <c r="B3038" s="1" t="s">
        <v>22</v>
      </c>
      <c r="C3038" s="1">
        <v>13</v>
      </c>
      <c r="D3038" s="1" t="s">
        <v>35</v>
      </c>
      <c r="E3038" s="1">
        <v>372.3</v>
      </c>
      <c r="F3038" s="1">
        <v>0</v>
      </c>
      <c r="G3038" s="1">
        <v>87.8</v>
      </c>
      <c r="H3038" s="1">
        <v>1</v>
      </c>
      <c r="I3038" s="1">
        <v>3396.1</v>
      </c>
      <c r="J3038" s="1">
        <v>9123</v>
      </c>
      <c r="K3038" s="1">
        <v>681</v>
      </c>
      <c r="L3038" s="1">
        <v>204.8</v>
      </c>
      <c r="M3038" s="1">
        <v>6956</v>
      </c>
      <c r="N3038" s="1">
        <v>14</v>
      </c>
      <c r="O3038" s="1">
        <v>50</v>
      </c>
      <c r="P3038" s="1">
        <v>0</v>
      </c>
      <c r="Q3038" s="1">
        <v>541</v>
      </c>
      <c r="R3038" s="1">
        <v>20.14</v>
      </c>
      <c r="S3038" s="1">
        <v>20.27</v>
      </c>
      <c r="T3038" s="1">
        <v>7547</v>
      </c>
      <c r="U3038" s="3" t="str">
        <f t="shared" si="47"/>
        <v>2017Plan</v>
      </c>
      <c r="V3038" s="2">
        <f>DATE(A3038,INDEX(Map!$H$1:$H$12,MATCH(B3038,Map!$G$1:$G$12,0),0),1)</f>
        <v>43466</v>
      </c>
      <c r="W3038" t="str">
        <f>IF(AND(V3038&gt;=Map!$K$2,V3038&lt;=Map!$L$2),"Base",IF(AND(V3038&gt;=Map!$K$3,V3038&lt;=Map!$L$3),"Fcst","N/A"))</f>
        <v>N/A</v>
      </c>
      <c r="X3038" t="str">
        <f>INDEX(Map!$B$2:$B$86,MATCH(D3038,Map!$A$2:$A$86,0),0)</f>
        <v>Trimble County 2</v>
      </c>
      <c r="Y3038" s="7">
        <f>IF(INDEX(Map!$C$2:$C$86,MATCH(D3038,Map!$A$2:$A$86,0),0)="","N/A",E3038*INDEX(Map!$C$2:$C$86,MATCH(D3038,Map!$A$2:$A$86,0),0))</f>
        <v>301.56300000000005</v>
      </c>
      <c r="Z3038" s="7">
        <f>IF(INDEX(Map!$D$2:$D$86,MATCH(D3038,Map!$A$2:$A$86,0),0)="","N/A",E3038*INDEX(Map!$D$2:$D$86,MATCH(D3038,Map!$A$2:$A$86,0),0))</f>
        <v>70.737000000000009</v>
      </c>
      <c r="AA3038" t="str">
        <f>INDEX(Map!$E$2:$E$86,MATCH(D3038,Map!$A$2:$A$86,0),0)</f>
        <v>Coal</v>
      </c>
    </row>
    <row r="3039" spans="1:27" x14ac:dyDescent="0.25">
      <c r="A3039" s="1" t="s">
        <v>121</v>
      </c>
      <c r="B3039" s="1" t="s">
        <v>22</v>
      </c>
      <c r="C3039" s="1">
        <v>14</v>
      </c>
      <c r="D3039" s="1" t="s">
        <v>36</v>
      </c>
      <c r="E3039" s="1">
        <v>0</v>
      </c>
      <c r="F3039" s="1">
        <v>0</v>
      </c>
      <c r="G3039" s="1">
        <v>0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3" t="str">
        <f t="shared" si="47"/>
        <v>2017Plan</v>
      </c>
      <c r="V3039" s="2">
        <f>DATE(A3039,INDEX(Map!$H$1:$H$12,MATCH(B3039,Map!$G$1:$G$12,0),0),1)</f>
        <v>43466</v>
      </c>
      <c r="W3039" t="str">
        <f>IF(AND(V3039&gt;=Map!$K$2,V3039&lt;=Map!$L$2),"Base",IF(AND(V3039&gt;=Map!$K$3,V3039&lt;=Map!$L$3),"Fcst","N/A"))</f>
        <v>N/A</v>
      </c>
      <c r="X3039" t="str">
        <f>INDEX(Map!$B$2:$B$86,MATCH(D3039,Map!$A$2:$A$86,0),0)</f>
        <v>Cane Run 7</v>
      </c>
      <c r="Y3039" s="7">
        <f>IF(INDEX(Map!$C$2:$C$86,MATCH(D3039,Map!$A$2:$A$86,0),0)="","N/A",E3039*INDEX(Map!$C$2:$C$86,MATCH(D3039,Map!$A$2:$A$86,0),0))</f>
        <v>0</v>
      </c>
      <c r="Z3039" s="7">
        <f>IF(INDEX(Map!$D$2:$D$86,MATCH(D3039,Map!$A$2:$A$86,0),0)="","N/A",E3039*INDEX(Map!$D$2:$D$86,MATCH(D3039,Map!$A$2:$A$86,0),0))</f>
        <v>0</v>
      </c>
      <c r="AA3039" t="str">
        <f>INDEX(Map!$E$2:$E$86,MATCH(D3039,Map!$A$2:$A$86,0),0)</f>
        <v>NGCC</v>
      </c>
    </row>
    <row r="3040" spans="1:27" x14ac:dyDescent="0.25">
      <c r="A3040" s="1" t="s">
        <v>121</v>
      </c>
      <c r="B3040" s="1" t="s">
        <v>22</v>
      </c>
      <c r="C3040" s="1">
        <v>15</v>
      </c>
      <c r="D3040" s="1" t="s">
        <v>37</v>
      </c>
      <c r="E3040" s="1">
        <v>388.9</v>
      </c>
      <c r="F3040" s="1">
        <v>0</v>
      </c>
      <c r="G3040" s="1">
        <v>76.5</v>
      </c>
      <c r="H3040" s="1">
        <v>8</v>
      </c>
      <c r="I3040" s="1">
        <v>2647.1</v>
      </c>
      <c r="J3040" s="1">
        <v>6806</v>
      </c>
      <c r="K3040" s="1">
        <v>601</v>
      </c>
      <c r="L3040" s="1">
        <v>362</v>
      </c>
      <c r="M3040" s="1">
        <v>9582</v>
      </c>
      <c r="N3040" s="1">
        <v>23</v>
      </c>
      <c r="O3040" s="1">
        <v>84</v>
      </c>
      <c r="P3040" s="1">
        <v>0</v>
      </c>
      <c r="Q3040" s="1">
        <v>503</v>
      </c>
      <c r="R3040" s="1">
        <v>25.93</v>
      </c>
      <c r="S3040" s="1">
        <v>26.15</v>
      </c>
      <c r="T3040" s="1">
        <v>10169</v>
      </c>
      <c r="U3040" s="3" t="str">
        <f t="shared" si="47"/>
        <v>2017Plan</v>
      </c>
      <c r="V3040" s="2">
        <f>DATE(A3040,INDEX(Map!$H$1:$H$12,MATCH(B3040,Map!$G$1:$G$12,0),0),1)</f>
        <v>43466</v>
      </c>
      <c r="W3040" t="str">
        <f>IF(AND(V3040&gt;=Map!$K$2,V3040&lt;=Map!$L$2),"Base",IF(AND(V3040&gt;=Map!$K$3,V3040&lt;=Map!$L$3),"Fcst","N/A"))</f>
        <v>N/A</v>
      </c>
      <c r="X3040" t="str">
        <f>INDEX(Map!$B$2:$B$86,MATCH(D3040,Map!$A$2:$A$86,0),0)</f>
        <v>Cane Run 7</v>
      </c>
      <c r="Y3040" s="7">
        <f>IF(INDEX(Map!$C$2:$C$86,MATCH(D3040,Map!$A$2:$A$86,0),0)="","N/A",E3040*INDEX(Map!$C$2:$C$86,MATCH(D3040,Map!$A$2:$A$86,0),0))</f>
        <v>303.34199999999998</v>
      </c>
      <c r="Z3040" s="7">
        <f>IF(INDEX(Map!$D$2:$D$86,MATCH(D3040,Map!$A$2:$A$86,0),0)="","N/A",E3040*INDEX(Map!$D$2:$D$86,MATCH(D3040,Map!$A$2:$A$86,0),0))</f>
        <v>85.557999999999993</v>
      </c>
      <c r="AA3040" t="str">
        <f>INDEX(Map!$E$2:$E$86,MATCH(D3040,Map!$A$2:$A$86,0),0)</f>
        <v>NGCC</v>
      </c>
    </row>
    <row r="3041" spans="1:27" x14ac:dyDescent="0.25">
      <c r="A3041" s="1" t="s">
        <v>121</v>
      </c>
      <c r="B3041" s="1" t="s">
        <v>22</v>
      </c>
      <c r="C3041" s="1">
        <v>16</v>
      </c>
      <c r="D3041" s="1" t="s">
        <v>38</v>
      </c>
      <c r="E3041" s="1">
        <v>0.3</v>
      </c>
      <c r="F3041" s="1">
        <v>0</v>
      </c>
      <c r="G3041" s="1">
        <v>0.3</v>
      </c>
      <c r="H3041" s="1">
        <v>2</v>
      </c>
      <c r="I3041" s="1">
        <v>4</v>
      </c>
      <c r="J3041" s="1">
        <v>14686</v>
      </c>
      <c r="K3041" s="1">
        <v>4</v>
      </c>
      <c r="L3041" s="1">
        <v>364</v>
      </c>
      <c r="M3041" s="1">
        <v>15</v>
      </c>
      <c r="N3041" s="1">
        <v>0</v>
      </c>
      <c r="O3041" s="1">
        <v>1</v>
      </c>
      <c r="P3041" s="1">
        <v>0</v>
      </c>
      <c r="Q3041" s="1">
        <v>0</v>
      </c>
      <c r="R3041" s="1">
        <v>53.45</v>
      </c>
      <c r="S3041" s="1">
        <v>55.44</v>
      </c>
      <c r="T3041" s="1">
        <v>15</v>
      </c>
      <c r="U3041" s="3" t="str">
        <f t="shared" si="47"/>
        <v>2017Plan</v>
      </c>
      <c r="V3041" s="2">
        <f>DATE(A3041,INDEX(Map!$H$1:$H$12,MATCH(B3041,Map!$G$1:$G$12,0),0),1)</f>
        <v>43466</v>
      </c>
      <c r="W3041" t="str">
        <f>IF(AND(V3041&gt;=Map!$K$2,V3041&lt;=Map!$L$2),"Base",IF(AND(V3041&gt;=Map!$K$3,V3041&lt;=Map!$L$3),"Fcst","N/A"))</f>
        <v>N/A</v>
      </c>
      <c r="X3041" t="str">
        <f>INDEX(Map!$B$2:$B$86,MATCH(D3041,Map!$A$2:$A$86,0),0)</f>
        <v>Brown 5</v>
      </c>
      <c r="Y3041" s="7">
        <f>IF(INDEX(Map!$C$2:$C$86,MATCH(D3041,Map!$A$2:$A$86,0),0)="","N/A",E3041*INDEX(Map!$C$2:$C$86,MATCH(D3041,Map!$A$2:$A$86,0),0))</f>
        <v>0.14099999999999999</v>
      </c>
      <c r="Z3041" s="7">
        <f>IF(INDEX(Map!$D$2:$D$86,MATCH(D3041,Map!$A$2:$A$86,0),0)="","N/A",E3041*INDEX(Map!$D$2:$D$86,MATCH(D3041,Map!$A$2:$A$86,0),0))</f>
        <v>0.159</v>
      </c>
      <c r="AA3041" t="str">
        <f>INDEX(Map!$E$2:$E$86,MATCH(D3041,Map!$A$2:$A$86,0),0)</f>
        <v>SCCT</v>
      </c>
    </row>
    <row r="3042" spans="1:27" x14ac:dyDescent="0.25">
      <c r="A3042" s="1" t="s">
        <v>121</v>
      </c>
      <c r="B3042" s="1" t="s">
        <v>22</v>
      </c>
      <c r="C3042" s="1">
        <v>17</v>
      </c>
      <c r="D3042" s="1" t="s">
        <v>39</v>
      </c>
      <c r="E3042" s="1">
        <v>0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3" t="str">
        <f t="shared" si="47"/>
        <v>2017Plan</v>
      </c>
      <c r="V3042" s="2">
        <f>DATE(A3042,INDEX(Map!$H$1:$H$12,MATCH(B3042,Map!$G$1:$G$12,0),0),1)</f>
        <v>43466</v>
      </c>
      <c r="W3042" t="str">
        <f>IF(AND(V3042&gt;=Map!$K$2,V3042&lt;=Map!$L$2),"Base",IF(AND(V3042&gt;=Map!$K$3,V3042&lt;=Map!$L$3),"Fcst","N/A"))</f>
        <v>N/A</v>
      </c>
      <c r="X3042" t="str">
        <f>INDEX(Map!$B$2:$B$86,MATCH(D3042,Map!$A$2:$A$86,0),0)</f>
        <v>Brown 5</v>
      </c>
      <c r="Y3042" s="7">
        <f>IF(INDEX(Map!$C$2:$C$86,MATCH(D3042,Map!$A$2:$A$86,0),0)="","N/A",E3042*INDEX(Map!$C$2:$C$86,MATCH(D3042,Map!$A$2:$A$86,0),0))</f>
        <v>0</v>
      </c>
      <c r="Z3042" s="7">
        <f>IF(INDEX(Map!$D$2:$D$86,MATCH(D3042,Map!$A$2:$A$86,0),0)="","N/A",E3042*INDEX(Map!$D$2:$D$86,MATCH(D3042,Map!$A$2:$A$86,0),0))</f>
        <v>0</v>
      </c>
      <c r="AA3042" t="str">
        <f>INDEX(Map!$E$2:$E$86,MATCH(D3042,Map!$A$2:$A$86,0),0)</f>
        <v>SCCT</v>
      </c>
    </row>
    <row r="3043" spans="1:27" x14ac:dyDescent="0.25">
      <c r="A3043" s="1" t="s">
        <v>121</v>
      </c>
      <c r="B3043" s="1" t="s">
        <v>22</v>
      </c>
      <c r="C3043" s="1">
        <v>18</v>
      </c>
      <c r="D3043" s="1" t="s">
        <v>40</v>
      </c>
      <c r="E3043" s="1">
        <v>4.2</v>
      </c>
      <c r="F3043" s="1">
        <v>0</v>
      </c>
      <c r="G3043" s="1">
        <v>3.3</v>
      </c>
      <c r="H3043" s="1">
        <v>4</v>
      </c>
      <c r="I3043" s="1">
        <v>45.5</v>
      </c>
      <c r="J3043" s="1">
        <v>10918</v>
      </c>
      <c r="K3043" s="1">
        <v>30</v>
      </c>
      <c r="L3043" s="1">
        <v>364</v>
      </c>
      <c r="M3043" s="1">
        <v>166</v>
      </c>
      <c r="N3043" s="1">
        <v>1</v>
      </c>
      <c r="O3043" s="1">
        <v>34</v>
      </c>
      <c r="P3043" s="1">
        <v>0</v>
      </c>
      <c r="Q3043" s="1">
        <v>13</v>
      </c>
      <c r="R3043" s="1">
        <v>42.89</v>
      </c>
      <c r="S3043" s="1">
        <v>51.1</v>
      </c>
      <c r="T3043" s="1">
        <v>213</v>
      </c>
      <c r="U3043" s="3" t="str">
        <f t="shared" si="47"/>
        <v>2017Plan</v>
      </c>
      <c r="V3043" s="2">
        <f>DATE(A3043,INDEX(Map!$H$1:$H$12,MATCH(B3043,Map!$G$1:$G$12,0),0),1)</f>
        <v>43466</v>
      </c>
      <c r="W3043" t="str">
        <f>IF(AND(V3043&gt;=Map!$K$2,V3043&lt;=Map!$L$2),"Base",IF(AND(V3043&gt;=Map!$K$3,V3043&lt;=Map!$L$3),"Fcst","N/A"))</f>
        <v>N/A</v>
      </c>
      <c r="X3043" t="str">
        <f>INDEX(Map!$B$2:$B$86,MATCH(D3043,Map!$A$2:$A$86,0),0)</f>
        <v>Brown 6</v>
      </c>
      <c r="Y3043" s="7">
        <f>IF(INDEX(Map!$C$2:$C$86,MATCH(D3043,Map!$A$2:$A$86,0),0)="","N/A",E3043*INDEX(Map!$C$2:$C$86,MATCH(D3043,Map!$A$2:$A$86,0),0))</f>
        <v>2.6040000000000001</v>
      </c>
      <c r="Z3043" s="7">
        <f>IF(INDEX(Map!$D$2:$D$86,MATCH(D3043,Map!$A$2:$A$86,0),0)="","N/A",E3043*INDEX(Map!$D$2:$D$86,MATCH(D3043,Map!$A$2:$A$86,0),0))</f>
        <v>1.5960000000000001</v>
      </c>
      <c r="AA3043" t="str">
        <f>INDEX(Map!$E$2:$E$86,MATCH(D3043,Map!$A$2:$A$86,0),0)</f>
        <v>SCCT</v>
      </c>
    </row>
    <row r="3044" spans="1:27" x14ac:dyDescent="0.25">
      <c r="A3044" s="1" t="s">
        <v>121</v>
      </c>
      <c r="B3044" s="1" t="s">
        <v>22</v>
      </c>
      <c r="C3044" s="1">
        <v>19</v>
      </c>
      <c r="D3044" s="1" t="s">
        <v>41</v>
      </c>
      <c r="E3044" s="1">
        <v>6.4</v>
      </c>
      <c r="F3044" s="1">
        <v>0</v>
      </c>
      <c r="G3044" s="1">
        <v>5</v>
      </c>
      <c r="H3044" s="1">
        <v>4</v>
      </c>
      <c r="I3044" s="1">
        <v>71.3</v>
      </c>
      <c r="J3044" s="1">
        <v>11151</v>
      </c>
      <c r="K3044" s="1">
        <v>49</v>
      </c>
      <c r="L3044" s="1">
        <v>363.9</v>
      </c>
      <c r="M3044" s="1">
        <v>259</v>
      </c>
      <c r="N3044" s="1">
        <v>1</v>
      </c>
      <c r="O3044" s="1">
        <v>3</v>
      </c>
      <c r="P3044" s="1">
        <v>0</v>
      </c>
      <c r="Q3044" s="1">
        <v>0</v>
      </c>
      <c r="R3044" s="1">
        <v>40.58</v>
      </c>
      <c r="S3044" s="1">
        <v>41.08</v>
      </c>
      <c r="T3044" s="1">
        <v>263</v>
      </c>
      <c r="U3044" s="3" t="str">
        <f t="shared" si="47"/>
        <v>2017Plan</v>
      </c>
      <c r="V3044" s="2">
        <f>DATE(A3044,INDEX(Map!$H$1:$H$12,MATCH(B3044,Map!$G$1:$G$12,0),0),1)</f>
        <v>43466</v>
      </c>
      <c r="W3044" t="str">
        <f>IF(AND(V3044&gt;=Map!$K$2,V3044&lt;=Map!$L$2),"Base",IF(AND(V3044&gt;=Map!$K$3,V3044&lt;=Map!$L$3),"Fcst","N/A"))</f>
        <v>N/A</v>
      </c>
      <c r="X3044" t="str">
        <f>INDEX(Map!$B$2:$B$86,MATCH(D3044,Map!$A$2:$A$86,0),0)</f>
        <v>Brown 7</v>
      </c>
      <c r="Y3044" s="7">
        <f>IF(INDEX(Map!$C$2:$C$86,MATCH(D3044,Map!$A$2:$A$86,0),0)="","N/A",E3044*INDEX(Map!$C$2:$C$86,MATCH(D3044,Map!$A$2:$A$86,0),0))</f>
        <v>3.968</v>
      </c>
      <c r="Z3044" s="7">
        <f>IF(INDEX(Map!$D$2:$D$86,MATCH(D3044,Map!$A$2:$A$86,0),0)="","N/A",E3044*INDEX(Map!$D$2:$D$86,MATCH(D3044,Map!$A$2:$A$86,0),0))</f>
        <v>2.4320000000000004</v>
      </c>
      <c r="AA3044" t="str">
        <f>INDEX(Map!$E$2:$E$86,MATCH(D3044,Map!$A$2:$A$86,0),0)</f>
        <v>SCCT</v>
      </c>
    </row>
    <row r="3045" spans="1:27" x14ac:dyDescent="0.25">
      <c r="A3045" s="1" t="s">
        <v>121</v>
      </c>
      <c r="B3045" s="1" t="s">
        <v>22</v>
      </c>
      <c r="C3045" s="1">
        <v>20</v>
      </c>
      <c r="D3045" s="1" t="s">
        <v>42</v>
      </c>
      <c r="E3045" s="1">
        <v>0.3</v>
      </c>
      <c r="F3045" s="1">
        <v>0</v>
      </c>
      <c r="G3045" s="1">
        <v>0.3</v>
      </c>
      <c r="H3045" s="1">
        <v>1</v>
      </c>
      <c r="I3045" s="1">
        <v>4.3</v>
      </c>
      <c r="J3045" s="1">
        <v>16599</v>
      </c>
      <c r="K3045" s="1">
        <v>5</v>
      </c>
      <c r="L3045" s="1">
        <v>364</v>
      </c>
      <c r="M3045" s="1">
        <v>16</v>
      </c>
      <c r="N3045" s="1">
        <v>0</v>
      </c>
      <c r="O3045" s="1">
        <v>0</v>
      </c>
      <c r="P3045" s="1">
        <v>0</v>
      </c>
      <c r="Q3045" s="1">
        <v>0</v>
      </c>
      <c r="R3045" s="1">
        <v>60.41</v>
      </c>
      <c r="S3045" s="1">
        <v>61.32</v>
      </c>
      <c r="T3045" s="1">
        <v>16</v>
      </c>
      <c r="U3045" s="3" t="str">
        <f t="shared" si="47"/>
        <v>2017Plan</v>
      </c>
      <c r="V3045" s="2">
        <f>DATE(A3045,INDEX(Map!$H$1:$H$12,MATCH(B3045,Map!$G$1:$G$12,0),0),1)</f>
        <v>43466</v>
      </c>
      <c r="W3045" t="str">
        <f>IF(AND(V3045&gt;=Map!$K$2,V3045&lt;=Map!$L$2),"Base",IF(AND(V3045&gt;=Map!$K$3,V3045&lt;=Map!$L$3),"Fcst","N/A"))</f>
        <v>N/A</v>
      </c>
      <c r="X3045" t="str">
        <f>INDEX(Map!$B$2:$B$86,MATCH(D3045,Map!$A$2:$A$86,0),0)</f>
        <v>Brown 8</v>
      </c>
      <c r="Y3045" s="7">
        <f>IF(INDEX(Map!$C$2:$C$86,MATCH(D3045,Map!$A$2:$A$86,0),0)="","N/A",E3045*INDEX(Map!$C$2:$C$86,MATCH(D3045,Map!$A$2:$A$86,0),0))</f>
        <v>0.3</v>
      </c>
      <c r="Z3045" s="7" t="str">
        <f>IF(INDEX(Map!$D$2:$D$86,MATCH(D3045,Map!$A$2:$A$86,0),0)="","N/A",E3045*INDEX(Map!$D$2:$D$86,MATCH(D3045,Map!$A$2:$A$86,0),0))</f>
        <v>N/A</v>
      </c>
      <c r="AA3045" t="str">
        <f>INDEX(Map!$E$2:$E$86,MATCH(D3045,Map!$A$2:$A$86,0),0)</f>
        <v>SCCT</v>
      </c>
    </row>
    <row r="3046" spans="1:27" x14ac:dyDescent="0.25">
      <c r="A3046" s="1" t="s">
        <v>121</v>
      </c>
      <c r="B3046" s="1" t="s">
        <v>22</v>
      </c>
      <c r="C3046" s="1">
        <v>21</v>
      </c>
      <c r="D3046" s="1" t="s">
        <v>43</v>
      </c>
      <c r="E3046" s="1">
        <v>0</v>
      </c>
      <c r="F3046" s="1">
        <v>0</v>
      </c>
      <c r="G3046" s="1">
        <v>0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</v>
      </c>
      <c r="U3046" s="3" t="str">
        <f t="shared" si="47"/>
        <v>2017Plan</v>
      </c>
      <c r="V3046" s="2">
        <f>DATE(A3046,INDEX(Map!$H$1:$H$12,MATCH(B3046,Map!$G$1:$G$12,0),0),1)</f>
        <v>43466</v>
      </c>
      <c r="W3046" t="str">
        <f>IF(AND(V3046&gt;=Map!$K$2,V3046&lt;=Map!$L$2),"Base",IF(AND(V3046&gt;=Map!$K$3,V3046&lt;=Map!$L$3),"Fcst","N/A"))</f>
        <v>N/A</v>
      </c>
      <c r="X3046" t="str">
        <f>INDEX(Map!$B$2:$B$86,MATCH(D3046,Map!$A$2:$A$86,0),0)</f>
        <v>Brown 8</v>
      </c>
      <c r="Y3046" s="7">
        <f>IF(INDEX(Map!$C$2:$C$86,MATCH(D3046,Map!$A$2:$A$86,0),0)="","N/A",E3046*INDEX(Map!$C$2:$C$86,MATCH(D3046,Map!$A$2:$A$86,0),0))</f>
        <v>0</v>
      </c>
      <c r="Z3046" s="7" t="str">
        <f>IF(INDEX(Map!$D$2:$D$86,MATCH(D3046,Map!$A$2:$A$86,0),0)="","N/A",E3046*INDEX(Map!$D$2:$D$86,MATCH(D3046,Map!$A$2:$A$86,0),0))</f>
        <v>N/A</v>
      </c>
      <c r="AA3046" t="str">
        <f>INDEX(Map!$E$2:$E$86,MATCH(D3046,Map!$A$2:$A$86,0),0)</f>
        <v>SCCT</v>
      </c>
    </row>
    <row r="3047" spans="1:27" x14ac:dyDescent="0.25">
      <c r="A3047" s="1" t="s">
        <v>121</v>
      </c>
      <c r="B3047" s="1" t="s">
        <v>22</v>
      </c>
      <c r="C3047" s="1">
        <v>22</v>
      </c>
      <c r="D3047" s="1" t="s">
        <v>44</v>
      </c>
      <c r="E3047" s="1">
        <v>0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3" t="str">
        <f t="shared" si="47"/>
        <v>2017Plan</v>
      </c>
      <c r="V3047" s="2">
        <f>DATE(A3047,INDEX(Map!$H$1:$H$12,MATCH(B3047,Map!$G$1:$G$12,0),0),1)</f>
        <v>43466</v>
      </c>
      <c r="W3047" t="str">
        <f>IF(AND(V3047&gt;=Map!$K$2,V3047&lt;=Map!$L$2),"Base",IF(AND(V3047&gt;=Map!$K$3,V3047&lt;=Map!$L$3),"Fcst","N/A"))</f>
        <v>N/A</v>
      </c>
      <c r="X3047" t="str">
        <f>INDEX(Map!$B$2:$B$86,MATCH(D3047,Map!$A$2:$A$86,0),0)</f>
        <v>Brown 9</v>
      </c>
      <c r="Y3047" s="7">
        <f>IF(INDEX(Map!$C$2:$C$86,MATCH(D3047,Map!$A$2:$A$86,0),0)="","N/A",E3047*INDEX(Map!$C$2:$C$86,MATCH(D3047,Map!$A$2:$A$86,0),0))</f>
        <v>0</v>
      </c>
      <c r="Z3047" s="7" t="str">
        <f>IF(INDEX(Map!$D$2:$D$86,MATCH(D3047,Map!$A$2:$A$86,0),0)="","N/A",E3047*INDEX(Map!$D$2:$D$86,MATCH(D3047,Map!$A$2:$A$86,0),0))</f>
        <v>N/A</v>
      </c>
      <c r="AA3047" t="str">
        <f>INDEX(Map!$E$2:$E$86,MATCH(D3047,Map!$A$2:$A$86,0),0)</f>
        <v>SCCT</v>
      </c>
    </row>
    <row r="3048" spans="1:27" x14ac:dyDescent="0.25">
      <c r="A3048" s="1" t="s">
        <v>121</v>
      </c>
      <c r="B3048" s="1" t="s">
        <v>22</v>
      </c>
      <c r="C3048" s="1">
        <v>23</v>
      </c>
      <c r="D3048" s="1" t="s">
        <v>45</v>
      </c>
      <c r="E3048" s="1">
        <v>0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3" t="str">
        <f t="shared" si="47"/>
        <v>2017Plan</v>
      </c>
      <c r="V3048" s="2">
        <f>DATE(A3048,INDEX(Map!$H$1:$H$12,MATCH(B3048,Map!$G$1:$G$12,0),0),1)</f>
        <v>43466</v>
      </c>
      <c r="W3048" t="str">
        <f>IF(AND(V3048&gt;=Map!$K$2,V3048&lt;=Map!$L$2),"Base",IF(AND(V3048&gt;=Map!$K$3,V3048&lt;=Map!$L$3),"Fcst","N/A"))</f>
        <v>N/A</v>
      </c>
      <c r="X3048" t="str">
        <f>INDEX(Map!$B$2:$B$86,MATCH(D3048,Map!$A$2:$A$86,0),0)</f>
        <v>Brown 9</v>
      </c>
      <c r="Y3048" s="7">
        <f>IF(INDEX(Map!$C$2:$C$86,MATCH(D3048,Map!$A$2:$A$86,0),0)="","N/A",E3048*INDEX(Map!$C$2:$C$86,MATCH(D3048,Map!$A$2:$A$86,0),0))</f>
        <v>0</v>
      </c>
      <c r="Z3048" s="7" t="str">
        <f>IF(INDEX(Map!$D$2:$D$86,MATCH(D3048,Map!$A$2:$A$86,0),0)="","N/A",E3048*INDEX(Map!$D$2:$D$86,MATCH(D3048,Map!$A$2:$A$86,0),0))</f>
        <v>N/A</v>
      </c>
      <c r="AA3048" t="str">
        <f>INDEX(Map!$E$2:$E$86,MATCH(D3048,Map!$A$2:$A$86,0),0)</f>
        <v>SCCT</v>
      </c>
    </row>
    <row r="3049" spans="1:27" x14ac:dyDescent="0.25">
      <c r="A3049" s="1" t="s">
        <v>121</v>
      </c>
      <c r="B3049" s="1" t="s">
        <v>22</v>
      </c>
      <c r="C3049" s="1">
        <v>24</v>
      </c>
      <c r="D3049" s="1" t="s">
        <v>46</v>
      </c>
      <c r="E3049" s="1">
        <v>0.6</v>
      </c>
      <c r="F3049" s="1">
        <v>0</v>
      </c>
      <c r="G3049" s="1">
        <v>0.6</v>
      </c>
      <c r="H3049" s="1">
        <v>3</v>
      </c>
      <c r="I3049" s="1">
        <v>10.3</v>
      </c>
      <c r="J3049" s="1">
        <v>16761</v>
      </c>
      <c r="K3049" s="1">
        <v>12</v>
      </c>
      <c r="L3049" s="1">
        <v>364</v>
      </c>
      <c r="M3049" s="1">
        <v>37</v>
      </c>
      <c r="N3049" s="1">
        <v>0</v>
      </c>
      <c r="O3049" s="1">
        <v>1</v>
      </c>
      <c r="P3049" s="1">
        <v>0</v>
      </c>
      <c r="Q3049" s="1">
        <v>0</v>
      </c>
      <c r="R3049" s="1">
        <v>61</v>
      </c>
      <c r="S3049" s="1">
        <v>62.39</v>
      </c>
      <c r="T3049" s="1">
        <v>38</v>
      </c>
      <c r="U3049" s="3" t="str">
        <f t="shared" si="47"/>
        <v>2017Plan</v>
      </c>
      <c r="V3049" s="2">
        <f>DATE(A3049,INDEX(Map!$H$1:$H$12,MATCH(B3049,Map!$G$1:$G$12,0),0),1)</f>
        <v>43466</v>
      </c>
      <c r="W3049" t="str">
        <f>IF(AND(V3049&gt;=Map!$K$2,V3049&lt;=Map!$L$2),"Base",IF(AND(V3049&gt;=Map!$K$3,V3049&lt;=Map!$L$3),"Fcst","N/A"))</f>
        <v>N/A</v>
      </c>
      <c r="X3049" t="str">
        <f>INDEX(Map!$B$2:$B$86,MATCH(D3049,Map!$A$2:$A$86,0),0)</f>
        <v>Brown 10</v>
      </c>
      <c r="Y3049" s="7">
        <f>IF(INDEX(Map!$C$2:$C$86,MATCH(D3049,Map!$A$2:$A$86,0),0)="","N/A",E3049*INDEX(Map!$C$2:$C$86,MATCH(D3049,Map!$A$2:$A$86,0),0))</f>
        <v>0.6</v>
      </c>
      <c r="Z3049" s="7" t="str">
        <f>IF(INDEX(Map!$D$2:$D$86,MATCH(D3049,Map!$A$2:$A$86,0),0)="","N/A",E3049*INDEX(Map!$D$2:$D$86,MATCH(D3049,Map!$A$2:$A$86,0),0))</f>
        <v>N/A</v>
      </c>
      <c r="AA3049" t="str">
        <f>INDEX(Map!$E$2:$E$86,MATCH(D3049,Map!$A$2:$A$86,0),0)</f>
        <v>SCCT</v>
      </c>
    </row>
    <row r="3050" spans="1:27" x14ac:dyDescent="0.25">
      <c r="A3050" s="1" t="s">
        <v>121</v>
      </c>
      <c r="B3050" s="1" t="s">
        <v>22</v>
      </c>
      <c r="C3050" s="1">
        <v>25</v>
      </c>
      <c r="D3050" s="1" t="s">
        <v>47</v>
      </c>
      <c r="E3050" s="1">
        <v>0</v>
      </c>
      <c r="F3050" s="1">
        <v>0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3" t="str">
        <f t="shared" si="47"/>
        <v>2017Plan</v>
      </c>
      <c r="V3050" s="2">
        <f>DATE(A3050,INDEX(Map!$H$1:$H$12,MATCH(B3050,Map!$G$1:$G$12,0),0),1)</f>
        <v>43466</v>
      </c>
      <c r="W3050" t="str">
        <f>IF(AND(V3050&gt;=Map!$K$2,V3050&lt;=Map!$L$2),"Base",IF(AND(V3050&gt;=Map!$K$3,V3050&lt;=Map!$L$3),"Fcst","N/A"))</f>
        <v>N/A</v>
      </c>
      <c r="X3050" t="str">
        <f>INDEX(Map!$B$2:$B$86,MATCH(D3050,Map!$A$2:$A$86,0),0)</f>
        <v>Brown 10</v>
      </c>
      <c r="Y3050" s="7">
        <f>IF(INDEX(Map!$C$2:$C$86,MATCH(D3050,Map!$A$2:$A$86,0),0)="","N/A",E3050*INDEX(Map!$C$2:$C$86,MATCH(D3050,Map!$A$2:$A$86,0),0))</f>
        <v>0</v>
      </c>
      <c r="Z3050" s="7" t="str">
        <f>IF(INDEX(Map!$D$2:$D$86,MATCH(D3050,Map!$A$2:$A$86,0),0)="","N/A",E3050*INDEX(Map!$D$2:$D$86,MATCH(D3050,Map!$A$2:$A$86,0),0))</f>
        <v>N/A</v>
      </c>
      <c r="AA3050" t="str">
        <f>INDEX(Map!$E$2:$E$86,MATCH(D3050,Map!$A$2:$A$86,0),0)</f>
        <v>SCCT</v>
      </c>
    </row>
    <row r="3051" spans="1:27" x14ac:dyDescent="0.25">
      <c r="A3051" s="1" t="s">
        <v>121</v>
      </c>
      <c r="B3051" s="1" t="s">
        <v>22</v>
      </c>
      <c r="C3051" s="1">
        <v>26</v>
      </c>
      <c r="D3051" s="1" t="s">
        <v>48</v>
      </c>
      <c r="E3051" s="1">
        <v>0.3</v>
      </c>
      <c r="F3051" s="1">
        <v>0</v>
      </c>
      <c r="G3051" s="1">
        <v>0.3</v>
      </c>
      <c r="H3051" s="1">
        <v>1</v>
      </c>
      <c r="I3051" s="1">
        <v>4.3</v>
      </c>
      <c r="J3051" s="1">
        <v>16663</v>
      </c>
      <c r="K3051" s="1">
        <v>5</v>
      </c>
      <c r="L3051" s="1">
        <v>364</v>
      </c>
      <c r="M3051" s="1">
        <v>16</v>
      </c>
      <c r="N3051" s="1">
        <v>0</v>
      </c>
      <c r="O3051" s="1">
        <v>0</v>
      </c>
      <c r="P3051" s="1">
        <v>0</v>
      </c>
      <c r="Q3051" s="1">
        <v>0</v>
      </c>
      <c r="R3051" s="1">
        <v>60.64</v>
      </c>
      <c r="S3051" s="1">
        <v>61.56</v>
      </c>
      <c r="T3051" s="1">
        <v>16</v>
      </c>
      <c r="U3051" s="3" t="str">
        <f t="shared" si="47"/>
        <v>2017Plan</v>
      </c>
      <c r="V3051" s="2">
        <f>DATE(A3051,INDEX(Map!$H$1:$H$12,MATCH(B3051,Map!$G$1:$G$12,0),0),1)</f>
        <v>43466</v>
      </c>
      <c r="W3051" t="str">
        <f>IF(AND(V3051&gt;=Map!$K$2,V3051&lt;=Map!$L$2),"Base",IF(AND(V3051&gt;=Map!$K$3,V3051&lt;=Map!$L$3),"Fcst","N/A"))</f>
        <v>N/A</v>
      </c>
      <c r="X3051" t="str">
        <f>INDEX(Map!$B$2:$B$86,MATCH(D3051,Map!$A$2:$A$86,0),0)</f>
        <v>Brown 11</v>
      </c>
      <c r="Y3051" s="7">
        <f>IF(INDEX(Map!$C$2:$C$86,MATCH(D3051,Map!$A$2:$A$86,0),0)="","N/A",E3051*INDEX(Map!$C$2:$C$86,MATCH(D3051,Map!$A$2:$A$86,0),0))</f>
        <v>0.3</v>
      </c>
      <c r="Z3051" s="7" t="str">
        <f>IF(INDEX(Map!$D$2:$D$86,MATCH(D3051,Map!$A$2:$A$86,0),0)="","N/A",E3051*INDEX(Map!$D$2:$D$86,MATCH(D3051,Map!$A$2:$A$86,0),0))</f>
        <v>N/A</v>
      </c>
      <c r="AA3051" t="str">
        <f>INDEX(Map!$E$2:$E$86,MATCH(D3051,Map!$A$2:$A$86,0),0)</f>
        <v>SCCT</v>
      </c>
    </row>
    <row r="3052" spans="1:27" x14ac:dyDescent="0.25">
      <c r="A3052" s="1" t="s">
        <v>121</v>
      </c>
      <c r="B3052" s="1" t="s">
        <v>22</v>
      </c>
      <c r="C3052" s="1">
        <v>27</v>
      </c>
      <c r="D3052" s="1" t="s">
        <v>49</v>
      </c>
      <c r="E3052" s="1">
        <v>0</v>
      </c>
      <c r="F3052" s="1">
        <v>0</v>
      </c>
      <c r="G3052" s="1">
        <v>0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3" t="str">
        <f t="shared" si="47"/>
        <v>2017Plan</v>
      </c>
      <c r="V3052" s="2">
        <f>DATE(A3052,INDEX(Map!$H$1:$H$12,MATCH(B3052,Map!$G$1:$G$12,0),0),1)</f>
        <v>43466</v>
      </c>
      <c r="W3052" t="str">
        <f>IF(AND(V3052&gt;=Map!$K$2,V3052&lt;=Map!$L$2),"Base",IF(AND(V3052&gt;=Map!$K$3,V3052&lt;=Map!$L$3),"Fcst","N/A"))</f>
        <v>N/A</v>
      </c>
      <c r="X3052" t="str">
        <f>INDEX(Map!$B$2:$B$86,MATCH(D3052,Map!$A$2:$A$86,0),0)</f>
        <v>Brown 11</v>
      </c>
      <c r="Y3052" s="7">
        <f>IF(INDEX(Map!$C$2:$C$86,MATCH(D3052,Map!$A$2:$A$86,0),0)="","N/A",E3052*INDEX(Map!$C$2:$C$86,MATCH(D3052,Map!$A$2:$A$86,0),0))</f>
        <v>0</v>
      </c>
      <c r="Z3052" s="7" t="str">
        <f>IF(INDEX(Map!$D$2:$D$86,MATCH(D3052,Map!$A$2:$A$86,0),0)="","N/A",E3052*INDEX(Map!$D$2:$D$86,MATCH(D3052,Map!$A$2:$A$86,0),0))</f>
        <v>N/A</v>
      </c>
      <c r="AA3052" t="str">
        <f>INDEX(Map!$E$2:$E$86,MATCH(D3052,Map!$A$2:$A$86,0),0)</f>
        <v>SCCT</v>
      </c>
    </row>
    <row r="3053" spans="1:27" x14ac:dyDescent="0.25">
      <c r="A3053" s="1" t="s">
        <v>121</v>
      </c>
      <c r="B3053" s="1" t="s">
        <v>22</v>
      </c>
      <c r="C3053" s="1">
        <v>28</v>
      </c>
      <c r="D3053" s="1" t="s">
        <v>50</v>
      </c>
      <c r="E3053" s="1">
        <v>15.5</v>
      </c>
      <c r="F3053" s="1">
        <v>0</v>
      </c>
      <c r="G3053" s="1">
        <v>11.9</v>
      </c>
      <c r="H3053" s="1">
        <v>15</v>
      </c>
      <c r="I3053" s="1">
        <v>167.4</v>
      </c>
      <c r="J3053" s="1">
        <v>10796</v>
      </c>
      <c r="K3053" s="1">
        <v>108</v>
      </c>
      <c r="L3053" s="1">
        <v>364</v>
      </c>
      <c r="M3053" s="1">
        <v>609</v>
      </c>
      <c r="N3053" s="1">
        <v>1</v>
      </c>
      <c r="O3053" s="1">
        <v>3</v>
      </c>
      <c r="P3053" s="1">
        <v>0</v>
      </c>
      <c r="Q3053" s="1">
        <v>0</v>
      </c>
      <c r="R3053" s="1">
        <v>39.29</v>
      </c>
      <c r="S3053" s="1">
        <v>39.450000000000003</v>
      </c>
      <c r="T3053" s="1">
        <v>612</v>
      </c>
      <c r="U3053" s="3" t="str">
        <f t="shared" si="47"/>
        <v>2017Plan</v>
      </c>
      <c r="V3053" s="2">
        <f>DATE(A3053,INDEX(Map!$H$1:$H$12,MATCH(B3053,Map!$G$1:$G$12,0),0),1)</f>
        <v>43466</v>
      </c>
      <c r="W3053" t="str">
        <f>IF(AND(V3053&gt;=Map!$K$2,V3053&lt;=Map!$L$2),"Base",IF(AND(V3053&gt;=Map!$K$3,V3053&lt;=Map!$L$3),"Fcst","N/A"))</f>
        <v>N/A</v>
      </c>
      <c r="X3053" t="str">
        <f>INDEX(Map!$B$2:$B$86,MATCH(D3053,Map!$A$2:$A$86,0),0)</f>
        <v>Paddys Run 13</v>
      </c>
      <c r="Y3053" s="7">
        <f>IF(INDEX(Map!$C$2:$C$86,MATCH(D3053,Map!$A$2:$A$86,0),0)="","N/A",E3053*INDEX(Map!$C$2:$C$86,MATCH(D3053,Map!$A$2:$A$86,0),0))</f>
        <v>7.2849999999999993</v>
      </c>
      <c r="Z3053" s="7">
        <f>IF(INDEX(Map!$D$2:$D$86,MATCH(D3053,Map!$A$2:$A$86,0),0)="","N/A",E3053*INDEX(Map!$D$2:$D$86,MATCH(D3053,Map!$A$2:$A$86,0),0))</f>
        <v>8.2149999999999999</v>
      </c>
      <c r="AA3053" t="str">
        <f>INDEX(Map!$E$2:$E$86,MATCH(D3053,Map!$A$2:$A$86,0),0)</f>
        <v>SCCT</v>
      </c>
    </row>
    <row r="3054" spans="1:27" x14ac:dyDescent="0.25">
      <c r="A3054" s="1" t="s">
        <v>121</v>
      </c>
      <c r="B3054" s="1" t="s">
        <v>22</v>
      </c>
      <c r="C3054" s="1">
        <v>29</v>
      </c>
      <c r="D3054" s="1" t="s">
        <v>51</v>
      </c>
      <c r="E3054" s="1">
        <v>26.3</v>
      </c>
      <c r="F3054" s="1">
        <v>0</v>
      </c>
      <c r="G3054" s="1">
        <v>19.8</v>
      </c>
      <c r="H3054" s="1">
        <v>18</v>
      </c>
      <c r="I3054" s="1">
        <v>290.2</v>
      </c>
      <c r="J3054" s="1">
        <v>11017</v>
      </c>
      <c r="K3054" s="1">
        <v>183</v>
      </c>
      <c r="L3054" s="1">
        <v>363.9</v>
      </c>
      <c r="M3054" s="1">
        <v>1056</v>
      </c>
      <c r="N3054" s="1">
        <v>1</v>
      </c>
      <c r="O3054" s="1">
        <v>3</v>
      </c>
      <c r="P3054" s="1">
        <v>0</v>
      </c>
      <c r="Q3054" s="1">
        <v>0</v>
      </c>
      <c r="R3054" s="1">
        <v>40.1</v>
      </c>
      <c r="S3054" s="1">
        <v>40.21</v>
      </c>
      <c r="T3054" s="1">
        <v>1059</v>
      </c>
      <c r="U3054" s="3" t="str">
        <f t="shared" si="47"/>
        <v>2017Plan</v>
      </c>
      <c r="V3054" s="2">
        <f>DATE(A3054,INDEX(Map!$H$1:$H$12,MATCH(B3054,Map!$G$1:$G$12,0),0),1)</f>
        <v>43466</v>
      </c>
      <c r="W3054" t="str">
        <f>IF(AND(V3054&gt;=Map!$K$2,V3054&lt;=Map!$L$2),"Base",IF(AND(V3054&gt;=Map!$K$3,V3054&lt;=Map!$L$3),"Fcst","N/A"))</f>
        <v>N/A</v>
      </c>
      <c r="X3054" t="str">
        <f>INDEX(Map!$B$2:$B$86,MATCH(D3054,Map!$A$2:$A$86,0),0)</f>
        <v>Trimble Co 05</v>
      </c>
      <c r="Y3054" s="7">
        <f>IF(INDEX(Map!$C$2:$C$86,MATCH(D3054,Map!$A$2:$A$86,0),0)="","N/A",E3054*INDEX(Map!$C$2:$C$86,MATCH(D3054,Map!$A$2:$A$86,0),0))</f>
        <v>18.672999999999998</v>
      </c>
      <c r="Z3054" s="7">
        <f>IF(INDEX(Map!$D$2:$D$86,MATCH(D3054,Map!$A$2:$A$86,0),0)="","N/A",E3054*INDEX(Map!$D$2:$D$86,MATCH(D3054,Map!$A$2:$A$86,0),0))</f>
        <v>7.6269999999999998</v>
      </c>
      <c r="AA3054" t="str">
        <f>INDEX(Map!$E$2:$E$86,MATCH(D3054,Map!$A$2:$A$86,0),0)</f>
        <v>SCCT</v>
      </c>
    </row>
    <row r="3055" spans="1:27" x14ac:dyDescent="0.25">
      <c r="A3055" s="1" t="s">
        <v>121</v>
      </c>
      <c r="B3055" s="1" t="s">
        <v>22</v>
      </c>
      <c r="C3055" s="1">
        <v>30</v>
      </c>
      <c r="D3055" s="1" t="s">
        <v>52</v>
      </c>
      <c r="E3055" s="1">
        <v>24.9</v>
      </c>
      <c r="F3055" s="1">
        <v>0</v>
      </c>
      <c r="G3055" s="1">
        <v>18.7</v>
      </c>
      <c r="H3055" s="1">
        <v>17</v>
      </c>
      <c r="I3055" s="1">
        <v>274.60000000000002</v>
      </c>
      <c r="J3055" s="1">
        <v>11040</v>
      </c>
      <c r="K3055" s="1">
        <v>174</v>
      </c>
      <c r="L3055" s="1">
        <v>363.9</v>
      </c>
      <c r="M3055" s="1">
        <v>999</v>
      </c>
      <c r="N3055" s="1">
        <v>1</v>
      </c>
      <c r="O3055" s="1">
        <v>3</v>
      </c>
      <c r="P3055" s="1">
        <v>0</v>
      </c>
      <c r="Q3055" s="1">
        <v>0</v>
      </c>
      <c r="R3055" s="1">
        <v>40.18</v>
      </c>
      <c r="S3055" s="1">
        <v>40.29</v>
      </c>
      <c r="T3055" s="1">
        <v>1002</v>
      </c>
      <c r="U3055" s="3" t="str">
        <f t="shared" si="47"/>
        <v>2017Plan</v>
      </c>
      <c r="V3055" s="2">
        <f>DATE(A3055,INDEX(Map!$H$1:$H$12,MATCH(B3055,Map!$G$1:$G$12,0),0),1)</f>
        <v>43466</v>
      </c>
      <c r="W3055" t="str">
        <f>IF(AND(V3055&gt;=Map!$K$2,V3055&lt;=Map!$L$2),"Base",IF(AND(V3055&gt;=Map!$K$3,V3055&lt;=Map!$L$3),"Fcst","N/A"))</f>
        <v>N/A</v>
      </c>
      <c r="X3055" t="str">
        <f>INDEX(Map!$B$2:$B$86,MATCH(D3055,Map!$A$2:$A$86,0),0)</f>
        <v>Trimble Co 06</v>
      </c>
      <c r="Y3055" s="7">
        <f>IF(INDEX(Map!$C$2:$C$86,MATCH(D3055,Map!$A$2:$A$86,0),0)="","N/A",E3055*INDEX(Map!$C$2:$C$86,MATCH(D3055,Map!$A$2:$A$86,0),0))</f>
        <v>17.678999999999998</v>
      </c>
      <c r="Z3055" s="7">
        <f>IF(INDEX(Map!$D$2:$D$86,MATCH(D3055,Map!$A$2:$A$86,0),0)="","N/A",E3055*INDEX(Map!$D$2:$D$86,MATCH(D3055,Map!$A$2:$A$86,0),0))</f>
        <v>7.2209999999999992</v>
      </c>
      <c r="AA3055" t="str">
        <f>INDEX(Map!$E$2:$E$86,MATCH(D3055,Map!$A$2:$A$86,0),0)</f>
        <v>SCCT</v>
      </c>
    </row>
    <row r="3056" spans="1:27" x14ac:dyDescent="0.25">
      <c r="A3056" s="1" t="s">
        <v>121</v>
      </c>
      <c r="B3056" s="1" t="s">
        <v>22</v>
      </c>
      <c r="C3056" s="1">
        <v>31</v>
      </c>
      <c r="D3056" s="1" t="s">
        <v>53</v>
      </c>
      <c r="E3056" s="1">
        <v>16.100000000000001</v>
      </c>
      <c r="F3056" s="1">
        <v>0</v>
      </c>
      <c r="G3056" s="1">
        <v>12.1</v>
      </c>
      <c r="H3056" s="1">
        <v>17</v>
      </c>
      <c r="I3056" s="1">
        <v>177.1</v>
      </c>
      <c r="J3056" s="1">
        <v>11019</v>
      </c>
      <c r="K3056" s="1">
        <v>112</v>
      </c>
      <c r="L3056" s="1">
        <v>363.9</v>
      </c>
      <c r="M3056" s="1">
        <v>644</v>
      </c>
      <c r="N3056" s="1">
        <v>1</v>
      </c>
      <c r="O3056" s="1">
        <v>3</v>
      </c>
      <c r="P3056" s="1">
        <v>0</v>
      </c>
      <c r="Q3056" s="1">
        <v>0</v>
      </c>
      <c r="R3056" s="1">
        <v>40.11</v>
      </c>
      <c r="S3056" s="1">
        <v>40.28</v>
      </c>
      <c r="T3056" s="1">
        <v>647</v>
      </c>
      <c r="U3056" s="3" t="str">
        <f t="shared" si="47"/>
        <v>2017Plan</v>
      </c>
      <c r="V3056" s="2">
        <f>DATE(A3056,INDEX(Map!$H$1:$H$12,MATCH(B3056,Map!$G$1:$G$12,0),0),1)</f>
        <v>43466</v>
      </c>
      <c r="W3056" t="str">
        <f>IF(AND(V3056&gt;=Map!$K$2,V3056&lt;=Map!$L$2),"Base",IF(AND(V3056&gt;=Map!$K$3,V3056&lt;=Map!$L$3),"Fcst","N/A"))</f>
        <v>N/A</v>
      </c>
      <c r="X3056" t="str">
        <f>INDEX(Map!$B$2:$B$86,MATCH(D3056,Map!$A$2:$A$86,0),0)</f>
        <v>Trimble Co 07</v>
      </c>
      <c r="Y3056" s="7">
        <f>IF(INDEX(Map!$C$2:$C$86,MATCH(D3056,Map!$A$2:$A$86,0),0)="","N/A",E3056*INDEX(Map!$C$2:$C$86,MATCH(D3056,Map!$A$2:$A$86,0),0))</f>
        <v>10.143000000000001</v>
      </c>
      <c r="Z3056" s="7">
        <f>IF(INDEX(Map!$D$2:$D$86,MATCH(D3056,Map!$A$2:$A$86,0),0)="","N/A",E3056*INDEX(Map!$D$2:$D$86,MATCH(D3056,Map!$A$2:$A$86,0),0))</f>
        <v>5.9570000000000007</v>
      </c>
      <c r="AA3056" t="str">
        <f>INDEX(Map!$E$2:$E$86,MATCH(D3056,Map!$A$2:$A$86,0),0)</f>
        <v>SCCT</v>
      </c>
    </row>
    <row r="3057" spans="1:27" x14ac:dyDescent="0.25">
      <c r="A3057" s="1" t="s">
        <v>121</v>
      </c>
      <c r="B3057" s="1" t="s">
        <v>22</v>
      </c>
      <c r="C3057" s="1">
        <v>32</v>
      </c>
      <c r="D3057" s="1" t="s">
        <v>54</v>
      </c>
      <c r="E3057" s="1">
        <v>3.2</v>
      </c>
      <c r="F3057" s="1">
        <v>0</v>
      </c>
      <c r="G3057" s="1">
        <v>2.4</v>
      </c>
      <c r="H3057" s="1">
        <v>6</v>
      </c>
      <c r="I3057" s="1">
        <v>34.200000000000003</v>
      </c>
      <c r="J3057" s="1">
        <v>10638</v>
      </c>
      <c r="K3057" s="1">
        <v>20</v>
      </c>
      <c r="L3057" s="1">
        <v>363.9</v>
      </c>
      <c r="M3057" s="1">
        <v>124</v>
      </c>
      <c r="N3057" s="1">
        <v>0</v>
      </c>
      <c r="O3057" s="1">
        <v>1</v>
      </c>
      <c r="P3057" s="1">
        <v>0</v>
      </c>
      <c r="Q3057" s="1">
        <v>0</v>
      </c>
      <c r="R3057" s="1">
        <v>38.72</v>
      </c>
      <c r="S3057" s="1">
        <v>39.020000000000003</v>
      </c>
      <c r="T3057" s="1">
        <v>125</v>
      </c>
      <c r="U3057" s="3" t="str">
        <f t="shared" si="47"/>
        <v>2017Plan</v>
      </c>
      <c r="V3057" s="2">
        <f>DATE(A3057,INDEX(Map!$H$1:$H$12,MATCH(B3057,Map!$G$1:$G$12,0),0),1)</f>
        <v>43466</v>
      </c>
      <c r="W3057" t="str">
        <f>IF(AND(V3057&gt;=Map!$K$2,V3057&lt;=Map!$L$2),"Base",IF(AND(V3057&gt;=Map!$K$3,V3057&lt;=Map!$L$3),"Fcst","N/A"))</f>
        <v>N/A</v>
      </c>
      <c r="X3057" t="str">
        <f>INDEX(Map!$B$2:$B$86,MATCH(D3057,Map!$A$2:$A$86,0),0)</f>
        <v>Trimble Co 08</v>
      </c>
      <c r="Y3057" s="7">
        <f>IF(INDEX(Map!$C$2:$C$86,MATCH(D3057,Map!$A$2:$A$86,0),0)="","N/A",E3057*INDEX(Map!$C$2:$C$86,MATCH(D3057,Map!$A$2:$A$86,0),0))</f>
        <v>2.016</v>
      </c>
      <c r="Z3057" s="7">
        <f>IF(INDEX(Map!$D$2:$D$86,MATCH(D3057,Map!$A$2:$A$86,0),0)="","N/A",E3057*INDEX(Map!$D$2:$D$86,MATCH(D3057,Map!$A$2:$A$86,0),0))</f>
        <v>1.1839999999999999</v>
      </c>
      <c r="AA3057" t="str">
        <f>INDEX(Map!$E$2:$E$86,MATCH(D3057,Map!$A$2:$A$86,0),0)</f>
        <v>SCCT</v>
      </c>
    </row>
    <row r="3058" spans="1:27" x14ac:dyDescent="0.25">
      <c r="A3058" s="1" t="s">
        <v>121</v>
      </c>
      <c r="B3058" s="1" t="s">
        <v>22</v>
      </c>
      <c r="C3058" s="1">
        <v>33</v>
      </c>
      <c r="D3058" s="1" t="s">
        <v>55</v>
      </c>
      <c r="E3058" s="1">
        <v>12</v>
      </c>
      <c r="F3058" s="1">
        <v>0</v>
      </c>
      <c r="G3058" s="1">
        <v>9</v>
      </c>
      <c r="H3058" s="1">
        <v>13</v>
      </c>
      <c r="I3058" s="1">
        <v>130.69999999999999</v>
      </c>
      <c r="J3058" s="1">
        <v>10910</v>
      </c>
      <c r="K3058" s="1">
        <v>81</v>
      </c>
      <c r="L3058" s="1">
        <v>363.9</v>
      </c>
      <c r="M3058" s="1">
        <v>476</v>
      </c>
      <c r="N3058" s="1">
        <v>1</v>
      </c>
      <c r="O3058" s="1">
        <v>2</v>
      </c>
      <c r="P3058" s="1">
        <v>0</v>
      </c>
      <c r="Q3058" s="1">
        <v>0</v>
      </c>
      <c r="R3058" s="1">
        <v>39.71</v>
      </c>
      <c r="S3058" s="1">
        <v>39.880000000000003</v>
      </c>
      <c r="T3058" s="1">
        <v>478</v>
      </c>
      <c r="U3058" s="3" t="str">
        <f t="shared" si="47"/>
        <v>2017Plan</v>
      </c>
      <c r="V3058" s="2">
        <f>DATE(A3058,INDEX(Map!$H$1:$H$12,MATCH(B3058,Map!$G$1:$G$12,0),0),1)</f>
        <v>43466</v>
      </c>
      <c r="W3058" t="str">
        <f>IF(AND(V3058&gt;=Map!$K$2,V3058&lt;=Map!$L$2),"Base",IF(AND(V3058&gt;=Map!$K$3,V3058&lt;=Map!$L$3),"Fcst","N/A"))</f>
        <v>N/A</v>
      </c>
      <c r="X3058" t="str">
        <f>INDEX(Map!$B$2:$B$86,MATCH(D3058,Map!$A$2:$A$86,0),0)</f>
        <v>Trimble Co 09</v>
      </c>
      <c r="Y3058" s="7">
        <f>IF(INDEX(Map!$C$2:$C$86,MATCH(D3058,Map!$A$2:$A$86,0),0)="","N/A",E3058*INDEX(Map!$C$2:$C$86,MATCH(D3058,Map!$A$2:$A$86,0),0))</f>
        <v>7.5600000000000005</v>
      </c>
      <c r="Z3058" s="7">
        <f>IF(INDEX(Map!$D$2:$D$86,MATCH(D3058,Map!$A$2:$A$86,0),0)="","N/A",E3058*INDEX(Map!$D$2:$D$86,MATCH(D3058,Map!$A$2:$A$86,0),0))</f>
        <v>4.4399999999999995</v>
      </c>
      <c r="AA3058" t="str">
        <f>INDEX(Map!$E$2:$E$86,MATCH(D3058,Map!$A$2:$A$86,0),0)</f>
        <v>SCCT</v>
      </c>
    </row>
    <row r="3059" spans="1:27" x14ac:dyDescent="0.25">
      <c r="A3059" s="1" t="s">
        <v>121</v>
      </c>
      <c r="B3059" s="1" t="s">
        <v>22</v>
      </c>
      <c r="C3059" s="1">
        <v>34</v>
      </c>
      <c r="D3059" s="1" t="s">
        <v>56</v>
      </c>
      <c r="E3059" s="1">
        <v>1.2</v>
      </c>
      <c r="F3059" s="1">
        <v>0</v>
      </c>
      <c r="G3059" s="1">
        <v>0.9</v>
      </c>
      <c r="H3059" s="1">
        <v>1</v>
      </c>
      <c r="I3059" s="1">
        <v>12.7</v>
      </c>
      <c r="J3059" s="1">
        <v>10409</v>
      </c>
      <c r="K3059" s="1">
        <v>7</v>
      </c>
      <c r="L3059" s="1">
        <v>364</v>
      </c>
      <c r="M3059" s="1">
        <v>46</v>
      </c>
      <c r="N3059" s="1">
        <v>0</v>
      </c>
      <c r="O3059" s="1">
        <v>0</v>
      </c>
      <c r="P3059" s="1">
        <v>0</v>
      </c>
      <c r="Q3059" s="1">
        <v>0</v>
      </c>
      <c r="R3059" s="1">
        <v>37.89</v>
      </c>
      <c r="S3059" s="1">
        <v>38.020000000000003</v>
      </c>
      <c r="T3059" s="1">
        <v>46</v>
      </c>
      <c r="U3059" s="3" t="str">
        <f t="shared" si="47"/>
        <v>2017Plan</v>
      </c>
      <c r="V3059" s="2">
        <f>DATE(A3059,INDEX(Map!$H$1:$H$12,MATCH(B3059,Map!$G$1:$G$12,0),0),1)</f>
        <v>43466</v>
      </c>
      <c r="W3059" t="str">
        <f>IF(AND(V3059&gt;=Map!$K$2,V3059&lt;=Map!$L$2),"Base",IF(AND(V3059&gt;=Map!$K$3,V3059&lt;=Map!$L$3),"Fcst","N/A"))</f>
        <v>N/A</v>
      </c>
      <c r="X3059" t="str">
        <f>INDEX(Map!$B$2:$B$86,MATCH(D3059,Map!$A$2:$A$86,0),0)</f>
        <v>Trimble Co 10</v>
      </c>
      <c r="Y3059" s="7">
        <f>IF(INDEX(Map!$C$2:$C$86,MATCH(D3059,Map!$A$2:$A$86,0),0)="","N/A",E3059*INDEX(Map!$C$2:$C$86,MATCH(D3059,Map!$A$2:$A$86,0),0))</f>
        <v>0.75600000000000001</v>
      </c>
      <c r="Z3059" s="7">
        <f>IF(INDEX(Map!$D$2:$D$86,MATCH(D3059,Map!$A$2:$A$86,0),0)="","N/A",E3059*INDEX(Map!$D$2:$D$86,MATCH(D3059,Map!$A$2:$A$86,0),0))</f>
        <v>0.44400000000000001</v>
      </c>
      <c r="AA3059" t="str">
        <f>INDEX(Map!$E$2:$E$86,MATCH(D3059,Map!$A$2:$A$86,0),0)</f>
        <v>SCCT</v>
      </c>
    </row>
    <row r="3060" spans="1:27" x14ac:dyDescent="0.25">
      <c r="A3060" s="1" t="s">
        <v>121</v>
      </c>
      <c r="B3060" s="1" t="s">
        <v>22</v>
      </c>
      <c r="C3060" s="1">
        <v>35</v>
      </c>
      <c r="D3060" s="1" t="s">
        <v>57</v>
      </c>
      <c r="E3060" s="1">
        <v>0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3" t="str">
        <f t="shared" si="47"/>
        <v>2017Plan</v>
      </c>
      <c r="V3060" s="2">
        <f>DATE(A3060,INDEX(Map!$H$1:$H$12,MATCH(B3060,Map!$G$1:$G$12,0),0),1)</f>
        <v>43466</v>
      </c>
      <c r="W3060" t="str">
        <f>IF(AND(V3060&gt;=Map!$K$2,V3060&lt;=Map!$L$2),"Base",IF(AND(V3060&gt;=Map!$K$3,V3060&lt;=Map!$L$3),"Fcst","N/A"))</f>
        <v>N/A</v>
      </c>
      <c r="X3060" t="str">
        <f>INDEX(Map!$B$2:$B$86,MATCH(D3060,Map!$A$2:$A$86,0),0)</f>
        <v>Cane Run 11</v>
      </c>
      <c r="Y3060" s="7" t="str">
        <f>IF(INDEX(Map!$C$2:$C$86,MATCH(D3060,Map!$A$2:$A$86,0),0)="","N/A",E3060*INDEX(Map!$C$2:$C$86,MATCH(D3060,Map!$A$2:$A$86,0),0))</f>
        <v>N/A</v>
      </c>
      <c r="Z3060" s="7">
        <f>IF(INDEX(Map!$D$2:$D$86,MATCH(D3060,Map!$A$2:$A$86,0),0)="","N/A",E3060*INDEX(Map!$D$2:$D$86,MATCH(D3060,Map!$A$2:$A$86,0),0))</f>
        <v>0</v>
      </c>
      <c r="AA3060" t="str">
        <f>INDEX(Map!$E$2:$E$86,MATCH(D3060,Map!$A$2:$A$86,0),0)</f>
        <v>SCCT</v>
      </c>
    </row>
    <row r="3061" spans="1:27" x14ac:dyDescent="0.25">
      <c r="A3061" s="1" t="s">
        <v>121</v>
      </c>
      <c r="B3061" s="1" t="s">
        <v>22</v>
      </c>
      <c r="C3061" s="1">
        <v>36</v>
      </c>
      <c r="D3061" s="1" t="s">
        <v>58</v>
      </c>
      <c r="E3061" s="1">
        <v>0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3" t="str">
        <f t="shared" si="47"/>
        <v>2017Plan</v>
      </c>
      <c r="V3061" s="2">
        <f>DATE(A3061,INDEX(Map!$H$1:$H$12,MATCH(B3061,Map!$G$1:$G$12,0),0),1)</f>
        <v>43466</v>
      </c>
      <c r="W3061" t="str">
        <f>IF(AND(V3061&gt;=Map!$K$2,V3061&lt;=Map!$L$2),"Base",IF(AND(V3061&gt;=Map!$K$3,V3061&lt;=Map!$L$3),"Fcst","N/A"))</f>
        <v>N/A</v>
      </c>
      <c r="X3061" t="str">
        <f>INDEX(Map!$B$2:$B$86,MATCH(D3061,Map!$A$2:$A$86,0),0)</f>
        <v>Haefling</v>
      </c>
      <c r="Y3061" s="7">
        <f>IF(INDEX(Map!$C$2:$C$86,MATCH(D3061,Map!$A$2:$A$86,0),0)="","N/A",E3061*INDEX(Map!$C$2:$C$86,MATCH(D3061,Map!$A$2:$A$86,0),0))</f>
        <v>0</v>
      </c>
      <c r="Z3061" s="7" t="str">
        <f>IF(INDEX(Map!$D$2:$D$86,MATCH(D3061,Map!$A$2:$A$86,0),0)="","N/A",E3061*INDEX(Map!$D$2:$D$86,MATCH(D3061,Map!$A$2:$A$86,0),0))</f>
        <v>N/A</v>
      </c>
      <c r="AA3061" t="str">
        <f>INDEX(Map!$E$2:$E$86,MATCH(D3061,Map!$A$2:$A$86,0),0)</f>
        <v>SCCT</v>
      </c>
    </row>
    <row r="3062" spans="1:27" x14ac:dyDescent="0.25">
      <c r="A3062" s="1" t="s">
        <v>121</v>
      </c>
      <c r="B3062" s="1" t="s">
        <v>22</v>
      </c>
      <c r="C3062" s="1">
        <v>37</v>
      </c>
      <c r="D3062" s="1" t="s">
        <v>59</v>
      </c>
      <c r="E3062" s="1">
        <v>0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3" t="str">
        <f t="shared" si="47"/>
        <v>2017Plan</v>
      </c>
      <c r="V3062" s="2">
        <f>DATE(A3062,INDEX(Map!$H$1:$H$12,MATCH(B3062,Map!$G$1:$G$12,0),0),1)</f>
        <v>43466</v>
      </c>
      <c r="W3062" t="str">
        <f>IF(AND(V3062&gt;=Map!$K$2,V3062&lt;=Map!$L$2),"Base",IF(AND(V3062&gt;=Map!$K$3,V3062&lt;=Map!$L$3),"Fcst","N/A"))</f>
        <v>N/A</v>
      </c>
      <c r="X3062" t="str">
        <f>INDEX(Map!$B$2:$B$86,MATCH(D3062,Map!$A$2:$A$86,0),0)</f>
        <v>Paddys Run 11</v>
      </c>
      <c r="Y3062" s="7" t="str">
        <f>IF(INDEX(Map!$C$2:$C$86,MATCH(D3062,Map!$A$2:$A$86,0),0)="","N/A",E3062*INDEX(Map!$C$2:$C$86,MATCH(D3062,Map!$A$2:$A$86,0),0))</f>
        <v>N/A</v>
      </c>
      <c r="Z3062" s="7">
        <f>IF(INDEX(Map!$D$2:$D$86,MATCH(D3062,Map!$A$2:$A$86,0),0)="","N/A",E3062*INDEX(Map!$D$2:$D$86,MATCH(D3062,Map!$A$2:$A$86,0),0))</f>
        <v>0</v>
      </c>
      <c r="AA3062" t="str">
        <f>INDEX(Map!$E$2:$E$86,MATCH(D3062,Map!$A$2:$A$86,0),0)</f>
        <v>SCCT</v>
      </c>
    </row>
    <row r="3063" spans="1:27" x14ac:dyDescent="0.25">
      <c r="A3063" s="1" t="s">
        <v>121</v>
      </c>
      <c r="B3063" s="1" t="s">
        <v>22</v>
      </c>
      <c r="C3063" s="1">
        <v>38</v>
      </c>
      <c r="D3063" s="1" t="s">
        <v>60</v>
      </c>
      <c r="E3063" s="1">
        <v>0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3" t="str">
        <f t="shared" si="47"/>
        <v>2017Plan</v>
      </c>
      <c r="V3063" s="2">
        <f>DATE(A3063,INDEX(Map!$H$1:$H$12,MATCH(B3063,Map!$G$1:$G$12,0),0),1)</f>
        <v>43466</v>
      </c>
      <c r="W3063" t="str">
        <f>IF(AND(V3063&gt;=Map!$K$2,V3063&lt;=Map!$L$2),"Base",IF(AND(V3063&gt;=Map!$K$3,V3063&lt;=Map!$L$3),"Fcst","N/A"))</f>
        <v>N/A</v>
      </c>
      <c r="X3063" t="str">
        <f>INDEX(Map!$B$2:$B$86,MATCH(D3063,Map!$A$2:$A$86,0),0)</f>
        <v>Paddys Run 12</v>
      </c>
      <c r="Y3063" s="7" t="str">
        <f>IF(INDEX(Map!$C$2:$C$86,MATCH(D3063,Map!$A$2:$A$86,0),0)="","N/A",E3063*INDEX(Map!$C$2:$C$86,MATCH(D3063,Map!$A$2:$A$86,0),0))</f>
        <v>N/A</v>
      </c>
      <c r="Z3063" s="7">
        <f>IF(INDEX(Map!$D$2:$D$86,MATCH(D3063,Map!$A$2:$A$86,0),0)="","N/A",E3063*INDEX(Map!$D$2:$D$86,MATCH(D3063,Map!$A$2:$A$86,0),0))</f>
        <v>0</v>
      </c>
      <c r="AA3063" t="str">
        <f>INDEX(Map!$E$2:$E$86,MATCH(D3063,Map!$A$2:$A$86,0),0)</f>
        <v>SCCT</v>
      </c>
    </row>
    <row r="3064" spans="1:27" x14ac:dyDescent="0.25">
      <c r="A3064" s="1" t="s">
        <v>121</v>
      </c>
      <c r="B3064" s="1" t="s">
        <v>22</v>
      </c>
      <c r="C3064" s="1">
        <v>39</v>
      </c>
      <c r="D3064" s="1" t="s">
        <v>61</v>
      </c>
      <c r="E3064" s="1">
        <v>0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3" t="str">
        <f t="shared" si="47"/>
        <v>2017Plan</v>
      </c>
      <c r="V3064" s="2">
        <f>DATE(A3064,INDEX(Map!$H$1:$H$12,MATCH(B3064,Map!$G$1:$G$12,0),0),1)</f>
        <v>43466</v>
      </c>
      <c r="W3064" t="str">
        <f>IF(AND(V3064&gt;=Map!$K$2,V3064&lt;=Map!$L$2),"Base",IF(AND(V3064&gt;=Map!$K$3,V3064&lt;=Map!$L$3),"Fcst","N/A"))</f>
        <v>N/A</v>
      </c>
      <c r="X3064" t="str">
        <f>INDEX(Map!$B$2:$B$86,MATCH(D3064,Map!$A$2:$A$86,0),0)</f>
        <v>Zorn 1</v>
      </c>
      <c r="Y3064" s="7" t="str">
        <f>IF(INDEX(Map!$C$2:$C$86,MATCH(D3064,Map!$A$2:$A$86,0),0)="","N/A",E3064*INDEX(Map!$C$2:$C$86,MATCH(D3064,Map!$A$2:$A$86,0),0))</f>
        <v>N/A</v>
      </c>
      <c r="Z3064" s="7">
        <f>IF(INDEX(Map!$D$2:$D$86,MATCH(D3064,Map!$A$2:$A$86,0),0)="","N/A",E3064*INDEX(Map!$D$2:$D$86,MATCH(D3064,Map!$A$2:$A$86,0),0))</f>
        <v>0</v>
      </c>
      <c r="AA3064" t="str">
        <f>INDEX(Map!$E$2:$E$86,MATCH(D3064,Map!$A$2:$A$86,0),0)</f>
        <v>SCCT</v>
      </c>
    </row>
    <row r="3065" spans="1:27" x14ac:dyDescent="0.25">
      <c r="A3065" s="1" t="s">
        <v>121</v>
      </c>
      <c r="B3065" s="1" t="s">
        <v>22</v>
      </c>
      <c r="C3065" s="1">
        <v>40</v>
      </c>
      <c r="D3065" s="1" t="s">
        <v>62</v>
      </c>
      <c r="E3065" s="1">
        <v>9.3000000000000007</v>
      </c>
      <c r="F3065" s="1">
        <v>0</v>
      </c>
      <c r="G3065" s="1">
        <v>39.5</v>
      </c>
      <c r="H3065" s="1">
        <v>45</v>
      </c>
      <c r="I3065" s="1" t="s">
        <v>63</v>
      </c>
      <c r="J3065" s="1" t="s">
        <v>63</v>
      </c>
      <c r="K3065" s="1">
        <v>301</v>
      </c>
      <c r="L3065" s="1">
        <v>0</v>
      </c>
      <c r="M3065" s="1">
        <v>0</v>
      </c>
      <c r="N3065" s="1" t="s">
        <v>63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3" t="str">
        <f t="shared" si="47"/>
        <v>2017Plan</v>
      </c>
      <c r="V3065" s="2">
        <f>DATE(A3065,INDEX(Map!$H$1:$H$12,MATCH(B3065,Map!$G$1:$G$12,0),0),1)</f>
        <v>43466</v>
      </c>
      <c r="W3065" t="str">
        <f>IF(AND(V3065&gt;=Map!$K$2,V3065&lt;=Map!$L$2),"Base",IF(AND(V3065&gt;=Map!$K$3,V3065&lt;=Map!$L$3),"Fcst","N/A"))</f>
        <v>N/A</v>
      </c>
      <c r="X3065" t="str">
        <f>INDEX(Map!$B$2:$B$86,MATCH(D3065,Map!$A$2:$A$86,0),0)</f>
        <v>Dix Dam</v>
      </c>
      <c r="Y3065" s="7">
        <f>IF(INDEX(Map!$C$2:$C$86,MATCH(D3065,Map!$A$2:$A$86,0),0)="","N/A",E3065*INDEX(Map!$C$2:$C$86,MATCH(D3065,Map!$A$2:$A$86,0),0))</f>
        <v>9.3000000000000007</v>
      </c>
      <c r="Z3065" s="7" t="str">
        <f>IF(INDEX(Map!$D$2:$D$86,MATCH(D3065,Map!$A$2:$A$86,0),0)="","N/A",E3065*INDEX(Map!$D$2:$D$86,MATCH(D3065,Map!$A$2:$A$86,0),0))</f>
        <v>N/A</v>
      </c>
      <c r="AA3065" t="str">
        <f>INDEX(Map!$E$2:$E$86,MATCH(D3065,Map!$A$2:$A$86,0),0)</f>
        <v>Hydro</v>
      </c>
    </row>
    <row r="3066" spans="1:27" x14ac:dyDescent="0.25">
      <c r="A3066" s="1" t="s">
        <v>121</v>
      </c>
      <c r="B3066" s="1" t="s">
        <v>22</v>
      </c>
      <c r="C3066" s="1">
        <v>41</v>
      </c>
      <c r="D3066" s="1" t="s">
        <v>64</v>
      </c>
      <c r="E3066" s="1">
        <v>23.4</v>
      </c>
      <c r="F3066" s="1">
        <v>0</v>
      </c>
      <c r="G3066" s="1">
        <v>100</v>
      </c>
      <c r="H3066" s="1">
        <v>0</v>
      </c>
      <c r="I3066" s="1" t="s">
        <v>63</v>
      </c>
      <c r="J3066" s="1" t="s">
        <v>63</v>
      </c>
      <c r="K3066" s="1">
        <v>744</v>
      </c>
      <c r="L3066" s="1">
        <v>0</v>
      </c>
      <c r="M3066" s="1">
        <v>0</v>
      </c>
      <c r="N3066" s="1" t="s">
        <v>63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3" t="str">
        <f t="shared" si="47"/>
        <v>2017Plan</v>
      </c>
      <c r="V3066" s="2">
        <f>DATE(A3066,INDEX(Map!$H$1:$H$12,MATCH(B3066,Map!$G$1:$G$12,0),0),1)</f>
        <v>43466</v>
      </c>
      <c r="W3066" t="str">
        <f>IF(AND(V3066&gt;=Map!$K$2,V3066&lt;=Map!$L$2),"Base",IF(AND(V3066&gt;=Map!$K$3,V3066&lt;=Map!$L$3),"Fcst","N/A"))</f>
        <v>N/A</v>
      </c>
      <c r="X3066" t="str">
        <f>INDEX(Map!$B$2:$B$86,MATCH(D3066,Map!$A$2:$A$86,0),0)</f>
        <v>Ohio Falls</v>
      </c>
      <c r="Y3066" s="7" t="str">
        <f>IF(INDEX(Map!$C$2:$C$86,MATCH(D3066,Map!$A$2:$A$86,0),0)="","N/A",E3066*INDEX(Map!$C$2:$C$86,MATCH(D3066,Map!$A$2:$A$86,0),0))</f>
        <v>N/A</v>
      </c>
      <c r="Z3066" s="7">
        <f>IF(INDEX(Map!$D$2:$D$86,MATCH(D3066,Map!$A$2:$A$86,0),0)="","N/A",E3066*INDEX(Map!$D$2:$D$86,MATCH(D3066,Map!$A$2:$A$86,0),0))</f>
        <v>23.4</v>
      </c>
      <c r="AA3066" t="str">
        <f>INDEX(Map!$E$2:$E$86,MATCH(D3066,Map!$A$2:$A$86,0),0)</f>
        <v>Hydro</v>
      </c>
    </row>
    <row r="3067" spans="1:27" x14ac:dyDescent="0.25">
      <c r="A3067" s="1" t="s">
        <v>121</v>
      </c>
      <c r="B3067" s="1" t="s">
        <v>22</v>
      </c>
      <c r="C3067" s="1">
        <v>42</v>
      </c>
      <c r="D3067" s="1" t="s">
        <v>65</v>
      </c>
      <c r="E3067" s="1">
        <v>0.9</v>
      </c>
      <c r="F3067" s="1">
        <v>0</v>
      </c>
      <c r="G3067" s="1">
        <v>100</v>
      </c>
      <c r="H3067" s="1">
        <v>0</v>
      </c>
      <c r="I3067" s="1" t="s">
        <v>63</v>
      </c>
      <c r="J3067" s="1" t="s">
        <v>63</v>
      </c>
      <c r="K3067" s="1">
        <v>744</v>
      </c>
      <c r="L3067" s="1">
        <v>0</v>
      </c>
      <c r="M3067" s="1">
        <v>0</v>
      </c>
      <c r="N3067" s="1" t="s">
        <v>63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3" t="str">
        <f t="shared" si="47"/>
        <v>2017Plan</v>
      </c>
      <c r="V3067" s="2">
        <f>DATE(A3067,INDEX(Map!$H$1:$H$12,MATCH(B3067,Map!$G$1:$G$12,0),0),1)</f>
        <v>43466</v>
      </c>
      <c r="W3067" t="str">
        <f>IF(AND(V3067&gt;=Map!$K$2,V3067&lt;=Map!$L$2),"Base",IF(AND(V3067&gt;=Map!$K$3,V3067&lt;=Map!$L$3),"Fcst","N/A"))</f>
        <v>N/A</v>
      </c>
      <c r="X3067" t="str">
        <f>INDEX(Map!$B$2:$B$86,MATCH(D3067,Map!$A$2:$A$86,0),0)</f>
        <v>Brown Solar</v>
      </c>
      <c r="Y3067" s="7">
        <f>IF(INDEX(Map!$C$2:$C$86,MATCH(D3067,Map!$A$2:$A$86,0),0)="","N/A",E3067*INDEX(Map!$C$2:$C$86,MATCH(D3067,Map!$A$2:$A$86,0),0))</f>
        <v>0.54900000000000004</v>
      </c>
      <c r="Z3067" s="7">
        <f>IF(INDEX(Map!$D$2:$D$86,MATCH(D3067,Map!$A$2:$A$86,0),0)="","N/A",E3067*INDEX(Map!$D$2:$D$86,MATCH(D3067,Map!$A$2:$A$86,0),0))</f>
        <v>0.35100000000000003</v>
      </c>
      <c r="AA3067" t="str">
        <f>INDEX(Map!$E$2:$E$86,MATCH(D3067,Map!$A$2:$A$86,0),0)</f>
        <v>Solar</v>
      </c>
    </row>
    <row r="3068" spans="1:27" x14ac:dyDescent="0.25">
      <c r="A3068" s="1" t="s">
        <v>121</v>
      </c>
      <c r="B3068" s="1" t="s">
        <v>22</v>
      </c>
      <c r="C3068" s="1">
        <v>43</v>
      </c>
      <c r="D3068" s="1" t="s">
        <v>66</v>
      </c>
      <c r="E3068" s="1">
        <v>11.5</v>
      </c>
      <c r="F3068" s="1">
        <v>0</v>
      </c>
      <c r="G3068" s="1">
        <v>100</v>
      </c>
      <c r="H3068" s="1">
        <v>0</v>
      </c>
      <c r="I3068" s="1">
        <v>1153.2</v>
      </c>
      <c r="J3068" s="1">
        <v>100000</v>
      </c>
      <c r="K3068" s="1">
        <v>744</v>
      </c>
      <c r="L3068" s="1">
        <v>27.8</v>
      </c>
      <c r="M3068" s="1">
        <v>321</v>
      </c>
      <c r="N3068" s="1">
        <v>0</v>
      </c>
      <c r="O3068" s="1">
        <v>0</v>
      </c>
      <c r="P3068" s="1">
        <v>0</v>
      </c>
      <c r="Q3068" s="1">
        <v>0</v>
      </c>
      <c r="R3068" s="1">
        <v>27.8</v>
      </c>
      <c r="S3068" s="1">
        <v>27.8</v>
      </c>
      <c r="T3068" s="1">
        <v>321</v>
      </c>
      <c r="U3068" s="3" t="str">
        <f t="shared" si="47"/>
        <v>2017Plan</v>
      </c>
      <c r="V3068" s="2">
        <f>DATE(A3068,INDEX(Map!$H$1:$H$12,MATCH(B3068,Map!$G$1:$G$12,0),0),1)</f>
        <v>43466</v>
      </c>
      <c r="W3068" t="str">
        <f>IF(AND(V3068&gt;=Map!$K$2,V3068&lt;=Map!$L$2),"Base",IF(AND(V3068&gt;=Map!$K$3,V3068&lt;=Map!$L$3),"Fcst","N/A"))</f>
        <v>N/A</v>
      </c>
      <c r="X3068" t="str">
        <f>INDEX(Map!$B$2:$B$86,MATCH(D3068,Map!$A$2:$A$86,0),0)</f>
        <v>OVEC</v>
      </c>
      <c r="Y3068" s="7">
        <f>IF(INDEX(Map!$C$2:$C$86,MATCH(D3068,Map!$A$2:$A$86,0),0)="","N/A",E3068*INDEX(Map!$C$2:$C$86,MATCH(D3068,Map!$A$2:$A$86,0),0))</f>
        <v>11.5</v>
      </c>
      <c r="Z3068" s="7" t="str">
        <f>IF(INDEX(Map!$D$2:$D$86,MATCH(D3068,Map!$A$2:$A$86,0),0)="","N/A",E3068*INDEX(Map!$D$2:$D$86,MATCH(D3068,Map!$A$2:$A$86,0),0))</f>
        <v>N/A</v>
      </c>
      <c r="AA3068" t="str">
        <f>INDEX(Map!$E$2:$E$86,MATCH(D3068,Map!$A$2:$A$86,0),0)</f>
        <v>Coal</v>
      </c>
    </row>
    <row r="3069" spans="1:27" x14ac:dyDescent="0.25">
      <c r="A3069" s="1" t="s">
        <v>121</v>
      </c>
      <c r="B3069" s="1" t="s">
        <v>22</v>
      </c>
      <c r="C3069" s="1">
        <v>44</v>
      </c>
      <c r="D3069" s="1" t="s">
        <v>67</v>
      </c>
      <c r="E3069" s="1">
        <v>6.3</v>
      </c>
      <c r="F3069" s="1">
        <v>0</v>
      </c>
      <c r="G3069" s="1">
        <v>25.5</v>
      </c>
      <c r="H3069" s="1">
        <v>60</v>
      </c>
      <c r="I3069" s="1">
        <v>627</v>
      </c>
      <c r="J3069" s="1">
        <v>100000</v>
      </c>
      <c r="K3069" s="1">
        <v>190</v>
      </c>
      <c r="L3069" s="1">
        <v>27.8</v>
      </c>
      <c r="M3069" s="1">
        <v>174</v>
      </c>
      <c r="N3069" s="1">
        <v>0</v>
      </c>
      <c r="O3069" s="1">
        <v>0</v>
      </c>
      <c r="P3069" s="1">
        <v>0</v>
      </c>
      <c r="Q3069" s="1">
        <v>0</v>
      </c>
      <c r="R3069" s="1">
        <v>27.8</v>
      </c>
      <c r="S3069" s="1">
        <v>27.8</v>
      </c>
      <c r="T3069" s="1">
        <v>174</v>
      </c>
      <c r="U3069" s="3" t="str">
        <f t="shared" si="47"/>
        <v>2017Plan</v>
      </c>
      <c r="V3069" s="2">
        <f>DATE(A3069,INDEX(Map!$H$1:$H$12,MATCH(B3069,Map!$G$1:$G$12,0),0),1)</f>
        <v>43466</v>
      </c>
      <c r="W3069" t="str">
        <f>IF(AND(V3069&gt;=Map!$K$2,V3069&lt;=Map!$L$2),"Base",IF(AND(V3069&gt;=Map!$K$3,V3069&lt;=Map!$L$3),"Fcst","N/A"))</f>
        <v>N/A</v>
      </c>
      <c r="X3069" t="str">
        <f>INDEX(Map!$B$2:$B$86,MATCH(D3069,Map!$A$2:$A$86,0),0)</f>
        <v>OVEC</v>
      </c>
      <c r="Y3069" s="7">
        <f>IF(INDEX(Map!$C$2:$C$86,MATCH(D3069,Map!$A$2:$A$86,0),0)="","N/A",E3069*INDEX(Map!$C$2:$C$86,MATCH(D3069,Map!$A$2:$A$86,0),0))</f>
        <v>6.3</v>
      </c>
      <c r="Z3069" s="7" t="str">
        <f>IF(INDEX(Map!$D$2:$D$86,MATCH(D3069,Map!$A$2:$A$86,0),0)="","N/A",E3069*INDEX(Map!$D$2:$D$86,MATCH(D3069,Map!$A$2:$A$86,0),0))</f>
        <v>N/A</v>
      </c>
      <c r="AA3069" t="str">
        <f>INDEX(Map!$E$2:$E$86,MATCH(D3069,Map!$A$2:$A$86,0),0)</f>
        <v>Coal</v>
      </c>
    </row>
    <row r="3070" spans="1:27" x14ac:dyDescent="0.25">
      <c r="A3070" s="1" t="s">
        <v>121</v>
      </c>
      <c r="B3070" s="1" t="s">
        <v>22</v>
      </c>
      <c r="C3070" s="1">
        <v>45</v>
      </c>
      <c r="D3070" s="1" t="s">
        <v>68</v>
      </c>
      <c r="E3070" s="1">
        <v>25.7</v>
      </c>
      <c r="F3070" s="1">
        <v>0</v>
      </c>
      <c r="G3070" s="1">
        <v>100</v>
      </c>
      <c r="H3070" s="1">
        <v>0</v>
      </c>
      <c r="I3070" s="1">
        <v>2566.8000000000002</v>
      </c>
      <c r="J3070" s="1">
        <v>100000</v>
      </c>
      <c r="K3070" s="1">
        <v>744</v>
      </c>
      <c r="L3070" s="1">
        <v>27.8</v>
      </c>
      <c r="M3070" s="1">
        <v>714</v>
      </c>
      <c r="N3070" s="1">
        <v>0</v>
      </c>
      <c r="O3070" s="1">
        <v>0</v>
      </c>
      <c r="P3070" s="1">
        <v>0</v>
      </c>
      <c r="Q3070" s="1">
        <v>0</v>
      </c>
      <c r="R3070" s="1">
        <v>27.8</v>
      </c>
      <c r="S3070" s="1">
        <v>27.8</v>
      </c>
      <c r="T3070" s="1">
        <v>714</v>
      </c>
      <c r="U3070" s="3" t="str">
        <f t="shared" si="47"/>
        <v>2017Plan</v>
      </c>
      <c r="V3070" s="2">
        <f>DATE(A3070,INDEX(Map!$H$1:$H$12,MATCH(B3070,Map!$G$1:$G$12,0),0),1)</f>
        <v>43466</v>
      </c>
      <c r="W3070" t="str">
        <f>IF(AND(V3070&gt;=Map!$K$2,V3070&lt;=Map!$L$2),"Base",IF(AND(V3070&gt;=Map!$K$3,V3070&lt;=Map!$L$3),"Fcst","N/A"))</f>
        <v>N/A</v>
      </c>
      <c r="X3070" t="str">
        <f>INDEX(Map!$B$2:$B$86,MATCH(D3070,Map!$A$2:$A$86,0),0)</f>
        <v>OVEC</v>
      </c>
      <c r="Y3070" s="7" t="str">
        <f>IF(INDEX(Map!$C$2:$C$86,MATCH(D3070,Map!$A$2:$A$86,0),0)="","N/A",E3070*INDEX(Map!$C$2:$C$86,MATCH(D3070,Map!$A$2:$A$86,0),0))</f>
        <v>N/A</v>
      </c>
      <c r="Z3070" s="7">
        <f>IF(INDEX(Map!$D$2:$D$86,MATCH(D3070,Map!$A$2:$A$86,0),0)="","N/A",E3070*INDEX(Map!$D$2:$D$86,MATCH(D3070,Map!$A$2:$A$86,0),0))</f>
        <v>25.7</v>
      </c>
      <c r="AA3070" t="str">
        <f>INDEX(Map!$E$2:$E$86,MATCH(D3070,Map!$A$2:$A$86,0),0)</f>
        <v>Coal</v>
      </c>
    </row>
    <row r="3071" spans="1:27" x14ac:dyDescent="0.25">
      <c r="A3071" s="1" t="s">
        <v>121</v>
      </c>
      <c r="B3071" s="1" t="s">
        <v>22</v>
      </c>
      <c r="C3071" s="1">
        <v>46</v>
      </c>
      <c r="D3071" s="1" t="s">
        <v>69</v>
      </c>
      <c r="E3071" s="1">
        <v>17</v>
      </c>
      <c r="F3071" s="1">
        <v>0</v>
      </c>
      <c r="G3071" s="1">
        <v>30.5</v>
      </c>
      <c r="H3071" s="1">
        <v>62</v>
      </c>
      <c r="I3071" s="1">
        <v>1702.5</v>
      </c>
      <c r="J3071" s="1">
        <v>100000</v>
      </c>
      <c r="K3071" s="1">
        <v>227</v>
      </c>
      <c r="L3071" s="1">
        <v>27.8</v>
      </c>
      <c r="M3071" s="1">
        <v>473</v>
      </c>
      <c r="N3071" s="1">
        <v>0</v>
      </c>
      <c r="O3071" s="1">
        <v>0</v>
      </c>
      <c r="P3071" s="1">
        <v>0</v>
      </c>
      <c r="Q3071" s="1">
        <v>0</v>
      </c>
      <c r="R3071" s="1">
        <v>27.8</v>
      </c>
      <c r="S3071" s="1">
        <v>27.8</v>
      </c>
      <c r="T3071" s="1">
        <v>473</v>
      </c>
      <c r="U3071" s="3" t="str">
        <f t="shared" si="47"/>
        <v>2017Plan</v>
      </c>
      <c r="V3071" s="2">
        <f>DATE(A3071,INDEX(Map!$H$1:$H$12,MATCH(B3071,Map!$G$1:$G$12,0),0),1)</f>
        <v>43466</v>
      </c>
      <c r="W3071" t="str">
        <f>IF(AND(V3071&gt;=Map!$K$2,V3071&lt;=Map!$L$2),"Base",IF(AND(V3071&gt;=Map!$K$3,V3071&lt;=Map!$L$3),"Fcst","N/A"))</f>
        <v>N/A</v>
      </c>
      <c r="X3071" t="str">
        <f>INDEX(Map!$B$2:$B$86,MATCH(D3071,Map!$A$2:$A$86,0),0)</f>
        <v>OVEC</v>
      </c>
      <c r="Y3071" s="7" t="str">
        <f>IF(INDEX(Map!$C$2:$C$86,MATCH(D3071,Map!$A$2:$A$86,0),0)="","N/A",E3071*INDEX(Map!$C$2:$C$86,MATCH(D3071,Map!$A$2:$A$86,0),0))</f>
        <v>N/A</v>
      </c>
      <c r="Z3071" s="7">
        <f>IF(INDEX(Map!$D$2:$D$86,MATCH(D3071,Map!$A$2:$A$86,0),0)="","N/A",E3071*INDEX(Map!$D$2:$D$86,MATCH(D3071,Map!$A$2:$A$86,0),0))</f>
        <v>17</v>
      </c>
      <c r="AA3071" t="str">
        <f>INDEX(Map!$E$2:$E$86,MATCH(D3071,Map!$A$2:$A$86,0),0)</f>
        <v>Coal</v>
      </c>
    </row>
    <row r="3072" spans="1:27" x14ac:dyDescent="0.25">
      <c r="A3072" s="1" t="s">
        <v>121</v>
      </c>
      <c r="B3072" s="1" t="s">
        <v>22</v>
      </c>
      <c r="C3072" s="1">
        <v>47</v>
      </c>
      <c r="D3072" s="1" t="s">
        <v>70</v>
      </c>
      <c r="E3072" s="1">
        <v>0</v>
      </c>
      <c r="F3072" s="1">
        <v>0</v>
      </c>
      <c r="G3072" s="1">
        <v>0</v>
      </c>
      <c r="H3072" s="1">
        <v>0</v>
      </c>
      <c r="I3072" s="1" t="s">
        <v>63</v>
      </c>
      <c r="J3072" s="1" t="s">
        <v>63</v>
      </c>
      <c r="K3072" s="1">
        <v>0</v>
      </c>
      <c r="L3072" s="1">
        <v>0</v>
      </c>
      <c r="M3072" s="1">
        <v>0</v>
      </c>
      <c r="N3072" s="1" t="s">
        <v>63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3" t="str">
        <f t="shared" si="47"/>
        <v>2017Plan</v>
      </c>
      <c r="V3072" s="2">
        <f>DATE(A3072,INDEX(Map!$H$1:$H$12,MATCH(B3072,Map!$G$1:$G$12,0),0),1)</f>
        <v>43466</v>
      </c>
      <c r="W3072" t="str">
        <f>IF(AND(V3072&gt;=Map!$K$2,V3072&lt;=Map!$L$2),"Base",IF(AND(V3072&gt;=Map!$K$3,V3072&lt;=Map!$L$3),"Fcst","N/A"))</f>
        <v>N/A</v>
      </c>
      <c r="X3072" t="str">
        <f>INDEX(Map!$B$2:$B$86,MATCH(D3072,Map!$A$2:$A$86,0),0)</f>
        <v>N/A</v>
      </c>
      <c r="Y3072" s="7" t="str">
        <f>IF(INDEX(Map!$C$2:$C$86,MATCH(D3072,Map!$A$2:$A$86,0),0)="","N/A",E3072*INDEX(Map!$C$2:$C$86,MATCH(D3072,Map!$A$2:$A$86,0),0))</f>
        <v>N/A</v>
      </c>
      <c r="Z3072" s="7" t="str">
        <f>IF(INDEX(Map!$D$2:$D$86,MATCH(D3072,Map!$A$2:$A$86,0),0)="","N/A",E3072*INDEX(Map!$D$2:$D$86,MATCH(D3072,Map!$A$2:$A$86,0),0))</f>
        <v>N/A</v>
      </c>
      <c r="AA3072" t="str">
        <f>INDEX(Map!$E$2:$E$86,MATCH(D3072,Map!$A$2:$A$86,0),0)</f>
        <v>Purchases</v>
      </c>
    </row>
    <row r="3073" spans="1:27" x14ac:dyDescent="0.25">
      <c r="A3073" s="1" t="s">
        <v>121</v>
      </c>
      <c r="B3073" s="1" t="s">
        <v>22</v>
      </c>
      <c r="C3073" s="1">
        <v>48</v>
      </c>
      <c r="D3073" s="1" t="s">
        <v>71</v>
      </c>
      <c r="E3073" s="1">
        <v>0</v>
      </c>
      <c r="F3073" s="1">
        <v>0</v>
      </c>
      <c r="G3073" s="1">
        <v>0</v>
      </c>
      <c r="H3073" s="1">
        <v>0</v>
      </c>
      <c r="I3073" s="1" t="s">
        <v>63</v>
      </c>
      <c r="J3073" s="1" t="s">
        <v>63</v>
      </c>
      <c r="K3073" s="1">
        <v>0</v>
      </c>
      <c r="L3073" s="1">
        <v>0</v>
      </c>
      <c r="M3073" s="1">
        <v>0</v>
      </c>
      <c r="N3073" s="1" t="s">
        <v>63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3" t="str">
        <f t="shared" si="47"/>
        <v>2017Plan</v>
      </c>
      <c r="V3073" s="2">
        <f>DATE(A3073,INDEX(Map!$H$1:$H$12,MATCH(B3073,Map!$G$1:$G$12,0),0),1)</f>
        <v>43466</v>
      </c>
      <c r="W3073" t="str">
        <f>IF(AND(V3073&gt;=Map!$K$2,V3073&lt;=Map!$L$2),"Base",IF(AND(V3073&gt;=Map!$K$3,V3073&lt;=Map!$L$3),"Fcst","N/A"))</f>
        <v>N/A</v>
      </c>
      <c r="X3073" t="str">
        <f>INDEX(Map!$B$2:$B$86,MATCH(D3073,Map!$A$2:$A$86,0),0)</f>
        <v>N/A</v>
      </c>
      <c r="Y3073" s="7" t="str">
        <f>IF(INDEX(Map!$C$2:$C$86,MATCH(D3073,Map!$A$2:$A$86,0),0)="","N/A",E3073*INDEX(Map!$C$2:$C$86,MATCH(D3073,Map!$A$2:$A$86,0),0))</f>
        <v>N/A</v>
      </c>
      <c r="Z3073" s="7" t="str">
        <f>IF(INDEX(Map!$D$2:$D$86,MATCH(D3073,Map!$A$2:$A$86,0),0)="","N/A",E3073*INDEX(Map!$D$2:$D$86,MATCH(D3073,Map!$A$2:$A$86,0),0))</f>
        <v>N/A</v>
      </c>
      <c r="AA3073" t="str">
        <f>INDEX(Map!$E$2:$E$86,MATCH(D3073,Map!$A$2:$A$86,0),0)</f>
        <v>Purchases</v>
      </c>
    </row>
    <row r="3074" spans="1:27" x14ac:dyDescent="0.25">
      <c r="A3074" s="1" t="s">
        <v>121</v>
      </c>
      <c r="B3074" s="1" t="s">
        <v>22</v>
      </c>
      <c r="C3074" s="1">
        <v>49</v>
      </c>
      <c r="D3074" s="1" t="s">
        <v>72</v>
      </c>
      <c r="E3074" s="1">
        <v>0</v>
      </c>
      <c r="F3074" s="1">
        <v>0</v>
      </c>
      <c r="G3074" s="1">
        <v>0</v>
      </c>
      <c r="H3074" s="1">
        <v>0</v>
      </c>
      <c r="I3074" s="1" t="s">
        <v>63</v>
      </c>
      <c r="J3074" s="1" t="s">
        <v>63</v>
      </c>
      <c r="K3074" s="1">
        <v>0</v>
      </c>
      <c r="L3074" s="1">
        <v>0</v>
      </c>
      <c r="M3074" s="1">
        <v>0</v>
      </c>
      <c r="N3074" s="1" t="s">
        <v>63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3" t="str">
        <f t="shared" si="47"/>
        <v>2017Plan</v>
      </c>
      <c r="V3074" s="2">
        <f>DATE(A3074,INDEX(Map!$H$1:$H$12,MATCH(B3074,Map!$G$1:$G$12,0),0),1)</f>
        <v>43466</v>
      </c>
      <c r="W3074" t="str">
        <f>IF(AND(V3074&gt;=Map!$K$2,V3074&lt;=Map!$L$2),"Base",IF(AND(V3074&gt;=Map!$K$3,V3074&lt;=Map!$L$3),"Fcst","N/A"))</f>
        <v>N/A</v>
      </c>
      <c r="X3074" t="str">
        <f>INDEX(Map!$B$2:$B$86,MATCH(D3074,Map!$A$2:$A$86,0),0)</f>
        <v>N/A</v>
      </c>
      <c r="Y3074" s="7" t="str">
        <f>IF(INDEX(Map!$C$2:$C$86,MATCH(D3074,Map!$A$2:$A$86,0),0)="","N/A",E3074*INDEX(Map!$C$2:$C$86,MATCH(D3074,Map!$A$2:$A$86,0),0))</f>
        <v>N/A</v>
      </c>
      <c r="Z3074" s="7" t="str">
        <f>IF(INDEX(Map!$D$2:$D$86,MATCH(D3074,Map!$A$2:$A$86,0),0)="","N/A",E3074*INDEX(Map!$D$2:$D$86,MATCH(D3074,Map!$A$2:$A$86,0),0))</f>
        <v>N/A</v>
      </c>
      <c r="AA3074" t="str">
        <f>INDEX(Map!$E$2:$E$86,MATCH(D3074,Map!$A$2:$A$86,0),0)</f>
        <v>Purchases</v>
      </c>
    </row>
    <row r="3075" spans="1:27" x14ac:dyDescent="0.25">
      <c r="A3075" s="1" t="s">
        <v>121</v>
      </c>
      <c r="B3075" s="1" t="s">
        <v>22</v>
      </c>
      <c r="C3075" s="1">
        <v>50</v>
      </c>
      <c r="D3075" s="1" t="s">
        <v>73</v>
      </c>
      <c r="E3075" s="1">
        <v>0</v>
      </c>
      <c r="F3075" s="1">
        <v>0</v>
      </c>
      <c r="G3075" s="1">
        <v>0</v>
      </c>
      <c r="H3075" s="1">
        <v>0</v>
      </c>
      <c r="I3075" s="1" t="s">
        <v>63</v>
      </c>
      <c r="J3075" s="1" t="s">
        <v>63</v>
      </c>
      <c r="K3075" s="1">
        <v>0</v>
      </c>
      <c r="L3075" s="1">
        <v>0</v>
      </c>
      <c r="M3075" s="1">
        <v>0</v>
      </c>
      <c r="N3075" s="1" t="s">
        <v>63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3" t="str">
        <f t="shared" si="47"/>
        <v>2017Plan</v>
      </c>
      <c r="V3075" s="2">
        <f>DATE(A3075,INDEX(Map!$H$1:$H$12,MATCH(B3075,Map!$G$1:$G$12,0),0),1)</f>
        <v>43466</v>
      </c>
      <c r="W3075" t="str">
        <f>IF(AND(V3075&gt;=Map!$K$2,V3075&lt;=Map!$L$2),"Base",IF(AND(V3075&gt;=Map!$K$3,V3075&lt;=Map!$L$3),"Fcst","N/A"))</f>
        <v>N/A</v>
      </c>
      <c r="X3075" t="str">
        <f>INDEX(Map!$B$2:$B$86,MATCH(D3075,Map!$A$2:$A$86,0),0)</f>
        <v>N/A</v>
      </c>
      <c r="Y3075" s="7" t="str">
        <f>IF(INDEX(Map!$C$2:$C$86,MATCH(D3075,Map!$A$2:$A$86,0),0)="","N/A",E3075*INDEX(Map!$C$2:$C$86,MATCH(D3075,Map!$A$2:$A$86,0),0))</f>
        <v>N/A</v>
      </c>
      <c r="Z3075" s="7" t="str">
        <f>IF(INDEX(Map!$D$2:$D$86,MATCH(D3075,Map!$A$2:$A$86,0),0)="","N/A",E3075*INDEX(Map!$D$2:$D$86,MATCH(D3075,Map!$A$2:$A$86,0),0))</f>
        <v>N/A</v>
      </c>
      <c r="AA3075" t="str">
        <f>INDEX(Map!$E$2:$E$86,MATCH(D3075,Map!$A$2:$A$86,0),0)</f>
        <v>Purchases</v>
      </c>
    </row>
    <row r="3076" spans="1:27" x14ac:dyDescent="0.25">
      <c r="A3076" s="1" t="s">
        <v>121</v>
      </c>
      <c r="B3076" s="1" t="s">
        <v>22</v>
      </c>
      <c r="C3076" s="1">
        <v>51</v>
      </c>
      <c r="D3076" s="1" t="s">
        <v>74</v>
      </c>
      <c r="E3076" s="1">
        <v>0</v>
      </c>
      <c r="F3076" s="1">
        <v>0</v>
      </c>
      <c r="G3076" s="1">
        <v>0</v>
      </c>
      <c r="H3076" s="1">
        <v>0</v>
      </c>
      <c r="I3076" s="1" t="s">
        <v>63</v>
      </c>
      <c r="J3076" s="1" t="s">
        <v>63</v>
      </c>
      <c r="K3076" s="1">
        <v>0</v>
      </c>
      <c r="L3076" s="1">
        <v>0</v>
      </c>
      <c r="M3076" s="1">
        <v>0</v>
      </c>
      <c r="N3076" s="1" t="s">
        <v>63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3" t="str">
        <f t="shared" ref="U3076:U3139" si="48">U3075</f>
        <v>2017Plan</v>
      </c>
      <c r="V3076" s="2">
        <f>DATE(A3076,INDEX(Map!$H$1:$H$12,MATCH(B3076,Map!$G$1:$G$12,0),0),1)</f>
        <v>43466</v>
      </c>
      <c r="W3076" t="str">
        <f>IF(AND(V3076&gt;=Map!$K$2,V3076&lt;=Map!$L$2),"Base",IF(AND(V3076&gt;=Map!$K$3,V3076&lt;=Map!$L$3),"Fcst","N/A"))</f>
        <v>N/A</v>
      </c>
      <c r="X3076" t="str">
        <f>INDEX(Map!$B$2:$B$86,MATCH(D3076,Map!$A$2:$A$86,0),0)</f>
        <v>N/A</v>
      </c>
      <c r="Y3076" s="7" t="str">
        <f>IF(INDEX(Map!$C$2:$C$86,MATCH(D3076,Map!$A$2:$A$86,0),0)="","N/A",E3076*INDEX(Map!$C$2:$C$86,MATCH(D3076,Map!$A$2:$A$86,0),0))</f>
        <v>N/A</v>
      </c>
      <c r="Z3076" s="7" t="str">
        <f>IF(INDEX(Map!$D$2:$D$86,MATCH(D3076,Map!$A$2:$A$86,0),0)="","N/A",E3076*INDEX(Map!$D$2:$D$86,MATCH(D3076,Map!$A$2:$A$86,0),0))</f>
        <v>N/A</v>
      </c>
      <c r="AA3076" t="str">
        <f>INDEX(Map!$E$2:$E$86,MATCH(D3076,Map!$A$2:$A$86,0),0)</f>
        <v>Purchases</v>
      </c>
    </row>
    <row r="3077" spans="1:27" x14ac:dyDescent="0.25">
      <c r="A3077" s="1" t="s">
        <v>121</v>
      </c>
      <c r="B3077" s="1" t="s">
        <v>22</v>
      </c>
      <c r="C3077" s="1">
        <v>52</v>
      </c>
      <c r="D3077" s="1" t="s">
        <v>75</v>
      </c>
      <c r="E3077" s="1">
        <v>0</v>
      </c>
      <c r="F3077" s="1">
        <v>0</v>
      </c>
      <c r="G3077" s="1">
        <v>0</v>
      </c>
      <c r="H3077" s="1">
        <v>0</v>
      </c>
      <c r="I3077" s="1" t="s">
        <v>63</v>
      </c>
      <c r="J3077" s="1" t="s">
        <v>63</v>
      </c>
      <c r="K3077" s="1">
        <v>0</v>
      </c>
      <c r="L3077" s="1">
        <v>0</v>
      </c>
      <c r="M3077" s="1">
        <v>0</v>
      </c>
      <c r="N3077" s="1" t="s">
        <v>63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3" t="str">
        <f t="shared" si="48"/>
        <v>2017Plan</v>
      </c>
      <c r="V3077" s="2">
        <f>DATE(A3077,INDEX(Map!$H$1:$H$12,MATCH(B3077,Map!$G$1:$G$12,0),0),1)</f>
        <v>43466</v>
      </c>
      <c r="W3077" t="str">
        <f>IF(AND(V3077&gt;=Map!$K$2,V3077&lt;=Map!$L$2),"Base",IF(AND(V3077&gt;=Map!$K$3,V3077&lt;=Map!$L$3),"Fcst","N/A"))</f>
        <v>N/A</v>
      </c>
      <c r="X3077" t="str">
        <f>INDEX(Map!$B$2:$B$86,MATCH(D3077,Map!$A$2:$A$86,0),0)</f>
        <v>N/A</v>
      </c>
      <c r="Y3077" s="7" t="str">
        <f>IF(INDEX(Map!$C$2:$C$86,MATCH(D3077,Map!$A$2:$A$86,0),0)="","N/A",E3077*INDEX(Map!$C$2:$C$86,MATCH(D3077,Map!$A$2:$A$86,0),0))</f>
        <v>N/A</v>
      </c>
      <c r="Z3077" s="7" t="str">
        <f>IF(INDEX(Map!$D$2:$D$86,MATCH(D3077,Map!$A$2:$A$86,0),0)="","N/A",E3077*INDEX(Map!$D$2:$D$86,MATCH(D3077,Map!$A$2:$A$86,0),0))</f>
        <v>N/A</v>
      </c>
      <c r="AA3077" t="str">
        <f>INDEX(Map!$E$2:$E$86,MATCH(D3077,Map!$A$2:$A$86,0),0)</f>
        <v>Purchases</v>
      </c>
    </row>
    <row r="3078" spans="1:27" x14ac:dyDescent="0.25">
      <c r="A3078" s="1" t="s">
        <v>121</v>
      </c>
      <c r="B3078" s="1" t="s">
        <v>22</v>
      </c>
      <c r="C3078" s="1">
        <v>53</v>
      </c>
      <c r="D3078" s="1" t="s">
        <v>76</v>
      </c>
      <c r="E3078" s="1">
        <v>0</v>
      </c>
      <c r="F3078" s="1">
        <v>0</v>
      </c>
      <c r="G3078" s="1">
        <v>0</v>
      </c>
      <c r="H3078" s="1">
        <v>0</v>
      </c>
      <c r="I3078" s="1" t="s">
        <v>63</v>
      </c>
      <c r="J3078" s="1" t="s">
        <v>63</v>
      </c>
      <c r="K3078" s="1">
        <v>0</v>
      </c>
      <c r="L3078" s="1">
        <v>0</v>
      </c>
      <c r="M3078" s="1">
        <v>0</v>
      </c>
      <c r="N3078" s="1" t="s">
        <v>63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3" t="str">
        <f t="shared" si="48"/>
        <v>2017Plan</v>
      </c>
      <c r="V3078" s="2">
        <f>DATE(A3078,INDEX(Map!$H$1:$H$12,MATCH(B3078,Map!$G$1:$G$12,0),0),1)</f>
        <v>43466</v>
      </c>
      <c r="W3078" t="str">
        <f>IF(AND(V3078&gt;=Map!$K$2,V3078&lt;=Map!$L$2),"Base",IF(AND(V3078&gt;=Map!$K$3,V3078&lt;=Map!$L$3),"Fcst","N/A"))</f>
        <v>N/A</v>
      </c>
      <c r="X3078" t="str">
        <f>INDEX(Map!$B$2:$B$86,MATCH(D3078,Map!$A$2:$A$86,0),0)</f>
        <v>N/A</v>
      </c>
      <c r="Y3078" s="7" t="str">
        <f>IF(INDEX(Map!$C$2:$C$86,MATCH(D3078,Map!$A$2:$A$86,0),0)="","N/A",E3078*INDEX(Map!$C$2:$C$86,MATCH(D3078,Map!$A$2:$A$86,0),0))</f>
        <v>N/A</v>
      </c>
      <c r="Z3078" s="7" t="str">
        <f>IF(INDEX(Map!$D$2:$D$86,MATCH(D3078,Map!$A$2:$A$86,0),0)="","N/A",E3078*INDEX(Map!$D$2:$D$86,MATCH(D3078,Map!$A$2:$A$86,0),0))</f>
        <v>N/A</v>
      </c>
      <c r="AA3078" t="str">
        <f>INDEX(Map!$E$2:$E$86,MATCH(D3078,Map!$A$2:$A$86,0),0)</f>
        <v>Purchases</v>
      </c>
    </row>
    <row r="3079" spans="1:27" x14ac:dyDescent="0.25">
      <c r="A3079" s="1" t="s">
        <v>121</v>
      </c>
      <c r="B3079" s="1" t="s">
        <v>22</v>
      </c>
      <c r="C3079" s="1">
        <v>54</v>
      </c>
      <c r="D3079" s="1" t="s">
        <v>77</v>
      </c>
      <c r="E3079" s="1">
        <v>0</v>
      </c>
      <c r="F3079" s="1">
        <v>0</v>
      </c>
      <c r="G3079" s="1">
        <v>0</v>
      </c>
      <c r="H3079" s="1">
        <v>0</v>
      </c>
      <c r="I3079" s="1" t="s">
        <v>63</v>
      </c>
      <c r="J3079" s="1" t="s">
        <v>63</v>
      </c>
      <c r="K3079" s="1">
        <v>0</v>
      </c>
      <c r="L3079" s="1">
        <v>0</v>
      </c>
      <c r="M3079" s="1">
        <v>0</v>
      </c>
      <c r="N3079" s="1" t="s">
        <v>63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3" t="str">
        <f t="shared" si="48"/>
        <v>2017Plan</v>
      </c>
      <c r="V3079" s="2">
        <f>DATE(A3079,INDEX(Map!$H$1:$H$12,MATCH(B3079,Map!$G$1:$G$12,0),0),1)</f>
        <v>43466</v>
      </c>
      <c r="W3079" t="str">
        <f>IF(AND(V3079&gt;=Map!$K$2,V3079&lt;=Map!$L$2),"Base",IF(AND(V3079&gt;=Map!$K$3,V3079&lt;=Map!$L$3),"Fcst","N/A"))</f>
        <v>N/A</v>
      </c>
      <c r="X3079" t="str">
        <f>INDEX(Map!$B$2:$B$86,MATCH(D3079,Map!$A$2:$A$86,0),0)</f>
        <v>N/A</v>
      </c>
      <c r="Y3079" s="7" t="str">
        <f>IF(INDEX(Map!$C$2:$C$86,MATCH(D3079,Map!$A$2:$A$86,0),0)="","N/A",E3079*INDEX(Map!$C$2:$C$86,MATCH(D3079,Map!$A$2:$A$86,0),0))</f>
        <v>N/A</v>
      </c>
      <c r="Z3079" s="7" t="str">
        <f>IF(INDEX(Map!$D$2:$D$86,MATCH(D3079,Map!$A$2:$A$86,0),0)="","N/A",E3079*INDEX(Map!$D$2:$D$86,MATCH(D3079,Map!$A$2:$A$86,0),0))</f>
        <v>N/A</v>
      </c>
      <c r="AA3079" t="str">
        <f>INDEX(Map!$E$2:$E$86,MATCH(D3079,Map!$A$2:$A$86,0),0)</f>
        <v>Purchases</v>
      </c>
    </row>
    <row r="3080" spans="1:27" x14ac:dyDescent="0.25">
      <c r="A3080" s="1" t="s">
        <v>121</v>
      </c>
      <c r="B3080" s="1" t="s">
        <v>22</v>
      </c>
      <c r="C3080" s="1">
        <v>55</v>
      </c>
      <c r="D3080" s="1" t="s">
        <v>78</v>
      </c>
      <c r="E3080" s="1">
        <v>0</v>
      </c>
      <c r="F3080" s="1">
        <v>0</v>
      </c>
      <c r="G3080" s="1">
        <v>0</v>
      </c>
      <c r="H3080" s="1">
        <v>0</v>
      </c>
      <c r="I3080" s="1" t="s">
        <v>63</v>
      </c>
      <c r="J3080" s="1" t="s">
        <v>63</v>
      </c>
      <c r="K3080" s="1">
        <v>0</v>
      </c>
      <c r="L3080" s="1">
        <v>0</v>
      </c>
      <c r="M3080" s="1">
        <v>0</v>
      </c>
      <c r="N3080" s="1" t="s">
        <v>63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3" t="str">
        <f t="shared" si="48"/>
        <v>2017Plan</v>
      </c>
      <c r="V3080" s="2">
        <f>DATE(A3080,INDEX(Map!$H$1:$H$12,MATCH(B3080,Map!$G$1:$G$12,0),0),1)</f>
        <v>43466</v>
      </c>
      <c r="W3080" t="str">
        <f>IF(AND(V3080&gt;=Map!$K$2,V3080&lt;=Map!$L$2),"Base",IF(AND(V3080&gt;=Map!$K$3,V3080&lt;=Map!$L$3),"Fcst","N/A"))</f>
        <v>N/A</v>
      </c>
      <c r="X3080" t="str">
        <f>INDEX(Map!$B$2:$B$86,MATCH(D3080,Map!$A$2:$A$86,0),0)</f>
        <v>N/A</v>
      </c>
      <c r="Y3080" s="7" t="str">
        <f>IF(INDEX(Map!$C$2:$C$86,MATCH(D3080,Map!$A$2:$A$86,0),0)="","N/A",E3080*INDEX(Map!$C$2:$C$86,MATCH(D3080,Map!$A$2:$A$86,0),0))</f>
        <v>N/A</v>
      </c>
      <c r="Z3080" s="7" t="str">
        <f>IF(INDEX(Map!$D$2:$D$86,MATCH(D3080,Map!$A$2:$A$86,0),0)="","N/A",E3080*INDEX(Map!$D$2:$D$86,MATCH(D3080,Map!$A$2:$A$86,0),0))</f>
        <v>N/A</v>
      </c>
      <c r="AA3080" t="str">
        <f>INDEX(Map!$E$2:$E$86,MATCH(D3080,Map!$A$2:$A$86,0),0)</f>
        <v>Purchases</v>
      </c>
    </row>
    <row r="3081" spans="1:27" x14ac:dyDescent="0.25">
      <c r="A3081" s="1" t="s">
        <v>121</v>
      </c>
      <c r="B3081" s="1" t="s">
        <v>22</v>
      </c>
      <c r="C3081" s="1">
        <v>56</v>
      </c>
      <c r="D3081" s="1" t="s">
        <v>79</v>
      </c>
      <c r="E3081" s="1">
        <v>0.1</v>
      </c>
      <c r="F3081" s="1">
        <v>0</v>
      </c>
      <c r="G3081" s="1">
        <v>0.8</v>
      </c>
      <c r="H3081" s="1">
        <v>2</v>
      </c>
      <c r="I3081" s="1" t="s">
        <v>63</v>
      </c>
      <c r="J3081" s="1" t="s">
        <v>63</v>
      </c>
      <c r="K3081" s="1">
        <v>2</v>
      </c>
      <c r="L3081" s="1">
        <v>18.100000000000001</v>
      </c>
      <c r="M3081" s="1">
        <v>2</v>
      </c>
      <c r="N3081" s="1" t="s">
        <v>63</v>
      </c>
      <c r="O3081" s="1">
        <v>0</v>
      </c>
      <c r="P3081" s="1">
        <v>0</v>
      </c>
      <c r="Q3081" s="1">
        <v>1</v>
      </c>
      <c r="R3081" s="1">
        <v>26.33</v>
      </c>
      <c r="S3081" s="1">
        <v>26.33</v>
      </c>
      <c r="T3081" s="1">
        <v>3</v>
      </c>
      <c r="U3081" s="3" t="str">
        <f t="shared" si="48"/>
        <v>2017Plan</v>
      </c>
      <c r="V3081" s="2">
        <f>DATE(A3081,INDEX(Map!$H$1:$H$12,MATCH(B3081,Map!$G$1:$G$12,0),0),1)</f>
        <v>43466</v>
      </c>
      <c r="W3081" t="str">
        <f>IF(AND(V3081&gt;=Map!$K$2,V3081&lt;=Map!$L$2),"Base",IF(AND(V3081&gt;=Map!$K$3,V3081&lt;=Map!$L$3),"Fcst","N/A"))</f>
        <v>N/A</v>
      </c>
      <c r="X3081" t="str">
        <f>INDEX(Map!$B$2:$B$86,MATCH(D3081,Map!$A$2:$A$86,0),0)</f>
        <v>N/A</v>
      </c>
      <c r="Y3081" s="7" t="str">
        <f>IF(INDEX(Map!$C$2:$C$86,MATCH(D3081,Map!$A$2:$A$86,0),0)="","N/A",E3081*INDEX(Map!$C$2:$C$86,MATCH(D3081,Map!$A$2:$A$86,0),0))</f>
        <v>N/A</v>
      </c>
      <c r="Z3081" s="7" t="str">
        <f>IF(INDEX(Map!$D$2:$D$86,MATCH(D3081,Map!$A$2:$A$86,0),0)="","N/A",E3081*INDEX(Map!$D$2:$D$86,MATCH(D3081,Map!$A$2:$A$86,0),0))</f>
        <v>N/A</v>
      </c>
      <c r="AA3081" t="str">
        <f>INDEX(Map!$E$2:$E$86,MATCH(D3081,Map!$A$2:$A$86,0),0)</f>
        <v>Purchases</v>
      </c>
    </row>
    <row r="3082" spans="1:27" x14ac:dyDescent="0.25">
      <c r="A3082" s="1" t="s">
        <v>121</v>
      </c>
      <c r="B3082" s="1" t="s">
        <v>22</v>
      </c>
      <c r="C3082" s="1">
        <v>57</v>
      </c>
      <c r="D3082" s="1" t="s">
        <v>80</v>
      </c>
      <c r="E3082" s="1">
        <v>0.1</v>
      </c>
      <c r="F3082" s="1">
        <v>0</v>
      </c>
      <c r="G3082" s="1">
        <v>0.8</v>
      </c>
      <c r="H3082" s="1">
        <v>2</v>
      </c>
      <c r="I3082" s="1" t="s">
        <v>63</v>
      </c>
      <c r="J3082" s="1" t="s">
        <v>63</v>
      </c>
      <c r="K3082" s="1">
        <v>2</v>
      </c>
      <c r="L3082" s="1">
        <v>18.100000000000001</v>
      </c>
      <c r="M3082" s="1">
        <v>2</v>
      </c>
      <c r="N3082" s="1" t="s">
        <v>63</v>
      </c>
      <c r="O3082" s="1">
        <v>0</v>
      </c>
      <c r="P3082" s="1">
        <v>0</v>
      </c>
      <c r="Q3082" s="1">
        <v>1</v>
      </c>
      <c r="R3082" s="1">
        <v>26.33</v>
      </c>
      <c r="S3082" s="1">
        <v>26.33</v>
      </c>
      <c r="T3082" s="1">
        <v>3</v>
      </c>
      <c r="U3082" s="3" t="str">
        <f t="shared" si="48"/>
        <v>2017Plan</v>
      </c>
      <c r="V3082" s="2">
        <f>DATE(A3082,INDEX(Map!$H$1:$H$12,MATCH(B3082,Map!$G$1:$G$12,0),0),1)</f>
        <v>43466</v>
      </c>
      <c r="W3082" t="str">
        <f>IF(AND(V3082&gt;=Map!$K$2,V3082&lt;=Map!$L$2),"Base",IF(AND(V3082&gt;=Map!$K$3,V3082&lt;=Map!$L$3),"Fcst","N/A"))</f>
        <v>N/A</v>
      </c>
      <c r="X3082" t="str">
        <f>INDEX(Map!$B$2:$B$86,MATCH(D3082,Map!$A$2:$A$86,0),0)</f>
        <v>N/A</v>
      </c>
      <c r="Y3082" s="7" t="str">
        <f>IF(INDEX(Map!$C$2:$C$86,MATCH(D3082,Map!$A$2:$A$86,0),0)="","N/A",E3082*INDEX(Map!$C$2:$C$86,MATCH(D3082,Map!$A$2:$A$86,0),0))</f>
        <v>N/A</v>
      </c>
      <c r="Z3082" s="7" t="str">
        <f>IF(INDEX(Map!$D$2:$D$86,MATCH(D3082,Map!$A$2:$A$86,0),0)="","N/A",E3082*INDEX(Map!$D$2:$D$86,MATCH(D3082,Map!$A$2:$A$86,0),0))</f>
        <v>N/A</v>
      </c>
      <c r="AA3082" t="str">
        <f>INDEX(Map!$E$2:$E$86,MATCH(D3082,Map!$A$2:$A$86,0),0)</f>
        <v>Purchases</v>
      </c>
    </row>
    <row r="3083" spans="1:27" x14ac:dyDescent="0.25">
      <c r="A3083" s="1" t="s">
        <v>121</v>
      </c>
      <c r="B3083" s="1" t="s">
        <v>22</v>
      </c>
      <c r="C3083" s="1">
        <v>58</v>
      </c>
      <c r="D3083" s="1" t="s">
        <v>81</v>
      </c>
      <c r="E3083" s="1">
        <v>0.1</v>
      </c>
      <c r="F3083" s="1">
        <v>0</v>
      </c>
      <c r="G3083" s="1">
        <v>0.4</v>
      </c>
      <c r="H3083" s="1">
        <v>1</v>
      </c>
      <c r="I3083" s="1" t="s">
        <v>63</v>
      </c>
      <c r="J3083" s="1" t="s">
        <v>63</v>
      </c>
      <c r="K3083" s="1">
        <v>1</v>
      </c>
      <c r="L3083" s="1">
        <v>13.8</v>
      </c>
      <c r="M3083" s="1">
        <v>1</v>
      </c>
      <c r="N3083" s="1" t="s">
        <v>63</v>
      </c>
      <c r="O3083" s="1">
        <v>0</v>
      </c>
      <c r="P3083" s="1">
        <v>0</v>
      </c>
      <c r="Q3083" s="1">
        <v>0</v>
      </c>
      <c r="R3083" s="1">
        <v>20.53</v>
      </c>
      <c r="S3083" s="1">
        <v>20.53</v>
      </c>
      <c r="T3083" s="1">
        <v>1</v>
      </c>
      <c r="U3083" s="3" t="str">
        <f t="shared" si="48"/>
        <v>2017Plan</v>
      </c>
      <c r="V3083" s="2">
        <f>DATE(A3083,INDEX(Map!$H$1:$H$12,MATCH(B3083,Map!$G$1:$G$12,0),0),1)</f>
        <v>43466</v>
      </c>
      <c r="W3083" t="str">
        <f>IF(AND(V3083&gt;=Map!$K$2,V3083&lt;=Map!$L$2),"Base",IF(AND(V3083&gt;=Map!$K$3,V3083&lt;=Map!$L$3),"Fcst","N/A"))</f>
        <v>N/A</v>
      </c>
      <c r="X3083" t="str">
        <f>INDEX(Map!$B$2:$B$86,MATCH(D3083,Map!$A$2:$A$86,0),0)</f>
        <v>N/A</v>
      </c>
      <c r="Y3083" s="7" t="str">
        <f>IF(INDEX(Map!$C$2:$C$86,MATCH(D3083,Map!$A$2:$A$86,0),0)="","N/A",E3083*INDEX(Map!$C$2:$C$86,MATCH(D3083,Map!$A$2:$A$86,0),0))</f>
        <v>N/A</v>
      </c>
      <c r="Z3083" s="7" t="str">
        <f>IF(INDEX(Map!$D$2:$D$86,MATCH(D3083,Map!$A$2:$A$86,0),0)="","N/A",E3083*INDEX(Map!$D$2:$D$86,MATCH(D3083,Map!$A$2:$A$86,0),0))</f>
        <v>N/A</v>
      </c>
      <c r="AA3083" t="str">
        <f>INDEX(Map!$E$2:$E$86,MATCH(D3083,Map!$A$2:$A$86,0),0)</f>
        <v>Purchases</v>
      </c>
    </row>
    <row r="3084" spans="1:27" x14ac:dyDescent="0.25">
      <c r="A3084" s="1" t="s">
        <v>121</v>
      </c>
      <c r="B3084" s="1" t="s">
        <v>22</v>
      </c>
      <c r="C3084" s="1">
        <v>59</v>
      </c>
      <c r="D3084" s="1" t="s">
        <v>82</v>
      </c>
      <c r="E3084" s="1">
        <v>0.1</v>
      </c>
      <c r="F3084" s="1">
        <v>0</v>
      </c>
      <c r="G3084" s="1">
        <v>0.4</v>
      </c>
      <c r="H3084" s="1">
        <v>1</v>
      </c>
      <c r="I3084" s="1" t="s">
        <v>63</v>
      </c>
      <c r="J3084" s="1" t="s">
        <v>63</v>
      </c>
      <c r="K3084" s="1">
        <v>1</v>
      </c>
      <c r="L3084" s="1">
        <v>13.8</v>
      </c>
      <c r="M3084" s="1">
        <v>1</v>
      </c>
      <c r="N3084" s="1" t="s">
        <v>63</v>
      </c>
      <c r="O3084" s="1">
        <v>0</v>
      </c>
      <c r="P3084" s="1">
        <v>0</v>
      </c>
      <c r="Q3084" s="1">
        <v>0</v>
      </c>
      <c r="R3084" s="1">
        <v>20.53</v>
      </c>
      <c r="S3084" s="1">
        <v>20.53</v>
      </c>
      <c r="T3084" s="1">
        <v>1</v>
      </c>
      <c r="U3084" s="3" t="str">
        <f t="shared" si="48"/>
        <v>2017Plan</v>
      </c>
      <c r="V3084" s="2">
        <f>DATE(A3084,INDEX(Map!$H$1:$H$12,MATCH(B3084,Map!$G$1:$G$12,0),0),1)</f>
        <v>43466</v>
      </c>
      <c r="W3084" t="str">
        <f>IF(AND(V3084&gt;=Map!$K$2,V3084&lt;=Map!$L$2),"Base",IF(AND(V3084&gt;=Map!$K$3,V3084&lt;=Map!$L$3),"Fcst","N/A"))</f>
        <v>N/A</v>
      </c>
      <c r="X3084" t="str">
        <f>INDEX(Map!$B$2:$B$86,MATCH(D3084,Map!$A$2:$A$86,0),0)</f>
        <v>N/A</v>
      </c>
      <c r="Y3084" s="7" t="str">
        <f>IF(INDEX(Map!$C$2:$C$86,MATCH(D3084,Map!$A$2:$A$86,0),0)="","N/A",E3084*INDEX(Map!$C$2:$C$86,MATCH(D3084,Map!$A$2:$A$86,0),0))</f>
        <v>N/A</v>
      </c>
      <c r="Z3084" s="7" t="str">
        <f>IF(INDEX(Map!$D$2:$D$86,MATCH(D3084,Map!$A$2:$A$86,0),0)="","N/A",E3084*INDEX(Map!$D$2:$D$86,MATCH(D3084,Map!$A$2:$A$86,0),0))</f>
        <v>N/A</v>
      </c>
      <c r="AA3084" t="str">
        <f>INDEX(Map!$E$2:$E$86,MATCH(D3084,Map!$A$2:$A$86,0),0)</f>
        <v>Purchases</v>
      </c>
    </row>
    <row r="3085" spans="1:27" x14ac:dyDescent="0.25">
      <c r="A3085" s="1" t="s">
        <v>121</v>
      </c>
      <c r="B3085" s="1" t="s">
        <v>22</v>
      </c>
      <c r="C3085" s="1">
        <v>60</v>
      </c>
      <c r="D3085" s="1" t="s">
        <v>83</v>
      </c>
      <c r="E3085" s="1">
        <v>-18.5</v>
      </c>
      <c r="F3085" s="1">
        <v>0</v>
      </c>
      <c r="G3085" s="1">
        <v>12.6</v>
      </c>
      <c r="H3085" s="1">
        <v>28</v>
      </c>
      <c r="I3085" s="1" t="s">
        <v>63</v>
      </c>
      <c r="J3085" s="1" t="s">
        <v>63</v>
      </c>
      <c r="K3085" s="1">
        <v>238</v>
      </c>
      <c r="L3085" s="1">
        <v>42</v>
      </c>
      <c r="M3085" s="1">
        <v>-775</v>
      </c>
      <c r="N3085" s="1" t="s">
        <v>63</v>
      </c>
      <c r="O3085" s="1">
        <v>0</v>
      </c>
      <c r="P3085" s="1">
        <v>0</v>
      </c>
      <c r="Q3085" s="1">
        <v>207</v>
      </c>
      <c r="R3085" s="1">
        <v>30.75</v>
      </c>
      <c r="S3085" s="1">
        <v>30.75</v>
      </c>
      <c r="T3085" s="1">
        <v>-568</v>
      </c>
      <c r="U3085" s="3" t="str">
        <f t="shared" si="48"/>
        <v>2017Plan</v>
      </c>
      <c r="V3085" s="2">
        <f>DATE(A3085,INDEX(Map!$H$1:$H$12,MATCH(B3085,Map!$G$1:$G$12,0),0),1)</f>
        <v>43466</v>
      </c>
      <c r="W3085" t="str">
        <f>IF(AND(V3085&gt;=Map!$K$2,V3085&lt;=Map!$L$2),"Base",IF(AND(V3085&gt;=Map!$K$3,V3085&lt;=Map!$L$3),"Fcst","N/A"))</f>
        <v>N/A</v>
      </c>
      <c r="X3085" t="str">
        <f>INDEX(Map!$B$2:$B$86,MATCH(D3085,Map!$A$2:$A$86,0),0)</f>
        <v>N/A</v>
      </c>
      <c r="Y3085" s="7" t="str">
        <f>IF(INDEX(Map!$C$2:$C$86,MATCH(D3085,Map!$A$2:$A$86,0),0)="","N/A",E3085*INDEX(Map!$C$2:$C$86,MATCH(D3085,Map!$A$2:$A$86,0),0))</f>
        <v>N/A</v>
      </c>
      <c r="Z3085" s="7" t="str">
        <f>IF(INDEX(Map!$D$2:$D$86,MATCH(D3085,Map!$A$2:$A$86,0),0)="","N/A",E3085*INDEX(Map!$D$2:$D$86,MATCH(D3085,Map!$A$2:$A$86,0),0))</f>
        <v>N/A</v>
      </c>
      <c r="AA3085" t="str">
        <f>INDEX(Map!$E$2:$E$86,MATCH(D3085,Map!$A$2:$A$86,0),0)</f>
        <v>Sales</v>
      </c>
    </row>
    <row r="3086" spans="1:27" x14ac:dyDescent="0.25">
      <c r="A3086" s="1" t="s">
        <v>121</v>
      </c>
      <c r="B3086" s="1" t="s">
        <v>22</v>
      </c>
      <c r="C3086" s="1">
        <v>61</v>
      </c>
      <c r="D3086" s="1" t="s">
        <v>84</v>
      </c>
      <c r="E3086" s="1">
        <v>-8.9</v>
      </c>
      <c r="F3086" s="1">
        <v>0</v>
      </c>
      <c r="G3086" s="1">
        <v>35.799999999999997</v>
      </c>
      <c r="H3086" s="1">
        <v>30</v>
      </c>
      <c r="I3086" s="1" t="s">
        <v>63</v>
      </c>
      <c r="J3086" s="1" t="s">
        <v>63</v>
      </c>
      <c r="K3086" s="1">
        <v>232</v>
      </c>
      <c r="L3086" s="1">
        <v>41.1</v>
      </c>
      <c r="M3086" s="1">
        <v>-365</v>
      </c>
      <c r="N3086" s="1" t="s">
        <v>63</v>
      </c>
      <c r="O3086" s="1">
        <v>0</v>
      </c>
      <c r="P3086" s="1">
        <v>0</v>
      </c>
      <c r="Q3086" s="1">
        <v>84</v>
      </c>
      <c r="R3086" s="1">
        <v>31.63</v>
      </c>
      <c r="S3086" s="1">
        <v>31.63</v>
      </c>
      <c r="T3086" s="1">
        <v>-281</v>
      </c>
      <c r="U3086" s="3" t="str">
        <f t="shared" si="48"/>
        <v>2017Plan</v>
      </c>
      <c r="V3086" s="2">
        <f>DATE(A3086,INDEX(Map!$H$1:$H$12,MATCH(B3086,Map!$G$1:$G$12,0),0),1)</f>
        <v>43466</v>
      </c>
      <c r="W3086" t="str">
        <f>IF(AND(V3086&gt;=Map!$K$2,V3086&lt;=Map!$L$2),"Base",IF(AND(V3086&gt;=Map!$K$3,V3086&lt;=Map!$L$3),"Fcst","N/A"))</f>
        <v>N/A</v>
      </c>
      <c r="X3086" t="str">
        <f>INDEX(Map!$B$2:$B$86,MATCH(D3086,Map!$A$2:$A$86,0),0)</f>
        <v>N/A</v>
      </c>
      <c r="Y3086" s="7" t="str">
        <f>IF(INDEX(Map!$C$2:$C$86,MATCH(D3086,Map!$A$2:$A$86,0),0)="","N/A",E3086*INDEX(Map!$C$2:$C$86,MATCH(D3086,Map!$A$2:$A$86,0),0))</f>
        <v>N/A</v>
      </c>
      <c r="Z3086" s="7" t="str">
        <f>IF(INDEX(Map!$D$2:$D$86,MATCH(D3086,Map!$A$2:$A$86,0),0)="","N/A",E3086*INDEX(Map!$D$2:$D$86,MATCH(D3086,Map!$A$2:$A$86,0),0))</f>
        <v>N/A</v>
      </c>
      <c r="AA3086" t="str">
        <f>INDEX(Map!$E$2:$E$86,MATCH(D3086,Map!$A$2:$A$86,0),0)</f>
        <v>Sales</v>
      </c>
    </row>
    <row r="3087" spans="1:27" x14ac:dyDescent="0.25">
      <c r="A3087" s="1" t="s">
        <v>121</v>
      </c>
      <c r="B3087" s="1" t="s">
        <v>22</v>
      </c>
      <c r="C3087" s="1">
        <v>62</v>
      </c>
      <c r="D3087" s="1" t="s">
        <v>85</v>
      </c>
      <c r="E3087" s="1">
        <v>-8.6999999999999993</v>
      </c>
      <c r="F3087" s="1">
        <v>0</v>
      </c>
      <c r="G3087" s="1">
        <v>39</v>
      </c>
      <c r="H3087" s="1">
        <v>4</v>
      </c>
      <c r="I3087" s="1" t="s">
        <v>63</v>
      </c>
      <c r="J3087" s="1" t="s">
        <v>63</v>
      </c>
      <c r="K3087" s="1">
        <v>64</v>
      </c>
      <c r="L3087" s="1">
        <v>37.4</v>
      </c>
      <c r="M3087" s="1">
        <v>-327</v>
      </c>
      <c r="N3087" s="1" t="s">
        <v>63</v>
      </c>
      <c r="O3087" s="1">
        <v>0</v>
      </c>
      <c r="P3087" s="1">
        <v>0</v>
      </c>
      <c r="Q3087" s="1">
        <v>78</v>
      </c>
      <c r="R3087" s="1">
        <v>28.48</v>
      </c>
      <c r="S3087" s="1">
        <v>28.48</v>
      </c>
      <c r="T3087" s="1">
        <v>-249</v>
      </c>
      <c r="U3087" s="3" t="str">
        <f t="shared" si="48"/>
        <v>2017Plan</v>
      </c>
      <c r="V3087" s="2">
        <f>DATE(A3087,INDEX(Map!$H$1:$H$12,MATCH(B3087,Map!$G$1:$G$12,0),0),1)</f>
        <v>43466</v>
      </c>
      <c r="W3087" t="str">
        <f>IF(AND(V3087&gt;=Map!$K$2,V3087&lt;=Map!$L$2),"Base",IF(AND(V3087&gt;=Map!$K$3,V3087&lt;=Map!$L$3),"Fcst","N/A"))</f>
        <v>N/A</v>
      </c>
      <c r="X3087" t="str">
        <f>INDEX(Map!$B$2:$B$86,MATCH(D3087,Map!$A$2:$A$86,0),0)</f>
        <v>N/A</v>
      </c>
      <c r="Y3087" s="7" t="str">
        <f>IF(INDEX(Map!$C$2:$C$86,MATCH(D3087,Map!$A$2:$A$86,0),0)="","N/A",E3087*INDEX(Map!$C$2:$C$86,MATCH(D3087,Map!$A$2:$A$86,0),0))</f>
        <v>N/A</v>
      </c>
      <c r="Z3087" s="7" t="str">
        <f>IF(INDEX(Map!$D$2:$D$86,MATCH(D3087,Map!$A$2:$A$86,0),0)="","N/A",E3087*INDEX(Map!$D$2:$D$86,MATCH(D3087,Map!$A$2:$A$86,0),0))</f>
        <v>N/A</v>
      </c>
      <c r="AA3087" t="str">
        <f>INDEX(Map!$E$2:$E$86,MATCH(D3087,Map!$A$2:$A$86,0),0)</f>
        <v>Sales</v>
      </c>
    </row>
    <row r="3088" spans="1:27" x14ac:dyDescent="0.25">
      <c r="A3088" s="1" t="s">
        <v>121</v>
      </c>
      <c r="B3088" s="1" t="s">
        <v>22</v>
      </c>
      <c r="C3088" s="1">
        <v>63</v>
      </c>
      <c r="D3088" s="1" t="s">
        <v>86</v>
      </c>
      <c r="E3088" s="1">
        <v>-7.9</v>
      </c>
      <c r="F3088" s="1">
        <v>0</v>
      </c>
      <c r="G3088" s="1">
        <v>35.200000000000003</v>
      </c>
      <c r="H3088" s="1">
        <v>4</v>
      </c>
      <c r="I3088" s="1" t="s">
        <v>63</v>
      </c>
      <c r="J3088" s="1" t="s">
        <v>63</v>
      </c>
      <c r="K3088" s="1">
        <v>64</v>
      </c>
      <c r="L3088" s="1">
        <v>35.9</v>
      </c>
      <c r="M3088" s="1">
        <v>-283</v>
      </c>
      <c r="N3088" s="1" t="s">
        <v>63</v>
      </c>
      <c r="O3088" s="1">
        <v>0</v>
      </c>
      <c r="P3088" s="1">
        <v>0</v>
      </c>
      <c r="Q3088" s="1">
        <v>69</v>
      </c>
      <c r="R3088" s="1">
        <v>27.09</v>
      </c>
      <c r="S3088" s="1">
        <v>27.09</v>
      </c>
      <c r="T3088" s="1">
        <v>-214</v>
      </c>
      <c r="U3088" s="3" t="str">
        <f t="shared" si="48"/>
        <v>2017Plan</v>
      </c>
      <c r="V3088" s="2">
        <f>DATE(A3088,INDEX(Map!$H$1:$H$12,MATCH(B3088,Map!$G$1:$G$12,0),0),1)</f>
        <v>43466</v>
      </c>
      <c r="W3088" t="str">
        <f>IF(AND(V3088&gt;=Map!$K$2,V3088&lt;=Map!$L$2),"Base",IF(AND(V3088&gt;=Map!$K$3,V3088&lt;=Map!$L$3),"Fcst","N/A"))</f>
        <v>N/A</v>
      </c>
      <c r="X3088" t="str">
        <f>INDEX(Map!$B$2:$B$86,MATCH(D3088,Map!$A$2:$A$86,0),0)</f>
        <v>N/A</v>
      </c>
      <c r="Y3088" s="7" t="str">
        <f>IF(INDEX(Map!$C$2:$C$86,MATCH(D3088,Map!$A$2:$A$86,0),0)="","N/A",E3088*INDEX(Map!$C$2:$C$86,MATCH(D3088,Map!$A$2:$A$86,0),0))</f>
        <v>N/A</v>
      </c>
      <c r="Z3088" s="7" t="str">
        <f>IF(INDEX(Map!$D$2:$D$86,MATCH(D3088,Map!$A$2:$A$86,0),0)="","N/A",E3088*INDEX(Map!$D$2:$D$86,MATCH(D3088,Map!$A$2:$A$86,0),0))</f>
        <v>N/A</v>
      </c>
      <c r="AA3088" t="str">
        <f>INDEX(Map!$E$2:$E$86,MATCH(D3088,Map!$A$2:$A$86,0),0)</f>
        <v>Sales</v>
      </c>
    </row>
    <row r="3089" spans="1:27" x14ac:dyDescent="0.25">
      <c r="A3089" s="1" t="s">
        <v>121</v>
      </c>
      <c r="B3089" s="1" t="s">
        <v>22</v>
      </c>
      <c r="C3089" s="1">
        <v>64</v>
      </c>
      <c r="D3089" s="1" t="s">
        <v>87</v>
      </c>
      <c r="E3089" s="1">
        <v>0</v>
      </c>
      <c r="F3089" s="1">
        <v>0</v>
      </c>
      <c r="G3089" s="1">
        <v>0</v>
      </c>
      <c r="H3089" s="1">
        <v>0</v>
      </c>
      <c r="I3089" s="1" t="s">
        <v>63</v>
      </c>
      <c r="J3089" s="1" t="s">
        <v>63</v>
      </c>
      <c r="K3089" s="1">
        <v>0</v>
      </c>
      <c r="L3089" s="1">
        <v>0</v>
      </c>
      <c r="M3089" s="1">
        <v>0</v>
      </c>
      <c r="N3089" s="1" t="s">
        <v>63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3" t="str">
        <f t="shared" si="48"/>
        <v>2017Plan</v>
      </c>
      <c r="V3089" s="2">
        <f>DATE(A3089,INDEX(Map!$H$1:$H$12,MATCH(B3089,Map!$G$1:$G$12,0),0),1)</f>
        <v>43466</v>
      </c>
      <c r="W3089" t="str">
        <f>IF(AND(V3089&gt;=Map!$K$2,V3089&lt;=Map!$L$2),"Base",IF(AND(V3089&gt;=Map!$K$3,V3089&lt;=Map!$L$3),"Fcst","N/A"))</f>
        <v>N/A</v>
      </c>
      <c r="X3089" t="str">
        <f>INDEX(Map!$B$2:$B$86,MATCH(D3089,Map!$A$2:$A$86,0),0)</f>
        <v>N/A</v>
      </c>
      <c r="Y3089" s="7" t="str">
        <f>IF(INDEX(Map!$C$2:$C$86,MATCH(D3089,Map!$A$2:$A$86,0),0)="","N/A",E3089*INDEX(Map!$C$2:$C$86,MATCH(D3089,Map!$A$2:$A$86,0),0))</f>
        <v>N/A</v>
      </c>
      <c r="Z3089" s="7" t="str">
        <f>IF(INDEX(Map!$D$2:$D$86,MATCH(D3089,Map!$A$2:$A$86,0),0)="","N/A",E3089*INDEX(Map!$D$2:$D$86,MATCH(D3089,Map!$A$2:$A$86,0),0))</f>
        <v>N/A</v>
      </c>
      <c r="AA3089" t="str">
        <f>INDEX(Map!$E$2:$E$86,MATCH(D3089,Map!$A$2:$A$86,0),0)</f>
        <v>Sales</v>
      </c>
    </row>
    <row r="3090" spans="1:27" x14ac:dyDescent="0.25">
      <c r="A3090" s="1" t="s">
        <v>121</v>
      </c>
      <c r="B3090" s="1" t="s">
        <v>22</v>
      </c>
      <c r="C3090" s="1">
        <v>65</v>
      </c>
      <c r="D3090" s="1" t="s">
        <v>88</v>
      </c>
      <c r="E3090" s="1">
        <v>0</v>
      </c>
      <c r="F3090" s="1">
        <v>0</v>
      </c>
      <c r="G3090" s="1">
        <v>0</v>
      </c>
      <c r="H3090" s="1">
        <v>0</v>
      </c>
      <c r="I3090" s="1" t="s">
        <v>63</v>
      </c>
      <c r="J3090" s="1" t="s">
        <v>63</v>
      </c>
      <c r="K3090" s="1">
        <v>0</v>
      </c>
      <c r="L3090" s="1">
        <v>0</v>
      </c>
      <c r="M3090" s="1">
        <v>0</v>
      </c>
      <c r="N3090" s="1" t="s">
        <v>63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3" t="str">
        <f t="shared" si="48"/>
        <v>2017Plan</v>
      </c>
      <c r="V3090" s="2">
        <f>DATE(A3090,INDEX(Map!$H$1:$H$12,MATCH(B3090,Map!$G$1:$G$12,0),0),1)</f>
        <v>43466</v>
      </c>
      <c r="W3090" t="str">
        <f>IF(AND(V3090&gt;=Map!$K$2,V3090&lt;=Map!$L$2),"Base",IF(AND(V3090&gt;=Map!$K$3,V3090&lt;=Map!$L$3),"Fcst","N/A"))</f>
        <v>N/A</v>
      </c>
      <c r="X3090" t="str">
        <f>INDEX(Map!$B$2:$B$86,MATCH(D3090,Map!$A$2:$A$86,0),0)</f>
        <v>N/A</v>
      </c>
      <c r="Y3090" s="7" t="str">
        <f>IF(INDEX(Map!$C$2:$C$86,MATCH(D3090,Map!$A$2:$A$86,0),0)="","N/A",E3090*INDEX(Map!$C$2:$C$86,MATCH(D3090,Map!$A$2:$A$86,0),0))</f>
        <v>N/A</v>
      </c>
      <c r="Z3090" s="7" t="str">
        <f>IF(INDEX(Map!$D$2:$D$86,MATCH(D3090,Map!$A$2:$A$86,0),0)="","N/A",E3090*INDEX(Map!$D$2:$D$86,MATCH(D3090,Map!$A$2:$A$86,0),0))</f>
        <v>N/A</v>
      </c>
      <c r="AA3090" t="str">
        <f>INDEX(Map!$E$2:$E$86,MATCH(D3090,Map!$A$2:$A$86,0),0)</f>
        <v>Sales</v>
      </c>
    </row>
    <row r="3091" spans="1:27" x14ac:dyDescent="0.25">
      <c r="A3091" s="1" t="s">
        <v>121</v>
      </c>
      <c r="B3091" s="1" t="s">
        <v>22</v>
      </c>
      <c r="C3091" s="1">
        <v>66</v>
      </c>
      <c r="D3091" s="1" t="s">
        <v>89</v>
      </c>
      <c r="E3091" s="1">
        <v>0</v>
      </c>
      <c r="F3091" s="1">
        <v>0</v>
      </c>
      <c r="G3091" s="1">
        <v>0</v>
      </c>
      <c r="H3091" s="1">
        <v>0</v>
      </c>
      <c r="I3091" s="1" t="s">
        <v>63</v>
      </c>
      <c r="J3091" s="1" t="s">
        <v>63</v>
      </c>
      <c r="K3091" s="1">
        <v>0</v>
      </c>
      <c r="L3091" s="1">
        <v>0</v>
      </c>
      <c r="M3091" s="1">
        <v>0</v>
      </c>
      <c r="N3091" s="1" t="s">
        <v>63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3" t="str">
        <f t="shared" si="48"/>
        <v>2017Plan</v>
      </c>
      <c r="V3091" s="2">
        <f>DATE(A3091,INDEX(Map!$H$1:$H$12,MATCH(B3091,Map!$G$1:$G$12,0),0),1)</f>
        <v>43466</v>
      </c>
      <c r="W3091" t="str">
        <f>IF(AND(V3091&gt;=Map!$K$2,V3091&lt;=Map!$L$2),"Base",IF(AND(V3091&gt;=Map!$K$3,V3091&lt;=Map!$L$3),"Fcst","N/A"))</f>
        <v>N/A</v>
      </c>
      <c r="X3091" t="str">
        <f>INDEX(Map!$B$2:$B$86,MATCH(D3091,Map!$A$2:$A$86,0),0)</f>
        <v>N/A</v>
      </c>
      <c r="Y3091" s="7" t="str">
        <f>IF(INDEX(Map!$C$2:$C$86,MATCH(D3091,Map!$A$2:$A$86,0),0)="","N/A",E3091*INDEX(Map!$C$2:$C$86,MATCH(D3091,Map!$A$2:$A$86,0),0))</f>
        <v>N/A</v>
      </c>
      <c r="Z3091" s="7" t="str">
        <f>IF(INDEX(Map!$D$2:$D$86,MATCH(D3091,Map!$A$2:$A$86,0),0)="","N/A",E3091*INDEX(Map!$D$2:$D$86,MATCH(D3091,Map!$A$2:$A$86,0),0))</f>
        <v>N/A</v>
      </c>
      <c r="AA3091" t="str">
        <f>INDEX(Map!$E$2:$E$86,MATCH(D3091,Map!$A$2:$A$86,0),0)</f>
        <v>Sales</v>
      </c>
    </row>
    <row r="3092" spans="1:27" x14ac:dyDescent="0.25">
      <c r="A3092" s="1" t="s">
        <v>121</v>
      </c>
      <c r="B3092" s="1" t="s">
        <v>22</v>
      </c>
      <c r="C3092" s="1">
        <v>67</v>
      </c>
      <c r="D3092" s="1" t="s">
        <v>90</v>
      </c>
      <c r="E3092" s="1">
        <v>0</v>
      </c>
      <c r="F3092" s="1">
        <v>0</v>
      </c>
      <c r="G3092" s="1">
        <v>0</v>
      </c>
      <c r="H3092" s="1">
        <v>0</v>
      </c>
      <c r="I3092" s="1" t="s">
        <v>63</v>
      </c>
      <c r="J3092" s="1" t="s">
        <v>63</v>
      </c>
      <c r="K3092" s="1">
        <v>0</v>
      </c>
      <c r="L3092" s="1">
        <v>0</v>
      </c>
      <c r="M3092" s="1">
        <v>0</v>
      </c>
      <c r="N3092" s="1" t="s">
        <v>63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3" t="str">
        <f t="shared" si="48"/>
        <v>2017Plan</v>
      </c>
      <c r="V3092" s="2">
        <f>DATE(A3092,INDEX(Map!$H$1:$H$12,MATCH(B3092,Map!$G$1:$G$12,0),0),1)</f>
        <v>43466</v>
      </c>
      <c r="W3092" t="str">
        <f>IF(AND(V3092&gt;=Map!$K$2,V3092&lt;=Map!$L$2),"Base",IF(AND(V3092&gt;=Map!$K$3,V3092&lt;=Map!$L$3),"Fcst","N/A"))</f>
        <v>N/A</v>
      </c>
      <c r="X3092" t="str">
        <f>INDEX(Map!$B$2:$B$86,MATCH(D3092,Map!$A$2:$A$86,0),0)</f>
        <v>N/A</v>
      </c>
      <c r="Y3092" s="7" t="str">
        <f>IF(INDEX(Map!$C$2:$C$86,MATCH(D3092,Map!$A$2:$A$86,0),0)="","N/A",E3092*INDEX(Map!$C$2:$C$86,MATCH(D3092,Map!$A$2:$A$86,0),0))</f>
        <v>N/A</v>
      </c>
      <c r="Z3092" s="7" t="str">
        <f>IF(INDEX(Map!$D$2:$D$86,MATCH(D3092,Map!$A$2:$A$86,0),0)="","N/A",E3092*INDEX(Map!$D$2:$D$86,MATCH(D3092,Map!$A$2:$A$86,0),0))</f>
        <v>N/A</v>
      </c>
      <c r="AA3092" t="str">
        <f>INDEX(Map!$E$2:$E$86,MATCH(D3092,Map!$A$2:$A$86,0),0)</f>
        <v>Sales</v>
      </c>
    </row>
    <row r="3093" spans="1:27" x14ac:dyDescent="0.25">
      <c r="A3093" s="1" t="s">
        <v>121</v>
      </c>
      <c r="B3093" s="1" t="s">
        <v>22</v>
      </c>
      <c r="C3093" s="1">
        <v>68</v>
      </c>
      <c r="D3093" s="1" t="s">
        <v>91</v>
      </c>
      <c r="E3093" s="1">
        <v>0</v>
      </c>
      <c r="F3093" s="1">
        <v>0</v>
      </c>
      <c r="G3093" s="1">
        <v>0</v>
      </c>
      <c r="H3093" s="1">
        <v>0</v>
      </c>
      <c r="I3093" s="1" t="s">
        <v>63</v>
      </c>
      <c r="J3093" s="1" t="s">
        <v>63</v>
      </c>
      <c r="K3093" s="1">
        <v>0</v>
      </c>
      <c r="L3093" s="1">
        <v>0</v>
      </c>
      <c r="M3093" s="1">
        <v>0</v>
      </c>
      <c r="N3093" s="1" t="s">
        <v>63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3" t="str">
        <f t="shared" si="48"/>
        <v>2017Plan</v>
      </c>
      <c r="V3093" s="2">
        <f>DATE(A3093,INDEX(Map!$H$1:$H$12,MATCH(B3093,Map!$G$1:$G$12,0),0),1)</f>
        <v>43466</v>
      </c>
      <c r="W3093" t="str">
        <f>IF(AND(V3093&gt;=Map!$K$2,V3093&lt;=Map!$L$2),"Base",IF(AND(V3093&gt;=Map!$K$3,V3093&lt;=Map!$L$3),"Fcst","N/A"))</f>
        <v>N/A</v>
      </c>
      <c r="X3093" t="str">
        <f>INDEX(Map!$B$2:$B$86,MATCH(D3093,Map!$A$2:$A$86,0),0)</f>
        <v>N/A</v>
      </c>
      <c r="Y3093" s="7" t="str">
        <f>IF(INDEX(Map!$C$2:$C$86,MATCH(D3093,Map!$A$2:$A$86,0),0)="","N/A",E3093*INDEX(Map!$C$2:$C$86,MATCH(D3093,Map!$A$2:$A$86,0),0))</f>
        <v>N/A</v>
      </c>
      <c r="Z3093" s="7" t="str">
        <f>IF(INDEX(Map!$D$2:$D$86,MATCH(D3093,Map!$A$2:$A$86,0),0)="","N/A",E3093*INDEX(Map!$D$2:$D$86,MATCH(D3093,Map!$A$2:$A$86,0),0))</f>
        <v>N/A</v>
      </c>
      <c r="AA3093" t="str">
        <f>INDEX(Map!$E$2:$E$86,MATCH(D3093,Map!$A$2:$A$86,0),0)</f>
        <v>CSR</v>
      </c>
    </row>
    <row r="3094" spans="1:27" x14ac:dyDescent="0.25">
      <c r="A3094" s="1" t="s">
        <v>121</v>
      </c>
      <c r="B3094" s="1" t="s">
        <v>22</v>
      </c>
      <c r="C3094" s="1">
        <v>69</v>
      </c>
      <c r="D3094" s="1" t="s">
        <v>92</v>
      </c>
      <c r="E3094" s="1">
        <v>0</v>
      </c>
      <c r="F3094" s="1">
        <v>0</v>
      </c>
      <c r="G3094" s="1">
        <v>0</v>
      </c>
      <c r="H3094" s="1">
        <v>0</v>
      </c>
      <c r="I3094" s="1" t="s">
        <v>63</v>
      </c>
      <c r="J3094" s="1" t="s">
        <v>63</v>
      </c>
      <c r="K3094" s="1">
        <v>0</v>
      </c>
      <c r="L3094" s="1">
        <v>0</v>
      </c>
      <c r="M3094" s="1">
        <v>0</v>
      </c>
      <c r="N3094" s="1" t="s">
        <v>63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3" t="str">
        <f t="shared" si="48"/>
        <v>2017Plan</v>
      </c>
      <c r="V3094" s="2">
        <f>DATE(A3094,INDEX(Map!$H$1:$H$12,MATCH(B3094,Map!$G$1:$G$12,0),0),1)</f>
        <v>43466</v>
      </c>
      <c r="W3094" t="str">
        <f>IF(AND(V3094&gt;=Map!$K$2,V3094&lt;=Map!$L$2),"Base",IF(AND(V3094&gt;=Map!$K$3,V3094&lt;=Map!$L$3),"Fcst","N/A"))</f>
        <v>N/A</v>
      </c>
      <c r="X3094" t="str">
        <f>INDEX(Map!$B$2:$B$86,MATCH(D3094,Map!$A$2:$A$86,0),0)</f>
        <v>N/A</v>
      </c>
      <c r="Y3094" s="7" t="str">
        <f>IF(INDEX(Map!$C$2:$C$86,MATCH(D3094,Map!$A$2:$A$86,0),0)="","N/A",E3094*INDEX(Map!$C$2:$C$86,MATCH(D3094,Map!$A$2:$A$86,0),0))</f>
        <v>N/A</v>
      </c>
      <c r="Z3094" s="7" t="str">
        <f>IF(INDEX(Map!$D$2:$D$86,MATCH(D3094,Map!$A$2:$A$86,0),0)="","N/A",E3094*INDEX(Map!$D$2:$D$86,MATCH(D3094,Map!$A$2:$A$86,0),0))</f>
        <v>N/A</v>
      </c>
      <c r="AA3094" t="str">
        <f>INDEX(Map!$E$2:$E$86,MATCH(D3094,Map!$A$2:$A$86,0),0)</f>
        <v>CSR</v>
      </c>
    </row>
    <row r="3095" spans="1:27" x14ac:dyDescent="0.25">
      <c r="A3095" s="1" t="s">
        <v>121</v>
      </c>
      <c r="B3095" s="1" t="s">
        <v>22</v>
      </c>
      <c r="C3095" s="1">
        <v>70</v>
      </c>
      <c r="D3095" s="1" t="s">
        <v>93</v>
      </c>
      <c r="E3095" s="1">
        <v>0</v>
      </c>
      <c r="F3095" s="1">
        <v>0</v>
      </c>
      <c r="G3095" s="1">
        <v>0</v>
      </c>
      <c r="H3095" s="1">
        <v>0</v>
      </c>
      <c r="I3095" s="1" t="s">
        <v>63</v>
      </c>
      <c r="J3095" s="1" t="s">
        <v>63</v>
      </c>
      <c r="K3095" s="1">
        <v>0</v>
      </c>
      <c r="L3095" s="1">
        <v>0</v>
      </c>
      <c r="M3095" s="1">
        <v>0</v>
      </c>
      <c r="N3095" s="1" t="s">
        <v>63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3" t="str">
        <f t="shared" si="48"/>
        <v>2017Plan</v>
      </c>
      <c r="V3095" s="2">
        <f>DATE(A3095,INDEX(Map!$H$1:$H$12,MATCH(B3095,Map!$G$1:$G$12,0),0),1)</f>
        <v>43466</v>
      </c>
      <c r="W3095" t="str">
        <f>IF(AND(V3095&gt;=Map!$K$2,V3095&lt;=Map!$L$2),"Base",IF(AND(V3095&gt;=Map!$K$3,V3095&lt;=Map!$L$3),"Fcst","N/A"))</f>
        <v>N/A</v>
      </c>
      <c r="X3095" t="str">
        <f>INDEX(Map!$B$2:$B$86,MATCH(D3095,Map!$A$2:$A$86,0),0)</f>
        <v>N/A</v>
      </c>
      <c r="Y3095" s="7" t="str">
        <f>IF(INDEX(Map!$C$2:$C$86,MATCH(D3095,Map!$A$2:$A$86,0),0)="","N/A",E3095*INDEX(Map!$C$2:$C$86,MATCH(D3095,Map!$A$2:$A$86,0),0))</f>
        <v>N/A</v>
      </c>
      <c r="Z3095" s="7" t="str">
        <f>IF(INDEX(Map!$D$2:$D$86,MATCH(D3095,Map!$A$2:$A$86,0),0)="","N/A",E3095*INDEX(Map!$D$2:$D$86,MATCH(D3095,Map!$A$2:$A$86,0),0))</f>
        <v>N/A</v>
      </c>
      <c r="AA3095" t="str">
        <f>INDEX(Map!$E$2:$E$86,MATCH(D3095,Map!$A$2:$A$86,0),0)</f>
        <v>CSR</v>
      </c>
    </row>
    <row r="3096" spans="1:27" x14ac:dyDescent="0.25">
      <c r="A3096" s="1" t="s">
        <v>121</v>
      </c>
      <c r="B3096" s="1" t="s">
        <v>22</v>
      </c>
      <c r="C3096" s="1">
        <v>71</v>
      </c>
      <c r="D3096" s="1" t="s">
        <v>94</v>
      </c>
      <c r="E3096" s="1">
        <v>0</v>
      </c>
      <c r="F3096" s="1">
        <v>0</v>
      </c>
      <c r="G3096" s="1">
        <v>0</v>
      </c>
      <c r="H3096" s="1">
        <v>0</v>
      </c>
      <c r="I3096" s="1" t="s">
        <v>63</v>
      </c>
      <c r="J3096" s="1" t="s">
        <v>63</v>
      </c>
      <c r="K3096" s="1">
        <v>0</v>
      </c>
      <c r="L3096" s="1">
        <v>0</v>
      </c>
      <c r="M3096" s="1">
        <v>0</v>
      </c>
      <c r="N3096" s="1" t="s">
        <v>63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3" t="str">
        <f t="shared" si="48"/>
        <v>2017Plan</v>
      </c>
      <c r="V3096" s="2">
        <f>DATE(A3096,INDEX(Map!$H$1:$H$12,MATCH(B3096,Map!$G$1:$G$12,0),0),1)</f>
        <v>43466</v>
      </c>
      <c r="W3096" t="str">
        <f>IF(AND(V3096&gt;=Map!$K$2,V3096&lt;=Map!$L$2),"Base",IF(AND(V3096&gt;=Map!$K$3,V3096&lt;=Map!$L$3),"Fcst","N/A"))</f>
        <v>N/A</v>
      </c>
      <c r="X3096" t="str">
        <f>INDEX(Map!$B$2:$B$86,MATCH(D3096,Map!$A$2:$A$86,0),0)</f>
        <v>N/A</v>
      </c>
      <c r="Y3096" s="7" t="str">
        <f>IF(INDEX(Map!$C$2:$C$86,MATCH(D3096,Map!$A$2:$A$86,0),0)="","N/A",E3096*INDEX(Map!$C$2:$C$86,MATCH(D3096,Map!$A$2:$A$86,0),0))</f>
        <v>N/A</v>
      </c>
      <c r="Z3096" s="7" t="str">
        <f>IF(INDEX(Map!$D$2:$D$86,MATCH(D3096,Map!$A$2:$A$86,0),0)="","N/A",E3096*INDEX(Map!$D$2:$D$86,MATCH(D3096,Map!$A$2:$A$86,0),0))</f>
        <v>N/A</v>
      </c>
      <c r="AA3096" t="str">
        <f>INDEX(Map!$E$2:$E$86,MATCH(D3096,Map!$A$2:$A$86,0),0)</f>
        <v>CSR</v>
      </c>
    </row>
    <row r="3097" spans="1:27" x14ac:dyDescent="0.25">
      <c r="A3097" s="1" t="s">
        <v>121</v>
      </c>
      <c r="B3097" s="1" t="s">
        <v>22</v>
      </c>
      <c r="C3097" s="1">
        <v>72</v>
      </c>
      <c r="D3097" s="1" t="s">
        <v>95</v>
      </c>
      <c r="E3097" s="1">
        <v>0</v>
      </c>
      <c r="F3097" s="1">
        <v>0</v>
      </c>
      <c r="G3097" s="1">
        <v>0</v>
      </c>
      <c r="H3097" s="1">
        <v>0</v>
      </c>
      <c r="I3097" s="1" t="s">
        <v>63</v>
      </c>
      <c r="J3097" s="1" t="s">
        <v>63</v>
      </c>
      <c r="K3097" s="1">
        <v>0</v>
      </c>
      <c r="L3097" s="1">
        <v>0</v>
      </c>
      <c r="M3097" s="1">
        <v>0</v>
      </c>
      <c r="N3097" s="1" t="s">
        <v>63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3" t="str">
        <f t="shared" si="48"/>
        <v>2017Plan</v>
      </c>
      <c r="V3097" s="2">
        <f>DATE(A3097,INDEX(Map!$H$1:$H$12,MATCH(B3097,Map!$G$1:$G$12,0),0),1)</f>
        <v>43466</v>
      </c>
      <c r="W3097" t="str">
        <f>IF(AND(V3097&gt;=Map!$K$2,V3097&lt;=Map!$L$2),"Base",IF(AND(V3097&gt;=Map!$K$3,V3097&lt;=Map!$L$3),"Fcst","N/A"))</f>
        <v>N/A</v>
      </c>
      <c r="X3097" t="str">
        <f>INDEX(Map!$B$2:$B$86,MATCH(D3097,Map!$A$2:$A$86,0),0)</f>
        <v>N/A</v>
      </c>
      <c r="Y3097" s="7" t="str">
        <f>IF(INDEX(Map!$C$2:$C$86,MATCH(D3097,Map!$A$2:$A$86,0),0)="","N/A",E3097*INDEX(Map!$C$2:$C$86,MATCH(D3097,Map!$A$2:$A$86,0),0))</f>
        <v>N/A</v>
      </c>
      <c r="Z3097" s="7" t="str">
        <f>IF(INDEX(Map!$D$2:$D$86,MATCH(D3097,Map!$A$2:$A$86,0),0)="","N/A",E3097*INDEX(Map!$D$2:$D$86,MATCH(D3097,Map!$A$2:$A$86,0),0))</f>
        <v>N/A</v>
      </c>
      <c r="AA3097" t="str">
        <f>INDEX(Map!$E$2:$E$86,MATCH(D3097,Map!$A$2:$A$86,0),0)</f>
        <v>CSR</v>
      </c>
    </row>
    <row r="3098" spans="1:27" x14ac:dyDescent="0.25">
      <c r="A3098" s="1" t="s">
        <v>121</v>
      </c>
      <c r="B3098" s="1" t="s">
        <v>22</v>
      </c>
      <c r="C3098" s="1">
        <v>73</v>
      </c>
      <c r="D3098" s="1" t="s">
        <v>96</v>
      </c>
      <c r="E3098" s="1">
        <v>0</v>
      </c>
      <c r="F3098" s="1">
        <v>0</v>
      </c>
      <c r="G3098" s="1">
        <v>0</v>
      </c>
      <c r="H3098" s="1">
        <v>0</v>
      </c>
      <c r="I3098" s="1" t="s">
        <v>63</v>
      </c>
      <c r="J3098" s="1" t="s">
        <v>63</v>
      </c>
      <c r="K3098" s="1">
        <v>0</v>
      </c>
      <c r="L3098" s="1">
        <v>0</v>
      </c>
      <c r="M3098" s="1">
        <v>0</v>
      </c>
      <c r="N3098" s="1" t="s">
        <v>63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3" t="str">
        <f t="shared" si="48"/>
        <v>2017Plan</v>
      </c>
      <c r="V3098" s="2">
        <f>DATE(A3098,INDEX(Map!$H$1:$H$12,MATCH(B3098,Map!$G$1:$G$12,0),0),1)</f>
        <v>43466</v>
      </c>
      <c r="W3098" t="str">
        <f>IF(AND(V3098&gt;=Map!$K$2,V3098&lt;=Map!$L$2),"Base",IF(AND(V3098&gt;=Map!$K$3,V3098&lt;=Map!$L$3),"Fcst","N/A"))</f>
        <v>N/A</v>
      </c>
      <c r="X3098" t="str">
        <f>INDEX(Map!$B$2:$B$86,MATCH(D3098,Map!$A$2:$A$86,0),0)</f>
        <v>N/A</v>
      </c>
      <c r="Y3098" s="7" t="str">
        <f>IF(INDEX(Map!$C$2:$C$86,MATCH(D3098,Map!$A$2:$A$86,0),0)="","N/A",E3098*INDEX(Map!$C$2:$C$86,MATCH(D3098,Map!$A$2:$A$86,0),0))</f>
        <v>N/A</v>
      </c>
      <c r="Z3098" s="7" t="str">
        <f>IF(INDEX(Map!$D$2:$D$86,MATCH(D3098,Map!$A$2:$A$86,0),0)="","N/A",E3098*INDEX(Map!$D$2:$D$86,MATCH(D3098,Map!$A$2:$A$86,0),0))</f>
        <v>N/A</v>
      </c>
      <c r="AA3098" t="str">
        <f>INDEX(Map!$E$2:$E$86,MATCH(D3098,Map!$A$2:$A$86,0),0)</f>
        <v>CSR</v>
      </c>
    </row>
    <row r="3099" spans="1:27" x14ac:dyDescent="0.25">
      <c r="A3099" s="1" t="s">
        <v>121</v>
      </c>
      <c r="B3099" s="1" t="s">
        <v>22</v>
      </c>
      <c r="C3099" s="1">
        <v>74</v>
      </c>
      <c r="D3099" s="1" t="s">
        <v>97</v>
      </c>
      <c r="E3099" s="1">
        <v>0</v>
      </c>
      <c r="F3099" s="1">
        <v>0</v>
      </c>
      <c r="G3099" s="1">
        <v>0</v>
      </c>
      <c r="H3099" s="1">
        <v>0</v>
      </c>
      <c r="I3099" s="1" t="s">
        <v>63</v>
      </c>
      <c r="J3099" s="1" t="s">
        <v>63</v>
      </c>
      <c r="K3099" s="1">
        <v>0</v>
      </c>
      <c r="L3099" s="1">
        <v>0</v>
      </c>
      <c r="M3099" s="1">
        <v>0</v>
      </c>
      <c r="N3099" s="1" t="s">
        <v>63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3" t="str">
        <f t="shared" si="48"/>
        <v>2017Plan</v>
      </c>
      <c r="V3099" s="2">
        <f>DATE(A3099,INDEX(Map!$H$1:$H$12,MATCH(B3099,Map!$G$1:$G$12,0),0),1)</f>
        <v>43466</v>
      </c>
      <c r="W3099" t="str">
        <f>IF(AND(V3099&gt;=Map!$K$2,V3099&lt;=Map!$L$2),"Base",IF(AND(V3099&gt;=Map!$K$3,V3099&lt;=Map!$L$3),"Fcst","N/A"))</f>
        <v>N/A</v>
      </c>
      <c r="X3099" t="str">
        <f>INDEX(Map!$B$2:$B$86,MATCH(D3099,Map!$A$2:$A$86,0),0)</f>
        <v>N/A</v>
      </c>
      <c r="Y3099" s="7" t="str">
        <f>IF(INDEX(Map!$C$2:$C$86,MATCH(D3099,Map!$A$2:$A$86,0),0)="","N/A",E3099*INDEX(Map!$C$2:$C$86,MATCH(D3099,Map!$A$2:$A$86,0),0))</f>
        <v>N/A</v>
      </c>
      <c r="Z3099" s="7" t="str">
        <f>IF(INDEX(Map!$D$2:$D$86,MATCH(D3099,Map!$A$2:$A$86,0),0)="","N/A",E3099*INDEX(Map!$D$2:$D$86,MATCH(D3099,Map!$A$2:$A$86,0),0))</f>
        <v>N/A</v>
      </c>
      <c r="AA3099" t="str">
        <f>INDEX(Map!$E$2:$E$86,MATCH(D3099,Map!$A$2:$A$86,0),0)</f>
        <v>CSR</v>
      </c>
    </row>
    <row r="3100" spans="1:27" x14ac:dyDescent="0.25">
      <c r="A3100" s="1" t="s">
        <v>121</v>
      </c>
      <c r="B3100" s="1" t="s">
        <v>22</v>
      </c>
      <c r="C3100" s="1">
        <v>75</v>
      </c>
      <c r="D3100" s="1" t="s">
        <v>98</v>
      </c>
      <c r="E3100" s="1">
        <v>0</v>
      </c>
      <c r="F3100" s="1">
        <v>0</v>
      </c>
      <c r="G3100" s="1">
        <v>0</v>
      </c>
      <c r="H3100" s="1">
        <v>0</v>
      </c>
      <c r="I3100" s="1" t="s">
        <v>63</v>
      </c>
      <c r="J3100" s="1" t="s">
        <v>63</v>
      </c>
      <c r="K3100" s="1">
        <v>0</v>
      </c>
      <c r="L3100" s="1">
        <v>0</v>
      </c>
      <c r="M3100" s="1">
        <v>0</v>
      </c>
      <c r="N3100" s="1" t="s">
        <v>63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3" t="str">
        <f t="shared" si="48"/>
        <v>2017Plan</v>
      </c>
      <c r="V3100" s="2">
        <f>DATE(A3100,INDEX(Map!$H$1:$H$12,MATCH(B3100,Map!$G$1:$G$12,0),0),1)</f>
        <v>43466</v>
      </c>
      <c r="W3100" t="str">
        <f>IF(AND(V3100&gt;=Map!$K$2,V3100&lt;=Map!$L$2),"Base",IF(AND(V3100&gt;=Map!$K$3,V3100&lt;=Map!$L$3),"Fcst","N/A"))</f>
        <v>N/A</v>
      </c>
      <c r="X3100" t="str">
        <f>INDEX(Map!$B$2:$B$86,MATCH(D3100,Map!$A$2:$A$86,0),0)</f>
        <v>N/A</v>
      </c>
      <c r="Y3100" s="7" t="str">
        <f>IF(INDEX(Map!$C$2:$C$86,MATCH(D3100,Map!$A$2:$A$86,0),0)="","N/A",E3100*INDEX(Map!$C$2:$C$86,MATCH(D3100,Map!$A$2:$A$86,0),0))</f>
        <v>N/A</v>
      </c>
      <c r="Z3100" s="7" t="str">
        <f>IF(INDEX(Map!$D$2:$D$86,MATCH(D3100,Map!$A$2:$A$86,0),0)="","N/A",E3100*INDEX(Map!$D$2:$D$86,MATCH(D3100,Map!$A$2:$A$86,0),0))</f>
        <v>N/A</v>
      </c>
      <c r="AA3100" t="str">
        <f>INDEX(Map!$E$2:$E$86,MATCH(D3100,Map!$A$2:$A$86,0),0)</f>
        <v>CSR</v>
      </c>
    </row>
    <row r="3101" spans="1:27" x14ac:dyDescent="0.25">
      <c r="A3101" s="1" t="s">
        <v>121</v>
      </c>
      <c r="B3101" s="1" t="s">
        <v>22</v>
      </c>
      <c r="C3101" s="1">
        <v>76</v>
      </c>
      <c r="D3101" s="1" t="s">
        <v>99</v>
      </c>
      <c r="E3101" s="1">
        <v>0</v>
      </c>
      <c r="F3101" s="1">
        <v>0</v>
      </c>
      <c r="G3101" s="1">
        <v>0</v>
      </c>
      <c r="H3101" s="1">
        <v>0</v>
      </c>
      <c r="I3101" s="1" t="s">
        <v>63</v>
      </c>
      <c r="J3101" s="1" t="s">
        <v>63</v>
      </c>
      <c r="K3101" s="1">
        <v>0</v>
      </c>
      <c r="L3101" s="1">
        <v>0</v>
      </c>
      <c r="M3101" s="1">
        <v>0</v>
      </c>
      <c r="N3101" s="1" t="s">
        <v>63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3" t="str">
        <f t="shared" si="48"/>
        <v>2017Plan</v>
      </c>
      <c r="V3101" s="2">
        <f>DATE(A3101,INDEX(Map!$H$1:$H$12,MATCH(B3101,Map!$G$1:$G$12,0),0),1)</f>
        <v>43466</v>
      </c>
      <c r="W3101" t="str">
        <f>IF(AND(V3101&gt;=Map!$K$2,V3101&lt;=Map!$L$2),"Base",IF(AND(V3101&gt;=Map!$K$3,V3101&lt;=Map!$L$3),"Fcst","N/A"))</f>
        <v>N/A</v>
      </c>
      <c r="X3101" t="str">
        <f>INDEX(Map!$B$2:$B$86,MATCH(D3101,Map!$A$2:$A$86,0),0)</f>
        <v>N/A</v>
      </c>
      <c r="Y3101" s="7" t="str">
        <f>IF(INDEX(Map!$C$2:$C$86,MATCH(D3101,Map!$A$2:$A$86,0),0)="","N/A",E3101*INDEX(Map!$C$2:$C$86,MATCH(D3101,Map!$A$2:$A$86,0),0))</f>
        <v>N/A</v>
      </c>
      <c r="Z3101" s="7" t="str">
        <f>IF(INDEX(Map!$D$2:$D$86,MATCH(D3101,Map!$A$2:$A$86,0),0)="","N/A",E3101*INDEX(Map!$D$2:$D$86,MATCH(D3101,Map!$A$2:$A$86,0),0))</f>
        <v>N/A</v>
      </c>
      <c r="AA3101" t="str">
        <f>INDEX(Map!$E$2:$E$86,MATCH(D3101,Map!$A$2:$A$86,0),0)</f>
        <v>CSR</v>
      </c>
    </row>
    <row r="3102" spans="1:27" x14ac:dyDescent="0.25">
      <c r="A3102" s="1" t="s">
        <v>121</v>
      </c>
      <c r="B3102" s="1" t="s">
        <v>22</v>
      </c>
      <c r="C3102" s="1">
        <v>77</v>
      </c>
      <c r="D3102" s="1" t="s">
        <v>100</v>
      </c>
      <c r="E3102" s="1">
        <v>0</v>
      </c>
      <c r="F3102" s="1">
        <v>0</v>
      </c>
      <c r="G3102" s="1">
        <v>0</v>
      </c>
      <c r="H3102" s="1">
        <v>0</v>
      </c>
      <c r="I3102" s="1" t="s">
        <v>63</v>
      </c>
      <c r="J3102" s="1" t="s">
        <v>63</v>
      </c>
      <c r="K3102" s="1">
        <v>0</v>
      </c>
      <c r="L3102" s="1">
        <v>0</v>
      </c>
      <c r="M3102" s="1">
        <v>0</v>
      </c>
      <c r="N3102" s="1" t="s">
        <v>63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3" t="str">
        <f t="shared" si="48"/>
        <v>2017Plan</v>
      </c>
      <c r="V3102" s="2">
        <f>DATE(A3102,INDEX(Map!$H$1:$H$12,MATCH(B3102,Map!$G$1:$G$12,0),0),1)</f>
        <v>43466</v>
      </c>
      <c r="W3102" t="str">
        <f>IF(AND(V3102&gt;=Map!$K$2,V3102&lt;=Map!$L$2),"Base",IF(AND(V3102&gt;=Map!$K$3,V3102&lt;=Map!$L$3),"Fcst","N/A"))</f>
        <v>N/A</v>
      </c>
      <c r="X3102" t="str">
        <f>INDEX(Map!$B$2:$B$86,MATCH(D3102,Map!$A$2:$A$86,0),0)</f>
        <v>N/A</v>
      </c>
      <c r="Y3102" s="7" t="str">
        <f>IF(INDEX(Map!$C$2:$C$86,MATCH(D3102,Map!$A$2:$A$86,0),0)="","N/A",E3102*INDEX(Map!$C$2:$C$86,MATCH(D3102,Map!$A$2:$A$86,0),0))</f>
        <v>N/A</v>
      </c>
      <c r="Z3102" s="7" t="str">
        <f>IF(INDEX(Map!$D$2:$D$86,MATCH(D3102,Map!$A$2:$A$86,0),0)="","N/A",E3102*INDEX(Map!$D$2:$D$86,MATCH(D3102,Map!$A$2:$A$86,0),0))</f>
        <v>N/A</v>
      </c>
      <c r="AA3102" t="str">
        <f>INDEX(Map!$E$2:$E$86,MATCH(D3102,Map!$A$2:$A$86,0),0)</f>
        <v>CSR</v>
      </c>
    </row>
    <row r="3103" spans="1:27" x14ac:dyDescent="0.25">
      <c r="A3103" s="1" t="s">
        <v>121</v>
      </c>
      <c r="B3103" s="1" t="s">
        <v>22</v>
      </c>
      <c r="C3103" s="1">
        <v>78</v>
      </c>
      <c r="D3103" s="1" t="s">
        <v>101</v>
      </c>
      <c r="E3103" s="1">
        <v>0</v>
      </c>
      <c r="F3103" s="1">
        <v>0</v>
      </c>
      <c r="G3103" s="1">
        <v>0</v>
      </c>
      <c r="H3103" s="1">
        <v>0</v>
      </c>
      <c r="I3103" s="1" t="s">
        <v>63</v>
      </c>
      <c r="J3103" s="1" t="s">
        <v>63</v>
      </c>
      <c r="K3103" s="1">
        <v>0</v>
      </c>
      <c r="L3103" s="1">
        <v>0</v>
      </c>
      <c r="M3103" s="1">
        <v>0</v>
      </c>
      <c r="N3103" s="1" t="s">
        <v>63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3" t="str">
        <f t="shared" si="48"/>
        <v>2017Plan</v>
      </c>
      <c r="V3103" s="2">
        <f>DATE(A3103,INDEX(Map!$H$1:$H$12,MATCH(B3103,Map!$G$1:$G$12,0),0),1)</f>
        <v>43466</v>
      </c>
      <c r="W3103" t="str">
        <f>IF(AND(V3103&gt;=Map!$K$2,V3103&lt;=Map!$L$2),"Base",IF(AND(V3103&gt;=Map!$K$3,V3103&lt;=Map!$L$3),"Fcst","N/A"))</f>
        <v>N/A</v>
      </c>
      <c r="X3103" t="str">
        <f>INDEX(Map!$B$2:$B$86,MATCH(D3103,Map!$A$2:$A$86,0),0)</f>
        <v>N/A</v>
      </c>
      <c r="Y3103" s="7" t="str">
        <f>IF(INDEX(Map!$C$2:$C$86,MATCH(D3103,Map!$A$2:$A$86,0),0)="","N/A",E3103*INDEX(Map!$C$2:$C$86,MATCH(D3103,Map!$A$2:$A$86,0),0))</f>
        <v>N/A</v>
      </c>
      <c r="Z3103" s="7" t="str">
        <f>IF(INDEX(Map!$D$2:$D$86,MATCH(D3103,Map!$A$2:$A$86,0),0)="","N/A",E3103*INDEX(Map!$D$2:$D$86,MATCH(D3103,Map!$A$2:$A$86,0),0))</f>
        <v>N/A</v>
      </c>
      <c r="AA3103" t="str">
        <f>INDEX(Map!$E$2:$E$86,MATCH(D3103,Map!$A$2:$A$86,0),0)</f>
        <v>CSR</v>
      </c>
    </row>
    <row r="3104" spans="1:27" x14ac:dyDescent="0.25">
      <c r="A3104" s="1" t="s">
        <v>121</v>
      </c>
      <c r="B3104" s="1" t="s">
        <v>22</v>
      </c>
      <c r="C3104" s="1">
        <v>79</v>
      </c>
      <c r="D3104" s="1" t="s">
        <v>102</v>
      </c>
      <c r="E3104" s="1">
        <v>0</v>
      </c>
      <c r="F3104" s="1">
        <v>0</v>
      </c>
      <c r="G3104" s="1">
        <v>0</v>
      </c>
      <c r="H3104" s="1">
        <v>0</v>
      </c>
      <c r="I3104" s="1" t="s">
        <v>63</v>
      </c>
      <c r="J3104" s="1" t="s">
        <v>63</v>
      </c>
      <c r="K3104" s="1">
        <v>0</v>
      </c>
      <c r="L3104" s="1">
        <v>0</v>
      </c>
      <c r="M3104" s="1">
        <v>0</v>
      </c>
      <c r="N3104" s="1" t="s">
        <v>63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3" t="str">
        <f t="shared" si="48"/>
        <v>2017Plan</v>
      </c>
      <c r="V3104" s="2">
        <f>DATE(A3104,INDEX(Map!$H$1:$H$12,MATCH(B3104,Map!$G$1:$G$12,0),0),1)</f>
        <v>43466</v>
      </c>
      <c r="W3104" t="str">
        <f>IF(AND(V3104&gt;=Map!$K$2,V3104&lt;=Map!$L$2),"Base",IF(AND(V3104&gt;=Map!$K$3,V3104&lt;=Map!$L$3),"Fcst","N/A"))</f>
        <v>N/A</v>
      </c>
      <c r="X3104" t="str">
        <f>INDEX(Map!$B$2:$B$86,MATCH(D3104,Map!$A$2:$A$86,0),0)</f>
        <v>N/A</v>
      </c>
      <c r="Y3104" s="7" t="str">
        <f>IF(INDEX(Map!$C$2:$C$86,MATCH(D3104,Map!$A$2:$A$86,0),0)="","N/A",E3104*INDEX(Map!$C$2:$C$86,MATCH(D3104,Map!$A$2:$A$86,0),0))</f>
        <v>N/A</v>
      </c>
      <c r="Z3104" s="7" t="str">
        <f>IF(INDEX(Map!$D$2:$D$86,MATCH(D3104,Map!$A$2:$A$86,0),0)="","N/A",E3104*INDEX(Map!$D$2:$D$86,MATCH(D3104,Map!$A$2:$A$86,0),0))</f>
        <v>N/A</v>
      </c>
      <c r="AA3104" t="str">
        <f>INDEX(Map!$E$2:$E$86,MATCH(D3104,Map!$A$2:$A$86,0),0)</f>
        <v>CSR</v>
      </c>
    </row>
    <row r="3105" spans="1:27" x14ac:dyDescent="0.25">
      <c r="A3105" s="1" t="s">
        <v>121</v>
      </c>
      <c r="B3105" s="1" t="s">
        <v>22</v>
      </c>
      <c r="C3105" s="1">
        <v>80</v>
      </c>
      <c r="D3105" s="1" t="s">
        <v>103</v>
      </c>
      <c r="E3105" s="1">
        <v>0</v>
      </c>
      <c r="F3105" s="1">
        <v>0</v>
      </c>
      <c r="G3105" s="1">
        <v>0</v>
      </c>
      <c r="H3105" s="1">
        <v>0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3" t="str">
        <f t="shared" si="48"/>
        <v>2017Plan</v>
      </c>
      <c r="V3105" s="2">
        <f>DATE(A3105,INDEX(Map!$H$1:$H$12,MATCH(B3105,Map!$G$1:$G$12,0),0),1)</f>
        <v>43466</v>
      </c>
      <c r="W3105" t="str">
        <f>IF(AND(V3105&gt;=Map!$K$2,V3105&lt;=Map!$L$2),"Base",IF(AND(V3105&gt;=Map!$K$3,V3105&lt;=Map!$L$3),"Fcst","N/A"))</f>
        <v>N/A</v>
      </c>
      <c r="X3105" t="str">
        <f>INDEX(Map!$B$2:$B$86,MATCH(D3105,Map!$A$2:$A$86,0),0)</f>
        <v>N/A</v>
      </c>
      <c r="Y3105" s="7" t="str">
        <f>IF(INDEX(Map!$C$2:$C$86,MATCH(D3105,Map!$A$2:$A$86,0),0)="","N/A",E3105*INDEX(Map!$C$2:$C$86,MATCH(D3105,Map!$A$2:$A$86,0),0))</f>
        <v>N/A</v>
      </c>
      <c r="Z3105" s="7" t="str">
        <f>IF(INDEX(Map!$D$2:$D$86,MATCH(D3105,Map!$A$2:$A$86,0),0)="","N/A",E3105*INDEX(Map!$D$2:$D$86,MATCH(D3105,Map!$A$2:$A$86,0),0))</f>
        <v>N/A</v>
      </c>
      <c r="AA3105" t="str">
        <f>INDEX(Map!$E$2:$E$86,MATCH(D3105,Map!$A$2:$A$86,0),0)</f>
        <v>NGCC</v>
      </c>
    </row>
    <row r="3106" spans="1:27" x14ac:dyDescent="0.25">
      <c r="A3106" s="1" t="s">
        <v>121</v>
      </c>
      <c r="B3106" s="1" t="s">
        <v>22</v>
      </c>
      <c r="C3106" s="1">
        <v>81</v>
      </c>
      <c r="D3106" s="1" t="s">
        <v>104</v>
      </c>
      <c r="E3106" s="1">
        <v>0</v>
      </c>
      <c r="F3106" s="1">
        <v>0</v>
      </c>
      <c r="G3106" s="1">
        <v>0</v>
      </c>
      <c r="H3106" s="1">
        <v>0</v>
      </c>
      <c r="I3106" s="1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3" t="str">
        <f t="shared" si="48"/>
        <v>2017Plan</v>
      </c>
      <c r="V3106" s="2">
        <f>DATE(A3106,INDEX(Map!$H$1:$H$12,MATCH(B3106,Map!$G$1:$G$12,0),0),1)</f>
        <v>43466</v>
      </c>
      <c r="W3106" t="str">
        <f>IF(AND(V3106&gt;=Map!$K$2,V3106&lt;=Map!$L$2),"Base",IF(AND(V3106&gt;=Map!$K$3,V3106&lt;=Map!$L$3),"Fcst","N/A"))</f>
        <v>N/A</v>
      </c>
      <c r="X3106" t="str">
        <f>INDEX(Map!$B$2:$B$86,MATCH(D3106,Map!$A$2:$A$86,0),0)</f>
        <v>N/A</v>
      </c>
      <c r="Y3106" s="7" t="str">
        <f>IF(INDEX(Map!$C$2:$C$86,MATCH(D3106,Map!$A$2:$A$86,0),0)="","N/A",E3106*INDEX(Map!$C$2:$C$86,MATCH(D3106,Map!$A$2:$A$86,0),0))</f>
        <v>N/A</v>
      </c>
      <c r="Z3106" s="7" t="str">
        <f>IF(INDEX(Map!$D$2:$D$86,MATCH(D3106,Map!$A$2:$A$86,0),0)="","N/A",E3106*INDEX(Map!$D$2:$D$86,MATCH(D3106,Map!$A$2:$A$86,0),0))</f>
        <v>N/A</v>
      </c>
      <c r="AA3106" t="str">
        <f>INDEX(Map!$E$2:$E$86,MATCH(D3106,Map!$A$2:$A$86,0),0)</f>
        <v>NGCC</v>
      </c>
    </row>
    <row r="3107" spans="1:27" x14ac:dyDescent="0.25">
      <c r="A3107" s="1" t="s">
        <v>121</v>
      </c>
      <c r="B3107" s="1" t="s">
        <v>22</v>
      </c>
      <c r="C3107" s="1">
        <v>82</v>
      </c>
      <c r="D3107" s="1" t="s">
        <v>105</v>
      </c>
      <c r="E3107" s="1">
        <v>0</v>
      </c>
      <c r="F3107" s="1">
        <v>0</v>
      </c>
      <c r="G3107" s="1">
        <v>0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3" t="str">
        <f t="shared" si="48"/>
        <v>2017Plan</v>
      </c>
      <c r="V3107" s="2">
        <f>DATE(A3107,INDEX(Map!$H$1:$H$12,MATCH(B3107,Map!$G$1:$G$12,0),0),1)</f>
        <v>43466</v>
      </c>
      <c r="W3107" t="str">
        <f>IF(AND(V3107&gt;=Map!$K$2,V3107&lt;=Map!$L$2),"Base",IF(AND(V3107&gt;=Map!$K$3,V3107&lt;=Map!$L$3),"Fcst","N/A"))</f>
        <v>N/A</v>
      </c>
      <c r="X3107" t="str">
        <f>INDEX(Map!$B$2:$B$86,MATCH(D3107,Map!$A$2:$A$86,0),0)</f>
        <v>N/A</v>
      </c>
      <c r="Y3107" s="7" t="str">
        <f>IF(INDEX(Map!$C$2:$C$86,MATCH(D3107,Map!$A$2:$A$86,0),0)="","N/A",E3107*INDEX(Map!$C$2:$C$86,MATCH(D3107,Map!$A$2:$A$86,0),0))</f>
        <v>N/A</v>
      </c>
      <c r="Z3107" s="7" t="str">
        <f>IF(INDEX(Map!$D$2:$D$86,MATCH(D3107,Map!$A$2:$A$86,0),0)="","N/A",E3107*INDEX(Map!$D$2:$D$86,MATCH(D3107,Map!$A$2:$A$86,0),0))</f>
        <v>N/A</v>
      </c>
      <c r="AA3107" t="str">
        <f>INDEX(Map!$E$2:$E$86,MATCH(D3107,Map!$A$2:$A$86,0),0)</f>
        <v>NGCC</v>
      </c>
    </row>
    <row r="3108" spans="1:27" x14ac:dyDescent="0.25">
      <c r="A3108" s="1" t="s">
        <v>121</v>
      </c>
      <c r="B3108" s="1" t="s">
        <v>22</v>
      </c>
      <c r="C3108" s="1">
        <v>83</v>
      </c>
      <c r="D3108" s="1" t="s">
        <v>106</v>
      </c>
      <c r="E3108" s="1">
        <v>0</v>
      </c>
      <c r="F3108" s="1">
        <v>0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3" t="str">
        <f t="shared" si="48"/>
        <v>2017Plan</v>
      </c>
      <c r="V3108" s="2">
        <f>DATE(A3108,INDEX(Map!$H$1:$H$12,MATCH(B3108,Map!$G$1:$G$12,0),0),1)</f>
        <v>43466</v>
      </c>
      <c r="W3108" t="str">
        <f>IF(AND(V3108&gt;=Map!$K$2,V3108&lt;=Map!$L$2),"Base",IF(AND(V3108&gt;=Map!$K$3,V3108&lt;=Map!$L$3),"Fcst","N/A"))</f>
        <v>N/A</v>
      </c>
      <c r="X3108" t="str">
        <f>INDEX(Map!$B$2:$B$86,MATCH(D3108,Map!$A$2:$A$86,0),0)</f>
        <v>N/A</v>
      </c>
      <c r="Y3108" s="7" t="str">
        <f>IF(INDEX(Map!$C$2:$C$86,MATCH(D3108,Map!$A$2:$A$86,0),0)="","N/A",E3108*INDEX(Map!$C$2:$C$86,MATCH(D3108,Map!$A$2:$A$86,0),0))</f>
        <v>N/A</v>
      </c>
      <c r="Z3108" s="7" t="str">
        <f>IF(INDEX(Map!$D$2:$D$86,MATCH(D3108,Map!$A$2:$A$86,0),0)="","N/A",E3108*INDEX(Map!$D$2:$D$86,MATCH(D3108,Map!$A$2:$A$86,0),0))</f>
        <v>N/A</v>
      </c>
      <c r="AA3108" t="str">
        <f>INDEX(Map!$E$2:$E$86,MATCH(D3108,Map!$A$2:$A$86,0),0)</f>
        <v>NGCC</v>
      </c>
    </row>
    <row r="3109" spans="1:27" x14ac:dyDescent="0.25">
      <c r="A3109" s="1" t="s">
        <v>121</v>
      </c>
      <c r="B3109" s="1" t="s">
        <v>22</v>
      </c>
      <c r="C3109" s="1">
        <v>84</v>
      </c>
      <c r="D3109" s="1" t="s">
        <v>107</v>
      </c>
      <c r="E3109" s="1">
        <v>3.5</v>
      </c>
      <c r="F3109" s="1">
        <v>0</v>
      </c>
      <c r="G3109" s="1">
        <v>2.9</v>
      </c>
      <c r="H3109" s="1">
        <v>8</v>
      </c>
      <c r="I3109" s="1">
        <v>38.4</v>
      </c>
      <c r="J3109" s="1">
        <v>10900</v>
      </c>
      <c r="K3109" s="1">
        <v>22</v>
      </c>
      <c r="L3109" s="1">
        <v>365.7</v>
      </c>
      <c r="M3109" s="1">
        <v>141</v>
      </c>
      <c r="N3109" s="1">
        <v>0</v>
      </c>
      <c r="O3109" s="1">
        <v>75</v>
      </c>
      <c r="P3109" s="1">
        <v>0</v>
      </c>
      <c r="Q3109" s="1">
        <v>2</v>
      </c>
      <c r="R3109" s="1">
        <v>40.47</v>
      </c>
      <c r="S3109" s="1">
        <v>61.75</v>
      </c>
      <c r="T3109" s="1">
        <v>218</v>
      </c>
      <c r="U3109" s="3" t="str">
        <f t="shared" si="48"/>
        <v>2017Plan</v>
      </c>
      <c r="V3109" s="2">
        <f>DATE(A3109,INDEX(Map!$H$1:$H$12,MATCH(B3109,Map!$G$1:$G$12,0),0),1)</f>
        <v>43466</v>
      </c>
      <c r="W3109" t="str">
        <f>IF(AND(V3109&gt;=Map!$K$2,V3109&lt;=Map!$L$2),"Base",IF(AND(V3109&gt;=Map!$K$3,V3109&lt;=Map!$L$3),"Fcst","N/A"))</f>
        <v>N/A</v>
      </c>
      <c r="X3109" t="str">
        <f>INDEX(Map!$B$2:$B$86,MATCH(D3109,Map!$A$2:$A$86,0),0)</f>
        <v>Bluegrass/EKPC</v>
      </c>
      <c r="Y3109" s="7" t="str">
        <f>IF(INDEX(Map!$C$2:$C$86,MATCH(D3109,Map!$A$2:$A$86,0),0)="","N/A",E3109*INDEX(Map!$C$2:$C$86,MATCH(D3109,Map!$A$2:$A$86,0),0))</f>
        <v>N/A</v>
      </c>
      <c r="Z3109" s="7">
        <f>IF(INDEX(Map!$D$2:$D$86,MATCH(D3109,Map!$A$2:$A$86,0),0)="","N/A",E3109*INDEX(Map!$D$2:$D$86,MATCH(D3109,Map!$A$2:$A$86,0),0))</f>
        <v>3.5</v>
      </c>
      <c r="AA3109" t="str">
        <f>INDEX(Map!$E$2:$E$86,MATCH(D3109,Map!$A$2:$A$86,0),0)</f>
        <v>SCCT</v>
      </c>
    </row>
    <row r="3110" spans="1:27" x14ac:dyDescent="0.25">
      <c r="A3110" s="1" t="s">
        <v>121</v>
      </c>
      <c r="B3110" s="1" t="s">
        <v>108</v>
      </c>
      <c r="C3110" s="1">
        <v>1</v>
      </c>
      <c r="D3110" s="1" t="s">
        <v>23</v>
      </c>
      <c r="E3110" s="1">
        <v>14.6</v>
      </c>
      <c r="F3110" s="1">
        <v>0</v>
      </c>
      <c r="G3110" s="1">
        <v>20.3</v>
      </c>
      <c r="H3110" s="1">
        <v>2</v>
      </c>
      <c r="I3110" s="1">
        <v>172.8</v>
      </c>
      <c r="J3110" s="1">
        <v>11848</v>
      </c>
      <c r="K3110" s="1">
        <v>383</v>
      </c>
      <c r="L3110" s="1">
        <v>269.5</v>
      </c>
      <c r="M3110" s="1">
        <v>466</v>
      </c>
      <c r="N3110" s="1">
        <v>2</v>
      </c>
      <c r="O3110" s="1">
        <v>35</v>
      </c>
      <c r="P3110" s="1">
        <v>0</v>
      </c>
      <c r="Q3110" s="1">
        <v>43</v>
      </c>
      <c r="R3110" s="1">
        <v>34.869999999999997</v>
      </c>
      <c r="S3110" s="1">
        <v>37.270000000000003</v>
      </c>
      <c r="T3110" s="1">
        <v>543</v>
      </c>
      <c r="U3110" s="3" t="str">
        <f t="shared" si="48"/>
        <v>2017Plan</v>
      </c>
      <c r="V3110" s="2">
        <f>DATE(A3110,INDEX(Map!$H$1:$H$12,MATCH(B3110,Map!$G$1:$G$12,0),0),1)</f>
        <v>43497</v>
      </c>
      <c r="W3110" t="str">
        <f>IF(AND(V3110&gt;=Map!$K$2,V3110&lt;=Map!$L$2),"Base",IF(AND(V3110&gt;=Map!$K$3,V3110&lt;=Map!$L$3),"Fcst","N/A"))</f>
        <v>N/A</v>
      </c>
      <c r="X3110" t="str">
        <f>INDEX(Map!$B$2:$B$86,MATCH(D3110,Map!$A$2:$A$86,0),0)</f>
        <v>Brown 1</v>
      </c>
      <c r="Y3110" s="7">
        <f>IF(INDEX(Map!$C$2:$C$86,MATCH(D3110,Map!$A$2:$A$86,0),0)="","N/A",E3110*INDEX(Map!$C$2:$C$86,MATCH(D3110,Map!$A$2:$A$86,0),0))</f>
        <v>14.6</v>
      </c>
      <c r="Z3110" s="7" t="str">
        <f>IF(INDEX(Map!$D$2:$D$86,MATCH(D3110,Map!$A$2:$A$86,0),0)="","N/A",E3110*INDEX(Map!$D$2:$D$86,MATCH(D3110,Map!$A$2:$A$86,0),0))</f>
        <v>N/A</v>
      </c>
      <c r="AA3110" t="str">
        <f>INDEX(Map!$E$2:$E$86,MATCH(D3110,Map!$A$2:$A$86,0),0)</f>
        <v>Coal</v>
      </c>
    </row>
    <row r="3111" spans="1:27" x14ac:dyDescent="0.25">
      <c r="A3111" s="1" t="s">
        <v>121</v>
      </c>
      <c r="B3111" s="1" t="s">
        <v>108</v>
      </c>
      <c r="C3111" s="1">
        <v>2</v>
      </c>
      <c r="D3111" s="1" t="s">
        <v>24</v>
      </c>
      <c r="E3111" s="1">
        <v>35.4</v>
      </c>
      <c r="F3111" s="1">
        <v>0</v>
      </c>
      <c r="G3111" s="1">
        <v>31.4</v>
      </c>
      <c r="H3111" s="1">
        <v>2</v>
      </c>
      <c r="I3111" s="1">
        <v>387.4</v>
      </c>
      <c r="J3111" s="1">
        <v>10935</v>
      </c>
      <c r="K3111" s="1">
        <v>516</v>
      </c>
      <c r="L3111" s="1">
        <v>269.5</v>
      </c>
      <c r="M3111" s="1">
        <v>1044</v>
      </c>
      <c r="N3111" s="1">
        <v>2</v>
      </c>
      <c r="O3111" s="1">
        <v>28</v>
      </c>
      <c r="P3111" s="1">
        <v>0</v>
      </c>
      <c r="Q3111" s="1">
        <v>79</v>
      </c>
      <c r="R3111" s="1">
        <v>31.69</v>
      </c>
      <c r="S3111" s="1">
        <v>32.479999999999997</v>
      </c>
      <c r="T3111" s="1">
        <v>1151</v>
      </c>
      <c r="U3111" s="3" t="str">
        <f t="shared" si="48"/>
        <v>2017Plan</v>
      </c>
      <c r="V3111" s="2">
        <f>DATE(A3111,INDEX(Map!$H$1:$H$12,MATCH(B3111,Map!$G$1:$G$12,0),0),1)</f>
        <v>43497</v>
      </c>
      <c r="W3111" t="str">
        <f>IF(AND(V3111&gt;=Map!$K$2,V3111&lt;=Map!$L$2),"Base",IF(AND(V3111&gt;=Map!$K$3,V3111&lt;=Map!$L$3),"Fcst","N/A"))</f>
        <v>N/A</v>
      </c>
      <c r="X3111" t="str">
        <f>INDEX(Map!$B$2:$B$86,MATCH(D3111,Map!$A$2:$A$86,0),0)</f>
        <v>Brown 2</v>
      </c>
      <c r="Y3111" s="7">
        <f>IF(INDEX(Map!$C$2:$C$86,MATCH(D3111,Map!$A$2:$A$86,0),0)="","N/A",E3111*INDEX(Map!$C$2:$C$86,MATCH(D3111,Map!$A$2:$A$86,0),0))</f>
        <v>35.4</v>
      </c>
      <c r="Z3111" s="7" t="str">
        <f>IF(INDEX(Map!$D$2:$D$86,MATCH(D3111,Map!$A$2:$A$86,0),0)="","N/A",E3111*INDEX(Map!$D$2:$D$86,MATCH(D3111,Map!$A$2:$A$86,0),0))</f>
        <v>N/A</v>
      </c>
      <c r="AA3111" t="str">
        <f>INDEX(Map!$E$2:$E$86,MATCH(D3111,Map!$A$2:$A$86,0),0)</f>
        <v>Coal</v>
      </c>
    </row>
    <row r="3112" spans="1:27" x14ac:dyDescent="0.25">
      <c r="A3112" s="1" t="s">
        <v>121</v>
      </c>
      <c r="B3112" s="1" t="s">
        <v>108</v>
      </c>
      <c r="C3112" s="1">
        <v>3</v>
      </c>
      <c r="D3112" s="1" t="s">
        <v>25</v>
      </c>
      <c r="E3112" s="1">
        <v>69.900000000000006</v>
      </c>
      <c r="F3112" s="1">
        <v>0</v>
      </c>
      <c r="G3112" s="1">
        <v>25.2</v>
      </c>
      <c r="H3112" s="1">
        <v>5</v>
      </c>
      <c r="I3112" s="1">
        <v>851.8</v>
      </c>
      <c r="J3112" s="1">
        <v>12177</v>
      </c>
      <c r="K3112" s="1">
        <v>453</v>
      </c>
      <c r="L3112" s="1">
        <v>269.5</v>
      </c>
      <c r="M3112" s="1">
        <v>2295</v>
      </c>
      <c r="N3112" s="1">
        <v>5</v>
      </c>
      <c r="O3112" s="1">
        <v>84</v>
      </c>
      <c r="P3112" s="1">
        <v>0</v>
      </c>
      <c r="Q3112" s="1">
        <v>222</v>
      </c>
      <c r="R3112" s="1">
        <v>35.979999999999997</v>
      </c>
      <c r="S3112" s="1">
        <v>37.18</v>
      </c>
      <c r="T3112" s="1">
        <v>2601</v>
      </c>
      <c r="U3112" s="3" t="str">
        <f t="shared" si="48"/>
        <v>2017Plan</v>
      </c>
      <c r="V3112" s="2">
        <f>DATE(A3112,INDEX(Map!$H$1:$H$12,MATCH(B3112,Map!$G$1:$G$12,0),0),1)</f>
        <v>43497</v>
      </c>
      <c r="W3112" t="str">
        <f>IF(AND(V3112&gt;=Map!$K$2,V3112&lt;=Map!$L$2),"Base",IF(AND(V3112&gt;=Map!$K$3,V3112&lt;=Map!$L$3),"Fcst","N/A"))</f>
        <v>N/A</v>
      </c>
      <c r="X3112" t="str">
        <f>INDEX(Map!$B$2:$B$86,MATCH(D3112,Map!$A$2:$A$86,0),0)</f>
        <v>Brown 3</v>
      </c>
      <c r="Y3112" s="7">
        <f>IF(INDEX(Map!$C$2:$C$86,MATCH(D3112,Map!$A$2:$A$86,0),0)="","N/A",E3112*INDEX(Map!$C$2:$C$86,MATCH(D3112,Map!$A$2:$A$86,0),0))</f>
        <v>69.900000000000006</v>
      </c>
      <c r="Z3112" s="7" t="str">
        <f>IF(INDEX(Map!$D$2:$D$86,MATCH(D3112,Map!$A$2:$A$86,0),0)="","N/A",E3112*INDEX(Map!$D$2:$D$86,MATCH(D3112,Map!$A$2:$A$86,0),0))</f>
        <v>N/A</v>
      </c>
      <c r="AA3112" t="str">
        <f>INDEX(Map!$E$2:$E$86,MATCH(D3112,Map!$A$2:$A$86,0),0)</f>
        <v>Coal</v>
      </c>
    </row>
    <row r="3113" spans="1:27" x14ac:dyDescent="0.25">
      <c r="A3113" s="1" t="s">
        <v>121</v>
      </c>
      <c r="B3113" s="1" t="s">
        <v>108</v>
      </c>
      <c r="C3113" s="1">
        <v>4</v>
      </c>
      <c r="D3113" s="1" t="s">
        <v>26</v>
      </c>
      <c r="E3113" s="1">
        <v>254</v>
      </c>
      <c r="F3113" s="1">
        <v>0</v>
      </c>
      <c r="G3113" s="1">
        <v>79.400000000000006</v>
      </c>
      <c r="H3113" s="1">
        <v>3</v>
      </c>
      <c r="I3113" s="1">
        <v>2639.8</v>
      </c>
      <c r="J3113" s="1">
        <v>10391</v>
      </c>
      <c r="K3113" s="1">
        <v>625</v>
      </c>
      <c r="L3113" s="1">
        <v>201.7</v>
      </c>
      <c r="M3113" s="1">
        <v>5324</v>
      </c>
      <c r="N3113" s="1">
        <v>3</v>
      </c>
      <c r="O3113" s="1">
        <v>55</v>
      </c>
      <c r="P3113" s="1">
        <v>0</v>
      </c>
      <c r="Q3113" s="1">
        <v>504</v>
      </c>
      <c r="R3113" s="1">
        <v>22.94</v>
      </c>
      <c r="S3113" s="1">
        <v>23.15</v>
      </c>
      <c r="T3113" s="1">
        <v>5882</v>
      </c>
      <c r="U3113" s="3" t="str">
        <f t="shared" si="48"/>
        <v>2017Plan</v>
      </c>
      <c r="V3113" s="2">
        <f>DATE(A3113,INDEX(Map!$H$1:$H$12,MATCH(B3113,Map!$G$1:$G$12,0),0),1)</f>
        <v>43497</v>
      </c>
      <c r="W3113" t="str">
        <f>IF(AND(V3113&gt;=Map!$K$2,V3113&lt;=Map!$L$2),"Base",IF(AND(V3113&gt;=Map!$K$3,V3113&lt;=Map!$L$3),"Fcst","N/A"))</f>
        <v>N/A</v>
      </c>
      <c r="X3113" t="str">
        <f>INDEX(Map!$B$2:$B$86,MATCH(D3113,Map!$A$2:$A$86,0),0)</f>
        <v>Ghent 1</v>
      </c>
      <c r="Y3113" s="7">
        <f>IF(INDEX(Map!$C$2:$C$86,MATCH(D3113,Map!$A$2:$A$86,0),0)="","N/A",E3113*INDEX(Map!$C$2:$C$86,MATCH(D3113,Map!$A$2:$A$86,0),0))</f>
        <v>254</v>
      </c>
      <c r="Z3113" s="7" t="str">
        <f>IF(INDEX(Map!$D$2:$D$86,MATCH(D3113,Map!$A$2:$A$86,0),0)="","N/A",E3113*INDEX(Map!$D$2:$D$86,MATCH(D3113,Map!$A$2:$A$86,0),0))</f>
        <v>N/A</v>
      </c>
      <c r="AA3113" t="str">
        <f>INDEX(Map!$E$2:$E$86,MATCH(D3113,Map!$A$2:$A$86,0),0)</f>
        <v>Coal</v>
      </c>
    </row>
    <row r="3114" spans="1:27" x14ac:dyDescent="0.25">
      <c r="A3114" s="1" t="s">
        <v>121</v>
      </c>
      <c r="B3114" s="1" t="s">
        <v>108</v>
      </c>
      <c r="C3114" s="1">
        <v>5</v>
      </c>
      <c r="D3114" s="1" t="s">
        <v>27</v>
      </c>
      <c r="E3114" s="1">
        <v>250.3</v>
      </c>
      <c r="F3114" s="1">
        <v>0</v>
      </c>
      <c r="G3114" s="1">
        <v>78.400000000000006</v>
      </c>
      <c r="H3114" s="1">
        <v>2</v>
      </c>
      <c r="I3114" s="1">
        <v>2581.6999999999998</v>
      </c>
      <c r="J3114" s="1">
        <v>10316</v>
      </c>
      <c r="K3114" s="1">
        <v>617</v>
      </c>
      <c r="L3114" s="1">
        <v>201.7</v>
      </c>
      <c r="M3114" s="1">
        <v>5206</v>
      </c>
      <c r="N3114" s="1">
        <v>2</v>
      </c>
      <c r="O3114" s="1">
        <v>30</v>
      </c>
      <c r="P3114" s="1">
        <v>0</v>
      </c>
      <c r="Q3114" s="1">
        <v>291</v>
      </c>
      <c r="R3114" s="1">
        <v>21.97</v>
      </c>
      <c r="S3114" s="1">
        <v>22.09</v>
      </c>
      <c r="T3114" s="1">
        <v>5528</v>
      </c>
      <c r="U3114" s="3" t="str">
        <f t="shared" si="48"/>
        <v>2017Plan</v>
      </c>
      <c r="V3114" s="2">
        <f>DATE(A3114,INDEX(Map!$H$1:$H$12,MATCH(B3114,Map!$G$1:$G$12,0),0),1)</f>
        <v>43497</v>
      </c>
      <c r="W3114" t="str">
        <f>IF(AND(V3114&gt;=Map!$K$2,V3114&lt;=Map!$L$2),"Base",IF(AND(V3114&gt;=Map!$K$3,V3114&lt;=Map!$L$3),"Fcst","N/A"))</f>
        <v>N/A</v>
      </c>
      <c r="X3114" t="str">
        <f>INDEX(Map!$B$2:$B$86,MATCH(D3114,Map!$A$2:$A$86,0),0)</f>
        <v>Ghent 2</v>
      </c>
      <c r="Y3114" s="7">
        <f>IF(INDEX(Map!$C$2:$C$86,MATCH(D3114,Map!$A$2:$A$86,0),0)="","N/A",E3114*INDEX(Map!$C$2:$C$86,MATCH(D3114,Map!$A$2:$A$86,0),0))</f>
        <v>250.3</v>
      </c>
      <c r="Z3114" s="7" t="str">
        <f>IF(INDEX(Map!$D$2:$D$86,MATCH(D3114,Map!$A$2:$A$86,0),0)="","N/A",E3114*INDEX(Map!$D$2:$D$86,MATCH(D3114,Map!$A$2:$A$86,0),0))</f>
        <v>N/A</v>
      </c>
      <c r="AA3114" t="str">
        <f>INDEX(Map!$E$2:$E$86,MATCH(D3114,Map!$A$2:$A$86,0),0)</f>
        <v>Coal</v>
      </c>
    </row>
    <row r="3115" spans="1:27" x14ac:dyDescent="0.25">
      <c r="A3115" s="1" t="s">
        <v>121</v>
      </c>
      <c r="B3115" s="1" t="s">
        <v>108</v>
      </c>
      <c r="C3115" s="1">
        <v>6</v>
      </c>
      <c r="D3115" s="1" t="s">
        <v>28</v>
      </c>
      <c r="E3115" s="1">
        <v>238.1</v>
      </c>
      <c r="F3115" s="1">
        <v>0</v>
      </c>
      <c r="G3115" s="1">
        <v>74.099999999999994</v>
      </c>
      <c r="H3115" s="1">
        <v>2</v>
      </c>
      <c r="I3115" s="1">
        <v>2662.1</v>
      </c>
      <c r="J3115" s="1">
        <v>11179</v>
      </c>
      <c r="K3115" s="1">
        <v>628</v>
      </c>
      <c r="L3115" s="1">
        <v>201.7</v>
      </c>
      <c r="M3115" s="1">
        <v>5369</v>
      </c>
      <c r="N3115" s="1">
        <v>3</v>
      </c>
      <c r="O3115" s="1">
        <v>50</v>
      </c>
      <c r="P3115" s="1">
        <v>0</v>
      </c>
      <c r="Q3115" s="1">
        <v>460</v>
      </c>
      <c r="R3115" s="1">
        <v>24.48</v>
      </c>
      <c r="S3115" s="1">
        <v>24.68</v>
      </c>
      <c r="T3115" s="1">
        <v>5878</v>
      </c>
      <c r="U3115" s="3" t="str">
        <f t="shared" si="48"/>
        <v>2017Plan</v>
      </c>
      <c r="V3115" s="2">
        <f>DATE(A3115,INDEX(Map!$H$1:$H$12,MATCH(B3115,Map!$G$1:$G$12,0),0),1)</f>
        <v>43497</v>
      </c>
      <c r="W3115" t="str">
        <f>IF(AND(V3115&gt;=Map!$K$2,V3115&lt;=Map!$L$2),"Base",IF(AND(V3115&gt;=Map!$K$3,V3115&lt;=Map!$L$3),"Fcst","N/A"))</f>
        <v>N/A</v>
      </c>
      <c r="X3115" t="str">
        <f>INDEX(Map!$B$2:$B$86,MATCH(D3115,Map!$A$2:$A$86,0),0)</f>
        <v>Ghent 3</v>
      </c>
      <c r="Y3115" s="7">
        <f>IF(INDEX(Map!$C$2:$C$86,MATCH(D3115,Map!$A$2:$A$86,0),0)="","N/A",E3115*INDEX(Map!$C$2:$C$86,MATCH(D3115,Map!$A$2:$A$86,0),0))</f>
        <v>238.1</v>
      </c>
      <c r="Z3115" s="7" t="str">
        <f>IF(INDEX(Map!$D$2:$D$86,MATCH(D3115,Map!$A$2:$A$86,0),0)="","N/A",E3115*INDEX(Map!$D$2:$D$86,MATCH(D3115,Map!$A$2:$A$86,0),0))</f>
        <v>N/A</v>
      </c>
      <c r="AA3115" t="str">
        <f>INDEX(Map!$E$2:$E$86,MATCH(D3115,Map!$A$2:$A$86,0),0)</f>
        <v>Coal</v>
      </c>
    </row>
    <row r="3116" spans="1:27" x14ac:dyDescent="0.25">
      <c r="A3116" s="1" t="s">
        <v>121</v>
      </c>
      <c r="B3116" s="1" t="s">
        <v>108</v>
      </c>
      <c r="C3116" s="1">
        <v>7</v>
      </c>
      <c r="D3116" s="1" t="s">
        <v>29</v>
      </c>
      <c r="E3116" s="1">
        <v>254.5</v>
      </c>
      <c r="F3116" s="1">
        <v>0</v>
      </c>
      <c r="G3116" s="1">
        <v>77.8</v>
      </c>
      <c r="H3116" s="1">
        <v>2</v>
      </c>
      <c r="I3116" s="1">
        <v>2787.1</v>
      </c>
      <c r="J3116" s="1">
        <v>10952</v>
      </c>
      <c r="K3116" s="1">
        <v>636</v>
      </c>
      <c r="L3116" s="1">
        <v>201.7</v>
      </c>
      <c r="M3116" s="1">
        <v>5621</v>
      </c>
      <c r="N3116" s="1">
        <v>4</v>
      </c>
      <c r="O3116" s="1">
        <v>60</v>
      </c>
      <c r="P3116" s="1">
        <v>0</v>
      </c>
      <c r="Q3116" s="1">
        <v>510</v>
      </c>
      <c r="R3116" s="1">
        <v>24.09</v>
      </c>
      <c r="S3116" s="1">
        <v>24.32</v>
      </c>
      <c r="T3116" s="1">
        <v>6190</v>
      </c>
      <c r="U3116" s="3" t="str">
        <f t="shared" si="48"/>
        <v>2017Plan</v>
      </c>
      <c r="V3116" s="2">
        <f>DATE(A3116,INDEX(Map!$H$1:$H$12,MATCH(B3116,Map!$G$1:$G$12,0),0),1)</f>
        <v>43497</v>
      </c>
      <c r="W3116" t="str">
        <f>IF(AND(V3116&gt;=Map!$K$2,V3116&lt;=Map!$L$2),"Base",IF(AND(V3116&gt;=Map!$K$3,V3116&lt;=Map!$L$3),"Fcst","N/A"))</f>
        <v>N/A</v>
      </c>
      <c r="X3116" t="str">
        <f>INDEX(Map!$B$2:$B$86,MATCH(D3116,Map!$A$2:$A$86,0),0)</f>
        <v>Ghent 4</v>
      </c>
      <c r="Y3116" s="7">
        <f>IF(INDEX(Map!$C$2:$C$86,MATCH(D3116,Map!$A$2:$A$86,0),0)="","N/A",E3116*INDEX(Map!$C$2:$C$86,MATCH(D3116,Map!$A$2:$A$86,0),0))</f>
        <v>254.5</v>
      </c>
      <c r="Z3116" s="7" t="str">
        <f>IF(INDEX(Map!$D$2:$D$86,MATCH(D3116,Map!$A$2:$A$86,0),0)="","N/A",E3116*INDEX(Map!$D$2:$D$86,MATCH(D3116,Map!$A$2:$A$86,0),0))</f>
        <v>N/A</v>
      </c>
      <c r="AA3116" t="str">
        <f>INDEX(Map!$E$2:$E$86,MATCH(D3116,Map!$A$2:$A$86,0),0)</f>
        <v>Coal</v>
      </c>
    </row>
    <row r="3117" spans="1:27" x14ac:dyDescent="0.25">
      <c r="A3117" s="1" t="s">
        <v>121</v>
      </c>
      <c r="B3117" s="1" t="s">
        <v>108</v>
      </c>
      <c r="C3117" s="1">
        <v>8</v>
      </c>
      <c r="D3117" s="1" t="s">
        <v>30</v>
      </c>
      <c r="E3117" s="1">
        <v>151.5</v>
      </c>
      <c r="F3117" s="1">
        <v>0</v>
      </c>
      <c r="G3117" s="1">
        <v>75.099999999999994</v>
      </c>
      <c r="H3117" s="1">
        <v>2</v>
      </c>
      <c r="I3117" s="1">
        <v>1590.5</v>
      </c>
      <c r="J3117" s="1">
        <v>10501</v>
      </c>
      <c r="K3117" s="1">
        <v>620</v>
      </c>
      <c r="L3117" s="1">
        <v>199.7</v>
      </c>
      <c r="M3117" s="1">
        <v>3176</v>
      </c>
      <c r="N3117" s="1">
        <v>4</v>
      </c>
      <c r="O3117" s="1">
        <v>17</v>
      </c>
      <c r="P3117" s="1">
        <v>0</v>
      </c>
      <c r="Q3117" s="1">
        <v>136</v>
      </c>
      <c r="R3117" s="1">
        <v>21.87</v>
      </c>
      <c r="S3117" s="1">
        <v>21.98</v>
      </c>
      <c r="T3117" s="1">
        <v>3329</v>
      </c>
      <c r="U3117" s="3" t="str">
        <f t="shared" si="48"/>
        <v>2017Plan</v>
      </c>
      <c r="V3117" s="2">
        <f>DATE(A3117,INDEX(Map!$H$1:$H$12,MATCH(B3117,Map!$G$1:$G$12,0),0),1)</f>
        <v>43497</v>
      </c>
      <c r="W3117" t="str">
        <f>IF(AND(V3117&gt;=Map!$K$2,V3117&lt;=Map!$L$2),"Base",IF(AND(V3117&gt;=Map!$K$3,V3117&lt;=Map!$L$3),"Fcst","N/A"))</f>
        <v>N/A</v>
      </c>
      <c r="X3117" t="str">
        <f>INDEX(Map!$B$2:$B$86,MATCH(D3117,Map!$A$2:$A$86,0),0)</f>
        <v>Mill Creek 1</v>
      </c>
      <c r="Y3117" s="7" t="str">
        <f>IF(INDEX(Map!$C$2:$C$86,MATCH(D3117,Map!$A$2:$A$86,0),0)="","N/A",E3117*INDEX(Map!$C$2:$C$86,MATCH(D3117,Map!$A$2:$A$86,0),0))</f>
        <v>N/A</v>
      </c>
      <c r="Z3117" s="7">
        <f>IF(INDEX(Map!$D$2:$D$86,MATCH(D3117,Map!$A$2:$A$86,0),0)="","N/A",E3117*INDEX(Map!$D$2:$D$86,MATCH(D3117,Map!$A$2:$A$86,0),0))</f>
        <v>151.5</v>
      </c>
      <c r="AA3117" t="str">
        <f>INDEX(Map!$E$2:$E$86,MATCH(D3117,Map!$A$2:$A$86,0),0)</f>
        <v>Coal</v>
      </c>
    </row>
    <row r="3118" spans="1:27" x14ac:dyDescent="0.25">
      <c r="A3118" s="1" t="s">
        <v>121</v>
      </c>
      <c r="B3118" s="1" t="s">
        <v>108</v>
      </c>
      <c r="C3118" s="1">
        <v>9</v>
      </c>
      <c r="D3118" s="1" t="s">
        <v>31</v>
      </c>
      <c r="E3118" s="1">
        <v>153.80000000000001</v>
      </c>
      <c r="F3118" s="1">
        <v>0</v>
      </c>
      <c r="G3118" s="1">
        <v>77.599999999999994</v>
      </c>
      <c r="H3118" s="1">
        <v>2</v>
      </c>
      <c r="I3118" s="1">
        <v>1634.8</v>
      </c>
      <c r="J3118" s="1">
        <v>10626</v>
      </c>
      <c r="K3118" s="1">
        <v>624</v>
      </c>
      <c r="L3118" s="1">
        <v>199.7</v>
      </c>
      <c r="M3118" s="1">
        <v>3265</v>
      </c>
      <c r="N3118" s="1">
        <v>4</v>
      </c>
      <c r="O3118" s="1">
        <v>17</v>
      </c>
      <c r="P3118" s="1">
        <v>0</v>
      </c>
      <c r="Q3118" s="1">
        <v>174</v>
      </c>
      <c r="R3118" s="1">
        <v>22.35</v>
      </c>
      <c r="S3118" s="1">
        <v>22.47</v>
      </c>
      <c r="T3118" s="1">
        <v>3456</v>
      </c>
      <c r="U3118" s="3" t="str">
        <f t="shared" si="48"/>
        <v>2017Plan</v>
      </c>
      <c r="V3118" s="2">
        <f>DATE(A3118,INDEX(Map!$H$1:$H$12,MATCH(B3118,Map!$G$1:$G$12,0),0),1)</f>
        <v>43497</v>
      </c>
      <c r="W3118" t="str">
        <f>IF(AND(V3118&gt;=Map!$K$2,V3118&lt;=Map!$L$2),"Base",IF(AND(V3118&gt;=Map!$K$3,V3118&lt;=Map!$L$3),"Fcst","N/A"))</f>
        <v>N/A</v>
      </c>
      <c r="X3118" t="str">
        <f>INDEX(Map!$B$2:$B$86,MATCH(D3118,Map!$A$2:$A$86,0),0)</f>
        <v>Mill Creek 2</v>
      </c>
      <c r="Y3118" s="7" t="str">
        <f>IF(INDEX(Map!$C$2:$C$86,MATCH(D3118,Map!$A$2:$A$86,0),0)="","N/A",E3118*INDEX(Map!$C$2:$C$86,MATCH(D3118,Map!$A$2:$A$86,0),0))</f>
        <v>N/A</v>
      </c>
      <c r="Z3118" s="7">
        <f>IF(INDEX(Map!$D$2:$D$86,MATCH(D3118,Map!$A$2:$A$86,0),0)="","N/A",E3118*INDEX(Map!$D$2:$D$86,MATCH(D3118,Map!$A$2:$A$86,0),0))</f>
        <v>153.80000000000001</v>
      </c>
      <c r="AA3118" t="str">
        <f>INDEX(Map!$E$2:$E$86,MATCH(D3118,Map!$A$2:$A$86,0),0)</f>
        <v>Coal</v>
      </c>
    </row>
    <row r="3119" spans="1:27" x14ac:dyDescent="0.25">
      <c r="A3119" s="1" t="s">
        <v>121</v>
      </c>
      <c r="B3119" s="1" t="s">
        <v>108</v>
      </c>
      <c r="C3119" s="1">
        <v>10</v>
      </c>
      <c r="D3119" s="1" t="s">
        <v>32</v>
      </c>
      <c r="E3119" s="1">
        <v>184.1</v>
      </c>
      <c r="F3119" s="1">
        <v>0</v>
      </c>
      <c r="G3119" s="1">
        <v>70.599999999999994</v>
      </c>
      <c r="H3119" s="1">
        <v>2</v>
      </c>
      <c r="I3119" s="1">
        <v>1959.9</v>
      </c>
      <c r="J3119" s="1">
        <v>10645</v>
      </c>
      <c r="K3119" s="1">
        <v>585</v>
      </c>
      <c r="L3119" s="1">
        <v>199.7</v>
      </c>
      <c r="M3119" s="1">
        <v>3914</v>
      </c>
      <c r="N3119" s="1">
        <v>12</v>
      </c>
      <c r="O3119" s="1">
        <v>48</v>
      </c>
      <c r="P3119" s="1">
        <v>0</v>
      </c>
      <c r="Q3119" s="1">
        <v>235</v>
      </c>
      <c r="R3119" s="1">
        <v>22.54</v>
      </c>
      <c r="S3119" s="1">
        <v>22.8</v>
      </c>
      <c r="T3119" s="1">
        <v>4198</v>
      </c>
      <c r="U3119" s="3" t="str">
        <f t="shared" si="48"/>
        <v>2017Plan</v>
      </c>
      <c r="V3119" s="2">
        <f>DATE(A3119,INDEX(Map!$H$1:$H$12,MATCH(B3119,Map!$G$1:$G$12,0),0),1)</f>
        <v>43497</v>
      </c>
      <c r="W3119" t="str">
        <f>IF(AND(V3119&gt;=Map!$K$2,V3119&lt;=Map!$L$2),"Base",IF(AND(V3119&gt;=Map!$K$3,V3119&lt;=Map!$L$3),"Fcst","N/A"))</f>
        <v>N/A</v>
      </c>
      <c r="X3119" t="str">
        <f>INDEX(Map!$B$2:$B$86,MATCH(D3119,Map!$A$2:$A$86,0),0)</f>
        <v>Mill Creek 3</v>
      </c>
      <c r="Y3119" s="7" t="str">
        <f>IF(INDEX(Map!$C$2:$C$86,MATCH(D3119,Map!$A$2:$A$86,0),0)="","N/A",E3119*INDEX(Map!$C$2:$C$86,MATCH(D3119,Map!$A$2:$A$86,0),0))</f>
        <v>N/A</v>
      </c>
      <c r="Z3119" s="7">
        <f>IF(INDEX(Map!$D$2:$D$86,MATCH(D3119,Map!$A$2:$A$86,0),0)="","N/A",E3119*INDEX(Map!$D$2:$D$86,MATCH(D3119,Map!$A$2:$A$86,0),0))</f>
        <v>184.1</v>
      </c>
      <c r="AA3119" t="str">
        <f>INDEX(Map!$E$2:$E$86,MATCH(D3119,Map!$A$2:$A$86,0),0)</f>
        <v>Coal</v>
      </c>
    </row>
    <row r="3120" spans="1:27" x14ac:dyDescent="0.25">
      <c r="A3120" s="1" t="s">
        <v>121</v>
      </c>
      <c r="B3120" s="1" t="s">
        <v>108</v>
      </c>
      <c r="C3120" s="1">
        <v>11</v>
      </c>
      <c r="D3120" s="1" t="s">
        <v>33</v>
      </c>
      <c r="E3120" s="1">
        <v>270.8</v>
      </c>
      <c r="F3120" s="1">
        <v>0</v>
      </c>
      <c r="G3120" s="1">
        <v>82.9</v>
      </c>
      <c r="H3120" s="1">
        <v>2</v>
      </c>
      <c r="I3120" s="1">
        <v>2807.2</v>
      </c>
      <c r="J3120" s="1">
        <v>10365</v>
      </c>
      <c r="K3120" s="1">
        <v>629</v>
      </c>
      <c r="L3120" s="1">
        <v>199.7</v>
      </c>
      <c r="M3120" s="1">
        <v>5606</v>
      </c>
      <c r="N3120" s="1">
        <v>19</v>
      </c>
      <c r="O3120" s="1">
        <v>77</v>
      </c>
      <c r="P3120" s="1">
        <v>0</v>
      </c>
      <c r="Q3120" s="1">
        <v>321</v>
      </c>
      <c r="R3120" s="1">
        <v>21.88</v>
      </c>
      <c r="S3120" s="1">
        <v>22.17</v>
      </c>
      <c r="T3120" s="1">
        <v>6003</v>
      </c>
      <c r="U3120" s="3" t="str">
        <f t="shared" si="48"/>
        <v>2017Plan</v>
      </c>
      <c r="V3120" s="2">
        <f>DATE(A3120,INDEX(Map!$H$1:$H$12,MATCH(B3120,Map!$G$1:$G$12,0),0),1)</f>
        <v>43497</v>
      </c>
      <c r="W3120" t="str">
        <f>IF(AND(V3120&gt;=Map!$K$2,V3120&lt;=Map!$L$2),"Base",IF(AND(V3120&gt;=Map!$K$3,V3120&lt;=Map!$L$3),"Fcst","N/A"))</f>
        <v>N/A</v>
      </c>
      <c r="X3120" t="str">
        <f>INDEX(Map!$B$2:$B$86,MATCH(D3120,Map!$A$2:$A$86,0),0)</f>
        <v>Mill Creek 4</v>
      </c>
      <c r="Y3120" s="7" t="str">
        <f>IF(INDEX(Map!$C$2:$C$86,MATCH(D3120,Map!$A$2:$A$86,0),0)="","N/A",E3120*INDEX(Map!$C$2:$C$86,MATCH(D3120,Map!$A$2:$A$86,0),0))</f>
        <v>N/A</v>
      </c>
      <c r="Z3120" s="7">
        <f>IF(INDEX(Map!$D$2:$D$86,MATCH(D3120,Map!$A$2:$A$86,0),0)="","N/A",E3120*INDEX(Map!$D$2:$D$86,MATCH(D3120,Map!$A$2:$A$86,0),0))</f>
        <v>270.8</v>
      </c>
      <c r="AA3120" t="str">
        <f>INDEX(Map!$E$2:$E$86,MATCH(D3120,Map!$A$2:$A$86,0),0)</f>
        <v>Coal</v>
      </c>
    </row>
    <row r="3121" spans="1:27" x14ac:dyDescent="0.25">
      <c r="A3121" s="1" t="s">
        <v>121</v>
      </c>
      <c r="B3121" s="1" t="s">
        <v>108</v>
      </c>
      <c r="C3121" s="1">
        <v>12</v>
      </c>
      <c r="D3121" s="1" t="s">
        <v>34</v>
      </c>
      <c r="E3121" s="1">
        <v>196.2</v>
      </c>
      <c r="F3121" s="1">
        <v>0</v>
      </c>
      <c r="G3121" s="1">
        <v>78.900000000000006</v>
      </c>
      <c r="H3121" s="1">
        <v>2</v>
      </c>
      <c r="I3121" s="1">
        <v>2090.9</v>
      </c>
      <c r="J3121" s="1">
        <v>10655</v>
      </c>
      <c r="K3121" s="1">
        <v>613</v>
      </c>
      <c r="L3121" s="1">
        <v>197.6</v>
      </c>
      <c r="M3121" s="1">
        <v>4132</v>
      </c>
      <c r="N3121" s="1">
        <v>7</v>
      </c>
      <c r="O3121" s="1">
        <v>108</v>
      </c>
      <c r="P3121" s="1">
        <v>0</v>
      </c>
      <c r="Q3121" s="1">
        <v>260</v>
      </c>
      <c r="R3121" s="1">
        <v>22.38</v>
      </c>
      <c r="S3121" s="1">
        <v>22.93</v>
      </c>
      <c r="T3121" s="1">
        <v>4500</v>
      </c>
      <c r="U3121" s="3" t="str">
        <f t="shared" si="48"/>
        <v>2017Plan</v>
      </c>
      <c r="V3121" s="2">
        <f>DATE(A3121,INDEX(Map!$H$1:$H$12,MATCH(B3121,Map!$G$1:$G$12,0),0),1)</f>
        <v>43497</v>
      </c>
      <c r="W3121" t="str">
        <f>IF(AND(V3121&gt;=Map!$K$2,V3121&lt;=Map!$L$2),"Base",IF(AND(V3121&gt;=Map!$K$3,V3121&lt;=Map!$L$3),"Fcst","N/A"))</f>
        <v>N/A</v>
      </c>
      <c r="X3121" t="str">
        <f>INDEX(Map!$B$2:$B$86,MATCH(D3121,Map!$A$2:$A$86,0),0)</f>
        <v>Trimble County 1</v>
      </c>
      <c r="Y3121" s="7" t="str">
        <f>IF(INDEX(Map!$C$2:$C$86,MATCH(D3121,Map!$A$2:$A$86,0),0)="","N/A",E3121*INDEX(Map!$C$2:$C$86,MATCH(D3121,Map!$A$2:$A$86,0),0))</f>
        <v>N/A</v>
      </c>
      <c r="Z3121" s="7">
        <f>IF(INDEX(Map!$D$2:$D$86,MATCH(D3121,Map!$A$2:$A$86,0),0)="","N/A",E3121*INDEX(Map!$D$2:$D$86,MATCH(D3121,Map!$A$2:$A$86,0),0))</f>
        <v>196.2</v>
      </c>
      <c r="AA3121" t="str">
        <f>INDEX(Map!$E$2:$E$86,MATCH(D3121,Map!$A$2:$A$86,0),0)</f>
        <v>Coal</v>
      </c>
    </row>
    <row r="3122" spans="1:27" x14ac:dyDescent="0.25">
      <c r="A3122" s="1" t="s">
        <v>121</v>
      </c>
      <c r="B3122" s="1" t="s">
        <v>108</v>
      </c>
      <c r="C3122" s="1">
        <v>13</v>
      </c>
      <c r="D3122" s="1" t="s">
        <v>35</v>
      </c>
      <c r="E3122" s="1">
        <v>330.5</v>
      </c>
      <c r="F3122" s="1">
        <v>0</v>
      </c>
      <c r="G3122" s="1">
        <v>86.3</v>
      </c>
      <c r="H3122" s="1">
        <v>1</v>
      </c>
      <c r="I3122" s="1">
        <v>3015.1</v>
      </c>
      <c r="J3122" s="1">
        <v>9123</v>
      </c>
      <c r="K3122" s="1">
        <v>605</v>
      </c>
      <c r="L3122" s="1">
        <v>206</v>
      </c>
      <c r="M3122" s="1">
        <v>6210</v>
      </c>
      <c r="N3122" s="1">
        <v>14</v>
      </c>
      <c r="O3122" s="1">
        <v>50</v>
      </c>
      <c r="P3122" s="1">
        <v>0</v>
      </c>
      <c r="Q3122" s="1">
        <v>480</v>
      </c>
      <c r="R3122" s="1">
        <v>20.239999999999998</v>
      </c>
      <c r="S3122" s="1">
        <v>20.39</v>
      </c>
      <c r="T3122" s="1">
        <v>6740</v>
      </c>
      <c r="U3122" s="3" t="str">
        <f t="shared" si="48"/>
        <v>2017Plan</v>
      </c>
      <c r="V3122" s="2">
        <f>DATE(A3122,INDEX(Map!$H$1:$H$12,MATCH(B3122,Map!$G$1:$G$12,0),0),1)</f>
        <v>43497</v>
      </c>
      <c r="W3122" t="str">
        <f>IF(AND(V3122&gt;=Map!$K$2,V3122&lt;=Map!$L$2),"Base",IF(AND(V3122&gt;=Map!$K$3,V3122&lt;=Map!$L$3),"Fcst","N/A"))</f>
        <v>N/A</v>
      </c>
      <c r="X3122" t="str">
        <f>INDEX(Map!$B$2:$B$86,MATCH(D3122,Map!$A$2:$A$86,0),0)</f>
        <v>Trimble County 2</v>
      </c>
      <c r="Y3122" s="7">
        <f>IF(INDEX(Map!$C$2:$C$86,MATCH(D3122,Map!$A$2:$A$86,0),0)="","N/A",E3122*INDEX(Map!$C$2:$C$86,MATCH(D3122,Map!$A$2:$A$86,0),0))</f>
        <v>267.70500000000004</v>
      </c>
      <c r="Z3122" s="7">
        <f>IF(INDEX(Map!$D$2:$D$86,MATCH(D3122,Map!$A$2:$A$86,0),0)="","N/A",E3122*INDEX(Map!$D$2:$D$86,MATCH(D3122,Map!$A$2:$A$86,0),0))</f>
        <v>62.795000000000002</v>
      </c>
      <c r="AA3122" t="str">
        <f>INDEX(Map!$E$2:$E$86,MATCH(D3122,Map!$A$2:$A$86,0),0)</f>
        <v>Coal</v>
      </c>
    </row>
    <row r="3123" spans="1:27" x14ac:dyDescent="0.25">
      <c r="A3123" s="1" t="s">
        <v>121</v>
      </c>
      <c r="B3123" s="1" t="s">
        <v>108</v>
      </c>
      <c r="C3123" s="1">
        <v>14</v>
      </c>
      <c r="D3123" s="1" t="s">
        <v>36</v>
      </c>
      <c r="E3123" s="1">
        <v>0</v>
      </c>
      <c r="F3123" s="1">
        <v>0</v>
      </c>
      <c r="G3123" s="1">
        <v>0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3" t="str">
        <f t="shared" si="48"/>
        <v>2017Plan</v>
      </c>
      <c r="V3123" s="2">
        <f>DATE(A3123,INDEX(Map!$H$1:$H$12,MATCH(B3123,Map!$G$1:$G$12,0),0),1)</f>
        <v>43497</v>
      </c>
      <c r="W3123" t="str">
        <f>IF(AND(V3123&gt;=Map!$K$2,V3123&lt;=Map!$L$2),"Base",IF(AND(V3123&gt;=Map!$K$3,V3123&lt;=Map!$L$3),"Fcst","N/A"))</f>
        <v>N/A</v>
      </c>
      <c r="X3123" t="str">
        <f>INDEX(Map!$B$2:$B$86,MATCH(D3123,Map!$A$2:$A$86,0),0)</f>
        <v>Cane Run 7</v>
      </c>
      <c r="Y3123" s="7">
        <f>IF(INDEX(Map!$C$2:$C$86,MATCH(D3123,Map!$A$2:$A$86,0),0)="","N/A",E3123*INDEX(Map!$C$2:$C$86,MATCH(D3123,Map!$A$2:$A$86,0),0))</f>
        <v>0</v>
      </c>
      <c r="Z3123" s="7">
        <f>IF(INDEX(Map!$D$2:$D$86,MATCH(D3123,Map!$A$2:$A$86,0),0)="","N/A",E3123*INDEX(Map!$D$2:$D$86,MATCH(D3123,Map!$A$2:$A$86,0),0))</f>
        <v>0</v>
      </c>
      <c r="AA3123" t="str">
        <f>INDEX(Map!$E$2:$E$86,MATCH(D3123,Map!$A$2:$A$86,0),0)</f>
        <v>NGCC</v>
      </c>
    </row>
    <row r="3124" spans="1:27" x14ac:dyDescent="0.25">
      <c r="A3124" s="1" t="s">
        <v>121</v>
      </c>
      <c r="B3124" s="1" t="s">
        <v>108</v>
      </c>
      <c r="C3124" s="1">
        <v>15</v>
      </c>
      <c r="D3124" s="1" t="s">
        <v>37</v>
      </c>
      <c r="E3124" s="1">
        <v>382.9</v>
      </c>
      <c r="F3124" s="1">
        <v>0</v>
      </c>
      <c r="G3124" s="1">
        <v>83.4</v>
      </c>
      <c r="H3124" s="1">
        <v>4</v>
      </c>
      <c r="I3124" s="1">
        <v>2610</v>
      </c>
      <c r="J3124" s="1">
        <v>6817</v>
      </c>
      <c r="K3124" s="1">
        <v>599</v>
      </c>
      <c r="L3124" s="1">
        <v>359.3</v>
      </c>
      <c r="M3124" s="1">
        <v>9377</v>
      </c>
      <c r="N3124" s="1">
        <v>11</v>
      </c>
      <c r="O3124" s="1">
        <v>41</v>
      </c>
      <c r="P3124" s="1">
        <v>0</v>
      </c>
      <c r="Q3124" s="1">
        <v>502</v>
      </c>
      <c r="R3124" s="1">
        <v>25.8</v>
      </c>
      <c r="S3124" s="1">
        <v>25.91</v>
      </c>
      <c r="T3124" s="1">
        <v>9919</v>
      </c>
      <c r="U3124" s="3" t="str">
        <f t="shared" si="48"/>
        <v>2017Plan</v>
      </c>
      <c r="V3124" s="2">
        <f>DATE(A3124,INDEX(Map!$H$1:$H$12,MATCH(B3124,Map!$G$1:$G$12,0),0),1)</f>
        <v>43497</v>
      </c>
      <c r="W3124" t="str">
        <f>IF(AND(V3124&gt;=Map!$K$2,V3124&lt;=Map!$L$2),"Base",IF(AND(V3124&gt;=Map!$K$3,V3124&lt;=Map!$L$3),"Fcst","N/A"))</f>
        <v>N/A</v>
      </c>
      <c r="X3124" t="str">
        <f>INDEX(Map!$B$2:$B$86,MATCH(D3124,Map!$A$2:$A$86,0),0)</f>
        <v>Cane Run 7</v>
      </c>
      <c r="Y3124" s="7">
        <f>IF(INDEX(Map!$C$2:$C$86,MATCH(D3124,Map!$A$2:$A$86,0),0)="","N/A",E3124*INDEX(Map!$C$2:$C$86,MATCH(D3124,Map!$A$2:$A$86,0),0))</f>
        <v>298.66199999999998</v>
      </c>
      <c r="Z3124" s="7">
        <f>IF(INDEX(Map!$D$2:$D$86,MATCH(D3124,Map!$A$2:$A$86,0),0)="","N/A",E3124*INDEX(Map!$D$2:$D$86,MATCH(D3124,Map!$A$2:$A$86,0),0))</f>
        <v>84.238</v>
      </c>
      <c r="AA3124" t="str">
        <f>INDEX(Map!$E$2:$E$86,MATCH(D3124,Map!$A$2:$A$86,0),0)</f>
        <v>NGCC</v>
      </c>
    </row>
    <row r="3125" spans="1:27" x14ac:dyDescent="0.25">
      <c r="A3125" s="1" t="s">
        <v>121</v>
      </c>
      <c r="B3125" s="1" t="s">
        <v>108</v>
      </c>
      <c r="C3125" s="1">
        <v>16</v>
      </c>
      <c r="D3125" s="1" t="s">
        <v>38</v>
      </c>
      <c r="E3125" s="1">
        <v>0.9</v>
      </c>
      <c r="F3125" s="1">
        <v>0</v>
      </c>
      <c r="G3125" s="1">
        <v>1</v>
      </c>
      <c r="H3125" s="1">
        <v>2</v>
      </c>
      <c r="I3125" s="1">
        <v>11.8</v>
      </c>
      <c r="J3125" s="1">
        <v>13795</v>
      </c>
      <c r="K3125" s="1">
        <v>11</v>
      </c>
      <c r="L3125" s="1">
        <v>361.2</v>
      </c>
      <c r="M3125" s="1">
        <v>43</v>
      </c>
      <c r="N3125" s="1">
        <v>0</v>
      </c>
      <c r="O3125" s="1">
        <v>1</v>
      </c>
      <c r="P3125" s="1">
        <v>0</v>
      </c>
      <c r="Q3125" s="1">
        <v>0</v>
      </c>
      <c r="R3125" s="1">
        <v>49.83</v>
      </c>
      <c r="S3125" s="1">
        <v>50.54</v>
      </c>
      <c r="T3125" s="1">
        <v>43</v>
      </c>
      <c r="U3125" s="3" t="str">
        <f t="shared" si="48"/>
        <v>2017Plan</v>
      </c>
      <c r="V3125" s="2">
        <f>DATE(A3125,INDEX(Map!$H$1:$H$12,MATCH(B3125,Map!$G$1:$G$12,0),0),1)</f>
        <v>43497</v>
      </c>
      <c r="W3125" t="str">
        <f>IF(AND(V3125&gt;=Map!$K$2,V3125&lt;=Map!$L$2),"Base",IF(AND(V3125&gt;=Map!$K$3,V3125&lt;=Map!$L$3),"Fcst","N/A"))</f>
        <v>N/A</v>
      </c>
      <c r="X3125" t="str">
        <f>INDEX(Map!$B$2:$B$86,MATCH(D3125,Map!$A$2:$A$86,0),0)</f>
        <v>Brown 5</v>
      </c>
      <c r="Y3125" s="7">
        <f>IF(INDEX(Map!$C$2:$C$86,MATCH(D3125,Map!$A$2:$A$86,0),0)="","N/A",E3125*INDEX(Map!$C$2:$C$86,MATCH(D3125,Map!$A$2:$A$86,0),0))</f>
        <v>0.42299999999999999</v>
      </c>
      <c r="Z3125" s="7">
        <f>IF(INDEX(Map!$D$2:$D$86,MATCH(D3125,Map!$A$2:$A$86,0),0)="","N/A",E3125*INDEX(Map!$D$2:$D$86,MATCH(D3125,Map!$A$2:$A$86,0),0))</f>
        <v>0.47700000000000004</v>
      </c>
      <c r="AA3125" t="str">
        <f>INDEX(Map!$E$2:$E$86,MATCH(D3125,Map!$A$2:$A$86,0),0)</f>
        <v>SCCT</v>
      </c>
    </row>
    <row r="3126" spans="1:27" x14ac:dyDescent="0.25">
      <c r="A3126" s="1" t="s">
        <v>121</v>
      </c>
      <c r="B3126" s="1" t="s">
        <v>108</v>
      </c>
      <c r="C3126" s="1">
        <v>17</v>
      </c>
      <c r="D3126" s="1" t="s">
        <v>39</v>
      </c>
      <c r="E3126" s="1">
        <v>0</v>
      </c>
      <c r="F3126" s="1">
        <v>0</v>
      </c>
      <c r="G3126" s="1">
        <v>0</v>
      </c>
      <c r="H3126" s="1">
        <v>0</v>
      </c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3" t="str">
        <f t="shared" si="48"/>
        <v>2017Plan</v>
      </c>
      <c r="V3126" s="2">
        <f>DATE(A3126,INDEX(Map!$H$1:$H$12,MATCH(B3126,Map!$G$1:$G$12,0),0),1)</f>
        <v>43497</v>
      </c>
      <c r="W3126" t="str">
        <f>IF(AND(V3126&gt;=Map!$K$2,V3126&lt;=Map!$L$2),"Base",IF(AND(V3126&gt;=Map!$K$3,V3126&lt;=Map!$L$3),"Fcst","N/A"))</f>
        <v>N/A</v>
      </c>
      <c r="X3126" t="str">
        <f>INDEX(Map!$B$2:$B$86,MATCH(D3126,Map!$A$2:$A$86,0),0)</f>
        <v>Brown 5</v>
      </c>
      <c r="Y3126" s="7">
        <f>IF(INDEX(Map!$C$2:$C$86,MATCH(D3126,Map!$A$2:$A$86,0),0)="","N/A",E3126*INDEX(Map!$C$2:$C$86,MATCH(D3126,Map!$A$2:$A$86,0),0))</f>
        <v>0</v>
      </c>
      <c r="Z3126" s="7">
        <f>IF(INDEX(Map!$D$2:$D$86,MATCH(D3126,Map!$A$2:$A$86,0),0)="","N/A",E3126*INDEX(Map!$D$2:$D$86,MATCH(D3126,Map!$A$2:$A$86,0),0))</f>
        <v>0</v>
      </c>
      <c r="AA3126" t="str">
        <f>INDEX(Map!$E$2:$E$86,MATCH(D3126,Map!$A$2:$A$86,0),0)</f>
        <v>SCCT</v>
      </c>
    </row>
    <row r="3127" spans="1:27" x14ac:dyDescent="0.25">
      <c r="A3127" s="1" t="s">
        <v>121</v>
      </c>
      <c r="B3127" s="1" t="s">
        <v>108</v>
      </c>
      <c r="C3127" s="1">
        <v>18</v>
      </c>
      <c r="D3127" s="1" t="s">
        <v>40</v>
      </c>
      <c r="E3127" s="1">
        <v>2.2000000000000002</v>
      </c>
      <c r="F3127" s="1">
        <v>0</v>
      </c>
      <c r="G3127" s="1">
        <v>1.9</v>
      </c>
      <c r="H3127" s="1">
        <v>3</v>
      </c>
      <c r="I3127" s="1">
        <v>24.1</v>
      </c>
      <c r="J3127" s="1">
        <v>10963</v>
      </c>
      <c r="K3127" s="1">
        <v>16</v>
      </c>
      <c r="L3127" s="1">
        <v>361.2</v>
      </c>
      <c r="M3127" s="1">
        <v>87</v>
      </c>
      <c r="N3127" s="1">
        <v>1</v>
      </c>
      <c r="O3127" s="1">
        <v>25</v>
      </c>
      <c r="P3127" s="1">
        <v>0</v>
      </c>
      <c r="Q3127" s="1">
        <v>7</v>
      </c>
      <c r="R3127" s="1">
        <v>42.78</v>
      </c>
      <c r="S3127" s="1">
        <v>53.93</v>
      </c>
      <c r="T3127" s="1">
        <v>119</v>
      </c>
      <c r="U3127" s="3" t="str">
        <f t="shared" si="48"/>
        <v>2017Plan</v>
      </c>
      <c r="V3127" s="2">
        <f>DATE(A3127,INDEX(Map!$H$1:$H$12,MATCH(B3127,Map!$G$1:$G$12,0),0),1)</f>
        <v>43497</v>
      </c>
      <c r="W3127" t="str">
        <f>IF(AND(V3127&gt;=Map!$K$2,V3127&lt;=Map!$L$2),"Base",IF(AND(V3127&gt;=Map!$K$3,V3127&lt;=Map!$L$3),"Fcst","N/A"))</f>
        <v>N/A</v>
      </c>
      <c r="X3127" t="str">
        <f>INDEX(Map!$B$2:$B$86,MATCH(D3127,Map!$A$2:$A$86,0),0)</f>
        <v>Brown 6</v>
      </c>
      <c r="Y3127" s="7">
        <f>IF(INDEX(Map!$C$2:$C$86,MATCH(D3127,Map!$A$2:$A$86,0),0)="","N/A",E3127*INDEX(Map!$C$2:$C$86,MATCH(D3127,Map!$A$2:$A$86,0),0))</f>
        <v>1.3640000000000001</v>
      </c>
      <c r="Z3127" s="7">
        <f>IF(INDEX(Map!$D$2:$D$86,MATCH(D3127,Map!$A$2:$A$86,0),0)="","N/A",E3127*INDEX(Map!$D$2:$D$86,MATCH(D3127,Map!$A$2:$A$86,0),0))</f>
        <v>0.83600000000000008</v>
      </c>
      <c r="AA3127" t="str">
        <f>INDEX(Map!$E$2:$E$86,MATCH(D3127,Map!$A$2:$A$86,0),0)</f>
        <v>SCCT</v>
      </c>
    </row>
    <row r="3128" spans="1:27" x14ac:dyDescent="0.25">
      <c r="A3128" s="1" t="s">
        <v>121</v>
      </c>
      <c r="B3128" s="1" t="s">
        <v>108</v>
      </c>
      <c r="C3128" s="1">
        <v>19</v>
      </c>
      <c r="D3128" s="1" t="s">
        <v>41</v>
      </c>
      <c r="E3128" s="1">
        <v>3</v>
      </c>
      <c r="F3128" s="1">
        <v>0</v>
      </c>
      <c r="G3128" s="1">
        <v>2.6</v>
      </c>
      <c r="H3128" s="1">
        <v>3</v>
      </c>
      <c r="I3128" s="1">
        <v>32.9</v>
      </c>
      <c r="J3128" s="1">
        <v>10984</v>
      </c>
      <c r="K3128" s="1">
        <v>22</v>
      </c>
      <c r="L3128" s="1">
        <v>361.2</v>
      </c>
      <c r="M3128" s="1">
        <v>119</v>
      </c>
      <c r="N3128" s="1">
        <v>1</v>
      </c>
      <c r="O3128" s="1">
        <v>2</v>
      </c>
      <c r="P3128" s="1">
        <v>0</v>
      </c>
      <c r="Q3128" s="1">
        <v>0</v>
      </c>
      <c r="R3128" s="1">
        <v>39.68</v>
      </c>
      <c r="S3128" s="1">
        <v>40.43</v>
      </c>
      <c r="T3128" s="1">
        <v>121</v>
      </c>
      <c r="U3128" s="3" t="str">
        <f t="shared" si="48"/>
        <v>2017Plan</v>
      </c>
      <c r="V3128" s="2">
        <f>DATE(A3128,INDEX(Map!$H$1:$H$12,MATCH(B3128,Map!$G$1:$G$12,0),0),1)</f>
        <v>43497</v>
      </c>
      <c r="W3128" t="str">
        <f>IF(AND(V3128&gt;=Map!$K$2,V3128&lt;=Map!$L$2),"Base",IF(AND(V3128&gt;=Map!$K$3,V3128&lt;=Map!$L$3),"Fcst","N/A"))</f>
        <v>N/A</v>
      </c>
      <c r="X3128" t="str">
        <f>INDEX(Map!$B$2:$B$86,MATCH(D3128,Map!$A$2:$A$86,0),0)</f>
        <v>Brown 7</v>
      </c>
      <c r="Y3128" s="7">
        <f>IF(INDEX(Map!$C$2:$C$86,MATCH(D3128,Map!$A$2:$A$86,0),0)="","N/A",E3128*INDEX(Map!$C$2:$C$86,MATCH(D3128,Map!$A$2:$A$86,0),0))</f>
        <v>1.8599999999999999</v>
      </c>
      <c r="Z3128" s="7">
        <f>IF(INDEX(Map!$D$2:$D$86,MATCH(D3128,Map!$A$2:$A$86,0),0)="","N/A",E3128*INDEX(Map!$D$2:$D$86,MATCH(D3128,Map!$A$2:$A$86,0),0))</f>
        <v>1.1400000000000001</v>
      </c>
      <c r="AA3128" t="str">
        <f>INDEX(Map!$E$2:$E$86,MATCH(D3128,Map!$A$2:$A$86,0),0)</f>
        <v>SCCT</v>
      </c>
    </row>
    <row r="3129" spans="1:27" x14ac:dyDescent="0.25">
      <c r="A3129" s="1" t="s">
        <v>121</v>
      </c>
      <c r="B3129" s="1" t="s">
        <v>108</v>
      </c>
      <c r="C3129" s="1">
        <v>20</v>
      </c>
      <c r="D3129" s="1" t="s">
        <v>42</v>
      </c>
      <c r="E3129" s="1">
        <v>0</v>
      </c>
      <c r="F3129" s="1">
        <v>0</v>
      </c>
      <c r="G3129" s="1">
        <v>0</v>
      </c>
      <c r="H3129" s="1">
        <v>0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s="3" t="str">
        <f t="shared" si="48"/>
        <v>2017Plan</v>
      </c>
      <c r="V3129" s="2">
        <f>DATE(A3129,INDEX(Map!$H$1:$H$12,MATCH(B3129,Map!$G$1:$G$12,0),0),1)</f>
        <v>43497</v>
      </c>
      <c r="W3129" t="str">
        <f>IF(AND(V3129&gt;=Map!$K$2,V3129&lt;=Map!$L$2),"Base",IF(AND(V3129&gt;=Map!$K$3,V3129&lt;=Map!$L$3),"Fcst","N/A"))</f>
        <v>N/A</v>
      </c>
      <c r="X3129" t="str">
        <f>INDEX(Map!$B$2:$B$86,MATCH(D3129,Map!$A$2:$A$86,0),0)</f>
        <v>Brown 8</v>
      </c>
      <c r="Y3129" s="7">
        <f>IF(INDEX(Map!$C$2:$C$86,MATCH(D3129,Map!$A$2:$A$86,0),0)="","N/A",E3129*INDEX(Map!$C$2:$C$86,MATCH(D3129,Map!$A$2:$A$86,0),0))</f>
        <v>0</v>
      </c>
      <c r="Z3129" s="7" t="str">
        <f>IF(INDEX(Map!$D$2:$D$86,MATCH(D3129,Map!$A$2:$A$86,0),0)="","N/A",E3129*INDEX(Map!$D$2:$D$86,MATCH(D3129,Map!$A$2:$A$86,0),0))</f>
        <v>N/A</v>
      </c>
      <c r="AA3129" t="str">
        <f>INDEX(Map!$E$2:$E$86,MATCH(D3129,Map!$A$2:$A$86,0),0)</f>
        <v>SCCT</v>
      </c>
    </row>
    <row r="3130" spans="1:27" x14ac:dyDescent="0.25">
      <c r="A3130" s="1" t="s">
        <v>121</v>
      </c>
      <c r="B3130" s="1" t="s">
        <v>108</v>
      </c>
      <c r="C3130" s="1">
        <v>21</v>
      </c>
      <c r="D3130" s="1" t="s">
        <v>43</v>
      </c>
      <c r="E3130" s="1">
        <v>0</v>
      </c>
      <c r="F3130" s="1">
        <v>0</v>
      </c>
      <c r="G3130" s="1">
        <v>0</v>
      </c>
      <c r="H3130" s="1">
        <v>0</v>
      </c>
      <c r="I3130" s="1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3" t="str">
        <f t="shared" si="48"/>
        <v>2017Plan</v>
      </c>
      <c r="V3130" s="2">
        <f>DATE(A3130,INDEX(Map!$H$1:$H$12,MATCH(B3130,Map!$G$1:$G$12,0),0),1)</f>
        <v>43497</v>
      </c>
      <c r="W3130" t="str">
        <f>IF(AND(V3130&gt;=Map!$K$2,V3130&lt;=Map!$L$2),"Base",IF(AND(V3130&gt;=Map!$K$3,V3130&lt;=Map!$L$3),"Fcst","N/A"))</f>
        <v>N/A</v>
      </c>
      <c r="X3130" t="str">
        <f>INDEX(Map!$B$2:$B$86,MATCH(D3130,Map!$A$2:$A$86,0),0)</f>
        <v>Brown 8</v>
      </c>
      <c r="Y3130" s="7">
        <f>IF(INDEX(Map!$C$2:$C$86,MATCH(D3130,Map!$A$2:$A$86,0),0)="","N/A",E3130*INDEX(Map!$C$2:$C$86,MATCH(D3130,Map!$A$2:$A$86,0),0))</f>
        <v>0</v>
      </c>
      <c r="Z3130" s="7" t="str">
        <f>IF(INDEX(Map!$D$2:$D$86,MATCH(D3130,Map!$A$2:$A$86,0),0)="","N/A",E3130*INDEX(Map!$D$2:$D$86,MATCH(D3130,Map!$A$2:$A$86,0),0))</f>
        <v>N/A</v>
      </c>
      <c r="AA3130" t="str">
        <f>INDEX(Map!$E$2:$E$86,MATCH(D3130,Map!$A$2:$A$86,0),0)</f>
        <v>SCCT</v>
      </c>
    </row>
    <row r="3131" spans="1:27" x14ac:dyDescent="0.25">
      <c r="A3131" s="1" t="s">
        <v>121</v>
      </c>
      <c r="B3131" s="1" t="s">
        <v>108</v>
      </c>
      <c r="C3131" s="1">
        <v>22</v>
      </c>
      <c r="D3131" s="1" t="s">
        <v>44</v>
      </c>
      <c r="E3131" s="1">
        <v>0</v>
      </c>
      <c r="F3131" s="1">
        <v>0</v>
      </c>
      <c r="G3131" s="1">
        <v>0</v>
      </c>
      <c r="H3131" s="1">
        <v>0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3" t="str">
        <f t="shared" si="48"/>
        <v>2017Plan</v>
      </c>
      <c r="V3131" s="2">
        <f>DATE(A3131,INDEX(Map!$H$1:$H$12,MATCH(B3131,Map!$G$1:$G$12,0),0),1)</f>
        <v>43497</v>
      </c>
      <c r="W3131" t="str">
        <f>IF(AND(V3131&gt;=Map!$K$2,V3131&lt;=Map!$L$2),"Base",IF(AND(V3131&gt;=Map!$K$3,V3131&lt;=Map!$L$3),"Fcst","N/A"))</f>
        <v>N/A</v>
      </c>
      <c r="X3131" t="str">
        <f>INDEX(Map!$B$2:$B$86,MATCH(D3131,Map!$A$2:$A$86,0),0)</f>
        <v>Brown 9</v>
      </c>
      <c r="Y3131" s="7">
        <f>IF(INDEX(Map!$C$2:$C$86,MATCH(D3131,Map!$A$2:$A$86,0),0)="","N/A",E3131*INDEX(Map!$C$2:$C$86,MATCH(D3131,Map!$A$2:$A$86,0),0))</f>
        <v>0</v>
      </c>
      <c r="Z3131" s="7" t="str">
        <f>IF(INDEX(Map!$D$2:$D$86,MATCH(D3131,Map!$A$2:$A$86,0),0)="","N/A",E3131*INDEX(Map!$D$2:$D$86,MATCH(D3131,Map!$A$2:$A$86,0),0))</f>
        <v>N/A</v>
      </c>
      <c r="AA3131" t="str">
        <f>INDEX(Map!$E$2:$E$86,MATCH(D3131,Map!$A$2:$A$86,0),0)</f>
        <v>SCCT</v>
      </c>
    </row>
    <row r="3132" spans="1:27" x14ac:dyDescent="0.25">
      <c r="A3132" s="1" t="s">
        <v>121</v>
      </c>
      <c r="B3132" s="1" t="s">
        <v>108</v>
      </c>
      <c r="C3132" s="1">
        <v>23</v>
      </c>
      <c r="D3132" s="1" t="s">
        <v>45</v>
      </c>
      <c r="E3132" s="1">
        <v>0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3" t="str">
        <f t="shared" si="48"/>
        <v>2017Plan</v>
      </c>
      <c r="V3132" s="2">
        <f>DATE(A3132,INDEX(Map!$H$1:$H$12,MATCH(B3132,Map!$G$1:$G$12,0),0),1)</f>
        <v>43497</v>
      </c>
      <c r="W3132" t="str">
        <f>IF(AND(V3132&gt;=Map!$K$2,V3132&lt;=Map!$L$2),"Base",IF(AND(V3132&gt;=Map!$K$3,V3132&lt;=Map!$L$3),"Fcst","N/A"))</f>
        <v>N/A</v>
      </c>
      <c r="X3132" t="str">
        <f>INDEX(Map!$B$2:$B$86,MATCH(D3132,Map!$A$2:$A$86,0),0)</f>
        <v>Brown 9</v>
      </c>
      <c r="Y3132" s="7">
        <f>IF(INDEX(Map!$C$2:$C$86,MATCH(D3132,Map!$A$2:$A$86,0),0)="","N/A",E3132*INDEX(Map!$C$2:$C$86,MATCH(D3132,Map!$A$2:$A$86,0),0))</f>
        <v>0</v>
      </c>
      <c r="Z3132" s="7" t="str">
        <f>IF(INDEX(Map!$D$2:$D$86,MATCH(D3132,Map!$A$2:$A$86,0),0)="","N/A",E3132*INDEX(Map!$D$2:$D$86,MATCH(D3132,Map!$A$2:$A$86,0),0))</f>
        <v>N/A</v>
      </c>
      <c r="AA3132" t="str">
        <f>INDEX(Map!$E$2:$E$86,MATCH(D3132,Map!$A$2:$A$86,0),0)</f>
        <v>SCCT</v>
      </c>
    </row>
    <row r="3133" spans="1:27" x14ac:dyDescent="0.25">
      <c r="A3133" s="1" t="s">
        <v>121</v>
      </c>
      <c r="B3133" s="1" t="s">
        <v>108</v>
      </c>
      <c r="C3133" s="1">
        <v>24</v>
      </c>
      <c r="D3133" s="1" t="s">
        <v>46</v>
      </c>
      <c r="E3133" s="1">
        <v>0.4</v>
      </c>
      <c r="F3133" s="1">
        <v>0</v>
      </c>
      <c r="G3133" s="1">
        <v>0.4</v>
      </c>
      <c r="H3133" s="1">
        <v>1</v>
      </c>
      <c r="I3133" s="1">
        <v>6.8</v>
      </c>
      <c r="J3133" s="1">
        <v>16927</v>
      </c>
      <c r="K3133" s="1">
        <v>8</v>
      </c>
      <c r="L3133" s="1">
        <v>361.2</v>
      </c>
      <c r="M3133" s="1">
        <v>24</v>
      </c>
      <c r="N3133" s="1">
        <v>0</v>
      </c>
      <c r="O3133" s="1">
        <v>0</v>
      </c>
      <c r="P3133" s="1">
        <v>0</v>
      </c>
      <c r="Q3133" s="1">
        <v>0</v>
      </c>
      <c r="R3133" s="1">
        <v>61.15</v>
      </c>
      <c r="S3133" s="1">
        <v>61.73</v>
      </c>
      <c r="T3133" s="1">
        <v>25</v>
      </c>
      <c r="U3133" s="3" t="str">
        <f t="shared" si="48"/>
        <v>2017Plan</v>
      </c>
      <c r="V3133" s="2">
        <f>DATE(A3133,INDEX(Map!$H$1:$H$12,MATCH(B3133,Map!$G$1:$G$12,0),0),1)</f>
        <v>43497</v>
      </c>
      <c r="W3133" t="str">
        <f>IF(AND(V3133&gt;=Map!$K$2,V3133&lt;=Map!$L$2),"Base",IF(AND(V3133&gt;=Map!$K$3,V3133&lt;=Map!$L$3),"Fcst","N/A"))</f>
        <v>N/A</v>
      </c>
      <c r="X3133" t="str">
        <f>INDEX(Map!$B$2:$B$86,MATCH(D3133,Map!$A$2:$A$86,0),0)</f>
        <v>Brown 10</v>
      </c>
      <c r="Y3133" s="7">
        <f>IF(INDEX(Map!$C$2:$C$86,MATCH(D3133,Map!$A$2:$A$86,0),0)="","N/A",E3133*INDEX(Map!$C$2:$C$86,MATCH(D3133,Map!$A$2:$A$86,0),0))</f>
        <v>0.4</v>
      </c>
      <c r="Z3133" s="7" t="str">
        <f>IF(INDEX(Map!$D$2:$D$86,MATCH(D3133,Map!$A$2:$A$86,0),0)="","N/A",E3133*INDEX(Map!$D$2:$D$86,MATCH(D3133,Map!$A$2:$A$86,0),0))</f>
        <v>N/A</v>
      </c>
      <c r="AA3133" t="str">
        <f>INDEX(Map!$E$2:$E$86,MATCH(D3133,Map!$A$2:$A$86,0),0)</f>
        <v>SCCT</v>
      </c>
    </row>
    <row r="3134" spans="1:27" x14ac:dyDescent="0.25">
      <c r="A3134" s="1" t="s">
        <v>121</v>
      </c>
      <c r="B3134" s="1" t="s">
        <v>108</v>
      </c>
      <c r="C3134" s="1">
        <v>25</v>
      </c>
      <c r="D3134" s="1" t="s">
        <v>47</v>
      </c>
      <c r="E3134" s="1">
        <v>0</v>
      </c>
      <c r="F3134" s="1">
        <v>0</v>
      </c>
      <c r="G3134" s="1">
        <v>0</v>
      </c>
      <c r="H3134" s="1">
        <v>0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3" t="str">
        <f t="shared" si="48"/>
        <v>2017Plan</v>
      </c>
      <c r="V3134" s="2">
        <f>DATE(A3134,INDEX(Map!$H$1:$H$12,MATCH(B3134,Map!$G$1:$G$12,0),0),1)</f>
        <v>43497</v>
      </c>
      <c r="W3134" t="str">
        <f>IF(AND(V3134&gt;=Map!$K$2,V3134&lt;=Map!$L$2),"Base",IF(AND(V3134&gt;=Map!$K$3,V3134&lt;=Map!$L$3),"Fcst","N/A"))</f>
        <v>N/A</v>
      </c>
      <c r="X3134" t="str">
        <f>INDEX(Map!$B$2:$B$86,MATCH(D3134,Map!$A$2:$A$86,0),0)</f>
        <v>Brown 10</v>
      </c>
      <c r="Y3134" s="7">
        <f>IF(INDEX(Map!$C$2:$C$86,MATCH(D3134,Map!$A$2:$A$86,0),0)="","N/A",E3134*INDEX(Map!$C$2:$C$86,MATCH(D3134,Map!$A$2:$A$86,0),0))</f>
        <v>0</v>
      </c>
      <c r="Z3134" s="7" t="str">
        <f>IF(INDEX(Map!$D$2:$D$86,MATCH(D3134,Map!$A$2:$A$86,0),0)="","N/A",E3134*INDEX(Map!$D$2:$D$86,MATCH(D3134,Map!$A$2:$A$86,0),0))</f>
        <v>N/A</v>
      </c>
      <c r="AA3134" t="str">
        <f>INDEX(Map!$E$2:$E$86,MATCH(D3134,Map!$A$2:$A$86,0),0)</f>
        <v>SCCT</v>
      </c>
    </row>
    <row r="3135" spans="1:27" x14ac:dyDescent="0.25">
      <c r="A3135" s="1" t="s">
        <v>121</v>
      </c>
      <c r="B3135" s="1" t="s">
        <v>108</v>
      </c>
      <c r="C3135" s="1">
        <v>26</v>
      </c>
      <c r="D3135" s="1" t="s">
        <v>48</v>
      </c>
      <c r="E3135" s="1">
        <v>0.1</v>
      </c>
      <c r="F3135" s="1">
        <v>0</v>
      </c>
      <c r="G3135" s="1">
        <v>0.1</v>
      </c>
      <c r="H3135" s="1">
        <v>1</v>
      </c>
      <c r="I3135" s="1">
        <v>1.7</v>
      </c>
      <c r="J3135" s="1">
        <v>16927</v>
      </c>
      <c r="K3135" s="1">
        <v>2</v>
      </c>
      <c r="L3135" s="1">
        <v>361.2</v>
      </c>
      <c r="M3135" s="1">
        <v>6</v>
      </c>
      <c r="N3135" s="1">
        <v>0</v>
      </c>
      <c r="O3135" s="1">
        <v>0</v>
      </c>
      <c r="P3135" s="1">
        <v>0</v>
      </c>
      <c r="Q3135" s="1">
        <v>0</v>
      </c>
      <c r="R3135" s="1">
        <v>61.15</v>
      </c>
      <c r="S3135" s="1">
        <v>64.180000000000007</v>
      </c>
      <c r="T3135" s="1">
        <v>6</v>
      </c>
      <c r="U3135" s="3" t="str">
        <f t="shared" si="48"/>
        <v>2017Plan</v>
      </c>
      <c r="V3135" s="2">
        <f>DATE(A3135,INDEX(Map!$H$1:$H$12,MATCH(B3135,Map!$G$1:$G$12,0),0),1)</f>
        <v>43497</v>
      </c>
      <c r="W3135" t="str">
        <f>IF(AND(V3135&gt;=Map!$K$2,V3135&lt;=Map!$L$2),"Base",IF(AND(V3135&gt;=Map!$K$3,V3135&lt;=Map!$L$3),"Fcst","N/A"))</f>
        <v>N/A</v>
      </c>
      <c r="X3135" t="str">
        <f>INDEX(Map!$B$2:$B$86,MATCH(D3135,Map!$A$2:$A$86,0),0)</f>
        <v>Brown 11</v>
      </c>
      <c r="Y3135" s="7">
        <f>IF(INDEX(Map!$C$2:$C$86,MATCH(D3135,Map!$A$2:$A$86,0),0)="","N/A",E3135*INDEX(Map!$C$2:$C$86,MATCH(D3135,Map!$A$2:$A$86,0),0))</f>
        <v>0.1</v>
      </c>
      <c r="Z3135" s="7" t="str">
        <f>IF(INDEX(Map!$D$2:$D$86,MATCH(D3135,Map!$A$2:$A$86,0),0)="","N/A",E3135*INDEX(Map!$D$2:$D$86,MATCH(D3135,Map!$A$2:$A$86,0),0))</f>
        <v>N/A</v>
      </c>
      <c r="AA3135" t="str">
        <f>INDEX(Map!$E$2:$E$86,MATCH(D3135,Map!$A$2:$A$86,0),0)</f>
        <v>SCCT</v>
      </c>
    </row>
    <row r="3136" spans="1:27" x14ac:dyDescent="0.25">
      <c r="A3136" s="1" t="s">
        <v>121</v>
      </c>
      <c r="B3136" s="1" t="s">
        <v>108</v>
      </c>
      <c r="C3136" s="1">
        <v>27</v>
      </c>
      <c r="D3136" s="1" t="s">
        <v>49</v>
      </c>
      <c r="E3136" s="1">
        <v>0</v>
      </c>
      <c r="F3136" s="1">
        <v>0</v>
      </c>
      <c r="G3136" s="1">
        <v>0</v>
      </c>
      <c r="H3136" s="1">
        <v>0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3" t="str">
        <f t="shared" si="48"/>
        <v>2017Plan</v>
      </c>
      <c r="V3136" s="2">
        <f>DATE(A3136,INDEX(Map!$H$1:$H$12,MATCH(B3136,Map!$G$1:$G$12,0),0),1)</f>
        <v>43497</v>
      </c>
      <c r="W3136" t="str">
        <f>IF(AND(V3136&gt;=Map!$K$2,V3136&lt;=Map!$L$2),"Base",IF(AND(V3136&gt;=Map!$K$3,V3136&lt;=Map!$L$3),"Fcst","N/A"))</f>
        <v>N/A</v>
      </c>
      <c r="X3136" t="str">
        <f>INDEX(Map!$B$2:$B$86,MATCH(D3136,Map!$A$2:$A$86,0),0)</f>
        <v>Brown 11</v>
      </c>
      <c r="Y3136" s="7">
        <f>IF(INDEX(Map!$C$2:$C$86,MATCH(D3136,Map!$A$2:$A$86,0),0)="","N/A",E3136*INDEX(Map!$C$2:$C$86,MATCH(D3136,Map!$A$2:$A$86,0),0))</f>
        <v>0</v>
      </c>
      <c r="Z3136" s="7" t="str">
        <f>IF(INDEX(Map!$D$2:$D$86,MATCH(D3136,Map!$A$2:$A$86,0),0)="","N/A",E3136*INDEX(Map!$D$2:$D$86,MATCH(D3136,Map!$A$2:$A$86,0),0))</f>
        <v>N/A</v>
      </c>
      <c r="AA3136" t="str">
        <f>INDEX(Map!$E$2:$E$86,MATCH(D3136,Map!$A$2:$A$86,0),0)</f>
        <v>SCCT</v>
      </c>
    </row>
    <row r="3137" spans="1:27" x14ac:dyDescent="0.25">
      <c r="A3137" s="1" t="s">
        <v>121</v>
      </c>
      <c r="B3137" s="1" t="s">
        <v>108</v>
      </c>
      <c r="C3137" s="1">
        <v>28</v>
      </c>
      <c r="D3137" s="1" t="s">
        <v>50</v>
      </c>
      <c r="E3137" s="1">
        <v>7.5</v>
      </c>
      <c r="F3137" s="1">
        <v>0</v>
      </c>
      <c r="G3137" s="1">
        <v>6.3</v>
      </c>
      <c r="H3137" s="1">
        <v>7</v>
      </c>
      <c r="I3137" s="1">
        <v>82.4</v>
      </c>
      <c r="J3137" s="1">
        <v>11048</v>
      </c>
      <c r="K3137" s="1">
        <v>56</v>
      </c>
      <c r="L3137" s="1">
        <v>361.2</v>
      </c>
      <c r="M3137" s="1">
        <v>298</v>
      </c>
      <c r="N3137" s="1">
        <v>0</v>
      </c>
      <c r="O3137" s="1">
        <v>1</v>
      </c>
      <c r="P3137" s="1">
        <v>0</v>
      </c>
      <c r="Q3137" s="1">
        <v>0</v>
      </c>
      <c r="R3137" s="1">
        <v>39.909999999999997</v>
      </c>
      <c r="S3137" s="1">
        <v>40.07</v>
      </c>
      <c r="T3137" s="1">
        <v>299</v>
      </c>
      <c r="U3137" s="3" t="str">
        <f t="shared" si="48"/>
        <v>2017Plan</v>
      </c>
      <c r="V3137" s="2">
        <f>DATE(A3137,INDEX(Map!$H$1:$H$12,MATCH(B3137,Map!$G$1:$G$12,0),0),1)</f>
        <v>43497</v>
      </c>
      <c r="W3137" t="str">
        <f>IF(AND(V3137&gt;=Map!$K$2,V3137&lt;=Map!$L$2),"Base",IF(AND(V3137&gt;=Map!$K$3,V3137&lt;=Map!$L$3),"Fcst","N/A"))</f>
        <v>N/A</v>
      </c>
      <c r="X3137" t="str">
        <f>INDEX(Map!$B$2:$B$86,MATCH(D3137,Map!$A$2:$A$86,0),0)</f>
        <v>Paddys Run 13</v>
      </c>
      <c r="Y3137" s="7">
        <f>IF(INDEX(Map!$C$2:$C$86,MATCH(D3137,Map!$A$2:$A$86,0),0)="","N/A",E3137*INDEX(Map!$C$2:$C$86,MATCH(D3137,Map!$A$2:$A$86,0),0))</f>
        <v>3.5249999999999999</v>
      </c>
      <c r="Z3137" s="7">
        <f>IF(INDEX(Map!$D$2:$D$86,MATCH(D3137,Map!$A$2:$A$86,0),0)="","N/A",E3137*INDEX(Map!$D$2:$D$86,MATCH(D3137,Map!$A$2:$A$86,0),0))</f>
        <v>3.9750000000000001</v>
      </c>
      <c r="AA3137" t="str">
        <f>INDEX(Map!$E$2:$E$86,MATCH(D3137,Map!$A$2:$A$86,0),0)</f>
        <v>SCCT</v>
      </c>
    </row>
    <row r="3138" spans="1:27" x14ac:dyDescent="0.25">
      <c r="A3138" s="1" t="s">
        <v>121</v>
      </c>
      <c r="B3138" s="1" t="s">
        <v>108</v>
      </c>
      <c r="C3138" s="1">
        <v>29</v>
      </c>
      <c r="D3138" s="1" t="s">
        <v>51</v>
      </c>
      <c r="E3138" s="1">
        <v>12</v>
      </c>
      <c r="F3138" s="1">
        <v>0</v>
      </c>
      <c r="G3138" s="1">
        <v>10</v>
      </c>
      <c r="H3138" s="1">
        <v>11</v>
      </c>
      <c r="I3138" s="1">
        <v>130.9</v>
      </c>
      <c r="J3138" s="1">
        <v>10914</v>
      </c>
      <c r="K3138" s="1">
        <v>81</v>
      </c>
      <c r="L3138" s="1">
        <v>361.2</v>
      </c>
      <c r="M3138" s="1">
        <v>473</v>
      </c>
      <c r="N3138" s="1">
        <v>0</v>
      </c>
      <c r="O3138" s="1">
        <v>2</v>
      </c>
      <c r="P3138" s="1">
        <v>0</v>
      </c>
      <c r="Q3138" s="1">
        <v>0</v>
      </c>
      <c r="R3138" s="1">
        <v>39.43</v>
      </c>
      <c r="S3138" s="1">
        <v>39.57</v>
      </c>
      <c r="T3138" s="1">
        <v>475</v>
      </c>
      <c r="U3138" s="3" t="str">
        <f t="shared" si="48"/>
        <v>2017Plan</v>
      </c>
      <c r="V3138" s="2">
        <f>DATE(A3138,INDEX(Map!$H$1:$H$12,MATCH(B3138,Map!$G$1:$G$12,0),0),1)</f>
        <v>43497</v>
      </c>
      <c r="W3138" t="str">
        <f>IF(AND(V3138&gt;=Map!$K$2,V3138&lt;=Map!$L$2),"Base",IF(AND(V3138&gt;=Map!$K$3,V3138&lt;=Map!$L$3),"Fcst","N/A"))</f>
        <v>N/A</v>
      </c>
      <c r="X3138" t="str">
        <f>INDEX(Map!$B$2:$B$86,MATCH(D3138,Map!$A$2:$A$86,0),0)</f>
        <v>Trimble Co 05</v>
      </c>
      <c r="Y3138" s="7">
        <f>IF(INDEX(Map!$C$2:$C$86,MATCH(D3138,Map!$A$2:$A$86,0),0)="","N/A",E3138*INDEX(Map!$C$2:$C$86,MATCH(D3138,Map!$A$2:$A$86,0),0))</f>
        <v>8.52</v>
      </c>
      <c r="Z3138" s="7">
        <f>IF(INDEX(Map!$D$2:$D$86,MATCH(D3138,Map!$A$2:$A$86,0),0)="","N/A",E3138*INDEX(Map!$D$2:$D$86,MATCH(D3138,Map!$A$2:$A$86,0),0))</f>
        <v>3.4799999999999995</v>
      </c>
      <c r="AA3138" t="str">
        <f>INDEX(Map!$E$2:$E$86,MATCH(D3138,Map!$A$2:$A$86,0),0)</f>
        <v>SCCT</v>
      </c>
    </row>
    <row r="3139" spans="1:27" x14ac:dyDescent="0.25">
      <c r="A3139" s="1" t="s">
        <v>121</v>
      </c>
      <c r="B3139" s="1" t="s">
        <v>108</v>
      </c>
      <c r="C3139" s="1">
        <v>30</v>
      </c>
      <c r="D3139" s="1" t="s">
        <v>52</v>
      </c>
      <c r="E3139" s="1">
        <v>13</v>
      </c>
      <c r="F3139" s="1">
        <v>0</v>
      </c>
      <c r="G3139" s="1">
        <v>10.8</v>
      </c>
      <c r="H3139" s="1">
        <v>19</v>
      </c>
      <c r="I3139" s="1">
        <v>142.80000000000001</v>
      </c>
      <c r="J3139" s="1">
        <v>11010</v>
      </c>
      <c r="K3139" s="1">
        <v>90</v>
      </c>
      <c r="L3139" s="1">
        <v>361.2</v>
      </c>
      <c r="M3139" s="1">
        <v>516</v>
      </c>
      <c r="N3139" s="1">
        <v>1</v>
      </c>
      <c r="O3139" s="1">
        <v>3</v>
      </c>
      <c r="P3139" s="1">
        <v>0</v>
      </c>
      <c r="Q3139" s="1">
        <v>0</v>
      </c>
      <c r="R3139" s="1">
        <v>39.770000000000003</v>
      </c>
      <c r="S3139" s="1">
        <v>40.01</v>
      </c>
      <c r="T3139" s="1">
        <v>519</v>
      </c>
      <c r="U3139" s="3" t="str">
        <f t="shared" si="48"/>
        <v>2017Plan</v>
      </c>
      <c r="V3139" s="2">
        <f>DATE(A3139,INDEX(Map!$H$1:$H$12,MATCH(B3139,Map!$G$1:$G$12,0),0),1)</f>
        <v>43497</v>
      </c>
      <c r="W3139" t="str">
        <f>IF(AND(V3139&gt;=Map!$K$2,V3139&lt;=Map!$L$2),"Base",IF(AND(V3139&gt;=Map!$K$3,V3139&lt;=Map!$L$3),"Fcst","N/A"))</f>
        <v>N/A</v>
      </c>
      <c r="X3139" t="str">
        <f>INDEX(Map!$B$2:$B$86,MATCH(D3139,Map!$A$2:$A$86,0),0)</f>
        <v>Trimble Co 06</v>
      </c>
      <c r="Y3139" s="7">
        <f>IF(INDEX(Map!$C$2:$C$86,MATCH(D3139,Map!$A$2:$A$86,0),0)="","N/A",E3139*INDEX(Map!$C$2:$C$86,MATCH(D3139,Map!$A$2:$A$86,0),0))</f>
        <v>9.23</v>
      </c>
      <c r="Z3139" s="7">
        <f>IF(INDEX(Map!$D$2:$D$86,MATCH(D3139,Map!$A$2:$A$86,0),0)="","N/A",E3139*INDEX(Map!$D$2:$D$86,MATCH(D3139,Map!$A$2:$A$86,0),0))</f>
        <v>3.7699999999999996</v>
      </c>
      <c r="AA3139" t="str">
        <f>INDEX(Map!$E$2:$E$86,MATCH(D3139,Map!$A$2:$A$86,0),0)</f>
        <v>SCCT</v>
      </c>
    </row>
    <row r="3140" spans="1:27" x14ac:dyDescent="0.25">
      <c r="A3140" s="1" t="s">
        <v>121</v>
      </c>
      <c r="B3140" s="1" t="s">
        <v>108</v>
      </c>
      <c r="C3140" s="1">
        <v>31</v>
      </c>
      <c r="D3140" s="1" t="s">
        <v>53</v>
      </c>
      <c r="E3140" s="1">
        <v>9.5</v>
      </c>
      <c r="F3140" s="1">
        <v>0</v>
      </c>
      <c r="G3140" s="1">
        <v>7.9</v>
      </c>
      <c r="H3140" s="1">
        <v>12</v>
      </c>
      <c r="I3140" s="1">
        <v>104.1</v>
      </c>
      <c r="J3140" s="1">
        <v>10946</v>
      </c>
      <c r="K3140" s="1">
        <v>65</v>
      </c>
      <c r="L3140" s="1">
        <v>361.2</v>
      </c>
      <c r="M3140" s="1">
        <v>376</v>
      </c>
      <c r="N3140" s="1">
        <v>1</v>
      </c>
      <c r="O3140" s="1">
        <v>2</v>
      </c>
      <c r="P3140" s="1">
        <v>0</v>
      </c>
      <c r="Q3140" s="1">
        <v>0</v>
      </c>
      <c r="R3140" s="1">
        <v>39.54</v>
      </c>
      <c r="S3140" s="1">
        <v>39.74</v>
      </c>
      <c r="T3140" s="1">
        <v>378</v>
      </c>
      <c r="U3140" s="3" t="str">
        <f t="shared" ref="U3140:U3203" si="49">U3139</f>
        <v>2017Plan</v>
      </c>
      <c r="V3140" s="2">
        <f>DATE(A3140,INDEX(Map!$H$1:$H$12,MATCH(B3140,Map!$G$1:$G$12,0),0),1)</f>
        <v>43497</v>
      </c>
      <c r="W3140" t="str">
        <f>IF(AND(V3140&gt;=Map!$K$2,V3140&lt;=Map!$L$2),"Base",IF(AND(V3140&gt;=Map!$K$3,V3140&lt;=Map!$L$3),"Fcst","N/A"))</f>
        <v>N/A</v>
      </c>
      <c r="X3140" t="str">
        <f>INDEX(Map!$B$2:$B$86,MATCH(D3140,Map!$A$2:$A$86,0),0)</f>
        <v>Trimble Co 07</v>
      </c>
      <c r="Y3140" s="7">
        <f>IF(INDEX(Map!$C$2:$C$86,MATCH(D3140,Map!$A$2:$A$86,0),0)="","N/A",E3140*INDEX(Map!$C$2:$C$86,MATCH(D3140,Map!$A$2:$A$86,0),0))</f>
        <v>5.9850000000000003</v>
      </c>
      <c r="Z3140" s="7">
        <f>IF(INDEX(Map!$D$2:$D$86,MATCH(D3140,Map!$A$2:$A$86,0),0)="","N/A",E3140*INDEX(Map!$D$2:$D$86,MATCH(D3140,Map!$A$2:$A$86,0),0))</f>
        <v>3.5150000000000001</v>
      </c>
      <c r="AA3140" t="str">
        <f>INDEX(Map!$E$2:$E$86,MATCH(D3140,Map!$A$2:$A$86,0),0)</f>
        <v>SCCT</v>
      </c>
    </row>
    <row r="3141" spans="1:27" x14ac:dyDescent="0.25">
      <c r="A3141" s="1" t="s">
        <v>121</v>
      </c>
      <c r="B3141" s="1" t="s">
        <v>108</v>
      </c>
      <c r="C3141" s="1">
        <v>32</v>
      </c>
      <c r="D3141" s="1" t="s">
        <v>54</v>
      </c>
      <c r="E3141" s="1">
        <v>0.9</v>
      </c>
      <c r="F3141" s="1">
        <v>0</v>
      </c>
      <c r="G3141" s="1">
        <v>0.8</v>
      </c>
      <c r="H3141" s="1">
        <v>1</v>
      </c>
      <c r="I3141" s="1">
        <v>9.8000000000000007</v>
      </c>
      <c r="J3141" s="1">
        <v>10774</v>
      </c>
      <c r="K3141" s="1">
        <v>6</v>
      </c>
      <c r="L3141" s="1">
        <v>361.2</v>
      </c>
      <c r="M3141" s="1">
        <v>36</v>
      </c>
      <c r="N3141" s="1">
        <v>0</v>
      </c>
      <c r="O3141" s="1">
        <v>0</v>
      </c>
      <c r="P3141" s="1">
        <v>0</v>
      </c>
      <c r="Q3141" s="1">
        <v>0</v>
      </c>
      <c r="R3141" s="1">
        <v>38.92</v>
      </c>
      <c r="S3141" s="1">
        <v>39.1</v>
      </c>
      <c r="T3141" s="1">
        <v>36</v>
      </c>
      <c r="U3141" s="3" t="str">
        <f t="shared" si="49"/>
        <v>2017Plan</v>
      </c>
      <c r="V3141" s="2">
        <f>DATE(A3141,INDEX(Map!$H$1:$H$12,MATCH(B3141,Map!$G$1:$G$12,0),0),1)</f>
        <v>43497</v>
      </c>
      <c r="W3141" t="str">
        <f>IF(AND(V3141&gt;=Map!$K$2,V3141&lt;=Map!$L$2),"Base",IF(AND(V3141&gt;=Map!$K$3,V3141&lt;=Map!$L$3),"Fcst","N/A"))</f>
        <v>N/A</v>
      </c>
      <c r="X3141" t="str">
        <f>INDEX(Map!$B$2:$B$86,MATCH(D3141,Map!$A$2:$A$86,0),0)</f>
        <v>Trimble Co 08</v>
      </c>
      <c r="Y3141" s="7">
        <f>IF(INDEX(Map!$C$2:$C$86,MATCH(D3141,Map!$A$2:$A$86,0),0)="","N/A",E3141*INDEX(Map!$C$2:$C$86,MATCH(D3141,Map!$A$2:$A$86,0),0))</f>
        <v>0.56700000000000006</v>
      </c>
      <c r="Z3141" s="7">
        <f>IF(INDEX(Map!$D$2:$D$86,MATCH(D3141,Map!$A$2:$A$86,0),0)="","N/A",E3141*INDEX(Map!$D$2:$D$86,MATCH(D3141,Map!$A$2:$A$86,0),0))</f>
        <v>0.33300000000000002</v>
      </c>
      <c r="AA3141" t="str">
        <f>INDEX(Map!$E$2:$E$86,MATCH(D3141,Map!$A$2:$A$86,0),0)</f>
        <v>SCCT</v>
      </c>
    </row>
    <row r="3142" spans="1:27" x14ac:dyDescent="0.25">
      <c r="A3142" s="1" t="s">
        <v>121</v>
      </c>
      <c r="B3142" s="1" t="s">
        <v>108</v>
      </c>
      <c r="C3142" s="1">
        <v>33</v>
      </c>
      <c r="D3142" s="1" t="s">
        <v>55</v>
      </c>
      <c r="E3142" s="1">
        <v>2.9</v>
      </c>
      <c r="F3142" s="1">
        <v>0</v>
      </c>
      <c r="G3142" s="1">
        <v>2.4</v>
      </c>
      <c r="H3142" s="1">
        <v>6</v>
      </c>
      <c r="I3142" s="1">
        <v>32.200000000000003</v>
      </c>
      <c r="J3142" s="1">
        <v>11184</v>
      </c>
      <c r="K3142" s="1">
        <v>21</v>
      </c>
      <c r="L3142" s="1">
        <v>361.2</v>
      </c>
      <c r="M3142" s="1">
        <v>116</v>
      </c>
      <c r="N3142" s="1">
        <v>0</v>
      </c>
      <c r="O3142" s="1">
        <v>1</v>
      </c>
      <c r="P3142" s="1">
        <v>0</v>
      </c>
      <c r="Q3142" s="1">
        <v>0</v>
      </c>
      <c r="R3142" s="1">
        <v>40.4</v>
      </c>
      <c r="S3142" s="1">
        <v>40.72</v>
      </c>
      <c r="T3142" s="1">
        <v>117</v>
      </c>
      <c r="U3142" s="3" t="str">
        <f t="shared" si="49"/>
        <v>2017Plan</v>
      </c>
      <c r="V3142" s="2">
        <f>DATE(A3142,INDEX(Map!$H$1:$H$12,MATCH(B3142,Map!$G$1:$G$12,0),0),1)</f>
        <v>43497</v>
      </c>
      <c r="W3142" t="str">
        <f>IF(AND(V3142&gt;=Map!$K$2,V3142&lt;=Map!$L$2),"Base",IF(AND(V3142&gt;=Map!$K$3,V3142&lt;=Map!$L$3),"Fcst","N/A"))</f>
        <v>N/A</v>
      </c>
      <c r="X3142" t="str">
        <f>INDEX(Map!$B$2:$B$86,MATCH(D3142,Map!$A$2:$A$86,0),0)</f>
        <v>Trimble Co 09</v>
      </c>
      <c r="Y3142" s="7">
        <f>IF(INDEX(Map!$C$2:$C$86,MATCH(D3142,Map!$A$2:$A$86,0),0)="","N/A",E3142*INDEX(Map!$C$2:$C$86,MATCH(D3142,Map!$A$2:$A$86,0),0))</f>
        <v>1.827</v>
      </c>
      <c r="Z3142" s="7">
        <f>IF(INDEX(Map!$D$2:$D$86,MATCH(D3142,Map!$A$2:$A$86,0),0)="","N/A",E3142*INDEX(Map!$D$2:$D$86,MATCH(D3142,Map!$A$2:$A$86,0),0))</f>
        <v>1.073</v>
      </c>
      <c r="AA3142" t="str">
        <f>INDEX(Map!$E$2:$E$86,MATCH(D3142,Map!$A$2:$A$86,0),0)</f>
        <v>SCCT</v>
      </c>
    </row>
    <row r="3143" spans="1:27" x14ac:dyDescent="0.25">
      <c r="A3143" s="1" t="s">
        <v>121</v>
      </c>
      <c r="B3143" s="1" t="s">
        <v>108</v>
      </c>
      <c r="C3143" s="1">
        <v>34</v>
      </c>
      <c r="D3143" s="1" t="s">
        <v>56</v>
      </c>
      <c r="E3143" s="1">
        <v>0.3</v>
      </c>
      <c r="F3143" s="1">
        <v>0</v>
      </c>
      <c r="G3143" s="1">
        <v>0.2</v>
      </c>
      <c r="H3143" s="1">
        <v>1</v>
      </c>
      <c r="I3143" s="1">
        <v>3</v>
      </c>
      <c r="J3143" s="1">
        <v>11290</v>
      </c>
      <c r="K3143" s="1">
        <v>2</v>
      </c>
      <c r="L3143" s="1">
        <v>361.2</v>
      </c>
      <c r="M3143" s="1">
        <v>11</v>
      </c>
      <c r="N3143" s="1">
        <v>0</v>
      </c>
      <c r="O3143" s="1">
        <v>0</v>
      </c>
      <c r="P3143" s="1">
        <v>0</v>
      </c>
      <c r="Q3143" s="1">
        <v>0</v>
      </c>
      <c r="R3143" s="1">
        <v>40.78</v>
      </c>
      <c r="S3143" s="1">
        <v>41.39</v>
      </c>
      <c r="T3143" s="1">
        <v>11</v>
      </c>
      <c r="U3143" s="3" t="str">
        <f t="shared" si="49"/>
        <v>2017Plan</v>
      </c>
      <c r="V3143" s="2">
        <f>DATE(A3143,INDEX(Map!$H$1:$H$12,MATCH(B3143,Map!$G$1:$G$12,0),0),1)</f>
        <v>43497</v>
      </c>
      <c r="W3143" t="str">
        <f>IF(AND(V3143&gt;=Map!$K$2,V3143&lt;=Map!$L$2),"Base",IF(AND(V3143&gt;=Map!$K$3,V3143&lt;=Map!$L$3),"Fcst","N/A"))</f>
        <v>N/A</v>
      </c>
      <c r="X3143" t="str">
        <f>INDEX(Map!$B$2:$B$86,MATCH(D3143,Map!$A$2:$A$86,0),0)</f>
        <v>Trimble Co 10</v>
      </c>
      <c r="Y3143" s="7">
        <f>IF(INDEX(Map!$C$2:$C$86,MATCH(D3143,Map!$A$2:$A$86,0),0)="","N/A",E3143*INDEX(Map!$C$2:$C$86,MATCH(D3143,Map!$A$2:$A$86,0),0))</f>
        <v>0.189</v>
      </c>
      <c r="Z3143" s="7">
        <f>IF(INDEX(Map!$D$2:$D$86,MATCH(D3143,Map!$A$2:$A$86,0),0)="","N/A",E3143*INDEX(Map!$D$2:$D$86,MATCH(D3143,Map!$A$2:$A$86,0),0))</f>
        <v>0.111</v>
      </c>
      <c r="AA3143" t="str">
        <f>INDEX(Map!$E$2:$E$86,MATCH(D3143,Map!$A$2:$A$86,0),0)</f>
        <v>SCCT</v>
      </c>
    </row>
    <row r="3144" spans="1:27" x14ac:dyDescent="0.25">
      <c r="A3144" s="1" t="s">
        <v>121</v>
      </c>
      <c r="B3144" s="1" t="s">
        <v>108</v>
      </c>
      <c r="C3144" s="1">
        <v>35</v>
      </c>
      <c r="D3144" s="1" t="s">
        <v>57</v>
      </c>
      <c r="E3144" s="1">
        <v>0</v>
      </c>
      <c r="F3144" s="1">
        <v>0</v>
      </c>
      <c r="G3144" s="1">
        <v>0</v>
      </c>
      <c r="H3144" s="1">
        <v>0</v>
      </c>
      <c r="I3144" s="1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</v>
      </c>
      <c r="U3144" s="3" t="str">
        <f t="shared" si="49"/>
        <v>2017Plan</v>
      </c>
      <c r="V3144" s="2">
        <f>DATE(A3144,INDEX(Map!$H$1:$H$12,MATCH(B3144,Map!$G$1:$G$12,0),0),1)</f>
        <v>43497</v>
      </c>
      <c r="W3144" t="str">
        <f>IF(AND(V3144&gt;=Map!$K$2,V3144&lt;=Map!$L$2),"Base",IF(AND(V3144&gt;=Map!$K$3,V3144&lt;=Map!$L$3),"Fcst","N/A"))</f>
        <v>N/A</v>
      </c>
      <c r="X3144" t="str">
        <f>INDEX(Map!$B$2:$B$86,MATCH(D3144,Map!$A$2:$A$86,0),0)</f>
        <v>Cane Run 11</v>
      </c>
      <c r="Y3144" s="7" t="str">
        <f>IF(INDEX(Map!$C$2:$C$86,MATCH(D3144,Map!$A$2:$A$86,0),0)="","N/A",E3144*INDEX(Map!$C$2:$C$86,MATCH(D3144,Map!$A$2:$A$86,0),0))</f>
        <v>N/A</v>
      </c>
      <c r="Z3144" s="7">
        <f>IF(INDEX(Map!$D$2:$D$86,MATCH(D3144,Map!$A$2:$A$86,0),0)="","N/A",E3144*INDEX(Map!$D$2:$D$86,MATCH(D3144,Map!$A$2:$A$86,0),0))</f>
        <v>0</v>
      </c>
      <c r="AA3144" t="str">
        <f>INDEX(Map!$E$2:$E$86,MATCH(D3144,Map!$A$2:$A$86,0),0)</f>
        <v>SCCT</v>
      </c>
    </row>
    <row r="3145" spans="1:27" x14ac:dyDescent="0.25">
      <c r="A3145" s="1" t="s">
        <v>121</v>
      </c>
      <c r="B3145" s="1" t="s">
        <v>108</v>
      </c>
      <c r="C3145" s="1">
        <v>36</v>
      </c>
      <c r="D3145" s="1" t="s">
        <v>58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3" t="str">
        <f t="shared" si="49"/>
        <v>2017Plan</v>
      </c>
      <c r="V3145" s="2">
        <f>DATE(A3145,INDEX(Map!$H$1:$H$12,MATCH(B3145,Map!$G$1:$G$12,0),0),1)</f>
        <v>43497</v>
      </c>
      <c r="W3145" t="str">
        <f>IF(AND(V3145&gt;=Map!$K$2,V3145&lt;=Map!$L$2),"Base",IF(AND(V3145&gt;=Map!$K$3,V3145&lt;=Map!$L$3),"Fcst","N/A"))</f>
        <v>N/A</v>
      </c>
      <c r="X3145" t="str">
        <f>INDEX(Map!$B$2:$B$86,MATCH(D3145,Map!$A$2:$A$86,0),0)</f>
        <v>Haefling</v>
      </c>
      <c r="Y3145" s="7">
        <f>IF(INDEX(Map!$C$2:$C$86,MATCH(D3145,Map!$A$2:$A$86,0),0)="","N/A",E3145*INDEX(Map!$C$2:$C$86,MATCH(D3145,Map!$A$2:$A$86,0),0))</f>
        <v>0</v>
      </c>
      <c r="Z3145" s="7" t="str">
        <f>IF(INDEX(Map!$D$2:$D$86,MATCH(D3145,Map!$A$2:$A$86,0),0)="","N/A",E3145*INDEX(Map!$D$2:$D$86,MATCH(D3145,Map!$A$2:$A$86,0),0))</f>
        <v>N/A</v>
      </c>
      <c r="AA3145" t="str">
        <f>INDEX(Map!$E$2:$E$86,MATCH(D3145,Map!$A$2:$A$86,0),0)</f>
        <v>SCCT</v>
      </c>
    </row>
    <row r="3146" spans="1:27" x14ac:dyDescent="0.25">
      <c r="A3146" s="1" t="s">
        <v>121</v>
      </c>
      <c r="B3146" s="1" t="s">
        <v>108</v>
      </c>
      <c r="C3146" s="1">
        <v>37</v>
      </c>
      <c r="D3146" s="1" t="s">
        <v>59</v>
      </c>
      <c r="E3146" s="1">
        <v>0</v>
      </c>
      <c r="F3146" s="1">
        <v>0</v>
      </c>
      <c r="G3146" s="1">
        <v>0</v>
      </c>
      <c r="H3146" s="1">
        <v>0</v>
      </c>
      <c r="I3146" s="1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3" t="str">
        <f t="shared" si="49"/>
        <v>2017Plan</v>
      </c>
      <c r="V3146" s="2">
        <f>DATE(A3146,INDEX(Map!$H$1:$H$12,MATCH(B3146,Map!$G$1:$G$12,0),0),1)</f>
        <v>43497</v>
      </c>
      <c r="W3146" t="str">
        <f>IF(AND(V3146&gt;=Map!$K$2,V3146&lt;=Map!$L$2),"Base",IF(AND(V3146&gt;=Map!$K$3,V3146&lt;=Map!$L$3),"Fcst","N/A"))</f>
        <v>N/A</v>
      </c>
      <c r="X3146" t="str">
        <f>INDEX(Map!$B$2:$B$86,MATCH(D3146,Map!$A$2:$A$86,0),0)</f>
        <v>Paddys Run 11</v>
      </c>
      <c r="Y3146" s="7" t="str">
        <f>IF(INDEX(Map!$C$2:$C$86,MATCH(D3146,Map!$A$2:$A$86,0),0)="","N/A",E3146*INDEX(Map!$C$2:$C$86,MATCH(D3146,Map!$A$2:$A$86,0),0))</f>
        <v>N/A</v>
      </c>
      <c r="Z3146" s="7">
        <f>IF(INDEX(Map!$D$2:$D$86,MATCH(D3146,Map!$A$2:$A$86,0),0)="","N/A",E3146*INDEX(Map!$D$2:$D$86,MATCH(D3146,Map!$A$2:$A$86,0),0))</f>
        <v>0</v>
      </c>
      <c r="AA3146" t="str">
        <f>INDEX(Map!$E$2:$E$86,MATCH(D3146,Map!$A$2:$A$86,0),0)</f>
        <v>SCCT</v>
      </c>
    </row>
    <row r="3147" spans="1:27" x14ac:dyDescent="0.25">
      <c r="A3147" s="1" t="s">
        <v>121</v>
      </c>
      <c r="B3147" s="1" t="s">
        <v>108</v>
      </c>
      <c r="C3147" s="1">
        <v>38</v>
      </c>
      <c r="D3147" s="1" t="s">
        <v>60</v>
      </c>
      <c r="E3147" s="1">
        <v>0</v>
      </c>
      <c r="F3147" s="1">
        <v>0</v>
      </c>
      <c r="G3147" s="1">
        <v>0</v>
      </c>
      <c r="H3147" s="1">
        <v>0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</v>
      </c>
      <c r="U3147" s="3" t="str">
        <f t="shared" si="49"/>
        <v>2017Plan</v>
      </c>
      <c r="V3147" s="2">
        <f>DATE(A3147,INDEX(Map!$H$1:$H$12,MATCH(B3147,Map!$G$1:$G$12,0),0),1)</f>
        <v>43497</v>
      </c>
      <c r="W3147" t="str">
        <f>IF(AND(V3147&gt;=Map!$K$2,V3147&lt;=Map!$L$2),"Base",IF(AND(V3147&gt;=Map!$K$3,V3147&lt;=Map!$L$3),"Fcst","N/A"))</f>
        <v>N/A</v>
      </c>
      <c r="X3147" t="str">
        <f>INDEX(Map!$B$2:$B$86,MATCH(D3147,Map!$A$2:$A$86,0),0)</f>
        <v>Paddys Run 12</v>
      </c>
      <c r="Y3147" s="7" t="str">
        <f>IF(INDEX(Map!$C$2:$C$86,MATCH(D3147,Map!$A$2:$A$86,0),0)="","N/A",E3147*INDEX(Map!$C$2:$C$86,MATCH(D3147,Map!$A$2:$A$86,0),0))</f>
        <v>N/A</v>
      </c>
      <c r="Z3147" s="7">
        <f>IF(INDEX(Map!$D$2:$D$86,MATCH(D3147,Map!$A$2:$A$86,0),0)="","N/A",E3147*INDEX(Map!$D$2:$D$86,MATCH(D3147,Map!$A$2:$A$86,0),0))</f>
        <v>0</v>
      </c>
      <c r="AA3147" t="str">
        <f>INDEX(Map!$E$2:$E$86,MATCH(D3147,Map!$A$2:$A$86,0),0)</f>
        <v>SCCT</v>
      </c>
    </row>
    <row r="3148" spans="1:27" x14ac:dyDescent="0.25">
      <c r="A3148" s="1" t="s">
        <v>121</v>
      </c>
      <c r="B3148" s="1" t="s">
        <v>108</v>
      </c>
      <c r="C3148" s="1">
        <v>39</v>
      </c>
      <c r="D3148" s="1" t="s">
        <v>61</v>
      </c>
      <c r="E3148" s="1">
        <v>0</v>
      </c>
      <c r="F3148" s="1">
        <v>0</v>
      </c>
      <c r="G3148" s="1">
        <v>0</v>
      </c>
      <c r="H3148" s="1">
        <v>0</v>
      </c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3" t="str">
        <f t="shared" si="49"/>
        <v>2017Plan</v>
      </c>
      <c r="V3148" s="2">
        <f>DATE(A3148,INDEX(Map!$H$1:$H$12,MATCH(B3148,Map!$G$1:$G$12,0),0),1)</f>
        <v>43497</v>
      </c>
      <c r="W3148" t="str">
        <f>IF(AND(V3148&gt;=Map!$K$2,V3148&lt;=Map!$L$2),"Base",IF(AND(V3148&gt;=Map!$K$3,V3148&lt;=Map!$L$3),"Fcst","N/A"))</f>
        <v>N/A</v>
      </c>
      <c r="X3148" t="str">
        <f>INDEX(Map!$B$2:$B$86,MATCH(D3148,Map!$A$2:$A$86,0),0)</f>
        <v>Zorn 1</v>
      </c>
      <c r="Y3148" s="7" t="str">
        <f>IF(INDEX(Map!$C$2:$C$86,MATCH(D3148,Map!$A$2:$A$86,0),0)="","N/A",E3148*INDEX(Map!$C$2:$C$86,MATCH(D3148,Map!$A$2:$A$86,0),0))</f>
        <v>N/A</v>
      </c>
      <c r="Z3148" s="7">
        <f>IF(INDEX(Map!$D$2:$D$86,MATCH(D3148,Map!$A$2:$A$86,0),0)="","N/A",E3148*INDEX(Map!$D$2:$D$86,MATCH(D3148,Map!$A$2:$A$86,0),0))</f>
        <v>0</v>
      </c>
      <c r="AA3148" t="str">
        <f>INDEX(Map!$E$2:$E$86,MATCH(D3148,Map!$A$2:$A$86,0),0)</f>
        <v>SCCT</v>
      </c>
    </row>
    <row r="3149" spans="1:27" x14ac:dyDescent="0.25">
      <c r="A3149" s="1" t="s">
        <v>121</v>
      </c>
      <c r="B3149" s="1" t="s">
        <v>108</v>
      </c>
      <c r="C3149" s="1">
        <v>40</v>
      </c>
      <c r="D3149" s="1" t="s">
        <v>62</v>
      </c>
      <c r="E3149" s="1">
        <v>13.8</v>
      </c>
      <c r="F3149" s="1">
        <v>0</v>
      </c>
      <c r="G3149" s="1">
        <v>65.099999999999994</v>
      </c>
      <c r="H3149" s="1">
        <v>32</v>
      </c>
      <c r="I3149" s="1" t="s">
        <v>63</v>
      </c>
      <c r="J3149" s="1" t="s">
        <v>63</v>
      </c>
      <c r="K3149" s="1">
        <v>446</v>
      </c>
      <c r="L3149" s="1">
        <v>0</v>
      </c>
      <c r="M3149" s="1">
        <v>0</v>
      </c>
      <c r="N3149" s="1" t="s">
        <v>63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s="3" t="str">
        <f t="shared" si="49"/>
        <v>2017Plan</v>
      </c>
      <c r="V3149" s="2">
        <f>DATE(A3149,INDEX(Map!$H$1:$H$12,MATCH(B3149,Map!$G$1:$G$12,0),0),1)</f>
        <v>43497</v>
      </c>
      <c r="W3149" t="str">
        <f>IF(AND(V3149&gt;=Map!$K$2,V3149&lt;=Map!$L$2),"Base",IF(AND(V3149&gt;=Map!$K$3,V3149&lt;=Map!$L$3),"Fcst","N/A"))</f>
        <v>N/A</v>
      </c>
      <c r="X3149" t="str">
        <f>INDEX(Map!$B$2:$B$86,MATCH(D3149,Map!$A$2:$A$86,0),0)</f>
        <v>Dix Dam</v>
      </c>
      <c r="Y3149" s="7">
        <f>IF(INDEX(Map!$C$2:$C$86,MATCH(D3149,Map!$A$2:$A$86,0),0)="","N/A",E3149*INDEX(Map!$C$2:$C$86,MATCH(D3149,Map!$A$2:$A$86,0),0))</f>
        <v>13.8</v>
      </c>
      <c r="Z3149" s="7" t="str">
        <f>IF(INDEX(Map!$D$2:$D$86,MATCH(D3149,Map!$A$2:$A$86,0),0)="","N/A",E3149*INDEX(Map!$D$2:$D$86,MATCH(D3149,Map!$A$2:$A$86,0),0))</f>
        <v>N/A</v>
      </c>
      <c r="AA3149" t="str">
        <f>INDEX(Map!$E$2:$E$86,MATCH(D3149,Map!$A$2:$A$86,0),0)</f>
        <v>Hydro</v>
      </c>
    </row>
    <row r="3150" spans="1:27" x14ac:dyDescent="0.25">
      <c r="A3150" s="1" t="s">
        <v>121</v>
      </c>
      <c r="B3150" s="1" t="s">
        <v>108</v>
      </c>
      <c r="C3150" s="1">
        <v>41</v>
      </c>
      <c r="D3150" s="1" t="s">
        <v>64</v>
      </c>
      <c r="E3150" s="1">
        <v>20.5</v>
      </c>
      <c r="F3150" s="1">
        <v>0</v>
      </c>
      <c r="G3150" s="1">
        <v>100</v>
      </c>
      <c r="H3150" s="1">
        <v>0</v>
      </c>
      <c r="I3150" s="1" t="s">
        <v>63</v>
      </c>
      <c r="J3150" s="1" t="s">
        <v>63</v>
      </c>
      <c r="K3150" s="1">
        <v>672</v>
      </c>
      <c r="L3150" s="1">
        <v>0</v>
      </c>
      <c r="M3150" s="1">
        <v>0</v>
      </c>
      <c r="N3150" s="1" t="s">
        <v>63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3" t="str">
        <f t="shared" si="49"/>
        <v>2017Plan</v>
      </c>
      <c r="V3150" s="2">
        <f>DATE(A3150,INDEX(Map!$H$1:$H$12,MATCH(B3150,Map!$G$1:$G$12,0),0),1)</f>
        <v>43497</v>
      </c>
      <c r="W3150" t="str">
        <f>IF(AND(V3150&gt;=Map!$K$2,V3150&lt;=Map!$L$2),"Base",IF(AND(V3150&gt;=Map!$K$3,V3150&lt;=Map!$L$3),"Fcst","N/A"))</f>
        <v>N/A</v>
      </c>
      <c r="X3150" t="str">
        <f>INDEX(Map!$B$2:$B$86,MATCH(D3150,Map!$A$2:$A$86,0),0)</f>
        <v>Ohio Falls</v>
      </c>
      <c r="Y3150" s="7" t="str">
        <f>IF(INDEX(Map!$C$2:$C$86,MATCH(D3150,Map!$A$2:$A$86,0),0)="","N/A",E3150*INDEX(Map!$C$2:$C$86,MATCH(D3150,Map!$A$2:$A$86,0),0))</f>
        <v>N/A</v>
      </c>
      <c r="Z3150" s="7">
        <f>IF(INDEX(Map!$D$2:$D$86,MATCH(D3150,Map!$A$2:$A$86,0),0)="","N/A",E3150*INDEX(Map!$D$2:$D$86,MATCH(D3150,Map!$A$2:$A$86,0),0))</f>
        <v>20.5</v>
      </c>
      <c r="AA3150" t="str">
        <f>INDEX(Map!$E$2:$E$86,MATCH(D3150,Map!$A$2:$A$86,0),0)</f>
        <v>Hydro</v>
      </c>
    </row>
    <row r="3151" spans="1:27" x14ac:dyDescent="0.25">
      <c r="A3151" s="1" t="s">
        <v>121</v>
      </c>
      <c r="B3151" s="1" t="s">
        <v>108</v>
      </c>
      <c r="C3151" s="1">
        <v>42</v>
      </c>
      <c r="D3151" s="1" t="s">
        <v>65</v>
      </c>
      <c r="E3151" s="1">
        <v>1.2</v>
      </c>
      <c r="F3151" s="1">
        <v>0</v>
      </c>
      <c r="G3151" s="1">
        <v>100</v>
      </c>
      <c r="H3151" s="1">
        <v>0</v>
      </c>
      <c r="I3151" s="1" t="s">
        <v>63</v>
      </c>
      <c r="J3151" s="1" t="s">
        <v>63</v>
      </c>
      <c r="K3151" s="1">
        <v>672</v>
      </c>
      <c r="L3151" s="1">
        <v>0</v>
      </c>
      <c r="M3151" s="1">
        <v>0</v>
      </c>
      <c r="N3151" s="1" t="s">
        <v>63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3" t="str">
        <f t="shared" si="49"/>
        <v>2017Plan</v>
      </c>
      <c r="V3151" s="2">
        <f>DATE(A3151,INDEX(Map!$H$1:$H$12,MATCH(B3151,Map!$G$1:$G$12,0),0),1)</f>
        <v>43497</v>
      </c>
      <c r="W3151" t="str">
        <f>IF(AND(V3151&gt;=Map!$K$2,V3151&lt;=Map!$L$2),"Base",IF(AND(V3151&gt;=Map!$K$3,V3151&lt;=Map!$L$3),"Fcst","N/A"))</f>
        <v>N/A</v>
      </c>
      <c r="X3151" t="str">
        <f>INDEX(Map!$B$2:$B$86,MATCH(D3151,Map!$A$2:$A$86,0),0)</f>
        <v>Brown Solar</v>
      </c>
      <c r="Y3151" s="7">
        <f>IF(INDEX(Map!$C$2:$C$86,MATCH(D3151,Map!$A$2:$A$86,0),0)="","N/A",E3151*INDEX(Map!$C$2:$C$86,MATCH(D3151,Map!$A$2:$A$86,0),0))</f>
        <v>0.73199999999999998</v>
      </c>
      <c r="Z3151" s="7">
        <f>IF(INDEX(Map!$D$2:$D$86,MATCH(D3151,Map!$A$2:$A$86,0),0)="","N/A",E3151*INDEX(Map!$D$2:$D$86,MATCH(D3151,Map!$A$2:$A$86,0),0))</f>
        <v>0.46799999999999997</v>
      </c>
      <c r="AA3151" t="str">
        <f>INDEX(Map!$E$2:$E$86,MATCH(D3151,Map!$A$2:$A$86,0),0)</f>
        <v>Solar</v>
      </c>
    </row>
    <row r="3152" spans="1:27" x14ac:dyDescent="0.25">
      <c r="A3152" s="1" t="s">
        <v>121</v>
      </c>
      <c r="B3152" s="1" t="s">
        <v>108</v>
      </c>
      <c r="C3152" s="1">
        <v>43</v>
      </c>
      <c r="D3152" s="1" t="s">
        <v>66</v>
      </c>
      <c r="E3152" s="1">
        <v>10.4</v>
      </c>
      <c r="F3152" s="1">
        <v>0</v>
      </c>
      <c r="G3152" s="1">
        <v>100</v>
      </c>
      <c r="H3152" s="1">
        <v>0</v>
      </c>
      <c r="I3152" s="1">
        <v>1041.5999999999999</v>
      </c>
      <c r="J3152" s="1">
        <v>100000</v>
      </c>
      <c r="K3152" s="1">
        <v>672</v>
      </c>
      <c r="L3152" s="1">
        <v>27.8</v>
      </c>
      <c r="M3152" s="1">
        <v>290</v>
      </c>
      <c r="N3152" s="1">
        <v>0</v>
      </c>
      <c r="O3152" s="1">
        <v>0</v>
      </c>
      <c r="P3152" s="1">
        <v>0</v>
      </c>
      <c r="Q3152" s="1">
        <v>0</v>
      </c>
      <c r="R3152" s="1">
        <v>27.8</v>
      </c>
      <c r="S3152" s="1">
        <v>27.8</v>
      </c>
      <c r="T3152" s="1">
        <v>290</v>
      </c>
      <c r="U3152" s="3" t="str">
        <f t="shared" si="49"/>
        <v>2017Plan</v>
      </c>
      <c r="V3152" s="2">
        <f>DATE(A3152,INDEX(Map!$H$1:$H$12,MATCH(B3152,Map!$G$1:$G$12,0),0),1)</f>
        <v>43497</v>
      </c>
      <c r="W3152" t="str">
        <f>IF(AND(V3152&gt;=Map!$K$2,V3152&lt;=Map!$L$2),"Base",IF(AND(V3152&gt;=Map!$K$3,V3152&lt;=Map!$L$3),"Fcst","N/A"))</f>
        <v>N/A</v>
      </c>
      <c r="X3152" t="str">
        <f>INDEX(Map!$B$2:$B$86,MATCH(D3152,Map!$A$2:$A$86,0),0)</f>
        <v>OVEC</v>
      </c>
      <c r="Y3152" s="7">
        <f>IF(INDEX(Map!$C$2:$C$86,MATCH(D3152,Map!$A$2:$A$86,0),0)="","N/A",E3152*INDEX(Map!$C$2:$C$86,MATCH(D3152,Map!$A$2:$A$86,0),0))</f>
        <v>10.4</v>
      </c>
      <c r="Z3152" s="7" t="str">
        <f>IF(INDEX(Map!$D$2:$D$86,MATCH(D3152,Map!$A$2:$A$86,0),0)="","N/A",E3152*INDEX(Map!$D$2:$D$86,MATCH(D3152,Map!$A$2:$A$86,0),0))</f>
        <v>N/A</v>
      </c>
      <c r="AA3152" t="str">
        <f>INDEX(Map!$E$2:$E$86,MATCH(D3152,Map!$A$2:$A$86,0),0)</f>
        <v>Coal</v>
      </c>
    </row>
    <row r="3153" spans="1:27" x14ac:dyDescent="0.25">
      <c r="A3153" s="1" t="s">
        <v>121</v>
      </c>
      <c r="B3153" s="1" t="s">
        <v>108</v>
      </c>
      <c r="C3153" s="1">
        <v>44</v>
      </c>
      <c r="D3153" s="1" t="s">
        <v>67</v>
      </c>
      <c r="E3153" s="1">
        <v>4.9000000000000004</v>
      </c>
      <c r="F3153" s="1">
        <v>0</v>
      </c>
      <c r="G3153" s="1">
        <v>22.2</v>
      </c>
      <c r="H3153" s="1">
        <v>42</v>
      </c>
      <c r="I3153" s="1">
        <v>491.7</v>
      </c>
      <c r="J3153" s="1">
        <v>100000</v>
      </c>
      <c r="K3153" s="1">
        <v>149</v>
      </c>
      <c r="L3153" s="1">
        <v>27.8</v>
      </c>
      <c r="M3153" s="1">
        <v>137</v>
      </c>
      <c r="N3153" s="1">
        <v>0</v>
      </c>
      <c r="O3153" s="1">
        <v>0</v>
      </c>
      <c r="P3153" s="1">
        <v>0</v>
      </c>
      <c r="Q3153" s="1">
        <v>0</v>
      </c>
      <c r="R3153" s="1">
        <v>27.8</v>
      </c>
      <c r="S3153" s="1">
        <v>27.8</v>
      </c>
      <c r="T3153" s="1">
        <v>137</v>
      </c>
      <c r="U3153" s="3" t="str">
        <f t="shared" si="49"/>
        <v>2017Plan</v>
      </c>
      <c r="V3153" s="2">
        <f>DATE(A3153,INDEX(Map!$H$1:$H$12,MATCH(B3153,Map!$G$1:$G$12,0),0),1)</f>
        <v>43497</v>
      </c>
      <c r="W3153" t="str">
        <f>IF(AND(V3153&gt;=Map!$K$2,V3153&lt;=Map!$L$2),"Base",IF(AND(V3153&gt;=Map!$K$3,V3153&lt;=Map!$L$3),"Fcst","N/A"))</f>
        <v>N/A</v>
      </c>
      <c r="X3153" t="str">
        <f>INDEX(Map!$B$2:$B$86,MATCH(D3153,Map!$A$2:$A$86,0),0)</f>
        <v>OVEC</v>
      </c>
      <c r="Y3153" s="7">
        <f>IF(INDEX(Map!$C$2:$C$86,MATCH(D3153,Map!$A$2:$A$86,0),0)="","N/A",E3153*INDEX(Map!$C$2:$C$86,MATCH(D3153,Map!$A$2:$A$86,0),0))</f>
        <v>4.9000000000000004</v>
      </c>
      <c r="Z3153" s="7" t="str">
        <f>IF(INDEX(Map!$D$2:$D$86,MATCH(D3153,Map!$A$2:$A$86,0),0)="","N/A",E3153*INDEX(Map!$D$2:$D$86,MATCH(D3153,Map!$A$2:$A$86,0),0))</f>
        <v>N/A</v>
      </c>
      <c r="AA3153" t="str">
        <f>INDEX(Map!$E$2:$E$86,MATCH(D3153,Map!$A$2:$A$86,0),0)</f>
        <v>Coal</v>
      </c>
    </row>
    <row r="3154" spans="1:27" x14ac:dyDescent="0.25">
      <c r="A3154" s="1" t="s">
        <v>121</v>
      </c>
      <c r="B3154" s="1" t="s">
        <v>108</v>
      </c>
      <c r="C3154" s="1">
        <v>45</v>
      </c>
      <c r="D3154" s="1" t="s">
        <v>68</v>
      </c>
      <c r="E3154" s="1">
        <v>23.2</v>
      </c>
      <c r="F3154" s="1">
        <v>0</v>
      </c>
      <c r="G3154" s="1">
        <v>100</v>
      </c>
      <c r="H3154" s="1">
        <v>0</v>
      </c>
      <c r="I3154" s="1">
        <v>2318.4</v>
      </c>
      <c r="J3154" s="1">
        <v>100000</v>
      </c>
      <c r="K3154" s="1">
        <v>672</v>
      </c>
      <c r="L3154" s="1">
        <v>27.8</v>
      </c>
      <c r="M3154" s="1">
        <v>645</v>
      </c>
      <c r="N3154" s="1">
        <v>0</v>
      </c>
      <c r="O3154" s="1">
        <v>0</v>
      </c>
      <c r="P3154" s="1">
        <v>0</v>
      </c>
      <c r="Q3154" s="1">
        <v>0</v>
      </c>
      <c r="R3154" s="1">
        <v>27.8</v>
      </c>
      <c r="S3154" s="1">
        <v>27.8</v>
      </c>
      <c r="T3154" s="1">
        <v>645</v>
      </c>
      <c r="U3154" s="3" t="str">
        <f t="shared" si="49"/>
        <v>2017Plan</v>
      </c>
      <c r="V3154" s="2">
        <f>DATE(A3154,INDEX(Map!$H$1:$H$12,MATCH(B3154,Map!$G$1:$G$12,0),0),1)</f>
        <v>43497</v>
      </c>
      <c r="W3154" t="str">
        <f>IF(AND(V3154&gt;=Map!$K$2,V3154&lt;=Map!$L$2),"Base",IF(AND(V3154&gt;=Map!$K$3,V3154&lt;=Map!$L$3),"Fcst","N/A"))</f>
        <v>N/A</v>
      </c>
      <c r="X3154" t="str">
        <f>INDEX(Map!$B$2:$B$86,MATCH(D3154,Map!$A$2:$A$86,0),0)</f>
        <v>OVEC</v>
      </c>
      <c r="Y3154" s="7" t="str">
        <f>IF(INDEX(Map!$C$2:$C$86,MATCH(D3154,Map!$A$2:$A$86,0),0)="","N/A",E3154*INDEX(Map!$C$2:$C$86,MATCH(D3154,Map!$A$2:$A$86,0),0))</f>
        <v>N/A</v>
      </c>
      <c r="Z3154" s="7">
        <f>IF(INDEX(Map!$D$2:$D$86,MATCH(D3154,Map!$A$2:$A$86,0),0)="","N/A",E3154*INDEX(Map!$D$2:$D$86,MATCH(D3154,Map!$A$2:$A$86,0),0))</f>
        <v>23.2</v>
      </c>
      <c r="AA3154" t="str">
        <f>INDEX(Map!$E$2:$E$86,MATCH(D3154,Map!$A$2:$A$86,0),0)</f>
        <v>Coal</v>
      </c>
    </row>
    <row r="3155" spans="1:27" x14ac:dyDescent="0.25">
      <c r="A3155" s="1" t="s">
        <v>121</v>
      </c>
      <c r="B3155" s="1" t="s">
        <v>108</v>
      </c>
      <c r="C3155" s="1">
        <v>46</v>
      </c>
      <c r="D3155" s="1" t="s">
        <v>69</v>
      </c>
      <c r="E3155" s="1">
        <v>11.9</v>
      </c>
      <c r="F3155" s="1">
        <v>0</v>
      </c>
      <c r="G3155" s="1">
        <v>23.5</v>
      </c>
      <c r="H3155" s="1">
        <v>52</v>
      </c>
      <c r="I3155" s="1">
        <v>1185</v>
      </c>
      <c r="J3155" s="1">
        <v>100000</v>
      </c>
      <c r="K3155" s="1">
        <v>158</v>
      </c>
      <c r="L3155" s="1">
        <v>27.8</v>
      </c>
      <c r="M3155" s="1">
        <v>329</v>
      </c>
      <c r="N3155" s="1">
        <v>0</v>
      </c>
      <c r="O3155" s="1">
        <v>0</v>
      </c>
      <c r="P3155" s="1">
        <v>0</v>
      </c>
      <c r="Q3155" s="1">
        <v>0</v>
      </c>
      <c r="R3155" s="1">
        <v>27.8</v>
      </c>
      <c r="S3155" s="1">
        <v>27.8</v>
      </c>
      <c r="T3155" s="1">
        <v>329</v>
      </c>
      <c r="U3155" s="3" t="str">
        <f t="shared" si="49"/>
        <v>2017Plan</v>
      </c>
      <c r="V3155" s="2">
        <f>DATE(A3155,INDEX(Map!$H$1:$H$12,MATCH(B3155,Map!$G$1:$G$12,0),0),1)</f>
        <v>43497</v>
      </c>
      <c r="W3155" t="str">
        <f>IF(AND(V3155&gt;=Map!$K$2,V3155&lt;=Map!$L$2),"Base",IF(AND(V3155&gt;=Map!$K$3,V3155&lt;=Map!$L$3),"Fcst","N/A"))</f>
        <v>N/A</v>
      </c>
      <c r="X3155" t="str">
        <f>INDEX(Map!$B$2:$B$86,MATCH(D3155,Map!$A$2:$A$86,0),0)</f>
        <v>OVEC</v>
      </c>
      <c r="Y3155" s="7" t="str">
        <f>IF(INDEX(Map!$C$2:$C$86,MATCH(D3155,Map!$A$2:$A$86,0),0)="","N/A",E3155*INDEX(Map!$C$2:$C$86,MATCH(D3155,Map!$A$2:$A$86,0),0))</f>
        <v>N/A</v>
      </c>
      <c r="Z3155" s="7">
        <f>IF(INDEX(Map!$D$2:$D$86,MATCH(D3155,Map!$A$2:$A$86,0),0)="","N/A",E3155*INDEX(Map!$D$2:$D$86,MATCH(D3155,Map!$A$2:$A$86,0),0))</f>
        <v>11.9</v>
      </c>
      <c r="AA3155" t="str">
        <f>INDEX(Map!$E$2:$E$86,MATCH(D3155,Map!$A$2:$A$86,0),0)</f>
        <v>Coal</v>
      </c>
    </row>
    <row r="3156" spans="1:27" x14ac:dyDescent="0.25">
      <c r="A3156" s="1" t="s">
        <v>121</v>
      </c>
      <c r="B3156" s="1" t="s">
        <v>108</v>
      </c>
      <c r="C3156" s="1">
        <v>47</v>
      </c>
      <c r="D3156" s="1" t="s">
        <v>70</v>
      </c>
      <c r="E3156" s="1">
        <v>0</v>
      </c>
      <c r="F3156" s="1">
        <v>0</v>
      </c>
      <c r="G3156" s="1">
        <v>0</v>
      </c>
      <c r="H3156" s="1">
        <v>0</v>
      </c>
      <c r="I3156" s="1" t="s">
        <v>63</v>
      </c>
      <c r="J3156" s="1" t="s">
        <v>63</v>
      </c>
      <c r="K3156" s="1">
        <v>0</v>
      </c>
      <c r="L3156" s="1">
        <v>0</v>
      </c>
      <c r="M3156" s="1">
        <v>0</v>
      </c>
      <c r="N3156" s="1" t="s">
        <v>63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3" t="str">
        <f t="shared" si="49"/>
        <v>2017Plan</v>
      </c>
      <c r="V3156" s="2">
        <f>DATE(A3156,INDEX(Map!$H$1:$H$12,MATCH(B3156,Map!$G$1:$G$12,0),0),1)</f>
        <v>43497</v>
      </c>
      <c r="W3156" t="str">
        <f>IF(AND(V3156&gt;=Map!$K$2,V3156&lt;=Map!$L$2),"Base",IF(AND(V3156&gt;=Map!$K$3,V3156&lt;=Map!$L$3),"Fcst","N/A"))</f>
        <v>N/A</v>
      </c>
      <c r="X3156" t="str">
        <f>INDEX(Map!$B$2:$B$86,MATCH(D3156,Map!$A$2:$A$86,0),0)</f>
        <v>N/A</v>
      </c>
      <c r="Y3156" s="7" t="str">
        <f>IF(INDEX(Map!$C$2:$C$86,MATCH(D3156,Map!$A$2:$A$86,0),0)="","N/A",E3156*INDEX(Map!$C$2:$C$86,MATCH(D3156,Map!$A$2:$A$86,0),0))</f>
        <v>N/A</v>
      </c>
      <c r="Z3156" s="7" t="str">
        <f>IF(INDEX(Map!$D$2:$D$86,MATCH(D3156,Map!$A$2:$A$86,0),0)="","N/A",E3156*INDEX(Map!$D$2:$D$86,MATCH(D3156,Map!$A$2:$A$86,0),0))</f>
        <v>N/A</v>
      </c>
      <c r="AA3156" t="str">
        <f>INDEX(Map!$E$2:$E$86,MATCH(D3156,Map!$A$2:$A$86,0),0)</f>
        <v>Purchases</v>
      </c>
    </row>
    <row r="3157" spans="1:27" x14ac:dyDescent="0.25">
      <c r="A3157" s="1" t="s">
        <v>121</v>
      </c>
      <c r="B3157" s="1" t="s">
        <v>108</v>
      </c>
      <c r="C3157" s="1">
        <v>48</v>
      </c>
      <c r="D3157" s="1" t="s">
        <v>71</v>
      </c>
      <c r="E3157" s="1">
        <v>0</v>
      </c>
      <c r="F3157" s="1">
        <v>0</v>
      </c>
      <c r="G3157" s="1">
        <v>0</v>
      </c>
      <c r="H3157" s="1">
        <v>0</v>
      </c>
      <c r="I3157" s="1" t="s">
        <v>63</v>
      </c>
      <c r="J3157" s="1" t="s">
        <v>63</v>
      </c>
      <c r="K3157" s="1">
        <v>0</v>
      </c>
      <c r="L3157" s="1">
        <v>0</v>
      </c>
      <c r="M3157" s="1">
        <v>0</v>
      </c>
      <c r="N3157" s="1" t="s">
        <v>63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3" t="str">
        <f t="shared" si="49"/>
        <v>2017Plan</v>
      </c>
      <c r="V3157" s="2">
        <f>DATE(A3157,INDEX(Map!$H$1:$H$12,MATCH(B3157,Map!$G$1:$G$12,0),0),1)</f>
        <v>43497</v>
      </c>
      <c r="W3157" t="str">
        <f>IF(AND(V3157&gt;=Map!$K$2,V3157&lt;=Map!$L$2),"Base",IF(AND(V3157&gt;=Map!$K$3,V3157&lt;=Map!$L$3),"Fcst","N/A"))</f>
        <v>N/A</v>
      </c>
      <c r="X3157" t="str">
        <f>INDEX(Map!$B$2:$B$86,MATCH(D3157,Map!$A$2:$A$86,0),0)</f>
        <v>N/A</v>
      </c>
      <c r="Y3157" s="7" t="str">
        <f>IF(INDEX(Map!$C$2:$C$86,MATCH(D3157,Map!$A$2:$A$86,0),0)="","N/A",E3157*INDEX(Map!$C$2:$C$86,MATCH(D3157,Map!$A$2:$A$86,0),0))</f>
        <v>N/A</v>
      </c>
      <c r="Z3157" s="7" t="str">
        <f>IF(INDEX(Map!$D$2:$D$86,MATCH(D3157,Map!$A$2:$A$86,0),0)="","N/A",E3157*INDEX(Map!$D$2:$D$86,MATCH(D3157,Map!$A$2:$A$86,0),0))</f>
        <v>N/A</v>
      </c>
      <c r="AA3157" t="str">
        <f>INDEX(Map!$E$2:$E$86,MATCH(D3157,Map!$A$2:$A$86,0),0)</f>
        <v>Purchases</v>
      </c>
    </row>
    <row r="3158" spans="1:27" x14ac:dyDescent="0.25">
      <c r="A3158" s="1" t="s">
        <v>121</v>
      </c>
      <c r="B3158" s="1" t="s">
        <v>108</v>
      </c>
      <c r="C3158" s="1">
        <v>49</v>
      </c>
      <c r="D3158" s="1" t="s">
        <v>72</v>
      </c>
      <c r="E3158" s="1">
        <v>0</v>
      </c>
      <c r="F3158" s="1">
        <v>0</v>
      </c>
      <c r="G3158" s="1">
        <v>0</v>
      </c>
      <c r="H3158" s="1">
        <v>0</v>
      </c>
      <c r="I3158" s="1" t="s">
        <v>63</v>
      </c>
      <c r="J3158" s="1" t="s">
        <v>63</v>
      </c>
      <c r="K3158" s="1">
        <v>0</v>
      </c>
      <c r="L3158" s="1">
        <v>0</v>
      </c>
      <c r="M3158" s="1">
        <v>0</v>
      </c>
      <c r="N3158" s="1" t="s">
        <v>63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3" t="str">
        <f t="shared" si="49"/>
        <v>2017Plan</v>
      </c>
      <c r="V3158" s="2">
        <f>DATE(A3158,INDEX(Map!$H$1:$H$12,MATCH(B3158,Map!$G$1:$G$12,0),0),1)</f>
        <v>43497</v>
      </c>
      <c r="W3158" t="str">
        <f>IF(AND(V3158&gt;=Map!$K$2,V3158&lt;=Map!$L$2),"Base",IF(AND(V3158&gt;=Map!$K$3,V3158&lt;=Map!$L$3),"Fcst","N/A"))</f>
        <v>N/A</v>
      </c>
      <c r="X3158" t="str">
        <f>INDEX(Map!$B$2:$B$86,MATCH(D3158,Map!$A$2:$A$86,0),0)</f>
        <v>N/A</v>
      </c>
      <c r="Y3158" s="7" t="str">
        <f>IF(INDEX(Map!$C$2:$C$86,MATCH(D3158,Map!$A$2:$A$86,0),0)="","N/A",E3158*INDEX(Map!$C$2:$C$86,MATCH(D3158,Map!$A$2:$A$86,0),0))</f>
        <v>N/A</v>
      </c>
      <c r="Z3158" s="7" t="str">
        <f>IF(INDEX(Map!$D$2:$D$86,MATCH(D3158,Map!$A$2:$A$86,0),0)="","N/A",E3158*INDEX(Map!$D$2:$D$86,MATCH(D3158,Map!$A$2:$A$86,0),0))</f>
        <v>N/A</v>
      </c>
      <c r="AA3158" t="str">
        <f>INDEX(Map!$E$2:$E$86,MATCH(D3158,Map!$A$2:$A$86,0),0)</f>
        <v>Purchases</v>
      </c>
    </row>
    <row r="3159" spans="1:27" x14ac:dyDescent="0.25">
      <c r="A3159" s="1" t="s">
        <v>121</v>
      </c>
      <c r="B3159" s="1" t="s">
        <v>108</v>
      </c>
      <c r="C3159" s="1">
        <v>50</v>
      </c>
      <c r="D3159" s="1" t="s">
        <v>73</v>
      </c>
      <c r="E3159" s="1">
        <v>0</v>
      </c>
      <c r="F3159" s="1">
        <v>0</v>
      </c>
      <c r="G3159" s="1">
        <v>0</v>
      </c>
      <c r="H3159" s="1">
        <v>0</v>
      </c>
      <c r="I3159" s="1" t="s">
        <v>63</v>
      </c>
      <c r="J3159" s="1" t="s">
        <v>63</v>
      </c>
      <c r="K3159" s="1">
        <v>0</v>
      </c>
      <c r="L3159" s="1">
        <v>0</v>
      </c>
      <c r="M3159" s="1">
        <v>0</v>
      </c>
      <c r="N3159" s="1" t="s">
        <v>63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s="3" t="str">
        <f t="shared" si="49"/>
        <v>2017Plan</v>
      </c>
      <c r="V3159" s="2">
        <f>DATE(A3159,INDEX(Map!$H$1:$H$12,MATCH(B3159,Map!$G$1:$G$12,0),0),1)</f>
        <v>43497</v>
      </c>
      <c r="W3159" t="str">
        <f>IF(AND(V3159&gt;=Map!$K$2,V3159&lt;=Map!$L$2),"Base",IF(AND(V3159&gt;=Map!$K$3,V3159&lt;=Map!$L$3),"Fcst","N/A"))</f>
        <v>N/A</v>
      </c>
      <c r="X3159" t="str">
        <f>INDEX(Map!$B$2:$B$86,MATCH(D3159,Map!$A$2:$A$86,0),0)</f>
        <v>N/A</v>
      </c>
      <c r="Y3159" s="7" t="str">
        <f>IF(INDEX(Map!$C$2:$C$86,MATCH(D3159,Map!$A$2:$A$86,0),0)="","N/A",E3159*INDEX(Map!$C$2:$C$86,MATCH(D3159,Map!$A$2:$A$86,0),0))</f>
        <v>N/A</v>
      </c>
      <c r="Z3159" s="7" t="str">
        <f>IF(INDEX(Map!$D$2:$D$86,MATCH(D3159,Map!$A$2:$A$86,0),0)="","N/A",E3159*INDEX(Map!$D$2:$D$86,MATCH(D3159,Map!$A$2:$A$86,0),0))</f>
        <v>N/A</v>
      </c>
      <c r="AA3159" t="str">
        <f>INDEX(Map!$E$2:$E$86,MATCH(D3159,Map!$A$2:$A$86,0),0)</f>
        <v>Purchases</v>
      </c>
    </row>
    <row r="3160" spans="1:27" x14ac:dyDescent="0.25">
      <c r="A3160" s="1" t="s">
        <v>121</v>
      </c>
      <c r="B3160" s="1" t="s">
        <v>108</v>
      </c>
      <c r="C3160" s="1">
        <v>51</v>
      </c>
      <c r="D3160" s="1" t="s">
        <v>74</v>
      </c>
      <c r="E3160" s="1">
        <v>0</v>
      </c>
      <c r="F3160" s="1">
        <v>0</v>
      </c>
      <c r="G3160" s="1">
        <v>0</v>
      </c>
      <c r="H3160" s="1">
        <v>0</v>
      </c>
      <c r="I3160" s="1" t="s">
        <v>63</v>
      </c>
      <c r="J3160" s="1" t="s">
        <v>63</v>
      </c>
      <c r="K3160" s="1">
        <v>0</v>
      </c>
      <c r="L3160" s="1">
        <v>0</v>
      </c>
      <c r="M3160" s="1">
        <v>0</v>
      </c>
      <c r="N3160" s="1" t="s">
        <v>63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3" t="str">
        <f t="shared" si="49"/>
        <v>2017Plan</v>
      </c>
      <c r="V3160" s="2">
        <f>DATE(A3160,INDEX(Map!$H$1:$H$12,MATCH(B3160,Map!$G$1:$G$12,0),0),1)</f>
        <v>43497</v>
      </c>
      <c r="W3160" t="str">
        <f>IF(AND(V3160&gt;=Map!$K$2,V3160&lt;=Map!$L$2),"Base",IF(AND(V3160&gt;=Map!$K$3,V3160&lt;=Map!$L$3),"Fcst","N/A"))</f>
        <v>N/A</v>
      </c>
      <c r="X3160" t="str">
        <f>INDEX(Map!$B$2:$B$86,MATCH(D3160,Map!$A$2:$A$86,0),0)</f>
        <v>N/A</v>
      </c>
      <c r="Y3160" s="7" t="str">
        <f>IF(INDEX(Map!$C$2:$C$86,MATCH(D3160,Map!$A$2:$A$86,0),0)="","N/A",E3160*INDEX(Map!$C$2:$C$86,MATCH(D3160,Map!$A$2:$A$86,0),0))</f>
        <v>N/A</v>
      </c>
      <c r="Z3160" s="7" t="str">
        <f>IF(INDEX(Map!$D$2:$D$86,MATCH(D3160,Map!$A$2:$A$86,0),0)="","N/A",E3160*INDEX(Map!$D$2:$D$86,MATCH(D3160,Map!$A$2:$A$86,0),0))</f>
        <v>N/A</v>
      </c>
      <c r="AA3160" t="str">
        <f>INDEX(Map!$E$2:$E$86,MATCH(D3160,Map!$A$2:$A$86,0),0)</f>
        <v>Purchases</v>
      </c>
    </row>
    <row r="3161" spans="1:27" x14ac:dyDescent="0.25">
      <c r="A3161" s="1" t="s">
        <v>121</v>
      </c>
      <c r="B3161" s="1" t="s">
        <v>108</v>
      </c>
      <c r="C3161" s="1">
        <v>52</v>
      </c>
      <c r="D3161" s="1" t="s">
        <v>75</v>
      </c>
      <c r="E3161" s="1">
        <v>0</v>
      </c>
      <c r="F3161" s="1">
        <v>0</v>
      </c>
      <c r="G3161" s="1">
        <v>0</v>
      </c>
      <c r="H3161" s="1">
        <v>0</v>
      </c>
      <c r="I3161" s="1" t="s">
        <v>63</v>
      </c>
      <c r="J3161" s="1" t="s">
        <v>63</v>
      </c>
      <c r="K3161" s="1">
        <v>0</v>
      </c>
      <c r="L3161" s="1">
        <v>0</v>
      </c>
      <c r="M3161" s="1">
        <v>0</v>
      </c>
      <c r="N3161" s="1" t="s">
        <v>63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3" t="str">
        <f t="shared" si="49"/>
        <v>2017Plan</v>
      </c>
      <c r="V3161" s="2">
        <f>DATE(A3161,INDEX(Map!$H$1:$H$12,MATCH(B3161,Map!$G$1:$G$12,0),0),1)</f>
        <v>43497</v>
      </c>
      <c r="W3161" t="str">
        <f>IF(AND(V3161&gt;=Map!$K$2,V3161&lt;=Map!$L$2),"Base",IF(AND(V3161&gt;=Map!$K$3,V3161&lt;=Map!$L$3),"Fcst","N/A"))</f>
        <v>N/A</v>
      </c>
      <c r="X3161" t="str">
        <f>INDEX(Map!$B$2:$B$86,MATCH(D3161,Map!$A$2:$A$86,0),0)</f>
        <v>N/A</v>
      </c>
      <c r="Y3161" s="7" t="str">
        <f>IF(INDEX(Map!$C$2:$C$86,MATCH(D3161,Map!$A$2:$A$86,0),0)="","N/A",E3161*INDEX(Map!$C$2:$C$86,MATCH(D3161,Map!$A$2:$A$86,0),0))</f>
        <v>N/A</v>
      </c>
      <c r="Z3161" s="7" t="str">
        <f>IF(INDEX(Map!$D$2:$D$86,MATCH(D3161,Map!$A$2:$A$86,0),0)="","N/A",E3161*INDEX(Map!$D$2:$D$86,MATCH(D3161,Map!$A$2:$A$86,0),0))</f>
        <v>N/A</v>
      </c>
      <c r="AA3161" t="str">
        <f>INDEX(Map!$E$2:$E$86,MATCH(D3161,Map!$A$2:$A$86,0),0)</f>
        <v>Purchases</v>
      </c>
    </row>
    <row r="3162" spans="1:27" x14ac:dyDescent="0.25">
      <c r="A3162" s="1" t="s">
        <v>121</v>
      </c>
      <c r="B3162" s="1" t="s">
        <v>108</v>
      </c>
      <c r="C3162" s="1">
        <v>53</v>
      </c>
      <c r="D3162" s="1" t="s">
        <v>76</v>
      </c>
      <c r="E3162" s="1">
        <v>0</v>
      </c>
      <c r="F3162" s="1">
        <v>0</v>
      </c>
      <c r="G3162" s="1">
        <v>0</v>
      </c>
      <c r="H3162" s="1">
        <v>0</v>
      </c>
      <c r="I3162" s="1" t="s">
        <v>63</v>
      </c>
      <c r="J3162" s="1" t="s">
        <v>63</v>
      </c>
      <c r="K3162" s="1">
        <v>0</v>
      </c>
      <c r="L3162" s="1">
        <v>0</v>
      </c>
      <c r="M3162" s="1">
        <v>0</v>
      </c>
      <c r="N3162" s="1" t="s">
        <v>63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3" t="str">
        <f t="shared" si="49"/>
        <v>2017Plan</v>
      </c>
      <c r="V3162" s="2">
        <f>DATE(A3162,INDEX(Map!$H$1:$H$12,MATCH(B3162,Map!$G$1:$G$12,0),0),1)</f>
        <v>43497</v>
      </c>
      <c r="W3162" t="str">
        <f>IF(AND(V3162&gt;=Map!$K$2,V3162&lt;=Map!$L$2),"Base",IF(AND(V3162&gt;=Map!$K$3,V3162&lt;=Map!$L$3),"Fcst","N/A"))</f>
        <v>N/A</v>
      </c>
      <c r="X3162" t="str">
        <f>INDEX(Map!$B$2:$B$86,MATCH(D3162,Map!$A$2:$A$86,0),0)</f>
        <v>N/A</v>
      </c>
      <c r="Y3162" s="7" t="str">
        <f>IF(INDEX(Map!$C$2:$C$86,MATCH(D3162,Map!$A$2:$A$86,0),0)="","N/A",E3162*INDEX(Map!$C$2:$C$86,MATCH(D3162,Map!$A$2:$A$86,0),0))</f>
        <v>N/A</v>
      </c>
      <c r="Z3162" s="7" t="str">
        <f>IF(INDEX(Map!$D$2:$D$86,MATCH(D3162,Map!$A$2:$A$86,0),0)="","N/A",E3162*INDEX(Map!$D$2:$D$86,MATCH(D3162,Map!$A$2:$A$86,0),0))</f>
        <v>N/A</v>
      </c>
      <c r="AA3162" t="str">
        <f>INDEX(Map!$E$2:$E$86,MATCH(D3162,Map!$A$2:$A$86,0),0)</f>
        <v>Purchases</v>
      </c>
    </row>
    <row r="3163" spans="1:27" x14ac:dyDescent="0.25">
      <c r="A3163" s="1" t="s">
        <v>121</v>
      </c>
      <c r="B3163" s="1" t="s">
        <v>108</v>
      </c>
      <c r="C3163" s="1">
        <v>54</v>
      </c>
      <c r="D3163" s="1" t="s">
        <v>77</v>
      </c>
      <c r="E3163" s="1">
        <v>0</v>
      </c>
      <c r="F3163" s="1">
        <v>0</v>
      </c>
      <c r="G3163" s="1">
        <v>0</v>
      </c>
      <c r="H3163" s="1">
        <v>0</v>
      </c>
      <c r="I3163" s="1" t="s">
        <v>63</v>
      </c>
      <c r="J3163" s="1" t="s">
        <v>63</v>
      </c>
      <c r="K3163" s="1">
        <v>0</v>
      </c>
      <c r="L3163" s="1">
        <v>0</v>
      </c>
      <c r="M3163" s="1">
        <v>0</v>
      </c>
      <c r="N3163" s="1" t="s">
        <v>63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3" t="str">
        <f t="shared" si="49"/>
        <v>2017Plan</v>
      </c>
      <c r="V3163" s="2">
        <f>DATE(A3163,INDEX(Map!$H$1:$H$12,MATCH(B3163,Map!$G$1:$G$12,0),0),1)</f>
        <v>43497</v>
      </c>
      <c r="W3163" t="str">
        <f>IF(AND(V3163&gt;=Map!$K$2,V3163&lt;=Map!$L$2),"Base",IF(AND(V3163&gt;=Map!$K$3,V3163&lt;=Map!$L$3),"Fcst","N/A"))</f>
        <v>N/A</v>
      </c>
      <c r="X3163" t="str">
        <f>INDEX(Map!$B$2:$B$86,MATCH(D3163,Map!$A$2:$A$86,0),0)</f>
        <v>N/A</v>
      </c>
      <c r="Y3163" s="7" t="str">
        <f>IF(INDEX(Map!$C$2:$C$86,MATCH(D3163,Map!$A$2:$A$86,0),0)="","N/A",E3163*INDEX(Map!$C$2:$C$86,MATCH(D3163,Map!$A$2:$A$86,0),0))</f>
        <v>N/A</v>
      </c>
      <c r="Z3163" s="7" t="str">
        <f>IF(INDEX(Map!$D$2:$D$86,MATCH(D3163,Map!$A$2:$A$86,0),0)="","N/A",E3163*INDEX(Map!$D$2:$D$86,MATCH(D3163,Map!$A$2:$A$86,0),0))</f>
        <v>N/A</v>
      </c>
      <c r="AA3163" t="str">
        <f>INDEX(Map!$E$2:$E$86,MATCH(D3163,Map!$A$2:$A$86,0),0)</f>
        <v>Purchases</v>
      </c>
    </row>
    <row r="3164" spans="1:27" x14ac:dyDescent="0.25">
      <c r="A3164" s="1" t="s">
        <v>121</v>
      </c>
      <c r="B3164" s="1" t="s">
        <v>108</v>
      </c>
      <c r="C3164" s="1">
        <v>55</v>
      </c>
      <c r="D3164" s="1" t="s">
        <v>78</v>
      </c>
      <c r="E3164" s="1">
        <v>0</v>
      </c>
      <c r="F3164" s="1">
        <v>0</v>
      </c>
      <c r="G3164" s="1">
        <v>0</v>
      </c>
      <c r="H3164" s="1">
        <v>0</v>
      </c>
      <c r="I3164" s="1" t="s">
        <v>63</v>
      </c>
      <c r="J3164" s="1" t="s">
        <v>63</v>
      </c>
      <c r="K3164" s="1">
        <v>0</v>
      </c>
      <c r="L3164" s="1">
        <v>0</v>
      </c>
      <c r="M3164" s="1">
        <v>0</v>
      </c>
      <c r="N3164" s="1" t="s">
        <v>63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3" t="str">
        <f t="shared" si="49"/>
        <v>2017Plan</v>
      </c>
      <c r="V3164" s="2">
        <f>DATE(A3164,INDEX(Map!$H$1:$H$12,MATCH(B3164,Map!$G$1:$G$12,0),0),1)</f>
        <v>43497</v>
      </c>
      <c r="W3164" t="str">
        <f>IF(AND(V3164&gt;=Map!$K$2,V3164&lt;=Map!$L$2),"Base",IF(AND(V3164&gt;=Map!$K$3,V3164&lt;=Map!$L$3),"Fcst","N/A"))</f>
        <v>N/A</v>
      </c>
      <c r="X3164" t="str">
        <f>INDEX(Map!$B$2:$B$86,MATCH(D3164,Map!$A$2:$A$86,0),0)</f>
        <v>N/A</v>
      </c>
      <c r="Y3164" s="7" t="str">
        <f>IF(INDEX(Map!$C$2:$C$86,MATCH(D3164,Map!$A$2:$A$86,0),0)="","N/A",E3164*INDEX(Map!$C$2:$C$86,MATCH(D3164,Map!$A$2:$A$86,0),0))</f>
        <v>N/A</v>
      </c>
      <c r="Z3164" s="7" t="str">
        <f>IF(INDEX(Map!$D$2:$D$86,MATCH(D3164,Map!$A$2:$A$86,0),0)="","N/A",E3164*INDEX(Map!$D$2:$D$86,MATCH(D3164,Map!$A$2:$A$86,0),0))</f>
        <v>N/A</v>
      </c>
      <c r="AA3164" t="str">
        <f>INDEX(Map!$E$2:$E$86,MATCH(D3164,Map!$A$2:$A$86,0),0)</f>
        <v>Purchases</v>
      </c>
    </row>
    <row r="3165" spans="1:27" x14ac:dyDescent="0.25">
      <c r="A3165" s="1" t="s">
        <v>121</v>
      </c>
      <c r="B3165" s="1" t="s">
        <v>108</v>
      </c>
      <c r="C3165" s="1">
        <v>56</v>
      </c>
      <c r="D3165" s="1" t="s">
        <v>79</v>
      </c>
      <c r="E3165" s="1">
        <v>0.4</v>
      </c>
      <c r="F3165" s="1">
        <v>0</v>
      </c>
      <c r="G3165" s="1">
        <v>3.6</v>
      </c>
      <c r="H3165" s="1">
        <v>2</v>
      </c>
      <c r="I3165" s="1" t="s">
        <v>63</v>
      </c>
      <c r="J3165" s="1" t="s">
        <v>63</v>
      </c>
      <c r="K3165" s="1">
        <v>8</v>
      </c>
      <c r="L3165" s="1">
        <v>50.6</v>
      </c>
      <c r="M3165" s="1">
        <v>20</v>
      </c>
      <c r="N3165" s="1" t="s">
        <v>63</v>
      </c>
      <c r="O3165" s="1">
        <v>0</v>
      </c>
      <c r="P3165" s="1">
        <v>0</v>
      </c>
      <c r="Q3165" s="1">
        <v>3</v>
      </c>
      <c r="R3165" s="1">
        <v>58.9</v>
      </c>
      <c r="S3165" s="1">
        <v>58.9</v>
      </c>
      <c r="T3165" s="1">
        <v>24</v>
      </c>
      <c r="U3165" s="3" t="str">
        <f t="shared" si="49"/>
        <v>2017Plan</v>
      </c>
      <c r="V3165" s="2">
        <f>DATE(A3165,INDEX(Map!$H$1:$H$12,MATCH(B3165,Map!$G$1:$G$12,0),0),1)</f>
        <v>43497</v>
      </c>
      <c r="W3165" t="str">
        <f>IF(AND(V3165&gt;=Map!$K$2,V3165&lt;=Map!$L$2),"Base",IF(AND(V3165&gt;=Map!$K$3,V3165&lt;=Map!$L$3),"Fcst","N/A"))</f>
        <v>N/A</v>
      </c>
      <c r="X3165" t="str">
        <f>INDEX(Map!$B$2:$B$86,MATCH(D3165,Map!$A$2:$A$86,0),0)</f>
        <v>N/A</v>
      </c>
      <c r="Y3165" s="7" t="str">
        <f>IF(INDEX(Map!$C$2:$C$86,MATCH(D3165,Map!$A$2:$A$86,0),0)="","N/A",E3165*INDEX(Map!$C$2:$C$86,MATCH(D3165,Map!$A$2:$A$86,0),0))</f>
        <v>N/A</v>
      </c>
      <c r="Z3165" s="7" t="str">
        <f>IF(INDEX(Map!$D$2:$D$86,MATCH(D3165,Map!$A$2:$A$86,0),0)="","N/A",E3165*INDEX(Map!$D$2:$D$86,MATCH(D3165,Map!$A$2:$A$86,0),0))</f>
        <v>N/A</v>
      </c>
      <c r="AA3165" t="str">
        <f>INDEX(Map!$E$2:$E$86,MATCH(D3165,Map!$A$2:$A$86,0),0)</f>
        <v>Purchases</v>
      </c>
    </row>
    <row r="3166" spans="1:27" x14ac:dyDescent="0.25">
      <c r="A3166" s="1" t="s">
        <v>121</v>
      </c>
      <c r="B3166" s="1" t="s">
        <v>108</v>
      </c>
      <c r="C3166" s="1">
        <v>57</v>
      </c>
      <c r="D3166" s="1" t="s">
        <v>80</v>
      </c>
      <c r="E3166" s="1">
        <v>0.4</v>
      </c>
      <c r="F3166" s="1">
        <v>0</v>
      </c>
      <c r="G3166" s="1">
        <v>3.6</v>
      </c>
      <c r="H3166" s="1">
        <v>2</v>
      </c>
      <c r="I3166" s="1" t="s">
        <v>63</v>
      </c>
      <c r="J3166" s="1" t="s">
        <v>63</v>
      </c>
      <c r="K3166" s="1">
        <v>8</v>
      </c>
      <c r="L3166" s="1">
        <v>50.6</v>
      </c>
      <c r="M3166" s="1">
        <v>20</v>
      </c>
      <c r="N3166" s="1" t="s">
        <v>63</v>
      </c>
      <c r="O3166" s="1">
        <v>0</v>
      </c>
      <c r="P3166" s="1">
        <v>0</v>
      </c>
      <c r="Q3166" s="1">
        <v>3</v>
      </c>
      <c r="R3166" s="1">
        <v>58.9</v>
      </c>
      <c r="S3166" s="1">
        <v>58.9</v>
      </c>
      <c r="T3166" s="1">
        <v>24</v>
      </c>
      <c r="U3166" s="3" t="str">
        <f t="shared" si="49"/>
        <v>2017Plan</v>
      </c>
      <c r="V3166" s="2">
        <f>DATE(A3166,INDEX(Map!$H$1:$H$12,MATCH(B3166,Map!$G$1:$G$12,0),0),1)</f>
        <v>43497</v>
      </c>
      <c r="W3166" t="str">
        <f>IF(AND(V3166&gt;=Map!$K$2,V3166&lt;=Map!$L$2),"Base",IF(AND(V3166&gt;=Map!$K$3,V3166&lt;=Map!$L$3),"Fcst","N/A"))</f>
        <v>N/A</v>
      </c>
      <c r="X3166" t="str">
        <f>INDEX(Map!$B$2:$B$86,MATCH(D3166,Map!$A$2:$A$86,0),0)</f>
        <v>N/A</v>
      </c>
      <c r="Y3166" s="7" t="str">
        <f>IF(INDEX(Map!$C$2:$C$86,MATCH(D3166,Map!$A$2:$A$86,0),0)="","N/A",E3166*INDEX(Map!$C$2:$C$86,MATCH(D3166,Map!$A$2:$A$86,0),0))</f>
        <v>N/A</v>
      </c>
      <c r="Z3166" s="7" t="str">
        <f>IF(INDEX(Map!$D$2:$D$86,MATCH(D3166,Map!$A$2:$A$86,0),0)="","N/A",E3166*INDEX(Map!$D$2:$D$86,MATCH(D3166,Map!$A$2:$A$86,0),0))</f>
        <v>N/A</v>
      </c>
      <c r="AA3166" t="str">
        <f>INDEX(Map!$E$2:$E$86,MATCH(D3166,Map!$A$2:$A$86,0),0)</f>
        <v>Purchases</v>
      </c>
    </row>
    <row r="3167" spans="1:27" x14ac:dyDescent="0.25">
      <c r="A3167" s="1" t="s">
        <v>121</v>
      </c>
      <c r="B3167" s="1" t="s">
        <v>108</v>
      </c>
      <c r="C3167" s="1">
        <v>58</v>
      </c>
      <c r="D3167" s="1" t="s">
        <v>81</v>
      </c>
      <c r="E3167" s="1">
        <v>0.4</v>
      </c>
      <c r="F3167" s="1">
        <v>0</v>
      </c>
      <c r="G3167" s="1">
        <v>3.1</v>
      </c>
      <c r="H3167" s="1">
        <v>1</v>
      </c>
      <c r="I3167" s="1" t="s">
        <v>63</v>
      </c>
      <c r="J3167" s="1" t="s">
        <v>63</v>
      </c>
      <c r="K3167" s="1">
        <v>7</v>
      </c>
      <c r="L3167" s="1">
        <v>50</v>
      </c>
      <c r="M3167" s="1">
        <v>17</v>
      </c>
      <c r="N3167" s="1" t="s">
        <v>63</v>
      </c>
      <c r="O3167" s="1">
        <v>0</v>
      </c>
      <c r="P3167" s="1">
        <v>0</v>
      </c>
      <c r="Q3167" s="1">
        <v>3</v>
      </c>
      <c r="R3167" s="1">
        <v>58.25</v>
      </c>
      <c r="S3167" s="1">
        <v>58.25</v>
      </c>
      <c r="T3167" s="1">
        <v>20</v>
      </c>
      <c r="U3167" s="3" t="str">
        <f t="shared" si="49"/>
        <v>2017Plan</v>
      </c>
      <c r="V3167" s="2">
        <f>DATE(A3167,INDEX(Map!$H$1:$H$12,MATCH(B3167,Map!$G$1:$G$12,0),0),1)</f>
        <v>43497</v>
      </c>
      <c r="W3167" t="str">
        <f>IF(AND(V3167&gt;=Map!$K$2,V3167&lt;=Map!$L$2),"Base",IF(AND(V3167&gt;=Map!$K$3,V3167&lt;=Map!$L$3),"Fcst","N/A"))</f>
        <v>N/A</v>
      </c>
      <c r="X3167" t="str">
        <f>INDEX(Map!$B$2:$B$86,MATCH(D3167,Map!$A$2:$A$86,0),0)</f>
        <v>N/A</v>
      </c>
      <c r="Y3167" s="7" t="str">
        <f>IF(INDEX(Map!$C$2:$C$86,MATCH(D3167,Map!$A$2:$A$86,0),0)="","N/A",E3167*INDEX(Map!$C$2:$C$86,MATCH(D3167,Map!$A$2:$A$86,0),0))</f>
        <v>N/A</v>
      </c>
      <c r="Z3167" s="7" t="str">
        <f>IF(INDEX(Map!$D$2:$D$86,MATCH(D3167,Map!$A$2:$A$86,0),0)="","N/A",E3167*INDEX(Map!$D$2:$D$86,MATCH(D3167,Map!$A$2:$A$86,0),0))</f>
        <v>N/A</v>
      </c>
      <c r="AA3167" t="str">
        <f>INDEX(Map!$E$2:$E$86,MATCH(D3167,Map!$A$2:$A$86,0),0)</f>
        <v>Purchases</v>
      </c>
    </row>
    <row r="3168" spans="1:27" x14ac:dyDescent="0.25">
      <c r="A3168" s="1" t="s">
        <v>121</v>
      </c>
      <c r="B3168" s="1" t="s">
        <v>108</v>
      </c>
      <c r="C3168" s="1">
        <v>59</v>
      </c>
      <c r="D3168" s="1" t="s">
        <v>82</v>
      </c>
      <c r="E3168" s="1">
        <v>0.2</v>
      </c>
      <c r="F3168" s="1">
        <v>0</v>
      </c>
      <c r="G3168" s="1">
        <v>1.3</v>
      </c>
      <c r="H3168" s="1">
        <v>3</v>
      </c>
      <c r="I3168" s="1" t="s">
        <v>63</v>
      </c>
      <c r="J3168" s="1" t="s">
        <v>63</v>
      </c>
      <c r="K3168" s="1">
        <v>3</v>
      </c>
      <c r="L3168" s="1">
        <v>56.6</v>
      </c>
      <c r="M3168" s="1">
        <v>8</v>
      </c>
      <c r="N3168" s="1" t="s">
        <v>63</v>
      </c>
      <c r="O3168" s="1">
        <v>0</v>
      </c>
      <c r="P3168" s="1">
        <v>0</v>
      </c>
      <c r="Q3168" s="1">
        <v>1</v>
      </c>
      <c r="R3168" s="1">
        <v>64.88</v>
      </c>
      <c r="S3168" s="1">
        <v>64.88</v>
      </c>
      <c r="T3168" s="1">
        <v>10</v>
      </c>
      <c r="U3168" s="3" t="str">
        <f t="shared" si="49"/>
        <v>2017Plan</v>
      </c>
      <c r="V3168" s="2">
        <f>DATE(A3168,INDEX(Map!$H$1:$H$12,MATCH(B3168,Map!$G$1:$G$12,0),0),1)</f>
        <v>43497</v>
      </c>
      <c r="W3168" t="str">
        <f>IF(AND(V3168&gt;=Map!$K$2,V3168&lt;=Map!$L$2),"Base",IF(AND(V3168&gt;=Map!$K$3,V3168&lt;=Map!$L$3),"Fcst","N/A"))</f>
        <v>N/A</v>
      </c>
      <c r="X3168" t="str">
        <f>INDEX(Map!$B$2:$B$86,MATCH(D3168,Map!$A$2:$A$86,0),0)</f>
        <v>N/A</v>
      </c>
      <c r="Y3168" s="7" t="str">
        <f>IF(INDEX(Map!$C$2:$C$86,MATCH(D3168,Map!$A$2:$A$86,0),0)="","N/A",E3168*INDEX(Map!$C$2:$C$86,MATCH(D3168,Map!$A$2:$A$86,0),0))</f>
        <v>N/A</v>
      </c>
      <c r="Z3168" s="7" t="str">
        <f>IF(INDEX(Map!$D$2:$D$86,MATCH(D3168,Map!$A$2:$A$86,0),0)="","N/A",E3168*INDEX(Map!$D$2:$D$86,MATCH(D3168,Map!$A$2:$A$86,0),0))</f>
        <v>N/A</v>
      </c>
      <c r="AA3168" t="str">
        <f>INDEX(Map!$E$2:$E$86,MATCH(D3168,Map!$A$2:$A$86,0),0)</f>
        <v>Purchases</v>
      </c>
    </row>
    <row r="3169" spans="1:27" x14ac:dyDescent="0.25">
      <c r="A3169" s="1" t="s">
        <v>121</v>
      </c>
      <c r="B3169" s="1" t="s">
        <v>108</v>
      </c>
      <c r="C3169" s="1">
        <v>60</v>
      </c>
      <c r="D3169" s="1" t="s">
        <v>83</v>
      </c>
      <c r="E3169" s="1">
        <v>-31.7</v>
      </c>
      <c r="F3169" s="1">
        <v>0</v>
      </c>
      <c r="G3169" s="1">
        <v>24.7</v>
      </c>
      <c r="H3169" s="1">
        <v>20</v>
      </c>
      <c r="I3169" s="1" t="s">
        <v>63</v>
      </c>
      <c r="J3169" s="1" t="s">
        <v>63</v>
      </c>
      <c r="K3169" s="1">
        <v>278</v>
      </c>
      <c r="L3169" s="1">
        <v>44</v>
      </c>
      <c r="M3169" s="1">
        <v>-1392</v>
      </c>
      <c r="N3169" s="1" t="s">
        <v>63</v>
      </c>
      <c r="O3169" s="1">
        <v>0</v>
      </c>
      <c r="P3169" s="1">
        <v>0</v>
      </c>
      <c r="Q3169" s="1">
        <v>367</v>
      </c>
      <c r="R3169" s="1">
        <v>32.369999999999997</v>
      </c>
      <c r="S3169" s="1">
        <v>32.369999999999997</v>
      </c>
      <c r="T3169" s="1">
        <v>-1025</v>
      </c>
      <c r="U3169" s="3" t="str">
        <f t="shared" si="49"/>
        <v>2017Plan</v>
      </c>
      <c r="V3169" s="2">
        <f>DATE(A3169,INDEX(Map!$H$1:$H$12,MATCH(B3169,Map!$G$1:$G$12,0),0),1)</f>
        <v>43497</v>
      </c>
      <c r="W3169" t="str">
        <f>IF(AND(V3169&gt;=Map!$K$2,V3169&lt;=Map!$L$2),"Base",IF(AND(V3169&gt;=Map!$K$3,V3169&lt;=Map!$L$3),"Fcst","N/A"))</f>
        <v>N/A</v>
      </c>
      <c r="X3169" t="str">
        <f>INDEX(Map!$B$2:$B$86,MATCH(D3169,Map!$A$2:$A$86,0),0)</f>
        <v>N/A</v>
      </c>
      <c r="Y3169" s="7" t="str">
        <f>IF(INDEX(Map!$C$2:$C$86,MATCH(D3169,Map!$A$2:$A$86,0),0)="","N/A",E3169*INDEX(Map!$C$2:$C$86,MATCH(D3169,Map!$A$2:$A$86,0),0))</f>
        <v>N/A</v>
      </c>
      <c r="Z3169" s="7" t="str">
        <f>IF(INDEX(Map!$D$2:$D$86,MATCH(D3169,Map!$A$2:$A$86,0),0)="","N/A",E3169*INDEX(Map!$D$2:$D$86,MATCH(D3169,Map!$A$2:$A$86,0),0))</f>
        <v>N/A</v>
      </c>
      <c r="AA3169" t="str">
        <f>INDEX(Map!$E$2:$E$86,MATCH(D3169,Map!$A$2:$A$86,0),0)</f>
        <v>Sales</v>
      </c>
    </row>
    <row r="3170" spans="1:27" x14ac:dyDescent="0.25">
      <c r="A3170" s="1" t="s">
        <v>121</v>
      </c>
      <c r="B3170" s="1" t="s">
        <v>108</v>
      </c>
      <c r="C3170" s="1">
        <v>61</v>
      </c>
      <c r="D3170" s="1" t="s">
        <v>84</v>
      </c>
      <c r="E3170" s="1">
        <v>-4.8</v>
      </c>
      <c r="F3170" s="1">
        <v>0</v>
      </c>
      <c r="G3170" s="1">
        <v>21.3</v>
      </c>
      <c r="H3170" s="1">
        <v>27</v>
      </c>
      <c r="I3170" s="1" t="s">
        <v>63</v>
      </c>
      <c r="J3170" s="1" t="s">
        <v>63</v>
      </c>
      <c r="K3170" s="1">
        <v>209</v>
      </c>
      <c r="L3170" s="1">
        <v>42.5</v>
      </c>
      <c r="M3170" s="1">
        <v>-203</v>
      </c>
      <c r="N3170" s="1" t="s">
        <v>63</v>
      </c>
      <c r="O3170" s="1">
        <v>0</v>
      </c>
      <c r="P3170" s="1">
        <v>0</v>
      </c>
      <c r="Q3170" s="1">
        <v>45</v>
      </c>
      <c r="R3170" s="1">
        <v>32.979999999999997</v>
      </c>
      <c r="S3170" s="1">
        <v>32.979999999999997</v>
      </c>
      <c r="T3170" s="1">
        <v>-157</v>
      </c>
      <c r="U3170" s="3" t="str">
        <f t="shared" si="49"/>
        <v>2017Plan</v>
      </c>
      <c r="V3170" s="2">
        <f>DATE(A3170,INDEX(Map!$H$1:$H$12,MATCH(B3170,Map!$G$1:$G$12,0),0),1)</f>
        <v>43497</v>
      </c>
      <c r="W3170" t="str">
        <f>IF(AND(V3170&gt;=Map!$K$2,V3170&lt;=Map!$L$2),"Base",IF(AND(V3170&gt;=Map!$K$3,V3170&lt;=Map!$L$3),"Fcst","N/A"))</f>
        <v>N/A</v>
      </c>
      <c r="X3170" t="str">
        <f>INDEX(Map!$B$2:$B$86,MATCH(D3170,Map!$A$2:$A$86,0),0)</f>
        <v>N/A</v>
      </c>
      <c r="Y3170" s="7" t="str">
        <f>IF(INDEX(Map!$C$2:$C$86,MATCH(D3170,Map!$A$2:$A$86,0),0)="","N/A",E3170*INDEX(Map!$C$2:$C$86,MATCH(D3170,Map!$A$2:$A$86,0),0))</f>
        <v>N/A</v>
      </c>
      <c r="Z3170" s="7" t="str">
        <f>IF(INDEX(Map!$D$2:$D$86,MATCH(D3170,Map!$A$2:$A$86,0),0)="","N/A",E3170*INDEX(Map!$D$2:$D$86,MATCH(D3170,Map!$A$2:$A$86,0),0))</f>
        <v>N/A</v>
      </c>
      <c r="AA3170" t="str">
        <f>INDEX(Map!$E$2:$E$86,MATCH(D3170,Map!$A$2:$A$86,0),0)</f>
        <v>Sales</v>
      </c>
    </row>
    <row r="3171" spans="1:27" x14ac:dyDescent="0.25">
      <c r="A3171" s="1" t="s">
        <v>121</v>
      </c>
      <c r="B3171" s="1" t="s">
        <v>108</v>
      </c>
      <c r="C3171" s="1">
        <v>62</v>
      </c>
      <c r="D3171" s="1" t="s">
        <v>85</v>
      </c>
      <c r="E3171" s="1">
        <v>-14.5</v>
      </c>
      <c r="F3171" s="1">
        <v>0</v>
      </c>
      <c r="G3171" s="1">
        <v>64.599999999999994</v>
      </c>
      <c r="H3171" s="1">
        <v>4</v>
      </c>
      <c r="I3171" s="1" t="s">
        <v>63</v>
      </c>
      <c r="J3171" s="1" t="s">
        <v>63</v>
      </c>
      <c r="K3171" s="1">
        <v>64</v>
      </c>
      <c r="L3171" s="1">
        <v>40.4</v>
      </c>
      <c r="M3171" s="1">
        <v>-585</v>
      </c>
      <c r="N3171" s="1" t="s">
        <v>63</v>
      </c>
      <c r="O3171" s="1">
        <v>0</v>
      </c>
      <c r="P3171" s="1">
        <v>0</v>
      </c>
      <c r="Q3171" s="1">
        <v>134</v>
      </c>
      <c r="R3171" s="1">
        <v>31.15</v>
      </c>
      <c r="S3171" s="1">
        <v>31.15</v>
      </c>
      <c r="T3171" s="1">
        <v>-451</v>
      </c>
      <c r="U3171" s="3" t="str">
        <f t="shared" si="49"/>
        <v>2017Plan</v>
      </c>
      <c r="V3171" s="2">
        <f>DATE(A3171,INDEX(Map!$H$1:$H$12,MATCH(B3171,Map!$G$1:$G$12,0),0),1)</f>
        <v>43497</v>
      </c>
      <c r="W3171" t="str">
        <f>IF(AND(V3171&gt;=Map!$K$2,V3171&lt;=Map!$L$2),"Base",IF(AND(V3171&gt;=Map!$K$3,V3171&lt;=Map!$L$3),"Fcst","N/A"))</f>
        <v>N/A</v>
      </c>
      <c r="X3171" t="str">
        <f>INDEX(Map!$B$2:$B$86,MATCH(D3171,Map!$A$2:$A$86,0),0)</f>
        <v>N/A</v>
      </c>
      <c r="Y3171" s="7" t="str">
        <f>IF(INDEX(Map!$C$2:$C$86,MATCH(D3171,Map!$A$2:$A$86,0),0)="","N/A",E3171*INDEX(Map!$C$2:$C$86,MATCH(D3171,Map!$A$2:$A$86,0),0))</f>
        <v>N/A</v>
      </c>
      <c r="Z3171" s="7" t="str">
        <f>IF(INDEX(Map!$D$2:$D$86,MATCH(D3171,Map!$A$2:$A$86,0),0)="","N/A",E3171*INDEX(Map!$D$2:$D$86,MATCH(D3171,Map!$A$2:$A$86,0),0))</f>
        <v>N/A</v>
      </c>
      <c r="AA3171" t="str">
        <f>INDEX(Map!$E$2:$E$86,MATCH(D3171,Map!$A$2:$A$86,0),0)</f>
        <v>Sales</v>
      </c>
    </row>
    <row r="3172" spans="1:27" x14ac:dyDescent="0.25">
      <c r="A3172" s="1" t="s">
        <v>121</v>
      </c>
      <c r="B3172" s="1" t="s">
        <v>108</v>
      </c>
      <c r="C3172" s="1">
        <v>63</v>
      </c>
      <c r="D3172" s="1" t="s">
        <v>86</v>
      </c>
      <c r="E3172" s="1">
        <v>-7</v>
      </c>
      <c r="F3172" s="1">
        <v>0</v>
      </c>
      <c r="G3172" s="1">
        <v>31.3</v>
      </c>
      <c r="H3172" s="1">
        <v>4</v>
      </c>
      <c r="I3172" s="1" t="s">
        <v>63</v>
      </c>
      <c r="J3172" s="1" t="s">
        <v>63</v>
      </c>
      <c r="K3172" s="1">
        <v>61</v>
      </c>
      <c r="L3172" s="1">
        <v>39.799999999999997</v>
      </c>
      <c r="M3172" s="1">
        <v>-279</v>
      </c>
      <c r="N3172" s="1" t="s">
        <v>63</v>
      </c>
      <c r="O3172" s="1">
        <v>0</v>
      </c>
      <c r="P3172" s="1">
        <v>0</v>
      </c>
      <c r="Q3172" s="1">
        <v>65</v>
      </c>
      <c r="R3172" s="1">
        <v>30.61</v>
      </c>
      <c r="S3172" s="1">
        <v>30.61</v>
      </c>
      <c r="T3172" s="1">
        <v>-215</v>
      </c>
      <c r="U3172" s="3" t="str">
        <f t="shared" si="49"/>
        <v>2017Plan</v>
      </c>
      <c r="V3172" s="2">
        <f>DATE(A3172,INDEX(Map!$H$1:$H$12,MATCH(B3172,Map!$G$1:$G$12,0),0),1)</f>
        <v>43497</v>
      </c>
      <c r="W3172" t="str">
        <f>IF(AND(V3172&gt;=Map!$K$2,V3172&lt;=Map!$L$2),"Base",IF(AND(V3172&gt;=Map!$K$3,V3172&lt;=Map!$L$3),"Fcst","N/A"))</f>
        <v>N/A</v>
      </c>
      <c r="X3172" t="str">
        <f>INDEX(Map!$B$2:$B$86,MATCH(D3172,Map!$A$2:$A$86,0),0)</f>
        <v>N/A</v>
      </c>
      <c r="Y3172" s="7" t="str">
        <f>IF(INDEX(Map!$C$2:$C$86,MATCH(D3172,Map!$A$2:$A$86,0),0)="","N/A",E3172*INDEX(Map!$C$2:$C$86,MATCH(D3172,Map!$A$2:$A$86,0),0))</f>
        <v>N/A</v>
      </c>
      <c r="Z3172" s="7" t="str">
        <f>IF(INDEX(Map!$D$2:$D$86,MATCH(D3172,Map!$A$2:$A$86,0),0)="","N/A",E3172*INDEX(Map!$D$2:$D$86,MATCH(D3172,Map!$A$2:$A$86,0),0))</f>
        <v>N/A</v>
      </c>
      <c r="AA3172" t="str">
        <f>INDEX(Map!$E$2:$E$86,MATCH(D3172,Map!$A$2:$A$86,0),0)</f>
        <v>Sales</v>
      </c>
    </row>
    <row r="3173" spans="1:27" x14ac:dyDescent="0.25">
      <c r="A3173" s="1" t="s">
        <v>121</v>
      </c>
      <c r="B3173" s="1" t="s">
        <v>108</v>
      </c>
      <c r="C3173" s="1">
        <v>64</v>
      </c>
      <c r="D3173" s="1" t="s">
        <v>87</v>
      </c>
      <c r="E3173" s="1">
        <v>0</v>
      </c>
      <c r="F3173" s="1">
        <v>0</v>
      </c>
      <c r="G3173" s="1">
        <v>0</v>
      </c>
      <c r="H3173" s="1">
        <v>0</v>
      </c>
      <c r="I3173" s="1" t="s">
        <v>63</v>
      </c>
      <c r="J3173" s="1" t="s">
        <v>63</v>
      </c>
      <c r="K3173" s="1">
        <v>0</v>
      </c>
      <c r="L3173" s="1">
        <v>0</v>
      </c>
      <c r="M3173" s="1">
        <v>0</v>
      </c>
      <c r="N3173" s="1" t="s">
        <v>63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3" t="str">
        <f t="shared" si="49"/>
        <v>2017Plan</v>
      </c>
      <c r="V3173" s="2">
        <f>DATE(A3173,INDEX(Map!$H$1:$H$12,MATCH(B3173,Map!$G$1:$G$12,0),0),1)</f>
        <v>43497</v>
      </c>
      <c r="W3173" t="str">
        <f>IF(AND(V3173&gt;=Map!$K$2,V3173&lt;=Map!$L$2),"Base",IF(AND(V3173&gt;=Map!$K$3,V3173&lt;=Map!$L$3),"Fcst","N/A"))</f>
        <v>N/A</v>
      </c>
      <c r="X3173" t="str">
        <f>INDEX(Map!$B$2:$B$86,MATCH(D3173,Map!$A$2:$A$86,0),0)</f>
        <v>N/A</v>
      </c>
      <c r="Y3173" s="7" t="str">
        <f>IF(INDEX(Map!$C$2:$C$86,MATCH(D3173,Map!$A$2:$A$86,0),0)="","N/A",E3173*INDEX(Map!$C$2:$C$86,MATCH(D3173,Map!$A$2:$A$86,0),0))</f>
        <v>N/A</v>
      </c>
      <c r="Z3173" s="7" t="str">
        <f>IF(INDEX(Map!$D$2:$D$86,MATCH(D3173,Map!$A$2:$A$86,0),0)="","N/A",E3173*INDEX(Map!$D$2:$D$86,MATCH(D3173,Map!$A$2:$A$86,0),0))</f>
        <v>N/A</v>
      </c>
      <c r="AA3173" t="str">
        <f>INDEX(Map!$E$2:$E$86,MATCH(D3173,Map!$A$2:$A$86,0),0)</f>
        <v>Sales</v>
      </c>
    </row>
    <row r="3174" spans="1:27" x14ac:dyDescent="0.25">
      <c r="A3174" s="1" t="s">
        <v>121</v>
      </c>
      <c r="B3174" s="1" t="s">
        <v>108</v>
      </c>
      <c r="C3174" s="1">
        <v>65</v>
      </c>
      <c r="D3174" s="1" t="s">
        <v>88</v>
      </c>
      <c r="E3174" s="1">
        <v>0</v>
      </c>
      <c r="F3174" s="1">
        <v>0</v>
      </c>
      <c r="G3174" s="1">
        <v>0</v>
      </c>
      <c r="H3174" s="1">
        <v>0</v>
      </c>
      <c r="I3174" s="1" t="s">
        <v>63</v>
      </c>
      <c r="J3174" s="1" t="s">
        <v>63</v>
      </c>
      <c r="K3174" s="1">
        <v>0</v>
      </c>
      <c r="L3174" s="1">
        <v>0</v>
      </c>
      <c r="M3174" s="1">
        <v>0</v>
      </c>
      <c r="N3174" s="1" t="s">
        <v>63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3" t="str">
        <f t="shared" si="49"/>
        <v>2017Plan</v>
      </c>
      <c r="V3174" s="2">
        <f>DATE(A3174,INDEX(Map!$H$1:$H$12,MATCH(B3174,Map!$G$1:$G$12,0),0),1)</f>
        <v>43497</v>
      </c>
      <c r="W3174" t="str">
        <f>IF(AND(V3174&gt;=Map!$K$2,V3174&lt;=Map!$L$2),"Base",IF(AND(V3174&gt;=Map!$K$3,V3174&lt;=Map!$L$3),"Fcst","N/A"))</f>
        <v>N/A</v>
      </c>
      <c r="X3174" t="str">
        <f>INDEX(Map!$B$2:$B$86,MATCH(D3174,Map!$A$2:$A$86,0),0)</f>
        <v>N/A</v>
      </c>
      <c r="Y3174" s="7" t="str">
        <f>IF(INDEX(Map!$C$2:$C$86,MATCH(D3174,Map!$A$2:$A$86,0),0)="","N/A",E3174*INDEX(Map!$C$2:$C$86,MATCH(D3174,Map!$A$2:$A$86,0),0))</f>
        <v>N/A</v>
      </c>
      <c r="Z3174" s="7" t="str">
        <f>IF(INDEX(Map!$D$2:$D$86,MATCH(D3174,Map!$A$2:$A$86,0),0)="","N/A",E3174*INDEX(Map!$D$2:$D$86,MATCH(D3174,Map!$A$2:$A$86,0),0))</f>
        <v>N/A</v>
      </c>
      <c r="AA3174" t="str">
        <f>INDEX(Map!$E$2:$E$86,MATCH(D3174,Map!$A$2:$A$86,0),0)</f>
        <v>Sales</v>
      </c>
    </row>
    <row r="3175" spans="1:27" x14ac:dyDescent="0.25">
      <c r="A3175" s="1" t="s">
        <v>121</v>
      </c>
      <c r="B3175" s="1" t="s">
        <v>108</v>
      </c>
      <c r="C3175" s="1">
        <v>66</v>
      </c>
      <c r="D3175" s="1" t="s">
        <v>89</v>
      </c>
      <c r="E3175" s="1">
        <v>0</v>
      </c>
      <c r="F3175" s="1">
        <v>0</v>
      </c>
      <c r="G3175" s="1">
        <v>0</v>
      </c>
      <c r="H3175" s="1">
        <v>0</v>
      </c>
      <c r="I3175" s="1" t="s">
        <v>63</v>
      </c>
      <c r="J3175" s="1" t="s">
        <v>63</v>
      </c>
      <c r="K3175" s="1">
        <v>0</v>
      </c>
      <c r="L3175" s="1">
        <v>0</v>
      </c>
      <c r="M3175" s="1">
        <v>0</v>
      </c>
      <c r="N3175" s="1" t="s">
        <v>63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s="3" t="str">
        <f t="shared" si="49"/>
        <v>2017Plan</v>
      </c>
      <c r="V3175" s="2">
        <f>DATE(A3175,INDEX(Map!$H$1:$H$12,MATCH(B3175,Map!$G$1:$G$12,0),0),1)</f>
        <v>43497</v>
      </c>
      <c r="W3175" t="str">
        <f>IF(AND(V3175&gt;=Map!$K$2,V3175&lt;=Map!$L$2),"Base",IF(AND(V3175&gt;=Map!$K$3,V3175&lt;=Map!$L$3),"Fcst","N/A"))</f>
        <v>N/A</v>
      </c>
      <c r="X3175" t="str">
        <f>INDEX(Map!$B$2:$B$86,MATCH(D3175,Map!$A$2:$A$86,0),0)</f>
        <v>N/A</v>
      </c>
      <c r="Y3175" s="7" t="str">
        <f>IF(INDEX(Map!$C$2:$C$86,MATCH(D3175,Map!$A$2:$A$86,0),0)="","N/A",E3175*INDEX(Map!$C$2:$C$86,MATCH(D3175,Map!$A$2:$A$86,0),0))</f>
        <v>N/A</v>
      </c>
      <c r="Z3175" s="7" t="str">
        <f>IF(INDEX(Map!$D$2:$D$86,MATCH(D3175,Map!$A$2:$A$86,0),0)="","N/A",E3175*INDEX(Map!$D$2:$D$86,MATCH(D3175,Map!$A$2:$A$86,0),0))</f>
        <v>N/A</v>
      </c>
      <c r="AA3175" t="str">
        <f>INDEX(Map!$E$2:$E$86,MATCH(D3175,Map!$A$2:$A$86,0),0)</f>
        <v>Sales</v>
      </c>
    </row>
    <row r="3176" spans="1:27" x14ac:dyDescent="0.25">
      <c r="A3176" s="1" t="s">
        <v>121</v>
      </c>
      <c r="B3176" s="1" t="s">
        <v>108</v>
      </c>
      <c r="C3176" s="1">
        <v>67</v>
      </c>
      <c r="D3176" s="1" t="s">
        <v>90</v>
      </c>
      <c r="E3176" s="1">
        <v>0</v>
      </c>
      <c r="F3176" s="1">
        <v>0</v>
      </c>
      <c r="G3176" s="1">
        <v>0</v>
      </c>
      <c r="H3176" s="1">
        <v>0</v>
      </c>
      <c r="I3176" s="1" t="s">
        <v>63</v>
      </c>
      <c r="J3176" s="1" t="s">
        <v>63</v>
      </c>
      <c r="K3176" s="1">
        <v>0</v>
      </c>
      <c r="L3176" s="1">
        <v>0</v>
      </c>
      <c r="M3176" s="1">
        <v>0</v>
      </c>
      <c r="N3176" s="1" t="s">
        <v>63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3" t="str">
        <f t="shared" si="49"/>
        <v>2017Plan</v>
      </c>
      <c r="V3176" s="2">
        <f>DATE(A3176,INDEX(Map!$H$1:$H$12,MATCH(B3176,Map!$G$1:$G$12,0),0),1)</f>
        <v>43497</v>
      </c>
      <c r="W3176" t="str">
        <f>IF(AND(V3176&gt;=Map!$K$2,V3176&lt;=Map!$L$2),"Base",IF(AND(V3176&gt;=Map!$K$3,V3176&lt;=Map!$L$3),"Fcst","N/A"))</f>
        <v>N/A</v>
      </c>
      <c r="X3176" t="str">
        <f>INDEX(Map!$B$2:$B$86,MATCH(D3176,Map!$A$2:$A$86,0),0)</f>
        <v>N/A</v>
      </c>
      <c r="Y3176" s="7" t="str">
        <f>IF(INDEX(Map!$C$2:$C$86,MATCH(D3176,Map!$A$2:$A$86,0),0)="","N/A",E3176*INDEX(Map!$C$2:$C$86,MATCH(D3176,Map!$A$2:$A$86,0),0))</f>
        <v>N/A</v>
      </c>
      <c r="Z3176" s="7" t="str">
        <f>IF(INDEX(Map!$D$2:$D$86,MATCH(D3176,Map!$A$2:$A$86,0),0)="","N/A",E3176*INDEX(Map!$D$2:$D$86,MATCH(D3176,Map!$A$2:$A$86,0),0))</f>
        <v>N/A</v>
      </c>
      <c r="AA3176" t="str">
        <f>INDEX(Map!$E$2:$E$86,MATCH(D3176,Map!$A$2:$A$86,0),0)</f>
        <v>Sales</v>
      </c>
    </row>
    <row r="3177" spans="1:27" x14ac:dyDescent="0.25">
      <c r="A3177" s="1" t="s">
        <v>121</v>
      </c>
      <c r="B3177" s="1" t="s">
        <v>108</v>
      </c>
      <c r="C3177" s="1">
        <v>68</v>
      </c>
      <c r="D3177" s="1" t="s">
        <v>91</v>
      </c>
      <c r="E3177" s="1">
        <v>0</v>
      </c>
      <c r="F3177" s="1">
        <v>0</v>
      </c>
      <c r="G3177" s="1">
        <v>0</v>
      </c>
      <c r="H3177" s="1">
        <v>0</v>
      </c>
      <c r="I3177" s="1" t="s">
        <v>63</v>
      </c>
      <c r="J3177" s="1" t="s">
        <v>63</v>
      </c>
      <c r="K3177" s="1">
        <v>0</v>
      </c>
      <c r="L3177" s="1">
        <v>0</v>
      </c>
      <c r="M3177" s="1">
        <v>0</v>
      </c>
      <c r="N3177" s="1" t="s">
        <v>63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3" t="str">
        <f t="shared" si="49"/>
        <v>2017Plan</v>
      </c>
      <c r="V3177" s="2">
        <f>DATE(A3177,INDEX(Map!$H$1:$H$12,MATCH(B3177,Map!$G$1:$G$12,0),0),1)</f>
        <v>43497</v>
      </c>
      <c r="W3177" t="str">
        <f>IF(AND(V3177&gt;=Map!$K$2,V3177&lt;=Map!$L$2),"Base",IF(AND(V3177&gt;=Map!$K$3,V3177&lt;=Map!$L$3),"Fcst","N/A"))</f>
        <v>N/A</v>
      </c>
      <c r="X3177" t="str">
        <f>INDEX(Map!$B$2:$B$86,MATCH(D3177,Map!$A$2:$A$86,0),0)</f>
        <v>N/A</v>
      </c>
      <c r="Y3177" s="7" t="str">
        <f>IF(INDEX(Map!$C$2:$C$86,MATCH(D3177,Map!$A$2:$A$86,0),0)="","N/A",E3177*INDEX(Map!$C$2:$C$86,MATCH(D3177,Map!$A$2:$A$86,0),0))</f>
        <v>N/A</v>
      </c>
      <c r="Z3177" s="7" t="str">
        <f>IF(INDEX(Map!$D$2:$D$86,MATCH(D3177,Map!$A$2:$A$86,0),0)="","N/A",E3177*INDEX(Map!$D$2:$D$86,MATCH(D3177,Map!$A$2:$A$86,0),0))</f>
        <v>N/A</v>
      </c>
      <c r="AA3177" t="str">
        <f>INDEX(Map!$E$2:$E$86,MATCH(D3177,Map!$A$2:$A$86,0),0)</f>
        <v>CSR</v>
      </c>
    </row>
    <row r="3178" spans="1:27" x14ac:dyDescent="0.25">
      <c r="A3178" s="1" t="s">
        <v>121</v>
      </c>
      <c r="B3178" s="1" t="s">
        <v>108</v>
      </c>
      <c r="C3178" s="1">
        <v>69</v>
      </c>
      <c r="D3178" s="1" t="s">
        <v>92</v>
      </c>
      <c r="E3178" s="1">
        <v>0</v>
      </c>
      <c r="F3178" s="1">
        <v>0</v>
      </c>
      <c r="G3178" s="1">
        <v>0</v>
      </c>
      <c r="H3178" s="1">
        <v>0</v>
      </c>
      <c r="I3178" s="1" t="s">
        <v>63</v>
      </c>
      <c r="J3178" s="1" t="s">
        <v>63</v>
      </c>
      <c r="K3178" s="1">
        <v>0</v>
      </c>
      <c r="L3178" s="1">
        <v>0</v>
      </c>
      <c r="M3178" s="1">
        <v>0</v>
      </c>
      <c r="N3178" s="1" t="s">
        <v>63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</v>
      </c>
      <c r="U3178" s="3" t="str">
        <f t="shared" si="49"/>
        <v>2017Plan</v>
      </c>
      <c r="V3178" s="2">
        <f>DATE(A3178,INDEX(Map!$H$1:$H$12,MATCH(B3178,Map!$G$1:$G$12,0),0),1)</f>
        <v>43497</v>
      </c>
      <c r="W3178" t="str">
        <f>IF(AND(V3178&gt;=Map!$K$2,V3178&lt;=Map!$L$2),"Base",IF(AND(V3178&gt;=Map!$K$3,V3178&lt;=Map!$L$3),"Fcst","N/A"))</f>
        <v>N/A</v>
      </c>
      <c r="X3178" t="str">
        <f>INDEX(Map!$B$2:$B$86,MATCH(D3178,Map!$A$2:$A$86,0),0)</f>
        <v>N/A</v>
      </c>
      <c r="Y3178" s="7" t="str">
        <f>IF(INDEX(Map!$C$2:$C$86,MATCH(D3178,Map!$A$2:$A$86,0),0)="","N/A",E3178*INDEX(Map!$C$2:$C$86,MATCH(D3178,Map!$A$2:$A$86,0),0))</f>
        <v>N/A</v>
      </c>
      <c r="Z3178" s="7" t="str">
        <f>IF(INDEX(Map!$D$2:$D$86,MATCH(D3178,Map!$A$2:$A$86,0),0)="","N/A",E3178*INDEX(Map!$D$2:$D$86,MATCH(D3178,Map!$A$2:$A$86,0),0))</f>
        <v>N/A</v>
      </c>
      <c r="AA3178" t="str">
        <f>INDEX(Map!$E$2:$E$86,MATCH(D3178,Map!$A$2:$A$86,0),0)</f>
        <v>CSR</v>
      </c>
    </row>
    <row r="3179" spans="1:27" x14ac:dyDescent="0.25">
      <c r="A3179" s="1" t="s">
        <v>121</v>
      </c>
      <c r="B3179" s="1" t="s">
        <v>108</v>
      </c>
      <c r="C3179" s="1">
        <v>70</v>
      </c>
      <c r="D3179" s="1" t="s">
        <v>93</v>
      </c>
      <c r="E3179" s="1">
        <v>0</v>
      </c>
      <c r="F3179" s="1">
        <v>0</v>
      </c>
      <c r="G3179" s="1">
        <v>0</v>
      </c>
      <c r="H3179" s="1">
        <v>0</v>
      </c>
      <c r="I3179" s="1" t="s">
        <v>63</v>
      </c>
      <c r="J3179" s="1" t="s">
        <v>63</v>
      </c>
      <c r="K3179" s="1">
        <v>0</v>
      </c>
      <c r="L3179" s="1">
        <v>0</v>
      </c>
      <c r="M3179" s="1">
        <v>0</v>
      </c>
      <c r="N3179" s="1" t="s">
        <v>63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3" t="str">
        <f t="shared" si="49"/>
        <v>2017Plan</v>
      </c>
      <c r="V3179" s="2">
        <f>DATE(A3179,INDEX(Map!$H$1:$H$12,MATCH(B3179,Map!$G$1:$G$12,0),0),1)</f>
        <v>43497</v>
      </c>
      <c r="W3179" t="str">
        <f>IF(AND(V3179&gt;=Map!$K$2,V3179&lt;=Map!$L$2),"Base",IF(AND(V3179&gt;=Map!$K$3,V3179&lt;=Map!$L$3),"Fcst","N/A"))</f>
        <v>N/A</v>
      </c>
      <c r="X3179" t="str">
        <f>INDEX(Map!$B$2:$B$86,MATCH(D3179,Map!$A$2:$A$86,0),0)</f>
        <v>N/A</v>
      </c>
      <c r="Y3179" s="7" t="str">
        <f>IF(INDEX(Map!$C$2:$C$86,MATCH(D3179,Map!$A$2:$A$86,0),0)="","N/A",E3179*INDEX(Map!$C$2:$C$86,MATCH(D3179,Map!$A$2:$A$86,0),0))</f>
        <v>N/A</v>
      </c>
      <c r="Z3179" s="7" t="str">
        <f>IF(INDEX(Map!$D$2:$D$86,MATCH(D3179,Map!$A$2:$A$86,0),0)="","N/A",E3179*INDEX(Map!$D$2:$D$86,MATCH(D3179,Map!$A$2:$A$86,0),0))</f>
        <v>N/A</v>
      </c>
      <c r="AA3179" t="str">
        <f>INDEX(Map!$E$2:$E$86,MATCH(D3179,Map!$A$2:$A$86,0),0)</f>
        <v>CSR</v>
      </c>
    </row>
    <row r="3180" spans="1:27" x14ac:dyDescent="0.25">
      <c r="A3180" s="1" t="s">
        <v>121</v>
      </c>
      <c r="B3180" s="1" t="s">
        <v>108</v>
      </c>
      <c r="C3180" s="1">
        <v>71</v>
      </c>
      <c r="D3180" s="1" t="s">
        <v>94</v>
      </c>
      <c r="E3180" s="1">
        <v>0</v>
      </c>
      <c r="F3180" s="1">
        <v>0</v>
      </c>
      <c r="G3180" s="1">
        <v>0</v>
      </c>
      <c r="H3180" s="1">
        <v>0</v>
      </c>
      <c r="I3180" s="1" t="s">
        <v>63</v>
      </c>
      <c r="J3180" s="1" t="s">
        <v>63</v>
      </c>
      <c r="K3180" s="1">
        <v>0</v>
      </c>
      <c r="L3180" s="1">
        <v>0</v>
      </c>
      <c r="M3180" s="1">
        <v>0</v>
      </c>
      <c r="N3180" s="1" t="s">
        <v>63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s="3" t="str">
        <f t="shared" si="49"/>
        <v>2017Plan</v>
      </c>
      <c r="V3180" s="2">
        <f>DATE(A3180,INDEX(Map!$H$1:$H$12,MATCH(B3180,Map!$G$1:$G$12,0),0),1)</f>
        <v>43497</v>
      </c>
      <c r="W3180" t="str">
        <f>IF(AND(V3180&gt;=Map!$K$2,V3180&lt;=Map!$L$2),"Base",IF(AND(V3180&gt;=Map!$K$3,V3180&lt;=Map!$L$3),"Fcst","N/A"))</f>
        <v>N/A</v>
      </c>
      <c r="X3180" t="str">
        <f>INDEX(Map!$B$2:$B$86,MATCH(D3180,Map!$A$2:$A$86,0),0)</f>
        <v>N/A</v>
      </c>
      <c r="Y3180" s="7" t="str">
        <f>IF(INDEX(Map!$C$2:$C$86,MATCH(D3180,Map!$A$2:$A$86,0),0)="","N/A",E3180*INDEX(Map!$C$2:$C$86,MATCH(D3180,Map!$A$2:$A$86,0),0))</f>
        <v>N/A</v>
      </c>
      <c r="Z3180" s="7" t="str">
        <f>IF(INDEX(Map!$D$2:$D$86,MATCH(D3180,Map!$A$2:$A$86,0),0)="","N/A",E3180*INDEX(Map!$D$2:$D$86,MATCH(D3180,Map!$A$2:$A$86,0),0))</f>
        <v>N/A</v>
      </c>
      <c r="AA3180" t="str">
        <f>INDEX(Map!$E$2:$E$86,MATCH(D3180,Map!$A$2:$A$86,0),0)</f>
        <v>CSR</v>
      </c>
    </row>
    <row r="3181" spans="1:27" x14ac:dyDescent="0.25">
      <c r="A3181" s="1" t="s">
        <v>121</v>
      </c>
      <c r="B3181" s="1" t="s">
        <v>108</v>
      </c>
      <c r="C3181" s="1">
        <v>72</v>
      </c>
      <c r="D3181" s="1" t="s">
        <v>95</v>
      </c>
      <c r="E3181" s="1">
        <v>0</v>
      </c>
      <c r="F3181" s="1">
        <v>0</v>
      </c>
      <c r="G3181" s="1">
        <v>0</v>
      </c>
      <c r="H3181" s="1">
        <v>0</v>
      </c>
      <c r="I3181" s="1" t="s">
        <v>63</v>
      </c>
      <c r="J3181" s="1" t="s">
        <v>63</v>
      </c>
      <c r="K3181" s="1">
        <v>0</v>
      </c>
      <c r="L3181" s="1">
        <v>0</v>
      </c>
      <c r="M3181" s="1">
        <v>0</v>
      </c>
      <c r="N3181" s="1" t="s">
        <v>63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</v>
      </c>
      <c r="U3181" s="3" t="str">
        <f t="shared" si="49"/>
        <v>2017Plan</v>
      </c>
      <c r="V3181" s="2">
        <f>DATE(A3181,INDEX(Map!$H$1:$H$12,MATCH(B3181,Map!$G$1:$G$12,0),0),1)</f>
        <v>43497</v>
      </c>
      <c r="W3181" t="str">
        <f>IF(AND(V3181&gt;=Map!$K$2,V3181&lt;=Map!$L$2),"Base",IF(AND(V3181&gt;=Map!$K$3,V3181&lt;=Map!$L$3),"Fcst","N/A"))</f>
        <v>N/A</v>
      </c>
      <c r="X3181" t="str">
        <f>INDEX(Map!$B$2:$B$86,MATCH(D3181,Map!$A$2:$A$86,0),0)</f>
        <v>N/A</v>
      </c>
      <c r="Y3181" s="7" t="str">
        <f>IF(INDEX(Map!$C$2:$C$86,MATCH(D3181,Map!$A$2:$A$86,0),0)="","N/A",E3181*INDEX(Map!$C$2:$C$86,MATCH(D3181,Map!$A$2:$A$86,0),0))</f>
        <v>N/A</v>
      </c>
      <c r="Z3181" s="7" t="str">
        <f>IF(INDEX(Map!$D$2:$D$86,MATCH(D3181,Map!$A$2:$A$86,0),0)="","N/A",E3181*INDEX(Map!$D$2:$D$86,MATCH(D3181,Map!$A$2:$A$86,0),0))</f>
        <v>N/A</v>
      </c>
      <c r="AA3181" t="str">
        <f>INDEX(Map!$E$2:$E$86,MATCH(D3181,Map!$A$2:$A$86,0),0)</f>
        <v>CSR</v>
      </c>
    </row>
    <row r="3182" spans="1:27" x14ac:dyDescent="0.25">
      <c r="A3182" s="1" t="s">
        <v>121</v>
      </c>
      <c r="B3182" s="1" t="s">
        <v>108</v>
      </c>
      <c r="C3182" s="1">
        <v>73</v>
      </c>
      <c r="D3182" s="1" t="s">
        <v>96</v>
      </c>
      <c r="E3182" s="1">
        <v>0</v>
      </c>
      <c r="F3182" s="1">
        <v>0</v>
      </c>
      <c r="G3182" s="1">
        <v>0</v>
      </c>
      <c r="H3182" s="1">
        <v>0</v>
      </c>
      <c r="I3182" s="1" t="s">
        <v>63</v>
      </c>
      <c r="J3182" s="1" t="s">
        <v>63</v>
      </c>
      <c r="K3182" s="1">
        <v>0</v>
      </c>
      <c r="L3182" s="1">
        <v>0</v>
      </c>
      <c r="M3182" s="1">
        <v>0</v>
      </c>
      <c r="N3182" s="1" t="s">
        <v>63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0</v>
      </c>
      <c r="U3182" s="3" t="str">
        <f t="shared" si="49"/>
        <v>2017Plan</v>
      </c>
      <c r="V3182" s="2">
        <f>DATE(A3182,INDEX(Map!$H$1:$H$12,MATCH(B3182,Map!$G$1:$G$12,0),0),1)</f>
        <v>43497</v>
      </c>
      <c r="W3182" t="str">
        <f>IF(AND(V3182&gt;=Map!$K$2,V3182&lt;=Map!$L$2),"Base",IF(AND(V3182&gt;=Map!$K$3,V3182&lt;=Map!$L$3),"Fcst","N/A"))</f>
        <v>N/A</v>
      </c>
      <c r="X3182" t="str">
        <f>INDEX(Map!$B$2:$B$86,MATCH(D3182,Map!$A$2:$A$86,0),0)</f>
        <v>N/A</v>
      </c>
      <c r="Y3182" s="7" t="str">
        <f>IF(INDEX(Map!$C$2:$C$86,MATCH(D3182,Map!$A$2:$A$86,0),0)="","N/A",E3182*INDEX(Map!$C$2:$C$86,MATCH(D3182,Map!$A$2:$A$86,0),0))</f>
        <v>N/A</v>
      </c>
      <c r="Z3182" s="7" t="str">
        <f>IF(INDEX(Map!$D$2:$D$86,MATCH(D3182,Map!$A$2:$A$86,0),0)="","N/A",E3182*INDEX(Map!$D$2:$D$86,MATCH(D3182,Map!$A$2:$A$86,0),0))</f>
        <v>N/A</v>
      </c>
      <c r="AA3182" t="str">
        <f>INDEX(Map!$E$2:$E$86,MATCH(D3182,Map!$A$2:$A$86,0),0)</f>
        <v>CSR</v>
      </c>
    </row>
    <row r="3183" spans="1:27" x14ac:dyDescent="0.25">
      <c r="A3183" s="1" t="s">
        <v>121</v>
      </c>
      <c r="B3183" s="1" t="s">
        <v>108</v>
      </c>
      <c r="C3183" s="1">
        <v>74</v>
      </c>
      <c r="D3183" s="1" t="s">
        <v>97</v>
      </c>
      <c r="E3183" s="1">
        <v>0</v>
      </c>
      <c r="F3183" s="1">
        <v>0</v>
      </c>
      <c r="G3183" s="1">
        <v>0</v>
      </c>
      <c r="H3183" s="1">
        <v>0</v>
      </c>
      <c r="I3183" s="1" t="s">
        <v>63</v>
      </c>
      <c r="J3183" s="1" t="s">
        <v>63</v>
      </c>
      <c r="K3183" s="1">
        <v>0</v>
      </c>
      <c r="L3183" s="1">
        <v>0</v>
      </c>
      <c r="M3183" s="1">
        <v>0</v>
      </c>
      <c r="N3183" s="1" t="s">
        <v>63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0</v>
      </c>
      <c r="U3183" s="3" t="str">
        <f t="shared" si="49"/>
        <v>2017Plan</v>
      </c>
      <c r="V3183" s="2">
        <f>DATE(A3183,INDEX(Map!$H$1:$H$12,MATCH(B3183,Map!$G$1:$G$12,0),0),1)</f>
        <v>43497</v>
      </c>
      <c r="W3183" t="str">
        <f>IF(AND(V3183&gt;=Map!$K$2,V3183&lt;=Map!$L$2),"Base",IF(AND(V3183&gt;=Map!$K$3,V3183&lt;=Map!$L$3),"Fcst","N/A"))</f>
        <v>N/A</v>
      </c>
      <c r="X3183" t="str">
        <f>INDEX(Map!$B$2:$B$86,MATCH(D3183,Map!$A$2:$A$86,0),0)</f>
        <v>N/A</v>
      </c>
      <c r="Y3183" s="7" t="str">
        <f>IF(INDEX(Map!$C$2:$C$86,MATCH(D3183,Map!$A$2:$A$86,0),0)="","N/A",E3183*INDEX(Map!$C$2:$C$86,MATCH(D3183,Map!$A$2:$A$86,0),0))</f>
        <v>N/A</v>
      </c>
      <c r="Z3183" s="7" t="str">
        <f>IF(INDEX(Map!$D$2:$D$86,MATCH(D3183,Map!$A$2:$A$86,0),0)="","N/A",E3183*INDEX(Map!$D$2:$D$86,MATCH(D3183,Map!$A$2:$A$86,0),0))</f>
        <v>N/A</v>
      </c>
      <c r="AA3183" t="str">
        <f>INDEX(Map!$E$2:$E$86,MATCH(D3183,Map!$A$2:$A$86,0),0)</f>
        <v>CSR</v>
      </c>
    </row>
    <row r="3184" spans="1:27" x14ac:dyDescent="0.25">
      <c r="A3184" s="1" t="s">
        <v>121</v>
      </c>
      <c r="B3184" s="1" t="s">
        <v>108</v>
      </c>
      <c r="C3184" s="1">
        <v>75</v>
      </c>
      <c r="D3184" s="1" t="s">
        <v>98</v>
      </c>
      <c r="E3184" s="1">
        <v>0</v>
      </c>
      <c r="F3184" s="1">
        <v>0</v>
      </c>
      <c r="G3184" s="1">
        <v>0</v>
      </c>
      <c r="H3184" s="1">
        <v>0</v>
      </c>
      <c r="I3184" s="1" t="s">
        <v>63</v>
      </c>
      <c r="J3184" s="1" t="s">
        <v>63</v>
      </c>
      <c r="K3184" s="1">
        <v>0</v>
      </c>
      <c r="L3184" s="1">
        <v>0</v>
      </c>
      <c r="M3184" s="1">
        <v>0</v>
      </c>
      <c r="N3184" s="1" t="s">
        <v>63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0</v>
      </c>
      <c r="U3184" s="3" t="str">
        <f t="shared" si="49"/>
        <v>2017Plan</v>
      </c>
      <c r="V3184" s="2">
        <f>DATE(A3184,INDEX(Map!$H$1:$H$12,MATCH(B3184,Map!$G$1:$G$12,0),0),1)</f>
        <v>43497</v>
      </c>
      <c r="W3184" t="str">
        <f>IF(AND(V3184&gt;=Map!$K$2,V3184&lt;=Map!$L$2),"Base",IF(AND(V3184&gt;=Map!$K$3,V3184&lt;=Map!$L$3),"Fcst","N/A"))</f>
        <v>N/A</v>
      </c>
      <c r="X3184" t="str">
        <f>INDEX(Map!$B$2:$B$86,MATCH(D3184,Map!$A$2:$A$86,0),0)</f>
        <v>N/A</v>
      </c>
      <c r="Y3184" s="7" t="str">
        <f>IF(INDEX(Map!$C$2:$C$86,MATCH(D3184,Map!$A$2:$A$86,0),0)="","N/A",E3184*INDEX(Map!$C$2:$C$86,MATCH(D3184,Map!$A$2:$A$86,0),0))</f>
        <v>N/A</v>
      </c>
      <c r="Z3184" s="7" t="str">
        <f>IF(INDEX(Map!$D$2:$D$86,MATCH(D3184,Map!$A$2:$A$86,0),0)="","N/A",E3184*INDEX(Map!$D$2:$D$86,MATCH(D3184,Map!$A$2:$A$86,0),0))</f>
        <v>N/A</v>
      </c>
      <c r="AA3184" t="str">
        <f>INDEX(Map!$E$2:$E$86,MATCH(D3184,Map!$A$2:$A$86,0),0)</f>
        <v>CSR</v>
      </c>
    </row>
    <row r="3185" spans="1:27" x14ac:dyDescent="0.25">
      <c r="A3185" s="1" t="s">
        <v>121</v>
      </c>
      <c r="B3185" s="1" t="s">
        <v>108</v>
      </c>
      <c r="C3185" s="1">
        <v>76</v>
      </c>
      <c r="D3185" s="1" t="s">
        <v>99</v>
      </c>
      <c r="E3185" s="1">
        <v>0</v>
      </c>
      <c r="F3185" s="1">
        <v>0</v>
      </c>
      <c r="G3185" s="1">
        <v>0</v>
      </c>
      <c r="H3185" s="1">
        <v>0</v>
      </c>
      <c r="I3185" s="1" t="s">
        <v>63</v>
      </c>
      <c r="J3185" s="1" t="s">
        <v>63</v>
      </c>
      <c r="K3185" s="1">
        <v>0</v>
      </c>
      <c r="L3185" s="1">
        <v>0</v>
      </c>
      <c r="M3185" s="1">
        <v>0</v>
      </c>
      <c r="N3185" s="1" t="s">
        <v>63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3" t="str">
        <f t="shared" si="49"/>
        <v>2017Plan</v>
      </c>
      <c r="V3185" s="2">
        <f>DATE(A3185,INDEX(Map!$H$1:$H$12,MATCH(B3185,Map!$G$1:$G$12,0),0),1)</f>
        <v>43497</v>
      </c>
      <c r="W3185" t="str">
        <f>IF(AND(V3185&gt;=Map!$K$2,V3185&lt;=Map!$L$2),"Base",IF(AND(V3185&gt;=Map!$K$3,V3185&lt;=Map!$L$3),"Fcst","N/A"))</f>
        <v>N/A</v>
      </c>
      <c r="X3185" t="str">
        <f>INDEX(Map!$B$2:$B$86,MATCH(D3185,Map!$A$2:$A$86,0),0)</f>
        <v>N/A</v>
      </c>
      <c r="Y3185" s="7" t="str">
        <f>IF(INDEX(Map!$C$2:$C$86,MATCH(D3185,Map!$A$2:$A$86,0),0)="","N/A",E3185*INDEX(Map!$C$2:$C$86,MATCH(D3185,Map!$A$2:$A$86,0),0))</f>
        <v>N/A</v>
      </c>
      <c r="Z3185" s="7" t="str">
        <f>IF(INDEX(Map!$D$2:$D$86,MATCH(D3185,Map!$A$2:$A$86,0),0)="","N/A",E3185*INDEX(Map!$D$2:$D$86,MATCH(D3185,Map!$A$2:$A$86,0),0))</f>
        <v>N/A</v>
      </c>
      <c r="AA3185" t="str">
        <f>INDEX(Map!$E$2:$E$86,MATCH(D3185,Map!$A$2:$A$86,0),0)</f>
        <v>CSR</v>
      </c>
    </row>
    <row r="3186" spans="1:27" x14ac:dyDescent="0.25">
      <c r="A3186" s="1" t="s">
        <v>121</v>
      </c>
      <c r="B3186" s="1" t="s">
        <v>108</v>
      </c>
      <c r="C3186" s="1">
        <v>77</v>
      </c>
      <c r="D3186" s="1" t="s">
        <v>100</v>
      </c>
      <c r="E3186" s="1">
        <v>0</v>
      </c>
      <c r="F3186" s="1">
        <v>0</v>
      </c>
      <c r="G3186" s="1">
        <v>0</v>
      </c>
      <c r="H3186" s="1">
        <v>0</v>
      </c>
      <c r="I3186" s="1" t="s">
        <v>63</v>
      </c>
      <c r="J3186" s="1" t="s">
        <v>63</v>
      </c>
      <c r="K3186" s="1">
        <v>0</v>
      </c>
      <c r="L3186" s="1">
        <v>0</v>
      </c>
      <c r="M3186" s="1">
        <v>0</v>
      </c>
      <c r="N3186" s="1" t="s">
        <v>63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</v>
      </c>
      <c r="U3186" s="3" t="str">
        <f t="shared" si="49"/>
        <v>2017Plan</v>
      </c>
      <c r="V3186" s="2">
        <f>DATE(A3186,INDEX(Map!$H$1:$H$12,MATCH(B3186,Map!$G$1:$G$12,0),0),1)</f>
        <v>43497</v>
      </c>
      <c r="W3186" t="str">
        <f>IF(AND(V3186&gt;=Map!$K$2,V3186&lt;=Map!$L$2),"Base",IF(AND(V3186&gt;=Map!$K$3,V3186&lt;=Map!$L$3),"Fcst","N/A"))</f>
        <v>N/A</v>
      </c>
      <c r="X3186" t="str">
        <f>INDEX(Map!$B$2:$B$86,MATCH(D3186,Map!$A$2:$A$86,0),0)</f>
        <v>N/A</v>
      </c>
      <c r="Y3186" s="7" t="str">
        <f>IF(INDEX(Map!$C$2:$C$86,MATCH(D3186,Map!$A$2:$A$86,0),0)="","N/A",E3186*INDEX(Map!$C$2:$C$86,MATCH(D3186,Map!$A$2:$A$86,0),0))</f>
        <v>N/A</v>
      </c>
      <c r="Z3186" s="7" t="str">
        <f>IF(INDEX(Map!$D$2:$D$86,MATCH(D3186,Map!$A$2:$A$86,0),0)="","N/A",E3186*INDEX(Map!$D$2:$D$86,MATCH(D3186,Map!$A$2:$A$86,0),0))</f>
        <v>N/A</v>
      </c>
      <c r="AA3186" t="str">
        <f>INDEX(Map!$E$2:$E$86,MATCH(D3186,Map!$A$2:$A$86,0),0)</f>
        <v>CSR</v>
      </c>
    </row>
    <row r="3187" spans="1:27" x14ac:dyDescent="0.25">
      <c r="A3187" s="1" t="s">
        <v>121</v>
      </c>
      <c r="B3187" s="1" t="s">
        <v>108</v>
      </c>
      <c r="C3187" s="1">
        <v>78</v>
      </c>
      <c r="D3187" s="1" t="s">
        <v>101</v>
      </c>
      <c r="E3187" s="1">
        <v>0</v>
      </c>
      <c r="F3187" s="1">
        <v>0</v>
      </c>
      <c r="G3187" s="1">
        <v>0</v>
      </c>
      <c r="H3187" s="1">
        <v>0</v>
      </c>
      <c r="I3187" s="1" t="s">
        <v>63</v>
      </c>
      <c r="J3187" s="1" t="s">
        <v>63</v>
      </c>
      <c r="K3187" s="1">
        <v>0</v>
      </c>
      <c r="L3187" s="1">
        <v>0</v>
      </c>
      <c r="M3187" s="1">
        <v>0</v>
      </c>
      <c r="N3187" s="1" t="s">
        <v>63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s="3" t="str">
        <f t="shared" si="49"/>
        <v>2017Plan</v>
      </c>
      <c r="V3187" s="2">
        <f>DATE(A3187,INDEX(Map!$H$1:$H$12,MATCH(B3187,Map!$G$1:$G$12,0),0),1)</f>
        <v>43497</v>
      </c>
      <c r="W3187" t="str">
        <f>IF(AND(V3187&gt;=Map!$K$2,V3187&lt;=Map!$L$2),"Base",IF(AND(V3187&gt;=Map!$K$3,V3187&lt;=Map!$L$3),"Fcst","N/A"))</f>
        <v>N/A</v>
      </c>
      <c r="X3187" t="str">
        <f>INDEX(Map!$B$2:$B$86,MATCH(D3187,Map!$A$2:$A$86,0),0)</f>
        <v>N/A</v>
      </c>
      <c r="Y3187" s="7" t="str">
        <f>IF(INDEX(Map!$C$2:$C$86,MATCH(D3187,Map!$A$2:$A$86,0),0)="","N/A",E3187*INDEX(Map!$C$2:$C$86,MATCH(D3187,Map!$A$2:$A$86,0),0))</f>
        <v>N/A</v>
      </c>
      <c r="Z3187" s="7" t="str">
        <f>IF(INDEX(Map!$D$2:$D$86,MATCH(D3187,Map!$A$2:$A$86,0),0)="","N/A",E3187*INDEX(Map!$D$2:$D$86,MATCH(D3187,Map!$A$2:$A$86,0),0))</f>
        <v>N/A</v>
      </c>
      <c r="AA3187" t="str">
        <f>INDEX(Map!$E$2:$E$86,MATCH(D3187,Map!$A$2:$A$86,0),0)</f>
        <v>CSR</v>
      </c>
    </row>
    <row r="3188" spans="1:27" x14ac:dyDescent="0.25">
      <c r="A3188" s="1" t="s">
        <v>121</v>
      </c>
      <c r="B3188" s="1" t="s">
        <v>108</v>
      </c>
      <c r="C3188" s="1">
        <v>79</v>
      </c>
      <c r="D3188" s="1" t="s">
        <v>102</v>
      </c>
      <c r="E3188" s="1">
        <v>0</v>
      </c>
      <c r="F3188" s="1">
        <v>0</v>
      </c>
      <c r="G3188" s="1">
        <v>0</v>
      </c>
      <c r="H3188" s="1">
        <v>0</v>
      </c>
      <c r="I3188" s="1" t="s">
        <v>63</v>
      </c>
      <c r="J3188" s="1" t="s">
        <v>63</v>
      </c>
      <c r="K3188" s="1">
        <v>0</v>
      </c>
      <c r="L3188" s="1">
        <v>0</v>
      </c>
      <c r="M3188" s="1">
        <v>0</v>
      </c>
      <c r="N3188" s="1" t="s">
        <v>63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3" t="str">
        <f t="shared" si="49"/>
        <v>2017Plan</v>
      </c>
      <c r="V3188" s="2">
        <f>DATE(A3188,INDEX(Map!$H$1:$H$12,MATCH(B3188,Map!$G$1:$G$12,0),0),1)</f>
        <v>43497</v>
      </c>
      <c r="W3188" t="str">
        <f>IF(AND(V3188&gt;=Map!$K$2,V3188&lt;=Map!$L$2),"Base",IF(AND(V3188&gt;=Map!$K$3,V3188&lt;=Map!$L$3),"Fcst","N/A"))</f>
        <v>N/A</v>
      </c>
      <c r="X3188" t="str">
        <f>INDEX(Map!$B$2:$B$86,MATCH(D3188,Map!$A$2:$A$86,0),0)</f>
        <v>N/A</v>
      </c>
      <c r="Y3188" s="7" t="str">
        <f>IF(INDEX(Map!$C$2:$C$86,MATCH(D3188,Map!$A$2:$A$86,0),0)="","N/A",E3188*INDEX(Map!$C$2:$C$86,MATCH(D3188,Map!$A$2:$A$86,0),0))</f>
        <v>N/A</v>
      </c>
      <c r="Z3188" s="7" t="str">
        <f>IF(INDEX(Map!$D$2:$D$86,MATCH(D3188,Map!$A$2:$A$86,0),0)="","N/A",E3188*INDEX(Map!$D$2:$D$86,MATCH(D3188,Map!$A$2:$A$86,0),0))</f>
        <v>N/A</v>
      </c>
      <c r="AA3188" t="str">
        <f>INDEX(Map!$E$2:$E$86,MATCH(D3188,Map!$A$2:$A$86,0),0)</f>
        <v>CSR</v>
      </c>
    </row>
    <row r="3189" spans="1:27" x14ac:dyDescent="0.25">
      <c r="A3189" s="1" t="s">
        <v>121</v>
      </c>
      <c r="B3189" s="1" t="s">
        <v>108</v>
      </c>
      <c r="C3189" s="1">
        <v>80</v>
      </c>
      <c r="D3189" s="1" t="s">
        <v>103</v>
      </c>
      <c r="E3189" s="1">
        <v>0</v>
      </c>
      <c r="F3189" s="1">
        <v>0</v>
      </c>
      <c r="G3189" s="1">
        <v>0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3" t="str">
        <f t="shared" si="49"/>
        <v>2017Plan</v>
      </c>
      <c r="V3189" s="2">
        <f>DATE(A3189,INDEX(Map!$H$1:$H$12,MATCH(B3189,Map!$G$1:$G$12,0),0),1)</f>
        <v>43497</v>
      </c>
      <c r="W3189" t="str">
        <f>IF(AND(V3189&gt;=Map!$K$2,V3189&lt;=Map!$L$2),"Base",IF(AND(V3189&gt;=Map!$K$3,V3189&lt;=Map!$L$3),"Fcst","N/A"))</f>
        <v>N/A</v>
      </c>
      <c r="X3189" t="str">
        <f>INDEX(Map!$B$2:$B$86,MATCH(D3189,Map!$A$2:$A$86,0),0)</f>
        <v>N/A</v>
      </c>
      <c r="Y3189" s="7" t="str">
        <f>IF(INDEX(Map!$C$2:$C$86,MATCH(D3189,Map!$A$2:$A$86,0),0)="","N/A",E3189*INDEX(Map!$C$2:$C$86,MATCH(D3189,Map!$A$2:$A$86,0),0))</f>
        <v>N/A</v>
      </c>
      <c r="Z3189" s="7" t="str">
        <f>IF(INDEX(Map!$D$2:$D$86,MATCH(D3189,Map!$A$2:$A$86,0),0)="","N/A",E3189*INDEX(Map!$D$2:$D$86,MATCH(D3189,Map!$A$2:$A$86,0),0))</f>
        <v>N/A</v>
      </c>
      <c r="AA3189" t="str">
        <f>INDEX(Map!$E$2:$E$86,MATCH(D3189,Map!$A$2:$A$86,0),0)</f>
        <v>NGCC</v>
      </c>
    </row>
    <row r="3190" spans="1:27" x14ac:dyDescent="0.25">
      <c r="A3190" s="1" t="s">
        <v>121</v>
      </c>
      <c r="B3190" s="1" t="s">
        <v>108</v>
      </c>
      <c r="C3190" s="1">
        <v>81</v>
      </c>
      <c r="D3190" s="1" t="s">
        <v>104</v>
      </c>
      <c r="E3190" s="1">
        <v>0</v>
      </c>
      <c r="F3190" s="1">
        <v>0</v>
      </c>
      <c r="G3190" s="1">
        <v>0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3" t="str">
        <f t="shared" si="49"/>
        <v>2017Plan</v>
      </c>
      <c r="V3190" s="2">
        <f>DATE(A3190,INDEX(Map!$H$1:$H$12,MATCH(B3190,Map!$G$1:$G$12,0),0),1)</f>
        <v>43497</v>
      </c>
      <c r="W3190" t="str">
        <f>IF(AND(V3190&gt;=Map!$K$2,V3190&lt;=Map!$L$2),"Base",IF(AND(V3190&gt;=Map!$K$3,V3190&lt;=Map!$L$3),"Fcst","N/A"))</f>
        <v>N/A</v>
      </c>
      <c r="X3190" t="str">
        <f>INDEX(Map!$B$2:$B$86,MATCH(D3190,Map!$A$2:$A$86,0),0)</f>
        <v>N/A</v>
      </c>
      <c r="Y3190" s="7" t="str">
        <f>IF(INDEX(Map!$C$2:$C$86,MATCH(D3190,Map!$A$2:$A$86,0),0)="","N/A",E3190*INDEX(Map!$C$2:$C$86,MATCH(D3190,Map!$A$2:$A$86,0),0))</f>
        <v>N/A</v>
      </c>
      <c r="Z3190" s="7" t="str">
        <f>IF(INDEX(Map!$D$2:$D$86,MATCH(D3190,Map!$A$2:$A$86,0),0)="","N/A",E3190*INDEX(Map!$D$2:$D$86,MATCH(D3190,Map!$A$2:$A$86,0),0))</f>
        <v>N/A</v>
      </c>
      <c r="AA3190" t="str">
        <f>INDEX(Map!$E$2:$E$86,MATCH(D3190,Map!$A$2:$A$86,0),0)</f>
        <v>NGCC</v>
      </c>
    </row>
    <row r="3191" spans="1:27" x14ac:dyDescent="0.25">
      <c r="A3191" s="1" t="s">
        <v>121</v>
      </c>
      <c r="B3191" s="1" t="s">
        <v>108</v>
      </c>
      <c r="C3191" s="1">
        <v>82</v>
      </c>
      <c r="D3191" s="1" t="s">
        <v>105</v>
      </c>
      <c r="E3191" s="1">
        <v>0</v>
      </c>
      <c r="F3191" s="1">
        <v>0</v>
      </c>
      <c r="G3191" s="1">
        <v>0</v>
      </c>
      <c r="H3191" s="1">
        <v>0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3" t="str">
        <f t="shared" si="49"/>
        <v>2017Plan</v>
      </c>
      <c r="V3191" s="2">
        <f>DATE(A3191,INDEX(Map!$H$1:$H$12,MATCH(B3191,Map!$G$1:$G$12,0),0),1)</f>
        <v>43497</v>
      </c>
      <c r="W3191" t="str">
        <f>IF(AND(V3191&gt;=Map!$K$2,V3191&lt;=Map!$L$2),"Base",IF(AND(V3191&gt;=Map!$K$3,V3191&lt;=Map!$L$3),"Fcst","N/A"))</f>
        <v>N/A</v>
      </c>
      <c r="X3191" t="str">
        <f>INDEX(Map!$B$2:$B$86,MATCH(D3191,Map!$A$2:$A$86,0),0)</f>
        <v>N/A</v>
      </c>
      <c r="Y3191" s="7" t="str">
        <f>IF(INDEX(Map!$C$2:$C$86,MATCH(D3191,Map!$A$2:$A$86,0),0)="","N/A",E3191*INDEX(Map!$C$2:$C$86,MATCH(D3191,Map!$A$2:$A$86,0),0))</f>
        <v>N/A</v>
      </c>
      <c r="Z3191" s="7" t="str">
        <f>IF(INDEX(Map!$D$2:$D$86,MATCH(D3191,Map!$A$2:$A$86,0),0)="","N/A",E3191*INDEX(Map!$D$2:$D$86,MATCH(D3191,Map!$A$2:$A$86,0),0))</f>
        <v>N/A</v>
      </c>
      <c r="AA3191" t="str">
        <f>INDEX(Map!$E$2:$E$86,MATCH(D3191,Map!$A$2:$A$86,0),0)</f>
        <v>NGCC</v>
      </c>
    </row>
    <row r="3192" spans="1:27" x14ac:dyDescent="0.25">
      <c r="A3192" s="1" t="s">
        <v>121</v>
      </c>
      <c r="B3192" s="1" t="s">
        <v>108</v>
      </c>
      <c r="C3192" s="1">
        <v>83</v>
      </c>
      <c r="D3192" s="1" t="s">
        <v>106</v>
      </c>
      <c r="E3192" s="1">
        <v>0</v>
      </c>
      <c r="F3192" s="1">
        <v>0</v>
      </c>
      <c r="G3192" s="1">
        <v>0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3" t="str">
        <f t="shared" si="49"/>
        <v>2017Plan</v>
      </c>
      <c r="V3192" s="2">
        <f>DATE(A3192,INDEX(Map!$H$1:$H$12,MATCH(B3192,Map!$G$1:$G$12,0),0),1)</f>
        <v>43497</v>
      </c>
      <c r="W3192" t="str">
        <f>IF(AND(V3192&gt;=Map!$K$2,V3192&lt;=Map!$L$2),"Base",IF(AND(V3192&gt;=Map!$K$3,V3192&lt;=Map!$L$3),"Fcst","N/A"))</f>
        <v>N/A</v>
      </c>
      <c r="X3192" t="str">
        <f>INDEX(Map!$B$2:$B$86,MATCH(D3192,Map!$A$2:$A$86,0),0)</f>
        <v>N/A</v>
      </c>
      <c r="Y3192" s="7" t="str">
        <f>IF(INDEX(Map!$C$2:$C$86,MATCH(D3192,Map!$A$2:$A$86,0),0)="","N/A",E3192*INDEX(Map!$C$2:$C$86,MATCH(D3192,Map!$A$2:$A$86,0),0))</f>
        <v>N/A</v>
      </c>
      <c r="Z3192" s="7" t="str">
        <f>IF(INDEX(Map!$D$2:$D$86,MATCH(D3192,Map!$A$2:$A$86,0),0)="","N/A",E3192*INDEX(Map!$D$2:$D$86,MATCH(D3192,Map!$A$2:$A$86,0),0))</f>
        <v>N/A</v>
      </c>
      <c r="AA3192" t="str">
        <f>INDEX(Map!$E$2:$E$86,MATCH(D3192,Map!$A$2:$A$86,0),0)</f>
        <v>NGCC</v>
      </c>
    </row>
    <row r="3193" spans="1:27" x14ac:dyDescent="0.25">
      <c r="A3193" s="1" t="s">
        <v>121</v>
      </c>
      <c r="B3193" s="1" t="s">
        <v>108</v>
      </c>
      <c r="C3193" s="1">
        <v>84</v>
      </c>
      <c r="D3193" s="1" t="s">
        <v>107</v>
      </c>
      <c r="E3193" s="1">
        <v>1.7</v>
      </c>
      <c r="F3193" s="1">
        <v>0</v>
      </c>
      <c r="G3193" s="1">
        <v>1.5</v>
      </c>
      <c r="H3193" s="1">
        <v>1</v>
      </c>
      <c r="I3193" s="1">
        <v>18</v>
      </c>
      <c r="J3193" s="1">
        <v>10900</v>
      </c>
      <c r="K3193" s="1">
        <v>10</v>
      </c>
      <c r="L3193" s="1">
        <v>363</v>
      </c>
      <c r="M3193" s="1">
        <v>65</v>
      </c>
      <c r="N3193" s="1">
        <v>0</v>
      </c>
      <c r="O3193" s="1">
        <v>11</v>
      </c>
      <c r="P3193" s="1">
        <v>0</v>
      </c>
      <c r="Q3193" s="1">
        <v>1</v>
      </c>
      <c r="R3193" s="1">
        <v>40.17</v>
      </c>
      <c r="S3193" s="1">
        <v>46.81</v>
      </c>
      <c r="T3193" s="1">
        <v>77</v>
      </c>
      <c r="U3193" s="3" t="str">
        <f t="shared" si="49"/>
        <v>2017Plan</v>
      </c>
      <c r="V3193" s="2">
        <f>DATE(A3193,INDEX(Map!$H$1:$H$12,MATCH(B3193,Map!$G$1:$G$12,0),0),1)</f>
        <v>43497</v>
      </c>
      <c r="W3193" t="str">
        <f>IF(AND(V3193&gt;=Map!$K$2,V3193&lt;=Map!$L$2),"Base",IF(AND(V3193&gt;=Map!$K$3,V3193&lt;=Map!$L$3),"Fcst","N/A"))</f>
        <v>N/A</v>
      </c>
      <c r="X3193" t="str">
        <f>INDEX(Map!$B$2:$B$86,MATCH(D3193,Map!$A$2:$A$86,0),0)</f>
        <v>Bluegrass/EKPC</v>
      </c>
      <c r="Y3193" s="7" t="str">
        <f>IF(INDEX(Map!$C$2:$C$86,MATCH(D3193,Map!$A$2:$A$86,0),0)="","N/A",E3193*INDEX(Map!$C$2:$C$86,MATCH(D3193,Map!$A$2:$A$86,0),0))</f>
        <v>N/A</v>
      </c>
      <c r="Z3193" s="7">
        <f>IF(INDEX(Map!$D$2:$D$86,MATCH(D3193,Map!$A$2:$A$86,0),0)="","N/A",E3193*INDEX(Map!$D$2:$D$86,MATCH(D3193,Map!$A$2:$A$86,0),0))</f>
        <v>1.7</v>
      </c>
      <c r="AA3193" t="str">
        <f>INDEX(Map!$E$2:$E$86,MATCH(D3193,Map!$A$2:$A$86,0),0)</f>
        <v>SCCT</v>
      </c>
    </row>
    <row r="3194" spans="1:27" x14ac:dyDescent="0.25">
      <c r="A3194" s="1" t="s">
        <v>121</v>
      </c>
      <c r="B3194" s="1" t="s">
        <v>109</v>
      </c>
      <c r="C3194" s="1">
        <v>1</v>
      </c>
      <c r="D3194" s="1" t="s">
        <v>23</v>
      </c>
      <c r="E3194" s="1">
        <v>18.8</v>
      </c>
      <c r="F3194" s="1">
        <v>0</v>
      </c>
      <c r="G3194" s="1">
        <v>23.6</v>
      </c>
      <c r="H3194" s="1">
        <v>2</v>
      </c>
      <c r="I3194" s="1">
        <v>216.9</v>
      </c>
      <c r="J3194" s="1">
        <v>11554</v>
      </c>
      <c r="K3194" s="1">
        <v>433</v>
      </c>
      <c r="L3194" s="1">
        <v>269.2</v>
      </c>
      <c r="M3194" s="1">
        <v>584</v>
      </c>
      <c r="N3194" s="1">
        <v>2</v>
      </c>
      <c r="O3194" s="1">
        <v>25</v>
      </c>
      <c r="P3194" s="1">
        <v>0</v>
      </c>
      <c r="Q3194" s="1">
        <v>55</v>
      </c>
      <c r="R3194" s="1">
        <v>34.049999999999997</v>
      </c>
      <c r="S3194" s="1">
        <v>35.369999999999997</v>
      </c>
      <c r="T3194" s="1">
        <v>664</v>
      </c>
      <c r="U3194" s="3" t="str">
        <f t="shared" si="49"/>
        <v>2017Plan</v>
      </c>
      <c r="V3194" s="2">
        <f>DATE(A3194,INDEX(Map!$H$1:$H$12,MATCH(B3194,Map!$G$1:$G$12,0),0),1)</f>
        <v>43525</v>
      </c>
      <c r="W3194" t="str">
        <f>IF(AND(V3194&gt;=Map!$K$2,V3194&lt;=Map!$L$2),"Base",IF(AND(V3194&gt;=Map!$K$3,V3194&lt;=Map!$L$3),"Fcst","N/A"))</f>
        <v>N/A</v>
      </c>
      <c r="X3194" t="str">
        <f>INDEX(Map!$B$2:$B$86,MATCH(D3194,Map!$A$2:$A$86,0),0)</f>
        <v>Brown 1</v>
      </c>
      <c r="Y3194" s="7">
        <f>IF(INDEX(Map!$C$2:$C$86,MATCH(D3194,Map!$A$2:$A$86,0),0)="","N/A",E3194*INDEX(Map!$C$2:$C$86,MATCH(D3194,Map!$A$2:$A$86,0),0))</f>
        <v>18.8</v>
      </c>
      <c r="Z3194" s="7" t="str">
        <f>IF(INDEX(Map!$D$2:$D$86,MATCH(D3194,Map!$A$2:$A$86,0),0)="","N/A",E3194*INDEX(Map!$D$2:$D$86,MATCH(D3194,Map!$A$2:$A$86,0),0))</f>
        <v>N/A</v>
      </c>
      <c r="AA3194" t="str">
        <f>INDEX(Map!$E$2:$E$86,MATCH(D3194,Map!$A$2:$A$86,0),0)</f>
        <v>Coal</v>
      </c>
    </row>
    <row r="3195" spans="1:27" x14ac:dyDescent="0.25">
      <c r="A3195" s="1" t="s">
        <v>121</v>
      </c>
      <c r="B3195" s="1" t="s">
        <v>109</v>
      </c>
      <c r="C3195" s="1">
        <v>2</v>
      </c>
      <c r="D3195" s="1" t="s">
        <v>24</v>
      </c>
      <c r="E3195" s="1">
        <v>27.2</v>
      </c>
      <c r="F3195" s="1">
        <v>0</v>
      </c>
      <c r="G3195" s="1">
        <v>21.9</v>
      </c>
      <c r="H3195" s="1">
        <v>4</v>
      </c>
      <c r="I3195" s="1">
        <v>294.3</v>
      </c>
      <c r="J3195" s="1">
        <v>10837</v>
      </c>
      <c r="K3195" s="1">
        <v>395</v>
      </c>
      <c r="L3195" s="1">
        <v>269.2</v>
      </c>
      <c r="M3195" s="1">
        <v>792</v>
      </c>
      <c r="N3195" s="1">
        <v>3</v>
      </c>
      <c r="O3195" s="1">
        <v>43</v>
      </c>
      <c r="P3195" s="1">
        <v>0</v>
      </c>
      <c r="Q3195" s="1">
        <v>60</v>
      </c>
      <c r="R3195" s="1">
        <v>31.4</v>
      </c>
      <c r="S3195" s="1">
        <v>32.99</v>
      </c>
      <c r="T3195" s="1">
        <v>896</v>
      </c>
      <c r="U3195" s="3" t="str">
        <f t="shared" si="49"/>
        <v>2017Plan</v>
      </c>
      <c r="V3195" s="2">
        <f>DATE(A3195,INDEX(Map!$H$1:$H$12,MATCH(B3195,Map!$G$1:$G$12,0),0),1)</f>
        <v>43525</v>
      </c>
      <c r="W3195" t="str">
        <f>IF(AND(V3195&gt;=Map!$K$2,V3195&lt;=Map!$L$2),"Base",IF(AND(V3195&gt;=Map!$K$3,V3195&lt;=Map!$L$3),"Fcst","N/A"))</f>
        <v>N/A</v>
      </c>
      <c r="X3195" t="str">
        <f>INDEX(Map!$B$2:$B$86,MATCH(D3195,Map!$A$2:$A$86,0),0)</f>
        <v>Brown 2</v>
      </c>
      <c r="Y3195" s="7">
        <f>IF(INDEX(Map!$C$2:$C$86,MATCH(D3195,Map!$A$2:$A$86,0),0)="","N/A",E3195*INDEX(Map!$C$2:$C$86,MATCH(D3195,Map!$A$2:$A$86,0),0))</f>
        <v>27.2</v>
      </c>
      <c r="Z3195" s="7" t="str">
        <f>IF(INDEX(Map!$D$2:$D$86,MATCH(D3195,Map!$A$2:$A$86,0),0)="","N/A",E3195*INDEX(Map!$D$2:$D$86,MATCH(D3195,Map!$A$2:$A$86,0),0))</f>
        <v>N/A</v>
      </c>
      <c r="AA3195" t="str">
        <f>INDEX(Map!$E$2:$E$86,MATCH(D3195,Map!$A$2:$A$86,0),0)</f>
        <v>Coal</v>
      </c>
    </row>
    <row r="3196" spans="1:27" x14ac:dyDescent="0.25">
      <c r="A3196" s="1" t="s">
        <v>121</v>
      </c>
      <c r="B3196" s="1" t="s">
        <v>109</v>
      </c>
      <c r="C3196" s="1">
        <v>3</v>
      </c>
      <c r="D3196" s="1" t="s">
        <v>25</v>
      </c>
      <c r="E3196" s="1">
        <v>83.8</v>
      </c>
      <c r="F3196" s="1">
        <v>0</v>
      </c>
      <c r="G3196" s="1">
        <v>27.4</v>
      </c>
      <c r="H3196" s="1">
        <v>4</v>
      </c>
      <c r="I3196" s="1">
        <v>1016.4</v>
      </c>
      <c r="J3196" s="1">
        <v>12132</v>
      </c>
      <c r="K3196" s="1">
        <v>524</v>
      </c>
      <c r="L3196" s="1">
        <v>269.2</v>
      </c>
      <c r="M3196" s="1">
        <v>2736</v>
      </c>
      <c r="N3196" s="1">
        <v>4</v>
      </c>
      <c r="O3196" s="1">
        <v>68</v>
      </c>
      <c r="P3196" s="1">
        <v>0</v>
      </c>
      <c r="Q3196" s="1">
        <v>265</v>
      </c>
      <c r="R3196" s="1">
        <v>35.83</v>
      </c>
      <c r="S3196" s="1">
        <v>36.64</v>
      </c>
      <c r="T3196" s="1">
        <v>3069</v>
      </c>
      <c r="U3196" s="3" t="str">
        <f t="shared" si="49"/>
        <v>2017Plan</v>
      </c>
      <c r="V3196" s="2">
        <f>DATE(A3196,INDEX(Map!$H$1:$H$12,MATCH(B3196,Map!$G$1:$G$12,0),0),1)</f>
        <v>43525</v>
      </c>
      <c r="W3196" t="str">
        <f>IF(AND(V3196&gt;=Map!$K$2,V3196&lt;=Map!$L$2),"Base",IF(AND(V3196&gt;=Map!$K$3,V3196&lt;=Map!$L$3),"Fcst","N/A"))</f>
        <v>N/A</v>
      </c>
      <c r="X3196" t="str">
        <f>INDEX(Map!$B$2:$B$86,MATCH(D3196,Map!$A$2:$A$86,0),0)</f>
        <v>Brown 3</v>
      </c>
      <c r="Y3196" s="7">
        <f>IF(INDEX(Map!$C$2:$C$86,MATCH(D3196,Map!$A$2:$A$86,0),0)="","N/A",E3196*INDEX(Map!$C$2:$C$86,MATCH(D3196,Map!$A$2:$A$86,0),0))</f>
        <v>83.8</v>
      </c>
      <c r="Z3196" s="7" t="str">
        <f>IF(INDEX(Map!$D$2:$D$86,MATCH(D3196,Map!$A$2:$A$86,0),0)="","N/A",E3196*INDEX(Map!$D$2:$D$86,MATCH(D3196,Map!$A$2:$A$86,0),0))</f>
        <v>N/A</v>
      </c>
      <c r="AA3196" t="str">
        <f>INDEX(Map!$E$2:$E$86,MATCH(D3196,Map!$A$2:$A$86,0),0)</f>
        <v>Coal</v>
      </c>
    </row>
    <row r="3197" spans="1:27" x14ac:dyDescent="0.25">
      <c r="A3197" s="1" t="s">
        <v>121</v>
      </c>
      <c r="B3197" s="1" t="s">
        <v>109</v>
      </c>
      <c r="C3197" s="1">
        <v>4</v>
      </c>
      <c r="D3197" s="1" t="s">
        <v>26</v>
      </c>
      <c r="E3197" s="1">
        <v>296.2</v>
      </c>
      <c r="F3197" s="1">
        <v>0</v>
      </c>
      <c r="G3197" s="1">
        <v>83.8</v>
      </c>
      <c r="H3197" s="1">
        <v>2</v>
      </c>
      <c r="I3197" s="1">
        <v>3103.6</v>
      </c>
      <c r="J3197" s="1">
        <v>10478</v>
      </c>
      <c r="K3197" s="1">
        <v>704</v>
      </c>
      <c r="L3197" s="1">
        <v>202.2</v>
      </c>
      <c r="M3197" s="1">
        <v>6276</v>
      </c>
      <c r="N3197" s="1">
        <v>2</v>
      </c>
      <c r="O3197" s="1">
        <v>34</v>
      </c>
      <c r="P3197" s="1">
        <v>0</v>
      </c>
      <c r="Q3197" s="1">
        <v>587</v>
      </c>
      <c r="R3197" s="1">
        <v>23.17</v>
      </c>
      <c r="S3197" s="1">
        <v>23.29</v>
      </c>
      <c r="T3197" s="1">
        <v>6897</v>
      </c>
      <c r="U3197" s="3" t="str">
        <f t="shared" si="49"/>
        <v>2017Plan</v>
      </c>
      <c r="V3197" s="2">
        <f>DATE(A3197,INDEX(Map!$H$1:$H$12,MATCH(B3197,Map!$G$1:$G$12,0),0),1)</f>
        <v>43525</v>
      </c>
      <c r="W3197" t="str">
        <f>IF(AND(V3197&gt;=Map!$K$2,V3197&lt;=Map!$L$2),"Base",IF(AND(V3197&gt;=Map!$K$3,V3197&lt;=Map!$L$3),"Fcst","N/A"))</f>
        <v>N/A</v>
      </c>
      <c r="X3197" t="str">
        <f>INDEX(Map!$B$2:$B$86,MATCH(D3197,Map!$A$2:$A$86,0),0)</f>
        <v>Ghent 1</v>
      </c>
      <c r="Y3197" s="7">
        <f>IF(INDEX(Map!$C$2:$C$86,MATCH(D3197,Map!$A$2:$A$86,0),0)="","N/A",E3197*INDEX(Map!$C$2:$C$86,MATCH(D3197,Map!$A$2:$A$86,0),0))</f>
        <v>296.2</v>
      </c>
      <c r="Z3197" s="7" t="str">
        <f>IF(INDEX(Map!$D$2:$D$86,MATCH(D3197,Map!$A$2:$A$86,0),0)="","N/A",E3197*INDEX(Map!$D$2:$D$86,MATCH(D3197,Map!$A$2:$A$86,0),0))</f>
        <v>N/A</v>
      </c>
      <c r="AA3197" t="str">
        <f>INDEX(Map!$E$2:$E$86,MATCH(D3197,Map!$A$2:$A$86,0),0)</f>
        <v>Coal</v>
      </c>
    </row>
    <row r="3198" spans="1:27" x14ac:dyDescent="0.25">
      <c r="A3198" s="1" t="s">
        <v>121</v>
      </c>
      <c r="B3198" s="1" t="s">
        <v>109</v>
      </c>
      <c r="C3198" s="1">
        <v>5</v>
      </c>
      <c r="D3198" s="1" t="s">
        <v>27</v>
      </c>
      <c r="E3198" s="1">
        <v>298.3</v>
      </c>
      <c r="F3198" s="1">
        <v>0</v>
      </c>
      <c r="G3198" s="1">
        <v>82.8</v>
      </c>
      <c r="H3198" s="1">
        <v>2</v>
      </c>
      <c r="I3198" s="1">
        <v>3092.4</v>
      </c>
      <c r="J3198" s="1">
        <v>10366</v>
      </c>
      <c r="K3198" s="1">
        <v>694</v>
      </c>
      <c r="L3198" s="1">
        <v>202.2</v>
      </c>
      <c r="M3198" s="1">
        <v>6253</v>
      </c>
      <c r="N3198" s="1">
        <v>2</v>
      </c>
      <c r="O3198" s="1">
        <v>30</v>
      </c>
      <c r="P3198" s="1">
        <v>0</v>
      </c>
      <c r="Q3198" s="1">
        <v>347</v>
      </c>
      <c r="R3198" s="1">
        <v>22.12</v>
      </c>
      <c r="S3198" s="1">
        <v>22.23</v>
      </c>
      <c r="T3198" s="1">
        <v>6631</v>
      </c>
      <c r="U3198" s="3" t="str">
        <f t="shared" si="49"/>
        <v>2017Plan</v>
      </c>
      <c r="V3198" s="2">
        <f>DATE(A3198,INDEX(Map!$H$1:$H$12,MATCH(B3198,Map!$G$1:$G$12,0),0),1)</f>
        <v>43525</v>
      </c>
      <c r="W3198" t="str">
        <f>IF(AND(V3198&gt;=Map!$K$2,V3198&lt;=Map!$L$2),"Base",IF(AND(V3198&gt;=Map!$K$3,V3198&lt;=Map!$L$3),"Fcst","N/A"))</f>
        <v>N/A</v>
      </c>
      <c r="X3198" t="str">
        <f>INDEX(Map!$B$2:$B$86,MATCH(D3198,Map!$A$2:$A$86,0),0)</f>
        <v>Ghent 2</v>
      </c>
      <c r="Y3198" s="7">
        <f>IF(INDEX(Map!$C$2:$C$86,MATCH(D3198,Map!$A$2:$A$86,0),0)="","N/A",E3198*INDEX(Map!$C$2:$C$86,MATCH(D3198,Map!$A$2:$A$86,0),0))</f>
        <v>298.3</v>
      </c>
      <c r="Z3198" s="7" t="str">
        <f>IF(INDEX(Map!$D$2:$D$86,MATCH(D3198,Map!$A$2:$A$86,0),0)="","N/A",E3198*INDEX(Map!$D$2:$D$86,MATCH(D3198,Map!$A$2:$A$86,0),0))</f>
        <v>N/A</v>
      </c>
      <c r="AA3198" t="str">
        <f>INDEX(Map!$E$2:$E$86,MATCH(D3198,Map!$A$2:$A$86,0),0)</f>
        <v>Coal</v>
      </c>
    </row>
    <row r="3199" spans="1:27" x14ac:dyDescent="0.25">
      <c r="A3199" s="1" t="s">
        <v>121</v>
      </c>
      <c r="B3199" s="1" t="s">
        <v>109</v>
      </c>
      <c r="C3199" s="1">
        <v>6</v>
      </c>
      <c r="D3199" s="1" t="s">
        <v>28</v>
      </c>
      <c r="E3199" s="1">
        <v>279.2</v>
      </c>
      <c r="F3199" s="1">
        <v>0</v>
      </c>
      <c r="G3199" s="1">
        <v>77.8</v>
      </c>
      <c r="H3199" s="1">
        <v>3</v>
      </c>
      <c r="I3199" s="1">
        <v>3108.3</v>
      </c>
      <c r="J3199" s="1">
        <v>11135</v>
      </c>
      <c r="K3199" s="1">
        <v>689</v>
      </c>
      <c r="L3199" s="1">
        <v>202.2</v>
      </c>
      <c r="M3199" s="1">
        <v>6285</v>
      </c>
      <c r="N3199" s="1">
        <v>5</v>
      </c>
      <c r="O3199" s="1">
        <v>74</v>
      </c>
      <c r="P3199" s="1">
        <v>0</v>
      </c>
      <c r="Q3199" s="1">
        <v>539</v>
      </c>
      <c r="R3199" s="1">
        <v>24.45</v>
      </c>
      <c r="S3199" s="1">
        <v>24.71</v>
      </c>
      <c r="T3199" s="1">
        <v>6899</v>
      </c>
      <c r="U3199" s="3" t="str">
        <f t="shared" si="49"/>
        <v>2017Plan</v>
      </c>
      <c r="V3199" s="2">
        <f>DATE(A3199,INDEX(Map!$H$1:$H$12,MATCH(B3199,Map!$G$1:$G$12,0),0),1)</f>
        <v>43525</v>
      </c>
      <c r="W3199" t="str">
        <f>IF(AND(V3199&gt;=Map!$K$2,V3199&lt;=Map!$L$2),"Base",IF(AND(V3199&gt;=Map!$K$3,V3199&lt;=Map!$L$3),"Fcst","N/A"))</f>
        <v>N/A</v>
      </c>
      <c r="X3199" t="str">
        <f>INDEX(Map!$B$2:$B$86,MATCH(D3199,Map!$A$2:$A$86,0),0)</f>
        <v>Ghent 3</v>
      </c>
      <c r="Y3199" s="7">
        <f>IF(INDEX(Map!$C$2:$C$86,MATCH(D3199,Map!$A$2:$A$86,0),0)="","N/A",E3199*INDEX(Map!$C$2:$C$86,MATCH(D3199,Map!$A$2:$A$86,0),0))</f>
        <v>279.2</v>
      </c>
      <c r="Z3199" s="7" t="str">
        <f>IF(INDEX(Map!$D$2:$D$86,MATCH(D3199,Map!$A$2:$A$86,0),0)="","N/A",E3199*INDEX(Map!$D$2:$D$86,MATCH(D3199,Map!$A$2:$A$86,0),0))</f>
        <v>N/A</v>
      </c>
      <c r="AA3199" t="str">
        <f>INDEX(Map!$E$2:$E$86,MATCH(D3199,Map!$A$2:$A$86,0),0)</f>
        <v>Coal</v>
      </c>
    </row>
    <row r="3200" spans="1:27" x14ac:dyDescent="0.25">
      <c r="A3200" s="1" t="s">
        <v>121</v>
      </c>
      <c r="B3200" s="1" t="s">
        <v>109</v>
      </c>
      <c r="C3200" s="1">
        <v>7</v>
      </c>
      <c r="D3200" s="1" t="s">
        <v>29</v>
      </c>
      <c r="E3200" s="1">
        <v>4.4000000000000004</v>
      </c>
      <c r="F3200" s="1">
        <v>0</v>
      </c>
      <c r="G3200" s="1">
        <v>1.2</v>
      </c>
      <c r="H3200" s="1">
        <v>1</v>
      </c>
      <c r="I3200" s="1">
        <v>48.7</v>
      </c>
      <c r="J3200" s="1">
        <v>11097</v>
      </c>
      <c r="K3200" s="1">
        <v>13</v>
      </c>
      <c r="L3200" s="1">
        <v>202.2</v>
      </c>
      <c r="M3200" s="1">
        <v>99</v>
      </c>
      <c r="N3200" s="1">
        <v>2</v>
      </c>
      <c r="O3200" s="1">
        <v>30</v>
      </c>
      <c r="P3200" s="1">
        <v>0</v>
      </c>
      <c r="Q3200" s="1">
        <v>9</v>
      </c>
      <c r="R3200" s="1">
        <v>24.44</v>
      </c>
      <c r="S3200" s="1">
        <v>31.24</v>
      </c>
      <c r="T3200" s="1">
        <v>137</v>
      </c>
      <c r="U3200" s="3" t="str">
        <f t="shared" si="49"/>
        <v>2017Plan</v>
      </c>
      <c r="V3200" s="2">
        <f>DATE(A3200,INDEX(Map!$H$1:$H$12,MATCH(B3200,Map!$G$1:$G$12,0),0),1)</f>
        <v>43525</v>
      </c>
      <c r="W3200" t="str">
        <f>IF(AND(V3200&gt;=Map!$K$2,V3200&lt;=Map!$L$2),"Base",IF(AND(V3200&gt;=Map!$K$3,V3200&lt;=Map!$L$3),"Fcst","N/A"))</f>
        <v>N/A</v>
      </c>
      <c r="X3200" t="str">
        <f>INDEX(Map!$B$2:$B$86,MATCH(D3200,Map!$A$2:$A$86,0),0)</f>
        <v>Ghent 4</v>
      </c>
      <c r="Y3200" s="7">
        <f>IF(INDEX(Map!$C$2:$C$86,MATCH(D3200,Map!$A$2:$A$86,0),0)="","N/A",E3200*INDEX(Map!$C$2:$C$86,MATCH(D3200,Map!$A$2:$A$86,0),0))</f>
        <v>4.4000000000000004</v>
      </c>
      <c r="Z3200" s="7" t="str">
        <f>IF(INDEX(Map!$D$2:$D$86,MATCH(D3200,Map!$A$2:$A$86,0),0)="","N/A",E3200*INDEX(Map!$D$2:$D$86,MATCH(D3200,Map!$A$2:$A$86,0),0))</f>
        <v>N/A</v>
      </c>
      <c r="AA3200" t="str">
        <f>INDEX(Map!$E$2:$E$86,MATCH(D3200,Map!$A$2:$A$86,0),0)</f>
        <v>Coal</v>
      </c>
    </row>
    <row r="3201" spans="1:27" x14ac:dyDescent="0.25">
      <c r="A3201" s="1" t="s">
        <v>121</v>
      </c>
      <c r="B3201" s="1" t="s">
        <v>109</v>
      </c>
      <c r="C3201" s="1">
        <v>8</v>
      </c>
      <c r="D3201" s="1" t="s">
        <v>30</v>
      </c>
      <c r="E3201" s="1">
        <v>46.1</v>
      </c>
      <c r="F3201" s="1">
        <v>0</v>
      </c>
      <c r="G3201" s="1">
        <v>20.7</v>
      </c>
      <c r="H3201" s="1">
        <v>0</v>
      </c>
      <c r="I3201" s="1">
        <v>481.4</v>
      </c>
      <c r="J3201" s="1">
        <v>10435</v>
      </c>
      <c r="K3201" s="1">
        <v>178</v>
      </c>
      <c r="L3201" s="1">
        <v>200.2</v>
      </c>
      <c r="M3201" s="1">
        <v>964</v>
      </c>
      <c r="N3201" s="1">
        <v>0</v>
      </c>
      <c r="O3201" s="1">
        <v>0</v>
      </c>
      <c r="P3201" s="1">
        <v>0</v>
      </c>
      <c r="Q3201" s="1">
        <v>41</v>
      </c>
      <c r="R3201" s="1">
        <v>21.78</v>
      </c>
      <c r="S3201" s="1">
        <v>21.78</v>
      </c>
      <c r="T3201" s="1">
        <v>1005</v>
      </c>
      <c r="U3201" s="3" t="str">
        <f t="shared" si="49"/>
        <v>2017Plan</v>
      </c>
      <c r="V3201" s="2">
        <f>DATE(A3201,INDEX(Map!$H$1:$H$12,MATCH(B3201,Map!$G$1:$G$12,0),0),1)</f>
        <v>43525</v>
      </c>
      <c r="W3201" t="str">
        <f>IF(AND(V3201&gt;=Map!$K$2,V3201&lt;=Map!$L$2),"Base",IF(AND(V3201&gt;=Map!$K$3,V3201&lt;=Map!$L$3),"Fcst","N/A"))</f>
        <v>N/A</v>
      </c>
      <c r="X3201" t="str">
        <f>INDEX(Map!$B$2:$B$86,MATCH(D3201,Map!$A$2:$A$86,0),0)</f>
        <v>Mill Creek 1</v>
      </c>
      <c r="Y3201" s="7" t="str">
        <f>IF(INDEX(Map!$C$2:$C$86,MATCH(D3201,Map!$A$2:$A$86,0),0)="","N/A",E3201*INDEX(Map!$C$2:$C$86,MATCH(D3201,Map!$A$2:$A$86,0),0))</f>
        <v>N/A</v>
      </c>
      <c r="Z3201" s="7">
        <f>IF(INDEX(Map!$D$2:$D$86,MATCH(D3201,Map!$A$2:$A$86,0),0)="","N/A",E3201*INDEX(Map!$D$2:$D$86,MATCH(D3201,Map!$A$2:$A$86,0),0))</f>
        <v>46.1</v>
      </c>
      <c r="AA3201" t="str">
        <f>INDEX(Map!$E$2:$E$86,MATCH(D3201,Map!$A$2:$A$86,0),0)</f>
        <v>Coal</v>
      </c>
    </row>
    <row r="3202" spans="1:27" x14ac:dyDescent="0.25">
      <c r="A3202" s="1" t="s">
        <v>121</v>
      </c>
      <c r="B3202" s="1" t="s">
        <v>109</v>
      </c>
      <c r="C3202" s="1">
        <v>9</v>
      </c>
      <c r="D3202" s="1" t="s">
        <v>31</v>
      </c>
      <c r="E3202" s="1">
        <v>170.9</v>
      </c>
      <c r="F3202" s="1">
        <v>0</v>
      </c>
      <c r="G3202" s="1">
        <v>77.599999999999994</v>
      </c>
      <c r="H3202" s="1">
        <v>2</v>
      </c>
      <c r="I3202" s="1">
        <v>1822.5</v>
      </c>
      <c r="J3202" s="1">
        <v>10664</v>
      </c>
      <c r="K3202" s="1">
        <v>640</v>
      </c>
      <c r="L3202" s="1">
        <v>200.2</v>
      </c>
      <c r="M3202" s="1">
        <v>3648</v>
      </c>
      <c r="N3202" s="1">
        <v>4</v>
      </c>
      <c r="O3202" s="1">
        <v>17</v>
      </c>
      <c r="P3202" s="1">
        <v>0</v>
      </c>
      <c r="Q3202" s="1">
        <v>194</v>
      </c>
      <c r="R3202" s="1">
        <v>22.48</v>
      </c>
      <c r="S3202" s="1">
        <v>22.58</v>
      </c>
      <c r="T3202" s="1">
        <v>3859</v>
      </c>
      <c r="U3202" s="3" t="str">
        <f t="shared" si="49"/>
        <v>2017Plan</v>
      </c>
      <c r="V3202" s="2">
        <f>DATE(A3202,INDEX(Map!$H$1:$H$12,MATCH(B3202,Map!$G$1:$G$12,0),0),1)</f>
        <v>43525</v>
      </c>
      <c r="W3202" t="str">
        <f>IF(AND(V3202&gt;=Map!$K$2,V3202&lt;=Map!$L$2),"Base",IF(AND(V3202&gt;=Map!$K$3,V3202&lt;=Map!$L$3),"Fcst","N/A"))</f>
        <v>N/A</v>
      </c>
      <c r="X3202" t="str">
        <f>INDEX(Map!$B$2:$B$86,MATCH(D3202,Map!$A$2:$A$86,0),0)</f>
        <v>Mill Creek 2</v>
      </c>
      <c r="Y3202" s="7" t="str">
        <f>IF(INDEX(Map!$C$2:$C$86,MATCH(D3202,Map!$A$2:$A$86,0),0)="","N/A",E3202*INDEX(Map!$C$2:$C$86,MATCH(D3202,Map!$A$2:$A$86,0),0))</f>
        <v>N/A</v>
      </c>
      <c r="Z3202" s="7">
        <f>IF(INDEX(Map!$D$2:$D$86,MATCH(D3202,Map!$A$2:$A$86,0),0)="","N/A",E3202*INDEX(Map!$D$2:$D$86,MATCH(D3202,Map!$A$2:$A$86,0),0))</f>
        <v>170.9</v>
      </c>
      <c r="AA3202" t="str">
        <f>INDEX(Map!$E$2:$E$86,MATCH(D3202,Map!$A$2:$A$86,0),0)</f>
        <v>Coal</v>
      </c>
    </row>
    <row r="3203" spans="1:27" x14ac:dyDescent="0.25">
      <c r="A3203" s="1" t="s">
        <v>121</v>
      </c>
      <c r="B3203" s="1" t="s">
        <v>109</v>
      </c>
      <c r="C3203" s="1">
        <v>10</v>
      </c>
      <c r="D3203" s="1" t="s">
        <v>32</v>
      </c>
      <c r="E3203" s="1">
        <v>232.2</v>
      </c>
      <c r="F3203" s="1">
        <v>0</v>
      </c>
      <c r="G3203" s="1">
        <v>80.599999999999994</v>
      </c>
      <c r="H3203" s="1">
        <v>2</v>
      </c>
      <c r="I3203" s="1">
        <v>2475.9</v>
      </c>
      <c r="J3203" s="1">
        <v>10664</v>
      </c>
      <c r="K3203" s="1">
        <v>691</v>
      </c>
      <c r="L3203" s="1">
        <v>200.2</v>
      </c>
      <c r="M3203" s="1">
        <v>4956</v>
      </c>
      <c r="N3203" s="1">
        <v>12</v>
      </c>
      <c r="O3203" s="1">
        <v>48</v>
      </c>
      <c r="P3203" s="1">
        <v>0</v>
      </c>
      <c r="Q3203" s="1">
        <v>297</v>
      </c>
      <c r="R3203" s="1">
        <v>22.63</v>
      </c>
      <c r="S3203" s="1">
        <v>22.83</v>
      </c>
      <c r="T3203" s="1">
        <v>5301</v>
      </c>
      <c r="U3203" s="3" t="str">
        <f t="shared" si="49"/>
        <v>2017Plan</v>
      </c>
      <c r="V3203" s="2">
        <f>DATE(A3203,INDEX(Map!$H$1:$H$12,MATCH(B3203,Map!$G$1:$G$12,0),0),1)</f>
        <v>43525</v>
      </c>
      <c r="W3203" t="str">
        <f>IF(AND(V3203&gt;=Map!$K$2,V3203&lt;=Map!$L$2),"Base",IF(AND(V3203&gt;=Map!$K$3,V3203&lt;=Map!$L$3),"Fcst","N/A"))</f>
        <v>N/A</v>
      </c>
      <c r="X3203" t="str">
        <f>INDEX(Map!$B$2:$B$86,MATCH(D3203,Map!$A$2:$A$86,0),0)</f>
        <v>Mill Creek 3</v>
      </c>
      <c r="Y3203" s="7" t="str">
        <f>IF(INDEX(Map!$C$2:$C$86,MATCH(D3203,Map!$A$2:$A$86,0),0)="","N/A",E3203*INDEX(Map!$C$2:$C$86,MATCH(D3203,Map!$A$2:$A$86,0),0))</f>
        <v>N/A</v>
      </c>
      <c r="Z3203" s="7">
        <f>IF(INDEX(Map!$D$2:$D$86,MATCH(D3203,Map!$A$2:$A$86,0),0)="","N/A",E3203*INDEX(Map!$D$2:$D$86,MATCH(D3203,Map!$A$2:$A$86,0),0))</f>
        <v>232.2</v>
      </c>
      <c r="AA3203" t="str">
        <f>INDEX(Map!$E$2:$E$86,MATCH(D3203,Map!$A$2:$A$86,0),0)</f>
        <v>Coal</v>
      </c>
    </row>
    <row r="3204" spans="1:27" x14ac:dyDescent="0.25">
      <c r="A3204" s="1" t="s">
        <v>121</v>
      </c>
      <c r="B3204" s="1" t="s">
        <v>109</v>
      </c>
      <c r="C3204" s="1">
        <v>11</v>
      </c>
      <c r="D3204" s="1" t="s">
        <v>33</v>
      </c>
      <c r="E3204" s="1">
        <v>298.8</v>
      </c>
      <c r="F3204" s="1">
        <v>0</v>
      </c>
      <c r="G3204" s="1">
        <v>83.3</v>
      </c>
      <c r="H3204" s="1">
        <v>2</v>
      </c>
      <c r="I3204" s="1">
        <v>3113.4</v>
      </c>
      <c r="J3204" s="1">
        <v>10419</v>
      </c>
      <c r="K3204" s="1">
        <v>678</v>
      </c>
      <c r="L3204" s="1">
        <v>200.2</v>
      </c>
      <c r="M3204" s="1">
        <v>6232</v>
      </c>
      <c r="N3204" s="1">
        <v>19</v>
      </c>
      <c r="O3204" s="1">
        <v>77</v>
      </c>
      <c r="P3204" s="1">
        <v>0</v>
      </c>
      <c r="Q3204" s="1">
        <v>354</v>
      </c>
      <c r="R3204" s="1">
        <v>22.04</v>
      </c>
      <c r="S3204" s="1">
        <v>22.3</v>
      </c>
      <c r="T3204" s="1">
        <v>6663</v>
      </c>
      <c r="U3204" s="3" t="str">
        <f t="shared" ref="U3204:U3267" si="50">U3203</f>
        <v>2017Plan</v>
      </c>
      <c r="V3204" s="2">
        <f>DATE(A3204,INDEX(Map!$H$1:$H$12,MATCH(B3204,Map!$G$1:$G$12,0),0),1)</f>
        <v>43525</v>
      </c>
      <c r="W3204" t="str">
        <f>IF(AND(V3204&gt;=Map!$K$2,V3204&lt;=Map!$L$2),"Base",IF(AND(V3204&gt;=Map!$K$3,V3204&lt;=Map!$L$3),"Fcst","N/A"))</f>
        <v>N/A</v>
      </c>
      <c r="X3204" t="str">
        <f>INDEX(Map!$B$2:$B$86,MATCH(D3204,Map!$A$2:$A$86,0),0)</f>
        <v>Mill Creek 4</v>
      </c>
      <c r="Y3204" s="7" t="str">
        <f>IF(INDEX(Map!$C$2:$C$86,MATCH(D3204,Map!$A$2:$A$86,0),0)="","N/A",E3204*INDEX(Map!$C$2:$C$86,MATCH(D3204,Map!$A$2:$A$86,0),0))</f>
        <v>N/A</v>
      </c>
      <c r="Z3204" s="7">
        <f>IF(INDEX(Map!$D$2:$D$86,MATCH(D3204,Map!$A$2:$A$86,0),0)="","N/A",E3204*INDEX(Map!$D$2:$D$86,MATCH(D3204,Map!$A$2:$A$86,0),0))</f>
        <v>298.8</v>
      </c>
      <c r="AA3204" t="str">
        <f>INDEX(Map!$E$2:$E$86,MATCH(D3204,Map!$A$2:$A$86,0),0)</f>
        <v>Coal</v>
      </c>
    </row>
    <row r="3205" spans="1:27" x14ac:dyDescent="0.25">
      <c r="A3205" s="1" t="s">
        <v>121</v>
      </c>
      <c r="B3205" s="1" t="s">
        <v>109</v>
      </c>
      <c r="C3205" s="1">
        <v>12</v>
      </c>
      <c r="D3205" s="1" t="s">
        <v>34</v>
      </c>
      <c r="E3205" s="1">
        <v>229.1</v>
      </c>
      <c r="F3205" s="1">
        <v>0</v>
      </c>
      <c r="G3205" s="1">
        <v>83.2</v>
      </c>
      <c r="H3205" s="1">
        <v>2</v>
      </c>
      <c r="I3205" s="1">
        <v>2448.6</v>
      </c>
      <c r="J3205" s="1">
        <v>10689</v>
      </c>
      <c r="K3205" s="1">
        <v>700</v>
      </c>
      <c r="L3205" s="1">
        <v>198.2</v>
      </c>
      <c r="M3205" s="1">
        <v>4852</v>
      </c>
      <c r="N3205" s="1">
        <v>7</v>
      </c>
      <c r="O3205" s="1">
        <v>108</v>
      </c>
      <c r="P3205" s="1">
        <v>0</v>
      </c>
      <c r="Q3205" s="1">
        <v>303</v>
      </c>
      <c r="R3205" s="1">
        <v>22.51</v>
      </c>
      <c r="S3205" s="1">
        <v>22.98</v>
      </c>
      <c r="T3205" s="1">
        <v>5264</v>
      </c>
      <c r="U3205" s="3" t="str">
        <f t="shared" si="50"/>
        <v>2017Plan</v>
      </c>
      <c r="V3205" s="2">
        <f>DATE(A3205,INDEX(Map!$H$1:$H$12,MATCH(B3205,Map!$G$1:$G$12,0),0),1)</f>
        <v>43525</v>
      </c>
      <c r="W3205" t="str">
        <f>IF(AND(V3205&gt;=Map!$K$2,V3205&lt;=Map!$L$2),"Base",IF(AND(V3205&gt;=Map!$K$3,V3205&lt;=Map!$L$3),"Fcst","N/A"))</f>
        <v>N/A</v>
      </c>
      <c r="X3205" t="str">
        <f>INDEX(Map!$B$2:$B$86,MATCH(D3205,Map!$A$2:$A$86,0),0)</f>
        <v>Trimble County 1</v>
      </c>
      <c r="Y3205" s="7" t="str">
        <f>IF(INDEX(Map!$C$2:$C$86,MATCH(D3205,Map!$A$2:$A$86,0),0)="","N/A",E3205*INDEX(Map!$C$2:$C$86,MATCH(D3205,Map!$A$2:$A$86,0),0))</f>
        <v>N/A</v>
      </c>
      <c r="Z3205" s="7">
        <f>IF(INDEX(Map!$D$2:$D$86,MATCH(D3205,Map!$A$2:$A$86,0),0)="","N/A",E3205*INDEX(Map!$D$2:$D$86,MATCH(D3205,Map!$A$2:$A$86,0),0))</f>
        <v>229.1</v>
      </c>
      <c r="AA3205" t="str">
        <f>INDEX(Map!$E$2:$E$86,MATCH(D3205,Map!$A$2:$A$86,0),0)</f>
        <v>Coal</v>
      </c>
    </row>
    <row r="3206" spans="1:27" x14ac:dyDescent="0.25">
      <c r="A3206" s="1" t="s">
        <v>121</v>
      </c>
      <c r="B3206" s="1" t="s">
        <v>109</v>
      </c>
      <c r="C3206" s="1">
        <v>13</v>
      </c>
      <c r="D3206" s="1" t="s">
        <v>35</v>
      </c>
      <c r="E3206" s="1">
        <v>93.8</v>
      </c>
      <c r="F3206" s="1">
        <v>0</v>
      </c>
      <c r="G3206" s="1">
        <v>22.5</v>
      </c>
      <c r="H3206" s="1">
        <v>0</v>
      </c>
      <c r="I3206" s="1">
        <v>861.3</v>
      </c>
      <c r="J3206" s="1">
        <v>9180</v>
      </c>
      <c r="K3206" s="1">
        <v>171</v>
      </c>
      <c r="L3206" s="1">
        <v>206.6</v>
      </c>
      <c r="M3206" s="1">
        <v>1780</v>
      </c>
      <c r="N3206" s="1">
        <v>0</v>
      </c>
      <c r="O3206" s="1">
        <v>0</v>
      </c>
      <c r="P3206" s="1">
        <v>0</v>
      </c>
      <c r="Q3206" s="1">
        <v>136</v>
      </c>
      <c r="R3206" s="1">
        <v>20.420000000000002</v>
      </c>
      <c r="S3206" s="1">
        <v>20.420000000000002</v>
      </c>
      <c r="T3206" s="1">
        <v>1916</v>
      </c>
      <c r="U3206" s="3" t="str">
        <f t="shared" si="50"/>
        <v>2017Plan</v>
      </c>
      <c r="V3206" s="2">
        <f>DATE(A3206,INDEX(Map!$H$1:$H$12,MATCH(B3206,Map!$G$1:$G$12,0),0),1)</f>
        <v>43525</v>
      </c>
      <c r="W3206" t="str">
        <f>IF(AND(V3206&gt;=Map!$K$2,V3206&lt;=Map!$L$2),"Base",IF(AND(V3206&gt;=Map!$K$3,V3206&lt;=Map!$L$3),"Fcst","N/A"))</f>
        <v>N/A</v>
      </c>
      <c r="X3206" t="str">
        <f>INDEX(Map!$B$2:$B$86,MATCH(D3206,Map!$A$2:$A$86,0),0)</f>
        <v>Trimble County 2</v>
      </c>
      <c r="Y3206" s="7">
        <f>IF(INDEX(Map!$C$2:$C$86,MATCH(D3206,Map!$A$2:$A$86,0),0)="","N/A",E3206*INDEX(Map!$C$2:$C$86,MATCH(D3206,Map!$A$2:$A$86,0),0))</f>
        <v>75.978000000000009</v>
      </c>
      <c r="Z3206" s="7">
        <f>IF(INDEX(Map!$D$2:$D$86,MATCH(D3206,Map!$A$2:$A$86,0),0)="","N/A",E3206*INDEX(Map!$D$2:$D$86,MATCH(D3206,Map!$A$2:$A$86,0),0))</f>
        <v>17.821999999999999</v>
      </c>
      <c r="AA3206" t="str">
        <f>INDEX(Map!$E$2:$E$86,MATCH(D3206,Map!$A$2:$A$86,0),0)</f>
        <v>Coal</v>
      </c>
    </row>
    <row r="3207" spans="1:27" x14ac:dyDescent="0.25">
      <c r="A3207" s="1" t="s">
        <v>121</v>
      </c>
      <c r="B3207" s="1" t="s">
        <v>109</v>
      </c>
      <c r="C3207" s="1">
        <v>14</v>
      </c>
      <c r="D3207" s="1" t="s">
        <v>36</v>
      </c>
      <c r="E3207" s="1">
        <v>0</v>
      </c>
      <c r="F3207" s="1">
        <v>0</v>
      </c>
      <c r="G3207" s="1">
        <v>0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3" t="str">
        <f t="shared" si="50"/>
        <v>2017Plan</v>
      </c>
      <c r="V3207" s="2">
        <f>DATE(A3207,INDEX(Map!$H$1:$H$12,MATCH(B3207,Map!$G$1:$G$12,0),0),1)</f>
        <v>43525</v>
      </c>
      <c r="W3207" t="str">
        <f>IF(AND(V3207&gt;=Map!$K$2,V3207&lt;=Map!$L$2),"Base",IF(AND(V3207&gt;=Map!$K$3,V3207&lt;=Map!$L$3),"Fcst","N/A"))</f>
        <v>N/A</v>
      </c>
      <c r="X3207" t="str">
        <f>INDEX(Map!$B$2:$B$86,MATCH(D3207,Map!$A$2:$A$86,0),0)</f>
        <v>Cane Run 7</v>
      </c>
      <c r="Y3207" s="7">
        <f>IF(INDEX(Map!$C$2:$C$86,MATCH(D3207,Map!$A$2:$A$86,0),0)="","N/A",E3207*INDEX(Map!$C$2:$C$86,MATCH(D3207,Map!$A$2:$A$86,0),0))</f>
        <v>0</v>
      </c>
      <c r="Z3207" s="7">
        <f>IF(INDEX(Map!$D$2:$D$86,MATCH(D3207,Map!$A$2:$A$86,0),0)="","N/A",E3207*INDEX(Map!$D$2:$D$86,MATCH(D3207,Map!$A$2:$A$86,0),0))</f>
        <v>0</v>
      </c>
      <c r="AA3207" t="str">
        <f>INDEX(Map!$E$2:$E$86,MATCH(D3207,Map!$A$2:$A$86,0),0)</f>
        <v>NGCC</v>
      </c>
    </row>
    <row r="3208" spans="1:27" x14ac:dyDescent="0.25">
      <c r="A3208" s="1" t="s">
        <v>121</v>
      </c>
      <c r="B3208" s="1" t="s">
        <v>109</v>
      </c>
      <c r="C3208" s="1">
        <v>15</v>
      </c>
      <c r="D3208" s="1" t="s">
        <v>37</v>
      </c>
      <c r="E3208" s="1">
        <v>448.3</v>
      </c>
      <c r="F3208" s="1">
        <v>0</v>
      </c>
      <c r="G3208" s="1">
        <v>87.2</v>
      </c>
      <c r="H3208" s="1">
        <v>4</v>
      </c>
      <c r="I3208" s="1">
        <v>3047.7</v>
      </c>
      <c r="J3208" s="1">
        <v>6799</v>
      </c>
      <c r="K3208" s="1">
        <v>673</v>
      </c>
      <c r="L3208" s="1">
        <v>352.8</v>
      </c>
      <c r="M3208" s="1">
        <v>10753</v>
      </c>
      <c r="N3208" s="1">
        <v>11</v>
      </c>
      <c r="O3208" s="1">
        <v>39</v>
      </c>
      <c r="P3208" s="1">
        <v>0</v>
      </c>
      <c r="Q3208" s="1">
        <v>564</v>
      </c>
      <c r="R3208" s="1">
        <v>25.25</v>
      </c>
      <c r="S3208" s="1">
        <v>25.33</v>
      </c>
      <c r="T3208" s="1">
        <v>11356</v>
      </c>
      <c r="U3208" s="3" t="str">
        <f t="shared" si="50"/>
        <v>2017Plan</v>
      </c>
      <c r="V3208" s="2">
        <f>DATE(A3208,INDEX(Map!$H$1:$H$12,MATCH(B3208,Map!$G$1:$G$12,0),0),1)</f>
        <v>43525</v>
      </c>
      <c r="W3208" t="str">
        <f>IF(AND(V3208&gt;=Map!$K$2,V3208&lt;=Map!$L$2),"Base",IF(AND(V3208&gt;=Map!$K$3,V3208&lt;=Map!$L$3),"Fcst","N/A"))</f>
        <v>N/A</v>
      </c>
      <c r="X3208" t="str">
        <f>INDEX(Map!$B$2:$B$86,MATCH(D3208,Map!$A$2:$A$86,0),0)</f>
        <v>Cane Run 7</v>
      </c>
      <c r="Y3208" s="7">
        <f>IF(INDEX(Map!$C$2:$C$86,MATCH(D3208,Map!$A$2:$A$86,0),0)="","N/A",E3208*INDEX(Map!$C$2:$C$86,MATCH(D3208,Map!$A$2:$A$86,0),0))</f>
        <v>349.67400000000004</v>
      </c>
      <c r="Z3208" s="7">
        <f>IF(INDEX(Map!$D$2:$D$86,MATCH(D3208,Map!$A$2:$A$86,0),0)="","N/A",E3208*INDEX(Map!$D$2:$D$86,MATCH(D3208,Map!$A$2:$A$86,0),0))</f>
        <v>98.626000000000005</v>
      </c>
      <c r="AA3208" t="str">
        <f>INDEX(Map!$E$2:$E$86,MATCH(D3208,Map!$A$2:$A$86,0),0)</f>
        <v>NGCC</v>
      </c>
    </row>
    <row r="3209" spans="1:27" x14ac:dyDescent="0.25">
      <c r="A3209" s="1" t="s">
        <v>121</v>
      </c>
      <c r="B3209" s="1" t="s">
        <v>109</v>
      </c>
      <c r="C3209" s="1">
        <v>16</v>
      </c>
      <c r="D3209" s="1" t="s">
        <v>38</v>
      </c>
      <c r="E3209" s="1">
        <v>2.7</v>
      </c>
      <c r="F3209" s="1">
        <v>0</v>
      </c>
      <c r="G3209" s="1">
        <v>3</v>
      </c>
      <c r="H3209" s="1">
        <v>3</v>
      </c>
      <c r="I3209" s="1">
        <v>37.299999999999997</v>
      </c>
      <c r="J3209" s="1">
        <v>13944</v>
      </c>
      <c r="K3209" s="1">
        <v>37</v>
      </c>
      <c r="L3209" s="1">
        <v>354.8</v>
      </c>
      <c r="M3209" s="1">
        <v>132</v>
      </c>
      <c r="N3209" s="1">
        <v>0</v>
      </c>
      <c r="O3209" s="1">
        <v>1</v>
      </c>
      <c r="P3209" s="1">
        <v>0</v>
      </c>
      <c r="Q3209" s="1">
        <v>0</v>
      </c>
      <c r="R3209" s="1">
        <v>49.47</v>
      </c>
      <c r="S3209" s="1">
        <v>49.75</v>
      </c>
      <c r="T3209" s="1">
        <v>133</v>
      </c>
      <c r="U3209" s="3" t="str">
        <f t="shared" si="50"/>
        <v>2017Plan</v>
      </c>
      <c r="V3209" s="2">
        <f>DATE(A3209,INDEX(Map!$H$1:$H$12,MATCH(B3209,Map!$G$1:$G$12,0),0),1)</f>
        <v>43525</v>
      </c>
      <c r="W3209" t="str">
        <f>IF(AND(V3209&gt;=Map!$K$2,V3209&lt;=Map!$L$2),"Base",IF(AND(V3209&gt;=Map!$K$3,V3209&lt;=Map!$L$3),"Fcst","N/A"))</f>
        <v>N/A</v>
      </c>
      <c r="X3209" t="str">
        <f>INDEX(Map!$B$2:$B$86,MATCH(D3209,Map!$A$2:$A$86,0),0)</f>
        <v>Brown 5</v>
      </c>
      <c r="Y3209" s="7">
        <f>IF(INDEX(Map!$C$2:$C$86,MATCH(D3209,Map!$A$2:$A$86,0),0)="","N/A",E3209*INDEX(Map!$C$2:$C$86,MATCH(D3209,Map!$A$2:$A$86,0),0))</f>
        <v>1.2689999999999999</v>
      </c>
      <c r="Z3209" s="7">
        <f>IF(INDEX(Map!$D$2:$D$86,MATCH(D3209,Map!$A$2:$A$86,0),0)="","N/A",E3209*INDEX(Map!$D$2:$D$86,MATCH(D3209,Map!$A$2:$A$86,0),0))</f>
        <v>1.4310000000000003</v>
      </c>
      <c r="AA3209" t="str">
        <f>INDEX(Map!$E$2:$E$86,MATCH(D3209,Map!$A$2:$A$86,0),0)</f>
        <v>SCCT</v>
      </c>
    </row>
    <row r="3210" spans="1:27" x14ac:dyDescent="0.25">
      <c r="A3210" s="1" t="s">
        <v>121</v>
      </c>
      <c r="B3210" s="1" t="s">
        <v>109</v>
      </c>
      <c r="C3210" s="1">
        <v>17</v>
      </c>
      <c r="D3210" s="1" t="s">
        <v>39</v>
      </c>
      <c r="E3210" s="1">
        <v>0</v>
      </c>
      <c r="F3210" s="1">
        <v>0</v>
      </c>
      <c r="G3210" s="1">
        <v>0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3" t="str">
        <f t="shared" si="50"/>
        <v>2017Plan</v>
      </c>
      <c r="V3210" s="2">
        <f>DATE(A3210,INDEX(Map!$H$1:$H$12,MATCH(B3210,Map!$G$1:$G$12,0),0),1)</f>
        <v>43525</v>
      </c>
      <c r="W3210" t="str">
        <f>IF(AND(V3210&gt;=Map!$K$2,V3210&lt;=Map!$L$2),"Base",IF(AND(V3210&gt;=Map!$K$3,V3210&lt;=Map!$L$3),"Fcst","N/A"))</f>
        <v>N/A</v>
      </c>
      <c r="X3210" t="str">
        <f>INDEX(Map!$B$2:$B$86,MATCH(D3210,Map!$A$2:$A$86,0),0)</f>
        <v>Brown 5</v>
      </c>
      <c r="Y3210" s="7">
        <f>IF(INDEX(Map!$C$2:$C$86,MATCH(D3210,Map!$A$2:$A$86,0),0)="","N/A",E3210*INDEX(Map!$C$2:$C$86,MATCH(D3210,Map!$A$2:$A$86,0),0))</f>
        <v>0</v>
      </c>
      <c r="Z3210" s="7">
        <f>IF(INDEX(Map!$D$2:$D$86,MATCH(D3210,Map!$A$2:$A$86,0),0)="","N/A",E3210*INDEX(Map!$D$2:$D$86,MATCH(D3210,Map!$A$2:$A$86,0),0))</f>
        <v>0</v>
      </c>
      <c r="AA3210" t="str">
        <f>INDEX(Map!$E$2:$E$86,MATCH(D3210,Map!$A$2:$A$86,0),0)</f>
        <v>SCCT</v>
      </c>
    </row>
    <row r="3211" spans="1:27" x14ac:dyDescent="0.25">
      <c r="A3211" s="1" t="s">
        <v>121</v>
      </c>
      <c r="B3211" s="1" t="s">
        <v>109</v>
      </c>
      <c r="C3211" s="1">
        <v>18</v>
      </c>
      <c r="D3211" s="1" t="s">
        <v>40</v>
      </c>
      <c r="E3211" s="1">
        <v>7.1</v>
      </c>
      <c r="F3211" s="1">
        <v>0</v>
      </c>
      <c r="G3211" s="1">
        <v>6.1</v>
      </c>
      <c r="H3211" s="1">
        <v>7</v>
      </c>
      <c r="I3211" s="1">
        <v>80.099999999999994</v>
      </c>
      <c r="J3211" s="1">
        <v>11249</v>
      </c>
      <c r="K3211" s="1">
        <v>56</v>
      </c>
      <c r="L3211" s="1">
        <v>354.7</v>
      </c>
      <c r="M3211" s="1">
        <v>284</v>
      </c>
      <c r="N3211" s="1">
        <v>2</v>
      </c>
      <c r="O3211" s="1">
        <v>63</v>
      </c>
      <c r="P3211" s="1">
        <v>0</v>
      </c>
      <c r="Q3211" s="1">
        <v>25</v>
      </c>
      <c r="R3211" s="1">
        <v>43.35</v>
      </c>
      <c r="S3211" s="1">
        <v>52.21</v>
      </c>
      <c r="T3211" s="1">
        <v>372</v>
      </c>
      <c r="U3211" s="3" t="str">
        <f t="shared" si="50"/>
        <v>2017Plan</v>
      </c>
      <c r="V3211" s="2">
        <f>DATE(A3211,INDEX(Map!$H$1:$H$12,MATCH(B3211,Map!$G$1:$G$12,0),0),1)</f>
        <v>43525</v>
      </c>
      <c r="W3211" t="str">
        <f>IF(AND(V3211&gt;=Map!$K$2,V3211&lt;=Map!$L$2),"Base",IF(AND(V3211&gt;=Map!$K$3,V3211&lt;=Map!$L$3),"Fcst","N/A"))</f>
        <v>N/A</v>
      </c>
      <c r="X3211" t="str">
        <f>INDEX(Map!$B$2:$B$86,MATCH(D3211,Map!$A$2:$A$86,0),0)</f>
        <v>Brown 6</v>
      </c>
      <c r="Y3211" s="7">
        <f>IF(INDEX(Map!$C$2:$C$86,MATCH(D3211,Map!$A$2:$A$86,0),0)="","N/A",E3211*INDEX(Map!$C$2:$C$86,MATCH(D3211,Map!$A$2:$A$86,0),0))</f>
        <v>4.4020000000000001</v>
      </c>
      <c r="Z3211" s="7">
        <f>IF(INDEX(Map!$D$2:$D$86,MATCH(D3211,Map!$A$2:$A$86,0),0)="","N/A",E3211*INDEX(Map!$D$2:$D$86,MATCH(D3211,Map!$A$2:$A$86,0),0))</f>
        <v>2.698</v>
      </c>
      <c r="AA3211" t="str">
        <f>INDEX(Map!$E$2:$E$86,MATCH(D3211,Map!$A$2:$A$86,0),0)</f>
        <v>SCCT</v>
      </c>
    </row>
    <row r="3212" spans="1:27" x14ac:dyDescent="0.25">
      <c r="A3212" s="1" t="s">
        <v>121</v>
      </c>
      <c r="B3212" s="1" t="s">
        <v>109</v>
      </c>
      <c r="C3212" s="1">
        <v>19</v>
      </c>
      <c r="D3212" s="1" t="s">
        <v>41</v>
      </c>
      <c r="E3212" s="1">
        <v>8.3000000000000007</v>
      </c>
      <c r="F3212" s="1">
        <v>0</v>
      </c>
      <c r="G3212" s="1">
        <v>7.1</v>
      </c>
      <c r="H3212" s="1">
        <v>6</v>
      </c>
      <c r="I3212" s="1">
        <v>96</v>
      </c>
      <c r="J3212" s="1">
        <v>11514</v>
      </c>
      <c r="K3212" s="1">
        <v>71</v>
      </c>
      <c r="L3212" s="1">
        <v>354.8</v>
      </c>
      <c r="M3212" s="1">
        <v>341</v>
      </c>
      <c r="N3212" s="1">
        <v>2</v>
      </c>
      <c r="O3212" s="1">
        <v>6</v>
      </c>
      <c r="P3212" s="1">
        <v>0</v>
      </c>
      <c r="Q3212" s="1">
        <v>0</v>
      </c>
      <c r="R3212" s="1">
        <v>40.840000000000003</v>
      </c>
      <c r="S3212" s="1">
        <v>41.51</v>
      </c>
      <c r="T3212" s="1">
        <v>346</v>
      </c>
      <c r="U3212" s="3" t="str">
        <f t="shared" si="50"/>
        <v>2017Plan</v>
      </c>
      <c r="V3212" s="2">
        <f>DATE(A3212,INDEX(Map!$H$1:$H$12,MATCH(B3212,Map!$G$1:$G$12,0),0),1)</f>
        <v>43525</v>
      </c>
      <c r="W3212" t="str">
        <f>IF(AND(V3212&gt;=Map!$K$2,V3212&lt;=Map!$L$2),"Base",IF(AND(V3212&gt;=Map!$K$3,V3212&lt;=Map!$L$3),"Fcst","N/A"))</f>
        <v>N/A</v>
      </c>
      <c r="X3212" t="str">
        <f>INDEX(Map!$B$2:$B$86,MATCH(D3212,Map!$A$2:$A$86,0),0)</f>
        <v>Brown 7</v>
      </c>
      <c r="Y3212" s="7">
        <f>IF(INDEX(Map!$C$2:$C$86,MATCH(D3212,Map!$A$2:$A$86,0),0)="","N/A",E3212*INDEX(Map!$C$2:$C$86,MATCH(D3212,Map!$A$2:$A$86,0),0))</f>
        <v>5.1460000000000008</v>
      </c>
      <c r="Z3212" s="7">
        <f>IF(INDEX(Map!$D$2:$D$86,MATCH(D3212,Map!$A$2:$A$86,0),0)="","N/A",E3212*INDEX(Map!$D$2:$D$86,MATCH(D3212,Map!$A$2:$A$86,0),0))</f>
        <v>3.1540000000000004</v>
      </c>
      <c r="AA3212" t="str">
        <f>INDEX(Map!$E$2:$E$86,MATCH(D3212,Map!$A$2:$A$86,0),0)</f>
        <v>SCCT</v>
      </c>
    </row>
    <row r="3213" spans="1:27" x14ac:dyDescent="0.25">
      <c r="A3213" s="1" t="s">
        <v>121</v>
      </c>
      <c r="B3213" s="1" t="s">
        <v>109</v>
      </c>
      <c r="C3213" s="1">
        <v>20</v>
      </c>
      <c r="D3213" s="1" t="s">
        <v>42</v>
      </c>
      <c r="E3213" s="1">
        <v>1.5</v>
      </c>
      <c r="F3213" s="1">
        <v>0</v>
      </c>
      <c r="G3213" s="1">
        <v>1.7</v>
      </c>
      <c r="H3213" s="1">
        <v>2</v>
      </c>
      <c r="I3213" s="1">
        <v>24</v>
      </c>
      <c r="J3213" s="1">
        <v>16518</v>
      </c>
      <c r="K3213" s="1">
        <v>29</v>
      </c>
      <c r="L3213" s="1">
        <v>354.7</v>
      </c>
      <c r="M3213" s="1">
        <v>85</v>
      </c>
      <c r="N3213" s="1">
        <v>0</v>
      </c>
      <c r="O3213" s="1">
        <v>1</v>
      </c>
      <c r="P3213" s="1">
        <v>0</v>
      </c>
      <c r="Q3213" s="1">
        <v>0</v>
      </c>
      <c r="R3213" s="1">
        <v>58.6</v>
      </c>
      <c r="S3213" s="1">
        <v>58.96</v>
      </c>
      <c r="T3213" s="1">
        <v>85</v>
      </c>
      <c r="U3213" s="3" t="str">
        <f t="shared" si="50"/>
        <v>2017Plan</v>
      </c>
      <c r="V3213" s="2">
        <f>DATE(A3213,INDEX(Map!$H$1:$H$12,MATCH(B3213,Map!$G$1:$G$12,0),0),1)</f>
        <v>43525</v>
      </c>
      <c r="W3213" t="str">
        <f>IF(AND(V3213&gt;=Map!$K$2,V3213&lt;=Map!$L$2),"Base",IF(AND(V3213&gt;=Map!$K$3,V3213&lt;=Map!$L$3),"Fcst","N/A"))</f>
        <v>N/A</v>
      </c>
      <c r="X3213" t="str">
        <f>INDEX(Map!$B$2:$B$86,MATCH(D3213,Map!$A$2:$A$86,0),0)</f>
        <v>Brown 8</v>
      </c>
      <c r="Y3213" s="7">
        <f>IF(INDEX(Map!$C$2:$C$86,MATCH(D3213,Map!$A$2:$A$86,0),0)="","N/A",E3213*INDEX(Map!$C$2:$C$86,MATCH(D3213,Map!$A$2:$A$86,0),0))</f>
        <v>1.5</v>
      </c>
      <c r="Z3213" s="7" t="str">
        <f>IF(INDEX(Map!$D$2:$D$86,MATCH(D3213,Map!$A$2:$A$86,0),0)="","N/A",E3213*INDEX(Map!$D$2:$D$86,MATCH(D3213,Map!$A$2:$A$86,0),0))</f>
        <v>N/A</v>
      </c>
      <c r="AA3213" t="str">
        <f>INDEX(Map!$E$2:$E$86,MATCH(D3213,Map!$A$2:$A$86,0),0)</f>
        <v>SCCT</v>
      </c>
    </row>
    <row r="3214" spans="1:27" x14ac:dyDescent="0.25">
      <c r="A3214" s="1" t="s">
        <v>121</v>
      </c>
      <c r="B3214" s="1" t="s">
        <v>109</v>
      </c>
      <c r="C3214" s="1">
        <v>21</v>
      </c>
      <c r="D3214" s="1" t="s">
        <v>43</v>
      </c>
      <c r="E3214" s="1">
        <v>0</v>
      </c>
      <c r="F3214" s="1">
        <v>0</v>
      </c>
      <c r="G3214" s="1">
        <v>0</v>
      </c>
      <c r="H3214" s="1">
        <v>0</v>
      </c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</v>
      </c>
      <c r="U3214" s="3" t="str">
        <f t="shared" si="50"/>
        <v>2017Plan</v>
      </c>
      <c r="V3214" s="2">
        <f>DATE(A3214,INDEX(Map!$H$1:$H$12,MATCH(B3214,Map!$G$1:$G$12,0),0),1)</f>
        <v>43525</v>
      </c>
      <c r="W3214" t="str">
        <f>IF(AND(V3214&gt;=Map!$K$2,V3214&lt;=Map!$L$2),"Base",IF(AND(V3214&gt;=Map!$K$3,V3214&lt;=Map!$L$3),"Fcst","N/A"))</f>
        <v>N/A</v>
      </c>
      <c r="X3214" t="str">
        <f>INDEX(Map!$B$2:$B$86,MATCH(D3214,Map!$A$2:$A$86,0),0)</f>
        <v>Brown 8</v>
      </c>
      <c r="Y3214" s="7">
        <f>IF(INDEX(Map!$C$2:$C$86,MATCH(D3214,Map!$A$2:$A$86,0),0)="","N/A",E3214*INDEX(Map!$C$2:$C$86,MATCH(D3214,Map!$A$2:$A$86,0),0))</f>
        <v>0</v>
      </c>
      <c r="Z3214" s="7" t="str">
        <f>IF(INDEX(Map!$D$2:$D$86,MATCH(D3214,Map!$A$2:$A$86,0),0)="","N/A",E3214*INDEX(Map!$D$2:$D$86,MATCH(D3214,Map!$A$2:$A$86,0),0))</f>
        <v>N/A</v>
      </c>
      <c r="AA3214" t="str">
        <f>INDEX(Map!$E$2:$E$86,MATCH(D3214,Map!$A$2:$A$86,0),0)</f>
        <v>SCCT</v>
      </c>
    </row>
    <row r="3215" spans="1:27" x14ac:dyDescent="0.25">
      <c r="A3215" s="1" t="s">
        <v>121</v>
      </c>
      <c r="B3215" s="1" t="s">
        <v>109</v>
      </c>
      <c r="C3215" s="1">
        <v>22</v>
      </c>
      <c r="D3215" s="1" t="s">
        <v>44</v>
      </c>
      <c r="E3215" s="1">
        <v>1.4</v>
      </c>
      <c r="F3215" s="1">
        <v>0</v>
      </c>
      <c r="G3215" s="1">
        <v>1.5</v>
      </c>
      <c r="H3215" s="1">
        <v>1</v>
      </c>
      <c r="I3215" s="1">
        <v>22.3</v>
      </c>
      <c r="J3215" s="1">
        <v>16518</v>
      </c>
      <c r="K3215" s="1">
        <v>27</v>
      </c>
      <c r="L3215" s="1">
        <v>354.7</v>
      </c>
      <c r="M3215" s="1">
        <v>79</v>
      </c>
      <c r="N3215" s="1">
        <v>0</v>
      </c>
      <c r="O3215" s="1">
        <v>0</v>
      </c>
      <c r="P3215" s="1">
        <v>0</v>
      </c>
      <c r="Q3215" s="1">
        <v>0</v>
      </c>
      <c r="R3215" s="1">
        <v>58.6</v>
      </c>
      <c r="S3215" s="1">
        <v>58.82</v>
      </c>
      <c r="T3215" s="1">
        <v>79</v>
      </c>
      <c r="U3215" s="3" t="str">
        <f t="shared" si="50"/>
        <v>2017Plan</v>
      </c>
      <c r="V3215" s="2">
        <f>DATE(A3215,INDEX(Map!$H$1:$H$12,MATCH(B3215,Map!$G$1:$G$12,0),0),1)</f>
        <v>43525</v>
      </c>
      <c r="W3215" t="str">
        <f>IF(AND(V3215&gt;=Map!$K$2,V3215&lt;=Map!$L$2),"Base",IF(AND(V3215&gt;=Map!$K$3,V3215&lt;=Map!$L$3),"Fcst","N/A"))</f>
        <v>N/A</v>
      </c>
      <c r="X3215" t="str">
        <f>INDEX(Map!$B$2:$B$86,MATCH(D3215,Map!$A$2:$A$86,0),0)</f>
        <v>Brown 9</v>
      </c>
      <c r="Y3215" s="7">
        <f>IF(INDEX(Map!$C$2:$C$86,MATCH(D3215,Map!$A$2:$A$86,0),0)="","N/A",E3215*INDEX(Map!$C$2:$C$86,MATCH(D3215,Map!$A$2:$A$86,0),0))</f>
        <v>1.4</v>
      </c>
      <c r="Z3215" s="7" t="str">
        <f>IF(INDEX(Map!$D$2:$D$86,MATCH(D3215,Map!$A$2:$A$86,0),0)="","N/A",E3215*INDEX(Map!$D$2:$D$86,MATCH(D3215,Map!$A$2:$A$86,0),0))</f>
        <v>N/A</v>
      </c>
      <c r="AA3215" t="str">
        <f>INDEX(Map!$E$2:$E$86,MATCH(D3215,Map!$A$2:$A$86,0),0)</f>
        <v>SCCT</v>
      </c>
    </row>
    <row r="3216" spans="1:27" x14ac:dyDescent="0.25">
      <c r="A3216" s="1" t="s">
        <v>121</v>
      </c>
      <c r="B3216" s="1" t="s">
        <v>109</v>
      </c>
      <c r="C3216" s="1">
        <v>23</v>
      </c>
      <c r="D3216" s="1" t="s">
        <v>45</v>
      </c>
      <c r="E3216" s="1">
        <v>0</v>
      </c>
      <c r="F3216" s="1">
        <v>0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3" t="str">
        <f t="shared" si="50"/>
        <v>2017Plan</v>
      </c>
      <c r="V3216" s="2">
        <f>DATE(A3216,INDEX(Map!$H$1:$H$12,MATCH(B3216,Map!$G$1:$G$12,0),0),1)</f>
        <v>43525</v>
      </c>
      <c r="W3216" t="str">
        <f>IF(AND(V3216&gt;=Map!$K$2,V3216&lt;=Map!$L$2),"Base",IF(AND(V3216&gt;=Map!$K$3,V3216&lt;=Map!$L$3),"Fcst","N/A"))</f>
        <v>N/A</v>
      </c>
      <c r="X3216" t="str">
        <f>INDEX(Map!$B$2:$B$86,MATCH(D3216,Map!$A$2:$A$86,0),0)</f>
        <v>Brown 9</v>
      </c>
      <c r="Y3216" s="7">
        <f>IF(INDEX(Map!$C$2:$C$86,MATCH(D3216,Map!$A$2:$A$86,0),0)="","N/A",E3216*INDEX(Map!$C$2:$C$86,MATCH(D3216,Map!$A$2:$A$86,0),0))</f>
        <v>0</v>
      </c>
      <c r="Z3216" s="7" t="str">
        <f>IF(INDEX(Map!$D$2:$D$86,MATCH(D3216,Map!$A$2:$A$86,0),0)="","N/A",E3216*INDEX(Map!$D$2:$D$86,MATCH(D3216,Map!$A$2:$A$86,0),0))</f>
        <v>N/A</v>
      </c>
      <c r="AA3216" t="str">
        <f>INDEX(Map!$E$2:$E$86,MATCH(D3216,Map!$A$2:$A$86,0),0)</f>
        <v>SCCT</v>
      </c>
    </row>
    <row r="3217" spans="1:27" x14ac:dyDescent="0.25">
      <c r="A3217" s="1" t="s">
        <v>121</v>
      </c>
      <c r="B3217" s="1" t="s">
        <v>109</v>
      </c>
      <c r="C3217" s="1">
        <v>24</v>
      </c>
      <c r="D3217" s="1" t="s">
        <v>46</v>
      </c>
      <c r="E3217" s="1">
        <v>0.4</v>
      </c>
      <c r="F3217" s="1">
        <v>0</v>
      </c>
      <c r="G3217" s="1">
        <v>0.4</v>
      </c>
      <c r="H3217" s="1">
        <v>2</v>
      </c>
      <c r="I3217" s="1">
        <v>5.8</v>
      </c>
      <c r="J3217" s="1">
        <v>16518</v>
      </c>
      <c r="K3217" s="1">
        <v>7</v>
      </c>
      <c r="L3217" s="1">
        <v>354.8</v>
      </c>
      <c r="M3217" s="1">
        <v>21</v>
      </c>
      <c r="N3217" s="1">
        <v>0</v>
      </c>
      <c r="O3217" s="1">
        <v>1</v>
      </c>
      <c r="P3217" s="1">
        <v>0</v>
      </c>
      <c r="Q3217" s="1">
        <v>0</v>
      </c>
      <c r="R3217" s="1">
        <v>58.6</v>
      </c>
      <c r="S3217" s="1">
        <v>60.11</v>
      </c>
      <c r="T3217" s="1">
        <v>21</v>
      </c>
      <c r="U3217" s="3" t="str">
        <f t="shared" si="50"/>
        <v>2017Plan</v>
      </c>
      <c r="V3217" s="2">
        <f>DATE(A3217,INDEX(Map!$H$1:$H$12,MATCH(B3217,Map!$G$1:$G$12,0),0),1)</f>
        <v>43525</v>
      </c>
      <c r="W3217" t="str">
        <f>IF(AND(V3217&gt;=Map!$K$2,V3217&lt;=Map!$L$2),"Base",IF(AND(V3217&gt;=Map!$K$3,V3217&lt;=Map!$L$3),"Fcst","N/A"))</f>
        <v>N/A</v>
      </c>
      <c r="X3217" t="str">
        <f>INDEX(Map!$B$2:$B$86,MATCH(D3217,Map!$A$2:$A$86,0),0)</f>
        <v>Brown 10</v>
      </c>
      <c r="Y3217" s="7">
        <f>IF(INDEX(Map!$C$2:$C$86,MATCH(D3217,Map!$A$2:$A$86,0),0)="","N/A",E3217*INDEX(Map!$C$2:$C$86,MATCH(D3217,Map!$A$2:$A$86,0),0))</f>
        <v>0.4</v>
      </c>
      <c r="Z3217" s="7" t="str">
        <f>IF(INDEX(Map!$D$2:$D$86,MATCH(D3217,Map!$A$2:$A$86,0),0)="","N/A",E3217*INDEX(Map!$D$2:$D$86,MATCH(D3217,Map!$A$2:$A$86,0),0))</f>
        <v>N/A</v>
      </c>
      <c r="AA3217" t="str">
        <f>INDEX(Map!$E$2:$E$86,MATCH(D3217,Map!$A$2:$A$86,0),0)</f>
        <v>SCCT</v>
      </c>
    </row>
    <row r="3218" spans="1:27" x14ac:dyDescent="0.25">
      <c r="A3218" s="1" t="s">
        <v>121</v>
      </c>
      <c r="B3218" s="1" t="s">
        <v>109</v>
      </c>
      <c r="C3218" s="1">
        <v>25</v>
      </c>
      <c r="D3218" s="1" t="s">
        <v>47</v>
      </c>
      <c r="E3218" s="1">
        <v>0</v>
      </c>
      <c r="F3218" s="1">
        <v>0</v>
      </c>
      <c r="G3218" s="1">
        <v>0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3" t="str">
        <f t="shared" si="50"/>
        <v>2017Plan</v>
      </c>
      <c r="V3218" s="2">
        <f>DATE(A3218,INDEX(Map!$H$1:$H$12,MATCH(B3218,Map!$G$1:$G$12,0),0),1)</f>
        <v>43525</v>
      </c>
      <c r="W3218" t="str">
        <f>IF(AND(V3218&gt;=Map!$K$2,V3218&lt;=Map!$L$2),"Base",IF(AND(V3218&gt;=Map!$K$3,V3218&lt;=Map!$L$3),"Fcst","N/A"))</f>
        <v>N/A</v>
      </c>
      <c r="X3218" t="str">
        <f>INDEX(Map!$B$2:$B$86,MATCH(D3218,Map!$A$2:$A$86,0),0)</f>
        <v>Brown 10</v>
      </c>
      <c r="Y3218" s="7">
        <f>IF(INDEX(Map!$C$2:$C$86,MATCH(D3218,Map!$A$2:$A$86,0),0)="","N/A",E3218*INDEX(Map!$C$2:$C$86,MATCH(D3218,Map!$A$2:$A$86,0),0))</f>
        <v>0</v>
      </c>
      <c r="Z3218" s="7" t="str">
        <f>IF(INDEX(Map!$D$2:$D$86,MATCH(D3218,Map!$A$2:$A$86,0),0)="","N/A",E3218*INDEX(Map!$D$2:$D$86,MATCH(D3218,Map!$A$2:$A$86,0),0))</f>
        <v>N/A</v>
      </c>
      <c r="AA3218" t="str">
        <f>INDEX(Map!$E$2:$E$86,MATCH(D3218,Map!$A$2:$A$86,0),0)</f>
        <v>SCCT</v>
      </c>
    </row>
    <row r="3219" spans="1:27" x14ac:dyDescent="0.25">
      <c r="A3219" s="1" t="s">
        <v>121</v>
      </c>
      <c r="B3219" s="1" t="s">
        <v>109</v>
      </c>
      <c r="C3219" s="1">
        <v>26</v>
      </c>
      <c r="D3219" s="1" t="s">
        <v>48</v>
      </c>
      <c r="E3219" s="1">
        <v>0.2</v>
      </c>
      <c r="F3219" s="1">
        <v>0</v>
      </c>
      <c r="G3219" s="1">
        <v>0.2</v>
      </c>
      <c r="H3219" s="1">
        <v>1</v>
      </c>
      <c r="I3219" s="1">
        <v>2.5</v>
      </c>
      <c r="J3219" s="1">
        <v>16518</v>
      </c>
      <c r="K3219" s="1">
        <v>3</v>
      </c>
      <c r="L3219" s="1">
        <v>354.8</v>
      </c>
      <c r="M3219" s="1">
        <v>9</v>
      </c>
      <c r="N3219" s="1">
        <v>0</v>
      </c>
      <c r="O3219" s="1">
        <v>0</v>
      </c>
      <c r="P3219" s="1">
        <v>0</v>
      </c>
      <c r="Q3219" s="1">
        <v>0</v>
      </c>
      <c r="R3219" s="1">
        <v>58.6</v>
      </c>
      <c r="S3219" s="1">
        <v>60.13</v>
      </c>
      <c r="T3219" s="1">
        <v>9</v>
      </c>
      <c r="U3219" s="3" t="str">
        <f t="shared" si="50"/>
        <v>2017Plan</v>
      </c>
      <c r="V3219" s="2">
        <f>DATE(A3219,INDEX(Map!$H$1:$H$12,MATCH(B3219,Map!$G$1:$G$12,0),0),1)</f>
        <v>43525</v>
      </c>
      <c r="W3219" t="str">
        <f>IF(AND(V3219&gt;=Map!$K$2,V3219&lt;=Map!$L$2),"Base",IF(AND(V3219&gt;=Map!$K$3,V3219&lt;=Map!$L$3),"Fcst","N/A"))</f>
        <v>N/A</v>
      </c>
      <c r="X3219" t="str">
        <f>INDEX(Map!$B$2:$B$86,MATCH(D3219,Map!$A$2:$A$86,0),0)</f>
        <v>Brown 11</v>
      </c>
      <c r="Y3219" s="7">
        <f>IF(INDEX(Map!$C$2:$C$86,MATCH(D3219,Map!$A$2:$A$86,0),0)="","N/A",E3219*INDEX(Map!$C$2:$C$86,MATCH(D3219,Map!$A$2:$A$86,0),0))</f>
        <v>0.2</v>
      </c>
      <c r="Z3219" s="7" t="str">
        <f>IF(INDEX(Map!$D$2:$D$86,MATCH(D3219,Map!$A$2:$A$86,0),0)="","N/A",E3219*INDEX(Map!$D$2:$D$86,MATCH(D3219,Map!$A$2:$A$86,0),0))</f>
        <v>N/A</v>
      </c>
      <c r="AA3219" t="str">
        <f>INDEX(Map!$E$2:$E$86,MATCH(D3219,Map!$A$2:$A$86,0),0)</f>
        <v>SCCT</v>
      </c>
    </row>
    <row r="3220" spans="1:27" x14ac:dyDescent="0.25">
      <c r="A3220" s="1" t="s">
        <v>121</v>
      </c>
      <c r="B3220" s="1" t="s">
        <v>109</v>
      </c>
      <c r="C3220" s="1">
        <v>27</v>
      </c>
      <c r="D3220" s="1" t="s">
        <v>49</v>
      </c>
      <c r="E3220" s="1">
        <v>0</v>
      </c>
      <c r="F3220" s="1">
        <v>0</v>
      </c>
      <c r="G3220" s="1">
        <v>0</v>
      </c>
      <c r="H3220" s="1">
        <v>0</v>
      </c>
      <c r="I3220" s="1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3" t="str">
        <f t="shared" si="50"/>
        <v>2017Plan</v>
      </c>
      <c r="V3220" s="2">
        <f>DATE(A3220,INDEX(Map!$H$1:$H$12,MATCH(B3220,Map!$G$1:$G$12,0),0),1)</f>
        <v>43525</v>
      </c>
      <c r="W3220" t="str">
        <f>IF(AND(V3220&gt;=Map!$K$2,V3220&lt;=Map!$L$2),"Base",IF(AND(V3220&gt;=Map!$K$3,V3220&lt;=Map!$L$3),"Fcst","N/A"))</f>
        <v>N/A</v>
      </c>
      <c r="X3220" t="str">
        <f>INDEX(Map!$B$2:$B$86,MATCH(D3220,Map!$A$2:$A$86,0),0)</f>
        <v>Brown 11</v>
      </c>
      <c r="Y3220" s="7">
        <f>IF(INDEX(Map!$C$2:$C$86,MATCH(D3220,Map!$A$2:$A$86,0),0)="","N/A",E3220*INDEX(Map!$C$2:$C$86,MATCH(D3220,Map!$A$2:$A$86,0),0))</f>
        <v>0</v>
      </c>
      <c r="Z3220" s="7" t="str">
        <f>IF(INDEX(Map!$D$2:$D$86,MATCH(D3220,Map!$A$2:$A$86,0),0)="","N/A",E3220*INDEX(Map!$D$2:$D$86,MATCH(D3220,Map!$A$2:$A$86,0),0))</f>
        <v>N/A</v>
      </c>
      <c r="AA3220" t="str">
        <f>INDEX(Map!$E$2:$E$86,MATCH(D3220,Map!$A$2:$A$86,0),0)</f>
        <v>SCCT</v>
      </c>
    </row>
    <row r="3221" spans="1:27" x14ac:dyDescent="0.25">
      <c r="A3221" s="1" t="s">
        <v>121</v>
      </c>
      <c r="B3221" s="1" t="s">
        <v>109</v>
      </c>
      <c r="C3221" s="1">
        <v>28</v>
      </c>
      <c r="D3221" s="1" t="s">
        <v>50</v>
      </c>
      <c r="E3221" s="1">
        <v>15.8</v>
      </c>
      <c r="F3221" s="1">
        <v>0</v>
      </c>
      <c r="G3221" s="1">
        <v>13.2</v>
      </c>
      <c r="H3221" s="1">
        <v>16</v>
      </c>
      <c r="I3221" s="1">
        <v>173.1</v>
      </c>
      <c r="J3221" s="1">
        <v>10971</v>
      </c>
      <c r="K3221" s="1">
        <v>117</v>
      </c>
      <c r="L3221" s="1">
        <v>354.8</v>
      </c>
      <c r="M3221" s="1">
        <v>614</v>
      </c>
      <c r="N3221" s="1">
        <v>1</v>
      </c>
      <c r="O3221" s="1">
        <v>3</v>
      </c>
      <c r="P3221" s="1">
        <v>0</v>
      </c>
      <c r="Q3221" s="1">
        <v>0</v>
      </c>
      <c r="R3221" s="1">
        <v>38.92</v>
      </c>
      <c r="S3221" s="1">
        <v>39.08</v>
      </c>
      <c r="T3221" s="1">
        <v>617</v>
      </c>
      <c r="U3221" s="3" t="str">
        <f t="shared" si="50"/>
        <v>2017Plan</v>
      </c>
      <c r="V3221" s="2">
        <f>DATE(A3221,INDEX(Map!$H$1:$H$12,MATCH(B3221,Map!$G$1:$G$12,0),0),1)</f>
        <v>43525</v>
      </c>
      <c r="W3221" t="str">
        <f>IF(AND(V3221&gt;=Map!$K$2,V3221&lt;=Map!$L$2),"Base",IF(AND(V3221&gt;=Map!$K$3,V3221&lt;=Map!$L$3),"Fcst","N/A"))</f>
        <v>N/A</v>
      </c>
      <c r="X3221" t="str">
        <f>INDEX(Map!$B$2:$B$86,MATCH(D3221,Map!$A$2:$A$86,0),0)</f>
        <v>Paddys Run 13</v>
      </c>
      <c r="Y3221" s="7">
        <f>IF(INDEX(Map!$C$2:$C$86,MATCH(D3221,Map!$A$2:$A$86,0),0)="","N/A",E3221*INDEX(Map!$C$2:$C$86,MATCH(D3221,Map!$A$2:$A$86,0),0))</f>
        <v>7.4260000000000002</v>
      </c>
      <c r="Z3221" s="7">
        <f>IF(INDEX(Map!$D$2:$D$86,MATCH(D3221,Map!$A$2:$A$86,0),0)="","N/A",E3221*INDEX(Map!$D$2:$D$86,MATCH(D3221,Map!$A$2:$A$86,0),0))</f>
        <v>8.3740000000000006</v>
      </c>
      <c r="AA3221" t="str">
        <f>INDEX(Map!$E$2:$E$86,MATCH(D3221,Map!$A$2:$A$86,0),0)</f>
        <v>SCCT</v>
      </c>
    </row>
    <row r="3222" spans="1:27" x14ac:dyDescent="0.25">
      <c r="A3222" s="1" t="s">
        <v>121</v>
      </c>
      <c r="B3222" s="1" t="s">
        <v>109</v>
      </c>
      <c r="C3222" s="1">
        <v>29</v>
      </c>
      <c r="D3222" s="1" t="s">
        <v>51</v>
      </c>
      <c r="E3222" s="1">
        <v>32.700000000000003</v>
      </c>
      <c r="F3222" s="1">
        <v>0</v>
      </c>
      <c r="G3222" s="1">
        <v>26</v>
      </c>
      <c r="H3222" s="1">
        <v>18</v>
      </c>
      <c r="I3222" s="1">
        <v>369.8</v>
      </c>
      <c r="J3222" s="1">
        <v>11302</v>
      </c>
      <c r="K3222" s="1">
        <v>248</v>
      </c>
      <c r="L3222" s="1">
        <v>354.7</v>
      </c>
      <c r="M3222" s="1">
        <v>1312</v>
      </c>
      <c r="N3222" s="1">
        <v>1</v>
      </c>
      <c r="O3222" s="1">
        <v>3</v>
      </c>
      <c r="P3222" s="1">
        <v>0</v>
      </c>
      <c r="Q3222" s="1">
        <v>0</v>
      </c>
      <c r="R3222" s="1">
        <v>40.090000000000003</v>
      </c>
      <c r="S3222" s="1">
        <v>40.18</v>
      </c>
      <c r="T3222" s="1">
        <v>1315</v>
      </c>
      <c r="U3222" s="3" t="str">
        <f t="shared" si="50"/>
        <v>2017Plan</v>
      </c>
      <c r="V3222" s="2">
        <f>DATE(A3222,INDEX(Map!$H$1:$H$12,MATCH(B3222,Map!$G$1:$G$12,0),0),1)</f>
        <v>43525</v>
      </c>
      <c r="W3222" t="str">
        <f>IF(AND(V3222&gt;=Map!$K$2,V3222&lt;=Map!$L$2),"Base",IF(AND(V3222&gt;=Map!$K$3,V3222&lt;=Map!$L$3),"Fcst","N/A"))</f>
        <v>N/A</v>
      </c>
      <c r="X3222" t="str">
        <f>INDEX(Map!$B$2:$B$86,MATCH(D3222,Map!$A$2:$A$86,0),0)</f>
        <v>Trimble Co 05</v>
      </c>
      <c r="Y3222" s="7">
        <f>IF(INDEX(Map!$C$2:$C$86,MATCH(D3222,Map!$A$2:$A$86,0),0)="","N/A",E3222*INDEX(Map!$C$2:$C$86,MATCH(D3222,Map!$A$2:$A$86,0),0))</f>
        <v>23.217000000000002</v>
      </c>
      <c r="Z3222" s="7">
        <f>IF(INDEX(Map!$D$2:$D$86,MATCH(D3222,Map!$A$2:$A$86,0),0)="","N/A",E3222*INDEX(Map!$D$2:$D$86,MATCH(D3222,Map!$A$2:$A$86,0),0))</f>
        <v>9.4830000000000005</v>
      </c>
      <c r="AA3222" t="str">
        <f>INDEX(Map!$E$2:$E$86,MATCH(D3222,Map!$A$2:$A$86,0),0)</f>
        <v>SCCT</v>
      </c>
    </row>
    <row r="3223" spans="1:27" x14ac:dyDescent="0.25">
      <c r="A3223" s="1" t="s">
        <v>121</v>
      </c>
      <c r="B3223" s="1" t="s">
        <v>109</v>
      </c>
      <c r="C3223" s="1">
        <v>30</v>
      </c>
      <c r="D3223" s="1" t="s">
        <v>52</v>
      </c>
      <c r="E3223" s="1">
        <v>26.2</v>
      </c>
      <c r="F3223" s="1">
        <v>0</v>
      </c>
      <c r="G3223" s="1">
        <v>20.9</v>
      </c>
      <c r="H3223" s="1">
        <v>19</v>
      </c>
      <c r="I3223" s="1">
        <v>295.10000000000002</v>
      </c>
      <c r="J3223" s="1">
        <v>11255</v>
      </c>
      <c r="K3223" s="1">
        <v>196</v>
      </c>
      <c r="L3223" s="1">
        <v>354.7</v>
      </c>
      <c r="M3223" s="1">
        <v>1047</v>
      </c>
      <c r="N3223" s="1">
        <v>1</v>
      </c>
      <c r="O3223" s="1">
        <v>3</v>
      </c>
      <c r="P3223" s="1">
        <v>0</v>
      </c>
      <c r="Q3223" s="1">
        <v>0</v>
      </c>
      <c r="R3223" s="1">
        <v>39.93</v>
      </c>
      <c r="S3223" s="1">
        <v>40.04</v>
      </c>
      <c r="T3223" s="1">
        <v>1050</v>
      </c>
      <c r="U3223" s="3" t="str">
        <f t="shared" si="50"/>
        <v>2017Plan</v>
      </c>
      <c r="V3223" s="2">
        <f>DATE(A3223,INDEX(Map!$H$1:$H$12,MATCH(B3223,Map!$G$1:$G$12,0),0),1)</f>
        <v>43525</v>
      </c>
      <c r="W3223" t="str">
        <f>IF(AND(V3223&gt;=Map!$K$2,V3223&lt;=Map!$L$2),"Base",IF(AND(V3223&gt;=Map!$K$3,V3223&lt;=Map!$L$3),"Fcst","N/A"))</f>
        <v>N/A</v>
      </c>
      <c r="X3223" t="str">
        <f>INDEX(Map!$B$2:$B$86,MATCH(D3223,Map!$A$2:$A$86,0),0)</f>
        <v>Trimble Co 06</v>
      </c>
      <c r="Y3223" s="7">
        <f>IF(INDEX(Map!$C$2:$C$86,MATCH(D3223,Map!$A$2:$A$86,0),0)="","N/A",E3223*INDEX(Map!$C$2:$C$86,MATCH(D3223,Map!$A$2:$A$86,0),0))</f>
        <v>18.602</v>
      </c>
      <c r="Z3223" s="7">
        <f>IF(INDEX(Map!$D$2:$D$86,MATCH(D3223,Map!$A$2:$A$86,0),0)="","N/A",E3223*INDEX(Map!$D$2:$D$86,MATCH(D3223,Map!$A$2:$A$86,0),0))</f>
        <v>7.597999999999999</v>
      </c>
      <c r="AA3223" t="str">
        <f>INDEX(Map!$E$2:$E$86,MATCH(D3223,Map!$A$2:$A$86,0),0)</f>
        <v>SCCT</v>
      </c>
    </row>
    <row r="3224" spans="1:27" x14ac:dyDescent="0.25">
      <c r="A3224" s="1" t="s">
        <v>121</v>
      </c>
      <c r="B3224" s="1" t="s">
        <v>109</v>
      </c>
      <c r="C3224" s="1">
        <v>31</v>
      </c>
      <c r="D3224" s="1" t="s">
        <v>53</v>
      </c>
      <c r="E3224" s="1">
        <v>24.7</v>
      </c>
      <c r="F3224" s="1">
        <v>0</v>
      </c>
      <c r="G3224" s="1">
        <v>19.600000000000001</v>
      </c>
      <c r="H3224" s="1">
        <v>15</v>
      </c>
      <c r="I3224" s="1">
        <v>276.5</v>
      </c>
      <c r="J3224" s="1">
        <v>11196</v>
      </c>
      <c r="K3224" s="1">
        <v>182</v>
      </c>
      <c r="L3224" s="1">
        <v>354.7</v>
      </c>
      <c r="M3224" s="1">
        <v>981</v>
      </c>
      <c r="N3224" s="1">
        <v>1</v>
      </c>
      <c r="O3224" s="1">
        <v>2</v>
      </c>
      <c r="P3224" s="1">
        <v>0</v>
      </c>
      <c r="Q3224" s="1">
        <v>0</v>
      </c>
      <c r="R3224" s="1">
        <v>39.72</v>
      </c>
      <c r="S3224" s="1">
        <v>39.81</v>
      </c>
      <c r="T3224" s="1">
        <v>983</v>
      </c>
      <c r="U3224" s="3" t="str">
        <f t="shared" si="50"/>
        <v>2017Plan</v>
      </c>
      <c r="V3224" s="2">
        <f>DATE(A3224,INDEX(Map!$H$1:$H$12,MATCH(B3224,Map!$G$1:$G$12,0),0),1)</f>
        <v>43525</v>
      </c>
      <c r="W3224" t="str">
        <f>IF(AND(V3224&gt;=Map!$K$2,V3224&lt;=Map!$L$2),"Base",IF(AND(V3224&gt;=Map!$K$3,V3224&lt;=Map!$L$3),"Fcst","N/A"))</f>
        <v>N/A</v>
      </c>
      <c r="X3224" t="str">
        <f>INDEX(Map!$B$2:$B$86,MATCH(D3224,Map!$A$2:$A$86,0),0)</f>
        <v>Trimble Co 07</v>
      </c>
      <c r="Y3224" s="7">
        <f>IF(INDEX(Map!$C$2:$C$86,MATCH(D3224,Map!$A$2:$A$86,0),0)="","N/A",E3224*INDEX(Map!$C$2:$C$86,MATCH(D3224,Map!$A$2:$A$86,0),0))</f>
        <v>15.561</v>
      </c>
      <c r="Z3224" s="7">
        <f>IF(INDEX(Map!$D$2:$D$86,MATCH(D3224,Map!$A$2:$A$86,0),0)="","N/A",E3224*INDEX(Map!$D$2:$D$86,MATCH(D3224,Map!$A$2:$A$86,0),0))</f>
        <v>9.1389999999999993</v>
      </c>
      <c r="AA3224" t="str">
        <f>INDEX(Map!$E$2:$E$86,MATCH(D3224,Map!$A$2:$A$86,0),0)</f>
        <v>SCCT</v>
      </c>
    </row>
    <row r="3225" spans="1:27" x14ac:dyDescent="0.25">
      <c r="A3225" s="1" t="s">
        <v>121</v>
      </c>
      <c r="B3225" s="1" t="s">
        <v>109</v>
      </c>
      <c r="C3225" s="1">
        <v>32</v>
      </c>
      <c r="D3225" s="1" t="s">
        <v>54</v>
      </c>
      <c r="E3225" s="1">
        <v>6.8</v>
      </c>
      <c r="F3225" s="1">
        <v>0</v>
      </c>
      <c r="G3225" s="1">
        <v>5.4</v>
      </c>
      <c r="H3225" s="1">
        <v>10</v>
      </c>
      <c r="I3225" s="1">
        <v>75.5</v>
      </c>
      <c r="J3225" s="1">
        <v>11110</v>
      </c>
      <c r="K3225" s="1">
        <v>49</v>
      </c>
      <c r="L3225" s="1">
        <v>354.8</v>
      </c>
      <c r="M3225" s="1">
        <v>268</v>
      </c>
      <c r="N3225" s="1">
        <v>0</v>
      </c>
      <c r="O3225" s="1">
        <v>2</v>
      </c>
      <c r="P3225" s="1">
        <v>0</v>
      </c>
      <c r="Q3225" s="1">
        <v>0</v>
      </c>
      <c r="R3225" s="1">
        <v>39.409999999999997</v>
      </c>
      <c r="S3225" s="1">
        <v>39.65</v>
      </c>
      <c r="T3225" s="1">
        <v>269</v>
      </c>
      <c r="U3225" s="3" t="str">
        <f t="shared" si="50"/>
        <v>2017Plan</v>
      </c>
      <c r="V3225" s="2">
        <f>DATE(A3225,INDEX(Map!$H$1:$H$12,MATCH(B3225,Map!$G$1:$G$12,0),0),1)</f>
        <v>43525</v>
      </c>
      <c r="W3225" t="str">
        <f>IF(AND(V3225&gt;=Map!$K$2,V3225&lt;=Map!$L$2),"Base",IF(AND(V3225&gt;=Map!$K$3,V3225&lt;=Map!$L$3),"Fcst","N/A"))</f>
        <v>N/A</v>
      </c>
      <c r="X3225" t="str">
        <f>INDEX(Map!$B$2:$B$86,MATCH(D3225,Map!$A$2:$A$86,0),0)</f>
        <v>Trimble Co 08</v>
      </c>
      <c r="Y3225" s="7">
        <f>IF(INDEX(Map!$C$2:$C$86,MATCH(D3225,Map!$A$2:$A$86,0),0)="","N/A",E3225*INDEX(Map!$C$2:$C$86,MATCH(D3225,Map!$A$2:$A$86,0),0))</f>
        <v>4.2839999999999998</v>
      </c>
      <c r="Z3225" s="7">
        <f>IF(INDEX(Map!$D$2:$D$86,MATCH(D3225,Map!$A$2:$A$86,0),0)="","N/A",E3225*INDEX(Map!$D$2:$D$86,MATCH(D3225,Map!$A$2:$A$86,0),0))</f>
        <v>2.516</v>
      </c>
      <c r="AA3225" t="str">
        <f>INDEX(Map!$E$2:$E$86,MATCH(D3225,Map!$A$2:$A$86,0),0)</f>
        <v>SCCT</v>
      </c>
    </row>
    <row r="3226" spans="1:27" x14ac:dyDescent="0.25">
      <c r="A3226" s="1" t="s">
        <v>121</v>
      </c>
      <c r="B3226" s="1" t="s">
        <v>109</v>
      </c>
      <c r="C3226" s="1">
        <v>33</v>
      </c>
      <c r="D3226" s="1" t="s">
        <v>55</v>
      </c>
      <c r="E3226" s="1">
        <v>6.3</v>
      </c>
      <c r="F3226" s="1">
        <v>0</v>
      </c>
      <c r="G3226" s="1">
        <v>5</v>
      </c>
      <c r="H3226" s="1">
        <v>10</v>
      </c>
      <c r="I3226" s="1">
        <v>70.2</v>
      </c>
      <c r="J3226" s="1">
        <v>11161</v>
      </c>
      <c r="K3226" s="1">
        <v>46</v>
      </c>
      <c r="L3226" s="1">
        <v>354.8</v>
      </c>
      <c r="M3226" s="1">
        <v>249</v>
      </c>
      <c r="N3226" s="1">
        <v>0</v>
      </c>
      <c r="O3226" s="1">
        <v>2</v>
      </c>
      <c r="P3226" s="1">
        <v>0</v>
      </c>
      <c r="Q3226" s="1">
        <v>0</v>
      </c>
      <c r="R3226" s="1">
        <v>39.6</v>
      </c>
      <c r="S3226" s="1">
        <v>39.840000000000003</v>
      </c>
      <c r="T3226" s="1">
        <v>250</v>
      </c>
      <c r="U3226" s="3" t="str">
        <f t="shared" si="50"/>
        <v>2017Plan</v>
      </c>
      <c r="V3226" s="2">
        <f>DATE(A3226,INDEX(Map!$H$1:$H$12,MATCH(B3226,Map!$G$1:$G$12,0),0),1)</f>
        <v>43525</v>
      </c>
      <c r="W3226" t="str">
        <f>IF(AND(V3226&gt;=Map!$K$2,V3226&lt;=Map!$L$2),"Base",IF(AND(V3226&gt;=Map!$K$3,V3226&lt;=Map!$L$3),"Fcst","N/A"))</f>
        <v>N/A</v>
      </c>
      <c r="X3226" t="str">
        <f>INDEX(Map!$B$2:$B$86,MATCH(D3226,Map!$A$2:$A$86,0),0)</f>
        <v>Trimble Co 09</v>
      </c>
      <c r="Y3226" s="7">
        <f>IF(INDEX(Map!$C$2:$C$86,MATCH(D3226,Map!$A$2:$A$86,0),0)="","N/A",E3226*INDEX(Map!$C$2:$C$86,MATCH(D3226,Map!$A$2:$A$86,0),0))</f>
        <v>3.9689999999999999</v>
      </c>
      <c r="Z3226" s="7">
        <f>IF(INDEX(Map!$D$2:$D$86,MATCH(D3226,Map!$A$2:$A$86,0),0)="","N/A",E3226*INDEX(Map!$D$2:$D$86,MATCH(D3226,Map!$A$2:$A$86,0),0))</f>
        <v>2.331</v>
      </c>
      <c r="AA3226" t="str">
        <f>INDEX(Map!$E$2:$E$86,MATCH(D3226,Map!$A$2:$A$86,0),0)</f>
        <v>SCCT</v>
      </c>
    </row>
    <row r="3227" spans="1:27" x14ac:dyDescent="0.25">
      <c r="A3227" s="1" t="s">
        <v>121</v>
      </c>
      <c r="B3227" s="1" t="s">
        <v>109</v>
      </c>
      <c r="C3227" s="1">
        <v>34</v>
      </c>
      <c r="D3227" s="1" t="s">
        <v>56</v>
      </c>
      <c r="E3227" s="1">
        <v>5.2</v>
      </c>
      <c r="F3227" s="1">
        <v>0</v>
      </c>
      <c r="G3227" s="1">
        <v>4.2</v>
      </c>
      <c r="H3227" s="1">
        <v>10</v>
      </c>
      <c r="I3227" s="1">
        <v>57.4</v>
      </c>
      <c r="J3227" s="1">
        <v>10953</v>
      </c>
      <c r="K3227" s="1">
        <v>36</v>
      </c>
      <c r="L3227" s="1">
        <v>354.8</v>
      </c>
      <c r="M3227" s="1">
        <v>204</v>
      </c>
      <c r="N3227" s="1">
        <v>0</v>
      </c>
      <c r="O3227" s="1">
        <v>2</v>
      </c>
      <c r="P3227" s="1">
        <v>0</v>
      </c>
      <c r="Q3227" s="1">
        <v>0</v>
      </c>
      <c r="R3227" s="1">
        <v>38.86</v>
      </c>
      <c r="S3227" s="1">
        <v>39.159999999999997</v>
      </c>
      <c r="T3227" s="1">
        <v>205</v>
      </c>
      <c r="U3227" s="3" t="str">
        <f t="shared" si="50"/>
        <v>2017Plan</v>
      </c>
      <c r="V3227" s="2">
        <f>DATE(A3227,INDEX(Map!$H$1:$H$12,MATCH(B3227,Map!$G$1:$G$12,0),0),1)</f>
        <v>43525</v>
      </c>
      <c r="W3227" t="str">
        <f>IF(AND(V3227&gt;=Map!$K$2,V3227&lt;=Map!$L$2),"Base",IF(AND(V3227&gt;=Map!$K$3,V3227&lt;=Map!$L$3),"Fcst","N/A"))</f>
        <v>N/A</v>
      </c>
      <c r="X3227" t="str">
        <f>INDEX(Map!$B$2:$B$86,MATCH(D3227,Map!$A$2:$A$86,0),0)</f>
        <v>Trimble Co 10</v>
      </c>
      <c r="Y3227" s="7">
        <f>IF(INDEX(Map!$C$2:$C$86,MATCH(D3227,Map!$A$2:$A$86,0),0)="","N/A",E3227*INDEX(Map!$C$2:$C$86,MATCH(D3227,Map!$A$2:$A$86,0),0))</f>
        <v>3.2760000000000002</v>
      </c>
      <c r="Z3227" s="7">
        <f>IF(INDEX(Map!$D$2:$D$86,MATCH(D3227,Map!$A$2:$A$86,0),0)="","N/A",E3227*INDEX(Map!$D$2:$D$86,MATCH(D3227,Map!$A$2:$A$86,0),0))</f>
        <v>1.9239999999999999</v>
      </c>
      <c r="AA3227" t="str">
        <f>INDEX(Map!$E$2:$E$86,MATCH(D3227,Map!$A$2:$A$86,0),0)</f>
        <v>SCCT</v>
      </c>
    </row>
    <row r="3228" spans="1:27" x14ac:dyDescent="0.25">
      <c r="A3228" s="1" t="s">
        <v>121</v>
      </c>
      <c r="B3228" s="1" t="s">
        <v>109</v>
      </c>
      <c r="C3228" s="1">
        <v>35</v>
      </c>
      <c r="D3228" s="1" t="s">
        <v>57</v>
      </c>
      <c r="E3228" s="1">
        <v>0</v>
      </c>
      <c r="F3228" s="1">
        <v>0</v>
      </c>
      <c r="G3228" s="1">
        <v>0</v>
      </c>
      <c r="H3228" s="1">
        <v>0</v>
      </c>
      <c r="I3228" s="1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</v>
      </c>
      <c r="U3228" s="3" t="str">
        <f t="shared" si="50"/>
        <v>2017Plan</v>
      </c>
      <c r="V3228" s="2">
        <f>DATE(A3228,INDEX(Map!$H$1:$H$12,MATCH(B3228,Map!$G$1:$G$12,0),0),1)</f>
        <v>43525</v>
      </c>
      <c r="W3228" t="str">
        <f>IF(AND(V3228&gt;=Map!$K$2,V3228&lt;=Map!$L$2),"Base",IF(AND(V3228&gt;=Map!$K$3,V3228&lt;=Map!$L$3),"Fcst","N/A"))</f>
        <v>N/A</v>
      </c>
      <c r="X3228" t="str">
        <f>INDEX(Map!$B$2:$B$86,MATCH(D3228,Map!$A$2:$A$86,0),0)</f>
        <v>Cane Run 11</v>
      </c>
      <c r="Y3228" s="7" t="str">
        <f>IF(INDEX(Map!$C$2:$C$86,MATCH(D3228,Map!$A$2:$A$86,0),0)="","N/A",E3228*INDEX(Map!$C$2:$C$86,MATCH(D3228,Map!$A$2:$A$86,0),0))</f>
        <v>N/A</v>
      </c>
      <c r="Z3228" s="7">
        <f>IF(INDEX(Map!$D$2:$D$86,MATCH(D3228,Map!$A$2:$A$86,0),0)="","N/A",E3228*INDEX(Map!$D$2:$D$86,MATCH(D3228,Map!$A$2:$A$86,0),0))</f>
        <v>0</v>
      </c>
      <c r="AA3228" t="str">
        <f>INDEX(Map!$E$2:$E$86,MATCH(D3228,Map!$A$2:$A$86,0),0)</f>
        <v>SCCT</v>
      </c>
    </row>
    <row r="3229" spans="1:27" x14ac:dyDescent="0.25">
      <c r="A3229" s="1" t="s">
        <v>121</v>
      </c>
      <c r="B3229" s="1" t="s">
        <v>109</v>
      </c>
      <c r="C3229" s="1">
        <v>36</v>
      </c>
      <c r="D3229" s="1" t="s">
        <v>58</v>
      </c>
      <c r="E3229" s="1">
        <v>0</v>
      </c>
      <c r="F3229" s="1">
        <v>0</v>
      </c>
      <c r="G3229" s="1">
        <v>0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</v>
      </c>
      <c r="U3229" s="3" t="str">
        <f t="shared" si="50"/>
        <v>2017Plan</v>
      </c>
      <c r="V3229" s="2">
        <f>DATE(A3229,INDEX(Map!$H$1:$H$12,MATCH(B3229,Map!$G$1:$G$12,0),0),1)</f>
        <v>43525</v>
      </c>
      <c r="W3229" t="str">
        <f>IF(AND(V3229&gt;=Map!$K$2,V3229&lt;=Map!$L$2),"Base",IF(AND(V3229&gt;=Map!$K$3,V3229&lt;=Map!$L$3),"Fcst","N/A"))</f>
        <v>N/A</v>
      </c>
      <c r="X3229" t="str">
        <f>INDEX(Map!$B$2:$B$86,MATCH(D3229,Map!$A$2:$A$86,0),0)</f>
        <v>Haefling</v>
      </c>
      <c r="Y3229" s="7">
        <f>IF(INDEX(Map!$C$2:$C$86,MATCH(D3229,Map!$A$2:$A$86,0),0)="","N/A",E3229*INDEX(Map!$C$2:$C$86,MATCH(D3229,Map!$A$2:$A$86,0),0))</f>
        <v>0</v>
      </c>
      <c r="Z3229" s="7" t="str">
        <f>IF(INDEX(Map!$D$2:$D$86,MATCH(D3229,Map!$A$2:$A$86,0),0)="","N/A",E3229*INDEX(Map!$D$2:$D$86,MATCH(D3229,Map!$A$2:$A$86,0),0))</f>
        <v>N/A</v>
      </c>
      <c r="AA3229" t="str">
        <f>INDEX(Map!$E$2:$E$86,MATCH(D3229,Map!$A$2:$A$86,0),0)</f>
        <v>SCCT</v>
      </c>
    </row>
    <row r="3230" spans="1:27" x14ac:dyDescent="0.25">
      <c r="A3230" s="1" t="s">
        <v>121</v>
      </c>
      <c r="B3230" s="1" t="s">
        <v>109</v>
      </c>
      <c r="C3230" s="1">
        <v>37</v>
      </c>
      <c r="D3230" s="1" t="s">
        <v>59</v>
      </c>
      <c r="E3230" s="1">
        <v>0</v>
      </c>
      <c r="F3230" s="1">
        <v>0</v>
      </c>
      <c r="G3230" s="1">
        <v>0</v>
      </c>
      <c r="H3230" s="1">
        <v>0</v>
      </c>
      <c r="I3230" s="1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</v>
      </c>
      <c r="U3230" s="3" t="str">
        <f t="shared" si="50"/>
        <v>2017Plan</v>
      </c>
      <c r="V3230" s="2">
        <f>DATE(A3230,INDEX(Map!$H$1:$H$12,MATCH(B3230,Map!$G$1:$G$12,0),0),1)</f>
        <v>43525</v>
      </c>
      <c r="W3230" t="str">
        <f>IF(AND(V3230&gt;=Map!$K$2,V3230&lt;=Map!$L$2),"Base",IF(AND(V3230&gt;=Map!$K$3,V3230&lt;=Map!$L$3),"Fcst","N/A"))</f>
        <v>N/A</v>
      </c>
      <c r="X3230" t="str">
        <f>INDEX(Map!$B$2:$B$86,MATCH(D3230,Map!$A$2:$A$86,0),0)</f>
        <v>Paddys Run 11</v>
      </c>
      <c r="Y3230" s="7" t="str">
        <f>IF(INDEX(Map!$C$2:$C$86,MATCH(D3230,Map!$A$2:$A$86,0),0)="","N/A",E3230*INDEX(Map!$C$2:$C$86,MATCH(D3230,Map!$A$2:$A$86,0),0))</f>
        <v>N/A</v>
      </c>
      <c r="Z3230" s="7">
        <f>IF(INDEX(Map!$D$2:$D$86,MATCH(D3230,Map!$A$2:$A$86,0),0)="","N/A",E3230*INDEX(Map!$D$2:$D$86,MATCH(D3230,Map!$A$2:$A$86,0),0))</f>
        <v>0</v>
      </c>
      <c r="AA3230" t="str">
        <f>INDEX(Map!$E$2:$E$86,MATCH(D3230,Map!$A$2:$A$86,0),0)</f>
        <v>SCCT</v>
      </c>
    </row>
    <row r="3231" spans="1:27" x14ac:dyDescent="0.25">
      <c r="A3231" s="1" t="s">
        <v>121</v>
      </c>
      <c r="B3231" s="1" t="s">
        <v>109</v>
      </c>
      <c r="C3231" s="1">
        <v>38</v>
      </c>
      <c r="D3231" s="1" t="s">
        <v>60</v>
      </c>
      <c r="E3231" s="1">
        <v>0</v>
      </c>
      <c r="F3231" s="1">
        <v>0</v>
      </c>
      <c r="G3231" s="1">
        <v>0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</v>
      </c>
      <c r="U3231" s="3" t="str">
        <f t="shared" si="50"/>
        <v>2017Plan</v>
      </c>
      <c r="V3231" s="2">
        <f>DATE(A3231,INDEX(Map!$H$1:$H$12,MATCH(B3231,Map!$G$1:$G$12,0),0),1)</f>
        <v>43525</v>
      </c>
      <c r="W3231" t="str">
        <f>IF(AND(V3231&gt;=Map!$K$2,V3231&lt;=Map!$L$2),"Base",IF(AND(V3231&gt;=Map!$K$3,V3231&lt;=Map!$L$3),"Fcst","N/A"))</f>
        <v>N/A</v>
      </c>
      <c r="X3231" t="str">
        <f>INDEX(Map!$B$2:$B$86,MATCH(D3231,Map!$A$2:$A$86,0),0)</f>
        <v>Paddys Run 12</v>
      </c>
      <c r="Y3231" s="7" t="str">
        <f>IF(INDEX(Map!$C$2:$C$86,MATCH(D3231,Map!$A$2:$A$86,0),0)="","N/A",E3231*INDEX(Map!$C$2:$C$86,MATCH(D3231,Map!$A$2:$A$86,0),0))</f>
        <v>N/A</v>
      </c>
      <c r="Z3231" s="7">
        <f>IF(INDEX(Map!$D$2:$D$86,MATCH(D3231,Map!$A$2:$A$86,0),0)="","N/A",E3231*INDEX(Map!$D$2:$D$86,MATCH(D3231,Map!$A$2:$A$86,0),0))</f>
        <v>0</v>
      </c>
      <c r="AA3231" t="str">
        <f>INDEX(Map!$E$2:$E$86,MATCH(D3231,Map!$A$2:$A$86,0),0)</f>
        <v>SCCT</v>
      </c>
    </row>
    <row r="3232" spans="1:27" x14ac:dyDescent="0.25">
      <c r="A3232" s="1" t="s">
        <v>121</v>
      </c>
      <c r="B3232" s="1" t="s">
        <v>109</v>
      </c>
      <c r="C3232" s="1">
        <v>39</v>
      </c>
      <c r="D3232" s="1" t="s">
        <v>61</v>
      </c>
      <c r="E3232" s="1">
        <v>0</v>
      </c>
      <c r="F3232" s="1">
        <v>0</v>
      </c>
      <c r="G3232" s="1">
        <v>0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</v>
      </c>
      <c r="U3232" s="3" t="str">
        <f t="shared" si="50"/>
        <v>2017Plan</v>
      </c>
      <c r="V3232" s="2">
        <f>DATE(A3232,INDEX(Map!$H$1:$H$12,MATCH(B3232,Map!$G$1:$G$12,0),0),1)</f>
        <v>43525</v>
      </c>
      <c r="W3232" t="str">
        <f>IF(AND(V3232&gt;=Map!$K$2,V3232&lt;=Map!$L$2),"Base",IF(AND(V3232&gt;=Map!$K$3,V3232&lt;=Map!$L$3),"Fcst","N/A"))</f>
        <v>N/A</v>
      </c>
      <c r="X3232" t="str">
        <f>INDEX(Map!$B$2:$B$86,MATCH(D3232,Map!$A$2:$A$86,0),0)</f>
        <v>Zorn 1</v>
      </c>
      <c r="Y3232" s="7" t="str">
        <f>IF(INDEX(Map!$C$2:$C$86,MATCH(D3232,Map!$A$2:$A$86,0),0)="","N/A",E3232*INDEX(Map!$C$2:$C$86,MATCH(D3232,Map!$A$2:$A$86,0),0))</f>
        <v>N/A</v>
      </c>
      <c r="Z3232" s="7">
        <f>IF(INDEX(Map!$D$2:$D$86,MATCH(D3232,Map!$A$2:$A$86,0),0)="","N/A",E3232*INDEX(Map!$D$2:$D$86,MATCH(D3232,Map!$A$2:$A$86,0),0))</f>
        <v>0</v>
      </c>
      <c r="AA3232" t="str">
        <f>INDEX(Map!$E$2:$E$86,MATCH(D3232,Map!$A$2:$A$86,0),0)</f>
        <v>SCCT</v>
      </c>
    </row>
    <row r="3233" spans="1:27" x14ac:dyDescent="0.25">
      <c r="A3233" s="1" t="s">
        <v>121</v>
      </c>
      <c r="B3233" s="1" t="s">
        <v>109</v>
      </c>
      <c r="C3233" s="1">
        <v>40</v>
      </c>
      <c r="D3233" s="1" t="s">
        <v>62</v>
      </c>
      <c r="E3233" s="1">
        <v>10.199999999999999</v>
      </c>
      <c r="F3233" s="1">
        <v>0</v>
      </c>
      <c r="G3233" s="1">
        <v>43.3</v>
      </c>
      <c r="H3233" s="1">
        <v>31</v>
      </c>
      <c r="I3233" s="1" t="s">
        <v>63</v>
      </c>
      <c r="J3233" s="1" t="s">
        <v>63</v>
      </c>
      <c r="K3233" s="1">
        <v>331</v>
      </c>
      <c r="L3233" s="1">
        <v>0</v>
      </c>
      <c r="M3233" s="1">
        <v>0</v>
      </c>
      <c r="N3233" s="1" t="s">
        <v>63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3" t="str">
        <f t="shared" si="50"/>
        <v>2017Plan</v>
      </c>
      <c r="V3233" s="2">
        <f>DATE(A3233,INDEX(Map!$H$1:$H$12,MATCH(B3233,Map!$G$1:$G$12,0),0),1)</f>
        <v>43525</v>
      </c>
      <c r="W3233" t="str">
        <f>IF(AND(V3233&gt;=Map!$K$2,V3233&lt;=Map!$L$2),"Base",IF(AND(V3233&gt;=Map!$K$3,V3233&lt;=Map!$L$3),"Fcst","N/A"))</f>
        <v>N/A</v>
      </c>
      <c r="X3233" t="str">
        <f>INDEX(Map!$B$2:$B$86,MATCH(D3233,Map!$A$2:$A$86,0),0)</f>
        <v>Dix Dam</v>
      </c>
      <c r="Y3233" s="7">
        <f>IF(INDEX(Map!$C$2:$C$86,MATCH(D3233,Map!$A$2:$A$86,0),0)="","N/A",E3233*INDEX(Map!$C$2:$C$86,MATCH(D3233,Map!$A$2:$A$86,0),0))</f>
        <v>10.199999999999999</v>
      </c>
      <c r="Z3233" s="7" t="str">
        <f>IF(INDEX(Map!$D$2:$D$86,MATCH(D3233,Map!$A$2:$A$86,0),0)="","N/A",E3233*INDEX(Map!$D$2:$D$86,MATCH(D3233,Map!$A$2:$A$86,0),0))</f>
        <v>N/A</v>
      </c>
      <c r="AA3233" t="str">
        <f>INDEX(Map!$E$2:$E$86,MATCH(D3233,Map!$A$2:$A$86,0),0)</f>
        <v>Hydro</v>
      </c>
    </row>
    <row r="3234" spans="1:27" x14ac:dyDescent="0.25">
      <c r="A3234" s="1" t="s">
        <v>121</v>
      </c>
      <c r="B3234" s="1" t="s">
        <v>109</v>
      </c>
      <c r="C3234" s="1">
        <v>41</v>
      </c>
      <c r="D3234" s="1" t="s">
        <v>64</v>
      </c>
      <c r="E3234" s="1">
        <v>14.1</v>
      </c>
      <c r="F3234" s="1">
        <v>0</v>
      </c>
      <c r="G3234" s="1">
        <v>100</v>
      </c>
      <c r="H3234" s="1">
        <v>0</v>
      </c>
      <c r="I3234" s="1" t="s">
        <v>63</v>
      </c>
      <c r="J3234" s="1" t="s">
        <v>63</v>
      </c>
      <c r="K3234" s="1">
        <v>744</v>
      </c>
      <c r="L3234" s="1">
        <v>0</v>
      </c>
      <c r="M3234" s="1">
        <v>0</v>
      </c>
      <c r="N3234" s="1" t="s">
        <v>63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</v>
      </c>
      <c r="U3234" s="3" t="str">
        <f t="shared" si="50"/>
        <v>2017Plan</v>
      </c>
      <c r="V3234" s="2">
        <f>DATE(A3234,INDEX(Map!$H$1:$H$12,MATCH(B3234,Map!$G$1:$G$12,0),0),1)</f>
        <v>43525</v>
      </c>
      <c r="W3234" t="str">
        <f>IF(AND(V3234&gt;=Map!$K$2,V3234&lt;=Map!$L$2),"Base",IF(AND(V3234&gt;=Map!$K$3,V3234&lt;=Map!$L$3),"Fcst","N/A"))</f>
        <v>N/A</v>
      </c>
      <c r="X3234" t="str">
        <f>INDEX(Map!$B$2:$B$86,MATCH(D3234,Map!$A$2:$A$86,0),0)</f>
        <v>Ohio Falls</v>
      </c>
      <c r="Y3234" s="7" t="str">
        <f>IF(INDEX(Map!$C$2:$C$86,MATCH(D3234,Map!$A$2:$A$86,0),0)="","N/A",E3234*INDEX(Map!$C$2:$C$86,MATCH(D3234,Map!$A$2:$A$86,0),0))</f>
        <v>N/A</v>
      </c>
      <c r="Z3234" s="7">
        <f>IF(INDEX(Map!$D$2:$D$86,MATCH(D3234,Map!$A$2:$A$86,0),0)="","N/A",E3234*INDEX(Map!$D$2:$D$86,MATCH(D3234,Map!$A$2:$A$86,0),0))</f>
        <v>14.1</v>
      </c>
      <c r="AA3234" t="str">
        <f>INDEX(Map!$E$2:$E$86,MATCH(D3234,Map!$A$2:$A$86,0),0)</f>
        <v>Hydro</v>
      </c>
    </row>
    <row r="3235" spans="1:27" x14ac:dyDescent="0.25">
      <c r="A3235" s="1" t="s">
        <v>121</v>
      </c>
      <c r="B3235" s="1" t="s">
        <v>109</v>
      </c>
      <c r="C3235" s="1">
        <v>42</v>
      </c>
      <c r="D3235" s="1" t="s">
        <v>65</v>
      </c>
      <c r="E3235" s="1">
        <v>1.6</v>
      </c>
      <c r="F3235" s="1">
        <v>0</v>
      </c>
      <c r="G3235" s="1">
        <v>100</v>
      </c>
      <c r="H3235" s="1">
        <v>0</v>
      </c>
      <c r="I3235" s="1" t="s">
        <v>63</v>
      </c>
      <c r="J3235" s="1" t="s">
        <v>63</v>
      </c>
      <c r="K3235" s="1">
        <v>744</v>
      </c>
      <c r="L3235" s="1">
        <v>0</v>
      </c>
      <c r="M3235" s="1">
        <v>0</v>
      </c>
      <c r="N3235" s="1" t="s">
        <v>63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</v>
      </c>
      <c r="U3235" s="3" t="str">
        <f t="shared" si="50"/>
        <v>2017Plan</v>
      </c>
      <c r="V3235" s="2">
        <f>DATE(A3235,INDEX(Map!$H$1:$H$12,MATCH(B3235,Map!$G$1:$G$12,0),0),1)</f>
        <v>43525</v>
      </c>
      <c r="W3235" t="str">
        <f>IF(AND(V3235&gt;=Map!$K$2,V3235&lt;=Map!$L$2),"Base",IF(AND(V3235&gt;=Map!$K$3,V3235&lt;=Map!$L$3),"Fcst","N/A"))</f>
        <v>N/A</v>
      </c>
      <c r="X3235" t="str">
        <f>INDEX(Map!$B$2:$B$86,MATCH(D3235,Map!$A$2:$A$86,0),0)</f>
        <v>Brown Solar</v>
      </c>
      <c r="Y3235" s="7">
        <f>IF(INDEX(Map!$C$2:$C$86,MATCH(D3235,Map!$A$2:$A$86,0),0)="","N/A",E3235*INDEX(Map!$C$2:$C$86,MATCH(D3235,Map!$A$2:$A$86,0),0))</f>
        <v>0.97599999999999998</v>
      </c>
      <c r="Z3235" s="7">
        <f>IF(INDEX(Map!$D$2:$D$86,MATCH(D3235,Map!$A$2:$A$86,0),0)="","N/A",E3235*INDEX(Map!$D$2:$D$86,MATCH(D3235,Map!$A$2:$A$86,0),0))</f>
        <v>0.62400000000000011</v>
      </c>
      <c r="AA3235" t="str">
        <f>INDEX(Map!$E$2:$E$86,MATCH(D3235,Map!$A$2:$A$86,0),0)</f>
        <v>Solar</v>
      </c>
    </row>
    <row r="3236" spans="1:27" x14ac:dyDescent="0.25">
      <c r="A3236" s="1" t="s">
        <v>121</v>
      </c>
      <c r="B3236" s="1" t="s">
        <v>109</v>
      </c>
      <c r="C3236" s="1">
        <v>43</v>
      </c>
      <c r="D3236" s="1" t="s">
        <v>66</v>
      </c>
      <c r="E3236" s="1">
        <v>11.5</v>
      </c>
      <c r="F3236" s="1">
        <v>0</v>
      </c>
      <c r="G3236" s="1">
        <v>100</v>
      </c>
      <c r="H3236" s="1">
        <v>0</v>
      </c>
      <c r="I3236" s="1">
        <v>1153.2</v>
      </c>
      <c r="J3236" s="1">
        <v>100000</v>
      </c>
      <c r="K3236" s="1">
        <v>744</v>
      </c>
      <c r="L3236" s="1">
        <v>27.8</v>
      </c>
      <c r="M3236" s="1">
        <v>321</v>
      </c>
      <c r="N3236" s="1">
        <v>0</v>
      </c>
      <c r="O3236" s="1">
        <v>0</v>
      </c>
      <c r="P3236" s="1">
        <v>0</v>
      </c>
      <c r="Q3236" s="1">
        <v>0</v>
      </c>
      <c r="R3236" s="1">
        <v>27.8</v>
      </c>
      <c r="S3236" s="1">
        <v>27.8</v>
      </c>
      <c r="T3236" s="1">
        <v>321</v>
      </c>
      <c r="U3236" s="3" t="str">
        <f t="shared" si="50"/>
        <v>2017Plan</v>
      </c>
      <c r="V3236" s="2">
        <f>DATE(A3236,INDEX(Map!$H$1:$H$12,MATCH(B3236,Map!$G$1:$G$12,0),0),1)</f>
        <v>43525</v>
      </c>
      <c r="W3236" t="str">
        <f>IF(AND(V3236&gt;=Map!$K$2,V3236&lt;=Map!$L$2),"Base",IF(AND(V3236&gt;=Map!$K$3,V3236&lt;=Map!$L$3),"Fcst","N/A"))</f>
        <v>N/A</v>
      </c>
      <c r="X3236" t="str">
        <f>INDEX(Map!$B$2:$B$86,MATCH(D3236,Map!$A$2:$A$86,0),0)</f>
        <v>OVEC</v>
      </c>
      <c r="Y3236" s="7">
        <f>IF(INDEX(Map!$C$2:$C$86,MATCH(D3236,Map!$A$2:$A$86,0),0)="","N/A",E3236*INDEX(Map!$C$2:$C$86,MATCH(D3236,Map!$A$2:$A$86,0),0))</f>
        <v>11.5</v>
      </c>
      <c r="Z3236" s="7" t="str">
        <f>IF(INDEX(Map!$D$2:$D$86,MATCH(D3236,Map!$A$2:$A$86,0),0)="","N/A",E3236*INDEX(Map!$D$2:$D$86,MATCH(D3236,Map!$A$2:$A$86,0),0))</f>
        <v>N/A</v>
      </c>
      <c r="AA3236" t="str">
        <f>INDEX(Map!$E$2:$E$86,MATCH(D3236,Map!$A$2:$A$86,0),0)</f>
        <v>Coal</v>
      </c>
    </row>
    <row r="3237" spans="1:27" x14ac:dyDescent="0.25">
      <c r="A3237" s="1" t="s">
        <v>121</v>
      </c>
      <c r="B3237" s="1" t="s">
        <v>109</v>
      </c>
      <c r="C3237" s="1">
        <v>44</v>
      </c>
      <c r="D3237" s="1" t="s">
        <v>67</v>
      </c>
      <c r="E3237" s="1">
        <v>7.1</v>
      </c>
      <c r="F3237" s="1">
        <v>0</v>
      </c>
      <c r="G3237" s="1">
        <v>30.7</v>
      </c>
      <c r="H3237" s="1">
        <v>52</v>
      </c>
      <c r="I3237" s="1">
        <v>710.3</v>
      </c>
      <c r="J3237" s="1">
        <v>100000</v>
      </c>
      <c r="K3237" s="1">
        <v>236</v>
      </c>
      <c r="L3237" s="1">
        <v>27.8</v>
      </c>
      <c r="M3237" s="1">
        <v>197</v>
      </c>
      <c r="N3237" s="1">
        <v>0</v>
      </c>
      <c r="O3237" s="1">
        <v>0</v>
      </c>
      <c r="P3237" s="1">
        <v>0</v>
      </c>
      <c r="Q3237" s="1">
        <v>0</v>
      </c>
      <c r="R3237" s="1">
        <v>27.8</v>
      </c>
      <c r="S3237" s="1">
        <v>27.8</v>
      </c>
      <c r="T3237" s="1">
        <v>197</v>
      </c>
      <c r="U3237" s="3" t="str">
        <f t="shared" si="50"/>
        <v>2017Plan</v>
      </c>
      <c r="V3237" s="2">
        <f>DATE(A3237,INDEX(Map!$H$1:$H$12,MATCH(B3237,Map!$G$1:$G$12,0),0),1)</f>
        <v>43525</v>
      </c>
      <c r="W3237" t="str">
        <f>IF(AND(V3237&gt;=Map!$K$2,V3237&lt;=Map!$L$2),"Base",IF(AND(V3237&gt;=Map!$K$3,V3237&lt;=Map!$L$3),"Fcst","N/A"))</f>
        <v>N/A</v>
      </c>
      <c r="X3237" t="str">
        <f>INDEX(Map!$B$2:$B$86,MATCH(D3237,Map!$A$2:$A$86,0),0)</f>
        <v>OVEC</v>
      </c>
      <c r="Y3237" s="7">
        <f>IF(INDEX(Map!$C$2:$C$86,MATCH(D3237,Map!$A$2:$A$86,0),0)="","N/A",E3237*INDEX(Map!$C$2:$C$86,MATCH(D3237,Map!$A$2:$A$86,0),0))</f>
        <v>7.1</v>
      </c>
      <c r="Z3237" s="7" t="str">
        <f>IF(INDEX(Map!$D$2:$D$86,MATCH(D3237,Map!$A$2:$A$86,0),0)="","N/A",E3237*INDEX(Map!$D$2:$D$86,MATCH(D3237,Map!$A$2:$A$86,0),0))</f>
        <v>N/A</v>
      </c>
      <c r="AA3237" t="str">
        <f>INDEX(Map!$E$2:$E$86,MATCH(D3237,Map!$A$2:$A$86,0),0)</f>
        <v>Coal</v>
      </c>
    </row>
    <row r="3238" spans="1:27" x14ac:dyDescent="0.25">
      <c r="A3238" s="1" t="s">
        <v>121</v>
      </c>
      <c r="B3238" s="1" t="s">
        <v>109</v>
      </c>
      <c r="C3238" s="1">
        <v>45</v>
      </c>
      <c r="D3238" s="1" t="s">
        <v>68</v>
      </c>
      <c r="E3238" s="1">
        <v>25.7</v>
      </c>
      <c r="F3238" s="1">
        <v>0</v>
      </c>
      <c r="G3238" s="1">
        <v>100</v>
      </c>
      <c r="H3238" s="1">
        <v>0</v>
      </c>
      <c r="I3238" s="1">
        <v>2566.8000000000002</v>
      </c>
      <c r="J3238" s="1">
        <v>100000</v>
      </c>
      <c r="K3238" s="1">
        <v>744</v>
      </c>
      <c r="L3238" s="1">
        <v>27.8</v>
      </c>
      <c r="M3238" s="1">
        <v>714</v>
      </c>
      <c r="N3238" s="1">
        <v>0</v>
      </c>
      <c r="O3238" s="1">
        <v>0</v>
      </c>
      <c r="P3238" s="1">
        <v>0</v>
      </c>
      <c r="Q3238" s="1">
        <v>0</v>
      </c>
      <c r="R3238" s="1">
        <v>27.8</v>
      </c>
      <c r="S3238" s="1">
        <v>27.8</v>
      </c>
      <c r="T3238" s="1">
        <v>714</v>
      </c>
      <c r="U3238" s="3" t="str">
        <f t="shared" si="50"/>
        <v>2017Plan</v>
      </c>
      <c r="V3238" s="2">
        <f>DATE(A3238,INDEX(Map!$H$1:$H$12,MATCH(B3238,Map!$G$1:$G$12,0),0),1)</f>
        <v>43525</v>
      </c>
      <c r="W3238" t="str">
        <f>IF(AND(V3238&gt;=Map!$K$2,V3238&lt;=Map!$L$2),"Base",IF(AND(V3238&gt;=Map!$K$3,V3238&lt;=Map!$L$3),"Fcst","N/A"))</f>
        <v>N/A</v>
      </c>
      <c r="X3238" t="str">
        <f>INDEX(Map!$B$2:$B$86,MATCH(D3238,Map!$A$2:$A$86,0),0)</f>
        <v>OVEC</v>
      </c>
      <c r="Y3238" s="7" t="str">
        <f>IF(INDEX(Map!$C$2:$C$86,MATCH(D3238,Map!$A$2:$A$86,0),0)="","N/A",E3238*INDEX(Map!$C$2:$C$86,MATCH(D3238,Map!$A$2:$A$86,0),0))</f>
        <v>N/A</v>
      </c>
      <c r="Z3238" s="7">
        <f>IF(INDEX(Map!$D$2:$D$86,MATCH(D3238,Map!$A$2:$A$86,0),0)="","N/A",E3238*INDEX(Map!$D$2:$D$86,MATCH(D3238,Map!$A$2:$A$86,0),0))</f>
        <v>25.7</v>
      </c>
      <c r="AA3238" t="str">
        <f>INDEX(Map!$E$2:$E$86,MATCH(D3238,Map!$A$2:$A$86,0),0)</f>
        <v>Coal</v>
      </c>
    </row>
    <row r="3239" spans="1:27" x14ac:dyDescent="0.25">
      <c r="A3239" s="1" t="s">
        <v>121</v>
      </c>
      <c r="B3239" s="1" t="s">
        <v>109</v>
      </c>
      <c r="C3239" s="1">
        <v>46</v>
      </c>
      <c r="D3239" s="1" t="s">
        <v>69</v>
      </c>
      <c r="E3239" s="1">
        <v>21.3</v>
      </c>
      <c r="F3239" s="1">
        <v>0</v>
      </c>
      <c r="G3239" s="1">
        <v>40.200000000000003</v>
      </c>
      <c r="H3239" s="1">
        <v>65</v>
      </c>
      <c r="I3239" s="1">
        <v>2126</v>
      </c>
      <c r="J3239" s="1">
        <v>100000</v>
      </c>
      <c r="K3239" s="1">
        <v>304</v>
      </c>
      <c r="L3239" s="1">
        <v>27.8</v>
      </c>
      <c r="M3239" s="1">
        <v>591</v>
      </c>
      <c r="N3239" s="1">
        <v>0</v>
      </c>
      <c r="O3239" s="1">
        <v>0</v>
      </c>
      <c r="P3239" s="1">
        <v>0</v>
      </c>
      <c r="Q3239" s="1">
        <v>0</v>
      </c>
      <c r="R3239" s="1">
        <v>27.8</v>
      </c>
      <c r="S3239" s="1">
        <v>27.8</v>
      </c>
      <c r="T3239" s="1">
        <v>591</v>
      </c>
      <c r="U3239" s="3" t="str">
        <f t="shared" si="50"/>
        <v>2017Plan</v>
      </c>
      <c r="V3239" s="2">
        <f>DATE(A3239,INDEX(Map!$H$1:$H$12,MATCH(B3239,Map!$G$1:$G$12,0),0),1)</f>
        <v>43525</v>
      </c>
      <c r="W3239" t="str">
        <f>IF(AND(V3239&gt;=Map!$K$2,V3239&lt;=Map!$L$2),"Base",IF(AND(V3239&gt;=Map!$K$3,V3239&lt;=Map!$L$3),"Fcst","N/A"))</f>
        <v>N/A</v>
      </c>
      <c r="X3239" t="str">
        <f>INDEX(Map!$B$2:$B$86,MATCH(D3239,Map!$A$2:$A$86,0),0)</f>
        <v>OVEC</v>
      </c>
      <c r="Y3239" s="7" t="str">
        <f>IF(INDEX(Map!$C$2:$C$86,MATCH(D3239,Map!$A$2:$A$86,0),0)="","N/A",E3239*INDEX(Map!$C$2:$C$86,MATCH(D3239,Map!$A$2:$A$86,0),0))</f>
        <v>N/A</v>
      </c>
      <c r="Z3239" s="7">
        <f>IF(INDEX(Map!$D$2:$D$86,MATCH(D3239,Map!$A$2:$A$86,0),0)="","N/A",E3239*INDEX(Map!$D$2:$D$86,MATCH(D3239,Map!$A$2:$A$86,0),0))</f>
        <v>21.3</v>
      </c>
      <c r="AA3239" t="str">
        <f>INDEX(Map!$E$2:$E$86,MATCH(D3239,Map!$A$2:$A$86,0),0)</f>
        <v>Coal</v>
      </c>
    </row>
    <row r="3240" spans="1:27" x14ac:dyDescent="0.25">
      <c r="A3240" s="1" t="s">
        <v>121</v>
      </c>
      <c r="B3240" s="1" t="s">
        <v>109</v>
      </c>
      <c r="C3240" s="1">
        <v>47</v>
      </c>
      <c r="D3240" s="1" t="s">
        <v>70</v>
      </c>
      <c r="E3240" s="1">
        <v>0.1</v>
      </c>
      <c r="F3240" s="1">
        <v>0</v>
      </c>
      <c r="G3240" s="1">
        <v>0.6</v>
      </c>
      <c r="H3240" s="1">
        <v>2</v>
      </c>
      <c r="I3240" s="1" t="s">
        <v>63</v>
      </c>
      <c r="J3240" s="1" t="s">
        <v>63</v>
      </c>
      <c r="K3240" s="1">
        <v>2</v>
      </c>
      <c r="L3240" s="1">
        <v>41.4</v>
      </c>
      <c r="M3240" s="1">
        <v>4</v>
      </c>
      <c r="N3240" s="1" t="s">
        <v>63</v>
      </c>
      <c r="O3240" s="1">
        <v>0</v>
      </c>
      <c r="P3240" s="1">
        <v>0</v>
      </c>
      <c r="Q3240" s="1">
        <v>1</v>
      </c>
      <c r="R3240" s="1">
        <v>51.07</v>
      </c>
      <c r="S3240" s="1">
        <v>51.07</v>
      </c>
      <c r="T3240" s="1">
        <v>5</v>
      </c>
      <c r="U3240" s="3" t="str">
        <f t="shared" si="50"/>
        <v>2017Plan</v>
      </c>
      <c r="V3240" s="2">
        <f>DATE(A3240,INDEX(Map!$H$1:$H$12,MATCH(B3240,Map!$G$1:$G$12,0),0),1)</f>
        <v>43525</v>
      </c>
      <c r="W3240" t="str">
        <f>IF(AND(V3240&gt;=Map!$K$2,V3240&lt;=Map!$L$2),"Base",IF(AND(V3240&gt;=Map!$K$3,V3240&lt;=Map!$L$3),"Fcst","N/A"))</f>
        <v>N/A</v>
      </c>
      <c r="X3240" t="str">
        <f>INDEX(Map!$B$2:$B$86,MATCH(D3240,Map!$A$2:$A$86,0),0)</f>
        <v>N/A</v>
      </c>
      <c r="Y3240" s="7" t="str">
        <f>IF(INDEX(Map!$C$2:$C$86,MATCH(D3240,Map!$A$2:$A$86,0),0)="","N/A",E3240*INDEX(Map!$C$2:$C$86,MATCH(D3240,Map!$A$2:$A$86,0),0))</f>
        <v>N/A</v>
      </c>
      <c r="Z3240" s="7" t="str">
        <f>IF(INDEX(Map!$D$2:$D$86,MATCH(D3240,Map!$A$2:$A$86,0),0)="","N/A",E3240*INDEX(Map!$D$2:$D$86,MATCH(D3240,Map!$A$2:$A$86,0),0))</f>
        <v>N/A</v>
      </c>
      <c r="AA3240" t="str">
        <f>INDEX(Map!$E$2:$E$86,MATCH(D3240,Map!$A$2:$A$86,0),0)</f>
        <v>Purchases</v>
      </c>
    </row>
    <row r="3241" spans="1:27" x14ac:dyDescent="0.25">
      <c r="A3241" s="1" t="s">
        <v>121</v>
      </c>
      <c r="B3241" s="1" t="s">
        <v>109</v>
      </c>
      <c r="C3241" s="1">
        <v>48</v>
      </c>
      <c r="D3241" s="1" t="s">
        <v>71</v>
      </c>
      <c r="E3241" s="1">
        <v>0.1</v>
      </c>
      <c r="F3241" s="1">
        <v>0</v>
      </c>
      <c r="G3241" s="1">
        <v>0.3</v>
      </c>
      <c r="H3241" s="1">
        <v>1</v>
      </c>
      <c r="I3241" s="1" t="s">
        <v>63</v>
      </c>
      <c r="J3241" s="1" t="s">
        <v>63</v>
      </c>
      <c r="K3241" s="1">
        <v>1</v>
      </c>
      <c r="L3241" s="1">
        <v>37.4</v>
      </c>
      <c r="M3241" s="1">
        <v>2</v>
      </c>
      <c r="N3241" s="1" t="s">
        <v>63</v>
      </c>
      <c r="O3241" s="1">
        <v>0</v>
      </c>
      <c r="P3241" s="1">
        <v>0</v>
      </c>
      <c r="Q3241" s="1">
        <v>0</v>
      </c>
      <c r="R3241" s="1">
        <v>47.02</v>
      </c>
      <c r="S3241" s="1">
        <v>47.02</v>
      </c>
      <c r="T3241" s="1">
        <v>2</v>
      </c>
      <c r="U3241" s="3" t="str">
        <f t="shared" si="50"/>
        <v>2017Plan</v>
      </c>
      <c r="V3241" s="2">
        <f>DATE(A3241,INDEX(Map!$H$1:$H$12,MATCH(B3241,Map!$G$1:$G$12,0),0),1)</f>
        <v>43525</v>
      </c>
      <c r="W3241" t="str">
        <f>IF(AND(V3241&gt;=Map!$K$2,V3241&lt;=Map!$L$2),"Base",IF(AND(V3241&gt;=Map!$K$3,V3241&lt;=Map!$L$3),"Fcst","N/A"))</f>
        <v>N/A</v>
      </c>
      <c r="X3241" t="str">
        <f>INDEX(Map!$B$2:$B$86,MATCH(D3241,Map!$A$2:$A$86,0),0)</f>
        <v>N/A</v>
      </c>
      <c r="Y3241" s="7" t="str">
        <f>IF(INDEX(Map!$C$2:$C$86,MATCH(D3241,Map!$A$2:$A$86,0),0)="","N/A",E3241*INDEX(Map!$C$2:$C$86,MATCH(D3241,Map!$A$2:$A$86,0),0))</f>
        <v>N/A</v>
      </c>
      <c r="Z3241" s="7" t="str">
        <f>IF(INDEX(Map!$D$2:$D$86,MATCH(D3241,Map!$A$2:$A$86,0),0)="","N/A",E3241*INDEX(Map!$D$2:$D$86,MATCH(D3241,Map!$A$2:$A$86,0),0))</f>
        <v>N/A</v>
      </c>
      <c r="AA3241" t="str">
        <f>INDEX(Map!$E$2:$E$86,MATCH(D3241,Map!$A$2:$A$86,0),0)</f>
        <v>Purchases</v>
      </c>
    </row>
    <row r="3242" spans="1:27" x14ac:dyDescent="0.25">
      <c r="A3242" s="1" t="s">
        <v>121</v>
      </c>
      <c r="B3242" s="1" t="s">
        <v>109</v>
      </c>
      <c r="C3242" s="1">
        <v>49</v>
      </c>
      <c r="D3242" s="1" t="s">
        <v>72</v>
      </c>
      <c r="E3242" s="1">
        <v>0.1</v>
      </c>
      <c r="F3242" s="1">
        <v>0</v>
      </c>
      <c r="G3242" s="1">
        <v>0.3</v>
      </c>
      <c r="H3242" s="1">
        <v>1</v>
      </c>
      <c r="I3242" s="1" t="s">
        <v>63</v>
      </c>
      <c r="J3242" s="1" t="s">
        <v>63</v>
      </c>
      <c r="K3242" s="1">
        <v>1</v>
      </c>
      <c r="L3242" s="1">
        <v>37.4</v>
      </c>
      <c r="M3242" s="1">
        <v>2</v>
      </c>
      <c r="N3242" s="1" t="s">
        <v>63</v>
      </c>
      <c r="O3242" s="1">
        <v>0</v>
      </c>
      <c r="P3242" s="1">
        <v>0</v>
      </c>
      <c r="Q3242" s="1">
        <v>0</v>
      </c>
      <c r="R3242" s="1">
        <v>47.02</v>
      </c>
      <c r="S3242" s="1">
        <v>47.02</v>
      </c>
      <c r="T3242" s="1">
        <v>2</v>
      </c>
      <c r="U3242" s="3" t="str">
        <f t="shared" si="50"/>
        <v>2017Plan</v>
      </c>
      <c r="V3242" s="2">
        <f>DATE(A3242,INDEX(Map!$H$1:$H$12,MATCH(B3242,Map!$G$1:$G$12,0),0),1)</f>
        <v>43525</v>
      </c>
      <c r="W3242" t="str">
        <f>IF(AND(V3242&gt;=Map!$K$2,V3242&lt;=Map!$L$2),"Base",IF(AND(V3242&gt;=Map!$K$3,V3242&lt;=Map!$L$3),"Fcst","N/A"))</f>
        <v>N/A</v>
      </c>
      <c r="X3242" t="str">
        <f>INDEX(Map!$B$2:$B$86,MATCH(D3242,Map!$A$2:$A$86,0),0)</f>
        <v>N/A</v>
      </c>
      <c r="Y3242" s="7" t="str">
        <f>IF(INDEX(Map!$C$2:$C$86,MATCH(D3242,Map!$A$2:$A$86,0),0)="","N/A",E3242*INDEX(Map!$C$2:$C$86,MATCH(D3242,Map!$A$2:$A$86,0),0))</f>
        <v>N/A</v>
      </c>
      <c r="Z3242" s="7" t="str">
        <f>IF(INDEX(Map!$D$2:$D$86,MATCH(D3242,Map!$A$2:$A$86,0),0)="","N/A",E3242*INDEX(Map!$D$2:$D$86,MATCH(D3242,Map!$A$2:$A$86,0),0))</f>
        <v>N/A</v>
      </c>
      <c r="AA3242" t="str">
        <f>INDEX(Map!$E$2:$E$86,MATCH(D3242,Map!$A$2:$A$86,0),0)</f>
        <v>Purchases</v>
      </c>
    </row>
    <row r="3243" spans="1:27" x14ac:dyDescent="0.25">
      <c r="A3243" s="1" t="s">
        <v>121</v>
      </c>
      <c r="B3243" s="1" t="s">
        <v>109</v>
      </c>
      <c r="C3243" s="1">
        <v>50</v>
      </c>
      <c r="D3243" s="1" t="s">
        <v>73</v>
      </c>
      <c r="E3243" s="1">
        <v>0</v>
      </c>
      <c r="F3243" s="1">
        <v>0</v>
      </c>
      <c r="G3243" s="1">
        <v>0</v>
      </c>
      <c r="H3243" s="1">
        <v>0</v>
      </c>
      <c r="I3243" s="1" t="s">
        <v>63</v>
      </c>
      <c r="J3243" s="1" t="s">
        <v>63</v>
      </c>
      <c r="K3243" s="1">
        <v>0</v>
      </c>
      <c r="L3243" s="1">
        <v>0</v>
      </c>
      <c r="M3243" s="1">
        <v>0</v>
      </c>
      <c r="N3243" s="1" t="s">
        <v>63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3" t="str">
        <f t="shared" si="50"/>
        <v>2017Plan</v>
      </c>
      <c r="V3243" s="2">
        <f>DATE(A3243,INDEX(Map!$H$1:$H$12,MATCH(B3243,Map!$G$1:$G$12,0),0),1)</f>
        <v>43525</v>
      </c>
      <c r="W3243" t="str">
        <f>IF(AND(V3243&gt;=Map!$K$2,V3243&lt;=Map!$L$2),"Base",IF(AND(V3243&gt;=Map!$K$3,V3243&lt;=Map!$L$3),"Fcst","N/A"))</f>
        <v>N/A</v>
      </c>
      <c r="X3243" t="str">
        <f>INDEX(Map!$B$2:$B$86,MATCH(D3243,Map!$A$2:$A$86,0),0)</f>
        <v>N/A</v>
      </c>
      <c r="Y3243" s="7" t="str">
        <f>IF(INDEX(Map!$C$2:$C$86,MATCH(D3243,Map!$A$2:$A$86,0),0)="","N/A",E3243*INDEX(Map!$C$2:$C$86,MATCH(D3243,Map!$A$2:$A$86,0),0))</f>
        <v>N/A</v>
      </c>
      <c r="Z3243" s="7" t="str">
        <f>IF(INDEX(Map!$D$2:$D$86,MATCH(D3243,Map!$A$2:$A$86,0),0)="","N/A",E3243*INDEX(Map!$D$2:$D$86,MATCH(D3243,Map!$A$2:$A$86,0),0))</f>
        <v>N/A</v>
      </c>
      <c r="AA3243" t="str">
        <f>INDEX(Map!$E$2:$E$86,MATCH(D3243,Map!$A$2:$A$86,0),0)</f>
        <v>Purchases</v>
      </c>
    </row>
    <row r="3244" spans="1:27" x14ac:dyDescent="0.25">
      <c r="A3244" s="1" t="s">
        <v>121</v>
      </c>
      <c r="B3244" s="1" t="s">
        <v>109</v>
      </c>
      <c r="C3244" s="1">
        <v>51</v>
      </c>
      <c r="D3244" s="1" t="s">
        <v>74</v>
      </c>
      <c r="E3244" s="1">
        <v>0</v>
      </c>
      <c r="F3244" s="1">
        <v>0</v>
      </c>
      <c r="G3244" s="1">
        <v>0</v>
      </c>
      <c r="H3244" s="1">
        <v>0</v>
      </c>
      <c r="I3244" s="1" t="s">
        <v>63</v>
      </c>
      <c r="J3244" s="1" t="s">
        <v>63</v>
      </c>
      <c r="K3244" s="1">
        <v>0</v>
      </c>
      <c r="L3244" s="1">
        <v>0</v>
      </c>
      <c r="M3244" s="1">
        <v>0</v>
      </c>
      <c r="N3244" s="1" t="s">
        <v>63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3" t="str">
        <f t="shared" si="50"/>
        <v>2017Plan</v>
      </c>
      <c r="V3244" s="2">
        <f>DATE(A3244,INDEX(Map!$H$1:$H$12,MATCH(B3244,Map!$G$1:$G$12,0),0),1)</f>
        <v>43525</v>
      </c>
      <c r="W3244" t="str">
        <f>IF(AND(V3244&gt;=Map!$K$2,V3244&lt;=Map!$L$2),"Base",IF(AND(V3244&gt;=Map!$K$3,V3244&lt;=Map!$L$3),"Fcst","N/A"))</f>
        <v>N/A</v>
      </c>
      <c r="X3244" t="str">
        <f>INDEX(Map!$B$2:$B$86,MATCH(D3244,Map!$A$2:$A$86,0),0)</f>
        <v>N/A</v>
      </c>
      <c r="Y3244" s="7" t="str">
        <f>IF(INDEX(Map!$C$2:$C$86,MATCH(D3244,Map!$A$2:$A$86,0),0)="","N/A",E3244*INDEX(Map!$C$2:$C$86,MATCH(D3244,Map!$A$2:$A$86,0),0))</f>
        <v>N/A</v>
      </c>
      <c r="Z3244" s="7" t="str">
        <f>IF(INDEX(Map!$D$2:$D$86,MATCH(D3244,Map!$A$2:$A$86,0),0)="","N/A",E3244*INDEX(Map!$D$2:$D$86,MATCH(D3244,Map!$A$2:$A$86,0),0))</f>
        <v>N/A</v>
      </c>
      <c r="AA3244" t="str">
        <f>INDEX(Map!$E$2:$E$86,MATCH(D3244,Map!$A$2:$A$86,0),0)</f>
        <v>Purchases</v>
      </c>
    </row>
    <row r="3245" spans="1:27" x14ac:dyDescent="0.25">
      <c r="A3245" s="1" t="s">
        <v>121</v>
      </c>
      <c r="B3245" s="1" t="s">
        <v>109</v>
      </c>
      <c r="C3245" s="1">
        <v>52</v>
      </c>
      <c r="D3245" s="1" t="s">
        <v>75</v>
      </c>
      <c r="E3245" s="1">
        <v>0</v>
      </c>
      <c r="F3245" s="1">
        <v>0</v>
      </c>
      <c r="G3245" s="1">
        <v>0</v>
      </c>
      <c r="H3245" s="1">
        <v>0</v>
      </c>
      <c r="I3245" s="1" t="s">
        <v>63</v>
      </c>
      <c r="J3245" s="1" t="s">
        <v>63</v>
      </c>
      <c r="K3245" s="1">
        <v>0</v>
      </c>
      <c r="L3245" s="1">
        <v>0</v>
      </c>
      <c r="M3245" s="1">
        <v>0</v>
      </c>
      <c r="N3245" s="1" t="s">
        <v>63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3" t="str">
        <f t="shared" si="50"/>
        <v>2017Plan</v>
      </c>
      <c r="V3245" s="2">
        <f>DATE(A3245,INDEX(Map!$H$1:$H$12,MATCH(B3245,Map!$G$1:$G$12,0),0),1)</f>
        <v>43525</v>
      </c>
      <c r="W3245" t="str">
        <f>IF(AND(V3245&gt;=Map!$K$2,V3245&lt;=Map!$L$2),"Base",IF(AND(V3245&gt;=Map!$K$3,V3245&lt;=Map!$L$3),"Fcst","N/A"))</f>
        <v>N/A</v>
      </c>
      <c r="X3245" t="str">
        <f>INDEX(Map!$B$2:$B$86,MATCH(D3245,Map!$A$2:$A$86,0),0)</f>
        <v>N/A</v>
      </c>
      <c r="Y3245" s="7" t="str">
        <f>IF(INDEX(Map!$C$2:$C$86,MATCH(D3245,Map!$A$2:$A$86,0),0)="","N/A",E3245*INDEX(Map!$C$2:$C$86,MATCH(D3245,Map!$A$2:$A$86,0),0))</f>
        <v>N/A</v>
      </c>
      <c r="Z3245" s="7" t="str">
        <f>IF(INDEX(Map!$D$2:$D$86,MATCH(D3245,Map!$A$2:$A$86,0),0)="","N/A",E3245*INDEX(Map!$D$2:$D$86,MATCH(D3245,Map!$A$2:$A$86,0),0))</f>
        <v>N/A</v>
      </c>
      <c r="AA3245" t="str">
        <f>INDEX(Map!$E$2:$E$86,MATCH(D3245,Map!$A$2:$A$86,0),0)</f>
        <v>Purchases</v>
      </c>
    </row>
    <row r="3246" spans="1:27" x14ac:dyDescent="0.25">
      <c r="A3246" s="1" t="s">
        <v>121</v>
      </c>
      <c r="B3246" s="1" t="s">
        <v>109</v>
      </c>
      <c r="C3246" s="1">
        <v>53</v>
      </c>
      <c r="D3246" s="1" t="s">
        <v>76</v>
      </c>
      <c r="E3246" s="1">
        <v>0</v>
      </c>
      <c r="F3246" s="1">
        <v>0</v>
      </c>
      <c r="G3246" s="1">
        <v>0</v>
      </c>
      <c r="H3246" s="1">
        <v>0</v>
      </c>
      <c r="I3246" s="1" t="s">
        <v>63</v>
      </c>
      <c r="J3246" s="1" t="s">
        <v>63</v>
      </c>
      <c r="K3246" s="1">
        <v>0</v>
      </c>
      <c r="L3246" s="1">
        <v>0</v>
      </c>
      <c r="M3246" s="1">
        <v>0</v>
      </c>
      <c r="N3246" s="1" t="s">
        <v>63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</v>
      </c>
      <c r="U3246" s="3" t="str">
        <f t="shared" si="50"/>
        <v>2017Plan</v>
      </c>
      <c r="V3246" s="2">
        <f>DATE(A3246,INDEX(Map!$H$1:$H$12,MATCH(B3246,Map!$G$1:$G$12,0),0),1)</f>
        <v>43525</v>
      </c>
      <c r="W3246" t="str">
        <f>IF(AND(V3246&gt;=Map!$K$2,V3246&lt;=Map!$L$2),"Base",IF(AND(V3246&gt;=Map!$K$3,V3246&lt;=Map!$L$3),"Fcst","N/A"))</f>
        <v>N/A</v>
      </c>
      <c r="X3246" t="str">
        <f>INDEX(Map!$B$2:$B$86,MATCH(D3246,Map!$A$2:$A$86,0),0)</f>
        <v>N/A</v>
      </c>
      <c r="Y3246" s="7" t="str">
        <f>IF(INDEX(Map!$C$2:$C$86,MATCH(D3246,Map!$A$2:$A$86,0),0)="","N/A",E3246*INDEX(Map!$C$2:$C$86,MATCH(D3246,Map!$A$2:$A$86,0),0))</f>
        <v>N/A</v>
      </c>
      <c r="Z3246" s="7" t="str">
        <f>IF(INDEX(Map!$D$2:$D$86,MATCH(D3246,Map!$A$2:$A$86,0),0)="","N/A",E3246*INDEX(Map!$D$2:$D$86,MATCH(D3246,Map!$A$2:$A$86,0),0))</f>
        <v>N/A</v>
      </c>
      <c r="AA3246" t="str">
        <f>INDEX(Map!$E$2:$E$86,MATCH(D3246,Map!$A$2:$A$86,0),0)</f>
        <v>Purchases</v>
      </c>
    </row>
    <row r="3247" spans="1:27" x14ac:dyDescent="0.25">
      <c r="A3247" s="1" t="s">
        <v>121</v>
      </c>
      <c r="B3247" s="1" t="s">
        <v>109</v>
      </c>
      <c r="C3247" s="1">
        <v>54</v>
      </c>
      <c r="D3247" s="1" t="s">
        <v>77</v>
      </c>
      <c r="E3247" s="1">
        <v>0</v>
      </c>
      <c r="F3247" s="1">
        <v>0</v>
      </c>
      <c r="G3247" s="1">
        <v>0</v>
      </c>
      <c r="H3247" s="1">
        <v>0</v>
      </c>
      <c r="I3247" s="1" t="s">
        <v>63</v>
      </c>
      <c r="J3247" s="1" t="s">
        <v>63</v>
      </c>
      <c r="K3247" s="1">
        <v>0</v>
      </c>
      <c r="L3247" s="1">
        <v>0</v>
      </c>
      <c r="M3247" s="1">
        <v>0</v>
      </c>
      <c r="N3247" s="1" t="s">
        <v>63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0</v>
      </c>
      <c r="U3247" s="3" t="str">
        <f t="shared" si="50"/>
        <v>2017Plan</v>
      </c>
      <c r="V3247" s="2">
        <f>DATE(A3247,INDEX(Map!$H$1:$H$12,MATCH(B3247,Map!$G$1:$G$12,0),0),1)</f>
        <v>43525</v>
      </c>
      <c r="W3247" t="str">
        <f>IF(AND(V3247&gt;=Map!$K$2,V3247&lt;=Map!$L$2),"Base",IF(AND(V3247&gt;=Map!$K$3,V3247&lt;=Map!$L$3),"Fcst","N/A"))</f>
        <v>N/A</v>
      </c>
      <c r="X3247" t="str">
        <f>INDEX(Map!$B$2:$B$86,MATCH(D3247,Map!$A$2:$A$86,0),0)</f>
        <v>N/A</v>
      </c>
      <c r="Y3247" s="7" t="str">
        <f>IF(INDEX(Map!$C$2:$C$86,MATCH(D3247,Map!$A$2:$A$86,0),0)="","N/A",E3247*INDEX(Map!$C$2:$C$86,MATCH(D3247,Map!$A$2:$A$86,0),0))</f>
        <v>N/A</v>
      </c>
      <c r="Z3247" s="7" t="str">
        <f>IF(INDEX(Map!$D$2:$D$86,MATCH(D3247,Map!$A$2:$A$86,0),0)="","N/A",E3247*INDEX(Map!$D$2:$D$86,MATCH(D3247,Map!$A$2:$A$86,0),0))</f>
        <v>N/A</v>
      </c>
      <c r="AA3247" t="str">
        <f>INDEX(Map!$E$2:$E$86,MATCH(D3247,Map!$A$2:$A$86,0),0)</f>
        <v>Purchases</v>
      </c>
    </row>
    <row r="3248" spans="1:27" x14ac:dyDescent="0.25">
      <c r="A3248" s="1" t="s">
        <v>121</v>
      </c>
      <c r="B3248" s="1" t="s">
        <v>109</v>
      </c>
      <c r="C3248" s="1">
        <v>55</v>
      </c>
      <c r="D3248" s="1" t="s">
        <v>78</v>
      </c>
      <c r="E3248" s="1">
        <v>0</v>
      </c>
      <c r="F3248" s="1">
        <v>0</v>
      </c>
      <c r="G3248" s="1">
        <v>0</v>
      </c>
      <c r="H3248" s="1">
        <v>0</v>
      </c>
      <c r="I3248" s="1" t="s">
        <v>63</v>
      </c>
      <c r="J3248" s="1" t="s">
        <v>63</v>
      </c>
      <c r="K3248" s="1">
        <v>0</v>
      </c>
      <c r="L3248" s="1">
        <v>0</v>
      </c>
      <c r="M3248" s="1">
        <v>0</v>
      </c>
      <c r="N3248" s="1" t="s">
        <v>63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</v>
      </c>
      <c r="U3248" s="3" t="str">
        <f t="shared" si="50"/>
        <v>2017Plan</v>
      </c>
      <c r="V3248" s="2">
        <f>DATE(A3248,INDEX(Map!$H$1:$H$12,MATCH(B3248,Map!$G$1:$G$12,0),0),1)</f>
        <v>43525</v>
      </c>
      <c r="W3248" t="str">
        <f>IF(AND(V3248&gt;=Map!$K$2,V3248&lt;=Map!$L$2),"Base",IF(AND(V3248&gt;=Map!$K$3,V3248&lt;=Map!$L$3),"Fcst","N/A"))</f>
        <v>N/A</v>
      </c>
      <c r="X3248" t="str">
        <f>INDEX(Map!$B$2:$B$86,MATCH(D3248,Map!$A$2:$A$86,0),0)</f>
        <v>N/A</v>
      </c>
      <c r="Y3248" s="7" t="str">
        <f>IF(INDEX(Map!$C$2:$C$86,MATCH(D3248,Map!$A$2:$A$86,0),0)="","N/A",E3248*INDEX(Map!$C$2:$C$86,MATCH(D3248,Map!$A$2:$A$86,0),0))</f>
        <v>N/A</v>
      </c>
      <c r="Z3248" s="7" t="str">
        <f>IF(INDEX(Map!$D$2:$D$86,MATCH(D3248,Map!$A$2:$A$86,0),0)="","N/A",E3248*INDEX(Map!$D$2:$D$86,MATCH(D3248,Map!$A$2:$A$86,0),0))</f>
        <v>N/A</v>
      </c>
      <c r="AA3248" t="str">
        <f>INDEX(Map!$E$2:$E$86,MATCH(D3248,Map!$A$2:$A$86,0),0)</f>
        <v>Purchases</v>
      </c>
    </row>
    <row r="3249" spans="1:27" x14ac:dyDescent="0.25">
      <c r="A3249" s="1" t="s">
        <v>121</v>
      </c>
      <c r="B3249" s="1" t="s">
        <v>109</v>
      </c>
      <c r="C3249" s="1">
        <v>56</v>
      </c>
      <c r="D3249" s="1" t="s">
        <v>79</v>
      </c>
      <c r="E3249" s="1">
        <v>1</v>
      </c>
      <c r="F3249" s="1">
        <v>0</v>
      </c>
      <c r="G3249" s="1">
        <v>8.1</v>
      </c>
      <c r="H3249" s="1">
        <v>11</v>
      </c>
      <c r="I3249" s="1" t="s">
        <v>63</v>
      </c>
      <c r="J3249" s="1" t="s">
        <v>63</v>
      </c>
      <c r="K3249" s="1">
        <v>20</v>
      </c>
      <c r="L3249" s="1">
        <v>22.5</v>
      </c>
      <c r="M3249" s="1">
        <v>23</v>
      </c>
      <c r="N3249" s="1" t="s">
        <v>63</v>
      </c>
      <c r="O3249" s="1">
        <v>0</v>
      </c>
      <c r="P3249" s="1">
        <v>0</v>
      </c>
      <c r="Q3249" s="1">
        <v>7</v>
      </c>
      <c r="R3249" s="1">
        <v>29.74</v>
      </c>
      <c r="S3249" s="1">
        <v>29.74</v>
      </c>
      <c r="T3249" s="1">
        <v>30</v>
      </c>
      <c r="U3249" s="3" t="str">
        <f t="shared" si="50"/>
        <v>2017Plan</v>
      </c>
      <c r="V3249" s="2">
        <f>DATE(A3249,INDEX(Map!$H$1:$H$12,MATCH(B3249,Map!$G$1:$G$12,0),0),1)</f>
        <v>43525</v>
      </c>
      <c r="W3249" t="str">
        <f>IF(AND(V3249&gt;=Map!$K$2,V3249&lt;=Map!$L$2),"Base",IF(AND(V3249&gt;=Map!$K$3,V3249&lt;=Map!$L$3),"Fcst","N/A"))</f>
        <v>N/A</v>
      </c>
      <c r="X3249" t="str">
        <f>INDEX(Map!$B$2:$B$86,MATCH(D3249,Map!$A$2:$A$86,0),0)</f>
        <v>N/A</v>
      </c>
      <c r="Y3249" s="7" t="str">
        <f>IF(INDEX(Map!$C$2:$C$86,MATCH(D3249,Map!$A$2:$A$86,0),0)="","N/A",E3249*INDEX(Map!$C$2:$C$86,MATCH(D3249,Map!$A$2:$A$86,0),0))</f>
        <v>N/A</v>
      </c>
      <c r="Z3249" s="7" t="str">
        <f>IF(INDEX(Map!$D$2:$D$86,MATCH(D3249,Map!$A$2:$A$86,0),0)="","N/A",E3249*INDEX(Map!$D$2:$D$86,MATCH(D3249,Map!$A$2:$A$86,0),0))</f>
        <v>N/A</v>
      </c>
      <c r="AA3249" t="str">
        <f>INDEX(Map!$E$2:$E$86,MATCH(D3249,Map!$A$2:$A$86,0),0)</f>
        <v>Purchases</v>
      </c>
    </row>
    <row r="3250" spans="1:27" x14ac:dyDescent="0.25">
      <c r="A3250" s="1" t="s">
        <v>121</v>
      </c>
      <c r="B3250" s="1" t="s">
        <v>109</v>
      </c>
      <c r="C3250" s="1">
        <v>57</v>
      </c>
      <c r="D3250" s="1" t="s">
        <v>80</v>
      </c>
      <c r="E3250" s="1">
        <v>0.7</v>
      </c>
      <c r="F3250" s="1">
        <v>0</v>
      </c>
      <c r="G3250" s="1">
        <v>5.2</v>
      </c>
      <c r="H3250" s="1">
        <v>9</v>
      </c>
      <c r="I3250" s="1" t="s">
        <v>63</v>
      </c>
      <c r="J3250" s="1" t="s">
        <v>63</v>
      </c>
      <c r="K3250" s="1">
        <v>13</v>
      </c>
      <c r="L3250" s="1">
        <v>20.8</v>
      </c>
      <c r="M3250" s="1">
        <v>14</v>
      </c>
      <c r="N3250" s="1" t="s">
        <v>63</v>
      </c>
      <c r="O3250" s="1">
        <v>0</v>
      </c>
      <c r="P3250" s="1">
        <v>0</v>
      </c>
      <c r="Q3250" s="1">
        <v>5</v>
      </c>
      <c r="R3250" s="1">
        <v>28.02</v>
      </c>
      <c r="S3250" s="1">
        <v>28.02</v>
      </c>
      <c r="T3250" s="1">
        <v>18</v>
      </c>
      <c r="U3250" s="3" t="str">
        <f t="shared" si="50"/>
        <v>2017Plan</v>
      </c>
      <c r="V3250" s="2">
        <f>DATE(A3250,INDEX(Map!$H$1:$H$12,MATCH(B3250,Map!$G$1:$G$12,0),0),1)</f>
        <v>43525</v>
      </c>
      <c r="W3250" t="str">
        <f>IF(AND(V3250&gt;=Map!$K$2,V3250&lt;=Map!$L$2),"Base",IF(AND(V3250&gt;=Map!$K$3,V3250&lt;=Map!$L$3),"Fcst","N/A"))</f>
        <v>N/A</v>
      </c>
      <c r="X3250" t="str">
        <f>INDEX(Map!$B$2:$B$86,MATCH(D3250,Map!$A$2:$A$86,0),0)</f>
        <v>N/A</v>
      </c>
      <c r="Y3250" s="7" t="str">
        <f>IF(INDEX(Map!$C$2:$C$86,MATCH(D3250,Map!$A$2:$A$86,0),0)="","N/A",E3250*INDEX(Map!$C$2:$C$86,MATCH(D3250,Map!$A$2:$A$86,0),0))</f>
        <v>N/A</v>
      </c>
      <c r="Z3250" s="7" t="str">
        <f>IF(INDEX(Map!$D$2:$D$86,MATCH(D3250,Map!$A$2:$A$86,0),0)="","N/A",E3250*INDEX(Map!$D$2:$D$86,MATCH(D3250,Map!$A$2:$A$86,0),0))</f>
        <v>N/A</v>
      </c>
      <c r="AA3250" t="str">
        <f>INDEX(Map!$E$2:$E$86,MATCH(D3250,Map!$A$2:$A$86,0),0)</f>
        <v>Purchases</v>
      </c>
    </row>
    <row r="3251" spans="1:27" x14ac:dyDescent="0.25">
      <c r="A3251" s="1" t="s">
        <v>121</v>
      </c>
      <c r="B3251" s="1" t="s">
        <v>109</v>
      </c>
      <c r="C3251" s="1">
        <v>58</v>
      </c>
      <c r="D3251" s="1" t="s">
        <v>81</v>
      </c>
      <c r="E3251" s="1">
        <v>0.5</v>
      </c>
      <c r="F3251" s="1">
        <v>0</v>
      </c>
      <c r="G3251" s="1">
        <v>4</v>
      </c>
      <c r="H3251" s="1">
        <v>7</v>
      </c>
      <c r="I3251" s="1" t="s">
        <v>63</v>
      </c>
      <c r="J3251" s="1" t="s">
        <v>63</v>
      </c>
      <c r="K3251" s="1">
        <v>10</v>
      </c>
      <c r="L3251" s="1">
        <v>19</v>
      </c>
      <c r="M3251" s="1">
        <v>10</v>
      </c>
      <c r="N3251" s="1" t="s">
        <v>63</v>
      </c>
      <c r="O3251" s="1">
        <v>0</v>
      </c>
      <c r="P3251" s="1">
        <v>0</v>
      </c>
      <c r="Q3251" s="1">
        <v>4</v>
      </c>
      <c r="R3251" s="1">
        <v>26.09</v>
      </c>
      <c r="S3251" s="1">
        <v>26.09</v>
      </c>
      <c r="T3251" s="1">
        <v>13</v>
      </c>
      <c r="U3251" s="3" t="str">
        <f t="shared" si="50"/>
        <v>2017Plan</v>
      </c>
      <c r="V3251" s="2">
        <f>DATE(A3251,INDEX(Map!$H$1:$H$12,MATCH(B3251,Map!$G$1:$G$12,0),0),1)</f>
        <v>43525</v>
      </c>
      <c r="W3251" t="str">
        <f>IF(AND(V3251&gt;=Map!$K$2,V3251&lt;=Map!$L$2),"Base",IF(AND(V3251&gt;=Map!$K$3,V3251&lt;=Map!$L$3),"Fcst","N/A"))</f>
        <v>N/A</v>
      </c>
      <c r="X3251" t="str">
        <f>INDEX(Map!$B$2:$B$86,MATCH(D3251,Map!$A$2:$A$86,0),0)</f>
        <v>N/A</v>
      </c>
      <c r="Y3251" s="7" t="str">
        <f>IF(INDEX(Map!$C$2:$C$86,MATCH(D3251,Map!$A$2:$A$86,0),0)="","N/A",E3251*INDEX(Map!$C$2:$C$86,MATCH(D3251,Map!$A$2:$A$86,0),0))</f>
        <v>N/A</v>
      </c>
      <c r="Z3251" s="7" t="str">
        <f>IF(INDEX(Map!$D$2:$D$86,MATCH(D3251,Map!$A$2:$A$86,0),0)="","N/A",E3251*INDEX(Map!$D$2:$D$86,MATCH(D3251,Map!$A$2:$A$86,0),0))</f>
        <v>N/A</v>
      </c>
      <c r="AA3251" t="str">
        <f>INDEX(Map!$E$2:$E$86,MATCH(D3251,Map!$A$2:$A$86,0),0)</f>
        <v>Purchases</v>
      </c>
    </row>
    <row r="3252" spans="1:27" x14ac:dyDescent="0.25">
      <c r="A3252" s="1" t="s">
        <v>121</v>
      </c>
      <c r="B3252" s="1" t="s">
        <v>109</v>
      </c>
      <c r="C3252" s="1">
        <v>59</v>
      </c>
      <c r="D3252" s="1" t="s">
        <v>82</v>
      </c>
      <c r="E3252" s="1">
        <v>0.4</v>
      </c>
      <c r="F3252" s="1">
        <v>0</v>
      </c>
      <c r="G3252" s="1">
        <v>3.2</v>
      </c>
      <c r="H3252" s="1">
        <v>7</v>
      </c>
      <c r="I3252" s="1" t="s">
        <v>63</v>
      </c>
      <c r="J3252" s="1" t="s">
        <v>63</v>
      </c>
      <c r="K3252" s="1">
        <v>8</v>
      </c>
      <c r="L3252" s="1">
        <v>17</v>
      </c>
      <c r="M3252" s="1">
        <v>7</v>
      </c>
      <c r="N3252" s="1" t="s">
        <v>63</v>
      </c>
      <c r="O3252" s="1">
        <v>0</v>
      </c>
      <c r="P3252" s="1">
        <v>0</v>
      </c>
      <c r="Q3252" s="1">
        <v>3</v>
      </c>
      <c r="R3252" s="1">
        <v>23.81</v>
      </c>
      <c r="S3252" s="1">
        <v>23.81</v>
      </c>
      <c r="T3252" s="1">
        <v>10</v>
      </c>
      <c r="U3252" s="3" t="str">
        <f t="shared" si="50"/>
        <v>2017Plan</v>
      </c>
      <c r="V3252" s="2">
        <f>DATE(A3252,INDEX(Map!$H$1:$H$12,MATCH(B3252,Map!$G$1:$G$12,0),0),1)</f>
        <v>43525</v>
      </c>
      <c r="W3252" t="str">
        <f>IF(AND(V3252&gt;=Map!$K$2,V3252&lt;=Map!$L$2),"Base",IF(AND(V3252&gt;=Map!$K$3,V3252&lt;=Map!$L$3),"Fcst","N/A"))</f>
        <v>N/A</v>
      </c>
      <c r="X3252" t="str">
        <f>INDEX(Map!$B$2:$B$86,MATCH(D3252,Map!$A$2:$A$86,0),0)</f>
        <v>N/A</v>
      </c>
      <c r="Y3252" s="7" t="str">
        <f>IF(INDEX(Map!$C$2:$C$86,MATCH(D3252,Map!$A$2:$A$86,0),0)="","N/A",E3252*INDEX(Map!$C$2:$C$86,MATCH(D3252,Map!$A$2:$A$86,0),0))</f>
        <v>N/A</v>
      </c>
      <c r="Z3252" s="7" t="str">
        <f>IF(INDEX(Map!$D$2:$D$86,MATCH(D3252,Map!$A$2:$A$86,0),0)="","N/A",E3252*INDEX(Map!$D$2:$D$86,MATCH(D3252,Map!$A$2:$A$86,0),0))</f>
        <v>N/A</v>
      </c>
      <c r="AA3252" t="str">
        <f>INDEX(Map!$E$2:$E$86,MATCH(D3252,Map!$A$2:$A$86,0),0)</f>
        <v>Purchases</v>
      </c>
    </row>
    <row r="3253" spans="1:27" x14ac:dyDescent="0.25">
      <c r="A3253" s="1" t="s">
        <v>121</v>
      </c>
      <c r="B3253" s="1" t="s">
        <v>109</v>
      </c>
      <c r="C3253" s="1">
        <v>60</v>
      </c>
      <c r="D3253" s="1" t="s">
        <v>83</v>
      </c>
      <c r="E3253" s="1">
        <v>-12.6</v>
      </c>
      <c r="F3253" s="1">
        <v>0</v>
      </c>
      <c r="G3253" s="1">
        <v>9.4</v>
      </c>
      <c r="H3253" s="1">
        <v>18</v>
      </c>
      <c r="I3253" s="1" t="s">
        <v>63</v>
      </c>
      <c r="J3253" s="1" t="s">
        <v>63</v>
      </c>
      <c r="K3253" s="1">
        <v>217</v>
      </c>
      <c r="L3253" s="1">
        <v>41.2</v>
      </c>
      <c r="M3253" s="1">
        <v>-519</v>
      </c>
      <c r="N3253" s="1" t="s">
        <v>63</v>
      </c>
      <c r="O3253" s="1">
        <v>0</v>
      </c>
      <c r="P3253" s="1">
        <v>0</v>
      </c>
      <c r="Q3253" s="1">
        <v>146</v>
      </c>
      <c r="R3253" s="1">
        <v>29.64</v>
      </c>
      <c r="S3253" s="1">
        <v>29.64</v>
      </c>
      <c r="T3253" s="1">
        <v>-373</v>
      </c>
      <c r="U3253" s="3" t="str">
        <f t="shared" si="50"/>
        <v>2017Plan</v>
      </c>
      <c r="V3253" s="2">
        <f>DATE(A3253,INDEX(Map!$H$1:$H$12,MATCH(B3253,Map!$G$1:$G$12,0),0),1)</f>
        <v>43525</v>
      </c>
      <c r="W3253" t="str">
        <f>IF(AND(V3253&gt;=Map!$K$2,V3253&lt;=Map!$L$2),"Base",IF(AND(V3253&gt;=Map!$K$3,V3253&lt;=Map!$L$3),"Fcst","N/A"))</f>
        <v>N/A</v>
      </c>
      <c r="X3253" t="str">
        <f>INDEX(Map!$B$2:$B$86,MATCH(D3253,Map!$A$2:$A$86,0),0)</f>
        <v>N/A</v>
      </c>
      <c r="Y3253" s="7" t="str">
        <f>IF(INDEX(Map!$C$2:$C$86,MATCH(D3253,Map!$A$2:$A$86,0),0)="","N/A",E3253*INDEX(Map!$C$2:$C$86,MATCH(D3253,Map!$A$2:$A$86,0),0))</f>
        <v>N/A</v>
      </c>
      <c r="Z3253" s="7" t="str">
        <f>IF(INDEX(Map!$D$2:$D$86,MATCH(D3253,Map!$A$2:$A$86,0),0)="","N/A",E3253*INDEX(Map!$D$2:$D$86,MATCH(D3253,Map!$A$2:$A$86,0),0))</f>
        <v>N/A</v>
      </c>
      <c r="AA3253" t="str">
        <f>INDEX(Map!$E$2:$E$86,MATCH(D3253,Map!$A$2:$A$86,0),0)</f>
        <v>Sales</v>
      </c>
    </row>
    <row r="3254" spans="1:27" x14ac:dyDescent="0.25">
      <c r="A3254" s="1" t="s">
        <v>121</v>
      </c>
      <c r="B3254" s="1" t="s">
        <v>109</v>
      </c>
      <c r="C3254" s="1">
        <v>61</v>
      </c>
      <c r="D3254" s="1" t="s">
        <v>84</v>
      </c>
      <c r="E3254" s="1">
        <v>-2.6</v>
      </c>
      <c r="F3254" s="1">
        <v>0</v>
      </c>
      <c r="G3254" s="1">
        <v>10.4</v>
      </c>
      <c r="H3254" s="1">
        <v>30</v>
      </c>
      <c r="I3254" s="1" t="s">
        <v>63</v>
      </c>
      <c r="J3254" s="1" t="s">
        <v>63</v>
      </c>
      <c r="K3254" s="1">
        <v>214</v>
      </c>
      <c r="L3254" s="1">
        <v>36.299999999999997</v>
      </c>
      <c r="M3254" s="1">
        <v>-94</v>
      </c>
      <c r="N3254" s="1" t="s">
        <v>63</v>
      </c>
      <c r="O3254" s="1">
        <v>0</v>
      </c>
      <c r="P3254" s="1">
        <v>0</v>
      </c>
      <c r="Q3254" s="1">
        <v>24</v>
      </c>
      <c r="R3254" s="1">
        <v>26.91</v>
      </c>
      <c r="S3254" s="1">
        <v>26.91</v>
      </c>
      <c r="T3254" s="1">
        <v>-69</v>
      </c>
      <c r="U3254" s="3" t="str">
        <f t="shared" si="50"/>
        <v>2017Plan</v>
      </c>
      <c r="V3254" s="2">
        <f>DATE(A3254,INDEX(Map!$H$1:$H$12,MATCH(B3254,Map!$G$1:$G$12,0),0),1)</f>
        <v>43525</v>
      </c>
      <c r="W3254" t="str">
        <f>IF(AND(V3254&gt;=Map!$K$2,V3254&lt;=Map!$L$2),"Base",IF(AND(V3254&gt;=Map!$K$3,V3254&lt;=Map!$L$3),"Fcst","N/A"))</f>
        <v>N/A</v>
      </c>
      <c r="X3254" t="str">
        <f>INDEX(Map!$B$2:$B$86,MATCH(D3254,Map!$A$2:$A$86,0),0)</f>
        <v>N/A</v>
      </c>
      <c r="Y3254" s="7" t="str">
        <f>IF(INDEX(Map!$C$2:$C$86,MATCH(D3254,Map!$A$2:$A$86,0),0)="","N/A",E3254*INDEX(Map!$C$2:$C$86,MATCH(D3254,Map!$A$2:$A$86,0),0))</f>
        <v>N/A</v>
      </c>
      <c r="Z3254" s="7" t="str">
        <f>IF(INDEX(Map!$D$2:$D$86,MATCH(D3254,Map!$A$2:$A$86,0),0)="","N/A",E3254*INDEX(Map!$D$2:$D$86,MATCH(D3254,Map!$A$2:$A$86,0),0))</f>
        <v>N/A</v>
      </c>
      <c r="AA3254" t="str">
        <f>INDEX(Map!$E$2:$E$86,MATCH(D3254,Map!$A$2:$A$86,0),0)</f>
        <v>Sales</v>
      </c>
    </row>
    <row r="3255" spans="1:27" x14ac:dyDescent="0.25">
      <c r="A3255" s="1" t="s">
        <v>121</v>
      </c>
      <c r="B3255" s="1" t="s">
        <v>109</v>
      </c>
      <c r="C3255" s="1">
        <v>62</v>
      </c>
      <c r="D3255" s="1" t="s">
        <v>85</v>
      </c>
      <c r="E3255" s="1">
        <v>-6.3</v>
      </c>
      <c r="F3255" s="1">
        <v>0</v>
      </c>
      <c r="G3255" s="1">
        <v>22.3</v>
      </c>
      <c r="H3255" s="1">
        <v>5</v>
      </c>
      <c r="I3255" s="1" t="s">
        <v>63</v>
      </c>
      <c r="J3255" s="1" t="s">
        <v>63</v>
      </c>
      <c r="K3255" s="1">
        <v>78</v>
      </c>
      <c r="L3255" s="1">
        <v>40.200000000000003</v>
      </c>
      <c r="M3255" s="1">
        <v>-252</v>
      </c>
      <c r="N3255" s="1" t="s">
        <v>63</v>
      </c>
      <c r="O3255" s="1">
        <v>0</v>
      </c>
      <c r="P3255" s="1">
        <v>0</v>
      </c>
      <c r="Q3255" s="1">
        <v>58</v>
      </c>
      <c r="R3255" s="1">
        <v>30.97</v>
      </c>
      <c r="S3255" s="1">
        <v>30.97</v>
      </c>
      <c r="T3255" s="1">
        <v>-194</v>
      </c>
      <c r="U3255" s="3" t="str">
        <f t="shared" si="50"/>
        <v>2017Plan</v>
      </c>
      <c r="V3255" s="2">
        <f>DATE(A3255,INDEX(Map!$H$1:$H$12,MATCH(B3255,Map!$G$1:$G$12,0),0),1)</f>
        <v>43525</v>
      </c>
      <c r="W3255" t="str">
        <f>IF(AND(V3255&gt;=Map!$K$2,V3255&lt;=Map!$L$2),"Base",IF(AND(V3255&gt;=Map!$K$3,V3255&lt;=Map!$L$3),"Fcst","N/A"))</f>
        <v>N/A</v>
      </c>
      <c r="X3255" t="str">
        <f>INDEX(Map!$B$2:$B$86,MATCH(D3255,Map!$A$2:$A$86,0),0)</f>
        <v>N/A</v>
      </c>
      <c r="Y3255" s="7" t="str">
        <f>IF(INDEX(Map!$C$2:$C$86,MATCH(D3255,Map!$A$2:$A$86,0),0)="","N/A",E3255*INDEX(Map!$C$2:$C$86,MATCH(D3255,Map!$A$2:$A$86,0),0))</f>
        <v>N/A</v>
      </c>
      <c r="Z3255" s="7" t="str">
        <f>IF(INDEX(Map!$D$2:$D$86,MATCH(D3255,Map!$A$2:$A$86,0),0)="","N/A",E3255*INDEX(Map!$D$2:$D$86,MATCH(D3255,Map!$A$2:$A$86,0),0))</f>
        <v>N/A</v>
      </c>
      <c r="AA3255" t="str">
        <f>INDEX(Map!$E$2:$E$86,MATCH(D3255,Map!$A$2:$A$86,0),0)</f>
        <v>Sales</v>
      </c>
    </row>
    <row r="3256" spans="1:27" x14ac:dyDescent="0.25">
      <c r="A3256" s="1" t="s">
        <v>121</v>
      </c>
      <c r="B3256" s="1" t="s">
        <v>109</v>
      </c>
      <c r="C3256" s="1">
        <v>63</v>
      </c>
      <c r="D3256" s="1" t="s">
        <v>86</v>
      </c>
      <c r="E3256" s="1">
        <v>-3.4</v>
      </c>
      <c r="F3256" s="1">
        <v>0</v>
      </c>
      <c r="G3256" s="1">
        <v>12.3</v>
      </c>
      <c r="H3256" s="1">
        <v>5</v>
      </c>
      <c r="I3256" s="1" t="s">
        <v>63</v>
      </c>
      <c r="J3256" s="1" t="s">
        <v>63</v>
      </c>
      <c r="K3256" s="1">
        <v>70</v>
      </c>
      <c r="L3256" s="1">
        <v>37.799999999999997</v>
      </c>
      <c r="M3256" s="1">
        <v>-130</v>
      </c>
      <c r="N3256" s="1" t="s">
        <v>63</v>
      </c>
      <c r="O3256" s="1">
        <v>0</v>
      </c>
      <c r="P3256" s="1">
        <v>0</v>
      </c>
      <c r="Q3256" s="1">
        <v>31</v>
      </c>
      <c r="R3256" s="1">
        <v>28.85</v>
      </c>
      <c r="S3256" s="1">
        <v>28.85</v>
      </c>
      <c r="T3256" s="1">
        <v>-99</v>
      </c>
      <c r="U3256" s="3" t="str">
        <f t="shared" si="50"/>
        <v>2017Plan</v>
      </c>
      <c r="V3256" s="2">
        <f>DATE(A3256,INDEX(Map!$H$1:$H$12,MATCH(B3256,Map!$G$1:$G$12,0),0),1)</f>
        <v>43525</v>
      </c>
      <c r="W3256" t="str">
        <f>IF(AND(V3256&gt;=Map!$K$2,V3256&lt;=Map!$L$2),"Base",IF(AND(V3256&gt;=Map!$K$3,V3256&lt;=Map!$L$3),"Fcst","N/A"))</f>
        <v>N/A</v>
      </c>
      <c r="X3256" t="str">
        <f>INDEX(Map!$B$2:$B$86,MATCH(D3256,Map!$A$2:$A$86,0),0)</f>
        <v>N/A</v>
      </c>
      <c r="Y3256" s="7" t="str">
        <f>IF(INDEX(Map!$C$2:$C$86,MATCH(D3256,Map!$A$2:$A$86,0),0)="","N/A",E3256*INDEX(Map!$C$2:$C$86,MATCH(D3256,Map!$A$2:$A$86,0),0))</f>
        <v>N/A</v>
      </c>
      <c r="Z3256" s="7" t="str">
        <f>IF(INDEX(Map!$D$2:$D$86,MATCH(D3256,Map!$A$2:$A$86,0),0)="","N/A",E3256*INDEX(Map!$D$2:$D$86,MATCH(D3256,Map!$A$2:$A$86,0),0))</f>
        <v>N/A</v>
      </c>
      <c r="AA3256" t="str">
        <f>INDEX(Map!$E$2:$E$86,MATCH(D3256,Map!$A$2:$A$86,0),0)</f>
        <v>Sales</v>
      </c>
    </row>
    <row r="3257" spans="1:27" x14ac:dyDescent="0.25">
      <c r="A3257" s="1" t="s">
        <v>121</v>
      </c>
      <c r="B3257" s="1" t="s">
        <v>109</v>
      </c>
      <c r="C3257" s="1">
        <v>64</v>
      </c>
      <c r="D3257" s="1" t="s">
        <v>87</v>
      </c>
      <c r="E3257" s="1">
        <v>0</v>
      </c>
      <c r="F3257" s="1">
        <v>0</v>
      </c>
      <c r="G3257" s="1">
        <v>0</v>
      </c>
      <c r="H3257" s="1">
        <v>0</v>
      </c>
      <c r="I3257" s="1" t="s">
        <v>63</v>
      </c>
      <c r="J3257" s="1" t="s">
        <v>63</v>
      </c>
      <c r="K3257" s="1">
        <v>0</v>
      </c>
      <c r="L3257" s="1">
        <v>0</v>
      </c>
      <c r="M3257" s="1">
        <v>0</v>
      </c>
      <c r="N3257" s="1" t="s">
        <v>63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</v>
      </c>
      <c r="U3257" s="3" t="str">
        <f t="shared" si="50"/>
        <v>2017Plan</v>
      </c>
      <c r="V3257" s="2">
        <f>DATE(A3257,INDEX(Map!$H$1:$H$12,MATCH(B3257,Map!$G$1:$G$12,0),0),1)</f>
        <v>43525</v>
      </c>
      <c r="W3257" t="str">
        <f>IF(AND(V3257&gt;=Map!$K$2,V3257&lt;=Map!$L$2),"Base",IF(AND(V3257&gt;=Map!$K$3,V3257&lt;=Map!$L$3),"Fcst","N/A"))</f>
        <v>N/A</v>
      </c>
      <c r="X3257" t="str">
        <f>INDEX(Map!$B$2:$B$86,MATCH(D3257,Map!$A$2:$A$86,0),0)</f>
        <v>N/A</v>
      </c>
      <c r="Y3257" s="7" t="str">
        <f>IF(INDEX(Map!$C$2:$C$86,MATCH(D3257,Map!$A$2:$A$86,0),0)="","N/A",E3257*INDEX(Map!$C$2:$C$86,MATCH(D3257,Map!$A$2:$A$86,0),0))</f>
        <v>N/A</v>
      </c>
      <c r="Z3257" s="7" t="str">
        <f>IF(INDEX(Map!$D$2:$D$86,MATCH(D3257,Map!$A$2:$A$86,0),0)="","N/A",E3257*INDEX(Map!$D$2:$D$86,MATCH(D3257,Map!$A$2:$A$86,0),0))</f>
        <v>N/A</v>
      </c>
      <c r="AA3257" t="str">
        <f>INDEX(Map!$E$2:$E$86,MATCH(D3257,Map!$A$2:$A$86,0),0)</f>
        <v>Sales</v>
      </c>
    </row>
    <row r="3258" spans="1:27" x14ac:dyDescent="0.25">
      <c r="A3258" s="1" t="s">
        <v>121</v>
      </c>
      <c r="B3258" s="1" t="s">
        <v>109</v>
      </c>
      <c r="C3258" s="1">
        <v>65</v>
      </c>
      <c r="D3258" s="1" t="s">
        <v>88</v>
      </c>
      <c r="E3258" s="1">
        <v>0</v>
      </c>
      <c r="F3258" s="1">
        <v>0</v>
      </c>
      <c r="G3258" s="1">
        <v>0</v>
      </c>
      <c r="H3258" s="1">
        <v>0</v>
      </c>
      <c r="I3258" s="1" t="s">
        <v>63</v>
      </c>
      <c r="J3258" s="1" t="s">
        <v>63</v>
      </c>
      <c r="K3258" s="1">
        <v>0</v>
      </c>
      <c r="L3258" s="1">
        <v>0</v>
      </c>
      <c r="M3258" s="1">
        <v>0</v>
      </c>
      <c r="N3258" s="1" t="s">
        <v>63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3" t="str">
        <f t="shared" si="50"/>
        <v>2017Plan</v>
      </c>
      <c r="V3258" s="2">
        <f>DATE(A3258,INDEX(Map!$H$1:$H$12,MATCH(B3258,Map!$G$1:$G$12,0),0),1)</f>
        <v>43525</v>
      </c>
      <c r="W3258" t="str">
        <f>IF(AND(V3258&gt;=Map!$K$2,V3258&lt;=Map!$L$2),"Base",IF(AND(V3258&gt;=Map!$K$3,V3258&lt;=Map!$L$3),"Fcst","N/A"))</f>
        <v>N/A</v>
      </c>
      <c r="X3258" t="str">
        <f>INDEX(Map!$B$2:$B$86,MATCH(D3258,Map!$A$2:$A$86,0),0)</f>
        <v>N/A</v>
      </c>
      <c r="Y3258" s="7" t="str">
        <f>IF(INDEX(Map!$C$2:$C$86,MATCH(D3258,Map!$A$2:$A$86,0),0)="","N/A",E3258*INDEX(Map!$C$2:$C$86,MATCH(D3258,Map!$A$2:$A$86,0),0))</f>
        <v>N/A</v>
      </c>
      <c r="Z3258" s="7" t="str">
        <f>IF(INDEX(Map!$D$2:$D$86,MATCH(D3258,Map!$A$2:$A$86,0),0)="","N/A",E3258*INDEX(Map!$D$2:$D$86,MATCH(D3258,Map!$A$2:$A$86,0),0))</f>
        <v>N/A</v>
      </c>
      <c r="AA3258" t="str">
        <f>INDEX(Map!$E$2:$E$86,MATCH(D3258,Map!$A$2:$A$86,0),0)</f>
        <v>Sales</v>
      </c>
    </row>
    <row r="3259" spans="1:27" x14ac:dyDescent="0.25">
      <c r="A3259" s="1" t="s">
        <v>121</v>
      </c>
      <c r="B3259" s="1" t="s">
        <v>109</v>
      </c>
      <c r="C3259" s="1">
        <v>66</v>
      </c>
      <c r="D3259" s="1" t="s">
        <v>89</v>
      </c>
      <c r="E3259" s="1">
        <v>0</v>
      </c>
      <c r="F3259" s="1">
        <v>0</v>
      </c>
      <c r="G3259" s="1">
        <v>0</v>
      </c>
      <c r="H3259" s="1">
        <v>0</v>
      </c>
      <c r="I3259" s="1" t="s">
        <v>63</v>
      </c>
      <c r="J3259" s="1" t="s">
        <v>63</v>
      </c>
      <c r="K3259" s="1">
        <v>0</v>
      </c>
      <c r="L3259" s="1">
        <v>0</v>
      </c>
      <c r="M3259" s="1">
        <v>0</v>
      </c>
      <c r="N3259" s="1" t="s">
        <v>63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3" t="str">
        <f t="shared" si="50"/>
        <v>2017Plan</v>
      </c>
      <c r="V3259" s="2">
        <f>DATE(A3259,INDEX(Map!$H$1:$H$12,MATCH(B3259,Map!$G$1:$G$12,0),0),1)</f>
        <v>43525</v>
      </c>
      <c r="W3259" t="str">
        <f>IF(AND(V3259&gt;=Map!$K$2,V3259&lt;=Map!$L$2),"Base",IF(AND(V3259&gt;=Map!$K$3,V3259&lt;=Map!$L$3),"Fcst","N/A"))</f>
        <v>N/A</v>
      </c>
      <c r="X3259" t="str">
        <f>INDEX(Map!$B$2:$B$86,MATCH(D3259,Map!$A$2:$A$86,0),0)</f>
        <v>N/A</v>
      </c>
      <c r="Y3259" s="7" t="str">
        <f>IF(INDEX(Map!$C$2:$C$86,MATCH(D3259,Map!$A$2:$A$86,0),0)="","N/A",E3259*INDEX(Map!$C$2:$C$86,MATCH(D3259,Map!$A$2:$A$86,0),0))</f>
        <v>N/A</v>
      </c>
      <c r="Z3259" s="7" t="str">
        <f>IF(INDEX(Map!$D$2:$D$86,MATCH(D3259,Map!$A$2:$A$86,0),0)="","N/A",E3259*INDEX(Map!$D$2:$D$86,MATCH(D3259,Map!$A$2:$A$86,0),0))</f>
        <v>N/A</v>
      </c>
      <c r="AA3259" t="str">
        <f>INDEX(Map!$E$2:$E$86,MATCH(D3259,Map!$A$2:$A$86,0),0)</f>
        <v>Sales</v>
      </c>
    </row>
    <row r="3260" spans="1:27" x14ac:dyDescent="0.25">
      <c r="A3260" s="1" t="s">
        <v>121</v>
      </c>
      <c r="B3260" s="1" t="s">
        <v>109</v>
      </c>
      <c r="C3260" s="1">
        <v>67</v>
      </c>
      <c r="D3260" s="1" t="s">
        <v>90</v>
      </c>
      <c r="E3260" s="1">
        <v>0</v>
      </c>
      <c r="F3260" s="1">
        <v>0</v>
      </c>
      <c r="G3260" s="1">
        <v>0</v>
      </c>
      <c r="H3260" s="1">
        <v>0</v>
      </c>
      <c r="I3260" s="1" t="s">
        <v>63</v>
      </c>
      <c r="J3260" s="1" t="s">
        <v>63</v>
      </c>
      <c r="K3260" s="1">
        <v>0</v>
      </c>
      <c r="L3260" s="1">
        <v>0</v>
      </c>
      <c r="M3260" s="1">
        <v>0</v>
      </c>
      <c r="N3260" s="1" t="s">
        <v>63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0</v>
      </c>
      <c r="U3260" s="3" t="str">
        <f t="shared" si="50"/>
        <v>2017Plan</v>
      </c>
      <c r="V3260" s="2">
        <f>DATE(A3260,INDEX(Map!$H$1:$H$12,MATCH(B3260,Map!$G$1:$G$12,0),0),1)</f>
        <v>43525</v>
      </c>
      <c r="W3260" t="str">
        <f>IF(AND(V3260&gt;=Map!$K$2,V3260&lt;=Map!$L$2),"Base",IF(AND(V3260&gt;=Map!$K$3,V3260&lt;=Map!$L$3),"Fcst","N/A"))</f>
        <v>N/A</v>
      </c>
      <c r="X3260" t="str">
        <f>INDEX(Map!$B$2:$B$86,MATCH(D3260,Map!$A$2:$A$86,0),0)</f>
        <v>N/A</v>
      </c>
      <c r="Y3260" s="7" t="str">
        <f>IF(INDEX(Map!$C$2:$C$86,MATCH(D3260,Map!$A$2:$A$86,0),0)="","N/A",E3260*INDEX(Map!$C$2:$C$86,MATCH(D3260,Map!$A$2:$A$86,0),0))</f>
        <v>N/A</v>
      </c>
      <c r="Z3260" s="7" t="str">
        <f>IF(INDEX(Map!$D$2:$D$86,MATCH(D3260,Map!$A$2:$A$86,0),0)="","N/A",E3260*INDEX(Map!$D$2:$D$86,MATCH(D3260,Map!$A$2:$A$86,0),0))</f>
        <v>N/A</v>
      </c>
      <c r="AA3260" t="str">
        <f>INDEX(Map!$E$2:$E$86,MATCH(D3260,Map!$A$2:$A$86,0),0)</f>
        <v>Sales</v>
      </c>
    </row>
    <row r="3261" spans="1:27" x14ac:dyDescent="0.25">
      <c r="A3261" s="1" t="s">
        <v>121</v>
      </c>
      <c r="B3261" s="1" t="s">
        <v>109</v>
      </c>
      <c r="C3261" s="1">
        <v>68</v>
      </c>
      <c r="D3261" s="1" t="s">
        <v>91</v>
      </c>
      <c r="E3261" s="1">
        <v>0</v>
      </c>
      <c r="F3261" s="1">
        <v>0</v>
      </c>
      <c r="G3261" s="1">
        <v>0</v>
      </c>
      <c r="H3261" s="1">
        <v>0</v>
      </c>
      <c r="I3261" s="1" t="s">
        <v>63</v>
      </c>
      <c r="J3261" s="1" t="s">
        <v>63</v>
      </c>
      <c r="K3261" s="1">
        <v>0</v>
      </c>
      <c r="L3261" s="1">
        <v>0</v>
      </c>
      <c r="M3261" s="1">
        <v>0</v>
      </c>
      <c r="N3261" s="1" t="s">
        <v>63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3" t="str">
        <f t="shared" si="50"/>
        <v>2017Plan</v>
      </c>
      <c r="V3261" s="2">
        <f>DATE(A3261,INDEX(Map!$H$1:$H$12,MATCH(B3261,Map!$G$1:$G$12,0),0),1)</f>
        <v>43525</v>
      </c>
      <c r="W3261" t="str">
        <f>IF(AND(V3261&gt;=Map!$K$2,V3261&lt;=Map!$L$2),"Base",IF(AND(V3261&gt;=Map!$K$3,V3261&lt;=Map!$L$3),"Fcst","N/A"))</f>
        <v>N/A</v>
      </c>
      <c r="X3261" t="str">
        <f>INDEX(Map!$B$2:$B$86,MATCH(D3261,Map!$A$2:$A$86,0),0)</f>
        <v>N/A</v>
      </c>
      <c r="Y3261" s="7" t="str">
        <f>IF(INDEX(Map!$C$2:$C$86,MATCH(D3261,Map!$A$2:$A$86,0),0)="","N/A",E3261*INDEX(Map!$C$2:$C$86,MATCH(D3261,Map!$A$2:$A$86,0),0))</f>
        <v>N/A</v>
      </c>
      <c r="Z3261" s="7" t="str">
        <f>IF(INDEX(Map!$D$2:$D$86,MATCH(D3261,Map!$A$2:$A$86,0),0)="","N/A",E3261*INDEX(Map!$D$2:$D$86,MATCH(D3261,Map!$A$2:$A$86,0),0))</f>
        <v>N/A</v>
      </c>
      <c r="AA3261" t="str">
        <f>INDEX(Map!$E$2:$E$86,MATCH(D3261,Map!$A$2:$A$86,0),0)</f>
        <v>CSR</v>
      </c>
    </row>
    <row r="3262" spans="1:27" x14ac:dyDescent="0.25">
      <c r="A3262" s="1" t="s">
        <v>121</v>
      </c>
      <c r="B3262" s="1" t="s">
        <v>109</v>
      </c>
      <c r="C3262" s="1">
        <v>69</v>
      </c>
      <c r="D3262" s="1" t="s">
        <v>92</v>
      </c>
      <c r="E3262" s="1">
        <v>0</v>
      </c>
      <c r="F3262" s="1">
        <v>0</v>
      </c>
      <c r="G3262" s="1">
        <v>0</v>
      </c>
      <c r="H3262" s="1">
        <v>0</v>
      </c>
      <c r="I3262" s="1" t="s">
        <v>63</v>
      </c>
      <c r="J3262" s="1" t="s">
        <v>63</v>
      </c>
      <c r="K3262" s="1">
        <v>0</v>
      </c>
      <c r="L3262" s="1">
        <v>0</v>
      </c>
      <c r="M3262" s="1">
        <v>0</v>
      </c>
      <c r="N3262" s="1" t="s">
        <v>63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3" t="str">
        <f t="shared" si="50"/>
        <v>2017Plan</v>
      </c>
      <c r="V3262" s="2">
        <f>DATE(A3262,INDEX(Map!$H$1:$H$12,MATCH(B3262,Map!$G$1:$G$12,0),0),1)</f>
        <v>43525</v>
      </c>
      <c r="W3262" t="str">
        <f>IF(AND(V3262&gt;=Map!$K$2,V3262&lt;=Map!$L$2),"Base",IF(AND(V3262&gt;=Map!$K$3,V3262&lt;=Map!$L$3),"Fcst","N/A"))</f>
        <v>N/A</v>
      </c>
      <c r="X3262" t="str">
        <f>INDEX(Map!$B$2:$B$86,MATCH(D3262,Map!$A$2:$A$86,0),0)</f>
        <v>N/A</v>
      </c>
      <c r="Y3262" s="7" t="str">
        <f>IF(INDEX(Map!$C$2:$C$86,MATCH(D3262,Map!$A$2:$A$86,0),0)="","N/A",E3262*INDEX(Map!$C$2:$C$86,MATCH(D3262,Map!$A$2:$A$86,0),0))</f>
        <v>N/A</v>
      </c>
      <c r="Z3262" s="7" t="str">
        <f>IF(INDEX(Map!$D$2:$D$86,MATCH(D3262,Map!$A$2:$A$86,0),0)="","N/A",E3262*INDEX(Map!$D$2:$D$86,MATCH(D3262,Map!$A$2:$A$86,0),0))</f>
        <v>N/A</v>
      </c>
      <c r="AA3262" t="str">
        <f>INDEX(Map!$E$2:$E$86,MATCH(D3262,Map!$A$2:$A$86,0),0)</f>
        <v>CSR</v>
      </c>
    </row>
    <row r="3263" spans="1:27" x14ac:dyDescent="0.25">
      <c r="A3263" s="1" t="s">
        <v>121</v>
      </c>
      <c r="B3263" s="1" t="s">
        <v>109</v>
      </c>
      <c r="C3263" s="1">
        <v>70</v>
      </c>
      <c r="D3263" s="1" t="s">
        <v>93</v>
      </c>
      <c r="E3263" s="1">
        <v>0</v>
      </c>
      <c r="F3263" s="1">
        <v>0</v>
      </c>
      <c r="G3263" s="1">
        <v>0</v>
      </c>
      <c r="H3263" s="1">
        <v>0</v>
      </c>
      <c r="I3263" s="1" t="s">
        <v>63</v>
      </c>
      <c r="J3263" s="1" t="s">
        <v>63</v>
      </c>
      <c r="K3263" s="1">
        <v>0</v>
      </c>
      <c r="L3263" s="1">
        <v>0</v>
      </c>
      <c r="M3263" s="1">
        <v>0</v>
      </c>
      <c r="N3263" s="1" t="s">
        <v>63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</v>
      </c>
      <c r="U3263" s="3" t="str">
        <f t="shared" si="50"/>
        <v>2017Plan</v>
      </c>
      <c r="V3263" s="2">
        <f>DATE(A3263,INDEX(Map!$H$1:$H$12,MATCH(B3263,Map!$G$1:$G$12,0),0),1)</f>
        <v>43525</v>
      </c>
      <c r="W3263" t="str">
        <f>IF(AND(V3263&gt;=Map!$K$2,V3263&lt;=Map!$L$2),"Base",IF(AND(V3263&gt;=Map!$K$3,V3263&lt;=Map!$L$3),"Fcst","N/A"))</f>
        <v>N/A</v>
      </c>
      <c r="X3263" t="str">
        <f>INDEX(Map!$B$2:$B$86,MATCH(D3263,Map!$A$2:$A$86,0),0)</f>
        <v>N/A</v>
      </c>
      <c r="Y3263" s="7" t="str">
        <f>IF(INDEX(Map!$C$2:$C$86,MATCH(D3263,Map!$A$2:$A$86,0),0)="","N/A",E3263*INDEX(Map!$C$2:$C$86,MATCH(D3263,Map!$A$2:$A$86,0),0))</f>
        <v>N/A</v>
      </c>
      <c r="Z3263" s="7" t="str">
        <f>IF(INDEX(Map!$D$2:$D$86,MATCH(D3263,Map!$A$2:$A$86,0),0)="","N/A",E3263*INDEX(Map!$D$2:$D$86,MATCH(D3263,Map!$A$2:$A$86,0),0))</f>
        <v>N/A</v>
      </c>
      <c r="AA3263" t="str">
        <f>INDEX(Map!$E$2:$E$86,MATCH(D3263,Map!$A$2:$A$86,0),0)</f>
        <v>CSR</v>
      </c>
    </row>
    <row r="3264" spans="1:27" x14ac:dyDescent="0.25">
      <c r="A3264" s="1" t="s">
        <v>121</v>
      </c>
      <c r="B3264" s="1" t="s">
        <v>109</v>
      </c>
      <c r="C3264" s="1">
        <v>71</v>
      </c>
      <c r="D3264" s="1" t="s">
        <v>94</v>
      </c>
      <c r="E3264" s="1">
        <v>0</v>
      </c>
      <c r="F3264" s="1">
        <v>0</v>
      </c>
      <c r="G3264" s="1">
        <v>0</v>
      </c>
      <c r="H3264" s="1">
        <v>0</v>
      </c>
      <c r="I3264" s="1" t="s">
        <v>63</v>
      </c>
      <c r="J3264" s="1" t="s">
        <v>63</v>
      </c>
      <c r="K3264" s="1">
        <v>0</v>
      </c>
      <c r="L3264" s="1">
        <v>0</v>
      </c>
      <c r="M3264" s="1">
        <v>0</v>
      </c>
      <c r="N3264" s="1" t="s">
        <v>63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</v>
      </c>
      <c r="U3264" s="3" t="str">
        <f t="shared" si="50"/>
        <v>2017Plan</v>
      </c>
      <c r="V3264" s="2">
        <f>DATE(A3264,INDEX(Map!$H$1:$H$12,MATCH(B3264,Map!$G$1:$G$12,0),0),1)</f>
        <v>43525</v>
      </c>
      <c r="W3264" t="str">
        <f>IF(AND(V3264&gt;=Map!$K$2,V3264&lt;=Map!$L$2),"Base",IF(AND(V3264&gt;=Map!$K$3,V3264&lt;=Map!$L$3),"Fcst","N/A"))</f>
        <v>N/A</v>
      </c>
      <c r="X3264" t="str">
        <f>INDEX(Map!$B$2:$B$86,MATCH(D3264,Map!$A$2:$A$86,0),0)</f>
        <v>N/A</v>
      </c>
      <c r="Y3264" s="7" t="str">
        <f>IF(INDEX(Map!$C$2:$C$86,MATCH(D3264,Map!$A$2:$A$86,0),0)="","N/A",E3264*INDEX(Map!$C$2:$C$86,MATCH(D3264,Map!$A$2:$A$86,0),0))</f>
        <v>N/A</v>
      </c>
      <c r="Z3264" s="7" t="str">
        <f>IF(INDEX(Map!$D$2:$D$86,MATCH(D3264,Map!$A$2:$A$86,0),0)="","N/A",E3264*INDEX(Map!$D$2:$D$86,MATCH(D3264,Map!$A$2:$A$86,0),0))</f>
        <v>N/A</v>
      </c>
      <c r="AA3264" t="str">
        <f>INDEX(Map!$E$2:$E$86,MATCH(D3264,Map!$A$2:$A$86,0),0)</f>
        <v>CSR</v>
      </c>
    </row>
    <row r="3265" spans="1:27" x14ac:dyDescent="0.25">
      <c r="A3265" s="1" t="s">
        <v>121</v>
      </c>
      <c r="B3265" s="1" t="s">
        <v>109</v>
      </c>
      <c r="C3265" s="1">
        <v>72</v>
      </c>
      <c r="D3265" s="1" t="s">
        <v>95</v>
      </c>
      <c r="E3265" s="1">
        <v>0</v>
      </c>
      <c r="F3265" s="1">
        <v>0</v>
      </c>
      <c r="G3265" s="1">
        <v>0</v>
      </c>
      <c r="H3265" s="1">
        <v>0</v>
      </c>
      <c r="I3265" s="1" t="s">
        <v>63</v>
      </c>
      <c r="J3265" s="1" t="s">
        <v>63</v>
      </c>
      <c r="K3265" s="1">
        <v>0</v>
      </c>
      <c r="L3265" s="1">
        <v>0</v>
      </c>
      <c r="M3265" s="1">
        <v>0</v>
      </c>
      <c r="N3265" s="1" t="s">
        <v>63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3" t="str">
        <f t="shared" si="50"/>
        <v>2017Plan</v>
      </c>
      <c r="V3265" s="2">
        <f>DATE(A3265,INDEX(Map!$H$1:$H$12,MATCH(B3265,Map!$G$1:$G$12,0),0),1)</f>
        <v>43525</v>
      </c>
      <c r="W3265" t="str">
        <f>IF(AND(V3265&gt;=Map!$K$2,V3265&lt;=Map!$L$2),"Base",IF(AND(V3265&gt;=Map!$K$3,V3265&lt;=Map!$L$3),"Fcst","N/A"))</f>
        <v>N/A</v>
      </c>
      <c r="X3265" t="str">
        <f>INDEX(Map!$B$2:$B$86,MATCH(D3265,Map!$A$2:$A$86,0),0)</f>
        <v>N/A</v>
      </c>
      <c r="Y3265" s="7" t="str">
        <f>IF(INDEX(Map!$C$2:$C$86,MATCH(D3265,Map!$A$2:$A$86,0),0)="","N/A",E3265*INDEX(Map!$C$2:$C$86,MATCH(D3265,Map!$A$2:$A$86,0),0))</f>
        <v>N/A</v>
      </c>
      <c r="Z3265" s="7" t="str">
        <f>IF(INDEX(Map!$D$2:$D$86,MATCH(D3265,Map!$A$2:$A$86,0),0)="","N/A",E3265*INDEX(Map!$D$2:$D$86,MATCH(D3265,Map!$A$2:$A$86,0),0))</f>
        <v>N/A</v>
      </c>
      <c r="AA3265" t="str">
        <f>INDEX(Map!$E$2:$E$86,MATCH(D3265,Map!$A$2:$A$86,0),0)</f>
        <v>CSR</v>
      </c>
    </row>
    <row r="3266" spans="1:27" x14ac:dyDescent="0.25">
      <c r="A3266" s="1" t="s">
        <v>121</v>
      </c>
      <c r="B3266" s="1" t="s">
        <v>109</v>
      </c>
      <c r="C3266" s="1">
        <v>73</v>
      </c>
      <c r="D3266" s="1" t="s">
        <v>96</v>
      </c>
      <c r="E3266" s="1">
        <v>0</v>
      </c>
      <c r="F3266" s="1">
        <v>0</v>
      </c>
      <c r="G3266" s="1">
        <v>0</v>
      </c>
      <c r="H3266" s="1">
        <v>0</v>
      </c>
      <c r="I3266" s="1" t="s">
        <v>63</v>
      </c>
      <c r="J3266" s="1" t="s">
        <v>63</v>
      </c>
      <c r="K3266" s="1">
        <v>0</v>
      </c>
      <c r="L3266" s="1">
        <v>0</v>
      </c>
      <c r="M3266" s="1">
        <v>0</v>
      </c>
      <c r="N3266" s="1" t="s">
        <v>63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3" t="str">
        <f t="shared" si="50"/>
        <v>2017Plan</v>
      </c>
      <c r="V3266" s="2">
        <f>DATE(A3266,INDEX(Map!$H$1:$H$12,MATCH(B3266,Map!$G$1:$G$12,0),0),1)</f>
        <v>43525</v>
      </c>
      <c r="W3266" t="str">
        <f>IF(AND(V3266&gt;=Map!$K$2,V3266&lt;=Map!$L$2),"Base",IF(AND(V3266&gt;=Map!$K$3,V3266&lt;=Map!$L$3),"Fcst","N/A"))</f>
        <v>N/A</v>
      </c>
      <c r="X3266" t="str">
        <f>INDEX(Map!$B$2:$B$86,MATCH(D3266,Map!$A$2:$A$86,0),0)</f>
        <v>N/A</v>
      </c>
      <c r="Y3266" s="7" t="str">
        <f>IF(INDEX(Map!$C$2:$C$86,MATCH(D3266,Map!$A$2:$A$86,0),0)="","N/A",E3266*INDEX(Map!$C$2:$C$86,MATCH(D3266,Map!$A$2:$A$86,0),0))</f>
        <v>N/A</v>
      </c>
      <c r="Z3266" s="7" t="str">
        <f>IF(INDEX(Map!$D$2:$D$86,MATCH(D3266,Map!$A$2:$A$86,0),0)="","N/A",E3266*INDEX(Map!$D$2:$D$86,MATCH(D3266,Map!$A$2:$A$86,0),0))</f>
        <v>N/A</v>
      </c>
      <c r="AA3266" t="str">
        <f>INDEX(Map!$E$2:$E$86,MATCH(D3266,Map!$A$2:$A$86,0),0)</f>
        <v>CSR</v>
      </c>
    </row>
    <row r="3267" spans="1:27" x14ac:dyDescent="0.25">
      <c r="A3267" s="1" t="s">
        <v>121</v>
      </c>
      <c r="B3267" s="1" t="s">
        <v>109</v>
      </c>
      <c r="C3267" s="1">
        <v>74</v>
      </c>
      <c r="D3267" s="1" t="s">
        <v>97</v>
      </c>
      <c r="E3267" s="1">
        <v>0</v>
      </c>
      <c r="F3267" s="1">
        <v>0</v>
      </c>
      <c r="G3267" s="1">
        <v>0</v>
      </c>
      <c r="H3267" s="1">
        <v>0</v>
      </c>
      <c r="I3267" s="1" t="s">
        <v>63</v>
      </c>
      <c r="J3267" s="1" t="s">
        <v>63</v>
      </c>
      <c r="K3267" s="1">
        <v>0</v>
      </c>
      <c r="L3267" s="1">
        <v>0</v>
      </c>
      <c r="M3267" s="1">
        <v>0</v>
      </c>
      <c r="N3267" s="1" t="s">
        <v>63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</v>
      </c>
      <c r="U3267" s="3" t="str">
        <f t="shared" si="50"/>
        <v>2017Plan</v>
      </c>
      <c r="V3267" s="2">
        <f>DATE(A3267,INDEX(Map!$H$1:$H$12,MATCH(B3267,Map!$G$1:$G$12,0),0),1)</f>
        <v>43525</v>
      </c>
      <c r="W3267" t="str">
        <f>IF(AND(V3267&gt;=Map!$K$2,V3267&lt;=Map!$L$2),"Base",IF(AND(V3267&gt;=Map!$K$3,V3267&lt;=Map!$L$3),"Fcst","N/A"))</f>
        <v>N/A</v>
      </c>
      <c r="X3267" t="str">
        <f>INDEX(Map!$B$2:$B$86,MATCH(D3267,Map!$A$2:$A$86,0),0)</f>
        <v>N/A</v>
      </c>
      <c r="Y3267" s="7" t="str">
        <f>IF(INDEX(Map!$C$2:$C$86,MATCH(D3267,Map!$A$2:$A$86,0),0)="","N/A",E3267*INDEX(Map!$C$2:$C$86,MATCH(D3267,Map!$A$2:$A$86,0),0))</f>
        <v>N/A</v>
      </c>
      <c r="Z3267" s="7" t="str">
        <f>IF(INDEX(Map!$D$2:$D$86,MATCH(D3267,Map!$A$2:$A$86,0),0)="","N/A",E3267*INDEX(Map!$D$2:$D$86,MATCH(D3267,Map!$A$2:$A$86,0),0))</f>
        <v>N/A</v>
      </c>
      <c r="AA3267" t="str">
        <f>INDEX(Map!$E$2:$E$86,MATCH(D3267,Map!$A$2:$A$86,0),0)</f>
        <v>CSR</v>
      </c>
    </row>
    <row r="3268" spans="1:27" x14ac:dyDescent="0.25">
      <c r="A3268" s="1" t="s">
        <v>121</v>
      </c>
      <c r="B3268" s="1" t="s">
        <v>109</v>
      </c>
      <c r="C3268" s="1">
        <v>75</v>
      </c>
      <c r="D3268" s="1" t="s">
        <v>98</v>
      </c>
      <c r="E3268" s="1">
        <v>0</v>
      </c>
      <c r="F3268" s="1">
        <v>0</v>
      </c>
      <c r="G3268" s="1">
        <v>0</v>
      </c>
      <c r="H3268" s="1">
        <v>0</v>
      </c>
      <c r="I3268" s="1" t="s">
        <v>63</v>
      </c>
      <c r="J3268" s="1" t="s">
        <v>63</v>
      </c>
      <c r="K3268" s="1">
        <v>0</v>
      </c>
      <c r="L3268" s="1">
        <v>0</v>
      </c>
      <c r="M3268" s="1">
        <v>0</v>
      </c>
      <c r="N3268" s="1" t="s">
        <v>63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3" t="str">
        <f t="shared" ref="U3268:U3331" si="51">U3267</f>
        <v>2017Plan</v>
      </c>
      <c r="V3268" s="2">
        <f>DATE(A3268,INDEX(Map!$H$1:$H$12,MATCH(B3268,Map!$G$1:$G$12,0),0),1)</f>
        <v>43525</v>
      </c>
      <c r="W3268" t="str">
        <f>IF(AND(V3268&gt;=Map!$K$2,V3268&lt;=Map!$L$2),"Base",IF(AND(V3268&gt;=Map!$K$3,V3268&lt;=Map!$L$3),"Fcst","N/A"))</f>
        <v>N/A</v>
      </c>
      <c r="X3268" t="str">
        <f>INDEX(Map!$B$2:$B$86,MATCH(D3268,Map!$A$2:$A$86,0),0)</f>
        <v>N/A</v>
      </c>
      <c r="Y3268" s="7" t="str">
        <f>IF(INDEX(Map!$C$2:$C$86,MATCH(D3268,Map!$A$2:$A$86,0),0)="","N/A",E3268*INDEX(Map!$C$2:$C$86,MATCH(D3268,Map!$A$2:$A$86,0),0))</f>
        <v>N/A</v>
      </c>
      <c r="Z3268" s="7" t="str">
        <f>IF(INDEX(Map!$D$2:$D$86,MATCH(D3268,Map!$A$2:$A$86,0),0)="","N/A",E3268*INDEX(Map!$D$2:$D$86,MATCH(D3268,Map!$A$2:$A$86,0),0))</f>
        <v>N/A</v>
      </c>
      <c r="AA3268" t="str">
        <f>INDEX(Map!$E$2:$E$86,MATCH(D3268,Map!$A$2:$A$86,0),0)</f>
        <v>CSR</v>
      </c>
    </row>
    <row r="3269" spans="1:27" x14ac:dyDescent="0.25">
      <c r="A3269" s="1" t="s">
        <v>121</v>
      </c>
      <c r="B3269" s="1" t="s">
        <v>109</v>
      </c>
      <c r="C3269" s="1">
        <v>76</v>
      </c>
      <c r="D3269" s="1" t="s">
        <v>99</v>
      </c>
      <c r="E3269" s="1">
        <v>0</v>
      </c>
      <c r="F3269" s="1">
        <v>0</v>
      </c>
      <c r="G3269" s="1">
        <v>0</v>
      </c>
      <c r="H3269" s="1">
        <v>0</v>
      </c>
      <c r="I3269" s="1" t="s">
        <v>63</v>
      </c>
      <c r="J3269" s="1" t="s">
        <v>63</v>
      </c>
      <c r="K3269" s="1">
        <v>0</v>
      </c>
      <c r="L3269" s="1">
        <v>0</v>
      </c>
      <c r="M3269" s="1">
        <v>0</v>
      </c>
      <c r="N3269" s="1" t="s">
        <v>63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0</v>
      </c>
      <c r="U3269" s="3" t="str">
        <f t="shared" si="51"/>
        <v>2017Plan</v>
      </c>
      <c r="V3269" s="2">
        <f>DATE(A3269,INDEX(Map!$H$1:$H$12,MATCH(B3269,Map!$G$1:$G$12,0),0),1)</f>
        <v>43525</v>
      </c>
      <c r="W3269" t="str">
        <f>IF(AND(V3269&gt;=Map!$K$2,V3269&lt;=Map!$L$2),"Base",IF(AND(V3269&gt;=Map!$K$3,V3269&lt;=Map!$L$3),"Fcst","N/A"))</f>
        <v>N/A</v>
      </c>
      <c r="X3269" t="str">
        <f>INDEX(Map!$B$2:$B$86,MATCH(D3269,Map!$A$2:$A$86,0),0)</f>
        <v>N/A</v>
      </c>
      <c r="Y3269" s="7" t="str">
        <f>IF(INDEX(Map!$C$2:$C$86,MATCH(D3269,Map!$A$2:$A$86,0),0)="","N/A",E3269*INDEX(Map!$C$2:$C$86,MATCH(D3269,Map!$A$2:$A$86,0),0))</f>
        <v>N/A</v>
      </c>
      <c r="Z3269" s="7" t="str">
        <f>IF(INDEX(Map!$D$2:$D$86,MATCH(D3269,Map!$A$2:$A$86,0),0)="","N/A",E3269*INDEX(Map!$D$2:$D$86,MATCH(D3269,Map!$A$2:$A$86,0),0))</f>
        <v>N/A</v>
      </c>
      <c r="AA3269" t="str">
        <f>INDEX(Map!$E$2:$E$86,MATCH(D3269,Map!$A$2:$A$86,0),0)</f>
        <v>CSR</v>
      </c>
    </row>
    <row r="3270" spans="1:27" x14ac:dyDescent="0.25">
      <c r="A3270" s="1" t="s">
        <v>121</v>
      </c>
      <c r="B3270" s="1" t="s">
        <v>109</v>
      </c>
      <c r="C3270" s="1">
        <v>77</v>
      </c>
      <c r="D3270" s="1" t="s">
        <v>100</v>
      </c>
      <c r="E3270" s="1">
        <v>0</v>
      </c>
      <c r="F3270" s="1">
        <v>0</v>
      </c>
      <c r="G3270" s="1">
        <v>0</v>
      </c>
      <c r="H3270" s="1">
        <v>0</v>
      </c>
      <c r="I3270" s="1" t="s">
        <v>63</v>
      </c>
      <c r="J3270" s="1" t="s">
        <v>63</v>
      </c>
      <c r="K3270" s="1">
        <v>0</v>
      </c>
      <c r="L3270" s="1">
        <v>0</v>
      </c>
      <c r="M3270" s="1">
        <v>0</v>
      </c>
      <c r="N3270" s="1" t="s">
        <v>63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3" t="str">
        <f t="shared" si="51"/>
        <v>2017Plan</v>
      </c>
      <c r="V3270" s="2">
        <f>DATE(A3270,INDEX(Map!$H$1:$H$12,MATCH(B3270,Map!$G$1:$G$12,0),0),1)</f>
        <v>43525</v>
      </c>
      <c r="W3270" t="str">
        <f>IF(AND(V3270&gt;=Map!$K$2,V3270&lt;=Map!$L$2),"Base",IF(AND(V3270&gt;=Map!$K$3,V3270&lt;=Map!$L$3),"Fcst","N/A"))</f>
        <v>N/A</v>
      </c>
      <c r="X3270" t="str">
        <f>INDEX(Map!$B$2:$B$86,MATCH(D3270,Map!$A$2:$A$86,0),0)</f>
        <v>N/A</v>
      </c>
      <c r="Y3270" s="7" t="str">
        <f>IF(INDEX(Map!$C$2:$C$86,MATCH(D3270,Map!$A$2:$A$86,0),0)="","N/A",E3270*INDEX(Map!$C$2:$C$86,MATCH(D3270,Map!$A$2:$A$86,0),0))</f>
        <v>N/A</v>
      </c>
      <c r="Z3270" s="7" t="str">
        <f>IF(INDEX(Map!$D$2:$D$86,MATCH(D3270,Map!$A$2:$A$86,0),0)="","N/A",E3270*INDEX(Map!$D$2:$D$86,MATCH(D3270,Map!$A$2:$A$86,0),0))</f>
        <v>N/A</v>
      </c>
      <c r="AA3270" t="str">
        <f>INDEX(Map!$E$2:$E$86,MATCH(D3270,Map!$A$2:$A$86,0),0)</f>
        <v>CSR</v>
      </c>
    </row>
    <row r="3271" spans="1:27" x14ac:dyDescent="0.25">
      <c r="A3271" s="1" t="s">
        <v>121</v>
      </c>
      <c r="B3271" s="1" t="s">
        <v>109</v>
      </c>
      <c r="C3271" s="1">
        <v>78</v>
      </c>
      <c r="D3271" s="1" t="s">
        <v>101</v>
      </c>
      <c r="E3271" s="1">
        <v>0</v>
      </c>
      <c r="F3271" s="1">
        <v>0</v>
      </c>
      <c r="G3271" s="1">
        <v>0</v>
      </c>
      <c r="H3271" s="1">
        <v>0</v>
      </c>
      <c r="I3271" s="1" t="s">
        <v>63</v>
      </c>
      <c r="J3271" s="1" t="s">
        <v>63</v>
      </c>
      <c r="K3271" s="1">
        <v>0</v>
      </c>
      <c r="L3271" s="1">
        <v>0</v>
      </c>
      <c r="M3271" s="1">
        <v>0</v>
      </c>
      <c r="N3271" s="1" t="s">
        <v>63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</v>
      </c>
      <c r="U3271" s="3" t="str">
        <f t="shared" si="51"/>
        <v>2017Plan</v>
      </c>
      <c r="V3271" s="2">
        <f>DATE(A3271,INDEX(Map!$H$1:$H$12,MATCH(B3271,Map!$G$1:$G$12,0),0),1)</f>
        <v>43525</v>
      </c>
      <c r="W3271" t="str">
        <f>IF(AND(V3271&gt;=Map!$K$2,V3271&lt;=Map!$L$2),"Base",IF(AND(V3271&gt;=Map!$K$3,V3271&lt;=Map!$L$3),"Fcst","N/A"))</f>
        <v>N/A</v>
      </c>
      <c r="X3271" t="str">
        <f>INDEX(Map!$B$2:$B$86,MATCH(D3271,Map!$A$2:$A$86,0),0)</f>
        <v>N/A</v>
      </c>
      <c r="Y3271" s="7" t="str">
        <f>IF(INDEX(Map!$C$2:$C$86,MATCH(D3271,Map!$A$2:$A$86,0),0)="","N/A",E3271*INDEX(Map!$C$2:$C$86,MATCH(D3271,Map!$A$2:$A$86,0),0))</f>
        <v>N/A</v>
      </c>
      <c r="Z3271" s="7" t="str">
        <f>IF(INDEX(Map!$D$2:$D$86,MATCH(D3271,Map!$A$2:$A$86,0),0)="","N/A",E3271*INDEX(Map!$D$2:$D$86,MATCH(D3271,Map!$A$2:$A$86,0),0))</f>
        <v>N/A</v>
      </c>
      <c r="AA3271" t="str">
        <f>INDEX(Map!$E$2:$E$86,MATCH(D3271,Map!$A$2:$A$86,0),0)</f>
        <v>CSR</v>
      </c>
    </row>
    <row r="3272" spans="1:27" x14ac:dyDescent="0.25">
      <c r="A3272" s="1" t="s">
        <v>121</v>
      </c>
      <c r="B3272" s="1" t="s">
        <v>109</v>
      </c>
      <c r="C3272" s="1">
        <v>79</v>
      </c>
      <c r="D3272" s="1" t="s">
        <v>102</v>
      </c>
      <c r="E3272" s="1">
        <v>0</v>
      </c>
      <c r="F3272" s="1">
        <v>0</v>
      </c>
      <c r="G3272" s="1">
        <v>0</v>
      </c>
      <c r="H3272" s="1">
        <v>0</v>
      </c>
      <c r="I3272" s="1" t="s">
        <v>63</v>
      </c>
      <c r="J3272" s="1" t="s">
        <v>63</v>
      </c>
      <c r="K3272" s="1">
        <v>0</v>
      </c>
      <c r="L3272" s="1">
        <v>0</v>
      </c>
      <c r="M3272" s="1">
        <v>0</v>
      </c>
      <c r="N3272" s="1" t="s">
        <v>63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3" t="str">
        <f t="shared" si="51"/>
        <v>2017Plan</v>
      </c>
      <c r="V3272" s="2">
        <f>DATE(A3272,INDEX(Map!$H$1:$H$12,MATCH(B3272,Map!$G$1:$G$12,0),0),1)</f>
        <v>43525</v>
      </c>
      <c r="W3272" t="str">
        <f>IF(AND(V3272&gt;=Map!$K$2,V3272&lt;=Map!$L$2),"Base",IF(AND(V3272&gt;=Map!$K$3,V3272&lt;=Map!$L$3),"Fcst","N/A"))</f>
        <v>N/A</v>
      </c>
      <c r="X3272" t="str">
        <f>INDEX(Map!$B$2:$B$86,MATCH(D3272,Map!$A$2:$A$86,0),0)</f>
        <v>N/A</v>
      </c>
      <c r="Y3272" s="7" t="str">
        <f>IF(INDEX(Map!$C$2:$C$86,MATCH(D3272,Map!$A$2:$A$86,0),0)="","N/A",E3272*INDEX(Map!$C$2:$C$86,MATCH(D3272,Map!$A$2:$A$86,0),0))</f>
        <v>N/A</v>
      </c>
      <c r="Z3272" s="7" t="str">
        <f>IF(INDEX(Map!$D$2:$D$86,MATCH(D3272,Map!$A$2:$A$86,0),0)="","N/A",E3272*INDEX(Map!$D$2:$D$86,MATCH(D3272,Map!$A$2:$A$86,0),0))</f>
        <v>N/A</v>
      </c>
      <c r="AA3272" t="str">
        <f>INDEX(Map!$E$2:$E$86,MATCH(D3272,Map!$A$2:$A$86,0),0)</f>
        <v>CSR</v>
      </c>
    </row>
    <row r="3273" spans="1:27" x14ac:dyDescent="0.25">
      <c r="A3273" s="1" t="s">
        <v>121</v>
      </c>
      <c r="B3273" s="1" t="s">
        <v>109</v>
      </c>
      <c r="C3273" s="1">
        <v>80</v>
      </c>
      <c r="D3273" s="1" t="s">
        <v>103</v>
      </c>
      <c r="E3273" s="1">
        <v>0</v>
      </c>
      <c r="F3273" s="1">
        <v>0</v>
      </c>
      <c r="G3273" s="1">
        <v>0</v>
      </c>
      <c r="H3273" s="1">
        <v>0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</v>
      </c>
      <c r="U3273" s="3" t="str">
        <f t="shared" si="51"/>
        <v>2017Plan</v>
      </c>
      <c r="V3273" s="2">
        <f>DATE(A3273,INDEX(Map!$H$1:$H$12,MATCH(B3273,Map!$G$1:$G$12,0),0),1)</f>
        <v>43525</v>
      </c>
      <c r="W3273" t="str">
        <f>IF(AND(V3273&gt;=Map!$K$2,V3273&lt;=Map!$L$2),"Base",IF(AND(V3273&gt;=Map!$K$3,V3273&lt;=Map!$L$3),"Fcst","N/A"))</f>
        <v>N/A</v>
      </c>
      <c r="X3273" t="str">
        <f>INDEX(Map!$B$2:$B$86,MATCH(D3273,Map!$A$2:$A$86,0),0)</f>
        <v>N/A</v>
      </c>
      <c r="Y3273" s="7" t="str">
        <f>IF(INDEX(Map!$C$2:$C$86,MATCH(D3273,Map!$A$2:$A$86,0),0)="","N/A",E3273*INDEX(Map!$C$2:$C$86,MATCH(D3273,Map!$A$2:$A$86,0),0))</f>
        <v>N/A</v>
      </c>
      <c r="Z3273" s="7" t="str">
        <f>IF(INDEX(Map!$D$2:$D$86,MATCH(D3273,Map!$A$2:$A$86,0),0)="","N/A",E3273*INDEX(Map!$D$2:$D$86,MATCH(D3273,Map!$A$2:$A$86,0),0))</f>
        <v>N/A</v>
      </c>
      <c r="AA3273" t="str">
        <f>INDEX(Map!$E$2:$E$86,MATCH(D3273,Map!$A$2:$A$86,0),0)</f>
        <v>NGCC</v>
      </c>
    </row>
    <row r="3274" spans="1:27" x14ac:dyDescent="0.25">
      <c r="A3274" s="1" t="s">
        <v>121</v>
      </c>
      <c r="B3274" s="1" t="s">
        <v>109</v>
      </c>
      <c r="C3274" s="1">
        <v>81</v>
      </c>
      <c r="D3274" s="1" t="s">
        <v>104</v>
      </c>
      <c r="E3274" s="1">
        <v>0</v>
      </c>
      <c r="F3274" s="1">
        <v>0</v>
      </c>
      <c r="G3274" s="1">
        <v>0</v>
      </c>
      <c r="H3274" s="1">
        <v>0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3" t="str">
        <f t="shared" si="51"/>
        <v>2017Plan</v>
      </c>
      <c r="V3274" s="2">
        <f>DATE(A3274,INDEX(Map!$H$1:$H$12,MATCH(B3274,Map!$G$1:$G$12,0),0),1)</f>
        <v>43525</v>
      </c>
      <c r="W3274" t="str">
        <f>IF(AND(V3274&gt;=Map!$K$2,V3274&lt;=Map!$L$2),"Base",IF(AND(V3274&gt;=Map!$K$3,V3274&lt;=Map!$L$3),"Fcst","N/A"))</f>
        <v>N/A</v>
      </c>
      <c r="X3274" t="str">
        <f>INDEX(Map!$B$2:$B$86,MATCH(D3274,Map!$A$2:$A$86,0),0)</f>
        <v>N/A</v>
      </c>
      <c r="Y3274" s="7" t="str">
        <f>IF(INDEX(Map!$C$2:$C$86,MATCH(D3274,Map!$A$2:$A$86,0),0)="","N/A",E3274*INDEX(Map!$C$2:$C$86,MATCH(D3274,Map!$A$2:$A$86,0),0))</f>
        <v>N/A</v>
      </c>
      <c r="Z3274" s="7" t="str">
        <f>IF(INDEX(Map!$D$2:$D$86,MATCH(D3274,Map!$A$2:$A$86,0),0)="","N/A",E3274*INDEX(Map!$D$2:$D$86,MATCH(D3274,Map!$A$2:$A$86,0),0))</f>
        <v>N/A</v>
      </c>
      <c r="AA3274" t="str">
        <f>INDEX(Map!$E$2:$E$86,MATCH(D3274,Map!$A$2:$A$86,0),0)</f>
        <v>NGCC</v>
      </c>
    </row>
    <row r="3275" spans="1:27" x14ac:dyDescent="0.25">
      <c r="A3275" s="1" t="s">
        <v>121</v>
      </c>
      <c r="B3275" s="1" t="s">
        <v>109</v>
      </c>
      <c r="C3275" s="1">
        <v>82</v>
      </c>
      <c r="D3275" s="1" t="s">
        <v>105</v>
      </c>
      <c r="E3275" s="1">
        <v>0</v>
      </c>
      <c r="F3275" s="1">
        <v>0</v>
      </c>
      <c r="G3275" s="1">
        <v>0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3" t="str">
        <f t="shared" si="51"/>
        <v>2017Plan</v>
      </c>
      <c r="V3275" s="2">
        <f>DATE(A3275,INDEX(Map!$H$1:$H$12,MATCH(B3275,Map!$G$1:$G$12,0),0),1)</f>
        <v>43525</v>
      </c>
      <c r="W3275" t="str">
        <f>IF(AND(V3275&gt;=Map!$K$2,V3275&lt;=Map!$L$2),"Base",IF(AND(V3275&gt;=Map!$K$3,V3275&lt;=Map!$L$3),"Fcst","N/A"))</f>
        <v>N/A</v>
      </c>
      <c r="X3275" t="str">
        <f>INDEX(Map!$B$2:$B$86,MATCH(D3275,Map!$A$2:$A$86,0),0)</f>
        <v>N/A</v>
      </c>
      <c r="Y3275" s="7" t="str">
        <f>IF(INDEX(Map!$C$2:$C$86,MATCH(D3275,Map!$A$2:$A$86,0),0)="","N/A",E3275*INDEX(Map!$C$2:$C$86,MATCH(D3275,Map!$A$2:$A$86,0),0))</f>
        <v>N/A</v>
      </c>
      <c r="Z3275" s="7" t="str">
        <f>IF(INDEX(Map!$D$2:$D$86,MATCH(D3275,Map!$A$2:$A$86,0),0)="","N/A",E3275*INDEX(Map!$D$2:$D$86,MATCH(D3275,Map!$A$2:$A$86,0),0))</f>
        <v>N/A</v>
      </c>
      <c r="AA3275" t="str">
        <f>INDEX(Map!$E$2:$E$86,MATCH(D3275,Map!$A$2:$A$86,0),0)</f>
        <v>NGCC</v>
      </c>
    </row>
    <row r="3276" spans="1:27" x14ac:dyDescent="0.25">
      <c r="A3276" s="1" t="s">
        <v>121</v>
      </c>
      <c r="B3276" s="1" t="s">
        <v>109</v>
      </c>
      <c r="C3276" s="1">
        <v>83</v>
      </c>
      <c r="D3276" s="1" t="s">
        <v>106</v>
      </c>
      <c r="E3276" s="1">
        <v>0</v>
      </c>
      <c r="F3276" s="1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0</v>
      </c>
      <c r="U3276" s="3" t="str">
        <f t="shared" si="51"/>
        <v>2017Plan</v>
      </c>
      <c r="V3276" s="2">
        <f>DATE(A3276,INDEX(Map!$H$1:$H$12,MATCH(B3276,Map!$G$1:$G$12,0),0),1)</f>
        <v>43525</v>
      </c>
      <c r="W3276" t="str">
        <f>IF(AND(V3276&gt;=Map!$K$2,V3276&lt;=Map!$L$2),"Base",IF(AND(V3276&gt;=Map!$K$3,V3276&lt;=Map!$L$3),"Fcst","N/A"))</f>
        <v>N/A</v>
      </c>
      <c r="X3276" t="str">
        <f>INDEX(Map!$B$2:$B$86,MATCH(D3276,Map!$A$2:$A$86,0),0)</f>
        <v>N/A</v>
      </c>
      <c r="Y3276" s="7" t="str">
        <f>IF(INDEX(Map!$C$2:$C$86,MATCH(D3276,Map!$A$2:$A$86,0),0)="","N/A",E3276*INDEX(Map!$C$2:$C$86,MATCH(D3276,Map!$A$2:$A$86,0),0))</f>
        <v>N/A</v>
      </c>
      <c r="Z3276" s="7" t="str">
        <f>IF(INDEX(Map!$D$2:$D$86,MATCH(D3276,Map!$A$2:$A$86,0),0)="","N/A",E3276*INDEX(Map!$D$2:$D$86,MATCH(D3276,Map!$A$2:$A$86,0),0))</f>
        <v>N/A</v>
      </c>
      <c r="AA3276" t="str">
        <f>INDEX(Map!$E$2:$E$86,MATCH(D3276,Map!$A$2:$A$86,0),0)</f>
        <v>NGCC</v>
      </c>
    </row>
    <row r="3277" spans="1:27" x14ac:dyDescent="0.25">
      <c r="A3277" s="1" t="s">
        <v>121</v>
      </c>
      <c r="B3277" s="1" t="s">
        <v>109</v>
      </c>
      <c r="C3277" s="1">
        <v>84</v>
      </c>
      <c r="D3277" s="1" t="s">
        <v>107</v>
      </c>
      <c r="E3277" s="1">
        <v>4.8</v>
      </c>
      <c r="F3277" s="1">
        <v>0</v>
      </c>
      <c r="G3277" s="1">
        <v>3.9</v>
      </c>
      <c r="H3277" s="1">
        <v>8</v>
      </c>
      <c r="I3277" s="1">
        <v>52.2</v>
      </c>
      <c r="J3277" s="1">
        <v>10900</v>
      </c>
      <c r="K3277" s="1">
        <v>30</v>
      </c>
      <c r="L3277" s="1">
        <v>356.5</v>
      </c>
      <c r="M3277" s="1">
        <v>186</v>
      </c>
      <c r="N3277" s="1">
        <v>0</v>
      </c>
      <c r="O3277" s="1">
        <v>77</v>
      </c>
      <c r="P3277" s="1">
        <v>0</v>
      </c>
      <c r="Q3277" s="1">
        <v>3</v>
      </c>
      <c r="R3277" s="1">
        <v>39.46</v>
      </c>
      <c r="S3277" s="1">
        <v>55.47</v>
      </c>
      <c r="T3277" s="1">
        <v>266</v>
      </c>
      <c r="U3277" s="3" t="str">
        <f t="shared" si="51"/>
        <v>2017Plan</v>
      </c>
      <c r="V3277" s="2">
        <f>DATE(A3277,INDEX(Map!$H$1:$H$12,MATCH(B3277,Map!$G$1:$G$12,0),0),1)</f>
        <v>43525</v>
      </c>
      <c r="W3277" t="str">
        <f>IF(AND(V3277&gt;=Map!$K$2,V3277&lt;=Map!$L$2),"Base",IF(AND(V3277&gt;=Map!$K$3,V3277&lt;=Map!$L$3),"Fcst","N/A"))</f>
        <v>N/A</v>
      </c>
      <c r="X3277" t="str">
        <f>INDEX(Map!$B$2:$B$86,MATCH(D3277,Map!$A$2:$A$86,0),0)</f>
        <v>Bluegrass/EKPC</v>
      </c>
      <c r="Y3277" s="7" t="str">
        <f>IF(INDEX(Map!$C$2:$C$86,MATCH(D3277,Map!$A$2:$A$86,0),0)="","N/A",E3277*INDEX(Map!$C$2:$C$86,MATCH(D3277,Map!$A$2:$A$86,0),0))</f>
        <v>N/A</v>
      </c>
      <c r="Z3277" s="7">
        <f>IF(INDEX(Map!$D$2:$D$86,MATCH(D3277,Map!$A$2:$A$86,0),0)="","N/A",E3277*INDEX(Map!$D$2:$D$86,MATCH(D3277,Map!$A$2:$A$86,0),0))</f>
        <v>4.8</v>
      </c>
      <c r="AA3277" t="str">
        <f>INDEX(Map!$E$2:$E$86,MATCH(D3277,Map!$A$2:$A$86,0),0)</f>
        <v>SCCT</v>
      </c>
    </row>
    <row r="3278" spans="1:27" x14ac:dyDescent="0.25">
      <c r="A3278" s="1" t="s">
        <v>121</v>
      </c>
      <c r="B3278" s="1" t="s">
        <v>110</v>
      </c>
      <c r="C3278" s="1">
        <v>1</v>
      </c>
      <c r="D3278" s="1" t="s">
        <v>23</v>
      </c>
      <c r="E3278" s="1">
        <v>8.6999999999999993</v>
      </c>
      <c r="F3278" s="1">
        <v>0</v>
      </c>
      <c r="G3278" s="1">
        <v>11.3</v>
      </c>
      <c r="H3278" s="1">
        <v>1</v>
      </c>
      <c r="I3278" s="1">
        <v>104.1</v>
      </c>
      <c r="J3278" s="1">
        <v>11972</v>
      </c>
      <c r="K3278" s="1">
        <v>242</v>
      </c>
      <c r="L3278" s="1">
        <v>270.3</v>
      </c>
      <c r="M3278" s="1">
        <v>282</v>
      </c>
      <c r="N3278" s="1">
        <v>1</v>
      </c>
      <c r="O3278" s="1">
        <v>15</v>
      </c>
      <c r="P3278" s="1">
        <v>0</v>
      </c>
      <c r="Q3278" s="1">
        <v>26</v>
      </c>
      <c r="R3278" s="1">
        <v>35.31</v>
      </c>
      <c r="S3278" s="1">
        <v>37.049999999999997</v>
      </c>
      <c r="T3278" s="1">
        <v>322</v>
      </c>
      <c r="U3278" s="3" t="str">
        <f t="shared" si="51"/>
        <v>2017Plan</v>
      </c>
      <c r="V3278" s="2">
        <f>DATE(A3278,INDEX(Map!$H$1:$H$12,MATCH(B3278,Map!$G$1:$G$12,0),0),1)</f>
        <v>43556</v>
      </c>
      <c r="W3278" t="str">
        <f>IF(AND(V3278&gt;=Map!$K$2,V3278&lt;=Map!$L$2),"Base",IF(AND(V3278&gt;=Map!$K$3,V3278&lt;=Map!$L$3),"Fcst","N/A"))</f>
        <v>N/A</v>
      </c>
      <c r="X3278" t="str">
        <f>INDEX(Map!$B$2:$B$86,MATCH(D3278,Map!$A$2:$A$86,0),0)</f>
        <v>Brown 1</v>
      </c>
      <c r="Y3278" s="7">
        <f>IF(INDEX(Map!$C$2:$C$86,MATCH(D3278,Map!$A$2:$A$86,0),0)="","N/A",E3278*INDEX(Map!$C$2:$C$86,MATCH(D3278,Map!$A$2:$A$86,0),0))</f>
        <v>8.6999999999999993</v>
      </c>
      <c r="Z3278" s="7" t="str">
        <f>IF(INDEX(Map!$D$2:$D$86,MATCH(D3278,Map!$A$2:$A$86,0),0)="","N/A",E3278*INDEX(Map!$D$2:$D$86,MATCH(D3278,Map!$A$2:$A$86,0),0))</f>
        <v>N/A</v>
      </c>
      <c r="AA3278" t="str">
        <f>INDEX(Map!$E$2:$E$86,MATCH(D3278,Map!$A$2:$A$86,0),0)</f>
        <v>Coal</v>
      </c>
    </row>
    <row r="3279" spans="1:27" x14ac:dyDescent="0.25">
      <c r="A3279" s="1" t="s">
        <v>121</v>
      </c>
      <c r="B3279" s="1" t="s">
        <v>110</v>
      </c>
      <c r="C3279" s="1">
        <v>2</v>
      </c>
      <c r="D3279" s="1" t="s">
        <v>24</v>
      </c>
      <c r="E3279" s="1">
        <v>28.6</v>
      </c>
      <c r="F3279" s="1">
        <v>0</v>
      </c>
      <c r="G3279" s="1">
        <v>23.8</v>
      </c>
      <c r="H3279" s="1">
        <v>2</v>
      </c>
      <c r="I3279" s="1">
        <v>313.10000000000002</v>
      </c>
      <c r="J3279" s="1">
        <v>10934</v>
      </c>
      <c r="K3279" s="1">
        <v>447</v>
      </c>
      <c r="L3279" s="1">
        <v>270.3</v>
      </c>
      <c r="M3279" s="1">
        <v>846</v>
      </c>
      <c r="N3279" s="1">
        <v>1</v>
      </c>
      <c r="O3279" s="1">
        <v>24</v>
      </c>
      <c r="P3279" s="1">
        <v>0</v>
      </c>
      <c r="Q3279" s="1">
        <v>64</v>
      </c>
      <c r="R3279" s="1">
        <v>31.78</v>
      </c>
      <c r="S3279" s="1">
        <v>32.630000000000003</v>
      </c>
      <c r="T3279" s="1">
        <v>934</v>
      </c>
      <c r="U3279" s="3" t="str">
        <f t="shared" si="51"/>
        <v>2017Plan</v>
      </c>
      <c r="V3279" s="2">
        <f>DATE(A3279,INDEX(Map!$H$1:$H$12,MATCH(B3279,Map!$G$1:$G$12,0),0),1)</f>
        <v>43556</v>
      </c>
      <c r="W3279" t="str">
        <f>IF(AND(V3279&gt;=Map!$K$2,V3279&lt;=Map!$L$2),"Base",IF(AND(V3279&gt;=Map!$K$3,V3279&lt;=Map!$L$3),"Fcst","N/A"))</f>
        <v>N/A</v>
      </c>
      <c r="X3279" t="str">
        <f>INDEX(Map!$B$2:$B$86,MATCH(D3279,Map!$A$2:$A$86,0),0)</f>
        <v>Brown 2</v>
      </c>
      <c r="Y3279" s="7">
        <f>IF(INDEX(Map!$C$2:$C$86,MATCH(D3279,Map!$A$2:$A$86,0),0)="","N/A",E3279*INDEX(Map!$C$2:$C$86,MATCH(D3279,Map!$A$2:$A$86,0),0))</f>
        <v>28.6</v>
      </c>
      <c r="Z3279" s="7" t="str">
        <f>IF(INDEX(Map!$D$2:$D$86,MATCH(D3279,Map!$A$2:$A$86,0),0)="","N/A",E3279*INDEX(Map!$D$2:$D$86,MATCH(D3279,Map!$A$2:$A$86,0),0))</f>
        <v>N/A</v>
      </c>
      <c r="AA3279" t="str">
        <f>INDEX(Map!$E$2:$E$86,MATCH(D3279,Map!$A$2:$A$86,0),0)</f>
        <v>Coal</v>
      </c>
    </row>
    <row r="3280" spans="1:27" x14ac:dyDescent="0.25">
      <c r="A3280" s="1" t="s">
        <v>121</v>
      </c>
      <c r="B3280" s="1" t="s">
        <v>110</v>
      </c>
      <c r="C3280" s="1">
        <v>3</v>
      </c>
      <c r="D3280" s="1" t="s">
        <v>25</v>
      </c>
      <c r="E3280" s="1">
        <v>17.100000000000001</v>
      </c>
      <c r="F3280" s="1">
        <v>0</v>
      </c>
      <c r="G3280" s="1">
        <v>5.8</v>
      </c>
      <c r="H3280" s="1">
        <v>1</v>
      </c>
      <c r="I3280" s="1">
        <v>208.9</v>
      </c>
      <c r="J3280" s="1">
        <v>12215</v>
      </c>
      <c r="K3280" s="1">
        <v>111</v>
      </c>
      <c r="L3280" s="1">
        <v>270.3</v>
      </c>
      <c r="M3280" s="1">
        <v>565</v>
      </c>
      <c r="N3280" s="1">
        <v>1</v>
      </c>
      <c r="O3280" s="1">
        <v>18</v>
      </c>
      <c r="P3280" s="1">
        <v>0</v>
      </c>
      <c r="Q3280" s="1">
        <v>54</v>
      </c>
      <c r="R3280" s="1">
        <v>36.19</v>
      </c>
      <c r="S3280" s="1">
        <v>37.26</v>
      </c>
      <c r="T3280" s="1">
        <v>637</v>
      </c>
      <c r="U3280" s="3" t="str">
        <f t="shared" si="51"/>
        <v>2017Plan</v>
      </c>
      <c r="V3280" s="2">
        <f>DATE(A3280,INDEX(Map!$H$1:$H$12,MATCH(B3280,Map!$G$1:$G$12,0),0),1)</f>
        <v>43556</v>
      </c>
      <c r="W3280" t="str">
        <f>IF(AND(V3280&gt;=Map!$K$2,V3280&lt;=Map!$L$2),"Base",IF(AND(V3280&gt;=Map!$K$3,V3280&lt;=Map!$L$3),"Fcst","N/A"))</f>
        <v>N/A</v>
      </c>
      <c r="X3280" t="str">
        <f>INDEX(Map!$B$2:$B$86,MATCH(D3280,Map!$A$2:$A$86,0),0)</f>
        <v>Brown 3</v>
      </c>
      <c r="Y3280" s="7">
        <f>IF(INDEX(Map!$C$2:$C$86,MATCH(D3280,Map!$A$2:$A$86,0),0)="","N/A",E3280*INDEX(Map!$C$2:$C$86,MATCH(D3280,Map!$A$2:$A$86,0),0))</f>
        <v>17.100000000000001</v>
      </c>
      <c r="Z3280" s="7" t="str">
        <f>IF(INDEX(Map!$D$2:$D$86,MATCH(D3280,Map!$A$2:$A$86,0),0)="","N/A",E3280*INDEX(Map!$D$2:$D$86,MATCH(D3280,Map!$A$2:$A$86,0),0))</f>
        <v>N/A</v>
      </c>
      <c r="AA3280" t="str">
        <f>INDEX(Map!$E$2:$E$86,MATCH(D3280,Map!$A$2:$A$86,0),0)</f>
        <v>Coal</v>
      </c>
    </row>
    <row r="3281" spans="1:27" x14ac:dyDescent="0.25">
      <c r="A3281" s="1" t="s">
        <v>121</v>
      </c>
      <c r="B3281" s="1" t="s">
        <v>110</v>
      </c>
      <c r="C3281" s="1">
        <v>4</v>
      </c>
      <c r="D3281" s="1" t="s">
        <v>26</v>
      </c>
      <c r="E3281" s="1">
        <v>58.5</v>
      </c>
      <c r="F3281" s="1">
        <v>0</v>
      </c>
      <c r="G3281" s="1">
        <v>17.100000000000001</v>
      </c>
      <c r="H3281" s="1">
        <v>2</v>
      </c>
      <c r="I3281" s="1">
        <v>615.1</v>
      </c>
      <c r="J3281" s="1">
        <v>10517</v>
      </c>
      <c r="K3281" s="1">
        <v>151</v>
      </c>
      <c r="L3281" s="1">
        <v>202.7</v>
      </c>
      <c r="M3281" s="1">
        <v>1247</v>
      </c>
      <c r="N3281" s="1">
        <v>2</v>
      </c>
      <c r="O3281" s="1">
        <v>39</v>
      </c>
      <c r="P3281" s="1">
        <v>0</v>
      </c>
      <c r="Q3281" s="1">
        <v>116</v>
      </c>
      <c r="R3281" s="1">
        <v>23.3</v>
      </c>
      <c r="S3281" s="1">
        <v>23.97</v>
      </c>
      <c r="T3281" s="1">
        <v>1402</v>
      </c>
      <c r="U3281" s="3" t="str">
        <f t="shared" si="51"/>
        <v>2017Plan</v>
      </c>
      <c r="V3281" s="2">
        <f>DATE(A3281,INDEX(Map!$H$1:$H$12,MATCH(B3281,Map!$G$1:$G$12,0),0),1)</f>
        <v>43556</v>
      </c>
      <c r="W3281" t="str">
        <f>IF(AND(V3281&gt;=Map!$K$2,V3281&lt;=Map!$L$2),"Base",IF(AND(V3281&gt;=Map!$K$3,V3281&lt;=Map!$L$3),"Fcst","N/A"))</f>
        <v>N/A</v>
      </c>
      <c r="X3281" t="str">
        <f>INDEX(Map!$B$2:$B$86,MATCH(D3281,Map!$A$2:$A$86,0),0)</f>
        <v>Ghent 1</v>
      </c>
      <c r="Y3281" s="7">
        <f>IF(INDEX(Map!$C$2:$C$86,MATCH(D3281,Map!$A$2:$A$86,0),0)="","N/A",E3281*INDEX(Map!$C$2:$C$86,MATCH(D3281,Map!$A$2:$A$86,0),0))</f>
        <v>58.5</v>
      </c>
      <c r="Z3281" s="7" t="str">
        <f>IF(INDEX(Map!$D$2:$D$86,MATCH(D3281,Map!$A$2:$A$86,0),0)="","N/A",E3281*INDEX(Map!$D$2:$D$86,MATCH(D3281,Map!$A$2:$A$86,0),0))</f>
        <v>N/A</v>
      </c>
      <c r="AA3281" t="str">
        <f>INDEX(Map!$E$2:$E$86,MATCH(D3281,Map!$A$2:$A$86,0),0)</f>
        <v>Coal</v>
      </c>
    </row>
    <row r="3282" spans="1:27" x14ac:dyDescent="0.25">
      <c r="A3282" s="1" t="s">
        <v>121</v>
      </c>
      <c r="B3282" s="1" t="s">
        <v>110</v>
      </c>
      <c r="C3282" s="1">
        <v>5</v>
      </c>
      <c r="D3282" s="1" t="s">
        <v>27</v>
      </c>
      <c r="E3282" s="1">
        <v>255</v>
      </c>
      <c r="F3282" s="1">
        <v>0</v>
      </c>
      <c r="G3282" s="1">
        <v>73.2</v>
      </c>
      <c r="H3282" s="1">
        <v>2</v>
      </c>
      <c r="I3282" s="1">
        <v>2649.6</v>
      </c>
      <c r="J3282" s="1">
        <v>10391</v>
      </c>
      <c r="K3282" s="1">
        <v>678</v>
      </c>
      <c r="L3282" s="1">
        <v>202.7</v>
      </c>
      <c r="M3282" s="1">
        <v>5371</v>
      </c>
      <c r="N3282" s="1">
        <v>2</v>
      </c>
      <c r="O3282" s="1">
        <v>31</v>
      </c>
      <c r="P3282" s="1">
        <v>0</v>
      </c>
      <c r="Q3282" s="1">
        <v>297</v>
      </c>
      <c r="R3282" s="1">
        <v>22.23</v>
      </c>
      <c r="S3282" s="1">
        <v>22.35</v>
      </c>
      <c r="T3282" s="1">
        <v>5699</v>
      </c>
      <c r="U3282" s="3" t="str">
        <f t="shared" si="51"/>
        <v>2017Plan</v>
      </c>
      <c r="V3282" s="2">
        <f>DATE(A3282,INDEX(Map!$H$1:$H$12,MATCH(B3282,Map!$G$1:$G$12,0),0),1)</f>
        <v>43556</v>
      </c>
      <c r="W3282" t="str">
        <f>IF(AND(V3282&gt;=Map!$K$2,V3282&lt;=Map!$L$2),"Base",IF(AND(V3282&gt;=Map!$K$3,V3282&lt;=Map!$L$3),"Fcst","N/A"))</f>
        <v>N/A</v>
      </c>
      <c r="X3282" t="str">
        <f>INDEX(Map!$B$2:$B$86,MATCH(D3282,Map!$A$2:$A$86,0),0)</f>
        <v>Ghent 2</v>
      </c>
      <c r="Y3282" s="7">
        <f>IF(INDEX(Map!$C$2:$C$86,MATCH(D3282,Map!$A$2:$A$86,0),0)="","N/A",E3282*INDEX(Map!$C$2:$C$86,MATCH(D3282,Map!$A$2:$A$86,0),0))</f>
        <v>255</v>
      </c>
      <c r="Z3282" s="7" t="str">
        <f>IF(INDEX(Map!$D$2:$D$86,MATCH(D3282,Map!$A$2:$A$86,0),0)="","N/A",E3282*INDEX(Map!$D$2:$D$86,MATCH(D3282,Map!$A$2:$A$86,0),0))</f>
        <v>N/A</v>
      </c>
      <c r="AA3282" t="str">
        <f>INDEX(Map!$E$2:$E$86,MATCH(D3282,Map!$A$2:$A$86,0),0)</f>
        <v>Coal</v>
      </c>
    </row>
    <row r="3283" spans="1:27" x14ac:dyDescent="0.25">
      <c r="A3283" s="1" t="s">
        <v>121</v>
      </c>
      <c r="B3283" s="1" t="s">
        <v>110</v>
      </c>
      <c r="C3283" s="1">
        <v>6</v>
      </c>
      <c r="D3283" s="1" t="s">
        <v>28</v>
      </c>
      <c r="E3283" s="1">
        <v>247.7</v>
      </c>
      <c r="F3283" s="1">
        <v>0</v>
      </c>
      <c r="G3283" s="1">
        <v>71.400000000000006</v>
      </c>
      <c r="H3283" s="1">
        <v>2</v>
      </c>
      <c r="I3283" s="1">
        <v>2773.2</v>
      </c>
      <c r="J3283" s="1">
        <v>11194</v>
      </c>
      <c r="K3283" s="1">
        <v>677</v>
      </c>
      <c r="L3283" s="1">
        <v>202.7</v>
      </c>
      <c r="M3283" s="1">
        <v>5621</v>
      </c>
      <c r="N3283" s="1">
        <v>3</v>
      </c>
      <c r="O3283" s="1">
        <v>51</v>
      </c>
      <c r="P3283" s="1">
        <v>0</v>
      </c>
      <c r="Q3283" s="1">
        <v>479</v>
      </c>
      <c r="R3283" s="1">
        <v>24.62</v>
      </c>
      <c r="S3283" s="1">
        <v>24.83</v>
      </c>
      <c r="T3283" s="1">
        <v>6151</v>
      </c>
      <c r="U3283" s="3" t="str">
        <f t="shared" si="51"/>
        <v>2017Plan</v>
      </c>
      <c r="V3283" s="2">
        <f>DATE(A3283,INDEX(Map!$H$1:$H$12,MATCH(B3283,Map!$G$1:$G$12,0),0),1)</f>
        <v>43556</v>
      </c>
      <c r="W3283" t="str">
        <f>IF(AND(V3283&gt;=Map!$K$2,V3283&lt;=Map!$L$2),"Base",IF(AND(V3283&gt;=Map!$K$3,V3283&lt;=Map!$L$3),"Fcst","N/A"))</f>
        <v>N/A</v>
      </c>
      <c r="X3283" t="str">
        <f>INDEX(Map!$B$2:$B$86,MATCH(D3283,Map!$A$2:$A$86,0),0)</f>
        <v>Ghent 3</v>
      </c>
      <c r="Y3283" s="7">
        <f>IF(INDEX(Map!$C$2:$C$86,MATCH(D3283,Map!$A$2:$A$86,0),0)="","N/A",E3283*INDEX(Map!$C$2:$C$86,MATCH(D3283,Map!$A$2:$A$86,0),0))</f>
        <v>247.7</v>
      </c>
      <c r="Z3283" s="7" t="str">
        <f>IF(INDEX(Map!$D$2:$D$86,MATCH(D3283,Map!$A$2:$A$86,0),0)="","N/A",E3283*INDEX(Map!$D$2:$D$86,MATCH(D3283,Map!$A$2:$A$86,0),0))</f>
        <v>N/A</v>
      </c>
      <c r="AA3283" t="str">
        <f>INDEX(Map!$E$2:$E$86,MATCH(D3283,Map!$A$2:$A$86,0),0)</f>
        <v>Coal</v>
      </c>
    </row>
    <row r="3284" spans="1:27" x14ac:dyDescent="0.25">
      <c r="A3284" s="1" t="s">
        <v>121</v>
      </c>
      <c r="B3284" s="1" t="s">
        <v>110</v>
      </c>
      <c r="C3284" s="1">
        <v>7</v>
      </c>
      <c r="D3284" s="1" t="s">
        <v>29</v>
      </c>
      <c r="E3284" s="1">
        <v>253.3</v>
      </c>
      <c r="F3284" s="1">
        <v>0</v>
      </c>
      <c r="G3284" s="1">
        <v>73.900000000000006</v>
      </c>
      <c r="H3284" s="1">
        <v>3</v>
      </c>
      <c r="I3284" s="1">
        <v>2795.1</v>
      </c>
      <c r="J3284" s="1">
        <v>11035</v>
      </c>
      <c r="K3284" s="1">
        <v>672</v>
      </c>
      <c r="L3284" s="1">
        <v>202.7</v>
      </c>
      <c r="M3284" s="1">
        <v>5666</v>
      </c>
      <c r="N3284" s="1">
        <v>6</v>
      </c>
      <c r="O3284" s="1">
        <v>98</v>
      </c>
      <c r="P3284" s="1">
        <v>0</v>
      </c>
      <c r="Q3284" s="1">
        <v>507</v>
      </c>
      <c r="R3284" s="1">
        <v>24.37</v>
      </c>
      <c r="S3284" s="1">
        <v>24.76</v>
      </c>
      <c r="T3284" s="1">
        <v>6272</v>
      </c>
      <c r="U3284" s="3" t="str">
        <f t="shared" si="51"/>
        <v>2017Plan</v>
      </c>
      <c r="V3284" s="2">
        <f>DATE(A3284,INDEX(Map!$H$1:$H$12,MATCH(B3284,Map!$G$1:$G$12,0),0),1)</f>
        <v>43556</v>
      </c>
      <c r="W3284" t="str">
        <f>IF(AND(V3284&gt;=Map!$K$2,V3284&lt;=Map!$L$2),"Base",IF(AND(V3284&gt;=Map!$K$3,V3284&lt;=Map!$L$3),"Fcst","N/A"))</f>
        <v>N/A</v>
      </c>
      <c r="X3284" t="str">
        <f>INDEX(Map!$B$2:$B$86,MATCH(D3284,Map!$A$2:$A$86,0),0)</f>
        <v>Ghent 4</v>
      </c>
      <c r="Y3284" s="7">
        <f>IF(INDEX(Map!$C$2:$C$86,MATCH(D3284,Map!$A$2:$A$86,0),0)="","N/A",E3284*INDEX(Map!$C$2:$C$86,MATCH(D3284,Map!$A$2:$A$86,0),0))</f>
        <v>253.3</v>
      </c>
      <c r="Z3284" s="7" t="str">
        <f>IF(INDEX(Map!$D$2:$D$86,MATCH(D3284,Map!$A$2:$A$86,0),0)="","N/A",E3284*INDEX(Map!$D$2:$D$86,MATCH(D3284,Map!$A$2:$A$86,0),0))</f>
        <v>N/A</v>
      </c>
      <c r="AA3284" t="str">
        <f>INDEX(Map!$E$2:$E$86,MATCH(D3284,Map!$A$2:$A$86,0),0)</f>
        <v>Coal</v>
      </c>
    </row>
    <row r="3285" spans="1:27" x14ac:dyDescent="0.25">
      <c r="A3285" s="1" t="s">
        <v>121</v>
      </c>
      <c r="B3285" s="1" t="s">
        <v>110</v>
      </c>
      <c r="C3285" s="1">
        <v>8</v>
      </c>
      <c r="D3285" s="1" t="s">
        <v>30</v>
      </c>
      <c r="E3285" s="1">
        <v>0</v>
      </c>
      <c r="F3285" s="1">
        <v>0</v>
      </c>
      <c r="G3285" s="1">
        <v>0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3" t="str">
        <f t="shared" si="51"/>
        <v>2017Plan</v>
      </c>
      <c r="V3285" s="2">
        <f>DATE(A3285,INDEX(Map!$H$1:$H$12,MATCH(B3285,Map!$G$1:$G$12,0),0),1)</f>
        <v>43556</v>
      </c>
      <c r="W3285" t="str">
        <f>IF(AND(V3285&gt;=Map!$K$2,V3285&lt;=Map!$L$2),"Base",IF(AND(V3285&gt;=Map!$K$3,V3285&lt;=Map!$L$3),"Fcst","N/A"))</f>
        <v>N/A</v>
      </c>
      <c r="X3285" t="str">
        <f>INDEX(Map!$B$2:$B$86,MATCH(D3285,Map!$A$2:$A$86,0),0)</f>
        <v>Mill Creek 1</v>
      </c>
      <c r="Y3285" s="7" t="str">
        <f>IF(INDEX(Map!$C$2:$C$86,MATCH(D3285,Map!$A$2:$A$86,0),0)="","N/A",E3285*INDEX(Map!$C$2:$C$86,MATCH(D3285,Map!$A$2:$A$86,0),0))</f>
        <v>N/A</v>
      </c>
      <c r="Z3285" s="7">
        <f>IF(INDEX(Map!$D$2:$D$86,MATCH(D3285,Map!$A$2:$A$86,0),0)="","N/A",E3285*INDEX(Map!$D$2:$D$86,MATCH(D3285,Map!$A$2:$A$86,0),0))</f>
        <v>0</v>
      </c>
      <c r="AA3285" t="str">
        <f>INDEX(Map!$E$2:$E$86,MATCH(D3285,Map!$A$2:$A$86,0),0)</f>
        <v>Coal</v>
      </c>
    </row>
    <row r="3286" spans="1:27" x14ac:dyDescent="0.25">
      <c r="A3286" s="1" t="s">
        <v>121</v>
      </c>
      <c r="B3286" s="1" t="s">
        <v>110</v>
      </c>
      <c r="C3286" s="1">
        <v>9</v>
      </c>
      <c r="D3286" s="1" t="s">
        <v>31</v>
      </c>
      <c r="E3286" s="1">
        <v>113</v>
      </c>
      <c r="F3286" s="1">
        <v>0</v>
      </c>
      <c r="G3286" s="1">
        <v>53</v>
      </c>
      <c r="H3286" s="1">
        <v>3</v>
      </c>
      <c r="I3286" s="1">
        <v>1210.5999999999999</v>
      </c>
      <c r="J3286" s="1">
        <v>10718</v>
      </c>
      <c r="K3286" s="1">
        <v>516</v>
      </c>
      <c r="L3286" s="1">
        <v>200.7</v>
      </c>
      <c r="M3286" s="1">
        <v>2429</v>
      </c>
      <c r="N3286" s="1">
        <v>6</v>
      </c>
      <c r="O3286" s="1">
        <v>26</v>
      </c>
      <c r="P3286" s="1">
        <v>0</v>
      </c>
      <c r="Q3286" s="1">
        <v>128</v>
      </c>
      <c r="R3286" s="1">
        <v>22.64</v>
      </c>
      <c r="S3286" s="1">
        <v>22.87</v>
      </c>
      <c r="T3286" s="1">
        <v>2583</v>
      </c>
      <c r="U3286" s="3" t="str">
        <f t="shared" si="51"/>
        <v>2017Plan</v>
      </c>
      <c r="V3286" s="2">
        <f>DATE(A3286,INDEX(Map!$H$1:$H$12,MATCH(B3286,Map!$G$1:$G$12,0),0),1)</f>
        <v>43556</v>
      </c>
      <c r="W3286" t="str">
        <f>IF(AND(V3286&gt;=Map!$K$2,V3286&lt;=Map!$L$2),"Base",IF(AND(V3286&gt;=Map!$K$3,V3286&lt;=Map!$L$3),"Fcst","N/A"))</f>
        <v>N/A</v>
      </c>
      <c r="X3286" t="str">
        <f>INDEX(Map!$B$2:$B$86,MATCH(D3286,Map!$A$2:$A$86,0),0)</f>
        <v>Mill Creek 2</v>
      </c>
      <c r="Y3286" s="7" t="str">
        <f>IF(INDEX(Map!$C$2:$C$86,MATCH(D3286,Map!$A$2:$A$86,0),0)="","N/A",E3286*INDEX(Map!$C$2:$C$86,MATCH(D3286,Map!$A$2:$A$86,0),0))</f>
        <v>N/A</v>
      </c>
      <c r="Z3286" s="7">
        <f>IF(INDEX(Map!$D$2:$D$86,MATCH(D3286,Map!$A$2:$A$86,0),0)="","N/A",E3286*INDEX(Map!$D$2:$D$86,MATCH(D3286,Map!$A$2:$A$86,0),0))</f>
        <v>113</v>
      </c>
      <c r="AA3286" t="str">
        <f>INDEX(Map!$E$2:$E$86,MATCH(D3286,Map!$A$2:$A$86,0),0)</f>
        <v>Coal</v>
      </c>
    </row>
    <row r="3287" spans="1:27" x14ac:dyDescent="0.25">
      <c r="A3287" s="1" t="s">
        <v>121</v>
      </c>
      <c r="B3287" s="1" t="s">
        <v>110</v>
      </c>
      <c r="C3287" s="1">
        <v>10</v>
      </c>
      <c r="D3287" s="1" t="s">
        <v>32</v>
      </c>
      <c r="E3287" s="1">
        <v>195.5</v>
      </c>
      <c r="F3287" s="1">
        <v>0</v>
      </c>
      <c r="G3287" s="1">
        <v>70.2</v>
      </c>
      <c r="H3287" s="1">
        <v>2</v>
      </c>
      <c r="I3287" s="1">
        <v>2090.4</v>
      </c>
      <c r="J3287" s="1">
        <v>10690</v>
      </c>
      <c r="K3287" s="1">
        <v>672</v>
      </c>
      <c r="L3287" s="1">
        <v>200.7</v>
      </c>
      <c r="M3287" s="1">
        <v>4195</v>
      </c>
      <c r="N3287" s="1">
        <v>12</v>
      </c>
      <c r="O3287" s="1">
        <v>48</v>
      </c>
      <c r="P3287" s="1">
        <v>0</v>
      </c>
      <c r="Q3287" s="1">
        <v>250</v>
      </c>
      <c r="R3287" s="1">
        <v>22.73</v>
      </c>
      <c r="S3287" s="1">
        <v>22.98</v>
      </c>
      <c r="T3287" s="1">
        <v>4493</v>
      </c>
      <c r="U3287" s="3" t="str">
        <f t="shared" si="51"/>
        <v>2017Plan</v>
      </c>
      <c r="V3287" s="2">
        <f>DATE(A3287,INDEX(Map!$H$1:$H$12,MATCH(B3287,Map!$G$1:$G$12,0),0),1)</f>
        <v>43556</v>
      </c>
      <c r="W3287" t="str">
        <f>IF(AND(V3287&gt;=Map!$K$2,V3287&lt;=Map!$L$2),"Base",IF(AND(V3287&gt;=Map!$K$3,V3287&lt;=Map!$L$3),"Fcst","N/A"))</f>
        <v>N/A</v>
      </c>
      <c r="X3287" t="str">
        <f>INDEX(Map!$B$2:$B$86,MATCH(D3287,Map!$A$2:$A$86,0),0)</f>
        <v>Mill Creek 3</v>
      </c>
      <c r="Y3287" s="7" t="str">
        <f>IF(INDEX(Map!$C$2:$C$86,MATCH(D3287,Map!$A$2:$A$86,0),0)="","N/A",E3287*INDEX(Map!$C$2:$C$86,MATCH(D3287,Map!$A$2:$A$86,0),0))</f>
        <v>N/A</v>
      </c>
      <c r="Z3287" s="7">
        <f>IF(INDEX(Map!$D$2:$D$86,MATCH(D3287,Map!$A$2:$A$86,0),0)="","N/A",E3287*INDEX(Map!$D$2:$D$86,MATCH(D3287,Map!$A$2:$A$86,0),0))</f>
        <v>195.5</v>
      </c>
      <c r="AA3287" t="str">
        <f>INDEX(Map!$E$2:$E$86,MATCH(D3287,Map!$A$2:$A$86,0),0)</f>
        <v>Coal</v>
      </c>
    </row>
    <row r="3288" spans="1:27" x14ac:dyDescent="0.25">
      <c r="A3288" s="1" t="s">
        <v>121</v>
      </c>
      <c r="B3288" s="1" t="s">
        <v>110</v>
      </c>
      <c r="C3288" s="1">
        <v>11</v>
      </c>
      <c r="D3288" s="1" t="s">
        <v>33</v>
      </c>
      <c r="E3288" s="1">
        <v>260.10000000000002</v>
      </c>
      <c r="F3288" s="1">
        <v>0</v>
      </c>
      <c r="G3288" s="1">
        <v>74.900000000000006</v>
      </c>
      <c r="H3288" s="1">
        <v>2</v>
      </c>
      <c r="I3288" s="1">
        <v>2714.2</v>
      </c>
      <c r="J3288" s="1">
        <v>10435</v>
      </c>
      <c r="K3288" s="1">
        <v>670</v>
      </c>
      <c r="L3288" s="1">
        <v>200.7</v>
      </c>
      <c r="M3288" s="1">
        <v>5446</v>
      </c>
      <c r="N3288" s="1">
        <v>19</v>
      </c>
      <c r="O3288" s="1">
        <v>77</v>
      </c>
      <c r="P3288" s="1">
        <v>0</v>
      </c>
      <c r="Q3288" s="1">
        <v>308</v>
      </c>
      <c r="R3288" s="1">
        <v>22.12</v>
      </c>
      <c r="S3288" s="1">
        <v>22.42</v>
      </c>
      <c r="T3288" s="1">
        <v>5831</v>
      </c>
      <c r="U3288" s="3" t="str">
        <f t="shared" si="51"/>
        <v>2017Plan</v>
      </c>
      <c r="V3288" s="2">
        <f>DATE(A3288,INDEX(Map!$H$1:$H$12,MATCH(B3288,Map!$G$1:$G$12,0),0),1)</f>
        <v>43556</v>
      </c>
      <c r="W3288" t="str">
        <f>IF(AND(V3288&gt;=Map!$K$2,V3288&lt;=Map!$L$2),"Base",IF(AND(V3288&gt;=Map!$K$3,V3288&lt;=Map!$L$3),"Fcst","N/A"))</f>
        <v>N/A</v>
      </c>
      <c r="X3288" t="str">
        <f>INDEX(Map!$B$2:$B$86,MATCH(D3288,Map!$A$2:$A$86,0),0)</f>
        <v>Mill Creek 4</v>
      </c>
      <c r="Y3288" s="7" t="str">
        <f>IF(INDEX(Map!$C$2:$C$86,MATCH(D3288,Map!$A$2:$A$86,0),0)="","N/A",E3288*INDEX(Map!$C$2:$C$86,MATCH(D3288,Map!$A$2:$A$86,0),0))</f>
        <v>N/A</v>
      </c>
      <c r="Z3288" s="7">
        <f>IF(INDEX(Map!$D$2:$D$86,MATCH(D3288,Map!$A$2:$A$86,0),0)="","N/A",E3288*INDEX(Map!$D$2:$D$86,MATCH(D3288,Map!$A$2:$A$86,0),0))</f>
        <v>260.10000000000002</v>
      </c>
      <c r="AA3288" t="str">
        <f>INDEX(Map!$E$2:$E$86,MATCH(D3288,Map!$A$2:$A$86,0),0)</f>
        <v>Coal</v>
      </c>
    </row>
    <row r="3289" spans="1:27" x14ac:dyDescent="0.25">
      <c r="A3289" s="1" t="s">
        <v>121</v>
      </c>
      <c r="B3289" s="1" t="s">
        <v>110</v>
      </c>
      <c r="C3289" s="1">
        <v>12</v>
      </c>
      <c r="D3289" s="1" t="s">
        <v>34</v>
      </c>
      <c r="E3289" s="1">
        <v>139.80000000000001</v>
      </c>
      <c r="F3289" s="1">
        <v>0</v>
      </c>
      <c r="G3289" s="1">
        <v>52.5</v>
      </c>
      <c r="H3289" s="1">
        <v>3</v>
      </c>
      <c r="I3289" s="1">
        <v>1491.4</v>
      </c>
      <c r="J3289" s="1">
        <v>10666</v>
      </c>
      <c r="K3289" s="1">
        <v>448</v>
      </c>
      <c r="L3289" s="1">
        <v>198.6</v>
      </c>
      <c r="M3289" s="1">
        <v>2962</v>
      </c>
      <c r="N3289" s="1">
        <v>11</v>
      </c>
      <c r="O3289" s="1">
        <v>177</v>
      </c>
      <c r="P3289" s="1">
        <v>0</v>
      </c>
      <c r="Q3289" s="1">
        <v>185</v>
      </c>
      <c r="R3289" s="1">
        <v>22.5</v>
      </c>
      <c r="S3289" s="1">
        <v>23.77</v>
      </c>
      <c r="T3289" s="1">
        <v>3324</v>
      </c>
      <c r="U3289" s="3" t="str">
        <f t="shared" si="51"/>
        <v>2017Plan</v>
      </c>
      <c r="V3289" s="2">
        <f>DATE(A3289,INDEX(Map!$H$1:$H$12,MATCH(B3289,Map!$G$1:$G$12,0),0),1)</f>
        <v>43556</v>
      </c>
      <c r="W3289" t="str">
        <f>IF(AND(V3289&gt;=Map!$K$2,V3289&lt;=Map!$L$2),"Base",IF(AND(V3289&gt;=Map!$K$3,V3289&lt;=Map!$L$3),"Fcst","N/A"))</f>
        <v>N/A</v>
      </c>
      <c r="X3289" t="str">
        <f>INDEX(Map!$B$2:$B$86,MATCH(D3289,Map!$A$2:$A$86,0),0)</f>
        <v>Trimble County 1</v>
      </c>
      <c r="Y3289" s="7" t="str">
        <f>IF(INDEX(Map!$C$2:$C$86,MATCH(D3289,Map!$A$2:$A$86,0),0)="","N/A",E3289*INDEX(Map!$C$2:$C$86,MATCH(D3289,Map!$A$2:$A$86,0),0))</f>
        <v>N/A</v>
      </c>
      <c r="Z3289" s="7">
        <f>IF(INDEX(Map!$D$2:$D$86,MATCH(D3289,Map!$A$2:$A$86,0),0)="","N/A",E3289*INDEX(Map!$D$2:$D$86,MATCH(D3289,Map!$A$2:$A$86,0),0))</f>
        <v>139.80000000000001</v>
      </c>
      <c r="AA3289" t="str">
        <f>INDEX(Map!$E$2:$E$86,MATCH(D3289,Map!$A$2:$A$86,0),0)</f>
        <v>Coal</v>
      </c>
    </row>
    <row r="3290" spans="1:27" x14ac:dyDescent="0.25">
      <c r="A3290" s="1" t="s">
        <v>121</v>
      </c>
      <c r="B3290" s="1" t="s">
        <v>110</v>
      </c>
      <c r="C3290" s="1">
        <v>13</v>
      </c>
      <c r="D3290" s="1" t="s">
        <v>35</v>
      </c>
      <c r="E3290" s="1">
        <v>259.8</v>
      </c>
      <c r="F3290" s="1">
        <v>0</v>
      </c>
      <c r="G3290" s="1">
        <v>64.400000000000006</v>
      </c>
      <c r="H3290" s="1">
        <v>2</v>
      </c>
      <c r="I3290" s="1">
        <v>2386.5</v>
      </c>
      <c r="J3290" s="1">
        <v>9186</v>
      </c>
      <c r="K3290" s="1">
        <v>505</v>
      </c>
      <c r="L3290" s="1">
        <v>207.1</v>
      </c>
      <c r="M3290" s="1">
        <v>4942</v>
      </c>
      <c r="N3290" s="1">
        <v>17</v>
      </c>
      <c r="O3290" s="1">
        <v>56</v>
      </c>
      <c r="P3290" s="1">
        <v>0</v>
      </c>
      <c r="Q3290" s="1">
        <v>377</v>
      </c>
      <c r="R3290" s="1">
        <v>20.48</v>
      </c>
      <c r="S3290" s="1">
        <v>20.69</v>
      </c>
      <c r="T3290" s="1">
        <v>5375</v>
      </c>
      <c r="U3290" s="3" t="str">
        <f t="shared" si="51"/>
        <v>2017Plan</v>
      </c>
      <c r="V3290" s="2">
        <f>DATE(A3290,INDEX(Map!$H$1:$H$12,MATCH(B3290,Map!$G$1:$G$12,0),0),1)</f>
        <v>43556</v>
      </c>
      <c r="W3290" t="str">
        <f>IF(AND(V3290&gt;=Map!$K$2,V3290&lt;=Map!$L$2),"Base",IF(AND(V3290&gt;=Map!$K$3,V3290&lt;=Map!$L$3),"Fcst","N/A"))</f>
        <v>N/A</v>
      </c>
      <c r="X3290" t="str">
        <f>INDEX(Map!$B$2:$B$86,MATCH(D3290,Map!$A$2:$A$86,0),0)</f>
        <v>Trimble County 2</v>
      </c>
      <c r="Y3290" s="7">
        <f>IF(INDEX(Map!$C$2:$C$86,MATCH(D3290,Map!$A$2:$A$86,0),0)="","N/A",E3290*INDEX(Map!$C$2:$C$86,MATCH(D3290,Map!$A$2:$A$86,0),0))</f>
        <v>210.43800000000002</v>
      </c>
      <c r="Z3290" s="7">
        <f>IF(INDEX(Map!$D$2:$D$86,MATCH(D3290,Map!$A$2:$A$86,0),0)="","N/A",E3290*INDEX(Map!$D$2:$D$86,MATCH(D3290,Map!$A$2:$A$86,0),0))</f>
        <v>49.362000000000002</v>
      </c>
      <c r="AA3290" t="str">
        <f>INDEX(Map!$E$2:$E$86,MATCH(D3290,Map!$A$2:$A$86,0),0)</f>
        <v>Coal</v>
      </c>
    </row>
    <row r="3291" spans="1:27" x14ac:dyDescent="0.25">
      <c r="A3291" s="1" t="s">
        <v>121</v>
      </c>
      <c r="B3291" s="1" t="s">
        <v>110</v>
      </c>
      <c r="C3291" s="1">
        <v>14</v>
      </c>
      <c r="D3291" s="1" t="s">
        <v>36</v>
      </c>
      <c r="E3291" s="1">
        <v>0</v>
      </c>
      <c r="F3291" s="1">
        <v>0</v>
      </c>
      <c r="G3291" s="1">
        <v>0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3" t="str">
        <f t="shared" si="51"/>
        <v>2017Plan</v>
      </c>
      <c r="V3291" s="2">
        <f>DATE(A3291,INDEX(Map!$H$1:$H$12,MATCH(B3291,Map!$G$1:$G$12,0),0),1)</f>
        <v>43556</v>
      </c>
      <c r="W3291" t="str">
        <f>IF(AND(V3291&gt;=Map!$K$2,V3291&lt;=Map!$L$2),"Base",IF(AND(V3291&gt;=Map!$K$3,V3291&lt;=Map!$L$3),"Fcst","N/A"))</f>
        <v>N/A</v>
      </c>
      <c r="X3291" t="str">
        <f>INDEX(Map!$B$2:$B$86,MATCH(D3291,Map!$A$2:$A$86,0),0)</f>
        <v>Cane Run 7</v>
      </c>
      <c r="Y3291" s="7">
        <f>IF(INDEX(Map!$C$2:$C$86,MATCH(D3291,Map!$A$2:$A$86,0),0)="","N/A",E3291*INDEX(Map!$C$2:$C$86,MATCH(D3291,Map!$A$2:$A$86,0),0))</f>
        <v>0</v>
      </c>
      <c r="Z3291" s="7">
        <f>IF(INDEX(Map!$D$2:$D$86,MATCH(D3291,Map!$A$2:$A$86,0),0)="","N/A",E3291*INDEX(Map!$D$2:$D$86,MATCH(D3291,Map!$A$2:$A$86,0),0))</f>
        <v>0</v>
      </c>
      <c r="AA3291" t="str">
        <f>INDEX(Map!$E$2:$E$86,MATCH(D3291,Map!$A$2:$A$86,0),0)</f>
        <v>NGCC</v>
      </c>
    </row>
    <row r="3292" spans="1:27" x14ac:dyDescent="0.25">
      <c r="A3292" s="1" t="s">
        <v>121</v>
      </c>
      <c r="B3292" s="1" t="s">
        <v>110</v>
      </c>
      <c r="C3292" s="1">
        <v>15</v>
      </c>
      <c r="D3292" s="1" t="s">
        <v>37</v>
      </c>
      <c r="E3292" s="1">
        <v>436</v>
      </c>
      <c r="F3292" s="1">
        <v>0</v>
      </c>
      <c r="G3292" s="1">
        <v>87.6</v>
      </c>
      <c r="H3292" s="1">
        <v>3</v>
      </c>
      <c r="I3292" s="1">
        <v>2961.7</v>
      </c>
      <c r="J3292" s="1">
        <v>6793</v>
      </c>
      <c r="K3292" s="1">
        <v>647</v>
      </c>
      <c r="L3292" s="1">
        <v>320.89999999999998</v>
      </c>
      <c r="M3292" s="1">
        <v>9506</v>
      </c>
      <c r="N3292" s="1">
        <v>8</v>
      </c>
      <c r="O3292" s="1">
        <v>27</v>
      </c>
      <c r="P3292" s="1">
        <v>0</v>
      </c>
      <c r="Q3292" s="1">
        <v>542</v>
      </c>
      <c r="R3292" s="1">
        <v>23.05</v>
      </c>
      <c r="S3292" s="1">
        <v>23.11</v>
      </c>
      <c r="T3292" s="1">
        <v>10074</v>
      </c>
      <c r="U3292" s="3" t="str">
        <f t="shared" si="51"/>
        <v>2017Plan</v>
      </c>
      <c r="V3292" s="2">
        <f>DATE(A3292,INDEX(Map!$H$1:$H$12,MATCH(B3292,Map!$G$1:$G$12,0),0),1)</f>
        <v>43556</v>
      </c>
      <c r="W3292" t="str">
        <f>IF(AND(V3292&gt;=Map!$K$2,V3292&lt;=Map!$L$2),"Base",IF(AND(V3292&gt;=Map!$K$3,V3292&lt;=Map!$L$3),"Fcst","N/A"))</f>
        <v>N/A</v>
      </c>
      <c r="X3292" t="str">
        <f>INDEX(Map!$B$2:$B$86,MATCH(D3292,Map!$A$2:$A$86,0),0)</f>
        <v>Cane Run 7</v>
      </c>
      <c r="Y3292" s="7">
        <f>IF(INDEX(Map!$C$2:$C$86,MATCH(D3292,Map!$A$2:$A$86,0),0)="","N/A",E3292*INDEX(Map!$C$2:$C$86,MATCH(D3292,Map!$A$2:$A$86,0),0))</f>
        <v>340.08</v>
      </c>
      <c r="Z3292" s="7">
        <f>IF(INDEX(Map!$D$2:$D$86,MATCH(D3292,Map!$A$2:$A$86,0),0)="","N/A",E3292*INDEX(Map!$D$2:$D$86,MATCH(D3292,Map!$A$2:$A$86,0),0))</f>
        <v>95.92</v>
      </c>
      <c r="AA3292" t="str">
        <f>INDEX(Map!$E$2:$E$86,MATCH(D3292,Map!$A$2:$A$86,0),0)</f>
        <v>NGCC</v>
      </c>
    </row>
    <row r="3293" spans="1:27" x14ac:dyDescent="0.25">
      <c r="A3293" s="1" t="s">
        <v>121</v>
      </c>
      <c r="B3293" s="1" t="s">
        <v>110</v>
      </c>
      <c r="C3293" s="1">
        <v>16</v>
      </c>
      <c r="D3293" s="1" t="s">
        <v>38</v>
      </c>
      <c r="E3293" s="1">
        <v>0</v>
      </c>
      <c r="F3293" s="1">
        <v>0</v>
      </c>
      <c r="G3293" s="1">
        <v>0</v>
      </c>
      <c r="H3293" s="1">
        <v>0</v>
      </c>
      <c r="I3293" s="1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0</v>
      </c>
      <c r="U3293" s="3" t="str">
        <f t="shared" si="51"/>
        <v>2017Plan</v>
      </c>
      <c r="V3293" s="2">
        <f>DATE(A3293,INDEX(Map!$H$1:$H$12,MATCH(B3293,Map!$G$1:$G$12,0),0),1)</f>
        <v>43556</v>
      </c>
      <c r="W3293" t="str">
        <f>IF(AND(V3293&gt;=Map!$K$2,V3293&lt;=Map!$L$2),"Base",IF(AND(V3293&gt;=Map!$K$3,V3293&lt;=Map!$L$3),"Fcst","N/A"))</f>
        <v>N/A</v>
      </c>
      <c r="X3293" t="str">
        <f>INDEX(Map!$B$2:$B$86,MATCH(D3293,Map!$A$2:$A$86,0),0)</f>
        <v>Brown 5</v>
      </c>
      <c r="Y3293" s="7">
        <f>IF(INDEX(Map!$C$2:$C$86,MATCH(D3293,Map!$A$2:$A$86,0),0)="","N/A",E3293*INDEX(Map!$C$2:$C$86,MATCH(D3293,Map!$A$2:$A$86,0),0))</f>
        <v>0</v>
      </c>
      <c r="Z3293" s="7">
        <f>IF(INDEX(Map!$D$2:$D$86,MATCH(D3293,Map!$A$2:$A$86,0),0)="","N/A",E3293*INDEX(Map!$D$2:$D$86,MATCH(D3293,Map!$A$2:$A$86,0),0))</f>
        <v>0</v>
      </c>
      <c r="AA3293" t="str">
        <f>INDEX(Map!$E$2:$E$86,MATCH(D3293,Map!$A$2:$A$86,0),0)</f>
        <v>SCCT</v>
      </c>
    </row>
    <row r="3294" spans="1:27" x14ac:dyDescent="0.25">
      <c r="A3294" s="1" t="s">
        <v>121</v>
      </c>
      <c r="B3294" s="1" t="s">
        <v>110</v>
      </c>
      <c r="C3294" s="1">
        <v>17</v>
      </c>
      <c r="D3294" s="1" t="s">
        <v>39</v>
      </c>
      <c r="E3294" s="1">
        <v>0</v>
      </c>
      <c r="F3294" s="1">
        <v>0</v>
      </c>
      <c r="G3294" s="1">
        <v>0</v>
      </c>
      <c r="H3294" s="1">
        <v>0</v>
      </c>
      <c r="I3294" s="1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3" t="str">
        <f t="shared" si="51"/>
        <v>2017Plan</v>
      </c>
      <c r="V3294" s="2">
        <f>DATE(A3294,INDEX(Map!$H$1:$H$12,MATCH(B3294,Map!$G$1:$G$12,0),0),1)</f>
        <v>43556</v>
      </c>
      <c r="W3294" t="str">
        <f>IF(AND(V3294&gt;=Map!$K$2,V3294&lt;=Map!$L$2),"Base",IF(AND(V3294&gt;=Map!$K$3,V3294&lt;=Map!$L$3),"Fcst","N/A"))</f>
        <v>N/A</v>
      </c>
      <c r="X3294" t="str">
        <f>INDEX(Map!$B$2:$B$86,MATCH(D3294,Map!$A$2:$A$86,0),0)</f>
        <v>Brown 5</v>
      </c>
      <c r="Y3294" s="7">
        <f>IF(INDEX(Map!$C$2:$C$86,MATCH(D3294,Map!$A$2:$A$86,0),0)="","N/A",E3294*INDEX(Map!$C$2:$C$86,MATCH(D3294,Map!$A$2:$A$86,0),0))</f>
        <v>0</v>
      </c>
      <c r="Z3294" s="7">
        <f>IF(INDEX(Map!$D$2:$D$86,MATCH(D3294,Map!$A$2:$A$86,0),0)="","N/A",E3294*INDEX(Map!$D$2:$D$86,MATCH(D3294,Map!$A$2:$A$86,0),0))</f>
        <v>0</v>
      </c>
      <c r="AA3294" t="str">
        <f>INDEX(Map!$E$2:$E$86,MATCH(D3294,Map!$A$2:$A$86,0),0)</f>
        <v>SCCT</v>
      </c>
    </row>
    <row r="3295" spans="1:27" x14ac:dyDescent="0.25">
      <c r="A3295" s="1" t="s">
        <v>121</v>
      </c>
      <c r="B3295" s="1" t="s">
        <v>110</v>
      </c>
      <c r="C3295" s="1">
        <v>18</v>
      </c>
      <c r="D3295" s="1" t="s">
        <v>40</v>
      </c>
      <c r="E3295" s="1">
        <v>1.4</v>
      </c>
      <c r="F3295" s="1">
        <v>0</v>
      </c>
      <c r="G3295" s="1">
        <v>1.3</v>
      </c>
      <c r="H3295" s="1">
        <v>3</v>
      </c>
      <c r="I3295" s="1">
        <v>17</v>
      </c>
      <c r="J3295" s="1">
        <v>11740</v>
      </c>
      <c r="K3295" s="1">
        <v>13</v>
      </c>
      <c r="L3295" s="1">
        <v>322.7</v>
      </c>
      <c r="M3295" s="1">
        <v>55</v>
      </c>
      <c r="N3295" s="1">
        <v>1</v>
      </c>
      <c r="O3295" s="1">
        <v>32</v>
      </c>
      <c r="P3295" s="1">
        <v>0</v>
      </c>
      <c r="Q3295" s="1">
        <v>6</v>
      </c>
      <c r="R3295" s="1">
        <v>41.82</v>
      </c>
      <c r="S3295" s="1">
        <v>63.73</v>
      </c>
      <c r="T3295" s="1">
        <v>92</v>
      </c>
      <c r="U3295" s="3" t="str">
        <f t="shared" si="51"/>
        <v>2017Plan</v>
      </c>
      <c r="V3295" s="2">
        <f>DATE(A3295,INDEX(Map!$H$1:$H$12,MATCH(B3295,Map!$G$1:$G$12,0),0),1)</f>
        <v>43556</v>
      </c>
      <c r="W3295" t="str">
        <f>IF(AND(V3295&gt;=Map!$K$2,V3295&lt;=Map!$L$2),"Base",IF(AND(V3295&gt;=Map!$K$3,V3295&lt;=Map!$L$3),"Fcst","N/A"))</f>
        <v>N/A</v>
      </c>
      <c r="X3295" t="str">
        <f>INDEX(Map!$B$2:$B$86,MATCH(D3295,Map!$A$2:$A$86,0),0)</f>
        <v>Brown 6</v>
      </c>
      <c r="Y3295" s="7">
        <f>IF(INDEX(Map!$C$2:$C$86,MATCH(D3295,Map!$A$2:$A$86,0),0)="","N/A",E3295*INDEX(Map!$C$2:$C$86,MATCH(D3295,Map!$A$2:$A$86,0),0))</f>
        <v>0.86799999999999999</v>
      </c>
      <c r="Z3295" s="7">
        <f>IF(INDEX(Map!$D$2:$D$86,MATCH(D3295,Map!$A$2:$A$86,0),0)="","N/A",E3295*INDEX(Map!$D$2:$D$86,MATCH(D3295,Map!$A$2:$A$86,0),0))</f>
        <v>0.53199999999999992</v>
      </c>
      <c r="AA3295" t="str">
        <f>INDEX(Map!$E$2:$E$86,MATCH(D3295,Map!$A$2:$A$86,0),0)</f>
        <v>SCCT</v>
      </c>
    </row>
    <row r="3296" spans="1:27" x14ac:dyDescent="0.25">
      <c r="A3296" s="1" t="s">
        <v>121</v>
      </c>
      <c r="B3296" s="1" t="s">
        <v>110</v>
      </c>
      <c r="C3296" s="1">
        <v>19</v>
      </c>
      <c r="D3296" s="1" t="s">
        <v>41</v>
      </c>
      <c r="E3296" s="1">
        <v>2.6</v>
      </c>
      <c r="F3296" s="1">
        <v>0</v>
      </c>
      <c r="G3296" s="1">
        <v>2.2999999999999998</v>
      </c>
      <c r="H3296" s="1">
        <v>4</v>
      </c>
      <c r="I3296" s="1">
        <v>30.5</v>
      </c>
      <c r="J3296" s="1">
        <v>11894</v>
      </c>
      <c r="K3296" s="1">
        <v>24</v>
      </c>
      <c r="L3296" s="1">
        <v>322.7</v>
      </c>
      <c r="M3296" s="1">
        <v>98</v>
      </c>
      <c r="N3296" s="1">
        <v>1</v>
      </c>
      <c r="O3296" s="1">
        <v>3</v>
      </c>
      <c r="P3296" s="1">
        <v>0</v>
      </c>
      <c r="Q3296" s="1">
        <v>0</v>
      </c>
      <c r="R3296" s="1">
        <v>38.380000000000003</v>
      </c>
      <c r="S3296" s="1">
        <v>39.549999999999997</v>
      </c>
      <c r="T3296" s="1">
        <v>101</v>
      </c>
      <c r="U3296" s="3" t="str">
        <f t="shared" si="51"/>
        <v>2017Plan</v>
      </c>
      <c r="V3296" s="2">
        <f>DATE(A3296,INDEX(Map!$H$1:$H$12,MATCH(B3296,Map!$G$1:$G$12,0),0),1)</f>
        <v>43556</v>
      </c>
      <c r="W3296" t="str">
        <f>IF(AND(V3296&gt;=Map!$K$2,V3296&lt;=Map!$L$2),"Base",IF(AND(V3296&gt;=Map!$K$3,V3296&lt;=Map!$L$3),"Fcst","N/A"))</f>
        <v>N/A</v>
      </c>
      <c r="X3296" t="str">
        <f>INDEX(Map!$B$2:$B$86,MATCH(D3296,Map!$A$2:$A$86,0),0)</f>
        <v>Brown 7</v>
      </c>
      <c r="Y3296" s="7">
        <f>IF(INDEX(Map!$C$2:$C$86,MATCH(D3296,Map!$A$2:$A$86,0),0)="","N/A",E3296*INDEX(Map!$C$2:$C$86,MATCH(D3296,Map!$A$2:$A$86,0),0))</f>
        <v>1.6120000000000001</v>
      </c>
      <c r="Z3296" s="7">
        <f>IF(INDEX(Map!$D$2:$D$86,MATCH(D3296,Map!$A$2:$A$86,0),0)="","N/A",E3296*INDEX(Map!$D$2:$D$86,MATCH(D3296,Map!$A$2:$A$86,0),0))</f>
        <v>0.9880000000000001</v>
      </c>
      <c r="AA3296" t="str">
        <f>INDEX(Map!$E$2:$E$86,MATCH(D3296,Map!$A$2:$A$86,0),0)</f>
        <v>SCCT</v>
      </c>
    </row>
    <row r="3297" spans="1:27" x14ac:dyDescent="0.25">
      <c r="A3297" s="1" t="s">
        <v>121</v>
      </c>
      <c r="B3297" s="1" t="s">
        <v>110</v>
      </c>
      <c r="C3297" s="1">
        <v>20</v>
      </c>
      <c r="D3297" s="1" t="s">
        <v>42</v>
      </c>
      <c r="E3297" s="1">
        <v>0.2</v>
      </c>
      <c r="F3297" s="1">
        <v>0</v>
      </c>
      <c r="G3297" s="1">
        <v>0.2</v>
      </c>
      <c r="H3297" s="1">
        <v>1</v>
      </c>
      <c r="I3297" s="1">
        <v>3.3</v>
      </c>
      <c r="J3297" s="1">
        <v>16518</v>
      </c>
      <c r="K3297" s="1">
        <v>4</v>
      </c>
      <c r="L3297" s="1">
        <v>322.7</v>
      </c>
      <c r="M3297" s="1">
        <v>11</v>
      </c>
      <c r="N3297" s="1">
        <v>0</v>
      </c>
      <c r="O3297" s="1">
        <v>0</v>
      </c>
      <c r="P3297" s="1">
        <v>0</v>
      </c>
      <c r="Q3297" s="1">
        <v>0</v>
      </c>
      <c r="R3297" s="1">
        <v>53.31</v>
      </c>
      <c r="S3297" s="1">
        <v>54.35</v>
      </c>
      <c r="T3297" s="1">
        <v>11</v>
      </c>
      <c r="U3297" s="3" t="str">
        <f t="shared" si="51"/>
        <v>2017Plan</v>
      </c>
      <c r="V3297" s="2">
        <f>DATE(A3297,INDEX(Map!$H$1:$H$12,MATCH(B3297,Map!$G$1:$G$12,0),0),1)</f>
        <v>43556</v>
      </c>
      <c r="W3297" t="str">
        <f>IF(AND(V3297&gt;=Map!$K$2,V3297&lt;=Map!$L$2),"Base",IF(AND(V3297&gt;=Map!$K$3,V3297&lt;=Map!$L$3),"Fcst","N/A"))</f>
        <v>N/A</v>
      </c>
      <c r="X3297" t="str">
        <f>INDEX(Map!$B$2:$B$86,MATCH(D3297,Map!$A$2:$A$86,0),0)</f>
        <v>Brown 8</v>
      </c>
      <c r="Y3297" s="7">
        <f>IF(INDEX(Map!$C$2:$C$86,MATCH(D3297,Map!$A$2:$A$86,0),0)="","N/A",E3297*INDEX(Map!$C$2:$C$86,MATCH(D3297,Map!$A$2:$A$86,0),0))</f>
        <v>0.2</v>
      </c>
      <c r="Z3297" s="7" t="str">
        <f>IF(INDEX(Map!$D$2:$D$86,MATCH(D3297,Map!$A$2:$A$86,0),0)="","N/A",E3297*INDEX(Map!$D$2:$D$86,MATCH(D3297,Map!$A$2:$A$86,0),0))</f>
        <v>N/A</v>
      </c>
      <c r="AA3297" t="str">
        <f>INDEX(Map!$E$2:$E$86,MATCH(D3297,Map!$A$2:$A$86,0),0)</f>
        <v>SCCT</v>
      </c>
    </row>
    <row r="3298" spans="1:27" x14ac:dyDescent="0.25">
      <c r="A3298" s="1" t="s">
        <v>121</v>
      </c>
      <c r="B3298" s="1" t="s">
        <v>110</v>
      </c>
      <c r="C3298" s="1">
        <v>21</v>
      </c>
      <c r="D3298" s="1" t="s">
        <v>43</v>
      </c>
      <c r="E3298" s="1">
        <v>0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</v>
      </c>
      <c r="U3298" s="3" t="str">
        <f t="shared" si="51"/>
        <v>2017Plan</v>
      </c>
      <c r="V3298" s="2">
        <f>DATE(A3298,INDEX(Map!$H$1:$H$12,MATCH(B3298,Map!$G$1:$G$12,0),0),1)</f>
        <v>43556</v>
      </c>
      <c r="W3298" t="str">
        <f>IF(AND(V3298&gt;=Map!$K$2,V3298&lt;=Map!$L$2),"Base",IF(AND(V3298&gt;=Map!$K$3,V3298&lt;=Map!$L$3),"Fcst","N/A"))</f>
        <v>N/A</v>
      </c>
      <c r="X3298" t="str">
        <f>INDEX(Map!$B$2:$B$86,MATCH(D3298,Map!$A$2:$A$86,0),0)</f>
        <v>Brown 8</v>
      </c>
      <c r="Y3298" s="7">
        <f>IF(INDEX(Map!$C$2:$C$86,MATCH(D3298,Map!$A$2:$A$86,0),0)="","N/A",E3298*INDEX(Map!$C$2:$C$86,MATCH(D3298,Map!$A$2:$A$86,0),0))</f>
        <v>0</v>
      </c>
      <c r="Z3298" s="7" t="str">
        <f>IF(INDEX(Map!$D$2:$D$86,MATCH(D3298,Map!$A$2:$A$86,0),0)="","N/A",E3298*INDEX(Map!$D$2:$D$86,MATCH(D3298,Map!$A$2:$A$86,0),0))</f>
        <v>N/A</v>
      </c>
      <c r="AA3298" t="str">
        <f>INDEX(Map!$E$2:$E$86,MATCH(D3298,Map!$A$2:$A$86,0),0)</f>
        <v>SCCT</v>
      </c>
    </row>
    <row r="3299" spans="1:27" x14ac:dyDescent="0.25">
      <c r="A3299" s="1" t="s">
        <v>121</v>
      </c>
      <c r="B3299" s="1" t="s">
        <v>110</v>
      </c>
      <c r="C3299" s="1">
        <v>22</v>
      </c>
      <c r="D3299" s="1" t="s">
        <v>44</v>
      </c>
      <c r="E3299" s="1">
        <v>0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3" t="str">
        <f t="shared" si="51"/>
        <v>2017Plan</v>
      </c>
      <c r="V3299" s="2">
        <f>DATE(A3299,INDEX(Map!$H$1:$H$12,MATCH(B3299,Map!$G$1:$G$12,0),0),1)</f>
        <v>43556</v>
      </c>
      <c r="W3299" t="str">
        <f>IF(AND(V3299&gt;=Map!$K$2,V3299&lt;=Map!$L$2),"Base",IF(AND(V3299&gt;=Map!$K$3,V3299&lt;=Map!$L$3),"Fcst","N/A"))</f>
        <v>N/A</v>
      </c>
      <c r="X3299" t="str">
        <f>INDEX(Map!$B$2:$B$86,MATCH(D3299,Map!$A$2:$A$86,0),0)</f>
        <v>Brown 9</v>
      </c>
      <c r="Y3299" s="7">
        <f>IF(INDEX(Map!$C$2:$C$86,MATCH(D3299,Map!$A$2:$A$86,0),0)="","N/A",E3299*INDEX(Map!$C$2:$C$86,MATCH(D3299,Map!$A$2:$A$86,0),0))</f>
        <v>0</v>
      </c>
      <c r="Z3299" s="7" t="str">
        <f>IF(INDEX(Map!$D$2:$D$86,MATCH(D3299,Map!$A$2:$A$86,0),0)="","N/A",E3299*INDEX(Map!$D$2:$D$86,MATCH(D3299,Map!$A$2:$A$86,0),0))</f>
        <v>N/A</v>
      </c>
      <c r="AA3299" t="str">
        <f>INDEX(Map!$E$2:$E$86,MATCH(D3299,Map!$A$2:$A$86,0),0)</f>
        <v>SCCT</v>
      </c>
    </row>
    <row r="3300" spans="1:27" x14ac:dyDescent="0.25">
      <c r="A3300" s="1" t="s">
        <v>121</v>
      </c>
      <c r="B3300" s="1" t="s">
        <v>110</v>
      </c>
      <c r="C3300" s="1">
        <v>23</v>
      </c>
      <c r="D3300" s="1" t="s">
        <v>45</v>
      </c>
      <c r="E3300" s="1">
        <v>0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0</v>
      </c>
      <c r="U3300" s="3" t="str">
        <f t="shared" si="51"/>
        <v>2017Plan</v>
      </c>
      <c r="V3300" s="2">
        <f>DATE(A3300,INDEX(Map!$H$1:$H$12,MATCH(B3300,Map!$G$1:$G$12,0),0),1)</f>
        <v>43556</v>
      </c>
      <c r="W3300" t="str">
        <f>IF(AND(V3300&gt;=Map!$K$2,V3300&lt;=Map!$L$2),"Base",IF(AND(V3300&gt;=Map!$K$3,V3300&lt;=Map!$L$3),"Fcst","N/A"))</f>
        <v>N/A</v>
      </c>
      <c r="X3300" t="str">
        <f>INDEX(Map!$B$2:$B$86,MATCH(D3300,Map!$A$2:$A$86,0),0)</f>
        <v>Brown 9</v>
      </c>
      <c r="Y3300" s="7">
        <f>IF(INDEX(Map!$C$2:$C$86,MATCH(D3300,Map!$A$2:$A$86,0),0)="","N/A",E3300*INDEX(Map!$C$2:$C$86,MATCH(D3300,Map!$A$2:$A$86,0),0))</f>
        <v>0</v>
      </c>
      <c r="Z3300" s="7" t="str">
        <f>IF(INDEX(Map!$D$2:$D$86,MATCH(D3300,Map!$A$2:$A$86,0),0)="","N/A",E3300*INDEX(Map!$D$2:$D$86,MATCH(D3300,Map!$A$2:$A$86,0),0))</f>
        <v>N/A</v>
      </c>
      <c r="AA3300" t="str">
        <f>INDEX(Map!$E$2:$E$86,MATCH(D3300,Map!$A$2:$A$86,0),0)</f>
        <v>SCCT</v>
      </c>
    </row>
    <row r="3301" spans="1:27" x14ac:dyDescent="0.25">
      <c r="A3301" s="1" t="s">
        <v>121</v>
      </c>
      <c r="B3301" s="1" t="s">
        <v>110</v>
      </c>
      <c r="C3301" s="1">
        <v>24</v>
      </c>
      <c r="D3301" s="1" t="s">
        <v>46</v>
      </c>
      <c r="E3301" s="1">
        <v>0</v>
      </c>
      <c r="F3301" s="1">
        <v>0</v>
      </c>
      <c r="G3301" s="1">
        <v>0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3" t="str">
        <f t="shared" si="51"/>
        <v>2017Plan</v>
      </c>
      <c r="V3301" s="2">
        <f>DATE(A3301,INDEX(Map!$H$1:$H$12,MATCH(B3301,Map!$G$1:$G$12,0),0),1)</f>
        <v>43556</v>
      </c>
      <c r="W3301" t="str">
        <f>IF(AND(V3301&gt;=Map!$K$2,V3301&lt;=Map!$L$2),"Base",IF(AND(V3301&gt;=Map!$K$3,V3301&lt;=Map!$L$3),"Fcst","N/A"))</f>
        <v>N/A</v>
      </c>
      <c r="X3301" t="str">
        <f>INDEX(Map!$B$2:$B$86,MATCH(D3301,Map!$A$2:$A$86,0),0)</f>
        <v>Brown 10</v>
      </c>
      <c r="Y3301" s="7">
        <f>IF(INDEX(Map!$C$2:$C$86,MATCH(D3301,Map!$A$2:$A$86,0),0)="","N/A",E3301*INDEX(Map!$C$2:$C$86,MATCH(D3301,Map!$A$2:$A$86,0),0))</f>
        <v>0</v>
      </c>
      <c r="Z3301" s="7" t="str">
        <f>IF(INDEX(Map!$D$2:$D$86,MATCH(D3301,Map!$A$2:$A$86,0),0)="","N/A",E3301*INDEX(Map!$D$2:$D$86,MATCH(D3301,Map!$A$2:$A$86,0),0))</f>
        <v>N/A</v>
      </c>
      <c r="AA3301" t="str">
        <f>INDEX(Map!$E$2:$E$86,MATCH(D3301,Map!$A$2:$A$86,0),0)</f>
        <v>SCCT</v>
      </c>
    </row>
    <row r="3302" spans="1:27" x14ac:dyDescent="0.25">
      <c r="A3302" s="1" t="s">
        <v>121</v>
      </c>
      <c r="B3302" s="1" t="s">
        <v>110</v>
      </c>
      <c r="C3302" s="1">
        <v>25</v>
      </c>
      <c r="D3302" s="1" t="s">
        <v>47</v>
      </c>
      <c r="E3302" s="1">
        <v>0</v>
      </c>
      <c r="F3302" s="1">
        <v>0</v>
      </c>
      <c r="G3302" s="1">
        <v>0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</v>
      </c>
      <c r="U3302" s="3" t="str">
        <f t="shared" si="51"/>
        <v>2017Plan</v>
      </c>
      <c r="V3302" s="2">
        <f>DATE(A3302,INDEX(Map!$H$1:$H$12,MATCH(B3302,Map!$G$1:$G$12,0),0),1)</f>
        <v>43556</v>
      </c>
      <c r="W3302" t="str">
        <f>IF(AND(V3302&gt;=Map!$K$2,V3302&lt;=Map!$L$2),"Base",IF(AND(V3302&gt;=Map!$K$3,V3302&lt;=Map!$L$3),"Fcst","N/A"))</f>
        <v>N/A</v>
      </c>
      <c r="X3302" t="str">
        <f>INDEX(Map!$B$2:$B$86,MATCH(D3302,Map!$A$2:$A$86,0),0)</f>
        <v>Brown 10</v>
      </c>
      <c r="Y3302" s="7">
        <f>IF(INDEX(Map!$C$2:$C$86,MATCH(D3302,Map!$A$2:$A$86,0),0)="","N/A",E3302*INDEX(Map!$C$2:$C$86,MATCH(D3302,Map!$A$2:$A$86,0),0))</f>
        <v>0</v>
      </c>
      <c r="Z3302" s="7" t="str">
        <f>IF(INDEX(Map!$D$2:$D$86,MATCH(D3302,Map!$A$2:$A$86,0),0)="","N/A",E3302*INDEX(Map!$D$2:$D$86,MATCH(D3302,Map!$A$2:$A$86,0),0))</f>
        <v>N/A</v>
      </c>
      <c r="AA3302" t="str">
        <f>INDEX(Map!$E$2:$E$86,MATCH(D3302,Map!$A$2:$A$86,0),0)</f>
        <v>SCCT</v>
      </c>
    </row>
    <row r="3303" spans="1:27" x14ac:dyDescent="0.25">
      <c r="A3303" s="1" t="s">
        <v>121</v>
      </c>
      <c r="B3303" s="1" t="s">
        <v>110</v>
      </c>
      <c r="C3303" s="1">
        <v>26</v>
      </c>
      <c r="D3303" s="1" t="s">
        <v>48</v>
      </c>
      <c r="E3303" s="1">
        <v>0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</v>
      </c>
      <c r="U3303" s="3" t="str">
        <f t="shared" si="51"/>
        <v>2017Plan</v>
      </c>
      <c r="V3303" s="2">
        <f>DATE(A3303,INDEX(Map!$H$1:$H$12,MATCH(B3303,Map!$G$1:$G$12,0),0),1)</f>
        <v>43556</v>
      </c>
      <c r="W3303" t="str">
        <f>IF(AND(V3303&gt;=Map!$K$2,V3303&lt;=Map!$L$2),"Base",IF(AND(V3303&gt;=Map!$K$3,V3303&lt;=Map!$L$3),"Fcst","N/A"))</f>
        <v>N/A</v>
      </c>
      <c r="X3303" t="str">
        <f>INDEX(Map!$B$2:$B$86,MATCH(D3303,Map!$A$2:$A$86,0),0)</f>
        <v>Brown 11</v>
      </c>
      <c r="Y3303" s="7">
        <f>IF(INDEX(Map!$C$2:$C$86,MATCH(D3303,Map!$A$2:$A$86,0),0)="","N/A",E3303*INDEX(Map!$C$2:$C$86,MATCH(D3303,Map!$A$2:$A$86,0),0))</f>
        <v>0</v>
      </c>
      <c r="Z3303" s="7" t="str">
        <f>IF(INDEX(Map!$D$2:$D$86,MATCH(D3303,Map!$A$2:$A$86,0),0)="","N/A",E3303*INDEX(Map!$D$2:$D$86,MATCH(D3303,Map!$A$2:$A$86,0),0))</f>
        <v>N/A</v>
      </c>
      <c r="AA3303" t="str">
        <f>INDEX(Map!$E$2:$E$86,MATCH(D3303,Map!$A$2:$A$86,0),0)</f>
        <v>SCCT</v>
      </c>
    </row>
    <row r="3304" spans="1:27" x14ac:dyDescent="0.25">
      <c r="A3304" s="1" t="s">
        <v>121</v>
      </c>
      <c r="B3304" s="1" t="s">
        <v>110</v>
      </c>
      <c r="C3304" s="1">
        <v>27</v>
      </c>
      <c r="D3304" s="1" t="s">
        <v>49</v>
      </c>
      <c r="E3304" s="1">
        <v>0</v>
      </c>
      <c r="F3304" s="1">
        <v>0</v>
      </c>
      <c r="G3304" s="1">
        <v>0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3" t="str">
        <f t="shared" si="51"/>
        <v>2017Plan</v>
      </c>
      <c r="V3304" s="2">
        <f>DATE(A3304,INDEX(Map!$H$1:$H$12,MATCH(B3304,Map!$G$1:$G$12,0),0),1)</f>
        <v>43556</v>
      </c>
      <c r="W3304" t="str">
        <f>IF(AND(V3304&gt;=Map!$K$2,V3304&lt;=Map!$L$2),"Base",IF(AND(V3304&gt;=Map!$K$3,V3304&lt;=Map!$L$3),"Fcst","N/A"))</f>
        <v>N/A</v>
      </c>
      <c r="X3304" t="str">
        <f>INDEX(Map!$B$2:$B$86,MATCH(D3304,Map!$A$2:$A$86,0),0)</f>
        <v>Brown 11</v>
      </c>
      <c r="Y3304" s="7">
        <f>IF(INDEX(Map!$C$2:$C$86,MATCH(D3304,Map!$A$2:$A$86,0),0)="","N/A",E3304*INDEX(Map!$C$2:$C$86,MATCH(D3304,Map!$A$2:$A$86,0),0))</f>
        <v>0</v>
      </c>
      <c r="Z3304" s="7" t="str">
        <f>IF(INDEX(Map!$D$2:$D$86,MATCH(D3304,Map!$A$2:$A$86,0),0)="","N/A",E3304*INDEX(Map!$D$2:$D$86,MATCH(D3304,Map!$A$2:$A$86,0),0))</f>
        <v>N/A</v>
      </c>
      <c r="AA3304" t="str">
        <f>INDEX(Map!$E$2:$E$86,MATCH(D3304,Map!$A$2:$A$86,0),0)</f>
        <v>SCCT</v>
      </c>
    </row>
    <row r="3305" spans="1:27" x14ac:dyDescent="0.25">
      <c r="A3305" s="1" t="s">
        <v>121</v>
      </c>
      <c r="B3305" s="1" t="s">
        <v>110</v>
      </c>
      <c r="C3305" s="1">
        <v>28</v>
      </c>
      <c r="D3305" s="1" t="s">
        <v>50</v>
      </c>
      <c r="E3305" s="1">
        <v>14.5</v>
      </c>
      <c r="F3305" s="1">
        <v>0</v>
      </c>
      <c r="G3305" s="1">
        <v>12.5</v>
      </c>
      <c r="H3305" s="1">
        <v>13</v>
      </c>
      <c r="I3305" s="1">
        <v>157.9</v>
      </c>
      <c r="J3305" s="1">
        <v>10911</v>
      </c>
      <c r="K3305" s="1">
        <v>106</v>
      </c>
      <c r="L3305" s="1">
        <v>322.7</v>
      </c>
      <c r="M3305" s="1">
        <v>510</v>
      </c>
      <c r="N3305" s="1">
        <v>1</v>
      </c>
      <c r="O3305" s="1">
        <v>2</v>
      </c>
      <c r="P3305" s="1">
        <v>0</v>
      </c>
      <c r="Q3305" s="1">
        <v>0</v>
      </c>
      <c r="R3305" s="1">
        <v>35.21</v>
      </c>
      <c r="S3305" s="1">
        <v>35.340000000000003</v>
      </c>
      <c r="T3305" s="1">
        <v>511</v>
      </c>
      <c r="U3305" s="3" t="str">
        <f t="shared" si="51"/>
        <v>2017Plan</v>
      </c>
      <c r="V3305" s="2">
        <f>DATE(A3305,INDEX(Map!$H$1:$H$12,MATCH(B3305,Map!$G$1:$G$12,0),0),1)</f>
        <v>43556</v>
      </c>
      <c r="W3305" t="str">
        <f>IF(AND(V3305&gt;=Map!$K$2,V3305&lt;=Map!$L$2),"Base",IF(AND(V3305&gt;=Map!$K$3,V3305&lt;=Map!$L$3),"Fcst","N/A"))</f>
        <v>N/A</v>
      </c>
      <c r="X3305" t="str">
        <f>INDEX(Map!$B$2:$B$86,MATCH(D3305,Map!$A$2:$A$86,0),0)</f>
        <v>Paddys Run 13</v>
      </c>
      <c r="Y3305" s="7">
        <f>IF(INDEX(Map!$C$2:$C$86,MATCH(D3305,Map!$A$2:$A$86,0),0)="","N/A",E3305*INDEX(Map!$C$2:$C$86,MATCH(D3305,Map!$A$2:$A$86,0),0))</f>
        <v>6.8149999999999995</v>
      </c>
      <c r="Z3305" s="7">
        <f>IF(INDEX(Map!$D$2:$D$86,MATCH(D3305,Map!$A$2:$A$86,0),0)="","N/A",E3305*INDEX(Map!$D$2:$D$86,MATCH(D3305,Map!$A$2:$A$86,0),0))</f>
        <v>7.6850000000000005</v>
      </c>
      <c r="AA3305" t="str">
        <f>INDEX(Map!$E$2:$E$86,MATCH(D3305,Map!$A$2:$A$86,0),0)</f>
        <v>SCCT</v>
      </c>
    </row>
    <row r="3306" spans="1:27" x14ac:dyDescent="0.25">
      <c r="A3306" s="1" t="s">
        <v>121</v>
      </c>
      <c r="B3306" s="1" t="s">
        <v>110</v>
      </c>
      <c r="C3306" s="1">
        <v>29</v>
      </c>
      <c r="D3306" s="1" t="s">
        <v>51</v>
      </c>
      <c r="E3306" s="1">
        <v>26.1</v>
      </c>
      <c r="F3306" s="1">
        <v>0</v>
      </c>
      <c r="G3306" s="1">
        <v>21.5</v>
      </c>
      <c r="H3306" s="1">
        <v>14</v>
      </c>
      <c r="I3306" s="1">
        <v>295.5</v>
      </c>
      <c r="J3306" s="1">
        <v>11309</v>
      </c>
      <c r="K3306" s="1">
        <v>200</v>
      </c>
      <c r="L3306" s="1">
        <v>322.7</v>
      </c>
      <c r="M3306" s="1">
        <v>954</v>
      </c>
      <c r="N3306" s="1">
        <v>1</v>
      </c>
      <c r="O3306" s="1">
        <v>2</v>
      </c>
      <c r="P3306" s="1">
        <v>0</v>
      </c>
      <c r="Q3306" s="1">
        <v>0</v>
      </c>
      <c r="R3306" s="1">
        <v>36.5</v>
      </c>
      <c r="S3306" s="1">
        <v>36.57</v>
      </c>
      <c r="T3306" s="1">
        <v>956</v>
      </c>
      <c r="U3306" s="3" t="str">
        <f t="shared" si="51"/>
        <v>2017Plan</v>
      </c>
      <c r="V3306" s="2">
        <f>DATE(A3306,INDEX(Map!$H$1:$H$12,MATCH(B3306,Map!$G$1:$G$12,0),0),1)</f>
        <v>43556</v>
      </c>
      <c r="W3306" t="str">
        <f>IF(AND(V3306&gt;=Map!$K$2,V3306&lt;=Map!$L$2),"Base",IF(AND(V3306&gt;=Map!$K$3,V3306&lt;=Map!$L$3),"Fcst","N/A"))</f>
        <v>N/A</v>
      </c>
      <c r="X3306" t="str">
        <f>INDEX(Map!$B$2:$B$86,MATCH(D3306,Map!$A$2:$A$86,0),0)</f>
        <v>Trimble Co 05</v>
      </c>
      <c r="Y3306" s="7">
        <f>IF(INDEX(Map!$C$2:$C$86,MATCH(D3306,Map!$A$2:$A$86,0),0)="","N/A",E3306*INDEX(Map!$C$2:$C$86,MATCH(D3306,Map!$A$2:$A$86,0),0))</f>
        <v>18.530999999999999</v>
      </c>
      <c r="Z3306" s="7">
        <f>IF(INDEX(Map!$D$2:$D$86,MATCH(D3306,Map!$A$2:$A$86,0),0)="","N/A",E3306*INDEX(Map!$D$2:$D$86,MATCH(D3306,Map!$A$2:$A$86,0),0))</f>
        <v>7.569</v>
      </c>
      <c r="AA3306" t="str">
        <f>INDEX(Map!$E$2:$E$86,MATCH(D3306,Map!$A$2:$A$86,0),0)</f>
        <v>SCCT</v>
      </c>
    </row>
    <row r="3307" spans="1:27" x14ac:dyDescent="0.25">
      <c r="A3307" s="1" t="s">
        <v>121</v>
      </c>
      <c r="B3307" s="1" t="s">
        <v>110</v>
      </c>
      <c r="C3307" s="1">
        <v>30</v>
      </c>
      <c r="D3307" s="1" t="s">
        <v>52</v>
      </c>
      <c r="E3307" s="1">
        <v>21.1</v>
      </c>
      <c r="F3307" s="1">
        <v>0</v>
      </c>
      <c r="G3307" s="1">
        <v>17.3</v>
      </c>
      <c r="H3307" s="1">
        <v>14</v>
      </c>
      <c r="I3307" s="1">
        <v>237.5</v>
      </c>
      <c r="J3307" s="1">
        <v>11280</v>
      </c>
      <c r="K3307" s="1">
        <v>160</v>
      </c>
      <c r="L3307" s="1">
        <v>322.7</v>
      </c>
      <c r="M3307" s="1">
        <v>767</v>
      </c>
      <c r="N3307" s="1">
        <v>1</v>
      </c>
      <c r="O3307" s="1">
        <v>2</v>
      </c>
      <c r="P3307" s="1">
        <v>0</v>
      </c>
      <c r="Q3307" s="1">
        <v>0</v>
      </c>
      <c r="R3307" s="1">
        <v>36.4</v>
      </c>
      <c r="S3307" s="1">
        <v>36.5</v>
      </c>
      <c r="T3307" s="1">
        <v>769</v>
      </c>
      <c r="U3307" s="3" t="str">
        <f t="shared" si="51"/>
        <v>2017Plan</v>
      </c>
      <c r="V3307" s="2">
        <f>DATE(A3307,INDEX(Map!$H$1:$H$12,MATCH(B3307,Map!$G$1:$G$12,0),0),1)</f>
        <v>43556</v>
      </c>
      <c r="W3307" t="str">
        <f>IF(AND(V3307&gt;=Map!$K$2,V3307&lt;=Map!$L$2),"Base",IF(AND(V3307&gt;=Map!$K$3,V3307&lt;=Map!$L$3),"Fcst","N/A"))</f>
        <v>N/A</v>
      </c>
      <c r="X3307" t="str">
        <f>INDEX(Map!$B$2:$B$86,MATCH(D3307,Map!$A$2:$A$86,0),0)</f>
        <v>Trimble Co 06</v>
      </c>
      <c r="Y3307" s="7">
        <f>IF(INDEX(Map!$C$2:$C$86,MATCH(D3307,Map!$A$2:$A$86,0),0)="","N/A",E3307*INDEX(Map!$C$2:$C$86,MATCH(D3307,Map!$A$2:$A$86,0),0))</f>
        <v>14.981</v>
      </c>
      <c r="Z3307" s="7">
        <f>IF(INDEX(Map!$D$2:$D$86,MATCH(D3307,Map!$A$2:$A$86,0),0)="","N/A",E3307*INDEX(Map!$D$2:$D$86,MATCH(D3307,Map!$A$2:$A$86,0),0))</f>
        <v>6.1189999999999998</v>
      </c>
      <c r="AA3307" t="str">
        <f>INDEX(Map!$E$2:$E$86,MATCH(D3307,Map!$A$2:$A$86,0),0)</f>
        <v>SCCT</v>
      </c>
    </row>
    <row r="3308" spans="1:27" x14ac:dyDescent="0.25">
      <c r="A3308" s="1" t="s">
        <v>121</v>
      </c>
      <c r="B3308" s="1" t="s">
        <v>110</v>
      </c>
      <c r="C3308" s="1">
        <v>31</v>
      </c>
      <c r="D3308" s="1" t="s">
        <v>53</v>
      </c>
      <c r="E3308" s="1">
        <v>17.3</v>
      </c>
      <c r="F3308" s="1">
        <v>0</v>
      </c>
      <c r="G3308" s="1">
        <v>14.2</v>
      </c>
      <c r="H3308" s="1">
        <v>15</v>
      </c>
      <c r="I3308" s="1">
        <v>195.6</v>
      </c>
      <c r="J3308" s="1">
        <v>11292</v>
      </c>
      <c r="K3308" s="1">
        <v>132</v>
      </c>
      <c r="L3308" s="1">
        <v>322.7</v>
      </c>
      <c r="M3308" s="1">
        <v>631</v>
      </c>
      <c r="N3308" s="1">
        <v>1</v>
      </c>
      <c r="O3308" s="1">
        <v>2</v>
      </c>
      <c r="P3308" s="1">
        <v>0</v>
      </c>
      <c r="Q3308" s="1">
        <v>0</v>
      </c>
      <c r="R3308" s="1">
        <v>36.44</v>
      </c>
      <c r="S3308" s="1">
        <v>36.56</v>
      </c>
      <c r="T3308" s="1">
        <v>633</v>
      </c>
      <c r="U3308" s="3" t="str">
        <f t="shared" si="51"/>
        <v>2017Plan</v>
      </c>
      <c r="V3308" s="2">
        <f>DATE(A3308,INDEX(Map!$H$1:$H$12,MATCH(B3308,Map!$G$1:$G$12,0),0),1)</f>
        <v>43556</v>
      </c>
      <c r="W3308" t="str">
        <f>IF(AND(V3308&gt;=Map!$K$2,V3308&lt;=Map!$L$2),"Base",IF(AND(V3308&gt;=Map!$K$3,V3308&lt;=Map!$L$3),"Fcst","N/A"))</f>
        <v>N/A</v>
      </c>
      <c r="X3308" t="str">
        <f>INDEX(Map!$B$2:$B$86,MATCH(D3308,Map!$A$2:$A$86,0),0)</f>
        <v>Trimble Co 07</v>
      </c>
      <c r="Y3308" s="7">
        <f>IF(INDEX(Map!$C$2:$C$86,MATCH(D3308,Map!$A$2:$A$86,0),0)="","N/A",E3308*INDEX(Map!$C$2:$C$86,MATCH(D3308,Map!$A$2:$A$86,0),0))</f>
        <v>10.899000000000001</v>
      </c>
      <c r="Z3308" s="7">
        <f>IF(INDEX(Map!$D$2:$D$86,MATCH(D3308,Map!$A$2:$A$86,0),0)="","N/A",E3308*INDEX(Map!$D$2:$D$86,MATCH(D3308,Map!$A$2:$A$86,0),0))</f>
        <v>6.4009999999999998</v>
      </c>
      <c r="AA3308" t="str">
        <f>INDEX(Map!$E$2:$E$86,MATCH(D3308,Map!$A$2:$A$86,0),0)</f>
        <v>SCCT</v>
      </c>
    </row>
    <row r="3309" spans="1:27" x14ac:dyDescent="0.25">
      <c r="A3309" s="1" t="s">
        <v>121</v>
      </c>
      <c r="B3309" s="1" t="s">
        <v>110</v>
      </c>
      <c r="C3309" s="1">
        <v>32</v>
      </c>
      <c r="D3309" s="1" t="s">
        <v>54</v>
      </c>
      <c r="E3309" s="1">
        <v>2.1</v>
      </c>
      <c r="F3309" s="1">
        <v>0</v>
      </c>
      <c r="G3309" s="1">
        <v>1.7</v>
      </c>
      <c r="H3309" s="1">
        <v>4</v>
      </c>
      <c r="I3309" s="1">
        <v>23.5</v>
      </c>
      <c r="J3309" s="1">
        <v>11339</v>
      </c>
      <c r="K3309" s="1">
        <v>16</v>
      </c>
      <c r="L3309" s="1">
        <v>322.7</v>
      </c>
      <c r="M3309" s="1">
        <v>76</v>
      </c>
      <c r="N3309" s="1">
        <v>0</v>
      </c>
      <c r="O3309" s="1">
        <v>1</v>
      </c>
      <c r="P3309" s="1">
        <v>0</v>
      </c>
      <c r="Q3309" s="1">
        <v>0</v>
      </c>
      <c r="R3309" s="1">
        <v>36.590000000000003</v>
      </c>
      <c r="S3309" s="1">
        <v>36.86</v>
      </c>
      <c r="T3309" s="1">
        <v>76</v>
      </c>
      <c r="U3309" s="3" t="str">
        <f t="shared" si="51"/>
        <v>2017Plan</v>
      </c>
      <c r="V3309" s="2">
        <f>DATE(A3309,INDEX(Map!$H$1:$H$12,MATCH(B3309,Map!$G$1:$G$12,0),0),1)</f>
        <v>43556</v>
      </c>
      <c r="W3309" t="str">
        <f>IF(AND(V3309&gt;=Map!$K$2,V3309&lt;=Map!$L$2),"Base",IF(AND(V3309&gt;=Map!$K$3,V3309&lt;=Map!$L$3),"Fcst","N/A"))</f>
        <v>N/A</v>
      </c>
      <c r="X3309" t="str">
        <f>INDEX(Map!$B$2:$B$86,MATCH(D3309,Map!$A$2:$A$86,0),0)</f>
        <v>Trimble Co 08</v>
      </c>
      <c r="Y3309" s="7">
        <f>IF(INDEX(Map!$C$2:$C$86,MATCH(D3309,Map!$A$2:$A$86,0),0)="","N/A",E3309*INDEX(Map!$C$2:$C$86,MATCH(D3309,Map!$A$2:$A$86,0),0))</f>
        <v>1.3230000000000002</v>
      </c>
      <c r="Z3309" s="7">
        <f>IF(INDEX(Map!$D$2:$D$86,MATCH(D3309,Map!$A$2:$A$86,0),0)="","N/A",E3309*INDEX(Map!$D$2:$D$86,MATCH(D3309,Map!$A$2:$A$86,0),0))</f>
        <v>0.77700000000000002</v>
      </c>
      <c r="AA3309" t="str">
        <f>INDEX(Map!$E$2:$E$86,MATCH(D3309,Map!$A$2:$A$86,0),0)</f>
        <v>SCCT</v>
      </c>
    </row>
    <row r="3310" spans="1:27" x14ac:dyDescent="0.25">
      <c r="A3310" s="1" t="s">
        <v>121</v>
      </c>
      <c r="B3310" s="1" t="s">
        <v>110</v>
      </c>
      <c r="C3310" s="1">
        <v>33</v>
      </c>
      <c r="D3310" s="1" t="s">
        <v>55</v>
      </c>
      <c r="E3310" s="1">
        <v>0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</v>
      </c>
      <c r="U3310" s="3" t="str">
        <f t="shared" si="51"/>
        <v>2017Plan</v>
      </c>
      <c r="V3310" s="2">
        <f>DATE(A3310,INDEX(Map!$H$1:$H$12,MATCH(B3310,Map!$G$1:$G$12,0),0),1)</f>
        <v>43556</v>
      </c>
      <c r="W3310" t="str">
        <f>IF(AND(V3310&gt;=Map!$K$2,V3310&lt;=Map!$L$2),"Base",IF(AND(V3310&gt;=Map!$K$3,V3310&lt;=Map!$L$3),"Fcst","N/A"))</f>
        <v>N/A</v>
      </c>
      <c r="X3310" t="str">
        <f>INDEX(Map!$B$2:$B$86,MATCH(D3310,Map!$A$2:$A$86,0),0)</f>
        <v>Trimble Co 09</v>
      </c>
      <c r="Y3310" s="7">
        <f>IF(INDEX(Map!$C$2:$C$86,MATCH(D3310,Map!$A$2:$A$86,0),0)="","N/A",E3310*INDEX(Map!$C$2:$C$86,MATCH(D3310,Map!$A$2:$A$86,0),0))</f>
        <v>0</v>
      </c>
      <c r="Z3310" s="7">
        <f>IF(INDEX(Map!$D$2:$D$86,MATCH(D3310,Map!$A$2:$A$86,0),0)="","N/A",E3310*INDEX(Map!$D$2:$D$86,MATCH(D3310,Map!$A$2:$A$86,0),0))</f>
        <v>0</v>
      </c>
      <c r="AA3310" t="str">
        <f>INDEX(Map!$E$2:$E$86,MATCH(D3310,Map!$A$2:$A$86,0),0)</f>
        <v>SCCT</v>
      </c>
    </row>
    <row r="3311" spans="1:27" x14ac:dyDescent="0.25">
      <c r="A3311" s="1" t="s">
        <v>121</v>
      </c>
      <c r="B3311" s="1" t="s">
        <v>110</v>
      </c>
      <c r="C3311" s="1">
        <v>34</v>
      </c>
      <c r="D3311" s="1" t="s">
        <v>56</v>
      </c>
      <c r="E3311" s="1">
        <v>0.6</v>
      </c>
      <c r="F3311" s="1">
        <v>0</v>
      </c>
      <c r="G3311" s="1">
        <v>0.5</v>
      </c>
      <c r="H3311" s="1">
        <v>2</v>
      </c>
      <c r="I3311" s="1">
        <v>6.2</v>
      </c>
      <c r="J3311" s="1">
        <v>11014</v>
      </c>
      <c r="K3311" s="1">
        <v>4</v>
      </c>
      <c r="L3311" s="1">
        <v>322.7</v>
      </c>
      <c r="M3311" s="1">
        <v>20</v>
      </c>
      <c r="N3311" s="1">
        <v>0</v>
      </c>
      <c r="O3311" s="1">
        <v>0</v>
      </c>
      <c r="P3311" s="1">
        <v>0</v>
      </c>
      <c r="Q3311" s="1">
        <v>0</v>
      </c>
      <c r="R3311" s="1">
        <v>35.54</v>
      </c>
      <c r="S3311" s="1">
        <v>36.06</v>
      </c>
      <c r="T3311" s="1">
        <v>20</v>
      </c>
      <c r="U3311" s="3" t="str">
        <f t="shared" si="51"/>
        <v>2017Plan</v>
      </c>
      <c r="V3311" s="2">
        <f>DATE(A3311,INDEX(Map!$H$1:$H$12,MATCH(B3311,Map!$G$1:$G$12,0),0),1)</f>
        <v>43556</v>
      </c>
      <c r="W3311" t="str">
        <f>IF(AND(V3311&gt;=Map!$K$2,V3311&lt;=Map!$L$2),"Base",IF(AND(V3311&gt;=Map!$K$3,V3311&lt;=Map!$L$3),"Fcst","N/A"))</f>
        <v>N/A</v>
      </c>
      <c r="X3311" t="str">
        <f>INDEX(Map!$B$2:$B$86,MATCH(D3311,Map!$A$2:$A$86,0),0)</f>
        <v>Trimble Co 10</v>
      </c>
      <c r="Y3311" s="7">
        <f>IF(INDEX(Map!$C$2:$C$86,MATCH(D3311,Map!$A$2:$A$86,0),0)="","N/A",E3311*INDEX(Map!$C$2:$C$86,MATCH(D3311,Map!$A$2:$A$86,0),0))</f>
        <v>0.378</v>
      </c>
      <c r="Z3311" s="7">
        <f>IF(INDEX(Map!$D$2:$D$86,MATCH(D3311,Map!$A$2:$A$86,0),0)="","N/A",E3311*INDEX(Map!$D$2:$D$86,MATCH(D3311,Map!$A$2:$A$86,0),0))</f>
        <v>0.222</v>
      </c>
      <c r="AA3311" t="str">
        <f>INDEX(Map!$E$2:$E$86,MATCH(D3311,Map!$A$2:$A$86,0),0)</f>
        <v>SCCT</v>
      </c>
    </row>
    <row r="3312" spans="1:27" x14ac:dyDescent="0.25">
      <c r="A3312" s="1" t="s">
        <v>121</v>
      </c>
      <c r="B3312" s="1" t="s">
        <v>110</v>
      </c>
      <c r="C3312" s="1">
        <v>35</v>
      </c>
      <c r="D3312" s="1" t="s">
        <v>57</v>
      </c>
      <c r="E3312" s="1">
        <v>0</v>
      </c>
      <c r="F3312" s="1">
        <v>0</v>
      </c>
      <c r="G3312" s="1">
        <v>0</v>
      </c>
      <c r="H3312" s="1">
        <v>0</v>
      </c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3" t="str">
        <f t="shared" si="51"/>
        <v>2017Plan</v>
      </c>
      <c r="V3312" s="2">
        <f>DATE(A3312,INDEX(Map!$H$1:$H$12,MATCH(B3312,Map!$G$1:$G$12,0),0),1)</f>
        <v>43556</v>
      </c>
      <c r="W3312" t="str">
        <f>IF(AND(V3312&gt;=Map!$K$2,V3312&lt;=Map!$L$2),"Base",IF(AND(V3312&gt;=Map!$K$3,V3312&lt;=Map!$L$3),"Fcst","N/A"))</f>
        <v>N/A</v>
      </c>
      <c r="X3312" t="str">
        <f>INDEX(Map!$B$2:$B$86,MATCH(D3312,Map!$A$2:$A$86,0),0)</f>
        <v>Cane Run 11</v>
      </c>
      <c r="Y3312" s="7" t="str">
        <f>IF(INDEX(Map!$C$2:$C$86,MATCH(D3312,Map!$A$2:$A$86,0),0)="","N/A",E3312*INDEX(Map!$C$2:$C$86,MATCH(D3312,Map!$A$2:$A$86,0),0))</f>
        <v>N/A</v>
      </c>
      <c r="Z3312" s="7">
        <f>IF(INDEX(Map!$D$2:$D$86,MATCH(D3312,Map!$A$2:$A$86,0),0)="","N/A",E3312*INDEX(Map!$D$2:$D$86,MATCH(D3312,Map!$A$2:$A$86,0),0))</f>
        <v>0</v>
      </c>
      <c r="AA3312" t="str">
        <f>INDEX(Map!$E$2:$E$86,MATCH(D3312,Map!$A$2:$A$86,0),0)</f>
        <v>SCCT</v>
      </c>
    </row>
    <row r="3313" spans="1:27" x14ac:dyDescent="0.25">
      <c r="A3313" s="1" t="s">
        <v>121</v>
      </c>
      <c r="B3313" s="1" t="s">
        <v>110</v>
      </c>
      <c r="C3313" s="1">
        <v>36</v>
      </c>
      <c r="D3313" s="1" t="s">
        <v>58</v>
      </c>
      <c r="E3313" s="1">
        <v>0</v>
      </c>
      <c r="F3313" s="1">
        <v>0</v>
      </c>
      <c r="G3313" s="1">
        <v>0</v>
      </c>
      <c r="H3313" s="1">
        <v>0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</v>
      </c>
      <c r="U3313" s="3" t="str">
        <f t="shared" si="51"/>
        <v>2017Plan</v>
      </c>
      <c r="V3313" s="2">
        <f>DATE(A3313,INDEX(Map!$H$1:$H$12,MATCH(B3313,Map!$G$1:$G$12,0),0),1)</f>
        <v>43556</v>
      </c>
      <c r="W3313" t="str">
        <f>IF(AND(V3313&gt;=Map!$K$2,V3313&lt;=Map!$L$2),"Base",IF(AND(V3313&gt;=Map!$K$3,V3313&lt;=Map!$L$3),"Fcst","N/A"))</f>
        <v>N/A</v>
      </c>
      <c r="X3313" t="str">
        <f>INDEX(Map!$B$2:$B$86,MATCH(D3313,Map!$A$2:$A$86,0),0)</f>
        <v>Haefling</v>
      </c>
      <c r="Y3313" s="7">
        <f>IF(INDEX(Map!$C$2:$C$86,MATCH(D3313,Map!$A$2:$A$86,0),0)="","N/A",E3313*INDEX(Map!$C$2:$C$86,MATCH(D3313,Map!$A$2:$A$86,0),0))</f>
        <v>0</v>
      </c>
      <c r="Z3313" s="7" t="str">
        <f>IF(INDEX(Map!$D$2:$D$86,MATCH(D3313,Map!$A$2:$A$86,0),0)="","N/A",E3313*INDEX(Map!$D$2:$D$86,MATCH(D3313,Map!$A$2:$A$86,0),0))</f>
        <v>N/A</v>
      </c>
      <c r="AA3313" t="str">
        <f>INDEX(Map!$E$2:$E$86,MATCH(D3313,Map!$A$2:$A$86,0),0)</f>
        <v>SCCT</v>
      </c>
    </row>
    <row r="3314" spans="1:27" x14ac:dyDescent="0.25">
      <c r="A3314" s="1" t="s">
        <v>121</v>
      </c>
      <c r="B3314" s="1" t="s">
        <v>110</v>
      </c>
      <c r="C3314" s="1">
        <v>37</v>
      </c>
      <c r="D3314" s="1" t="s">
        <v>59</v>
      </c>
      <c r="E3314" s="1">
        <v>0</v>
      </c>
      <c r="F3314" s="1">
        <v>0</v>
      </c>
      <c r="G3314" s="1">
        <v>0</v>
      </c>
      <c r="H3314" s="1">
        <v>0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3" t="str">
        <f t="shared" si="51"/>
        <v>2017Plan</v>
      </c>
      <c r="V3314" s="2">
        <f>DATE(A3314,INDEX(Map!$H$1:$H$12,MATCH(B3314,Map!$G$1:$G$12,0),0),1)</f>
        <v>43556</v>
      </c>
      <c r="W3314" t="str">
        <f>IF(AND(V3314&gt;=Map!$K$2,V3314&lt;=Map!$L$2),"Base",IF(AND(V3314&gt;=Map!$K$3,V3314&lt;=Map!$L$3),"Fcst","N/A"))</f>
        <v>N/A</v>
      </c>
      <c r="X3314" t="str">
        <f>INDEX(Map!$B$2:$B$86,MATCH(D3314,Map!$A$2:$A$86,0),0)</f>
        <v>Paddys Run 11</v>
      </c>
      <c r="Y3314" s="7" t="str">
        <f>IF(INDEX(Map!$C$2:$C$86,MATCH(D3314,Map!$A$2:$A$86,0),0)="","N/A",E3314*INDEX(Map!$C$2:$C$86,MATCH(D3314,Map!$A$2:$A$86,0),0))</f>
        <v>N/A</v>
      </c>
      <c r="Z3314" s="7">
        <f>IF(INDEX(Map!$D$2:$D$86,MATCH(D3314,Map!$A$2:$A$86,0),0)="","N/A",E3314*INDEX(Map!$D$2:$D$86,MATCH(D3314,Map!$A$2:$A$86,0),0))</f>
        <v>0</v>
      </c>
      <c r="AA3314" t="str">
        <f>INDEX(Map!$E$2:$E$86,MATCH(D3314,Map!$A$2:$A$86,0),0)</f>
        <v>SCCT</v>
      </c>
    </row>
    <row r="3315" spans="1:27" x14ac:dyDescent="0.25">
      <c r="A3315" s="1" t="s">
        <v>121</v>
      </c>
      <c r="B3315" s="1" t="s">
        <v>110</v>
      </c>
      <c r="C3315" s="1">
        <v>38</v>
      </c>
      <c r="D3315" s="1" t="s">
        <v>60</v>
      </c>
      <c r="E3315" s="1">
        <v>0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0</v>
      </c>
      <c r="U3315" s="3" t="str">
        <f t="shared" si="51"/>
        <v>2017Plan</v>
      </c>
      <c r="V3315" s="2">
        <f>DATE(A3315,INDEX(Map!$H$1:$H$12,MATCH(B3315,Map!$G$1:$G$12,0),0),1)</f>
        <v>43556</v>
      </c>
      <c r="W3315" t="str">
        <f>IF(AND(V3315&gt;=Map!$K$2,V3315&lt;=Map!$L$2),"Base",IF(AND(V3315&gt;=Map!$K$3,V3315&lt;=Map!$L$3),"Fcst","N/A"))</f>
        <v>N/A</v>
      </c>
      <c r="X3315" t="str">
        <f>INDEX(Map!$B$2:$B$86,MATCH(D3315,Map!$A$2:$A$86,0),0)</f>
        <v>Paddys Run 12</v>
      </c>
      <c r="Y3315" s="7" t="str">
        <f>IF(INDEX(Map!$C$2:$C$86,MATCH(D3315,Map!$A$2:$A$86,0),0)="","N/A",E3315*INDEX(Map!$C$2:$C$86,MATCH(D3315,Map!$A$2:$A$86,0),0))</f>
        <v>N/A</v>
      </c>
      <c r="Z3315" s="7">
        <f>IF(INDEX(Map!$D$2:$D$86,MATCH(D3315,Map!$A$2:$A$86,0),0)="","N/A",E3315*INDEX(Map!$D$2:$D$86,MATCH(D3315,Map!$A$2:$A$86,0),0))</f>
        <v>0</v>
      </c>
      <c r="AA3315" t="str">
        <f>INDEX(Map!$E$2:$E$86,MATCH(D3315,Map!$A$2:$A$86,0),0)</f>
        <v>SCCT</v>
      </c>
    </row>
    <row r="3316" spans="1:27" x14ac:dyDescent="0.25">
      <c r="A3316" s="1" t="s">
        <v>121</v>
      </c>
      <c r="B3316" s="1" t="s">
        <v>110</v>
      </c>
      <c r="C3316" s="1">
        <v>39</v>
      </c>
      <c r="D3316" s="1" t="s">
        <v>61</v>
      </c>
      <c r="E3316" s="1">
        <v>0</v>
      </c>
      <c r="F3316" s="1">
        <v>0</v>
      </c>
      <c r="G3316" s="1">
        <v>0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</v>
      </c>
      <c r="U3316" s="3" t="str">
        <f t="shared" si="51"/>
        <v>2017Plan</v>
      </c>
      <c r="V3316" s="2">
        <f>DATE(A3316,INDEX(Map!$H$1:$H$12,MATCH(B3316,Map!$G$1:$G$12,0),0),1)</f>
        <v>43556</v>
      </c>
      <c r="W3316" t="str">
        <f>IF(AND(V3316&gt;=Map!$K$2,V3316&lt;=Map!$L$2),"Base",IF(AND(V3316&gt;=Map!$K$3,V3316&lt;=Map!$L$3),"Fcst","N/A"))</f>
        <v>N/A</v>
      </c>
      <c r="X3316" t="str">
        <f>INDEX(Map!$B$2:$B$86,MATCH(D3316,Map!$A$2:$A$86,0),0)</f>
        <v>Zorn 1</v>
      </c>
      <c r="Y3316" s="7" t="str">
        <f>IF(INDEX(Map!$C$2:$C$86,MATCH(D3316,Map!$A$2:$A$86,0),0)="","N/A",E3316*INDEX(Map!$C$2:$C$86,MATCH(D3316,Map!$A$2:$A$86,0),0))</f>
        <v>N/A</v>
      </c>
      <c r="Z3316" s="7">
        <f>IF(INDEX(Map!$D$2:$D$86,MATCH(D3316,Map!$A$2:$A$86,0),0)="","N/A",E3316*INDEX(Map!$D$2:$D$86,MATCH(D3316,Map!$A$2:$A$86,0),0))</f>
        <v>0</v>
      </c>
      <c r="AA3316" t="str">
        <f>INDEX(Map!$E$2:$E$86,MATCH(D3316,Map!$A$2:$A$86,0),0)</f>
        <v>SCCT</v>
      </c>
    </row>
    <row r="3317" spans="1:27" x14ac:dyDescent="0.25">
      <c r="A3317" s="1" t="s">
        <v>121</v>
      </c>
      <c r="B3317" s="1" t="s">
        <v>110</v>
      </c>
      <c r="C3317" s="1">
        <v>40</v>
      </c>
      <c r="D3317" s="1" t="s">
        <v>62</v>
      </c>
      <c r="E3317" s="1">
        <v>9.1</v>
      </c>
      <c r="F3317" s="1">
        <v>0</v>
      </c>
      <c r="G3317" s="1">
        <v>40</v>
      </c>
      <c r="H3317" s="1">
        <v>29</v>
      </c>
      <c r="I3317" s="1" t="s">
        <v>63</v>
      </c>
      <c r="J3317" s="1" t="s">
        <v>63</v>
      </c>
      <c r="K3317" s="1">
        <v>293</v>
      </c>
      <c r="L3317" s="1">
        <v>0</v>
      </c>
      <c r="M3317" s="1">
        <v>0</v>
      </c>
      <c r="N3317" s="1" t="s">
        <v>63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</v>
      </c>
      <c r="U3317" s="3" t="str">
        <f t="shared" si="51"/>
        <v>2017Plan</v>
      </c>
      <c r="V3317" s="2">
        <f>DATE(A3317,INDEX(Map!$H$1:$H$12,MATCH(B3317,Map!$G$1:$G$12,0),0),1)</f>
        <v>43556</v>
      </c>
      <c r="W3317" t="str">
        <f>IF(AND(V3317&gt;=Map!$K$2,V3317&lt;=Map!$L$2),"Base",IF(AND(V3317&gt;=Map!$K$3,V3317&lt;=Map!$L$3),"Fcst","N/A"))</f>
        <v>N/A</v>
      </c>
      <c r="X3317" t="str">
        <f>INDEX(Map!$B$2:$B$86,MATCH(D3317,Map!$A$2:$A$86,0),0)</f>
        <v>Dix Dam</v>
      </c>
      <c r="Y3317" s="7">
        <f>IF(INDEX(Map!$C$2:$C$86,MATCH(D3317,Map!$A$2:$A$86,0),0)="","N/A",E3317*INDEX(Map!$C$2:$C$86,MATCH(D3317,Map!$A$2:$A$86,0),0))</f>
        <v>9.1</v>
      </c>
      <c r="Z3317" s="7" t="str">
        <f>IF(INDEX(Map!$D$2:$D$86,MATCH(D3317,Map!$A$2:$A$86,0),0)="","N/A",E3317*INDEX(Map!$D$2:$D$86,MATCH(D3317,Map!$A$2:$A$86,0),0))</f>
        <v>N/A</v>
      </c>
      <c r="AA3317" t="str">
        <f>INDEX(Map!$E$2:$E$86,MATCH(D3317,Map!$A$2:$A$86,0),0)</f>
        <v>Hydro</v>
      </c>
    </row>
    <row r="3318" spans="1:27" x14ac:dyDescent="0.25">
      <c r="A3318" s="1" t="s">
        <v>121</v>
      </c>
      <c r="B3318" s="1" t="s">
        <v>110</v>
      </c>
      <c r="C3318" s="1">
        <v>41</v>
      </c>
      <c r="D3318" s="1" t="s">
        <v>64</v>
      </c>
      <c r="E3318" s="1">
        <v>20.6</v>
      </c>
      <c r="F3318" s="1">
        <v>0</v>
      </c>
      <c r="G3318" s="1">
        <v>100</v>
      </c>
      <c r="H3318" s="1">
        <v>0</v>
      </c>
      <c r="I3318" s="1" t="s">
        <v>63</v>
      </c>
      <c r="J3318" s="1" t="s">
        <v>63</v>
      </c>
      <c r="K3318" s="1">
        <v>720</v>
      </c>
      <c r="L3318" s="1">
        <v>0</v>
      </c>
      <c r="M3318" s="1">
        <v>0</v>
      </c>
      <c r="N3318" s="1" t="s">
        <v>63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</v>
      </c>
      <c r="U3318" s="3" t="str">
        <f t="shared" si="51"/>
        <v>2017Plan</v>
      </c>
      <c r="V3318" s="2">
        <f>DATE(A3318,INDEX(Map!$H$1:$H$12,MATCH(B3318,Map!$G$1:$G$12,0),0),1)</f>
        <v>43556</v>
      </c>
      <c r="W3318" t="str">
        <f>IF(AND(V3318&gt;=Map!$K$2,V3318&lt;=Map!$L$2),"Base",IF(AND(V3318&gt;=Map!$K$3,V3318&lt;=Map!$L$3),"Fcst","N/A"))</f>
        <v>N/A</v>
      </c>
      <c r="X3318" t="str">
        <f>INDEX(Map!$B$2:$B$86,MATCH(D3318,Map!$A$2:$A$86,0),0)</f>
        <v>Ohio Falls</v>
      </c>
      <c r="Y3318" s="7" t="str">
        <f>IF(INDEX(Map!$C$2:$C$86,MATCH(D3318,Map!$A$2:$A$86,0),0)="","N/A",E3318*INDEX(Map!$C$2:$C$86,MATCH(D3318,Map!$A$2:$A$86,0),0))</f>
        <v>N/A</v>
      </c>
      <c r="Z3318" s="7">
        <f>IF(INDEX(Map!$D$2:$D$86,MATCH(D3318,Map!$A$2:$A$86,0),0)="","N/A",E3318*INDEX(Map!$D$2:$D$86,MATCH(D3318,Map!$A$2:$A$86,0),0))</f>
        <v>20.6</v>
      </c>
      <c r="AA3318" t="str">
        <f>INDEX(Map!$E$2:$E$86,MATCH(D3318,Map!$A$2:$A$86,0),0)</f>
        <v>Hydro</v>
      </c>
    </row>
    <row r="3319" spans="1:27" x14ac:dyDescent="0.25">
      <c r="A3319" s="1" t="s">
        <v>121</v>
      </c>
      <c r="B3319" s="1" t="s">
        <v>110</v>
      </c>
      <c r="C3319" s="1">
        <v>42</v>
      </c>
      <c r="D3319" s="1" t="s">
        <v>65</v>
      </c>
      <c r="E3319" s="1">
        <v>1.8</v>
      </c>
      <c r="F3319" s="1">
        <v>0</v>
      </c>
      <c r="G3319" s="1">
        <v>100</v>
      </c>
      <c r="H3319" s="1">
        <v>0</v>
      </c>
      <c r="I3319" s="1" t="s">
        <v>63</v>
      </c>
      <c r="J3319" s="1" t="s">
        <v>63</v>
      </c>
      <c r="K3319" s="1">
        <v>720</v>
      </c>
      <c r="L3319" s="1">
        <v>0</v>
      </c>
      <c r="M3319" s="1">
        <v>0</v>
      </c>
      <c r="N3319" s="1" t="s">
        <v>63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</v>
      </c>
      <c r="U3319" s="3" t="str">
        <f t="shared" si="51"/>
        <v>2017Plan</v>
      </c>
      <c r="V3319" s="2">
        <f>DATE(A3319,INDEX(Map!$H$1:$H$12,MATCH(B3319,Map!$G$1:$G$12,0),0),1)</f>
        <v>43556</v>
      </c>
      <c r="W3319" t="str">
        <f>IF(AND(V3319&gt;=Map!$K$2,V3319&lt;=Map!$L$2),"Base",IF(AND(V3319&gt;=Map!$K$3,V3319&lt;=Map!$L$3),"Fcst","N/A"))</f>
        <v>N/A</v>
      </c>
      <c r="X3319" t="str">
        <f>INDEX(Map!$B$2:$B$86,MATCH(D3319,Map!$A$2:$A$86,0),0)</f>
        <v>Brown Solar</v>
      </c>
      <c r="Y3319" s="7">
        <f>IF(INDEX(Map!$C$2:$C$86,MATCH(D3319,Map!$A$2:$A$86,0),0)="","N/A",E3319*INDEX(Map!$C$2:$C$86,MATCH(D3319,Map!$A$2:$A$86,0),0))</f>
        <v>1.0980000000000001</v>
      </c>
      <c r="Z3319" s="7">
        <f>IF(INDEX(Map!$D$2:$D$86,MATCH(D3319,Map!$A$2:$A$86,0),0)="","N/A",E3319*INDEX(Map!$D$2:$D$86,MATCH(D3319,Map!$A$2:$A$86,0),0))</f>
        <v>0.70200000000000007</v>
      </c>
      <c r="AA3319" t="str">
        <f>INDEX(Map!$E$2:$E$86,MATCH(D3319,Map!$A$2:$A$86,0),0)</f>
        <v>Solar</v>
      </c>
    </row>
    <row r="3320" spans="1:27" x14ac:dyDescent="0.25">
      <c r="A3320" s="1" t="s">
        <v>121</v>
      </c>
      <c r="B3320" s="1" t="s">
        <v>110</v>
      </c>
      <c r="C3320" s="1">
        <v>43</v>
      </c>
      <c r="D3320" s="1" t="s">
        <v>66</v>
      </c>
      <c r="E3320" s="1">
        <v>11.2</v>
      </c>
      <c r="F3320" s="1">
        <v>0</v>
      </c>
      <c r="G3320" s="1">
        <v>100</v>
      </c>
      <c r="H3320" s="1">
        <v>0</v>
      </c>
      <c r="I3320" s="1">
        <v>1116</v>
      </c>
      <c r="J3320" s="1">
        <v>100000</v>
      </c>
      <c r="K3320" s="1">
        <v>720</v>
      </c>
      <c r="L3320" s="1">
        <v>27.8</v>
      </c>
      <c r="M3320" s="1">
        <v>310</v>
      </c>
      <c r="N3320" s="1">
        <v>0</v>
      </c>
      <c r="O3320" s="1">
        <v>0</v>
      </c>
      <c r="P3320" s="1">
        <v>0</v>
      </c>
      <c r="Q3320" s="1">
        <v>0</v>
      </c>
      <c r="R3320" s="1">
        <v>27.8</v>
      </c>
      <c r="S3320" s="1">
        <v>27.8</v>
      </c>
      <c r="T3320" s="1">
        <v>310</v>
      </c>
      <c r="U3320" s="3" t="str">
        <f t="shared" si="51"/>
        <v>2017Plan</v>
      </c>
      <c r="V3320" s="2">
        <f>DATE(A3320,INDEX(Map!$H$1:$H$12,MATCH(B3320,Map!$G$1:$G$12,0),0),1)</f>
        <v>43556</v>
      </c>
      <c r="W3320" t="str">
        <f>IF(AND(V3320&gt;=Map!$K$2,V3320&lt;=Map!$L$2),"Base",IF(AND(V3320&gt;=Map!$K$3,V3320&lt;=Map!$L$3),"Fcst","N/A"))</f>
        <v>N/A</v>
      </c>
      <c r="X3320" t="str">
        <f>INDEX(Map!$B$2:$B$86,MATCH(D3320,Map!$A$2:$A$86,0),0)</f>
        <v>OVEC</v>
      </c>
      <c r="Y3320" s="7">
        <f>IF(INDEX(Map!$C$2:$C$86,MATCH(D3320,Map!$A$2:$A$86,0),0)="","N/A",E3320*INDEX(Map!$C$2:$C$86,MATCH(D3320,Map!$A$2:$A$86,0),0))</f>
        <v>11.2</v>
      </c>
      <c r="Z3320" s="7" t="str">
        <f>IF(INDEX(Map!$D$2:$D$86,MATCH(D3320,Map!$A$2:$A$86,0),0)="","N/A",E3320*INDEX(Map!$D$2:$D$86,MATCH(D3320,Map!$A$2:$A$86,0),0))</f>
        <v>N/A</v>
      </c>
      <c r="AA3320" t="str">
        <f>INDEX(Map!$E$2:$E$86,MATCH(D3320,Map!$A$2:$A$86,0),0)</f>
        <v>Coal</v>
      </c>
    </row>
    <row r="3321" spans="1:27" x14ac:dyDescent="0.25">
      <c r="A3321" s="1" t="s">
        <v>121</v>
      </c>
      <c r="B3321" s="1" t="s">
        <v>110</v>
      </c>
      <c r="C3321" s="1">
        <v>44</v>
      </c>
      <c r="D3321" s="1" t="s">
        <v>67</v>
      </c>
      <c r="E3321" s="1">
        <v>1.5</v>
      </c>
      <c r="F3321" s="1">
        <v>0</v>
      </c>
      <c r="G3321" s="1">
        <v>12.3</v>
      </c>
      <c r="H3321" s="1">
        <v>47</v>
      </c>
      <c r="I3321" s="1">
        <v>146.4</v>
      </c>
      <c r="J3321" s="1">
        <v>100000</v>
      </c>
      <c r="K3321" s="1">
        <v>68</v>
      </c>
      <c r="L3321" s="1">
        <v>27.8</v>
      </c>
      <c r="M3321" s="1">
        <v>41</v>
      </c>
      <c r="N3321" s="1">
        <v>0</v>
      </c>
      <c r="O3321" s="1">
        <v>0</v>
      </c>
      <c r="P3321" s="1">
        <v>0</v>
      </c>
      <c r="Q3321" s="1">
        <v>0</v>
      </c>
      <c r="R3321" s="1">
        <v>27.8</v>
      </c>
      <c r="S3321" s="1">
        <v>27.8</v>
      </c>
      <c r="T3321" s="1">
        <v>41</v>
      </c>
      <c r="U3321" s="3" t="str">
        <f t="shared" si="51"/>
        <v>2017Plan</v>
      </c>
      <c r="V3321" s="2">
        <f>DATE(A3321,INDEX(Map!$H$1:$H$12,MATCH(B3321,Map!$G$1:$G$12,0),0),1)</f>
        <v>43556</v>
      </c>
      <c r="W3321" t="str">
        <f>IF(AND(V3321&gt;=Map!$K$2,V3321&lt;=Map!$L$2),"Base",IF(AND(V3321&gt;=Map!$K$3,V3321&lt;=Map!$L$3),"Fcst","N/A"))</f>
        <v>N/A</v>
      </c>
      <c r="X3321" t="str">
        <f>INDEX(Map!$B$2:$B$86,MATCH(D3321,Map!$A$2:$A$86,0),0)</f>
        <v>OVEC</v>
      </c>
      <c r="Y3321" s="7">
        <f>IF(INDEX(Map!$C$2:$C$86,MATCH(D3321,Map!$A$2:$A$86,0),0)="","N/A",E3321*INDEX(Map!$C$2:$C$86,MATCH(D3321,Map!$A$2:$A$86,0),0))</f>
        <v>1.5</v>
      </c>
      <c r="Z3321" s="7" t="str">
        <f>IF(INDEX(Map!$D$2:$D$86,MATCH(D3321,Map!$A$2:$A$86,0),0)="","N/A",E3321*INDEX(Map!$D$2:$D$86,MATCH(D3321,Map!$A$2:$A$86,0),0))</f>
        <v>N/A</v>
      </c>
      <c r="AA3321" t="str">
        <f>INDEX(Map!$E$2:$E$86,MATCH(D3321,Map!$A$2:$A$86,0),0)</f>
        <v>Coal</v>
      </c>
    </row>
    <row r="3322" spans="1:27" x14ac:dyDescent="0.25">
      <c r="A3322" s="1" t="s">
        <v>121</v>
      </c>
      <c r="B3322" s="1" t="s">
        <v>110</v>
      </c>
      <c r="C3322" s="1">
        <v>45</v>
      </c>
      <c r="D3322" s="1" t="s">
        <v>68</v>
      </c>
      <c r="E3322" s="1">
        <v>24.8</v>
      </c>
      <c r="F3322" s="1">
        <v>0</v>
      </c>
      <c r="G3322" s="1">
        <v>100</v>
      </c>
      <c r="H3322" s="1">
        <v>0</v>
      </c>
      <c r="I3322" s="1">
        <v>2484</v>
      </c>
      <c r="J3322" s="1">
        <v>100000</v>
      </c>
      <c r="K3322" s="1">
        <v>720</v>
      </c>
      <c r="L3322" s="1">
        <v>27.8</v>
      </c>
      <c r="M3322" s="1">
        <v>691</v>
      </c>
      <c r="N3322" s="1">
        <v>0</v>
      </c>
      <c r="O3322" s="1">
        <v>0</v>
      </c>
      <c r="P3322" s="1">
        <v>0</v>
      </c>
      <c r="Q3322" s="1">
        <v>0</v>
      </c>
      <c r="R3322" s="1">
        <v>27.8</v>
      </c>
      <c r="S3322" s="1">
        <v>27.8</v>
      </c>
      <c r="T3322" s="1">
        <v>691</v>
      </c>
      <c r="U3322" s="3" t="str">
        <f t="shared" si="51"/>
        <v>2017Plan</v>
      </c>
      <c r="V3322" s="2">
        <f>DATE(A3322,INDEX(Map!$H$1:$H$12,MATCH(B3322,Map!$G$1:$G$12,0),0),1)</f>
        <v>43556</v>
      </c>
      <c r="W3322" t="str">
        <f>IF(AND(V3322&gt;=Map!$K$2,V3322&lt;=Map!$L$2),"Base",IF(AND(V3322&gt;=Map!$K$3,V3322&lt;=Map!$L$3),"Fcst","N/A"))</f>
        <v>N/A</v>
      </c>
      <c r="X3322" t="str">
        <f>INDEX(Map!$B$2:$B$86,MATCH(D3322,Map!$A$2:$A$86,0),0)</f>
        <v>OVEC</v>
      </c>
      <c r="Y3322" s="7" t="str">
        <f>IF(INDEX(Map!$C$2:$C$86,MATCH(D3322,Map!$A$2:$A$86,0),0)="","N/A",E3322*INDEX(Map!$C$2:$C$86,MATCH(D3322,Map!$A$2:$A$86,0),0))</f>
        <v>N/A</v>
      </c>
      <c r="Z3322" s="7">
        <f>IF(INDEX(Map!$D$2:$D$86,MATCH(D3322,Map!$A$2:$A$86,0),0)="","N/A",E3322*INDEX(Map!$D$2:$D$86,MATCH(D3322,Map!$A$2:$A$86,0),0))</f>
        <v>24.8</v>
      </c>
      <c r="AA3322" t="str">
        <f>INDEX(Map!$E$2:$E$86,MATCH(D3322,Map!$A$2:$A$86,0),0)</f>
        <v>Coal</v>
      </c>
    </row>
    <row r="3323" spans="1:27" x14ac:dyDescent="0.25">
      <c r="A3323" s="1" t="s">
        <v>121</v>
      </c>
      <c r="B3323" s="1" t="s">
        <v>110</v>
      </c>
      <c r="C3323" s="1">
        <v>46</v>
      </c>
      <c r="D3323" s="1" t="s">
        <v>69</v>
      </c>
      <c r="E3323" s="1">
        <v>4</v>
      </c>
      <c r="F3323" s="1">
        <v>0</v>
      </c>
      <c r="G3323" s="1">
        <v>14.3</v>
      </c>
      <c r="H3323" s="1">
        <v>47</v>
      </c>
      <c r="I3323" s="1">
        <v>396.3</v>
      </c>
      <c r="J3323" s="1">
        <v>100000</v>
      </c>
      <c r="K3323" s="1">
        <v>82</v>
      </c>
      <c r="L3323" s="1">
        <v>27.8</v>
      </c>
      <c r="M3323" s="1">
        <v>110</v>
      </c>
      <c r="N3323" s="1">
        <v>0</v>
      </c>
      <c r="O3323" s="1">
        <v>0</v>
      </c>
      <c r="P3323" s="1">
        <v>0</v>
      </c>
      <c r="Q3323" s="1">
        <v>0</v>
      </c>
      <c r="R3323" s="1">
        <v>27.8</v>
      </c>
      <c r="S3323" s="1">
        <v>27.8</v>
      </c>
      <c r="T3323" s="1">
        <v>110</v>
      </c>
      <c r="U3323" s="3" t="str">
        <f t="shared" si="51"/>
        <v>2017Plan</v>
      </c>
      <c r="V3323" s="2">
        <f>DATE(A3323,INDEX(Map!$H$1:$H$12,MATCH(B3323,Map!$G$1:$G$12,0),0),1)</f>
        <v>43556</v>
      </c>
      <c r="W3323" t="str">
        <f>IF(AND(V3323&gt;=Map!$K$2,V3323&lt;=Map!$L$2),"Base",IF(AND(V3323&gt;=Map!$K$3,V3323&lt;=Map!$L$3),"Fcst","N/A"))</f>
        <v>N/A</v>
      </c>
      <c r="X3323" t="str">
        <f>INDEX(Map!$B$2:$B$86,MATCH(D3323,Map!$A$2:$A$86,0),0)</f>
        <v>OVEC</v>
      </c>
      <c r="Y3323" s="7" t="str">
        <f>IF(INDEX(Map!$C$2:$C$86,MATCH(D3323,Map!$A$2:$A$86,0),0)="","N/A",E3323*INDEX(Map!$C$2:$C$86,MATCH(D3323,Map!$A$2:$A$86,0),0))</f>
        <v>N/A</v>
      </c>
      <c r="Z3323" s="7">
        <f>IF(INDEX(Map!$D$2:$D$86,MATCH(D3323,Map!$A$2:$A$86,0),0)="","N/A",E3323*INDEX(Map!$D$2:$D$86,MATCH(D3323,Map!$A$2:$A$86,0),0))</f>
        <v>4</v>
      </c>
      <c r="AA3323" t="str">
        <f>INDEX(Map!$E$2:$E$86,MATCH(D3323,Map!$A$2:$A$86,0),0)</f>
        <v>Coal</v>
      </c>
    </row>
    <row r="3324" spans="1:27" x14ac:dyDescent="0.25">
      <c r="A3324" s="1" t="s">
        <v>121</v>
      </c>
      <c r="B3324" s="1" t="s">
        <v>110</v>
      </c>
      <c r="C3324" s="1">
        <v>47</v>
      </c>
      <c r="D3324" s="1" t="s">
        <v>70</v>
      </c>
      <c r="E3324" s="1">
        <v>0</v>
      </c>
      <c r="F3324" s="1">
        <v>0</v>
      </c>
      <c r="G3324" s="1">
        <v>0</v>
      </c>
      <c r="H3324" s="1">
        <v>0</v>
      </c>
      <c r="I3324" s="1" t="s">
        <v>63</v>
      </c>
      <c r="J3324" s="1" t="s">
        <v>63</v>
      </c>
      <c r="K3324" s="1">
        <v>0</v>
      </c>
      <c r="L3324" s="1">
        <v>0</v>
      </c>
      <c r="M3324" s="1">
        <v>0</v>
      </c>
      <c r="N3324" s="1" t="s">
        <v>63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3" t="str">
        <f t="shared" si="51"/>
        <v>2017Plan</v>
      </c>
      <c r="V3324" s="2">
        <f>DATE(A3324,INDEX(Map!$H$1:$H$12,MATCH(B3324,Map!$G$1:$G$12,0),0),1)</f>
        <v>43556</v>
      </c>
      <c r="W3324" t="str">
        <f>IF(AND(V3324&gt;=Map!$K$2,V3324&lt;=Map!$L$2),"Base",IF(AND(V3324&gt;=Map!$K$3,V3324&lt;=Map!$L$3),"Fcst","N/A"))</f>
        <v>N/A</v>
      </c>
      <c r="X3324" t="str">
        <f>INDEX(Map!$B$2:$B$86,MATCH(D3324,Map!$A$2:$A$86,0),0)</f>
        <v>N/A</v>
      </c>
      <c r="Y3324" s="7" t="str">
        <f>IF(INDEX(Map!$C$2:$C$86,MATCH(D3324,Map!$A$2:$A$86,0),0)="","N/A",E3324*INDEX(Map!$C$2:$C$86,MATCH(D3324,Map!$A$2:$A$86,0),0))</f>
        <v>N/A</v>
      </c>
      <c r="Z3324" s="7" t="str">
        <f>IF(INDEX(Map!$D$2:$D$86,MATCH(D3324,Map!$A$2:$A$86,0),0)="","N/A",E3324*INDEX(Map!$D$2:$D$86,MATCH(D3324,Map!$A$2:$A$86,0),0))</f>
        <v>N/A</v>
      </c>
      <c r="AA3324" t="str">
        <f>INDEX(Map!$E$2:$E$86,MATCH(D3324,Map!$A$2:$A$86,0),0)</f>
        <v>Purchases</v>
      </c>
    </row>
    <row r="3325" spans="1:27" x14ac:dyDescent="0.25">
      <c r="A3325" s="1" t="s">
        <v>121</v>
      </c>
      <c r="B3325" s="1" t="s">
        <v>110</v>
      </c>
      <c r="C3325" s="1">
        <v>48</v>
      </c>
      <c r="D3325" s="1" t="s">
        <v>71</v>
      </c>
      <c r="E3325" s="1">
        <v>0</v>
      </c>
      <c r="F3325" s="1">
        <v>0</v>
      </c>
      <c r="G3325" s="1">
        <v>0</v>
      </c>
      <c r="H3325" s="1">
        <v>0</v>
      </c>
      <c r="I3325" s="1" t="s">
        <v>63</v>
      </c>
      <c r="J3325" s="1" t="s">
        <v>63</v>
      </c>
      <c r="K3325" s="1">
        <v>0</v>
      </c>
      <c r="L3325" s="1">
        <v>0</v>
      </c>
      <c r="M3325" s="1">
        <v>0</v>
      </c>
      <c r="N3325" s="1" t="s">
        <v>63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0</v>
      </c>
      <c r="U3325" s="3" t="str">
        <f t="shared" si="51"/>
        <v>2017Plan</v>
      </c>
      <c r="V3325" s="2">
        <f>DATE(A3325,INDEX(Map!$H$1:$H$12,MATCH(B3325,Map!$G$1:$G$12,0),0),1)</f>
        <v>43556</v>
      </c>
      <c r="W3325" t="str">
        <f>IF(AND(V3325&gt;=Map!$K$2,V3325&lt;=Map!$L$2),"Base",IF(AND(V3325&gt;=Map!$K$3,V3325&lt;=Map!$L$3),"Fcst","N/A"))</f>
        <v>N/A</v>
      </c>
      <c r="X3325" t="str">
        <f>INDEX(Map!$B$2:$B$86,MATCH(D3325,Map!$A$2:$A$86,0),0)</f>
        <v>N/A</v>
      </c>
      <c r="Y3325" s="7" t="str">
        <f>IF(INDEX(Map!$C$2:$C$86,MATCH(D3325,Map!$A$2:$A$86,0),0)="","N/A",E3325*INDEX(Map!$C$2:$C$86,MATCH(D3325,Map!$A$2:$A$86,0),0))</f>
        <v>N/A</v>
      </c>
      <c r="Z3325" s="7" t="str">
        <f>IF(INDEX(Map!$D$2:$D$86,MATCH(D3325,Map!$A$2:$A$86,0),0)="","N/A",E3325*INDEX(Map!$D$2:$D$86,MATCH(D3325,Map!$A$2:$A$86,0),0))</f>
        <v>N/A</v>
      </c>
      <c r="AA3325" t="str">
        <f>INDEX(Map!$E$2:$E$86,MATCH(D3325,Map!$A$2:$A$86,0),0)</f>
        <v>Purchases</v>
      </c>
    </row>
    <row r="3326" spans="1:27" x14ac:dyDescent="0.25">
      <c r="A3326" s="1" t="s">
        <v>121</v>
      </c>
      <c r="B3326" s="1" t="s">
        <v>110</v>
      </c>
      <c r="C3326" s="1">
        <v>49</v>
      </c>
      <c r="D3326" s="1" t="s">
        <v>72</v>
      </c>
      <c r="E3326" s="1">
        <v>0</v>
      </c>
      <c r="F3326" s="1">
        <v>0</v>
      </c>
      <c r="G3326" s="1">
        <v>0</v>
      </c>
      <c r="H3326" s="1">
        <v>0</v>
      </c>
      <c r="I3326" s="1" t="s">
        <v>63</v>
      </c>
      <c r="J3326" s="1" t="s">
        <v>63</v>
      </c>
      <c r="K3326" s="1">
        <v>0</v>
      </c>
      <c r="L3326" s="1">
        <v>0</v>
      </c>
      <c r="M3326" s="1">
        <v>0</v>
      </c>
      <c r="N3326" s="1" t="s">
        <v>63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3" t="str">
        <f t="shared" si="51"/>
        <v>2017Plan</v>
      </c>
      <c r="V3326" s="2">
        <f>DATE(A3326,INDEX(Map!$H$1:$H$12,MATCH(B3326,Map!$G$1:$G$12,0),0),1)</f>
        <v>43556</v>
      </c>
      <c r="W3326" t="str">
        <f>IF(AND(V3326&gt;=Map!$K$2,V3326&lt;=Map!$L$2),"Base",IF(AND(V3326&gt;=Map!$K$3,V3326&lt;=Map!$L$3),"Fcst","N/A"))</f>
        <v>N/A</v>
      </c>
      <c r="X3326" t="str">
        <f>INDEX(Map!$B$2:$B$86,MATCH(D3326,Map!$A$2:$A$86,0),0)</f>
        <v>N/A</v>
      </c>
      <c r="Y3326" s="7" t="str">
        <f>IF(INDEX(Map!$C$2:$C$86,MATCH(D3326,Map!$A$2:$A$86,0),0)="","N/A",E3326*INDEX(Map!$C$2:$C$86,MATCH(D3326,Map!$A$2:$A$86,0),0))</f>
        <v>N/A</v>
      </c>
      <c r="Z3326" s="7" t="str">
        <f>IF(INDEX(Map!$D$2:$D$86,MATCH(D3326,Map!$A$2:$A$86,0),0)="","N/A",E3326*INDEX(Map!$D$2:$D$86,MATCH(D3326,Map!$A$2:$A$86,0),0))</f>
        <v>N/A</v>
      </c>
      <c r="AA3326" t="str">
        <f>INDEX(Map!$E$2:$E$86,MATCH(D3326,Map!$A$2:$A$86,0),0)</f>
        <v>Purchases</v>
      </c>
    </row>
    <row r="3327" spans="1:27" x14ac:dyDescent="0.25">
      <c r="A3327" s="1" t="s">
        <v>121</v>
      </c>
      <c r="B3327" s="1" t="s">
        <v>110</v>
      </c>
      <c r="C3327" s="1">
        <v>50</v>
      </c>
      <c r="D3327" s="1" t="s">
        <v>73</v>
      </c>
      <c r="E3327" s="1">
        <v>0</v>
      </c>
      <c r="F3327" s="1">
        <v>0</v>
      </c>
      <c r="G3327" s="1">
        <v>0</v>
      </c>
      <c r="H3327" s="1">
        <v>0</v>
      </c>
      <c r="I3327" s="1" t="s">
        <v>63</v>
      </c>
      <c r="J3327" s="1" t="s">
        <v>63</v>
      </c>
      <c r="K3327" s="1">
        <v>0</v>
      </c>
      <c r="L3327" s="1">
        <v>0</v>
      </c>
      <c r="M3327" s="1">
        <v>0</v>
      </c>
      <c r="N3327" s="1" t="s">
        <v>63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</v>
      </c>
      <c r="U3327" s="3" t="str">
        <f t="shared" si="51"/>
        <v>2017Plan</v>
      </c>
      <c r="V3327" s="2">
        <f>DATE(A3327,INDEX(Map!$H$1:$H$12,MATCH(B3327,Map!$G$1:$G$12,0),0),1)</f>
        <v>43556</v>
      </c>
      <c r="W3327" t="str">
        <f>IF(AND(V3327&gt;=Map!$K$2,V3327&lt;=Map!$L$2),"Base",IF(AND(V3327&gt;=Map!$K$3,V3327&lt;=Map!$L$3),"Fcst","N/A"))</f>
        <v>N/A</v>
      </c>
      <c r="X3327" t="str">
        <f>INDEX(Map!$B$2:$B$86,MATCH(D3327,Map!$A$2:$A$86,0),0)</f>
        <v>N/A</v>
      </c>
      <c r="Y3327" s="7" t="str">
        <f>IF(INDEX(Map!$C$2:$C$86,MATCH(D3327,Map!$A$2:$A$86,0),0)="","N/A",E3327*INDEX(Map!$C$2:$C$86,MATCH(D3327,Map!$A$2:$A$86,0),0))</f>
        <v>N/A</v>
      </c>
      <c r="Z3327" s="7" t="str">
        <f>IF(INDEX(Map!$D$2:$D$86,MATCH(D3327,Map!$A$2:$A$86,0),0)="","N/A",E3327*INDEX(Map!$D$2:$D$86,MATCH(D3327,Map!$A$2:$A$86,0),0))</f>
        <v>N/A</v>
      </c>
      <c r="AA3327" t="str">
        <f>INDEX(Map!$E$2:$E$86,MATCH(D3327,Map!$A$2:$A$86,0),0)</f>
        <v>Purchases</v>
      </c>
    </row>
    <row r="3328" spans="1:27" x14ac:dyDescent="0.25">
      <c r="A3328" s="1" t="s">
        <v>121</v>
      </c>
      <c r="B3328" s="1" t="s">
        <v>110</v>
      </c>
      <c r="C3328" s="1">
        <v>51</v>
      </c>
      <c r="D3328" s="1" t="s">
        <v>74</v>
      </c>
      <c r="E3328" s="1">
        <v>0</v>
      </c>
      <c r="F3328" s="1">
        <v>0</v>
      </c>
      <c r="G3328" s="1">
        <v>0</v>
      </c>
      <c r="H3328" s="1">
        <v>0</v>
      </c>
      <c r="I3328" s="1" t="s">
        <v>63</v>
      </c>
      <c r="J3328" s="1" t="s">
        <v>63</v>
      </c>
      <c r="K3328" s="1">
        <v>0</v>
      </c>
      <c r="L3328" s="1">
        <v>0</v>
      </c>
      <c r="M3328" s="1">
        <v>0</v>
      </c>
      <c r="N3328" s="1" t="s">
        <v>63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</v>
      </c>
      <c r="U3328" s="3" t="str">
        <f t="shared" si="51"/>
        <v>2017Plan</v>
      </c>
      <c r="V3328" s="2">
        <f>DATE(A3328,INDEX(Map!$H$1:$H$12,MATCH(B3328,Map!$G$1:$G$12,0),0),1)</f>
        <v>43556</v>
      </c>
      <c r="W3328" t="str">
        <f>IF(AND(V3328&gt;=Map!$K$2,V3328&lt;=Map!$L$2),"Base",IF(AND(V3328&gt;=Map!$K$3,V3328&lt;=Map!$L$3),"Fcst","N/A"))</f>
        <v>N/A</v>
      </c>
      <c r="X3328" t="str">
        <f>INDEX(Map!$B$2:$B$86,MATCH(D3328,Map!$A$2:$A$86,0),0)</f>
        <v>N/A</v>
      </c>
      <c r="Y3328" s="7" t="str">
        <f>IF(INDEX(Map!$C$2:$C$86,MATCH(D3328,Map!$A$2:$A$86,0),0)="","N/A",E3328*INDEX(Map!$C$2:$C$86,MATCH(D3328,Map!$A$2:$A$86,0),0))</f>
        <v>N/A</v>
      </c>
      <c r="Z3328" s="7" t="str">
        <f>IF(INDEX(Map!$D$2:$D$86,MATCH(D3328,Map!$A$2:$A$86,0),0)="","N/A",E3328*INDEX(Map!$D$2:$D$86,MATCH(D3328,Map!$A$2:$A$86,0),0))</f>
        <v>N/A</v>
      </c>
      <c r="AA3328" t="str">
        <f>INDEX(Map!$E$2:$E$86,MATCH(D3328,Map!$A$2:$A$86,0),0)</f>
        <v>Purchases</v>
      </c>
    </row>
    <row r="3329" spans="1:27" x14ac:dyDescent="0.25">
      <c r="A3329" s="1" t="s">
        <v>121</v>
      </c>
      <c r="B3329" s="1" t="s">
        <v>110</v>
      </c>
      <c r="C3329" s="1">
        <v>52</v>
      </c>
      <c r="D3329" s="1" t="s">
        <v>75</v>
      </c>
      <c r="E3329" s="1">
        <v>0</v>
      </c>
      <c r="F3329" s="1">
        <v>0</v>
      </c>
      <c r="G3329" s="1">
        <v>0</v>
      </c>
      <c r="H3329" s="1">
        <v>0</v>
      </c>
      <c r="I3329" s="1" t="s">
        <v>63</v>
      </c>
      <c r="J3329" s="1" t="s">
        <v>63</v>
      </c>
      <c r="K3329" s="1">
        <v>0</v>
      </c>
      <c r="L3329" s="1">
        <v>0</v>
      </c>
      <c r="M3329" s="1">
        <v>0</v>
      </c>
      <c r="N3329" s="1" t="s">
        <v>63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</v>
      </c>
      <c r="U3329" s="3" t="str">
        <f t="shared" si="51"/>
        <v>2017Plan</v>
      </c>
      <c r="V3329" s="2">
        <f>DATE(A3329,INDEX(Map!$H$1:$H$12,MATCH(B3329,Map!$G$1:$G$12,0),0),1)</f>
        <v>43556</v>
      </c>
      <c r="W3329" t="str">
        <f>IF(AND(V3329&gt;=Map!$K$2,V3329&lt;=Map!$L$2),"Base",IF(AND(V3329&gt;=Map!$K$3,V3329&lt;=Map!$L$3),"Fcst","N/A"))</f>
        <v>N/A</v>
      </c>
      <c r="X3329" t="str">
        <f>INDEX(Map!$B$2:$B$86,MATCH(D3329,Map!$A$2:$A$86,0),0)</f>
        <v>N/A</v>
      </c>
      <c r="Y3329" s="7" t="str">
        <f>IF(INDEX(Map!$C$2:$C$86,MATCH(D3329,Map!$A$2:$A$86,0),0)="","N/A",E3329*INDEX(Map!$C$2:$C$86,MATCH(D3329,Map!$A$2:$A$86,0),0))</f>
        <v>N/A</v>
      </c>
      <c r="Z3329" s="7" t="str">
        <f>IF(INDEX(Map!$D$2:$D$86,MATCH(D3329,Map!$A$2:$A$86,0),0)="","N/A",E3329*INDEX(Map!$D$2:$D$86,MATCH(D3329,Map!$A$2:$A$86,0),0))</f>
        <v>N/A</v>
      </c>
      <c r="AA3329" t="str">
        <f>INDEX(Map!$E$2:$E$86,MATCH(D3329,Map!$A$2:$A$86,0),0)</f>
        <v>Purchases</v>
      </c>
    </row>
    <row r="3330" spans="1:27" x14ac:dyDescent="0.25">
      <c r="A3330" s="1" t="s">
        <v>121</v>
      </c>
      <c r="B3330" s="1" t="s">
        <v>110</v>
      </c>
      <c r="C3330" s="1">
        <v>53</v>
      </c>
      <c r="D3330" s="1" t="s">
        <v>76</v>
      </c>
      <c r="E3330" s="1">
        <v>0</v>
      </c>
      <c r="F3330" s="1">
        <v>0</v>
      </c>
      <c r="G3330" s="1">
        <v>0</v>
      </c>
      <c r="H3330" s="1">
        <v>0</v>
      </c>
      <c r="I3330" s="1" t="s">
        <v>63</v>
      </c>
      <c r="J3330" s="1" t="s">
        <v>63</v>
      </c>
      <c r="K3330" s="1">
        <v>0</v>
      </c>
      <c r="L3330" s="1">
        <v>0</v>
      </c>
      <c r="M3330" s="1">
        <v>0</v>
      </c>
      <c r="N3330" s="1" t="s">
        <v>63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3" t="str">
        <f t="shared" si="51"/>
        <v>2017Plan</v>
      </c>
      <c r="V3330" s="2">
        <f>DATE(A3330,INDEX(Map!$H$1:$H$12,MATCH(B3330,Map!$G$1:$G$12,0),0),1)</f>
        <v>43556</v>
      </c>
      <c r="W3330" t="str">
        <f>IF(AND(V3330&gt;=Map!$K$2,V3330&lt;=Map!$L$2),"Base",IF(AND(V3330&gt;=Map!$K$3,V3330&lt;=Map!$L$3),"Fcst","N/A"))</f>
        <v>N/A</v>
      </c>
      <c r="X3330" t="str">
        <f>INDEX(Map!$B$2:$B$86,MATCH(D3330,Map!$A$2:$A$86,0),0)</f>
        <v>N/A</v>
      </c>
      <c r="Y3330" s="7" t="str">
        <f>IF(INDEX(Map!$C$2:$C$86,MATCH(D3330,Map!$A$2:$A$86,0),0)="","N/A",E3330*INDEX(Map!$C$2:$C$86,MATCH(D3330,Map!$A$2:$A$86,0),0))</f>
        <v>N/A</v>
      </c>
      <c r="Z3330" s="7" t="str">
        <f>IF(INDEX(Map!$D$2:$D$86,MATCH(D3330,Map!$A$2:$A$86,0),0)="","N/A",E3330*INDEX(Map!$D$2:$D$86,MATCH(D3330,Map!$A$2:$A$86,0),0))</f>
        <v>N/A</v>
      </c>
      <c r="AA3330" t="str">
        <f>INDEX(Map!$E$2:$E$86,MATCH(D3330,Map!$A$2:$A$86,0),0)</f>
        <v>Purchases</v>
      </c>
    </row>
    <row r="3331" spans="1:27" x14ac:dyDescent="0.25">
      <c r="A3331" s="1" t="s">
        <v>121</v>
      </c>
      <c r="B3331" s="1" t="s">
        <v>110</v>
      </c>
      <c r="C3331" s="1">
        <v>54</v>
      </c>
      <c r="D3331" s="1" t="s">
        <v>77</v>
      </c>
      <c r="E3331" s="1">
        <v>0</v>
      </c>
      <c r="F3331" s="1">
        <v>0</v>
      </c>
      <c r="G3331" s="1">
        <v>0</v>
      </c>
      <c r="H3331" s="1">
        <v>0</v>
      </c>
      <c r="I3331" s="1" t="s">
        <v>63</v>
      </c>
      <c r="J3331" s="1" t="s">
        <v>63</v>
      </c>
      <c r="K3331" s="1">
        <v>0</v>
      </c>
      <c r="L3331" s="1">
        <v>0</v>
      </c>
      <c r="M3331" s="1">
        <v>0</v>
      </c>
      <c r="N3331" s="1" t="s">
        <v>63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</v>
      </c>
      <c r="U3331" s="3" t="str">
        <f t="shared" si="51"/>
        <v>2017Plan</v>
      </c>
      <c r="V3331" s="2">
        <f>DATE(A3331,INDEX(Map!$H$1:$H$12,MATCH(B3331,Map!$G$1:$G$12,0),0),1)</f>
        <v>43556</v>
      </c>
      <c r="W3331" t="str">
        <f>IF(AND(V3331&gt;=Map!$K$2,V3331&lt;=Map!$L$2),"Base",IF(AND(V3331&gt;=Map!$K$3,V3331&lt;=Map!$L$3),"Fcst","N/A"))</f>
        <v>N/A</v>
      </c>
      <c r="X3331" t="str">
        <f>INDEX(Map!$B$2:$B$86,MATCH(D3331,Map!$A$2:$A$86,0),0)</f>
        <v>N/A</v>
      </c>
      <c r="Y3331" s="7" t="str">
        <f>IF(INDEX(Map!$C$2:$C$86,MATCH(D3331,Map!$A$2:$A$86,0),0)="","N/A",E3331*INDEX(Map!$C$2:$C$86,MATCH(D3331,Map!$A$2:$A$86,0),0))</f>
        <v>N/A</v>
      </c>
      <c r="Z3331" s="7" t="str">
        <f>IF(INDEX(Map!$D$2:$D$86,MATCH(D3331,Map!$A$2:$A$86,0),0)="","N/A",E3331*INDEX(Map!$D$2:$D$86,MATCH(D3331,Map!$A$2:$A$86,0),0))</f>
        <v>N/A</v>
      </c>
      <c r="AA3331" t="str">
        <f>INDEX(Map!$E$2:$E$86,MATCH(D3331,Map!$A$2:$A$86,0),0)</f>
        <v>Purchases</v>
      </c>
    </row>
    <row r="3332" spans="1:27" x14ac:dyDescent="0.25">
      <c r="A3332" s="1" t="s">
        <v>121</v>
      </c>
      <c r="B3332" s="1" t="s">
        <v>110</v>
      </c>
      <c r="C3332" s="1">
        <v>55</v>
      </c>
      <c r="D3332" s="1" t="s">
        <v>78</v>
      </c>
      <c r="E3332" s="1">
        <v>0</v>
      </c>
      <c r="F3332" s="1">
        <v>0</v>
      </c>
      <c r="G3332" s="1">
        <v>0</v>
      </c>
      <c r="H3332" s="1">
        <v>0</v>
      </c>
      <c r="I3332" s="1" t="s">
        <v>63</v>
      </c>
      <c r="J3332" s="1" t="s">
        <v>63</v>
      </c>
      <c r="K3332" s="1">
        <v>0</v>
      </c>
      <c r="L3332" s="1">
        <v>0</v>
      </c>
      <c r="M3332" s="1">
        <v>0</v>
      </c>
      <c r="N3332" s="1" t="s">
        <v>63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</v>
      </c>
      <c r="U3332" s="3" t="str">
        <f t="shared" ref="U3332:U3395" si="52">U3331</f>
        <v>2017Plan</v>
      </c>
      <c r="V3332" s="2">
        <f>DATE(A3332,INDEX(Map!$H$1:$H$12,MATCH(B3332,Map!$G$1:$G$12,0),0),1)</f>
        <v>43556</v>
      </c>
      <c r="W3332" t="str">
        <f>IF(AND(V3332&gt;=Map!$K$2,V3332&lt;=Map!$L$2),"Base",IF(AND(V3332&gt;=Map!$K$3,V3332&lt;=Map!$L$3),"Fcst","N/A"))</f>
        <v>N/A</v>
      </c>
      <c r="X3332" t="str">
        <f>INDEX(Map!$B$2:$B$86,MATCH(D3332,Map!$A$2:$A$86,0),0)</f>
        <v>N/A</v>
      </c>
      <c r="Y3332" s="7" t="str">
        <f>IF(INDEX(Map!$C$2:$C$86,MATCH(D3332,Map!$A$2:$A$86,0),0)="","N/A",E3332*INDEX(Map!$C$2:$C$86,MATCH(D3332,Map!$A$2:$A$86,0),0))</f>
        <v>N/A</v>
      </c>
      <c r="Z3332" s="7" t="str">
        <f>IF(INDEX(Map!$D$2:$D$86,MATCH(D3332,Map!$A$2:$A$86,0),0)="","N/A",E3332*INDEX(Map!$D$2:$D$86,MATCH(D3332,Map!$A$2:$A$86,0),0))</f>
        <v>N/A</v>
      </c>
      <c r="AA3332" t="str">
        <f>INDEX(Map!$E$2:$E$86,MATCH(D3332,Map!$A$2:$A$86,0),0)</f>
        <v>Purchases</v>
      </c>
    </row>
    <row r="3333" spans="1:27" x14ac:dyDescent="0.25">
      <c r="A3333" s="1" t="s">
        <v>121</v>
      </c>
      <c r="B3333" s="1" t="s">
        <v>110</v>
      </c>
      <c r="C3333" s="1">
        <v>56</v>
      </c>
      <c r="D3333" s="1" t="s">
        <v>79</v>
      </c>
      <c r="E3333" s="1">
        <v>0.4</v>
      </c>
      <c r="F3333" s="1">
        <v>0</v>
      </c>
      <c r="G3333" s="1">
        <v>3.3</v>
      </c>
      <c r="H3333" s="1">
        <v>7</v>
      </c>
      <c r="I3333" s="1" t="s">
        <v>63</v>
      </c>
      <c r="J3333" s="1" t="s">
        <v>63</v>
      </c>
      <c r="K3333" s="1">
        <v>8</v>
      </c>
      <c r="L3333" s="1">
        <v>25.3</v>
      </c>
      <c r="M3333" s="1">
        <v>10</v>
      </c>
      <c r="N3333" s="1" t="s">
        <v>63</v>
      </c>
      <c r="O3333" s="1">
        <v>0</v>
      </c>
      <c r="P3333" s="1">
        <v>0</v>
      </c>
      <c r="Q3333" s="1">
        <v>3</v>
      </c>
      <c r="R3333" s="1">
        <v>31.98</v>
      </c>
      <c r="S3333" s="1">
        <v>31.98</v>
      </c>
      <c r="T3333" s="1">
        <v>13</v>
      </c>
      <c r="U3333" s="3" t="str">
        <f t="shared" si="52"/>
        <v>2017Plan</v>
      </c>
      <c r="V3333" s="2">
        <f>DATE(A3333,INDEX(Map!$H$1:$H$12,MATCH(B3333,Map!$G$1:$G$12,0),0),1)</f>
        <v>43556</v>
      </c>
      <c r="W3333" t="str">
        <f>IF(AND(V3333&gt;=Map!$K$2,V3333&lt;=Map!$L$2),"Base",IF(AND(V3333&gt;=Map!$K$3,V3333&lt;=Map!$L$3),"Fcst","N/A"))</f>
        <v>N/A</v>
      </c>
      <c r="X3333" t="str">
        <f>INDEX(Map!$B$2:$B$86,MATCH(D3333,Map!$A$2:$A$86,0),0)</f>
        <v>N/A</v>
      </c>
      <c r="Y3333" s="7" t="str">
        <f>IF(INDEX(Map!$C$2:$C$86,MATCH(D3333,Map!$A$2:$A$86,0),0)="","N/A",E3333*INDEX(Map!$C$2:$C$86,MATCH(D3333,Map!$A$2:$A$86,0),0))</f>
        <v>N/A</v>
      </c>
      <c r="Z3333" s="7" t="str">
        <f>IF(INDEX(Map!$D$2:$D$86,MATCH(D3333,Map!$A$2:$A$86,0),0)="","N/A",E3333*INDEX(Map!$D$2:$D$86,MATCH(D3333,Map!$A$2:$A$86,0),0))</f>
        <v>N/A</v>
      </c>
      <c r="AA3333" t="str">
        <f>INDEX(Map!$E$2:$E$86,MATCH(D3333,Map!$A$2:$A$86,0),0)</f>
        <v>Purchases</v>
      </c>
    </row>
    <row r="3334" spans="1:27" x14ac:dyDescent="0.25">
      <c r="A3334" s="1" t="s">
        <v>121</v>
      </c>
      <c r="B3334" s="1" t="s">
        <v>110</v>
      </c>
      <c r="C3334" s="1">
        <v>57</v>
      </c>
      <c r="D3334" s="1" t="s">
        <v>80</v>
      </c>
      <c r="E3334" s="1">
        <v>0.4</v>
      </c>
      <c r="F3334" s="1">
        <v>0</v>
      </c>
      <c r="G3334" s="1">
        <v>2.9</v>
      </c>
      <c r="H3334" s="1">
        <v>6</v>
      </c>
      <c r="I3334" s="1" t="s">
        <v>63</v>
      </c>
      <c r="J3334" s="1" t="s">
        <v>63</v>
      </c>
      <c r="K3334" s="1">
        <v>7</v>
      </c>
      <c r="L3334" s="1">
        <v>24.7</v>
      </c>
      <c r="M3334" s="1">
        <v>9</v>
      </c>
      <c r="N3334" s="1" t="s">
        <v>63</v>
      </c>
      <c r="O3334" s="1">
        <v>0</v>
      </c>
      <c r="P3334" s="1">
        <v>0</v>
      </c>
      <c r="Q3334" s="1">
        <v>2</v>
      </c>
      <c r="R3334" s="1">
        <v>31.47</v>
      </c>
      <c r="S3334" s="1">
        <v>31.47</v>
      </c>
      <c r="T3334" s="1">
        <v>11</v>
      </c>
      <c r="U3334" s="3" t="str">
        <f t="shared" si="52"/>
        <v>2017Plan</v>
      </c>
      <c r="V3334" s="2">
        <f>DATE(A3334,INDEX(Map!$H$1:$H$12,MATCH(B3334,Map!$G$1:$G$12,0),0),1)</f>
        <v>43556</v>
      </c>
      <c r="W3334" t="str">
        <f>IF(AND(V3334&gt;=Map!$K$2,V3334&lt;=Map!$L$2),"Base",IF(AND(V3334&gt;=Map!$K$3,V3334&lt;=Map!$L$3),"Fcst","N/A"))</f>
        <v>N/A</v>
      </c>
      <c r="X3334" t="str">
        <f>INDEX(Map!$B$2:$B$86,MATCH(D3334,Map!$A$2:$A$86,0),0)</f>
        <v>N/A</v>
      </c>
      <c r="Y3334" s="7" t="str">
        <f>IF(INDEX(Map!$C$2:$C$86,MATCH(D3334,Map!$A$2:$A$86,0),0)="","N/A",E3334*INDEX(Map!$C$2:$C$86,MATCH(D3334,Map!$A$2:$A$86,0),0))</f>
        <v>N/A</v>
      </c>
      <c r="Z3334" s="7" t="str">
        <f>IF(INDEX(Map!$D$2:$D$86,MATCH(D3334,Map!$A$2:$A$86,0),0)="","N/A",E3334*INDEX(Map!$D$2:$D$86,MATCH(D3334,Map!$A$2:$A$86,0),0))</f>
        <v>N/A</v>
      </c>
      <c r="AA3334" t="str">
        <f>INDEX(Map!$E$2:$E$86,MATCH(D3334,Map!$A$2:$A$86,0),0)</f>
        <v>Purchases</v>
      </c>
    </row>
    <row r="3335" spans="1:27" x14ac:dyDescent="0.25">
      <c r="A3335" s="1" t="s">
        <v>121</v>
      </c>
      <c r="B3335" s="1" t="s">
        <v>110</v>
      </c>
      <c r="C3335" s="1">
        <v>58</v>
      </c>
      <c r="D3335" s="1" t="s">
        <v>81</v>
      </c>
      <c r="E3335" s="1">
        <v>0.2</v>
      </c>
      <c r="F3335" s="1">
        <v>0</v>
      </c>
      <c r="G3335" s="1">
        <v>1.7</v>
      </c>
      <c r="H3335" s="1">
        <v>3</v>
      </c>
      <c r="I3335" s="1" t="s">
        <v>63</v>
      </c>
      <c r="J3335" s="1" t="s">
        <v>63</v>
      </c>
      <c r="K3335" s="1">
        <v>4</v>
      </c>
      <c r="L3335" s="1">
        <v>23</v>
      </c>
      <c r="M3335" s="1">
        <v>5</v>
      </c>
      <c r="N3335" s="1" t="s">
        <v>63</v>
      </c>
      <c r="O3335" s="1">
        <v>0</v>
      </c>
      <c r="P3335" s="1">
        <v>0</v>
      </c>
      <c r="Q3335" s="1">
        <v>1</v>
      </c>
      <c r="R3335" s="1">
        <v>29.32</v>
      </c>
      <c r="S3335" s="1">
        <v>29.32</v>
      </c>
      <c r="T3335" s="1">
        <v>6</v>
      </c>
      <c r="U3335" s="3" t="str">
        <f t="shared" si="52"/>
        <v>2017Plan</v>
      </c>
      <c r="V3335" s="2">
        <f>DATE(A3335,INDEX(Map!$H$1:$H$12,MATCH(B3335,Map!$G$1:$G$12,0),0),1)</f>
        <v>43556</v>
      </c>
      <c r="W3335" t="str">
        <f>IF(AND(V3335&gt;=Map!$K$2,V3335&lt;=Map!$L$2),"Base",IF(AND(V3335&gt;=Map!$K$3,V3335&lt;=Map!$L$3),"Fcst","N/A"))</f>
        <v>N/A</v>
      </c>
      <c r="X3335" t="str">
        <f>INDEX(Map!$B$2:$B$86,MATCH(D3335,Map!$A$2:$A$86,0),0)</f>
        <v>N/A</v>
      </c>
      <c r="Y3335" s="7" t="str">
        <f>IF(INDEX(Map!$C$2:$C$86,MATCH(D3335,Map!$A$2:$A$86,0),0)="","N/A",E3335*INDEX(Map!$C$2:$C$86,MATCH(D3335,Map!$A$2:$A$86,0),0))</f>
        <v>N/A</v>
      </c>
      <c r="Z3335" s="7" t="str">
        <f>IF(INDEX(Map!$D$2:$D$86,MATCH(D3335,Map!$A$2:$A$86,0),0)="","N/A",E3335*INDEX(Map!$D$2:$D$86,MATCH(D3335,Map!$A$2:$A$86,0),0))</f>
        <v>N/A</v>
      </c>
      <c r="AA3335" t="str">
        <f>INDEX(Map!$E$2:$E$86,MATCH(D3335,Map!$A$2:$A$86,0),0)</f>
        <v>Purchases</v>
      </c>
    </row>
    <row r="3336" spans="1:27" x14ac:dyDescent="0.25">
      <c r="A3336" s="1" t="s">
        <v>121</v>
      </c>
      <c r="B3336" s="1" t="s">
        <v>110</v>
      </c>
      <c r="C3336" s="1">
        <v>59</v>
      </c>
      <c r="D3336" s="1" t="s">
        <v>82</v>
      </c>
      <c r="E3336" s="1">
        <v>0.2</v>
      </c>
      <c r="F3336" s="1">
        <v>0</v>
      </c>
      <c r="G3336" s="1">
        <v>1.2</v>
      </c>
      <c r="H3336" s="1">
        <v>3</v>
      </c>
      <c r="I3336" s="1" t="s">
        <v>63</v>
      </c>
      <c r="J3336" s="1" t="s">
        <v>63</v>
      </c>
      <c r="K3336" s="1">
        <v>3</v>
      </c>
      <c r="L3336" s="1">
        <v>23.2</v>
      </c>
      <c r="M3336" s="1">
        <v>3</v>
      </c>
      <c r="N3336" s="1" t="s">
        <v>63</v>
      </c>
      <c r="O3336" s="1">
        <v>0</v>
      </c>
      <c r="P3336" s="1">
        <v>0</v>
      </c>
      <c r="Q3336" s="1">
        <v>1</v>
      </c>
      <c r="R3336" s="1">
        <v>29.57</v>
      </c>
      <c r="S3336" s="1">
        <v>29.57</v>
      </c>
      <c r="T3336" s="1">
        <v>4</v>
      </c>
      <c r="U3336" s="3" t="str">
        <f t="shared" si="52"/>
        <v>2017Plan</v>
      </c>
      <c r="V3336" s="2">
        <f>DATE(A3336,INDEX(Map!$H$1:$H$12,MATCH(B3336,Map!$G$1:$G$12,0),0),1)</f>
        <v>43556</v>
      </c>
      <c r="W3336" t="str">
        <f>IF(AND(V3336&gt;=Map!$K$2,V3336&lt;=Map!$L$2),"Base",IF(AND(V3336&gt;=Map!$K$3,V3336&lt;=Map!$L$3),"Fcst","N/A"))</f>
        <v>N/A</v>
      </c>
      <c r="X3336" t="str">
        <f>INDEX(Map!$B$2:$B$86,MATCH(D3336,Map!$A$2:$A$86,0),0)</f>
        <v>N/A</v>
      </c>
      <c r="Y3336" s="7" t="str">
        <f>IF(INDEX(Map!$C$2:$C$86,MATCH(D3336,Map!$A$2:$A$86,0),0)="","N/A",E3336*INDEX(Map!$C$2:$C$86,MATCH(D3336,Map!$A$2:$A$86,0),0))</f>
        <v>N/A</v>
      </c>
      <c r="Z3336" s="7" t="str">
        <f>IF(INDEX(Map!$D$2:$D$86,MATCH(D3336,Map!$A$2:$A$86,0),0)="","N/A",E3336*INDEX(Map!$D$2:$D$86,MATCH(D3336,Map!$A$2:$A$86,0),0))</f>
        <v>N/A</v>
      </c>
      <c r="AA3336" t="str">
        <f>INDEX(Map!$E$2:$E$86,MATCH(D3336,Map!$A$2:$A$86,0),0)</f>
        <v>Purchases</v>
      </c>
    </row>
    <row r="3337" spans="1:27" x14ac:dyDescent="0.25">
      <c r="A3337" s="1" t="s">
        <v>121</v>
      </c>
      <c r="B3337" s="1" t="s">
        <v>110</v>
      </c>
      <c r="C3337" s="1">
        <v>60</v>
      </c>
      <c r="D3337" s="1" t="s">
        <v>83</v>
      </c>
      <c r="E3337" s="1">
        <v>-19.899999999999999</v>
      </c>
      <c r="F3337" s="1">
        <v>0</v>
      </c>
      <c r="G3337" s="1">
        <v>14.1</v>
      </c>
      <c r="H3337" s="1">
        <v>26</v>
      </c>
      <c r="I3337" s="1" t="s">
        <v>63</v>
      </c>
      <c r="J3337" s="1" t="s">
        <v>63</v>
      </c>
      <c r="K3337" s="1">
        <v>241</v>
      </c>
      <c r="L3337" s="1">
        <v>35.9</v>
      </c>
      <c r="M3337" s="1">
        <v>-712</v>
      </c>
      <c r="N3337" s="1" t="s">
        <v>63</v>
      </c>
      <c r="O3337" s="1">
        <v>0</v>
      </c>
      <c r="P3337" s="1">
        <v>0</v>
      </c>
      <c r="Q3337" s="1">
        <v>193</v>
      </c>
      <c r="R3337" s="1">
        <v>26.17</v>
      </c>
      <c r="S3337" s="1">
        <v>26.17</v>
      </c>
      <c r="T3337" s="1">
        <v>-520</v>
      </c>
      <c r="U3337" s="3" t="str">
        <f t="shared" si="52"/>
        <v>2017Plan</v>
      </c>
      <c r="V3337" s="2">
        <f>DATE(A3337,INDEX(Map!$H$1:$H$12,MATCH(B3337,Map!$G$1:$G$12,0),0),1)</f>
        <v>43556</v>
      </c>
      <c r="W3337" t="str">
        <f>IF(AND(V3337&gt;=Map!$K$2,V3337&lt;=Map!$L$2),"Base",IF(AND(V3337&gt;=Map!$K$3,V3337&lt;=Map!$L$3),"Fcst","N/A"))</f>
        <v>N/A</v>
      </c>
      <c r="X3337" t="str">
        <f>INDEX(Map!$B$2:$B$86,MATCH(D3337,Map!$A$2:$A$86,0),0)</f>
        <v>N/A</v>
      </c>
      <c r="Y3337" s="7" t="str">
        <f>IF(INDEX(Map!$C$2:$C$86,MATCH(D3337,Map!$A$2:$A$86,0),0)="","N/A",E3337*INDEX(Map!$C$2:$C$86,MATCH(D3337,Map!$A$2:$A$86,0),0))</f>
        <v>N/A</v>
      </c>
      <c r="Z3337" s="7" t="str">
        <f>IF(INDEX(Map!$D$2:$D$86,MATCH(D3337,Map!$A$2:$A$86,0),0)="","N/A",E3337*INDEX(Map!$D$2:$D$86,MATCH(D3337,Map!$A$2:$A$86,0),0))</f>
        <v>N/A</v>
      </c>
      <c r="AA3337" t="str">
        <f>INDEX(Map!$E$2:$E$86,MATCH(D3337,Map!$A$2:$A$86,0),0)</f>
        <v>Sales</v>
      </c>
    </row>
    <row r="3338" spans="1:27" x14ac:dyDescent="0.25">
      <c r="A3338" s="1" t="s">
        <v>121</v>
      </c>
      <c r="B3338" s="1" t="s">
        <v>110</v>
      </c>
      <c r="C3338" s="1">
        <v>61</v>
      </c>
      <c r="D3338" s="1" t="s">
        <v>84</v>
      </c>
      <c r="E3338" s="1">
        <v>-0.4</v>
      </c>
      <c r="F3338" s="1">
        <v>0</v>
      </c>
      <c r="G3338" s="1">
        <v>1.6</v>
      </c>
      <c r="H3338" s="1">
        <v>30</v>
      </c>
      <c r="I3338" s="1" t="s">
        <v>63</v>
      </c>
      <c r="J3338" s="1" t="s">
        <v>63</v>
      </c>
      <c r="K3338" s="1">
        <v>233</v>
      </c>
      <c r="L3338" s="1">
        <v>32.700000000000003</v>
      </c>
      <c r="M3338" s="1">
        <v>-12</v>
      </c>
      <c r="N3338" s="1" t="s">
        <v>63</v>
      </c>
      <c r="O3338" s="1">
        <v>0</v>
      </c>
      <c r="P3338" s="1">
        <v>0</v>
      </c>
      <c r="Q3338" s="1">
        <v>3</v>
      </c>
      <c r="R3338" s="1">
        <v>23.53</v>
      </c>
      <c r="S3338" s="1">
        <v>23.53</v>
      </c>
      <c r="T3338" s="1">
        <v>-9</v>
      </c>
      <c r="U3338" s="3" t="str">
        <f t="shared" si="52"/>
        <v>2017Plan</v>
      </c>
      <c r="V3338" s="2">
        <f>DATE(A3338,INDEX(Map!$H$1:$H$12,MATCH(B3338,Map!$G$1:$G$12,0),0),1)</f>
        <v>43556</v>
      </c>
      <c r="W3338" t="str">
        <f>IF(AND(V3338&gt;=Map!$K$2,V3338&lt;=Map!$L$2),"Base",IF(AND(V3338&gt;=Map!$K$3,V3338&lt;=Map!$L$3),"Fcst","N/A"))</f>
        <v>N/A</v>
      </c>
      <c r="X3338" t="str">
        <f>INDEX(Map!$B$2:$B$86,MATCH(D3338,Map!$A$2:$A$86,0),0)</f>
        <v>N/A</v>
      </c>
      <c r="Y3338" s="7" t="str">
        <f>IF(INDEX(Map!$C$2:$C$86,MATCH(D3338,Map!$A$2:$A$86,0),0)="","N/A",E3338*INDEX(Map!$C$2:$C$86,MATCH(D3338,Map!$A$2:$A$86,0),0))</f>
        <v>N/A</v>
      </c>
      <c r="Z3338" s="7" t="str">
        <f>IF(INDEX(Map!$D$2:$D$86,MATCH(D3338,Map!$A$2:$A$86,0),0)="","N/A",E3338*INDEX(Map!$D$2:$D$86,MATCH(D3338,Map!$A$2:$A$86,0),0))</f>
        <v>N/A</v>
      </c>
      <c r="AA3338" t="str">
        <f>INDEX(Map!$E$2:$E$86,MATCH(D3338,Map!$A$2:$A$86,0),0)</f>
        <v>Sales</v>
      </c>
    </row>
    <row r="3339" spans="1:27" x14ac:dyDescent="0.25">
      <c r="A3339" s="1" t="s">
        <v>121</v>
      </c>
      <c r="B3339" s="1" t="s">
        <v>110</v>
      </c>
      <c r="C3339" s="1">
        <v>62</v>
      </c>
      <c r="D3339" s="1" t="s">
        <v>85</v>
      </c>
      <c r="E3339" s="1">
        <v>-6.1</v>
      </c>
      <c r="F3339" s="1">
        <v>0</v>
      </c>
      <c r="G3339" s="1">
        <v>27.2</v>
      </c>
      <c r="H3339" s="1">
        <v>4</v>
      </c>
      <c r="I3339" s="1" t="s">
        <v>63</v>
      </c>
      <c r="J3339" s="1" t="s">
        <v>63</v>
      </c>
      <c r="K3339" s="1">
        <v>56</v>
      </c>
      <c r="L3339" s="1">
        <v>34.1</v>
      </c>
      <c r="M3339" s="1">
        <v>-207</v>
      </c>
      <c r="N3339" s="1" t="s">
        <v>63</v>
      </c>
      <c r="O3339" s="1">
        <v>0</v>
      </c>
      <c r="P3339" s="1">
        <v>0</v>
      </c>
      <c r="Q3339" s="1">
        <v>52</v>
      </c>
      <c r="R3339" s="1">
        <v>25.49</v>
      </c>
      <c r="S3339" s="1">
        <v>25.49</v>
      </c>
      <c r="T3339" s="1">
        <v>-155</v>
      </c>
      <c r="U3339" s="3" t="str">
        <f t="shared" si="52"/>
        <v>2017Plan</v>
      </c>
      <c r="V3339" s="2">
        <f>DATE(A3339,INDEX(Map!$H$1:$H$12,MATCH(B3339,Map!$G$1:$G$12,0),0),1)</f>
        <v>43556</v>
      </c>
      <c r="W3339" t="str">
        <f>IF(AND(V3339&gt;=Map!$K$2,V3339&lt;=Map!$L$2),"Base",IF(AND(V3339&gt;=Map!$K$3,V3339&lt;=Map!$L$3),"Fcst","N/A"))</f>
        <v>N/A</v>
      </c>
      <c r="X3339" t="str">
        <f>INDEX(Map!$B$2:$B$86,MATCH(D3339,Map!$A$2:$A$86,0),0)</f>
        <v>N/A</v>
      </c>
      <c r="Y3339" s="7" t="str">
        <f>IF(INDEX(Map!$C$2:$C$86,MATCH(D3339,Map!$A$2:$A$86,0),0)="","N/A",E3339*INDEX(Map!$C$2:$C$86,MATCH(D3339,Map!$A$2:$A$86,0),0))</f>
        <v>N/A</v>
      </c>
      <c r="Z3339" s="7" t="str">
        <f>IF(INDEX(Map!$D$2:$D$86,MATCH(D3339,Map!$A$2:$A$86,0),0)="","N/A",E3339*INDEX(Map!$D$2:$D$86,MATCH(D3339,Map!$A$2:$A$86,0),0))</f>
        <v>N/A</v>
      </c>
      <c r="AA3339" t="str">
        <f>INDEX(Map!$E$2:$E$86,MATCH(D3339,Map!$A$2:$A$86,0),0)</f>
        <v>Sales</v>
      </c>
    </row>
    <row r="3340" spans="1:27" x14ac:dyDescent="0.25">
      <c r="A3340" s="1" t="s">
        <v>121</v>
      </c>
      <c r="B3340" s="1" t="s">
        <v>110</v>
      </c>
      <c r="C3340" s="1">
        <v>63</v>
      </c>
      <c r="D3340" s="1" t="s">
        <v>86</v>
      </c>
      <c r="E3340" s="1">
        <v>-4.5999999999999996</v>
      </c>
      <c r="F3340" s="1">
        <v>0</v>
      </c>
      <c r="G3340" s="1">
        <v>20.6</v>
      </c>
      <c r="H3340" s="1">
        <v>4</v>
      </c>
      <c r="I3340" s="1" t="s">
        <v>63</v>
      </c>
      <c r="J3340" s="1" t="s">
        <v>63</v>
      </c>
      <c r="K3340" s="1">
        <v>58</v>
      </c>
      <c r="L3340" s="1">
        <v>31.7</v>
      </c>
      <c r="M3340" s="1">
        <v>-146</v>
      </c>
      <c r="N3340" s="1" t="s">
        <v>63</v>
      </c>
      <c r="O3340" s="1">
        <v>0</v>
      </c>
      <c r="P3340" s="1">
        <v>0</v>
      </c>
      <c r="Q3340" s="1">
        <v>39</v>
      </c>
      <c r="R3340" s="1">
        <v>23.37</v>
      </c>
      <c r="S3340" s="1">
        <v>23.37</v>
      </c>
      <c r="T3340" s="1">
        <v>-108</v>
      </c>
      <c r="U3340" s="3" t="str">
        <f t="shared" si="52"/>
        <v>2017Plan</v>
      </c>
      <c r="V3340" s="2">
        <f>DATE(A3340,INDEX(Map!$H$1:$H$12,MATCH(B3340,Map!$G$1:$G$12,0),0),1)</f>
        <v>43556</v>
      </c>
      <c r="W3340" t="str">
        <f>IF(AND(V3340&gt;=Map!$K$2,V3340&lt;=Map!$L$2),"Base",IF(AND(V3340&gt;=Map!$K$3,V3340&lt;=Map!$L$3),"Fcst","N/A"))</f>
        <v>N/A</v>
      </c>
      <c r="X3340" t="str">
        <f>INDEX(Map!$B$2:$B$86,MATCH(D3340,Map!$A$2:$A$86,0),0)</f>
        <v>N/A</v>
      </c>
      <c r="Y3340" s="7" t="str">
        <f>IF(INDEX(Map!$C$2:$C$86,MATCH(D3340,Map!$A$2:$A$86,0),0)="","N/A",E3340*INDEX(Map!$C$2:$C$86,MATCH(D3340,Map!$A$2:$A$86,0),0))</f>
        <v>N/A</v>
      </c>
      <c r="Z3340" s="7" t="str">
        <f>IF(INDEX(Map!$D$2:$D$86,MATCH(D3340,Map!$A$2:$A$86,0),0)="","N/A",E3340*INDEX(Map!$D$2:$D$86,MATCH(D3340,Map!$A$2:$A$86,0),0))</f>
        <v>N/A</v>
      </c>
      <c r="AA3340" t="str">
        <f>INDEX(Map!$E$2:$E$86,MATCH(D3340,Map!$A$2:$A$86,0),0)</f>
        <v>Sales</v>
      </c>
    </row>
    <row r="3341" spans="1:27" x14ac:dyDescent="0.25">
      <c r="A3341" s="1" t="s">
        <v>121</v>
      </c>
      <c r="B3341" s="1" t="s">
        <v>110</v>
      </c>
      <c r="C3341" s="1">
        <v>64</v>
      </c>
      <c r="D3341" s="1" t="s">
        <v>87</v>
      </c>
      <c r="E3341" s="1">
        <v>0</v>
      </c>
      <c r="F3341" s="1">
        <v>0</v>
      </c>
      <c r="G3341" s="1">
        <v>0</v>
      </c>
      <c r="H3341" s="1">
        <v>0</v>
      </c>
      <c r="I3341" s="1" t="s">
        <v>63</v>
      </c>
      <c r="J3341" s="1" t="s">
        <v>63</v>
      </c>
      <c r="K3341" s="1">
        <v>0</v>
      </c>
      <c r="L3341" s="1">
        <v>0</v>
      </c>
      <c r="M3341" s="1">
        <v>0</v>
      </c>
      <c r="N3341" s="1" t="s">
        <v>63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</v>
      </c>
      <c r="U3341" s="3" t="str">
        <f t="shared" si="52"/>
        <v>2017Plan</v>
      </c>
      <c r="V3341" s="2">
        <f>DATE(A3341,INDEX(Map!$H$1:$H$12,MATCH(B3341,Map!$G$1:$G$12,0),0),1)</f>
        <v>43556</v>
      </c>
      <c r="W3341" t="str">
        <f>IF(AND(V3341&gt;=Map!$K$2,V3341&lt;=Map!$L$2),"Base",IF(AND(V3341&gt;=Map!$K$3,V3341&lt;=Map!$L$3),"Fcst","N/A"))</f>
        <v>N/A</v>
      </c>
      <c r="X3341" t="str">
        <f>INDEX(Map!$B$2:$B$86,MATCH(D3341,Map!$A$2:$A$86,0),0)</f>
        <v>N/A</v>
      </c>
      <c r="Y3341" s="7" t="str">
        <f>IF(INDEX(Map!$C$2:$C$86,MATCH(D3341,Map!$A$2:$A$86,0),0)="","N/A",E3341*INDEX(Map!$C$2:$C$86,MATCH(D3341,Map!$A$2:$A$86,0),0))</f>
        <v>N/A</v>
      </c>
      <c r="Z3341" s="7" t="str">
        <f>IF(INDEX(Map!$D$2:$D$86,MATCH(D3341,Map!$A$2:$A$86,0),0)="","N/A",E3341*INDEX(Map!$D$2:$D$86,MATCH(D3341,Map!$A$2:$A$86,0),0))</f>
        <v>N/A</v>
      </c>
      <c r="AA3341" t="str">
        <f>INDEX(Map!$E$2:$E$86,MATCH(D3341,Map!$A$2:$A$86,0),0)</f>
        <v>Sales</v>
      </c>
    </row>
    <row r="3342" spans="1:27" x14ac:dyDescent="0.25">
      <c r="A3342" s="1" t="s">
        <v>121</v>
      </c>
      <c r="B3342" s="1" t="s">
        <v>110</v>
      </c>
      <c r="C3342" s="1">
        <v>65</v>
      </c>
      <c r="D3342" s="1" t="s">
        <v>88</v>
      </c>
      <c r="E3342" s="1">
        <v>0</v>
      </c>
      <c r="F3342" s="1">
        <v>0</v>
      </c>
      <c r="G3342" s="1">
        <v>0</v>
      </c>
      <c r="H3342" s="1">
        <v>0</v>
      </c>
      <c r="I3342" s="1" t="s">
        <v>63</v>
      </c>
      <c r="J3342" s="1" t="s">
        <v>63</v>
      </c>
      <c r="K3342" s="1">
        <v>0</v>
      </c>
      <c r="L3342" s="1">
        <v>0</v>
      </c>
      <c r="M3342" s="1">
        <v>0</v>
      </c>
      <c r="N3342" s="1" t="s">
        <v>63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0</v>
      </c>
      <c r="U3342" s="3" t="str">
        <f t="shared" si="52"/>
        <v>2017Plan</v>
      </c>
      <c r="V3342" s="2">
        <f>DATE(A3342,INDEX(Map!$H$1:$H$12,MATCH(B3342,Map!$G$1:$G$12,0),0),1)</f>
        <v>43556</v>
      </c>
      <c r="W3342" t="str">
        <f>IF(AND(V3342&gt;=Map!$K$2,V3342&lt;=Map!$L$2),"Base",IF(AND(V3342&gt;=Map!$K$3,V3342&lt;=Map!$L$3),"Fcst","N/A"))</f>
        <v>N/A</v>
      </c>
      <c r="X3342" t="str">
        <f>INDEX(Map!$B$2:$B$86,MATCH(D3342,Map!$A$2:$A$86,0),0)</f>
        <v>N/A</v>
      </c>
      <c r="Y3342" s="7" t="str">
        <f>IF(INDEX(Map!$C$2:$C$86,MATCH(D3342,Map!$A$2:$A$86,0),0)="","N/A",E3342*INDEX(Map!$C$2:$C$86,MATCH(D3342,Map!$A$2:$A$86,0),0))</f>
        <v>N/A</v>
      </c>
      <c r="Z3342" s="7" t="str">
        <f>IF(INDEX(Map!$D$2:$D$86,MATCH(D3342,Map!$A$2:$A$86,0),0)="","N/A",E3342*INDEX(Map!$D$2:$D$86,MATCH(D3342,Map!$A$2:$A$86,0),0))</f>
        <v>N/A</v>
      </c>
      <c r="AA3342" t="str">
        <f>INDEX(Map!$E$2:$E$86,MATCH(D3342,Map!$A$2:$A$86,0),0)</f>
        <v>Sales</v>
      </c>
    </row>
    <row r="3343" spans="1:27" x14ac:dyDescent="0.25">
      <c r="A3343" s="1" t="s">
        <v>121</v>
      </c>
      <c r="B3343" s="1" t="s">
        <v>110</v>
      </c>
      <c r="C3343" s="1">
        <v>66</v>
      </c>
      <c r="D3343" s="1" t="s">
        <v>89</v>
      </c>
      <c r="E3343" s="1">
        <v>0</v>
      </c>
      <c r="F3343" s="1">
        <v>0</v>
      </c>
      <c r="G3343" s="1">
        <v>0</v>
      </c>
      <c r="H3343" s="1">
        <v>0</v>
      </c>
      <c r="I3343" s="1" t="s">
        <v>63</v>
      </c>
      <c r="J3343" s="1" t="s">
        <v>63</v>
      </c>
      <c r="K3343" s="1">
        <v>0</v>
      </c>
      <c r="L3343" s="1">
        <v>0</v>
      </c>
      <c r="M3343" s="1">
        <v>0</v>
      </c>
      <c r="N3343" s="1" t="s">
        <v>63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0</v>
      </c>
      <c r="U3343" s="3" t="str">
        <f t="shared" si="52"/>
        <v>2017Plan</v>
      </c>
      <c r="V3343" s="2">
        <f>DATE(A3343,INDEX(Map!$H$1:$H$12,MATCH(B3343,Map!$G$1:$G$12,0),0),1)</f>
        <v>43556</v>
      </c>
      <c r="W3343" t="str">
        <f>IF(AND(V3343&gt;=Map!$K$2,V3343&lt;=Map!$L$2),"Base",IF(AND(V3343&gt;=Map!$K$3,V3343&lt;=Map!$L$3),"Fcst","N/A"))</f>
        <v>N/A</v>
      </c>
      <c r="X3343" t="str">
        <f>INDEX(Map!$B$2:$B$86,MATCH(D3343,Map!$A$2:$A$86,0),0)</f>
        <v>N/A</v>
      </c>
      <c r="Y3343" s="7" t="str">
        <f>IF(INDEX(Map!$C$2:$C$86,MATCH(D3343,Map!$A$2:$A$86,0),0)="","N/A",E3343*INDEX(Map!$C$2:$C$86,MATCH(D3343,Map!$A$2:$A$86,0),0))</f>
        <v>N/A</v>
      </c>
      <c r="Z3343" s="7" t="str">
        <f>IF(INDEX(Map!$D$2:$D$86,MATCH(D3343,Map!$A$2:$A$86,0),0)="","N/A",E3343*INDEX(Map!$D$2:$D$86,MATCH(D3343,Map!$A$2:$A$86,0),0))</f>
        <v>N/A</v>
      </c>
      <c r="AA3343" t="str">
        <f>INDEX(Map!$E$2:$E$86,MATCH(D3343,Map!$A$2:$A$86,0),0)</f>
        <v>Sales</v>
      </c>
    </row>
    <row r="3344" spans="1:27" x14ac:dyDescent="0.25">
      <c r="A3344" s="1" t="s">
        <v>121</v>
      </c>
      <c r="B3344" s="1" t="s">
        <v>110</v>
      </c>
      <c r="C3344" s="1">
        <v>67</v>
      </c>
      <c r="D3344" s="1" t="s">
        <v>90</v>
      </c>
      <c r="E3344" s="1">
        <v>0</v>
      </c>
      <c r="F3344" s="1">
        <v>0</v>
      </c>
      <c r="G3344" s="1">
        <v>0</v>
      </c>
      <c r="H3344" s="1">
        <v>0</v>
      </c>
      <c r="I3344" s="1" t="s">
        <v>63</v>
      </c>
      <c r="J3344" s="1" t="s">
        <v>63</v>
      </c>
      <c r="K3344" s="1">
        <v>0</v>
      </c>
      <c r="L3344" s="1">
        <v>0</v>
      </c>
      <c r="M3344" s="1">
        <v>0</v>
      </c>
      <c r="N3344" s="1" t="s">
        <v>63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</v>
      </c>
      <c r="U3344" s="3" t="str">
        <f t="shared" si="52"/>
        <v>2017Plan</v>
      </c>
      <c r="V3344" s="2">
        <f>DATE(A3344,INDEX(Map!$H$1:$H$12,MATCH(B3344,Map!$G$1:$G$12,0),0),1)</f>
        <v>43556</v>
      </c>
      <c r="W3344" t="str">
        <f>IF(AND(V3344&gt;=Map!$K$2,V3344&lt;=Map!$L$2),"Base",IF(AND(V3344&gt;=Map!$K$3,V3344&lt;=Map!$L$3),"Fcst","N/A"))</f>
        <v>N/A</v>
      </c>
      <c r="X3344" t="str">
        <f>INDEX(Map!$B$2:$B$86,MATCH(D3344,Map!$A$2:$A$86,0),0)</f>
        <v>N/A</v>
      </c>
      <c r="Y3344" s="7" t="str">
        <f>IF(INDEX(Map!$C$2:$C$86,MATCH(D3344,Map!$A$2:$A$86,0),0)="","N/A",E3344*INDEX(Map!$C$2:$C$86,MATCH(D3344,Map!$A$2:$A$86,0),0))</f>
        <v>N/A</v>
      </c>
      <c r="Z3344" s="7" t="str">
        <f>IF(INDEX(Map!$D$2:$D$86,MATCH(D3344,Map!$A$2:$A$86,0),0)="","N/A",E3344*INDEX(Map!$D$2:$D$86,MATCH(D3344,Map!$A$2:$A$86,0),0))</f>
        <v>N/A</v>
      </c>
      <c r="AA3344" t="str">
        <f>INDEX(Map!$E$2:$E$86,MATCH(D3344,Map!$A$2:$A$86,0),0)</f>
        <v>Sales</v>
      </c>
    </row>
    <row r="3345" spans="1:27" x14ac:dyDescent="0.25">
      <c r="A3345" s="1" t="s">
        <v>121</v>
      </c>
      <c r="B3345" s="1" t="s">
        <v>110</v>
      </c>
      <c r="C3345" s="1">
        <v>68</v>
      </c>
      <c r="D3345" s="1" t="s">
        <v>91</v>
      </c>
      <c r="E3345" s="1">
        <v>0</v>
      </c>
      <c r="F3345" s="1">
        <v>0</v>
      </c>
      <c r="G3345" s="1">
        <v>0</v>
      </c>
      <c r="H3345" s="1">
        <v>0</v>
      </c>
      <c r="I3345" s="1" t="s">
        <v>63</v>
      </c>
      <c r="J3345" s="1" t="s">
        <v>63</v>
      </c>
      <c r="K3345" s="1">
        <v>0</v>
      </c>
      <c r="L3345" s="1">
        <v>0</v>
      </c>
      <c r="M3345" s="1">
        <v>0</v>
      </c>
      <c r="N3345" s="1" t="s">
        <v>63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3" t="str">
        <f t="shared" si="52"/>
        <v>2017Plan</v>
      </c>
      <c r="V3345" s="2">
        <f>DATE(A3345,INDEX(Map!$H$1:$H$12,MATCH(B3345,Map!$G$1:$G$12,0),0),1)</f>
        <v>43556</v>
      </c>
      <c r="W3345" t="str">
        <f>IF(AND(V3345&gt;=Map!$K$2,V3345&lt;=Map!$L$2),"Base",IF(AND(V3345&gt;=Map!$K$3,V3345&lt;=Map!$L$3),"Fcst","N/A"))</f>
        <v>N/A</v>
      </c>
      <c r="X3345" t="str">
        <f>INDEX(Map!$B$2:$B$86,MATCH(D3345,Map!$A$2:$A$86,0),0)</f>
        <v>N/A</v>
      </c>
      <c r="Y3345" s="7" t="str">
        <f>IF(INDEX(Map!$C$2:$C$86,MATCH(D3345,Map!$A$2:$A$86,0),0)="","N/A",E3345*INDEX(Map!$C$2:$C$86,MATCH(D3345,Map!$A$2:$A$86,0),0))</f>
        <v>N/A</v>
      </c>
      <c r="Z3345" s="7" t="str">
        <f>IF(INDEX(Map!$D$2:$D$86,MATCH(D3345,Map!$A$2:$A$86,0),0)="","N/A",E3345*INDEX(Map!$D$2:$D$86,MATCH(D3345,Map!$A$2:$A$86,0),0))</f>
        <v>N/A</v>
      </c>
      <c r="AA3345" t="str">
        <f>INDEX(Map!$E$2:$E$86,MATCH(D3345,Map!$A$2:$A$86,0),0)</f>
        <v>CSR</v>
      </c>
    </row>
    <row r="3346" spans="1:27" x14ac:dyDescent="0.25">
      <c r="A3346" s="1" t="s">
        <v>121</v>
      </c>
      <c r="B3346" s="1" t="s">
        <v>110</v>
      </c>
      <c r="C3346" s="1">
        <v>69</v>
      </c>
      <c r="D3346" s="1" t="s">
        <v>92</v>
      </c>
      <c r="E3346" s="1">
        <v>0</v>
      </c>
      <c r="F3346" s="1">
        <v>0</v>
      </c>
      <c r="G3346" s="1">
        <v>0</v>
      </c>
      <c r="H3346" s="1">
        <v>0</v>
      </c>
      <c r="I3346" s="1" t="s">
        <v>63</v>
      </c>
      <c r="J3346" s="1" t="s">
        <v>63</v>
      </c>
      <c r="K3346" s="1">
        <v>0</v>
      </c>
      <c r="L3346" s="1">
        <v>0</v>
      </c>
      <c r="M3346" s="1">
        <v>0</v>
      </c>
      <c r="N3346" s="1" t="s">
        <v>63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</v>
      </c>
      <c r="U3346" s="3" t="str">
        <f t="shared" si="52"/>
        <v>2017Plan</v>
      </c>
      <c r="V3346" s="2">
        <f>DATE(A3346,INDEX(Map!$H$1:$H$12,MATCH(B3346,Map!$G$1:$G$12,0),0),1)</f>
        <v>43556</v>
      </c>
      <c r="W3346" t="str">
        <f>IF(AND(V3346&gt;=Map!$K$2,V3346&lt;=Map!$L$2),"Base",IF(AND(V3346&gt;=Map!$K$3,V3346&lt;=Map!$L$3),"Fcst","N/A"))</f>
        <v>N/A</v>
      </c>
      <c r="X3346" t="str">
        <f>INDEX(Map!$B$2:$B$86,MATCH(D3346,Map!$A$2:$A$86,0),0)</f>
        <v>N/A</v>
      </c>
      <c r="Y3346" s="7" t="str">
        <f>IF(INDEX(Map!$C$2:$C$86,MATCH(D3346,Map!$A$2:$A$86,0),0)="","N/A",E3346*INDEX(Map!$C$2:$C$86,MATCH(D3346,Map!$A$2:$A$86,0),0))</f>
        <v>N/A</v>
      </c>
      <c r="Z3346" s="7" t="str">
        <f>IF(INDEX(Map!$D$2:$D$86,MATCH(D3346,Map!$A$2:$A$86,0),0)="","N/A",E3346*INDEX(Map!$D$2:$D$86,MATCH(D3346,Map!$A$2:$A$86,0),0))</f>
        <v>N/A</v>
      </c>
      <c r="AA3346" t="str">
        <f>INDEX(Map!$E$2:$E$86,MATCH(D3346,Map!$A$2:$A$86,0),0)</f>
        <v>CSR</v>
      </c>
    </row>
    <row r="3347" spans="1:27" x14ac:dyDescent="0.25">
      <c r="A3347" s="1" t="s">
        <v>121</v>
      </c>
      <c r="B3347" s="1" t="s">
        <v>110</v>
      </c>
      <c r="C3347" s="1">
        <v>70</v>
      </c>
      <c r="D3347" s="1" t="s">
        <v>93</v>
      </c>
      <c r="E3347" s="1">
        <v>0</v>
      </c>
      <c r="F3347" s="1">
        <v>0</v>
      </c>
      <c r="G3347" s="1">
        <v>0</v>
      </c>
      <c r="H3347" s="1">
        <v>0</v>
      </c>
      <c r="I3347" s="1" t="s">
        <v>63</v>
      </c>
      <c r="J3347" s="1" t="s">
        <v>63</v>
      </c>
      <c r="K3347" s="1">
        <v>0</v>
      </c>
      <c r="L3347" s="1">
        <v>0</v>
      </c>
      <c r="M3347" s="1">
        <v>0</v>
      </c>
      <c r="N3347" s="1" t="s">
        <v>63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0</v>
      </c>
      <c r="U3347" s="3" t="str">
        <f t="shared" si="52"/>
        <v>2017Plan</v>
      </c>
      <c r="V3347" s="2">
        <f>DATE(A3347,INDEX(Map!$H$1:$H$12,MATCH(B3347,Map!$G$1:$G$12,0),0),1)</f>
        <v>43556</v>
      </c>
      <c r="W3347" t="str">
        <f>IF(AND(V3347&gt;=Map!$K$2,V3347&lt;=Map!$L$2),"Base",IF(AND(V3347&gt;=Map!$K$3,V3347&lt;=Map!$L$3),"Fcst","N/A"))</f>
        <v>N/A</v>
      </c>
      <c r="X3347" t="str">
        <f>INDEX(Map!$B$2:$B$86,MATCH(D3347,Map!$A$2:$A$86,0),0)</f>
        <v>N/A</v>
      </c>
      <c r="Y3347" s="7" t="str">
        <f>IF(INDEX(Map!$C$2:$C$86,MATCH(D3347,Map!$A$2:$A$86,0),0)="","N/A",E3347*INDEX(Map!$C$2:$C$86,MATCH(D3347,Map!$A$2:$A$86,0),0))</f>
        <v>N/A</v>
      </c>
      <c r="Z3347" s="7" t="str">
        <f>IF(INDEX(Map!$D$2:$D$86,MATCH(D3347,Map!$A$2:$A$86,0),0)="","N/A",E3347*INDEX(Map!$D$2:$D$86,MATCH(D3347,Map!$A$2:$A$86,0),0))</f>
        <v>N/A</v>
      </c>
      <c r="AA3347" t="str">
        <f>INDEX(Map!$E$2:$E$86,MATCH(D3347,Map!$A$2:$A$86,0),0)</f>
        <v>CSR</v>
      </c>
    </row>
    <row r="3348" spans="1:27" x14ac:dyDescent="0.25">
      <c r="A3348" s="1" t="s">
        <v>121</v>
      </c>
      <c r="B3348" s="1" t="s">
        <v>110</v>
      </c>
      <c r="C3348" s="1">
        <v>71</v>
      </c>
      <c r="D3348" s="1" t="s">
        <v>94</v>
      </c>
      <c r="E3348" s="1">
        <v>0</v>
      </c>
      <c r="F3348" s="1">
        <v>0</v>
      </c>
      <c r="G3348" s="1">
        <v>0</v>
      </c>
      <c r="H3348" s="1">
        <v>0</v>
      </c>
      <c r="I3348" s="1" t="s">
        <v>63</v>
      </c>
      <c r="J3348" s="1" t="s">
        <v>63</v>
      </c>
      <c r="K3348" s="1">
        <v>0</v>
      </c>
      <c r="L3348" s="1">
        <v>0</v>
      </c>
      <c r="M3348" s="1">
        <v>0</v>
      </c>
      <c r="N3348" s="1" t="s">
        <v>63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3" t="str">
        <f t="shared" si="52"/>
        <v>2017Plan</v>
      </c>
      <c r="V3348" s="2">
        <f>DATE(A3348,INDEX(Map!$H$1:$H$12,MATCH(B3348,Map!$G$1:$G$12,0),0),1)</f>
        <v>43556</v>
      </c>
      <c r="W3348" t="str">
        <f>IF(AND(V3348&gt;=Map!$K$2,V3348&lt;=Map!$L$2),"Base",IF(AND(V3348&gt;=Map!$K$3,V3348&lt;=Map!$L$3),"Fcst","N/A"))</f>
        <v>N/A</v>
      </c>
      <c r="X3348" t="str">
        <f>INDEX(Map!$B$2:$B$86,MATCH(D3348,Map!$A$2:$A$86,0),0)</f>
        <v>N/A</v>
      </c>
      <c r="Y3348" s="7" t="str">
        <f>IF(INDEX(Map!$C$2:$C$86,MATCH(D3348,Map!$A$2:$A$86,0),0)="","N/A",E3348*INDEX(Map!$C$2:$C$86,MATCH(D3348,Map!$A$2:$A$86,0),0))</f>
        <v>N/A</v>
      </c>
      <c r="Z3348" s="7" t="str">
        <f>IF(INDEX(Map!$D$2:$D$86,MATCH(D3348,Map!$A$2:$A$86,0),0)="","N/A",E3348*INDEX(Map!$D$2:$D$86,MATCH(D3348,Map!$A$2:$A$86,0),0))</f>
        <v>N/A</v>
      </c>
      <c r="AA3348" t="str">
        <f>INDEX(Map!$E$2:$E$86,MATCH(D3348,Map!$A$2:$A$86,0),0)</f>
        <v>CSR</v>
      </c>
    </row>
    <row r="3349" spans="1:27" x14ac:dyDescent="0.25">
      <c r="A3349" s="1" t="s">
        <v>121</v>
      </c>
      <c r="B3349" s="1" t="s">
        <v>110</v>
      </c>
      <c r="C3349" s="1">
        <v>72</v>
      </c>
      <c r="D3349" s="1" t="s">
        <v>95</v>
      </c>
      <c r="E3349" s="1">
        <v>0</v>
      </c>
      <c r="F3349" s="1">
        <v>0</v>
      </c>
      <c r="G3349" s="1">
        <v>0</v>
      </c>
      <c r="H3349" s="1">
        <v>0</v>
      </c>
      <c r="I3349" s="1" t="s">
        <v>63</v>
      </c>
      <c r="J3349" s="1" t="s">
        <v>63</v>
      </c>
      <c r="K3349" s="1">
        <v>0</v>
      </c>
      <c r="L3349" s="1">
        <v>0</v>
      </c>
      <c r="M3349" s="1">
        <v>0</v>
      </c>
      <c r="N3349" s="1" t="s">
        <v>63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0</v>
      </c>
      <c r="U3349" s="3" t="str">
        <f t="shared" si="52"/>
        <v>2017Plan</v>
      </c>
      <c r="V3349" s="2">
        <f>DATE(A3349,INDEX(Map!$H$1:$H$12,MATCH(B3349,Map!$G$1:$G$12,0),0),1)</f>
        <v>43556</v>
      </c>
      <c r="W3349" t="str">
        <f>IF(AND(V3349&gt;=Map!$K$2,V3349&lt;=Map!$L$2),"Base",IF(AND(V3349&gt;=Map!$K$3,V3349&lt;=Map!$L$3),"Fcst","N/A"))</f>
        <v>N/A</v>
      </c>
      <c r="X3349" t="str">
        <f>INDEX(Map!$B$2:$B$86,MATCH(D3349,Map!$A$2:$A$86,0),0)</f>
        <v>N/A</v>
      </c>
      <c r="Y3349" s="7" t="str">
        <f>IF(INDEX(Map!$C$2:$C$86,MATCH(D3349,Map!$A$2:$A$86,0),0)="","N/A",E3349*INDEX(Map!$C$2:$C$86,MATCH(D3349,Map!$A$2:$A$86,0),0))</f>
        <v>N/A</v>
      </c>
      <c r="Z3349" s="7" t="str">
        <f>IF(INDEX(Map!$D$2:$D$86,MATCH(D3349,Map!$A$2:$A$86,0),0)="","N/A",E3349*INDEX(Map!$D$2:$D$86,MATCH(D3349,Map!$A$2:$A$86,0),0))</f>
        <v>N/A</v>
      </c>
      <c r="AA3349" t="str">
        <f>INDEX(Map!$E$2:$E$86,MATCH(D3349,Map!$A$2:$A$86,0),0)</f>
        <v>CSR</v>
      </c>
    </row>
    <row r="3350" spans="1:27" x14ac:dyDescent="0.25">
      <c r="A3350" s="1" t="s">
        <v>121</v>
      </c>
      <c r="B3350" s="1" t="s">
        <v>110</v>
      </c>
      <c r="C3350" s="1">
        <v>73</v>
      </c>
      <c r="D3350" s="1" t="s">
        <v>96</v>
      </c>
      <c r="E3350" s="1">
        <v>0</v>
      </c>
      <c r="F3350" s="1">
        <v>0</v>
      </c>
      <c r="G3350" s="1">
        <v>0</v>
      </c>
      <c r="H3350" s="1">
        <v>0</v>
      </c>
      <c r="I3350" s="1" t="s">
        <v>63</v>
      </c>
      <c r="J3350" s="1" t="s">
        <v>63</v>
      </c>
      <c r="K3350" s="1">
        <v>0</v>
      </c>
      <c r="L3350" s="1">
        <v>0</v>
      </c>
      <c r="M3350" s="1">
        <v>0</v>
      </c>
      <c r="N3350" s="1" t="s">
        <v>63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0</v>
      </c>
      <c r="U3350" s="3" t="str">
        <f t="shared" si="52"/>
        <v>2017Plan</v>
      </c>
      <c r="V3350" s="2">
        <f>DATE(A3350,INDEX(Map!$H$1:$H$12,MATCH(B3350,Map!$G$1:$G$12,0),0),1)</f>
        <v>43556</v>
      </c>
      <c r="W3350" t="str">
        <f>IF(AND(V3350&gt;=Map!$K$2,V3350&lt;=Map!$L$2),"Base",IF(AND(V3350&gt;=Map!$K$3,V3350&lt;=Map!$L$3),"Fcst","N/A"))</f>
        <v>N/A</v>
      </c>
      <c r="X3350" t="str">
        <f>INDEX(Map!$B$2:$B$86,MATCH(D3350,Map!$A$2:$A$86,0),0)</f>
        <v>N/A</v>
      </c>
      <c r="Y3350" s="7" t="str">
        <f>IF(INDEX(Map!$C$2:$C$86,MATCH(D3350,Map!$A$2:$A$86,0),0)="","N/A",E3350*INDEX(Map!$C$2:$C$86,MATCH(D3350,Map!$A$2:$A$86,0),0))</f>
        <v>N/A</v>
      </c>
      <c r="Z3350" s="7" t="str">
        <f>IF(INDEX(Map!$D$2:$D$86,MATCH(D3350,Map!$A$2:$A$86,0),0)="","N/A",E3350*INDEX(Map!$D$2:$D$86,MATCH(D3350,Map!$A$2:$A$86,0),0))</f>
        <v>N/A</v>
      </c>
      <c r="AA3350" t="str">
        <f>INDEX(Map!$E$2:$E$86,MATCH(D3350,Map!$A$2:$A$86,0),0)</f>
        <v>CSR</v>
      </c>
    </row>
    <row r="3351" spans="1:27" x14ac:dyDescent="0.25">
      <c r="A3351" s="1" t="s">
        <v>121</v>
      </c>
      <c r="B3351" s="1" t="s">
        <v>110</v>
      </c>
      <c r="C3351" s="1">
        <v>74</v>
      </c>
      <c r="D3351" s="1" t="s">
        <v>97</v>
      </c>
      <c r="E3351" s="1">
        <v>0</v>
      </c>
      <c r="F3351" s="1">
        <v>0</v>
      </c>
      <c r="G3351" s="1">
        <v>0</v>
      </c>
      <c r="H3351" s="1">
        <v>0</v>
      </c>
      <c r="I3351" s="1" t="s">
        <v>63</v>
      </c>
      <c r="J3351" s="1" t="s">
        <v>63</v>
      </c>
      <c r="K3351" s="1">
        <v>0</v>
      </c>
      <c r="L3351" s="1">
        <v>0</v>
      </c>
      <c r="M3351" s="1">
        <v>0</v>
      </c>
      <c r="N3351" s="1" t="s">
        <v>63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</v>
      </c>
      <c r="U3351" s="3" t="str">
        <f t="shared" si="52"/>
        <v>2017Plan</v>
      </c>
      <c r="V3351" s="2">
        <f>DATE(A3351,INDEX(Map!$H$1:$H$12,MATCH(B3351,Map!$G$1:$G$12,0),0),1)</f>
        <v>43556</v>
      </c>
      <c r="W3351" t="str">
        <f>IF(AND(V3351&gt;=Map!$K$2,V3351&lt;=Map!$L$2),"Base",IF(AND(V3351&gt;=Map!$K$3,V3351&lt;=Map!$L$3),"Fcst","N/A"))</f>
        <v>N/A</v>
      </c>
      <c r="X3351" t="str">
        <f>INDEX(Map!$B$2:$B$86,MATCH(D3351,Map!$A$2:$A$86,0),0)</f>
        <v>N/A</v>
      </c>
      <c r="Y3351" s="7" t="str">
        <f>IF(INDEX(Map!$C$2:$C$86,MATCH(D3351,Map!$A$2:$A$86,0),0)="","N/A",E3351*INDEX(Map!$C$2:$C$86,MATCH(D3351,Map!$A$2:$A$86,0),0))</f>
        <v>N/A</v>
      </c>
      <c r="Z3351" s="7" t="str">
        <f>IF(INDEX(Map!$D$2:$D$86,MATCH(D3351,Map!$A$2:$A$86,0),0)="","N/A",E3351*INDEX(Map!$D$2:$D$86,MATCH(D3351,Map!$A$2:$A$86,0),0))</f>
        <v>N/A</v>
      </c>
      <c r="AA3351" t="str">
        <f>INDEX(Map!$E$2:$E$86,MATCH(D3351,Map!$A$2:$A$86,0),0)</f>
        <v>CSR</v>
      </c>
    </row>
    <row r="3352" spans="1:27" x14ac:dyDescent="0.25">
      <c r="A3352" s="1" t="s">
        <v>121</v>
      </c>
      <c r="B3352" s="1" t="s">
        <v>110</v>
      </c>
      <c r="C3352" s="1">
        <v>75</v>
      </c>
      <c r="D3352" s="1" t="s">
        <v>98</v>
      </c>
      <c r="E3352" s="1">
        <v>0</v>
      </c>
      <c r="F3352" s="1">
        <v>0</v>
      </c>
      <c r="G3352" s="1">
        <v>0</v>
      </c>
      <c r="H3352" s="1">
        <v>0</v>
      </c>
      <c r="I3352" s="1" t="s">
        <v>63</v>
      </c>
      <c r="J3352" s="1" t="s">
        <v>63</v>
      </c>
      <c r="K3352" s="1">
        <v>0</v>
      </c>
      <c r="L3352" s="1">
        <v>0</v>
      </c>
      <c r="M3352" s="1">
        <v>0</v>
      </c>
      <c r="N3352" s="1" t="s">
        <v>63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</v>
      </c>
      <c r="U3352" s="3" t="str">
        <f t="shared" si="52"/>
        <v>2017Plan</v>
      </c>
      <c r="V3352" s="2">
        <f>DATE(A3352,INDEX(Map!$H$1:$H$12,MATCH(B3352,Map!$G$1:$G$12,0),0),1)</f>
        <v>43556</v>
      </c>
      <c r="W3352" t="str">
        <f>IF(AND(V3352&gt;=Map!$K$2,V3352&lt;=Map!$L$2),"Base",IF(AND(V3352&gt;=Map!$K$3,V3352&lt;=Map!$L$3),"Fcst","N/A"))</f>
        <v>N/A</v>
      </c>
      <c r="X3352" t="str">
        <f>INDEX(Map!$B$2:$B$86,MATCH(D3352,Map!$A$2:$A$86,0),0)</f>
        <v>N/A</v>
      </c>
      <c r="Y3352" s="7" t="str">
        <f>IF(INDEX(Map!$C$2:$C$86,MATCH(D3352,Map!$A$2:$A$86,0),0)="","N/A",E3352*INDEX(Map!$C$2:$C$86,MATCH(D3352,Map!$A$2:$A$86,0),0))</f>
        <v>N/A</v>
      </c>
      <c r="Z3352" s="7" t="str">
        <f>IF(INDEX(Map!$D$2:$D$86,MATCH(D3352,Map!$A$2:$A$86,0),0)="","N/A",E3352*INDEX(Map!$D$2:$D$86,MATCH(D3352,Map!$A$2:$A$86,0),0))</f>
        <v>N/A</v>
      </c>
      <c r="AA3352" t="str">
        <f>INDEX(Map!$E$2:$E$86,MATCH(D3352,Map!$A$2:$A$86,0),0)</f>
        <v>CSR</v>
      </c>
    </row>
    <row r="3353" spans="1:27" x14ac:dyDescent="0.25">
      <c r="A3353" s="1" t="s">
        <v>121</v>
      </c>
      <c r="B3353" s="1" t="s">
        <v>110</v>
      </c>
      <c r="C3353" s="1">
        <v>76</v>
      </c>
      <c r="D3353" s="1" t="s">
        <v>99</v>
      </c>
      <c r="E3353" s="1">
        <v>0</v>
      </c>
      <c r="F3353" s="1">
        <v>0</v>
      </c>
      <c r="G3353" s="1">
        <v>0</v>
      </c>
      <c r="H3353" s="1">
        <v>0</v>
      </c>
      <c r="I3353" s="1" t="s">
        <v>63</v>
      </c>
      <c r="J3353" s="1" t="s">
        <v>63</v>
      </c>
      <c r="K3353" s="1">
        <v>0</v>
      </c>
      <c r="L3353" s="1">
        <v>0</v>
      </c>
      <c r="M3353" s="1">
        <v>0</v>
      </c>
      <c r="N3353" s="1" t="s">
        <v>63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</v>
      </c>
      <c r="U3353" s="3" t="str">
        <f t="shared" si="52"/>
        <v>2017Plan</v>
      </c>
      <c r="V3353" s="2">
        <f>DATE(A3353,INDEX(Map!$H$1:$H$12,MATCH(B3353,Map!$G$1:$G$12,0),0),1)</f>
        <v>43556</v>
      </c>
      <c r="W3353" t="str">
        <f>IF(AND(V3353&gt;=Map!$K$2,V3353&lt;=Map!$L$2),"Base",IF(AND(V3353&gt;=Map!$K$3,V3353&lt;=Map!$L$3),"Fcst","N/A"))</f>
        <v>N/A</v>
      </c>
      <c r="X3353" t="str">
        <f>INDEX(Map!$B$2:$B$86,MATCH(D3353,Map!$A$2:$A$86,0),0)</f>
        <v>N/A</v>
      </c>
      <c r="Y3353" s="7" t="str">
        <f>IF(INDEX(Map!$C$2:$C$86,MATCH(D3353,Map!$A$2:$A$86,0),0)="","N/A",E3353*INDEX(Map!$C$2:$C$86,MATCH(D3353,Map!$A$2:$A$86,0),0))</f>
        <v>N/A</v>
      </c>
      <c r="Z3353" s="7" t="str">
        <f>IF(INDEX(Map!$D$2:$D$86,MATCH(D3353,Map!$A$2:$A$86,0),0)="","N/A",E3353*INDEX(Map!$D$2:$D$86,MATCH(D3353,Map!$A$2:$A$86,0),0))</f>
        <v>N/A</v>
      </c>
      <c r="AA3353" t="str">
        <f>INDEX(Map!$E$2:$E$86,MATCH(D3353,Map!$A$2:$A$86,0),0)</f>
        <v>CSR</v>
      </c>
    </row>
    <row r="3354" spans="1:27" x14ac:dyDescent="0.25">
      <c r="A3354" s="1" t="s">
        <v>121</v>
      </c>
      <c r="B3354" s="1" t="s">
        <v>110</v>
      </c>
      <c r="C3354" s="1">
        <v>77</v>
      </c>
      <c r="D3354" s="1" t="s">
        <v>100</v>
      </c>
      <c r="E3354" s="1">
        <v>0</v>
      </c>
      <c r="F3354" s="1">
        <v>0</v>
      </c>
      <c r="G3354" s="1">
        <v>0</v>
      </c>
      <c r="H3354" s="1">
        <v>0</v>
      </c>
      <c r="I3354" s="1" t="s">
        <v>63</v>
      </c>
      <c r="J3354" s="1" t="s">
        <v>63</v>
      </c>
      <c r="K3354" s="1">
        <v>0</v>
      </c>
      <c r="L3354" s="1">
        <v>0</v>
      </c>
      <c r="M3354" s="1">
        <v>0</v>
      </c>
      <c r="N3354" s="1" t="s">
        <v>63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</v>
      </c>
      <c r="U3354" s="3" t="str">
        <f t="shared" si="52"/>
        <v>2017Plan</v>
      </c>
      <c r="V3354" s="2">
        <f>DATE(A3354,INDEX(Map!$H$1:$H$12,MATCH(B3354,Map!$G$1:$G$12,0),0),1)</f>
        <v>43556</v>
      </c>
      <c r="W3354" t="str">
        <f>IF(AND(V3354&gt;=Map!$K$2,V3354&lt;=Map!$L$2),"Base",IF(AND(V3354&gt;=Map!$K$3,V3354&lt;=Map!$L$3),"Fcst","N/A"))</f>
        <v>N/A</v>
      </c>
      <c r="X3354" t="str">
        <f>INDEX(Map!$B$2:$B$86,MATCH(D3354,Map!$A$2:$A$86,0),0)</f>
        <v>N/A</v>
      </c>
      <c r="Y3354" s="7" t="str">
        <f>IF(INDEX(Map!$C$2:$C$86,MATCH(D3354,Map!$A$2:$A$86,0),0)="","N/A",E3354*INDEX(Map!$C$2:$C$86,MATCH(D3354,Map!$A$2:$A$86,0),0))</f>
        <v>N/A</v>
      </c>
      <c r="Z3354" s="7" t="str">
        <f>IF(INDEX(Map!$D$2:$D$86,MATCH(D3354,Map!$A$2:$A$86,0),0)="","N/A",E3354*INDEX(Map!$D$2:$D$86,MATCH(D3354,Map!$A$2:$A$86,0),0))</f>
        <v>N/A</v>
      </c>
      <c r="AA3354" t="str">
        <f>INDEX(Map!$E$2:$E$86,MATCH(D3354,Map!$A$2:$A$86,0),0)</f>
        <v>CSR</v>
      </c>
    </row>
    <row r="3355" spans="1:27" x14ac:dyDescent="0.25">
      <c r="A3355" s="1" t="s">
        <v>121</v>
      </c>
      <c r="B3355" s="1" t="s">
        <v>110</v>
      </c>
      <c r="C3355" s="1">
        <v>78</v>
      </c>
      <c r="D3355" s="1" t="s">
        <v>101</v>
      </c>
      <c r="E3355" s="1">
        <v>0</v>
      </c>
      <c r="F3355" s="1">
        <v>0</v>
      </c>
      <c r="G3355" s="1">
        <v>0</v>
      </c>
      <c r="H3355" s="1">
        <v>0</v>
      </c>
      <c r="I3355" s="1" t="s">
        <v>63</v>
      </c>
      <c r="J3355" s="1" t="s">
        <v>63</v>
      </c>
      <c r="K3355" s="1">
        <v>0</v>
      </c>
      <c r="L3355" s="1">
        <v>0</v>
      </c>
      <c r="M3355" s="1">
        <v>0</v>
      </c>
      <c r="N3355" s="1" t="s">
        <v>63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0</v>
      </c>
      <c r="U3355" s="3" t="str">
        <f t="shared" si="52"/>
        <v>2017Plan</v>
      </c>
      <c r="V3355" s="2">
        <f>DATE(A3355,INDEX(Map!$H$1:$H$12,MATCH(B3355,Map!$G$1:$G$12,0),0),1)</f>
        <v>43556</v>
      </c>
      <c r="W3355" t="str">
        <f>IF(AND(V3355&gt;=Map!$K$2,V3355&lt;=Map!$L$2),"Base",IF(AND(V3355&gt;=Map!$K$3,V3355&lt;=Map!$L$3),"Fcst","N/A"))</f>
        <v>N/A</v>
      </c>
      <c r="X3355" t="str">
        <f>INDEX(Map!$B$2:$B$86,MATCH(D3355,Map!$A$2:$A$86,0),0)</f>
        <v>N/A</v>
      </c>
      <c r="Y3355" s="7" t="str">
        <f>IF(INDEX(Map!$C$2:$C$86,MATCH(D3355,Map!$A$2:$A$86,0),0)="","N/A",E3355*INDEX(Map!$C$2:$C$86,MATCH(D3355,Map!$A$2:$A$86,0),0))</f>
        <v>N/A</v>
      </c>
      <c r="Z3355" s="7" t="str">
        <f>IF(INDEX(Map!$D$2:$D$86,MATCH(D3355,Map!$A$2:$A$86,0),0)="","N/A",E3355*INDEX(Map!$D$2:$D$86,MATCH(D3355,Map!$A$2:$A$86,0),0))</f>
        <v>N/A</v>
      </c>
      <c r="AA3355" t="str">
        <f>INDEX(Map!$E$2:$E$86,MATCH(D3355,Map!$A$2:$A$86,0),0)</f>
        <v>CSR</v>
      </c>
    </row>
    <row r="3356" spans="1:27" x14ac:dyDescent="0.25">
      <c r="A3356" s="1" t="s">
        <v>121</v>
      </c>
      <c r="B3356" s="1" t="s">
        <v>110</v>
      </c>
      <c r="C3356" s="1">
        <v>79</v>
      </c>
      <c r="D3356" s="1" t="s">
        <v>102</v>
      </c>
      <c r="E3356" s="1">
        <v>0</v>
      </c>
      <c r="F3356" s="1">
        <v>0</v>
      </c>
      <c r="G3356" s="1">
        <v>0</v>
      </c>
      <c r="H3356" s="1">
        <v>0</v>
      </c>
      <c r="I3356" s="1" t="s">
        <v>63</v>
      </c>
      <c r="J3356" s="1" t="s">
        <v>63</v>
      </c>
      <c r="K3356" s="1">
        <v>0</v>
      </c>
      <c r="L3356" s="1">
        <v>0</v>
      </c>
      <c r="M3356" s="1">
        <v>0</v>
      </c>
      <c r="N3356" s="1" t="s">
        <v>63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</v>
      </c>
      <c r="U3356" s="3" t="str">
        <f t="shared" si="52"/>
        <v>2017Plan</v>
      </c>
      <c r="V3356" s="2">
        <f>DATE(A3356,INDEX(Map!$H$1:$H$12,MATCH(B3356,Map!$G$1:$G$12,0),0),1)</f>
        <v>43556</v>
      </c>
      <c r="W3356" t="str">
        <f>IF(AND(V3356&gt;=Map!$K$2,V3356&lt;=Map!$L$2),"Base",IF(AND(V3356&gt;=Map!$K$3,V3356&lt;=Map!$L$3),"Fcst","N/A"))</f>
        <v>N/A</v>
      </c>
      <c r="X3356" t="str">
        <f>INDEX(Map!$B$2:$B$86,MATCH(D3356,Map!$A$2:$A$86,0),0)</f>
        <v>N/A</v>
      </c>
      <c r="Y3356" s="7" t="str">
        <f>IF(INDEX(Map!$C$2:$C$86,MATCH(D3356,Map!$A$2:$A$86,0),0)="","N/A",E3356*INDEX(Map!$C$2:$C$86,MATCH(D3356,Map!$A$2:$A$86,0),0))</f>
        <v>N/A</v>
      </c>
      <c r="Z3356" s="7" t="str">
        <f>IF(INDEX(Map!$D$2:$D$86,MATCH(D3356,Map!$A$2:$A$86,0),0)="","N/A",E3356*INDEX(Map!$D$2:$D$86,MATCH(D3356,Map!$A$2:$A$86,0),0))</f>
        <v>N/A</v>
      </c>
      <c r="AA3356" t="str">
        <f>INDEX(Map!$E$2:$E$86,MATCH(D3356,Map!$A$2:$A$86,0),0)</f>
        <v>CSR</v>
      </c>
    </row>
    <row r="3357" spans="1:27" x14ac:dyDescent="0.25">
      <c r="A3357" s="1" t="s">
        <v>121</v>
      </c>
      <c r="B3357" s="1" t="s">
        <v>110</v>
      </c>
      <c r="C3357" s="1">
        <v>80</v>
      </c>
      <c r="D3357" s="1" t="s">
        <v>103</v>
      </c>
      <c r="E3357" s="1">
        <v>0</v>
      </c>
      <c r="F3357" s="1">
        <v>0</v>
      </c>
      <c r="G3357" s="1">
        <v>0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0</v>
      </c>
      <c r="U3357" s="3" t="str">
        <f t="shared" si="52"/>
        <v>2017Plan</v>
      </c>
      <c r="V3357" s="2">
        <f>DATE(A3357,INDEX(Map!$H$1:$H$12,MATCH(B3357,Map!$G$1:$G$12,0),0),1)</f>
        <v>43556</v>
      </c>
      <c r="W3357" t="str">
        <f>IF(AND(V3357&gt;=Map!$K$2,V3357&lt;=Map!$L$2),"Base",IF(AND(V3357&gt;=Map!$K$3,V3357&lt;=Map!$L$3),"Fcst","N/A"))</f>
        <v>N/A</v>
      </c>
      <c r="X3357" t="str">
        <f>INDEX(Map!$B$2:$B$86,MATCH(D3357,Map!$A$2:$A$86,0),0)</f>
        <v>N/A</v>
      </c>
      <c r="Y3357" s="7" t="str">
        <f>IF(INDEX(Map!$C$2:$C$86,MATCH(D3357,Map!$A$2:$A$86,0),0)="","N/A",E3357*INDEX(Map!$C$2:$C$86,MATCH(D3357,Map!$A$2:$A$86,0),0))</f>
        <v>N/A</v>
      </c>
      <c r="Z3357" s="7" t="str">
        <f>IF(INDEX(Map!$D$2:$D$86,MATCH(D3357,Map!$A$2:$A$86,0),0)="","N/A",E3357*INDEX(Map!$D$2:$D$86,MATCH(D3357,Map!$A$2:$A$86,0),0))</f>
        <v>N/A</v>
      </c>
      <c r="AA3357" t="str">
        <f>INDEX(Map!$E$2:$E$86,MATCH(D3357,Map!$A$2:$A$86,0),0)</f>
        <v>NGCC</v>
      </c>
    </row>
    <row r="3358" spans="1:27" x14ac:dyDescent="0.25">
      <c r="A3358" s="1" t="s">
        <v>121</v>
      </c>
      <c r="B3358" s="1" t="s">
        <v>110</v>
      </c>
      <c r="C3358" s="1">
        <v>81</v>
      </c>
      <c r="D3358" s="1" t="s">
        <v>104</v>
      </c>
      <c r="E3358" s="1">
        <v>0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0</v>
      </c>
      <c r="U3358" s="3" t="str">
        <f t="shared" si="52"/>
        <v>2017Plan</v>
      </c>
      <c r="V3358" s="2">
        <f>DATE(A3358,INDEX(Map!$H$1:$H$12,MATCH(B3358,Map!$G$1:$G$12,0),0),1)</f>
        <v>43556</v>
      </c>
      <c r="W3358" t="str">
        <f>IF(AND(V3358&gt;=Map!$K$2,V3358&lt;=Map!$L$2),"Base",IF(AND(V3358&gt;=Map!$K$3,V3358&lt;=Map!$L$3),"Fcst","N/A"))</f>
        <v>N/A</v>
      </c>
      <c r="X3358" t="str">
        <f>INDEX(Map!$B$2:$B$86,MATCH(D3358,Map!$A$2:$A$86,0),0)</f>
        <v>N/A</v>
      </c>
      <c r="Y3358" s="7" t="str">
        <f>IF(INDEX(Map!$C$2:$C$86,MATCH(D3358,Map!$A$2:$A$86,0),0)="","N/A",E3358*INDEX(Map!$C$2:$C$86,MATCH(D3358,Map!$A$2:$A$86,0),0))</f>
        <v>N/A</v>
      </c>
      <c r="Z3358" s="7" t="str">
        <f>IF(INDEX(Map!$D$2:$D$86,MATCH(D3358,Map!$A$2:$A$86,0),0)="","N/A",E3358*INDEX(Map!$D$2:$D$86,MATCH(D3358,Map!$A$2:$A$86,0),0))</f>
        <v>N/A</v>
      </c>
      <c r="AA3358" t="str">
        <f>INDEX(Map!$E$2:$E$86,MATCH(D3358,Map!$A$2:$A$86,0),0)</f>
        <v>NGCC</v>
      </c>
    </row>
    <row r="3359" spans="1:27" x14ac:dyDescent="0.25">
      <c r="A3359" s="1" t="s">
        <v>121</v>
      </c>
      <c r="B3359" s="1" t="s">
        <v>110</v>
      </c>
      <c r="C3359" s="1">
        <v>82</v>
      </c>
      <c r="D3359" s="1" t="s">
        <v>105</v>
      </c>
      <c r="E3359" s="1">
        <v>0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3" t="str">
        <f t="shared" si="52"/>
        <v>2017Plan</v>
      </c>
      <c r="V3359" s="2">
        <f>DATE(A3359,INDEX(Map!$H$1:$H$12,MATCH(B3359,Map!$G$1:$G$12,0),0),1)</f>
        <v>43556</v>
      </c>
      <c r="W3359" t="str">
        <f>IF(AND(V3359&gt;=Map!$K$2,V3359&lt;=Map!$L$2),"Base",IF(AND(V3359&gt;=Map!$K$3,V3359&lt;=Map!$L$3),"Fcst","N/A"))</f>
        <v>N/A</v>
      </c>
      <c r="X3359" t="str">
        <f>INDEX(Map!$B$2:$B$86,MATCH(D3359,Map!$A$2:$A$86,0),0)</f>
        <v>N/A</v>
      </c>
      <c r="Y3359" s="7" t="str">
        <f>IF(INDEX(Map!$C$2:$C$86,MATCH(D3359,Map!$A$2:$A$86,0),0)="","N/A",E3359*INDEX(Map!$C$2:$C$86,MATCH(D3359,Map!$A$2:$A$86,0),0))</f>
        <v>N/A</v>
      </c>
      <c r="Z3359" s="7" t="str">
        <f>IF(INDEX(Map!$D$2:$D$86,MATCH(D3359,Map!$A$2:$A$86,0),0)="","N/A",E3359*INDEX(Map!$D$2:$D$86,MATCH(D3359,Map!$A$2:$A$86,0),0))</f>
        <v>N/A</v>
      </c>
      <c r="AA3359" t="str">
        <f>INDEX(Map!$E$2:$E$86,MATCH(D3359,Map!$A$2:$A$86,0),0)</f>
        <v>NGCC</v>
      </c>
    </row>
    <row r="3360" spans="1:27" x14ac:dyDescent="0.25">
      <c r="A3360" s="1" t="s">
        <v>121</v>
      </c>
      <c r="B3360" s="1" t="s">
        <v>110</v>
      </c>
      <c r="C3360" s="1">
        <v>83</v>
      </c>
      <c r="D3360" s="1" t="s">
        <v>106</v>
      </c>
      <c r="E3360" s="1">
        <v>0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</v>
      </c>
      <c r="U3360" s="3" t="str">
        <f t="shared" si="52"/>
        <v>2017Plan</v>
      </c>
      <c r="V3360" s="2">
        <f>DATE(A3360,INDEX(Map!$H$1:$H$12,MATCH(B3360,Map!$G$1:$G$12,0),0),1)</f>
        <v>43556</v>
      </c>
      <c r="W3360" t="str">
        <f>IF(AND(V3360&gt;=Map!$K$2,V3360&lt;=Map!$L$2),"Base",IF(AND(V3360&gt;=Map!$K$3,V3360&lt;=Map!$L$3),"Fcst","N/A"))</f>
        <v>N/A</v>
      </c>
      <c r="X3360" t="str">
        <f>INDEX(Map!$B$2:$B$86,MATCH(D3360,Map!$A$2:$A$86,0),0)</f>
        <v>N/A</v>
      </c>
      <c r="Y3360" s="7" t="str">
        <f>IF(INDEX(Map!$C$2:$C$86,MATCH(D3360,Map!$A$2:$A$86,0),0)="","N/A",E3360*INDEX(Map!$C$2:$C$86,MATCH(D3360,Map!$A$2:$A$86,0),0))</f>
        <v>N/A</v>
      </c>
      <c r="Z3360" s="7" t="str">
        <f>IF(INDEX(Map!$D$2:$D$86,MATCH(D3360,Map!$A$2:$A$86,0),0)="","N/A",E3360*INDEX(Map!$D$2:$D$86,MATCH(D3360,Map!$A$2:$A$86,0),0))</f>
        <v>N/A</v>
      </c>
      <c r="AA3360" t="str">
        <f>INDEX(Map!$E$2:$E$86,MATCH(D3360,Map!$A$2:$A$86,0),0)</f>
        <v>NGCC</v>
      </c>
    </row>
    <row r="3361" spans="1:27" x14ac:dyDescent="0.25">
      <c r="A3361" s="1" t="s">
        <v>121</v>
      </c>
      <c r="B3361" s="1" t="s">
        <v>110</v>
      </c>
      <c r="C3361" s="1">
        <v>84</v>
      </c>
      <c r="D3361" s="1" t="s">
        <v>107</v>
      </c>
      <c r="E3361" s="1">
        <v>3.7</v>
      </c>
      <c r="F3361" s="1">
        <v>0</v>
      </c>
      <c r="G3361" s="1">
        <v>3.1</v>
      </c>
      <c r="H3361" s="1">
        <v>6</v>
      </c>
      <c r="I3361" s="1">
        <v>40.5</v>
      </c>
      <c r="J3361" s="1">
        <v>10900</v>
      </c>
      <c r="K3361" s="1">
        <v>23</v>
      </c>
      <c r="L3361" s="1">
        <v>324.5</v>
      </c>
      <c r="M3361" s="1">
        <v>131</v>
      </c>
      <c r="N3361" s="1">
        <v>0</v>
      </c>
      <c r="O3361" s="1">
        <v>56</v>
      </c>
      <c r="P3361" s="1">
        <v>0</v>
      </c>
      <c r="Q3361" s="1">
        <v>2</v>
      </c>
      <c r="R3361" s="1">
        <v>35.97</v>
      </c>
      <c r="S3361" s="1">
        <v>51.13</v>
      </c>
      <c r="T3361" s="1">
        <v>190</v>
      </c>
      <c r="U3361" s="3" t="str">
        <f t="shared" si="52"/>
        <v>2017Plan</v>
      </c>
      <c r="V3361" s="2">
        <f>DATE(A3361,INDEX(Map!$H$1:$H$12,MATCH(B3361,Map!$G$1:$G$12,0),0),1)</f>
        <v>43556</v>
      </c>
      <c r="W3361" t="str">
        <f>IF(AND(V3361&gt;=Map!$K$2,V3361&lt;=Map!$L$2),"Base",IF(AND(V3361&gt;=Map!$K$3,V3361&lt;=Map!$L$3),"Fcst","N/A"))</f>
        <v>N/A</v>
      </c>
      <c r="X3361" t="str">
        <f>INDEX(Map!$B$2:$B$86,MATCH(D3361,Map!$A$2:$A$86,0),0)</f>
        <v>Bluegrass/EKPC</v>
      </c>
      <c r="Y3361" s="7" t="str">
        <f>IF(INDEX(Map!$C$2:$C$86,MATCH(D3361,Map!$A$2:$A$86,0),0)="","N/A",E3361*INDEX(Map!$C$2:$C$86,MATCH(D3361,Map!$A$2:$A$86,0),0))</f>
        <v>N/A</v>
      </c>
      <c r="Z3361" s="7">
        <f>IF(INDEX(Map!$D$2:$D$86,MATCH(D3361,Map!$A$2:$A$86,0),0)="","N/A",E3361*INDEX(Map!$D$2:$D$86,MATCH(D3361,Map!$A$2:$A$86,0),0))</f>
        <v>3.7</v>
      </c>
      <c r="AA3361" t="str">
        <f>INDEX(Map!$E$2:$E$86,MATCH(D3361,Map!$A$2:$A$86,0),0)</f>
        <v>SCCT</v>
      </c>
    </row>
    <row r="3362" spans="1:27" x14ac:dyDescent="0.25">
      <c r="A3362" s="1" t="s">
        <v>121</v>
      </c>
      <c r="B3362" s="1" t="s">
        <v>111</v>
      </c>
      <c r="C3362" s="1">
        <v>1</v>
      </c>
      <c r="D3362" s="1" t="s">
        <v>23</v>
      </c>
      <c r="E3362" s="1">
        <v>1.3</v>
      </c>
      <c r="F3362" s="1">
        <v>0</v>
      </c>
      <c r="G3362" s="1">
        <v>1.6</v>
      </c>
      <c r="H3362" s="1">
        <v>1</v>
      </c>
      <c r="I3362" s="1">
        <v>15.1</v>
      </c>
      <c r="J3362" s="1">
        <v>11849</v>
      </c>
      <c r="K3362" s="1">
        <v>34</v>
      </c>
      <c r="L3362" s="1">
        <v>271</v>
      </c>
      <c r="M3362" s="1">
        <v>41</v>
      </c>
      <c r="N3362" s="1">
        <v>1</v>
      </c>
      <c r="O3362" s="1">
        <v>15</v>
      </c>
      <c r="P3362" s="1">
        <v>0</v>
      </c>
      <c r="Q3362" s="1">
        <v>4</v>
      </c>
      <c r="R3362" s="1">
        <v>35.06</v>
      </c>
      <c r="S3362" s="1">
        <v>46.91</v>
      </c>
      <c r="T3362" s="1">
        <v>60</v>
      </c>
      <c r="U3362" s="3" t="str">
        <f t="shared" si="52"/>
        <v>2017Plan</v>
      </c>
      <c r="V3362" s="2">
        <f>DATE(A3362,INDEX(Map!$H$1:$H$12,MATCH(B3362,Map!$G$1:$G$12,0),0),1)</f>
        <v>43586</v>
      </c>
      <c r="W3362" t="str">
        <f>IF(AND(V3362&gt;=Map!$K$2,V3362&lt;=Map!$L$2),"Base",IF(AND(V3362&gt;=Map!$K$3,V3362&lt;=Map!$L$3),"Fcst","N/A"))</f>
        <v>N/A</v>
      </c>
      <c r="X3362" t="str">
        <f>INDEX(Map!$B$2:$B$86,MATCH(D3362,Map!$A$2:$A$86,0),0)</f>
        <v>Brown 1</v>
      </c>
      <c r="Y3362" s="7">
        <f>IF(INDEX(Map!$C$2:$C$86,MATCH(D3362,Map!$A$2:$A$86,0),0)="","N/A",E3362*INDEX(Map!$C$2:$C$86,MATCH(D3362,Map!$A$2:$A$86,0),0))</f>
        <v>1.3</v>
      </c>
      <c r="Z3362" s="7" t="str">
        <f>IF(INDEX(Map!$D$2:$D$86,MATCH(D3362,Map!$A$2:$A$86,0),0)="","N/A",E3362*INDEX(Map!$D$2:$D$86,MATCH(D3362,Map!$A$2:$A$86,0),0))</f>
        <v>N/A</v>
      </c>
      <c r="AA3362" t="str">
        <f>INDEX(Map!$E$2:$E$86,MATCH(D3362,Map!$A$2:$A$86,0),0)</f>
        <v>Coal</v>
      </c>
    </row>
    <row r="3363" spans="1:27" x14ac:dyDescent="0.25">
      <c r="A3363" s="1" t="s">
        <v>121</v>
      </c>
      <c r="B3363" s="1" t="s">
        <v>111</v>
      </c>
      <c r="C3363" s="1">
        <v>2</v>
      </c>
      <c r="D3363" s="1" t="s">
        <v>24</v>
      </c>
      <c r="E3363" s="1">
        <v>19.2</v>
      </c>
      <c r="F3363" s="1">
        <v>0</v>
      </c>
      <c r="G3363" s="1">
        <v>15.4</v>
      </c>
      <c r="H3363" s="1">
        <v>3</v>
      </c>
      <c r="I3363" s="1">
        <v>209.1</v>
      </c>
      <c r="J3363" s="1">
        <v>10905</v>
      </c>
      <c r="K3363" s="1">
        <v>295</v>
      </c>
      <c r="L3363" s="1">
        <v>271</v>
      </c>
      <c r="M3363" s="1">
        <v>567</v>
      </c>
      <c r="N3363" s="1">
        <v>2</v>
      </c>
      <c r="O3363" s="1">
        <v>37</v>
      </c>
      <c r="P3363" s="1">
        <v>0</v>
      </c>
      <c r="Q3363" s="1">
        <v>43</v>
      </c>
      <c r="R3363" s="1">
        <v>31.77</v>
      </c>
      <c r="S3363" s="1">
        <v>33.72</v>
      </c>
      <c r="T3363" s="1">
        <v>647</v>
      </c>
      <c r="U3363" s="3" t="str">
        <f t="shared" si="52"/>
        <v>2017Plan</v>
      </c>
      <c r="V3363" s="2">
        <f>DATE(A3363,INDEX(Map!$H$1:$H$12,MATCH(B3363,Map!$G$1:$G$12,0),0),1)</f>
        <v>43586</v>
      </c>
      <c r="W3363" t="str">
        <f>IF(AND(V3363&gt;=Map!$K$2,V3363&lt;=Map!$L$2),"Base",IF(AND(V3363&gt;=Map!$K$3,V3363&lt;=Map!$L$3),"Fcst","N/A"))</f>
        <v>N/A</v>
      </c>
      <c r="X3363" t="str">
        <f>INDEX(Map!$B$2:$B$86,MATCH(D3363,Map!$A$2:$A$86,0),0)</f>
        <v>Brown 2</v>
      </c>
      <c r="Y3363" s="7">
        <f>IF(INDEX(Map!$C$2:$C$86,MATCH(D3363,Map!$A$2:$A$86,0),0)="","N/A",E3363*INDEX(Map!$C$2:$C$86,MATCH(D3363,Map!$A$2:$A$86,0),0))</f>
        <v>19.2</v>
      </c>
      <c r="Z3363" s="7" t="str">
        <f>IF(INDEX(Map!$D$2:$D$86,MATCH(D3363,Map!$A$2:$A$86,0),0)="","N/A",E3363*INDEX(Map!$D$2:$D$86,MATCH(D3363,Map!$A$2:$A$86,0),0))</f>
        <v>N/A</v>
      </c>
      <c r="AA3363" t="str">
        <f>INDEX(Map!$E$2:$E$86,MATCH(D3363,Map!$A$2:$A$86,0),0)</f>
        <v>Coal</v>
      </c>
    </row>
    <row r="3364" spans="1:27" x14ac:dyDescent="0.25">
      <c r="A3364" s="1" t="s">
        <v>121</v>
      </c>
      <c r="B3364" s="1" t="s">
        <v>111</v>
      </c>
      <c r="C3364" s="1">
        <v>3</v>
      </c>
      <c r="D3364" s="1" t="s">
        <v>25</v>
      </c>
      <c r="E3364" s="1">
        <v>31.8</v>
      </c>
      <c r="F3364" s="1">
        <v>0</v>
      </c>
      <c r="G3364" s="1">
        <v>10.4</v>
      </c>
      <c r="H3364" s="1">
        <v>3</v>
      </c>
      <c r="I3364" s="1">
        <v>386.9</v>
      </c>
      <c r="J3364" s="1">
        <v>12180</v>
      </c>
      <c r="K3364" s="1">
        <v>204</v>
      </c>
      <c r="L3364" s="1">
        <v>271</v>
      </c>
      <c r="M3364" s="1">
        <v>1048</v>
      </c>
      <c r="N3364" s="1">
        <v>3</v>
      </c>
      <c r="O3364" s="1">
        <v>53</v>
      </c>
      <c r="P3364" s="1">
        <v>0</v>
      </c>
      <c r="Q3364" s="1">
        <v>101</v>
      </c>
      <c r="R3364" s="1">
        <v>36.17</v>
      </c>
      <c r="S3364" s="1">
        <v>37.85</v>
      </c>
      <c r="T3364" s="1">
        <v>1202</v>
      </c>
      <c r="U3364" s="3" t="str">
        <f t="shared" si="52"/>
        <v>2017Plan</v>
      </c>
      <c r="V3364" s="2">
        <f>DATE(A3364,INDEX(Map!$H$1:$H$12,MATCH(B3364,Map!$G$1:$G$12,0),0),1)</f>
        <v>43586</v>
      </c>
      <c r="W3364" t="str">
        <f>IF(AND(V3364&gt;=Map!$K$2,V3364&lt;=Map!$L$2),"Base",IF(AND(V3364&gt;=Map!$K$3,V3364&lt;=Map!$L$3),"Fcst","N/A"))</f>
        <v>N/A</v>
      </c>
      <c r="X3364" t="str">
        <f>INDEX(Map!$B$2:$B$86,MATCH(D3364,Map!$A$2:$A$86,0),0)</f>
        <v>Brown 3</v>
      </c>
      <c r="Y3364" s="7">
        <f>IF(INDEX(Map!$C$2:$C$86,MATCH(D3364,Map!$A$2:$A$86,0),0)="","N/A",E3364*INDEX(Map!$C$2:$C$86,MATCH(D3364,Map!$A$2:$A$86,0),0))</f>
        <v>31.8</v>
      </c>
      <c r="Z3364" s="7" t="str">
        <f>IF(INDEX(Map!$D$2:$D$86,MATCH(D3364,Map!$A$2:$A$86,0),0)="","N/A",E3364*INDEX(Map!$D$2:$D$86,MATCH(D3364,Map!$A$2:$A$86,0),0))</f>
        <v>N/A</v>
      </c>
      <c r="AA3364" t="str">
        <f>INDEX(Map!$E$2:$E$86,MATCH(D3364,Map!$A$2:$A$86,0),0)</f>
        <v>Coal</v>
      </c>
    </row>
    <row r="3365" spans="1:27" x14ac:dyDescent="0.25">
      <c r="A3365" s="1" t="s">
        <v>121</v>
      </c>
      <c r="B3365" s="1" t="s">
        <v>111</v>
      </c>
      <c r="C3365" s="1">
        <v>4</v>
      </c>
      <c r="D3365" s="1" t="s">
        <v>26</v>
      </c>
      <c r="E3365" s="1">
        <v>226.5</v>
      </c>
      <c r="F3365" s="1">
        <v>0</v>
      </c>
      <c r="G3365" s="1">
        <v>64.099999999999994</v>
      </c>
      <c r="H3365" s="1">
        <v>2</v>
      </c>
      <c r="I3365" s="1">
        <v>2389.3000000000002</v>
      </c>
      <c r="J3365" s="1">
        <v>10549</v>
      </c>
      <c r="K3365" s="1">
        <v>623</v>
      </c>
      <c r="L3365" s="1">
        <v>203.3</v>
      </c>
      <c r="M3365" s="1">
        <v>4857</v>
      </c>
      <c r="N3365" s="1">
        <v>2</v>
      </c>
      <c r="O3365" s="1">
        <v>39</v>
      </c>
      <c r="P3365" s="1">
        <v>0</v>
      </c>
      <c r="Q3365" s="1">
        <v>449</v>
      </c>
      <c r="R3365" s="1">
        <v>23.43</v>
      </c>
      <c r="S3365" s="1">
        <v>23.6</v>
      </c>
      <c r="T3365" s="1">
        <v>5345</v>
      </c>
      <c r="U3365" s="3" t="str">
        <f t="shared" si="52"/>
        <v>2017Plan</v>
      </c>
      <c r="V3365" s="2">
        <f>DATE(A3365,INDEX(Map!$H$1:$H$12,MATCH(B3365,Map!$G$1:$G$12,0),0),1)</f>
        <v>43586</v>
      </c>
      <c r="W3365" t="str">
        <f>IF(AND(V3365&gt;=Map!$K$2,V3365&lt;=Map!$L$2),"Base",IF(AND(V3365&gt;=Map!$K$3,V3365&lt;=Map!$L$3),"Fcst","N/A"))</f>
        <v>N/A</v>
      </c>
      <c r="X3365" t="str">
        <f>INDEX(Map!$B$2:$B$86,MATCH(D3365,Map!$A$2:$A$86,0),0)</f>
        <v>Ghent 1</v>
      </c>
      <c r="Y3365" s="7">
        <f>IF(INDEX(Map!$C$2:$C$86,MATCH(D3365,Map!$A$2:$A$86,0),0)="","N/A",E3365*INDEX(Map!$C$2:$C$86,MATCH(D3365,Map!$A$2:$A$86,0),0))</f>
        <v>226.5</v>
      </c>
      <c r="Z3365" s="7" t="str">
        <f>IF(INDEX(Map!$D$2:$D$86,MATCH(D3365,Map!$A$2:$A$86,0),0)="","N/A",E3365*INDEX(Map!$D$2:$D$86,MATCH(D3365,Map!$A$2:$A$86,0),0))</f>
        <v>N/A</v>
      </c>
      <c r="AA3365" t="str">
        <f>INDEX(Map!$E$2:$E$86,MATCH(D3365,Map!$A$2:$A$86,0),0)</f>
        <v>Coal</v>
      </c>
    </row>
    <row r="3366" spans="1:27" x14ac:dyDescent="0.25">
      <c r="A3366" s="1" t="s">
        <v>121</v>
      </c>
      <c r="B3366" s="1" t="s">
        <v>111</v>
      </c>
      <c r="C3366" s="1">
        <v>5</v>
      </c>
      <c r="D3366" s="1" t="s">
        <v>27</v>
      </c>
      <c r="E3366" s="1">
        <v>228.2</v>
      </c>
      <c r="F3366" s="1">
        <v>0</v>
      </c>
      <c r="G3366" s="1">
        <v>63.4</v>
      </c>
      <c r="H3366" s="1">
        <v>2</v>
      </c>
      <c r="I3366" s="1">
        <v>2388.1999999999998</v>
      </c>
      <c r="J3366" s="1">
        <v>10465</v>
      </c>
      <c r="K3366" s="1">
        <v>679</v>
      </c>
      <c r="L3366" s="1">
        <v>203.3</v>
      </c>
      <c r="M3366" s="1">
        <v>4855</v>
      </c>
      <c r="N3366" s="1">
        <v>2</v>
      </c>
      <c r="O3366" s="1">
        <v>35</v>
      </c>
      <c r="P3366" s="1">
        <v>0</v>
      </c>
      <c r="Q3366" s="1">
        <v>266</v>
      </c>
      <c r="R3366" s="1">
        <v>22.44</v>
      </c>
      <c r="S3366" s="1">
        <v>22.59</v>
      </c>
      <c r="T3366" s="1">
        <v>5155</v>
      </c>
      <c r="U3366" s="3" t="str">
        <f t="shared" si="52"/>
        <v>2017Plan</v>
      </c>
      <c r="V3366" s="2">
        <f>DATE(A3366,INDEX(Map!$H$1:$H$12,MATCH(B3366,Map!$G$1:$G$12,0),0),1)</f>
        <v>43586</v>
      </c>
      <c r="W3366" t="str">
        <f>IF(AND(V3366&gt;=Map!$K$2,V3366&lt;=Map!$L$2),"Base",IF(AND(V3366&gt;=Map!$K$3,V3366&lt;=Map!$L$3),"Fcst","N/A"))</f>
        <v>N/A</v>
      </c>
      <c r="X3366" t="str">
        <f>INDEX(Map!$B$2:$B$86,MATCH(D3366,Map!$A$2:$A$86,0),0)</f>
        <v>Ghent 2</v>
      </c>
      <c r="Y3366" s="7">
        <f>IF(INDEX(Map!$C$2:$C$86,MATCH(D3366,Map!$A$2:$A$86,0),0)="","N/A",E3366*INDEX(Map!$C$2:$C$86,MATCH(D3366,Map!$A$2:$A$86,0),0))</f>
        <v>228.2</v>
      </c>
      <c r="Z3366" s="7" t="str">
        <f>IF(INDEX(Map!$D$2:$D$86,MATCH(D3366,Map!$A$2:$A$86,0),0)="","N/A",E3366*INDEX(Map!$D$2:$D$86,MATCH(D3366,Map!$A$2:$A$86,0),0))</f>
        <v>N/A</v>
      </c>
      <c r="AA3366" t="str">
        <f>INDEX(Map!$E$2:$E$86,MATCH(D3366,Map!$A$2:$A$86,0),0)</f>
        <v>Coal</v>
      </c>
    </row>
    <row r="3367" spans="1:27" x14ac:dyDescent="0.25">
      <c r="A3367" s="1" t="s">
        <v>121</v>
      </c>
      <c r="B3367" s="1" t="s">
        <v>111</v>
      </c>
      <c r="C3367" s="1">
        <v>6</v>
      </c>
      <c r="D3367" s="1" t="s">
        <v>28</v>
      </c>
      <c r="E3367" s="1">
        <v>197.7</v>
      </c>
      <c r="F3367" s="1">
        <v>0</v>
      </c>
      <c r="G3367" s="1">
        <v>55.1</v>
      </c>
      <c r="H3367" s="1">
        <v>3</v>
      </c>
      <c r="I3367" s="1">
        <v>2213.9</v>
      </c>
      <c r="J3367" s="1">
        <v>11199</v>
      </c>
      <c r="K3367" s="1">
        <v>544</v>
      </c>
      <c r="L3367" s="1">
        <v>203.3</v>
      </c>
      <c r="M3367" s="1">
        <v>4501</v>
      </c>
      <c r="N3367" s="1">
        <v>5</v>
      </c>
      <c r="O3367" s="1">
        <v>82</v>
      </c>
      <c r="P3367" s="1">
        <v>0</v>
      </c>
      <c r="Q3367" s="1">
        <v>382</v>
      </c>
      <c r="R3367" s="1">
        <v>24.7</v>
      </c>
      <c r="S3367" s="1">
        <v>25.11</v>
      </c>
      <c r="T3367" s="1">
        <v>4964</v>
      </c>
      <c r="U3367" s="3" t="str">
        <f t="shared" si="52"/>
        <v>2017Plan</v>
      </c>
      <c r="V3367" s="2">
        <f>DATE(A3367,INDEX(Map!$H$1:$H$12,MATCH(B3367,Map!$G$1:$G$12,0),0),1)</f>
        <v>43586</v>
      </c>
      <c r="W3367" t="str">
        <f>IF(AND(V3367&gt;=Map!$K$2,V3367&lt;=Map!$L$2),"Base",IF(AND(V3367&gt;=Map!$K$3,V3367&lt;=Map!$L$3),"Fcst","N/A"))</f>
        <v>N/A</v>
      </c>
      <c r="X3367" t="str">
        <f>INDEX(Map!$B$2:$B$86,MATCH(D3367,Map!$A$2:$A$86,0),0)</f>
        <v>Ghent 3</v>
      </c>
      <c r="Y3367" s="7">
        <f>IF(INDEX(Map!$C$2:$C$86,MATCH(D3367,Map!$A$2:$A$86,0),0)="","N/A",E3367*INDEX(Map!$C$2:$C$86,MATCH(D3367,Map!$A$2:$A$86,0),0))</f>
        <v>197.7</v>
      </c>
      <c r="Z3367" s="7" t="str">
        <f>IF(INDEX(Map!$D$2:$D$86,MATCH(D3367,Map!$A$2:$A$86,0),0)="","N/A",E3367*INDEX(Map!$D$2:$D$86,MATCH(D3367,Map!$A$2:$A$86,0),0))</f>
        <v>N/A</v>
      </c>
      <c r="AA3367" t="str">
        <f>INDEX(Map!$E$2:$E$86,MATCH(D3367,Map!$A$2:$A$86,0),0)</f>
        <v>Coal</v>
      </c>
    </row>
    <row r="3368" spans="1:27" x14ac:dyDescent="0.25">
      <c r="A3368" s="1" t="s">
        <v>121</v>
      </c>
      <c r="B3368" s="1" t="s">
        <v>111</v>
      </c>
      <c r="C3368" s="1">
        <v>7</v>
      </c>
      <c r="D3368" s="1" t="s">
        <v>29</v>
      </c>
      <c r="E3368" s="1">
        <v>182</v>
      </c>
      <c r="F3368" s="1">
        <v>0</v>
      </c>
      <c r="G3368" s="1">
        <v>51.4</v>
      </c>
      <c r="H3368" s="1">
        <v>2</v>
      </c>
      <c r="I3368" s="1">
        <v>2028</v>
      </c>
      <c r="J3368" s="1">
        <v>11140</v>
      </c>
      <c r="K3368" s="1">
        <v>521</v>
      </c>
      <c r="L3368" s="1">
        <v>203.3</v>
      </c>
      <c r="M3368" s="1">
        <v>4123</v>
      </c>
      <c r="N3368" s="1">
        <v>4</v>
      </c>
      <c r="O3368" s="1">
        <v>68</v>
      </c>
      <c r="P3368" s="1">
        <v>0</v>
      </c>
      <c r="Q3368" s="1">
        <v>365</v>
      </c>
      <c r="R3368" s="1">
        <v>24.65</v>
      </c>
      <c r="S3368" s="1">
        <v>25.02</v>
      </c>
      <c r="T3368" s="1">
        <v>4555</v>
      </c>
      <c r="U3368" s="3" t="str">
        <f t="shared" si="52"/>
        <v>2017Plan</v>
      </c>
      <c r="V3368" s="2">
        <f>DATE(A3368,INDEX(Map!$H$1:$H$12,MATCH(B3368,Map!$G$1:$G$12,0),0),1)</f>
        <v>43586</v>
      </c>
      <c r="W3368" t="str">
        <f>IF(AND(V3368&gt;=Map!$K$2,V3368&lt;=Map!$L$2),"Base",IF(AND(V3368&gt;=Map!$K$3,V3368&lt;=Map!$L$3),"Fcst","N/A"))</f>
        <v>N/A</v>
      </c>
      <c r="X3368" t="str">
        <f>INDEX(Map!$B$2:$B$86,MATCH(D3368,Map!$A$2:$A$86,0),0)</f>
        <v>Ghent 4</v>
      </c>
      <c r="Y3368" s="7">
        <f>IF(INDEX(Map!$C$2:$C$86,MATCH(D3368,Map!$A$2:$A$86,0),0)="","N/A",E3368*INDEX(Map!$C$2:$C$86,MATCH(D3368,Map!$A$2:$A$86,0),0))</f>
        <v>182</v>
      </c>
      <c r="Z3368" s="7" t="str">
        <f>IF(INDEX(Map!$D$2:$D$86,MATCH(D3368,Map!$A$2:$A$86,0),0)="","N/A",E3368*INDEX(Map!$D$2:$D$86,MATCH(D3368,Map!$A$2:$A$86,0),0))</f>
        <v>N/A</v>
      </c>
      <c r="AA3368" t="str">
        <f>INDEX(Map!$E$2:$E$86,MATCH(D3368,Map!$A$2:$A$86,0),0)</f>
        <v>Coal</v>
      </c>
    </row>
    <row r="3369" spans="1:27" x14ac:dyDescent="0.25">
      <c r="A3369" s="1" t="s">
        <v>121</v>
      </c>
      <c r="B3369" s="1" t="s">
        <v>111</v>
      </c>
      <c r="C3369" s="1">
        <v>8</v>
      </c>
      <c r="D3369" s="1" t="s">
        <v>30</v>
      </c>
      <c r="E3369" s="1">
        <v>114.9</v>
      </c>
      <c r="F3369" s="1">
        <v>0</v>
      </c>
      <c r="G3369" s="1">
        <v>51.5</v>
      </c>
      <c r="H3369" s="1">
        <v>3</v>
      </c>
      <c r="I3369" s="1">
        <v>1204.9000000000001</v>
      </c>
      <c r="J3369" s="1">
        <v>10488</v>
      </c>
      <c r="K3369" s="1">
        <v>543</v>
      </c>
      <c r="L3369" s="1">
        <v>200.6</v>
      </c>
      <c r="M3369" s="1">
        <v>2418</v>
      </c>
      <c r="N3369" s="1">
        <v>6</v>
      </c>
      <c r="O3369" s="1">
        <v>25</v>
      </c>
      <c r="P3369" s="1">
        <v>0</v>
      </c>
      <c r="Q3369" s="1">
        <v>103</v>
      </c>
      <c r="R3369" s="1">
        <v>21.94</v>
      </c>
      <c r="S3369" s="1">
        <v>22.16</v>
      </c>
      <c r="T3369" s="1">
        <v>2546</v>
      </c>
      <c r="U3369" s="3" t="str">
        <f t="shared" si="52"/>
        <v>2017Plan</v>
      </c>
      <c r="V3369" s="2">
        <f>DATE(A3369,INDEX(Map!$H$1:$H$12,MATCH(B3369,Map!$G$1:$G$12,0),0),1)</f>
        <v>43586</v>
      </c>
      <c r="W3369" t="str">
        <f>IF(AND(V3369&gt;=Map!$K$2,V3369&lt;=Map!$L$2),"Base",IF(AND(V3369&gt;=Map!$K$3,V3369&lt;=Map!$L$3),"Fcst","N/A"))</f>
        <v>N/A</v>
      </c>
      <c r="X3369" t="str">
        <f>INDEX(Map!$B$2:$B$86,MATCH(D3369,Map!$A$2:$A$86,0),0)</f>
        <v>Mill Creek 1</v>
      </c>
      <c r="Y3369" s="7" t="str">
        <f>IF(INDEX(Map!$C$2:$C$86,MATCH(D3369,Map!$A$2:$A$86,0),0)="","N/A",E3369*INDEX(Map!$C$2:$C$86,MATCH(D3369,Map!$A$2:$A$86,0),0))</f>
        <v>N/A</v>
      </c>
      <c r="Z3369" s="7">
        <f>IF(INDEX(Map!$D$2:$D$86,MATCH(D3369,Map!$A$2:$A$86,0),0)="","N/A",E3369*INDEX(Map!$D$2:$D$86,MATCH(D3369,Map!$A$2:$A$86,0),0))</f>
        <v>114.9</v>
      </c>
      <c r="AA3369" t="str">
        <f>INDEX(Map!$E$2:$E$86,MATCH(D3369,Map!$A$2:$A$86,0),0)</f>
        <v>Coal</v>
      </c>
    </row>
    <row r="3370" spans="1:27" x14ac:dyDescent="0.25">
      <c r="A3370" s="1" t="s">
        <v>121</v>
      </c>
      <c r="B3370" s="1" t="s">
        <v>111</v>
      </c>
      <c r="C3370" s="1">
        <v>9</v>
      </c>
      <c r="D3370" s="1" t="s">
        <v>31</v>
      </c>
      <c r="E3370" s="1">
        <v>138.1</v>
      </c>
      <c r="F3370" s="1">
        <v>0</v>
      </c>
      <c r="G3370" s="1">
        <v>62.7</v>
      </c>
      <c r="H3370" s="1">
        <v>2</v>
      </c>
      <c r="I3370" s="1">
        <v>1492.4</v>
      </c>
      <c r="J3370" s="1">
        <v>10809</v>
      </c>
      <c r="K3370" s="1">
        <v>693</v>
      </c>
      <c r="L3370" s="1">
        <v>200.6</v>
      </c>
      <c r="M3370" s="1">
        <v>2994</v>
      </c>
      <c r="N3370" s="1">
        <v>4</v>
      </c>
      <c r="O3370" s="1">
        <v>17</v>
      </c>
      <c r="P3370" s="1">
        <v>0</v>
      </c>
      <c r="Q3370" s="1">
        <v>156</v>
      </c>
      <c r="R3370" s="1">
        <v>22.82</v>
      </c>
      <c r="S3370" s="1">
        <v>22.94</v>
      </c>
      <c r="T3370" s="1">
        <v>3168</v>
      </c>
      <c r="U3370" s="3" t="str">
        <f t="shared" si="52"/>
        <v>2017Plan</v>
      </c>
      <c r="V3370" s="2">
        <f>DATE(A3370,INDEX(Map!$H$1:$H$12,MATCH(B3370,Map!$G$1:$G$12,0),0),1)</f>
        <v>43586</v>
      </c>
      <c r="W3370" t="str">
        <f>IF(AND(V3370&gt;=Map!$K$2,V3370&lt;=Map!$L$2),"Base",IF(AND(V3370&gt;=Map!$K$3,V3370&lt;=Map!$L$3),"Fcst","N/A"))</f>
        <v>N/A</v>
      </c>
      <c r="X3370" t="str">
        <f>INDEX(Map!$B$2:$B$86,MATCH(D3370,Map!$A$2:$A$86,0),0)</f>
        <v>Mill Creek 2</v>
      </c>
      <c r="Y3370" s="7" t="str">
        <f>IF(INDEX(Map!$C$2:$C$86,MATCH(D3370,Map!$A$2:$A$86,0),0)="","N/A",E3370*INDEX(Map!$C$2:$C$86,MATCH(D3370,Map!$A$2:$A$86,0),0))</f>
        <v>N/A</v>
      </c>
      <c r="Z3370" s="7">
        <f>IF(INDEX(Map!$D$2:$D$86,MATCH(D3370,Map!$A$2:$A$86,0),0)="","N/A",E3370*INDEX(Map!$D$2:$D$86,MATCH(D3370,Map!$A$2:$A$86,0),0))</f>
        <v>138.1</v>
      </c>
      <c r="AA3370" t="str">
        <f>INDEX(Map!$E$2:$E$86,MATCH(D3370,Map!$A$2:$A$86,0),0)</f>
        <v>Coal</v>
      </c>
    </row>
    <row r="3371" spans="1:27" x14ac:dyDescent="0.25">
      <c r="A3371" s="1" t="s">
        <v>121</v>
      </c>
      <c r="B3371" s="1" t="s">
        <v>111</v>
      </c>
      <c r="C3371" s="1">
        <v>10</v>
      </c>
      <c r="D3371" s="1" t="s">
        <v>32</v>
      </c>
      <c r="E3371" s="1">
        <v>189.7</v>
      </c>
      <c r="F3371" s="1">
        <v>0</v>
      </c>
      <c r="G3371" s="1">
        <v>65.900000000000006</v>
      </c>
      <c r="H3371" s="1">
        <v>2</v>
      </c>
      <c r="I3371" s="1">
        <v>2034.1</v>
      </c>
      <c r="J3371" s="1">
        <v>10724</v>
      </c>
      <c r="K3371" s="1">
        <v>691</v>
      </c>
      <c r="L3371" s="1">
        <v>200.6</v>
      </c>
      <c r="M3371" s="1">
        <v>4081</v>
      </c>
      <c r="N3371" s="1">
        <v>12</v>
      </c>
      <c r="O3371" s="1">
        <v>47</v>
      </c>
      <c r="P3371" s="1">
        <v>0</v>
      </c>
      <c r="Q3371" s="1">
        <v>242</v>
      </c>
      <c r="R3371" s="1">
        <v>22.79</v>
      </c>
      <c r="S3371" s="1">
        <v>23.04</v>
      </c>
      <c r="T3371" s="1">
        <v>4371</v>
      </c>
      <c r="U3371" s="3" t="str">
        <f t="shared" si="52"/>
        <v>2017Plan</v>
      </c>
      <c r="V3371" s="2">
        <f>DATE(A3371,INDEX(Map!$H$1:$H$12,MATCH(B3371,Map!$G$1:$G$12,0),0),1)</f>
        <v>43586</v>
      </c>
      <c r="W3371" t="str">
        <f>IF(AND(V3371&gt;=Map!$K$2,V3371&lt;=Map!$L$2),"Base",IF(AND(V3371&gt;=Map!$K$3,V3371&lt;=Map!$L$3),"Fcst","N/A"))</f>
        <v>N/A</v>
      </c>
      <c r="X3371" t="str">
        <f>INDEX(Map!$B$2:$B$86,MATCH(D3371,Map!$A$2:$A$86,0),0)</f>
        <v>Mill Creek 3</v>
      </c>
      <c r="Y3371" s="7" t="str">
        <f>IF(INDEX(Map!$C$2:$C$86,MATCH(D3371,Map!$A$2:$A$86,0),0)="","N/A",E3371*INDEX(Map!$C$2:$C$86,MATCH(D3371,Map!$A$2:$A$86,0),0))</f>
        <v>N/A</v>
      </c>
      <c r="Z3371" s="7">
        <f>IF(INDEX(Map!$D$2:$D$86,MATCH(D3371,Map!$A$2:$A$86,0),0)="","N/A",E3371*INDEX(Map!$D$2:$D$86,MATCH(D3371,Map!$A$2:$A$86,0),0))</f>
        <v>189.7</v>
      </c>
      <c r="AA3371" t="str">
        <f>INDEX(Map!$E$2:$E$86,MATCH(D3371,Map!$A$2:$A$86,0),0)</f>
        <v>Coal</v>
      </c>
    </row>
    <row r="3372" spans="1:27" x14ac:dyDescent="0.25">
      <c r="A3372" s="1" t="s">
        <v>121</v>
      </c>
      <c r="B3372" s="1" t="s">
        <v>111</v>
      </c>
      <c r="C3372" s="1">
        <v>11</v>
      </c>
      <c r="D3372" s="1" t="s">
        <v>33</v>
      </c>
      <c r="E3372" s="1">
        <v>234.9</v>
      </c>
      <c r="F3372" s="1">
        <v>0</v>
      </c>
      <c r="G3372" s="1">
        <v>65.5</v>
      </c>
      <c r="H3372" s="1">
        <v>3</v>
      </c>
      <c r="I3372" s="1">
        <v>2455.1</v>
      </c>
      <c r="J3372" s="1">
        <v>10450</v>
      </c>
      <c r="K3372" s="1">
        <v>644</v>
      </c>
      <c r="L3372" s="1">
        <v>200.6</v>
      </c>
      <c r="M3372" s="1">
        <v>4926</v>
      </c>
      <c r="N3372" s="1">
        <v>28</v>
      </c>
      <c r="O3372" s="1">
        <v>112</v>
      </c>
      <c r="P3372" s="1">
        <v>0</v>
      </c>
      <c r="Q3372" s="1">
        <v>278</v>
      </c>
      <c r="R3372" s="1">
        <v>22.15</v>
      </c>
      <c r="S3372" s="1">
        <v>22.63</v>
      </c>
      <c r="T3372" s="1">
        <v>5316</v>
      </c>
      <c r="U3372" s="3" t="str">
        <f t="shared" si="52"/>
        <v>2017Plan</v>
      </c>
      <c r="V3372" s="2">
        <f>DATE(A3372,INDEX(Map!$H$1:$H$12,MATCH(B3372,Map!$G$1:$G$12,0),0),1)</f>
        <v>43586</v>
      </c>
      <c r="W3372" t="str">
        <f>IF(AND(V3372&gt;=Map!$K$2,V3372&lt;=Map!$L$2),"Base",IF(AND(V3372&gt;=Map!$K$3,V3372&lt;=Map!$L$3),"Fcst","N/A"))</f>
        <v>N/A</v>
      </c>
      <c r="X3372" t="str">
        <f>INDEX(Map!$B$2:$B$86,MATCH(D3372,Map!$A$2:$A$86,0),0)</f>
        <v>Mill Creek 4</v>
      </c>
      <c r="Y3372" s="7" t="str">
        <f>IF(INDEX(Map!$C$2:$C$86,MATCH(D3372,Map!$A$2:$A$86,0),0)="","N/A",E3372*INDEX(Map!$C$2:$C$86,MATCH(D3372,Map!$A$2:$A$86,0),0))</f>
        <v>N/A</v>
      </c>
      <c r="Z3372" s="7">
        <f>IF(INDEX(Map!$D$2:$D$86,MATCH(D3372,Map!$A$2:$A$86,0),0)="","N/A",E3372*INDEX(Map!$D$2:$D$86,MATCH(D3372,Map!$A$2:$A$86,0),0))</f>
        <v>234.9</v>
      </c>
      <c r="AA3372" t="str">
        <f>INDEX(Map!$E$2:$E$86,MATCH(D3372,Map!$A$2:$A$86,0),0)</f>
        <v>Coal</v>
      </c>
    </row>
    <row r="3373" spans="1:27" x14ac:dyDescent="0.25">
      <c r="A3373" s="1" t="s">
        <v>121</v>
      </c>
      <c r="B3373" s="1" t="s">
        <v>111</v>
      </c>
      <c r="C3373" s="1">
        <v>12</v>
      </c>
      <c r="D3373" s="1" t="s">
        <v>34</v>
      </c>
      <c r="E3373" s="1">
        <v>202</v>
      </c>
      <c r="F3373" s="1">
        <v>0</v>
      </c>
      <c r="G3373" s="1">
        <v>73.400000000000006</v>
      </c>
      <c r="H3373" s="1">
        <v>2</v>
      </c>
      <c r="I3373" s="1">
        <v>2152.1</v>
      </c>
      <c r="J3373" s="1">
        <v>10655</v>
      </c>
      <c r="K3373" s="1">
        <v>644</v>
      </c>
      <c r="L3373" s="1">
        <v>199.3</v>
      </c>
      <c r="M3373" s="1">
        <v>4288</v>
      </c>
      <c r="N3373" s="1">
        <v>7</v>
      </c>
      <c r="O3373" s="1">
        <v>117</v>
      </c>
      <c r="P3373" s="1">
        <v>0</v>
      </c>
      <c r="Q3373" s="1">
        <v>267</v>
      </c>
      <c r="R3373" s="1">
        <v>22.56</v>
      </c>
      <c r="S3373" s="1">
        <v>23.13</v>
      </c>
      <c r="T3373" s="1">
        <v>4672</v>
      </c>
      <c r="U3373" s="3" t="str">
        <f t="shared" si="52"/>
        <v>2017Plan</v>
      </c>
      <c r="V3373" s="2">
        <f>DATE(A3373,INDEX(Map!$H$1:$H$12,MATCH(B3373,Map!$G$1:$G$12,0),0),1)</f>
        <v>43586</v>
      </c>
      <c r="W3373" t="str">
        <f>IF(AND(V3373&gt;=Map!$K$2,V3373&lt;=Map!$L$2),"Base",IF(AND(V3373&gt;=Map!$K$3,V3373&lt;=Map!$L$3),"Fcst","N/A"))</f>
        <v>N/A</v>
      </c>
      <c r="X3373" t="str">
        <f>INDEX(Map!$B$2:$B$86,MATCH(D3373,Map!$A$2:$A$86,0),0)</f>
        <v>Trimble County 1</v>
      </c>
      <c r="Y3373" s="7" t="str">
        <f>IF(INDEX(Map!$C$2:$C$86,MATCH(D3373,Map!$A$2:$A$86,0),0)="","N/A",E3373*INDEX(Map!$C$2:$C$86,MATCH(D3373,Map!$A$2:$A$86,0),0))</f>
        <v>N/A</v>
      </c>
      <c r="Z3373" s="7">
        <f>IF(INDEX(Map!$D$2:$D$86,MATCH(D3373,Map!$A$2:$A$86,0),0)="","N/A",E3373*INDEX(Map!$D$2:$D$86,MATCH(D3373,Map!$A$2:$A$86,0),0))</f>
        <v>202</v>
      </c>
      <c r="AA3373" t="str">
        <f>INDEX(Map!$E$2:$E$86,MATCH(D3373,Map!$A$2:$A$86,0),0)</f>
        <v>Coal</v>
      </c>
    </row>
    <row r="3374" spans="1:27" x14ac:dyDescent="0.25">
      <c r="A3374" s="1" t="s">
        <v>121</v>
      </c>
      <c r="B3374" s="1" t="s">
        <v>111</v>
      </c>
      <c r="C3374" s="1">
        <v>13</v>
      </c>
      <c r="D3374" s="1" t="s">
        <v>35</v>
      </c>
      <c r="E3374" s="1">
        <v>339.8</v>
      </c>
      <c r="F3374" s="1">
        <v>0</v>
      </c>
      <c r="G3374" s="1">
        <v>81.599999999999994</v>
      </c>
      <c r="H3374" s="1">
        <v>2</v>
      </c>
      <c r="I3374" s="1">
        <v>3123.8</v>
      </c>
      <c r="J3374" s="1">
        <v>9193</v>
      </c>
      <c r="K3374" s="1">
        <v>671</v>
      </c>
      <c r="L3374" s="1">
        <v>207.7</v>
      </c>
      <c r="M3374" s="1">
        <v>6489</v>
      </c>
      <c r="N3374" s="1">
        <v>17</v>
      </c>
      <c r="O3374" s="1">
        <v>56</v>
      </c>
      <c r="P3374" s="1">
        <v>0</v>
      </c>
      <c r="Q3374" s="1">
        <v>494</v>
      </c>
      <c r="R3374" s="1">
        <v>20.55</v>
      </c>
      <c r="S3374" s="1">
        <v>20.71</v>
      </c>
      <c r="T3374" s="1">
        <v>7038</v>
      </c>
      <c r="U3374" s="3" t="str">
        <f t="shared" si="52"/>
        <v>2017Plan</v>
      </c>
      <c r="V3374" s="2">
        <f>DATE(A3374,INDEX(Map!$H$1:$H$12,MATCH(B3374,Map!$G$1:$G$12,0),0),1)</f>
        <v>43586</v>
      </c>
      <c r="W3374" t="str">
        <f>IF(AND(V3374&gt;=Map!$K$2,V3374&lt;=Map!$L$2),"Base",IF(AND(V3374&gt;=Map!$K$3,V3374&lt;=Map!$L$3),"Fcst","N/A"))</f>
        <v>N/A</v>
      </c>
      <c r="X3374" t="str">
        <f>INDEX(Map!$B$2:$B$86,MATCH(D3374,Map!$A$2:$A$86,0),0)</f>
        <v>Trimble County 2</v>
      </c>
      <c r="Y3374" s="7">
        <f>IF(INDEX(Map!$C$2:$C$86,MATCH(D3374,Map!$A$2:$A$86,0),0)="","N/A",E3374*INDEX(Map!$C$2:$C$86,MATCH(D3374,Map!$A$2:$A$86,0),0))</f>
        <v>275.238</v>
      </c>
      <c r="Z3374" s="7">
        <f>IF(INDEX(Map!$D$2:$D$86,MATCH(D3374,Map!$A$2:$A$86,0),0)="","N/A",E3374*INDEX(Map!$D$2:$D$86,MATCH(D3374,Map!$A$2:$A$86,0),0))</f>
        <v>64.561999999999998</v>
      </c>
      <c r="AA3374" t="str">
        <f>INDEX(Map!$E$2:$E$86,MATCH(D3374,Map!$A$2:$A$86,0),0)</f>
        <v>Coal</v>
      </c>
    </row>
    <row r="3375" spans="1:27" x14ac:dyDescent="0.25">
      <c r="A3375" s="1" t="s">
        <v>121</v>
      </c>
      <c r="B3375" s="1" t="s">
        <v>111</v>
      </c>
      <c r="C3375" s="1">
        <v>14</v>
      </c>
      <c r="D3375" s="1" t="s">
        <v>36</v>
      </c>
      <c r="E3375" s="1">
        <v>0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3" t="str">
        <f t="shared" si="52"/>
        <v>2017Plan</v>
      </c>
      <c r="V3375" s="2">
        <f>DATE(A3375,INDEX(Map!$H$1:$H$12,MATCH(B3375,Map!$G$1:$G$12,0),0),1)</f>
        <v>43586</v>
      </c>
      <c r="W3375" t="str">
        <f>IF(AND(V3375&gt;=Map!$K$2,V3375&lt;=Map!$L$2),"Base",IF(AND(V3375&gt;=Map!$K$3,V3375&lt;=Map!$L$3),"Fcst","N/A"))</f>
        <v>N/A</v>
      </c>
      <c r="X3375" t="str">
        <f>INDEX(Map!$B$2:$B$86,MATCH(D3375,Map!$A$2:$A$86,0),0)</f>
        <v>Cane Run 7</v>
      </c>
      <c r="Y3375" s="7">
        <f>IF(INDEX(Map!$C$2:$C$86,MATCH(D3375,Map!$A$2:$A$86,0),0)="","N/A",E3375*INDEX(Map!$C$2:$C$86,MATCH(D3375,Map!$A$2:$A$86,0),0))</f>
        <v>0</v>
      </c>
      <c r="Z3375" s="7">
        <f>IF(INDEX(Map!$D$2:$D$86,MATCH(D3375,Map!$A$2:$A$86,0),0)="","N/A",E3375*INDEX(Map!$D$2:$D$86,MATCH(D3375,Map!$A$2:$A$86,0),0))</f>
        <v>0</v>
      </c>
      <c r="AA3375" t="str">
        <f>INDEX(Map!$E$2:$E$86,MATCH(D3375,Map!$A$2:$A$86,0),0)</f>
        <v>NGCC</v>
      </c>
    </row>
    <row r="3376" spans="1:27" x14ac:dyDescent="0.25">
      <c r="A3376" s="1" t="s">
        <v>121</v>
      </c>
      <c r="B3376" s="1" t="s">
        <v>111</v>
      </c>
      <c r="C3376" s="1">
        <v>15</v>
      </c>
      <c r="D3376" s="1" t="s">
        <v>37</v>
      </c>
      <c r="E3376" s="1">
        <v>431.8</v>
      </c>
      <c r="F3376" s="1">
        <v>0</v>
      </c>
      <c r="G3376" s="1">
        <v>84</v>
      </c>
      <c r="H3376" s="1">
        <v>3</v>
      </c>
      <c r="I3376" s="1">
        <v>2945.6</v>
      </c>
      <c r="J3376" s="1">
        <v>6821</v>
      </c>
      <c r="K3376" s="1">
        <v>668</v>
      </c>
      <c r="L3376" s="1">
        <v>320.10000000000002</v>
      </c>
      <c r="M3376" s="1">
        <v>9428</v>
      </c>
      <c r="N3376" s="1">
        <v>8</v>
      </c>
      <c r="O3376" s="1">
        <v>27</v>
      </c>
      <c r="P3376" s="1">
        <v>0</v>
      </c>
      <c r="Q3376" s="1">
        <v>559</v>
      </c>
      <c r="R3376" s="1">
        <v>23.13</v>
      </c>
      <c r="S3376" s="1">
        <v>23.19</v>
      </c>
      <c r="T3376" s="1">
        <v>10014</v>
      </c>
      <c r="U3376" s="3" t="str">
        <f t="shared" si="52"/>
        <v>2017Plan</v>
      </c>
      <c r="V3376" s="2">
        <f>DATE(A3376,INDEX(Map!$H$1:$H$12,MATCH(B3376,Map!$G$1:$G$12,0),0),1)</f>
        <v>43586</v>
      </c>
      <c r="W3376" t="str">
        <f>IF(AND(V3376&gt;=Map!$K$2,V3376&lt;=Map!$L$2),"Base",IF(AND(V3376&gt;=Map!$K$3,V3376&lt;=Map!$L$3),"Fcst","N/A"))</f>
        <v>N/A</v>
      </c>
      <c r="X3376" t="str">
        <f>INDEX(Map!$B$2:$B$86,MATCH(D3376,Map!$A$2:$A$86,0),0)</f>
        <v>Cane Run 7</v>
      </c>
      <c r="Y3376" s="7">
        <f>IF(INDEX(Map!$C$2:$C$86,MATCH(D3376,Map!$A$2:$A$86,0),0)="","N/A",E3376*INDEX(Map!$C$2:$C$86,MATCH(D3376,Map!$A$2:$A$86,0),0))</f>
        <v>336.80400000000003</v>
      </c>
      <c r="Z3376" s="7">
        <f>IF(INDEX(Map!$D$2:$D$86,MATCH(D3376,Map!$A$2:$A$86,0),0)="","N/A",E3376*INDEX(Map!$D$2:$D$86,MATCH(D3376,Map!$A$2:$A$86,0),0))</f>
        <v>94.996000000000009</v>
      </c>
      <c r="AA3376" t="str">
        <f>INDEX(Map!$E$2:$E$86,MATCH(D3376,Map!$A$2:$A$86,0),0)</f>
        <v>NGCC</v>
      </c>
    </row>
    <row r="3377" spans="1:27" x14ac:dyDescent="0.25">
      <c r="A3377" s="1" t="s">
        <v>121</v>
      </c>
      <c r="B3377" s="1" t="s">
        <v>111</v>
      </c>
      <c r="C3377" s="1">
        <v>16</v>
      </c>
      <c r="D3377" s="1" t="s">
        <v>38</v>
      </c>
      <c r="E3377" s="1">
        <v>0.7</v>
      </c>
      <c r="F3377" s="1">
        <v>0</v>
      </c>
      <c r="G3377" s="1">
        <v>0.8</v>
      </c>
      <c r="H3377" s="1">
        <v>1</v>
      </c>
      <c r="I3377" s="1">
        <v>9.6999999999999993</v>
      </c>
      <c r="J3377" s="1">
        <v>13369</v>
      </c>
      <c r="K3377" s="1">
        <v>9</v>
      </c>
      <c r="L3377" s="1">
        <v>321.8</v>
      </c>
      <c r="M3377" s="1">
        <v>31</v>
      </c>
      <c r="N3377" s="1">
        <v>0</v>
      </c>
      <c r="O3377" s="1">
        <v>0</v>
      </c>
      <c r="P3377" s="1">
        <v>0</v>
      </c>
      <c r="Q3377" s="1">
        <v>0</v>
      </c>
      <c r="R3377" s="1">
        <v>43.03</v>
      </c>
      <c r="S3377" s="1">
        <v>43.31</v>
      </c>
      <c r="T3377" s="1">
        <v>32</v>
      </c>
      <c r="U3377" s="3" t="str">
        <f t="shared" si="52"/>
        <v>2017Plan</v>
      </c>
      <c r="V3377" s="2">
        <f>DATE(A3377,INDEX(Map!$H$1:$H$12,MATCH(B3377,Map!$G$1:$G$12,0),0),1)</f>
        <v>43586</v>
      </c>
      <c r="W3377" t="str">
        <f>IF(AND(V3377&gt;=Map!$K$2,V3377&lt;=Map!$L$2),"Base",IF(AND(V3377&gt;=Map!$K$3,V3377&lt;=Map!$L$3),"Fcst","N/A"))</f>
        <v>N/A</v>
      </c>
      <c r="X3377" t="str">
        <f>INDEX(Map!$B$2:$B$86,MATCH(D3377,Map!$A$2:$A$86,0),0)</f>
        <v>Brown 5</v>
      </c>
      <c r="Y3377" s="7">
        <f>IF(INDEX(Map!$C$2:$C$86,MATCH(D3377,Map!$A$2:$A$86,0),0)="","N/A",E3377*INDEX(Map!$C$2:$C$86,MATCH(D3377,Map!$A$2:$A$86,0),0))</f>
        <v>0.32899999999999996</v>
      </c>
      <c r="Z3377" s="7">
        <f>IF(INDEX(Map!$D$2:$D$86,MATCH(D3377,Map!$A$2:$A$86,0),0)="","N/A",E3377*INDEX(Map!$D$2:$D$86,MATCH(D3377,Map!$A$2:$A$86,0),0))</f>
        <v>0.371</v>
      </c>
      <c r="AA3377" t="str">
        <f>INDEX(Map!$E$2:$E$86,MATCH(D3377,Map!$A$2:$A$86,0),0)</f>
        <v>SCCT</v>
      </c>
    </row>
    <row r="3378" spans="1:27" x14ac:dyDescent="0.25">
      <c r="A3378" s="1" t="s">
        <v>121</v>
      </c>
      <c r="B3378" s="1" t="s">
        <v>111</v>
      </c>
      <c r="C3378" s="1">
        <v>17</v>
      </c>
      <c r="D3378" s="1" t="s">
        <v>39</v>
      </c>
      <c r="E3378" s="1">
        <v>0</v>
      </c>
      <c r="F3378" s="1">
        <v>0</v>
      </c>
      <c r="G3378" s="1">
        <v>0</v>
      </c>
      <c r="H3378" s="1">
        <v>0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0</v>
      </c>
      <c r="U3378" s="3" t="str">
        <f t="shared" si="52"/>
        <v>2017Plan</v>
      </c>
      <c r="V3378" s="2">
        <f>DATE(A3378,INDEX(Map!$H$1:$H$12,MATCH(B3378,Map!$G$1:$G$12,0),0),1)</f>
        <v>43586</v>
      </c>
      <c r="W3378" t="str">
        <f>IF(AND(V3378&gt;=Map!$K$2,V3378&lt;=Map!$L$2),"Base",IF(AND(V3378&gt;=Map!$K$3,V3378&lt;=Map!$L$3),"Fcst","N/A"))</f>
        <v>N/A</v>
      </c>
      <c r="X3378" t="str">
        <f>INDEX(Map!$B$2:$B$86,MATCH(D3378,Map!$A$2:$A$86,0),0)</f>
        <v>Brown 5</v>
      </c>
      <c r="Y3378" s="7">
        <f>IF(INDEX(Map!$C$2:$C$86,MATCH(D3378,Map!$A$2:$A$86,0),0)="","N/A",E3378*INDEX(Map!$C$2:$C$86,MATCH(D3378,Map!$A$2:$A$86,0),0))</f>
        <v>0</v>
      </c>
      <c r="Z3378" s="7">
        <f>IF(INDEX(Map!$D$2:$D$86,MATCH(D3378,Map!$A$2:$A$86,0),0)="","N/A",E3378*INDEX(Map!$D$2:$D$86,MATCH(D3378,Map!$A$2:$A$86,0),0))</f>
        <v>0</v>
      </c>
      <c r="AA3378" t="str">
        <f>INDEX(Map!$E$2:$E$86,MATCH(D3378,Map!$A$2:$A$86,0),0)</f>
        <v>SCCT</v>
      </c>
    </row>
    <row r="3379" spans="1:27" x14ac:dyDescent="0.25">
      <c r="A3379" s="1" t="s">
        <v>121</v>
      </c>
      <c r="B3379" s="1" t="s">
        <v>111</v>
      </c>
      <c r="C3379" s="1">
        <v>18</v>
      </c>
      <c r="D3379" s="1" t="s">
        <v>40</v>
      </c>
      <c r="E3379" s="1">
        <v>2.4</v>
      </c>
      <c r="F3379" s="1">
        <v>0</v>
      </c>
      <c r="G3379" s="1">
        <v>2.1</v>
      </c>
      <c r="H3379" s="1">
        <v>2</v>
      </c>
      <c r="I3379" s="1">
        <v>27.5</v>
      </c>
      <c r="J3379" s="1">
        <v>11227</v>
      </c>
      <c r="K3379" s="1">
        <v>19</v>
      </c>
      <c r="L3379" s="1">
        <v>321.8</v>
      </c>
      <c r="M3379" s="1">
        <v>88</v>
      </c>
      <c r="N3379" s="1">
        <v>0</v>
      </c>
      <c r="O3379" s="1">
        <v>17</v>
      </c>
      <c r="P3379" s="1">
        <v>0</v>
      </c>
      <c r="Q3379" s="1">
        <v>8</v>
      </c>
      <c r="R3379" s="1">
        <v>39.53</v>
      </c>
      <c r="S3379" s="1">
        <v>46.45</v>
      </c>
      <c r="T3379" s="1">
        <v>114</v>
      </c>
      <c r="U3379" s="3" t="str">
        <f t="shared" si="52"/>
        <v>2017Plan</v>
      </c>
      <c r="V3379" s="2">
        <f>DATE(A3379,INDEX(Map!$H$1:$H$12,MATCH(B3379,Map!$G$1:$G$12,0),0),1)</f>
        <v>43586</v>
      </c>
      <c r="W3379" t="str">
        <f>IF(AND(V3379&gt;=Map!$K$2,V3379&lt;=Map!$L$2),"Base",IF(AND(V3379&gt;=Map!$K$3,V3379&lt;=Map!$L$3),"Fcst","N/A"))</f>
        <v>N/A</v>
      </c>
      <c r="X3379" t="str">
        <f>INDEX(Map!$B$2:$B$86,MATCH(D3379,Map!$A$2:$A$86,0),0)</f>
        <v>Brown 6</v>
      </c>
      <c r="Y3379" s="7">
        <f>IF(INDEX(Map!$C$2:$C$86,MATCH(D3379,Map!$A$2:$A$86,0),0)="","N/A",E3379*INDEX(Map!$C$2:$C$86,MATCH(D3379,Map!$A$2:$A$86,0),0))</f>
        <v>1.488</v>
      </c>
      <c r="Z3379" s="7">
        <f>IF(INDEX(Map!$D$2:$D$86,MATCH(D3379,Map!$A$2:$A$86,0),0)="","N/A",E3379*INDEX(Map!$D$2:$D$86,MATCH(D3379,Map!$A$2:$A$86,0),0))</f>
        <v>0.91199999999999992</v>
      </c>
      <c r="AA3379" t="str">
        <f>INDEX(Map!$E$2:$E$86,MATCH(D3379,Map!$A$2:$A$86,0),0)</f>
        <v>SCCT</v>
      </c>
    </row>
    <row r="3380" spans="1:27" x14ac:dyDescent="0.25">
      <c r="A3380" s="1" t="s">
        <v>121</v>
      </c>
      <c r="B3380" s="1" t="s">
        <v>111</v>
      </c>
      <c r="C3380" s="1">
        <v>19</v>
      </c>
      <c r="D3380" s="1" t="s">
        <v>41</v>
      </c>
      <c r="E3380" s="1">
        <v>1</v>
      </c>
      <c r="F3380" s="1">
        <v>0</v>
      </c>
      <c r="G3380" s="1">
        <v>0.8</v>
      </c>
      <c r="H3380" s="1">
        <v>2</v>
      </c>
      <c r="I3380" s="1">
        <v>11.6</v>
      </c>
      <c r="J3380" s="1">
        <v>11819</v>
      </c>
      <c r="K3380" s="1">
        <v>9</v>
      </c>
      <c r="L3380" s="1">
        <v>321.8</v>
      </c>
      <c r="M3380" s="1">
        <v>37</v>
      </c>
      <c r="N3380" s="1">
        <v>0</v>
      </c>
      <c r="O3380" s="1">
        <v>1</v>
      </c>
      <c r="P3380" s="1">
        <v>0</v>
      </c>
      <c r="Q3380" s="1">
        <v>0</v>
      </c>
      <c r="R3380" s="1">
        <v>38.04</v>
      </c>
      <c r="S3380" s="1">
        <v>39.47</v>
      </c>
      <c r="T3380" s="1">
        <v>39</v>
      </c>
      <c r="U3380" s="3" t="str">
        <f t="shared" si="52"/>
        <v>2017Plan</v>
      </c>
      <c r="V3380" s="2">
        <f>DATE(A3380,INDEX(Map!$H$1:$H$12,MATCH(B3380,Map!$G$1:$G$12,0),0),1)</f>
        <v>43586</v>
      </c>
      <c r="W3380" t="str">
        <f>IF(AND(V3380&gt;=Map!$K$2,V3380&lt;=Map!$L$2),"Base",IF(AND(V3380&gt;=Map!$K$3,V3380&lt;=Map!$L$3),"Fcst","N/A"))</f>
        <v>N/A</v>
      </c>
      <c r="X3380" t="str">
        <f>INDEX(Map!$B$2:$B$86,MATCH(D3380,Map!$A$2:$A$86,0),0)</f>
        <v>Brown 7</v>
      </c>
      <c r="Y3380" s="7">
        <f>IF(INDEX(Map!$C$2:$C$86,MATCH(D3380,Map!$A$2:$A$86,0),0)="","N/A",E3380*INDEX(Map!$C$2:$C$86,MATCH(D3380,Map!$A$2:$A$86,0),0))</f>
        <v>0.62</v>
      </c>
      <c r="Z3380" s="7">
        <f>IF(INDEX(Map!$D$2:$D$86,MATCH(D3380,Map!$A$2:$A$86,0),0)="","N/A",E3380*INDEX(Map!$D$2:$D$86,MATCH(D3380,Map!$A$2:$A$86,0),0))</f>
        <v>0.38</v>
      </c>
      <c r="AA3380" t="str">
        <f>INDEX(Map!$E$2:$E$86,MATCH(D3380,Map!$A$2:$A$86,0),0)</f>
        <v>SCCT</v>
      </c>
    </row>
    <row r="3381" spans="1:27" x14ac:dyDescent="0.25">
      <c r="A3381" s="1" t="s">
        <v>121</v>
      </c>
      <c r="B3381" s="1" t="s">
        <v>111</v>
      </c>
      <c r="C3381" s="1">
        <v>20</v>
      </c>
      <c r="D3381" s="1" t="s">
        <v>42</v>
      </c>
      <c r="E3381" s="1">
        <v>0.3</v>
      </c>
      <c r="F3381" s="1">
        <v>0</v>
      </c>
      <c r="G3381" s="1">
        <v>0.3</v>
      </c>
      <c r="H3381" s="1">
        <v>1</v>
      </c>
      <c r="I3381" s="1">
        <v>4.5999999999999996</v>
      </c>
      <c r="J3381" s="1">
        <v>15231</v>
      </c>
      <c r="K3381" s="1">
        <v>5</v>
      </c>
      <c r="L3381" s="1">
        <v>321.8</v>
      </c>
      <c r="M3381" s="1">
        <v>15</v>
      </c>
      <c r="N3381" s="1">
        <v>0</v>
      </c>
      <c r="O3381" s="1">
        <v>0</v>
      </c>
      <c r="P3381" s="1">
        <v>0</v>
      </c>
      <c r="Q3381" s="1">
        <v>0</v>
      </c>
      <c r="R3381" s="1">
        <v>49.02</v>
      </c>
      <c r="S3381" s="1">
        <v>49.71</v>
      </c>
      <c r="T3381" s="1">
        <v>15</v>
      </c>
      <c r="U3381" s="3" t="str">
        <f t="shared" si="52"/>
        <v>2017Plan</v>
      </c>
      <c r="V3381" s="2">
        <f>DATE(A3381,INDEX(Map!$H$1:$H$12,MATCH(B3381,Map!$G$1:$G$12,0),0),1)</f>
        <v>43586</v>
      </c>
      <c r="W3381" t="str">
        <f>IF(AND(V3381&gt;=Map!$K$2,V3381&lt;=Map!$L$2),"Base",IF(AND(V3381&gt;=Map!$K$3,V3381&lt;=Map!$L$3),"Fcst","N/A"))</f>
        <v>N/A</v>
      </c>
      <c r="X3381" t="str">
        <f>INDEX(Map!$B$2:$B$86,MATCH(D3381,Map!$A$2:$A$86,0),0)</f>
        <v>Brown 8</v>
      </c>
      <c r="Y3381" s="7">
        <f>IF(INDEX(Map!$C$2:$C$86,MATCH(D3381,Map!$A$2:$A$86,0),0)="","N/A",E3381*INDEX(Map!$C$2:$C$86,MATCH(D3381,Map!$A$2:$A$86,0),0))</f>
        <v>0.3</v>
      </c>
      <c r="Z3381" s="7" t="str">
        <f>IF(INDEX(Map!$D$2:$D$86,MATCH(D3381,Map!$A$2:$A$86,0),0)="","N/A",E3381*INDEX(Map!$D$2:$D$86,MATCH(D3381,Map!$A$2:$A$86,0),0))</f>
        <v>N/A</v>
      </c>
      <c r="AA3381" t="str">
        <f>INDEX(Map!$E$2:$E$86,MATCH(D3381,Map!$A$2:$A$86,0),0)</f>
        <v>SCCT</v>
      </c>
    </row>
    <row r="3382" spans="1:27" x14ac:dyDescent="0.25">
      <c r="A3382" s="1" t="s">
        <v>121</v>
      </c>
      <c r="B3382" s="1" t="s">
        <v>111</v>
      </c>
      <c r="C3382" s="1">
        <v>21</v>
      </c>
      <c r="D3382" s="1" t="s">
        <v>43</v>
      </c>
      <c r="E3382" s="1">
        <v>0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3" t="str">
        <f t="shared" si="52"/>
        <v>2017Plan</v>
      </c>
      <c r="V3382" s="2">
        <f>DATE(A3382,INDEX(Map!$H$1:$H$12,MATCH(B3382,Map!$G$1:$G$12,0),0),1)</f>
        <v>43586</v>
      </c>
      <c r="W3382" t="str">
        <f>IF(AND(V3382&gt;=Map!$K$2,V3382&lt;=Map!$L$2),"Base",IF(AND(V3382&gt;=Map!$K$3,V3382&lt;=Map!$L$3),"Fcst","N/A"))</f>
        <v>N/A</v>
      </c>
      <c r="X3382" t="str">
        <f>INDEX(Map!$B$2:$B$86,MATCH(D3382,Map!$A$2:$A$86,0),0)</f>
        <v>Brown 8</v>
      </c>
      <c r="Y3382" s="7">
        <f>IF(INDEX(Map!$C$2:$C$86,MATCH(D3382,Map!$A$2:$A$86,0),0)="","N/A",E3382*INDEX(Map!$C$2:$C$86,MATCH(D3382,Map!$A$2:$A$86,0),0))</f>
        <v>0</v>
      </c>
      <c r="Z3382" s="7" t="str">
        <f>IF(INDEX(Map!$D$2:$D$86,MATCH(D3382,Map!$A$2:$A$86,0),0)="","N/A",E3382*INDEX(Map!$D$2:$D$86,MATCH(D3382,Map!$A$2:$A$86,0),0))</f>
        <v>N/A</v>
      </c>
      <c r="AA3382" t="str">
        <f>INDEX(Map!$E$2:$E$86,MATCH(D3382,Map!$A$2:$A$86,0),0)</f>
        <v>SCCT</v>
      </c>
    </row>
    <row r="3383" spans="1:27" x14ac:dyDescent="0.25">
      <c r="A3383" s="1" t="s">
        <v>121</v>
      </c>
      <c r="B3383" s="1" t="s">
        <v>111</v>
      </c>
      <c r="C3383" s="1">
        <v>22</v>
      </c>
      <c r="D3383" s="1" t="s">
        <v>44</v>
      </c>
      <c r="E3383" s="1">
        <v>0</v>
      </c>
      <c r="F3383" s="1">
        <v>0</v>
      </c>
      <c r="G3383" s="1">
        <v>0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3" t="str">
        <f t="shared" si="52"/>
        <v>2017Plan</v>
      </c>
      <c r="V3383" s="2">
        <f>DATE(A3383,INDEX(Map!$H$1:$H$12,MATCH(B3383,Map!$G$1:$G$12,0),0),1)</f>
        <v>43586</v>
      </c>
      <c r="W3383" t="str">
        <f>IF(AND(V3383&gt;=Map!$K$2,V3383&lt;=Map!$L$2),"Base",IF(AND(V3383&gt;=Map!$K$3,V3383&lt;=Map!$L$3),"Fcst","N/A"))</f>
        <v>N/A</v>
      </c>
      <c r="X3383" t="str">
        <f>INDEX(Map!$B$2:$B$86,MATCH(D3383,Map!$A$2:$A$86,0),0)</f>
        <v>Brown 9</v>
      </c>
      <c r="Y3383" s="7">
        <f>IF(INDEX(Map!$C$2:$C$86,MATCH(D3383,Map!$A$2:$A$86,0),0)="","N/A",E3383*INDEX(Map!$C$2:$C$86,MATCH(D3383,Map!$A$2:$A$86,0),0))</f>
        <v>0</v>
      </c>
      <c r="Z3383" s="7" t="str">
        <f>IF(INDEX(Map!$D$2:$D$86,MATCH(D3383,Map!$A$2:$A$86,0),0)="","N/A",E3383*INDEX(Map!$D$2:$D$86,MATCH(D3383,Map!$A$2:$A$86,0),0))</f>
        <v>N/A</v>
      </c>
      <c r="AA3383" t="str">
        <f>INDEX(Map!$E$2:$E$86,MATCH(D3383,Map!$A$2:$A$86,0),0)</f>
        <v>SCCT</v>
      </c>
    </row>
    <row r="3384" spans="1:27" x14ac:dyDescent="0.25">
      <c r="A3384" s="1" t="s">
        <v>121</v>
      </c>
      <c r="B3384" s="1" t="s">
        <v>111</v>
      </c>
      <c r="C3384" s="1">
        <v>23</v>
      </c>
      <c r="D3384" s="1" t="s">
        <v>45</v>
      </c>
      <c r="E3384" s="1">
        <v>0</v>
      </c>
      <c r="F3384" s="1">
        <v>0</v>
      </c>
      <c r="G3384" s="1">
        <v>0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3" t="str">
        <f t="shared" si="52"/>
        <v>2017Plan</v>
      </c>
      <c r="V3384" s="2">
        <f>DATE(A3384,INDEX(Map!$H$1:$H$12,MATCH(B3384,Map!$G$1:$G$12,0),0),1)</f>
        <v>43586</v>
      </c>
      <c r="W3384" t="str">
        <f>IF(AND(V3384&gt;=Map!$K$2,V3384&lt;=Map!$L$2),"Base",IF(AND(V3384&gt;=Map!$K$3,V3384&lt;=Map!$L$3),"Fcst","N/A"))</f>
        <v>N/A</v>
      </c>
      <c r="X3384" t="str">
        <f>INDEX(Map!$B$2:$B$86,MATCH(D3384,Map!$A$2:$A$86,0),0)</f>
        <v>Brown 9</v>
      </c>
      <c r="Y3384" s="7">
        <f>IF(INDEX(Map!$C$2:$C$86,MATCH(D3384,Map!$A$2:$A$86,0),0)="","N/A",E3384*INDEX(Map!$C$2:$C$86,MATCH(D3384,Map!$A$2:$A$86,0),0))</f>
        <v>0</v>
      </c>
      <c r="Z3384" s="7" t="str">
        <f>IF(INDEX(Map!$D$2:$D$86,MATCH(D3384,Map!$A$2:$A$86,0),0)="","N/A",E3384*INDEX(Map!$D$2:$D$86,MATCH(D3384,Map!$A$2:$A$86,0),0))</f>
        <v>N/A</v>
      </c>
      <c r="AA3384" t="str">
        <f>INDEX(Map!$E$2:$E$86,MATCH(D3384,Map!$A$2:$A$86,0),0)</f>
        <v>SCCT</v>
      </c>
    </row>
    <row r="3385" spans="1:27" x14ac:dyDescent="0.25">
      <c r="A3385" s="1" t="s">
        <v>121</v>
      </c>
      <c r="B3385" s="1" t="s">
        <v>111</v>
      </c>
      <c r="C3385" s="1">
        <v>24</v>
      </c>
      <c r="D3385" s="1" t="s">
        <v>46</v>
      </c>
      <c r="E3385" s="1">
        <v>0</v>
      </c>
      <c r="F3385" s="1">
        <v>0</v>
      </c>
      <c r="G3385" s="1">
        <v>0</v>
      </c>
      <c r="H3385" s="1">
        <v>0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</v>
      </c>
      <c r="U3385" s="3" t="str">
        <f t="shared" si="52"/>
        <v>2017Plan</v>
      </c>
      <c r="V3385" s="2">
        <f>DATE(A3385,INDEX(Map!$H$1:$H$12,MATCH(B3385,Map!$G$1:$G$12,0),0),1)</f>
        <v>43586</v>
      </c>
      <c r="W3385" t="str">
        <f>IF(AND(V3385&gt;=Map!$K$2,V3385&lt;=Map!$L$2),"Base",IF(AND(V3385&gt;=Map!$K$3,V3385&lt;=Map!$L$3),"Fcst","N/A"))</f>
        <v>N/A</v>
      </c>
      <c r="X3385" t="str">
        <f>INDEX(Map!$B$2:$B$86,MATCH(D3385,Map!$A$2:$A$86,0),0)</f>
        <v>Brown 10</v>
      </c>
      <c r="Y3385" s="7">
        <f>IF(INDEX(Map!$C$2:$C$86,MATCH(D3385,Map!$A$2:$A$86,0),0)="","N/A",E3385*INDEX(Map!$C$2:$C$86,MATCH(D3385,Map!$A$2:$A$86,0),0))</f>
        <v>0</v>
      </c>
      <c r="Z3385" s="7" t="str">
        <f>IF(INDEX(Map!$D$2:$D$86,MATCH(D3385,Map!$A$2:$A$86,0),0)="","N/A",E3385*INDEX(Map!$D$2:$D$86,MATCH(D3385,Map!$A$2:$A$86,0),0))</f>
        <v>N/A</v>
      </c>
      <c r="AA3385" t="str">
        <f>INDEX(Map!$E$2:$E$86,MATCH(D3385,Map!$A$2:$A$86,0),0)</f>
        <v>SCCT</v>
      </c>
    </row>
    <row r="3386" spans="1:27" x14ac:dyDescent="0.25">
      <c r="A3386" s="1" t="s">
        <v>121</v>
      </c>
      <c r="B3386" s="1" t="s">
        <v>111</v>
      </c>
      <c r="C3386" s="1">
        <v>25</v>
      </c>
      <c r="D3386" s="1" t="s">
        <v>47</v>
      </c>
      <c r="E3386" s="1">
        <v>0</v>
      </c>
      <c r="F3386" s="1">
        <v>0</v>
      </c>
      <c r="G3386" s="1">
        <v>0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0</v>
      </c>
      <c r="U3386" s="3" t="str">
        <f t="shared" si="52"/>
        <v>2017Plan</v>
      </c>
      <c r="V3386" s="2">
        <f>DATE(A3386,INDEX(Map!$H$1:$H$12,MATCH(B3386,Map!$G$1:$G$12,0),0),1)</f>
        <v>43586</v>
      </c>
      <c r="W3386" t="str">
        <f>IF(AND(V3386&gt;=Map!$K$2,V3386&lt;=Map!$L$2),"Base",IF(AND(V3386&gt;=Map!$K$3,V3386&lt;=Map!$L$3),"Fcst","N/A"))</f>
        <v>N/A</v>
      </c>
      <c r="X3386" t="str">
        <f>INDEX(Map!$B$2:$B$86,MATCH(D3386,Map!$A$2:$A$86,0),0)</f>
        <v>Brown 10</v>
      </c>
      <c r="Y3386" s="7">
        <f>IF(INDEX(Map!$C$2:$C$86,MATCH(D3386,Map!$A$2:$A$86,0),0)="","N/A",E3386*INDEX(Map!$C$2:$C$86,MATCH(D3386,Map!$A$2:$A$86,0),0))</f>
        <v>0</v>
      </c>
      <c r="Z3386" s="7" t="str">
        <f>IF(INDEX(Map!$D$2:$D$86,MATCH(D3386,Map!$A$2:$A$86,0),0)="","N/A",E3386*INDEX(Map!$D$2:$D$86,MATCH(D3386,Map!$A$2:$A$86,0),0))</f>
        <v>N/A</v>
      </c>
      <c r="AA3386" t="str">
        <f>INDEX(Map!$E$2:$E$86,MATCH(D3386,Map!$A$2:$A$86,0),0)</f>
        <v>SCCT</v>
      </c>
    </row>
    <row r="3387" spans="1:27" x14ac:dyDescent="0.25">
      <c r="A3387" s="1" t="s">
        <v>121</v>
      </c>
      <c r="B3387" s="1" t="s">
        <v>111</v>
      </c>
      <c r="C3387" s="1">
        <v>26</v>
      </c>
      <c r="D3387" s="1" t="s">
        <v>48</v>
      </c>
      <c r="E3387" s="1">
        <v>0.1</v>
      </c>
      <c r="F3387" s="1">
        <v>0</v>
      </c>
      <c r="G3387" s="1">
        <v>0.1</v>
      </c>
      <c r="H3387" s="1">
        <v>1</v>
      </c>
      <c r="I3387" s="1">
        <v>1.8</v>
      </c>
      <c r="J3387" s="1">
        <v>15526</v>
      </c>
      <c r="K3387" s="1">
        <v>2</v>
      </c>
      <c r="L3387" s="1">
        <v>321.8</v>
      </c>
      <c r="M3387" s="1">
        <v>6</v>
      </c>
      <c r="N3387" s="1">
        <v>0</v>
      </c>
      <c r="O3387" s="1">
        <v>0</v>
      </c>
      <c r="P3387" s="1">
        <v>0</v>
      </c>
      <c r="Q3387" s="1">
        <v>0</v>
      </c>
      <c r="R3387" s="1">
        <v>49.97</v>
      </c>
      <c r="S3387" s="1">
        <v>51.78</v>
      </c>
      <c r="T3387" s="1">
        <v>6</v>
      </c>
      <c r="U3387" s="3" t="str">
        <f t="shared" si="52"/>
        <v>2017Plan</v>
      </c>
      <c r="V3387" s="2">
        <f>DATE(A3387,INDEX(Map!$H$1:$H$12,MATCH(B3387,Map!$G$1:$G$12,0),0),1)</f>
        <v>43586</v>
      </c>
      <c r="W3387" t="str">
        <f>IF(AND(V3387&gt;=Map!$K$2,V3387&lt;=Map!$L$2),"Base",IF(AND(V3387&gt;=Map!$K$3,V3387&lt;=Map!$L$3),"Fcst","N/A"))</f>
        <v>N/A</v>
      </c>
      <c r="X3387" t="str">
        <f>INDEX(Map!$B$2:$B$86,MATCH(D3387,Map!$A$2:$A$86,0),0)</f>
        <v>Brown 11</v>
      </c>
      <c r="Y3387" s="7">
        <f>IF(INDEX(Map!$C$2:$C$86,MATCH(D3387,Map!$A$2:$A$86,0),0)="","N/A",E3387*INDEX(Map!$C$2:$C$86,MATCH(D3387,Map!$A$2:$A$86,0),0))</f>
        <v>0.1</v>
      </c>
      <c r="Z3387" s="7" t="str">
        <f>IF(INDEX(Map!$D$2:$D$86,MATCH(D3387,Map!$A$2:$A$86,0),0)="","N/A",E3387*INDEX(Map!$D$2:$D$86,MATCH(D3387,Map!$A$2:$A$86,0),0))</f>
        <v>N/A</v>
      </c>
      <c r="AA3387" t="str">
        <f>INDEX(Map!$E$2:$E$86,MATCH(D3387,Map!$A$2:$A$86,0),0)</f>
        <v>SCCT</v>
      </c>
    </row>
    <row r="3388" spans="1:27" x14ac:dyDescent="0.25">
      <c r="A3388" s="1" t="s">
        <v>121</v>
      </c>
      <c r="B3388" s="1" t="s">
        <v>111</v>
      </c>
      <c r="C3388" s="1">
        <v>27</v>
      </c>
      <c r="D3388" s="1" t="s">
        <v>49</v>
      </c>
      <c r="E3388" s="1">
        <v>0</v>
      </c>
      <c r="F3388" s="1">
        <v>0</v>
      </c>
      <c r="G3388" s="1">
        <v>0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3" t="str">
        <f t="shared" si="52"/>
        <v>2017Plan</v>
      </c>
      <c r="V3388" s="2">
        <f>DATE(A3388,INDEX(Map!$H$1:$H$12,MATCH(B3388,Map!$G$1:$G$12,0),0),1)</f>
        <v>43586</v>
      </c>
      <c r="W3388" t="str">
        <f>IF(AND(V3388&gt;=Map!$K$2,V3388&lt;=Map!$L$2),"Base",IF(AND(V3388&gt;=Map!$K$3,V3388&lt;=Map!$L$3),"Fcst","N/A"))</f>
        <v>N/A</v>
      </c>
      <c r="X3388" t="str">
        <f>INDEX(Map!$B$2:$B$86,MATCH(D3388,Map!$A$2:$A$86,0),0)</f>
        <v>Brown 11</v>
      </c>
      <c r="Y3388" s="7">
        <f>IF(INDEX(Map!$C$2:$C$86,MATCH(D3388,Map!$A$2:$A$86,0),0)="","N/A",E3388*INDEX(Map!$C$2:$C$86,MATCH(D3388,Map!$A$2:$A$86,0),0))</f>
        <v>0</v>
      </c>
      <c r="Z3388" s="7" t="str">
        <f>IF(INDEX(Map!$D$2:$D$86,MATCH(D3388,Map!$A$2:$A$86,0),0)="","N/A",E3388*INDEX(Map!$D$2:$D$86,MATCH(D3388,Map!$A$2:$A$86,0),0))</f>
        <v>N/A</v>
      </c>
      <c r="AA3388" t="str">
        <f>INDEX(Map!$E$2:$E$86,MATCH(D3388,Map!$A$2:$A$86,0),0)</f>
        <v>SCCT</v>
      </c>
    </row>
    <row r="3389" spans="1:27" x14ac:dyDescent="0.25">
      <c r="A3389" s="1" t="s">
        <v>121</v>
      </c>
      <c r="B3389" s="1" t="s">
        <v>111</v>
      </c>
      <c r="C3389" s="1">
        <v>28</v>
      </c>
      <c r="D3389" s="1" t="s">
        <v>50</v>
      </c>
      <c r="E3389" s="1">
        <v>4.8</v>
      </c>
      <c r="F3389" s="1">
        <v>0</v>
      </c>
      <c r="G3389" s="1">
        <v>4</v>
      </c>
      <c r="H3389" s="1">
        <v>3</v>
      </c>
      <c r="I3389" s="1">
        <v>51.6</v>
      </c>
      <c r="J3389" s="1">
        <v>10855</v>
      </c>
      <c r="K3389" s="1">
        <v>34</v>
      </c>
      <c r="L3389" s="1">
        <v>321.8</v>
      </c>
      <c r="M3389" s="1">
        <v>166</v>
      </c>
      <c r="N3389" s="1">
        <v>0</v>
      </c>
      <c r="O3389" s="1">
        <v>0</v>
      </c>
      <c r="P3389" s="1">
        <v>0</v>
      </c>
      <c r="Q3389" s="1">
        <v>0</v>
      </c>
      <c r="R3389" s="1">
        <v>34.94</v>
      </c>
      <c r="S3389" s="1">
        <v>35.01</v>
      </c>
      <c r="T3389" s="1">
        <v>166</v>
      </c>
      <c r="U3389" s="3" t="str">
        <f t="shared" si="52"/>
        <v>2017Plan</v>
      </c>
      <c r="V3389" s="2">
        <f>DATE(A3389,INDEX(Map!$H$1:$H$12,MATCH(B3389,Map!$G$1:$G$12,0),0),1)</f>
        <v>43586</v>
      </c>
      <c r="W3389" t="str">
        <f>IF(AND(V3389&gt;=Map!$K$2,V3389&lt;=Map!$L$2),"Base",IF(AND(V3389&gt;=Map!$K$3,V3389&lt;=Map!$L$3),"Fcst","N/A"))</f>
        <v>N/A</v>
      </c>
      <c r="X3389" t="str">
        <f>INDEX(Map!$B$2:$B$86,MATCH(D3389,Map!$A$2:$A$86,0),0)</f>
        <v>Paddys Run 13</v>
      </c>
      <c r="Y3389" s="7">
        <f>IF(INDEX(Map!$C$2:$C$86,MATCH(D3389,Map!$A$2:$A$86,0),0)="","N/A",E3389*INDEX(Map!$C$2:$C$86,MATCH(D3389,Map!$A$2:$A$86,0),0))</f>
        <v>2.2559999999999998</v>
      </c>
      <c r="Z3389" s="7">
        <f>IF(INDEX(Map!$D$2:$D$86,MATCH(D3389,Map!$A$2:$A$86,0),0)="","N/A",E3389*INDEX(Map!$D$2:$D$86,MATCH(D3389,Map!$A$2:$A$86,0),0))</f>
        <v>2.544</v>
      </c>
      <c r="AA3389" t="str">
        <f>INDEX(Map!$E$2:$E$86,MATCH(D3389,Map!$A$2:$A$86,0),0)</f>
        <v>SCCT</v>
      </c>
    </row>
    <row r="3390" spans="1:27" x14ac:dyDescent="0.25">
      <c r="A3390" s="1" t="s">
        <v>121</v>
      </c>
      <c r="B3390" s="1" t="s">
        <v>111</v>
      </c>
      <c r="C3390" s="1">
        <v>29</v>
      </c>
      <c r="D3390" s="1" t="s">
        <v>51</v>
      </c>
      <c r="E3390" s="1">
        <v>11.5</v>
      </c>
      <c r="F3390" s="1">
        <v>0</v>
      </c>
      <c r="G3390" s="1">
        <v>9.1</v>
      </c>
      <c r="H3390" s="1">
        <v>8</v>
      </c>
      <c r="I3390" s="1">
        <v>126.7</v>
      </c>
      <c r="J3390" s="1">
        <v>11033</v>
      </c>
      <c r="K3390" s="1">
        <v>81</v>
      </c>
      <c r="L3390" s="1">
        <v>321.8</v>
      </c>
      <c r="M3390" s="1">
        <v>408</v>
      </c>
      <c r="N3390" s="1">
        <v>0</v>
      </c>
      <c r="O3390" s="1">
        <v>1</v>
      </c>
      <c r="P3390" s="1">
        <v>0</v>
      </c>
      <c r="Q3390" s="1">
        <v>0</v>
      </c>
      <c r="R3390" s="1">
        <v>35.51</v>
      </c>
      <c r="S3390" s="1">
        <v>35.61</v>
      </c>
      <c r="T3390" s="1">
        <v>409</v>
      </c>
      <c r="U3390" s="3" t="str">
        <f t="shared" si="52"/>
        <v>2017Plan</v>
      </c>
      <c r="V3390" s="2">
        <f>DATE(A3390,INDEX(Map!$H$1:$H$12,MATCH(B3390,Map!$G$1:$G$12,0),0),1)</f>
        <v>43586</v>
      </c>
      <c r="W3390" t="str">
        <f>IF(AND(V3390&gt;=Map!$K$2,V3390&lt;=Map!$L$2),"Base",IF(AND(V3390&gt;=Map!$K$3,V3390&lt;=Map!$L$3),"Fcst","N/A"))</f>
        <v>N/A</v>
      </c>
      <c r="X3390" t="str">
        <f>INDEX(Map!$B$2:$B$86,MATCH(D3390,Map!$A$2:$A$86,0),0)</f>
        <v>Trimble Co 05</v>
      </c>
      <c r="Y3390" s="7">
        <f>IF(INDEX(Map!$C$2:$C$86,MATCH(D3390,Map!$A$2:$A$86,0),0)="","N/A",E3390*INDEX(Map!$C$2:$C$86,MATCH(D3390,Map!$A$2:$A$86,0),0))</f>
        <v>8.1649999999999991</v>
      </c>
      <c r="Z3390" s="7">
        <f>IF(INDEX(Map!$D$2:$D$86,MATCH(D3390,Map!$A$2:$A$86,0),0)="","N/A",E3390*INDEX(Map!$D$2:$D$86,MATCH(D3390,Map!$A$2:$A$86,0),0))</f>
        <v>3.335</v>
      </c>
      <c r="AA3390" t="str">
        <f>INDEX(Map!$E$2:$E$86,MATCH(D3390,Map!$A$2:$A$86,0),0)</f>
        <v>SCCT</v>
      </c>
    </row>
    <row r="3391" spans="1:27" x14ac:dyDescent="0.25">
      <c r="A3391" s="1" t="s">
        <v>121</v>
      </c>
      <c r="B3391" s="1" t="s">
        <v>111</v>
      </c>
      <c r="C3391" s="1">
        <v>30</v>
      </c>
      <c r="D3391" s="1" t="s">
        <v>52</v>
      </c>
      <c r="E3391" s="1">
        <v>13</v>
      </c>
      <c r="F3391" s="1">
        <v>0</v>
      </c>
      <c r="G3391" s="1">
        <v>10.4</v>
      </c>
      <c r="H3391" s="1">
        <v>11</v>
      </c>
      <c r="I3391" s="1">
        <v>142.9</v>
      </c>
      <c r="J3391" s="1">
        <v>10969</v>
      </c>
      <c r="K3391" s="1">
        <v>90</v>
      </c>
      <c r="L3391" s="1">
        <v>321.8</v>
      </c>
      <c r="M3391" s="1">
        <v>460</v>
      </c>
      <c r="N3391" s="1">
        <v>0</v>
      </c>
      <c r="O3391" s="1">
        <v>2</v>
      </c>
      <c r="P3391" s="1">
        <v>0</v>
      </c>
      <c r="Q3391" s="1">
        <v>0</v>
      </c>
      <c r="R3391" s="1">
        <v>35.299999999999997</v>
      </c>
      <c r="S3391" s="1">
        <v>35.42</v>
      </c>
      <c r="T3391" s="1">
        <v>462</v>
      </c>
      <c r="U3391" s="3" t="str">
        <f t="shared" si="52"/>
        <v>2017Plan</v>
      </c>
      <c r="V3391" s="2">
        <f>DATE(A3391,INDEX(Map!$H$1:$H$12,MATCH(B3391,Map!$G$1:$G$12,0),0),1)</f>
        <v>43586</v>
      </c>
      <c r="W3391" t="str">
        <f>IF(AND(V3391&gt;=Map!$K$2,V3391&lt;=Map!$L$2),"Base",IF(AND(V3391&gt;=Map!$K$3,V3391&lt;=Map!$L$3),"Fcst","N/A"))</f>
        <v>N/A</v>
      </c>
      <c r="X3391" t="str">
        <f>INDEX(Map!$B$2:$B$86,MATCH(D3391,Map!$A$2:$A$86,0),0)</f>
        <v>Trimble Co 06</v>
      </c>
      <c r="Y3391" s="7">
        <f>IF(INDEX(Map!$C$2:$C$86,MATCH(D3391,Map!$A$2:$A$86,0),0)="","N/A",E3391*INDEX(Map!$C$2:$C$86,MATCH(D3391,Map!$A$2:$A$86,0),0))</f>
        <v>9.23</v>
      </c>
      <c r="Z3391" s="7">
        <f>IF(INDEX(Map!$D$2:$D$86,MATCH(D3391,Map!$A$2:$A$86,0),0)="","N/A",E3391*INDEX(Map!$D$2:$D$86,MATCH(D3391,Map!$A$2:$A$86,0),0))</f>
        <v>3.7699999999999996</v>
      </c>
      <c r="AA3391" t="str">
        <f>INDEX(Map!$E$2:$E$86,MATCH(D3391,Map!$A$2:$A$86,0),0)</f>
        <v>SCCT</v>
      </c>
    </row>
    <row r="3392" spans="1:27" x14ac:dyDescent="0.25">
      <c r="A3392" s="1" t="s">
        <v>121</v>
      </c>
      <c r="B3392" s="1" t="s">
        <v>111</v>
      </c>
      <c r="C3392" s="1">
        <v>31</v>
      </c>
      <c r="D3392" s="1" t="s">
        <v>53</v>
      </c>
      <c r="E3392" s="1">
        <v>9</v>
      </c>
      <c r="F3392" s="1">
        <v>0</v>
      </c>
      <c r="G3392" s="1">
        <v>7.2</v>
      </c>
      <c r="H3392" s="1">
        <v>8</v>
      </c>
      <c r="I3392" s="1">
        <v>98.4</v>
      </c>
      <c r="J3392" s="1">
        <v>10903</v>
      </c>
      <c r="K3392" s="1">
        <v>61</v>
      </c>
      <c r="L3392" s="1">
        <v>321.8</v>
      </c>
      <c r="M3392" s="1">
        <v>317</v>
      </c>
      <c r="N3392" s="1">
        <v>0</v>
      </c>
      <c r="O3392" s="1">
        <v>1</v>
      </c>
      <c r="P3392" s="1">
        <v>0</v>
      </c>
      <c r="Q3392" s="1">
        <v>0</v>
      </c>
      <c r="R3392" s="1">
        <v>35.090000000000003</v>
      </c>
      <c r="S3392" s="1">
        <v>35.22</v>
      </c>
      <c r="T3392" s="1">
        <v>318</v>
      </c>
      <c r="U3392" s="3" t="str">
        <f t="shared" si="52"/>
        <v>2017Plan</v>
      </c>
      <c r="V3392" s="2">
        <f>DATE(A3392,INDEX(Map!$H$1:$H$12,MATCH(B3392,Map!$G$1:$G$12,0),0),1)</f>
        <v>43586</v>
      </c>
      <c r="W3392" t="str">
        <f>IF(AND(V3392&gt;=Map!$K$2,V3392&lt;=Map!$L$2),"Base",IF(AND(V3392&gt;=Map!$K$3,V3392&lt;=Map!$L$3),"Fcst","N/A"))</f>
        <v>N/A</v>
      </c>
      <c r="X3392" t="str">
        <f>INDEX(Map!$B$2:$B$86,MATCH(D3392,Map!$A$2:$A$86,0),0)</f>
        <v>Trimble Co 07</v>
      </c>
      <c r="Y3392" s="7">
        <f>IF(INDEX(Map!$C$2:$C$86,MATCH(D3392,Map!$A$2:$A$86,0),0)="","N/A",E3392*INDEX(Map!$C$2:$C$86,MATCH(D3392,Map!$A$2:$A$86,0),0))</f>
        <v>5.67</v>
      </c>
      <c r="Z3392" s="7">
        <f>IF(INDEX(Map!$D$2:$D$86,MATCH(D3392,Map!$A$2:$A$86,0),0)="","N/A",E3392*INDEX(Map!$D$2:$D$86,MATCH(D3392,Map!$A$2:$A$86,0),0))</f>
        <v>3.33</v>
      </c>
      <c r="AA3392" t="str">
        <f>INDEX(Map!$E$2:$E$86,MATCH(D3392,Map!$A$2:$A$86,0),0)</f>
        <v>SCCT</v>
      </c>
    </row>
    <row r="3393" spans="1:27" x14ac:dyDescent="0.25">
      <c r="A3393" s="1" t="s">
        <v>121</v>
      </c>
      <c r="B3393" s="1" t="s">
        <v>111</v>
      </c>
      <c r="C3393" s="1">
        <v>32</v>
      </c>
      <c r="D3393" s="1" t="s">
        <v>54</v>
      </c>
      <c r="E3393" s="1">
        <v>3.1</v>
      </c>
      <c r="F3393" s="1">
        <v>0</v>
      </c>
      <c r="G3393" s="1">
        <v>2.5</v>
      </c>
      <c r="H3393" s="1">
        <v>3</v>
      </c>
      <c r="I3393" s="1">
        <v>33.4</v>
      </c>
      <c r="J3393" s="1">
        <v>10785</v>
      </c>
      <c r="K3393" s="1">
        <v>20</v>
      </c>
      <c r="L3393" s="1">
        <v>321.8</v>
      </c>
      <c r="M3393" s="1">
        <v>107</v>
      </c>
      <c r="N3393" s="1">
        <v>0</v>
      </c>
      <c r="O3393" s="1">
        <v>0</v>
      </c>
      <c r="P3393" s="1">
        <v>0</v>
      </c>
      <c r="Q3393" s="1">
        <v>0</v>
      </c>
      <c r="R3393" s="1">
        <v>34.71</v>
      </c>
      <c r="S3393" s="1">
        <v>34.840000000000003</v>
      </c>
      <c r="T3393" s="1">
        <v>108</v>
      </c>
      <c r="U3393" s="3" t="str">
        <f t="shared" si="52"/>
        <v>2017Plan</v>
      </c>
      <c r="V3393" s="2">
        <f>DATE(A3393,INDEX(Map!$H$1:$H$12,MATCH(B3393,Map!$G$1:$G$12,0),0),1)</f>
        <v>43586</v>
      </c>
      <c r="W3393" t="str">
        <f>IF(AND(V3393&gt;=Map!$K$2,V3393&lt;=Map!$L$2),"Base",IF(AND(V3393&gt;=Map!$K$3,V3393&lt;=Map!$L$3),"Fcst","N/A"))</f>
        <v>N/A</v>
      </c>
      <c r="X3393" t="str">
        <f>INDEX(Map!$B$2:$B$86,MATCH(D3393,Map!$A$2:$A$86,0),0)</f>
        <v>Trimble Co 08</v>
      </c>
      <c r="Y3393" s="7">
        <f>IF(INDEX(Map!$C$2:$C$86,MATCH(D3393,Map!$A$2:$A$86,0),0)="","N/A",E3393*INDEX(Map!$C$2:$C$86,MATCH(D3393,Map!$A$2:$A$86,0),0))</f>
        <v>1.9530000000000001</v>
      </c>
      <c r="Z3393" s="7">
        <f>IF(INDEX(Map!$D$2:$D$86,MATCH(D3393,Map!$A$2:$A$86,0),0)="","N/A",E3393*INDEX(Map!$D$2:$D$86,MATCH(D3393,Map!$A$2:$A$86,0),0))</f>
        <v>1.147</v>
      </c>
      <c r="AA3393" t="str">
        <f>INDEX(Map!$E$2:$E$86,MATCH(D3393,Map!$A$2:$A$86,0),0)</f>
        <v>SCCT</v>
      </c>
    </row>
    <row r="3394" spans="1:27" x14ac:dyDescent="0.25">
      <c r="A3394" s="1" t="s">
        <v>121</v>
      </c>
      <c r="B3394" s="1" t="s">
        <v>111</v>
      </c>
      <c r="C3394" s="1">
        <v>33</v>
      </c>
      <c r="D3394" s="1" t="s">
        <v>55</v>
      </c>
      <c r="E3394" s="1">
        <v>6.4</v>
      </c>
      <c r="F3394" s="1">
        <v>0</v>
      </c>
      <c r="G3394" s="1">
        <v>5.0999999999999996</v>
      </c>
      <c r="H3394" s="1">
        <v>6</v>
      </c>
      <c r="I3394" s="1">
        <v>69.8</v>
      </c>
      <c r="J3394" s="1">
        <v>10882</v>
      </c>
      <c r="K3394" s="1">
        <v>43</v>
      </c>
      <c r="L3394" s="1">
        <v>321.8</v>
      </c>
      <c r="M3394" s="1">
        <v>225</v>
      </c>
      <c r="N3394" s="1">
        <v>0</v>
      </c>
      <c r="O3394" s="1">
        <v>1</v>
      </c>
      <c r="P3394" s="1">
        <v>0</v>
      </c>
      <c r="Q3394" s="1">
        <v>0</v>
      </c>
      <c r="R3394" s="1">
        <v>35.020000000000003</v>
      </c>
      <c r="S3394" s="1">
        <v>35.15</v>
      </c>
      <c r="T3394" s="1">
        <v>225</v>
      </c>
      <c r="U3394" s="3" t="str">
        <f t="shared" si="52"/>
        <v>2017Plan</v>
      </c>
      <c r="V3394" s="2">
        <f>DATE(A3394,INDEX(Map!$H$1:$H$12,MATCH(B3394,Map!$G$1:$G$12,0),0),1)</f>
        <v>43586</v>
      </c>
      <c r="W3394" t="str">
        <f>IF(AND(V3394&gt;=Map!$K$2,V3394&lt;=Map!$L$2),"Base",IF(AND(V3394&gt;=Map!$K$3,V3394&lt;=Map!$L$3),"Fcst","N/A"))</f>
        <v>N/A</v>
      </c>
      <c r="X3394" t="str">
        <f>INDEX(Map!$B$2:$B$86,MATCH(D3394,Map!$A$2:$A$86,0),0)</f>
        <v>Trimble Co 09</v>
      </c>
      <c r="Y3394" s="7">
        <f>IF(INDEX(Map!$C$2:$C$86,MATCH(D3394,Map!$A$2:$A$86,0),0)="","N/A",E3394*INDEX(Map!$C$2:$C$86,MATCH(D3394,Map!$A$2:$A$86,0),0))</f>
        <v>4.032</v>
      </c>
      <c r="Z3394" s="7">
        <f>IF(INDEX(Map!$D$2:$D$86,MATCH(D3394,Map!$A$2:$A$86,0),0)="","N/A",E3394*INDEX(Map!$D$2:$D$86,MATCH(D3394,Map!$A$2:$A$86,0),0))</f>
        <v>2.3679999999999999</v>
      </c>
      <c r="AA3394" t="str">
        <f>INDEX(Map!$E$2:$E$86,MATCH(D3394,Map!$A$2:$A$86,0),0)</f>
        <v>SCCT</v>
      </c>
    </row>
    <row r="3395" spans="1:27" x14ac:dyDescent="0.25">
      <c r="A3395" s="1" t="s">
        <v>121</v>
      </c>
      <c r="B3395" s="1" t="s">
        <v>111</v>
      </c>
      <c r="C3395" s="1">
        <v>34</v>
      </c>
      <c r="D3395" s="1" t="s">
        <v>56</v>
      </c>
      <c r="E3395" s="1">
        <v>2.2000000000000002</v>
      </c>
      <c r="F3395" s="1">
        <v>0</v>
      </c>
      <c r="G3395" s="1">
        <v>1.7</v>
      </c>
      <c r="H3395" s="1">
        <v>2</v>
      </c>
      <c r="I3395" s="1">
        <v>23.5</v>
      </c>
      <c r="J3395" s="1">
        <v>10767</v>
      </c>
      <c r="K3395" s="1">
        <v>14</v>
      </c>
      <c r="L3395" s="1">
        <v>321.8</v>
      </c>
      <c r="M3395" s="1">
        <v>76</v>
      </c>
      <c r="N3395" s="1">
        <v>0</v>
      </c>
      <c r="O3395" s="1">
        <v>0</v>
      </c>
      <c r="P3395" s="1">
        <v>0</v>
      </c>
      <c r="Q3395" s="1">
        <v>0</v>
      </c>
      <c r="R3395" s="1">
        <v>34.65</v>
      </c>
      <c r="S3395" s="1">
        <v>34.770000000000003</v>
      </c>
      <c r="T3395" s="1">
        <v>76</v>
      </c>
      <c r="U3395" s="3" t="str">
        <f t="shared" si="52"/>
        <v>2017Plan</v>
      </c>
      <c r="V3395" s="2">
        <f>DATE(A3395,INDEX(Map!$H$1:$H$12,MATCH(B3395,Map!$G$1:$G$12,0),0),1)</f>
        <v>43586</v>
      </c>
      <c r="W3395" t="str">
        <f>IF(AND(V3395&gt;=Map!$K$2,V3395&lt;=Map!$L$2),"Base",IF(AND(V3395&gt;=Map!$K$3,V3395&lt;=Map!$L$3),"Fcst","N/A"))</f>
        <v>N/A</v>
      </c>
      <c r="X3395" t="str">
        <f>INDEX(Map!$B$2:$B$86,MATCH(D3395,Map!$A$2:$A$86,0),0)</f>
        <v>Trimble Co 10</v>
      </c>
      <c r="Y3395" s="7">
        <f>IF(INDEX(Map!$C$2:$C$86,MATCH(D3395,Map!$A$2:$A$86,0),0)="","N/A",E3395*INDEX(Map!$C$2:$C$86,MATCH(D3395,Map!$A$2:$A$86,0),0))</f>
        <v>1.3860000000000001</v>
      </c>
      <c r="Z3395" s="7">
        <f>IF(INDEX(Map!$D$2:$D$86,MATCH(D3395,Map!$A$2:$A$86,0),0)="","N/A",E3395*INDEX(Map!$D$2:$D$86,MATCH(D3395,Map!$A$2:$A$86,0),0))</f>
        <v>0.81400000000000006</v>
      </c>
      <c r="AA3395" t="str">
        <f>INDEX(Map!$E$2:$E$86,MATCH(D3395,Map!$A$2:$A$86,0),0)</f>
        <v>SCCT</v>
      </c>
    </row>
    <row r="3396" spans="1:27" x14ac:dyDescent="0.25">
      <c r="A3396" s="1" t="s">
        <v>121</v>
      </c>
      <c r="B3396" s="1" t="s">
        <v>111</v>
      </c>
      <c r="C3396" s="1">
        <v>35</v>
      </c>
      <c r="D3396" s="1" t="s">
        <v>57</v>
      </c>
      <c r="E3396" s="1">
        <v>0</v>
      </c>
      <c r="F3396" s="1">
        <v>0</v>
      </c>
      <c r="G3396" s="1">
        <v>0</v>
      </c>
      <c r="H3396" s="1">
        <v>0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3" t="str">
        <f t="shared" ref="U3396:U3459" si="53">U3395</f>
        <v>2017Plan</v>
      </c>
      <c r="V3396" s="2">
        <f>DATE(A3396,INDEX(Map!$H$1:$H$12,MATCH(B3396,Map!$G$1:$G$12,0),0),1)</f>
        <v>43586</v>
      </c>
      <c r="W3396" t="str">
        <f>IF(AND(V3396&gt;=Map!$K$2,V3396&lt;=Map!$L$2),"Base",IF(AND(V3396&gt;=Map!$K$3,V3396&lt;=Map!$L$3),"Fcst","N/A"))</f>
        <v>N/A</v>
      </c>
      <c r="X3396" t="str">
        <f>INDEX(Map!$B$2:$B$86,MATCH(D3396,Map!$A$2:$A$86,0),0)</f>
        <v>Cane Run 11</v>
      </c>
      <c r="Y3396" s="7" t="str">
        <f>IF(INDEX(Map!$C$2:$C$86,MATCH(D3396,Map!$A$2:$A$86,0),0)="","N/A",E3396*INDEX(Map!$C$2:$C$86,MATCH(D3396,Map!$A$2:$A$86,0),0))</f>
        <v>N/A</v>
      </c>
      <c r="Z3396" s="7">
        <f>IF(INDEX(Map!$D$2:$D$86,MATCH(D3396,Map!$A$2:$A$86,0),0)="","N/A",E3396*INDEX(Map!$D$2:$D$86,MATCH(D3396,Map!$A$2:$A$86,0),0))</f>
        <v>0</v>
      </c>
      <c r="AA3396" t="str">
        <f>INDEX(Map!$E$2:$E$86,MATCH(D3396,Map!$A$2:$A$86,0),0)</f>
        <v>SCCT</v>
      </c>
    </row>
    <row r="3397" spans="1:27" x14ac:dyDescent="0.25">
      <c r="A3397" s="1" t="s">
        <v>121</v>
      </c>
      <c r="B3397" s="1" t="s">
        <v>111</v>
      </c>
      <c r="C3397" s="1">
        <v>36</v>
      </c>
      <c r="D3397" s="1" t="s">
        <v>58</v>
      </c>
      <c r="E3397" s="1">
        <v>0</v>
      </c>
      <c r="F3397" s="1">
        <v>0</v>
      </c>
      <c r="G3397" s="1">
        <v>0</v>
      </c>
      <c r="H3397" s="1">
        <v>0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3" t="str">
        <f t="shared" si="53"/>
        <v>2017Plan</v>
      </c>
      <c r="V3397" s="2">
        <f>DATE(A3397,INDEX(Map!$H$1:$H$12,MATCH(B3397,Map!$G$1:$G$12,0),0),1)</f>
        <v>43586</v>
      </c>
      <c r="W3397" t="str">
        <f>IF(AND(V3397&gt;=Map!$K$2,V3397&lt;=Map!$L$2),"Base",IF(AND(V3397&gt;=Map!$K$3,V3397&lt;=Map!$L$3),"Fcst","N/A"))</f>
        <v>N/A</v>
      </c>
      <c r="X3397" t="str">
        <f>INDEX(Map!$B$2:$B$86,MATCH(D3397,Map!$A$2:$A$86,0),0)</f>
        <v>Haefling</v>
      </c>
      <c r="Y3397" s="7">
        <f>IF(INDEX(Map!$C$2:$C$86,MATCH(D3397,Map!$A$2:$A$86,0),0)="","N/A",E3397*INDEX(Map!$C$2:$C$86,MATCH(D3397,Map!$A$2:$A$86,0),0))</f>
        <v>0</v>
      </c>
      <c r="Z3397" s="7" t="str">
        <f>IF(INDEX(Map!$D$2:$D$86,MATCH(D3397,Map!$A$2:$A$86,0),0)="","N/A",E3397*INDEX(Map!$D$2:$D$86,MATCH(D3397,Map!$A$2:$A$86,0),0))</f>
        <v>N/A</v>
      </c>
      <c r="AA3397" t="str">
        <f>INDEX(Map!$E$2:$E$86,MATCH(D3397,Map!$A$2:$A$86,0),0)</f>
        <v>SCCT</v>
      </c>
    </row>
    <row r="3398" spans="1:27" x14ac:dyDescent="0.25">
      <c r="A3398" s="1" t="s">
        <v>121</v>
      </c>
      <c r="B3398" s="1" t="s">
        <v>111</v>
      </c>
      <c r="C3398" s="1">
        <v>37</v>
      </c>
      <c r="D3398" s="1" t="s">
        <v>59</v>
      </c>
      <c r="E3398" s="1">
        <v>0</v>
      </c>
      <c r="F3398" s="1">
        <v>0</v>
      </c>
      <c r="G3398" s="1">
        <v>0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</v>
      </c>
      <c r="U3398" s="3" t="str">
        <f t="shared" si="53"/>
        <v>2017Plan</v>
      </c>
      <c r="V3398" s="2">
        <f>DATE(A3398,INDEX(Map!$H$1:$H$12,MATCH(B3398,Map!$G$1:$G$12,0),0),1)</f>
        <v>43586</v>
      </c>
      <c r="W3398" t="str">
        <f>IF(AND(V3398&gt;=Map!$K$2,V3398&lt;=Map!$L$2),"Base",IF(AND(V3398&gt;=Map!$K$3,V3398&lt;=Map!$L$3),"Fcst","N/A"))</f>
        <v>N/A</v>
      </c>
      <c r="X3398" t="str">
        <f>INDEX(Map!$B$2:$B$86,MATCH(D3398,Map!$A$2:$A$86,0),0)</f>
        <v>Paddys Run 11</v>
      </c>
      <c r="Y3398" s="7" t="str">
        <f>IF(INDEX(Map!$C$2:$C$86,MATCH(D3398,Map!$A$2:$A$86,0),0)="","N/A",E3398*INDEX(Map!$C$2:$C$86,MATCH(D3398,Map!$A$2:$A$86,0),0))</f>
        <v>N/A</v>
      </c>
      <c r="Z3398" s="7">
        <f>IF(INDEX(Map!$D$2:$D$86,MATCH(D3398,Map!$A$2:$A$86,0),0)="","N/A",E3398*INDEX(Map!$D$2:$D$86,MATCH(D3398,Map!$A$2:$A$86,0),0))</f>
        <v>0</v>
      </c>
      <c r="AA3398" t="str">
        <f>INDEX(Map!$E$2:$E$86,MATCH(D3398,Map!$A$2:$A$86,0),0)</f>
        <v>SCCT</v>
      </c>
    </row>
    <row r="3399" spans="1:27" x14ac:dyDescent="0.25">
      <c r="A3399" s="1" t="s">
        <v>121</v>
      </c>
      <c r="B3399" s="1" t="s">
        <v>111</v>
      </c>
      <c r="C3399" s="1">
        <v>38</v>
      </c>
      <c r="D3399" s="1" t="s">
        <v>60</v>
      </c>
      <c r="E3399" s="1">
        <v>0</v>
      </c>
      <c r="F3399" s="1">
        <v>0</v>
      </c>
      <c r="G3399" s="1">
        <v>0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3" t="str">
        <f t="shared" si="53"/>
        <v>2017Plan</v>
      </c>
      <c r="V3399" s="2">
        <f>DATE(A3399,INDEX(Map!$H$1:$H$12,MATCH(B3399,Map!$G$1:$G$12,0),0),1)</f>
        <v>43586</v>
      </c>
      <c r="W3399" t="str">
        <f>IF(AND(V3399&gt;=Map!$K$2,V3399&lt;=Map!$L$2),"Base",IF(AND(V3399&gt;=Map!$K$3,V3399&lt;=Map!$L$3),"Fcst","N/A"))</f>
        <v>N/A</v>
      </c>
      <c r="X3399" t="str">
        <f>INDEX(Map!$B$2:$B$86,MATCH(D3399,Map!$A$2:$A$86,0),0)</f>
        <v>Paddys Run 12</v>
      </c>
      <c r="Y3399" s="7" t="str">
        <f>IF(INDEX(Map!$C$2:$C$86,MATCH(D3399,Map!$A$2:$A$86,0),0)="","N/A",E3399*INDEX(Map!$C$2:$C$86,MATCH(D3399,Map!$A$2:$A$86,0),0))</f>
        <v>N/A</v>
      </c>
      <c r="Z3399" s="7">
        <f>IF(INDEX(Map!$D$2:$D$86,MATCH(D3399,Map!$A$2:$A$86,0),0)="","N/A",E3399*INDEX(Map!$D$2:$D$86,MATCH(D3399,Map!$A$2:$A$86,0),0))</f>
        <v>0</v>
      </c>
      <c r="AA3399" t="str">
        <f>INDEX(Map!$E$2:$E$86,MATCH(D3399,Map!$A$2:$A$86,0),0)</f>
        <v>SCCT</v>
      </c>
    </row>
    <row r="3400" spans="1:27" x14ac:dyDescent="0.25">
      <c r="A3400" s="1" t="s">
        <v>121</v>
      </c>
      <c r="B3400" s="1" t="s">
        <v>111</v>
      </c>
      <c r="C3400" s="1">
        <v>39</v>
      </c>
      <c r="D3400" s="1" t="s">
        <v>61</v>
      </c>
      <c r="E3400" s="1">
        <v>0</v>
      </c>
      <c r="F3400" s="1">
        <v>0</v>
      </c>
      <c r="G3400" s="1">
        <v>0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3" t="str">
        <f t="shared" si="53"/>
        <v>2017Plan</v>
      </c>
      <c r="V3400" s="2">
        <f>DATE(A3400,INDEX(Map!$H$1:$H$12,MATCH(B3400,Map!$G$1:$G$12,0),0),1)</f>
        <v>43586</v>
      </c>
      <c r="W3400" t="str">
        <f>IF(AND(V3400&gt;=Map!$K$2,V3400&lt;=Map!$L$2),"Base",IF(AND(V3400&gt;=Map!$K$3,V3400&lt;=Map!$L$3),"Fcst","N/A"))</f>
        <v>N/A</v>
      </c>
      <c r="X3400" t="str">
        <f>INDEX(Map!$B$2:$B$86,MATCH(D3400,Map!$A$2:$A$86,0),0)</f>
        <v>Zorn 1</v>
      </c>
      <c r="Y3400" s="7" t="str">
        <f>IF(INDEX(Map!$C$2:$C$86,MATCH(D3400,Map!$A$2:$A$86,0),0)="","N/A",E3400*INDEX(Map!$C$2:$C$86,MATCH(D3400,Map!$A$2:$A$86,0),0))</f>
        <v>N/A</v>
      </c>
      <c r="Z3400" s="7">
        <f>IF(INDEX(Map!$D$2:$D$86,MATCH(D3400,Map!$A$2:$A$86,0),0)="","N/A",E3400*INDEX(Map!$D$2:$D$86,MATCH(D3400,Map!$A$2:$A$86,0),0))</f>
        <v>0</v>
      </c>
      <c r="AA3400" t="str">
        <f>INDEX(Map!$E$2:$E$86,MATCH(D3400,Map!$A$2:$A$86,0),0)</f>
        <v>SCCT</v>
      </c>
    </row>
    <row r="3401" spans="1:27" x14ac:dyDescent="0.25">
      <c r="A3401" s="1" t="s">
        <v>121</v>
      </c>
      <c r="B3401" s="1" t="s">
        <v>111</v>
      </c>
      <c r="C3401" s="1">
        <v>40</v>
      </c>
      <c r="D3401" s="1" t="s">
        <v>62</v>
      </c>
      <c r="E3401" s="1">
        <v>6.7</v>
      </c>
      <c r="F3401" s="1">
        <v>0</v>
      </c>
      <c r="G3401" s="1">
        <v>28.7</v>
      </c>
      <c r="H3401" s="1">
        <v>26</v>
      </c>
      <c r="I3401" s="1" t="s">
        <v>63</v>
      </c>
      <c r="J3401" s="1" t="s">
        <v>63</v>
      </c>
      <c r="K3401" s="1">
        <v>216</v>
      </c>
      <c r="L3401" s="1">
        <v>0</v>
      </c>
      <c r="M3401" s="1">
        <v>0</v>
      </c>
      <c r="N3401" s="1" t="s">
        <v>63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</v>
      </c>
      <c r="U3401" s="3" t="str">
        <f t="shared" si="53"/>
        <v>2017Plan</v>
      </c>
      <c r="V3401" s="2">
        <f>DATE(A3401,INDEX(Map!$H$1:$H$12,MATCH(B3401,Map!$G$1:$G$12,0),0),1)</f>
        <v>43586</v>
      </c>
      <c r="W3401" t="str">
        <f>IF(AND(V3401&gt;=Map!$K$2,V3401&lt;=Map!$L$2),"Base",IF(AND(V3401&gt;=Map!$K$3,V3401&lt;=Map!$L$3),"Fcst","N/A"))</f>
        <v>N/A</v>
      </c>
      <c r="X3401" t="str">
        <f>INDEX(Map!$B$2:$B$86,MATCH(D3401,Map!$A$2:$A$86,0),0)</f>
        <v>Dix Dam</v>
      </c>
      <c r="Y3401" s="7">
        <f>IF(INDEX(Map!$C$2:$C$86,MATCH(D3401,Map!$A$2:$A$86,0),0)="","N/A",E3401*INDEX(Map!$C$2:$C$86,MATCH(D3401,Map!$A$2:$A$86,0),0))</f>
        <v>6.7</v>
      </c>
      <c r="Z3401" s="7" t="str">
        <f>IF(INDEX(Map!$D$2:$D$86,MATCH(D3401,Map!$A$2:$A$86,0),0)="","N/A",E3401*INDEX(Map!$D$2:$D$86,MATCH(D3401,Map!$A$2:$A$86,0),0))</f>
        <v>N/A</v>
      </c>
      <c r="AA3401" t="str">
        <f>INDEX(Map!$E$2:$E$86,MATCH(D3401,Map!$A$2:$A$86,0),0)</f>
        <v>Hydro</v>
      </c>
    </row>
    <row r="3402" spans="1:27" x14ac:dyDescent="0.25">
      <c r="A3402" s="1" t="s">
        <v>121</v>
      </c>
      <c r="B3402" s="1" t="s">
        <v>111</v>
      </c>
      <c r="C3402" s="1">
        <v>41</v>
      </c>
      <c r="D3402" s="1" t="s">
        <v>64</v>
      </c>
      <c r="E3402" s="1">
        <v>24.1</v>
      </c>
      <c r="F3402" s="1">
        <v>0</v>
      </c>
      <c r="G3402" s="1">
        <v>100</v>
      </c>
      <c r="H3402" s="1">
        <v>0</v>
      </c>
      <c r="I3402" s="1" t="s">
        <v>63</v>
      </c>
      <c r="J3402" s="1" t="s">
        <v>63</v>
      </c>
      <c r="K3402" s="1">
        <v>744</v>
      </c>
      <c r="L3402" s="1">
        <v>0</v>
      </c>
      <c r="M3402" s="1">
        <v>0</v>
      </c>
      <c r="N3402" s="1" t="s">
        <v>63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</v>
      </c>
      <c r="U3402" s="3" t="str">
        <f t="shared" si="53"/>
        <v>2017Plan</v>
      </c>
      <c r="V3402" s="2">
        <f>DATE(A3402,INDEX(Map!$H$1:$H$12,MATCH(B3402,Map!$G$1:$G$12,0),0),1)</f>
        <v>43586</v>
      </c>
      <c r="W3402" t="str">
        <f>IF(AND(V3402&gt;=Map!$K$2,V3402&lt;=Map!$L$2),"Base",IF(AND(V3402&gt;=Map!$K$3,V3402&lt;=Map!$L$3),"Fcst","N/A"))</f>
        <v>N/A</v>
      </c>
      <c r="X3402" t="str">
        <f>INDEX(Map!$B$2:$B$86,MATCH(D3402,Map!$A$2:$A$86,0),0)</f>
        <v>Ohio Falls</v>
      </c>
      <c r="Y3402" s="7" t="str">
        <f>IF(INDEX(Map!$C$2:$C$86,MATCH(D3402,Map!$A$2:$A$86,0),0)="","N/A",E3402*INDEX(Map!$C$2:$C$86,MATCH(D3402,Map!$A$2:$A$86,0),0))</f>
        <v>N/A</v>
      </c>
      <c r="Z3402" s="7">
        <f>IF(INDEX(Map!$D$2:$D$86,MATCH(D3402,Map!$A$2:$A$86,0),0)="","N/A",E3402*INDEX(Map!$D$2:$D$86,MATCH(D3402,Map!$A$2:$A$86,0),0))</f>
        <v>24.1</v>
      </c>
      <c r="AA3402" t="str">
        <f>INDEX(Map!$E$2:$E$86,MATCH(D3402,Map!$A$2:$A$86,0),0)</f>
        <v>Hydro</v>
      </c>
    </row>
    <row r="3403" spans="1:27" x14ac:dyDescent="0.25">
      <c r="A3403" s="1" t="s">
        <v>121</v>
      </c>
      <c r="B3403" s="1" t="s">
        <v>111</v>
      </c>
      <c r="C3403" s="1">
        <v>42</v>
      </c>
      <c r="D3403" s="1" t="s">
        <v>65</v>
      </c>
      <c r="E3403" s="1">
        <v>2</v>
      </c>
      <c r="F3403" s="1">
        <v>0</v>
      </c>
      <c r="G3403" s="1">
        <v>100</v>
      </c>
      <c r="H3403" s="1">
        <v>0</v>
      </c>
      <c r="I3403" s="1" t="s">
        <v>63</v>
      </c>
      <c r="J3403" s="1" t="s">
        <v>63</v>
      </c>
      <c r="K3403" s="1">
        <v>744</v>
      </c>
      <c r="L3403" s="1">
        <v>0</v>
      </c>
      <c r="M3403" s="1">
        <v>0</v>
      </c>
      <c r="N3403" s="1" t="s">
        <v>63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3" t="str">
        <f t="shared" si="53"/>
        <v>2017Plan</v>
      </c>
      <c r="V3403" s="2">
        <f>DATE(A3403,INDEX(Map!$H$1:$H$12,MATCH(B3403,Map!$G$1:$G$12,0),0),1)</f>
        <v>43586</v>
      </c>
      <c r="W3403" t="str">
        <f>IF(AND(V3403&gt;=Map!$K$2,V3403&lt;=Map!$L$2),"Base",IF(AND(V3403&gt;=Map!$K$3,V3403&lt;=Map!$L$3),"Fcst","N/A"))</f>
        <v>N/A</v>
      </c>
      <c r="X3403" t="str">
        <f>INDEX(Map!$B$2:$B$86,MATCH(D3403,Map!$A$2:$A$86,0),0)</f>
        <v>Brown Solar</v>
      </c>
      <c r="Y3403" s="7">
        <f>IF(INDEX(Map!$C$2:$C$86,MATCH(D3403,Map!$A$2:$A$86,0),0)="","N/A",E3403*INDEX(Map!$C$2:$C$86,MATCH(D3403,Map!$A$2:$A$86,0),0))</f>
        <v>1.22</v>
      </c>
      <c r="Z3403" s="7">
        <f>IF(INDEX(Map!$D$2:$D$86,MATCH(D3403,Map!$A$2:$A$86,0),0)="","N/A",E3403*INDEX(Map!$D$2:$D$86,MATCH(D3403,Map!$A$2:$A$86,0),0))</f>
        <v>0.78</v>
      </c>
      <c r="AA3403" t="str">
        <f>INDEX(Map!$E$2:$E$86,MATCH(D3403,Map!$A$2:$A$86,0),0)</f>
        <v>Solar</v>
      </c>
    </row>
    <row r="3404" spans="1:27" x14ac:dyDescent="0.25">
      <c r="A3404" s="1" t="s">
        <v>121</v>
      </c>
      <c r="B3404" s="1" t="s">
        <v>111</v>
      </c>
      <c r="C3404" s="1">
        <v>43</v>
      </c>
      <c r="D3404" s="1" t="s">
        <v>66</v>
      </c>
      <c r="E3404" s="1">
        <v>11.5</v>
      </c>
      <c r="F3404" s="1">
        <v>0</v>
      </c>
      <c r="G3404" s="1">
        <v>100</v>
      </c>
      <c r="H3404" s="1">
        <v>0</v>
      </c>
      <c r="I3404" s="1">
        <v>1153.2</v>
      </c>
      <c r="J3404" s="1">
        <v>100000</v>
      </c>
      <c r="K3404" s="1">
        <v>744</v>
      </c>
      <c r="L3404" s="1">
        <v>27.8</v>
      </c>
      <c r="M3404" s="1">
        <v>321</v>
      </c>
      <c r="N3404" s="1">
        <v>0</v>
      </c>
      <c r="O3404" s="1">
        <v>0</v>
      </c>
      <c r="P3404" s="1">
        <v>0</v>
      </c>
      <c r="Q3404" s="1">
        <v>0</v>
      </c>
      <c r="R3404" s="1">
        <v>27.8</v>
      </c>
      <c r="S3404" s="1">
        <v>27.8</v>
      </c>
      <c r="T3404" s="1">
        <v>321</v>
      </c>
      <c r="U3404" s="3" t="str">
        <f t="shared" si="53"/>
        <v>2017Plan</v>
      </c>
      <c r="V3404" s="2">
        <f>DATE(A3404,INDEX(Map!$H$1:$H$12,MATCH(B3404,Map!$G$1:$G$12,0),0),1)</f>
        <v>43586</v>
      </c>
      <c r="W3404" t="str">
        <f>IF(AND(V3404&gt;=Map!$K$2,V3404&lt;=Map!$L$2),"Base",IF(AND(V3404&gt;=Map!$K$3,V3404&lt;=Map!$L$3),"Fcst","N/A"))</f>
        <v>N/A</v>
      </c>
      <c r="X3404" t="str">
        <f>INDEX(Map!$B$2:$B$86,MATCH(D3404,Map!$A$2:$A$86,0),0)</f>
        <v>OVEC</v>
      </c>
      <c r="Y3404" s="7">
        <f>IF(INDEX(Map!$C$2:$C$86,MATCH(D3404,Map!$A$2:$A$86,0),0)="","N/A",E3404*INDEX(Map!$C$2:$C$86,MATCH(D3404,Map!$A$2:$A$86,0),0))</f>
        <v>11.5</v>
      </c>
      <c r="Z3404" s="7" t="str">
        <f>IF(INDEX(Map!$D$2:$D$86,MATCH(D3404,Map!$A$2:$A$86,0),0)="","N/A",E3404*INDEX(Map!$D$2:$D$86,MATCH(D3404,Map!$A$2:$A$86,0),0))</f>
        <v>N/A</v>
      </c>
      <c r="AA3404" t="str">
        <f>INDEX(Map!$E$2:$E$86,MATCH(D3404,Map!$A$2:$A$86,0),0)</f>
        <v>Coal</v>
      </c>
    </row>
    <row r="3405" spans="1:27" x14ac:dyDescent="0.25">
      <c r="A3405" s="1" t="s">
        <v>121</v>
      </c>
      <c r="B3405" s="1" t="s">
        <v>111</v>
      </c>
      <c r="C3405" s="1">
        <v>44</v>
      </c>
      <c r="D3405" s="1" t="s">
        <v>67</v>
      </c>
      <c r="E3405" s="1">
        <v>1.7</v>
      </c>
      <c r="F3405" s="1">
        <v>0</v>
      </c>
      <c r="G3405" s="1">
        <v>13.3</v>
      </c>
      <c r="H3405" s="1">
        <v>23</v>
      </c>
      <c r="I3405" s="1">
        <v>168</v>
      </c>
      <c r="J3405" s="1">
        <v>100000</v>
      </c>
      <c r="K3405" s="1">
        <v>72</v>
      </c>
      <c r="L3405" s="1">
        <v>27.8</v>
      </c>
      <c r="M3405" s="1">
        <v>47</v>
      </c>
      <c r="N3405" s="1">
        <v>0</v>
      </c>
      <c r="O3405" s="1">
        <v>0</v>
      </c>
      <c r="P3405" s="1">
        <v>0</v>
      </c>
      <c r="Q3405" s="1">
        <v>0</v>
      </c>
      <c r="R3405" s="1">
        <v>27.8</v>
      </c>
      <c r="S3405" s="1">
        <v>27.8</v>
      </c>
      <c r="T3405" s="1">
        <v>47</v>
      </c>
      <c r="U3405" s="3" t="str">
        <f t="shared" si="53"/>
        <v>2017Plan</v>
      </c>
      <c r="V3405" s="2">
        <f>DATE(A3405,INDEX(Map!$H$1:$H$12,MATCH(B3405,Map!$G$1:$G$12,0),0),1)</f>
        <v>43586</v>
      </c>
      <c r="W3405" t="str">
        <f>IF(AND(V3405&gt;=Map!$K$2,V3405&lt;=Map!$L$2),"Base",IF(AND(V3405&gt;=Map!$K$3,V3405&lt;=Map!$L$3),"Fcst","N/A"))</f>
        <v>N/A</v>
      </c>
      <c r="X3405" t="str">
        <f>INDEX(Map!$B$2:$B$86,MATCH(D3405,Map!$A$2:$A$86,0),0)</f>
        <v>OVEC</v>
      </c>
      <c r="Y3405" s="7">
        <f>IF(INDEX(Map!$C$2:$C$86,MATCH(D3405,Map!$A$2:$A$86,0),0)="","N/A",E3405*INDEX(Map!$C$2:$C$86,MATCH(D3405,Map!$A$2:$A$86,0),0))</f>
        <v>1.7</v>
      </c>
      <c r="Z3405" s="7" t="str">
        <f>IF(INDEX(Map!$D$2:$D$86,MATCH(D3405,Map!$A$2:$A$86,0),0)="","N/A",E3405*INDEX(Map!$D$2:$D$86,MATCH(D3405,Map!$A$2:$A$86,0),0))</f>
        <v>N/A</v>
      </c>
      <c r="AA3405" t="str">
        <f>INDEX(Map!$E$2:$E$86,MATCH(D3405,Map!$A$2:$A$86,0),0)</f>
        <v>Coal</v>
      </c>
    </row>
    <row r="3406" spans="1:27" x14ac:dyDescent="0.25">
      <c r="A3406" s="1" t="s">
        <v>121</v>
      </c>
      <c r="B3406" s="1" t="s">
        <v>111</v>
      </c>
      <c r="C3406" s="1">
        <v>45</v>
      </c>
      <c r="D3406" s="1" t="s">
        <v>68</v>
      </c>
      <c r="E3406" s="1">
        <v>25.7</v>
      </c>
      <c r="F3406" s="1">
        <v>0</v>
      </c>
      <c r="G3406" s="1">
        <v>100</v>
      </c>
      <c r="H3406" s="1">
        <v>0</v>
      </c>
      <c r="I3406" s="1">
        <v>2566.8000000000002</v>
      </c>
      <c r="J3406" s="1">
        <v>100000</v>
      </c>
      <c r="K3406" s="1">
        <v>744</v>
      </c>
      <c r="L3406" s="1">
        <v>27.8</v>
      </c>
      <c r="M3406" s="1">
        <v>714</v>
      </c>
      <c r="N3406" s="1">
        <v>0</v>
      </c>
      <c r="O3406" s="1">
        <v>0</v>
      </c>
      <c r="P3406" s="1">
        <v>0</v>
      </c>
      <c r="Q3406" s="1">
        <v>0</v>
      </c>
      <c r="R3406" s="1">
        <v>27.8</v>
      </c>
      <c r="S3406" s="1">
        <v>27.8</v>
      </c>
      <c r="T3406" s="1">
        <v>714</v>
      </c>
      <c r="U3406" s="3" t="str">
        <f t="shared" si="53"/>
        <v>2017Plan</v>
      </c>
      <c r="V3406" s="2">
        <f>DATE(A3406,INDEX(Map!$H$1:$H$12,MATCH(B3406,Map!$G$1:$G$12,0),0),1)</f>
        <v>43586</v>
      </c>
      <c r="W3406" t="str">
        <f>IF(AND(V3406&gt;=Map!$K$2,V3406&lt;=Map!$L$2),"Base",IF(AND(V3406&gt;=Map!$K$3,V3406&lt;=Map!$L$3),"Fcst","N/A"))</f>
        <v>N/A</v>
      </c>
      <c r="X3406" t="str">
        <f>INDEX(Map!$B$2:$B$86,MATCH(D3406,Map!$A$2:$A$86,0),0)</f>
        <v>OVEC</v>
      </c>
      <c r="Y3406" s="7" t="str">
        <f>IF(INDEX(Map!$C$2:$C$86,MATCH(D3406,Map!$A$2:$A$86,0),0)="","N/A",E3406*INDEX(Map!$C$2:$C$86,MATCH(D3406,Map!$A$2:$A$86,0),0))</f>
        <v>N/A</v>
      </c>
      <c r="Z3406" s="7">
        <f>IF(INDEX(Map!$D$2:$D$86,MATCH(D3406,Map!$A$2:$A$86,0),0)="","N/A",E3406*INDEX(Map!$D$2:$D$86,MATCH(D3406,Map!$A$2:$A$86,0),0))</f>
        <v>25.7</v>
      </c>
      <c r="AA3406" t="str">
        <f>INDEX(Map!$E$2:$E$86,MATCH(D3406,Map!$A$2:$A$86,0),0)</f>
        <v>Coal</v>
      </c>
    </row>
    <row r="3407" spans="1:27" x14ac:dyDescent="0.25">
      <c r="A3407" s="1" t="s">
        <v>121</v>
      </c>
      <c r="B3407" s="1" t="s">
        <v>111</v>
      </c>
      <c r="C3407" s="1">
        <v>46</v>
      </c>
      <c r="D3407" s="1" t="s">
        <v>69</v>
      </c>
      <c r="E3407" s="1">
        <v>4.9000000000000004</v>
      </c>
      <c r="F3407" s="1">
        <v>0</v>
      </c>
      <c r="G3407" s="1">
        <v>17.100000000000001</v>
      </c>
      <c r="H3407" s="1">
        <v>25</v>
      </c>
      <c r="I3407" s="1">
        <v>493.5</v>
      </c>
      <c r="J3407" s="1">
        <v>100000</v>
      </c>
      <c r="K3407" s="1">
        <v>95</v>
      </c>
      <c r="L3407" s="1">
        <v>27.8</v>
      </c>
      <c r="M3407" s="1">
        <v>137</v>
      </c>
      <c r="N3407" s="1">
        <v>0</v>
      </c>
      <c r="O3407" s="1">
        <v>0</v>
      </c>
      <c r="P3407" s="1">
        <v>0</v>
      </c>
      <c r="Q3407" s="1">
        <v>0</v>
      </c>
      <c r="R3407" s="1">
        <v>27.8</v>
      </c>
      <c r="S3407" s="1">
        <v>27.8</v>
      </c>
      <c r="T3407" s="1">
        <v>137</v>
      </c>
      <c r="U3407" s="3" t="str">
        <f t="shared" si="53"/>
        <v>2017Plan</v>
      </c>
      <c r="V3407" s="2">
        <f>DATE(A3407,INDEX(Map!$H$1:$H$12,MATCH(B3407,Map!$G$1:$G$12,0),0),1)</f>
        <v>43586</v>
      </c>
      <c r="W3407" t="str">
        <f>IF(AND(V3407&gt;=Map!$K$2,V3407&lt;=Map!$L$2),"Base",IF(AND(V3407&gt;=Map!$K$3,V3407&lt;=Map!$L$3),"Fcst","N/A"))</f>
        <v>N/A</v>
      </c>
      <c r="X3407" t="str">
        <f>INDEX(Map!$B$2:$B$86,MATCH(D3407,Map!$A$2:$A$86,0),0)</f>
        <v>OVEC</v>
      </c>
      <c r="Y3407" s="7" t="str">
        <f>IF(INDEX(Map!$C$2:$C$86,MATCH(D3407,Map!$A$2:$A$86,0),0)="","N/A",E3407*INDEX(Map!$C$2:$C$86,MATCH(D3407,Map!$A$2:$A$86,0),0))</f>
        <v>N/A</v>
      </c>
      <c r="Z3407" s="7">
        <f>IF(INDEX(Map!$D$2:$D$86,MATCH(D3407,Map!$A$2:$A$86,0),0)="","N/A",E3407*INDEX(Map!$D$2:$D$86,MATCH(D3407,Map!$A$2:$A$86,0),0))</f>
        <v>4.9000000000000004</v>
      </c>
      <c r="AA3407" t="str">
        <f>INDEX(Map!$E$2:$E$86,MATCH(D3407,Map!$A$2:$A$86,0),0)</f>
        <v>Coal</v>
      </c>
    </row>
    <row r="3408" spans="1:27" x14ac:dyDescent="0.25">
      <c r="A3408" s="1" t="s">
        <v>121</v>
      </c>
      <c r="B3408" s="1" t="s">
        <v>111</v>
      </c>
      <c r="C3408" s="1">
        <v>47</v>
      </c>
      <c r="D3408" s="1" t="s">
        <v>70</v>
      </c>
      <c r="E3408" s="1">
        <v>0</v>
      </c>
      <c r="F3408" s="1">
        <v>0</v>
      </c>
      <c r="G3408" s="1">
        <v>0</v>
      </c>
      <c r="H3408" s="1">
        <v>0</v>
      </c>
      <c r="I3408" s="1" t="s">
        <v>63</v>
      </c>
      <c r="J3408" s="1" t="s">
        <v>63</v>
      </c>
      <c r="K3408" s="1">
        <v>0</v>
      </c>
      <c r="L3408" s="1">
        <v>0</v>
      </c>
      <c r="M3408" s="1">
        <v>0</v>
      </c>
      <c r="N3408" s="1" t="s">
        <v>63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</v>
      </c>
      <c r="U3408" s="3" t="str">
        <f t="shared" si="53"/>
        <v>2017Plan</v>
      </c>
      <c r="V3408" s="2">
        <f>DATE(A3408,INDEX(Map!$H$1:$H$12,MATCH(B3408,Map!$G$1:$G$12,0),0),1)</f>
        <v>43586</v>
      </c>
      <c r="W3408" t="str">
        <f>IF(AND(V3408&gt;=Map!$K$2,V3408&lt;=Map!$L$2),"Base",IF(AND(V3408&gt;=Map!$K$3,V3408&lt;=Map!$L$3),"Fcst","N/A"))</f>
        <v>N/A</v>
      </c>
      <c r="X3408" t="str">
        <f>INDEX(Map!$B$2:$B$86,MATCH(D3408,Map!$A$2:$A$86,0),0)</f>
        <v>N/A</v>
      </c>
      <c r="Y3408" s="7" t="str">
        <f>IF(INDEX(Map!$C$2:$C$86,MATCH(D3408,Map!$A$2:$A$86,0),0)="","N/A",E3408*INDEX(Map!$C$2:$C$86,MATCH(D3408,Map!$A$2:$A$86,0),0))</f>
        <v>N/A</v>
      </c>
      <c r="Z3408" s="7" t="str">
        <f>IF(INDEX(Map!$D$2:$D$86,MATCH(D3408,Map!$A$2:$A$86,0),0)="","N/A",E3408*INDEX(Map!$D$2:$D$86,MATCH(D3408,Map!$A$2:$A$86,0),0))</f>
        <v>N/A</v>
      </c>
      <c r="AA3408" t="str">
        <f>INDEX(Map!$E$2:$E$86,MATCH(D3408,Map!$A$2:$A$86,0),0)</f>
        <v>Purchases</v>
      </c>
    </row>
    <row r="3409" spans="1:27" x14ac:dyDescent="0.25">
      <c r="A3409" s="1" t="s">
        <v>121</v>
      </c>
      <c r="B3409" s="1" t="s">
        <v>111</v>
      </c>
      <c r="C3409" s="1">
        <v>48</v>
      </c>
      <c r="D3409" s="1" t="s">
        <v>71</v>
      </c>
      <c r="E3409" s="1">
        <v>0</v>
      </c>
      <c r="F3409" s="1">
        <v>0</v>
      </c>
      <c r="G3409" s="1">
        <v>0</v>
      </c>
      <c r="H3409" s="1">
        <v>0</v>
      </c>
      <c r="I3409" s="1" t="s">
        <v>63</v>
      </c>
      <c r="J3409" s="1" t="s">
        <v>63</v>
      </c>
      <c r="K3409" s="1">
        <v>0</v>
      </c>
      <c r="L3409" s="1">
        <v>0</v>
      </c>
      <c r="M3409" s="1">
        <v>0</v>
      </c>
      <c r="N3409" s="1" t="s">
        <v>63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</v>
      </c>
      <c r="U3409" s="3" t="str">
        <f t="shared" si="53"/>
        <v>2017Plan</v>
      </c>
      <c r="V3409" s="2">
        <f>DATE(A3409,INDEX(Map!$H$1:$H$12,MATCH(B3409,Map!$G$1:$G$12,0),0),1)</f>
        <v>43586</v>
      </c>
      <c r="W3409" t="str">
        <f>IF(AND(V3409&gt;=Map!$K$2,V3409&lt;=Map!$L$2),"Base",IF(AND(V3409&gt;=Map!$K$3,V3409&lt;=Map!$L$3),"Fcst","N/A"))</f>
        <v>N/A</v>
      </c>
      <c r="X3409" t="str">
        <f>INDEX(Map!$B$2:$B$86,MATCH(D3409,Map!$A$2:$A$86,0),0)</f>
        <v>N/A</v>
      </c>
      <c r="Y3409" s="7" t="str">
        <f>IF(INDEX(Map!$C$2:$C$86,MATCH(D3409,Map!$A$2:$A$86,0),0)="","N/A",E3409*INDEX(Map!$C$2:$C$86,MATCH(D3409,Map!$A$2:$A$86,0),0))</f>
        <v>N/A</v>
      </c>
      <c r="Z3409" s="7" t="str">
        <f>IF(INDEX(Map!$D$2:$D$86,MATCH(D3409,Map!$A$2:$A$86,0),0)="","N/A",E3409*INDEX(Map!$D$2:$D$86,MATCH(D3409,Map!$A$2:$A$86,0),0))</f>
        <v>N/A</v>
      </c>
      <c r="AA3409" t="str">
        <f>INDEX(Map!$E$2:$E$86,MATCH(D3409,Map!$A$2:$A$86,0),0)</f>
        <v>Purchases</v>
      </c>
    </row>
    <row r="3410" spans="1:27" x14ac:dyDescent="0.25">
      <c r="A3410" s="1" t="s">
        <v>121</v>
      </c>
      <c r="B3410" s="1" t="s">
        <v>111</v>
      </c>
      <c r="C3410" s="1">
        <v>49</v>
      </c>
      <c r="D3410" s="1" t="s">
        <v>72</v>
      </c>
      <c r="E3410" s="1">
        <v>0</v>
      </c>
      <c r="F3410" s="1">
        <v>0</v>
      </c>
      <c r="G3410" s="1">
        <v>0</v>
      </c>
      <c r="H3410" s="1">
        <v>0</v>
      </c>
      <c r="I3410" s="1" t="s">
        <v>63</v>
      </c>
      <c r="J3410" s="1" t="s">
        <v>63</v>
      </c>
      <c r="K3410" s="1">
        <v>0</v>
      </c>
      <c r="L3410" s="1">
        <v>0</v>
      </c>
      <c r="M3410" s="1">
        <v>0</v>
      </c>
      <c r="N3410" s="1" t="s">
        <v>63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3" t="str">
        <f t="shared" si="53"/>
        <v>2017Plan</v>
      </c>
      <c r="V3410" s="2">
        <f>DATE(A3410,INDEX(Map!$H$1:$H$12,MATCH(B3410,Map!$G$1:$G$12,0),0),1)</f>
        <v>43586</v>
      </c>
      <c r="W3410" t="str">
        <f>IF(AND(V3410&gt;=Map!$K$2,V3410&lt;=Map!$L$2),"Base",IF(AND(V3410&gt;=Map!$K$3,V3410&lt;=Map!$L$3),"Fcst","N/A"))</f>
        <v>N/A</v>
      </c>
      <c r="X3410" t="str">
        <f>INDEX(Map!$B$2:$B$86,MATCH(D3410,Map!$A$2:$A$86,0),0)</f>
        <v>N/A</v>
      </c>
      <c r="Y3410" s="7" t="str">
        <f>IF(INDEX(Map!$C$2:$C$86,MATCH(D3410,Map!$A$2:$A$86,0),0)="","N/A",E3410*INDEX(Map!$C$2:$C$86,MATCH(D3410,Map!$A$2:$A$86,0),0))</f>
        <v>N/A</v>
      </c>
      <c r="Z3410" s="7" t="str">
        <f>IF(INDEX(Map!$D$2:$D$86,MATCH(D3410,Map!$A$2:$A$86,0),0)="","N/A",E3410*INDEX(Map!$D$2:$D$86,MATCH(D3410,Map!$A$2:$A$86,0),0))</f>
        <v>N/A</v>
      </c>
      <c r="AA3410" t="str">
        <f>INDEX(Map!$E$2:$E$86,MATCH(D3410,Map!$A$2:$A$86,0),0)</f>
        <v>Purchases</v>
      </c>
    </row>
    <row r="3411" spans="1:27" x14ac:dyDescent="0.25">
      <c r="A3411" s="1" t="s">
        <v>121</v>
      </c>
      <c r="B3411" s="1" t="s">
        <v>111</v>
      </c>
      <c r="C3411" s="1">
        <v>50</v>
      </c>
      <c r="D3411" s="1" t="s">
        <v>73</v>
      </c>
      <c r="E3411" s="1">
        <v>0</v>
      </c>
      <c r="F3411" s="1">
        <v>0</v>
      </c>
      <c r="G3411" s="1">
        <v>0</v>
      </c>
      <c r="H3411" s="1">
        <v>0</v>
      </c>
      <c r="I3411" s="1" t="s">
        <v>63</v>
      </c>
      <c r="J3411" s="1" t="s">
        <v>63</v>
      </c>
      <c r="K3411" s="1">
        <v>0</v>
      </c>
      <c r="L3411" s="1">
        <v>0</v>
      </c>
      <c r="M3411" s="1">
        <v>0</v>
      </c>
      <c r="N3411" s="1" t="s">
        <v>63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</v>
      </c>
      <c r="U3411" s="3" t="str">
        <f t="shared" si="53"/>
        <v>2017Plan</v>
      </c>
      <c r="V3411" s="2">
        <f>DATE(A3411,INDEX(Map!$H$1:$H$12,MATCH(B3411,Map!$G$1:$G$12,0),0),1)</f>
        <v>43586</v>
      </c>
      <c r="W3411" t="str">
        <f>IF(AND(V3411&gt;=Map!$K$2,V3411&lt;=Map!$L$2),"Base",IF(AND(V3411&gt;=Map!$K$3,V3411&lt;=Map!$L$3),"Fcst","N/A"))</f>
        <v>N/A</v>
      </c>
      <c r="X3411" t="str">
        <f>INDEX(Map!$B$2:$B$86,MATCH(D3411,Map!$A$2:$A$86,0),0)</f>
        <v>N/A</v>
      </c>
      <c r="Y3411" s="7" t="str">
        <f>IF(INDEX(Map!$C$2:$C$86,MATCH(D3411,Map!$A$2:$A$86,0),0)="","N/A",E3411*INDEX(Map!$C$2:$C$86,MATCH(D3411,Map!$A$2:$A$86,0),0))</f>
        <v>N/A</v>
      </c>
      <c r="Z3411" s="7" t="str">
        <f>IF(INDEX(Map!$D$2:$D$86,MATCH(D3411,Map!$A$2:$A$86,0),0)="","N/A",E3411*INDEX(Map!$D$2:$D$86,MATCH(D3411,Map!$A$2:$A$86,0),0))</f>
        <v>N/A</v>
      </c>
      <c r="AA3411" t="str">
        <f>INDEX(Map!$E$2:$E$86,MATCH(D3411,Map!$A$2:$A$86,0),0)</f>
        <v>Purchases</v>
      </c>
    </row>
    <row r="3412" spans="1:27" x14ac:dyDescent="0.25">
      <c r="A3412" s="1" t="s">
        <v>121</v>
      </c>
      <c r="B3412" s="1" t="s">
        <v>111</v>
      </c>
      <c r="C3412" s="1">
        <v>51</v>
      </c>
      <c r="D3412" s="1" t="s">
        <v>74</v>
      </c>
      <c r="E3412" s="1">
        <v>0</v>
      </c>
      <c r="F3412" s="1">
        <v>0</v>
      </c>
      <c r="G3412" s="1">
        <v>0</v>
      </c>
      <c r="H3412" s="1">
        <v>0</v>
      </c>
      <c r="I3412" s="1" t="s">
        <v>63</v>
      </c>
      <c r="J3412" s="1" t="s">
        <v>63</v>
      </c>
      <c r="K3412" s="1">
        <v>0</v>
      </c>
      <c r="L3412" s="1">
        <v>0</v>
      </c>
      <c r="M3412" s="1">
        <v>0</v>
      </c>
      <c r="N3412" s="1" t="s">
        <v>63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3" t="str">
        <f t="shared" si="53"/>
        <v>2017Plan</v>
      </c>
      <c r="V3412" s="2">
        <f>DATE(A3412,INDEX(Map!$H$1:$H$12,MATCH(B3412,Map!$G$1:$G$12,0),0),1)</f>
        <v>43586</v>
      </c>
      <c r="W3412" t="str">
        <f>IF(AND(V3412&gt;=Map!$K$2,V3412&lt;=Map!$L$2),"Base",IF(AND(V3412&gt;=Map!$K$3,V3412&lt;=Map!$L$3),"Fcst","N/A"))</f>
        <v>N/A</v>
      </c>
      <c r="X3412" t="str">
        <f>INDEX(Map!$B$2:$B$86,MATCH(D3412,Map!$A$2:$A$86,0),0)</f>
        <v>N/A</v>
      </c>
      <c r="Y3412" s="7" t="str">
        <f>IF(INDEX(Map!$C$2:$C$86,MATCH(D3412,Map!$A$2:$A$86,0),0)="","N/A",E3412*INDEX(Map!$C$2:$C$86,MATCH(D3412,Map!$A$2:$A$86,0),0))</f>
        <v>N/A</v>
      </c>
      <c r="Z3412" s="7" t="str">
        <f>IF(INDEX(Map!$D$2:$D$86,MATCH(D3412,Map!$A$2:$A$86,0),0)="","N/A",E3412*INDEX(Map!$D$2:$D$86,MATCH(D3412,Map!$A$2:$A$86,0),0))</f>
        <v>N/A</v>
      </c>
      <c r="AA3412" t="str">
        <f>INDEX(Map!$E$2:$E$86,MATCH(D3412,Map!$A$2:$A$86,0),0)</f>
        <v>Purchases</v>
      </c>
    </row>
    <row r="3413" spans="1:27" x14ac:dyDescent="0.25">
      <c r="A3413" s="1" t="s">
        <v>121</v>
      </c>
      <c r="B3413" s="1" t="s">
        <v>111</v>
      </c>
      <c r="C3413" s="1">
        <v>52</v>
      </c>
      <c r="D3413" s="1" t="s">
        <v>75</v>
      </c>
      <c r="E3413" s="1">
        <v>0</v>
      </c>
      <c r="F3413" s="1">
        <v>0</v>
      </c>
      <c r="G3413" s="1">
        <v>0</v>
      </c>
      <c r="H3413" s="1">
        <v>0</v>
      </c>
      <c r="I3413" s="1" t="s">
        <v>63</v>
      </c>
      <c r="J3413" s="1" t="s">
        <v>63</v>
      </c>
      <c r="K3413" s="1">
        <v>0</v>
      </c>
      <c r="L3413" s="1">
        <v>0</v>
      </c>
      <c r="M3413" s="1">
        <v>0</v>
      </c>
      <c r="N3413" s="1" t="s">
        <v>63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3" t="str">
        <f t="shared" si="53"/>
        <v>2017Plan</v>
      </c>
      <c r="V3413" s="2">
        <f>DATE(A3413,INDEX(Map!$H$1:$H$12,MATCH(B3413,Map!$G$1:$G$12,0),0),1)</f>
        <v>43586</v>
      </c>
      <c r="W3413" t="str">
        <f>IF(AND(V3413&gt;=Map!$K$2,V3413&lt;=Map!$L$2),"Base",IF(AND(V3413&gt;=Map!$K$3,V3413&lt;=Map!$L$3),"Fcst","N/A"))</f>
        <v>N/A</v>
      </c>
      <c r="X3413" t="str">
        <f>INDEX(Map!$B$2:$B$86,MATCH(D3413,Map!$A$2:$A$86,0),0)</f>
        <v>N/A</v>
      </c>
      <c r="Y3413" s="7" t="str">
        <f>IF(INDEX(Map!$C$2:$C$86,MATCH(D3413,Map!$A$2:$A$86,0),0)="","N/A",E3413*INDEX(Map!$C$2:$C$86,MATCH(D3413,Map!$A$2:$A$86,0),0))</f>
        <v>N/A</v>
      </c>
      <c r="Z3413" s="7" t="str">
        <f>IF(INDEX(Map!$D$2:$D$86,MATCH(D3413,Map!$A$2:$A$86,0),0)="","N/A",E3413*INDEX(Map!$D$2:$D$86,MATCH(D3413,Map!$A$2:$A$86,0),0))</f>
        <v>N/A</v>
      </c>
      <c r="AA3413" t="str">
        <f>INDEX(Map!$E$2:$E$86,MATCH(D3413,Map!$A$2:$A$86,0),0)</f>
        <v>Purchases</v>
      </c>
    </row>
    <row r="3414" spans="1:27" x14ac:dyDescent="0.25">
      <c r="A3414" s="1" t="s">
        <v>121</v>
      </c>
      <c r="B3414" s="1" t="s">
        <v>111</v>
      </c>
      <c r="C3414" s="1">
        <v>53</v>
      </c>
      <c r="D3414" s="1" t="s">
        <v>76</v>
      </c>
      <c r="E3414" s="1">
        <v>0</v>
      </c>
      <c r="F3414" s="1">
        <v>0</v>
      </c>
      <c r="G3414" s="1">
        <v>0</v>
      </c>
      <c r="H3414" s="1">
        <v>0</v>
      </c>
      <c r="I3414" s="1" t="s">
        <v>63</v>
      </c>
      <c r="J3414" s="1" t="s">
        <v>63</v>
      </c>
      <c r="K3414" s="1">
        <v>0</v>
      </c>
      <c r="L3414" s="1">
        <v>0</v>
      </c>
      <c r="M3414" s="1">
        <v>0</v>
      </c>
      <c r="N3414" s="1" t="s">
        <v>63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3" t="str">
        <f t="shared" si="53"/>
        <v>2017Plan</v>
      </c>
      <c r="V3414" s="2">
        <f>DATE(A3414,INDEX(Map!$H$1:$H$12,MATCH(B3414,Map!$G$1:$G$12,0),0),1)</f>
        <v>43586</v>
      </c>
      <c r="W3414" t="str">
        <f>IF(AND(V3414&gt;=Map!$K$2,V3414&lt;=Map!$L$2),"Base",IF(AND(V3414&gt;=Map!$K$3,V3414&lt;=Map!$L$3),"Fcst","N/A"))</f>
        <v>N/A</v>
      </c>
      <c r="X3414" t="str">
        <f>INDEX(Map!$B$2:$B$86,MATCH(D3414,Map!$A$2:$A$86,0),0)</f>
        <v>N/A</v>
      </c>
      <c r="Y3414" s="7" t="str">
        <f>IF(INDEX(Map!$C$2:$C$86,MATCH(D3414,Map!$A$2:$A$86,0),0)="","N/A",E3414*INDEX(Map!$C$2:$C$86,MATCH(D3414,Map!$A$2:$A$86,0),0))</f>
        <v>N/A</v>
      </c>
      <c r="Z3414" s="7" t="str">
        <f>IF(INDEX(Map!$D$2:$D$86,MATCH(D3414,Map!$A$2:$A$86,0),0)="","N/A",E3414*INDEX(Map!$D$2:$D$86,MATCH(D3414,Map!$A$2:$A$86,0),0))</f>
        <v>N/A</v>
      </c>
      <c r="AA3414" t="str">
        <f>INDEX(Map!$E$2:$E$86,MATCH(D3414,Map!$A$2:$A$86,0),0)</f>
        <v>Purchases</v>
      </c>
    </row>
    <row r="3415" spans="1:27" x14ac:dyDescent="0.25">
      <c r="A3415" s="1" t="s">
        <v>121</v>
      </c>
      <c r="B3415" s="1" t="s">
        <v>111</v>
      </c>
      <c r="C3415" s="1">
        <v>54</v>
      </c>
      <c r="D3415" s="1" t="s">
        <v>77</v>
      </c>
      <c r="E3415" s="1">
        <v>0</v>
      </c>
      <c r="F3415" s="1">
        <v>0</v>
      </c>
      <c r="G3415" s="1">
        <v>0</v>
      </c>
      <c r="H3415" s="1">
        <v>0</v>
      </c>
      <c r="I3415" s="1" t="s">
        <v>63</v>
      </c>
      <c r="J3415" s="1" t="s">
        <v>63</v>
      </c>
      <c r="K3415" s="1">
        <v>0</v>
      </c>
      <c r="L3415" s="1">
        <v>0</v>
      </c>
      <c r="M3415" s="1">
        <v>0</v>
      </c>
      <c r="N3415" s="1" t="s">
        <v>63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3" t="str">
        <f t="shared" si="53"/>
        <v>2017Plan</v>
      </c>
      <c r="V3415" s="2">
        <f>DATE(A3415,INDEX(Map!$H$1:$H$12,MATCH(B3415,Map!$G$1:$G$12,0),0),1)</f>
        <v>43586</v>
      </c>
      <c r="W3415" t="str">
        <f>IF(AND(V3415&gt;=Map!$K$2,V3415&lt;=Map!$L$2),"Base",IF(AND(V3415&gt;=Map!$K$3,V3415&lt;=Map!$L$3),"Fcst","N/A"))</f>
        <v>N/A</v>
      </c>
      <c r="X3415" t="str">
        <f>INDEX(Map!$B$2:$B$86,MATCH(D3415,Map!$A$2:$A$86,0),0)</f>
        <v>N/A</v>
      </c>
      <c r="Y3415" s="7" t="str">
        <f>IF(INDEX(Map!$C$2:$C$86,MATCH(D3415,Map!$A$2:$A$86,0),0)="","N/A",E3415*INDEX(Map!$C$2:$C$86,MATCH(D3415,Map!$A$2:$A$86,0),0))</f>
        <v>N/A</v>
      </c>
      <c r="Z3415" s="7" t="str">
        <f>IF(INDEX(Map!$D$2:$D$86,MATCH(D3415,Map!$A$2:$A$86,0),0)="","N/A",E3415*INDEX(Map!$D$2:$D$86,MATCH(D3415,Map!$A$2:$A$86,0),0))</f>
        <v>N/A</v>
      </c>
      <c r="AA3415" t="str">
        <f>INDEX(Map!$E$2:$E$86,MATCH(D3415,Map!$A$2:$A$86,0),0)</f>
        <v>Purchases</v>
      </c>
    </row>
    <row r="3416" spans="1:27" x14ac:dyDescent="0.25">
      <c r="A3416" s="1" t="s">
        <v>121</v>
      </c>
      <c r="B3416" s="1" t="s">
        <v>111</v>
      </c>
      <c r="C3416" s="1">
        <v>55</v>
      </c>
      <c r="D3416" s="1" t="s">
        <v>78</v>
      </c>
      <c r="E3416" s="1">
        <v>0</v>
      </c>
      <c r="F3416" s="1">
        <v>0</v>
      </c>
      <c r="G3416" s="1">
        <v>0</v>
      </c>
      <c r="H3416" s="1">
        <v>0</v>
      </c>
      <c r="I3416" s="1" t="s">
        <v>63</v>
      </c>
      <c r="J3416" s="1" t="s">
        <v>63</v>
      </c>
      <c r="K3416" s="1">
        <v>0</v>
      </c>
      <c r="L3416" s="1">
        <v>0</v>
      </c>
      <c r="M3416" s="1">
        <v>0</v>
      </c>
      <c r="N3416" s="1" t="s">
        <v>63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3" t="str">
        <f t="shared" si="53"/>
        <v>2017Plan</v>
      </c>
      <c r="V3416" s="2">
        <f>DATE(A3416,INDEX(Map!$H$1:$H$12,MATCH(B3416,Map!$G$1:$G$12,0),0),1)</f>
        <v>43586</v>
      </c>
      <c r="W3416" t="str">
        <f>IF(AND(V3416&gt;=Map!$K$2,V3416&lt;=Map!$L$2),"Base",IF(AND(V3416&gt;=Map!$K$3,V3416&lt;=Map!$L$3),"Fcst","N/A"))</f>
        <v>N/A</v>
      </c>
      <c r="X3416" t="str">
        <f>INDEX(Map!$B$2:$B$86,MATCH(D3416,Map!$A$2:$A$86,0),0)</f>
        <v>N/A</v>
      </c>
      <c r="Y3416" s="7" t="str">
        <f>IF(INDEX(Map!$C$2:$C$86,MATCH(D3416,Map!$A$2:$A$86,0),0)="","N/A",E3416*INDEX(Map!$C$2:$C$86,MATCH(D3416,Map!$A$2:$A$86,0),0))</f>
        <v>N/A</v>
      </c>
      <c r="Z3416" s="7" t="str">
        <f>IF(INDEX(Map!$D$2:$D$86,MATCH(D3416,Map!$A$2:$A$86,0),0)="","N/A",E3416*INDEX(Map!$D$2:$D$86,MATCH(D3416,Map!$A$2:$A$86,0),0))</f>
        <v>N/A</v>
      </c>
      <c r="AA3416" t="str">
        <f>INDEX(Map!$E$2:$E$86,MATCH(D3416,Map!$A$2:$A$86,0),0)</f>
        <v>Purchases</v>
      </c>
    </row>
    <row r="3417" spans="1:27" x14ac:dyDescent="0.25">
      <c r="A3417" s="1" t="s">
        <v>121</v>
      </c>
      <c r="B3417" s="1" t="s">
        <v>111</v>
      </c>
      <c r="C3417" s="1">
        <v>56</v>
      </c>
      <c r="D3417" s="1" t="s">
        <v>79</v>
      </c>
      <c r="E3417" s="1">
        <v>0</v>
      </c>
      <c r="F3417" s="1">
        <v>0</v>
      </c>
      <c r="G3417" s="1">
        <v>0</v>
      </c>
      <c r="H3417" s="1">
        <v>0</v>
      </c>
      <c r="I3417" s="1" t="s">
        <v>63</v>
      </c>
      <c r="J3417" s="1" t="s">
        <v>63</v>
      </c>
      <c r="K3417" s="1">
        <v>0</v>
      </c>
      <c r="L3417" s="1">
        <v>0</v>
      </c>
      <c r="M3417" s="1">
        <v>0</v>
      </c>
      <c r="N3417" s="1" t="s">
        <v>63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3" t="str">
        <f t="shared" si="53"/>
        <v>2017Plan</v>
      </c>
      <c r="V3417" s="2">
        <f>DATE(A3417,INDEX(Map!$H$1:$H$12,MATCH(B3417,Map!$G$1:$G$12,0),0),1)</f>
        <v>43586</v>
      </c>
      <c r="W3417" t="str">
        <f>IF(AND(V3417&gt;=Map!$K$2,V3417&lt;=Map!$L$2),"Base",IF(AND(V3417&gt;=Map!$K$3,V3417&lt;=Map!$L$3),"Fcst","N/A"))</f>
        <v>N/A</v>
      </c>
      <c r="X3417" t="str">
        <f>INDEX(Map!$B$2:$B$86,MATCH(D3417,Map!$A$2:$A$86,0),0)</f>
        <v>N/A</v>
      </c>
      <c r="Y3417" s="7" t="str">
        <f>IF(INDEX(Map!$C$2:$C$86,MATCH(D3417,Map!$A$2:$A$86,0),0)="","N/A",E3417*INDEX(Map!$C$2:$C$86,MATCH(D3417,Map!$A$2:$A$86,0),0))</f>
        <v>N/A</v>
      </c>
      <c r="Z3417" s="7" t="str">
        <f>IF(INDEX(Map!$D$2:$D$86,MATCH(D3417,Map!$A$2:$A$86,0),0)="","N/A",E3417*INDEX(Map!$D$2:$D$86,MATCH(D3417,Map!$A$2:$A$86,0),0))</f>
        <v>N/A</v>
      </c>
      <c r="AA3417" t="str">
        <f>INDEX(Map!$E$2:$E$86,MATCH(D3417,Map!$A$2:$A$86,0),0)</f>
        <v>Purchases</v>
      </c>
    </row>
    <row r="3418" spans="1:27" x14ac:dyDescent="0.25">
      <c r="A3418" s="1" t="s">
        <v>121</v>
      </c>
      <c r="B3418" s="1" t="s">
        <v>111</v>
      </c>
      <c r="C3418" s="1">
        <v>57</v>
      </c>
      <c r="D3418" s="1" t="s">
        <v>80</v>
      </c>
      <c r="E3418" s="1">
        <v>0</v>
      </c>
      <c r="F3418" s="1">
        <v>0</v>
      </c>
      <c r="G3418" s="1">
        <v>0</v>
      </c>
      <c r="H3418" s="1">
        <v>0</v>
      </c>
      <c r="I3418" s="1" t="s">
        <v>63</v>
      </c>
      <c r="J3418" s="1" t="s">
        <v>63</v>
      </c>
      <c r="K3418" s="1">
        <v>0</v>
      </c>
      <c r="L3418" s="1">
        <v>0</v>
      </c>
      <c r="M3418" s="1">
        <v>0</v>
      </c>
      <c r="N3418" s="1" t="s">
        <v>63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3" t="str">
        <f t="shared" si="53"/>
        <v>2017Plan</v>
      </c>
      <c r="V3418" s="2">
        <f>DATE(A3418,INDEX(Map!$H$1:$H$12,MATCH(B3418,Map!$G$1:$G$12,0),0),1)</f>
        <v>43586</v>
      </c>
      <c r="W3418" t="str">
        <f>IF(AND(V3418&gt;=Map!$K$2,V3418&lt;=Map!$L$2),"Base",IF(AND(V3418&gt;=Map!$K$3,V3418&lt;=Map!$L$3),"Fcst","N/A"))</f>
        <v>N/A</v>
      </c>
      <c r="X3418" t="str">
        <f>INDEX(Map!$B$2:$B$86,MATCH(D3418,Map!$A$2:$A$86,0),0)</f>
        <v>N/A</v>
      </c>
      <c r="Y3418" s="7" t="str">
        <f>IF(INDEX(Map!$C$2:$C$86,MATCH(D3418,Map!$A$2:$A$86,0),0)="","N/A",E3418*INDEX(Map!$C$2:$C$86,MATCH(D3418,Map!$A$2:$A$86,0),0))</f>
        <v>N/A</v>
      </c>
      <c r="Z3418" s="7" t="str">
        <f>IF(INDEX(Map!$D$2:$D$86,MATCH(D3418,Map!$A$2:$A$86,0),0)="","N/A",E3418*INDEX(Map!$D$2:$D$86,MATCH(D3418,Map!$A$2:$A$86,0),0))</f>
        <v>N/A</v>
      </c>
      <c r="AA3418" t="str">
        <f>INDEX(Map!$E$2:$E$86,MATCH(D3418,Map!$A$2:$A$86,0),0)</f>
        <v>Purchases</v>
      </c>
    </row>
    <row r="3419" spans="1:27" x14ac:dyDescent="0.25">
      <c r="A3419" s="1" t="s">
        <v>121</v>
      </c>
      <c r="B3419" s="1" t="s">
        <v>111</v>
      </c>
      <c r="C3419" s="1">
        <v>58</v>
      </c>
      <c r="D3419" s="1" t="s">
        <v>81</v>
      </c>
      <c r="E3419" s="1">
        <v>0</v>
      </c>
      <c r="F3419" s="1">
        <v>0</v>
      </c>
      <c r="G3419" s="1">
        <v>0</v>
      </c>
      <c r="H3419" s="1">
        <v>0</v>
      </c>
      <c r="I3419" s="1" t="s">
        <v>63</v>
      </c>
      <c r="J3419" s="1" t="s">
        <v>63</v>
      </c>
      <c r="K3419" s="1">
        <v>0</v>
      </c>
      <c r="L3419" s="1">
        <v>0</v>
      </c>
      <c r="M3419" s="1">
        <v>0</v>
      </c>
      <c r="N3419" s="1" t="s">
        <v>63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3" t="str">
        <f t="shared" si="53"/>
        <v>2017Plan</v>
      </c>
      <c r="V3419" s="2">
        <f>DATE(A3419,INDEX(Map!$H$1:$H$12,MATCH(B3419,Map!$G$1:$G$12,0),0),1)</f>
        <v>43586</v>
      </c>
      <c r="W3419" t="str">
        <f>IF(AND(V3419&gt;=Map!$K$2,V3419&lt;=Map!$L$2),"Base",IF(AND(V3419&gt;=Map!$K$3,V3419&lt;=Map!$L$3),"Fcst","N/A"))</f>
        <v>N/A</v>
      </c>
      <c r="X3419" t="str">
        <f>INDEX(Map!$B$2:$B$86,MATCH(D3419,Map!$A$2:$A$86,0),0)</f>
        <v>N/A</v>
      </c>
      <c r="Y3419" s="7" t="str">
        <f>IF(INDEX(Map!$C$2:$C$86,MATCH(D3419,Map!$A$2:$A$86,0),0)="","N/A",E3419*INDEX(Map!$C$2:$C$86,MATCH(D3419,Map!$A$2:$A$86,0),0))</f>
        <v>N/A</v>
      </c>
      <c r="Z3419" s="7" t="str">
        <f>IF(INDEX(Map!$D$2:$D$86,MATCH(D3419,Map!$A$2:$A$86,0),0)="","N/A",E3419*INDEX(Map!$D$2:$D$86,MATCH(D3419,Map!$A$2:$A$86,0),0))</f>
        <v>N/A</v>
      </c>
      <c r="AA3419" t="str">
        <f>INDEX(Map!$E$2:$E$86,MATCH(D3419,Map!$A$2:$A$86,0),0)</f>
        <v>Purchases</v>
      </c>
    </row>
    <row r="3420" spans="1:27" x14ac:dyDescent="0.25">
      <c r="A3420" s="1" t="s">
        <v>121</v>
      </c>
      <c r="B3420" s="1" t="s">
        <v>111</v>
      </c>
      <c r="C3420" s="1">
        <v>59</v>
      </c>
      <c r="D3420" s="1" t="s">
        <v>82</v>
      </c>
      <c r="E3420" s="1">
        <v>0</v>
      </c>
      <c r="F3420" s="1">
        <v>0</v>
      </c>
      <c r="G3420" s="1">
        <v>0</v>
      </c>
      <c r="H3420" s="1">
        <v>0</v>
      </c>
      <c r="I3420" s="1" t="s">
        <v>63</v>
      </c>
      <c r="J3420" s="1" t="s">
        <v>63</v>
      </c>
      <c r="K3420" s="1">
        <v>0</v>
      </c>
      <c r="L3420" s="1">
        <v>0</v>
      </c>
      <c r="M3420" s="1">
        <v>0</v>
      </c>
      <c r="N3420" s="1" t="s">
        <v>63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3" t="str">
        <f t="shared" si="53"/>
        <v>2017Plan</v>
      </c>
      <c r="V3420" s="2">
        <f>DATE(A3420,INDEX(Map!$H$1:$H$12,MATCH(B3420,Map!$G$1:$G$12,0),0),1)</f>
        <v>43586</v>
      </c>
      <c r="W3420" t="str">
        <f>IF(AND(V3420&gt;=Map!$K$2,V3420&lt;=Map!$L$2),"Base",IF(AND(V3420&gt;=Map!$K$3,V3420&lt;=Map!$L$3),"Fcst","N/A"))</f>
        <v>N/A</v>
      </c>
      <c r="X3420" t="str">
        <f>INDEX(Map!$B$2:$B$86,MATCH(D3420,Map!$A$2:$A$86,0),0)</f>
        <v>N/A</v>
      </c>
      <c r="Y3420" s="7" t="str">
        <f>IF(INDEX(Map!$C$2:$C$86,MATCH(D3420,Map!$A$2:$A$86,0),0)="","N/A",E3420*INDEX(Map!$C$2:$C$86,MATCH(D3420,Map!$A$2:$A$86,0),0))</f>
        <v>N/A</v>
      </c>
      <c r="Z3420" s="7" t="str">
        <f>IF(INDEX(Map!$D$2:$D$86,MATCH(D3420,Map!$A$2:$A$86,0),0)="","N/A",E3420*INDEX(Map!$D$2:$D$86,MATCH(D3420,Map!$A$2:$A$86,0),0))</f>
        <v>N/A</v>
      </c>
      <c r="AA3420" t="str">
        <f>INDEX(Map!$E$2:$E$86,MATCH(D3420,Map!$A$2:$A$86,0),0)</f>
        <v>Purchases</v>
      </c>
    </row>
    <row r="3421" spans="1:27" x14ac:dyDescent="0.25">
      <c r="A3421" s="1" t="s">
        <v>121</v>
      </c>
      <c r="B3421" s="1" t="s">
        <v>111</v>
      </c>
      <c r="C3421" s="1">
        <v>60</v>
      </c>
      <c r="D3421" s="1" t="s">
        <v>83</v>
      </c>
      <c r="E3421" s="1">
        <v>-28.3</v>
      </c>
      <c r="F3421" s="1">
        <v>0</v>
      </c>
      <c r="G3421" s="1">
        <v>19.2</v>
      </c>
      <c r="H3421" s="1">
        <v>26</v>
      </c>
      <c r="I3421" s="1" t="s">
        <v>63</v>
      </c>
      <c r="J3421" s="1" t="s">
        <v>63</v>
      </c>
      <c r="K3421" s="1">
        <v>336</v>
      </c>
      <c r="L3421" s="1">
        <v>37.6</v>
      </c>
      <c r="M3421" s="1">
        <v>-1063</v>
      </c>
      <c r="N3421" s="1" t="s">
        <v>63</v>
      </c>
      <c r="O3421" s="1">
        <v>0</v>
      </c>
      <c r="P3421" s="1">
        <v>0</v>
      </c>
      <c r="Q3421" s="1">
        <v>261</v>
      </c>
      <c r="R3421" s="1">
        <v>28.36</v>
      </c>
      <c r="S3421" s="1">
        <v>28.36</v>
      </c>
      <c r="T3421" s="1">
        <v>-802</v>
      </c>
      <c r="U3421" s="3" t="str">
        <f t="shared" si="53"/>
        <v>2017Plan</v>
      </c>
      <c r="V3421" s="2">
        <f>DATE(A3421,INDEX(Map!$H$1:$H$12,MATCH(B3421,Map!$G$1:$G$12,0),0),1)</f>
        <v>43586</v>
      </c>
      <c r="W3421" t="str">
        <f>IF(AND(V3421&gt;=Map!$K$2,V3421&lt;=Map!$L$2),"Base",IF(AND(V3421&gt;=Map!$K$3,V3421&lt;=Map!$L$3),"Fcst","N/A"))</f>
        <v>N/A</v>
      </c>
      <c r="X3421" t="str">
        <f>INDEX(Map!$B$2:$B$86,MATCH(D3421,Map!$A$2:$A$86,0),0)</f>
        <v>N/A</v>
      </c>
      <c r="Y3421" s="7" t="str">
        <f>IF(INDEX(Map!$C$2:$C$86,MATCH(D3421,Map!$A$2:$A$86,0),0)="","N/A",E3421*INDEX(Map!$C$2:$C$86,MATCH(D3421,Map!$A$2:$A$86,0),0))</f>
        <v>N/A</v>
      </c>
      <c r="Z3421" s="7" t="str">
        <f>IF(INDEX(Map!$D$2:$D$86,MATCH(D3421,Map!$A$2:$A$86,0),0)="","N/A",E3421*INDEX(Map!$D$2:$D$86,MATCH(D3421,Map!$A$2:$A$86,0),0))</f>
        <v>N/A</v>
      </c>
      <c r="AA3421" t="str">
        <f>INDEX(Map!$E$2:$E$86,MATCH(D3421,Map!$A$2:$A$86,0),0)</f>
        <v>Sales</v>
      </c>
    </row>
    <row r="3422" spans="1:27" x14ac:dyDescent="0.25">
      <c r="A3422" s="1" t="s">
        <v>121</v>
      </c>
      <c r="B3422" s="1" t="s">
        <v>111</v>
      </c>
      <c r="C3422" s="1">
        <v>61</v>
      </c>
      <c r="D3422" s="1" t="s">
        <v>84</v>
      </c>
      <c r="E3422" s="1">
        <v>-3.1</v>
      </c>
      <c r="F3422" s="1">
        <v>0</v>
      </c>
      <c r="G3422" s="1">
        <v>12.6</v>
      </c>
      <c r="H3422" s="1">
        <v>31</v>
      </c>
      <c r="I3422" s="1" t="s">
        <v>63</v>
      </c>
      <c r="J3422" s="1" t="s">
        <v>63</v>
      </c>
      <c r="K3422" s="1">
        <v>248</v>
      </c>
      <c r="L3422" s="1">
        <v>28.7</v>
      </c>
      <c r="M3422" s="1">
        <v>-90</v>
      </c>
      <c r="N3422" s="1" t="s">
        <v>63</v>
      </c>
      <c r="O3422" s="1">
        <v>0</v>
      </c>
      <c r="P3422" s="1">
        <v>0</v>
      </c>
      <c r="Q3422" s="1">
        <v>28</v>
      </c>
      <c r="R3422" s="1">
        <v>19.89</v>
      </c>
      <c r="S3422" s="1">
        <v>19.89</v>
      </c>
      <c r="T3422" s="1">
        <v>-62</v>
      </c>
      <c r="U3422" s="3" t="str">
        <f t="shared" si="53"/>
        <v>2017Plan</v>
      </c>
      <c r="V3422" s="2">
        <f>DATE(A3422,INDEX(Map!$H$1:$H$12,MATCH(B3422,Map!$G$1:$G$12,0),0),1)</f>
        <v>43586</v>
      </c>
      <c r="W3422" t="str">
        <f>IF(AND(V3422&gt;=Map!$K$2,V3422&lt;=Map!$L$2),"Base",IF(AND(V3422&gt;=Map!$K$3,V3422&lt;=Map!$L$3),"Fcst","N/A"))</f>
        <v>N/A</v>
      </c>
      <c r="X3422" t="str">
        <f>INDEX(Map!$B$2:$B$86,MATCH(D3422,Map!$A$2:$A$86,0),0)</f>
        <v>N/A</v>
      </c>
      <c r="Y3422" s="7" t="str">
        <f>IF(INDEX(Map!$C$2:$C$86,MATCH(D3422,Map!$A$2:$A$86,0),0)="","N/A",E3422*INDEX(Map!$C$2:$C$86,MATCH(D3422,Map!$A$2:$A$86,0),0))</f>
        <v>N/A</v>
      </c>
      <c r="Z3422" s="7" t="str">
        <f>IF(INDEX(Map!$D$2:$D$86,MATCH(D3422,Map!$A$2:$A$86,0),0)="","N/A",E3422*INDEX(Map!$D$2:$D$86,MATCH(D3422,Map!$A$2:$A$86,0),0))</f>
        <v>N/A</v>
      </c>
      <c r="AA3422" t="str">
        <f>INDEX(Map!$E$2:$E$86,MATCH(D3422,Map!$A$2:$A$86,0),0)</f>
        <v>Sales</v>
      </c>
    </row>
    <row r="3423" spans="1:27" x14ac:dyDescent="0.25">
      <c r="A3423" s="1" t="s">
        <v>121</v>
      </c>
      <c r="B3423" s="1" t="s">
        <v>111</v>
      </c>
      <c r="C3423" s="1">
        <v>62</v>
      </c>
      <c r="D3423" s="1" t="s">
        <v>85</v>
      </c>
      <c r="E3423" s="1">
        <v>-14.4</v>
      </c>
      <c r="F3423" s="1">
        <v>0</v>
      </c>
      <c r="G3423" s="1">
        <v>64.3</v>
      </c>
      <c r="H3423" s="1">
        <v>4</v>
      </c>
      <c r="I3423" s="1" t="s">
        <v>63</v>
      </c>
      <c r="J3423" s="1" t="s">
        <v>63</v>
      </c>
      <c r="K3423" s="1">
        <v>64</v>
      </c>
      <c r="L3423" s="1">
        <v>34.9</v>
      </c>
      <c r="M3423" s="1">
        <v>-503</v>
      </c>
      <c r="N3423" s="1" t="s">
        <v>63</v>
      </c>
      <c r="O3423" s="1">
        <v>0</v>
      </c>
      <c r="P3423" s="1">
        <v>0</v>
      </c>
      <c r="Q3423" s="1">
        <v>120</v>
      </c>
      <c r="R3423" s="1">
        <v>26.58</v>
      </c>
      <c r="S3423" s="1">
        <v>26.58</v>
      </c>
      <c r="T3423" s="1">
        <v>-383</v>
      </c>
      <c r="U3423" s="3" t="str">
        <f t="shared" si="53"/>
        <v>2017Plan</v>
      </c>
      <c r="V3423" s="2">
        <f>DATE(A3423,INDEX(Map!$H$1:$H$12,MATCH(B3423,Map!$G$1:$G$12,0),0),1)</f>
        <v>43586</v>
      </c>
      <c r="W3423" t="str">
        <f>IF(AND(V3423&gt;=Map!$K$2,V3423&lt;=Map!$L$2),"Base",IF(AND(V3423&gt;=Map!$K$3,V3423&lt;=Map!$L$3),"Fcst","N/A"))</f>
        <v>N/A</v>
      </c>
      <c r="X3423" t="str">
        <f>INDEX(Map!$B$2:$B$86,MATCH(D3423,Map!$A$2:$A$86,0),0)</f>
        <v>N/A</v>
      </c>
      <c r="Y3423" s="7" t="str">
        <f>IF(INDEX(Map!$C$2:$C$86,MATCH(D3423,Map!$A$2:$A$86,0),0)="","N/A",E3423*INDEX(Map!$C$2:$C$86,MATCH(D3423,Map!$A$2:$A$86,0),0))</f>
        <v>N/A</v>
      </c>
      <c r="Z3423" s="7" t="str">
        <f>IF(INDEX(Map!$D$2:$D$86,MATCH(D3423,Map!$A$2:$A$86,0),0)="","N/A",E3423*INDEX(Map!$D$2:$D$86,MATCH(D3423,Map!$A$2:$A$86,0),0))</f>
        <v>N/A</v>
      </c>
      <c r="AA3423" t="str">
        <f>INDEX(Map!$E$2:$E$86,MATCH(D3423,Map!$A$2:$A$86,0),0)</f>
        <v>Sales</v>
      </c>
    </row>
    <row r="3424" spans="1:27" x14ac:dyDescent="0.25">
      <c r="A3424" s="1" t="s">
        <v>121</v>
      </c>
      <c r="B3424" s="1" t="s">
        <v>111</v>
      </c>
      <c r="C3424" s="1">
        <v>63</v>
      </c>
      <c r="D3424" s="1" t="s">
        <v>86</v>
      </c>
      <c r="E3424" s="1">
        <v>-8</v>
      </c>
      <c r="F3424" s="1">
        <v>0</v>
      </c>
      <c r="G3424" s="1">
        <v>35.9</v>
      </c>
      <c r="H3424" s="1">
        <v>4</v>
      </c>
      <c r="I3424" s="1" t="s">
        <v>63</v>
      </c>
      <c r="J3424" s="1" t="s">
        <v>63</v>
      </c>
      <c r="K3424" s="1">
        <v>51</v>
      </c>
      <c r="L3424" s="1">
        <v>32.4</v>
      </c>
      <c r="M3424" s="1">
        <v>-260</v>
      </c>
      <c r="N3424" s="1" t="s">
        <v>63</v>
      </c>
      <c r="O3424" s="1">
        <v>0</v>
      </c>
      <c r="P3424" s="1">
        <v>0</v>
      </c>
      <c r="Q3424" s="1">
        <v>65</v>
      </c>
      <c r="R3424" s="1">
        <v>24.3</v>
      </c>
      <c r="S3424" s="1">
        <v>24.3</v>
      </c>
      <c r="T3424" s="1">
        <v>-195</v>
      </c>
      <c r="U3424" s="3" t="str">
        <f t="shared" si="53"/>
        <v>2017Plan</v>
      </c>
      <c r="V3424" s="2">
        <f>DATE(A3424,INDEX(Map!$H$1:$H$12,MATCH(B3424,Map!$G$1:$G$12,0),0),1)</f>
        <v>43586</v>
      </c>
      <c r="W3424" t="str">
        <f>IF(AND(V3424&gt;=Map!$K$2,V3424&lt;=Map!$L$2),"Base",IF(AND(V3424&gt;=Map!$K$3,V3424&lt;=Map!$L$3),"Fcst","N/A"))</f>
        <v>N/A</v>
      </c>
      <c r="X3424" t="str">
        <f>INDEX(Map!$B$2:$B$86,MATCH(D3424,Map!$A$2:$A$86,0),0)</f>
        <v>N/A</v>
      </c>
      <c r="Y3424" s="7" t="str">
        <f>IF(INDEX(Map!$C$2:$C$86,MATCH(D3424,Map!$A$2:$A$86,0),0)="","N/A",E3424*INDEX(Map!$C$2:$C$86,MATCH(D3424,Map!$A$2:$A$86,0),0))</f>
        <v>N/A</v>
      </c>
      <c r="Z3424" s="7" t="str">
        <f>IF(INDEX(Map!$D$2:$D$86,MATCH(D3424,Map!$A$2:$A$86,0),0)="","N/A",E3424*INDEX(Map!$D$2:$D$86,MATCH(D3424,Map!$A$2:$A$86,0),0))</f>
        <v>N/A</v>
      </c>
      <c r="AA3424" t="str">
        <f>INDEX(Map!$E$2:$E$86,MATCH(D3424,Map!$A$2:$A$86,0),0)</f>
        <v>Sales</v>
      </c>
    </row>
    <row r="3425" spans="1:27" x14ac:dyDescent="0.25">
      <c r="A3425" s="1" t="s">
        <v>121</v>
      </c>
      <c r="B3425" s="1" t="s">
        <v>111</v>
      </c>
      <c r="C3425" s="1">
        <v>64</v>
      </c>
      <c r="D3425" s="1" t="s">
        <v>87</v>
      </c>
      <c r="E3425" s="1">
        <v>0</v>
      </c>
      <c r="F3425" s="1">
        <v>0</v>
      </c>
      <c r="G3425" s="1">
        <v>0</v>
      </c>
      <c r="H3425" s="1">
        <v>0</v>
      </c>
      <c r="I3425" s="1" t="s">
        <v>63</v>
      </c>
      <c r="J3425" s="1" t="s">
        <v>63</v>
      </c>
      <c r="K3425" s="1">
        <v>0</v>
      </c>
      <c r="L3425" s="1">
        <v>0</v>
      </c>
      <c r="M3425" s="1">
        <v>0</v>
      </c>
      <c r="N3425" s="1" t="s">
        <v>63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3" t="str">
        <f t="shared" si="53"/>
        <v>2017Plan</v>
      </c>
      <c r="V3425" s="2">
        <f>DATE(A3425,INDEX(Map!$H$1:$H$12,MATCH(B3425,Map!$G$1:$G$12,0),0),1)</f>
        <v>43586</v>
      </c>
      <c r="W3425" t="str">
        <f>IF(AND(V3425&gt;=Map!$K$2,V3425&lt;=Map!$L$2),"Base",IF(AND(V3425&gt;=Map!$K$3,V3425&lt;=Map!$L$3),"Fcst","N/A"))</f>
        <v>N/A</v>
      </c>
      <c r="X3425" t="str">
        <f>INDEX(Map!$B$2:$B$86,MATCH(D3425,Map!$A$2:$A$86,0),0)</f>
        <v>N/A</v>
      </c>
      <c r="Y3425" s="7" t="str">
        <f>IF(INDEX(Map!$C$2:$C$86,MATCH(D3425,Map!$A$2:$A$86,0),0)="","N/A",E3425*INDEX(Map!$C$2:$C$86,MATCH(D3425,Map!$A$2:$A$86,0),0))</f>
        <v>N/A</v>
      </c>
      <c r="Z3425" s="7" t="str">
        <f>IF(INDEX(Map!$D$2:$D$86,MATCH(D3425,Map!$A$2:$A$86,0),0)="","N/A",E3425*INDEX(Map!$D$2:$D$86,MATCH(D3425,Map!$A$2:$A$86,0),0))</f>
        <v>N/A</v>
      </c>
      <c r="AA3425" t="str">
        <f>INDEX(Map!$E$2:$E$86,MATCH(D3425,Map!$A$2:$A$86,0),0)</f>
        <v>Sales</v>
      </c>
    </row>
    <row r="3426" spans="1:27" x14ac:dyDescent="0.25">
      <c r="A3426" s="1" t="s">
        <v>121</v>
      </c>
      <c r="B3426" s="1" t="s">
        <v>111</v>
      </c>
      <c r="C3426" s="1">
        <v>65</v>
      </c>
      <c r="D3426" s="1" t="s">
        <v>88</v>
      </c>
      <c r="E3426" s="1">
        <v>0</v>
      </c>
      <c r="F3426" s="1">
        <v>0</v>
      </c>
      <c r="G3426" s="1">
        <v>0</v>
      </c>
      <c r="H3426" s="1">
        <v>0</v>
      </c>
      <c r="I3426" s="1" t="s">
        <v>63</v>
      </c>
      <c r="J3426" s="1" t="s">
        <v>63</v>
      </c>
      <c r="K3426" s="1">
        <v>0</v>
      </c>
      <c r="L3426" s="1">
        <v>0</v>
      </c>
      <c r="M3426" s="1">
        <v>0</v>
      </c>
      <c r="N3426" s="1" t="s">
        <v>63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3" t="str">
        <f t="shared" si="53"/>
        <v>2017Plan</v>
      </c>
      <c r="V3426" s="2">
        <f>DATE(A3426,INDEX(Map!$H$1:$H$12,MATCH(B3426,Map!$G$1:$G$12,0),0),1)</f>
        <v>43586</v>
      </c>
      <c r="W3426" t="str">
        <f>IF(AND(V3426&gt;=Map!$K$2,V3426&lt;=Map!$L$2),"Base",IF(AND(V3426&gt;=Map!$K$3,V3426&lt;=Map!$L$3),"Fcst","N/A"))</f>
        <v>N/A</v>
      </c>
      <c r="X3426" t="str">
        <f>INDEX(Map!$B$2:$B$86,MATCH(D3426,Map!$A$2:$A$86,0),0)</f>
        <v>N/A</v>
      </c>
      <c r="Y3426" s="7" t="str">
        <f>IF(INDEX(Map!$C$2:$C$86,MATCH(D3426,Map!$A$2:$A$86,0),0)="","N/A",E3426*INDEX(Map!$C$2:$C$86,MATCH(D3426,Map!$A$2:$A$86,0),0))</f>
        <v>N/A</v>
      </c>
      <c r="Z3426" s="7" t="str">
        <f>IF(INDEX(Map!$D$2:$D$86,MATCH(D3426,Map!$A$2:$A$86,0),0)="","N/A",E3426*INDEX(Map!$D$2:$D$86,MATCH(D3426,Map!$A$2:$A$86,0),0))</f>
        <v>N/A</v>
      </c>
      <c r="AA3426" t="str">
        <f>INDEX(Map!$E$2:$E$86,MATCH(D3426,Map!$A$2:$A$86,0),0)</f>
        <v>Sales</v>
      </c>
    </row>
    <row r="3427" spans="1:27" x14ac:dyDescent="0.25">
      <c r="A3427" s="1" t="s">
        <v>121</v>
      </c>
      <c r="B3427" s="1" t="s">
        <v>111</v>
      </c>
      <c r="C3427" s="1">
        <v>66</v>
      </c>
      <c r="D3427" s="1" t="s">
        <v>89</v>
      </c>
      <c r="E3427" s="1">
        <v>0</v>
      </c>
      <c r="F3427" s="1">
        <v>0</v>
      </c>
      <c r="G3427" s="1">
        <v>0</v>
      </c>
      <c r="H3427" s="1">
        <v>0</v>
      </c>
      <c r="I3427" s="1" t="s">
        <v>63</v>
      </c>
      <c r="J3427" s="1" t="s">
        <v>63</v>
      </c>
      <c r="K3427" s="1">
        <v>0</v>
      </c>
      <c r="L3427" s="1">
        <v>0</v>
      </c>
      <c r="M3427" s="1">
        <v>0</v>
      </c>
      <c r="N3427" s="1" t="s">
        <v>63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</v>
      </c>
      <c r="U3427" s="3" t="str">
        <f t="shared" si="53"/>
        <v>2017Plan</v>
      </c>
      <c r="V3427" s="2">
        <f>DATE(A3427,INDEX(Map!$H$1:$H$12,MATCH(B3427,Map!$G$1:$G$12,0),0),1)</f>
        <v>43586</v>
      </c>
      <c r="W3427" t="str">
        <f>IF(AND(V3427&gt;=Map!$K$2,V3427&lt;=Map!$L$2),"Base",IF(AND(V3427&gt;=Map!$K$3,V3427&lt;=Map!$L$3),"Fcst","N/A"))</f>
        <v>N/A</v>
      </c>
      <c r="X3427" t="str">
        <f>INDEX(Map!$B$2:$B$86,MATCH(D3427,Map!$A$2:$A$86,0),0)</f>
        <v>N/A</v>
      </c>
      <c r="Y3427" s="7" t="str">
        <f>IF(INDEX(Map!$C$2:$C$86,MATCH(D3427,Map!$A$2:$A$86,0),0)="","N/A",E3427*INDEX(Map!$C$2:$C$86,MATCH(D3427,Map!$A$2:$A$86,0),0))</f>
        <v>N/A</v>
      </c>
      <c r="Z3427" s="7" t="str">
        <f>IF(INDEX(Map!$D$2:$D$86,MATCH(D3427,Map!$A$2:$A$86,0),0)="","N/A",E3427*INDEX(Map!$D$2:$D$86,MATCH(D3427,Map!$A$2:$A$86,0),0))</f>
        <v>N/A</v>
      </c>
      <c r="AA3427" t="str">
        <f>INDEX(Map!$E$2:$E$86,MATCH(D3427,Map!$A$2:$A$86,0),0)</f>
        <v>Sales</v>
      </c>
    </row>
    <row r="3428" spans="1:27" x14ac:dyDescent="0.25">
      <c r="A3428" s="1" t="s">
        <v>121</v>
      </c>
      <c r="B3428" s="1" t="s">
        <v>111</v>
      </c>
      <c r="C3428" s="1">
        <v>67</v>
      </c>
      <c r="D3428" s="1" t="s">
        <v>90</v>
      </c>
      <c r="E3428" s="1">
        <v>0</v>
      </c>
      <c r="F3428" s="1">
        <v>0</v>
      </c>
      <c r="G3428" s="1">
        <v>0</v>
      </c>
      <c r="H3428" s="1">
        <v>0</v>
      </c>
      <c r="I3428" s="1" t="s">
        <v>63</v>
      </c>
      <c r="J3428" s="1" t="s">
        <v>63</v>
      </c>
      <c r="K3428" s="1">
        <v>0</v>
      </c>
      <c r="L3428" s="1">
        <v>0</v>
      </c>
      <c r="M3428" s="1">
        <v>0</v>
      </c>
      <c r="N3428" s="1" t="s">
        <v>63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3" t="str">
        <f t="shared" si="53"/>
        <v>2017Plan</v>
      </c>
      <c r="V3428" s="2">
        <f>DATE(A3428,INDEX(Map!$H$1:$H$12,MATCH(B3428,Map!$G$1:$G$12,0),0),1)</f>
        <v>43586</v>
      </c>
      <c r="W3428" t="str">
        <f>IF(AND(V3428&gt;=Map!$K$2,V3428&lt;=Map!$L$2),"Base",IF(AND(V3428&gt;=Map!$K$3,V3428&lt;=Map!$L$3),"Fcst","N/A"))</f>
        <v>N/A</v>
      </c>
      <c r="X3428" t="str">
        <f>INDEX(Map!$B$2:$B$86,MATCH(D3428,Map!$A$2:$A$86,0),0)</f>
        <v>N/A</v>
      </c>
      <c r="Y3428" s="7" t="str">
        <f>IF(INDEX(Map!$C$2:$C$86,MATCH(D3428,Map!$A$2:$A$86,0),0)="","N/A",E3428*INDEX(Map!$C$2:$C$86,MATCH(D3428,Map!$A$2:$A$86,0),0))</f>
        <v>N/A</v>
      </c>
      <c r="Z3428" s="7" t="str">
        <f>IF(INDEX(Map!$D$2:$D$86,MATCH(D3428,Map!$A$2:$A$86,0),0)="","N/A",E3428*INDEX(Map!$D$2:$D$86,MATCH(D3428,Map!$A$2:$A$86,0),0))</f>
        <v>N/A</v>
      </c>
      <c r="AA3428" t="str">
        <f>INDEX(Map!$E$2:$E$86,MATCH(D3428,Map!$A$2:$A$86,0),0)</f>
        <v>Sales</v>
      </c>
    </row>
    <row r="3429" spans="1:27" x14ac:dyDescent="0.25">
      <c r="A3429" s="1" t="s">
        <v>121</v>
      </c>
      <c r="B3429" s="1" t="s">
        <v>111</v>
      </c>
      <c r="C3429" s="1">
        <v>68</v>
      </c>
      <c r="D3429" s="1" t="s">
        <v>91</v>
      </c>
      <c r="E3429" s="1">
        <v>0</v>
      </c>
      <c r="F3429" s="1">
        <v>0</v>
      </c>
      <c r="G3429" s="1">
        <v>0</v>
      </c>
      <c r="H3429" s="1">
        <v>0</v>
      </c>
      <c r="I3429" s="1" t="s">
        <v>63</v>
      </c>
      <c r="J3429" s="1" t="s">
        <v>63</v>
      </c>
      <c r="K3429" s="1">
        <v>0</v>
      </c>
      <c r="L3429" s="1">
        <v>0</v>
      </c>
      <c r="M3429" s="1">
        <v>0</v>
      </c>
      <c r="N3429" s="1" t="s">
        <v>63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</v>
      </c>
      <c r="U3429" s="3" t="str">
        <f t="shared" si="53"/>
        <v>2017Plan</v>
      </c>
      <c r="V3429" s="2">
        <f>DATE(A3429,INDEX(Map!$H$1:$H$12,MATCH(B3429,Map!$G$1:$G$12,0),0),1)</f>
        <v>43586</v>
      </c>
      <c r="W3429" t="str">
        <f>IF(AND(V3429&gt;=Map!$K$2,V3429&lt;=Map!$L$2),"Base",IF(AND(V3429&gt;=Map!$K$3,V3429&lt;=Map!$L$3),"Fcst","N/A"))</f>
        <v>N/A</v>
      </c>
      <c r="X3429" t="str">
        <f>INDEX(Map!$B$2:$B$86,MATCH(D3429,Map!$A$2:$A$86,0),0)</f>
        <v>N/A</v>
      </c>
      <c r="Y3429" s="7" t="str">
        <f>IF(INDEX(Map!$C$2:$C$86,MATCH(D3429,Map!$A$2:$A$86,0),0)="","N/A",E3429*INDEX(Map!$C$2:$C$86,MATCH(D3429,Map!$A$2:$A$86,0),0))</f>
        <v>N/A</v>
      </c>
      <c r="Z3429" s="7" t="str">
        <f>IF(INDEX(Map!$D$2:$D$86,MATCH(D3429,Map!$A$2:$A$86,0),0)="","N/A",E3429*INDEX(Map!$D$2:$D$86,MATCH(D3429,Map!$A$2:$A$86,0),0))</f>
        <v>N/A</v>
      </c>
      <c r="AA3429" t="str">
        <f>INDEX(Map!$E$2:$E$86,MATCH(D3429,Map!$A$2:$A$86,0),0)</f>
        <v>CSR</v>
      </c>
    </row>
    <row r="3430" spans="1:27" x14ac:dyDescent="0.25">
      <c r="A3430" s="1" t="s">
        <v>121</v>
      </c>
      <c r="B3430" s="1" t="s">
        <v>111</v>
      </c>
      <c r="C3430" s="1">
        <v>69</v>
      </c>
      <c r="D3430" s="1" t="s">
        <v>92</v>
      </c>
      <c r="E3430" s="1">
        <v>0</v>
      </c>
      <c r="F3430" s="1">
        <v>0</v>
      </c>
      <c r="G3430" s="1">
        <v>0</v>
      </c>
      <c r="H3430" s="1">
        <v>0</v>
      </c>
      <c r="I3430" s="1" t="s">
        <v>63</v>
      </c>
      <c r="J3430" s="1" t="s">
        <v>63</v>
      </c>
      <c r="K3430" s="1">
        <v>0</v>
      </c>
      <c r="L3430" s="1">
        <v>0</v>
      </c>
      <c r="M3430" s="1">
        <v>0</v>
      </c>
      <c r="N3430" s="1" t="s">
        <v>63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</v>
      </c>
      <c r="U3430" s="3" t="str">
        <f t="shared" si="53"/>
        <v>2017Plan</v>
      </c>
      <c r="V3430" s="2">
        <f>DATE(A3430,INDEX(Map!$H$1:$H$12,MATCH(B3430,Map!$G$1:$G$12,0),0),1)</f>
        <v>43586</v>
      </c>
      <c r="W3430" t="str">
        <f>IF(AND(V3430&gt;=Map!$K$2,V3430&lt;=Map!$L$2),"Base",IF(AND(V3430&gt;=Map!$K$3,V3430&lt;=Map!$L$3),"Fcst","N/A"))</f>
        <v>N/A</v>
      </c>
      <c r="X3430" t="str">
        <f>INDEX(Map!$B$2:$B$86,MATCH(D3430,Map!$A$2:$A$86,0),0)</f>
        <v>N/A</v>
      </c>
      <c r="Y3430" s="7" t="str">
        <f>IF(INDEX(Map!$C$2:$C$86,MATCH(D3430,Map!$A$2:$A$86,0),0)="","N/A",E3430*INDEX(Map!$C$2:$C$86,MATCH(D3430,Map!$A$2:$A$86,0),0))</f>
        <v>N/A</v>
      </c>
      <c r="Z3430" s="7" t="str">
        <f>IF(INDEX(Map!$D$2:$D$86,MATCH(D3430,Map!$A$2:$A$86,0),0)="","N/A",E3430*INDEX(Map!$D$2:$D$86,MATCH(D3430,Map!$A$2:$A$86,0),0))</f>
        <v>N/A</v>
      </c>
      <c r="AA3430" t="str">
        <f>INDEX(Map!$E$2:$E$86,MATCH(D3430,Map!$A$2:$A$86,0),0)</f>
        <v>CSR</v>
      </c>
    </row>
    <row r="3431" spans="1:27" x14ac:dyDescent="0.25">
      <c r="A3431" s="1" t="s">
        <v>121</v>
      </c>
      <c r="B3431" s="1" t="s">
        <v>111</v>
      </c>
      <c r="C3431" s="1">
        <v>70</v>
      </c>
      <c r="D3431" s="1" t="s">
        <v>93</v>
      </c>
      <c r="E3431" s="1">
        <v>0</v>
      </c>
      <c r="F3431" s="1">
        <v>0</v>
      </c>
      <c r="G3431" s="1">
        <v>0</v>
      </c>
      <c r="H3431" s="1">
        <v>0</v>
      </c>
      <c r="I3431" s="1" t="s">
        <v>63</v>
      </c>
      <c r="J3431" s="1" t="s">
        <v>63</v>
      </c>
      <c r="K3431" s="1">
        <v>0</v>
      </c>
      <c r="L3431" s="1">
        <v>0</v>
      </c>
      <c r="M3431" s="1">
        <v>0</v>
      </c>
      <c r="N3431" s="1" t="s">
        <v>63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</v>
      </c>
      <c r="U3431" s="3" t="str">
        <f t="shared" si="53"/>
        <v>2017Plan</v>
      </c>
      <c r="V3431" s="2">
        <f>DATE(A3431,INDEX(Map!$H$1:$H$12,MATCH(B3431,Map!$G$1:$G$12,0),0),1)</f>
        <v>43586</v>
      </c>
      <c r="W3431" t="str">
        <f>IF(AND(V3431&gt;=Map!$K$2,V3431&lt;=Map!$L$2),"Base",IF(AND(V3431&gt;=Map!$K$3,V3431&lt;=Map!$L$3),"Fcst","N/A"))</f>
        <v>N/A</v>
      </c>
      <c r="X3431" t="str">
        <f>INDEX(Map!$B$2:$B$86,MATCH(D3431,Map!$A$2:$A$86,0),0)</f>
        <v>N/A</v>
      </c>
      <c r="Y3431" s="7" t="str">
        <f>IF(INDEX(Map!$C$2:$C$86,MATCH(D3431,Map!$A$2:$A$86,0),0)="","N/A",E3431*INDEX(Map!$C$2:$C$86,MATCH(D3431,Map!$A$2:$A$86,0),0))</f>
        <v>N/A</v>
      </c>
      <c r="Z3431" s="7" t="str">
        <f>IF(INDEX(Map!$D$2:$D$86,MATCH(D3431,Map!$A$2:$A$86,0),0)="","N/A",E3431*INDEX(Map!$D$2:$D$86,MATCH(D3431,Map!$A$2:$A$86,0),0))</f>
        <v>N/A</v>
      </c>
      <c r="AA3431" t="str">
        <f>INDEX(Map!$E$2:$E$86,MATCH(D3431,Map!$A$2:$A$86,0),0)</f>
        <v>CSR</v>
      </c>
    </row>
    <row r="3432" spans="1:27" x14ac:dyDescent="0.25">
      <c r="A3432" s="1" t="s">
        <v>121</v>
      </c>
      <c r="B3432" s="1" t="s">
        <v>111</v>
      </c>
      <c r="C3432" s="1">
        <v>71</v>
      </c>
      <c r="D3432" s="1" t="s">
        <v>94</v>
      </c>
      <c r="E3432" s="1">
        <v>0</v>
      </c>
      <c r="F3432" s="1">
        <v>0</v>
      </c>
      <c r="G3432" s="1">
        <v>0</v>
      </c>
      <c r="H3432" s="1">
        <v>0</v>
      </c>
      <c r="I3432" s="1" t="s">
        <v>63</v>
      </c>
      <c r="J3432" s="1" t="s">
        <v>63</v>
      </c>
      <c r="K3432" s="1">
        <v>0</v>
      </c>
      <c r="L3432" s="1">
        <v>0</v>
      </c>
      <c r="M3432" s="1">
        <v>0</v>
      </c>
      <c r="N3432" s="1" t="s">
        <v>63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</v>
      </c>
      <c r="U3432" s="3" t="str">
        <f t="shared" si="53"/>
        <v>2017Plan</v>
      </c>
      <c r="V3432" s="2">
        <f>DATE(A3432,INDEX(Map!$H$1:$H$12,MATCH(B3432,Map!$G$1:$G$12,0),0),1)</f>
        <v>43586</v>
      </c>
      <c r="W3432" t="str">
        <f>IF(AND(V3432&gt;=Map!$K$2,V3432&lt;=Map!$L$2),"Base",IF(AND(V3432&gt;=Map!$K$3,V3432&lt;=Map!$L$3),"Fcst","N/A"))</f>
        <v>N/A</v>
      </c>
      <c r="X3432" t="str">
        <f>INDEX(Map!$B$2:$B$86,MATCH(D3432,Map!$A$2:$A$86,0),0)</f>
        <v>N/A</v>
      </c>
      <c r="Y3432" s="7" t="str">
        <f>IF(INDEX(Map!$C$2:$C$86,MATCH(D3432,Map!$A$2:$A$86,0),0)="","N/A",E3432*INDEX(Map!$C$2:$C$86,MATCH(D3432,Map!$A$2:$A$86,0),0))</f>
        <v>N/A</v>
      </c>
      <c r="Z3432" s="7" t="str">
        <f>IF(INDEX(Map!$D$2:$D$86,MATCH(D3432,Map!$A$2:$A$86,0),0)="","N/A",E3432*INDEX(Map!$D$2:$D$86,MATCH(D3432,Map!$A$2:$A$86,0),0))</f>
        <v>N/A</v>
      </c>
      <c r="AA3432" t="str">
        <f>INDEX(Map!$E$2:$E$86,MATCH(D3432,Map!$A$2:$A$86,0),0)</f>
        <v>CSR</v>
      </c>
    </row>
    <row r="3433" spans="1:27" x14ac:dyDescent="0.25">
      <c r="A3433" s="1" t="s">
        <v>121</v>
      </c>
      <c r="B3433" s="1" t="s">
        <v>111</v>
      </c>
      <c r="C3433" s="1">
        <v>72</v>
      </c>
      <c r="D3433" s="1" t="s">
        <v>95</v>
      </c>
      <c r="E3433" s="1">
        <v>0</v>
      </c>
      <c r="F3433" s="1">
        <v>0</v>
      </c>
      <c r="G3433" s="1">
        <v>0</v>
      </c>
      <c r="H3433" s="1">
        <v>0</v>
      </c>
      <c r="I3433" s="1" t="s">
        <v>63</v>
      </c>
      <c r="J3433" s="1" t="s">
        <v>63</v>
      </c>
      <c r="K3433" s="1">
        <v>0</v>
      </c>
      <c r="L3433" s="1">
        <v>0</v>
      </c>
      <c r="M3433" s="1">
        <v>0</v>
      </c>
      <c r="N3433" s="1" t="s">
        <v>63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3" t="str">
        <f t="shared" si="53"/>
        <v>2017Plan</v>
      </c>
      <c r="V3433" s="2">
        <f>DATE(A3433,INDEX(Map!$H$1:$H$12,MATCH(B3433,Map!$G$1:$G$12,0),0),1)</f>
        <v>43586</v>
      </c>
      <c r="W3433" t="str">
        <f>IF(AND(V3433&gt;=Map!$K$2,V3433&lt;=Map!$L$2),"Base",IF(AND(V3433&gt;=Map!$K$3,V3433&lt;=Map!$L$3),"Fcst","N/A"))</f>
        <v>N/A</v>
      </c>
      <c r="X3433" t="str">
        <f>INDEX(Map!$B$2:$B$86,MATCH(D3433,Map!$A$2:$A$86,0),0)</f>
        <v>N/A</v>
      </c>
      <c r="Y3433" s="7" t="str">
        <f>IF(INDEX(Map!$C$2:$C$86,MATCH(D3433,Map!$A$2:$A$86,0),0)="","N/A",E3433*INDEX(Map!$C$2:$C$86,MATCH(D3433,Map!$A$2:$A$86,0),0))</f>
        <v>N/A</v>
      </c>
      <c r="Z3433" s="7" t="str">
        <f>IF(INDEX(Map!$D$2:$D$86,MATCH(D3433,Map!$A$2:$A$86,0),0)="","N/A",E3433*INDEX(Map!$D$2:$D$86,MATCH(D3433,Map!$A$2:$A$86,0),0))</f>
        <v>N/A</v>
      </c>
      <c r="AA3433" t="str">
        <f>INDEX(Map!$E$2:$E$86,MATCH(D3433,Map!$A$2:$A$86,0),0)</f>
        <v>CSR</v>
      </c>
    </row>
    <row r="3434" spans="1:27" x14ac:dyDescent="0.25">
      <c r="A3434" s="1" t="s">
        <v>121</v>
      </c>
      <c r="B3434" s="1" t="s">
        <v>111</v>
      </c>
      <c r="C3434" s="1">
        <v>73</v>
      </c>
      <c r="D3434" s="1" t="s">
        <v>96</v>
      </c>
      <c r="E3434" s="1">
        <v>0</v>
      </c>
      <c r="F3434" s="1">
        <v>0</v>
      </c>
      <c r="G3434" s="1">
        <v>0</v>
      </c>
      <c r="H3434" s="1">
        <v>0</v>
      </c>
      <c r="I3434" s="1" t="s">
        <v>63</v>
      </c>
      <c r="J3434" s="1" t="s">
        <v>63</v>
      </c>
      <c r="K3434" s="1">
        <v>0</v>
      </c>
      <c r="L3434" s="1">
        <v>0</v>
      </c>
      <c r="M3434" s="1">
        <v>0</v>
      </c>
      <c r="N3434" s="1" t="s">
        <v>63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3" t="str">
        <f t="shared" si="53"/>
        <v>2017Plan</v>
      </c>
      <c r="V3434" s="2">
        <f>DATE(A3434,INDEX(Map!$H$1:$H$12,MATCH(B3434,Map!$G$1:$G$12,0),0),1)</f>
        <v>43586</v>
      </c>
      <c r="W3434" t="str">
        <f>IF(AND(V3434&gt;=Map!$K$2,V3434&lt;=Map!$L$2),"Base",IF(AND(V3434&gt;=Map!$K$3,V3434&lt;=Map!$L$3),"Fcst","N/A"))</f>
        <v>N/A</v>
      </c>
      <c r="X3434" t="str">
        <f>INDEX(Map!$B$2:$B$86,MATCH(D3434,Map!$A$2:$A$86,0),0)</f>
        <v>N/A</v>
      </c>
      <c r="Y3434" s="7" t="str">
        <f>IF(INDEX(Map!$C$2:$C$86,MATCH(D3434,Map!$A$2:$A$86,0),0)="","N/A",E3434*INDEX(Map!$C$2:$C$86,MATCH(D3434,Map!$A$2:$A$86,0),0))</f>
        <v>N/A</v>
      </c>
      <c r="Z3434" s="7" t="str">
        <f>IF(INDEX(Map!$D$2:$D$86,MATCH(D3434,Map!$A$2:$A$86,0),0)="","N/A",E3434*INDEX(Map!$D$2:$D$86,MATCH(D3434,Map!$A$2:$A$86,0),0))</f>
        <v>N/A</v>
      </c>
      <c r="AA3434" t="str">
        <f>INDEX(Map!$E$2:$E$86,MATCH(D3434,Map!$A$2:$A$86,0),0)</f>
        <v>CSR</v>
      </c>
    </row>
    <row r="3435" spans="1:27" x14ac:dyDescent="0.25">
      <c r="A3435" s="1" t="s">
        <v>121</v>
      </c>
      <c r="B3435" s="1" t="s">
        <v>111</v>
      </c>
      <c r="C3435" s="1">
        <v>74</v>
      </c>
      <c r="D3435" s="1" t="s">
        <v>97</v>
      </c>
      <c r="E3435" s="1">
        <v>0</v>
      </c>
      <c r="F3435" s="1">
        <v>0</v>
      </c>
      <c r="G3435" s="1">
        <v>0</v>
      </c>
      <c r="H3435" s="1">
        <v>0</v>
      </c>
      <c r="I3435" s="1" t="s">
        <v>63</v>
      </c>
      <c r="J3435" s="1" t="s">
        <v>63</v>
      </c>
      <c r="K3435" s="1">
        <v>0</v>
      </c>
      <c r="L3435" s="1">
        <v>0</v>
      </c>
      <c r="M3435" s="1">
        <v>0</v>
      </c>
      <c r="N3435" s="1" t="s">
        <v>63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3" t="str">
        <f t="shared" si="53"/>
        <v>2017Plan</v>
      </c>
      <c r="V3435" s="2">
        <f>DATE(A3435,INDEX(Map!$H$1:$H$12,MATCH(B3435,Map!$G$1:$G$12,0),0),1)</f>
        <v>43586</v>
      </c>
      <c r="W3435" t="str">
        <f>IF(AND(V3435&gt;=Map!$K$2,V3435&lt;=Map!$L$2),"Base",IF(AND(V3435&gt;=Map!$K$3,V3435&lt;=Map!$L$3),"Fcst","N/A"))</f>
        <v>N/A</v>
      </c>
      <c r="X3435" t="str">
        <f>INDEX(Map!$B$2:$B$86,MATCH(D3435,Map!$A$2:$A$86,0),0)</f>
        <v>N/A</v>
      </c>
      <c r="Y3435" s="7" t="str">
        <f>IF(INDEX(Map!$C$2:$C$86,MATCH(D3435,Map!$A$2:$A$86,0),0)="","N/A",E3435*INDEX(Map!$C$2:$C$86,MATCH(D3435,Map!$A$2:$A$86,0),0))</f>
        <v>N/A</v>
      </c>
      <c r="Z3435" s="7" t="str">
        <f>IF(INDEX(Map!$D$2:$D$86,MATCH(D3435,Map!$A$2:$A$86,0),0)="","N/A",E3435*INDEX(Map!$D$2:$D$86,MATCH(D3435,Map!$A$2:$A$86,0),0))</f>
        <v>N/A</v>
      </c>
      <c r="AA3435" t="str">
        <f>INDEX(Map!$E$2:$E$86,MATCH(D3435,Map!$A$2:$A$86,0),0)</f>
        <v>CSR</v>
      </c>
    </row>
    <row r="3436" spans="1:27" x14ac:dyDescent="0.25">
      <c r="A3436" s="1" t="s">
        <v>121</v>
      </c>
      <c r="B3436" s="1" t="s">
        <v>111</v>
      </c>
      <c r="C3436" s="1">
        <v>75</v>
      </c>
      <c r="D3436" s="1" t="s">
        <v>98</v>
      </c>
      <c r="E3436" s="1">
        <v>0</v>
      </c>
      <c r="F3436" s="1">
        <v>0</v>
      </c>
      <c r="G3436" s="1">
        <v>0</v>
      </c>
      <c r="H3436" s="1">
        <v>0</v>
      </c>
      <c r="I3436" s="1" t="s">
        <v>63</v>
      </c>
      <c r="J3436" s="1" t="s">
        <v>63</v>
      </c>
      <c r="K3436" s="1">
        <v>0</v>
      </c>
      <c r="L3436" s="1">
        <v>0</v>
      </c>
      <c r="M3436" s="1">
        <v>0</v>
      </c>
      <c r="N3436" s="1" t="s">
        <v>63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3" t="str">
        <f t="shared" si="53"/>
        <v>2017Plan</v>
      </c>
      <c r="V3436" s="2">
        <f>DATE(A3436,INDEX(Map!$H$1:$H$12,MATCH(B3436,Map!$G$1:$G$12,0),0),1)</f>
        <v>43586</v>
      </c>
      <c r="W3436" t="str">
        <f>IF(AND(V3436&gt;=Map!$K$2,V3436&lt;=Map!$L$2),"Base",IF(AND(V3436&gt;=Map!$K$3,V3436&lt;=Map!$L$3),"Fcst","N/A"))</f>
        <v>N/A</v>
      </c>
      <c r="X3436" t="str">
        <f>INDEX(Map!$B$2:$B$86,MATCH(D3436,Map!$A$2:$A$86,0),0)</f>
        <v>N/A</v>
      </c>
      <c r="Y3436" s="7" t="str">
        <f>IF(INDEX(Map!$C$2:$C$86,MATCH(D3436,Map!$A$2:$A$86,0),0)="","N/A",E3436*INDEX(Map!$C$2:$C$86,MATCH(D3436,Map!$A$2:$A$86,0),0))</f>
        <v>N/A</v>
      </c>
      <c r="Z3436" s="7" t="str">
        <f>IF(INDEX(Map!$D$2:$D$86,MATCH(D3436,Map!$A$2:$A$86,0),0)="","N/A",E3436*INDEX(Map!$D$2:$D$86,MATCH(D3436,Map!$A$2:$A$86,0),0))</f>
        <v>N/A</v>
      </c>
      <c r="AA3436" t="str">
        <f>INDEX(Map!$E$2:$E$86,MATCH(D3436,Map!$A$2:$A$86,0),0)</f>
        <v>CSR</v>
      </c>
    </row>
    <row r="3437" spans="1:27" x14ac:dyDescent="0.25">
      <c r="A3437" s="1" t="s">
        <v>121</v>
      </c>
      <c r="B3437" s="1" t="s">
        <v>111</v>
      </c>
      <c r="C3437" s="1">
        <v>76</v>
      </c>
      <c r="D3437" s="1" t="s">
        <v>99</v>
      </c>
      <c r="E3437" s="1">
        <v>0</v>
      </c>
      <c r="F3437" s="1">
        <v>0</v>
      </c>
      <c r="G3437" s="1">
        <v>0</v>
      </c>
      <c r="H3437" s="1">
        <v>0</v>
      </c>
      <c r="I3437" s="1" t="s">
        <v>63</v>
      </c>
      <c r="J3437" s="1" t="s">
        <v>63</v>
      </c>
      <c r="K3437" s="1">
        <v>0</v>
      </c>
      <c r="L3437" s="1">
        <v>0</v>
      </c>
      <c r="M3437" s="1">
        <v>0</v>
      </c>
      <c r="N3437" s="1" t="s">
        <v>63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3" t="str">
        <f t="shared" si="53"/>
        <v>2017Plan</v>
      </c>
      <c r="V3437" s="2">
        <f>DATE(A3437,INDEX(Map!$H$1:$H$12,MATCH(B3437,Map!$G$1:$G$12,0),0),1)</f>
        <v>43586</v>
      </c>
      <c r="W3437" t="str">
        <f>IF(AND(V3437&gt;=Map!$K$2,V3437&lt;=Map!$L$2),"Base",IF(AND(V3437&gt;=Map!$K$3,V3437&lt;=Map!$L$3),"Fcst","N/A"))</f>
        <v>N/A</v>
      </c>
      <c r="X3437" t="str">
        <f>INDEX(Map!$B$2:$B$86,MATCH(D3437,Map!$A$2:$A$86,0),0)</f>
        <v>N/A</v>
      </c>
      <c r="Y3437" s="7" t="str">
        <f>IF(INDEX(Map!$C$2:$C$86,MATCH(D3437,Map!$A$2:$A$86,0),0)="","N/A",E3437*INDEX(Map!$C$2:$C$86,MATCH(D3437,Map!$A$2:$A$86,0),0))</f>
        <v>N/A</v>
      </c>
      <c r="Z3437" s="7" t="str">
        <f>IF(INDEX(Map!$D$2:$D$86,MATCH(D3437,Map!$A$2:$A$86,0),0)="","N/A",E3437*INDEX(Map!$D$2:$D$86,MATCH(D3437,Map!$A$2:$A$86,0),0))</f>
        <v>N/A</v>
      </c>
      <c r="AA3437" t="str">
        <f>INDEX(Map!$E$2:$E$86,MATCH(D3437,Map!$A$2:$A$86,0),0)</f>
        <v>CSR</v>
      </c>
    </row>
    <row r="3438" spans="1:27" x14ac:dyDescent="0.25">
      <c r="A3438" s="1" t="s">
        <v>121</v>
      </c>
      <c r="B3438" s="1" t="s">
        <v>111</v>
      </c>
      <c r="C3438" s="1">
        <v>77</v>
      </c>
      <c r="D3438" s="1" t="s">
        <v>100</v>
      </c>
      <c r="E3438" s="1">
        <v>0</v>
      </c>
      <c r="F3438" s="1">
        <v>0</v>
      </c>
      <c r="G3438" s="1">
        <v>0</v>
      </c>
      <c r="H3438" s="1">
        <v>0</v>
      </c>
      <c r="I3438" s="1" t="s">
        <v>63</v>
      </c>
      <c r="J3438" s="1" t="s">
        <v>63</v>
      </c>
      <c r="K3438" s="1">
        <v>0</v>
      </c>
      <c r="L3438" s="1">
        <v>0</v>
      </c>
      <c r="M3438" s="1">
        <v>0</v>
      </c>
      <c r="N3438" s="1" t="s">
        <v>63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3" t="str">
        <f t="shared" si="53"/>
        <v>2017Plan</v>
      </c>
      <c r="V3438" s="2">
        <f>DATE(A3438,INDEX(Map!$H$1:$H$12,MATCH(B3438,Map!$G$1:$G$12,0),0),1)</f>
        <v>43586</v>
      </c>
      <c r="W3438" t="str">
        <f>IF(AND(V3438&gt;=Map!$K$2,V3438&lt;=Map!$L$2),"Base",IF(AND(V3438&gt;=Map!$K$3,V3438&lt;=Map!$L$3),"Fcst","N/A"))</f>
        <v>N/A</v>
      </c>
      <c r="X3438" t="str">
        <f>INDEX(Map!$B$2:$B$86,MATCH(D3438,Map!$A$2:$A$86,0),0)</f>
        <v>N/A</v>
      </c>
      <c r="Y3438" s="7" t="str">
        <f>IF(INDEX(Map!$C$2:$C$86,MATCH(D3438,Map!$A$2:$A$86,0),0)="","N/A",E3438*INDEX(Map!$C$2:$C$86,MATCH(D3438,Map!$A$2:$A$86,0),0))</f>
        <v>N/A</v>
      </c>
      <c r="Z3438" s="7" t="str">
        <f>IF(INDEX(Map!$D$2:$D$86,MATCH(D3438,Map!$A$2:$A$86,0),0)="","N/A",E3438*INDEX(Map!$D$2:$D$86,MATCH(D3438,Map!$A$2:$A$86,0),0))</f>
        <v>N/A</v>
      </c>
      <c r="AA3438" t="str">
        <f>INDEX(Map!$E$2:$E$86,MATCH(D3438,Map!$A$2:$A$86,0),0)</f>
        <v>CSR</v>
      </c>
    </row>
    <row r="3439" spans="1:27" x14ac:dyDescent="0.25">
      <c r="A3439" s="1" t="s">
        <v>121</v>
      </c>
      <c r="B3439" s="1" t="s">
        <v>111</v>
      </c>
      <c r="C3439" s="1">
        <v>78</v>
      </c>
      <c r="D3439" s="1" t="s">
        <v>101</v>
      </c>
      <c r="E3439" s="1">
        <v>0</v>
      </c>
      <c r="F3439" s="1">
        <v>0</v>
      </c>
      <c r="G3439" s="1">
        <v>0</v>
      </c>
      <c r="H3439" s="1">
        <v>0</v>
      </c>
      <c r="I3439" s="1" t="s">
        <v>63</v>
      </c>
      <c r="J3439" s="1" t="s">
        <v>63</v>
      </c>
      <c r="K3439" s="1">
        <v>0</v>
      </c>
      <c r="L3439" s="1">
        <v>0</v>
      </c>
      <c r="M3439" s="1">
        <v>0</v>
      </c>
      <c r="N3439" s="1" t="s">
        <v>63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3" t="str">
        <f t="shared" si="53"/>
        <v>2017Plan</v>
      </c>
      <c r="V3439" s="2">
        <f>DATE(A3439,INDEX(Map!$H$1:$H$12,MATCH(B3439,Map!$G$1:$G$12,0),0),1)</f>
        <v>43586</v>
      </c>
      <c r="W3439" t="str">
        <f>IF(AND(V3439&gt;=Map!$K$2,V3439&lt;=Map!$L$2),"Base",IF(AND(V3439&gt;=Map!$K$3,V3439&lt;=Map!$L$3),"Fcst","N/A"))</f>
        <v>N/A</v>
      </c>
      <c r="X3439" t="str">
        <f>INDEX(Map!$B$2:$B$86,MATCH(D3439,Map!$A$2:$A$86,0),0)</f>
        <v>N/A</v>
      </c>
      <c r="Y3439" s="7" t="str">
        <f>IF(INDEX(Map!$C$2:$C$86,MATCH(D3439,Map!$A$2:$A$86,0),0)="","N/A",E3439*INDEX(Map!$C$2:$C$86,MATCH(D3439,Map!$A$2:$A$86,0),0))</f>
        <v>N/A</v>
      </c>
      <c r="Z3439" s="7" t="str">
        <f>IF(INDEX(Map!$D$2:$D$86,MATCH(D3439,Map!$A$2:$A$86,0),0)="","N/A",E3439*INDEX(Map!$D$2:$D$86,MATCH(D3439,Map!$A$2:$A$86,0),0))</f>
        <v>N/A</v>
      </c>
      <c r="AA3439" t="str">
        <f>INDEX(Map!$E$2:$E$86,MATCH(D3439,Map!$A$2:$A$86,0),0)</f>
        <v>CSR</v>
      </c>
    </row>
    <row r="3440" spans="1:27" x14ac:dyDescent="0.25">
      <c r="A3440" s="1" t="s">
        <v>121</v>
      </c>
      <c r="B3440" s="1" t="s">
        <v>111</v>
      </c>
      <c r="C3440" s="1">
        <v>79</v>
      </c>
      <c r="D3440" s="1" t="s">
        <v>102</v>
      </c>
      <c r="E3440" s="1">
        <v>0</v>
      </c>
      <c r="F3440" s="1">
        <v>0</v>
      </c>
      <c r="G3440" s="1">
        <v>0</v>
      </c>
      <c r="H3440" s="1">
        <v>0</v>
      </c>
      <c r="I3440" s="1" t="s">
        <v>63</v>
      </c>
      <c r="J3440" s="1" t="s">
        <v>63</v>
      </c>
      <c r="K3440" s="1">
        <v>0</v>
      </c>
      <c r="L3440" s="1">
        <v>0</v>
      </c>
      <c r="M3440" s="1">
        <v>0</v>
      </c>
      <c r="N3440" s="1" t="s">
        <v>63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3" t="str">
        <f t="shared" si="53"/>
        <v>2017Plan</v>
      </c>
      <c r="V3440" s="2">
        <f>DATE(A3440,INDEX(Map!$H$1:$H$12,MATCH(B3440,Map!$G$1:$G$12,0),0),1)</f>
        <v>43586</v>
      </c>
      <c r="W3440" t="str">
        <f>IF(AND(V3440&gt;=Map!$K$2,V3440&lt;=Map!$L$2),"Base",IF(AND(V3440&gt;=Map!$K$3,V3440&lt;=Map!$L$3),"Fcst","N/A"))</f>
        <v>N/A</v>
      </c>
      <c r="X3440" t="str">
        <f>INDEX(Map!$B$2:$B$86,MATCH(D3440,Map!$A$2:$A$86,0),0)</f>
        <v>N/A</v>
      </c>
      <c r="Y3440" s="7" t="str">
        <f>IF(INDEX(Map!$C$2:$C$86,MATCH(D3440,Map!$A$2:$A$86,0),0)="","N/A",E3440*INDEX(Map!$C$2:$C$86,MATCH(D3440,Map!$A$2:$A$86,0),0))</f>
        <v>N/A</v>
      </c>
      <c r="Z3440" s="7" t="str">
        <f>IF(INDEX(Map!$D$2:$D$86,MATCH(D3440,Map!$A$2:$A$86,0),0)="","N/A",E3440*INDEX(Map!$D$2:$D$86,MATCH(D3440,Map!$A$2:$A$86,0),0))</f>
        <v>N/A</v>
      </c>
      <c r="AA3440" t="str">
        <f>INDEX(Map!$E$2:$E$86,MATCH(D3440,Map!$A$2:$A$86,0),0)</f>
        <v>CSR</v>
      </c>
    </row>
    <row r="3441" spans="1:27" x14ac:dyDescent="0.25">
      <c r="A3441" s="1" t="s">
        <v>121</v>
      </c>
      <c r="B3441" s="1" t="s">
        <v>111</v>
      </c>
      <c r="C3441" s="1">
        <v>80</v>
      </c>
      <c r="D3441" s="1" t="s">
        <v>103</v>
      </c>
      <c r="E3441" s="1">
        <v>0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3" t="str">
        <f t="shared" si="53"/>
        <v>2017Plan</v>
      </c>
      <c r="V3441" s="2">
        <f>DATE(A3441,INDEX(Map!$H$1:$H$12,MATCH(B3441,Map!$G$1:$G$12,0),0),1)</f>
        <v>43586</v>
      </c>
      <c r="W3441" t="str">
        <f>IF(AND(V3441&gt;=Map!$K$2,V3441&lt;=Map!$L$2),"Base",IF(AND(V3441&gt;=Map!$K$3,V3441&lt;=Map!$L$3),"Fcst","N/A"))</f>
        <v>N/A</v>
      </c>
      <c r="X3441" t="str">
        <f>INDEX(Map!$B$2:$B$86,MATCH(D3441,Map!$A$2:$A$86,0),0)</f>
        <v>N/A</v>
      </c>
      <c r="Y3441" s="7" t="str">
        <f>IF(INDEX(Map!$C$2:$C$86,MATCH(D3441,Map!$A$2:$A$86,0),0)="","N/A",E3441*INDEX(Map!$C$2:$C$86,MATCH(D3441,Map!$A$2:$A$86,0),0))</f>
        <v>N/A</v>
      </c>
      <c r="Z3441" s="7" t="str">
        <f>IF(INDEX(Map!$D$2:$D$86,MATCH(D3441,Map!$A$2:$A$86,0),0)="","N/A",E3441*INDEX(Map!$D$2:$D$86,MATCH(D3441,Map!$A$2:$A$86,0),0))</f>
        <v>N/A</v>
      </c>
      <c r="AA3441" t="str">
        <f>INDEX(Map!$E$2:$E$86,MATCH(D3441,Map!$A$2:$A$86,0),0)</f>
        <v>NGCC</v>
      </c>
    </row>
    <row r="3442" spans="1:27" x14ac:dyDescent="0.25">
      <c r="A3442" s="1" t="s">
        <v>121</v>
      </c>
      <c r="B3442" s="1" t="s">
        <v>111</v>
      </c>
      <c r="C3442" s="1">
        <v>81</v>
      </c>
      <c r="D3442" s="1" t="s">
        <v>104</v>
      </c>
      <c r="E3442" s="1">
        <v>0</v>
      </c>
      <c r="F3442" s="1">
        <v>0</v>
      </c>
      <c r="G3442" s="1">
        <v>0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3" t="str">
        <f t="shared" si="53"/>
        <v>2017Plan</v>
      </c>
      <c r="V3442" s="2">
        <f>DATE(A3442,INDEX(Map!$H$1:$H$12,MATCH(B3442,Map!$G$1:$G$12,0),0),1)</f>
        <v>43586</v>
      </c>
      <c r="W3442" t="str">
        <f>IF(AND(V3442&gt;=Map!$K$2,V3442&lt;=Map!$L$2),"Base",IF(AND(V3442&gt;=Map!$K$3,V3442&lt;=Map!$L$3),"Fcst","N/A"))</f>
        <v>N/A</v>
      </c>
      <c r="X3442" t="str">
        <f>INDEX(Map!$B$2:$B$86,MATCH(D3442,Map!$A$2:$A$86,0),0)</f>
        <v>N/A</v>
      </c>
      <c r="Y3442" s="7" t="str">
        <f>IF(INDEX(Map!$C$2:$C$86,MATCH(D3442,Map!$A$2:$A$86,0),0)="","N/A",E3442*INDEX(Map!$C$2:$C$86,MATCH(D3442,Map!$A$2:$A$86,0),0))</f>
        <v>N/A</v>
      </c>
      <c r="Z3442" s="7" t="str">
        <f>IF(INDEX(Map!$D$2:$D$86,MATCH(D3442,Map!$A$2:$A$86,0),0)="","N/A",E3442*INDEX(Map!$D$2:$D$86,MATCH(D3442,Map!$A$2:$A$86,0),0))</f>
        <v>N/A</v>
      </c>
      <c r="AA3442" t="str">
        <f>INDEX(Map!$E$2:$E$86,MATCH(D3442,Map!$A$2:$A$86,0),0)</f>
        <v>NGCC</v>
      </c>
    </row>
    <row r="3443" spans="1:27" x14ac:dyDescent="0.25">
      <c r="A3443" s="1" t="s">
        <v>121</v>
      </c>
      <c r="B3443" s="1" t="s">
        <v>111</v>
      </c>
      <c r="C3443" s="1">
        <v>82</v>
      </c>
      <c r="D3443" s="1" t="s">
        <v>105</v>
      </c>
      <c r="E3443" s="1">
        <v>0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3" t="str">
        <f t="shared" si="53"/>
        <v>2017Plan</v>
      </c>
      <c r="V3443" s="2">
        <f>DATE(A3443,INDEX(Map!$H$1:$H$12,MATCH(B3443,Map!$G$1:$G$12,0),0),1)</f>
        <v>43586</v>
      </c>
      <c r="W3443" t="str">
        <f>IF(AND(V3443&gt;=Map!$K$2,V3443&lt;=Map!$L$2),"Base",IF(AND(V3443&gt;=Map!$K$3,V3443&lt;=Map!$L$3),"Fcst","N/A"))</f>
        <v>N/A</v>
      </c>
      <c r="X3443" t="str">
        <f>INDEX(Map!$B$2:$B$86,MATCH(D3443,Map!$A$2:$A$86,0),0)</f>
        <v>N/A</v>
      </c>
      <c r="Y3443" s="7" t="str">
        <f>IF(INDEX(Map!$C$2:$C$86,MATCH(D3443,Map!$A$2:$A$86,0),0)="","N/A",E3443*INDEX(Map!$C$2:$C$86,MATCH(D3443,Map!$A$2:$A$86,0),0))</f>
        <v>N/A</v>
      </c>
      <c r="Z3443" s="7" t="str">
        <f>IF(INDEX(Map!$D$2:$D$86,MATCH(D3443,Map!$A$2:$A$86,0),0)="","N/A",E3443*INDEX(Map!$D$2:$D$86,MATCH(D3443,Map!$A$2:$A$86,0),0))</f>
        <v>N/A</v>
      </c>
      <c r="AA3443" t="str">
        <f>INDEX(Map!$E$2:$E$86,MATCH(D3443,Map!$A$2:$A$86,0),0)</f>
        <v>NGCC</v>
      </c>
    </row>
    <row r="3444" spans="1:27" x14ac:dyDescent="0.25">
      <c r="A3444" s="1" t="s">
        <v>121</v>
      </c>
      <c r="B3444" s="1" t="s">
        <v>111</v>
      </c>
      <c r="C3444" s="1">
        <v>83</v>
      </c>
      <c r="D3444" s="1" t="s">
        <v>106</v>
      </c>
      <c r="E3444" s="1">
        <v>0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3" t="str">
        <f t="shared" si="53"/>
        <v>2017Plan</v>
      </c>
      <c r="V3444" s="2">
        <f>DATE(A3444,INDEX(Map!$H$1:$H$12,MATCH(B3444,Map!$G$1:$G$12,0),0),1)</f>
        <v>43586</v>
      </c>
      <c r="W3444" t="str">
        <f>IF(AND(V3444&gt;=Map!$K$2,V3444&lt;=Map!$L$2),"Base",IF(AND(V3444&gt;=Map!$K$3,V3444&lt;=Map!$L$3),"Fcst","N/A"))</f>
        <v>N/A</v>
      </c>
      <c r="X3444" t="str">
        <f>INDEX(Map!$B$2:$B$86,MATCH(D3444,Map!$A$2:$A$86,0),0)</f>
        <v>N/A</v>
      </c>
      <c r="Y3444" s="7" t="str">
        <f>IF(INDEX(Map!$C$2:$C$86,MATCH(D3444,Map!$A$2:$A$86,0),0)="","N/A",E3444*INDEX(Map!$C$2:$C$86,MATCH(D3444,Map!$A$2:$A$86,0),0))</f>
        <v>N/A</v>
      </c>
      <c r="Z3444" s="7" t="str">
        <f>IF(INDEX(Map!$D$2:$D$86,MATCH(D3444,Map!$A$2:$A$86,0),0)="","N/A",E3444*INDEX(Map!$D$2:$D$86,MATCH(D3444,Map!$A$2:$A$86,0),0))</f>
        <v>N/A</v>
      </c>
      <c r="AA3444" t="str">
        <f>INDEX(Map!$E$2:$E$86,MATCH(D3444,Map!$A$2:$A$86,0),0)</f>
        <v>NGCC</v>
      </c>
    </row>
    <row r="3445" spans="1:27" x14ac:dyDescent="0.25">
      <c r="A3445" s="1" t="s">
        <v>121</v>
      </c>
      <c r="B3445" s="1" t="s">
        <v>111</v>
      </c>
      <c r="C3445" s="1">
        <v>84</v>
      </c>
      <c r="D3445" s="1" t="s">
        <v>107</v>
      </c>
      <c r="E3445" s="1">
        <v>0</v>
      </c>
      <c r="F3445" s="1">
        <v>0</v>
      </c>
      <c r="G3445" s="1">
        <v>0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3" t="str">
        <f t="shared" si="53"/>
        <v>2017Plan</v>
      </c>
      <c r="V3445" s="2">
        <f>DATE(A3445,INDEX(Map!$H$1:$H$12,MATCH(B3445,Map!$G$1:$G$12,0),0),1)</f>
        <v>43586</v>
      </c>
      <c r="W3445" t="str">
        <f>IF(AND(V3445&gt;=Map!$K$2,V3445&lt;=Map!$L$2),"Base",IF(AND(V3445&gt;=Map!$K$3,V3445&lt;=Map!$L$3),"Fcst","N/A"))</f>
        <v>N/A</v>
      </c>
      <c r="X3445" t="str">
        <f>INDEX(Map!$B$2:$B$86,MATCH(D3445,Map!$A$2:$A$86,0),0)</f>
        <v>Bluegrass/EKPC</v>
      </c>
      <c r="Y3445" s="7" t="str">
        <f>IF(INDEX(Map!$C$2:$C$86,MATCH(D3445,Map!$A$2:$A$86,0),0)="","N/A",E3445*INDEX(Map!$C$2:$C$86,MATCH(D3445,Map!$A$2:$A$86,0),0))</f>
        <v>N/A</v>
      </c>
      <c r="Z3445" s="7">
        <f>IF(INDEX(Map!$D$2:$D$86,MATCH(D3445,Map!$A$2:$A$86,0),0)="","N/A",E3445*INDEX(Map!$D$2:$D$86,MATCH(D3445,Map!$A$2:$A$86,0),0))</f>
        <v>0</v>
      </c>
      <c r="AA3445" t="str">
        <f>INDEX(Map!$E$2:$E$86,MATCH(D3445,Map!$A$2:$A$86,0),0)</f>
        <v>SCCT</v>
      </c>
    </row>
    <row r="3446" spans="1:27" x14ac:dyDescent="0.25">
      <c r="A3446" s="1" t="s">
        <v>121</v>
      </c>
      <c r="B3446" s="1" t="s">
        <v>112</v>
      </c>
      <c r="C3446" s="1">
        <v>1</v>
      </c>
      <c r="D3446" s="1" t="s">
        <v>23</v>
      </c>
      <c r="E3446" s="1">
        <v>17.100000000000001</v>
      </c>
      <c r="F3446" s="1">
        <v>0</v>
      </c>
      <c r="G3446" s="1">
        <v>22.5</v>
      </c>
      <c r="H3446" s="1">
        <v>2</v>
      </c>
      <c r="I3446" s="1">
        <v>202.9</v>
      </c>
      <c r="J3446" s="1">
        <v>11832</v>
      </c>
      <c r="K3446" s="1">
        <v>454</v>
      </c>
      <c r="L3446" s="1">
        <v>270.39999999999998</v>
      </c>
      <c r="M3446" s="1">
        <v>549</v>
      </c>
      <c r="N3446" s="1">
        <v>2</v>
      </c>
      <c r="O3446" s="1">
        <v>26</v>
      </c>
      <c r="P3446" s="1">
        <v>0</v>
      </c>
      <c r="Q3446" s="1">
        <v>51</v>
      </c>
      <c r="R3446" s="1">
        <v>34.94</v>
      </c>
      <c r="S3446" s="1">
        <v>36.43</v>
      </c>
      <c r="T3446" s="1">
        <v>625</v>
      </c>
      <c r="U3446" s="3" t="str">
        <f t="shared" si="53"/>
        <v>2017Plan</v>
      </c>
      <c r="V3446" s="2">
        <f>DATE(A3446,INDEX(Map!$H$1:$H$12,MATCH(B3446,Map!$G$1:$G$12,0),0),1)</f>
        <v>43617</v>
      </c>
      <c r="W3446" t="str">
        <f>IF(AND(V3446&gt;=Map!$K$2,V3446&lt;=Map!$L$2),"Base",IF(AND(V3446&gt;=Map!$K$3,V3446&lt;=Map!$L$3),"Fcst","N/A"))</f>
        <v>N/A</v>
      </c>
      <c r="X3446" t="str">
        <f>INDEX(Map!$B$2:$B$86,MATCH(D3446,Map!$A$2:$A$86,0),0)</f>
        <v>Brown 1</v>
      </c>
      <c r="Y3446" s="7">
        <f>IF(INDEX(Map!$C$2:$C$86,MATCH(D3446,Map!$A$2:$A$86,0),0)="","N/A",E3446*INDEX(Map!$C$2:$C$86,MATCH(D3446,Map!$A$2:$A$86,0),0))</f>
        <v>17.100000000000001</v>
      </c>
      <c r="Z3446" s="7" t="str">
        <f>IF(INDEX(Map!$D$2:$D$86,MATCH(D3446,Map!$A$2:$A$86,0),0)="","N/A",E3446*INDEX(Map!$D$2:$D$86,MATCH(D3446,Map!$A$2:$A$86,0),0))</f>
        <v>N/A</v>
      </c>
      <c r="AA3446" t="str">
        <f>INDEX(Map!$E$2:$E$86,MATCH(D3446,Map!$A$2:$A$86,0),0)</f>
        <v>Coal</v>
      </c>
    </row>
    <row r="3447" spans="1:27" x14ac:dyDescent="0.25">
      <c r="A3447" s="1" t="s">
        <v>121</v>
      </c>
      <c r="B3447" s="1" t="s">
        <v>112</v>
      </c>
      <c r="C3447" s="1">
        <v>2</v>
      </c>
      <c r="D3447" s="1" t="s">
        <v>24</v>
      </c>
      <c r="E3447" s="1">
        <v>37.799999999999997</v>
      </c>
      <c r="F3447" s="1">
        <v>0</v>
      </c>
      <c r="G3447" s="1">
        <v>31.6</v>
      </c>
      <c r="H3447" s="1">
        <v>2</v>
      </c>
      <c r="I3447" s="1">
        <v>406.7</v>
      </c>
      <c r="J3447" s="1">
        <v>10770</v>
      </c>
      <c r="K3447" s="1">
        <v>558</v>
      </c>
      <c r="L3447" s="1">
        <v>270.39999999999998</v>
      </c>
      <c r="M3447" s="1">
        <v>1100</v>
      </c>
      <c r="N3447" s="1">
        <v>1</v>
      </c>
      <c r="O3447" s="1">
        <v>20</v>
      </c>
      <c r="P3447" s="1">
        <v>0</v>
      </c>
      <c r="Q3447" s="1">
        <v>84</v>
      </c>
      <c r="R3447" s="1">
        <v>31.35</v>
      </c>
      <c r="S3447" s="1">
        <v>31.89</v>
      </c>
      <c r="T3447" s="1">
        <v>1204</v>
      </c>
      <c r="U3447" s="3" t="str">
        <f t="shared" si="53"/>
        <v>2017Plan</v>
      </c>
      <c r="V3447" s="2">
        <f>DATE(A3447,INDEX(Map!$H$1:$H$12,MATCH(B3447,Map!$G$1:$G$12,0),0),1)</f>
        <v>43617</v>
      </c>
      <c r="W3447" t="str">
        <f>IF(AND(V3447&gt;=Map!$K$2,V3447&lt;=Map!$L$2),"Base",IF(AND(V3447&gt;=Map!$K$3,V3447&lt;=Map!$L$3),"Fcst","N/A"))</f>
        <v>N/A</v>
      </c>
      <c r="X3447" t="str">
        <f>INDEX(Map!$B$2:$B$86,MATCH(D3447,Map!$A$2:$A$86,0),0)</f>
        <v>Brown 2</v>
      </c>
      <c r="Y3447" s="7">
        <f>IF(INDEX(Map!$C$2:$C$86,MATCH(D3447,Map!$A$2:$A$86,0),0)="","N/A",E3447*INDEX(Map!$C$2:$C$86,MATCH(D3447,Map!$A$2:$A$86,0),0))</f>
        <v>37.799999999999997</v>
      </c>
      <c r="Z3447" s="7" t="str">
        <f>IF(INDEX(Map!$D$2:$D$86,MATCH(D3447,Map!$A$2:$A$86,0),0)="","N/A",E3447*INDEX(Map!$D$2:$D$86,MATCH(D3447,Map!$A$2:$A$86,0),0))</f>
        <v>N/A</v>
      </c>
      <c r="AA3447" t="str">
        <f>INDEX(Map!$E$2:$E$86,MATCH(D3447,Map!$A$2:$A$86,0),0)</f>
        <v>Coal</v>
      </c>
    </row>
    <row r="3448" spans="1:27" x14ac:dyDescent="0.25">
      <c r="A3448" s="1" t="s">
        <v>121</v>
      </c>
      <c r="B3448" s="1" t="s">
        <v>112</v>
      </c>
      <c r="C3448" s="1">
        <v>3</v>
      </c>
      <c r="D3448" s="1" t="s">
        <v>25</v>
      </c>
      <c r="E3448" s="1">
        <v>85.6</v>
      </c>
      <c r="F3448" s="1">
        <v>0</v>
      </c>
      <c r="G3448" s="1">
        <v>29.1</v>
      </c>
      <c r="H3448" s="1">
        <v>4</v>
      </c>
      <c r="I3448" s="1">
        <v>1042.5</v>
      </c>
      <c r="J3448" s="1">
        <v>12181</v>
      </c>
      <c r="K3448" s="1">
        <v>540</v>
      </c>
      <c r="L3448" s="1">
        <v>270.39999999999998</v>
      </c>
      <c r="M3448" s="1">
        <v>2819</v>
      </c>
      <c r="N3448" s="1">
        <v>4</v>
      </c>
      <c r="O3448" s="1">
        <v>70</v>
      </c>
      <c r="P3448" s="1">
        <v>0</v>
      </c>
      <c r="Q3448" s="1">
        <v>271</v>
      </c>
      <c r="R3448" s="1">
        <v>36.11</v>
      </c>
      <c r="S3448" s="1">
        <v>36.93</v>
      </c>
      <c r="T3448" s="1">
        <v>3160</v>
      </c>
      <c r="U3448" s="3" t="str">
        <f t="shared" si="53"/>
        <v>2017Plan</v>
      </c>
      <c r="V3448" s="2">
        <f>DATE(A3448,INDEX(Map!$H$1:$H$12,MATCH(B3448,Map!$G$1:$G$12,0),0),1)</f>
        <v>43617</v>
      </c>
      <c r="W3448" t="str">
        <f>IF(AND(V3448&gt;=Map!$K$2,V3448&lt;=Map!$L$2),"Base",IF(AND(V3448&gt;=Map!$K$3,V3448&lt;=Map!$L$3),"Fcst","N/A"))</f>
        <v>N/A</v>
      </c>
      <c r="X3448" t="str">
        <f>INDEX(Map!$B$2:$B$86,MATCH(D3448,Map!$A$2:$A$86,0),0)</f>
        <v>Brown 3</v>
      </c>
      <c r="Y3448" s="7">
        <f>IF(INDEX(Map!$C$2:$C$86,MATCH(D3448,Map!$A$2:$A$86,0),0)="","N/A",E3448*INDEX(Map!$C$2:$C$86,MATCH(D3448,Map!$A$2:$A$86,0),0))</f>
        <v>85.6</v>
      </c>
      <c r="Z3448" s="7" t="str">
        <f>IF(INDEX(Map!$D$2:$D$86,MATCH(D3448,Map!$A$2:$A$86,0),0)="","N/A",E3448*INDEX(Map!$D$2:$D$86,MATCH(D3448,Map!$A$2:$A$86,0),0))</f>
        <v>N/A</v>
      </c>
      <c r="AA3448" t="str">
        <f>INDEX(Map!$E$2:$E$86,MATCH(D3448,Map!$A$2:$A$86,0),0)</f>
        <v>Coal</v>
      </c>
    </row>
    <row r="3449" spans="1:27" x14ac:dyDescent="0.25">
      <c r="A3449" s="1" t="s">
        <v>121</v>
      </c>
      <c r="B3449" s="1" t="s">
        <v>112</v>
      </c>
      <c r="C3449" s="1">
        <v>4</v>
      </c>
      <c r="D3449" s="1" t="s">
        <v>26</v>
      </c>
      <c r="E3449" s="1">
        <v>260.10000000000002</v>
      </c>
      <c r="F3449" s="1">
        <v>0</v>
      </c>
      <c r="G3449" s="1">
        <v>76.2</v>
      </c>
      <c r="H3449" s="1">
        <v>2</v>
      </c>
      <c r="I3449" s="1">
        <v>2759.5</v>
      </c>
      <c r="J3449" s="1">
        <v>10610</v>
      </c>
      <c r="K3449" s="1">
        <v>670</v>
      </c>
      <c r="L3449" s="1">
        <v>203.3</v>
      </c>
      <c r="M3449" s="1">
        <v>5610</v>
      </c>
      <c r="N3449" s="1">
        <v>2</v>
      </c>
      <c r="O3449" s="1">
        <v>35</v>
      </c>
      <c r="P3449" s="1">
        <v>0</v>
      </c>
      <c r="Q3449" s="1">
        <v>516</v>
      </c>
      <c r="R3449" s="1">
        <v>23.55</v>
      </c>
      <c r="S3449" s="1">
        <v>23.69</v>
      </c>
      <c r="T3449" s="1">
        <v>6161</v>
      </c>
      <c r="U3449" s="3" t="str">
        <f t="shared" si="53"/>
        <v>2017Plan</v>
      </c>
      <c r="V3449" s="2">
        <f>DATE(A3449,INDEX(Map!$H$1:$H$12,MATCH(B3449,Map!$G$1:$G$12,0),0),1)</f>
        <v>43617</v>
      </c>
      <c r="W3449" t="str">
        <f>IF(AND(V3449&gt;=Map!$K$2,V3449&lt;=Map!$L$2),"Base",IF(AND(V3449&gt;=Map!$K$3,V3449&lt;=Map!$L$3),"Fcst","N/A"))</f>
        <v>N/A</v>
      </c>
      <c r="X3449" t="str">
        <f>INDEX(Map!$B$2:$B$86,MATCH(D3449,Map!$A$2:$A$86,0),0)</f>
        <v>Ghent 1</v>
      </c>
      <c r="Y3449" s="7">
        <f>IF(INDEX(Map!$C$2:$C$86,MATCH(D3449,Map!$A$2:$A$86,0),0)="","N/A",E3449*INDEX(Map!$C$2:$C$86,MATCH(D3449,Map!$A$2:$A$86,0),0))</f>
        <v>260.10000000000002</v>
      </c>
      <c r="Z3449" s="7" t="str">
        <f>IF(INDEX(Map!$D$2:$D$86,MATCH(D3449,Map!$A$2:$A$86,0),0)="","N/A",E3449*INDEX(Map!$D$2:$D$86,MATCH(D3449,Map!$A$2:$A$86,0),0))</f>
        <v>N/A</v>
      </c>
      <c r="AA3449" t="str">
        <f>INDEX(Map!$E$2:$E$86,MATCH(D3449,Map!$A$2:$A$86,0),0)</f>
        <v>Coal</v>
      </c>
    </row>
    <row r="3450" spans="1:27" x14ac:dyDescent="0.25">
      <c r="A3450" s="1" t="s">
        <v>121</v>
      </c>
      <c r="B3450" s="1" t="s">
        <v>112</v>
      </c>
      <c r="C3450" s="1">
        <v>5</v>
      </c>
      <c r="D3450" s="1" t="s">
        <v>27</v>
      </c>
      <c r="E3450" s="1">
        <v>247.4</v>
      </c>
      <c r="F3450" s="1">
        <v>0</v>
      </c>
      <c r="G3450" s="1">
        <v>69.7</v>
      </c>
      <c r="H3450" s="1">
        <v>2</v>
      </c>
      <c r="I3450" s="1">
        <v>2597.6</v>
      </c>
      <c r="J3450" s="1">
        <v>10502</v>
      </c>
      <c r="K3450" s="1">
        <v>668</v>
      </c>
      <c r="L3450" s="1">
        <v>203.3</v>
      </c>
      <c r="M3450" s="1">
        <v>5281</v>
      </c>
      <c r="N3450" s="1">
        <v>2</v>
      </c>
      <c r="O3450" s="1">
        <v>31</v>
      </c>
      <c r="P3450" s="1">
        <v>0</v>
      </c>
      <c r="Q3450" s="1">
        <v>288</v>
      </c>
      <c r="R3450" s="1">
        <v>22.52</v>
      </c>
      <c r="S3450" s="1">
        <v>22.64</v>
      </c>
      <c r="T3450" s="1">
        <v>5601</v>
      </c>
      <c r="U3450" s="3" t="str">
        <f t="shared" si="53"/>
        <v>2017Plan</v>
      </c>
      <c r="V3450" s="2">
        <f>DATE(A3450,INDEX(Map!$H$1:$H$12,MATCH(B3450,Map!$G$1:$G$12,0),0),1)</f>
        <v>43617</v>
      </c>
      <c r="W3450" t="str">
        <f>IF(AND(V3450&gt;=Map!$K$2,V3450&lt;=Map!$L$2),"Base",IF(AND(V3450&gt;=Map!$K$3,V3450&lt;=Map!$L$3),"Fcst","N/A"))</f>
        <v>N/A</v>
      </c>
      <c r="X3450" t="str">
        <f>INDEX(Map!$B$2:$B$86,MATCH(D3450,Map!$A$2:$A$86,0),0)</f>
        <v>Ghent 2</v>
      </c>
      <c r="Y3450" s="7">
        <f>IF(INDEX(Map!$C$2:$C$86,MATCH(D3450,Map!$A$2:$A$86,0),0)="","N/A",E3450*INDEX(Map!$C$2:$C$86,MATCH(D3450,Map!$A$2:$A$86,0),0))</f>
        <v>247.4</v>
      </c>
      <c r="Z3450" s="7" t="str">
        <f>IF(INDEX(Map!$D$2:$D$86,MATCH(D3450,Map!$A$2:$A$86,0),0)="","N/A",E3450*INDEX(Map!$D$2:$D$86,MATCH(D3450,Map!$A$2:$A$86,0),0))</f>
        <v>N/A</v>
      </c>
      <c r="AA3450" t="str">
        <f>INDEX(Map!$E$2:$E$86,MATCH(D3450,Map!$A$2:$A$86,0),0)</f>
        <v>Coal</v>
      </c>
    </row>
    <row r="3451" spans="1:27" x14ac:dyDescent="0.25">
      <c r="A3451" s="1" t="s">
        <v>121</v>
      </c>
      <c r="B3451" s="1" t="s">
        <v>112</v>
      </c>
      <c r="C3451" s="1">
        <v>6</v>
      </c>
      <c r="D3451" s="1" t="s">
        <v>28</v>
      </c>
      <c r="E3451" s="1">
        <v>269.8</v>
      </c>
      <c r="F3451" s="1">
        <v>0</v>
      </c>
      <c r="G3451" s="1">
        <v>77.3</v>
      </c>
      <c r="H3451" s="1">
        <v>2</v>
      </c>
      <c r="I3451" s="1">
        <v>3004.3</v>
      </c>
      <c r="J3451" s="1">
        <v>11135</v>
      </c>
      <c r="K3451" s="1">
        <v>678</v>
      </c>
      <c r="L3451" s="1">
        <v>203.3</v>
      </c>
      <c r="M3451" s="1">
        <v>6108</v>
      </c>
      <c r="N3451" s="1">
        <v>3</v>
      </c>
      <c r="O3451" s="1">
        <v>51</v>
      </c>
      <c r="P3451" s="1">
        <v>0</v>
      </c>
      <c r="Q3451" s="1">
        <v>521</v>
      </c>
      <c r="R3451" s="1">
        <v>24.57</v>
      </c>
      <c r="S3451" s="1">
        <v>24.76</v>
      </c>
      <c r="T3451" s="1">
        <v>6680</v>
      </c>
      <c r="U3451" s="3" t="str">
        <f t="shared" si="53"/>
        <v>2017Plan</v>
      </c>
      <c r="V3451" s="2">
        <f>DATE(A3451,INDEX(Map!$H$1:$H$12,MATCH(B3451,Map!$G$1:$G$12,0),0),1)</f>
        <v>43617</v>
      </c>
      <c r="W3451" t="str">
        <f>IF(AND(V3451&gt;=Map!$K$2,V3451&lt;=Map!$L$2),"Base",IF(AND(V3451&gt;=Map!$K$3,V3451&lt;=Map!$L$3),"Fcst","N/A"))</f>
        <v>N/A</v>
      </c>
      <c r="X3451" t="str">
        <f>INDEX(Map!$B$2:$B$86,MATCH(D3451,Map!$A$2:$A$86,0),0)</f>
        <v>Ghent 3</v>
      </c>
      <c r="Y3451" s="7">
        <f>IF(INDEX(Map!$C$2:$C$86,MATCH(D3451,Map!$A$2:$A$86,0),0)="","N/A",E3451*INDEX(Map!$C$2:$C$86,MATCH(D3451,Map!$A$2:$A$86,0),0))</f>
        <v>269.8</v>
      </c>
      <c r="Z3451" s="7" t="str">
        <f>IF(INDEX(Map!$D$2:$D$86,MATCH(D3451,Map!$A$2:$A$86,0),0)="","N/A",E3451*INDEX(Map!$D$2:$D$86,MATCH(D3451,Map!$A$2:$A$86,0),0))</f>
        <v>N/A</v>
      </c>
      <c r="AA3451" t="str">
        <f>INDEX(Map!$E$2:$E$86,MATCH(D3451,Map!$A$2:$A$86,0),0)</f>
        <v>Coal</v>
      </c>
    </row>
    <row r="3452" spans="1:27" x14ac:dyDescent="0.25">
      <c r="A3452" s="1" t="s">
        <v>121</v>
      </c>
      <c r="B3452" s="1" t="s">
        <v>112</v>
      </c>
      <c r="C3452" s="1">
        <v>7</v>
      </c>
      <c r="D3452" s="1" t="s">
        <v>29</v>
      </c>
      <c r="E3452" s="1">
        <v>247</v>
      </c>
      <c r="F3452" s="1">
        <v>0</v>
      </c>
      <c r="G3452" s="1">
        <v>73.8</v>
      </c>
      <c r="H3452" s="1">
        <v>2</v>
      </c>
      <c r="I3452" s="1">
        <v>2729.3</v>
      </c>
      <c r="J3452" s="1">
        <v>11049</v>
      </c>
      <c r="K3452" s="1">
        <v>658</v>
      </c>
      <c r="L3452" s="1">
        <v>203.3</v>
      </c>
      <c r="M3452" s="1">
        <v>5549</v>
      </c>
      <c r="N3452" s="1">
        <v>4</v>
      </c>
      <c r="O3452" s="1">
        <v>61</v>
      </c>
      <c r="P3452" s="1">
        <v>0</v>
      </c>
      <c r="Q3452" s="1">
        <v>495</v>
      </c>
      <c r="R3452" s="1">
        <v>24.47</v>
      </c>
      <c r="S3452" s="1">
        <v>24.72</v>
      </c>
      <c r="T3452" s="1">
        <v>6105</v>
      </c>
      <c r="U3452" s="3" t="str">
        <f t="shared" si="53"/>
        <v>2017Plan</v>
      </c>
      <c r="V3452" s="2">
        <f>DATE(A3452,INDEX(Map!$H$1:$H$12,MATCH(B3452,Map!$G$1:$G$12,0),0),1)</f>
        <v>43617</v>
      </c>
      <c r="W3452" t="str">
        <f>IF(AND(V3452&gt;=Map!$K$2,V3452&lt;=Map!$L$2),"Base",IF(AND(V3452&gt;=Map!$K$3,V3452&lt;=Map!$L$3),"Fcst","N/A"))</f>
        <v>N/A</v>
      </c>
      <c r="X3452" t="str">
        <f>INDEX(Map!$B$2:$B$86,MATCH(D3452,Map!$A$2:$A$86,0),0)</f>
        <v>Ghent 4</v>
      </c>
      <c r="Y3452" s="7">
        <f>IF(INDEX(Map!$C$2:$C$86,MATCH(D3452,Map!$A$2:$A$86,0),0)="","N/A",E3452*INDEX(Map!$C$2:$C$86,MATCH(D3452,Map!$A$2:$A$86,0),0))</f>
        <v>247</v>
      </c>
      <c r="Z3452" s="7" t="str">
        <f>IF(INDEX(Map!$D$2:$D$86,MATCH(D3452,Map!$A$2:$A$86,0),0)="","N/A",E3452*INDEX(Map!$D$2:$D$86,MATCH(D3452,Map!$A$2:$A$86,0),0))</f>
        <v>N/A</v>
      </c>
      <c r="AA3452" t="str">
        <f>INDEX(Map!$E$2:$E$86,MATCH(D3452,Map!$A$2:$A$86,0),0)</f>
        <v>Coal</v>
      </c>
    </row>
    <row r="3453" spans="1:27" x14ac:dyDescent="0.25">
      <c r="A3453" s="1" t="s">
        <v>121</v>
      </c>
      <c r="B3453" s="1" t="s">
        <v>112</v>
      </c>
      <c r="C3453" s="1">
        <v>8</v>
      </c>
      <c r="D3453" s="1" t="s">
        <v>30</v>
      </c>
      <c r="E3453" s="1">
        <v>152.30000000000001</v>
      </c>
      <c r="F3453" s="1">
        <v>0</v>
      </c>
      <c r="G3453" s="1">
        <v>70.5</v>
      </c>
      <c r="H3453" s="1">
        <v>2</v>
      </c>
      <c r="I3453" s="1">
        <v>1589.7</v>
      </c>
      <c r="J3453" s="1">
        <v>10438</v>
      </c>
      <c r="K3453" s="1">
        <v>671</v>
      </c>
      <c r="L3453" s="1">
        <v>200.9</v>
      </c>
      <c r="M3453" s="1">
        <v>3194</v>
      </c>
      <c r="N3453" s="1">
        <v>4</v>
      </c>
      <c r="O3453" s="1">
        <v>17</v>
      </c>
      <c r="P3453" s="1">
        <v>0</v>
      </c>
      <c r="Q3453" s="1">
        <v>137</v>
      </c>
      <c r="R3453" s="1">
        <v>21.87</v>
      </c>
      <c r="S3453" s="1">
        <v>21.98</v>
      </c>
      <c r="T3453" s="1">
        <v>3348</v>
      </c>
      <c r="U3453" s="3" t="str">
        <f t="shared" si="53"/>
        <v>2017Plan</v>
      </c>
      <c r="V3453" s="2">
        <f>DATE(A3453,INDEX(Map!$H$1:$H$12,MATCH(B3453,Map!$G$1:$G$12,0),0),1)</f>
        <v>43617</v>
      </c>
      <c r="W3453" t="str">
        <f>IF(AND(V3453&gt;=Map!$K$2,V3453&lt;=Map!$L$2),"Base",IF(AND(V3453&gt;=Map!$K$3,V3453&lt;=Map!$L$3),"Fcst","N/A"))</f>
        <v>N/A</v>
      </c>
      <c r="X3453" t="str">
        <f>INDEX(Map!$B$2:$B$86,MATCH(D3453,Map!$A$2:$A$86,0),0)</f>
        <v>Mill Creek 1</v>
      </c>
      <c r="Y3453" s="7" t="str">
        <f>IF(INDEX(Map!$C$2:$C$86,MATCH(D3453,Map!$A$2:$A$86,0),0)="","N/A",E3453*INDEX(Map!$C$2:$C$86,MATCH(D3453,Map!$A$2:$A$86,0),0))</f>
        <v>N/A</v>
      </c>
      <c r="Z3453" s="7">
        <f>IF(INDEX(Map!$D$2:$D$86,MATCH(D3453,Map!$A$2:$A$86,0),0)="","N/A",E3453*INDEX(Map!$D$2:$D$86,MATCH(D3453,Map!$A$2:$A$86,0),0))</f>
        <v>152.30000000000001</v>
      </c>
      <c r="AA3453" t="str">
        <f>INDEX(Map!$E$2:$E$86,MATCH(D3453,Map!$A$2:$A$86,0),0)</f>
        <v>Coal</v>
      </c>
    </row>
    <row r="3454" spans="1:27" x14ac:dyDescent="0.25">
      <c r="A3454" s="1" t="s">
        <v>121</v>
      </c>
      <c r="B3454" s="1" t="s">
        <v>112</v>
      </c>
      <c r="C3454" s="1">
        <v>9</v>
      </c>
      <c r="D3454" s="1" t="s">
        <v>31</v>
      </c>
      <c r="E3454" s="1">
        <v>136.6</v>
      </c>
      <c r="F3454" s="1">
        <v>0</v>
      </c>
      <c r="G3454" s="1">
        <v>63.9</v>
      </c>
      <c r="H3454" s="1">
        <v>2</v>
      </c>
      <c r="I3454" s="1">
        <v>1477.8</v>
      </c>
      <c r="J3454" s="1">
        <v>10816</v>
      </c>
      <c r="K3454" s="1">
        <v>633</v>
      </c>
      <c r="L3454" s="1">
        <v>200.9</v>
      </c>
      <c r="M3454" s="1">
        <v>2969</v>
      </c>
      <c r="N3454" s="1">
        <v>4</v>
      </c>
      <c r="O3454" s="1">
        <v>17</v>
      </c>
      <c r="P3454" s="1">
        <v>0</v>
      </c>
      <c r="Q3454" s="1">
        <v>155</v>
      </c>
      <c r="R3454" s="1">
        <v>22.87</v>
      </c>
      <c r="S3454" s="1">
        <v>22.99</v>
      </c>
      <c r="T3454" s="1">
        <v>3141</v>
      </c>
      <c r="U3454" s="3" t="str">
        <f t="shared" si="53"/>
        <v>2017Plan</v>
      </c>
      <c r="V3454" s="2">
        <f>DATE(A3454,INDEX(Map!$H$1:$H$12,MATCH(B3454,Map!$G$1:$G$12,0),0),1)</f>
        <v>43617</v>
      </c>
      <c r="W3454" t="str">
        <f>IF(AND(V3454&gt;=Map!$K$2,V3454&lt;=Map!$L$2),"Base",IF(AND(V3454&gt;=Map!$K$3,V3454&lt;=Map!$L$3),"Fcst","N/A"))</f>
        <v>N/A</v>
      </c>
      <c r="X3454" t="str">
        <f>INDEX(Map!$B$2:$B$86,MATCH(D3454,Map!$A$2:$A$86,0),0)</f>
        <v>Mill Creek 2</v>
      </c>
      <c r="Y3454" s="7" t="str">
        <f>IF(INDEX(Map!$C$2:$C$86,MATCH(D3454,Map!$A$2:$A$86,0),0)="","N/A",E3454*INDEX(Map!$C$2:$C$86,MATCH(D3454,Map!$A$2:$A$86,0),0))</f>
        <v>N/A</v>
      </c>
      <c r="Z3454" s="7">
        <f>IF(INDEX(Map!$D$2:$D$86,MATCH(D3454,Map!$A$2:$A$86,0),0)="","N/A",E3454*INDEX(Map!$D$2:$D$86,MATCH(D3454,Map!$A$2:$A$86,0),0))</f>
        <v>136.6</v>
      </c>
      <c r="AA3454" t="str">
        <f>INDEX(Map!$E$2:$E$86,MATCH(D3454,Map!$A$2:$A$86,0),0)</f>
        <v>Coal</v>
      </c>
    </row>
    <row r="3455" spans="1:27" x14ac:dyDescent="0.25">
      <c r="A3455" s="1" t="s">
        <v>121</v>
      </c>
      <c r="B3455" s="1" t="s">
        <v>112</v>
      </c>
      <c r="C3455" s="1">
        <v>10</v>
      </c>
      <c r="D3455" s="1" t="s">
        <v>32</v>
      </c>
      <c r="E3455" s="1">
        <v>192.5</v>
      </c>
      <c r="F3455" s="1">
        <v>0</v>
      </c>
      <c r="G3455" s="1">
        <v>69.400000000000006</v>
      </c>
      <c r="H3455" s="1">
        <v>2</v>
      </c>
      <c r="I3455" s="1">
        <v>2065.8000000000002</v>
      </c>
      <c r="J3455" s="1">
        <v>10733</v>
      </c>
      <c r="K3455" s="1">
        <v>644</v>
      </c>
      <c r="L3455" s="1">
        <v>200.9</v>
      </c>
      <c r="M3455" s="1">
        <v>4151</v>
      </c>
      <c r="N3455" s="1">
        <v>12</v>
      </c>
      <c r="O3455" s="1">
        <v>47</v>
      </c>
      <c r="P3455" s="1">
        <v>0</v>
      </c>
      <c r="Q3455" s="1">
        <v>246</v>
      </c>
      <c r="R3455" s="1">
        <v>22.84</v>
      </c>
      <c r="S3455" s="1">
        <v>23.09</v>
      </c>
      <c r="T3455" s="1">
        <v>4444</v>
      </c>
      <c r="U3455" s="3" t="str">
        <f t="shared" si="53"/>
        <v>2017Plan</v>
      </c>
      <c r="V3455" s="2">
        <f>DATE(A3455,INDEX(Map!$H$1:$H$12,MATCH(B3455,Map!$G$1:$G$12,0),0),1)</f>
        <v>43617</v>
      </c>
      <c r="W3455" t="str">
        <f>IF(AND(V3455&gt;=Map!$K$2,V3455&lt;=Map!$L$2),"Base",IF(AND(V3455&gt;=Map!$K$3,V3455&lt;=Map!$L$3),"Fcst","N/A"))</f>
        <v>N/A</v>
      </c>
      <c r="X3455" t="str">
        <f>INDEX(Map!$B$2:$B$86,MATCH(D3455,Map!$A$2:$A$86,0),0)</f>
        <v>Mill Creek 3</v>
      </c>
      <c r="Y3455" s="7" t="str">
        <f>IF(INDEX(Map!$C$2:$C$86,MATCH(D3455,Map!$A$2:$A$86,0),0)="","N/A",E3455*INDEX(Map!$C$2:$C$86,MATCH(D3455,Map!$A$2:$A$86,0),0))</f>
        <v>N/A</v>
      </c>
      <c r="Z3455" s="7">
        <f>IF(INDEX(Map!$D$2:$D$86,MATCH(D3455,Map!$A$2:$A$86,0),0)="","N/A",E3455*INDEX(Map!$D$2:$D$86,MATCH(D3455,Map!$A$2:$A$86,0),0))</f>
        <v>192.5</v>
      </c>
      <c r="AA3455" t="str">
        <f>INDEX(Map!$E$2:$E$86,MATCH(D3455,Map!$A$2:$A$86,0),0)</f>
        <v>Coal</v>
      </c>
    </row>
    <row r="3456" spans="1:27" x14ac:dyDescent="0.25">
      <c r="A3456" s="1" t="s">
        <v>121</v>
      </c>
      <c r="B3456" s="1" t="s">
        <v>112</v>
      </c>
      <c r="C3456" s="1">
        <v>11</v>
      </c>
      <c r="D3456" s="1" t="s">
        <v>33</v>
      </c>
      <c r="E3456" s="1">
        <v>253.9</v>
      </c>
      <c r="F3456" s="1">
        <v>0</v>
      </c>
      <c r="G3456" s="1">
        <v>73.900000000000006</v>
      </c>
      <c r="H3456" s="1">
        <v>2</v>
      </c>
      <c r="I3456" s="1">
        <v>2660.4</v>
      </c>
      <c r="J3456" s="1">
        <v>10480</v>
      </c>
      <c r="K3456" s="1">
        <v>668</v>
      </c>
      <c r="L3456" s="1">
        <v>200.9</v>
      </c>
      <c r="M3456" s="1">
        <v>5346</v>
      </c>
      <c r="N3456" s="1">
        <v>19</v>
      </c>
      <c r="O3456" s="1">
        <v>75</v>
      </c>
      <c r="P3456" s="1">
        <v>0</v>
      </c>
      <c r="Q3456" s="1">
        <v>300</v>
      </c>
      <c r="R3456" s="1">
        <v>22.24</v>
      </c>
      <c r="S3456" s="1">
        <v>22.54</v>
      </c>
      <c r="T3456" s="1">
        <v>5721</v>
      </c>
      <c r="U3456" s="3" t="str">
        <f t="shared" si="53"/>
        <v>2017Plan</v>
      </c>
      <c r="V3456" s="2">
        <f>DATE(A3456,INDEX(Map!$H$1:$H$12,MATCH(B3456,Map!$G$1:$G$12,0),0),1)</f>
        <v>43617</v>
      </c>
      <c r="W3456" t="str">
        <f>IF(AND(V3456&gt;=Map!$K$2,V3456&lt;=Map!$L$2),"Base",IF(AND(V3456&gt;=Map!$K$3,V3456&lt;=Map!$L$3),"Fcst","N/A"))</f>
        <v>N/A</v>
      </c>
      <c r="X3456" t="str">
        <f>INDEX(Map!$B$2:$B$86,MATCH(D3456,Map!$A$2:$A$86,0),0)</f>
        <v>Mill Creek 4</v>
      </c>
      <c r="Y3456" s="7" t="str">
        <f>IF(INDEX(Map!$C$2:$C$86,MATCH(D3456,Map!$A$2:$A$86,0),0)="","N/A",E3456*INDEX(Map!$C$2:$C$86,MATCH(D3456,Map!$A$2:$A$86,0),0))</f>
        <v>N/A</v>
      </c>
      <c r="Z3456" s="7">
        <f>IF(INDEX(Map!$D$2:$D$86,MATCH(D3456,Map!$A$2:$A$86,0),0)="","N/A",E3456*INDEX(Map!$D$2:$D$86,MATCH(D3456,Map!$A$2:$A$86,0),0))</f>
        <v>253.9</v>
      </c>
      <c r="AA3456" t="str">
        <f>INDEX(Map!$E$2:$E$86,MATCH(D3456,Map!$A$2:$A$86,0),0)</f>
        <v>Coal</v>
      </c>
    </row>
    <row r="3457" spans="1:27" x14ac:dyDescent="0.25">
      <c r="A3457" s="1" t="s">
        <v>121</v>
      </c>
      <c r="B3457" s="1" t="s">
        <v>112</v>
      </c>
      <c r="C3457" s="1">
        <v>12</v>
      </c>
      <c r="D3457" s="1" t="s">
        <v>34</v>
      </c>
      <c r="E3457" s="1">
        <v>218.6</v>
      </c>
      <c r="F3457" s="1">
        <v>0</v>
      </c>
      <c r="G3457" s="1">
        <v>82.1</v>
      </c>
      <c r="H3457" s="1">
        <v>2</v>
      </c>
      <c r="I3457" s="1">
        <v>2338.3000000000002</v>
      </c>
      <c r="J3457" s="1">
        <v>10695</v>
      </c>
      <c r="K3457" s="1">
        <v>678</v>
      </c>
      <c r="L3457" s="1">
        <v>199.6</v>
      </c>
      <c r="M3457" s="1">
        <v>4666</v>
      </c>
      <c r="N3457" s="1">
        <v>7</v>
      </c>
      <c r="O3457" s="1">
        <v>111</v>
      </c>
      <c r="P3457" s="1">
        <v>0</v>
      </c>
      <c r="Q3457" s="1">
        <v>289</v>
      </c>
      <c r="R3457" s="1">
        <v>22.67</v>
      </c>
      <c r="S3457" s="1">
        <v>23.18</v>
      </c>
      <c r="T3457" s="1">
        <v>5067</v>
      </c>
      <c r="U3457" s="3" t="str">
        <f t="shared" si="53"/>
        <v>2017Plan</v>
      </c>
      <c r="V3457" s="2">
        <f>DATE(A3457,INDEX(Map!$H$1:$H$12,MATCH(B3457,Map!$G$1:$G$12,0),0),1)</f>
        <v>43617</v>
      </c>
      <c r="W3457" t="str">
        <f>IF(AND(V3457&gt;=Map!$K$2,V3457&lt;=Map!$L$2),"Base",IF(AND(V3457&gt;=Map!$K$3,V3457&lt;=Map!$L$3),"Fcst","N/A"))</f>
        <v>N/A</v>
      </c>
      <c r="X3457" t="str">
        <f>INDEX(Map!$B$2:$B$86,MATCH(D3457,Map!$A$2:$A$86,0),0)</f>
        <v>Trimble County 1</v>
      </c>
      <c r="Y3457" s="7" t="str">
        <f>IF(INDEX(Map!$C$2:$C$86,MATCH(D3457,Map!$A$2:$A$86,0),0)="","N/A",E3457*INDEX(Map!$C$2:$C$86,MATCH(D3457,Map!$A$2:$A$86,0),0))</f>
        <v>N/A</v>
      </c>
      <c r="Z3457" s="7">
        <f>IF(INDEX(Map!$D$2:$D$86,MATCH(D3457,Map!$A$2:$A$86,0),0)="","N/A",E3457*INDEX(Map!$D$2:$D$86,MATCH(D3457,Map!$A$2:$A$86,0),0))</f>
        <v>218.6</v>
      </c>
      <c r="AA3457" t="str">
        <f>INDEX(Map!$E$2:$E$86,MATCH(D3457,Map!$A$2:$A$86,0),0)</f>
        <v>Coal</v>
      </c>
    </row>
    <row r="3458" spans="1:27" x14ac:dyDescent="0.25">
      <c r="A3458" s="1" t="s">
        <v>121</v>
      </c>
      <c r="B3458" s="1" t="s">
        <v>112</v>
      </c>
      <c r="C3458" s="1">
        <v>13</v>
      </c>
      <c r="D3458" s="1" t="s">
        <v>35</v>
      </c>
      <c r="E3458" s="1">
        <v>320.2</v>
      </c>
      <c r="F3458" s="1">
        <v>0</v>
      </c>
      <c r="G3458" s="1">
        <v>81</v>
      </c>
      <c r="H3458" s="1">
        <v>1</v>
      </c>
      <c r="I3458" s="1">
        <v>2959.4</v>
      </c>
      <c r="J3458" s="1">
        <v>9242</v>
      </c>
      <c r="K3458" s="1">
        <v>659</v>
      </c>
      <c r="L3458" s="1">
        <v>208</v>
      </c>
      <c r="M3458" s="1">
        <v>6156</v>
      </c>
      <c r="N3458" s="1">
        <v>14</v>
      </c>
      <c r="O3458" s="1">
        <v>45</v>
      </c>
      <c r="P3458" s="1">
        <v>0</v>
      </c>
      <c r="Q3458" s="1">
        <v>465</v>
      </c>
      <c r="R3458" s="1">
        <v>20.68</v>
      </c>
      <c r="S3458" s="1">
        <v>20.82</v>
      </c>
      <c r="T3458" s="1">
        <v>6666</v>
      </c>
      <c r="U3458" s="3" t="str">
        <f t="shared" si="53"/>
        <v>2017Plan</v>
      </c>
      <c r="V3458" s="2">
        <f>DATE(A3458,INDEX(Map!$H$1:$H$12,MATCH(B3458,Map!$G$1:$G$12,0),0),1)</f>
        <v>43617</v>
      </c>
      <c r="W3458" t="str">
        <f>IF(AND(V3458&gt;=Map!$K$2,V3458&lt;=Map!$L$2),"Base",IF(AND(V3458&gt;=Map!$K$3,V3458&lt;=Map!$L$3),"Fcst","N/A"))</f>
        <v>N/A</v>
      </c>
      <c r="X3458" t="str">
        <f>INDEX(Map!$B$2:$B$86,MATCH(D3458,Map!$A$2:$A$86,0),0)</f>
        <v>Trimble County 2</v>
      </c>
      <c r="Y3458" s="7">
        <f>IF(INDEX(Map!$C$2:$C$86,MATCH(D3458,Map!$A$2:$A$86,0),0)="","N/A",E3458*INDEX(Map!$C$2:$C$86,MATCH(D3458,Map!$A$2:$A$86,0),0))</f>
        <v>259.36200000000002</v>
      </c>
      <c r="Z3458" s="7">
        <f>IF(INDEX(Map!$D$2:$D$86,MATCH(D3458,Map!$A$2:$A$86,0),0)="","N/A",E3458*INDEX(Map!$D$2:$D$86,MATCH(D3458,Map!$A$2:$A$86,0),0))</f>
        <v>60.838000000000001</v>
      </c>
      <c r="AA3458" t="str">
        <f>INDEX(Map!$E$2:$E$86,MATCH(D3458,Map!$A$2:$A$86,0),0)</f>
        <v>Coal</v>
      </c>
    </row>
    <row r="3459" spans="1:27" x14ac:dyDescent="0.25">
      <c r="A3459" s="1" t="s">
        <v>121</v>
      </c>
      <c r="B3459" s="1" t="s">
        <v>112</v>
      </c>
      <c r="C3459" s="1">
        <v>14</v>
      </c>
      <c r="D3459" s="1" t="s">
        <v>36</v>
      </c>
      <c r="E3459" s="1">
        <v>0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3" t="str">
        <f t="shared" si="53"/>
        <v>2017Plan</v>
      </c>
      <c r="V3459" s="2">
        <f>DATE(A3459,INDEX(Map!$H$1:$H$12,MATCH(B3459,Map!$G$1:$G$12,0),0),1)</f>
        <v>43617</v>
      </c>
      <c r="W3459" t="str">
        <f>IF(AND(V3459&gt;=Map!$K$2,V3459&lt;=Map!$L$2),"Base",IF(AND(V3459&gt;=Map!$K$3,V3459&lt;=Map!$L$3),"Fcst","N/A"))</f>
        <v>N/A</v>
      </c>
      <c r="X3459" t="str">
        <f>INDEX(Map!$B$2:$B$86,MATCH(D3459,Map!$A$2:$A$86,0),0)</f>
        <v>Cane Run 7</v>
      </c>
      <c r="Y3459" s="7">
        <f>IF(INDEX(Map!$C$2:$C$86,MATCH(D3459,Map!$A$2:$A$86,0),0)="","N/A",E3459*INDEX(Map!$C$2:$C$86,MATCH(D3459,Map!$A$2:$A$86,0),0))</f>
        <v>0</v>
      </c>
      <c r="Z3459" s="7">
        <f>IF(INDEX(Map!$D$2:$D$86,MATCH(D3459,Map!$A$2:$A$86,0),0)="","N/A",E3459*INDEX(Map!$D$2:$D$86,MATCH(D3459,Map!$A$2:$A$86,0),0))</f>
        <v>0</v>
      </c>
      <c r="AA3459" t="str">
        <f>INDEX(Map!$E$2:$E$86,MATCH(D3459,Map!$A$2:$A$86,0),0)</f>
        <v>NGCC</v>
      </c>
    </row>
    <row r="3460" spans="1:27" x14ac:dyDescent="0.25">
      <c r="A3460" s="1" t="s">
        <v>121</v>
      </c>
      <c r="B3460" s="1" t="s">
        <v>112</v>
      </c>
      <c r="C3460" s="1">
        <v>15</v>
      </c>
      <c r="D3460" s="1" t="s">
        <v>37</v>
      </c>
      <c r="E3460" s="1">
        <v>404.9</v>
      </c>
      <c r="F3460" s="1">
        <v>0</v>
      </c>
      <c r="G3460" s="1">
        <v>85</v>
      </c>
      <c r="H3460" s="1">
        <v>3</v>
      </c>
      <c r="I3460" s="1">
        <v>2793.6</v>
      </c>
      <c r="J3460" s="1">
        <v>6899</v>
      </c>
      <c r="K3460" s="1">
        <v>654</v>
      </c>
      <c r="L3460" s="1">
        <v>323.5</v>
      </c>
      <c r="M3460" s="1">
        <v>9038</v>
      </c>
      <c r="N3460" s="1">
        <v>8</v>
      </c>
      <c r="O3460" s="1">
        <v>27</v>
      </c>
      <c r="P3460" s="1">
        <v>0</v>
      </c>
      <c r="Q3460" s="1">
        <v>548</v>
      </c>
      <c r="R3460" s="1">
        <v>23.67</v>
      </c>
      <c r="S3460" s="1">
        <v>23.74</v>
      </c>
      <c r="T3460" s="1">
        <v>9613</v>
      </c>
      <c r="U3460" s="3" t="str">
        <f t="shared" ref="U3460:U3523" si="54">U3459</f>
        <v>2017Plan</v>
      </c>
      <c r="V3460" s="2">
        <f>DATE(A3460,INDEX(Map!$H$1:$H$12,MATCH(B3460,Map!$G$1:$G$12,0),0),1)</f>
        <v>43617</v>
      </c>
      <c r="W3460" t="str">
        <f>IF(AND(V3460&gt;=Map!$K$2,V3460&lt;=Map!$L$2),"Base",IF(AND(V3460&gt;=Map!$K$3,V3460&lt;=Map!$L$3),"Fcst","N/A"))</f>
        <v>N/A</v>
      </c>
      <c r="X3460" t="str">
        <f>INDEX(Map!$B$2:$B$86,MATCH(D3460,Map!$A$2:$A$86,0),0)</f>
        <v>Cane Run 7</v>
      </c>
      <c r="Y3460" s="7">
        <f>IF(INDEX(Map!$C$2:$C$86,MATCH(D3460,Map!$A$2:$A$86,0),0)="","N/A",E3460*INDEX(Map!$C$2:$C$86,MATCH(D3460,Map!$A$2:$A$86,0),0))</f>
        <v>315.822</v>
      </c>
      <c r="Z3460" s="7">
        <f>IF(INDEX(Map!$D$2:$D$86,MATCH(D3460,Map!$A$2:$A$86,0),0)="","N/A",E3460*INDEX(Map!$D$2:$D$86,MATCH(D3460,Map!$A$2:$A$86,0),0))</f>
        <v>89.077999999999989</v>
      </c>
      <c r="AA3460" t="str">
        <f>INDEX(Map!$E$2:$E$86,MATCH(D3460,Map!$A$2:$A$86,0),0)</f>
        <v>NGCC</v>
      </c>
    </row>
    <row r="3461" spans="1:27" x14ac:dyDescent="0.25">
      <c r="A3461" s="1" t="s">
        <v>121</v>
      </c>
      <c r="B3461" s="1" t="s">
        <v>112</v>
      </c>
      <c r="C3461" s="1">
        <v>16</v>
      </c>
      <c r="D3461" s="1" t="s">
        <v>38</v>
      </c>
      <c r="E3461" s="1">
        <v>1.3</v>
      </c>
      <c r="F3461" s="1">
        <v>0</v>
      </c>
      <c r="G3461" s="1">
        <v>1.7</v>
      </c>
      <c r="H3461" s="1">
        <v>4</v>
      </c>
      <c r="I3461" s="1">
        <v>18.3</v>
      </c>
      <c r="J3461" s="1">
        <v>13910</v>
      </c>
      <c r="K3461" s="1">
        <v>19</v>
      </c>
      <c r="L3461" s="1">
        <v>325.3</v>
      </c>
      <c r="M3461" s="1">
        <v>59</v>
      </c>
      <c r="N3461" s="1">
        <v>0</v>
      </c>
      <c r="O3461" s="1">
        <v>1</v>
      </c>
      <c r="P3461" s="1">
        <v>0</v>
      </c>
      <c r="Q3461" s="1">
        <v>0</v>
      </c>
      <c r="R3461" s="1">
        <v>45.25</v>
      </c>
      <c r="S3461" s="1">
        <v>45.99</v>
      </c>
      <c r="T3461" s="1">
        <v>60</v>
      </c>
      <c r="U3461" s="3" t="str">
        <f t="shared" si="54"/>
        <v>2017Plan</v>
      </c>
      <c r="V3461" s="2">
        <f>DATE(A3461,INDEX(Map!$H$1:$H$12,MATCH(B3461,Map!$G$1:$G$12,0),0),1)</f>
        <v>43617</v>
      </c>
      <c r="W3461" t="str">
        <f>IF(AND(V3461&gt;=Map!$K$2,V3461&lt;=Map!$L$2),"Base",IF(AND(V3461&gt;=Map!$K$3,V3461&lt;=Map!$L$3),"Fcst","N/A"))</f>
        <v>N/A</v>
      </c>
      <c r="X3461" t="str">
        <f>INDEX(Map!$B$2:$B$86,MATCH(D3461,Map!$A$2:$A$86,0),0)</f>
        <v>Brown 5</v>
      </c>
      <c r="Y3461" s="7">
        <f>IF(INDEX(Map!$C$2:$C$86,MATCH(D3461,Map!$A$2:$A$86,0),0)="","N/A",E3461*INDEX(Map!$C$2:$C$86,MATCH(D3461,Map!$A$2:$A$86,0),0))</f>
        <v>0.61099999999999999</v>
      </c>
      <c r="Z3461" s="7">
        <f>IF(INDEX(Map!$D$2:$D$86,MATCH(D3461,Map!$A$2:$A$86,0),0)="","N/A",E3461*INDEX(Map!$D$2:$D$86,MATCH(D3461,Map!$A$2:$A$86,0),0))</f>
        <v>0.68900000000000006</v>
      </c>
      <c r="AA3461" t="str">
        <f>INDEX(Map!$E$2:$E$86,MATCH(D3461,Map!$A$2:$A$86,0),0)</f>
        <v>SCCT</v>
      </c>
    </row>
    <row r="3462" spans="1:27" x14ac:dyDescent="0.25">
      <c r="A3462" s="1" t="s">
        <v>121</v>
      </c>
      <c r="B3462" s="1" t="s">
        <v>112</v>
      </c>
      <c r="C3462" s="1">
        <v>17</v>
      </c>
      <c r="D3462" s="1" t="s">
        <v>39</v>
      </c>
      <c r="E3462" s="1">
        <v>0.1</v>
      </c>
      <c r="F3462" s="1">
        <v>0</v>
      </c>
      <c r="G3462" s="1">
        <v>0.1</v>
      </c>
      <c r="H3462" s="1">
        <v>3</v>
      </c>
      <c r="I3462" s="1">
        <v>2</v>
      </c>
      <c r="J3462" s="1">
        <v>16510</v>
      </c>
      <c r="K3462" s="1">
        <v>4</v>
      </c>
      <c r="L3462" s="1">
        <v>325.3</v>
      </c>
      <c r="M3462" s="1">
        <v>7</v>
      </c>
      <c r="N3462" s="1">
        <v>0</v>
      </c>
      <c r="O3462" s="1">
        <v>0</v>
      </c>
      <c r="P3462" s="1">
        <v>0</v>
      </c>
      <c r="Q3462" s="1">
        <v>0</v>
      </c>
      <c r="R3462" s="1">
        <v>53.71</v>
      </c>
      <c r="S3462" s="1">
        <v>53.71</v>
      </c>
      <c r="T3462" s="1">
        <v>7</v>
      </c>
      <c r="U3462" s="3" t="str">
        <f t="shared" si="54"/>
        <v>2017Plan</v>
      </c>
      <c r="V3462" s="2">
        <f>DATE(A3462,INDEX(Map!$H$1:$H$12,MATCH(B3462,Map!$G$1:$G$12,0),0),1)</f>
        <v>43617</v>
      </c>
      <c r="W3462" t="str">
        <f>IF(AND(V3462&gt;=Map!$K$2,V3462&lt;=Map!$L$2),"Base",IF(AND(V3462&gt;=Map!$K$3,V3462&lt;=Map!$L$3),"Fcst","N/A"))</f>
        <v>N/A</v>
      </c>
      <c r="X3462" t="str">
        <f>INDEX(Map!$B$2:$B$86,MATCH(D3462,Map!$A$2:$A$86,0),0)</f>
        <v>Brown 5</v>
      </c>
      <c r="Y3462" s="7">
        <f>IF(INDEX(Map!$C$2:$C$86,MATCH(D3462,Map!$A$2:$A$86,0),0)="","N/A",E3462*INDEX(Map!$C$2:$C$86,MATCH(D3462,Map!$A$2:$A$86,0),0))</f>
        <v>4.7E-2</v>
      </c>
      <c r="Z3462" s="7">
        <f>IF(INDEX(Map!$D$2:$D$86,MATCH(D3462,Map!$A$2:$A$86,0),0)="","N/A",E3462*INDEX(Map!$D$2:$D$86,MATCH(D3462,Map!$A$2:$A$86,0),0))</f>
        <v>5.3000000000000005E-2</v>
      </c>
      <c r="AA3462" t="str">
        <f>INDEX(Map!$E$2:$E$86,MATCH(D3462,Map!$A$2:$A$86,0),0)</f>
        <v>SCCT</v>
      </c>
    </row>
    <row r="3463" spans="1:27" x14ac:dyDescent="0.25">
      <c r="A3463" s="1" t="s">
        <v>121</v>
      </c>
      <c r="B3463" s="1" t="s">
        <v>112</v>
      </c>
      <c r="C3463" s="1">
        <v>18</v>
      </c>
      <c r="D3463" s="1" t="s">
        <v>40</v>
      </c>
      <c r="E3463" s="1">
        <v>5.6</v>
      </c>
      <c r="F3463" s="1">
        <v>0</v>
      </c>
      <c r="G3463" s="1">
        <v>5.3</v>
      </c>
      <c r="H3463" s="1">
        <v>6</v>
      </c>
      <c r="I3463" s="1">
        <v>63.4</v>
      </c>
      <c r="J3463" s="1">
        <v>11311</v>
      </c>
      <c r="K3463" s="1">
        <v>45</v>
      </c>
      <c r="L3463" s="1">
        <v>325.3</v>
      </c>
      <c r="M3463" s="1">
        <v>206</v>
      </c>
      <c r="N3463" s="1">
        <v>1</v>
      </c>
      <c r="O3463" s="1">
        <v>55</v>
      </c>
      <c r="P3463" s="1">
        <v>0</v>
      </c>
      <c r="Q3463" s="1">
        <v>20</v>
      </c>
      <c r="R3463" s="1">
        <v>40.31</v>
      </c>
      <c r="S3463" s="1">
        <v>50.17</v>
      </c>
      <c r="T3463" s="1">
        <v>281</v>
      </c>
      <c r="U3463" s="3" t="str">
        <f t="shared" si="54"/>
        <v>2017Plan</v>
      </c>
      <c r="V3463" s="2">
        <f>DATE(A3463,INDEX(Map!$H$1:$H$12,MATCH(B3463,Map!$G$1:$G$12,0),0),1)</f>
        <v>43617</v>
      </c>
      <c r="W3463" t="str">
        <f>IF(AND(V3463&gt;=Map!$K$2,V3463&lt;=Map!$L$2),"Base",IF(AND(V3463&gt;=Map!$K$3,V3463&lt;=Map!$L$3),"Fcst","N/A"))</f>
        <v>N/A</v>
      </c>
      <c r="X3463" t="str">
        <f>INDEX(Map!$B$2:$B$86,MATCH(D3463,Map!$A$2:$A$86,0),0)</f>
        <v>Brown 6</v>
      </c>
      <c r="Y3463" s="7">
        <f>IF(INDEX(Map!$C$2:$C$86,MATCH(D3463,Map!$A$2:$A$86,0),0)="","N/A",E3463*INDEX(Map!$C$2:$C$86,MATCH(D3463,Map!$A$2:$A$86,0),0))</f>
        <v>3.472</v>
      </c>
      <c r="Z3463" s="7">
        <f>IF(INDEX(Map!$D$2:$D$86,MATCH(D3463,Map!$A$2:$A$86,0),0)="","N/A",E3463*INDEX(Map!$D$2:$D$86,MATCH(D3463,Map!$A$2:$A$86,0),0))</f>
        <v>2.1279999999999997</v>
      </c>
      <c r="AA3463" t="str">
        <f>INDEX(Map!$E$2:$E$86,MATCH(D3463,Map!$A$2:$A$86,0),0)</f>
        <v>SCCT</v>
      </c>
    </row>
    <row r="3464" spans="1:27" x14ac:dyDescent="0.25">
      <c r="A3464" s="1" t="s">
        <v>121</v>
      </c>
      <c r="B3464" s="1" t="s">
        <v>112</v>
      </c>
      <c r="C3464" s="1">
        <v>19</v>
      </c>
      <c r="D3464" s="1" t="s">
        <v>41</v>
      </c>
      <c r="E3464" s="1">
        <v>8.6</v>
      </c>
      <c r="F3464" s="1">
        <v>0</v>
      </c>
      <c r="G3464" s="1">
        <v>8.1999999999999993</v>
      </c>
      <c r="H3464" s="1">
        <v>9</v>
      </c>
      <c r="I3464" s="1">
        <v>96.7</v>
      </c>
      <c r="J3464" s="1">
        <v>11275</v>
      </c>
      <c r="K3464" s="1">
        <v>68</v>
      </c>
      <c r="L3464" s="1">
        <v>325.3</v>
      </c>
      <c r="M3464" s="1">
        <v>314</v>
      </c>
      <c r="N3464" s="1">
        <v>2</v>
      </c>
      <c r="O3464" s="1">
        <v>7</v>
      </c>
      <c r="P3464" s="1">
        <v>0</v>
      </c>
      <c r="Q3464" s="1">
        <v>0</v>
      </c>
      <c r="R3464" s="1">
        <v>36.68</v>
      </c>
      <c r="S3464" s="1">
        <v>37.479999999999997</v>
      </c>
      <c r="T3464" s="1">
        <v>321</v>
      </c>
      <c r="U3464" s="3" t="str">
        <f t="shared" si="54"/>
        <v>2017Plan</v>
      </c>
      <c r="V3464" s="2">
        <f>DATE(A3464,INDEX(Map!$H$1:$H$12,MATCH(B3464,Map!$G$1:$G$12,0),0),1)</f>
        <v>43617</v>
      </c>
      <c r="W3464" t="str">
        <f>IF(AND(V3464&gt;=Map!$K$2,V3464&lt;=Map!$L$2),"Base",IF(AND(V3464&gt;=Map!$K$3,V3464&lt;=Map!$L$3),"Fcst","N/A"))</f>
        <v>N/A</v>
      </c>
      <c r="X3464" t="str">
        <f>INDEX(Map!$B$2:$B$86,MATCH(D3464,Map!$A$2:$A$86,0),0)</f>
        <v>Brown 7</v>
      </c>
      <c r="Y3464" s="7">
        <f>IF(INDEX(Map!$C$2:$C$86,MATCH(D3464,Map!$A$2:$A$86,0),0)="","N/A",E3464*INDEX(Map!$C$2:$C$86,MATCH(D3464,Map!$A$2:$A$86,0),0))</f>
        <v>5.3319999999999999</v>
      </c>
      <c r="Z3464" s="7">
        <f>IF(INDEX(Map!$D$2:$D$86,MATCH(D3464,Map!$A$2:$A$86,0),0)="","N/A",E3464*INDEX(Map!$D$2:$D$86,MATCH(D3464,Map!$A$2:$A$86,0),0))</f>
        <v>3.2679999999999998</v>
      </c>
      <c r="AA3464" t="str">
        <f>INDEX(Map!$E$2:$E$86,MATCH(D3464,Map!$A$2:$A$86,0),0)</f>
        <v>SCCT</v>
      </c>
    </row>
    <row r="3465" spans="1:27" x14ac:dyDescent="0.25">
      <c r="A3465" s="1" t="s">
        <v>121</v>
      </c>
      <c r="B3465" s="1" t="s">
        <v>112</v>
      </c>
      <c r="C3465" s="1">
        <v>20</v>
      </c>
      <c r="D3465" s="1" t="s">
        <v>42</v>
      </c>
      <c r="E3465" s="1">
        <v>0.3</v>
      </c>
      <c r="F3465" s="1">
        <v>0</v>
      </c>
      <c r="G3465" s="1">
        <v>0.4</v>
      </c>
      <c r="H3465" s="1">
        <v>1</v>
      </c>
      <c r="I3465" s="1">
        <v>4.3</v>
      </c>
      <c r="J3465" s="1">
        <v>15524</v>
      </c>
      <c r="K3465" s="1">
        <v>5</v>
      </c>
      <c r="L3465" s="1">
        <v>325.3</v>
      </c>
      <c r="M3465" s="1">
        <v>14</v>
      </c>
      <c r="N3465" s="1">
        <v>0</v>
      </c>
      <c r="O3465" s="1">
        <v>0</v>
      </c>
      <c r="P3465" s="1">
        <v>0</v>
      </c>
      <c r="Q3465" s="1">
        <v>0</v>
      </c>
      <c r="R3465" s="1">
        <v>50.5</v>
      </c>
      <c r="S3465" s="1">
        <v>51.27</v>
      </c>
      <c r="T3465" s="1">
        <v>14</v>
      </c>
      <c r="U3465" s="3" t="str">
        <f t="shared" si="54"/>
        <v>2017Plan</v>
      </c>
      <c r="V3465" s="2">
        <f>DATE(A3465,INDEX(Map!$H$1:$H$12,MATCH(B3465,Map!$G$1:$G$12,0),0),1)</f>
        <v>43617</v>
      </c>
      <c r="W3465" t="str">
        <f>IF(AND(V3465&gt;=Map!$K$2,V3465&lt;=Map!$L$2),"Base",IF(AND(V3465&gt;=Map!$K$3,V3465&lt;=Map!$L$3),"Fcst","N/A"))</f>
        <v>N/A</v>
      </c>
      <c r="X3465" t="str">
        <f>INDEX(Map!$B$2:$B$86,MATCH(D3465,Map!$A$2:$A$86,0),0)</f>
        <v>Brown 8</v>
      </c>
      <c r="Y3465" s="7">
        <f>IF(INDEX(Map!$C$2:$C$86,MATCH(D3465,Map!$A$2:$A$86,0),0)="","N/A",E3465*INDEX(Map!$C$2:$C$86,MATCH(D3465,Map!$A$2:$A$86,0),0))</f>
        <v>0.3</v>
      </c>
      <c r="Z3465" s="7" t="str">
        <f>IF(INDEX(Map!$D$2:$D$86,MATCH(D3465,Map!$A$2:$A$86,0),0)="","N/A",E3465*INDEX(Map!$D$2:$D$86,MATCH(D3465,Map!$A$2:$A$86,0),0))</f>
        <v>N/A</v>
      </c>
      <c r="AA3465" t="str">
        <f>INDEX(Map!$E$2:$E$86,MATCH(D3465,Map!$A$2:$A$86,0),0)</f>
        <v>SCCT</v>
      </c>
    </row>
    <row r="3466" spans="1:27" x14ac:dyDescent="0.25">
      <c r="A3466" s="1" t="s">
        <v>121</v>
      </c>
      <c r="B3466" s="1" t="s">
        <v>112</v>
      </c>
      <c r="C3466" s="1">
        <v>21</v>
      </c>
      <c r="D3466" s="1" t="s">
        <v>43</v>
      </c>
      <c r="E3466" s="1">
        <v>0.1</v>
      </c>
      <c r="F3466" s="1">
        <v>0</v>
      </c>
      <c r="G3466" s="1">
        <v>0.1</v>
      </c>
      <c r="H3466" s="1">
        <v>4</v>
      </c>
      <c r="I3466" s="1">
        <v>1.8</v>
      </c>
      <c r="J3466" s="1">
        <v>16329</v>
      </c>
      <c r="K3466" s="1">
        <v>4</v>
      </c>
      <c r="L3466" s="1">
        <v>325.3</v>
      </c>
      <c r="M3466" s="1">
        <v>6</v>
      </c>
      <c r="N3466" s="1">
        <v>0</v>
      </c>
      <c r="O3466" s="1">
        <v>0</v>
      </c>
      <c r="P3466" s="1">
        <v>0</v>
      </c>
      <c r="Q3466" s="1">
        <v>0</v>
      </c>
      <c r="R3466" s="1">
        <v>53.12</v>
      </c>
      <c r="S3466" s="1">
        <v>53.12</v>
      </c>
      <c r="T3466" s="1">
        <v>6</v>
      </c>
      <c r="U3466" s="3" t="str">
        <f t="shared" si="54"/>
        <v>2017Plan</v>
      </c>
      <c r="V3466" s="2">
        <f>DATE(A3466,INDEX(Map!$H$1:$H$12,MATCH(B3466,Map!$G$1:$G$12,0),0),1)</f>
        <v>43617</v>
      </c>
      <c r="W3466" t="str">
        <f>IF(AND(V3466&gt;=Map!$K$2,V3466&lt;=Map!$L$2),"Base",IF(AND(V3466&gt;=Map!$K$3,V3466&lt;=Map!$L$3),"Fcst","N/A"))</f>
        <v>N/A</v>
      </c>
      <c r="X3466" t="str">
        <f>INDEX(Map!$B$2:$B$86,MATCH(D3466,Map!$A$2:$A$86,0),0)</f>
        <v>Brown 8</v>
      </c>
      <c r="Y3466" s="7">
        <f>IF(INDEX(Map!$C$2:$C$86,MATCH(D3466,Map!$A$2:$A$86,0),0)="","N/A",E3466*INDEX(Map!$C$2:$C$86,MATCH(D3466,Map!$A$2:$A$86,0),0))</f>
        <v>0.1</v>
      </c>
      <c r="Z3466" s="7" t="str">
        <f>IF(INDEX(Map!$D$2:$D$86,MATCH(D3466,Map!$A$2:$A$86,0),0)="","N/A",E3466*INDEX(Map!$D$2:$D$86,MATCH(D3466,Map!$A$2:$A$86,0),0))</f>
        <v>N/A</v>
      </c>
      <c r="AA3466" t="str">
        <f>INDEX(Map!$E$2:$E$86,MATCH(D3466,Map!$A$2:$A$86,0),0)</f>
        <v>SCCT</v>
      </c>
    </row>
    <row r="3467" spans="1:27" x14ac:dyDescent="0.25">
      <c r="A3467" s="1" t="s">
        <v>121</v>
      </c>
      <c r="B3467" s="1" t="s">
        <v>112</v>
      </c>
      <c r="C3467" s="1">
        <v>22</v>
      </c>
      <c r="D3467" s="1" t="s">
        <v>44</v>
      </c>
      <c r="E3467" s="1">
        <v>0.3</v>
      </c>
      <c r="F3467" s="1">
        <v>0</v>
      </c>
      <c r="G3467" s="1">
        <v>0.3</v>
      </c>
      <c r="H3467" s="1">
        <v>2</v>
      </c>
      <c r="I3467" s="1">
        <v>4.0999999999999996</v>
      </c>
      <c r="J3467" s="1">
        <v>16019</v>
      </c>
      <c r="K3467" s="1">
        <v>5</v>
      </c>
      <c r="L3467" s="1">
        <v>325.3</v>
      </c>
      <c r="M3467" s="1">
        <v>13</v>
      </c>
      <c r="N3467" s="1">
        <v>0</v>
      </c>
      <c r="O3467" s="1">
        <v>0</v>
      </c>
      <c r="P3467" s="1">
        <v>0</v>
      </c>
      <c r="Q3467" s="1">
        <v>0</v>
      </c>
      <c r="R3467" s="1">
        <v>52.11</v>
      </c>
      <c r="S3467" s="1">
        <v>54.02</v>
      </c>
      <c r="T3467" s="1">
        <v>14</v>
      </c>
      <c r="U3467" s="3" t="str">
        <f t="shared" si="54"/>
        <v>2017Plan</v>
      </c>
      <c r="V3467" s="2">
        <f>DATE(A3467,INDEX(Map!$H$1:$H$12,MATCH(B3467,Map!$G$1:$G$12,0),0),1)</f>
        <v>43617</v>
      </c>
      <c r="W3467" t="str">
        <f>IF(AND(V3467&gt;=Map!$K$2,V3467&lt;=Map!$L$2),"Base",IF(AND(V3467&gt;=Map!$K$3,V3467&lt;=Map!$L$3),"Fcst","N/A"))</f>
        <v>N/A</v>
      </c>
      <c r="X3467" t="str">
        <f>INDEX(Map!$B$2:$B$86,MATCH(D3467,Map!$A$2:$A$86,0),0)</f>
        <v>Brown 9</v>
      </c>
      <c r="Y3467" s="7">
        <f>IF(INDEX(Map!$C$2:$C$86,MATCH(D3467,Map!$A$2:$A$86,0),0)="","N/A",E3467*INDEX(Map!$C$2:$C$86,MATCH(D3467,Map!$A$2:$A$86,0),0))</f>
        <v>0.3</v>
      </c>
      <c r="Z3467" s="7" t="str">
        <f>IF(INDEX(Map!$D$2:$D$86,MATCH(D3467,Map!$A$2:$A$86,0),0)="","N/A",E3467*INDEX(Map!$D$2:$D$86,MATCH(D3467,Map!$A$2:$A$86,0),0))</f>
        <v>N/A</v>
      </c>
      <c r="AA3467" t="str">
        <f>INDEX(Map!$E$2:$E$86,MATCH(D3467,Map!$A$2:$A$86,0),0)</f>
        <v>SCCT</v>
      </c>
    </row>
    <row r="3468" spans="1:27" x14ac:dyDescent="0.25">
      <c r="A3468" s="1" t="s">
        <v>121</v>
      </c>
      <c r="B3468" s="1" t="s">
        <v>112</v>
      </c>
      <c r="C3468" s="1">
        <v>23</v>
      </c>
      <c r="D3468" s="1" t="s">
        <v>45</v>
      </c>
      <c r="E3468" s="1">
        <v>0.1</v>
      </c>
      <c r="F3468" s="1">
        <v>0</v>
      </c>
      <c r="G3468" s="1">
        <v>0.1</v>
      </c>
      <c r="H3468" s="1">
        <v>4</v>
      </c>
      <c r="I3468" s="1">
        <v>1.8</v>
      </c>
      <c r="J3468" s="1">
        <v>16329</v>
      </c>
      <c r="K3468" s="1">
        <v>4</v>
      </c>
      <c r="L3468" s="1">
        <v>325.3</v>
      </c>
      <c r="M3468" s="1">
        <v>6</v>
      </c>
      <c r="N3468" s="1">
        <v>0</v>
      </c>
      <c r="O3468" s="1">
        <v>0</v>
      </c>
      <c r="P3468" s="1">
        <v>0</v>
      </c>
      <c r="Q3468" s="1">
        <v>0</v>
      </c>
      <c r="R3468" s="1">
        <v>53.12</v>
      </c>
      <c r="S3468" s="1">
        <v>53.12</v>
      </c>
      <c r="T3468" s="1">
        <v>6</v>
      </c>
      <c r="U3468" s="3" t="str">
        <f t="shared" si="54"/>
        <v>2017Plan</v>
      </c>
      <c r="V3468" s="2">
        <f>DATE(A3468,INDEX(Map!$H$1:$H$12,MATCH(B3468,Map!$G$1:$G$12,0),0),1)</f>
        <v>43617</v>
      </c>
      <c r="W3468" t="str">
        <f>IF(AND(V3468&gt;=Map!$K$2,V3468&lt;=Map!$L$2),"Base",IF(AND(V3468&gt;=Map!$K$3,V3468&lt;=Map!$L$3),"Fcst","N/A"))</f>
        <v>N/A</v>
      </c>
      <c r="X3468" t="str">
        <f>INDEX(Map!$B$2:$B$86,MATCH(D3468,Map!$A$2:$A$86,0),0)</f>
        <v>Brown 9</v>
      </c>
      <c r="Y3468" s="7">
        <f>IF(INDEX(Map!$C$2:$C$86,MATCH(D3468,Map!$A$2:$A$86,0),0)="","N/A",E3468*INDEX(Map!$C$2:$C$86,MATCH(D3468,Map!$A$2:$A$86,0),0))</f>
        <v>0.1</v>
      </c>
      <c r="Z3468" s="7" t="str">
        <f>IF(INDEX(Map!$D$2:$D$86,MATCH(D3468,Map!$A$2:$A$86,0),0)="","N/A",E3468*INDEX(Map!$D$2:$D$86,MATCH(D3468,Map!$A$2:$A$86,0),0))</f>
        <v>N/A</v>
      </c>
      <c r="AA3468" t="str">
        <f>INDEX(Map!$E$2:$E$86,MATCH(D3468,Map!$A$2:$A$86,0),0)</f>
        <v>SCCT</v>
      </c>
    </row>
    <row r="3469" spans="1:27" x14ac:dyDescent="0.25">
      <c r="A3469" s="1" t="s">
        <v>121</v>
      </c>
      <c r="B3469" s="1" t="s">
        <v>112</v>
      </c>
      <c r="C3469" s="1">
        <v>24</v>
      </c>
      <c r="D3469" s="1" t="s">
        <v>46</v>
      </c>
      <c r="E3469" s="1">
        <v>0.4</v>
      </c>
      <c r="F3469" s="1">
        <v>0</v>
      </c>
      <c r="G3469" s="1">
        <v>0.5</v>
      </c>
      <c r="H3469" s="1">
        <v>3</v>
      </c>
      <c r="I3469" s="1">
        <v>5.8</v>
      </c>
      <c r="J3469" s="1">
        <v>15810</v>
      </c>
      <c r="K3469" s="1">
        <v>7</v>
      </c>
      <c r="L3469" s="1">
        <v>325.3</v>
      </c>
      <c r="M3469" s="1">
        <v>19</v>
      </c>
      <c r="N3469" s="1">
        <v>0</v>
      </c>
      <c r="O3469" s="1">
        <v>1</v>
      </c>
      <c r="P3469" s="1">
        <v>0</v>
      </c>
      <c r="Q3469" s="1">
        <v>0</v>
      </c>
      <c r="R3469" s="1">
        <v>51.43</v>
      </c>
      <c r="S3469" s="1">
        <v>53.33</v>
      </c>
      <c r="T3469" s="1">
        <v>20</v>
      </c>
      <c r="U3469" s="3" t="str">
        <f t="shared" si="54"/>
        <v>2017Plan</v>
      </c>
      <c r="V3469" s="2">
        <f>DATE(A3469,INDEX(Map!$H$1:$H$12,MATCH(B3469,Map!$G$1:$G$12,0),0),1)</f>
        <v>43617</v>
      </c>
      <c r="W3469" t="str">
        <f>IF(AND(V3469&gt;=Map!$K$2,V3469&lt;=Map!$L$2),"Base",IF(AND(V3469&gt;=Map!$K$3,V3469&lt;=Map!$L$3),"Fcst","N/A"))</f>
        <v>N/A</v>
      </c>
      <c r="X3469" t="str">
        <f>INDEX(Map!$B$2:$B$86,MATCH(D3469,Map!$A$2:$A$86,0),0)</f>
        <v>Brown 10</v>
      </c>
      <c r="Y3469" s="7">
        <f>IF(INDEX(Map!$C$2:$C$86,MATCH(D3469,Map!$A$2:$A$86,0),0)="","N/A",E3469*INDEX(Map!$C$2:$C$86,MATCH(D3469,Map!$A$2:$A$86,0),0))</f>
        <v>0.4</v>
      </c>
      <c r="Z3469" s="7" t="str">
        <f>IF(INDEX(Map!$D$2:$D$86,MATCH(D3469,Map!$A$2:$A$86,0),0)="","N/A",E3469*INDEX(Map!$D$2:$D$86,MATCH(D3469,Map!$A$2:$A$86,0),0))</f>
        <v>N/A</v>
      </c>
      <c r="AA3469" t="str">
        <f>INDEX(Map!$E$2:$E$86,MATCH(D3469,Map!$A$2:$A$86,0),0)</f>
        <v>SCCT</v>
      </c>
    </row>
    <row r="3470" spans="1:27" x14ac:dyDescent="0.25">
      <c r="A3470" s="1" t="s">
        <v>121</v>
      </c>
      <c r="B3470" s="1" t="s">
        <v>112</v>
      </c>
      <c r="C3470" s="1">
        <v>25</v>
      </c>
      <c r="D3470" s="1" t="s">
        <v>47</v>
      </c>
      <c r="E3470" s="1">
        <v>0.1</v>
      </c>
      <c r="F3470" s="1">
        <v>0</v>
      </c>
      <c r="G3470" s="1">
        <v>0.1</v>
      </c>
      <c r="H3470" s="1">
        <v>4</v>
      </c>
      <c r="I3470" s="1">
        <v>1.8</v>
      </c>
      <c r="J3470" s="1">
        <v>16329</v>
      </c>
      <c r="K3470" s="1">
        <v>4</v>
      </c>
      <c r="L3470" s="1">
        <v>325.3</v>
      </c>
      <c r="M3470" s="1">
        <v>6</v>
      </c>
      <c r="N3470" s="1">
        <v>0</v>
      </c>
      <c r="O3470" s="1">
        <v>0</v>
      </c>
      <c r="P3470" s="1">
        <v>0</v>
      </c>
      <c r="Q3470" s="1">
        <v>0</v>
      </c>
      <c r="R3470" s="1">
        <v>53.12</v>
      </c>
      <c r="S3470" s="1">
        <v>53.12</v>
      </c>
      <c r="T3470" s="1">
        <v>6</v>
      </c>
      <c r="U3470" s="3" t="str">
        <f t="shared" si="54"/>
        <v>2017Plan</v>
      </c>
      <c r="V3470" s="2">
        <f>DATE(A3470,INDEX(Map!$H$1:$H$12,MATCH(B3470,Map!$G$1:$G$12,0),0),1)</f>
        <v>43617</v>
      </c>
      <c r="W3470" t="str">
        <f>IF(AND(V3470&gt;=Map!$K$2,V3470&lt;=Map!$L$2),"Base",IF(AND(V3470&gt;=Map!$K$3,V3470&lt;=Map!$L$3),"Fcst","N/A"))</f>
        <v>N/A</v>
      </c>
      <c r="X3470" t="str">
        <f>INDEX(Map!$B$2:$B$86,MATCH(D3470,Map!$A$2:$A$86,0),0)</f>
        <v>Brown 10</v>
      </c>
      <c r="Y3470" s="7">
        <f>IF(INDEX(Map!$C$2:$C$86,MATCH(D3470,Map!$A$2:$A$86,0),0)="","N/A",E3470*INDEX(Map!$C$2:$C$86,MATCH(D3470,Map!$A$2:$A$86,0),0))</f>
        <v>0.1</v>
      </c>
      <c r="Z3470" s="7" t="str">
        <f>IF(INDEX(Map!$D$2:$D$86,MATCH(D3470,Map!$A$2:$A$86,0),0)="","N/A",E3470*INDEX(Map!$D$2:$D$86,MATCH(D3470,Map!$A$2:$A$86,0),0))</f>
        <v>N/A</v>
      </c>
      <c r="AA3470" t="str">
        <f>INDEX(Map!$E$2:$E$86,MATCH(D3470,Map!$A$2:$A$86,0),0)</f>
        <v>SCCT</v>
      </c>
    </row>
    <row r="3471" spans="1:27" x14ac:dyDescent="0.25">
      <c r="A3471" s="1" t="s">
        <v>121</v>
      </c>
      <c r="B3471" s="1" t="s">
        <v>112</v>
      </c>
      <c r="C3471" s="1">
        <v>26</v>
      </c>
      <c r="D3471" s="1" t="s">
        <v>48</v>
      </c>
      <c r="E3471" s="1">
        <v>0.4</v>
      </c>
      <c r="F3471" s="1">
        <v>0</v>
      </c>
      <c r="G3471" s="1">
        <v>0.5</v>
      </c>
      <c r="H3471" s="1">
        <v>2</v>
      </c>
      <c r="I3471" s="1">
        <v>5.8</v>
      </c>
      <c r="J3471" s="1">
        <v>15714</v>
      </c>
      <c r="K3471" s="1">
        <v>7</v>
      </c>
      <c r="L3471" s="1">
        <v>325.3</v>
      </c>
      <c r="M3471" s="1">
        <v>19</v>
      </c>
      <c r="N3471" s="1">
        <v>0</v>
      </c>
      <c r="O3471" s="1">
        <v>0</v>
      </c>
      <c r="P3471" s="1">
        <v>0</v>
      </c>
      <c r="Q3471" s="1">
        <v>0</v>
      </c>
      <c r="R3471" s="1">
        <v>51.12</v>
      </c>
      <c r="S3471" s="1">
        <v>52.42</v>
      </c>
      <c r="T3471" s="1">
        <v>20</v>
      </c>
      <c r="U3471" s="3" t="str">
        <f t="shared" si="54"/>
        <v>2017Plan</v>
      </c>
      <c r="V3471" s="2">
        <f>DATE(A3471,INDEX(Map!$H$1:$H$12,MATCH(B3471,Map!$G$1:$G$12,0),0),1)</f>
        <v>43617</v>
      </c>
      <c r="W3471" t="str">
        <f>IF(AND(V3471&gt;=Map!$K$2,V3471&lt;=Map!$L$2),"Base",IF(AND(V3471&gt;=Map!$K$3,V3471&lt;=Map!$L$3),"Fcst","N/A"))</f>
        <v>N/A</v>
      </c>
      <c r="X3471" t="str">
        <f>INDEX(Map!$B$2:$B$86,MATCH(D3471,Map!$A$2:$A$86,0),0)</f>
        <v>Brown 11</v>
      </c>
      <c r="Y3471" s="7">
        <f>IF(INDEX(Map!$C$2:$C$86,MATCH(D3471,Map!$A$2:$A$86,0),0)="","N/A",E3471*INDEX(Map!$C$2:$C$86,MATCH(D3471,Map!$A$2:$A$86,0),0))</f>
        <v>0.4</v>
      </c>
      <c r="Z3471" s="7" t="str">
        <f>IF(INDEX(Map!$D$2:$D$86,MATCH(D3471,Map!$A$2:$A$86,0),0)="","N/A",E3471*INDEX(Map!$D$2:$D$86,MATCH(D3471,Map!$A$2:$A$86,0),0))</f>
        <v>N/A</v>
      </c>
      <c r="AA3471" t="str">
        <f>INDEX(Map!$E$2:$E$86,MATCH(D3471,Map!$A$2:$A$86,0),0)</f>
        <v>SCCT</v>
      </c>
    </row>
    <row r="3472" spans="1:27" x14ac:dyDescent="0.25">
      <c r="A3472" s="1" t="s">
        <v>121</v>
      </c>
      <c r="B3472" s="1" t="s">
        <v>112</v>
      </c>
      <c r="C3472" s="1">
        <v>27</v>
      </c>
      <c r="D3472" s="1" t="s">
        <v>49</v>
      </c>
      <c r="E3472" s="1">
        <v>0.1</v>
      </c>
      <c r="F3472" s="1">
        <v>0</v>
      </c>
      <c r="G3472" s="1">
        <v>0.1</v>
      </c>
      <c r="H3472" s="1">
        <v>3</v>
      </c>
      <c r="I3472" s="1">
        <v>1.8</v>
      </c>
      <c r="J3472" s="1">
        <v>16329</v>
      </c>
      <c r="K3472" s="1">
        <v>4</v>
      </c>
      <c r="L3472" s="1">
        <v>325.3</v>
      </c>
      <c r="M3472" s="1">
        <v>6</v>
      </c>
      <c r="N3472" s="1">
        <v>0</v>
      </c>
      <c r="O3472" s="1">
        <v>0</v>
      </c>
      <c r="P3472" s="1">
        <v>0</v>
      </c>
      <c r="Q3472" s="1">
        <v>0</v>
      </c>
      <c r="R3472" s="1">
        <v>53.12</v>
      </c>
      <c r="S3472" s="1">
        <v>53.12</v>
      </c>
      <c r="T3472" s="1">
        <v>6</v>
      </c>
      <c r="U3472" s="3" t="str">
        <f t="shared" si="54"/>
        <v>2017Plan</v>
      </c>
      <c r="V3472" s="2">
        <f>DATE(A3472,INDEX(Map!$H$1:$H$12,MATCH(B3472,Map!$G$1:$G$12,0),0),1)</f>
        <v>43617</v>
      </c>
      <c r="W3472" t="str">
        <f>IF(AND(V3472&gt;=Map!$K$2,V3472&lt;=Map!$L$2),"Base",IF(AND(V3472&gt;=Map!$K$3,V3472&lt;=Map!$L$3),"Fcst","N/A"))</f>
        <v>N/A</v>
      </c>
      <c r="X3472" t="str">
        <f>INDEX(Map!$B$2:$B$86,MATCH(D3472,Map!$A$2:$A$86,0),0)</f>
        <v>Brown 11</v>
      </c>
      <c r="Y3472" s="7">
        <f>IF(INDEX(Map!$C$2:$C$86,MATCH(D3472,Map!$A$2:$A$86,0),0)="","N/A",E3472*INDEX(Map!$C$2:$C$86,MATCH(D3472,Map!$A$2:$A$86,0),0))</f>
        <v>0.1</v>
      </c>
      <c r="Z3472" s="7" t="str">
        <f>IF(INDEX(Map!$D$2:$D$86,MATCH(D3472,Map!$A$2:$A$86,0),0)="","N/A",E3472*INDEX(Map!$D$2:$D$86,MATCH(D3472,Map!$A$2:$A$86,0),0))</f>
        <v>N/A</v>
      </c>
      <c r="AA3472" t="str">
        <f>INDEX(Map!$E$2:$E$86,MATCH(D3472,Map!$A$2:$A$86,0),0)</f>
        <v>SCCT</v>
      </c>
    </row>
    <row r="3473" spans="1:27" x14ac:dyDescent="0.25">
      <c r="A3473" s="1" t="s">
        <v>121</v>
      </c>
      <c r="B3473" s="1" t="s">
        <v>112</v>
      </c>
      <c r="C3473" s="1">
        <v>28</v>
      </c>
      <c r="D3473" s="1" t="s">
        <v>50</v>
      </c>
      <c r="E3473" s="1">
        <v>14.4</v>
      </c>
      <c r="F3473" s="1">
        <v>0</v>
      </c>
      <c r="G3473" s="1">
        <v>13.6</v>
      </c>
      <c r="H3473" s="1">
        <v>13</v>
      </c>
      <c r="I3473" s="1">
        <v>155.19999999999999</v>
      </c>
      <c r="J3473" s="1">
        <v>10792</v>
      </c>
      <c r="K3473" s="1">
        <v>102</v>
      </c>
      <c r="L3473" s="1">
        <v>325.3</v>
      </c>
      <c r="M3473" s="1">
        <v>505</v>
      </c>
      <c r="N3473" s="1">
        <v>1</v>
      </c>
      <c r="O3473" s="1">
        <v>2</v>
      </c>
      <c r="P3473" s="1">
        <v>0</v>
      </c>
      <c r="Q3473" s="1">
        <v>0</v>
      </c>
      <c r="R3473" s="1">
        <v>35.11</v>
      </c>
      <c r="S3473" s="1">
        <v>35.24</v>
      </c>
      <c r="T3473" s="1">
        <v>507</v>
      </c>
      <c r="U3473" s="3" t="str">
        <f t="shared" si="54"/>
        <v>2017Plan</v>
      </c>
      <c r="V3473" s="2">
        <f>DATE(A3473,INDEX(Map!$H$1:$H$12,MATCH(B3473,Map!$G$1:$G$12,0),0),1)</f>
        <v>43617</v>
      </c>
      <c r="W3473" t="str">
        <f>IF(AND(V3473&gt;=Map!$K$2,V3473&lt;=Map!$L$2),"Base",IF(AND(V3473&gt;=Map!$K$3,V3473&lt;=Map!$L$3),"Fcst","N/A"))</f>
        <v>N/A</v>
      </c>
      <c r="X3473" t="str">
        <f>INDEX(Map!$B$2:$B$86,MATCH(D3473,Map!$A$2:$A$86,0),0)</f>
        <v>Paddys Run 13</v>
      </c>
      <c r="Y3473" s="7">
        <f>IF(INDEX(Map!$C$2:$C$86,MATCH(D3473,Map!$A$2:$A$86,0),0)="","N/A",E3473*INDEX(Map!$C$2:$C$86,MATCH(D3473,Map!$A$2:$A$86,0),0))</f>
        <v>6.7679999999999998</v>
      </c>
      <c r="Z3473" s="7">
        <f>IF(INDEX(Map!$D$2:$D$86,MATCH(D3473,Map!$A$2:$A$86,0),0)="","N/A",E3473*INDEX(Map!$D$2:$D$86,MATCH(D3473,Map!$A$2:$A$86,0),0))</f>
        <v>7.6320000000000006</v>
      </c>
      <c r="AA3473" t="str">
        <f>INDEX(Map!$E$2:$E$86,MATCH(D3473,Map!$A$2:$A$86,0),0)</f>
        <v>SCCT</v>
      </c>
    </row>
    <row r="3474" spans="1:27" x14ac:dyDescent="0.25">
      <c r="A3474" s="1" t="s">
        <v>121</v>
      </c>
      <c r="B3474" s="1" t="s">
        <v>112</v>
      </c>
      <c r="C3474" s="1">
        <v>29</v>
      </c>
      <c r="D3474" s="1" t="s">
        <v>51</v>
      </c>
      <c r="E3474" s="1">
        <v>22.6</v>
      </c>
      <c r="F3474" s="1">
        <v>0</v>
      </c>
      <c r="G3474" s="1">
        <v>19.7</v>
      </c>
      <c r="H3474" s="1">
        <v>16</v>
      </c>
      <c r="I3474" s="1">
        <v>252.1</v>
      </c>
      <c r="J3474" s="1">
        <v>11171</v>
      </c>
      <c r="K3474" s="1">
        <v>167</v>
      </c>
      <c r="L3474" s="1">
        <v>325.3</v>
      </c>
      <c r="M3474" s="1">
        <v>820</v>
      </c>
      <c r="N3474" s="1">
        <v>1</v>
      </c>
      <c r="O3474" s="1">
        <v>2</v>
      </c>
      <c r="P3474" s="1">
        <v>0</v>
      </c>
      <c r="Q3474" s="1">
        <v>0</v>
      </c>
      <c r="R3474" s="1">
        <v>36.340000000000003</v>
      </c>
      <c r="S3474" s="1">
        <v>36.44</v>
      </c>
      <c r="T3474" s="1">
        <v>822</v>
      </c>
      <c r="U3474" s="3" t="str">
        <f t="shared" si="54"/>
        <v>2017Plan</v>
      </c>
      <c r="V3474" s="2">
        <f>DATE(A3474,INDEX(Map!$H$1:$H$12,MATCH(B3474,Map!$G$1:$G$12,0),0),1)</f>
        <v>43617</v>
      </c>
      <c r="W3474" t="str">
        <f>IF(AND(V3474&gt;=Map!$K$2,V3474&lt;=Map!$L$2),"Base",IF(AND(V3474&gt;=Map!$K$3,V3474&lt;=Map!$L$3),"Fcst","N/A"))</f>
        <v>N/A</v>
      </c>
      <c r="X3474" t="str">
        <f>INDEX(Map!$B$2:$B$86,MATCH(D3474,Map!$A$2:$A$86,0),0)</f>
        <v>Trimble Co 05</v>
      </c>
      <c r="Y3474" s="7">
        <f>IF(INDEX(Map!$C$2:$C$86,MATCH(D3474,Map!$A$2:$A$86,0),0)="","N/A",E3474*INDEX(Map!$C$2:$C$86,MATCH(D3474,Map!$A$2:$A$86,0),0))</f>
        <v>16.045999999999999</v>
      </c>
      <c r="Z3474" s="7">
        <f>IF(INDEX(Map!$D$2:$D$86,MATCH(D3474,Map!$A$2:$A$86,0),0)="","N/A",E3474*INDEX(Map!$D$2:$D$86,MATCH(D3474,Map!$A$2:$A$86,0),0))</f>
        <v>6.5540000000000003</v>
      </c>
      <c r="AA3474" t="str">
        <f>INDEX(Map!$E$2:$E$86,MATCH(D3474,Map!$A$2:$A$86,0),0)</f>
        <v>SCCT</v>
      </c>
    </row>
    <row r="3475" spans="1:27" x14ac:dyDescent="0.25">
      <c r="A3475" s="1" t="s">
        <v>121</v>
      </c>
      <c r="B3475" s="1" t="s">
        <v>112</v>
      </c>
      <c r="C3475" s="1">
        <v>30</v>
      </c>
      <c r="D3475" s="1" t="s">
        <v>52</v>
      </c>
      <c r="E3475" s="1">
        <v>21.7</v>
      </c>
      <c r="F3475" s="1">
        <v>0</v>
      </c>
      <c r="G3475" s="1">
        <v>18.899999999999999</v>
      </c>
      <c r="H3475" s="1">
        <v>17</v>
      </c>
      <c r="I3475" s="1">
        <v>241.9</v>
      </c>
      <c r="J3475" s="1">
        <v>11164</v>
      </c>
      <c r="K3475" s="1">
        <v>160</v>
      </c>
      <c r="L3475" s="1">
        <v>325.3</v>
      </c>
      <c r="M3475" s="1">
        <v>787</v>
      </c>
      <c r="N3475" s="1">
        <v>1</v>
      </c>
      <c r="O3475" s="1">
        <v>2</v>
      </c>
      <c r="P3475" s="1">
        <v>0</v>
      </c>
      <c r="Q3475" s="1">
        <v>0</v>
      </c>
      <c r="R3475" s="1">
        <v>36.32</v>
      </c>
      <c r="S3475" s="1">
        <v>36.43</v>
      </c>
      <c r="T3475" s="1">
        <v>789</v>
      </c>
      <c r="U3475" s="3" t="str">
        <f t="shared" si="54"/>
        <v>2017Plan</v>
      </c>
      <c r="V3475" s="2">
        <f>DATE(A3475,INDEX(Map!$H$1:$H$12,MATCH(B3475,Map!$G$1:$G$12,0),0),1)</f>
        <v>43617</v>
      </c>
      <c r="W3475" t="str">
        <f>IF(AND(V3475&gt;=Map!$K$2,V3475&lt;=Map!$L$2),"Base",IF(AND(V3475&gt;=Map!$K$3,V3475&lt;=Map!$L$3),"Fcst","N/A"))</f>
        <v>N/A</v>
      </c>
      <c r="X3475" t="str">
        <f>INDEX(Map!$B$2:$B$86,MATCH(D3475,Map!$A$2:$A$86,0),0)</f>
        <v>Trimble Co 06</v>
      </c>
      <c r="Y3475" s="7">
        <f>IF(INDEX(Map!$C$2:$C$86,MATCH(D3475,Map!$A$2:$A$86,0),0)="","N/A",E3475*INDEX(Map!$C$2:$C$86,MATCH(D3475,Map!$A$2:$A$86,0),0))</f>
        <v>15.406999999999998</v>
      </c>
      <c r="Z3475" s="7">
        <f>IF(INDEX(Map!$D$2:$D$86,MATCH(D3475,Map!$A$2:$A$86,0),0)="","N/A",E3475*INDEX(Map!$D$2:$D$86,MATCH(D3475,Map!$A$2:$A$86,0),0))</f>
        <v>6.2929999999999993</v>
      </c>
      <c r="AA3475" t="str">
        <f>INDEX(Map!$E$2:$E$86,MATCH(D3475,Map!$A$2:$A$86,0),0)</f>
        <v>SCCT</v>
      </c>
    </row>
    <row r="3476" spans="1:27" x14ac:dyDescent="0.25">
      <c r="A3476" s="1" t="s">
        <v>121</v>
      </c>
      <c r="B3476" s="1" t="s">
        <v>112</v>
      </c>
      <c r="C3476" s="1">
        <v>31</v>
      </c>
      <c r="D3476" s="1" t="s">
        <v>53</v>
      </c>
      <c r="E3476" s="1">
        <v>18.2</v>
      </c>
      <c r="F3476" s="1">
        <v>0</v>
      </c>
      <c r="G3476" s="1">
        <v>15.9</v>
      </c>
      <c r="H3476" s="1">
        <v>15</v>
      </c>
      <c r="I3476" s="1">
        <v>202.6</v>
      </c>
      <c r="J3476" s="1">
        <v>11128</v>
      </c>
      <c r="K3476" s="1">
        <v>133</v>
      </c>
      <c r="L3476" s="1">
        <v>325.3</v>
      </c>
      <c r="M3476" s="1">
        <v>659</v>
      </c>
      <c r="N3476" s="1">
        <v>1</v>
      </c>
      <c r="O3476" s="1">
        <v>2</v>
      </c>
      <c r="P3476" s="1">
        <v>0</v>
      </c>
      <c r="Q3476" s="1">
        <v>0</v>
      </c>
      <c r="R3476" s="1">
        <v>36.200000000000003</v>
      </c>
      <c r="S3476" s="1">
        <v>36.32</v>
      </c>
      <c r="T3476" s="1">
        <v>661</v>
      </c>
      <c r="U3476" s="3" t="str">
        <f t="shared" si="54"/>
        <v>2017Plan</v>
      </c>
      <c r="V3476" s="2">
        <f>DATE(A3476,INDEX(Map!$H$1:$H$12,MATCH(B3476,Map!$G$1:$G$12,0),0),1)</f>
        <v>43617</v>
      </c>
      <c r="W3476" t="str">
        <f>IF(AND(V3476&gt;=Map!$K$2,V3476&lt;=Map!$L$2),"Base",IF(AND(V3476&gt;=Map!$K$3,V3476&lt;=Map!$L$3),"Fcst","N/A"))</f>
        <v>N/A</v>
      </c>
      <c r="X3476" t="str">
        <f>INDEX(Map!$B$2:$B$86,MATCH(D3476,Map!$A$2:$A$86,0),0)</f>
        <v>Trimble Co 07</v>
      </c>
      <c r="Y3476" s="7">
        <f>IF(INDEX(Map!$C$2:$C$86,MATCH(D3476,Map!$A$2:$A$86,0),0)="","N/A",E3476*INDEX(Map!$C$2:$C$86,MATCH(D3476,Map!$A$2:$A$86,0),0))</f>
        <v>11.465999999999999</v>
      </c>
      <c r="Z3476" s="7">
        <f>IF(INDEX(Map!$D$2:$D$86,MATCH(D3476,Map!$A$2:$A$86,0),0)="","N/A",E3476*INDEX(Map!$D$2:$D$86,MATCH(D3476,Map!$A$2:$A$86,0),0))</f>
        <v>6.734</v>
      </c>
      <c r="AA3476" t="str">
        <f>INDEX(Map!$E$2:$E$86,MATCH(D3476,Map!$A$2:$A$86,0),0)</f>
        <v>SCCT</v>
      </c>
    </row>
    <row r="3477" spans="1:27" x14ac:dyDescent="0.25">
      <c r="A3477" s="1" t="s">
        <v>121</v>
      </c>
      <c r="B3477" s="1" t="s">
        <v>112</v>
      </c>
      <c r="C3477" s="1">
        <v>32</v>
      </c>
      <c r="D3477" s="1" t="s">
        <v>54</v>
      </c>
      <c r="E3477" s="1">
        <v>7.4</v>
      </c>
      <c r="F3477" s="1">
        <v>0</v>
      </c>
      <c r="G3477" s="1">
        <v>6.5</v>
      </c>
      <c r="H3477" s="1">
        <v>12</v>
      </c>
      <c r="I3477" s="1">
        <v>82.2</v>
      </c>
      <c r="J3477" s="1">
        <v>11057</v>
      </c>
      <c r="K3477" s="1">
        <v>53</v>
      </c>
      <c r="L3477" s="1">
        <v>325.3</v>
      </c>
      <c r="M3477" s="1">
        <v>268</v>
      </c>
      <c r="N3477" s="1">
        <v>1</v>
      </c>
      <c r="O3477" s="1">
        <v>2</v>
      </c>
      <c r="P3477" s="1">
        <v>0</v>
      </c>
      <c r="Q3477" s="1">
        <v>0</v>
      </c>
      <c r="R3477" s="1">
        <v>35.97</v>
      </c>
      <c r="S3477" s="1">
        <v>36.200000000000003</v>
      </c>
      <c r="T3477" s="1">
        <v>269</v>
      </c>
      <c r="U3477" s="3" t="str">
        <f t="shared" si="54"/>
        <v>2017Plan</v>
      </c>
      <c r="V3477" s="2">
        <f>DATE(A3477,INDEX(Map!$H$1:$H$12,MATCH(B3477,Map!$G$1:$G$12,0),0),1)</f>
        <v>43617</v>
      </c>
      <c r="W3477" t="str">
        <f>IF(AND(V3477&gt;=Map!$K$2,V3477&lt;=Map!$L$2),"Base",IF(AND(V3477&gt;=Map!$K$3,V3477&lt;=Map!$L$3),"Fcst","N/A"))</f>
        <v>N/A</v>
      </c>
      <c r="X3477" t="str">
        <f>INDEX(Map!$B$2:$B$86,MATCH(D3477,Map!$A$2:$A$86,0),0)</f>
        <v>Trimble Co 08</v>
      </c>
      <c r="Y3477" s="7">
        <f>IF(INDEX(Map!$C$2:$C$86,MATCH(D3477,Map!$A$2:$A$86,0),0)="","N/A",E3477*INDEX(Map!$C$2:$C$86,MATCH(D3477,Map!$A$2:$A$86,0),0))</f>
        <v>4.6619999999999999</v>
      </c>
      <c r="Z3477" s="7">
        <f>IF(INDEX(Map!$D$2:$D$86,MATCH(D3477,Map!$A$2:$A$86,0),0)="","N/A",E3477*INDEX(Map!$D$2:$D$86,MATCH(D3477,Map!$A$2:$A$86,0),0))</f>
        <v>2.738</v>
      </c>
      <c r="AA3477" t="str">
        <f>INDEX(Map!$E$2:$E$86,MATCH(D3477,Map!$A$2:$A$86,0),0)</f>
        <v>SCCT</v>
      </c>
    </row>
    <row r="3478" spans="1:27" x14ac:dyDescent="0.25">
      <c r="A3478" s="1" t="s">
        <v>121</v>
      </c>
      <c r="B3478" s="1" t="s">
        <v>112</v>
      </c>
      <c r="C3478" s="1">
        <v>33</v>
      </c>
      <c r="D3478" s="1" t="s">
        <v>55</v>
      </c>
      <c r="E3478" s="1">
        <v>13.2</v>
      </c>
      <c r="F3478" s="1">
        <v>0</v>
      </c>
      <c r="G3478" s="1">
        <v>11.5</v>
      </c>
      <c r="H3478" s="1">
        <v>14</v>
      </c>
      <c r="I3478" s="1">
        <v>147.4</v>
      </c>
      <c r="J3478" s="1">
        <v>11171</v>
      </c>
      <c r="K3478" s="1">
        <v>98</v>
      </c>
      <c r="L3478" s="1">
        <v>325.3</v>
      </c>
      <c r="M3478" s="1">
        <v>479</v>
      </c>
      <c r="N3478" s="1">
        <v>1</v>
      </c>
      <c r="O3478" s="1">
        <v>2</v>
      </c>
      <c r="P3478" s="1">
        <v>0</v>
      </c>
      <c r="Q3478" s="1">
        <v>0</v>
      </c>
      <c r="R3478" s="1">
        <v>36.340000000000003</v>
      </c>
      <c r="S3478" s="1">
        <v>36.49</v>
      </c>
      <c r="T3478" s="1">
        <v>481</v>
      </c>
      <c r="U3478" s="3" t="str">
        <f t="shared" si="54"/>
        <v>2017Plan</v>
      </c>
      <c r="V3478" s="2">
        <f>DATE(A3478,INDEX(Map!$H$1:$H$12,MATCH(B3478,Map!$G$1:$G$12,0),0),1)</f>
        <v>43617</v>
      </c>
      <c r="W3478" t="str">
        <f>IF(AND(V3478&gt;=Map!$K$2,V3478&lt;=Map!$L$2),"Base",IF(AND(V3478&gt;=Map!$K$3,V3478&lt;=Map!$L$3),"Fcst","N/A"))</f>
        <v>N/A</v>
      </c>
      <c r="X3478" t="str">
        <f>INDEX(Map!$B$2:$B$86,MATCH(D3478,Map!$A$2:$A$86,0),0)</f>
        <v>Trimble Co 09</v>
      </c>
      <c r="Y3478" s="7">
        <f>IF(INDEX(Map!$C$2:$C$86,MATCH(D3478,Map!$A$2:$A$86,0),0)="","N/A",E3478*INDEX(Map!$C$2:$C$86,MATCH(D3478,Map!$A$2:$A$86,0),0))</f>
        <v>8.3159999999999989</v>
      </c>
      <c r="Z3478" s="7">
        <f>IF(INDEX(Map!$D$2:$D$86,MATCH(D3478,Map!$A$2:$A$86,0),0)="","N/A",E3478*INDEX(Map!$D$2:$D$86,MATCH(D3478,Map!$A$2:$A$86,0),0))</f>
        <v>4.8839999999999995</v>
      </c>
      <c r="AA3478" t="str">
        <f>INDEX(Map!$E$2:$E$86,MATCH(D3478,Map!$A$2:$A$86,0),0)</f>
        <v>SCCT</v>
      </c>
    </row>
    <row r="3479" spans="1:27" x14ac:dyDescent="0.25">
      <c r="A3479" s="1" t="s">
        <v>121</v>
      </c>
      <c r="B3479" s="1" t="s">
        <v>112</v>
      </c>
      <c r="C3479" s="1">
        <v>34</v>
      </c>
      <c r="D3479" s="1" t="s">
        <v>56</v>
      </c>
      <c r="E3479" s="1">
        <v>2.9</v>
      </c>
      <c r="F3479" s="1">
        <v>0</v>
      </c>
      <c r="G3479" s="1">
        <v>2.5</v>
      </c>
      <c r="H3479" s="1">
        <v>8</v>
      </c>
      <c r="I3479" s="1">
        <v>32.1</v>
      </c>
      <c r="J3479" s="1">
        <v>11098</v>
      </c>
      <c r="K3479" s="1">
        <v>21</v>
      </c>
      <c r="L3479" s="1">
        <v>325.3</v>
      </c>
      <c r="M3479" s="1">
        <v>105</v>
      </c>
      <c r="N3479" s="1">
        <v>0</v>
      </c>
      <c r="O3479" s="1">
        <v>1</v>
      </c>
      <c r="P3479" s="1">
        <v>0</v>
      </c>
      <c r="Q3479" s="1">
        <v>0</v>
      </c>
      <c r="R3479" s="1">
        <v>36.1</v>
      </c>
      <c r="S3479" s="1">
        <v>36.5</v>
      </c>
      <c r="T3479" s="1">
        <v>106</v>
      </c>
      <c r="U3479" s="3" t="str">
        <f t="shared" si="54"/>
        <v>2017Plan</v>
      </c>
      <c r="V3479" s="2">
        <f>DATE(A3479,INDEX(Map!$H$1:$H$12,MATCH(B3479,Map!$G$1:$G$12,0),0),1)</f>
        <v>43617</v>
      </c>
      <c r="W3479" t="str">
        <f>IF(AND(V3479&gt;=Map!$K$2,V3479&lt;=Map!$L$2),"Base",IF(AND(V3479&gt;=Map!$K$3,V3479&lt;=Map!$L$3),"Fcst","N/A"))</f>
        <v>N/A</v>
      </c>
      <c r="X3479" t="str">
        <f>INDEX(Map!$B$2:$B$86,MATCH(D3479,Map!$A$2:$A$86,0),0)</f>
        <v>Trimble Co 10</v>
      </c>
      <c r="Y3479" s="7">
        <f>IF(INDEX(Map!$C$2:$C$86,MATCH(D3479,Map!$A$2:$A$86,0),0)="","N/A",E3479*INDEX(Map!$C$2:$C$86,MATCH(D3479,Map!$A$2:$A$86,0),0))</f>
        <v>1.827</v>
      </c>
      <c r="Z3479" s="7">
        <f>IF(INDEX(Map!$D$2:$D$86,MATCH(D3479,Map!$A$2:$A$86,0),0)="","N/A",E3479*INDEX(Map!$D$2:$D$86,MATCH(D3479,Map!$A$2:$A$86,0),0))</f>
        <v>1.073</v>
      </c>
      <c r="AA3479" t="str">
        <f>INDEX(Map!$E$2:$E$86,MATCH(D3479,Map!$A$2:$A$86,0),0)</f>
        <v>SCCT</v>
      </c>
    </row>
    <row r="3480" spans="1:27" x14ac:dyDescent="0.25">
      <c r="A3480" s="1" t="s">
        <v>121</v>
      </c>
      <c r="B3480" s="1" t="s">
        <v>112</v>
      </c>
      <c r="C3480" s="1">
        <v>35</v>
      </c>
      <c r="D3480" s="1" t="s">
        <v>57</v>
      </c>
      <c r="E3480" s="1">
        <v>0</v>
      </c>
      <c r="F3480" s="1">
        <v>0</v>
      </c>
      <c r="G3480" s="1">
        <v>0</v>
      </c>
      <c r="H3480" s="1">
        <v>0</v>
      </c>
      <c r="I3480" s="1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3" t="str">
        <f t="shared" si="54"/>
        <v>2017Plan</v>
      </c>
      <c r="V3480" s="2">
        <f>DATE(A3480,INDEX(Map!$H$1:$H$12,MATCH(B3480,Map!$G$1:$G$12,0),0),1)</f>
        <v>43617</v>
      </c>
      <c r="W3480" t="str">
        <f>IF(AND(V3480&gt;=Map!$K$2,V3480&lt;=Map!$L$2),"Base",IF(AND(V3480&gt;=Map!$K$3,V3480&lt;=Map!$L$3),"Fcst","N/A"))</f>
        <v>N/A</v>
      </c>
      <c r="X3480" t="str">
        <f>INDEX(Map!$B$2:$B$86,MATCH(D3480,Map!$A$2:$A$86,0),0)</f>
        <v>Cane Run 11</v>
      </c>
      <c r="Y3480" s="7" t="str">
        <f>IF(INDEX(Map!$C$2:$C$86,MATCH(D3480,Map!$A$2:$A$86,0),0)="","N/A",E3480*INDEX(Map!$C$2:$C$86,MATCH(D3480,Map!$A$2:$A$86,0),0))</f>
        <v>N/A</v>
      </c>
      <c r="Z3480" s="7">
        <f>IF(INDEX(Map!$D$2:$D$86,MATCH(D3480,Map!$A$2:$A$86,0),0)="","N/A",E3480*INDEX(Map!$D$2:$D$86,MATCH(D3480,Map!$A$2:$A$86,0),0))</f>
        <v>0</v>
      </c>
      <c r="AA3480" t="str">
        <f>INDEX(Map!$E$2:$E$86,MATCH(D3480,Map!$A$2:$A$86,0),0)</f>
        <v>SCCT</v>
      </c>
    </row>
    <row r="3481" spans="1:27" x14ac:dyDescent="0.25">
      <c r="A3481" s="1" t="s">
        <v>121</v>
      </c>
      <c r="B3481" s="1" t="s">
        <v>112</v>
      </c>
      <c r="C3481" s="1">
        <v>36</v>
      </c>
      <c r="D3481" s="1" t="s">
        <v>58</v>
      </c>
      <c r="E3481" s="1">
        <v>0</v>
      </c>
      <c r="F3481" s="1">
        <v>0</v>
      </c>
      <c r="G3481" s="1">
        <v>0</v>
      </c>
      <c r="H3481" s="1">
        <v>0</v>
      </c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</v>
      </c>
      <c r="U3481" s="3" t="str">
        <f t="shared" si="54"/>
        <v>2017Plan</v>
      </c>
      <c r="V3481" s="2">
        <f>DATE(A3481,INDEX(Map!$H$1:$H$12,MATCH(B3481,Map!$G$1:$G$12,0),0),1)</f>
        <v>43617</v>
      </c>
      <c r="W3481" t="str">
        <f>IF(AND(V3481&gt;=Map!$K$2,V3481&lt;=Map!$L$2),"Base",IF(AND(V3481&gt;=Map!$K$3,V3481&lt;=Map!$L$3),"Fcst","N/A"))</f>
        <v>N/A</v>
      </c>
      <c r="X3481" t="str">
        <f>INDEX(Map!$B$2:$B$86,MATCH(D3481,Map!$A$2:$A$86,0),0)</f>
        <v>Haefling</v>
      </c>
      <c r="Y3481" s="7">
        <f>IF(INDEX(Map!$C$2:$C$86,MATCH(D3481,Map!$A$2:$A$86,0),0)="","N/A",E3481*INDEX(Map!$C$2:$C$86,MATCH(D3481,Map!$A$2:$A$86,0),0))</f>
        <v>0</v>
      </c>
      <c r="Z3481" s="7" t="str">
        <f>IF(INDEX(Map!$D$2:$D$86,MATCH(D3481,Map!$A$2:$A$86,0),0)="","N/A",E3481*INDEX(Map!$D$2:$D$86,MATCH(D3481,Map!$A$2:$A$86,0),0))</f>
        <v>N/A</v>
      </c>
      <c r="AA3481" t="str">
        <f>INDEX(Map!$E$2:$E$86,MATCH(D3481,Map!$A$2:$A$86,0),0)</f>
        <v>SCCT</v>
      </c>
    </row>
    <row r="3482" spans="1:27" x14ac:dyDescent="0.25">
      <c r="A3482" s="1" t="s">
        <v>121</v>
      </c>
      <c r="B3482" s="1" t="s">
        <v>112</v>
      </c>
      <c r="C3482" s="1">
        <v>37</v>
      </c>
      <c r="D3482" s="1" t="s">
        <v>59</v>
      </c>
      <c r="E3482" s="1">
        <v>0</v>
      </c>
      <c r="F3482" s="1">
        <v>0</v>
      </c>
      <c r="G3482" s="1">
        <v>0</v>
      </c>
      <c r="H3482" s="1">
        <v>0</v>
      </c>
      <c r="I3482" s="1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3" t="str">
        <f t="shared" si="54"/>
        <v>2017Plan</v>
      </c>
      <c r="V3482" s="2">
        <f>DATE(A3482,INDEX(Map!$H$1:$H$12,MATCH(B3482,Map!$G$1:$G$12,0),0),1)</f>
        <v>43617</v>
      </c>
      <c r="W3482" t="str">
        <f>IF(AND(V3482&gt;=Map!$K$2,V3482&lt;=Map!$L$2),"Base",IF(AND(V3482&gt;=Map!$K$3,V3482&lt;=Map!$L$3),"Fcst","N/A"))</f>
        <v>N/A</v>
      </c>
      <c r="X3482" t="str">
        <f>INDEX(Map!$B$2:$B$86,MATCH(D3482,Map!$A$2:$A$86,0),0)</f>
        <v>Paddys Run 11</v>
      </c>
      <c r="Y3482" s="7" t="str">
        <f>IF(INDEX(Map!$C$2:$C$86,MATCH(D3482,Map!$A$2:$A$86,0),0)="","N/A",E3482*INDEX(Map!$C$2:$C$86,MATCH(D3482,Map!$A$2:$A$86,0),0))</f>
        <v>N/A</v>
      </c>
      <c r="Z3482" s="7">
        <f>IF(INDEX(Map!$D$2:$D$86,MATCH(D3482,Map!$A$2:$A$86,0),0)="","N/A",E3482*INDEX(Map!$D$2:$D$86,MATCH(D3482,Map!$A$2:$A$86,0),0))</f>
        <v>0</v>
      </c>
      <c r="AA3482" t="str">
        <f>INDEX(Map!$E$2:$E$86,MATCH(D3482,Map!$A$2:$A$86,0),0)</f>
        <v>SCCT</v>
      </c>
    </row>
    <row r="3483" spans="1:27" x14ac:dyDescent="0.25">
      <c r="A3483" s="1" t="s">
        <v>121</v>
      </c>
      <c r="B3483" s="1" t="s">
        <v>112</v>
      </c>
      <c r="C3483" s="1">
        <v>38</v>
      </c>
      <c r="D3483" s="1" t="s">
        <v>60</v>
      </c>
      <c r="E3483" s="1">
        <v>0</v>
      </c>
      <c r="F3483" s="1">
        <v>0</v>
      </c>
      <c r="G3483" s="1">
        <v>0</v>
      </c>
      <c r="H3483" s="1">
        <v>0</v>
      </c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3" t="str">
        <f t="shared" si="54"/>
        <v>2017Plan</v>
      </c>
      <c r="V3483" s="2">
        <f>DATE(A3483,INDEX(Map!$H$1:$H$12,MATCH(B3483,Map!$G$1:$G$12,0),0),1)</f>
        <v>43617</v>
      </c>
      <c r="W3483" t="str">
        <f>IF(AND(V3483&gt;=Map!$K$2,V3483&lt;=Map!$L$2),"Base",IF(AND(V3483&gt;=Map!$K$3,V3483&lt;=Map!$L$3),"Fcst","N/A"))</f>
        <v>N/A</v>
      </c>
      <c r="X3483" t="str">
        <f>INDEX(Map!$B$2:$B$86,MATCH(D3483,Map!$A$2:$A$86,0),0)</f>
        <v>Paddys Run 12</v>
      </c>
      <c r="Y3483" s="7" t="str">
        <f>IF(INDEX(Map!$C$2:$C$86,MATCH(D3483,Map!$A$2:$A$86,0),0)="","N/A",E3483*INDEX(Map!$C$2:$C$86,MATCH(D3483,Map!$A$2:$A$86,0),0))</f>
        <v>N/A</v>
      </c>
      <c r="Z3483" s="7">
        <f>IF(INDEX(Map!$D$2:$D$86,MATCH(D3483,Map!$A$2:$A$86,0),0)="","N/A",E3483*INDEX(Map!$D$2:$D$86,MATCH(D3483,Map!$A$2:$A$86,0),0))</f>
        <v>0</v>
      </c>
      <c r="AA3483" t="str">
        <f>INDEX(Map!$E$2:$E$86,MATCH(D3483,Map!$A$2:$A$86,0),0)</f>
        <v>SCCT</v>
      </c>
    </row>
    <row r="3484" spans="1:27" x14ac:dyDescent="0.25">
      <c r="A3484" s="1" t="s">
        <v>121</v>
      </c>
      <c r="B3484" s="1" t="s">
        <v>112</v>
      </c>
      <c r="C3484" s="1">
        <v>39</v>
      </c>
      <c r="D3484" s="1" t="s">
        <v>61</v>
      </c>
      <c r="E3484" s="1">
        <v>0</v>
      </c>
      <c r="F3484" s="1">
        <v>0</v>
      </c>
      <c r="G3484" s="1">
        <v>0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</v>
      </c>
      <c r="U3484" s="3" t="str">
        <f t="shared" si="54"/>
        <v>2017Plan</v>
      </c>
      <c r="V3484" s="2">
        <f>DATE(A3484,INDEX(Map!$H$1:$H$12,MATCH(B3484,Map!$G$1:$G$12,0),0),1)</f>
        <v>43617</v>
      </c>
      <c r="W3484" t="str">
        <f>IF(AND(V3484&gt;=Map!$K$2,V3484&lt;=Map!$L$2),"Base",IF(AND(V3484&gt;=Map!$K$3,V3484&lt;=Map!$L$3),"Fcst","N/A"))</f>
        <v>N/A</v>
      </c>
      <c r="X3484" t="str">
        <f>INDEX(Map!$B$2:$B$86,MATCH(D3484,Map!$A$2:$A$86,0),0)</f>
        <v>Zorn 1</v>
      </c>
      <c r="Y3484" s="7" t="str">
        <f>IF(INDEX(Map!$C$2:$C$86,MATCH(D3484,Map!$A$2:$A$86,0),0)="","N/A",E3484*INDEX(Map!$C$2:$C$86,MATCH(D3484,Map!$A$2:$A$86,0),0))</f>
        <v>N/A</v>
      </c>
      <c r="Z3484" s="7">
        <f>IF(INDEX(Map!$D$2:$D$86,MATCH(D3484,Map!$A$2:$A$86,0),0)="","N/A",E3484*INDEX(Map!$D$2:$D$86,MATCH(D3484,Map!$A$2:$A$86,0),0))</f>
        <v>0</v>
      </c>
      <c r="AA3484" t="str">
        <f>INDEX(Map!$E$2:$E$86,MATCH(D3484,Map!$A$2:$A$86,0),0)</f>
        <v>SCCT</v>
      </c>
    </row>
    <row r="3485" spans="1:27" x14ac:dyDescent="0.25">
      <c r="A3485" s="1" t="s">
        <v>121</v>
      </c>
      <c r="B3485" s="1" t="s">
        <v>112</v>
      </c>
      <c r="C3485" s="1">
        <v>40</v>
      </c>
      <c r="D3485" s="1" t="s">
        <v>62</v>
      </c>
      <c r="E3485" s="1">
        <v>1.1000000000000001</v>
      </c>
      <c r="F3485" s="1">
        <v>0</v>
      </c>
      <c r="G3485" s="1">
        <v>4.9000000000000004</v>
      </c>
      <c r="H3485" s="1">
        <v>9</v>
      </c>
      <c r="I3485" s="1" t="s">
        <v>63</v>
      </c>
      <c r="J3485" s="1" t="s">
        <v>63</v>
      </c>
      <c r="K3485" s="1">
        <v>39</v>
      </c>
      <c r="L3485" s="1">
        <v>0</v>
      </c>
      <c r="M3485" s="1">
        <v>0</v>
      </c>
      <c r="N3485" s="1" t="s">
        <v>63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</v>
      </c>
      <c r="U3485" s="3" t="str">
        <f t="shared" si="54"/>
        <v>2017Plan</v>
      </c>
      <c r="V3485" s="2">
        <f>DATE(A3485,INDEX(Map!$H$1:$H$12,MATCH(B3485,Map!$G$1:$G$12,0),0),1)</f>
        <v>43617</v>
      </c>
      <c r="W3485" t="str">
        <f>IF(AND(V3485&gt;=Map!$K$2,V3485&lt;=Map!$L$2),"Base",IF(AND(V3485&gt;=Map!$K$3,V3485&lt;=Map!$L$3),"Fcst","N/A"))</f>
        <v>N/A</v>
      </c>
      <c r="X3485" t="str">
        <f>INDEX(Map!$B$2:$B$86,MATCH(D3485,Map!$A$2:$A$86,0),0)</f>
        <v>Dix Dam</v>
      </c>
      <c r="Y3485" s="7">
        <f>IF(INDEX(Map!$C$2:$C$86,MATCH(D3485,Map!$A$2:$A$86,0),0)="","N/A",E3485*INDEX(Map!$C$2:$C$86,MATCH(D3485,Map!$A$2:$A$86,0),0))</f>
        <v>1.1000000000000001</v>
      </c>
      <c r="Z3485" s="7" t="str">
        <f>IF(INDEX(Map!$D$2:$D$86,MATCH(D3485,Map!$A$2:$A$86,0),0)="","N/A",E3485*INDEX(Map!$D$2:$D$86,MATCH(D3485,Map!$A$2:$A$86,0),0))</f>
        <v>N/A</v>
      </c>
      <c r="AA3485" t="str">
        <f>INDEX(Map!$E$2:$E$86,MATCH(D3485,Map!$A$2:$A$86,0),0)</f>
        <v>Hydro</v>
      </c>
    </row>
    <row r="3486" spans="1:27" x14ac:dyDescent="0.25">
      <c r="A3486" s="1" t="s">
        <v>121</v>
      </c>
      <c r="B3486" s="1" t="s">
        <v>112</v>
      </c>
      <c r="C3486" s="1">
        <v>41</v>
      </c>
      <c r="D3486" s="1" t="s">
        <v>64</v>
      </c>
      <c r="E3486" s="1">
        <v>27.1</v>
      </c>
      <c r="F3486" s="1">
        <v>0</v>
      </c>
      <c r="G3486" s="1">
        <v>98.9</v>
      </c>
      <c r="H3486" s="1">
        <v>4</v>
      </c>
      <c r="I3486" s="1" t="s">
        <v>63</v>
      </c>
      <c r="J3486" s="1" t="s">
        <v>63</v>
      </c>
      <c r="K3486" s="1">
        <v>712</v>
      </c>
      <c r="L3486" s="1">
        <v>0</v>
      </c>
      <c r="M3486" s="1">
        <v>0</v>
      </c>
      <c r="N3486" s="1" t="s">
        <v>63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3" t="str">
        <f t="shared" si="54"/>
        <v>2017Plan</v>
      </c>
      <c r="V3486" s="2">
        <f>DATE(A3486,INDEX(Map!$H$1:$H$12,MATCH(B3486,Map!$G$1:$G$12,0),0),1)</f>
        <v>43617</v>
      </c>
      <c r="W3486" t="str">
        <f>IF(AND(V3486&gt;=Map!$K$2,V3486&lt;=Map!$L$2),"Base",IF(AND(V3486&gt;=Map!$K$3,V3486&lt;=Map!$L$3),"Fcst","N/A"))</f>
        <v>N/A</v>
      </c>
      <c r="X3486" t="str">
        <f>INDEX(Map!$B$2:$B$86,MATCH(D3486,Map!$A$2:$A$86,0),0)</f>
        <v>Ohio Falls</v>
      </c>
      <c r="Y3486" s="7" t="str">
        <f>IF(INDEX(Map!$C$2:$C$86,MATCH(D3486,Map!$A$2:$A$86,0),0)="","N/A",E3486*INDEX(Map!$C$2:$C$86,MATCH(D3486,Map!$A$2:$A$86,0),0))</f>
        <v>N/A</v>
      </c>
      <c r="Z3486" s="7">
        <f>IF(INDEX(Map!$D$2:$D$86,MATCH(D3486,Map!$A$2:$A$86,0),0)="","N/A",E3486*INDEX(Map!$D$2:$D$86,MATCH(D3486,Map!$A$2:$A$86,0),0))</f>
        <v>27.1</v>
      </c>
      <c r="AA3486" t="str">
        <f>INDEX(Map!$E$2:$E$86,MATCH(D3486,Map!$A$2:$A$86,0),0)</f>
        <v>Hydro</v>
      </c>
    </row>
    <row r="3487" spans="1:27" x14ac:dyDescent="0.25">
      <c r="A3487" s="1" t="s">
        <v>121</v>
      </c>
      <c r="B3487" s="1" t="s">
        <v>112</v>
      </c>
      <c r="C3487" s="1">
        <v>42</v>
      </c>
      <c r="D3487" s="1" t="s">
        <v>65</v>
      </c>
      <c r="E3487" s="1">
        <v>2.2000000000000002</v>
      </c>
      <c r="F3487" s="1">
        <v>0</v>
      </c>
      <c r="G3487" s="1">
        <v>100</v>
      </c>
      <c r="H3487" s="1">
        <v>0</v>
      </c>
      <c r="I3487" s="1" t="s">
        <v>63</v>
      </c>
      <c r="J3487" s="1" t="s">
        <v>63</v>
      </c>
      <c r="K3487" s="1">
        <v>720</v>
      </c>
      <c r="L3487" s="1">
        <v>0</v>
      </c>
      <c r="M3487" s="1">
        <v>0</v>
      </c>
      <c r="N3487" s="1" t="s">
        <v>63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3" t="str">
        <f t="shared" si="54"/>
        <v>2017Plan</v>
      </c>
      <c r="V3487" s="2">
        <f>DATE(A3487,INDEX(Map!$H$1:$H$12,MATCH(B3487,Map!$G$1:$G$12,0),0),1)</f>
        <v>43617</v>
      </c>
      <c r="W3487" t="str">
        <f>IF(AND(V3487&gt;=Map!$K$2,V3487&lt;=Map!$L$2),"Base",IF(AND(V3487&gt;=Map!$K$3,V3487&lt;=Map!$L$3),"Fcst","N/A"))</f>
        <v>N/A</v>
      </c>
      <c r="X3487" t="str">
        <f>INDEX(Map!$B$2:$B$86,MATCH(D3487,Map!$A$2:$A$86,0),0)</f>
        <v>Brown Solar</v>
      </c>
      <c r="Y3487" s="7">
        <f>IF(INDEX(Map!$C$2:$C$86,MATCH(D3487,Map!$A$2:$A$86,0),0)="","N/A",E3487*INDEX(Map!$C$2:$C$86,MATCH(D3487,Map!$A$2:$A$86,0),0))</f>
        <v>1.3420000000000001</v>
      </c>
      <c r="Z3487" s="7">
        <f>IF(INDEX(Map!$D$2:$D$86,MATCH(D3487,Map!$A$2:$A$86,0),0)="","N/A",E3487*INDEX(Map!$D$2:$D$86,MATCH(D3487,Map!$A$2:$A$86,0),0))</f>
        <v>0.8580000000000001</v>
      </c>
      <c r="AA3487" t="str">
        <f>INDEX(Map!$E$2:$E$86,MATCH(D3487,Map!$A$2:$A$86,0),0)</f>
        <v>Solar</v>
      </c>
    </row>
    <row r="3488" spans="1:27" x14ac:dyDescent="0.25">
      <c r="A3488" s="1" t="s">
        <v>121</v>
      </c>
      <c r="B3488" s="1" t="s">
        <v>112</v>
      </c>
      <c r="C3488" s="1">
        <v>43</v>
      </c>
      <c r="D3488" s="1" t="s">
        <v>66</v>
      </c>
      <c r="E3488" s="1">
        <v>11.2</v>
      </c>
      <c r="F3488" s="1">
        <v>0</v>
      </c>
      <c r="G3488" s="1">
        <v>100</v>
      </c>
      <c r="H3488" s="1">
        <v>0</v>
      </c>
      <c r="I3488" s="1">
        <v>1116</v>
      </c>
      <c r="J3488" s="1">
        <v>100000</v>
      </c>
      <c r="K3488" s="1">
        <v>720</v>
      </c>
      <c r="L3488" s="1">
        <v>27.8</v>
      </c>
      <c r="M3488" s="1">
        <v>310</v>
      </c>
      <c r="N3488" s="1">
        <v>0</v>
      </c>
      <c r="O3488" s="1">
        <v>0</v>
      </c>
      <c r="P3488" s="1">
        <v>0</v>
      </c>
      <c r="Q3488" s="1">
        <v>0</v>
      </c>
      <c r="R3488" s="1">
        <v>27.8</v>
      </c>
      <c r="S3488" s="1">
        <v>27.8</v>
      </c>
      <c r="T3488" s="1">
        <v>310</v>
      </c>
      <c r="U3488" s="3" t="str">
        <f t="shared" si="54"/>
        <v>2017Plan</v>
      </c>
      <c r="V3488" s="2">
        <f>DATE(A3488,INDEX(Map!$H$1:$H$12,MATCH(B3488,Map!$G$1:$G$12,0),0),1)</f>
        <v>43617</v>
      </c>
      <c r="W3488" t="str">
        <f>IF(AND(V3488&gt;=Map!$K$2,V3488&lt;=Map!$L$2),"Base",IF(AND(V3488&gt;=Map!$K$3,V3488&lt;=Map!$L$3),"Fcst","N/A"))</f>
        <v>N/A</v>
      </c>
      <c r="X3488" t="str">
        <f>INDEX(Map!$B$2:$B$86,MATCH(D3488,Map!$A$2:$A$86,0),0)</f>
        <v>OVEC</v>
      </c>
      <c r="Y3488" s="7">
        <f>IF(INDEX(Map!$C$2:$C$86,MATCH(D3488,Map!$A$2:$A$86,0),0)="","N/A",E3488*INDEX(Map!$C$2:$C$86,MATCH(D3488,Map!$A$2:$A$86,0),0))</f>
        <v>11.2</v>
      </c>
      <c r="Z3488" s="7" t="str">
        <f>IF(INDEX(Map!$D$2:$D$86,MATCH(D3488,Map!$A$2:$A$86,0),0)="","N/A",E3488*INDEX(Map!$D$2:$D$86,MATCH(D3488,Map!$A$2:$A$86,0),0))</f>
        <v>N/A</v>
      </c>
      <c r="AA3488" t="str">
        <f>INDEX(Map!$E$2:$E$86,MATCH(D3488,Map!$A$2:$A$86,0),0)</f>
        <v>Coal</v>
      </c>
    </row>
    <row r="3489" spans="1:27" x14ac:dyDescent="0.25">
      <c r="A3489" s="1" t="s">
        <v>121</v>
      </c>
      <c r="B3489" s="1" t="s">
        <v>112</v>
      </c>
      <c r="C3489" s="1">
        <v>44</v>
      </c>
      <c r="D3489" s="1" t="s">
        <v>67</v>
      </c>
      <c r="E3489" s="1">
        <v>5.2</v>
      </c>
      <c r="F3489" s="1">
        <v>0</v>
      </c>
      <c r="G3489" s="1">
        <v>23.7</v>
      </c>
      <c r="H3489" s="1">
        <v>32</v>
      </c>
      <c r="I3489" s="1">
        <v>522</v>
      </c>
      <c r="J3489" s="1">
        <v>100000</v>
      </c>
      <c r="K3489" s="1">
        <v>167</v>
      </c>
      <c r="L3489" s="1">
        <v>27.8</v>
      </c>
      <c r="M3489" s="1">
        <v>145</v>
      </c>
      <c r="N3489" s="1">
        <v>0</v>
      </c>
      <c r="O3489" s="1">
        <v>0</v>
      </c>
      <c r="P3489" s="1">
        <v>0</v>
      </c>
      <c r="Q3489" s="1">
        <v>0</v>
      </c>
      <c r="R3489" s="1">
        <v>27.8</v>
      </c>
      <c r="S3489" s="1">
        <v>27.8</v>
      </c>
      <c r="T3489" s="1">
        <v>145</v>
      </c>
      <c r="U3489" s="3" t="str">
        <f t="shared" si="54"/>
        <v>2017Plan</v>
      </c>
      <c r="V3489" s="2">
        <f>DATE(A3489,INDEX(Map!$H$1:$H$12,MATCH(B3489,Map!$G$1:$G$12,0),0),1)</f>
        <v>43617</v>
      </c>
      <c r="W3489" t="str">
        <f>IF(AND(V3489&gt;=Map!$K$2,V3489&lt;=Map!$L$2),"Base",IF(AND(V3489&gt;=Map!$K$3,V3489&lt;=Map!$L$3),"Fcst","N/A"))</f>
        <v>N/A</v>
      </c>
      <c r="X3489" t="str">
        <f>INDEX(Map!$B$2:$B$86,MATCH(D3489,Map!$A$2:$A$86,0),0)</f>
        <v>OVEC</v>
      </c>
      <c r="Y3489" s="7">
        <f>IF(INDEX(Map!$C$2:$C$86,MATCH(D3489,Map!$A$2:$A$86,0),0)="","N/A",E3489*INDEX(Map!$C$2:$C$86,MATCH(D3489,Map!$A$2:$A$86,0),0))</f>
        <v>5.2</v>
      </c>
      <c r="Z3489" s="7" t="str">
        <f>IF(INDEX(Map!$D$2:$D$86,MATCH(D3489,Map!$A$2:$A$86,0),0)="","N/A",E3489*INDEX(Map!$D$2:$D$86,MATCH(D3489,Map!$A$2:$A$86,0),0))</f>
        <v>N/A</v>
      </c>
      <c r="AA3489" t="str">
        <f>INDEX(Map!$E$2:$E$86,MATCH(D3489,Map!$A$2:$A$86,0),0)</f>
        <v>Coal</v>
      </c>
    </row>
    <row r="3490" spans="1:27" x14ac:dyDescent="0.25">
      <c r="A3490" s="1" t="s">
        <v>121</v>
      </c>
      <c r="B3490" s="1" t="s">
        <v>112</v>
      </c>
      <c r="C3490" s="1">
        <v>45</v>
      </c>
      <c r="D3490" s="1" t="s">
        <v>68</v>
      </c>
      <c r="E3490" s="1">
        <v>24.8</v>
      </c>
      <c r="F3490" s="1">
        <v>0</v>
      </c>
      <c r="G3490" s="1">
        <v>100</v>
      </c>
      <c r="H3490" s="1">
        <v>0</v>
      </c>
      <c r="I3490" s="1">
        <v>2484</v>
      </c>
      <c r="J3490" s="1">
        <v>100000</v>
      </c>
      <c r="K3490" s="1">
        <v>720</v>
      </c>
      <c r="L3490" s="1">
        <v>27.8</v>
      </c>
      <c r="M3490" s="1">
        <v>691</v>
      </c>
      <c r="N3490" s="1">
        <v>0</v>
      </c>
      <c r="O3490" s="1">
        <v>0</v>
      </c>
      <c r="P3490" s="1">
        <v>0</v>
      </c>
      <c r="Q3490" s="1">
        <v>0</v>
      </c>
      <c r="R3490" s="1">
        <v>27.8</v>
      </c>
      <c r="S3490" s="1">
        <v>27.8</v>
      </c>
      <c r="T3490" s="1">
        <v>691</v>
      </c>
      <c r="U3490" s="3" t="str">
        <f t="shared" si="54"/>
        <v>2017Plan</v>
      </c>
      <c r="V3490" s="2">
        <f>DATE(A3490,INDEX(Map!$H$1:$H$12,MATCH(B3490,Map!$G$1:$G$12,0),0),1)</f>
        <v>43617</v>
      </c>
      <c r="W3490" t="str">
        <f>IF(AND(V3490&gt;=Map!$K$2,V3490&lt;=Map!$L$2),"Base",IF(AND(V3490&gt;=Map!$K$3,V3490&lt;=Map!$L$3),"Fcst","N/A"))</f>
        <v>N/A</v>
      </c>
      <c r="X3490" t="str">
        <f>INDEX(Map!$B$2:$B$86,MATCH(D3490,Map!$A$2:$A$86,0),0)</f>
        <v>OVEC</v>
      </c>
      <c r="Y3490" s="7" t="str">
        <f>IF(INDEX(Map!$C$2:$C$86,MATCH(D3490,Map!$A$2:$A$86,0),0)="","N/A",E3490*INDEX(Map!$C$2:$C$86,MATCH(D3490,Map!$A$2:$A$86,0),0))</f>
        <v>N/A</v>
      </c>
      <c r="Z3490" s="7">
        <f>IF(INDEX(Map!$D$2:$D$86,MATCH(D3490,Map!$A$2:$A$86,0),0)="","N/A",E3490*INDEX(Map!$D$2:$D$86,MATCH(D3490,Map!$A$2:$A$86,0),0))</f>
        <v>24.8</v>
      </c>
      <c r="AA3490" t="str">
        <f>INDEX(Map!$E$2:$E$86,MATCH(D3490,Map!$A$2:$A$86,0),0)</f>
        <v>Coal</v>
      </c>
    </row>
    <row r="3491" spans="1:27" x14ac:dyDescent="0.25">
      <c r="A3491" s="1" t="s">
        <v>121</v>
      </c>
      <c r="B3491" s="1" t="s">
        <v>112</v>
      </c>
      <c r="C3491" s="1">
        <v>46</v>
      </c>
      <c r="D3491" s="1" t="s">
        <v>69</v>
      </c>
      <c r="E3491" s="1">
        <v>14.2</v>
      </c>
      <c r="F3491" s="1">
        <v>0</v>
      </c>
      <c r="G3491" s="1">
        <v>28.8</v>
      </c>
      <c r="H3491" s="1">
        <v>42</v>
      </c>
      <c r="I3491" s="1">
        <v>1418.3</v>
      </c>
      <c r="J3491" s="1">
        <v>100000</v>
      </c>
      <c r="K3491" s="1">
        <v>204</v>
      </c>
      <c r="L3491" s="1">
        <v>27.8</v>
      </c>
      <c r="M3491" s="1">
        <v>394</v>
      </c>
      <c r="N3491" s="1">
        <v>0</v>
      </c>
      <c r="O3491" s="1">
        <v>0</v>
      </c>
      <c r="P3491" s="1">
        <v>0</v>
      </c>
      <c r="Q3491" s="1">
        <v>0</v>
      </c>
      <c r="R3491" s="1">
        <v>27.8</v>
      </c>
      <c r="S3491" s="1">
        <v>27.8</v>
      </c>
      <c r="T3491" s="1">
        <v>394</v>
      </c>
      <c r="U3491" s="3" t="str">
        <f t="shared" si="54"/>
        <v>2017Plan</v>
      </c>
      <c r="V3491" s="2">
        <f>DATE(A3491,INDEX(Map!$H$1:$H$12,MATCH(B3491,Map!$G$1:$G$12,0),0),1)</f>
        <v>43617</v>
      </c>
      <c r="W3491" t="str">
        <f>IF(AND(V3491&gt;=Map!$K$2,V3491&lt;=Map!$L$2),"Base",IF(AND(V3491&gt;=Map!$K$3,V3491&lt;=Map!$L$3),"Fcst","N/A"))</f>
        <v>N/A</v>
      </c>
      <c r="X3491" t="str">
        <f>INDEX(Map!$B$2:$B$86,MATCH(D3491,Map!$A$2:$A$86,0),0)</f>
        <v>OVEC</v>
      </c>
      <c r="Y3491" s="7" t="str">
        <f>IF(INDEX(Map!$C$2:$C$86,MATCH(D3491,Map!$A$2:$A$86,0),0)="","N/A",E3491*INDEX(Map!$C$2:$C$86,MATCH(D3491,Map!$A$2:$A$86,0),0))</f>
        <v>N/A</v>
      </c>
      <c r="Z3491" s="7">
        <f>IF(INDEX(Map!$D$2:$D$86,MATCH(D3491,Map!$A$2:$A$86,0),0)="","N/A",E3491*INDEX(Map!$D$2:$D$86,MATCH(D3491,Map!$A$2:$A$86,0),0))</f>
        <v>14.2</v>
      </c>
      <c r="AA3491" t="str">
        <f>INDEX(Map!$E$2:$E$86,MATCH(D3491,Map!$A$2:$A$86,0),0)</f>
        <v>Coal</v>
      </c>
    </row>
    <row r="3492" spans="1:27" x14ac:dyDescent="0.25">
      <c r="A3492" s="1" t="s">
        <v>121</v>
      </c>
      <c r="B3492" s="1" t="s">
        <v>112</v>
      </c>
      <c r="C3492" s="1">
        <v>47</v>
      </c>
      <c r="D3492" s="1" t="s">
        <v>70</v>
      </c>
      <c r="E3492" s="1">
        <v>0.1</v>
      </c>
      <c r="F3492" s="1">
        <v>0</v>
      </c>
      <c r="G3492" s="1">
        <v>0.3</v>
      </c>
      <c r="H3492" s="1">
        <v>1</v>
      </c>
      <c r="I3492" s="1" t="s">
        <v>63</v>
      </c>
      <c r="J3492" s="1" t="s">
        <v>63</v>
      </c>
      <c r="K3492" s="1">
        <v>1</v>
      </c>
      <c r="L3492" s="1">
        <v>54.8</v>
      </c>
      <c r="M3492" s="1">
        <v>3</v>
      </c>
      <c r="N3492" s="1" t="s">
        <v>63</v>
      </c>
      <c r="O3492" s="1">
        <v>0</v>
      </c>
      <c r="P3492" s="1">
        <v>0</v>
      </c>
      <c r="Q3492" s="1">
        <v>0</v>
      </c>
      <c r="R3492" s="1">
        <v>61.05</v>
      </c>
      <c r="S3492" s="1">
        <v>61.05</v>
      </c>
      <c r="T3492" s="1">
        <v>3</v>
      </c>
      <c r="U3492" s="3" t="str">
        <f t="shared" si="54"/>
        <v>2017Plan</v>
      </c>
      <c r="V3492" s="2">
        <f>DATE(A3492,INDEX(Map!$H$1:$H$12,MATCH(B3492,Map!$G$1:$G$12,0),0),1)</f>
        <v>43617</v>
      </c>
      <c r="W3492" t="str">
        <f>IF(AND(V3492&gt;=Map!$K$2,V3492&lt;=Map!$L$2),"Base",IF(AND(V3492&gt;=Map!$K$3,V3492&lt;=Map!$L$3),"Fcst","N/A"))</f>
        <v>N/A</v>
      </c>
      <c r="X3492" t="str">
        <f>INDEX(Map!$B$2:$B$86,MATCH(D3492,Map!$A$2:$A$86,0),0)</f>
        <v>N/A</v>
      </c>
      <c r="Y3492" s="7" t="str">
        <f>IF(INDEX(Map!$C$2:$C$86,MATCH(D3492,Map!$A$2:$A$86,0),0)="","N/A",E3492*INDEX(Map!$C$2:$C$86,MATCH(D3492,Map!$A$2:$A$86,0),0))</f>
        <v>N/A</v>
      </c>
      <c r="Z3492" s="7" t="str">
        <f>IF(INDEX(Map!$D$2:$D$86,MATCH(D3492,Map!$A$2:$A$86,0),0)="","N/A",E3492*INDEX(Map!$D$2:$D$86,MATCH(D3492,Map!$A$2:$A$86,0),0))</f>
        <v>N/A</v>
      </c>
      <c r="AA3492" t="str">
        <f>INDEX(Map!$E$2:$E$86,MATCH(D3492,Map!$A$2:$A$86,0),0)</f>
        <v>Purchases</v>
      </c>
    </row>
    <row r="3493" spans="1:27" x14ac:dyDescent="0.25">
      <c r="A3493" s="1" t="s">
        <v>121</v>
      </c>
      <c r="B3493" s="1" t="s">
        <v>112</v>
      </c>
      <c r="C3493" s="1">
        <v>48</v>
      </c>
      <c r="D3493" s="1" t="s">
        <v>71</v>
      </c>
      <c r="E3493" s="1">
        <v>0.1</v>
      </c>
      <c r="F3493" s="1">
        <v>0</v>
      </c>
      <c r="G3493" s="1">
        <v>0.3</v>
      </c>
      <c r="H3493" s="1">
        <v>1</v>
      </c>
      <c r="I3493" s="1" t="s">
        <v>63</v>
      </c>
      <c r="J3493" s="1" t="s">
        <v>63</v>
      </c>
      <c r="K3493" s="1">
        <v>1</v>
      </c>
      <c r="L3493" s="1">
        <v>54.8</v>
      </c>
      <c r="M3493" s="1">
        <v>3</v>
      </c>
      <c r="N3493" s="1" t="s">
        <v>63</v>
      </c>
      <c r="O3493" s="1">
        <v>0</v>
      </c>
      <c r="P3493" s="1">
        <v>0</v>
      </c>
      <c r="Q3493" s="1">
        <v>0</v>
      </c>
      <c r="R3493" s="1">
        <v>61.05</v>
      </c>
      <c r="S3493" s="1">
        <v>61.05</v>
      </c>
      <c r="T3493" s="1">
        <v>3</v>
      </c>
      <c r="U3493" s="3" t="str">
        <f t="shared" si="54"/>
        <v>2017Plan</v>
      </c>
      <c r="V3493" s="2">
        <f>DATE(A3493,INDEX(Map!$H$1:$H$12,MATCH(B3493,Map!$G$1:$G$12,0),0),1)</f>
        <v>43617</v>
      </c>
      <c r="W3493" t="str">
        <f>IF(AND(V3493&gt;=Map!$K$2,V3493&lt;=Map!$L$2),"Base",IF(AND(V3493&gt;=Map!$K$3,V3493&lt;=Map!$L$3),"Fcst","N/A"))</f>
        <v>N/A</v>
      </c>
      <c r="X3493" t="str">
        <f>INDEX(Map!$B$2:$B$86,MATCH(D3493,Map!$A$2:$A$86,0),0)</f>
        <v>N/A</v>
      </c>
      <c r="Y3493" s="7" t="str">
        <f>IF(INDEX(Map!$C$2:$C$86,MATCH(D3493,Map!$A$2:$A$86,0),0)="","N/A",E3493*INDEX(Map!$C$2:$C$86,MATCH(D3493,Map!$A$2:$A$86,0),0))</f>
        <v>N/A</v>
      </c>
      <c r="Z3493" s="7" t="str">
        <f>IF(INDEX(Map!$D$2:$D$86,MATCH(D3493,Map!$A$2:$A$86,0),0)="","N/A",E3493*INDEX(Map!$D$2:$D$86,MATCH(D3493,Map!$A$2:$A$86,0),0))</f>
        <v>N/A</v>
      </c>
      <c r="AA3493" t="str">
        <f>INDEX(Map!$E$2:$E$86,MATCH(D3493,Map!$A$2:$A$86,0),0)</f>
        <v>Purchases</v>
      </c>
    </row>
    <row r="3494" spans="1:27" x14ac:dyDescent="0.25">
      <c r="A3494" s="1" t="s">
        <v>121</v>
      </c>
      <c r="B3494" s="1" t="s">
        <v>112</v>
      </c>
      <c r="C3494" s="1">
        <v>49</v>
      </c>
      <c r="D3494" s="1" t="s">
        <v>72</v>
      </c>
      <c r="E3494" s="1">
        <v>0.1</v>
      </c>
      <c r="F3494" s="1">
        <v>0</v>
      </c>
      <c r="G3494" s="1">
        <v>0.3</v>
      </c>
      <c r="H3494" s="1">
        <v>1</v>
      </c>
      <c r="I3494" s="1" t="s">
        <v>63</v>
      </c>
      <c r="J3494" s="1" t="s">
        <v>63</v>
      </c>
      <c r="K3494" s="1">
        <v>1</v>
      </c>
      <c r="L3494" s="1">
        <v>54.8</v>
      </c>
      <c r="M3494" s="1">
        <v>3</v>
      </c>
      <c r="N3494" s="1" t="s">
        <v>63</v>
      </c>
      <c r="O3494" s="1">
        <v>0</v>
      </c>
      <c r="P3494" s="1">
        <v>0</v>
      </c>
      <c r="Q3494" s="1">
        <v>0</v>
      </c>
      <c r="R3494" s="1">
        <v>61.05</v>
      </c>
      <c r="S3494" s="1">
        <v>61.05</v>
      </c>
      <c r="T3494" s="1">
        <v>3</v>
      </c>
      <c r="U3494" s="3" t="str">
        <f t="shared" si="54"/>
        <v>2017Plan</v>
      </c>
      <c r="V3494" s="2">
        <f>DATE(A3494,INDEX(Map!$H$1:$H$12,MATCH(B3494,Map!$G$1:$G$12,0),0),1)</f>
        <v>43617</v>
      </c>
      <c r="W3494" t="str">
        <f>IF(AND(V3494&gt;=Map!$K$2,V3494&lt;=Map!$L$2),"Base",IF(AND(V3494&gt;=Map!$K$3,V3494&lt;=Map!$L$3),"Fcst","N/A"))</f>
        <v>N/A</v>
      </c>
      <c r="X3494" t="str">
        <f>INDEX(Map!$B$2:$B$86,MATCH(D3494,Map!$A$2:$A$86,0),0)</f>
        <v>N/A</v>
      </c>
      <c r="Y3494" s="7" t="str">
        <f>IF(INDEX(Map!$C$2:$C$86,MATCH(D3494,Map!$A$2:$A$86,0),0)="","N/A",E3494*INDEX(Map!$C$2:$C$86,MATCH(D3494,Map!$A$2:$A$86,0),0))</f>
        <v>N/A</v>
      </c>
      <c r="Z3494" s="7" t="str">
        <f>IF(INDEX(Map!$D$2:$D$86,MATCH(D3494,Map!$A$2:$A$86,0),0)="","N/A",E3494*INDEX(Map!$D$2:$D$86,MATCH(D3494,Map!$A$2:$A$86,0),0))</f>
        <v>N/A</v>
      </c>
      <c r="AA3494" t="str">
        <f>INDEX(Map!$E$2:$E$86,MATCH(D3494,Map!$A$2:$A$86,0),0)</f>
        <v>Purchases</v>
      </c>
    </row>
    <row r="3495" spans="1:27" x14ac:dyDescent="0.25">
      <c r="A3495" s="1" t="s">
        <v>121</v>
      </c>
      <c r="B3495" s="1" t="s">
        <v>112</v>
      </c>
      <c r="C3495" s="1">
        <v>50</v>
      </c>
      <c r="D3495" s="1" t="s">
        <v>73</v>
      </c>
      <c r="E3495" s="1">
        <v>0.1</v>
      </c>
      <c r="F3495" s="1">
        <v>0</v>
      </c>
      <c r="G3495" s="1">
        <v>0.3</v>
      </c>
      <c r="H3495" s="1">
        <v>1</v>
      </c>
      <c r="I3495" s="1" t="s">
        <v>63</v>
      </c>
      <c r="J3495" s="1" t="s">
        <v>63</v>
      </c>
      <c r="K3495" s="1">
        <v>1</v>
      </c>
      <c r="L3495" s="1">
        <v>54.8</v>
      </c>
      <c r="M3495" s="1">
        <v>3</v>
      </c>
      <c r="N3495" s="1" t="s">
        <v>63</v>
      </c>
      <c r="O3495" s="1">
        <v>0</v>
      </c>
      <c r="P3495" s="1">
        <v>0</v>
      </c>
      <c r="Q3495" s="1">
        <v>0</v>
      </c>
      <c r="R3495" s="1">
        <v>61.05</v>
      </c>
      <c r="S3495" s="1">
        <v>61.05</v>
      </c>
      <c r="T3495" s="1">
        <v>3</v>
      </c>
      <c r="U3495" s="3" t="str">
        <f t="shared" si="54"/>
        <v>2017Plan</v>
      </c>
      <c r="V3495" s="2">
        <f>DATE(A3495,INDEX(Map!$H$1:$H$12,MATCH(B3495,Map!$G$1:$G$12,0),0),1)</f>
        <v>43617</v>
      </c>
      <c r="W3495" t="str">
        <f>IF(AND(V3495&gt;=Map!$K$2,V3495&lt;=Map!$L$2),"Base",IF(AND(V3495&gt;=Map!$K$3,V3495&lt;=Map!$L$3),"Fcst","N/A"))</f>
        <v>N/A</v>
      </c>
      <c r="X3495" t="str">
        <f>INDEX(Map!$B$2:$B$86,MATCH(D3495,Map!$A$2:$A$86,0),0)</f>
        <v>N/A</v>
      </c>
      <c r="Y3495" s="7" t="str">
        <f>IF(INDEX(Map!$C$2:$C$86,MATCH(D3495,Map!$A$2:$A$86,0),0)="","N/A",E3495*INDEX(Map!$C$2:$C$86,MATCH(D3495,Map!$A$2:$A$86,0),0))</f>
        <v>N/A</v>
      </c>
      <c r="Z3495" s="7" t="str">
        <f>IF(INDEX(Map!$D$2:$D$86,MATCH(D3495,Map!$A$2:$A$86,0),0)="","N/A",E3495*INDEX(Map!$D$2:$D$86,MATCH(D3495,Map!$A$2:$A$86,0),0))</f>
        <v>N/A</v>
      </c>
      <c r="AA3495" t="str">
        <f>INDEX(Map!$E$2:$E$86,MATCH(D3495,Map!$A$2:$A$86,0),0)</f>
        <v>Purchases</v>
      </c>
    </row>
    <row r="3496" spans="1:27" x14ac:dyDescent="0.25">
      <c r="A3496" s="1" t="s">
        <v>121</v>
      </c>
      <c r="B3496" s="1" t="s">
        <v>112</v>
      </c>
      <c r="C3496" s="1">
        <v>51</v>
      </c>
      <c r="D3496" s="1" t="s">
        <v>74</v>
      </c>
      <c r="E3496" s="1">
        <v>0</v>
      </c>
      <c r="F3496" s="1">
        <v>0</v>
      </c>
      <c r="G3496" s="1">
        <v>0</v>
      </c>
      <c r="H3496" s="1">
        <v>0</v>
      </c>
      <c r="I3496" s="1" t="s">
        <v>63</v>
      </c>
      <c r="J3496" s="1" t="s">
        <v>63</v>
      </c>
      <c r="K3496" s="1">
        <v>0</v>
      </c>
      <c r="L3496" s="1">
        <v>0</v>
      </c>
      <c r="M3496" s="1">
        <v>0</v>
      </c>
      <c r="N3496" s="1" t="s">
        <v>63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3" t="str">
        <f t="shared" si="54"/>
        <v>2017Plan</v>
      </c>
      <c r="V3496" s="2">
        <f>DATE(A3496,INDEX(Map!$H$1:$H$12,MATCH(B3496,Map!$G$1:$G$12,0),0),1)</f>
        <v>43617</v>
      </c>
      <c r="W3496" t="str">
        <f>IF(AND(V3496&gt;=Map!$K$2,V3496&lt;=Map!$L$2),"Base",IF(AND(V3496&gt;=Map!$K$3,V3496&lt;=Map!$L$3),"Fcst","N/A"))</f>
        <v>N/A</v>
      </c>
      <c r="X3496" t="str">
        <f>INDEX(Map!$B$2:$B$86,MATCH(D3496,Map!$A$2:$A$86,0),0)</f>
        <v>N/A</v>
      </c>
      <c r="Y3496" s="7" t="str">
        <f>IF(INDEX(Map!$C$2:$C$86,MATCH(D3496,Map!$A$2:$A$86,0),0)="","N/A",E3496*INDEX(Map!$C$2:$C$86,MATCH(D3496,Map!$A$2:$A$86,0),0))</f>
        <v>N/A</v>
      </c>
      <c r="Z3496" s="7" t="str">
        <f>IF(INDEX(Map!$D$2:$D$86,MATCH(D3496,Map!$A$2:$A$86,0),0)="","N/A",E3496*INDEX(Map!$D$2:$D$86,MATCH(D3496,Map!$A$2:$A$86,0),0))</f>
        <v>N/A</v>
      </c>
      <c r="AA3496" t="str">
        <f>INDEX(Map!$E$2:$E$86,MATCH(D3496,Map!$A$2:$A$86,0),0)</f>
        <v>Purchases</v>
      </c>
    </row>
    <row r="3497" spans="1:27" x14ac:dyDescent="0.25">
      <c r="A3497" s="1" t="s">
        <v>121</v>
      </c>
      <c r="B3497" s="1" t="s">
        <v>112</v>
      </c>
      <c r="C3497" s="1">
        <v>52</v>
      </c>
      <c r="D3497" s="1" t="s">
        <v>75</v>
      </c>
      <c r="E3497" s="1">
        <v>0</v>
      </c>
      <c r="F3497" s="1">
        <v>0</v>
      </c>
      <c r="G3497" s="1">
        <v>0</v>
      </c>
      <c r="H3497" s="1">
        <v>0</v>
      </c>
      <c r="I3497" s="1" t="s">
        <v>63</v>
      </c>
      <c r="J3497" s="1" t="s">
        <v>63</v>
      </c>
      <c r="K3497" s="1">
        <v>0</v>
      </c>
      <c r="L3497" s="1">
        <v>0</v>
      </c>
      <c r="M3497" s="1">
        <v>0</v>
      </c>
      <c r="N3497" s="1" t="s">
        <v>63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3" t="str">
        <f t="shared" si="54"/>
        <v>2017Plan</v>
      </c>
      <c r="V3497" s="2">
        <f>DATE(A3497,INDEX(Map!$H$1:$H$12,MATCH(B3497,Map!$G$1:$G$12,0),0),1)</f>
        <v>43617</v>
      </c>
      <c r="W3497" t="str">
        <f>IF(AND(V3497&gt;=Map!$K$2,V3497&lt;=Map!$L$2),"Base",IF(AND(V3497&gt;=Map!$K$3,V3497&lt;=Map!$L$3),"Fcst","N/A"))</f>
        <v>N/A</v>
      </c>
      <c r="X3497" t="str">
        <f>INDEX(Map!$B$2:$B$86,MATCH(D3497,Map!$A$2:$A$86,0),0)</f>
        <v>N/A</v>
      </c>
      <c r="Y3497" s="7" t="str">
        <f>IF(INDEX(Map!$C$2:$C$86,MATCH(D3497,Map!$A$2:$A$86,0),0)="","N/A",E3497*INDEX(Map!$C$2:$C$86,MATCH(D3497,Map!$A$2:$A$86,0),0))</f>
        <v>N/A</v>
      </c>
      <c r="Z3497" s="7" t="str">
        <f>IF(INDEX(Map!$D$2:$D$86,MATCH(D3497,Map!$A$2:$A$86,0),0)="","N/A",E3497*INDEX(Map!$D$2:$D$86,MATCH(D3497,Map!$A$2:$A$86,0),0))</f>
        <v>N/A</v>
      </c>
      <c r="AA3497" t="str">
        <f>INDEX(Map!$E$2:$E$86,MATCH(D3497,Map!$A$2:$A$86,0),0)</f>
        <v>Purchases</v>
      </c>
    </row>
    <row r="3498" spans="1:27" x14ac:dyDescent="0.25">
      <c r="A3498" s="1" t="s">
        <v>121</v>
      </c>
      <c r="B3498" s="1" t="s">
        <v>112</v>
      </c>
      <c r="C3498" s="1">
        <v>53</v>
      </c>
      <c r="D3498" s="1" t="s">
        <v>76</v>
      </c>
      <c r="E3498" s="1">
        <v>0</v>
      </c>
      <c r="F3498" s="1">
        <v>0</v>
      </c>
      <c r="G3498" s="1">
        <v>0</v>
      </c>
      <c r="H3498" s="1">
        <v>0</v>
      </c>
      <c r="I3498" s="1" t="s">
        <v>63</v>
      </c>
      <c r="J3498" s="1" t="s">
        <v>63</v>
      </c>
      <c r="K3498" s="1">
        <v>0</v>
      </c>
      <c r="L3498" s="1">
        <v>0</v>
      </c>
      <c r="M3498" s="1">
        <v>0</v>
      </c>
      <c r="N3498" s="1" t="s">
        <v>63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3" t="str">
        <f t="shared" si="54"/>
        <v>2017Plan</v>
      </c>
      <c r="V3498" s="2">
        <f>DATE(A3498,INDEX(Map!$H$1:$H$12,MATCH(B3498,Map!$G$1:$G$12,0),0),1)</f>
        <v>43617</v>
      </c>
      <c r="W3498" t="str">
        <f>IF(AND(V3498&gt;=Map!$K$2,V3498&lt;=Map!$L$2),"Base",IF(AND(V3498&gt;=Map!$K$3,V3498&lt;=Map!$L$3),"Fcst","N/A"))</f>
        <v>N/A</v>
      </c>
      <c r="X3498" t="str">
        <f>INDEX(Map!$B$2:$B$86,MATCH(D3498,Map!$A$2:$A$86,0),0)</f>
        <v>N/A</v>
      </c>
      <c r="Y3498" s="7" t="str">
        <f>IF(INDEX(Map!$C$2:$C$86,MATCH(D3498,Map!$A$2:$A$86,0),0)="","N/A",E3498*INDEX(Map!$C$2:$C$86,MATCH(D3498,Map!$A$2:$A$86,0),0))</f>
        <v>N/A</v>
      </c>
      <c r="Z3498" s="7" t="str">
        <f>IF(INDEX(Map!$D$2:$D$86,MATCH(D3498,Map!$A$2:$A$86,0),0)="","N/A",E3498*INDEX(Map!$D$2:$D$86,MATCH(D3498,Map!$A$2:$A$86,0),0))</f>
        <v>N/A</v>
      </c>
      <c r="AA3498" t="str">
        <f>INDEX(Map!$E$2:$E$86,MATCH(D3498,Map!$A$2:$A$86,0),0)</f>
        <v>Purchases</v>
      </c>
    </row>
    <row r="3499" spans="1:27" x14ac:dyDescent="0.25">
      <c r="A3499" s="1" t="s">
        <v>121</v>
      </c>
      <c r="B3499" s="1" t="s">
        <v>112</v>
      </c>
      <c r="C3499" s="1">
        <v>54</v>
      </c>
      <c r="D3499" s="1" t="s">
        <v>77</v>
      </c>
      <c r="E3499" s="1">
        <v>0</v>
      </c>
      <c r="F3499" s="1">
        <v>0</v>
      </c>
      <c r="G3499" s="1">
        <v>0</v>
      </c>
      <c r="H3499" s="1">
        <v>0</v>
      </c>
      <c r="I3499" s="1" t="s">
        <v>63</v>
      </c>
      <c r="J3499" s="1" t="s">
        <v>63</v>
      </c>
      <c r="K3499" s="1">
        <v>0</v>
      </c>
      <c r="L3499" s="1">
        <v>0</v>
      </c>
      <c r="M3499" s="1">
        <v>0</v>
      </c>
      <c r="N3499" s="1" t="s">
        <v>63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3" t="str">
        <f t="shared" si="54"/>
        <v>2017Plan</v>
      </c>
      <c r="V3499" s="2">
        <f>DATE(A3499,INDEX(Map!$H$1:$H$12,MATCH(B3499,Map!$G$1:$G$12,0),0),1)</f>
        <v>43617</v>
      </c>
      <c r="W3499" t="str">
        <f>IF(AND(V3499&gt;=Map!$K$2,V3499&lt;=Map!$L$2),"Base",IF(AND(V3499&gt;=Map!$K$3,V3499&lt;=Map!$L$3),"Fcst","N/A"))</f>
        <v>N/A</v>
      </c>
      <c r="X3499" t="str">
        <f>INDEX(Map!$B$2:$B$86,MATCH(D3499,Map!$A$2:$A$86,0),0)</f>
        <v>N/A</v>
      </c>
      <c r="Y3499" s="7" t="str">
        <f>IF(INDEX(Map!$C$2:$C$86,MATCH(D3499,Map!$A$2:$A$86,0),0)="","N/A",E3499*INDEX(Map!$C$2:$C$86,MATCH(D3499,Map!$A$2:$A$86,0),0))</f>
        <v>N/A</v>
      </c>
      <c r="Z3499" s="7" t="str">
        <f>IF(INDEX(Map!$D$2:$D$86,MATCH(D3499,Map!$A$2:$A$86,0),0)="","N/A",E3499*INDEX(Map!$D$2:$D$86,MATCH(D3499,Map!$A$2:$A$86,0),0))</f>
        <v>N/A</v>
      </c>
      <c r="AA3499" t="str">
        <f>INDEX(Map!$E$2:$E$86,MATCH(D3499,Map!$A$2:$A$86,0),0)</f>
        <v>Purchases</v>
      </c>
    </row>
    <row r="3500" spans="1:27" x14ac:dyDescent="0.25">
      <c r="A3500" s="1" t="s">
        <v>121</v>
      </c>
      <c r="B3500" s="1" t="s">
        <v>112</v>
      </c>
      <c r="C3500" s="1">
        <v>55</v>
      </c>
      <c r="D3500" s="1" t="s">
        <v>78</v>
      </c>
      <c r="E3500" s="1">
        <v>0</v>
      </c>
      <c r="F3500" s="1">
        <v>0</v>
      </c>
      <c r="G3500" s="1">
        <v>0</v>
      </c>
      <c r="H3500" s="1">
        <v>0</v>
      </c>
      <c r="I3500" s="1" t="s">
        <v>63</v>
      </c>
      <c r="J3500" s="1" t="s">
        <v>63</v>
      </c>
      <c r="K3500" s="1">
        <v>0</v>
      </c>
      <c r="L3500" s="1">
        <v>0</v>
      </c>
      <c r="M3500" s="1">
        <v>0</v>
      </c>
      <c r="N3500" s="1" t="s">
        <v>63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3" t="str">
        <f t="shared" si="54"/>
        <v>2017Plan</v>
      </c>
      <c r="V3500" s="2">
        <f>DATE(A3500,INDEX(Map!$H$1:$H$12,MATCH(B3500,Map!$G$1:$G$12,0),0),1)</f>
        <v>43617</v>
      </c>
      <c r="W3500" t="str">
        <f>IF(AND(V3500&gt;=Map!$K$2,V3500&lt;=Map!$L$2),"Base",IF(AND(V3500&gt;=Map!$K$3,V3500&lt;=Map!$L$3),"Fcst","N/A"))</f>
        <v>N/A</v>
      </c>
      <c r="X3500" t="str">
        <f>INDEX(Map!$B$2:$B$86,MATCH(D3500,Map!$A$2:$A$86,0),0)</f>
        <v>N/A</v>
      </c>
      <c r="Y3500" s="7" t="str">
        <f>IF(INDEX(Map!$C$2:$C$86,MATCH(D3500,Map!$A$2:$A$86,0),0)="","N/A",E3500*INDEX(Map!$C$2:$C$86,MATCH(D3500,Map!$A$2:$A$86,0),0))</f>
        <v>N/A</v>
      </c>
      <c r="Z3500" s="7" t="str">
        <f>IF(INDEX(Map!$D$2:$D$86,MATCH(D3500,Map!$A$2:$A$86,0),0)="","N/A",E3500*INDEX(Map!$D$2:$D$86,MATCH(D3500,Map!$A$2:$A$86,0),0))</f>
        <v>N/A</v>
      </c>
      <c r="AA3500" t="str">
        <f>INDEX(Map!$E$2:$E$86,MATCH(D3500,Map!$A$2:$A$86,0),0)</f>
        <v>Purchases</v>
      </c>
    </row>
    <row r="3501" spans="1:27" x14ac:dyDescent="0.25">
      <c r="A3501" s="1" t="s">
        <v>121</v>
      </c>
      <c r="B3501" s="1" t="s">
        <v>112</v>
      </c>
      <c r="C3501" s="1">
        <v>56</v>
      </c>
      <c r="D3501" s="1" t="s">
        <v>79</v>
      </c>
      <c r="E3501" s="1">
        <v>0</v>
      </c>
      <c r="F3501" s="1">
        <v>0</v>
      </c>
      <c r="G3501" s="1">
        <v>0</v>
      </c>
      <c r="H3501" s="1">
        <v>0</v>
      </c>
      <c r="I3501" s="1" t="s">
        <v>63</v>
      </c>
      <c r="J3501" s="1" t="s">
        <v>63</v>
      </c>
      <c r="K3501" s="1">
        <v>0</v>
      </c>
      <c r="L3501" s="1">
        <v>0</v>
      </c>
      <c r="M3501" s="1">
        <v>0</v>
      </c>
      <c r="N3501" s="1" t="s">
        <v>63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3" t="str">
        <f t="shared" si="54"/>
        <v>2017Plan</v>
      </c>
      <c r="V3501" s="2">
        <f>DATE(A3501,INDEX(Map!$H$1:$H$12,MATCH(B3501,Map!$G$1:$G$12,0),0),1)</f>
        <v>43617</v>
      </c>
      <c r="W3501" t="str">
        <f>IF(AND(V3501&gt;=Map!$K$2,V3501&lt;=Map!$L$2),"Base",IF(AND(V3501&gt;=Map!$K$3,V3501&lt;=Map!$L$3),"Fcst","N/A"))</f>
        <v>N/A</v>
      </c>
      <c r="X3501" t="str">
        <f>INDEX(Map!$B$2:$B$86,MATCH(D3501,Map!$A$2:$A$86,0),0)</f>
        <v>N/A</v>
      </c>
      <c r="Y3501" s="7" t="str">
        <f>IF(INDEX(Map!$C$2:$C$86,MATCH(D3501,Map!$A$2:$A$86,0),0)="","N/A",E3501*INDEX(Map!$C$2:$C$86,MATCH(D3501,Map!$A$2:$A$86,0),0))</f>
        <v>N/A</v>
      </c>
      <c r="Z3501" s="7" t="str">
        <f>IF(INDEX(Map!$D$2:$D$86,MATCH(D3501,Map!$A$2:$A$86,0),0)="","N/A",E3501*INDEX(Map!$D$2:$D$86,MATCH(D3501,Map!$A$2:$A$86,0),0))</f>
        <v>N/A</v>
      </c>
      <c r="AA3501" t="str">
        <f>INDEX(Map!$E$2:$E$86,MATCH(D3501,Map!$A$2:$A$86,0),0)</f>
        <v>Purchases</v>
      </c>
    </row>
    <row r="3502" spans="1:27" x14ac:dyDescent="0.25">
      <c r="A3502" s="1" t="s">
        <v>121</v>
      </c>
      <c r="B3502" s="1" t="s">
        <v>112</v>
      </c>
      <c r="C3502" s="1">
        <v>57</v>
      </c>
      <c r="D3502" s="1" t="s">
        <v>80</v>
      </c>
      <c r="E3502" s="1">
        <v>0</v>
      </c>
      <c r="F3502" s="1">
        <v>0</v>
      </c>
      <c r="G3502" s="1">
        <v>0</v>
      </c>
      <c r="H3502" s="1">
        <v>0</v>
      </c>
      <c r="I3502" s="1" t="s">
        <v>63</v>
      </c>
      <c r="J3502" s="1" t="s">
        <v>63</v>
      </c>
      <c r="K3502" s="1">
        <v>0</v>
      </c>
      <c r="L3502" s="1">
        <v>0</v>
      </c>
      <c r="M3502" s="1">
        <v>0</v>
      </c>
      <c r="N3502" s="1" t="s">
        <v>63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0</v>
      </c>
      <c r="U3502" s="3" t="str">
        <f t="shared" si="54"/>
        <v>2017Plan</v>
      </c>
      <c r="V3502" s="2">
        <f>DATE(A3502,INDEX(Map!$H$1:$H$12,MATCH(B3502,Map!$G$1:$G$12,0),0),1)</f>
        <v>43617</v>
      </c>
      <c r="W3502" t="str">
        <f>IF(AND(V3502&gt;=Map!$K$2,V3502&lt;=Map!$L$2),"Base",IF(AND(V3502&gt;=Map!$K$3,V3502&lt;=Map!$L$3),"Fcst","N/A"))</f>
        <v>N/A</v>
      </c>
      <c r="X3502" t="str">
        <f>INDEX(Map!$B$2:$B$86,MATCH(D3502,Map!$A$2:$A$86,0),0)</f>
        <v>N/A</v>
      </c>
      <c r="Y3502" s="7" t="str">
        <f>IF(INDEX(Map!$C$2:$C$86,MATCH(D3502,Map!$A$2:$A$86,0),0)="","N/A",E3502*INDEX(Map!$C$2:$C$86,MATCH(D3502,Map!$A$2:$A$86,0),0))</f>
        <v>N/A</v>
      </c>
      <c r="Z3502" s="7" t="str">
        <f>IF(INDEX(Map!$D$2:$D$86,MATCH(D3502,Map!$A$2:$A$86,0),0)="","N/A",E3502*INDEX(Map!$D$2:$D$86,MATCH(D3502,Map!$A$2:$A$86,0),0))</f>
        <v>N/A</v>
      </c>
      <c r="AA3502" t="str">
        <f>INDEX(Map!$E$2:$E$86,MATCH(D3502,Map!$A$2:$A$86,0),0)</f>
        <v>Purchases</v>
      </c>
    </row>
    <row r="3503" spans="1:27" x14ac:dyDescent="0.25">
      <c r="A3503" s="1" t="s">
        <v>121</v>
      </c>
      <c r="B3503" s="1" t="s">
        <v>112</v>
      </c>
      <c r="C3503" s="1">
        <v>58</v>
      </c>
      <c r="D3503" s="1" t="s">
        <v>81</v>
      </c>
      <c r="E3503" s="1">
        <v>0</v>
      </c>
      <c r="F3503" s="1">
        <v>0</v>
      </c>
      <c r="G3503" s="1">
        <v>0</v>
      </c>
      <c r="H3503" s="1">
        <v>0</v>
      </c>
      <c r="I3503" s="1" t="s">
        <v>63</v>
      </c>
      <c r="J3503" s="1" t="s">
        <v>63</v>
      </c>
      <c r="K3503" s="1">
        <v>0</v>
      </c>
      <c r="L3503" s="1">
        <v>0</v>
      </c>
      <c r="M3503" s="1">
        <v>0</v>
      </c>
      <c r="N3503" s="1" t="s">
        <v>63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0</v>
      </c>
      <c r="U3503" s="3" t="str">
        <f t="shared" si="54"/>
        <v>2017Plan</v>
      </c>
      <c r="V3503" s="2">
        <f>DATE(A3503,INDEX(Map!$H$1:$H$12,MATCH(B3503,Map!$G$1:$G$12,0),0),1)</f>
        <v>43617</v>
      </c>
      <c r="W3503" t="str">
        <f>IF(AND(V3503&gt;=Map!$K$2,V3503&lt;=Map!$L$2),"Base",IF(AND(V3503&gt;=Map!$K$3,V3503&lt;=Map!$L$3),"Fcst","N/A"))</f>
        <v>N/A</v>
      </c>
      <c r="X3503" t="str">
        <f>INDEX(Map!$B$2:$B$86,MATCH(D3503,Map!$A$2:$A$86,0),0)</f>
        <v>N/A</v>
      </c>
      <c r="Y3503" s="7" t="str">
        <f>IF(INDEX(Map!$C$2:$C$86,MATCH(D3503,Map!$A$2:$A$86,0),0)="","N/A",E3503*INDEX(Map!$C$2:$C$86,MATCH(D3503,Map!$A$2:$A$86,0),0))</f>
        <v>N/A</v>
      </c>
      <c r="Z3503" s="7" t="str">
        <f>IF(INDEX(Map!$D$2:$D$86,MATCH(D3503,Map!$A$2:$A$86,0),0)="","N/A",E3503*INDEX(Map!$D$2:$D$86,MATCH(D3503,Map!$A$2:$A$86,0),0))</f>
        <v>N/A</v>
      </c>
      <c r="AA3503" t="str">
        <f>INDEX(Map!$E$2:$E$86,MATCH(D3503,Map!$A$2:$A$86,0),0)</f>
        <v>Purchases</v>
      </c>
    </row>
    <row r="3504" spans="1:27" x14ac:dyDescent="0.25">
      <c r="A3504" s="1" t="s">
        <v>121</v>
      </c>
      <c r="B3504" s="1" t="s">
        <v>112</v>
      </c>
      <c r="C3504" s="1">
        <v>59</v>
      </c>
      <c r="D3504" s="1" t="s">
        <v>82</v>
      </c>
      <c r="E3504" s="1">
        <v>0</v>
      </c>
      <c r="F3504" s="1">
        <v>0</v>
      </c>
      <c r="G3504" s="1">
        <v>0</v>
      </c>
      <c r="H3504" s="1">
        <v>0</v>
      </c>
      <c r="I3504" s="1" t="s">
        <v>63</v>
      </c>
      <c r="J3504" s="1" t="s">
        <v>63</v>
      </c>
      <c r="K3504" s="1">
        <v>0</v>
      </c>
      <c r="L3504" s="1">
        <v>0</v>
      </c>
      <c r="M3504" s="1">
        <v>0</v>
      </c>
      <c r="N3504" s="1" t="s">
        <v>63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3" t="str">
        <f t="shared" si="54"/>
        <v>2017Plan</v>
      </c>
      <c r="V3504" s="2">
        <f>DATE(A3504,INDEX(Map!$H$1:$H$12,MATCH(B3504,Map!$G$1:$G$12,0),0),1)</f>
        <v>43617</v>
      </c>
      <c r="W3504" t="str">
        <f>IF(AND(V3504&gt;=Map!$K$2,V3504&lt;=Map!$L$2),"Base",IF(AND(V3504&gt;=Map!$K$3,V3504&lt;=Map!$L$3),"Fcst","N/A"))</f>
        <v>N/A</v>
      </c>
      <c r="X3504" t="str">
        <f>INDEX(Map!$B$2:$B$86,MATCH(D3504,Map!$A$2:$A$86,0),0)</f>
        <v>N/A</v>
      </c>
      <c r="Y3504" s="7" t="str">
        <f>IF(INDEX(Map!$C$2:$C$86,MATCH(D3504,Map!$A$2:$A$86,0),0)="","N/A",E3504*INDEX(Map!$C$2:$C$86,MATCH(D3504,Map!$A$2:$A$86,0),0))</f>
        <v>N/A</v>
      </c>
      <c r="Z3504" s="7" t="str">
        <f>IF(INDEX(Map!$D$2:$D$86,MATCH(D3504,Map!$A$2:$A$86,0),0)="","N/A",E3504*INDEX(Map!$D$2:$D$86,MATCH(D3504,Map!$A$2:$A$86,0),0))</f>
        <v>N/A</v>
      </c>
      <c r="AA3504" t="str">
        <f>INDEX(Map!$E$2:$E$86,MATCH(D3504,Map!$A$2:$A$86,0),0)</f>
        <v>Purchases</v>
      </c>
    </row>
    <row r="3505" spans="1:27" x14ac:dyDescent="0.25">
      <c r="A3505" s="1" t="s">
        <v>121</v>
      </c>
      <c r="B3505" s="1" t="s">
        <v>112</v>
      </c>
      <c r="C3505" s="1">
        <v>60</v>
      </c>
      <c r="D3505" s="1" t="s">
        <v>83</v>
      </c>
      <c r="E3505" s="1">
        <v>-13.2</v>
      </c>
      <c r="F3505" s="1">
        <v>0</v>
      </c>
      <c r="G3505" s="1">
        <v>10.3</v>
      </c>
      <c r="H3505" s="1">
        <v>34</v>
      </c>
      <c r="I3505" s="1" t="s">
        <v>63</v>
      </c>
      <c r="J3505" s="1" t="s">
        <v>63</v>
      </c>
      <c r="K3505" s="1">
        <v>196</v>
      </c>
      <c r="L3505" s="1">
        <v>38.9</v>
      </c>
      <c r="M3505" s="1">
        <v>-513</v>
      </c>
      <c r="N3505" s="1" t="s">
        <v>63</v>
      </c>
      <c r="O3505" s="1">
        <v>0</v>
      </c>
      <c r="P3505" s="1">
        <v>0</v>
      </c>
      <c r="Q3505" s="1">
        <v>127</v>
      </c>
      <c r="R3505" s="1">
        <v>29.31</v>
      </c>
      <c r="S3505" s="1">
        <v>29.31</v>
      </c>
      <c r="T3505" s="1">
        <v>-386</v>
      </c>
      <c r="U3505" s="3" t="str">
        <f t="shared" si="54"/>
        <v>2017Plan</v>
      </c>
      <c r="V3505" s="2">
        <f>DATE(A3505,INDEX(Map!$H$1:$H$12,MATCH(B3505,Map!$G$1:$G$12,0),0),1)</f>
        <v>43617</v>
      </c>
      <c r="W3505" t="str">
        <f>IF(AND(V3505&gt;=Map!$K$2,V3505&lt;=Map!$L$2),"Base",IF(AND(V3505&gt;=Map!$K$3,V3505&lt;=Map!$L$3),"Fcst","N/A"))</f>
        <v>N/A</v>
      </c>
      <c r="X3505" t="str">
        <f>INDEX(Map!$B$2:$B$86,MATCH(D3505,Map!$A$2:$A$86,0),0)</f>
        <v>N/A</v>
      </c>
      <c r="Y3505" s="7" t="str">
        <f>IF(INDEX(Map!$C$2:$C$86,MATCH(D3505,Map!$A$2:$A$86,0),0)="","N/A",E3505*INDEX(Map!$C$2:$C$86,MATCH(D3505,Map!$A$2:$A$86,0),0))</f>
        <v>N/A</v>
      </c>
      <c r="Z3505" s="7" t="str">
        <f>IF(INDEX(Map!$D$2:$D$86,MATCH(D3505,Map!$A$2:$A$86,0),0)="","N/A",E3505*INDEX(Map!$D$2:$D$86,MATCH(D3505,Map!$A$2:$A$86,0),0))</f>
        <v>N/A</v>
      </c>
      <c r="AA3505" t="str">
        <f>INDEX(Map!$E$2:$E$86,MATCH(D3505,Map!$A$2:$A$86,0),0)</f>
        <v>Sales</v>
      </c>
    </row>
    <row r="3506" spans="1:27" x14ac:dyDescent="0.25">
      <c r="A3506" s="1" t="s">
        <v>121</v>
      </c>
      <c r="B3506" s="1" t="s">
        <v>112</v>
      </c>
      <c r="C3506" s="1">
        <v>61</v>
      </c>
      <c r="D3506" s="1" t="s">
        <v>84</v>
      </c>
      <c r="E3506" s="1">
        <v>-3.9</v>
      </c>
      <c r="F3506" s="1">
        <v>0</v>
      </c>
      <c r="G3506" s="1">
        <v>16.399999999999999</v>
      </c>
      <c r="H3506" s="1">
        <v>30</v>
      </c>
      <c r="I3506" s="1" t="s">
        <v>63</v>
      </c>
      <c r="J3506" s="1" t="s">
        <v>63</v>
      </c>
      <c r="K3506" s="1">
        <v>240</v>
      </c>
      <c r="L3506" s="1">
        <v>23.6</v>
      </c>
      <c r="M3506" s="1">
        <v>-93</v>
      </c>
      <c r="N3506" s="1" t="s">
        <v>63</v>
      </c>
      <c r="O3506" s="1">
        <v>0</v>
      </c>
      <c r="P3506" s="1">
        <v>0</v>
      </c>
      <c r="Q3506" s="1">
        <v>30</v>
      </c>
      <c r="R3506" s="1">
        <v>16.02</v>
      </c>
      <c r="S3506" s="1">
        <v>16.02</v>
      </c>
      <c r="T3506" s="1">
        <v>-63</v>
      </c>
      <c r="U3506" s="3" t="str">
        <f t="shared" si="54"/>
        <v>2017Plan</v>
      </c>
      <c r="V3506" s="2">
        <f>DATE(A3506,INDEX(Map!$H$1:$H$12,MATCH(B3506,Map!$G$1:$G$12,0),0),1)</f>
        <v>43617</v>
      </c>
      <c r="W3506" t="str">
        <f>IF(AND(V3506&gt;=Map!$K$2,V3506&lt;=Map!$L$2),"Base",IF(AND(V3506&gt;=Map!$K$3,V3506&lt;=Map!$L$3),"Fcst","N/A"))</f>
        <v>N/A</v>
      </c>
      <c r="X3506" t="str">
        <f>INDEX(Map!$B$2:$B$86,MATCH(D3506,Map!$A$2:$A$86,0),0)</f>
        <v>N/A</v>
      </c>
      <c r="Y3506" s="7" t="str">
        <f>IF(INDEX(Map!$C$2:$C$86,MATCH(D3506,Map!$A$2:$A$86,0),0)="","N/A",E3506*INDEX(Map!$C$2:$C$86,MATCH(D3506,Map!$A$2:$A$86,0),0))</f>
        <v>N/A</v>
      </c>
      <c r="Z3506" s="7" t="str">
        <f>IF(INDEX(Map!$D$2:$D$86,MATCH(D3506,Map!$A$2:$A$86,0),0)="","N/A",E3506*INDEX(Map!$D$2:$D$86,MATCH(D3506,Map!$A$2:$A$86,0),0))</f>
        <v>N/A</v>
      </c>
      <c r="AA3506" t="str">
        <f>INDEX(Map!$E$2:$E$86,MATCH(D3506,Map!$A$2:$A$86,0),0)</f>
        <v>Sales</v>
      </c>
    </row>
    <row r="3507" spans="1:27" x14ac:dyDescent="0.25">
      <c r="A3507" s="1" t="s">
        <v>121</v>
      </c>
      <c r="B3507" s="1" t="s">
        <v>112</v>
      </c>
      <c r="C3507" s="1">
        <v>62</v>
      </c>
      <c r="D3507" s="1" t="s">
        <v>85</v>
      </c>
      <c r="E3507" s="1">
        <v>-11</v>
      </c>
      <c r="F3507" s="1">
        <v>0</v>
      </c>
      <c r="G3507" s="1">
        <v>39.299999999999997</v>
      </c>
      <c r="H3507" s="1">
        <v>6</v>
      </c>
      <c r="I3507" s="1" t="s">
        <v>63</v>
      </c>
      <c r="J3507" s="1" t="s">
        <v>63</v>
      </c>
      <c r="K3507" s="1">
        <v>74</v>
      </c>
      <c r="L3507" s="1">
        <v>36.799999999999997</v>
      </c>
      <c r="M3507" s="1">
        <v>-405</v>
      </c>
      <c r="N3507" s="1" t="s">
        <v>63</v>
      </c>
      <c r="O3507" s="1">
        <v>0</v>
      </c>
      <c r="P3507" s="1">
        <v>0</v>
      </c>
      <c r="Q3507" s="1">
        <v>93</v>
      </c>
      <c r="R3507" s="1">
        <v>28.29</v>
      </c>
      <c r="S3507" s="1">
        <v>28.29</v>
      </c>
      <c r="T3507" s="1">
        <v>-311</v>
      </c>
      <c r="U3507" s="3" t="str">
        <f t="shared" si="54"/>
        <v>2017Plan</v>
      </c>
      <c r="V3507" s="2">
        <f>DATE(A3507,INDEX(Map!$H$1:$H$12,MATCH(B3507,Map!$G$1:$G$12,0),0),1)</f>
        <v>43617</v>
      </c>
      <c r="W3507" t="str">
        <f>IF(AND(V3507&gt;=Map!$K$2,V3507&lt;=Map!$L$2),"Base",IF(AND(V3507&gt;=Map!$K$3,V3507&lt;=Map!$L$3),"Fcst","N/A"))</f>
        <v>N/A</v>
      </c>
      <c r="X3507" t="str">
        <f>INDEX(Map!$B$2:$B$86,MATCH(D3507,Map!$A$2:$A$86,0),0)</f>
        <v>N/A</v>
      </c>
      <c r="Y3507" s="7" t="str">
        <f>IF(INDEX(Map!$C$2:$C$86,MATCH(D3507,Map!$A$2:$A$86,0),0)="","N/A",E3507*INDEX(Map!$C$2:$C$86,MATCH(D3507,Map!$A$2:$A$86,0),0))</f>
        <v>N/A</v>
      </c>
      <c r="Z3507" s="7" t="str">
        <f>IF(INDEX(Map!$D$2:$D$86,MATCH(D3507,Map!$A$2:$A$86,0),0)="","N/A",E3507*INDEX(Map!$D$2:$D$86,MATCH(D3507,Map!$A$2:$A$86,0),0))</f>
        <v>N/A</v>
      </c>
      <c r="AA3507" t="str">
        <f>INDEX(Map!$E$2:$E$86,MATCH(D3507,Map!$A$2:$A$86,0),0)</f>
        <v>Sales</v>
      </c>
    </row>
    <row r="3508" spans="1:27" x14ac:dyDescent="0.25">
      <c r="A3508" s="1" t="s">
        <v>121</v>
      </c>
      <c r="B3508" s="1" t="s">
        <v>112</v>
      </c>
      <c r="C3508" s="1">
        <v>63</v>
      </c>
      <c r="D3508" s="1" t="s">
        <v>86</v>
      </c>
      <c r="E3508" s="1">
        <v>-11.2</v>
      </c>
      <c r="F3508" s="1">
        <v>0</v>
      </c>
      <c r="G3508" s="1">
        <v>40.1</v>
      </c>
      <c r="H3508" s="1">
        <v>5</v>
      </c>
      <c r="I3508" s="1" t="s">
        <v>63</v>
      </c>
      <c r="J3508" s="1" t="s">
        <v>63</v>
      </c>
      <c r="K3508" s="1">
        <v>80</v>
      </c>
      <c r="L3508" s="1">
        <v>36.9</v>
      </c>
      <c r="M3508" s="1">
        <v>-414</v>
      </c>
      <c r="N3508" s="1" t="s">
        <v>63</v>
      </c>
      <c r="O3508" s="1">
        <v>0</v>
      </c>
      <c r="P3508" s="1">
        <v>0</v>
      </c>
      <c r="Q3508" s="1">
        <v>95</v>
      </c>
      <c r="R3508" s="1">
        <v>28.36</v>
      </c>
      <c r="S3508" s="1">
        <v>28.36</v>
      </c>
      <c r="T3508" s="1">
        <v>-318</v>
      </c>
      <c r="U3508" s="3" t="str">
        <f t="shared" si="54"/>
        <v>2017Plan</v>
      </c>
      <c r="V3508" s="2">
        <f>DATE(A3508,INDEX(Map!$H$1:$H$12,MATCH(B3508,Map!$G$1:$G$12,0),0),1)</f>
        <v>43617</v>
      </c>
      <c r="W3508" t="str">
        <f>IF(AND(V3508&gt;=Map!$K$2,V3508&lt;=Map!$L$2),"Base",IF(AND(V3508&gt;=Map!$K$3,V3508&lt;=Map!$L$3),"Fcst","N/A"))</f>
        <v>N/A</v>
      </c>
      <c r="X3508" t="str">
        <f>INDEX(Map!$B$2:$B$86,MATCH(D3508,Map!$A$2:$A$86,0),0)</f>
        <v>N/A</v>
      </c>
      <c r="Y3508" s="7" t="str">
        <f>IF(INDEX(Map!$C$2:$C$86,MATCH(D3508,Map!$A$2:$A$86,0),0)="","N/A",E3508*INDEX(Map!$C$2:$C$86,MATCH(D3508,Map!$A$2:$A$86,0),0))</f>
        <v>N/A</v>
      </c>
      <c r="Z3508" s="7" t="str">
        <f>IF(INDEX(Map!$D$2:$D$86,MATCH(D3508,Map!$A$2:$A$86,0),0)="","N/A",E3508*INDEX(Map!$D$2:$D$86,MATCH(D3508,Map!$A$2:$A$86,0),0))</f>
        <v>N/A</v>
      </c>
      <c r="AA3508" t="str">
        <f>INDEX(Map!$E$2:$E$86,MATCH(D3508,Map!$A$2:$A$86,0),0)</f>
        <v>Sales</v>
      </c>
    </row>
    <row r="3509" spans="1:27" x14ac:dyDescent="0.25">
      <c r="A3509" s="1" t="s">
        <v>121</v>
      </c>
      <c r="B3509" s="1" t="s">
        <v>112</v>
      </c>
      <c r="C3509" s="1">
        <v>64</v>
      </c>
      <c r="D3509" s="1" t="s">
        <v>87</v>
      </c>
      <c r="E3509" s="1">
        <v>0</v>
      </c>
      <c r="F3509" s="1">
        <v>0</v>
      </c>
      <c r="G3509" s="1">
        <v>0</v>
      </c>
      <c r="H3509" s="1">
        <v>0</v>
      </c>
      <c r="I3509" s="1" t="s">
        <v>63</v>
      </c>
      <c r="J3509" s="1" t="s">
        <v>63</v>
      </c>
      <c r="K3509" s="1">
        <v>0</v>
      </c>
      <c r="L3509" s="1">
        <v>0</v>
      </c>
      <c r="M3509" s="1">
        <v>0</v>
      </c>
      <c r="N3509" s="1" t="s">
        <v>63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3" t="str">
        <f t="shared" si="54"/>
        <v>2017Plan</v>
      </c>
      <c r="V3509" s="2">
        <f>DATE(A3509,INDEX(Map!$H$1:$H$12,MATCH(B3509,Map!$G$1:$G$12,0),0),1)</f>
        <v>43617</v>
      </c>
      <c r="W3509" t="str">
        <f>IF(AND(V3509&gt;=Map!$K$2,V3509&lt;=Map!$L$2),"Base",IF(AND(V3509&gt;=Map!$K$3,V3509&lt;=Map!$L$3),"Fcst","N/A"))</f>
        <v>N/A</v>
      </c>
      <c r="X3509" t="str">
        <f>INDEX(Map!$B$2:$B$86,MATCH(D3509,Map!$A$2:$A$86,0),0)</f>
        <v>N/A</v>
      </c>
      <c r="Y3509" s="7" t="str">
        <f>IF(INDEX(Map!$C$2:$C$86,MATCH(D3509,Map!$A$2:$A$86,0),0)="","N/A",E3509*INDEX(Map!$C$2:$C$86,MATCH(D3509,Map!$A$2:$A$86,0),0))</f>
        <v>N/A</v>
      </c>
      <c r="Z3509" s="7" t="str">
        <f>IF(INDEX(Map!$D$2:$D$86,MATCH(D3509,Map!$A$2:$A$86,0),0)="","N/A",E3509*INDEX(Map!$D$2:$D$86,MATCH(D3509,Map!$A$2:$A$86,0),0))</f>
        <v>N/A</v>
      </c>
      <c r="AA3509" t="str">
        <f>INDEX(Map!$E$2:$E$86,MATCH(D3509,Map!$A$2:$A$86,0),0)</f>
        <v>Sales</v>
      </c>
    </row>
    <row r="3510" spans="1:27" x14ac:dyDescent="0.25">
      <c r="A3510" s="1" t="s">
        <v>121</v>
      </c>
      <c r="B3510" s="1" t="s">
        <v>112</v>
      </c>
      <c r="C3510" s="1">
        <v>65</v>
      </c>
      <c r="D3510" s="1" t="s">
        <v>88</v>
      </c>
      <c r="E3510" s="1">
        <v>0</v>
      </c>
      <c r="F3510" s="1">
        <v>0</v>
      </c>
      <c r="G3510" s="1">
        <v>0</v>
      </c>
      <c r="H3510" s="1">
        <v>0</v>
      </c>
      <c r="I3510" s="1" t="s">
        <v>63</v>
      </c>
      <c r="J3510" s="1" t="s">
        <v>63</v>
      </c>
      <c r="K3510" s="1">
        <v>0</v>
      </c>
      <c r="L3510" s="1">
        <v>0</v>
      </c>
      <c r="M3510" s="1">
        <v>0</v>
      </c>
      <c r="N3510" s="1" t="s">
        <v>63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</v>
      </c>
      <c r="U3510" s="3" t="str">
        <f t="shared" si="54"/>
        <v>2017Plan</v>
      </c>
      <c r="V3510" s="2">
        <f>DATE(A3510,INDEX(Map!$H$1:$H$12,MATCH(B3510,Map!$G$1:$G$12,0),0),1)</f>
        <v>43617</v>
      </c>
      <c r="W3510" t="str">
        <f>IF(AND(V3510&gt;=Map!$K$2,V3510&lt;=Map!$L$2),"Base",IF(AND(V3510&gt;=Map!$K$3,V3510&lt;=Map!$L$3),"Fcst","N/A"))</f>
        <v>N/A</v>
      </c>
      <c r="X3510" t="str">
        <f>INDEX(Map!$B$2:$B$86,MATCH(D3510,Map!$A$2:$A$86,0),0)</f>
        <v>N/A</v>
      </c>
      <c r="Y3510" s="7" t="str">
        <f>IF(INDEX(Map!$C$2:$C$86,MATCH(D3510,Map!$A$2:$A$86,0),0)="","N/A",E3510*INDEX(Map!$C$2:$C$86,MATCH(D3510,Map!$A$2:$A$86,0),0))</f>
        <v>N/A</v>
      </c>
      <c r="Z3510" s="7" t="str">
        <f>IF(INDEX(Map!$D$2:$D$86,MATCH(D3510,Map!$A$2:$A$86,0),0)="","N/A",E3510*INDEX(Map!$D$2:$D$86,MATCH(D3510,Map!$A$2:$A$86,0),0))</f>
        <v>N/A</v>
      </c>
      <c r="AA3510" t="str">
        <f>INDEX(Map!$E$2:$E$86,MATCH(D3510,Map!$A$2:$A$86,0),0)</f>
        <v>Sales</v>
      </c>
    </row>
    <row r="3511" spans="1:27" x14ac:dyDescent="0.25">
      <c r="A3511" s="1" t="s">
        <v>121</v>
      </c>
      <c r="B3511" s="1" t="s">
        <v>112</v>
      </c>
      <c r="C3511" s="1">
        <v>66</v>
      </c>
      <c r="D3511" s="1" t="s">
        <v>89</v>
      </c>
      <c r="E3511" s="1">
        <v>0</v>
      </c>
      <c r="F3511" s="1">
        <v>0</v>
      </c>
      <c r="G3511" s="1">
        <v>0</v>
      </c>
      <c r="H3511" s="1">
        <v>0</v>
      </c>
      <c r="I3511" s="1" t="s">
        <v>63</v>
      </c>
      <c r="J3511" s="1" t="s">
        <v>63</v>
      </c>
      <c r="K3511" s="1">
        <v>0</v>
      </c>
      <c r="L3511" s="1">
        <v>0</v>
      </c>
      <c r="M3511" s="1">
        <v>0</v>
      </c>
      <c r="N3511" s="1" t="s">
        <v>63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</v>
      </c>
      <c r="U3511" s="3" t="str">
        <f t="shared" si="54"/>
        <v>2017Plan</v>
      </c>
      <c r="V3511" s="2">
        <f>DATE(A3511,INDEX(Map!$H$1:$H$12,MATCH(B3511,Map!$G$1:$G$12,0),0),1)</f>
        <v>43617</v>
      </c>
      <c r="W3511" t="str">
        <f>IF(AND(V3511&gt;=Map!$K$2,V3511&lt;=Map!$L$2),"Base",IF(AND(V3511&gt;=Map!$K$3,V3511&lt;=Map!$L$3),"Fcst","N/A"))</f>
        <v>N/A</v>
      </c>
      <c r="X3511" t="str">
        <f>INDEX(Map!$B$2:$B$86,MATCH(D3511,Map!$A$2:$A$86,0),0)</f>
        <v>N/A</v>
      </c>
      <c r="Y3511" s="7" t="str">
        <f>IF(INDEX(Map!$C$2:$C$86,MATCH(D3511,Map!$A$2:$A$86,0),0)="","N/A",E3511*INDEX(Map!$C$2:$C$86,MATCH(D3511,Map!$A$2:$A$86,0),0))</f>
        <v>N/A</v>
      </c>
      <c r="Z3511" s="7" t="str">
        <f>IF(INDEX(Map!$D$2:$D$86,MATCH(D3511,Map!$A$2:$A$86,0),0)="","N/A",E3511*INDEX(Map!$D$2:$D$86,MATCH(D3511,Map!$A$2:$A$86,0),0))</f>
        <v>N/A</v>
      </c>
      <c r="AA3511" t="str">
        <f>INDEX(Map!$E$2:$E$86,MATCH(D3511,Map!$A$2:$A$86,0),0)</f>
        <v>Sales</v>
      </c>
    </row>
    <row r="3512" spans="1:27" x14ac:dyDescent="0.25">
      <c r="A3512" s="1" t="s">
        <v>121</v>
      </c>
      <c r="B3512" s="1" t="s">
        <v>112</v>
      </c>
      <c r="C3512" s="1">
        <v>67</v>
      </c>
      <c r="D3512" s="1" t="s">
        <v>90</v>
      </c>
      <c r="E3512" s="1">
        <v>0</v>
      </c>
      <c r="F3512" s="1">
        <v>0</v>
      </c>
      <c r="G3512" s="1">
        <v>0</v>
      </c>
      <c r="H3512" s="1">
        <v>0</v>
      </c>
      <c r="I3512" s="1" t="s">
        <v>63</v>
      </c>
      <c r="J3512" s="1" t="s">
        <v>63</v>
      </c>
      <c r="K3512" s="1">
        <v>0</v>
      </c>
      <c r="L3512" s="1">
        <v>0</v>
      </c>
      <c r="M3512" s="1">
        <v>0</v>
      </c>
      <c r="N3512" s="1" t="s">
        <v>63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</v>
      </c>
      <c r="U3512" s="3" t="str">
        <f t="shared" si="54"/>
        <v>2017Plan</v>
      </c>
      <c r="V3512" s="2">
        <f>DATE(A3512,INDEX(Map!$H$1:$H$12,MATCH(B3512,Map!$G$1:$G$12,0),0),1)</f>
        <v>43617</v>
      </c>
      <c r="W3512" t="str">
        <f>IF(AND(V3512&gt;=Map!$K$2,V3512&lt;=Map!$L$2),"Base",IF(AND(V3512&gt;=Map!$K$3,V3512&lt;=Map!$L$3),"Fcst","N/A"))</f>
        <v>N/A</v>
      </c>
      <c r="X3512" t="str">
        <f>INDEX(Map!$B$2:$B$86,MATCH(D3512,Map!$A$2:$A$86,0),0)</f>
        <v>N/A</v>
      </c>
      <c r="Y3512" s="7" t="str">
        <f>IF(INDEX(Map!$C$2:$C$86,MATCH(D3512,Map!$A$2:$A$86,0),0)="","N/A",E3512*INDEX(Map!$C$2:$C$86,MATCH(D3512,Map!$A$2:$A$86,0),0))</f>
        <v>N/A</v>
      </c>
      <c r="Z3512" s="7" t="str">
        <f>IF(INDEX(Map!$D$2:$D$86,MATCH(D3512,Map!$A$2:$A$86,0),0)="","N/A",E3512*INDEX(Map!$D$2:$D$86,MATCH(D3512,Map!$A$2:$A$86,0),0))</f>
        <v>N/A</v>
      </c>
      <c r="AA3512" t="str">
        <f>INDEX(Map!$E$2:$E$86,MATCH(D3512,Map!$A$2:$A$86,0),0)</f>
        <v>Sales</v>
      </c>
    </row>
    <row r="3513" spans="1:27" x14ac:dyDescent="0.25">
      <c r="A3513" s="1" t="s">
        <v>121</v>
      </c>
      <c r="B3513" s="1" t="s">
        <v>112</v>
      </c>
      <c r="C3513" s="1">
        <v>68</v>
      </c>
      <c r="D3513" s="1" t="s">
        <v>91</v>
      </c>
      <c r="E3513" s="1">
        <v>0</v>
      </c>
      <c r="F3513" s="1">
        <v>0</v>
      </c>
      <c r="G3513" s="1">
        <v>0</v>
      </c>
      <c r="H3513" s="1">
        <v>0</v>
      </c>
      <c r="I3513" s="1" t="s">
        <v>63</v>
      </c>
      <c r="J3513" s="1" t="s">
        <v>63</v>
      </c>
      <c r="K3513" s="1">
        <v>0</v>
      </c>
      <c r="L3513" s="1">
        <v>0</v>
      </c>
      <c r="M3513" s="1">
        <v>0</v>
      </c>
      <c r="N3513" s="1" t="s">
        <v>63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</v>
      </c>
      <c r="U3513" s="3" t="str">
        <f t="shared" si="54"/>
        <v>2017Plan</v>
      </c>
      <c r="V3513" s="2">
        <f>DATE(A3513,INDEX(Map!$H$1:$H$12,MATCH(B3513,Map!$G$1:$G$12,0),0),1)</f>
        <v>43617</v>
      </c>
      <c r="W3513" t="str">
        <f>IF(AND(V3513&gt;=Map!$K$2,V3513&lt;=Map!$L$2),"Base",IF(AND(V3513&gt;=Map!$K$3,V3513&lt;=Map!$L$3),"Fcst","N/A"))</f>
        <v>N/A</v>
      </c>
      <c r="X3513" t="str">
        <f>INDEX(Map!$B$2:$B$86,MATCH(D3513,Map!$A$2:$A$86,0),0)</f>
        <v>N/A</v>
      </c>
      <c r="Y3513" s="7" t="str">
        <f>IF(INDEX(Map!$C$2:$C$86,MATCH(D3513,Map!$A$2:$A$86,0),0)="","N/A",E3513*INDEX(Map!$C$2:$C$86,MATCH(D3513,Map!$A$2:$A$86,0),0))</f>
        <v>N/A</v>
      </c>
      <c r="Z3513" s="7" t="str">
        <f>IF(INDEX(Map!$D$2:$D$86,MATCH(D3513,Map!$A$2:$A$86,0),0)="","N/A",E3513*INDEX(Map!$D$2:$D$86,MATCH(D3513,Map!$A$2:$A$86,0),0))</f>
        <v>N/A</v>
      </c>
      <c r="AA3513" t="str">
        <f>INDEX(Map!$E$2:$E$86,MATCH(D3513,Map!$A$2:$A$86,0),0)</f>
        <v>CSR</v>
      </c>
    </row>
    <row r="3514" spans="1:27" x14ac:dyDescent="0.25">
      <c r="A3514" s="1" t="s">
        <v>121</v>
      </c>
      <c r="B3514" s="1" t="s">
        <v>112</v>
      </c>
      <c r="C3514" s="1">
        <v>69</v>
      </c>
      <c r="D3514" s="1" t="s">
        <v>92</v>
      </c>
      <c r="E3514" s="1">
        <v>0</v>
      </c>
      <c r="F3514" s="1">
        <v>0</v>
      </c>
      <c r="G3514" s="1">
        <v>0</v>
      </c>
      <c r="H3514" s="1">
        <v>0</v>
      </c>
      <c r="I3514" s="1" t="s">
        <v>63</v>
      </c>
      <c r="J3514" s="1" t="s">
        <v>63</v>
      </c>
      <c r="K3514" s="1">
        <v>0</v>
      </c>
      <c r="L3514" s="1">
        <v>0</v>
      </c>
      <c r="M3514" s="1">
        <v>0</v>
      </c>
      <c r="N3514" s="1" t="s">
        <v>63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</v>
      </c>
      <c r="U3514" s="3" t="str">
        <f t="shared" si="54"/>
        <v>2017Plan</v>
      </c>
      <c r="V3514" s="2">
        <f>DATE(A3514,INDEX(Map!$H$1:$H$12,MATCH(B3514,Map!$G$1:$G$12,0),0),1)</f>
        <v>43617</v>
      </c>
      <c r="W3514" t="str">
        <f>IF(AND(V3514&gt;=Map!$K$2,V3514&lt;=Map!$L$2),"Base",IF(AND(V3514&gt;=Map!$K$3,V3514&lt;=Map!$L$3),"Fcst","N/A"))</f>
        <v>N/A</v>
      </c>
      <c r="X3514" t="str">
        <f>INDEX(Map!$B$2:$B$86,MATCH(D3514,Map!$A$2:$A$86,0),0)</f>
        <v>N/A</v>
      </c>
      <c r="Y3514" s="7" t="str">
        <f>IF(INDEX(Map!$C$2:$C$86,MATCH(D3514,Map!$A$2:$A$86,0),0)="","N/A",E3514*INDEX(Map!$C$2:$C$86,MATCH(D3514,Map!$A$2:$A$86,0),0))</f>
        <v>N/A</v>
      </c>
      <c r="Z3514" s="7" t="str">
        <f>IF(INDEX(Map!$D$2:$D$86,MATCH(D3514,Map!$A$2:$A$86,0),0)="","N/A",E3514*INDEX(Map!$D$2:$D$86,MATCH(D3514,Map!$A$2:$A$86,0),0))</f>
        <v>N/A</v>
      </c>
      <c r="AA3514" t="str">
        <f>INDEX(Map!$E$2:$E$86,MATCH(D3514,Map!$A$2:$A$86,0),0)</f>
        <v>CSR</v>
      </c>
    </row>
    <row r="3515" spans="1:27" x14ac:dyDescent="0.25">
      <c r="A3515" s="1" t="s">
        <v>121</v>
      </c>
      <c r="B3515" s="1" t="s">
        <v>112</v>
      </c>
      <c r="C3515" s="1">
        <v>70</v>
      </c>
      <c r="D3515" s="1" t="s">
        <v>93</v>
      </c>
      <c r="E3515" s="1">
        <v>0</v>
      </c>
      <c r="F3515" s="1">
        <v>0</v>
      </c>
      <c r="G3515" s="1">
        <v>0</v>
      </c>
      <c r="H3515" s="1">
        <v>0</v>
      </c>
      <c r="I3515" s="1" t="s">
        <v>63</v>
      </c>
      <c r="J3515" s="1" t="s">
        <v>63</v>
      </c>
      <c r="K3515" s="1">
        <v>0</v>
      </c>
      <c r="L3515" s="1">
        <v>0</v>
      </c>
      <c r="M3515" s="1">
        <v>0</v>
      </c>
      <c r="N3515" s="1" t="s">
        <v>63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</v>
      </c>
      <c r="U3515" s="3" t="str">
        <f t="shared" si="54"/>
        <v>2017Plan</v>
      </c>
      <c r="V3515" s="2">
        <f>DATE(A3515,INDEX(Map!$H$1:$H$12,MATCH(B3515,Map!$G$1:$G$12,0),0),1)</f>
        <v>43617</v>
      </c>
      <c r="W3515" t="str">
        <f>IF(AND(V3515&gt;=Map!$K$2,V3515&lt;=Map!$L$2),"Base",IF(AND(V3515&gt;=Map!$K$3,V3515&lt;=Map!$L$3),"Fcst","N/A"))</f>
        <v>N/A</v>
      </c>
      <c r="X3515" t="str">
        <f>INDEX(Map!$B$2:$B$86,MATCH(D3515,Map!$A$2:$A$86,0),0)</f>
        <v>N/A</v>
      </c>
      <c r="Y3515" s="7" t="str">
        <f>IF(INDEX(Map!$C$2:$C$86,MATCH(D3515,Map!$A$2:$A$86,0),0)="","N/A",E3515*INDEX(Map!$C$2:$C$86,MATCH(D3515,Map!$A$2:$A$86,0),0))</f>
        <v>N/A</v>
      </c>
      <c r="Z3515" s="7" t="str">
        <f>IF(INDEX(Map!$D$2:$D$86,MATCH(D3515,Map!$A$2:$A$86,0),0)="","N/A",E3515*INDEX(Map!$D$2:$D$86,MATCH(D3515,Map!$A$2:$A$86,0),0))</f>
        <v>N/A</v>
      </c>
      <c r="AA3515" t="str">
        <f>INDEX(Map!$E$2:$E$86,MATCH(D3515,Map!$A$2:$A$86,0),0)</f>
        <v>CSR</v>
      </c>
    </row>
    <row r="3516" spans="1:27" x14ac:dyDescent="0.25">
      <c r="A3516" s="1" t="s">
        <v>121</v>
      </c>
      <c r="B3516" s="1" t="s">
        <v>112</v>
      </c>
      <c r="C3516" s="1">
        <v>71</v>
      </c>
      <c r="D3516" s="1" t="s">
        <v>94</v>
      </c>
      <c r="E3516" s="1">
        <v>0</v>
      </c>
      <c r="F3516" s="1">
        <v>0</v>
      </c>
      <c r="G3516" s="1">
        <v>0</v>
      </c>
      <c r="H3516" s="1">
        <v>0</v>
      </c>
      <c r="I3516" s="1" t="s">
        <v>63</v>
      </c>
      <c r="J3516" s="1" t="s">
        <v>63</v>
      </c>
      <c r="K3516" s="1">
        <v>0</v>
      </c>
      <c r="L3516" s="1">
        <v>0</v>
      </c>
      <c r="M3516" s="1">
        <v>0</v>
      </c>
      <c r="N3516" s="1" t="s">
        <v>63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0</v>
      </c>
      <c r="U3516" s="3" t="str">
        <f t="shared" si="54"/>
        <v>2017Plan</v>
      </c>
      <c r="V3516" s="2">
        <f>DATE(A3516,INDEX(Map!$H$1:$H$12,MATCH(B3516,Map!$G$1:$G$12,0),0),1)</f>
        <v>43617</v>
      </c>
      <c r="W3516" t="str">
        <f>IF(AND(V3516&gt;=Map!$K$2,V3516&lt;=Map!$L$2),"Base",IF(AND(V3516&gt;=Map!$K$3,V3516&lt;=Map!$L$3),"Fcst","N/A"))</f>
        <v>N/A</v>
      </c>
      <c r="X3516" t="str">
        <f>INDEX(Map!$B$2:$B$86,MATCH(D3516,Map!$A$2:$A$86,0),0)</f>
        <v>N/A</v>
      </c>
      <c r="Y3516" s="7" t="str">
        <f>IF(INDEX(Map!$C$2:$C$86,MATCH(D3516,Map!$A$2:$A$86,0),0)="","N/A",E3516*INDEX(Map!$C$2:$C$86,MATCH(D3516,Map!$A$2:$A$86,0),0))</f>
        <v>N/A</v>
      </c>
      <c r="Z3516" s="7" t="str">
        <f>IF(INDEX(Map!$D$2:$D$86,MATCH(D3516,Map!$A$2:$A$86,0),0)="","N/A",E3516*INDEX(Map!$D$2:$D$86,MATCH(D3516,Map!$A$2:$A$86,0),0))</f>
        <v>N/A</v>
      </c>
      <c r="AA3516" t="str">
        <f>INDEX(Map!$E$2:$E$86,MATCH(D3516,Map!$A$2:$A$86,0),0)</f>
        <v>CSR</v>
      </c>
    </row>
    <row r="3517" spans="1:27" x14ac:dyDescent="0.25">
      <c r="A3517" s="1" t="s">
        <v>121</v>
      </c>
      <c r="B3517" s="1" t="s">
        <v>112</v>
      </c>
      <c r="C3517" s="1">
        <v>72</v>
      </c>
      <c r="D3517" s="1" t="s">
        <v>95</v>
      </c>
      <c r="E3517" s="1">
        <v>0</v>
      </c>
      <c r="F3517" s="1">
        <v>0</v>
      </c>
      <c r="G3517" s="1">
        <v>0</v>
      </c>
      <c r="H3517" s="1">
        <v>0</v>
      </c>
      <c r="I3517" s="1" t="s">
        <v>63</v>
      </c>
      <c r="J3517" s="1" t="s">
        <v>63</v>
      </c>
      <c r="K3517" s="1">
        <v>0</v>
      </c>
      <c r="L3517" s="1">
        <v>0</v>
      </c>
      <c r="M3517" s="1">
        <v>0</v>
      </c>
      <c r="N3517" s="1" t="s">
        <v>63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</v>
      </c>
      <c r="U3517" s="3" t="str">
        <f t="shared" si="54"/>
        <v>2017Plan</v>
      </c>
      <c r="V3517" s="2">
        <f>DATE(A3517,INDEX(Map!$H$1:$H$12,MATCH(B3517,Map!$G$1:$G$12,0),0),1)</f>
        <v>43617</v>
      </c>
      <c r="W3517" t="str">
        <f>IF(AND(V3517&gt;=Map!$K$2,V3517&lt;=Map!$L$2),"Base",IF(AND(V3517&gt;=Map!$K$3,V3517&lt;=Map!$L$3),"Fcst","N/A"))</f>
        <v>N/A</v>
      </c>
      <c r="X3517" t="str">
        <f>INDEX(Map!$B$2:$B$86,MATCH(D3517,Map!$A$2:$A$86,0),0)</f>
        <v>N/A</v>
      </c>
      <c r="Y3517" s="7" t="str">
        <f>IF(INDEX(Map!$C$2:$C$86,MATCH(D3517,Map!$A$2:$A$86,0),0)="","N/A",E3517*INDEX(Map!$C$2:$C$86,MATCH(D3517,Map!$A$2:$A$86,0),0))</f>
        <v>N/A</v>
      </c>
      <c r="Z3517" s="7" t="str">
        <f>IF(INDEX(Map!$D$2:$D$86,MATCH(D3517,Map!$A$2:$A$86,0),0)="","N/A",E3517*INDEX(Map!$D$2:$D$86,MATCH(D3517,Map!$A$2:$A$86,0),0))</f>
        <v>N/A</v>
      </c>
      <c r="AA3517" t="str">
        <f>INDEX(Map!$E$2:$E$86,MATCH(D3517,Map!$A$2:$A$86,0),0)</f>
        <v>CSR</v>
      </c>
    </row>
    <row r="3518" spans="1:27" x14ac:dyDescent="0.25">
      <c r="A3518" s="1" t="s">
        <v>121</v>
      </c>
      <c r="B3518" s="1" t="s">
        <v>112</v>
      </c>
      <c r="C3518" s="1">
        <v>73</v>
      </c>
      <c r="D3518" s="1" t="s">
        <v>96</v>
      </c>
      <c r="E3518" s="1">
        <v>0</v>
      </c>
      <c r="F3518" s="1">
        <v>0</v>
      </c>
      <c r="G3518" s="1">
        <v>0</v>
      </c>
      <c r="H3518" s="1">
        <v>0</v>
      </c>
      <c r="I3518" s="1" t="s">
        <v>63</v>
      </c>
      <c r="J3518" s="1" t="s">
        <v>63</v>
      </c>
      <c r="K3518" s="1">
        <v>0</v>
      </c>
      <c r="L3518" s="1">
        <v>0</v>
      </c>
      <c r="M3518" s="1">
        <v>0</v>
      </c>
      <c r="N3518" s="1" t="s">
        <v>63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</v>
      </c>
      <c r="U3518" s="3" t="str">
        <f t="shared" si="54"/>
        <v>2017Plan</v>
      </c>
      <c r="V3518" s="2">
        <f>DATE(A3518,INDEX(Map!$H$1:$H$12,MATCH(B3518,Map!$G$1:$G$12,0),0),1)</f>
        <v>43617</v>
      </c>
      <c r="W3518" t="str">
        <f>IF(AND(V3518&gt;=Map!$K$2,V3518&lt;=Map!$L$2),"Base",IF(AND(V3518&gt;=Map!$K$3,V3518&lt;=Map!$L$3),"Fcst","N/A"))</f>
        <v>N/A</v>
      </c>
      <c r="X3518" t="str">
        <f>INDEX(Map!$B$2:$B$86,MATCH(D3518,Map!$A$2:$A$86,0),0)</f>
        <v>N/A</v>
      </c>
      <c r="Y3518" s="7" t="str">
        <f>IF(INDEX(Map!$C$2:$C$86,MATCH(D3518,Map!$A$2:$A$86,0),0)="","N/A",E3518*INDEX(Map!$C$2:$C$86,MATCH(D3518,Map!$A$2:$A$86,0),0))</f>
        <v>N/A</v>
      </c>
      <c r="Z3518" s="7" t="str">
        <f>IF(INDEX(Map!$D$2:$D$86,MATCH(D3518,Map!$A$2:$A$86,0),0)="","N/A",E3518*INDEX(Map!$D$2:$D$86,MATCH(D3518,Map!$A$2:$A$86,0),0))</f>
        <v>N/A</v>
      </c>
      <c r="AA3518" t="str">
        <f>INDEX(Map!$E$2:$E$86,MATCH(D3518,Map!$A$2:$A$86,0),0)</f>
        <v>CSR</v>
      </c>
    </row>
    <row r="3519" spans="1:27" x14ac:dyDescent="0.25">
      <c r="A3519" s="1" t="s">
        <v>121</v>
      </c>
      <c r="B3519" s="1" t="s">
        <v>112</v>
      </c>
      <c r="C3519" s="1">
        <v>74</v>
      </c>
      <c r="D3519" s="1" t="s">
        <v>97</v>
      </c>
      <c r="E3519" s="1">
        <v>0</v>
      </c>
      <c r="F3519" s="1">
        <v>0</v>
      </c>
      <c r="G3519" s="1">
        <v>0</v>
      </c>
      <c r="H3519" s="1">
        <v>0</v>
      </c>
      <c r="I3519" s="1" t="s">
        <v>63</v>
      </c>
      <c r="J3519" s="1" t="s">
        <v>63</v>
      </c>
      <c r="K3519" s="1">
        <v>0</v>
      </c>
      <c r="L3519" s="1">
        <v>0</v>
      </c>
      <c r="M3519" s="1">
        <v>0</v>
      </c>
      <c r="N3519" s="1" t="s">
        <v>63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</v>
      </c>
      <c r="U3519" s="3" t="str">
        <f t="shared" si="54"/>
        <v>2017Plan</v>
      </c>
      <c r="V3519" s="2">
        <f>DATE(A3519,INDEX(Map!$H$1:$H$12,MATCH(B3519,Map!$G$1:$G$12,0),0),1)</f>
        <v>43617</v>
      </c>
      <c r="W3519" t="str">
        <f>IF(AND(V3519&gt;=Map!$K$2,V3519&lt;=Map!$L$2),"Base",IF(AND(V3519&gt;=Map!$K$3,V3519&lt;=Map!$L$3),"Fcst","N/A"))</f>
        <v>N/A</v>
      </c>
      <c r="X3519" t="str">
        <f>INDEX(Map!$B$2:$B$86,MATCH(D3519,Map!$A$2:$A$86,0),0)</f>
        <v>N/A</v>
      </c>
      <c r="Y3519" s="7" t="str">
        <f>IF(INDEX(Map!$C$2:$C$86,MATCH(D3519,Map!$A$2:$A$86,0),0)="","N/A",E3519*INDEX(Map!$C$2:$C$86,MATCH(D3519,Map!$A$2:$A$86,0),0))</f>
        <v>N/A</v>
      </c>
      <c r="Z3519" s="7" t="str">
        <f>IF(INDEX(Map!$D$2:$D$86,MATCH(D3519,Map!$A$2:$A$86,0),0)="","N/A",E3519*INDEX(Map!$D$2:$D$86,MATCH(D3519,Map!$A$2:$A$86,0),0))</f>
        <v>N/A</v>
      </c>
      <c r="AA3519" t="str">
        <f>INDEX(Map!$E$2:$E$86,MATCH(D3519,Map!$A$2:$A$86,0),0)</f>
        <v>CSR</v>
      </c>
    </row>
    <row r="3520" spans="1:27" x14ac:dyDescent="0.25">
      <c r="A3520" s="1" t="s">
        <v>121</v>
      </c>
      <c r="B3520" s="1" t="s">
        <v>112</v>
      </c>
      <c r="C3520" s="1">
        <v>75</v>
      </c>
      <c r="D3520" s="1" t="s">
        <v>98</v>
      </c>
      <c r="E3520" s="1">
        <v>0</v>
      </c>
      <c r="F3520" s="1">
        <v>0</v>
      </c>
      <c r="G3520" s="1">
        <v>0</v>
      </c>
      <c r="H3520" s="1">
        <v>0</v>
      </c>
      <c r="I3520" s="1" t="s">
        <v>63</v>
      </c>
      <c r="J3520" s="1" t="s">
        <v>63</v>
      </c>
      <c r="K3520" s="1">
        <v>0</v>
      </c>
      <c r="L3520" s="1">
        <v>0</v>
      </c>
      <c r="M3520" s="1">
        <v>0</v>
      </c>
      <c r="N3520" s="1" t="s">
        <v>63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3" t="str">
        <f t="shared" si="54"/>
        <v>2017Plan</v>
      </c>
      <c r="V3520" s="2">
        <f>DATE(A3520,INDEX(Map!$H$1:$H$12,MATCH(B3520,Map!$G$1:$G$12,0),0),1)</f>
        <v>43617</v>
      </c>
      <c r="W3520" t="str">
        <f>IF(AND(V3520&gt;=Map!$K$2,V3520&lt;=Map!$L$2),"Base",IF(AND(V3520&gt;=Map!$K$3,V3520&lt;=Map!$L$3),"Fcst","N/A"))</f>
        <v>N/A</v>
      </c>
      <c r="X3520" t="str">
        <f>INDEX(Map!$B$2:$B$86,MATCH(D3520,Map!$A$2:$A$86,0),0)</f>
        <v>N/A</v>
      </c>
      <c r="Y3520" s="7" t="str">
        <f>IF(INDEX(Map!$C$2:$C$86,MATCH(D3520,Map!$A$2:$A$86,0),0)="","N/A",E3520*INDEX(Map!$C$2:$C$86,MATCH(D3520,Map!$A$2:$A$86,0),0))</f>
        <v>N/A</v>
      </c>
      <c r="Z3520" s="7" t="str">
        <f>IF(INDEX(Map!$D$2:$D$86,MATCH(D3520,Map!$A$2:$A$86,0),0)="","N/A",E3520*INDEX(Map!$D$2:$D$86,MATCH(D3520,Map!$A$2:$A$86,0),0))</f>
        <v>N/A</v>
      </c>
      <c r="AA3520" t="str">
        <f>INDEX(Map!$E$2:$E$86,MATCH(D3520,Map!$A$2:$A$86,0),0)</f>
        <v>CSR</v>
      </c>
    </row>
    <row r="3521" spans="1:27" x14ac:dyDescent="0.25">
      <c r="A3521" s="1" t="s">
        <v>121</v>
      </c>
      <c r="B3521" s="1" t="s">
        <v>112</v>
      </c>
      <c r="C3521" s="1">
        <v>76</v>
      </c>
      <c r="D3521" s="1" t="s">
        <v>99</v>
      </c>
      <c r="E3521" s="1">
        <v>0</v>
      </c>
      <c r="F3521" s="1">
        <v>0</v>
      </c>
      <c r="G3521" s="1">
        <v>0</v>
      </c>
      <c r="H3521" s="1">
        <v>0</v>
      </c>
      <c r="I3521" s="1" t="s">
        <v>63</v>
      </c>
      <c r="J3521" s="1" t="s">
        <v>63</v>
      </c>
      <c r="K3521" s="1">
        <v>0</v>
      </c>
      <c r="L3521" s="1">
        <v>0</v>
      </c>
      <c r="M3521" s="1">
        <v>0</v>
      </c>
      <c r="N3521" s="1" t="s">
        <v>63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3" t="str">
        <f t="shared" si="54"/>
        <v>2017Plan</v>
      </c>
      <c r="V3521" s="2">
        <f>DATE(A3521,INDEX(Map!$H$1:$H$12,MATCH(B3521,Map!$G$1:$G$12,0),0),1)</f>
        <v>43617</v>
      </c>
      <c r="W3521" t="str">
        <f>IF(AND(V3521&gt;=Map!$K$2,V3521&lt;=Map!$L$2),"Base",IF(AND(V3521&gt;=Map!$K$3,V3521&lt;=Map!$L$3),"Fcst","N/A"))</f>
        <v>N/A</v>
      </c>
      <c r="X3521" t="str">
        <f>INDEX(Map!$B$2:$B$86,MATCH(D3521,Map!$A$2:$A$86,0),0)</f>
        <v>N/A</v>
      </c>
      <c r="Y3521" s="7" t="str">
        <f>IF(INDEX(Map!$C$2:$C$86,MATCH(D3521,Map!$A$2:$A$86,0),0)="","N/A",E3521*INDEX(Map!$C$2:$C$86,MATCH(D3521,Map!$A$2:$A$86,0),0))</f>
        <v>N/A</v>
      </c>
      <c r="Z3521" s="7" t="str">
        <f>IF(INDEX(Map!$D$2:$D$86,MATCH(D3521,Map!$A$2:$A$86,0),0)="","N/A",E3521*INDEX(Map!$D$2:$D$86,MATCH(D3521,Map!$A$2:$A$86,0),0))</f>
        <v>N/A</v>
      </c>
      <c r="AA3521" t="str">
        <f>INDEX(Map!$E$2:$E$86,MATCH(D3521,Map!$A$2:$A$86,0),0)</f>
        <v>CSR</v>
      </c>
    </row>
    <row r="3522" spans="1:27" x14ac:dyDescent="0.25">
      <c r="A3522" s="1" t="s">
        <v>121</v>
      </c>
      <c r="B3522" s="1" t="s">
        <v>112</v>
      </c>
      <c r="C3522" s="1">
        <v>77</v>
      </c>
      <c r="D3522" s="1" t="s">
        <v>100</v>
      </c>
      <c r="E3522" s="1">
        <v>0</v>
      </c>
      <c r="F3522" s="1">
        <v>0</v>
      </c>
      <c r="G3522" s="1">
        <v>0</v>
      </c>
      <c r="H3522" s="1">
        <v>0</v>
      </c>
      <c r="I3522" s="1" t="s">
        <v>63</v>
      </c>
      <c r="J3522" s="1" t="s">
        <v>63</v>
      </c>
      <c r="K3522" s="1">
        <v>0</v>
      </c>
      <c r="L3522" s="1">
        <v>0</v>
      </c>
      <c r="M3522" s="1">
        <v>0</v>
      </c>
      <c r="N3522" s="1" t="s">
        <v>63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3" t="str">
        <f t="shared" si="54"/>
        <v>2017Plan</v>
      </c>
      <c r="V3522" s="2">
        <f>DATE(A3522,INDEX(Map!$H$1:$H$12,MATCH(B3522,Map!$G$1:$G$12,0),0),1)</f>
        <v>43617</v>
      </c>
      <c r="W3522" t="str">
        <f>IF(AND(V3522&gt;=Map!$K$2,V3522&lt;=Map!$L$2),"Base",IF(AND(V3522&gt;=Map!$K$3,V3522&lt;=Map!$L$3),"Fcst","N/A"))</f>
        <v>N/A</v>
      </c>
      <c r="X3522" t="str">
        <f>INDEX(Map!$B$2:$B$86,MATCH(D3522,Map!$A$2:$A$86,0),0)</f>
        <v>N/A</v>
      </c>
      <c r="Y3522" s="7" t="str">
        <f>IF(INDEX(Map!$C$2:$C$86,MATCH(D3522,Map!$A$2:$A$86,0),0)="","N/A",E3522*INDEX(Map!$C$2:$C$86,MATCH(D3522,Map!$A$2:$A$86,0),0))</f>
        <v>N/A</v>
      </c>
      <c r="Z3522" s="7" t="str">
        <f>IF(INDEX(Map!$D$2:$D$86,MATCH(D3522,Map!$A$2:$A$86,0),0)="","N/A",E3522*INDEX(Map!$D$2:$D$86,MATCH(D3522,Map!$A$2:$A$86,0),0))</f>
        <v>N/A</v>
      </c>
      <c r="AA3522" t="str">
        <f>INDEX(Map!$E$2:$E$86,MATCH(D3522,Map!$A$2:$A$86,0),0)</f>
        <v>CSR</v>
      </c>
    </row>
    <row r="3523" spans="1:27" x14ac:dyDescent="0.25">
      <c r="A3523" s="1" t="s">
        <v>121</v>
      </c>
      <c r="B3523" s="1" t="s">
        <v>112</v>
      </c>
      <c r="C3523" s="1">
        <v>78</v>
      </c>
      <c r="D3523" s="1" t="s">
        <v>101</v>
      </c>
      <c r="E3523" s="1">
        <v>0</v>
      </c>
      <c r="F3523" s="1">
        <v>0</v>
      </c>
      <c r="G3523" s="1">
        <v>0</v>
      </c>
      <c r="H3523" s="1">
        <v>0</v>
      </c>
      <c r="I3523" s="1" t="s">
        <v>63</v>
      </c>
      <c r="J3523" s="1" t="s">
        <v>63</v>
      </c>
      <c r="K3523" s="1">
        <v>0</v>
      </c>
      <c r="L3523" s="1">
        <v>0</v>
      </c>
      <c r="M3523" s="1">
        <v>0</v>
      </c>
      <c r="N3523" s="1" t="s">
        <v>63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3" t="str">
        <f t="shared" si="54"/>
        <v>2017Plan</v>
      </c>
      <c r="V3523" s="2">
        <f>DATE(A3523,INDEX(Map!$H$1:$H$12,MATCH(B3523,Map!$G$1:$G$12,0),0),1)</f>
        <v>43617</v>
      </c>
      <c r="W3523" t="str">
        <f>IF(AND(V3523&gt;=Map!$K$2,V3523&lt;=Map!$L$2),"Base",IF(AND(V3523&gt;=Map!$K$3,V3523&lt;=Map!$L$3),"Fcst","N/A"))</f>
        <v>N/A</v>
      </c>
      <c r="X3523" t="str">
        <f>INDEX(Map!$B$2:$B$86,MATCH(D3523,Map!$A$2:$A$86,0),0)</f>
        <v>N/A</v>
      </c>
      <c r="Y3523" s="7" t="str">
        <f>IF(INDEX(Map!$C$2:$C$86,MATCH(D3523,Map!$A$2:$A$86,0),0)="","N/A",E3523*INDEX(Map!$C$2:$C$86,MATCH(D3523,Map!$A$2:$A$86,0),0))</f>
        <v>N/A</v>
      </c>
      <c r="Z3523" s="7" t="str">
        <f>IF(INDEX(Map!$D$2:$D$86,MATCH(D3523,Map!$A$2:$A$86,0),0)="","N/A",E3523*INDEX(Map!$D$2:$D$86,MATCH(D3523,Map!$A$2:$A$86,0),0))</f>
        <v>N/A</v>
      </c>
      <c r="AA3523" t="str">
        <f>INDEX(Map!$E$2:$E$86,MATCH(D3523,Map!$A$2:$A$86,0),0)</f>
        <v>CSR</v>
      </c>
    </row>
    <row r="3524" spans="1:27" x14ac:dyDescent="0.25">
      <c r="A3524" s="1" t="s">
        <v>121</v>
      </c>
      <c r="B3524" s="1" t="s">
        <v>112</v>
      </c>
      <c r="C3524" s="1">
        <v>79</v>
      </c>
      <c r="D3524" s="1" t="s">
        <v>102</v>
      </c>
      <c r="E3524" s="1">
        <v>0</v>
      </c>
      <c r="F3524" s="1">
        <v>0</v>
      </c>
      <c r="G3524" s="1">
        <v>0</v>
      </c>
      <c r="H3524" s="1">
        <v>0</v>
      </c>
      <c r="I3524" s="1" t="s">
        <v>63</v>
      </c>
      <c r="J3524" s="1" t="s">
        <v>63</v>
      </c>
      <c r="K3524" s="1">
        <v>0</v>
      </c>
      <c r="L3524" s="1">
        <v>0</v>
      </c>
      <c r="M3524" s="1">
        <v>0</v>
      </c>
      <c r="N3524" s="1" t="s">
        <v>63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3" t="str">
        <f t="shared" ref="U3524:U3587" si="55">U3523</f>
        <v>2017Plan</v>
      </c>
      <c r="V3524" s="2">
        <f>DATE(A3524,INDEX(Map!$H$1:$H$12,MATCH(B3524,Map!$G$1:$G$12,0),0),1)</f>
        <v>43617</v>
      </c>
      <c r="W3524" t="str">
        <f>IF(AND(V3524&gt;=Map!$K$2,V3524&lt;=Map!$L$2),"Base",IF(AND(V3524&gt;=Map!$K$3,V3524&lt;=Map!$L$3),"Fcst","N/A"))</f>
        <v>N/A</v>
      </c>
      <c r="X3524" t="str">
        <f>INDEX(Map!$B$2:$B$86,MATCH(D3524,Map!$A$2:$A$86,0),0)</f>
        <v>N/A</v>
      </c>
      <c r="Y3524" s="7" t="str">
        <f>IF(INDEX(Map!$C$2:$C$86,MATCH(D3524,Map!$A$2:$A$86,0),0)="","N/A",E3524*INDEX(Map!$C$2:$C$86,MATCH(D3524,Map!$A$2:$A$86,0),0))</f>
        <v>N/A</v>
      </c>
      <c r="Z3524" s="7" t="str">
        <f>IF(INDEX(Map!$D$2:$D$86,MATCH(D3524,Map!$A$2:$A$86,0),0)="","N/A",E3524*INDEX(Map!$D$2:$D$86,MATCH(D3524,Map!$A$2:$A$86,0),0))</f>
        <v>N/A</v>
      </c>
      <c r="AA3524" t="str">
        <f>INDEX(Map!$E$2:$E$86,MATCH(D3524,Map!$A$2:$A$86,0),0)</f>
        <v>CSR</v>
      </c>
    </row>
    <row r="3525" spans="1:27" x14ac:dyDescent="0.25">
      <c r="A3525" s="1" t="s">
        <v>121</v>
      </c>
      <c r="B3525" s="1" t="s">
        <v>112</v>
      </c>
      <c r="C3525" s="1">
        <v>80</v>
      </c>
      <c r="D3525" s="1" t="s">
        <v>103</v>
      </c>
      <c r="E3525" s="1">
        <v>0</v>
      </c>
      <c r="F3525" s="1">
        <v>0</v>
      </c>
      <c r="G3525" s="1">
        <v>0</v>
      </c>
      <c r="H3525" s="1">
        <v>0</v>
      </c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3" t="str">
        <f t="shared" si="55"/>
        <v>2017Plan</v>
      </c>
      <c r="V3525" s="2">
        <f>DATE(A3525,INDEX(Map!$H$1:$H$12,MATCH(B3525,Map!$G$1:$G$12,0),0),1)</f>
        <v>43617</v>
      </c>
      <c r="W3525" t="str">
        <f>IF(AND(V3525&gt;=Map!$K$2,V3525&lt;=Map!$L$2),"Base",IF(AND(V3525&gt;=Map!$K$3,V3525&lt;=Map!$L$3),"Fcst","N/A"))</f>
        <v>N/A</v>
      </c>
      <c r="X3525" t="str">
        <f>INDEX(Map!$B$2:$B$86,MATCH(D3525,Map!$A$2:$A$86,0),0)</f>
        <v>N/A</v>
      </c>
      <c r="Y3525" s="7" t="str">
        <f>IF(INDEX(Map!$C$2:$C$86,MATCH(D3525,Map!$A$2:$A$86,0),0)="","N/A",E3525*INDEX(Map!$C$2:$C$86,MATCH(D3525,Map!$A$2:$A$86,0),0))</f>
        <v>N/A</v>
      </c>
      <c r="Z3525" s="7" t="str">
        <f>IF(INDEX(Map!$D$2:$D$86,MATCH(D3525,Map!$A$2:$A$86,0),0)="","N/A",E3525*INDEX(Map!$D$2:$D$86,MATCH(D3525,Map!$A$2:$A$86,0),0))</f>
        <v>N/A</v>
      </c>
      <c r="AA3525" t="str">
        <f>INDEX(Map!$E$2:$E$86,MATCH(D3525,Map!$A$2:$A$86,0),0)</f>
        <v>NGCC</v>
      </c>
    </row>
    <row r="3526" spans="1:27" x14ac:dyDescent="0.25">
      <c r="A3526" s="1" t="s">
        <v>121</v>
      </c>
      <c r="B3526" s="1" t="s">
        <v>112</v>
      </c>
      <c r="C3526" s="1">
        <v>81</v>
      </c>
      <c r="D3526" s="1" t="s">
        <v>104</v>
      </c>
      <c r="E3526" s="1">
        <v>0</v>
      </c>
      <c r="F3526" s="1">
        <v>0</v>
      </c>
      <c r="G3526" s="1">
        <v>0</v>
      </c>
      <c r="H3526" s="1">
        <v>0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3" t="str">
        <f t="shared" si="55"/>
        <v>2017Plan</v>
      </c>
      <c r="V3526" s="2">
        <f>DATE(A3526,INDEX(Map!$H$1:$H$12,MATCH(B3526,Map!$G$1:$G$12,0),0),1)</f>
        <v>43617</v>
      </c>
      <c r="W3526" t="str">
        <f>IF(AND(V3526&gt;=Map!$K$2,V3526&lt;=Map!$L$2),"Base",IF(AND(V3526&gt;=Map!$K$3,V3526&lt;=Map!$L$3),"Fcst","N/A"))</f>
        <v>N/A</v>
      </c>
      <c r="X3526" t="str">
        <f>INDEX(Map!$B$2:$B$86,MATCH(D3526,Map!$A$2:$A$86,0),0)</f>
        <v>N/A</v>
      </c>
      <c r="Y3526" s="7" t="str">
        <f>IF(INDEX(Map!$C$2:$C$86,MATCH(D3526,Map!$A$2:$A$86,0),0)="","N/A",E3526*INDEX(Map!$C$2:$C$86,MATCH(D3526,Map!$A$2:$A$86,0),0))</f>
        <v>N/A</v>
      </c>
      <c r="Z3526" s="7" t="str">
        <f>IF(INDEX(Map!$D$2:$D$86,MATCH(D3526,Map!$A$2:$A$86,0),0)="","N/A",E3526*INDEX(Map!$D$2:$D$86,MATCH(D3526,Map!$A$2:$A$86,0),0))</f>
        <v>N/A</v>
      </c>
      <c r="AA3526" t="str">
        <f>INDEX(Map!$E$2:$E$86,MATCH(D3526,Map!$A$2:$A$86,0),0)</f>
        <v>NGCC</v>
      </c>
    </row>
    <row r="3527" spans="1:27" x14ac:dyDescent="0.25">
      <c r="A3527" s="1" t="s">
        <v>121</v>
      </c>
      <c r="B3527" s="1" t="s">
        <v>112</v>
      </c>
      <c r="C3527" s="1">
        <v>82</v>
      </c>
      <c r="D3527" s="1" t="s">
        <v>105</v>
      </c>
      <c r="E3527" s="1">
        <v>0</v>
      </c>
      <c r="F3527" s="1">
        <v>0</v>
      </c>
      <c r="G3527" s="1">
        <v>0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3" t="str">
        <f t="shared" si="55"/>
        <v>2017Plan</v>
      </c>
      <c r="V3527" s="2">
        <f>DATE(A3527,INDEX(Map!$H$1:$H$12,MATCH(B3527,Map!$G$1:$G$12,0),0),1)</f>
        <v>43617</v>
      </c>
      <c r="W3527" t="str">
        <f>IF(AND(V3527&gt;=Map!$K$2,V3527&lt;=Map!$L$2),"Base",IF(AND(V3527&gt;=Map!$K$3,V3527&lt;=Map!$L$3),"Fcst","N/A"))</f>
        <v>N/A</v>
      </c>
      <c r="X3527" t="str">
        <f>INDEX(Map!$B$2:$B$86,MATCH(D3527,Map!$A$2:$A$86,0),0)</f>
        <v>N/A</v>
      </c>
      <c r="Y3527" s="7" t="str">
        <f>IF(INDEX(Map!$C$2:$C$86,MATCH(D3527,Map!$A$2:$A$86,0),0)="","N/A",E3527*INDEX(Map!$C$2:$C$86,MATCH(D3527,Map!$A$2:$A$86,0),0))</f>
        <v>N/A</v>
      </c>
      <c r="Z3527" s="7" t="str">
        <f>IF(INDEX(Map!$D$2:$D$86,MATCH(D3527,Map!$A$2:$A$86,0),0)="","N/A",E3527*INDEX(Map!$D$2:$D$86,MATCH(D3527,Map!$A$2:$A$86,0),0))</f>
        <v>N/A</v>
      </c>
      <c r="AA3527" t="str">
        <f>INDEX(Map!$E$2:$E$86,MATCH(D3527,Map!$A$2:$A$86,0),0)</f>
        <v>NGCC</v>
      </c>
    </row>
    <row r="3528" spans="1:27" x14ac:dyDescent="0.25">
      <c r="A3528" s="1" t="s">
        <v>121</v>
      </c>
      <c r="B3528" s="1" t="s">
        <v>112</v>
      </c>
      <c r="C3528" s="1">
        <v>83</v>
      </c>
      <c r="D3528" s="1" t="s">
        <v>106</v>
      </c>
      <c r="E3528" s="1">
        <v>0</v>
      </c>
      <c r="F3528" s="1">
        <v>0</v>
      </c>
      <c r="G3528" s="1">
        <v>0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3" t="str">
        <f t="shared" si="55"/>
        <v>2017Plan</v>
      </c>
      <c r="V3528" s="2">
        <f>DATE(A3528,INDEX(Map!$H$1:$H$12,MATCH(B3528,Map!$G$1:$G$12,0),0),1)</f>
        <v>43617</v>
      </c>
      <c r="W3528" t="str">
        <f>IF(AND(V3528&gt;=Map!$K$2,V3528&lt;=Map!$L$2),"Base",IF(AND(V3528&gt;=Map!$K$3,V3528&lt;=Map!$L$3),"Fcst","N/A"))</f>
        <v>N/A</v>
      </c>
      <c r="X3528" t="str">
        <f>INDEX(Map!$B$2:$B$86,MATCH(D3528,Map!$A$2:$A$86,0),0)</f>
        <v>N/A</v>
      </c>
      <c r="Y3528" s="7" t="str">
        <f>IF(INDEX(Map!$C$2:$C$86,MATCH(D3528,Map!$A$2:$A$86,0),0)="","N/A",E3528*INDEX(Map!$C$2:$C$86,MATCH(D3528,Map!$A$2:$A$86,0),0))</f>
        <v>N/A</v>
      </c>
      <c r="Z3528" s="7" t="str">
        <f>IF(INDEX(Map!$D$2:$D$86,MATCH(D3528,Map!$A$2:$A$86,0),0)="","N/A",E3528*INDEX(Map!$D$2:$D$86,MATCH(D3528,Map!$A$2:$A$86,0),0))</f>
        <v>N/A</v>
      </c>
      <c r="AA3528" t="str">
        <f>INDEX(Map!$E$2:$E$86,MATCH(D3528,Map!$A$2:$A$86,0),0)</f>
        <v>NGCC</v>
      </c>
    </row>
    <row r="3529" spans="1:27" x14ac:dyDescent="0.25">
      <c r="A3529" s="1" t="s">
        <v>121</v>
      </c>
      <c r="B3529" s="1" t="s">
        <v>112</v>
      </c>
      <c r="C3529" s="1">
        <v>84</v>
      </c>
      <c r="D3529" s="1" t="s">
        <v>107</v>
      </c>
      <c r="E3529" s="1">
        <v>0</v>
      </c>
      <c r="F3529" s="1">
        <v>0</v>
      </c>
      <c r="G3529" s="1">
        <v>0</v>
      </c>
      <c r="H3529" s="1">
        <v>0</v>
      </c>
      <c r="I3529" s="1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3" t="str">
        <f t="shared" si="55"/>
        <v>2017Plan</v>
      </c>
      <c r="V3529" s="2">
        <f>DATE(A3529,INDEX(Map!$H$1:$H$12,MATCH(B3529,Map!$G$1:$G$12,0),0),1)</f>
        <v>43617</v>
      </c>
      <c r="W3529" t="str">
        <f>IF(AND(V3529&gt;=Map!$K$2,V3529&lt;=Map!$L$2),"Base",IF(AND(V3529&gt;=Map!$K$3,V3529&lt;=Map!$L$3),"Fcst","N/A"))</f>
        <v>N/A</v>
      </c>
      <c r="X3529" t="str">
        <f>INDEX(Map!$B$2:$B$86,MATCH(D3529,Map!$A$2:$A$86,0),0)</f>
        <v>Bluegrass/EKPC</v>
      </c>
      <c r="Y3529" s="7" t="str">
        <f>IF(INDEX(Map!$C$2:$C$86,MATCH(D3529,Map!$A$2:$A$86,0),0)="","N/A",E3529*INDEX(Map!$C$2:$C$86,MATCH(D3529,Map!$A$2:$A$86,0),0))</f>
        <v>N/A</v>
      </c>
      <c r="Z3529" s="7">
        <f>IF(INDEX(Map!$D$2:$D$86,MATCH(D3529,Map!$A$2:$A$86,0),0)="","N/A",E3529*INDEX(Map!$D$2:$D$86,MATCH(D3529,Map!$A$2:$A$86,0),0))</f>
        <v>0</v>
      </c>
      <c r="AA3529" t="str">
        <f>INDEX(Map!$E$2:$E$86,MATCH(D3529,Map!$A$2:$A$86,0),0)</f>
        <v>SCCT</v>
      </c>
    </row>
    <row r="3530" spans="1:27" x14ac:dyDescent="0.25">
      <c r="A3530" s="1" t="s">
        <v>121</v>
      </c>
      <c r="B3530" s="1" t="s">
        <v>113</v>
      </c>
      <c r="C3530" s="1">
        <v>1</v>
      </c>
      <c r="D3530" s="1" t="s">
        <v>23</v>
      </c>
      <c r="E3530" s="1">
        <v>16.600000000000001</v>
      </c>
      <c r="F3530" s="1">
        <v>0</v>
      </c>
      <c r="G3530" s="1">
        <v>21</v>
      </c>
      <c r="H3530" s="1">
        <v>2</v>
      </c>
      <c r="I3530" s="1">
        <v>194.9</v>
      </c>
      <c r="J3530" s="1">
        <v>11751</v>
      </c>
      <c r="K3530" s="1">
        <v>425</v>
      </c>
      <c r="L3530" s="1">
        <v>269.60000000000002</v>
      </c>
      <c r="M3530" s="1">
        <v>526</v>
      </c>
      <c r="N3530" s="1">
        <v>2</v>
      </c>
      <c r="O3530" s="1">
        <v>32</v>
      </c>
      <c r="P3530" s="1">
        <v>0</v>
      </c>
      <c r="Q3530" s="1">
        <v>49</v>
      </c>
      <c r="R3530" s="1">
        <v>34.630000000000003</v>
      </c>
      <c r="S3530" s="1">
        <v>36.58</v>
      </c>
      <c r="T3530" s="1">
        <v>607</v>
      </c>
      <c r="U3530" s="3" t="str">
        <f t="shared" si="55"/>
        <v>2017Plan</v>
      </c>
      <c r="V3530" s="2">
        <f>DATE(A3530,INDEX(Map!$H$1:$H$12,MATCH(B3530,Map!$G$1:$G$12,0),0),1)</f>
        <v>43647</v>
      </c>
      <c r="W3530" t="str">
        <f>IF(AND(V3530&gt;=Map!$K$2,V3530&lt;=Map!$L$2),"Base",IF(AND(V3530&gt;=Map!$K$3,V3530&lt;=Map!$L$3),"Fcst","N/A"))</f>
        <v>N/A</v>
      </c>
      <c r="X3530" t="str">
        <f>INDEX(Map!$B$2:$B$86,MATCH(D3530,Map!$A$2:$A$86,0),0)</f>
        <v>Brown 1</v>
      </c>
      <c r="Y3530" s="7">
        <f>IF(INDEX(Map!$C$2:$C$86,MATCH(D3530,Map!$A$2:$A$86,0),0)="","N/A",E3530*INDEX(Map!$C$2:$C$86,MATCH(D3530,Map!$A$2:$A$86,0),0))</f>
        <v>16.600000000000001</v>
      </c>
      <c r="Z3530" s="7" t="str">
        <f>IF(INDEX(Map!$D$2:$D$86,MATCH(D3530,Map!$A$2:$A$86,0),0)="","N/A",E3530*INDEX(Map!$D$2:$D$86,MATCH(D3530,Map!$A$2:$A$86,0),0))</f>
        <v>N/A</v>
      </c>
      <c r="AA3530" t="str">
        <f>INDEX(Map!$E$2:$E$86,MATCH(D3530,Map!$A$2:$A$86,0),0)</f>
        <v>Coal</v>
      </c>
    </row>
    <row r="3531" spans="1:27" x14ac:dyDescent="0.25">
      <c r="A3531" s="1" t="s">
        <v>121</v>
      </c>
      <c r="B3531" s="1" t="s">
        <v>113</v>
      </c>
      <c r="C3531" s="1">
        <v>2</v>
      </c>
      <c r="D3531" s="1" t="s">
        <v>24</v>
      </c>
      <c r="E3531" s="1">
        <v>36.4</v>
      </c>
      <c r="F3531" s="1">
        <v>0</v>
      </c>
      <c r="G3531" s="1">
        <v>29.5</v>
      </c>
      <c r="H3531" s="1">
        <v>4</v>
      </c>
      <c r="I3531" s="1">
        <v>391.9</v>
      </c>
      <c r="J3531" s="1">
        <v>10765</v>
      </c>
      <c r="K3531" s="1">
        <v>536</v>
      </c>
      <c r="L3531" s="1">
        <v>269.60000000000002</v>
      </c>
      <c r="M3531" s="1">
        <v>1057</v>
      </c>
      <c r="N3531" s="1">
        <v>3</v>
      </c>
      <c r="O3531" s="1">
        <v>51</v>
      </c>
      <c r="P3531" s="1">
        <v>0</v>
      </c>
      <c r="Q3531" s="1">
        <v>81</v>
      </c>
      <c r="R3531" s="1">
        <v>31.25</v>
      </c>
      <c r="S3531" s="1">
        <v>32.64</v>
      </c>
      <c r="T3531" s="1">
        <v>1188</v>
      </c>
      <c r="U3531" s="3" t="str">
        <f t="shared" si="55"/>
        <v>2017Plan</v>
      </c>
      <c r="V3531" s="2">
        <f>DATE(A3531,INDEX(Map!$H$1:$H$12,MATCH(B3531,Map!$G$1:$G$12,0),0),1)</f>
        <v>43647</v>
      </c>
      <c r="W3531" t="str">
        <f>IF(AND(V3531&gt;=Map!$K$2,V3531&lt;=Map!$L$2),"Base",IF(AND(V3531&gt;=Map!$K$3,V3531&lt;=Map!$L$3),"Fcst","N/A"))</f>
        <v>N/A</v>
      </c>
      <c r="X3531" t="str">
        <f>INDEX(Map!$B$2:$B$86,MATCH(D3531,Map!$A$2:$A$86,0),0)</f>
        <v>Brown 2</v>
      </c>
      <c r="Y3531" s="7">
        <f>IF(INDEX(Map!$C$2:$C$86,MATCH(D3531,Map!$A$2:$A$86,0),0)="","N/A",E3531*INDEX(Map!$C$2:$C$86,MATCH(D3531,Map!$A$2:$A$86,0),0))</f>
        <v>36.4</v>
      </c>
      <c r="Z3531" s="7" t="str">
        <f>IF(INDEX(Map!$D$2:$D$86,MATCH(D3531,Map!$A$2:$A$86,0),0)="","N/A",E3531*INDEX(Map!$D$2:$D$86,MATCH(D3531,Map!$A$2:$A$86,0),0))</f>
        <v>N/A</v>
      </c>
      <c r="AA3531" t="str">
        <f>INDEX(Map!$E$2:$E$86,MATCH(D3531,Map!$A$2:$A$86,0),0)</f>
        <v>Coal</v>
      </c>
    </row>
    <row r="3532" spans="1:27" x14ac:dyDescent="0.25">
      <c r="A3532" s="1" t="s">
        <v>121</v>
      </c>
      <c r="B3532" s="1" t="s">
        <v>113</v>
      </c>
      <c r="C3532" s="1">
        <v>3</v>
      </c>
      <c r="D3532" s="1" t="s">
        <v>25</v>
      </c>
      <c r="E3532" s="1">
        <v>78.7</v>
      </c>
      <c r="F3532" s="1">
        <v>0</v>
      </c>
      <c r="G3532" s="1">
        <v>25.9</v>
      </c>
      <c r="H3532" s="1">
        <v>6</v>
      </c>
      <c r="I3532" s="1">
        <v>954.7</v>
      </c>
      <c r="J3532" s="1">
        <v>12133</v>
      </c>
      <c r="K3532" s="1">
        <v>488</v>
      </c>
      <c r="L3532" s="1">
        <v>269.60000000000002</v>
      </c>
      <c r="M3532" s="1">
        <v>2574</v>
      </c>
      <c r="N3532" s="1">
        <v>6</v>
      </c>
      <c r="O3532" s="1">
        <v>110</v>
      </c>
      <c r="P3532" s="1">
        <v>0</v>
      </c>
      <c r="Q3532" s="1">
        <v>249</v>
      </c>
      <c r="R3532" s="1">
        <v>35.880000000000003</v>
      </c>
      <c r="S3532" s="1">
        <v>37.28</v>
      </c>
      <c r="T3532" s="1">
        <v>2933</v>
      </c>
      <c r="U3532" s="3" t="str">
        <f t="shared" si="55"/>
        <v>2017Plan</v>
      </c>
      <c r="V3532" s="2">
        <f>DATE(A3532,INDEX(Map!$H$1:$H$12,MATCH(B3532,Map!$G$1:$G$12,0),0),1)</f>
        <v>43647</v>
      </c>
      <c r="W3532" t="str">
        <f>IF(AND(V3532&gt;=Map!$K$2,V3532&lt;=Map!$L$2),"Base",IF(AND(V3532&gt;=Map!$K$3,V3532&lt;=Map!$L$3),"Fcst","N/A"))</f>
        <v>N/A</v>
      </c>
      <c r="X3532" t="str">
        <f>INDEX(Map!$B$2:$B$86,MATCH(D3532,Map!$A$2:$A$86,0),0)</f>
        <v>Brown 3</v>
      </c>
      <c r="Y3532" s="7">
        <f>IF(INDEX(Map!$C$2:$C$86,MATCH(D3532,Map!$A$2:$A$86,0),0)="","N/A",E3532*INDEX(Map!$C$2:$C$86,MATCH(D3532,Map!$A$2:$A$86,0),0))</f>
        <v>78.7</v>
      </c>
      <c r="Z3532" s="7" t="str">
        <f>IF(INDEX(Map!$D$2:$D$86,MATCH(D3532,Map!$A$2:$A$86,0),0)="","N/A",E3532*INDEX(Map!$D$2:$D$86,MATCH(D3532,Map!$A$2:$A$86,0),0))</f>
        <v>N/A</v>
      </c>
      <c r="AA3532" t="str">
        <f>INDEX(Map!$E$2:$E$86,MATCH(D3532,Map!$A$2:$A$86,0),0)</f>
        <v>Coal</v>
      </c>
    </row>
    <row r="3533" spans="1:27" x14ac:dyDescent="0.25">
      <c r="A3533" s="1" t="s">
        <v>121</v>
      </c>
      <c r="B3533" s="1" t="s">
        <v>113</v>
      </c>
      <c r="C3533" s="1">
        <v>4</v>
      </c>
      <c r="D3533" s="1" t="s">
        <v>26</v>
      </c>
      <c r="E3533" s="1">
        <v>260.5</v>
      </c>
      <c r="F3533" s="1">
        <v>0</v>
      </c>
      <c r="G3533" s="1">
        <v>73.900000000000006</v>
      </c>
      <c r="H3533" s="1">
        <v>2</v>
      </c>
      <c r="I3533" s="1">
        <v>2762.3</v>
      </c>
      <c r="J3533" s="1">
        <v>10602</v>
      </c>
      <c r="K3533" s="1">
        <v>668</v>
      </c>
      <c r="L3533" s="1">
        <v>203.5</v>
      </c>
      <c r="M3533" s="1">
        <v>5621</v>
      </c>
      <c r="N3533" s="1">
        <v>2</v>
      </c>
      <c r="O3533" s="1">
        <v>40</v>
      </c>
      <c r="P3533" s="1">
        <v>0</v>
      </c>
      <c r="Q3533" s="1">
        <v>517</v>
      </c>
      <c r="R3533" s="1">
        <v>23.56</v>
      </c>
      <c r="S3533" s="1">
        <v>23.71</v>
      </c>
      <c r="T3533" s="1">
        <v>6177</v>
      </c>
      <c r="U3533" s="3" t="str">
        <f t="shared" si="55"/>
        <v>2017Plan</v>
      </c>
      <c r="V3533" s="2">
        <f>DATE(A3533,INDEX(Map!$H$1:$H$12,MATCH(B3533,Map!$G$1:$G$12,0),0),1)</f>
        <v>43647</v>
      </c>
      <c r="W3533" t="str">
        <f>IF(AND(V3533&gt;=Map!$K$2,V3533&lt;=Map!$L$2),"Base",IF(AND(V3533&gt;=Map!$K$3,V3533&lt;=Map!$L$3),"Fcst","N/A"))</f>
        <v>N/A</v>
      </c>
      <c r="X3533" t="str">
        <f>INDEX(Map!$B$2:$B$86,MATCH(D3533,Map!$A$2:$A$86,0),0)</f>
        <v>Ghent 1</v>
      </c>
      <c r="Y3533" s="7">
        <f>IF(INDEX(Map!$C$2:$C$86,MATCH(D3533,Map!$A$2:$A$86,0),0)="","N/A",E3533*INDEX(Map!$C$2:$C$86,MATCH(D3533,Map!$A$2:$A$86,0),0))</f>
        <v>260.5</v>
      </c>
      <c r="Z3533" s="7" t="str">
        <f>IF(INDEX(Map!$D$2:$D$86,MATCH(D3533,Map!$A$2:$A$86,0),0)="","N/A",E3533*INDEX(Map!$D$2:$D$86,MATCH(D3533,Map!$A$2:$A$86,0),0))</f>
        <v>N/A</v>
      </c>
      <c r="AA3533" t="str">
        <f>INDEX(Map!$E$2:$E$86,MATCH(D3533,Map!$A$2:$A$86,0),0)</f>
        <v>Coal</v>
      </c>
    </row>
    <row r="3534" spans="1:27" x14ac:dyDescent="0.25">
      <c r="A3534" s="1" t="s">
        <v>121</v>
      </c>
      <c r="B3534" s="1" t="s">
        <v>113</v>
      </c>
      <c r="C3534" s="1">
        <v>5</v>
      </c>
      <c r="D3534" s="1" t="s">
        <v>27</v>
      </c>
      <c r="E3534" s="1">
        <v>267.3</v>
      </c>
      <c r="F3534" s="1">
        <v>0</v>
      </c>
      <c r="G3534" s="1">
        <v>72.900000000000006</v>
      </c>
      <c r="H3534" s="1">
        <v>2</v>
      </c>
      <c r="I3534" s="1">
        <v>2799.6</v>
      </c>
      <c r="J3534" s="1">
        <v>10475</v>
      </c>
      <c r="K3534" s="1">
        <v>693</v>
      </c>
      <c r="L3534" s="1">
        <v>203.5</v>
      </c>
      <c r="M3534" s="1">
        <v>5697</v>
      </c>
      <c r="N3534" s="1">
        <v>2</v>
      </c>
      <c r="O3534" s="1">
        <v>32</v>
      </c>
      <c r="P3534" s="1">
        <v>0</v>
      </c>
      <c r="Q3534" s="1">
        <v>311</v>
      </c>
      <c r="R3534" s="1">
        <v>22.48</v>
      </c>
      <c r="S3534" s="1">
        <v>22.6</v>
      </c>
      <c r="T3534" s="1">
        <v>6040</v>
      </c>
      <c r="U3534" s="3" t="str">
        <f t="shared" si="55"/>
        <v>2017Plan</v>
      </c>
      <c r="V3534" s="2">
        <f>DATE(A3534,INDEX(Map!$H$1:$H$12,MATCH(B3534,Map!$G$1:$G$12,0),0),1)</f>
        <v>43647</v>
      </c>
      <c r="W3534" t="str">
        <f>IF(AND(V3534&gt;=Map!$K$2,V3534&lt;=Map!$L$2),"Base",IF(AND(V3534&gt;=Map!$K$3,V3534&lt;=Map!$L$3),"Fcst","N/A"))</f>
        <v>N/A</v>
      </c>
      <c r="X3534" t="str">
        <f>INDEX(Map!$B$2:$B$86,MATCH(D3534,Map!$A$2:$A$86,0),0)</f>
        <v>Ghent 2</v>
      </c>
      <c r="Y3534" s="7">
        <f>IF(INDEX(Map!$C$2:$C$86,MATCH(D3534,Map!$A$2:$A$86,0),0)="","N/A",E3534*INDEX(Map!$C$2:$C$86,MATCH(D3534,Map!$A$2:$A$86,0),0))</f>
        <v>267.3</v>
      </c>
      <c r="Z3534" s="7" t="str">
        <f>IF(INDEX(Map!$D$2:$D$86,MATCH(D3534,Map!$A$2:$A$86,0),0)="","N/A",E3534*INDEX(Map!$D$2:$D$86,MATCH(D3534,Map!$A$2:$A$86,0),0))</f>
        <v>N/A</v>
      </c>
      <c r="AA3534" t="str">
        <f>INDEX(Map!$E$2:$E$86,MATCH(D3534,Map!$A$2:$A$86,0),0)</f>
        <v>Coal</v>
      </c>
    </row>
    <row r="3535" spans="1:27" x14ac:dyDescent="0.25">
      <c r="A3535" s="1" t="s">
        <v>121</v>
      </c>
      <c r="B3535" s="1" t="s">
        <v>113</v>
      </c>
      <c r="C3535" s="1">
        <v>6</v>
      </c>
      <c r="D3535" s="1" t="s">
        <v>28</v>
      </c>
      <c r="E3535" s="1">
        <v>275.2</v>
      </c>
      <c r="F3535" s="1">
        <v>0</v>
      </c>
      <c r="G3535" s="1">
        <v>76.3</v>
      </c>
      <c r="H3535" s="1">
        <v>2</v>
      </c>
      <c r="I3535" s="1">
        <v>3061</v>
      </c>
      <c r="J3535" s="1">
        <v>11124</v>
      </c>
      <c r="K3535" s="1">
        <v>679</v>
      </c>
      <c r="L3535" s="1">
        <v>203.5</v>
      </c>
      <c r="M3535" s="1">
        <v>6229</v>
      </c>
      <c r="N3535" s="1">
        <v>3</v>
      </c>
      <c r="O3535" s="1">
        <v>53</v>
      </c>
      <c r="P3535" s="1">
        <v>0</v>
      </c>
      <c r="Q3535" s="1">
        <v>532</v>
      </c>
      <c r="R3535" s="1">
        <v>24.57</v>
      </c>
      <c r="S3535" s="1">
        <v>24.76</v>
      </c>
      <c r="T3535" s="1">
        <v>6813</v>
      </c>
      <c r="U3535" s="3" t="str">
        <f t="shared" si="55"/>
        <v>2017Plan</v>
      </c>
      <c r="V3535" s="2">
        <f>DATE(A3535,INDEX(Map!$H$1:$H$12,MATCH(B3535,Map!$G$1:$G$12,0),0),1)</f>
        <v>43647</v>
      </c>
      <c r="W3535" t="str">
        <f>IF(AND(V3535&gt;=Map!$K$2,V3535&lt;=Map!$L$2),"Base",IF(AND(V3535&gt;=Map!$K$3,V3535&lt;=Map!$L$3),"Fcst","N/A"))</f>
        <v>N/A</v>
      </c>
      <c r="X3535" t="str">
        <f>INDEX(Map!$B$2:$B$86,MATCH(D3535,Map!$A$2:$A$86,0),0)</f>
        <v>Ghent 3</v>
      </c>
      <c r="Y3535" s="7">
        <f>IF(INDEX(Map!$C$2:$C$86,MATCH(D3535,Map!$A$2:$A$86,0),0)="","N/A",E3535*INDEX(Map!$C$2:$C$86,MATCH(D3535,Map!$A$2:$A$86,0),0))</f>
        <v>275.2</v>
      </c>
      <c r="Z3535" s="7" t="str">
        <f>IF(INDEX(Map!$D$2:$D$86,MATCH(D3535,Map!$A$2:$A$86,0),0)="","N/A",E3535*INDEX(Map!$D$2:$D$86,MATCH(D3535,Map!$A$2:$A$86,0),0))</f>
        <v>N/A</v>
      </c>
      <c r="AA3535" t="str">
        <f>INDEX(Map!$E$2:$E$86,MATCH(D3535,Map!$A$2:$A$86,0),0)</f>
        <v>Coal</v>
      </c>
    </row>
    <row r="3536" spans="1:27" x14ac:dyDescent="0.25">
      <c r="A3536" s="1" t="s">
        <v>121</v>
      </c>
      <c r="B3536" s="1" t="s">
        <v>113</v>
      </c>
      <c r="C3536" s="1">
        <v>7</v>
      </c>
      <c r="D3536" s="1" t="s">
        <v>29</v>
      </c>
      <c r="E3536" s="1">
        <v>269.2</v>
      </c>
      <c r="F3536" s="1">
        <v>0</v>
      </c>
      <c r="G3536" s="1">
        <v>77.8</v>
      </c>
      <c r="H3536" s="1">
        <v>2</v>
      </c>
      <c r="I3536" s="1">
        <v>2965.1</v>
      </c>
      <c r="J3536" s="1">
        <v>11016</v>
      </c>
      <c r="K3536" s="1">
        <v>698</v>
      </c>
      <c r="L3536" s="1">
        <v>203.5</v>
      </c>
      <c r="M3536" s="1">
        <v>6033</v>
      </c>
      <c r="N3536" s="1">
        <v>4</v>
      </c>
      <c r="O3536" s="1">
        <v>63</v>
      </c>
      <c r="P3536" s="1">
        <v>0</v>
      </c>
      <c r="Q3536" s="1">
        <v>539</v>
      </c>
      <c r="R3536" s="1">
        <v>24.42</v>
      </c>
      <c r="S3536" s="1">
        <v>24.65</v>
      </c>
      <c r="T3536" s="1">
        <v>6636</v>
      </c>
      <c r="U3536" s="3" t="str">
        <f t="shared" si="55"/>
        <v>2017Plan</v>
      </c>
      <c r="V3536" s="2">
        <f>DATE(A3536,INDEX(Map!$H$1:$H$12,MATCH(B3536,Map!$G$1:$G$12,0),0),1)</f>
        <v>43647</v>
      </c>
      <c r="W3536" t="str">
        <f>IF(AND(V3536&gt;=Map!$K$2,V3536&lt;=Map!$L$2),"Base",IF(AND(V3536&gt;=Map!$K$3,V3536&lt;=Map!$L$3),"Fcst","N/A"))</f>
        <v>N/A</v>
      </c>
      <c r="X3536" t="str">
        <f>INDEX(Map!$B$2:$B$86,MATCH(D3536,Map!$A$2:$A$86,0),0)</f>
        <v>Ghent 4</v>
      </c>
      <c r="Y3536" s="7">
        <f>IF(INDEX(Map!$C$2:$C$86,MATCH(D3536,Map!$A$2:$A$86,0),0)="","N/A",E3536*INDEX(Map!$C$2:$C$86,MATCH(D3536,Map!$A$2:$A$86,0),0))</f>
        <v>269.2</v>
      </c>
      <c r="Z3536" s="7" t="str">
        <f>IF(INDEX(Map!$D$2:$D$86,MATCH(D3536,Map!$A$2:$A$86,0),0)="","N/A",E3536*INDEX(Map!$D$2:$D$86,MATCH(D3536,Map!$A$2:$A$86,0),0))</f>
        <v>N/A</v>
      </c>
      <c r="AA3536" t="str">
        <f>INDEX(Map!$E$2:$E$86,MATCH(D3536,Map!$A$2:$A$86,0),0)</f>
        <v>Coal</v>
      </c>
    </row>
    <row r="3537" spans="1:27" x14ac:dyDescent="0.25">
      <c r="A3537" s="1" t="s">
        <v>121</v>
      </c>
      <c r="B3537" s="1" t="s">
        <v>113</v>
      </c>
      <c r="C3537" s="1">
        <v>8</v>
      </c>
      <c r="D3537" s="1" t="s">
        <v>30</v>
      </c>
      <c r="E3537" s="1">
        <v>164.3</v>
      </c>
      <c r="F3537" s="1">
        <v>0</v>
      </c>
      <c r="G3537" s="1">
        <v>73.599999999999994</v>
      </c>
      <c r="H3537" s="1">
        <v>2</v>
      </c>
      <c r="I3537" s="1">
        <v>1711.2</v>
      </c>
      <c r="J3537" s="1">
        <v>10415</v>
      </c>
      <c r="K3537" s="1">
        <v>679</v>
      </c>
      <c r="L3537" s="1">
        <v>200.5</v>
      </c>
      <c r="M3537" s="1">
        <v>3431</v>
      </c>
      <c r="N3537" s="1">
        <v>4</v>
      </c>
      <c r="O3537" s="1">
        <v>17</v>
      </c>
      <c r="P3537" s="1">
        <v>0</v>
      </c>
      <c r="Q3537" s="1">
        <v>147</v>
      </c>
      <c r="R3537" s="1">
        <v>21.78</v>
      </c>
      <c r="S3537" s="1">
        <v>21.88</v>
      </c>
      <c r="T3537" s="1">
        <v>3595</v>
      </c>
      <c r="U3537" s="3" t="str">
        <f t="shared" si="55"/>
        <v>2017Plan</v>
      </c>
      <c r="V3537" s="2">
        <f>DATE(A3537,INDEX(Map!$H$1:$H$12,MATCH(B3537,Map!$G$1:$G$12,0),0),1)</f>
        <v>43647</v>
      </c>
      <c r="W3537" t="str">
        <f>IF(AND(V3537&gt;=Map!$K$2,V3537&lt;=Map!$L$2),"Base",IF(AND(V3537&gt;=Map!$K$3,V3537&lt;=Map!$L$3),"Fcst","N/A"))</f>
        <v>N/A</v>
      </c>
      <c r="X3537" t="str">
        <f>INDEX(Map!$B$2:$B$86,MATCH(D3537,Map!$A$2:$A$86,0),0)</f>
        <v>Mill Creek 1</v>
      </c>
      <c r="Y3537" s="7" t="str">
        <f>IF(INDEX(Map!$C$2:$C$86,MATCH(D3537,Map!$A$2:$A$86,0),0)="","N/A",E3537*INDEX(Map!$C$2:$C$86,MATCH(D3537,Map!$A$2:$A$86,0),0))</f>
        <v>N/A</v>
      </c>
      <c r="Z3537" s="7">
        <f>IF(INDEX(Map!$D$2:$D$86,MATCH(D3537,Map!$A$2:$A$86,0),0)="","N/A",E3537*INDEX(Map!$D$2:$D$86,MATCH(D3537,Map!$A$2:$A$86,0),0))</f>
        <v>164.3</v>
      </c>
      <c r="AA3537" t="str">
        <f>INDEX(Map!$E$2:$E$86,MATCH(D3537,Map!$A$2:$A$86,0),0)</f>
        <v>Coal</v>
      </c>
    </row>
    <row r="3538" spans="1:27" x14ac:dyDescent="0.25">
      <c r="A3538" s="1" t="s">
        <v>121</v>
      </c>
      <c r="B3538" s="1" t="s">
        <v>113</v>
      </c>
      <c r="C3538" s="1">
        <v>9</v>
      </c>
      <c r="D3538" s="1" t="s">
        <v>31</v>
      </c>
      <c r="E3538" s="1">
        <v>156</v>
      </c>
      <c r="F3538" s="1">
        <v>0</v>
      </c>
      <c r="G3538" s="1">
        <v>70.599999999999994</v>
      </c>
      <c r="H3538" s="1">
        <v>2</v>
      </c>
      <c r="I3538" s="1">
        <v>1679.1</v>
      </c>
      <c r="J3538" s="1">
        <v>10767</v>
      </c>
      <c r="K3538" s="1">
        <v>669</v>
      </c>
      <c r="L3538" s="1">
        <v>200.5</v>
      </c>
      <c r="M3538" s="1">
        <v>3367</v>
      </c>
      <c r="N3538" s="1">
        <v>4</v>
      </c>
      <c r="O3538" s="1">
        <v>17</v>
      </c>
      <c r="P3538" s="1">
        <v>0</v>
      </c>
      <c r="Q3538" s="1">
        <v>177</v>
      </c>
      <c r="R3538" s="1">
        <v>22.72</v>
      </c>
      <c r="S3538" s="1">
        <v>22.83</v>
      </c>
      <c r="T3538" s="1">
        <v>3560</v>
      </c>
      <c r="U3538" s="3" t="str">
        <f t="shared" si="55"/>
        <v>2017Plan</v>
      </c>
      <c r="V3538" s="2">
        <f>DATE(A3538,INDEX(Map!$H$1:$H$12,MATCH(B3538,Map!$G$1:$G$12,0),0),1)</f>
        <v>43647</v>
      </c>
      <c r="W3538" t="str">
        <f>IF(AND(V3538&gt;=Map!$K$2,V3538&lt;=Map!$L$2),"Base",IF(AND(V3538&gt;=Map!$K$3,V3538&lt;=Map!$L$3),"Fcst","N/A"))</f>
        <v>N/A</v>
      </c>
      <c r="X3538" t="str">
        <f>INDEX(Map!$B$2:$B$86,MATCH(D3538,Map!$A$2:$A$86,0),0)</f>
        <v>Mill Creek 2</v>
      </c>
      <c r="Y3538" s="7" t="str">
        <f>IF(INDEX(Map!$C$2:$C$86,MATCH(D3538,Map!$A$2:$A$86,0),0)="","N/A",E3538*INDEX(Map!$C$2:$C$86,MATCH(D3538,Map!$A$2:$A$86,0),0))</f>
        <v>N/A</v>
      </c>
      <c r="Z3538" s="7">
        <f>IF(INDEX(Map!$D$2:$D$86,MATCH(D3538,Map!$A$2:$A$86,0),0)="","N/A",E3538*INDEX(Map!$D$2:$D$86,MATCH(D3538,Map!$A$2:$A$86,0),0))</f>
        <v>156</v>
      </c>
      <c r="AA3538" t="str">
        <f>INDEX(Map!$E$2:$E$86,MATCH(D3538,Map!$A$2:$A$86,0),0)</f>
        <v>Coal</v>
      </c>
    </row>
    <row r="3539" spans="1:27" x14ac:dyDescent="0.25">
      <c r="A3539" s="1" t="s">
        <v>121</v>
      </c>
      <c r="B3539" s="1" t="s">
        <v>113</v>
      </c>
      <c r="C3539" s="1">
        <v>10</v>
      </c>
      <c r="D3539" s="1" t="s">
        <v>32</v>
      </c>
      <c r="E3539" s="1">
        <v>214.4</v>
      </c>
      <c r="F3539" s="1">
        <v>0</v>
      </c>
      <c r="G3539" s="1">
        <v>74.8</v>
      </c>
      <c r="H3539" s="1">
        <v>2</v>
      </c>
      <c r="I3539" s="1">
        <v>2296.8000000000002</v>
      </c>
      <c r="J3539" s="1">
        <v>10715</v>
      </c>
      <c r="K3539" s="1">
        <v>694</v>
      </c>
      <c r="L3539" s="1">
        <v>200.5</v>
      </c>
      <c r="M3539" s="1">
        <v>4605</v>
      </c>
      <c r="N3539" s="1">
        <v>12</v>
      </c>
      <c r="O3539" s="1">
        <v>47</v>
      </c>
      <c r="P3539" s="1">
        <v>0</v>
      </c>
      <c r="Q3539" s="1">
        <v>274</v>
      </c>
      <c r="R3539" s="1">
        <v>22.76</v>
      </c>
      <c r="S3539" s="1">
        <v>22.98</v>
      </c>
      <c r="T3539" s="1">
        <v>4926</v>
      </c>
      <c r="U3539" s="3" t="str">
        <f t="shared" si="55"/>
        <v>2017Plan</v>
      </c>
      <c r="V3539" s="2">
        <f>DATE(A3539,INDEX(Map!$H$1:$H$12,MATCH(B3539,Map!$G$1:$G$12,0),0),1)</f>
        <v>43647</v>
      </c>
      <c r="W3539" t="str">
        <f>IF(AND(V3539&gt;=Map!$K$2,V3539&lt;=Map!$L$2),"Base",IF(AND(V3539&gt;=Map!$K$3,V3539&lt;=Map!$L$3),"Fcst","N/A"))</f>
        <v>N/A</v>
      </c>
      <c r="X3539" t="str">
        <f>INDEX(Map!$B$2:$B$86,MATCH(D3539,Map!$A$2:$A$86,0),0)</f>
        <v>Mill Creek 3</v>
      </c>
      <c r="Y3539" s="7" t="str">
        <f>IF(INDEX(Map!$C$2:$C$86,MATCH(D3539,Map!$A$2:$A$86,0),0)="","N/A",E3539*INDEX(Map!$C$2:$C$86,MATCH(D3539,Map!$A$2:$A$86,0),0))</f>
        <v>N/A</v>
      </c>
      <c r="Z3539" s="7">
        <f>IF(INDEX(Map!$D$2:$D$86,MATCH(D3539,Map!$A$2:$A$86,0),0)="","N/A",E3539*INDEX(Map!$D$2:$D$86,MATCH(D3539,Map!$A$2:$A$86,0),0))</f>
        <v>214.4</v>
      </c>
      <c r="AA3539" t="str">
        <f>INDEX(Map!$E$2:$E$86,MATCH(D3539,Map!$A$2:$A$86,0),0)</f>
        <v>Coal</v>
      </c>
    </row>
    <row r="3540" spans="1:27" x14ac:dyDescent="0.25">
      <c r="A3540" s="1" t="s">
        <v>121</v>
      </c>
      <c r="B3540" s="1" t="s">
        <v>113</v>
      </c>
      <c r="C3540" s="1">
        <v>11</v>
      </c>
      <c r="D3540" s="1" t="s">
        <v>33</v>
      </c>
      <c r="E3540" s="1">
        <v>270</v>
      </c>
      <c r="F3540" s="1">
        <v>0</v>
      </c>
      <c r="G3540" s="1">
        <v>76.099999999999994</v>
      </c>
      <c r="H3540" s="1">
        <v>2</v>
      </c>
      <c r="I3540" s="1">
        <v>2828.4</v>
      </c>
      <c r="J3540" s="1">
        <v>10477</v>
      </c>
      <c r="K3540" s="1">
        <v>684</v>
      </c>
      <c r="L3540" s="1">
        <v>200.5</v>
      </c>
      <c r="M3540" s="1">
        <v>5671</v>
      </c>
      <c r="N3540" s="1">
        <v>19</v>
      </c>
      <c r="O3540" s="1">
        <v>75</v>
      </c>
      <c r="P3540" s="1">
        <v>0</v>
      </c>
      <c r="Q3540" s="1">
        <v>320</v>
      </c>
      <c r="R3540" s="1">
        <v>22.19</v>
      </c>
      <c r="S3540" s="1">
        <v>22.47</v>
      </c>
      <c r="T3540" s="1">
        <v>6065</v>
      </c>
      <c r="U3540" s="3" t="str">
        <f t="shared" si="55"/>
        <v>2017Plan</v>
      </c>
      <c r="V3540" s="2">
        <f>DATE(A3540,INDEX(Map!$H$1:$H$12,MATCH(B3540,Map!$G$1:$G$12,0),0),1)</f>
        <v>43647</v>
      </c>
      <c r="W3540" t="str">
        <f>IF(AND(V3540&gt;=Map!$K$2,V3540&lt;=Map!$L$2),"Base",IF(AND(V3540&gt;=Map!$K$3,V3540&lt;=Map!$L$3),"Fcst","N/A"))</f>
        <v>N/A</v>
      </c>
      <c r="X3540" t="str">
        <f>INDEX(Map!$B$2:$B$86,MATCH(D3540,Map!$A$2:$A$86,0),0)</f>
        <v>Mill Creek 4</v>
      </c>
      <c r="Y3540" s="7" t="str">
        <f>IF(INDEX(Map!$C$2:$C$86,MATCH(D3540,Map!$A$2:$A$86,0),0)="","N/A",E3540*INDEX(Map!$C$2:$C$86,MATCH(D3540,Map!$A$2:$A$86,0),0))</f>
        <v>N/A</v>
      </c>
      <c r="Z3540" s="7">
        <f>IF(INDEX(Map!$D$2:$D$86,MATCH(D3540,Map!$A$2:$A$86,0),0)="","N/A",E3540*INDEX(Map!$D$2:$D$86,MATCH(D3540,Map!$A$2:$A$86,0),0))</f>
        <v>270</v>
      </c>
      <c r="AA3540" t="str">
        <f>INDEX(Map!$E$2:$E$86,MATCH(D3540,Map!$A$2:$A$86,0),0)</f>
        <v>Coal</v>
      </c>
    </row>
    <row r="3541" spans="1:27" x14ac:dyDescent="0.25">
      <c r="A3541" s="1" t="s">
        <v>121</v>
      </c>
      <c r="B3541" s="1" t="s">
        <v>113</v>
      </c>
      <c r="C3541" s="1">
        <v>12</v>
      </c>
      <c r="D3541" s="1" t="s">
        <v>34</v>
      </c>
      <c r="E3541" s="1">
        <v>226.3</v>
      </c>
      <c r="F3541" s="1">
        <v>0</v>
      </c>
      <c r="G3541" s="1">
        <v>82.2</v>
      </c>
      <c r="H3541" s="1">
        <v>2</v>
      </c>
      <c r="I3541" s="1">
        <v>2420.6</v>
      </c>
      <c r="J3541" s="1">
        <v>10696</v>
      </c>
      <c r="K3541" s="1">
        <v>700</v>
      </c>
      <c r="L3541" s="1">
        <v>200</v>
      </c>
      <c r="M3541" s="1">
        <v>4842</v>
      </c>
      <c r="N3541" s="1">
        <v>7</v>
      </c>
      <c r="O3541" s="1">
        <v>115</v>
      </c>
      <c r="P3541" s="1">
        <v>0</v>
      </c>
      <c r="Q3541" s="1">
        <v>300</v>
      </c>
      <c r="R3541" s="1">
        <v>22.72</v>
      </c>
      <c r="S3541" s="1">
        <v>23.23</v>
      </c>
      <c r="T3541" s="1">
        <v>5257</v>
      </c>
      <c r="U3541" s="3" t="str">
        <f t="shared" si="55"/>
        <v>2017Plan</v>
      </c>
      <c r="V3541" s="2">
        <f>DATE(A3541,INDEX(Map!$H$1:$H$12,MATCH(B3541,Map!$G$1:$G$12,0),0),1)</f>
        <v>43647</v>
      </c>
      <c r="W3541" t="str">
        <f>IF(AND(V3541&gt;=Map!$K$2,V3541&lt;=Map!$L$2),"Base",IF(AND(V3541&gt;=Map!$K$3,V3541&lt;=Map!$L$3),"Fcst","N/A"))</f>
        <v>N/A</v>
      </c>
      <c r="X3541" t="str">
        <f>INDEX(Map!$B$2:$B$86,MATCH(D3541,Map!$A$2:$A$86,0),0)</f>
        <v>Trimble County 1</v>
      </c>
      <c r="Y3541" s="7" t="str">
        <f>IF(INDEX(Map!$C$2:$C$86,MATCH(D3541,Map!$A$2:$A$86,0),0)="","N/A",E3541*INDEX(Map!$C$2:$C$86,MATCH(D3541,Map!$A$2:$A$86,0),0))</f>
        <v>N/A</v>
      </c>
      <c r="Z3541" s="7">
        <f>IF(INDEX(Map!$D$2:$D$86,MATCH(D3541,Map!$A$2:$A$86,0),0)="","N/A",E3541*INDEX(Map!$D$2:$D$86,MATCH(D3541,Map!$A$2:$A$86,0),0))</f>
        <v>226.3</v>
      </c>
      <c r="AA3541" t="str">
        <f>INDEX(Map!$E$2:$E$86,MATCH(D3541,Map!$A$2:$A$86,0),0)</f>
        <v>Coal</v>
      </c>
    </row>
    <row r="3542" spans="1:27" x14ac:dyDescent="0.25">
      <c r="A3542" s="1" t="s">
        <v>121</v>
      </c>
      <c r="B3542" s="1" t="s">
        <v>113</v>
      </c>
      <c r="C3542" s="1">
        <v>13</v>
      </c>
      <c r="D3542" s="1" t="s">
        <v>35</v>
      </c>
      <c r="E3542" s="1">
        <v>342.2</v>
      </c>
      <c r="F3542" s="1">
        <v>0</v>
      </c>
      <c r="G3542" s="1">
        <v>83.8</v>
      </c>
      <c r="H3542" s="1">
        <v>1</v>
      </c>
      <c r="I3542" s="1">
        <v>3161.4</v>
      </c>
      <c r="J3542" s="1">
        <v>9238</v>
      </c>
      <c r="K3542" s="1">
        <v>681</v>
      </c>
      <c r="L3542" s="1">
        <v>208.4</v>
      </c>
      <c r="M3542" s="1">
        <v>6588</v>
      </c>
      <c r="N3542" s="1">
        <v>14</v>
      </c>
      <c r="O3542" s="1">
        <v>45</v>
      </c>
      <c r="P3542" s="1">
        <v>0</v>
      </c>
      <c r="Q3542" s="1">
        <v>497</v>
      </c>
      <c r="R3542" s="1">
        <v>20.7</v>
      </c>
      <c r="S3542" s="1">
        <v>20.84</v>
      </c>
      <c r="T3542" s="1">
        <v>7131</v>
      </c>
      <c r="U3542" s="3" t="str">
        <f t="shared" si="55"/>
        <v>2017Plan</v>
      </c>
      <c r="V3542" s="2">
        <f>DATE(A3542,INDEX(Map!$H$1:$H$12,MATCH(B3542,Map!$G$1:$G$12,0),0),1)</f>
        <v>43647</v>
      </c>
      <c r="W3542" t="str">
        <f>IF(AND(V3542&gt;=Map!$K$2,V3542&lt;=Map!$L$2),"Base",IF(AND(V3542&gt;=Map!$K$3,V3542&lt;=Map!$L$3),"Fcst","N/A"))</f>
        <v>N/A</v>
      </c>
      <c r="X3542" t="str">
        <f>INDEX(Map!$B$2:$B$86,MATCH(D3542,Map!$A$2:$A$86,0),0)</f>
        <v>Trimble County 2</v>
      </c>
      <c r="Y3542" s="7">
        <f>IF(INDEX(Map!$C$2:$C$86,MATCH(D3542,Map!$A$2:$A$86,0),0)="","N/A",E3542*INDEX(Map!$C$2:$C$86,MATCH(D3542,Map!$A$2:$A$86,0),0))</f>
        <v>277.18200000000002</v>
      </c>
      <c r="Z3542" s="7">
        <f>IF(INDEX(Map!$D$2:$D$86,MATCH(D3542,Map!$A$2:$A$86,0),0)="","N/A",E3542*INDEX(Map!$D$2:$D$86,MATCH(D3542,Map!$A$2:$A$86,0),0))</f>
        <v>65.018000000000001</v>
      </c>
      <c r="AA3542" t="str">
        <f>INDEX(Map!$E$2:$E$86,MATCH(D3542,Map!$A$2:$A$86,0),0)</f>
        <v>Coal</v>
      </c>
    </row>
    <row r="3543" spans="1:27" x14ac:dyDescent="0.25">
      <c r="A3543" s="1" t="s">
        <v>121</v>
      </c>
      <c r="B3543" s="1" t="s">
        <v>113</v>
      </c>
      <c r="C3543" s="1">
        <v>14</v>
      </c>
      <c r="D3543" s="1" t="s">
        <v>36</v>
      </c>
      <c r="E3543" s="1">
        <v>0</v>
      </c>
      <c r="F3543" s="1">
        <v>0</v>
      </c>
      <c r="G3543" s="1">
        <v>0</v>
      </c>
      <c r="H3543" s="1">
        <v>0</v>
      </c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3" t="str">
        <f t="shared" si="55"/>
        <v>2017Plan</v>
      </c>
      <c r="V3543" s="2">
        <f>DATE(A3543,INDEX(Map!$H$1:$H$12,MATCH(B3543,Map!$G$1:$G$12,0),0),1)</f>
        <v>43647</v>
      </c>
      <c r="W3543" t="str">
        <f>IF(AND(V3543&gt;=Map!$K$2,V3543&lt;=Map!$L$2),"Base",IF(AND(V3543&gt;=Map!$K$3,V3543&lt;=Map!$L$3),"Fcst","N/A"))</f>
        <v>N/A</v>
      </c>
      <c r="X3543" t="str">
        <f>INDEX(Map!$B$2:$B$86,MATCH(D3543,Map!$A$2:$A$86,0),0)</f>
        <v>Cane Run 7</v>
      </c>
      <c r="Y3543" s="7">
        <f>IF(INDEX(Map!$C$2:$C$86,MATCH(D3543,Map!$A$2:$A$86,0),0)="","N/A",E3543*INDEX(Map!$C$2:$C$86,MATCH(D3543,Map!$A$2:$A$86,0),0))</f>
        <v>0</v>
      </c>
      <c r="Z3543" s="7">
        <f>IF(INDEX(Map!$D$2:$D$86,MATCH(D3543,Map!$A$2:$A$86,0),0)="","N/A",E3543*INDEX(Map!$D$2:$D$86,MATCH(D3543,Map!$A$2:$A$86,0),0))</f>
        <v>0</v>
      </c>
      <c r="AA3543" t="str">
        <f>INDEX(Map!$E$2:$E$86,MATCH(D3543,Map!$A$2:$A$86,0),0)</f>
        <v>NGCC</v>
      </c>
    </row>
    <row r="3544" spans="1:27" x14ac:dyDescent="0.25">
      <c r="A3544" s="1" t="s">
        <v>121</v>
      </c>
      <c r="B3544" s="1" t="s">
        <v>113</v>
      </c>
      <c r="C3544" s="1">
        <v>15</v>
      </c>
      <c r="D3544" s="1" t="s">
        <v>37</v>
      </c>
      <c r="E3544" s="1">
        <v>420.7</v>
      </c>
      <c r="F3544" s="1">
        <v>0</v>
      </c>
      <c r="G3544" s="1">
        <v>85.4</v>
      </c>
      <c r="H3544" s="1">
        <v>3</v>
      </c>
      <c r="I3544" s="1">
        <v>2891.9</v>
      </c>
      <c r="J3544" s="1">
        <v>6874</v>
      </c>
      <c r="K3544" s="1">
        <v>664</v>
      </c>
      <c r="L3544" s="1">
        <v>327.60000000000002</v>
      </c>
      <c r="M3544" s="1">
        <v>9473</v>
      </c>
      <c r="N3544" s="1">
        <v>8</v>
      </c>
      <c r="O3544" s="1">
        <v>27</v>
      </c>
      <c r="P3544" s="1">
        <v>0</v>
      </c>
      <c r="Q3544" s="1">
        <v>556</v>
      </c>
      <c r="R3544" s="1">
        <v>23.84</v>
      </c>
      <c r="S3544" s="1">
        <v>23.9</v>
      </c>
      <c r="T3544" s="1">
        <v>10056</v>
      </c>
      <c r="U3544" s="3" t="str">
        <f t="shared" si="55"/>
        <v>2017Plan</v>
      </c>
      <c r="V3544" s="2">
        <f>DATE(A3544,INDEX(Map!$H$1:$H$12,MATCH(B3544,Map!$G$1:$G$12,0),0),1)</f>
        <v>43647</v>
      </c>
      <c r="W3544" t="str">
        <f>IF(AND(V3544&gt;=Map!$K$2,V3544&lt;=Map!$L$2),"Base",IF(AND(V3544&gt;=Map!$K$3,V3544&lt;=Map!$L$3),"Fcst","N/A"))</f>
        <v>N/A</v>
      </c>
      <c r="X3544" t="str">
        <f>INDEX(Map!$B$2:$B$86,MATCH(D3544,Map!$A$2:$A$86,0),0)</f>
        <v>Cane Run 7</v>
      </c>
      <c r="Y3544" s="7">
        <f>IF(INDEX(Map!$C$2:$C$86,MATCH(D3544,Map!$A$2:$A$86,0),0)="","N/A",E3544*INDEX(Map!$C$2:$C$86,MATCH(D3544,Map!$A$2:$A$86,0),0))</f>
        <v>328.14600000000002</v>
      </c>
      <c r="Z3544" s="7">
        <f>IF(INDEX(Map!$D$2:$D$86,MATCH(D3544,Map!$A$2:$A$86,0),0)="","N/A",E3544*INDEX(Map!$D$2:$D$86,MATCH(D3544,Map!$A$2:$A$86,0),0))</f>
        <v>92.554000000000002</v>
      </c>
      <c r="AA3544" t="str">
        <f>INDEX(Map!$E$2:$E$86,MATCH(D3544,Map!$A$2:$A$86,0),0)</f>
        <v>NGCC</v>
      </c>
    </row>
    <row r="3545" spans="1:27" x14ac:dyDescent="0.25">
      <c r="A3545" s="1" t="s">
        <v>121</v>
      </c>
      <c r="B3545" s="1" t="s">
        <v>113</v>
      </c>
      <c r="C3545" s="1">
        <v>16</v>
      </c>
      <c r="D3545" s="1" t="s">
        <v>38</v>
      </c>
      <c r="E3545" s="1">
        <v>3.5</v>
      </c>
      <c r="F3545" s="1">
        <v>0</v>
      </c>
      <c r="G3545" s="1">
        <v>4.3</v>
      </c>
      <c r="H3545" s="1">
        <v>8</v>
      </c>
      <c r="I3545" s="1">
        <v>51.9</v>
      </c>
      <c r="J3545" s="1">
        <v>14936</v>
      </c>
      <c r="K3545" s="1">
        <v>60</v>
      </c>
      <c r="L3545" s="1">
        <v>329.4</v>
      </c>
      <c r="M3545" s="1">
        <v>171</v>
      </c>
      <c r="N3545" s="1">
        <v>1</v>
      </c>
      <c r="O3545" s="1">
        <v>2</v>
      </c>
      <c r="P3545" s="1">
        <v>0</v>
      </c>
      <c r="Q3545" s="1">
        <v>0</v>
      </c>
      <c r="R3545" s="1">
        <v>49.2</v>
      </c>
      <c r="S3545" s="1">
        <v>49.8</v>
      </c>
      <c r="T3545" s="1">
        <v>173</v>
      </c>
      <c r="U3545" s="3" t="str">
        <f t="shared" si="55"/>
        <v>2017Plan</v>
      </c>
      <c r="V3545" s="2">
        <f>DATE(A3545,INDEX(Map!$H$1:$H$12,MATCH(B3545,Map!$G$1:$G$12,0),0),1)</f>
        <v>43647</v>
      </c>
      <c r="W3545" t="str">
        <f>IF(AND(V3545&gt;=Map!$K$2,V3545&lt;=Map!$L$2),"Base",IF(AND(V3545&gt;=Map!$K$3,V3545&lt;=Map!$L$3),"Fcst","N/A"))</f>
        <v>N/A</v>
      </c>
      <c r="X3545" t="str">
        <f>INDEX(Map!$B$2:$B$86,MATCH(D3545,Map!$A$2:$A$86,0),0)</f>
        <v>Brown 5</v>
      </c>
      <c r="Y3545" s="7">
        <f>IF(INDEX(Map!$C$2:$C$86,MATCH(D3545,Map!$A$2:$A$86,0),0)="","N/A",E3545*INDEX(Map!$C$2:$C$86,MATCH(D3545,Map!$A$2:$A$86,0),0))</f>
        <v>1.645</v>
      </c>
      <c r="Z3545" s="7">
        <f>IF(INDEX(Map!$D$2:$D$86,MATCH(D3545,Map!$A$2:$A$86,0),0)="","N/A",E3545*INDEX(Map!$D$2:$D$86,MATCH(D3545,Map!$A$2:$A$86,0),0))</f>
        <v>1.855</v>
      </c>
      <c r="AA3545" t="str">
        <f>INDEX(Map!$E$2:$E$86,MATCH(D3545,Map!$A$2:$A$86,0),0)</f>
        <v>SCCT</v>
      </c>
    </row>
    <row r="3546" spans="1:27" x14ac:dyDescent="0.25">
      <c r="A3546" s="1" t="s">
        <v>121</v>
      </c>
      <c r="B3546" s="1" t="s">
        <v>113</v>
      </c>
      <c r="C3546" s="1">
        <v>17</v>
      </c>
      <c r="D3546" s="1" t="s">
        <v>39</v>
      </c>
      <c r="E3546" s="1">
        <v>0.1</v>
      </c>
      <c r="F3546" s="1">
        <v>0</v>
      </c>
      <c r="G3546" s="1">
        <v>0.1</v>
      </c>
      <c r="H3546" s="1">
        <v>4</v>
      </c>
      <c r="I3546" s="1">
        <v>2</v>
      </c>
      <c r="J3546" s="1">
        <v>16510</v>
      </c>
      <c r="K3546" s="1">
        <v>4</v>
      </c>
      <c r="L3546" s="1">
        <v>329.4</v>
      </c>
      <c r="M3546" s="1">
        <v>7</v>
      </c>
      <c r="N3546" s="1">
        <v>0</v>
      </c>
      <c r="O3546" s="1">
        <v>0</v>
      </c>
      <c r="P3546" s="1">
        <v>0</v>
      </c>
      <c r="Q3546" s="1">
        <v>0</v>
      </c>
      <c r="R3546" s="1">
        <v>54.38</v>
      </c>
      <c r="S3546" s="1">
        <v>54.38</v>
      </c>
      <c r="T3546" s="1">
        <v>7</v>
      </c>
      <c r="U3546" s="3" t="str">
        <f t="shared" si="55"/>
        <v>2017Plan</v>
      </c>
      <c r="V3546" s="2">
        <f>DATE(A3546,INDEX(Map!$H$1:$H$12,MATCH(B3546,Map!$G$1:$G$12,0),0),1)</f>
        <v>43647</v>
      </c>
      <c r="W3546" t="str">
        <f>IF(AND(V3546&gt;=Map!$K$2,V3546&lt;=Map!$L$2),"Base",IF(AND(V3546&gt;=Map!$K$3,V3546&lt;=Map!$L$3),"Fcst","N/A"))</f>
        <v>N/A</v>
      </c>
      <c r="X3546" t="str">
        <f>INDEX(Map!$B$2:$B$86,MATCH(D3546,Map!$A$2:$A$86,0),0)</f>
        <v>Brown 5</v>
      </c>
      <c r="Y3546" s="7">
        <f>IF(INDEX(Map!$C$2:$C$86,MATCH(D3546,Map!$A$2:$A$86,0),0)="","N/A",E3546*INDEX(Map!$C$2:$C$86,MATCH(D3546,Map!$A$2:$A$86,0),0))</f>
        <v>4.7E-2</v>
      </c>
      <c r="Z3546" s="7">
        <f>IF(INDEX(Map!$D$2:$D$86,MATCH(D3546,Map!$A$2:$A$86,0),0)="","N/A",E3546*INDEX(Map!$D$2:$D$86,MATCH(D3546,Map!$A$2:$A$86,0),0))</f>
        <v>5.3000000000000005E-2</v>
      </c>
      <c r="AA3546" t="str">
        <f>INDEX(Map!$E$2:$E$86,MATCH(D3546,Map!$A$2:$A$86,0),0)</f>
        <v>SCCT</v>
      </c>
    </row>
    <row r="3547" spans="1:27" x14ac:dyDescent="0.25">
      <c r="A3547" s="1" t="s">
        <v>121</v>
      </c>
      <c r="B3547" s="1" t="s">
        <v>113</v>
      </c>
      <c r="C3547" s="1">
        <v>18</v>
      </c>
      <c r="D3547" s="1" t="s">
        <v>40</v>
      </c>
      <c r="E3547" s="1">
        <v>11.8</v>
      </c>
      <c r="F3547" s="1">
        <v>0</v>
      </c>
      <c r="G3547" s="1">
        <v>10.8</v>
      </c>
      <c r="H3547" s="1">
        <v>10</v>
      </c>
      <c r="I3547" s="1">
        <v>131.5</v>
      </c>
      <c r="J3547" s="1">
        <v>11170</v>
      </c>
      <c r="K3547" s="1">
        <v>90</v>
      </c>
      <c r="L3547" s="1">
        <v>329.4</v>
      </c>
      <c r="M3547" s="1">
        <v>433</v>
      </c>
      <c r="N3547" s="1">
        <v>3</v>
      </c>
      <c r="O3547" s="1">
        <v>99</v>
      </c>
      <c r="P3547" s="1">
        <v>0</v>
      </c>
      <c r="Q3547" s="1">
        <v>39</v>
      </c>
      <c r="R3547" s="1">
        <v>40.14</v>
      </c>
      <c r="S3547" s="1">
        <v>48.53</v>
      </c>
      <c r="T3547" s="1">
        <v>571</v>
      </c>
      <c r="U3547" s="3" t="str">
        <f t="shared" si="55"/>
        <v>2017Plan</v>
      </c>
      <c r="V3547" s="2">
        <f>DATE(A3547,INDEX(Map!$H$1:$H$12,MATCH(B3547,Map!$G$1:$G$12,0),0),1)</f>
        <v>43647</v>
      </c>
      <c r="W3547" t="str">
        <f>IF(AND(V3547&gt;=Map!$K$2,V3547&lt;=Map!$L$2),"Base",IF(AND(V3547&gt;=Map!$K$3,V3547&lt;=Map!$L$3),"Fcst","N/A"))</f>
        <v>N/A</v>
      </c>
      <c r="X3547" t="str">
        <f>INDEX(Map!$B$2:$B$86,MATCH(D3547,Map!$A$2:$A$86,0),0)</f>
        <v>Brown 6</v>
      </c>
      <c r="Y3547" s="7">
        <f>IF(INDEX(Map!$C$2:$C$86,MATCH(D3547,Map!$A$2:$A$86,0),0)="","N/A",E3547*INDEX(Map!$C$2:$C$86,MATCH(D3547,Map!$A$2:$A$86,0),0))</f>
        <v>7.3160000000000007</v>
      </c>
      <c r="Z3547" s="7">
        <f>IF(INDEX(Map!$D$2:$D$86,MATCH(D3547,Map!$A$2:$A$86,0),0)="","N/A",E3547*INDEX(Map!$D$2:$D$86,MATCH(D3547,Map!$A$2:$A$86,0),0))</f>
        <v>4.484</v>
      </c>
      <c r="AA3547" t="str">
        <f>INDEX(Map!$E$2:$E$86,MATCH(D3547,Map!$A$2:$A$86,0),0)</f>
        <v>SCCT</v>
      </c>
    </row>
    <row r="3548" spans="1:27" x14ac:dyDescent="0.25">
      <c r="A3548" s="1" t="s">
        <v>121</v>
      </c>
      <c r="B3548" s="1" t="s">
        <v>113</v>
      </c>
      <c r="C3548" s="1">
        <v>19</v>
      </c>
      <c r="D3548" s="1" t="s">
        <v>41</v>
      </c>
      <c r="E3548" s="1">
        <v>13.7</v>
      </c>
      <c r="F3548" s="1">
        <v>0</v>
      </c>
      <c r="G3548" s="1">
        <v>12.6</v>
      </c>
      <c r="H3548" s="1">
        <v>14</v>
      </c>
      <c r="I3548" s="1">
        <v>153.80000000000001</v>
      </c>
      <c r="J3548" s="1">
        <v>11198</v>
      </c>
      <c r="K3548" s="1">
        <v>106</v>
      </c>
      <c r="L3548" s="1">
        <v>329.4</v>
      </c>
      <c r="M3548" s="1">
        <v>507</v>
      </c>
      <c r="N3548" s="1">
        <v>3</v>
      </c>
      <c r="O3548" s="1">
        <v>11</v>
      </c>
      <c r="P3548" s="1">
        <v>0</v>
      </c>
      <c r="Q3548" s="1">
        <v>0</v>
      </c>
      <c r="R3548" s="1">
        <v>36.880000000000003</v>
      </c>
      <c r="S3548" s="1">
        <v>37.71</v>
      </c>
      <c r="T3548" s="1">
        <v>518</v>
      </c>
      <c r="U3548" s="3" t="str">
        <f t="shared" si="55"/>
        <v>2017Plan</v>
      </c>
      <c r="V3548" s="2">
        <f>DATE(A3548,INDEX(Map!$H$1:$H$12,MATCH(B3548,Map!$G$1:$G$12,0),0),1)</f>
        <v>43647</v>
      </c>
      <c r="W3548" t="str">
        <f>IF(AND(V3548&gt;=Map!$K$2,V3548&lt;=Map!$L$2),"Base",IF(AND(V3548&gt;=Map!$K$3,V3548&lt;=Map!$L$3),"Fcst","N/A"))</f>
        <v>N/A</v>
      </c>
      <c r="X3548" t="str">
        <f>INDEX(Map!$B$2:$B$86,MATCH(D3548,Map!$A$2:$A$86,0),0)</f>
        <v>Brown 7</v>
      </c>
      <c r="Y3548" s="7">
        <f>IF(INDEX(Map!$C$2:$C$86,MATCH(D3548,Map!$A$2:$A$86,0),0)="","N/A",E3548*INDEX(Map!$C$2:$C$86,MATCH(D3548,Map!$A$2:$A$86,0),0))</f>
        <v>8.4939999999999998</v>
      </c>
      <c r="Z3548" s="7">
        <f>IF(INDEX(Map!$D$2:$D$86,MATCH(D3548,Map!$A$2:$A$86,0),0)="","N/A",E3548*INDEX(Map!$D$2:$D$86,MATCH(D3548,Map!$A$2:$A$86,0),0))</f>
        <v>5.2059999999999995</v>
      </c>
      <c r="AA3548" t="str">
        <f>INDEX(Map!$E$2:$E$86,MATCH(D3548,Map!$A$2:$A$86,0),0)</f>
        <v>SCCT</v>
      </c>
    </row>
    <row r="3549" spans="1:27" x14ac:dyDescent="0.25">
      <c r="A3549" s="1" t="s">
        <v>121</v>
      </c>
      <c r="B3549" s="1" t="s">
        <v>113</v>
      </c>
      <c r="C3549" s="1">
        <v>20</v>
      </c>
      <c r="D3549" s="1" t="s">
        <v>42</v>
      </c>
      <c r="E3549" s="1">
        <v>2.6</v>
      </c>
      <c r="F3549" s="1">
        <v>0</v>
      </c>
      <c r="G3549" s="1">
        <v>3.4</v>
      </c>
      <c r="H3549" s="1">
        <v>8</v>
      </c>
      <c r="I3549" s="1">
        <v>41.9</v>
      </c>
      <c r="J3549" s="1">
        <v>16110</v>
      </c>
      <c r="K3549" s="1">
        <v>52</v>
      </c>
      <c r="L3549" s="1">
        <v>329.4</v>
      </c>
      <c r="M3549" s="1">
        <v>138</v>
      </c>
      <c r="N3549" s="1">
        <v>1</v>
      </c>
      <c r="O3549" s="1">
        <v>2</v>
      </c>
      <c r="P3549" s="1">
        <v>0</v>
      </c>
      <c r="Q3549" s="1">
        <v>0</v>
      </c>
      <c r="R3549" s="1">
        <v>53.06</v>
      </c>
      <c r="S3549" s="1">
        <v>53.86</v>
      </c>
      <c r="T3549" s="1">
        <v>140</v>
      </c>
      <c r="U3549" s="3" t="str">
        <f t="shared" si="55"/>
        <v>2017Plan</v>
      </c>
      <c r="V3549" s="2">
        <f>DATE(A3549,INDEX(Map!$H$1:$H$12,MATCH(B3549,Map!$G$1:$G$12,0),0),1)</f>
        <v>43647</v>
      </c>
      <c r="W3549" t="str">
        <f>IF(AND(V3549&gt;=Map!$K$2,V3549&lt;=Map!$L$2),"Base",IF(AND(V3549&gt;=Map!$K$3,V3549&lt;=Map!$L$3),"Fcst","N/A"))</f>
        <v>N/A</v>
      </c>
      <c r="X3549" t="str">
        <f>INDEX(Map!$B$2:$B$86,MATCH(D3549,Map!$A$2:$A$86,0),0)</f>
        <v>Brown 8</v>
      </c>
      <c r="Y3549" s="7">
        <f>IF(INDEX(Map!$C$2:$C$86,MATCH(D3549,Map!$A$2:$A$86,0),0)="","N/A",E3549*INDEX(Map!$C$2:$C$86,MATCH(D3549,Map!$A$2:$A$86,0),0))</f>
        <v>2.6</v>
      </c>
      <c r="Z3549" s="7" t="str">
        <f>IF(INDEX(Map!$D$2:$D$86,MATCH(D3549,Map!$A$2:$A$86,0),0)="","N/A",E3549*INDEX(Map!$D$2:$D$86,MATCH(D3549,Map!$A$2:$A$86,0),0))</f>
        <v>N/A</v>
      </c>
      <c r="AA3549" t="str">
        <f>INDEX(Map!$E$2:$E$86,MATCH(D3549,Map!$A$2:$A$86,0),0)</f>
        <v>SCCT</v>
      </c>
    </row>
    <row r="3550" spans="1:27" x14ac:dyDescent="0.25">
      <c r="A3550" s="1" t="s">
        <v>121</v>
      </c>
      <c r="B3550" s="1" t="s">
        <v>113</v>
      </c>
      <c r="C3550" s="1">
        <v>21</v>
      </c>
      <c r="D3550" s="1" t="s">
        <v>43</v>
      </c>
      <c r="E3550" s="1">
        <v>0.1</v>
      </c>
      <c r="F3550" s="1">
        <v>0</v>
      </c>
      <c r="G3550" s="1">
        <v>0.1</v>
      </c>
      <c r="H3550" s="1">
        <v>3</v>
      </c>
      <c r="I3550" s="1">
        <v>1.8</v>
      </c>
      <c r="J3550" s="1">
        <v>16329</v>
      </c>
      <c r="K3550" s="1">
        <v>4</v>
      </c>
      <c r="L3550" s="1">
        <v>329.4</v>
      </c>
      <c r="M3550" s="1">
        <v>6</v>
      </c>
      <c r="N3550" s="1">
        <v>0</v>
      </c>
      <c r="O3550" s="1">
        <v>0</v>
      </c>
      <c r="P3550" s="1">
        <v>0</v>
      </c>
      <c r="Q3550" s="1">
        <v>0</v>
      </c>
      <c r="R3550" s="1">
        <v>53.78</v>
      </c>
      <c r="S3550" s="1">
        <v>53.78</v>
      </c>
      <c r="T3550" s="1">
        <v>6</v>
      </c>
      <c r="U3550" s="3" t="str">
        <f t="shared" si="55"/>
        <v>2017Plan</v>
      </c>
      <c r="V3550" s="2">
        <f>DATE(A3550,INDEX(Map!$H$1:$H$12,MATCH(B3550,Map!$G$1:$G$12,0),0),1)</f>
        <v>43647</v>
      </c>
      <c r="W3550" t="str">
        <f>IF(AND(V3550&gt;=Map!$K$2,V3550&lt;=Map!$L$2),"Base",IF(AND(V3550&gt;=Map!$K$3,V3550&lt;=Map!$L$3),"Fcst","N/A"))</f>
        <v>N/A</v>
      </c>
      <c r="X3550" t="str">
        <f>INDEX(Map!$B$2:$B$86,MATCH(D3550,Map!$A$2:$A$86,0),0)</f>
        <v>Brown 8</v>
      </c>
      <c r="Y3550" s="7">
        <f>IF(INDEX(Map!$C$2:$C$86,MATCH(D3550,Map!$A$2:$A$86,0),0)="","N/A",E3550*INDEX(Map!$C$2:$C$86,MATCH(D3550,Map!$A$2:$A$86,0),0))</f>
        <v>0.1</v>
      </c>
      <c r="Z3550" s="7" t="str">
        <f>IF(INDEX(Map!$D$2:$D$86,MATCH(D3550,Map!$A$2:$A$86,0),0)="","N/A",E3550*INDEX(Map!$D$2:$D$86,MATCH(D3550,Map!$A$2:$A$86,0),0))</f>
        <v>N/A</v>
      </c>
      <c r="AA3550" t="str">
        <f>INDEX(Map!$E$2:$E$86,MATCH(D3550,Map!$A$2:$A$86,0),0)</f>
        <v>SCCT</v>
      </c>
    </row>
    <row r="3551" spans="1:27" x14ac:dyDescent="0.25">
      <c r="A3551" s="1" t="s">
        <v>121</v>
      </c>
      <c r="B3551" s="1" t="s">
        <v>113</v>
      </c>
      <c r="C3551" s="1">
        <v>22</v>
      </c>
      <c r="D3551" s="1" t="s">
        <v>44</v>
      </c>
      <c r="E3551" s="1">
        <v>1.3</v>
      </c>
      <c r="F3551" s="1">
        <v>0</v>
      </c>
      <c r="G3551" s="1">
        <v>1.7</v>
      </c>
      <c r="H3551" s="1">
        <v>5</v>
      </c>
      <c r="I3551" s="1">
        <v>20.9</v>
      </c>
      <c r="J3551" s="1">
        <v>16110</v>
      </c>
      <c r="K3551" s="1">
        <v>26</v>
      </c>
      <c r="L3551" s="1">
        <v>329.4</v>
      </c>
      <c r="M3551" s="1">
        <v>69</v>
      </c>
      <c r="N3551" s="1">
        <v>0</v>
      </c>
      <c r="O3551" s="1">
        <v>1</v>
      </c>
      <c r="P3551" s="1">
        <v>0</v>
      </c>
      <c r="Q3551" s="1">
        <v>0</v>
      </c>
      <c r="R3551" s="1">
        <v>53.06</v>
      </c>
      <c r="S3551" s="1">
        <v>54.13</v>
      </c>
      <c r="T3551" s="1">
        <v>70</v>
      </c>
      <c r="U3551" s="3" t="str">
        <f t="shared" si="55"/>
        <v>2017Plan</v>
      </c>
      <c r="V3551" s="2">
        <f>DATE(A3551,INDEX(Map!$H$1:$H$12,MATCH(B3551,Map!$G$1:$G$12,0),0),1)</f>
        <v>43647</v>
      </c>
      <c r="W3551" t="str">
        <f>IF(AND(V3551&gt;=Map!$K$2,V3551&lt;=Map!$L$2),"Base",IF(AND(V3551&gt;=Map!$K$3,V3551&lt;=Map!$L$3),"Fcst","N/A"))</f>
        <v>N/A</v>
      </c>
      <c r="X3551" t="str">
        <f>INDEX(Map!$B$2:$B$86,MATCH(D3551,Map!$A$2:$A$86,0),0)</f>
        <v>Brown 9</v>
      </c>
      <c r="Y3551" s="7">
        <f>IF(INDEX(Map!$C$2:$C$86,MATCH(D3551,Map!$A$2:$A$86,0),0)="","N/A",E3551*INDEX(Map!$C$2:$C$86,MATCH(D3551,Map!$A$2:$A$86,0),0))</f>
        <v>1.3</v>
      </c>
      <c r="Z3551" s="7" t="str">
        <f>IF(INDEX(Map!$D$2:$D$86,MATCH(D3551,Map!$A$2:$A$86,0),0)="","N/A",E3551*INDEX(Map!$D$2:$D$86,MATCH(D3551,Map!$A$2:$A$86,0),0))</f>
        <v>N/A</v>
      </c>
      <c r="AA3551" t="str">
        <f>INDEX(Map!$E$2:$E$86,MATCH(D3551,Map!$A$2:$A$86,0),0)</f>
        <v>SCCT</v>
      </c>
    </row>
    <row r="3552" spans="1:27" x14ac:dyDescent="0.25">
      <c r="A3552" s="1" t="s">
        <v>121</v>
      </c>
      <c r="B3552" s="1" t="s">
        <v>113</v>
      </c>
      <c r="C3552" s="1">
        <v>23</v>
      </c>
      <c r="D3552" s="1" t="s">
        <v>45</v>
      </c>
      <c r="E3552" s="1">
        <v>0.1</v>
      </c>
      <c r="F3552" s="1">
        <v>0</v>
      </c>
      <c r="G3552" s="1">
        <v>0.1</v>
      </c>
      <c r="H3552" s="1">
        <v>4</v>
      </c>
      <c r="I3552" s="1">
        <v>1.8</v>
      </c>
      <c r="J3552" s="1">
        <v>16329</v>
      </c>
      <c r="K3552" s="1">
        <v>4</v>
      </c>
      <c r="L3552" s="1">
        <v>329.4</v>
      </c>
      <c r="M3552" s="1">
        <v>6</v>
      </c>
      <c r="N3552" s="1">
        <v>0</v>
      </c>
      <c r="O3552" s="1">
        <v>0</v>
      </c>
      <c r="P3552" s="1">
        <v>0</v>
      </c>
      <c r="Q3552" s="1">
        <v>0</v>
      </c>
      <c r="R3552" s="1">
        <v>53.78</v>
      </c>
      <c r="S3552" s="1">
        <v>53.78</v>
      </c>
      <c r="T3552" s="1">
        <v>6</v>
      </c>
      <c r="U3552" s="3" t="str">
        <f t="shared" si="55"/>
        <v>2017Plan</v>
      </c>
      <c r="V3552" s="2">
        <f>DATE(A3552,INDEX(Map!$H$1:$H$12,MATCH(B3552,Map!$G$1:$G$12,0),0),1)</f>
        <v>43647</v>
      </c>
      <c r="W3552" t="str">
        <f>IF(AND(V3552&gt;=Map!$K$2,V3552&lt;=Map!$L$2),"Base",IF(AND(V3552&gt;=Map!$K$3,V3552&lt;=Map!$L$3),"Fcst","N/A"))</f>
        <v>N/A</v>
      </c>
      <c r="X3552" t="str">
        <f>INDEX(Map!$B$2:$B$86,MATCH(D3552,Map!$A$2:$A$86,0),0)</f>
        <v>Brown 9</v>
      </c>
      <c r="Y3552" s="7">
        <f>IF(INDEX(Map!$C$2:$C$86,MATCH(D3552,Map!$A$2:$A$86,0),0)="","N/A",E3552*INDEX(Map!$C$2:$C$86,MATCH(D3552,Map!$A$2:$A$86,0),0))</f>
        <v>0.1</v>
      </c>
      <c r="Z3552" s="7" t="str">
        <f>IF(INDEX(Map!$D$2:$D$86,MATCH(D3552,Map!$A$2:$A$86,0),0)="","N/A",E3552*INDEX(Map!$D$2:$D$86,MATCH(D3552,Map!$A$2:$A$86,0),0))</f>
        <v>N/A</v>
      </c>
      <c r="AA3552" t="str">
        <f>INDEX(Map!$E$2:$E$86,MATCH(D3552,Map!$A$2:$A$86,0),0)</f>
        <v>SCCT</v>
      </c>
    </row>
    <row r="3553" spans="1:27" x14ac:dyDescent="0.25">
      <c r="A3553" s="1" t="s">
        <v>121</v>
      </c>
      <c r="B3553" s="1" t="s">
        <v>113</v>
      </c>
      <c r="C3553" s="1">
        <v>24</v>
      </c>
      <c r="D3553" s="1" t="s">
        <v>46</v>
      </c>
      <c r="E3553" s="1">
        <v>1</v>
      </c>
      <c r="F3553" s="1">
        <v>0</v>
      </c>
      <c r="G3553" s="1">
        <v>1.3</v>
      </c>
      <c r="H3553" s="1">
        <v>4</v>
      </c>
      <c r="I3553" s="1">
        <v>16.100000000000001</v>
      </c>
      <c r="J3553" s="1">
        <v>16110</v>
      </c>
      <c r="K3553" s="1">
        <v>20</v>
      </c>
      <c r="L3553" s="1">
        <v>329.4</v>
      </c>
      <c r="M3553" s="1">
        <v>53</v>
      </c>
      <c r="N3553" s="1">
        <v>0</v>
      </c>
      <c r="O3553" s="1">
        <v>1</v>
      </c>
      <c r="P3553" s="1">
        <v>0</v>
      </c>
      <c r="Q3553" s="1">
        <v>0</v>
      </c>
      <c r="R3553" s="1">
        <v>53.06</v>
      </c>
      <c r="S3553" s="1">
        <v>54.1</v>
      </c>
      <c r="T3553" s="1">
        <v>54</v>
      </c>
      <c r="U3553" s="3" t="str">
        <f t="shared" si="55"/>
        <v>2017Plan</v>
      </c>
      <c r="V3553" s="2">
        <f>DATE(A3553,INDEX(Map!$H$1:$H$12,MATCH(B3553,Map!$G$1:$G$12,0),0),1)</f>
        <v>43647</v>
      </c>
      <c r="W3553" t="str">
        <f>IF(AND(V3553&gt;=Map!$K$2,V3553&lt;=Map!$L$2),"Base",IF(AND(V3553&gt;=Map!$K$3,V3553&lt;=Map!$L$3),"Fcst","N/A"))</f>
        <v>N/A</v>
      </c>
      <c r="X3553" t="str">
        <f>INDEX(Map!$B$2:$B$86,MATCH(D3553,Map!$A$2:$A$86,0),0)</f>
        <v>Brown 10</v>
      </c>
      <c r="Y3553" s="7">
        <f>IF(INDEX(Map!$C$2:$C$86,MATCH(D3553,Map!$A$2:$A$86,0),0)="","N/A",E3553*INDEX(Map!$C$2:$C$86,MATCH(D3553,Map!$A$2:$A$86,0),0))</f>
        <v>1</v>
      </c>
      <c r="Z3553" s="7" t="str">
        <f>IF(INDEX(Map!$D$2:$D$86,MATCH(D3553,Map!$A$2:$A$86,0),0)="","N/A",E3553*INDEX(Map!$D$2:$D$86,MATCH(D3553,Map!$A$2:$A$86,0),0))</f>
        <v>N/A</v>
      </c>
      <c r="AA3553" t="str">
        <f>INDEX(Map!$E$2:$E$86,MATCH(D3553,Map!$A$2:$A$86,0),0)</f>
        <v>SCCT</v>
      </c>
    </row>
    <row r="3554" spans="1:27" x14ac:dyDescent="0.25">
      <c r="A3554" s="1" t="s">
        <v>121</v>
      </c>
      <c r="B3554" s="1" t="s">
        <v>113</v>
      </c>
      <c r="C3554" s="1">
        <v>25</v>
      </c>
      <c r="D3554" s="1" t="s">
        <v>47</v>
      </c>
      <c r="E3554" s="1">
        <v>0.1</v>
      </c>
      <c r="F3554" s="1">
        <v>0</v>
      </c>
      <c r="G3554" s="1">
        <v>0.1</v>
      </c>
      <c r="H3554" s="1">
        <v>3</v>
      </c>
      <c r="I3554" s="1">
        <v>1.8</v>
      </c>
      <c r="J3554" s="1">
        <v>16329</v>
      </c>
      <c r="K3554" s="1">
        <v>4</v>
      </c>
      <c r="L3554" s="1">
        <v>329.4</v>
      </c>
      <c r="M3554" s="1">
        <v>6</v>
      </c>
      <c r="N3554" s="1">
        <v>0</v>
      </c>
      <c r="O3554" s="1">
        <v>0</v>
      </c>
      <c r="P3554" s="1">
        <v>0</v>
      </c>
      <c r="Q3554" s="1">
        <v>0</v>
      </c>
      <c r="R3554" s="1">
        <v>53.78</v>
      </c>
      <c r="S3554" s="1">
        <v>53.78</v>
      </c>
      <c r="T3554" s="1">
        <v>6</v>
      </c>
      <c r="U3554" s="3" t="str">
        <f t="shared" si="55"/>
        <v>2017Plan</v>
      </c>
      <c r="V3554" s="2">
        <f>DATE(A3554,INDEX(Map!$H$1:$H$12,MATCH(B3554,Map!$G$1:$G$12,0),0),1)</f>
        <v>43647</v>
      </c>
      <c r="W3554" t="str">
        <f>IF(AND(V3554&gt;=Map!$K$2,V3554&lt;=Map!$L$2),"Base",IF(AND(V3554&gt;=Map!$K$3,V3554&lt;=Map!$L$3),"Fcst","N/A"))</f>
        <v>N/A</v>
      </c>
      <c r="X3554" t="str">
        <f>INDEX(Map!$B$2:$B$86,MATCH(D3554,Map!$A$2:$A$86,0),0)</f>
        <v>Brown 10</v>
      </c>
      <c r="Y3554" s="7">
        <f>IF(INDEX(Map!$C$2:$C$86,MATCH(D3554,Map!$A$2:$A$86,0),0)="","N/A",E3554*INDEX(Map!$C$2:$C$86,MATCH(D3554,Map!$A$2:$A$86,0),0))</f>
        <v>0.1</v>
      </c>
      <c r="Z3554" s="7" t="str">
        <f>IF(INDEX(Map!$D$2:$D$86,MATCH(D3554,Map!$A$2:$A$86,0),0)="","N/A",E3554*INDEX(Map!$D$2:$D$86,MATCH(D3554,Map!$A$2:$A$86,0),0))</f>
        <v>N/A</v>
      </c>
      <c r="AA3554" t="str">
        <f>INDEX(Map!$E$2:$E$86,MATCH(D3554,Map!$A$2:$A$86,0),0)</f>
        <v>SCCT</v>
      </c>
    </row>
    <row r="3555" spans="1:27" x14ac:dyDescent="0.25">
      <c r="A3555" s="1" t="s">
        <v>121</v>
      </c>
      <c r="B3555" s="1" t="s">
        <v>113</v>
      </c>
      <c r="C3555" s="1">
        <v>26</v>
      </c>
      <c r="D3555" s="1" t="s">
        <v>48</v>
      </c>
      <c r="E3555" s="1">
        <v>1.5</v>
      </c>
      <c r="F3555" s="1">
        <v>0</v>
      </c>
      <c r="G3555" s="1">
        <v>1.9</v>
      </c>
      <c r="H3555" s="1">
        <v>5</v>
      </c>
      <c r="I3555" s="1">
        <v>23.4</v>
      </c>
      <c r="J3555" s="1">
        <v>16110</v>
      </c>
      <c r="K3555" s="1">
        <v>29</v>
      </c>
      <c r="L3555" s="1">
        <v>329.4</v>
      </c>
      <c r="M3555" s="1">
        <v>77</v>
      </c>
      <c r="N3555" s="1">
        <v>0</v>
      </c>
      <c r="O3555" s="1">
        <v>1</v>
      </c>
      <c r="P3555" s="1">
        <v>0</v>
      </c>
      <c r="Q3555" s="1">
        <v>0</v>
      </c>
      <c r="R3555" s="1">
        <v>53.06</v>
      </c>
      <c r="S3555" s="1">
        <v>53.97</v>
      </c>
      <c r="T3555" s="1">
        <v>78</v>
      </c>
      <c r="U3555" s="3" t="str">
        <f t="shared" si="55"/>
        <v>2017Plan</v>
      </c>
      <c r="V3555" s="2">
        <f>DATE(A3555,INDEX(Map!$H$1:$H$12,MATCH(B3555,Map!$G$1:$G$12,0),0),1)</f>
        <v>43647</v>
      </c>
      <c r="W3555" t="str">
        <f>IF(AND(V3555&gt;=Map!$K$2,V3555&lt;=Map!$L$2),"Base",IF(AND(V3555&gt;=Map!$K$3,V3555&lt;=Map!$L$3),"Fcst","N/A"))</f>
        <v>N/A</v>
      </c>
      <c r="X3555" t="str">
        <f>INDEX(Map!$B$2:$B$86,MATCH(D3555,Map!$A$2:$A$86,0),0)</f>
        <v>Brown 11</v>
      </c>
      <c r="Y3555" s="7">
        <f>IF(INDEX(Map!$C$2:$C$86,MATCH(D3555,Map!$A$2:$A$86,0),0)="","N/A",E3555*INDEX(Map!$C$2:$C$86,MATCH(D3555,Map!$A$2:$A$86,0),0))</f>
        <v>1.5</v>
      </c>
      <c r="Z3555" s="7" t="str">
        <f>IF(INDEX(Map!$D$2:$D$86,MATCH(D3555,Map!$A$2:$A$86,0),0)="","N/A",E3555*INDEX(Map!$D$2:$D$86,MATCH(D3555,Map!$A$2:$A$86,0),0))</f>
        <v>N/A</v>
      </c>
      <c r="AA3555" t="str">
        <f>INDEX(Map!$E$2:$E$86,MATCH(D3555,Map!$A$2:$A$86,0),0)</f>
        <v>SCCT</v>
      </c>
    </row>
    <row r="3556" spans="1:27" x14ac:dyDescent="0.25">
      <c r="A3556" s="1" t="s">
        <v>121</v>
      </c>
      <c r="B3556" s="1" t="s">
        <v>113</v>
      </c>
      <c r="C3556" s="1">
        <v>27</v>
      </c>
      <c r="D3556" s="1" t="s">
        <v>49</v>
      </c>
      <c r="E3556" s="1">
        <v>0.1</v>
      </c>
      <c r="F3556" s="1">
        <v>0</v>
      </c>
      <c r="G3556" s="1">
        <v>0.1</v>
      </c>
      <c r="H3556" s="1">
        <v>3</v>
      </c>
      <c r="I3556" s="1">
        <v>1.8</v>
      </c>
      <c r="J3556" s="1">
        <v>16329</v>
      </c>
      <c r="K3556" s="1">
        <v>4</v>
      </c>
      <c r="L3556" s="1">
        <v>329.4</v>
      </c>
      <c r="M3556" s="1">
        <v>6</v>
      </c>
      <c r="N3556" s="1">
        <v>0</v>
      </c>
      <c r="O3556" s="1">
        <v>0</v>
      </c>
      <c r="P3556" s="1">
        <v>0</v>
      </c>
      <c r="Q3556" s="1">
        <v>0</v>
      </c>
      <c r="R3556" s="1">
        <v>53.78</v>
      </c>
      <c r="S3556" s="1">
        <v>53.78</v>
      </c>
      <c r="T3556" s="1">
        <v>6</v>
      </c>
      <c r="U3556" s="3" t="str">
        <f t="shared" si="55"/>
        <v>2017Plan</v>
      </c>
      <c r="V3556" s="2">
        <f>DATE(A3556,INDEX(Map!$H$1:$H$12,MATCH(B3556,Map!$G$1:$G$12,0),0),1)</f>
        <v>43647</v>
      </c>
      <c r="W3556" t="str">
        <f>IF(AND(V3556&gt;=Map!$K$2,V3556&lt;=Map!$L$2),"Base",IF(AND(V3556&gt;=Map!$K$3,V3556&lt;=Map!$L$3),"Fcst","N/A"))</f>
        <v>N/A</v>
      </c>
      <c r="X3556" t="str">
        <f>INDEX(Map!$B$2:$B$86,MATCH(D3556,Map!$A$2:$A$86,0),0)</f>
        <v>Brown 11</v>
      </c>
      <c r="Y3556" s="7">
        <f>IF(INDEX(Map!$C$2:$C$86,MATCH(D3556,Map!$A$2:$A$86,0),0)="","N/A",E3556*INDEX(Map!$C$2:$C$86,MATCH(D3556,Map!$A$2:$A$86,0),0))</f>
        <v>0.1</v>
      </c>
      <c r="Z3556" s="7" t="str">
        <f>IF(INDEX(Map!$D$2:$D$86,MATCH(D3556,Map!$A$2:$A$86,0),0)="","N/A",E3556*INDEX(Map!$D$2:$D$86,MATCH(D3556,Map!$A$2:$A$86,0),0))</f>
        <v>N/A</v>
      </c>
      <c r="AA3556" t="str">
        <f>INDEX(Map!$E$2:$E$86,MATCH(D3556,Map!$A$2:$A$86,0),0)</f>
        <v>SCCT</v>
      </c>
    </row>
    <row r="3557" spans="1:27" x14ac:dyDescent="0.25">
      <c r="A3557" s="1" t="s">
        <v>121</v>
      </c>
      <c r="B3557" s="1" t="s">
        <v>113</v>
      </c>
      <c r="C3557" s="1">
        <v>28</v>
      </c>
      <c r="D3557" s="1" t="s">
        <v>50</v>
      </c>
      <c r="E3557" s="1">
        <v>16.100000000000001</v>
      </c>
      <c r="F3557" s="1">
        <v>0</v>
      </c>
      <c r="G3557" s="1">
        <v>14.7</v>
      </c>
      <c r="H3557" s="1">
        <v>13</v>
      </c>
      <c r="I3557" s="1">
        <v>177.2</v>
      </c>
      <c r="J3557" s="1">
        <v>10994</v>
      </c>
      <c r="K3557" s="1">
        <v>123</v>
      </c>
      <c r="L3557" s="1">
        <v>329.4</v>
      </c>
      <c r="M3557" s="1">
        <v>584</v>
      </c>
      <c r="N3557" s="1">
        <v>1</v>
      </c>
      <c r="O3557" s="1">
        <v>2</v>
      </c>
      <c r="P3557" s="1">
        <v>0</v>
      </c>
      <c r="Q3557" s="1">
        <v>0</v>
      </c>
      <c r="R3557" s="1">
        <v>36.21</v>
      </c>
      <c r="S3557" s="1">
        <v>36.33</v>
      </c>
      <c r="T3557" s="1">
        <v>586</v>
      </c>
      <c r="U3557" s="3" t="str">
        <f t="shared" si="55"/>
        <v>2017Plan</v>
      </c>
      <c r="V3557" s="2">
        <f>DATE(A3557,INDEX(Map!$H$1:$H$12,MATCH(B3557,Map!$G$1:$G$12,0),0),1)</f>
        <v>43647</v>
      </c>
      <c r="W3557" t="str">
        <f>IF(AND(V3557&gt;=Map!$K$2,V3557&lt;=Map!$L$2),"Base",IF(AND(V3557&gt;=Map!$K$3,V3557&lt;=Map!$L$3),"Fcst","N/A"))</f>
        <v>N/A</v>
      </c>
      <c r="X3557" t="str">
        <f>INDEX(Map!$B$2:$B$86,MATCH(D3557,Map!$A$2:$A$86,0),0)</f>
        <v>Paddys Run 13</v>
      </c>
      <c r="Y3557" s="7">
        <f>IF(INDEX(Map!$C$2:$C$86,MATCH(D3557,Map!$A$2:$A$86,0),0)="","N/A",E3557*INDEX(Map!$C$2:$C$86,MATCH(D3557,Map!$A$2:$A$86,0),0))</f>
        <v>7.5670000000000002</v>
      </c>
      <c r="Z3557" s="7">
        <f>IF(INDEX(Map!$D$2:$D$86,MATCH(D3557,Map!$A$2:$A$86,0),0)="","N/A",E3557*INDEX(Map!$D$2:$D$86,MATCH(D3557,Map!$A$2:$A$86,0),0))</f>
        <v>8.5330000000000013</v>
      </c>
      <c r="AA3557" t="str">
        <f>INDEX(Map!$E$2:$E$86,MATCH(D3557,Map!$A$2:$A$86,0),0)</f>
        <v>SCCT</v>
      </c>
    </row>
    <row r="3558" spans="1:27" x14ac:dyDescent="0.25">
      <c r="A3558" s="1" t="s">
        <v>121</v>
      </c>
      <c r="B3558" s="1" t="s">
        <v>113</v>
      </c>
      <c r="C3558" s="1">
        <v>29</v>
      </c>
      <c r="D3558" s="1" t="s">
        <v>51</v>
      </c>
      <c r="E3558" s="1">
        <v>30.6</v>
      </c>
      <c r="F3558" s="1">
        <v>0</v>
      </c>
      <c r="G3558" s="1">
        <v>25.9</v>
      </c>
      <c r="H3558" s="1">
        <v>20</v>
      </c>
      <c r="I3558" s="1">
        <v>343.8</v>
      </c>
      <c r="J3558" s="1">
        <v>11240</v>
      </c>
      <c r="K3558" s="1">
        <v>232</v>
      </c>
      <c r="L3558" s="1">
        <v>329.4</v>
      </c>
      <c r="M3558" s="1">
        <v>1132</v>
      </c>
      <c r="N3558" s="1">
        <v>1</v>
      </c>
      <c r="O3558" s="1">
        <v>3</v>
      </c>
      <c r="P3558" s="1">
        <v>0</v>
      </c>
      <c r="Q3558" s="1">
        <v>0</v>
      </c>
      <c r="R3558" s="1">
        <v>37.020000000000003</v>
      </c>
      <c r="S3558" s="1">
        <v>37.119999999999997</v>
      </c>
      <c r="T3558" s="1">
        <v>1135</v>
      </c>
      <c r="U3558" s="3" t="str">
        <f t="shared" si="55"/>
        <v>2017Plan</v>
      </c>
      <c r="V3558" s="2">
        <f>DATE(A3558,INDEX(Map!$H$1:$H$12,MATCH(B3558,Map!$G$1:$G$12,0),0),1)</f>
        <v>43647</v>
      </c>
      <c r="W3558" t="str">
        <f>IF(AND(V3558&gt;=Map!$K$2,V3558&lt;=Map!$L$2),"Base",IF(AND(V3558&gt;=Map!$K$3,V3558&lt;=Map!$L$3),"Fcst","N/A"))</f>
        <v>N/A</v>
      </c>
      <c r="X3558" t="str">
        <f>INDEX(Map!$B$2:$B$86,MATCH(D3558,Map!$A$2:$A$86,0),0)</f>
        <v>Trimble Co 05</v>
      </c>
      <c r="Y3558" s="7">
        <f>IF(INDEX(Map!$C$2:$C$86,MATCH(D3558,Map!$A$2:$A$86,0),0)="","N/A",E3558*INDEX(Map!$C$2:$C$86,MATCH(D3558,Map!$A$2:$A$86,0),0))</f>
        <v>21.725999999999999</v>
      </c>
      <c r="Z3558" s="7">
        <f>IF(INDEX(Map!$D$2:$D$86,MATCH(D3558,Map!$A$2:$A$86,0),0)="","N/A",E3558*INDEX(Map!$D$2:$D$86,MATCH(D3558,Map!$A$2:$A$86,0),0))</f>
        <v>8.8740000000000006</v>
      </c>
      <c r="AA3558" t="str">
        <f>INDEX(Map!$E$2:$E$86,MATCH(D3558,Map!$A$2:$A$86,0),0)</f>
        <v>SCCT</v>
      </c>
    </row>
    <row r="3559" spans="1:27" x14ac:dyDescent="0.25">
      <c r="A3559" s="1" t="s">
        <v>121</v>
      </c>
      <c r="B3559" s="1" t="s">
        <v>113</v>
      </c>
      <c r="C3559" s="1">
        <v>30</v>
      </c>
      <c r="D3559" s="1" t="s">
        <v>52</v>
      </c>
      <c r="E3559" s="1">
        <v>27.9</v>
      </c>
      <c r="F3559" s="1">
        <v>0</v>
      </c>
      <c r="G3559" s="1">
        <v>23.6</v>
      </c>
      <c r="H3559" s="1">
        <v>17</v>
      </c>
      <c r="I3559" s="1">
        <v>313</v>
      </c>
      <c r="J3559" s="1">
        <v>11228</v>
      </c>
      <c r="K3559" s="1">
        <v>211</v>
      </c>
      <c r="L3559" s="1">
        <v>329.4</v>
      </c>
      <c r="M3559" s="1">
        <v>1031</v>
      </c>
      <c r="N3559" s="1">
        <v>1</v>
      </c>
      <c r="O3559" s="1">
        <v>3</v>
      </c>
      <c r="P3559" s="1">
        <v>0</v>
      </c>
      <c r="Q3559" s="1">
        <v>0</v>
      </c>
      <c r="R3559" s="1">
        <v>36.979999999999997</v>
      </c>
      <c r="S3559" s="1">
        <v>37.07</v>
      </c>
      <c r="T3559" s="1">
        <v>1034</v>
      </c>
      <c r="U3559" s="3" t="str">
        <f t="shared" si="55"/>
        <v>2017Plan</v>
      </c>
      <c r="V3559" s="2">
        <f>DATE(A3559,INDEX(Map!$H$1:$H$12,MATCH(B3559,Map!$G$1:$G$12,0),0),1)</f>
        <v>43647</v>
      </c>
      <c r="W3559" t="str">
        <f>IF(AND(V3559&gt;=Map!$K$2,V3559&lt;=Map!$L$2),"Base",IF(AND(V3559&gt;=Map!$K$3,V3559&lt;=Map!$L$3),"Fcst","N/A"))</f>
        <v>N/A</v>
      </c>
      <c r="X3559" t="str">
        <f>INDEX(Map!$B$2:$B$86,MATCH(D3559,Map!$A$2:$A$86,0),0)</f>
        <v>Trimble Co 06</v>
      </c>
      <c r="Y3559" s="7">
        <f>IF(INDEX(Map!$C$2:$C$86,MATCH(D3559,Map!$A$2:$A$86,0),0)="","N/A",E3559*INDEX(Map!$C$2:$C$86,MATCH(D3559,Map!$A$2:$A$86,0),0))</f>
        <v>19.808999999999997</v>
      </c>
      <c r="Z3559" s="7">
        <f>IF(INDEX(Map!$D$2:$D$86,MATCH(D3559,Map!$A$2:$A$86,0),0)="","N/A",E3559*INDEX(Map!$D$2:$D$86,MATCH(D3559,Map!$A$2:$A$86,0),0))</f>
        <v>8.0909999999999993</v>
      </c>
      <c r="AA3559" t="str">
        <f>INDEX(Map!$E$2:$E$86,MATCH(D3559,Map!$A$2:$A$86,0),0)</f>
        <v>SCCT</v>
      </c>
    </row>
    <row r="3560" spans="1:27" x14ac:dyDescent="0.25">
      <c r="A3560" s="1" t="s">
        <v>121</v>
      </c>
      <c r="B3560" s="1" t="s">
        <v>113</v>
      </c>
      <c r="C3560" s="1">
        <v>31</v>
      </c>
      <c r="D3560" s="1" t="s">
        <v>53</v>
      </c>
      <c r="E3560" s="1">
        <v>23.7</v>
      </c>
      <c r="F3560" s="1">
        <v>0</v>
      </c>
      <c r="G3560" s="1">
        <v>20.100000000000001</v>
      </c>
      <c r="H3560" s="1">
        <v>17</v>
      </c>
      <c r="I3560" s="1">
        <v>265.7</v>
      </c>
      <c r="J3560" s="1">
        <v>11199</v>
      </c>
      <c r="K3560" s="1">
        <v>178</v>
      </c>
      <c r="L3560" s="1">
        <v>329.4</v>
      </c>
      <c r="M3560" s="1">
        <v>875</v>
      </c>
      <c r="N3560" s="1">
        <v>1</v>
      </c>
      <c r="O3560" s="1">
        <v>2</v>
      </c>
      <c r="P3560" s="1">
        <v>0</v>
      </c>
      <c r="Q3560" s="1">
        <v>0</v>
      </c>
      <c r="R3560" s="1">
        <v>36.89</v>
      </c>
      <c r="S3560" s="1">
        <v>36.99</v>
      </c>
      <c r="T3560" s="1">
        <v>878</v>
      </c>
      <c r="U3560" s="3" t="str">
        <f t="shared" si="55"/>
        <v>2017Plan</v>
      </c>
      <c r="V3560" s="2">
        <f>DATE(A3560,INDEX(Map!$H$1:$H$12,MATCH(B3560,Map!$G$1:$G$12,0),0),1)</f>
        <v>43647</v>
      </c>
      <c r="W3560" t="str">
        <f>IF(AND(V3560&gt;=Map!$K$2,V3560&lt;=Map!$L$2),"Base",IF(AND(V3560&gt;=Map!$K$3,V3560&lt;=Map!$L$3),"Fcst","N/A"))</f>
        <v>N/A</v>
      </c>
      <c r="X3560" t="str">
        <f>INDEX(Map!$B$2:$B$86,MATCH(D3560,Map!$A$2:$A$86,0),0)</f>
        <v>Trimble Co 07</v>
      </c>
      <c r="Y3560" s="7">
        <f>IF(INDEX(Map!$C$2:$C$86,MATCH(D3560,Map!$A$2:$A$86,0),0)="","N/A",E3560*INDEX(Map!$C$2:$C$86,MATCH(D3560,Map!$A$2:$A$86,0),0))</f>
        <v>14.930999999999999</v>
      </c>
      <c r="Z3560" s="7">
        <f>IF(INDEX(Map!$D$2:$D$86,MATCH(D3560,Map!$A$2:$A$86,0),0)="","N/A",E3560*INDEX(Map!$D$2:$D$86,MATCH(D3560,Map!$A$2:$A$86,0),0))</f>
        <v>8.7690000000000001</v>
      </c>
      <c r="AA3560" t="str">
        <f>INDEX(Map!$E$2:$E$86,MATCH(D3560,Map!$A$2:$A$86,0),0)</f>
        <v>SCCT</v>
      </c>
    </row>
    <row r="3561" spans="1:27" x14ac:dyDescent="0.25">
      <c r="A3561" s="1" t="s">
        <v>121</v>
      </c>
      <c r="B3561" s="1" t="s">
        <v>113</v>
      </c>
      <c r="C3561" s="1">
        <v>32</v>
      </c>
      <c r="D3561" s="1" t="s">
        <v>54</v>
      </c>
      <c r="E3561" s="1">
        <v>9.3000000000000007</v>
      </c>
      <c r="F3561" s="1">
        <v>0</v>
      </c>
      <c r="G3561" s="1">
        <v>7.8</v>
      </c>
      <c r="H3561" s="1">
        <v>11</v>
      </c>
      <c r="I3561" s="1">
        <v>103.1</v>
      </c>
      <c r="J3561" s="1">
        <v>11142</v>
      </c>
      <c r="K3561" s="1">
        <v>68</v>
      </c>
      <c r="L3561" s="1">
        <v>329.4</v>
      </c>
      <c r="M3561" s="1">
        <v>340</v>
      </c>
      <c r="N3561" s="1">
        <v>0</v>
      </c>
      <c r="O3561" s="1">
        <v>2</v>
      </c>
      <c r="P3561" s="1">
        <v>0</v>
      </c>
      <c r="Q3561" s="1">
        <v>0</v>
      </c>
      <c r="R3561" s="1">
        <v>36.700000000000003</v>
      </c>
      <c r="S3561" s="1">
        <v>36.869999999999997</v>
      </c>
      <c r="T3561" s="1">
        <v>341</v>
      </c>
      <c r="U3561" s="3" t="str">
        <f t="shared" si="55"/>
        <v>2017Plan</v>
      </c>
      <c r="V3561" s="2">
        <f>DATE(A3561,INDEX(Map!$H$1:$H$12,MATCH(B3561,Map!$G$1:$G$12,0),0),1)</f>
        <v>43647</v>
      </c>
      <c r="W3561" t="str">
        <f>IF(AND(V3561&gt;=Map!$K$2,V3561&lt;=Map!$L$2),"Base",IF(AND(V3561&gt;=Map!$K$3,V3561&lt;=Map!$L$3),"Fcst","N/A"))</f>
        <v>N/A</v>
      </c>
      <c r="X3561" t="str">
        <f>INDEX(Map!$B$2:$B$86,MATCH(D3561,Map!$A$2:$A$86,0),0)</f>
        <v>Trimble Co 08</v>
      </c>
      <c r="Y3561" s="7">
        <f>IF(INDEX(Map!$C$2:$C$86,MATCH(D3561,Map!$A$2:$A$86,0),0)="","N/A",E3561*INDEX(Map!$C$2:$C$86,MATCH(D3561,Map!$A$2:$A$86,0),0))</f>
        <v>5.8590000000000009</v>
      </c>
      <c r="Z3561" s="7">
        <f>IF(INDEX(Map!$D$2:$D$86,MATCH(D3561,Map!$A$2:$A$86,0),0)="","N/A",E3561*INDEX(Map!$D$2:$D$86,MATCH(D3561,Map!$A$2:$A$86,0),0))</f>
        <v>3.4410000000000003</v>
      </c>
      <c r="AA3561" t="str">
        <f>INDEX(Map!$E$2:$E$86,MATCH(D3561,Map!$A$2:$A$86,0),0)</f>
        <v>SCCT</v>
      </c>
    </row>
    <row r="3562" spans="1:27" x14ac:dyDescent="0.25">
      <c r="A3562" s="1" t="s">
        <v>121</v>
      </c>
      <c r="B3562" s="1" t="s">
        <v>113</v>
      </c>
      <c r="C3562" s="1">
        <v>33</v>
      </c>
      <c r="D3562" s="1" t="s">
        <v>55</v>
      </c>
      <c r="E3562" s="1">
        <v>22.9</v>
      </c>
      <c r="F3562" s="1">
        <v>0</v>
      </c>
      <c r="G3562" s="1">
        <v>19.3</v>
      </c>
      <c r="H3562" s="1">
        <v>16</v>
      </c>
      <c r="I3562" s="1">
        <v>257.3</v>
      </c>
      <c r="J3562" s="1">
        <v>11242</v>
      </c>
      <c r="K3562" s="1">
        <v>174</v>
      </c>
      <c r="L3562" s="1">
        <v>329.4</v>
      </c>
      <c r="M3562" s="1">
        <v>847</v>
      </c>
      <c r="N3562" s="1">
        <v>1</v>
      </c>
      <c r="O3562" s="1">
        <v>2</v>
      </c>
      <c r="P3562" s="1">
        <v>0</v>
      </c>
      <c r="Q3562" s="1">
        <v>0</v>
      </c>
      <c r="R3562" s="1">
        <v>37.03</v>
      </c>
      <c r="S3562" s="1">
        <v>37.130000000000003</v>
      </c>
      <c r="T3562" s="1">
        <v>850</v>
      </c>
      <c r="U3562" s="3" t="str">
        <f t="shared" si="55"/>
        <v>2017Plan</v>
      </c>
      <c r="V3562" s="2">
        <f>DATE(A3562,INDEX(Map!$H$1:$H$12,MATCH(B3562,Map!$G$1:$G$12,0),0),1)</f>
        <v>43647</v>
      </c>
      <c r="W3562" t="str">
        <f>IF(AND(V3562&gt;=Map!$K$2,V3562&lt;=Map!$L$2),"Base",IF(AND(V3562&gt;=Map!$K$3,V3562&lt;=Map!$L$3),"Fcst","N/A"))</f>
        <v>N/A</v>
      </c>
      <c r="X3562" t="str">
        <f>INDEX(Map!$B$2:$B$86,MATCH(D3562,Map!$A$2:$A$86,0),0)</f>
        <v>Trimble Co 09</v>
      </c>
      <c r="Y3562" s="7">
        <f>IF(INDEX(Map!$C$2:$C$86,MATCH(D3562,Map!$A$2:$A$86,0),0)="","N/A",E3562*INDEX(Map!$C$2:$C$86,MATCH(D3562,Map!$A$2:$A$86,0),0))</f>
        <v>14.427</v>
      </c>
      <c r="Z3562" s="7">
        <f>IF(INDEX(Map!$D$2:$D$86,MATCH(D3562,Map!$A$2:$A$86,0),0)="","N/A",E3562*INDEX(Map!$D$2:$D$86,MATCH(D3562,Map!$A$2:$A$86,0),0))</f>
        <v>8.472999999999999</v>
      </c>
      <c r="AA3562" t="str">
        <f>INDEX(Map!$E$2:$E$86,MATCH(D3562,Map!$A$2:$A$86,0),0)</f>
        <v>SCCT</v>
      </c>
    </row>
    <row r="3563" spans="1:27" x14ac:dyDescent="0.25">
      <c r="A3563" s="1" t="s">
        <v>121</v>
      </c>
      <c r="B3563" s="1" t="s">
        <v>113</v>
      </c>
      <c r="C3563" s="1">
        <v>34</v>
      </c>
      <c r="D3563" s="1" t="s">
        <v>56</v>
      </c>
      <c r="E3563" s="1">
        <v>5.8</v>
      </c>
      <c r="F3563" s="1">
        <v>0</v>
      </c>
      <c r="G3563" s="1">
        <v>4.9000000000000004</v>
      </c>
      <c r="H3563" s="1">
        <v>7</v>
      </c>
      <c r="I3563" s="1">
        <v>64.2</v>
      </c>
      <c r="J3563" s="1">
        <v>11106</v>
      </c>
      <c r="K3563" s="1">
        <v>42</v>
      </c>
      <c r="L3563" s="1">
        <v>329.4</v>
      </c>
      <c r="M3563" s="1">
        <v>212</v>
      </c>
      <c r="N3563" s="1">
        <v>0</v>
      </c>
      <c r="O3563" s="1">
        <v>1</v>
      </c>
      <c r="P3563" s="1">
        <v>0</v>
      </c>
      <c r="Q3563" s="1">
        <v>0</v>
      </c>
      <c r="R3563" s="1">
        <v>36.58</v>
      </c>
      <c r="S3563" s="1">
        <v>36.75</v>
      </c>
      <c r="T3563" s="1">
        <v>213</v>
      </c>
      <c r="U3563" s="3" t="str">
        <f t="shared" si="55"/>
        <v>2017Plan</v>
      </c>
      <c r="V3563" s="2">
        <f>DATE(A3563,INDEX(Map!$H$1:$H$12,MATCH(B3563,Map!$G$1:$G$12,0),0),1)</f>
        <v>43647</v>
      </c>
      <c r="W3563" t="str">
        <f>IF(AND(V3563&gt;=Map!$K$2,V3563&lt;=Map!$L$2),"Base",IF(AND(V3563&gt;=Map!$K$3,V3563&lt;=Map!$L$3),"Fcst","N/A"))</f>
        <v>N/A</v>
      </c>
      <c r="X3563" t="str">
        <f>INDEX(Map!$B$2:$B$86,MATCH(D3563,Map!$A$2:$A$86,0),0)</f>
        <v>Trimble Co 10</v>
      </c>
      <c r="Y3563" s="7">
        <f>IF(INDEX(Map!$C$2:$C$86,MATCH(D3563,Map!$A$2:$A$86,0),0)="","N/A",E3563*INDEX(Map!$C$2:$C$86,MATCH(D3563,Map!$A$2:$A$86,0),0))</f>
        <v>3.6539999999999999</v>
      </c>
      <c r="Z3563" s="7">
        <f>IF(INDEX(Map!$D$2:$D$86,MATCH(D3563,Map!$A$2:$A$86,0),0)="","N/A",E3563*INDEX(Map!$D$2:$D$86,MATCH(D3563,Map!$A$2:$A$86,0),0))</f>
        <v>2.1459999999999999</v>
      </c>
      <c r="AA3563" t="str">
        <f>INDEX(Map!$E$2:$E$86,MATCH(D3563,Map!$A$2:$A$86,0),0)</f>
        <v>SCCT</v>
      </c>
    </row>
    <row r="3564" spans="1:27" x14ac:dyDescent="0.25">
      <c r="A3564" s="1" t="s">
        <v>121</v>
      </c>
      <c r="B3564" s="1" t="s">
        <v>113</v>
      </c>
      <c r="C3564" s="1">
        <v>35</v>
      </c>
      <c r="D3564" s="1" t="s">
        <v>57</v>
      </c>
      <c r="E3564" s="1">
        <v>0</v>
      </c>
      <c r="F3564" s="1">
        <v>0</v>
      </c>
      <c r="G3564" s="1">
        <v>0</v>
      </c>
      <c r="H3564" s="1">
        <v>0</v>
      </c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3" t="str">
        <f t="shared" si="55"/>
        <v>2017Plan</v>
      </c>
      <c r="V3564" s="2">
        <f>DATE(A3564,INDEX(Map!$H$1:$H$12,MATCH(B3564,Map!$G$1:$G$12,0),0),1)</f>
        <v>43647</v>
      </c>
      <c r="W3564" t="str">
        <f>IF(AND(V3564&gt;=Map!$K$2,V3564&lt;=Map!$L$2),"Base",IF(AND(V3564&gt;=Map!$K$3,V3564&lt;=Map!$L$3),"Fcst","N/A"))</f>
        <v>N/A</v>
      </c>
      <c r="X3564" t="str">
        <f>INDEX(Map!$B$2:$B$86,MATCH(D3564,Map!$A$2:$A$86,0),0)</f>
        <v>Cane Run 11</v>
      </c>
      <c r="Y3564" s="7" t="str">
        <f>IF(INDEX(Map!$C$2:$C$86,MATCH(D3564,Map!$A$2:$A$86,0),0)="","N/A",E3564*INDEX(Map!$C$2:$C$86,MATCH(D3564,Map!$A$2:$A$86,0),0))</f>
        <v>N/A</v>
      </c>
      <c r="Z3564" s="7">
        <f>IF(INDEX(Map!$D$2:$D$86,MATCH(D3564,Map!$A$2:$A$86,0),0)="","N/A",E3564*INDEX(Map!$D$2:$D$86,MATCH(D3564,Map!$A$2:$A$86,0),0))</f>
        <v>0</v>
      </c>
      <c r="AA3564" t="str">
        <f>INDEX(Map!$E$2:$E$86,MATCH(D3564,Map!$A$2:$A$86,0),0)</f>
        <v>SCCT</v>
      </c>
    </row>
    <row r="3565" spans="1:27" x14ac:dyDescent="0.25">
      <c r="A3565" s="1" t="s">
        <v>121</v>
      </c>
      <c r="B3565" s="1" t="s">
        <v>113</v>
      </c>
      <c r="C3565" s="1">
        <v>36</v>
      </c>
      <c r="D3565" s="1" t="s">
        <v>58</v>
      </c>
      <c r="E3565" s="1">
        <v>0</v>
      </c>
      <c r="F3565" s="1">
        <v>0</v>
      </c>
      <c r="G3565" s="1">
        <v>0</v>
      </c>
      <c r="H3565" s="1">
        <v>0</v>
      </c>
      <c r="I3565" s="1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</v>
      </c>
      <c r="U3565" s="3" t="str">
        <f t="shared" si="55"/>
        <v>2017Plan</v>
      </c>
      <c r="V3565" s="2">
        <f>DATE(A3565,INDEX(Map!$H$1:$H$12,MATCH(B3565,Map!$G$1:$G$12,0),0),1)</f>
        <v>43647</v>
      </c>
      <c r="W3565" t="str">
        <f>IF(AND(V3565&gt;=Map!$K$2,V3565&lt;=Map!$L$2),"Base",IF(AND(V3565&gt;=Map!$K$3,V3565&lt;=Map!$L$3),"Fcst","N/A"))</f>
        <v>N/A</v>
      </c>
      <c r="X3565" t="str">
        <f>INDEX(Map!$B$2:$B$86,MATCH(D3565,Map!$A$2:$A$86,0),0)</f>
        <v>Haefling</v>
      </c>
      <c r="Y3565" s="7">
        <f>IF(INDEX(Map!$C$2:$C$86,MATCH(D3565,Map!$A$2:$A$86,0),0)="","N/A",E3565*INDEX(Map!$C$2:$C$86,MATCH(D3565,Map!$A$2:$A$86,0),0))</f>
        <v>0</v>
      </c>
      <c r="Z3565" s="7" t="str">
        <f>IF(INDEX(Map!$D$2:$D$86,MATCH(D3565,Map!$A$2:$A$86,0),0)="","N/A",E3565*INDEX(Map!$D$2:$D$86,MATCH(D3565,Map!$A$2:$A$86,0),0))</f>
        <v>N/A</v>
      </c>
      <c r="AA3565" t="str">
        <f>INDEX(Map!$E$2:$E$86,MATCH(D3565,Map!$A$2:$A$86,0),0)</f>
        <v>SCCT</v>
      </c>
    </row>
    <row r="3566" spans="1:27" x14ac:dyDescent="0.25">
      <c r="A3566" s="1" t="s">
        <v>121</v>
      </c>
      <c r="B3566" s="1" t="s">
        <v>113</v>
      </c>
      <c r="C3566" s="1">
        <v>37</v>
      </c>
      <c r="D3566" s="1" t="s">
        <v>59</v>
      </c>
      <c r="E3566" s="1">
        <v>0</v>
      </c>
      <c r="F3566" s="1">
        <v>0</v>
      </c>
      <c r="G3566" s="1">
        <v>0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3" t="str">
        <f t="shared" si="55"/>
        <v>2017Plan</v>
      </c>
      <c r="V3566" s="2">
        <f>DATE(A3566,INDEX(Map!$H$1:$H$12,MATCH(B3566,Map!$G$1:$G$12,0),0),1)</f>
        <v>43647</v>
      </c>
      <c r="W3566" t="str">
        <f>IF(AND(V3566&gt;=Map!$K$2,V3566&lt;=Map!$L$2),"Base",IF(AND(V3566&gt;=Map!$K$3,V3566&lt;=Map!$L$3),"Fcst","N/A"))</f>
        <v>N/A</v>
      </c>
      <c r="X3566" t="str">
        <f>INDEX(Map!$B$2:$B$86,MATCH(D3566,Map!$A$2:$A$86,0),0)</f>
        <v>Paddys Run 11</v>
      </c>
      <c r="Y3566" s="7" t="str">
        <f>IF(INDEX(Map!$C$2:$C$86,MATCH(D3566,Map!$A$2:$A$86,0),0)="","N/A",E3566*INDEX(Map!$C$2:$C$86,MATCH(D3566,Map!$A$2:$A$86,0),0))</f>
        <v>N/A</v>
      </c>
      <c r="Z3566" s="7">
        <f>IF(INDEX(Map!$D$2:$D$86,MATCH(D3566,Map!$A$2:$A$86,0),0)="","N/A",E3566*INDEX(Map!$D$2:$D$86,MATCH(D3566,Map!$A$2:$A$86,0),0))</f>
        <v>0</v>
      </c>
      <c r="AA3566" t="str">
        <f>INDEX(Map!$E$2:$E$86,MATCH(D3566,Map!$A$2:$A$86,0),0)</f>
        <v>SCCT</v>
      </c>
    </row>
    <row r="3567" spans="1:27" x14ac:dyDescent="0.25">
      <c r="A3567" s="1" t="s">
        <v>121</v>
      </c>
      <c r="B3567" s="1" t="s">
        <v>113</v>
      </c>
      <c r="C3567" s="1">
        <v>38</v>
      </c>
      <c r="D3567" s="1" t="s">
        <v>60</v>
      </c>
      <c r="E3567" s="1">
        <v>0</v>
      </c>
      <c r="F3567" s="1">
        <v>0</v>
      </c>
      <c r="G3567" s="1">
        <v>0</v>
      </c>
      <c r="H3567" s="1">
        <v>0</v>
      </c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</v>
      </c>
      <c r="U3567" s="3" t="str">
        <f t="shared" si="55"/>
        <v>2017Plan</v>
      </c>
      <c r="V3567" s="2">
        <f>DATE(A3567,INDEX(Map!$H$1:$H$12,MATCH(B3567,Map!$G$1:$G$12,0),0),1)</f>
        <v>43647</v>
      </c>
      <c r="W3567" t="str">
        <f>IF(AND(V3567&gt;=Map!$K$2,V3567&lt;=Map!$L$2),"Base",IF(AND(V3567&gt;=Map!$K$3,V3567&lt;=Map!$L$3),"Fcst","N/A"))</f>
        <v>N/A</v>
      </c>
      <c r="X3567" t="str">
        <f>INDEX(Map!$B$2:$B$86,MATCH(D3567,Map!$A$2:$A$86,0),0)</f>
        <v>Paddys Run 12</v>
      </c>
      <c r="Y3567" s="7" t="str">
        <f>IF(INDEX(Map!$C$2:$C$86,MATCH(D3567,Map!$A$2:$A$86,0),0)="","N/A",E3567*INDEX(Map!$C$2:$C$86,MATCH(D3567,Map!$A$2:$A$86,0),0))</f>
        <v>N/A</v>
      </c>
      <c r="Z3567" s="7">
        <f>IF(INDEX(Map!$D$2:$D$86,MATCH(D3567,Map!$A$2:$A$86,0),0)="","N/A",E3567*INDEX(Map!$D$2:$D$86,MATCH(D3567,Map!$A$2:$A$86,0),0))</f>
        <v>0</v>
      </c>
      <c r="AA3567" t="str">
        <f>INDEX(Map!$E$2:$E$86,MATCH(D3567,Map!$A$2:$A$86,0),0)</f>
        <v>SCCT</v>
      </c>
    </row>
    <row r="3568" spans="1:27" x14ac:dyDescent="0.25">
      <c r="A3568" s="1" t="s">
        <v>121</v>
      </c>
      <c r="B3568" s="1" t="s">
        <v>113</v>
      </c>
      <c r="C3568" s="1">
        <v>39</v>
      </c>
      <c r="D3568" s="1" t="s">
        <v>61</v>
      </c>
      <c r="E3568" s="1">
        <v>0</v>
      </c>
      <c r="F3568" s="1">
        <v>0</v>
      </c>
      <c r="G3568" s="1">
        <v>0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</v>
      </c>
      <c r="U3568" s="3" t="str">
        <f t="shared" si="55"/>
        <v>2017Plan</v>
      </c>
      <c r="V3568" s="2">
        <f>DATE(A3568,INDEX(Map!$H$1:$H$12,MATCH(B3568,Map!$G$1:$G$12,0),0),1)</f>
        <v>43647</v>
      </c>
      <c r="W3568" t="str">
        <f>IF(AND(V3568&gt;=Map!$K$2,V3568&lt;=Map!$L$2),"Base",IF(AND(V3568&gt;=Map!$K$3,V3568&lt;=Map!$L$3),"Fcst","N/A"))</f>
        <v>N/A</v>
      </c>
      <c r="X3568" t="str">
        <f>INDEX(Map!$B$2:$B$86,MATCH(D3568,Map!$A$2:$A$86,0),0)</f>
        <v>Zorn 1</v>
      </c>
      <c r="Y3568" s="7" t="str">
        <f>IF(INDEX(Map!$C$2:$C$86,MATCH(D3568,Map!$A$2:$A$86,0),0)="","N/A",E3568*INDEX(Map!$C$2:$C$86,MATCH(D3568,Map!$A$2:$A$86,0),0))</f>
        <v>N/A</v>
      </c>
      <c r="Z3568" s="7">
        <f>IF(INDEX(Map!$D$2:$D$86,MATCH(D3568,Map!$A$2:$A$86,0),0)="","N/A",E3568*INDEX(Map!$D$2:$D$86,MATCH(D3568,Map!$A$2:$A$86,0),0))</f>
        <v>0</v>
      </c>
      <c r="AA3568" t="str">
        <f>INDEX(Map!$E$2:$E$86,MATCH(D3568,Map!$A$2:$A$86,0),0)</f>
        <v>SCCT</v>
      </c>
    </row>
    <row r="3569" spans="1:27" x14ac:dyDescent="0.25">
      <c r="A3569" s="1" t="s">
        <v>121</v>
      </c>
      <c r="B3569" s="1" t="s">
        <v>113</v>
      </c>
      <c r="C3569" s="1">
        <v>40</v>
      </c>
      <c r="D3569" s="1" t="s">
        <v>62</v>
      </c>
      <c r="E3569" s="1">
        <v>2.7</v>
      </c>
      <c r="F3569" s="1">
        <v>0</v>
      </c>
      <c r="G3569" s="1">
        <v>11.4</v>
      </c>
      <c r="H3569" s="1">
        <v>19</v>
      </c>
      <c r="I3569" s="1" t="s">
        <v>63</v>
      </c>
      <c r="J3569" s="1" t="s">
        <v>63</v>
      </c>
      <c r="K3569" s="1">
        <v>92</v>
      </c>
      <c r="L3569" s="1">
        <v>0</v>
      </c>
      <c r="M3569" s="1">
        <v>0</v>
      </c>
      <c r="N3569" s="1" t="s">
        <v>63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3" t="str">
        <f t="shared" si="55"/>
        <v>2017Plan</v>
      </c>
      <c r="V3569" s="2">
        <f>DATE(A3569,INDEX(Map!$H$1:$H$12,MATCH(B3569,Map!$G$1:$G$12,0),0),1)</f>
        <v>43647</v>
      </c>
      <c r="W3569" t="str">
        <f>IF(AND(V3569&gt;=Map!$K$2,V3569&lt;=Map!$L$2),"Base",IF(AND(V3569&gt;=Map!$K$3,V3569&lt;=Map!$L$3),"Fcst","N/A"))</f>
        <v>N/A</v>
      </c>
      <c r="X3569" t="str">
        <f>INDEX(Map!$B$2:$B$86,MATCH(D3569,Map!$A$2:$A$86,0),0)</f>
        <v>Dix Dam</v>
      </c>
      <c r="Y3569" s="7">
        <f>IF(INDEX(Map!$C$2:$C$86,MATCH(D3569,Map!$A$2:$A$86,0),0)="","N/A",E3569*INDEX(Map!$C$2:$C$86,MATCH(D3569,Map!$A$2:$A$86,0),0))</f>
        <v>2.7</v>
      </c>
      <c r="Z3569" s="7" t="str">
        <f>IF(INDEX(Map!$D$2:$D$86,MATCH(D3569,Map!$A$2:$A$86,0),0)="","N/A",E3569*INDEX(Map!$D$2:$D$86,MATCH(D3569,Map!$A$2:$A$86,0),0))</f>
        <v>N/A</v>
      </c>
      <c r="AA3569" t="str">
        <f>INDEX(Map!$E$2:$E$86,MATCH(D3569,Map!$A$2:$A$86,0),0)</f>
        <v>Hydro</v>
      </c>
    </row>
    <row r="3570" spans="1:27" x14ac:dyDescent="0.25">
      <c r="A3570" s="1" t="s">
        <v>121</v>
      </c>
      <c r="B3570" s="1" t="s">
        <v>113</v>
      </c>
      <c r="C3570" s="1">
        <v>41</v>
      </c>
      <c r="D3570" s="1" t="s">
        <v>64</v>
      </c>
      <c r="E3570" s="1">
        <v>31.8</v>
      </c>
      <c r="F3570" s="1">
        <v>0</v>
      </c>
      <c r="G3570" s="1">
        <v>100</v>
      </c>
      <c r="H3570" s="1">
        <v>0</v>
      </c>
      <c r="I3570" s="1" t="s">
        <v>63</v>
      </c>
      <c r="J3570" s="1" t="s">
        <v>63</v>
      </c>
      <c r="K3570" s="1">
        <v>744</v>
      </c>
      <c r="L3570" s="1">
        <v>0</v>
      </c>
      <c r="M3570" s="1">
        <v>0</v>
      </c>
      <c r="N3570" s="1" t="s">
        <v>63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3" t="str">
        <f t="shared" si="55"/>
        <v>2017Plan</v>
      </c>
      <c r="V3570" s="2">
        <f>DATE(A3570,INDEX(Map!$H$1:$H$12,MATCH(B3570,Map!$G$1:$G$12,0),0),1)</f>
        <v>43647</v>
      </c>
      <c r="W3570" t="str">
        <f>IF(AND(V3570&gt;=Map!$K$2,V3570&lt;=Map!$L$2),"Base",IF(AND(V3570&gt;=Map!$K$3,V3570&lt;=Map!$L$3),"Fcst","N/A"))</f>
        <v>N/A</v>
      </c>
      <c r="X3570" t="str">
        <f>INDEX(Map!$B$2:$B$86,MATCH(D3570,Map!$A$2:$A$86,0),0)</f>
        <v>Ohio Falls</v>
      </c>
      <c r="Y3570" s="7" t="str">
        <f>IF(INDEX(Map!$C$2:$C$86,MATCH(D3570,Map!$A$2:$A$86,0),0)="","N/A",E3570*INDEX(Map!$C$2:$C$86,MATCH(D3570,Map!$A$2:$A$86,0),0))</f>
        <v>N/A</v>
      </c>
      <c r="Z3570" s="7">
        <f>IF(INDEX(Map!$D$2:$D$86,MATCH(D3570,Map!$A$2:$A$86,0),0)="","N/A",E3570*INDEX(Map!$D$2:$D$86,MATCH(D3570,Map!$A$2:$A$86,0),0))</f>
        <v>31.8</v>
      </c>
      <c r="AA3570" t="str">
        <f>INDEX(Map!$E$2:$E$86,MATCH(D3570,Map!$A$2:$A$86,0),0)</f>
        <v>Hydro</v>
      </c>
    </row>
    <row r="3571" spans="1:27" x14ac:dyDescent="0.25">
      <c r="A3571" s="1" t="s">
        <v>121</v>
      </c>
      <c r="B3571" s="1" t="s">
        <v>113</v>
      </c>
      <c r="C3571" s="1">
        <v>42</v>
      </c>
      <c r="D3571" s="1" t="s">
        <v>65</v>
      </c>
      <c r="E3571" s="1">
        <v>2.1</v>
      </c>
      <c r="F3571" s="1">
        <v>0</v>
      </c>
      <c r="G3571" s="1">
        <v>100</v>
      </c>
      <c r="H3571" s="1">
        <v>0</v>
      </c>
      <c r="I3571" s="1" t="s">
        <v>63</v>
      </c>
      <c r="J3571" s="1" t="s">
        <v>63</v>
      </c>
      <c r="K3571" s="1">
        <v>744</v>
      </c>
      <c r="L3571" s="1">
        <v>0</v>
      </c>
      <c r="M3571" s="1">
        <v>0</v>
      </c>
      <c r="N3571" s="1" t="s">
        <v>63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3" t="str">
        <f t="shared" si="55"/>
        <v>2017Plan</v>
      </c>
      <c r="V3571" s="2">
        <f>DATE(A3571,INDEX(Map!$H$1:$H$12,MATCH(B3571,Map!$G$1:$G$12,0),0),1)</f>
        <v>43647</v>
      </c>
      <c r="W3571" t="str">
        <f>IF(AND(V3571&gt;=Map!$K$2,V3571&lt;=Map!$L$2),"Base",IF(AND(V3571&gt;=Map!$K$3,V3571&lt;=Map!$L$3),"Fcst","N/A"))</f>
        <v>N/A</v>
      </c>
      <c r="X3571" t="str">
        <f>INDEX(Map!$B$2:$B$86,MATCH(D3571,Map!$A$2:$A$86,0),0)</f>
        <v>Brown Solar</v>
      </c>
      <c r="Y3571" s="7">
        <f>IF(INDEX(Map!$C$2:$C$86,MATCH(D3571,Map!$A$2:$A$86,0),0)="","N/A",E3571*INDEX(Map!$C$2:$C$86,MATCH(D3571,Map!$A$2:$A$86,0),0))</f>
        <v>1.2809999999999999</v>
      </c>
      <c r="Z3571" s="7">
        <f>IF(INDEX(Map!$D$2:$D$86,MATCH(D3571,Map!$A$2:$A$86,0),0)="","N/A",E3571*INDEX(Map!$D$2:$D$86,MATCH(D3571,Map!$A$2:$A$86,0),0))</f>
        <v>0.81900000000000006</v>
      </c>
      <c r="AA3571" t="str">
        <f>INDEX(Map!$E$2:$E$86,MATCH(D3571,Map!$A$2:$A$86,0),0)</f>
        <v>Solar</v>
      </c>
    </row>
    <row r="3572" spans="1:27" x14ac:dyDescent="0.25">
      <c r="A3572" s="1" t="s">
        <v>121</v>
      </c>
      <c r="B3572" s="1" t="s">
        <v>113</v>
      </c>
      <c r="C3572" s="1">
        <v>43</v>
      </c>
      <c r="D3572" s="1" t="s">
        <v>66</v>
      </c>
      <c r="E3572" s="1">
        <v>11.5</v>
      </c>
      <c r="F3572" s="1">
        <v>0</v>
      </c>
      <c r="G3572" s="1">
        <v>100</v>
      </c>
      <c r="H3572" s="1">
        <v>0</v>
      </c>
      <c r="I3572" s="1">
        <v>1153.2</v>
      </c>
      <c r="J3572" s="1">
        <v>100000</v>
      </c>
      <c r="K3572" s="1">
        <v>744</v>
      </c>
      <c r="L3572" s="1">
        <v>27.8</v>
      </c>
      <c r="M3572" s="1">
        <v>321</v>
      </c>
      <c r="N3572" s="1">
        <v>0</v>
      </c>
      <c r="O3572" s="1">
        <v>0</v>
      </c>
      <c r="P3572" s="1">
        <v>0</v>
      </c>
      <c r="Q3572" s="1">
        <v>0</v>
      </c>
      <c r="R3572" s="1">
        <v>27.8</v>
      </c>
      <c r="S3572" s="1">
        <v>27.8</v>
      </c>
      <c r="T3572" s="1">
        <v>321</v>
      </c>
      <c r="U3572" s="3" t="str">
        <f t="shared" si="55"/>
        <v>2017Plan</v>
      </c>
      <c r="V3572" s="2">
        <f>DATE(A3572,INDEX(Map!$H$1:$H$12,MATCH(B3572,Map!$G$1:$G$12,0),0),1)</f>
        <v>43647</v>
      </c>
      <c r="W3572" t="str">
        <f>IF(AND(V3572&gt;=Map!$K$2,V3572&lt;=Map!$L$2),"Base",IF(AND(V3572&gt;=Map!$K$3,V3572&lt;=Map!$L$3),"Fcst","N/A"))</f>
        <v>N/A</v>
      </c>
      <c r="X3572" t="str">
        <f>INDEX(Map!$B$2:$B$86,MATCH(D3572,Map!$A$2:$A$86,0),0)</f>
        <v>OVEC</v>
      </c>
      <c r="Y3572" s="7">
        <f>IF(INDEX(Map!$C$2:$C$86,MATCH(D3572,Map!$A$2:$A$86,0),0)="","N/A",E3572*INDEX(Map!$C$2:$C$86,MATCH(D3572,Map!$A$2:$A$86,0),0))</f>
        <v>11.5</v>
      </c>
      <c r="Z3572" s="7" t="str">
        <f>IF(INDEX(Map!$D$2:$D$86,MATCH(D3572,Map!$A$2:$A$86,0),0)="","N/A",E3572*INDEX(Map!$D$2:$D$86,MATCH(D3572,Map!$A$2:$A$86,0),0))</f>
        <v>N/A</v>
      </c>
      <c r="AA3572" t="str">
        <f>INDEX(Map!$E$2:$E$86,MATCH(D3572,Map!$A$2:$A$86,0),0)</f>
        <v>Coal</v>
      </c>
    </row>
    <row r="3573" spans="1:27" x14ac:dyDescent="0.25">
      <c r="A3573" s="1" t="s">
        <v>121</v>
      </c>
      <c r="B3573" s="1" t="s">
        <v>113</v>
      </c>
      <c r="C3573" s="1">
        <v>44</v>
      </c>
      <c r="D3573" s="1" t="s">
        <v>67</v>
      </c>
      <c r="E3573" s="1">
        <v>5.8</v>
      </c>
      <c r="F3573" s="1">
        <v>0</v>
      </c>
      <c r="G3573" s="1">
        <v>25.1</v>
      </c>
      <c r="H3573" s="1">
        <v>39</v>
      </c>
      <c r="I3573" s="1">
        <v>580.9</v>
      </c>
      <c r="J3573" s="1">
        <v>100000</v>
      </c>
      <c r="K3573" s="1">
        <v>187</v>
      </c>
      <c r="L3573" s="1">
        <v>27.8</v>
      </c>
      <c r="M3573" s="1">
        <v>162</v>
      </c>
      <c r="N3573" s="1">
        <v>0</v>
      </c>
      <c r="O3573" s="1">
        <v>0</v>
      </c>
      <c r="P3573" s="1">
        <v>0</v>
      </c>
      <c r="Q3573" s="1">
        <v>0</v>
      </c>
      <c r="R3573" s="1">
        <v>27.8</v>
      </c>
      <c r="S3573" s="1">
        <v>27.8</v>
      </c>
      <c r="T3573" s="1">
        <v>162</v>
      </c>
      <c r="U3573" s="3" t="str">
        <f t="shared" si="55"/>
        <v>2017Plan</v>
      </c>
      <c r="V3573" s="2">
        <f>DATE(A3573,INDEX(Map!$H$1:$H$12,MATCH(B3573,Map!$G$1:$G$12,0),0),1)</f>
        <v>43647</v>
      </c>
      <c r="W3573" t="str">
        <f>IF(AND(V3573&gt;=Map!$K$2,V3573&lt;=Map!$L$2),"Base",IF(AND(V3573&gt;=Map!$K$3,V3573&lt;=Map!$L$3),"Fcst","N/A"))</f>
        <v>N/A</v>
      </c>
      <c r="X3573" t="str">
        <f>INDEX(Map!$B$2:$B$86,MATCH(D3573,Map!$A$2:$A$86,0),0)</f>
        <v>OVEC</v>
      </c>
      <c r="Y3573" s="7">
        <f>IF(INDEX(Map!$C$2:$C$86,MATCH(D3573,Map!$A$2:$A$86,0),0)="","N/A",E3573*INDEX(Map!$C$2:$C$86,MATCH(D3573,Map!$A$2:$A$86,0),0))</f>
        <v>5.8</v>
      </c>
      <c r="Z3573" s="7" t="str">
        <f>IF(INDEX(Map!$D$2:$D$86,MATCH(D3573,Map!$A$2:$A$86,0),0)="","N/A",E3573*INDEX(Map!$D$2:$D$86,MATCH(D3573,Map!$A$2:$A$86,0),0))</f>
        <v>N/A</v>
      </c>
      <c r="AA3573" t="str">
        <f>INDEX(Map!$E$2:$E$86,MATCH(D3573,Map!$A$2:$A$86,0),0)</f>
        <v>Coal</v>
      </c>
    </row>
    <row r="3574" spans="1:27" x14ac:dyDescent="0.25">
      <c r="A3574" s="1" t="s">
        <v>121</v>
      </c>
      <c r="B3574" s="1" t="s">
        <v>113</v>
      </c>
      <c r="C3574" s="1">
        <v>45</v>
      </c>
      <c r="D3574" s="1" t="s">
        <v>68</v>
      </c>
      <c r="E3574" s="1">
        <v>25.7</v>
      </c>
      <c r="F3574" s="1">
        <v>0</v>
      </c>
      <c r="G3574" s="1">
        <v>100</v>
      </c>
      <c r="H3574" s="1">
        <v>0</v>
      </c>
      <c r="I3574" s="1">
        <v>2566.8000000000002</v>
      </c>
      <c r="J3574" s="1">
        <v>100000</v>
      </c>
      <c r="K3574" s="1">
        <v>744</v>
      </c>
      <c r="L3574" s="1">
        <v>27.8</v>
      </c>
      <c r="M3574" s="1">
        <v>714</v>
      </c>
      <c r="N3574" s="1">
        <v>0</v>
      </c>
      <c r="O3574" s="1">
        <v>0</v>
      </c>
      <c r="P3574" s="1">
        <v>0</v>
      </c>
      <c r="Q3574" s="1">
        <v>0</v>
      </c>
      <c r="R3574" s="1">
        <v>27.8</v>
      </c>
      <c r="S3574" s="1">
        <v>27.8</v>
      </c>
      <c r="T3574" s="1">
        <v>714</v>
      </c>
      <c r="U3574" s="3" t="str">
        <f t="shared" si="55"/>
        <v>2017Plan</v>
      </c>
      <c r="V3574" s="2">
        <f>DATE(A3574,INDEX(Map!$H$1:$H$12,MATCH(B3574,Map!$G$1:$G$12,0),0),1)</f>
        <v>43647</v>
      </c>
      <c r="W3574" t="str">
        <f>IF(AND(V3574&gt;=Map!$K$2,V3574&lt;=Map!$L$2),"Base",IF(AND(V3574&gt;=Map!$K$3,V3574&lt;=Map!$L$3),"Fcst","N/A"))</f>
        <v>N/A</v>
      </c>
      <c r="X3574" t="str">
        <f>INDEX(Map!$B$2:$B$86,MATCH(D3574,Map!$A$2:$A$86,0),0)</f>
        <v>OVEC</v>
      </c>
      <c r="Y3574" s="7" t="str">
        <f>IF(INDEX(Map!$C$2:$C$86,MATCH(D3574,Map!$A$2:$A$86,0),0)="","N/A",E3574*INDEX(Map!$C$2:$C$86,MATCH(D3574,Map!$A$2:$A$86,0),0))</f>
        <v>N/A</v>
      </c>
      <c r="Z3574" s="7">
        <f>IF(INDEX(Map!$D$2:$D$86,MATCH(D3574,Map!$A$2:$A$86,0),0)="","N/A",E3574*INDEX(Map!$D$2:$D$86,MATCH(D3574,Map!$A$2:$A$86,0),0))</f>
        <v>25.7</v>
      </c>
      <c r="AA3574" t="str">
        <f>INDEX(Map!$E$2:$E$86,MATCH(D3574,Map!$A$2:$A$86,0),0)</f>
        <v>Coal</v>
      </c>
    </row>
    <row r="3575" spans="1:27" x14ac:dyDescent="0.25">
      <c r="A3575" s="1" t="s">
        <v>121</v>
      </c>
      <c r="B3575" s="1" t="s">
        <v>113</v>
      </c>
      <c r="C3575" s="1">
        <v>46</v>
      </c>
      <c r="D3575" s="1" t="s">
        <v>69</v>
      </c>
      <c r="E3575" s="1">
        <v>18.3</v>
      </c>
      <c r="F3575" s="1">
        <v>0</v>
      </c>
      <c r="G3575" s="1">
        <v>34.700000000000003</v>
      </c>
      <c r="H3575" s="1">
        <v>39</v>
      </c>
      <c r="I3575" s="1">
        <v>1833.4</v>
      </c>
      <c r="J3575" s="1">
        <v>100000</v>
      </c>
      <c r="K3575" s="1">
        <v>258</v>
      </c>
      <c r="L3575" s="1">
        <v>27.8</v>
      </c>
      <c r="M3575" s="1">
        <v>510</v>
      </c>
      <c r="N3575" s="1">
        <v>0</v>
      </c>
      <c r="O3575" s="1">
        <v>0</v>
      </c>
      <c r="P3575" s="1">
        <v>0</v>
      </c>
      <c r="Q3575" s="1">
        <v>0</v>
      </c>
      <c r="R3575" s="1">
        <v>27.8</v>
      </c>
      <c r="S3575" s="1">
        <v>27.8</v>
      </c>
      <c r="T3575" s="1">
        <v>510</v>
      </c>
      <c r="U3575" s="3" t="str">
        <f t="shared" si="55"/>
        <v>2017Plan</v>
      </c>
      <c r="V3575" s="2">
        <f>DATE(A3575,INDEX(Map!$H$1:$H$12,MATCH(B3575,Map!$G$1:$G$12,0),0),1)</f>
        <v>43647</v>
      </c>
      <c r="W3575" t="str">
        <f>IF(AND(V3575&gt;=Map!$K$2,V3575&lt;=Map!$L$2),"Base",IF(AND(V3575&gt;=Map!$K$3,V3575&lt;=Map!$L$3),"Fcst","N/A"))</f>
        <v>N/A</v>
      </c>
      <c r="X3575" t="str">
        <f>INDEX(Map!$B$2:$B$86,MATCH(D3575,Map!$A$2:$A$86,0),0)</f>
        <v>OVEC</v>
      </c>
      <c r="Y3575" s="7" t="str">
        <f>IF(INDEX(Map!$C$2:$C$86,MATCH(D3575,Map!$A$2:$A$86,0),0)="","N/A",E3575*INDEX(Map!$C$2:$C$86,MATCH(D3575,Map!$A$2:$A$86,0),0))</f>
        <v>N/A</v>
      </c>
      <c r="Z3575" s="7">
        <f>IF(INDEX(Map!$D$2:$D$86,MATCH(D3575,Map!$A$2:$A$86,0),0)="","N/A",E3575*INDEX(Map!$D$2:$D$86,MATCH(D3575,Map!$A$2:$A$86,0),0))</f>
        <v>18.3</v>
      </c>
      <c r="AA3575" t="str">
        <f>INDEX(Map!$E$2:$E$86,MATCH(D3575,Map!$A$2:$A$86,0),0)</f>
        <v>Coal</v>
      </c>
    </row>
    <row r="3576" spans="1:27" x14ac:dyDescent="0.25">
      <c r="A3576" s="1" t="s">
        <v>121</v>
      </c>
      <c r="B3576" s="1" t="s">
        <v>113</v>
      </c>
      <c r="C3576" s="1">
        <v>47</v>
      </c>
      <c r="D3576" s="1" t="s">
        <v>70</v>
      </c>
      <c r="E3576" s="1">
        <v>0.1</v>
      </c>
      <c r="F3576" s="1">
        <v>0</v>
      </c>
      <c r="G3576" s="1">
        <v>0.3</v>
      </c>
      <c r="H3576" s="1">
        <v>1</v>
      </c>
      <c r="I3576" s="1" t="s">
        <v>63</v>
      </c>
      <c r="J3576" s="1" t="s">
        <v>63</v>
      </c>
      <c r="K3576" s="1">
        <v>1</v>
      </c>
      <c r="L3576" s="1">
        <v>69.2</v>
      </c>
      <c r="M3576" s="1">
        <v>3</v>
      </c>
      <c r="N3576" s="1" t="s">
        <v>63</v>
      </c>
      <c r="O3576" s="1">
        <v>0</v>
      </c>
      <c r="P3576" s="1">
        <v>0</v>
      </c>
      <c r="Q3576" s="1">
        <v>0</v>
      </c>
      <c r="R3576" s="1">
        <v>75.7</v>
      </c>
      <c r="S3576" s="1">
        <v>75.7</v>
      </c>
      <c r="T3576" s="1">
        <v>4</v>
      </c>
      <c r="U3576" s="3" t="str">
        <f t="shared" si="55"/>
        <v>2017Plan</v>
      </c>
      <c r="V3576" s="2">
        <f>DATE(A3576,INDEX(Map!$H$1:$H$12,MATCH(B3576,Map!$G$1:$G$12,0),0),1)</f>
        <v>43647</v>
      </c>
      <c r="W3576" t="str">
        <f>IF(AND(V3576&gt;=Map!$K$2,V3576&lt;=Map!$L$2),"Base",IF(AND(V3576&gt;=Map!$K$3,V3576&lt;=Map!$L$3),"Fcst","N/A"))</f>
        <v>N/A</v>
      </c>
      <c r="X3576" t="str">
        <f>INDEX(Map!$B$2:$B$86,MATCH(D3576,Map!$A$2:$A$86,0),0)</f>
        <v>N/A</v>
      </c>
      <c r="Y3576" s="7" t="str">
        <f>IF(INDEX(Map!$C$2:$C$86,MATCH(D3576,Map!$A$2:$A$86,0),0)="","N/A",E3576*INDEX(Map!$C$2:$C$86,MATCH(D3576,Map!$A$2:$A$86,0),0))</f>
        <v>N/A</v>
      </c>
      <c r="Z3576" s="7" t="str">
        <f>IF(INDEX(Map!$D$2:$D$86,MATCH(D3576,Map!$A$2:$A$86,0),0)="","N/A",E3576*INDEX(Map!$D$2:$D$86,MATCH(D3576,Map!$A$2:$A$86,0),0))</f>
        <v>N/A</v>
      </c>
      <c r="AA3576" t="str">
        <f>INDEX(Map!$E$2:$E$86,MATCH(D3576,Map!$A$2:$A$86,0),0)</f>
        <v>Purchases</v>
      </c>
    </row>
    <row r="3577" spans="1:27" x14ac:dyDescent="0.25">
      <c r="A3577" s="1" t="s">
        <v>121</v>
      </c>
      <c r="B3577" s="1" t="s">
        <v>113</v>
      </c>
      <c r="C3577" s="1">
        <v>48</v>
      </c>
      <c r="D3577" s="1" t="s">
        <v>71</v>
      </c>
      <c r="E3577" s="1">
        <v>0.1</v>
      </c>
      <c r="F3577" s="1">
        <v>0</v>
      </c>
      <c r="G3577" s="1">
        <v>0.3</v>
      </c>
      <c r="H3577" s="1">
        <v>1</v>
      </c>
      <c r="I3577" s="1" t="s">
        <v>63</v>
      </c>
      <c r="J3577" s="1" t="s">
        <v>63</v>
      </c>
      <c r="K3577" s="1">
        <v>1</v>
      </c>
      <c r="L3577" s="1">
        <v>69.2</v>
      </c>
      <c r="M3577" s="1">
        <v>3</v>
      </c>
      <c r="N3577" s="1" t="s">
        <v>63</v>
      </c>
      <c r="O3577" s="1">
        <v>0</v>
      </c>
      <c r="P3577" s="1">
        <v>0</v>
      </c>
      <c r="Q3577" s="1">
        <v>0</v>
      </c>
      <c r="R3577" s="1">
        <v>75.7</v>
      </c>
      <c r="S3577" s="1">
        <v>75.7</v>
      </c>
      <c r="T3577" s="1">
        <v>4</v>
      </c>
      <c r="U3577" s="3" t="str">
        <f t="shared" si="55"/>
        <v>2017Plan</v>
      </c>
      <c r="V3577" s="2">
        <f>DATE(A3577,INDEX(Map!$H$1:$H$12,MATCH(B3577,Map!$G$1:$G$12,0),0),1)</f>
        <v>43647</v>
      </c>
      <c r="W3577" t="str">
        <f>IF(AND(V3577&gt;=Map!$K$2,V3577&lt;=Map!$L$2),"Base",IF(AND(V3577&gt;=Map!$K$3,V3577&lt;=Map!$L$3),"Fcst","N/A"))</f>
        <v>N/A</v>
      </c>
      <c r="X3577" t="str">
        <f>INDEX(Map!$B$2:$B$86,MATCH(D3577,Map!$A$2:$A$86,0),0)</f>
        <v>N/A</v>
      </c>
      <c r="Y3577" s="7" t="str">
        <f>IF(INDEX(Map!$C$2:$C$86,MATCH(D3577,Map!$A$2:$A$86,0),0)="","N/A",E3577*INDEX(Map!$C$2:$C$86,MATCH(D3577,Map!$A$2:$A$86,0),0))</f>
        <v>N/A</v>
      </c>
      <c r="Z3577" s="7" t="str">
        <f>IF(INDEX(Map!$D$2:$D$86,MATCH(D3577,Map!$A$2:$A$86,0),0)="","N/A",E3577*INDEX(Map!$D$2:$D$86,MATCH(D3577,Map!$A$2:$A$86,0),0))</f>
        <v>N/A</v>
      </c>
      <c r="AA3577" t="str">
        <f>INDEX(Map!$E$2:$E$86,MATCH(D3577,Map!$A$2:$A$86,0),0)</f>
        <v>Purchases</v>
      </c>
    </row>
    <row r="3578" spans="1:27" x14ac:dyDescent="0.25">
      <c r="A3578" s="1" t="s">
        <v>121</v>
      </c>
      <c r="B3578" s="1" t="s">
        <v>113</v>
      </c>
      <c r="C3578" s="1">
        <v>49</v>
      </c>
      <c r="D3578" s="1" t="s">
        <v>72</v>
      </c>
      <c r="E3578" s="1">
        <v>0</v>
      </c>
      <c r="F3578" s="1">
        <v>0</v>
      </c>
      <c r="G3578" s="1">
        <v>0</v>
      </c>
      <c r="H3578" s="1">
        <v>0</v>
      </c>
      <c r="I3578" s="1" t="s">
        <v>63</v>
      </c>
      <c r="J3578" s="1" t="s">
        <v>63</v>
      </c>
      <c r="K3578" s="1">
        <v>0</v>
      </c>
      <c r="L3578" s="1">
        <v>0</v>
      </c>
      <c r="M3578" s="1">
        <v>0</v>
      </c>
      <c r="N3578" s="1" t="s">
        <v>63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</v>
      </c>
      <c r="U3578" s="3" t="str">
        <f t="shared" si="55"/>
        <v>2017Plan</v>
      </c>
      <c r="V3578" s="2">
        <f>DATE(A3578,INDEX(Map!$H$1:$H$12,MATCH(B3578,Map!$G$1:$G$12,0),0),1)</f>
        <v>43647</v>
      </c>
      <c r="W3578" t="str">
        <f>IF(AND(V3578&gt;=Map!$K$2,V3578&lt;=Map!$L$2),"Base",IF(AND(V3578&gt;=Map!$K$3,V3578&lt;=Map!$L$3),"Fcst","N/A"))</f>
        <v>N/A</v>
      </c>
      <c r="X3578" t="str">
        <f>INDEX(Map!$B$2:$B$86,MATCH(D3578,Map!$A$2:$A$86,0),0)</f>
        <v>N/A</v>
      </c>
      <c r="Y3578" s="7" t="str">
        <f>IF(INDEX(Map!$C$2:$C$86,MATCH(D3578,Map!$A$2:$A$86,0),0)="","N/A",E3578*INDEX(Map!$C$2:$C$86,MATCH(D3578,Map!$A$2:$A$86,0),0))</f>
        <v>N/A</v>
      </c>
      <c r="Z3578" s="7" t="str">
        <f>IF(INDEX(Map!$D$2:$D$86,MATCH(D3578,Map!$A$2:$A$86,0),0)="","N/A",E3578*INDEX(Map!$D$2:$D$86,MATCH(D3578,Map!$A$2:$A$86,0),0))</f>
        <v>N/A</v>
      </c>
      <c r="AA3578" t="str">
        <f>INDEX(Map!$E$2:$E$86,MATCH(D3578,Map!$A$2:$A$86,0),0)</f>
        <v>Purchases</v>
      </c>
    </row>
    <row r="3579" spans="1:27" x14ac:dyDescent="0.25">
      <c r="A3579" s="1" t="s">
        <v>121</v>
      </c>
      <c r="B3579" s="1" t="s">
        <v>113</v>
      </c>
      <c r="C3579" s="1">
        <v>50</v>
      </c>
      <c r="D3579" s="1" t="s">
        <v>73</v>
      </c>
      <c r="E3579" s="1">
        <v>0</v>
      </c>
      <c r="F3579" s="1">
        <v>0</v>
      </c>
      <c r="G3579" s="1">
        <v>0</v>
      </c>
      <c r="H3579" s="1">
        <v>0</v>
      </c>
      <c r="I3579" s="1" t="s">
        <v>63</v>
      </c>
      <c r="J3579" s="1" t="s">
        <v>63</v>
      </c>
      <c r="K3579" s="1">
        <v>0</v>
      </c>
      <c r="L3579" s="1">
        <v>0</v>
      </c>
      <c r="M3579" s="1">
        <v>0</v>
      </c>
      <c r="N3579" s="1" t="s">
        <v>63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</v>
      </c>
      <c r="U3579" s="3" t="str">
        <f t="shared" si="55"/>
        <v>2017Plan</v>
      </c>
      <c r="V3579" s="2">
        <f>DATE(A3579,INDEX(Map!$H$1:$H$12,MATCH(B3579,Map!$G$1:$G$12,0),0),1)</f>
        <v>43647</v>
      </c>
      <c r="W3579" t="str">
        <f>IF(AND(V3579&gt;=Map!$K$2,V3579&lt;=Map!$L$2),"Base",IF(AND(V3579&gt;=Map!$K$3,V3579&lt;=Map!$L$3),"Fcst","N/A"))</f>
        <v>N/A</v>
      </c>
      <c r="X3579" t="str">
        <f>INDEX(Map!$B$2:$B$86,MATCH(D3579,Map!$A$2:$A$86,0),0)</f>
        <v>N/A</v>
      </c>
      <c r="Y3579" s="7" t="str">
        <f>IF(INDEX(Map!$C$2:$C$86,MATCH(D3579,Map!$A$2:$A$86,0),0)="","N/A",E3579*INDEX(Map!$C$2:$C$86,MATCH(D3579,Map!$A$2:$A$86,0),0))</f>
        <v>N/A</v>
      </c>
      <c r="Z3579" s="7" t="str">
        <f>IF(INDEX(Map!$D$2:$D$86,MATCH(D3579,Map!$A$2:$A$86,0),0)="","N/A",E3579*INDEX(Map!$D$2:$D$86,MATCH(D3579,Map!$A$2:$A$86,0),0))</f>
        <v>N/A</v>
      </c>
      <c r="AA3579" t="str">
        <f>INDEX(Map!$E$2:$E$86,MATCH(D3579,Map!$A$2:$A$86,0),0)</f>
        <v>Purchases</v>
      </c>
    </row>
    <row r="3580" spans="1:27" x14ac:dyDescent="0.25">
      <c r="A3580" s="1" t="s">
        <v>121</v>
      </c>
      <c r="B3580" s="1" t="s">
        <v>113</v>
      </c>
      <c r="C3580" s="1">
        <v>51</v>
      </c>
      <c r="D3580" s="1" t="s">
        <v>74</v>
      </c>
      <c r="E3580" s="1">
        <v>0</v>
      </c>
      <c r="F3580" s="1">
        <v>0</v>
      </c>
      <c r="G3580" s="1">
        <v>0</v>
      </c>
      <c r="H3580" s="1">
        <v>0</v>
      </c>
      <c r="I3580" s="1" t="s">
        <v>63</v>
      </c>
      <c r="J3580" s="1" t="s">
        <v>63</v>
      </c>
      <c r="K3580" s="1">
        <v>0</v>
      </c>
      <c r="L3580" s="1">
        <v>0</v>
      </c>
      <c r="M3580" s="1">
        <v>0</v>
      </c>
      <c r="N3580" s="1" t="s">
        <v>63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3" t="str">
        <f t="shared" si="55"/>
        <v>2017Plan</v>
      </c>
      <c r="V3580" s="2">
        <f>DATE(A3580,INDEX(Map!$H$1:$H$12,MATCH(B3580,Map!$G$1:$G$12,0),0),1)</f>
        <v>43647</v>
      </c>
      <c r="W3580" t="str">
        <f>IF(AND(V3580&gt;=Map!$K$2,V3580&lt;=Map!$L$2),"Base",IF(AND(V3580&gt;=Map!$K$3,V3580&lt;=Map!$L$3),"Fcst","N/A"))</f>
        <v>N/A</v>
      </c>
      <c r="X3580" t="str">
        <f>INDEX(Map!$B$2:$B$86,MATCH(D3580,Map!$A$2:$A$86,0),0)</f>
        <v>N/A</v>
      </c>
      <c r="Y3580" s="7" t="str">
        <f>IF(INDEX(Map!$C$2:$C$86,MATCH(D3580,Map!$A$2:$A$86,0),0)="","N/A",E3580*INDEX(Map!$C$2:$C$86,MATCH(D3580,Map!$A$2:$A$86,0),0))</f>
        <v>N/A</v>
      </c>
      <c r="Z3580" s="7" t="str">
        <f>IF(INDEX(Map!$D$2:$D$86,MATCH(D3580,Map!$A$2:$A$86,0),0)="","N/A",E3580*INDEX(Map!$D$2:$D$86,MATCH(D3580,Map!$A$2:$A$86,0),0))</f>
        <v>N/A</v>
      </c>
      <c r="AA3580" t="str">
        <f>INDEX(Map!$E$2:$E$86,MATCH(D3580,Map!$A$2:$A$86,0),0)</f>
        <v>Purchases</v>
      </c>
    </row>
    <row r="3581" spans="1:27" x14ac:dyDescent="0.25">
      <c r="A3581" s="1" t="s">
        <v>121</v>
      </c>
      <c r="B3581" s="1" t="s">
        <v>113</v>
      </c>
      <c r="C3581" s="1">
        <v>52</v>
      </c>
      <c r="D3581" s="1" t="s">
        <v>75</v>
      </c>
      <c r="E3581" s="1">
        <v>0</v>
      </c>
      <c r="F3581" s="1">
        <v>0</v>
      </c>
      <c r="G3581" s="1">
        <v>0</v>
      </c>
      <c r="H3581" s="1">
        <v>0</v>
      </c>
      <c r="I3581" s="1" t="s">
        <v>63</v>
      </c>
      <c r="J3581" s="1" t="s">
        <v>63</v>
      </c>
      <c r="K3581" s="1">
        <v>0</v>
      </c>
      <c r="L3581" s="1">
        <v>0</v>
      </c>
      <c r="M3581" s="1">
        <v>0</v>
      </c>
      <c r="N3581" s="1" t="s">
        <v>63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</v>
      </c>
      <c r="U3581" s="3" t="str">
        <f t="shared" si="55"/>
        <v>2017Plan</v>
      </c>
      <c r="V3581" s="2">
        <f>DATE(A3581,INDEX(Map!$H$1:$H$12,MATCH(B3581,Map!$G$1:$G$12,0),0),1)</f>
        <v>43647</v>
      </c>
      <c r="W3581" t="str">
        <f>IF(AND(V3581&gt;=Map!$K$2,V3581&lt;=Map!$L$2),"Base",IF(AND(V3581&gt;=Map!$K$3,V3581&lt;=Map!$L$3),"Fcst","N/A"))</f>
        <v>N/A</v>
      </c>
      <c r="X3581" t="str">
        <f>INDEX(Map!$B$2:$B$86,MATCH(D3581,Map!$A$2:$A$86,0),0)</f>
        <v>N/A</v>
      </c>
      <c r="Y3581" s="7" t="str">
        <f>IF(INDEX(Map!$C$2:$C$86,MATCH(D3581,Map!$A$2:$A$86,0),0)="","N/A",E3581*INDEX(Map!$C$2:$C$86,MATCH(D3581,Map!$A$2:$A$86,0),0))</f>
        <v>N/A</v>
      </c>
      <c r="Z3581" s="7" t="str">
        <f>IF(INDEX(Map!$D$2:$D$86,MATCH(D3581,Map!$A$2:$A$86,0),0)="","N/A",E3581*INDEX(Map!$D$2:$D$86,MATCH(D3581,Map!$A$2:$A$86,0),0))</f>
        <v>N/A</v>
      </c>
      <c r="AA3581" t="str">
        <f>INDEX(Map!$E$2:$E$86,MATCH(D3581,Map!$A$2:$A$86,0),0)</f>
        <v>Purchases</v>
      </c>
    </row>
    <row r="3582" spans="1:27" x14ac:dyDescent="0.25">
      <c r="A3582" s="1" t="s">
        <v>121</v>
      </c>
      <c r="B3582" s="1" t="s">
        <v>113</v>
      </c>
      <c r="C3582" s="1">
        <v>53</v>
      </c>
      <c r="D3582" s="1" t="s">
        <v>76</v>
      </c>
      <c r="E3582" s="1">
        <v>0</v>
      </c>
      <c r="F3582" s="1">
        <v>0</v>
      </c>
      <c r="G3582" s="1">
        <v>0</v>
      </c>
      <c r="H3582" s="1">
        <v>0</v>
      </c>
      <c r="I3582" s="1" t="s">
        <v>63</v>
      </c>
      <c r="J3582" s="1" t="s">
        <v>63</v>
      </c>
      <c r="K3582" s="1">
        <v>0</v>
      </c>
      <c r="L3582" s="1">
        <v>0</v>
      </c>
      <c r="M3582" s="1">
        <v>0</v>
      </c>
      <c r="N3582" s="1" t="s">
        <v>63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</v>
      </c>
      <c r="U3582" s="3" t="str">
        <f t="shared" si="55"/>
        <v>2017Plan</v>
      </c>
      <c r="V3582" s="2">
        <f>DATE(A3582,INDEX(Map!$H$1:$H$12,MATCH(B3582,Map!$G$1:$G$12,0),0),1)</f>
        <v>43647</v>
      </c>
      <c r="W3582" t="str">
        <f>IF(AND(V3582&gt;=Map!$K$2,V3582&lt;=Map!$L$2),"Base",IF(AND(V3582&gt;=Map!$K$3,V3582&lt;=Map!$L$3),"Fcst","N/A"))</f>
        <v>N/A</v>
      </c>
      <c r="X3582" t="str">
        <f>INDEX(Map!$B$2:$B$86,MATCH(D3582,Map!$A$2:$A$86,0),0)</f>
        <v>N/A</v>
      </c>
      <c r="Y3582" s="7" t="str">
        <f>IF(INDEX(Map!$C$2:$C$86,MATCH(D3582,Map!$A$2:$A$86,0),0)="","N/A",E3582*INDEX(Map!$C$2:$C$86,MATCH(D3582,Map!$A$2:$A$86,0),0))</f>
        <v>N/A</v>
      </c>
      <c r="Z3582" s="7" t="str">
        <f>IF(INDEX(Map!$D$2:$D$86,MATCH(D3582,Map!$A$2:$A$86,0),0)="","N/A",E3582*INDEX(Map!$D$2:$D$86,MATCH(D3582,Map!$A$2:$A$86,0),0))</f>
        <v>N/A</v>
      </c>
      <c r="AA3582" t="str">
        <f>INDEX(Map!$E$2:$E$86,MATCH(D3582,Map!$A$2:$A$86,0),0)</f>
        <v>Purchases</v>
      </c>
    </row>
    <row r="3583" spans="1:27" x14ac:dyDescent="0.25">
      <c r="A3583" s="1" t="s">
        <v>121</v>
      </c>
      <c r="B3583" s="1" t="s">
        <v>113</v>
      </c>
      <c r="C3583" s="1">
        <v>54</v>
      </c>
      <c r="D3583" s="1" t="s">
        <v>77</v>
      </c>
      <c r="E3583" s="1">
        <v>0</v>
      </c>
      <c r="F3583" s="1">
        <v>0</v>
      </c>
      <c r="G3583" s="1">
        <v>0</v>
      </c>
      <c r="H3583" s="1">
        <v>0</v>
      </c>
      <c r="I3583" s="1" t="s">
        <v>63</v>
      </c>
      <c r="J3583" s="1" t="s">
        <v>63</v>
      </c>
      <c r="K3583" s="1">
        <v>0</v>
      </c>
      <c r="L3583" s="1">
        <v>0</v>
      </c>
      <c r="M3583" s="1">
        <v>0</v>
      </c>
      <c r="N3583" s="1" t="s">
        <v>63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0</v>
      </c>
      <c r="U3583" s="3" t="str">
        <f t="shared" si="55"/>
        <v>2017Plan</v>
      </c>
      <c r="V3583" s="2">
        <f>DATE(A3583,INDEX(Map!$H$1:$H$12,MATCH(B3583,Map!$G$1:$G$12,0),0),1)</f>
        <v>43647</v>
      </c>
      <c r="W3583" t="str">
        <f>IF(AND(V3583&gt;=Map!$K$2,V3583&lt;=Map!$L$2),"Base",IF(AND(V3583&gt;=Map!$K$3,V3583&lt;=Map!$L$3),"Fcst","N/A"))</f>
        <v>N/A</v>
      </c>
      <c r="X3583" t="str">
        <f>INDEX(Map!$B$2:$B$86,MATCH(D3583,Map!$A$2:$A$86,0),0)</f>
        <v>N/A</v>
      </c>
      <c r="Y3583" s="7" t="str">
        <f>IF(INDEX(Map!$C$2:$C$86,MATCH(D3583,Map!$A$2:$A$86,0),0)="","N/A",E3583*INDEX(Map!$C$2:$C$86,MATCH(D3583,Map!$A$2:$A$86,0),0))</f>
        <v>N/A</v>
      </c>
      <c r="Z3583" s="7" t="str">
        <f>IF(INDEX(Map!$D$2:$D$86,MATCH(D3583,Map!$A$2:$A$86,0),0)="","N/A",E3583*INDEX(Map!$D$2:$D$86,MATCH(D3583,Map!$A$2:$A$86,0),0))</f>
        <v>N/A</v>
      </c>
      <c r="AA3583" t="str">
        <f>INDEX(Map!$E$2:$E$86,MATCH(D3583,Map!$A$2:$A$86,0),0)</f>
        <v>Purchases</v>
      </c>
    </row>
    <row r="3584" spans="1:27" x14ac:dyDescent="0.25">
      <c r="A3584" s="1" t="s">
        <v>121</v>
      </c>
      <c r="B3584" s="1" t="s">
        <v>113</v>
      </c>
      <c r="C3584" s="1">
        <v>55</v>
      </c>
      <c r="D3584" s="1" t="s">
        <v>78</v>
      </c>
      <c r="E3584" s="1">
        <v>0</v>
      </c>
      <c r="F3584" s="1">
        <v>0</v>
      </c>
      <c r="G3584" s="1">
        <v>0</v>
      </c>
      <c r="H3584" s="1">
        <v>0</v>
      </c>
      <c r="I3584" s="1" t="s">
        <v>63</v>
      </c>
      <c r="J3584" s="1" t="s">
        <v>63</v>
      </c>
      <c r="K3584" s="1">
        <v>0</v>
      </c>
      <c r="L3584" s="1">
        <v>0</v>
      </c>
      <c r="M3584" s="1">
        <v>0</v>
      </c>
      <c r="N3584" s="1" t="s">
        <v>63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0</v>
      </c>
      <c r="U3584" s="3" t="str">
        <f t="shared" si="55"/>
        <v>2017Plan</v>
      </c>
      <c r="V3584" s="2">
        <f>DATE(A3584,INDEX(Map!$H$1:$H$12,MATCH(B3584,Map!$G$1:$G$12,0),0),1)</f>
        <v>43647</v>
      </c>
      <c r="W3584" t="str">
        <f>IF(AND(V3584&gt;=Map!$K$2,V3584&lt;=Map!$L$2),"Base",IF(AND(V3584&gt;=Map!$K$3,V3584&lt;=Map!$L$3),"Fcst","N/A"))</f>
        <v>N/A</v>
      </c>
      <c r="X3584" t="str">
        <f>INDEX(Map!$B$2:$B$86,MATCH(D3584,Map!$A$2:$A$86,0),0)</f>
        <v>N/A</v>
      </c>
      <c r="Y3584" s="7" t="str">
        <f>IF(INDEX(Map!$C$2:$C$86,MATCH(D3584,Map!$A$2:$A$86,0),0)="","N/A",E3584*INDEX(Map!$C$2:$C$86,MATCH(D3584,Map!$A$2:$A$86,0),0))</f>
        <v>N/A</v>
      </c>
      <c r="Z3584" s="7" t="str">
        <f>IF(INDEX(Map!$D$2:$D$86,MATCH(D3584,Map!$A$2:$A$86,0),0)="","N/A",E3584*INDEX(Map!$D$2:$D$86,MATCH(D3584,Map!$A$2:$A$86,0),0))</f>
        <v>N/A</v>
      </c>
      <c r="AA3584" t="str">
        <f>INDEX(Map!$E$2:$E$86,MATCH(D3584,Map!$A$2:$A$86,0),0)</f>
        <v>Purchases</v>
      </c>
    </row>
    <row r="3585" spans="1:27" x14ac:dyDescent="0.25">
      <c r="A3585" s="1" t="s">
        <v>121</v>
      </c>
      <c r="B3585" s="1" t="s">
        <v>113</v>
      </c>
      <c r="C3585" s="1">
        <v>56</v>
      </c>
      <c r="D3585" s="1" t="s">
        <v>79</v>
      </c>
      <c r="E3585" s="1">
        <v>0</v>
      </c>
      <c r="F3585" s="1">
        <v>0</v>
      </c>
      <c r="G3585" s="1">
        <v>0</v>
      </c>
      <c r="H3585" s="1">
        <v>0</v>
      </c>
      <c r="I3585" s="1" t="s">
        <v>63</v>
      </c>
      <c r="J3585" s="1" t="s">
        <v>63</v>
      </c>
      <c r="K3585" s="1">
        <v>0</v>
      </c>
      <c r="L3585" s="1">
        <v>0</v>
      </c>
      <c r="M3585" s="1">
        <v>0</v>
      </c>
      <c r="N3585" s="1" t="s">
        <v>63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3" t="str">
        <f t="shared" si="55"/>
        <v>2017Plan</v>
      </c>
      <c r="V3585" s="2">
        <f>DATE(A3585,INDEX(Map!$H$1:$H$12,MATCH(B3585,Map!$G$1:$G$12,0),0),1)</f>
        <v>43647</v>
      </c>
      <c r="W3585" t="str">
        <f>IF(AND(V3585&gt;=Map!$K$2,V3585&lt;=Map!$L$2),"Base",IF(AND(V3585&gt;=Map!$K$3,V3585&lt;=Map!$L$3),"Fcst","N/A"))</f>
        <v>N/A</v>
      </c>
      <c r="X3585" t="str">
        <f>INDEX(Map!$B$2:$B$86,MATCH(D3585,Map!$A$2:$A$86,0),0)</f>
        <v>N/A</v>
      </c>
      <c r="Y3585" s="7" t="str">
        <f>IF(INDEX(Map!$C$2:$C$86,MATCH(D3585,Map!$A$2:$A$86,0),0)="","N/A",E3585*INDEX(Map!$C$2:$C$86,MATCH(D3585,Map!$A$2:$A$86,0),0))</f>
        <v>N/A</v>
      </c>
      <c r="Z3585" s="7" t="str">
        <f>IF(INDEX(Map!$D$2:$D$86,MATCH(D3585,Map!$A$2:$A$86,0),0)="","N/A",E3585*INDEX(Map!$D$2:$D$86,MATCH(D3585,Map!$A$2:$A$86,0),0))</f>
        <v>N/A</v>
      </c>
      <c r="AA3585" t="str">
        <f>INDEX(Map!$E$2:$E$86,MATCH(D3585,Map!$A$2:$A$86,0),0)</f>
        <v>Purchases</v>
      </c>
    </row>
    <row r="3586" spans="1:27" x14ac:dyDescent="0.25">
      <c r="A3586" s="1" t="s">
        <v>121</v>
      </c>
      <c r="B3586" s="1" t="s">
        <v>113</v>
      </c>
      <c r="C3586" s="1">
        <v>57</v>
      </c>
      <c r="D3586" s="1" t="s">
        <v>80</v>
      </c>
      <c r="E3586" s="1">
        <v>0</v>
      </c>
      <c r="F3586" s="1">
        <v>0</v>
      </c>
      <c r="G3586" s="1">
        <v>0</v>
      </c>
      <c r="H3586" s="1">
        <v>0</v>
      </c>
      <c r="I3586" s="1" t="s">
        <v>63</v>
      </c>
      <c r="J3586" s="1" t="s">
        <v>63</v>
      </c>
      <c r="K3586" s="1">
        <v>0</v>
      </c>
      <c r="L3586" s="1">
        <v>0</v>
      </c>
      <c r="M3586" s="1">
        <v>0</v>
      </c>
      <c r="N3586" s="1" t="s">
        <v>63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</v>
      </c>
      <c r="U3586" s="3" t="str">
        <f t="shared" si="55"/>
        <v>2017Plan</v>
      </c>
      <c r="V3586" s="2">
        <f>DATE(A3586,INDEX(Map!$H$1:$H$12,MATCH(B3586,Map!$G$1:$G$12,0),0),1)</f>
        <v>43647</v>
      </c>
      <c r="W3586" t="str">
        <f>IF(AND(V3586&gt;=Map!$K$2,V3586&lt;=Map!$L$2),"Base",IF(AND(V3586&gt;=Map!$K$3,V3586&lt;=Map!$L$3),"Fcst","N/A"))</f>
        <v>N/A</v>
      </c>
      <c r="X3586" t="str">
        <f>INDEX(Map!$B$2:$B$86,MATCH(D3586,Map!$A$2:$A$86,0),0)</f>
        <v>N/A</v>
      </c>
      <c r="Y3586" s="7" t="str">
        <f>IF(INDEX(Map!$C$2:$C$86,MATCH(D3586,Map!$A$2:$A$86,0),0)="","N/A",E3586*INDEX(Map!$C$2:$C$86,MATCH(D3586,Map!$A$2:$A$86,0),0))</f>
        <v>N/A</v>
      </c>
      <c r="Z3586" s="7" t="str">
        <f>IF(INDEX(Map!$D$2:$D$86,MATCH(D3586,Map!$A$2:$A$86,0),0)="","N/A",E3586*INDEX(Map!$D$2:$D$86,MATCH(D3586,Map!$A$2:$A$86,0),0))</f>
        <v>N/A</v>
      </c>
      <c r="AA3586" t="str">
        <f>INDEX(Map!$E$2:$E$86,MATCH(D3586,Map!$A$2:$A$86,0),0)</f>
        <v>Purchases</v>
      </c>
    </row>
    <row r="3587" spans="1:27" x14ac:dyDescent="0.25">
      <c r="A3587" s="1" t="s">
        <v>121</v>
      </c>
      <c r="B3587" s="1" t="s">
        <v>113</v>
      </c>
      <c r="C3587" s="1">
        <v>58</v>
      </c>
      <c r="D3587" s="1" t="s">
        <v>81</v>
      </c>
      <c r="E3587" s="1">
        <v>0</v>
      </c>
      <c r="F3587" s="1">
        <v>0</v>
      </c>
      <c r="G3587" s="1">
        <v>0</v>
      </c>
      <c r="H3587" s="1">
        <v>0</v>
      </c>
      <c r="I3587" s="1" t="s">
        <v>63</v>
      </c>
      <c r="J3587" s="1" t="s">
        <v>63</v>
      </c>
      <c r="K3587" s="1">
        <v>0</v>
      </c>
      <c r="L3587" s="1">
        <v>0</v>
      </c>
      <c r="M3587" s="1">
        <v>0</v>
      </c>
      <c r="N3587" s="1" t="s">
        <v>63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</v>
      </c>
      <c r="U3587" s="3" t="str">
        <f t="shared" si="55"/>
        <v>2017Plan</v>
      </c>
      <c r="V3587" s="2">
        <f>DATE(A3587,INDEX(Map!$H$1:$H$12,MATCH(B3587,Map!$G$1:$G$12,0),0),1)</f>
        <v>43647</v>
      </c>
      <c r="W3587" t="str">
        <f>IF(AND(V3587&gt;=Map!$K$2,V3587&lt;=Map!$L$2),"Base",IF(AND(V3587&gt;=Map!$K$3,V3587&lt;=Map!$L$3),"Fcst","N/A"))</f>
        <v>N/A</v>
      </c>
      <c r="X3587" t="str">
        <f>INDEX(Map!$B$2:$B$86,MATCH(D3587,Map!$A$2:$A$86,0),0)</f>
        <v>N/A</v>
      </c>
      <c r="Y3587" s="7" t="str">
        <f>IF(INDEX(Map!$C$2:$C$86,MATCH(D3587,Map!$A$2:$A$86,0),0)="","N/A",E3587*INDEX(Map!$C$2:$C$86,MATCH(D3587,Map!$A$2:$A$86,0),0))</f>
        <v>N/A</v>
      </c>
      <c r="Z3587" s="7" t="str">
        <f>IF(INDEX(Map!$D$2:$D$86,MATCH(D3587,Map!$A$2:$A$86,0),0)="","N/A",E3587*INDEX(Map!$D$2:$D$86,MATCH(D3587,Map!$A$2:$A$86,0),0))</f>
        <v>N/A</v>
      </c>
      <c r="AA3587" t="str">
        <f>INDEX(Map!$E$2:$E$86,MATCH(D3587,Map!$A$2:$A$86,0),0)</f>
        <v>Purchases</v>
      </c>
    </row>
    <row r="3588" spans="1:27" x14ac:dyDescent="0.25">
      <c r="A3588" s="1" t="s">
        <v>121</v>
      </c>
      <c r="B3588" s="1" t="s">
        <v>113</v>
      </c>
      <c r="C3588" s="1">
        <v>59</v>
      </c>
      <c r="D3588" s="1" t="s">
        <v>82</v>
      </c>
      <c r="E3588" s="1">
        <v>0</v>
      </c>
      <c r="F3588" s="1">
        <v>0</v>
      </c>
      <c r="G3588" s="1">
        <v>0</v>
      </c>
      <c r="H3588" s="1">
        <v>0</v>
      </c>
      <c r="I3588" s="1" t="s">
        <v>63</v>
      </c>
      <c r="J3588" s="1" t="s">
        <v>63</v>
      </c>
      <c r="K3588" s="1">
        <v>0</v>
      </c>
      <c r="L3588" s="1">
        <v>0</v>
      </c>
      <c r="M3588" s="1">
        <v>0</v>
      </c>
      <c r="N3588" s="1" t="s">
        <v>63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</v>
      </c>
      <c r="U3588" s="3" t="str">
        <f t="shared" ref="U3588:U3651" si="56">U3587</f>
        <v>2017Plan</v>
      </c>
      <c r="V3588" s="2">
        <f>DATE(A3588,INDEX(Map!$H$1:$H$12,MATCH(B3588,Map!$G$1:$G$12,0),0),1)</f>
        <v>43647</v>
      </c>
      <c r="W3588" t="str">
        <f>IF(AND(V3588&gt;=Map!$K$2,V3588&lt;=Map!$L$2),"Base",IF(AND(V3588&gt;=Map!$K$3,V3588&lt;=Map!$L$3),"Fcst","N/A"))</f>
        <v>N/A</v>
      </c>
      <c r="X3588" t="str">
        <f>INDEX(Map!$B$2:$B$86,MATCH(D3588,Map!$A$2:$A$86,0),0)</f>
        <v>N/A</v>
      </c>
      <c r="Y3588" s="7" t="str">
        <f>IF(INDEX(Map!$C$2:$C$86,MATCH(D3588,Map!$A$2:$A$86,0),0)="","N/A",E3588*INDEX(Map!$C$2:$C$86,MATCH(D3588,Map!$A$2:$A$86,0),0))</f>
        <v>N/A</v>
      </c>
      <c r="Z3588" s="7" t="str">
        <f>IF(INDEX(Map!$D$2:$D$86,MATCH(D3588,Map!$A$2:$A$86,0),0)="","N/A",E3588*INDEX(Map!$D$2:$D$86,MATCH(D3588,Map!$A$2:$A$86,0),0))</f>
        <v>N/A</v>
      </c>
      <c r="AA3588" t="str">
        <f>INDEX(Map!$E$2:$E$86,MATCH(D3588,Map!$A$2:$A$86,0),0)</f>
        <v>Purchases</v>
      </c>
    </row>
    <row r="3589" spans="1:27" x14ac:dyDescent="0.25">
      <c r="A3589" s="1" t="s">
        <v>121</v>
      </c>
      <c r="B3589" s="1" t="s">
        <v>113</v>
      </c>
      <c r="C3589" s="1">
        <v>60</v>
      </c>
      <c r="D3589" s="1" t="s">
        <v>83</v>
      </c>
      <c r="E3589" s="1">
        <v>-29.5</v>
      </c>
      <c r="F3589" s="1">
        <v>0</v>
      </c>
      <c r="G3589" s="1">
        <v>20</v>
      </c>
      <c r="H3589" s="1">
        <v>31</v>
      </c>
      <c r="I3589" s="1" t="s">
        <v>63</v>
      </c>
      <c r="J3589" s="1" t="s">
        <v>63</v>
      </c>
      <c r="K3589" s="1">
        <v>210</v>
      </c>
      <c r="L3589" s="1">
        <v>42.1</v>
      </c>
      <c r="M3589" s="1">
        <v>-1241</v>
      </c>
      <c r="N3589" s="1" t="s">
        <v>63</v>
      </c>
      <c r="O3589" s="1">
        <v>0</v>
      </c>
      <c r="P3589" s="1">
        <v>0</v>
      </c>
      <c r="Q3589" s="1">
        <v>300</v>
      </c>
      <c r="R3589" s="1">
        <v>31.91</v>
      </c>
      <c r="S3589" s="1">
        <v>31.91</v>
      </c>
      <c r="T3589" s="1">
        <v>-941</v>
      </c>
      <c r="U3589" s="3" t="str">
        <f t="shared" si="56"/>
        <v>2017Plan</v>
      </c>
      <c r="V3589" s="2">
        <f>DATE(A3589,INDEX(Map!$H$1:$H$12,MATCH(B3589,Map!$G$1:$G$12,0),0),1)</f>
        <v>43647</v>
      </c>
      <c r="W3589" t="str">
        <f>IF(AND(V3589&gt;=Map!$K$2,V3589&lt;=Map!$L$2),"Base",IF(AND(V3589&gt;=Map!$K$3,V3589&lt;=Map!$L$3),"Fcst","N/A"))</f>
        <v>N/A</v>
      </c>
      <c r="X3589" t="str">
        <f>INDEX(Map!$B$2:$B$86,MATCH(D3589,Map!$A$2:$A$86,0),0)</f>
        <v>N/A</v>
      </c>
      <c r="Y3589" s="7" t="str">
        <f>IF(INDEX(Map!$C$2:$C$86,MATCH(D3589,Map!$A$2:$A$86,0),0)="","N/A",E3589*INDEX(Map!$C$2:$C$86,MATCH(D3589,Map!$A$2:$A$86,0),0))</f>
        <v>N/A</v>
      </c>
      <c r="Z3589" s="7" t="str">
        <f>IF(INDEX(Map!$D$2:$D$86,MATCH(D3589,Map!$A$2:$A$86,0),0)="","N/A",E3589*INDEX(Map!$D$2:$D$86,MATCH(D3589,Map!$A$2:$A$86,0),0))</f>
        <v>N/A</v>
      </c>
      <c r="AA3589" t="str">
        <f>INDEX(Map!$E$2:$E$86,MATCH(D3589,Map!$A$2:$A$86,0),0)</f>
        <v>Sales</v>
      </c>
    </row>
    <row r="3590" spans="1:27" x14ac:dyDescent="0.25">
      <c r="A3590" s="1" t="s">
        <v>121</v>
      </c>
      <c r="B3590" s="1" t="s">
        <v>113</v>
      </c>
      <c r="C3590" s="1">
        <v>61</v>
      </c>
      <c r="D3590" s="1" t="s">
        <v>84</v>
      </c>
      <c r="E3590" s="1">
        <v>-5.0999999999999996</v>
      </c>
      <c r="F3590" s="1">
        <v>0</v>
      </c>
      <c r="G3590" s="1">
        <v>20.6</v>
      </c>
      <c r="H3590" s="1">
        <v>31</v>
      </c>
      <c r="I3590" s="1" t="s">
        <v>63</v>
      </c>
      <c r="J3590" s="1" t="s">
        <v>63</v>
      </c>
      <c r="K3590" s="1">
        <v>245</v>
      </c>
      <c r="L3590" s="1">
        <v>32.6</v>
      </c>
      <c r="M3590" s="1">
        <v>-167</v>
      </c>
      <c r="N3590" s="1" t="s">
        <v>63</v>
      </c>
      <c r="O3590" s="1">
        <v>0</v>
      </c>
      <c r="P3590" s="1">
        <v>0</v>
      </c>
      <c r="Q3590" s="1">
        <v>44</v>
      </c>
      <c r="R3590" s="1">
        <v>24.04</v>
      </c>
      <c r="S3590" s="1">
        <v>24.04</v>
      </c>
      <c r="T3590" s="1">
        <v>-123</v>
      </c>
      <c r="U3590" s="3" t="str">
        <f t="shared" si="56"/>
        <v>2017Plan</v>
      </c>
      <c r="V3590" s="2">
        <f>DATE(A3590,INDEX(Map!$H$1:$H$12,MATCH(B3590,Map!$G$1:$G$12,0),0),1)</f>
        <v>43647</v>
      </c>
      <c r="W3590" t="str">
        <f>IF(AND(V3590&gt;=Map!$K$2,V3590&lt;=Map!$L$2),"Base",IF(AND(V3590&gt;=Map!$K$3,V3590&lt;=Map!$L$3),"Fcst","N/A"))</f>
        <v>N/A</v>
      </c>
      <c r="X3590" t="str">
        <f>INDEX(Map!$B$2:$B$86,MATCH(D3590,Map!$A$2:$A$86,0),0)</f>
        <v>N/A</v>
      </c>
      <c r="Y3590" s="7" t="str">
        <f>IF(INDEX(Map!$C$2:$C$86,MATCH(D3590,Map!$A$2:$A$86,0),0)="","N/A",E3590*INDEX(Map!$C$2:$C$86,MATCH(D3590,Map!$A$2:$A$86,0),0))</f>
        <v>N/A</v>
      </c>
      <c r="Z3590" s="7" t="str">
        <f>IF(INDEX(Map!$D$2:$D$86,MATCH(D3590,Map!$A$2:$A$86,0),0)="","N/A",E3590*INDEX(Map!$D$2:$D$86,MATCH(D3590,Map!$A$2:$A$86,0),0))</f>
        <v>N/A</v>
      </c>
      <c r="AA3590" t="str">
        <f>INDEX(Map!$E$2:$E$86,MATCH(D3590,Map!$A$2:$A$86,0),0)</f>
        <v>Sales</v>
      </c>
    </row>
    <row r="3591" spans="1:27" x14ac:dyDescent="0.25">
      <c r="A3591" s="1" t="s">
        <v>121</v>
      </c>
      <c r="B3591" s="1" t="s">
        <v>113</v>
      </c>
      <c r="C3591" s="1">
        <v>62</v>
      </c>
      <c r="D3591" s="1" t="s">
        <v>85</v>
      </c>
      <c r="E3591" s="1">
        <v>-10.9</v>
      </c>
      <c r="F3591" s="1">
        <v>0</v>
      </c>
      <c r="G3591" s="1">
        <v>48.5</v>
      </c>
      <c r="H3591" s="1">
        <v>5</v>
      </c>
      <c r="I3591" s="1" t="s">
        <v>63</v>
      </c>
      <c r="J3591" s="1" t="s">
        <v>63</v>
      </c>
      <c r="K3591" s="1">
        <v>51</v>
      </c>
      <c r="L3591" s="1">
        <v>39.200000000000003</v>
      </c>
      <c r="M3591" s="1">
        <v>-426</v>
      </c>
      <c r="N3591" s="1" t="s">
        <v>63</v>
      </c>
      <c r="O3591" s="1">
        <v>0</v>
      </c>
      <c r="P3591" s="1">
        <v>0</v>
      </c>
      <c r="Q3591" s="1">
        <v>93</v>
      </c>
      <c r="R3591" s="1">
        <v>30.69</v>
      </c>
      <c r="S3591" s="1">
        <v>30.69</v>
      </c>
      <c r="T3591" s="1">
        <v>-334</v>
      </c>
      <c r="U3591" s="3" t="str">
        <f t="shared" si="56"/>
        <v>2017Plan</v>
      </c>
      <c r="V3591" s="2">
        <f>DATE(A3591,INDEX(Map!$H$1:$H$12,MATCH(B3591,Map!$G$1:$G$12,0),0),1)</f>
        <v>43647</v>
      </c>
      <c r="W3591" t="str">
        <f>IF(AND(V3591&gt;=Map!$K$2,V3591&lt;=Map!$L$2),"Base",IF(AND(V3591&gt;=Map!$K$3,V3591&lt;=Map!$L$3),"Fcst","N/A"))</f>
        <v>N/A</v>
      </c>
      <c r="X3591" t="str">
        <f>INDEX(Map!$B$2:$B$86,MATCH(D3591,Map!$A$2:$A$86,0),0)</f>
        <v>N/A</v>
      </c>
      <c r="Y3591" s="7" t="str">
        <f>IF(INDEX(Map!$C$2:$C$86,MATCH(D3591,Map!$A$2:$A$86,0),0)="","N/A",E3591*INDEX(Map!$C$2:$C$86,MATCH(D3591,Map!$A$2:$A$86,0),0))</f>
        <v>N/A</v>
      </c>
      <c r="Z3591" s="7" t="str">
        <f>IF(INDEX(Map!$D$2:$D$86,MATCH(D3591,Map!$A$2:$A$86,0),0)="","N/A",E3591*INDEX(Map!$D$2:$D$86,MATCH(D3591,Map!$A$2:$A$86,0),0))</f>
        <v>N/A</v>
      </c>
      <c r="AA3591" t="str">
        <f>INDEX(Map!$E$2:$E$86,MATCH(D3591,Map!$A$2:$A$86,0),0)</f>
        <v>Sales</v>
      </c>
    </row>
    <row r="3592" spans="1:27" x14ac:dyDescent="0.25">
      <c r="A3592" s="1" t="s">
        <v>121</v>
      </c>
      <c r="B3592" s="1" t="s">
        <v>113</v>
      </c>
      <c r="C3592" s="1">
        <v>63</v>
      </c>
      <c r="D3592" s="1" t="s">
        <v>86</v>
      </c>
      <c r="E3592" s="1">
        <v>-3.6</v>
      </c>
      <c r="F3592" s="1">
        <v>0</v>
      </c>
      <c r="G3592" s="1">
        <v>16.100000000000001</v>
      </c>
      <c r="H3592" s="1">
        <v>5</v>
      </c>
      <c r="I3592" s="1" t="s">
        <v>63</v>
      </c>
      <c r="J3592" s="1" t="s">
        <v>63</v>
      </c>
      <c r="K3592" s="1">
        <v>45</v>
      </c>
      <c r="L3592" s="1">
        <v>37.6</v>
      </c>
      <c r="M3592" s="1">
        <v>-135</v>
      </c>
      <c r="N3592" s="1" t="s">
        <v>63</v>
      </c>
      <c r="O3592" s="1">
        <v>0</v>
      </c>
      <c r="P3592" s="1">
        <v>0</v>
      </c>
      <c r="Q3592" s="1">
        <v>30</v>
      </c>
      <c r="R3592" s="1">
        <v>29.21</v>
      </c>
      <c r="S3592" s="1">
        <v>29.21</v>
      </c>
      <c r="T3592" s="1">
        <v>-105</v>
      </c>
      <c r="U3592" s="3" t="str">
        <f t="shared" si="56"/>
        <v>2017Plan</v>
      </c>
      <c r="V3592" s="2">
        <f>DATE(A3592,INDEX(Map!$H$1:$H$12,MATCH(B3592,Map!$G$1:$G$12,0),0),1)</f>
        <v>43647</v>
      </c>
      <c r="W3592" t="str">
        <f>IF(AND(V3592&gt;=Map!$K$2,V3592&lt;=Map!$L$2),"Base",IF(AND(V3592&gt;=Map!$K$3,V3592&lt;=Map!$L$3),"Fcst","N/A"))</f>
        <v>N/A</v>
      </c>
      <c r="X3592" t="str">
        <f>INDEX(Map!$B$2:$B$86,MATCH(D3592,Map!$A$2:$A$86,0),0)</f>
        <v>N/A</v>
      </c>
      <c r="Y3592" s="7" t="str">
        <f>IF(INDEX(Map!$C$2:$C$86,MATCH(D3592,Map!$A$2:$A$86,0),0)="","N/A",E3592*INDEX(Map!$C$2:$C$86,MATCH(D3592,Map!$A$2:$A$86,0),0))</f>
        <v>N/A</v>
      </c>
      <c r="Z3592" s="7" t="str">
        <f>IF(INDEX(Map!$D$2:$D$86,MATCH(D3592,Map!$A$2:$A$86,0),0)="","N/A",E3592*INDEX(Map!$D$2:$D$86,MATCH(D3592,Map!$A$2:$A$86,0),0))</f>
        <v>N/A</v>
      </c>
      <c r="AA3592" t="str">
        <f>INDEX(Map!$E$2:$E$86,MATCH(D3592,Map!$A$2:$A$86,0),0)</f>
        <v>Sales</v>
      </c>
    </row>
    <row r="3593" spans="1:27" x14ac:dyDescent="0.25">
      <c r="A3593" s="1" t="s">
        <v>121</v>
      </c>
      <c r="B3593" s="1" t="s">
        <v>113</v>
      </c>
      <c r="C3593" s="1">
        <v>64</v>
      </c>
      <c r="D3593" s="1" t="s">
        <v>87</v>
      </c>
      <c r="E3593" s="1">
        <v>0</v>
      </c>
      <c r="F3593" s="1">
        <v>0</v>
      </c>
      <c r="G3593" s="1">
        <v>0</v>
      </c>
      <c r="H3593" s="1">
        <v>0</v>
      </c>
      <c r="I3593" s="1" t="s">
        <v>63</v>
      </c>
      <c r="J3593" s="1" t="s">
        <v>63</v>
      </c>
      <c r="K3593" s="1">
        <v>0</v>
      </c>
      <c r="L3593" s="1">
        <v>0</v>
      </c>
      <c r="M3593" s="1">
        <v>0</v>
      </c>
      <c r="N3593" s="1" t="s">
        <v>63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3" t="str">
        <f t="shared" si="56"/>
        <v>2017Plan</v>
      </c>
      <c r="V3593" s="2">
        <f>DATE(A3593,INDEX(Map!$H$1:$H$12,MATCH(B3593,Map!$G$1:$G$12,0),0),1)</f>
        <v>43647</v>
      </c>
      <c r="W3593" t="str">
        <f>IF(AND(V3593&gt;=Map!$K$2,V3593&lt;=Map!$L$2),"Base",IF(AND(V3593&gt;=Map!$K$3,V3593&lt;=Map!$L$3),"Fcst","N/A"))</f>
        <v>N/A</v>
      </c>
      <c r="X3593" t="str">
        <f>INDEX(Map!$B$2:$B$86,MATCH(D3593,Map!$A$2:$A$86,0),0)</f>
        <v>N/A</v>
      </c>
      <c r="Y3593" s="7" t="str">
        <f>IF(INDEX(Map!$C$2:$C$86,MATCH(D3593,Map!$A$2:$A$86,0),0)="","N/A",E3593*INDEX(Map!$C$2:$C$86,MATCH(D3593,Map!$A$2:$A$86,0),0))</f>
        <v>N/A</v>
      </c>
      <c r="Z3593" s="7" t="str">
        <f>IF(INDEX(Map!$D$2:$D$86,MATCH(D3593,Map!$A$2:$A$86,0),0)="","N/A",E3593*INDEX(Map!$D$2:$D$86,MATCH(D3593,Map!$A$2:$A$86,0),0))</f>
        <v>N/A</v>
      </c>
      <c r="AA3593" t="str">
        <f>INDEX(Map!$E$2:$E$86,MATCH(D3593,Map!$A$2:$A$86,0),0)</f>
        <v>Sales</v>
      </c>
    </row>
    <row r="3594" spans="1:27" x14ac:dyDescent="0.25">
      <c r="A3594" s="1" t="s">
        <v>121</v>
      </c>
      <c r="B3594" s="1" t="s">
        <v>113</v>
      </c>
      <c r="C3594" s="1">
        <v>65</v>
      </c>
      <c r="D3594" s="1" t="s">
        <v>88</v>
      </c>
      <c r="E3594" s="1">
        <v>0</v>
      </c>
      <c r="F3594" s="1">
        <v>0</v>
      </c>
      <c r="G3594" s="1">
        <v>0</v>
      </c>
      <c r="H3594" s="1">
        <v>0</v>
      </c>
      <c r="I3594" s="1" t="s">
        <v>63</v>
      </c>
      <c r="J3594" s="1" t="s">
        <v>63</v>
      </c>
      <c r="K3594" s="1">
        <v>0</v>
      </c>
      <c r="L3594" s="1">
        <v>0</v>
      </c>
      <c r="M3594" s="1">
        <v>0</v>
      </c>
      <c r="N3594" s="1" t="s">
        <v>63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</v>
      </c>
      <c r="U3594" s="3" t="str">
        <f t="shared" si="56"/>
        <v>2017Plan</v>
      </c>
      <c r="V3594" s="2">
        <f>DATE(A3594,INDEX(Map!$H$1:$H$12,MATCH(B3594,Map!$G$1:$G$12,0),0),1)</f>
        <v>43647</v>
      </c>
      <c r="W3594" t="str">
        <f>IF(AND(V3594&gt;=Map!$K$2,V3594&lt;=Map!$L$2),"Base",IF(AND(V3594&gt;=Map!$K$3,V3594&lt;=Map!$L$3),"Fcst","N/A"))</f>
        <v>N/A</v>
      </c>
      <c r="X3594" t="str">
        <f>INDEX(Map!$B$2:$B$86,MATCH(D3594,Map!$A$2:$A$86,0),0)</f>
        <v>N/A</v>
      </c>
      <c r="Y3594" s="7" t="str">
        <f>IF(INDEX(Map!$C$2:$C$86,MATCH(D3594,Map!$A$2:$A$86,0),0)="","N/A",E3594*INDEX(Map!$C$2:$C$86,MATCH(D3594,Map!$A$2:$A$86,0),0))</f>
        <v>N/A</v>
      </c>
      <c r="Z3594" s="7" t="str">
        <f>IF(INDEX(Map!$D$2:$D$86,MATCH(D3594,Map!$A$2:$A$86,0),0)="","N/A",E3594*INDEX(Map!$D$2:$D$86,MATCH(D3594,Map!$A$2:$A$86,0),0))</f>
        <v>N/A</v>
      </c>
      <c r="AA3594" t="str">
        <f>INDEX(Map!$E$2:$E$86,MATCH(D3594,Map!$A$2:$A$86,0),0)</f>
        <v>Sales</v>
      </c>
    </row>
    <row r="3595" spans="1:27" x14ac:dyDescent="0.25">
      <c r="A3595" s="1" t="s">
        <v>121</v>
      </c>
      <c r="B3595" s="1" t="s">
        <v>113</v>
      </c>
      <c r="C3595" s="1">
        <v>66</v>
      </c>
      <c r="D3595" s="1" t="s">
        <v>89</v>
      </c>
      <c r="E3595" s="1">
        <v>0</v>
      </c>
      <c r="F3595" s="1">
        <v>0</v>
      </c>
      <c r="G3595" s="1">
        <v>0</v>
      </c>
      <c r="H3595" s="1">
        <v>0</v>
      </c>
      <c r="I3595" s="1" t="s">
        <v>63</v>
      </c>
      <c r="J3595" s="1" t="s">
        <v>63</v>
      </c>
      <c r="K3595" s="1">
        <v>0</v>
      </c>
      <c r="L3595" s="1">
        <v>0</v>
      </c>
      <c r="M3595" s="1">
        <v>0</v>
      </c>
      <c r="N3595" s="1" t="s">
        <v>63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s="3" t="str">
        <f t="shared" si="56"/>
        <v>2017Plan</v>
      </c>
      <c r="V3595" s="2">
        <f>DATE(A3595,INDEX(Map!$H$1:$H$12,MATCH(B3595,Map!$G$1:$G$12,0),0),1)</f>
        <v>43647</v>
      </c>
      <c r="W3595" t="str">
        <f>IF(AND(V3595&gt;=Map!$K$2,V3595&lt;=Map!$L$2),"Base",IF(AND(V3595&gt;=Map!$K$3,V3595&lt;=Map!$L$3),"Fcst","N/A"))</f>
        <v>N/A</v>
      </c>
      <c r="X3595" t="str">
        <f>INDEX(Map!$B$2:$B$86,MATCH(D3595,Map!$A$2:$A$86,0),0)</f>
        <v>N/A</v>
      </c>
      <c r="Y3595" s="7" t="str">
        <f>IF(INDEX(Map!$C$2:$C$86,MATCH(D3595,Map!$A$2:$A$86,0),0)="","N/A",E3595*INDEX(Map!$C$2:$C$86,MATCH(D3595,Map!$A$2:$A$86,0),0))</f>
        <v>N/A</v>
      </c>
      <c r="Z3595" s="7" t="str">
        <f>IF(INDEX(Map!$D$2:$D$86,MATCH(D3595,Map!$A$2:$A$86,0),0)="","N/A",E3595*INDEX(Map!$D$2:$D$86,MATCH(D3595,Map!$A$2:$A$86,0),0))</f>
        <v>N/A</v>
      </c>
      <c r="AA3595" t="str">
        <f>INDEX(Map!$E$2:$E$86,MATCH(D3595,Map!$A$2:$A$86,0),0)</f>
        <v>Sales</v>
      </c>
    </row>
    <row r="3596" spans="1:27" x14ac:dyDescent="0.25">
      <c r="A3596" s="1" t="s">
        <v>121</v>
      </c>
      <c r="B3596" s="1" t="s">
        <v>113</v>
      </c>
      <c r="C3596" s="1">
        <v>67</v>
      </c>
      <c r="D3596" s="1" t="s">
        <v>90</v>
      </c>
      <c r="E3596" s="1">
        <v>0</v>
      </c>
      <c r="F3596" s="1">
        <v>0</v>
      </c>
      <c r="G3596" s="1">
        <v>0</v>
      </c>
      <c r="H3596" s="1">
        <v>0</v>
      </c>
      <c r="I3596" s="1" t="s">
        <v>63</v>
      </c>
      <c r="J3596" s="1" t="s">
        <v>63</v>
      </c>
      <c r="K3596" s="1">
        <v>0</v>
      </c>
      <c r="L3596" s="1">
        <v>0</v>
      </c>
      <c r="M3596" s="1">
        <v>0</v>
      </c>
      <c r="N3596" s="1" t="s">
        <v>63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3" t="str">
        <f t="shared" si="56"/>
        <v>2017Plan</v>
      </c>
      <c r="V3596" s="2">
        <f>DATE(A3596,INDEX(Map!$H$1:$H$12,MATCH(B3596,Map!$G$1:$G$12,0),0),1)</f>
        <v>43647</v>
      </c>
      <c r="W3596" t="str">
        <f>IF(AND(V3596&gt;=Map!$K$2,V3596&lt;=Map!$L$2),"Base",IF(AND(V3596&gt;=Map!$K$3,V3596&lt;=Map!$L$3),"Fcst","N/A"))</f>
        <v>N/A</v>
      </c>
      <c r="X3596" t="str">
        <f>INDEX(Map!$B$2:$B$86,MATCH(D3596,Map!$A$2:$A$86,0),0)</f>
        <v>N/A</v>
      </c>
      <c r="Y3596" s="7" t="str">
        <f>IF(INDEX(Map!$C$2:$C$86,MATCH(D3596,Map!$A$2:$A$86,0),0)="","N/A",E3596*INDEX(Map!$C$2:$C$86,MATCH(D3596,Map!$A$2:$A$86,0),0))</f>
        <v>N/A</v>
      </c>
      <c r="Z3596" s="7" t="str">
        <f>IF(INDEX(Map!$D$2:$D$86,MATCH(D3596,Map!$A$2:$A$86,0),0)="","N/A",E3596*INDEX(Map!$D$2:$D$86,MATCH(D3596,Map!$A$2:$A$86,0),0))</f>
        <v>N/A</v>
      </c>
      <c r="AA3596" t="str">
        <f>INDEX(Map!$E$2:$E$86,MATCH(D3596,Map!$A$2:$A$86,0),0)</f>
        <v>Sales</v>
      </c>
    </row>
    <row r="3597" spans="1:27" x14ac:dyDescent="0.25">
      <c r="A3597" s="1" t="s">
        <v>121</v>
      </c>
      <c r="B3597" s="1" t="s">
        <v>113</v>
      </c>
      <c r="C3597" s="1">
        <v>68</v>
      </c>
      <c r="D3597" s="1" t="s">
        <v>91</v>
      </c>
      <c r="E3597" s="1">
        <v>0</v>
      </c>
      <c r="F3597" s="1">
        <v>0</v>
      </c>
      <c r="G3597" s="1">
        <v>0</v>
      </c>
      <c r="H3597" s="1">
        <v>0</v>
      </c>
      <c r="I3597" s="1" t="s">
        <v>63</v>
      </c>
      <c r="J3597" s="1" t="s">
        <v>63</v>
      </c>
      <c r="K3597" s="1">
        <v>0</v>
      </c>
      <c r="L3597" s="1">
        <v>0</v>
      </c>
      <c r="M3597" s="1">
        <v>0</v>
      </c>
      <c r="N3597" s="1" t="s">
        <v>63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</v>
      </c>
      <c r="U3597" s="3" t="str">
        <f t="shared" si="56"/>
        <v>2017Plan</v>
      </c>
      <c r="V3597" s="2">
        <f>DATE(A3597,INDEX(Map!$H$1:$H$12,MATCH(B3597,Map!$G$1:$G$12,0),0),1)</f>
        <v>43647</v>
      </c>
      <c r="W3597" t="str">
        <f>IF(AND(V3597&gt;=Map!$K$2,V3597&lt;=Map!$L$2),"Base",IF(AND(V3597&gt;=Map!$K$3,V3597&lt;=Map!$L$3),"Fcst","N/A"))</f>
        <v>N/A</v>
      </c>
      <c r="X3597" t="str">
        <f>INDEX(Map!$B$2:$B$86,MATCH(D3597,Map!$A$2:$A$86,0),0)</f>
        <v>N/A</v>
      </c>
      <c r="Y3597" s="7" t="str">
        <f>IF(INDEX(Map!$C$2:$C$86,MATCH(D3597,Map!$A$2:$A$86,0),0)="","N/A",E3597*INDEX(Map!$C$2:$C$86,MATCH(D3597,Map!$A$2:$A$86,0),0))</f>
        <v>N/A</v>
      </c>
      <c r="Z3597" s="7" t="str">
        <f>IF(INDEX(Map!$D$2:$D$86,MATCH(D3597,Map!$A$2:$A$86,0),0)="","N/A",E3597*INDEX(Map!$D$2:$D$86,MATCH(D3597,Map!$A$2:$A$86,0),0))</f>
        <v>N/A</v>
      </c>
      <c r="AA3597" t="str">
        <f>INDEX(Map!$E$2:$E$86,MATCH(D3597,Map!$A$2:$A$86,0),0)</f>
        <v>CSR</v>
      </c>
    </row>
    <row r="3598" spans="1:27" x14ac:dyDescent="0.25">
      <c r="A3598" s="1" t="s">
        <v>121</v>
      </c>
      <c r="B3598" s="1" t="s">
        <v>113</v>
      </c>
      <c r="C3598" s="1">
        <v>69</v>
      </c>
      <c r="D3598" s="1" t="s">
        <v>92</v>
      </c>
      <c r="E3598" s="1">
        <v>0</v>
      </c>
      <c r="F3598" s="1">
        <v>0</v>
      </c>
      <c r="G3598" s="1">
        <v>0</v>
      </c>
      <c r="H3598" s="1">
        <v>0</v>
      </c>
      <c r="I3598" s="1" t="s">
        <v>63</v>
      </c>
      <c r="J3598" s="1" t="s">
        <v>63</v>
      </c>
      <c r="K3598" s="1">
        <v>0</v>
      </c>
      <c r="L3598" s="1">
        <v>0</v>
      </c>
      <c r="M3598" s="1">
        <v>0</v>
      </c>
      <c r="N3598" s="1" t="s">
        <v>63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</v>
      </c>
      <c r="U3598" s="3" t="str">
        <f t="shared" si="56"/>
        <v>2017Plan</v>
      </c>
      <c r="V3598" s="2">
        <f>DATE(A3598,INDEX(Map!$H$1:$H$12,MATCH(B3598,Map!$G$1:$G$12,0),0),1)</f>
        <v>43647</v>
      </c>
      <c r="W3598" t="str">
        <f>IF(AND(V3598&gt;=Map!$K$2,V3598&lt;=Map!$L$2),"Base",IF(AND(V3598&gt;=Map!$K$3,V3598&lt;=Map!$L$3),"Fcst","N/A"))</f>
        <v>N/A</v>
      </c>
      <c r="X3598" t="str">
        <f>INDEX(Map!$B$2:$B$86,MATCH(D3598,Map!$A$2:$A$86,0),0)</f>
        <v>N/A</v>
      </c>
      <c r="Y3598" s="7" t="str">
        <f>IF(INDEX(Map!$C$2:$C$86,MATCH(D3598,Map!$A$2:$A$86,0),0)="","N/A",E3598*INDEX(Map!$C$2:$C$86,MATCH(D3598,Map!$A$2:$A$86,0),0))</f>
        <v>N/A</v>
      </c>
      <c r="Z3598" s="7" t="str">
        <f>IF(INDEX(Map!$D$2:$D$86,MATCH(D3598,Map!$A$2:$A$86,0),0)="","N/A",E3598*INDEX(Map!$D$2:$D$86,MATCH(D3598,Map!$A$2:$A$86,0),0))</f>
        <v>N/A</v>
      </c>
      <c r="AA3598" t="str">
        <f>INDEX(Map!$E$2:$E$86,MATCH(D3598,Map!$A$2:$A$86,0),0)</f>
        <v>CSR</v>
      </c>
    </row>
    <row r="3599" spans="1:27" x14ac:dyDescent="0.25">
      <c r="A3599" s="1" t="s">
        <v>121</v>
      </c>
      <c r="B3599" s="1" t="s">
        <v>113</v>
      </c>
      <c r="C3599" s="1">
        <v>70</v>
      </c>
      <c r="D3599" s="1" t="s">
        <v>93</v>
      </c>
      <c r="E3599" s="1">
        <v>0</v>
      </c>
      <c r="F3599" s="1">
        <v>0</v>
      </c>
      <c r="G3599" s="1">
        <v>0</v>
      </c>
      <c r="H3599" s="1">
        <v>0</v>
      </c>
      <c r="I3599" s="1" t="s">
        <v>63</v>
      </c>
      <c r="J3599" s="1" t="s">
        <v>63</v>
      </c>
      <c r="K3599" s="1">
        <v>0</v>
      </c>
      <c r="L3599" s="1">
        <v>0</v>
      </c>
      <c r="M3599" s="1">
        <v>0</v>
      </c>
      <c r="N3599" s="1" t="s">
        <v>63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s="3" t="str">
        <f t="shared" si="56"/>
        <v>2017Plan</v>
      </c>
      <c r="V3599" s="2">
        <f>DATE(A3599,INDEX(Map!$H$1:$H$12,MATCH(B3599,Map!$G$1:$G$12,0),0),1)</f>
        <v>43647</v>
      </c>
      <c r="W3599" t="str">
        <f>IF(AND(V3599&gt;=Map!$K$2,V3599&lt;=Map!$L$2),"Base",IF(AND(V3599&gt;=Map!$K$3,V3599&lt;=Map!$L$3),"Fcst","N/A"))</f>
        <v>N/A</v>
      </c>
      <c r="X3599" t="str">
        <f>INDEX(Map!$B$2:$B$86,MATCH(D3599,Map!$A$2:$A$86,0),0)</f>
        <v>N/A</v>
      </c>
      <c r="Y3599" s="7" t="str">
        <f>IF(INDEX(Map!$C$2:$C$86,MATCH(D3599,Map!$A$2:$A$86,0),0)="","N/A",E3599*INDEX(Map!$C$2:$C$86,MATCH(D3599,Map!$A$2:$A$86,0),0))</f>
        <v>N/A</v>
      </c>
      <c r="Z3599" s="7" t="str">
        <f>IF(INDEX(Map!$D$2:$D$86,MATCH(D3599,Map!$A$2:$A$86,0),0)="","N/A",E3599*INDEX(Map!$D$2:$D$86,MATCH(D3599,Map!$A$2:$A$86,0),0))</f>
        <v>N/A</v>
      </c>
      <c r="AA3599" t="str">
        <f>INDEX(Map!$E$2:$E$86,MATCH(D3599,Map!$A$2:$A$86,0),0)</f>
        <v>CSR</v>
      </c>
    </row>
    <row r="3600" spans="1:27" x14ac:dyDescent="0.25">
      <c r="A3600" s="1" t="s">
        <v>121</v>
      </c>
      <c r="B3600" s="1" t="s">
        <v>113</v>
      </c>
      <c r="C3600" s="1">
        <v>71</v>
      </c>
      <c r="D3600" s="1" t="s">
        <v>94</v>
      </c>
      <c r="E3600" s="1">
        <v>0</v>
      </c>
      <c r="F3600" s="1">
        <v>0</v>
      </c>
      <c r="G3600" s="1">
        <v>0</v>
      </c>
      <c r="H3600" s="1">
        <v>0</v>
      </c>
      <c r="I3600" s="1" t="s">
        <v>63</v>
      </c>
      <c r="J3600" s="1" t="s">
        <v>63</v>
      </c>
      <c r="K3600" s="1">
        <v>0</v>
      </c>
      <c r="L3600" s="1">
        <v>0</v>
      </c>
      <c r="M3600" s="1">
        <v>0</v>
      </c>
      <c r="N3600" s="1" t="s">
        <v>63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3" t="str">
        <f t="shared" si="56"/>
        <v>2017Plan</v>
      </c>
      <c r="V3600" s="2">
        <f>DATE(A3600,INDEX(Map!$H$1:$H$12,MATCH(B3600,Map!$G$1:$G$12,0),0),1)</f>
        <v>43647</v>
      </c>
      <c r="W3600" t="str">
        <f>IF(AND(V3600&gt;=Map!$K$2,V3600&lt;=Map!$L$2),"Base",IF(AND(V3600&gt;=Map!$K$3,V3600&lt;=Map!$L$3),"Fcst","N/A"))</f>
        <v>N/A</v>
      </c>
      <c r="X3600" t="str">
        <f>INDEX(Map!$B$2:$B$86,MATCH(D3600,Map!$A$2:$A$86,0),0)</f>
        <v>N/A</v>
      </c>
      <c r="Y3600" s="7" t="str">
        <f>IF(INDEX(Map!$C$2:$C$86,MATCH(D3600,Map!$A$2:$A$86,0),0)="","N/A",E3600*INDEX(Map!$C$2:$C$86,MATCH(D3600,Map!$A$2:$A$86,0),0))</f>
        <v>N/A</v>
      </c>
      <c r="Z3600" s="7" t="str">
        <f>IF(INDEX(Map!$D$2:$D$86,MATCH(D3600,Map!$A$2:$A$86,0),0)="","N/A",E3600*INDEX(Map!$D$2:$D$86,MATCH(D3600,Map!$A$2:$A$86,0),0))</f>
        <v>N/A</v>
      </c>
      <c r="AA3600" t="str">
        <f>INDEX(Map!$E$2:$E$86,MATCH(D3600,Map!$A$2:$A$86,0),0)</f>
        <v>CSR</v>
      </c>
    </row>
    <row r="3601" spans="1:27" x14ac:dyDescent="0.25">
      <c r="A3601" s="1" t="s">
        <v>121</v>
      </c>
      <c r="B3601" s="1" t="s">
        <v>113</v>
      </c>
      <c r="C3601" s="1">
        <v>72</v>
      </c>
      <c r="D3601" s="1" t="s">
        <v>95</v>
      </c>
      <c r="E3601" s="1">
        <v>0</v>
      </c>
      <c r="F3601" s="1">
        <v>0</v>
      </c>
      <c r="G3601" s="1">
        <v>0</v>
      </c>
      <c r="H3601" s="1">
        <v>0</v>
      </c>
      <c r="I3601" s="1" t="s">
        <v>63</v>
      </c>
      <c r="J3601" s="1" t="s">
        <v>63</v>
      </c>
      <c r="K3601" s="1">
        <v>0</v>
      </c>
      <c r="L3601" s="1">
        <v>0</v>
      </c>
      <c r="M3601" s="1">
        <v>0</v>
      </c>
      <c r="N3601" s="1" t="s">
        <v>63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</v>
      </c>
      <c r="U3601" s="3" t="str">
        <f t="shared" si="56"/>
        <v>2017Plan</v>
      </c>
      <c r="V3601" s="2">
        <f>DATE(A3601,INDEX(Map!$H$1:$H$12,MATCH(B3601,Map!$G$1:$G$12,0),0),1)</f>
        <v>43647</v>
      </c>
      <c r="W3601" t="str">
        <f>IF(AND(V3601&gt;=Map!$K$2,V3601&lt;=Map!$L$2),"Base",IF(AND(V3601&gt;=Map!$K$3,V3601&lt;=Map!$L$3),"Fcst","N/A"))</f>
        <v>N/A</v>
      </c>
      <c r="X3601" t="str">
        <f>INDEX(Map!$B$2:$B$86,MATCH(D3601,Map!$A$2:$A$86,0),0)</f>
        <v>N/A</v>
      </c>
      <c r="Y3601" s="7" t="str">
        <f>IF(INDEX(Map!$C$2:$C$86,MATCH(D3601,Map!$A$2:$A$86,0),0)="","N/A",E3601*INDEX(Map!$C$2:$C$86,MATCH(D3601,Map!$A$2:$A$86,0),0))</f>
        <v>N/A</v>
      </c>
      <c r="Z3601" s="7" t="str">
        <f>IF(INDEX(Map!$D$2:$D$86,MATCH(D3601,Map!$A$2:$A$86,0),0)="","N/A",E3601*INDEX(Map!$D$2:$D$86,MATCH(D3601,Map!$A$2:$A$86,0),0))</f>
        <v>N/A</v>
      </c>
      <c r="AA3601" t="str">
        <f>INDEX(Map!$E$2:$E$86,MATCH(D3601,Map!$A$2:$A$86,0),0)</f>
        <v>CSR</v>
      </c>
    </row>
    <row r="3602" spans="1:27" x14ac:dyDescent="0.25">
      <c r="A3602" s="1" t="s">
        <v>121</v>
      </c>
      <c r="B3602" s="1" t="s">
        <v>113</v>
      </c>
      <c r="C3602" s="1">
        <v>73</v>
      </c>
      <c r="D3602" s="1" t="s">
        <v>96</v>
      </c>
      <c r="E3602" s="1">
        <v>0</v>
      </c>
      <c r="F3602" s="1">
        <v>0</v>
      </c>
      <c r="G3602" s="1">
        <v>0</v>
      </c>
      <c r="H3602" s="1">
        <v>0</v>
      </c>
      <c r="I3602" s="1" t="s">
        <v>63</v>
      </c>
      <c r="J3602" s="1" t="s">
        <v>63</v>
      </c>
      <c r="K3602" s="1">
        <v>0</v>
      </c>
      <c r="L3602" s="1">
        <v>0</v>
      </c>
      <c r="M3602" s="1">
        <v>0</v>
      </c>
      <c r="N3602" s="1" t="s">
        <v>63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</v>
      </c>
      <c r="U3602" s="3" t="str">
        <f t="shared" si="56"/>
        <v>2017Plan</v>
      </c>
      <c r="V3602" s="2">
        <f>DATE(A3602,INDEX(Map!$H$1:$H$12,MATCH(B3602,Map!$G$1:$G$12,0),0),1)</f>
        <v>43647</v>
      </c>
      <c r="W3602" t="str">
        <f>IF(AND(V3602&gt;=Map!$K$2,V3602&lt;=Map!$L$2),"Base",IF(AND(V3602&gt;=Map!$K$3,V3602&lt;=Map!$L$3),"Fcst","N/A"))</f>
        <v>N/A</v>
      </c>
      <c r="X3602" t="str">
        <f>INDEX(Map!$B$2:$B$86,MATCH(D3602,Map!$A$2:$A$86,0),0)</f>
        <v>N/A</v>
      </c>
      <c r="Y3602" s="7" t="str">
        <f>IF(INDEX(Map!$C$2:$C$86,MATCH(D3602,Map!$A$2:$A$86,0),0)="","N/A",E3602*INDEX(Map!$C$2:$C$86,MATCH(D3602,Map!$A$2:$A$86,0),0))</f>
        <v>N/A</v>
      </c>
      <c r="Z3602" s="7" t="str">
        <f>IF(INDEX(Map!$D$2:$D$86,MATCH(D3602,Map!$A$2:$A$86,0),0)="","N/A",E3602*INDEX(Map!$D$2:$D$86,MATCH(D3602,Map!$A$2:$A$86,0),0))</f>
        <v>N/A</v>
      </c>
      <c r="AA3602" t="str">
        <f>INDEX(Map!$E$2:$E$86,MATCH(D3602,Map!$A$2:$A$86,0),0)</f>
        <v>CSR</v>
      </c>
    </row>
    <row r="3603" spans="1:27" x14ac:dyDescent="0.25">
      <c r="A3603" s="1" t="s">
        <v>121</v>
      </c>
      <c r="B3603" s="1" t="s">
        <v>113</v>
      </c>
      <c r="C3603" s="1">
        <v>74</v>
      </c>
      <c r="D3603" s="1" t="s">
        <v>97</v>
      </c>
      <c r="E3603" s="1">
        <v>0</v>
      </c>
      <c r="F3603" s="1">
        <v>0</v>
      </c>
      <c r="G3603" s="1">
        <v>0</v>
      </c>
      <c r="H3603" s="1">
        <v>0</v>
      </c>
      <c r="I3603" s="1" t="s">
        <v>63</v>
      </c>
      <c r="J3603" s="1" t="s">
        <v>63</v>
      </c>
      <c r="K3603" s="1">
        <v>0</v>
      </c>
      <c r="L3603" s="1">
        <v>0</v>
      </c>
      <c r="M3603" s="1">
        <v>0</v>
      </c>
      <c r="N3603" s="1" t="s">
        <v>63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</v>
      </c>
      <c r="U3603" s="3" t="str">
        <f t="shared" si="56"/>
        <v>2017Plan</v>
      </c>
      <c r="V3603" s="2">
        <f>DATE(A3603,INDEX(Map!$H$1:$H$12,MATCH(B3603,Map!$G$1:$G$12,0),0),1)</f>
        <v>43647</v>
      </c>
      <c r="W3603" t="str">
        <f>IF(AND(V3603&gt;=Map!$K$2,V3603&lt;=Map!$L$2),"Base",IF(AND(V3603&gt;=Map!$K$3,V3603&lt;=Map!$L$3),"Fcst","N/A"))</f>
        <v>N/A</v>
      </c>
      <c r="X3603" t="str">
        <f>INDEX(Map!$B$2:$B$86,MATCH(D3603,Map!$A$2:$A$86,0),0)</f>
        <v>N/A</v>
      </c>
      <c r="Y3603" s="7" t="str">
        <f>IF(INDEX(Map!$C$2:$C$86,MATCH(D3603,Map!$A$2:$A$86,0),0)="","N/A",E3603*INDEX(Map!$C$2:$C$86,MATCH(D3603,Map!$A$2:$A$86,0),0))</f>
        <v>N/A</v>
      </c>
      <c r="Z3603" s="7" t="str">
        <f>IF(INDEX(Map!$D$2:$D$86,MATCH(D3603,Map!$A$2:$A$86,0),0)="","N/A",E3603*INDEX(Map!$D$2:$D$86,MATCH(D3603,Map!$A$2:$A$86,0),0))</f>
        <v>N/A</v>
      </c>
      <c r="AA3603" t="str">
        <f>INDEX(Map!$E$2:$E$86,MATCH(D3603,Map!$A$2:$A$86,0),0)</f>
        <v>CSR</v>
      </c>
    </row>
    <row r="3604" spans="1:27" x14ac:dyDescent="0.25">
      <c r="A3604" s="1" t="s">
        <v>121</v>
      </c>
      <c r="B3604" s="1" t="s">
        <v>113</v>
      </c>
      <c r="C3604" s="1">
        <v>75</v>
      </c>
      <c r="D3604" s="1" t="s">
        <v>98</v>
      </c>
      <c r="E3604" s="1">
        <v>0</v>
      </c>
      <c r="F3604" s="1">
        <v>0</v>
      </c>
      <c r="G3604" s="1">
        <v>0</v>
      </c>
      <c r="H3604" s="1">
        <v>0</v>
      </c>
      <c r="I3604" s="1" t="s">
        <v>63</v>
      </c>
      <c r="J3604" s="1" t="s">
        <v>63</v>
      </c>
      <c r="K3604" s="1">
        <v>0</v>
      </c>
      <c r="L3604" s="1">
        <v>0</v>
      </c>
      <c r="M3604" s="1">
        <v>0</v>
      </c>
      <c r="N3604" s="1" t="s">
        <v>63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</v>
      </c>
      <c r="U3604" s="3" t="str">
        <f t="shared" si="56"/>
        <v>2017Plan</v>
      </c>
      <c r="V3604" s="2">
        <f>DATE(A3604,INDEX(Map!$H$1:$H$12,MATCH(B3604,Map!$G$1:$G$12,0),0),1)</f>
        <v>43647</v>
      </c>
      <c r="W3604" t="str">
        <f>IF(AND(V3604&gt;=Map!$K$2,V3604&lt;=Map!$L$2),"Base",IF(AND(V3604&gt;=Map!$K$3,V3604&lt;=Map!$L$3),"Fcst","N/A"))</f>
        <v>N/A</v>
      </c>
      <c r="X3604" t="str">
        <f>INDEX(Map!$B$2:$B$86,MATCH(D3604,Map!$A$2:$A$86,0),0)</f>
        <v>N/A</v>
      </c>
      <c r="Y3604" s="7" t="str">
        <f>IF(INDEX(Map!$C$2:$C$86,MATCH(D3604,Map!$A$2:$A$86,0),0)="","N/A",E3604*INDEX(Map!$C$2:$C$86,MATCH(D3604,Map!$A$2:$A$86,0),0))</f>
        <v>N/A</v>
      </c>
      <c r="Z3604" s="7" t="str">
        <f>IF(INDEX(Map!$D$2:$D$86,MATCH(D3604,Map!$A$2:$A$86,0),0)="","N/A",E3604*INDEX(Map!$D$2:$D$86,MATCH(D3604,Map!$A$2:$A$86,0),0))</f>
        <v>N/A</v>
      </c>
      <c r="AA3604" t="str">
        <f>INDEX(Map!$E$2:$E$86,MATCH(D3604,Map!$A$2:$A$86,0),0)</f>
        <v>CSR</v>
      </c>
    </row>
    <row r="3605" spans="1:27" x14ac:dyDescent="0.25">
      <c r="A3605" s="1" t="s">
        <v>121</v>
      </c>
      <c r="B3605" s="1" t="s">
        <v>113</v>
      </c>
      <c r="C3605" s="1">
        <v>76</v>
      </c>
      <c r="D3605" s="1" t="s">
        <v>99</v>
      </c>
      <c r="E3605" s="1">
        <v>0</v>
      </c>
      <c r="F3605" s="1">
        <v>0</v>
      </c>
      <c r="G3605" s="1">
        <v>0</v>
      </c>
      <c r="H3605" s="1">
        <v>0</v>
      </c>
      <c r="I3605" s="1" t="s">
        <v>63</v>
      </c>
      <c r="J3605" s="1" t="s">
        <v>63</v>
      </c>
      <c r="K3605" s="1">
        <v>0</v>
      </c>
      <c r="L3605" s="1">
        <v>0</v>
      </c>
      <c r="M3605" s="1">
        <v>0</v>
      </c>
      <c r="N3605" s="1" t="s">
        <v>63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</v>
      </c>
      <c r="U3605" s="3" t="str">
        <f t="shared" si="56"/>
        <v>2017Plan</v>
      </c>
      <c r="V3605" s="2">
        <f>DATE(A3605,INDEX(Map!$H$1:$H$12,MATCH(B3605,Map!$G$1:$G$12,0),0),1)</f>
        <v>43647</v>
      </c>
      <c r="W3605" t="str">
        <f>IF(AND(V3605&gt;=Map!$K$2,V3605&lt;=Map!$L$2),"Base",IF(AND(V3605&gt;=Map!$K$3,V3605&lt;=Map!$L$3),"Fcst","N/A"))</f>
        <v>N/A</v>
      </c>
      <c r="X3605" t="str">
        <f>INDEX(Map!$B$2:$B$86,MATCH(D3605,Map!$A$2:$A$86,0),0)</f>
        <v>N/A</v>
      </c>
      <c r="Y3605" s="7" t="str">
        <f>IF(INDEX(Map!$C$2:$C$86,MATCH(D3605,Map!$A$2:$A$86,0),0)="","N/A",E3605*INDEX(Map!$C$2:$C$86,MATCH(D3605,Map!$A$2:$A$86,0),0))</f>
        <v>N/A</v>
      </c>
      <c r="Z3605" s="7" t="str">
        <f>IF(INDEX(Map!$D$2:$D$86,MATCH(D3605,Map!$A$2:$A$86,0),0)="","N/A",E3605*INDEX(Map!$D$2:$D$86,MATCH(D3605,Map!$A$2:$A$86,0),0))</f>
        <v>N/A</v>
      </c>
      <c r="AA3605" t="str">
        <f>INDEX(Map!$E$2:$E$86,MATCH(D3605,Map!$A$2:$A$86,0),0)</f>
        <v>CSR</v>
      </c>
    </row>
    <row r="3606" spans="1:27" x14ac:dyDescent="0.25">
      <c r="A3606" s="1" t="s">
        <v>121</v>
      </c>
      <c r="B3606" s="1" t="s">
        <v>113</v>
      </c>
      <c r="C3606" s="1">
        <v>77</v>
      </c>
      <c r="D3606" s="1" t="s">
        <v>100</v>
      </c>
      <c r="E3606" s="1">
        <v>0</v>
      </c>
      <c r="F3606" s="1">
        <v>0</v>
      </c>
      <c r="G3606" s="1">
        <v>0</v>
      </c>
      <c r="H3606" s="1">
        <v>0</v>
      </c>
      <c r="I3606" s="1" t="s">
        <v>63</v>
      </c>
      <c r="J3606" s="1" t="s">
        <v>63</v>
      </c>
      <c r="K3606" s="1">
        <v>0</v>
      </c>
      <c r="L3606" s="1">
        <v>0</v>
      </c>
      <c r="M3606" s="1">
        <v>0</v>
      </c>
      <c r="N3606" s="1" t="s">
        <v>63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</v>
      </c>
      <c r="U3606" s="3" t="str">
        <f t="shared" si="56"/>
        <v>2017Plan</v>
      </c>
      <c r="V3606" s="2">
        <f>DATE(A3606,INDEX(Map!$H$1:$H$12,MATCH(B3606,Map!$G$1:$G$12,0),0),1)</f>
        <v>43647</v>
      </c>
      <c r="W3606" t="str">
        <f>IF(AND(V3606&gt;=Map!$K$2,V3606&lt;=Map!$L$2),"Base",IF(AND(V3606&gt;=Map!$K$3,V3606&lt;=Map!$L$3),"Fcst","N/A"))</f>
        <v>N/A</v>
      </c>
      <c r="X3606" t="str">
        <f>INDEX(Map!$B$2:$B$86,MATCH(D3606,Map!$A$2:$A$86,0),0)</f>
        <v>N/A</v>
      </c>
      <c r="Y3606" s="7" t="str">
        <f>IF(INDEX(Map!$C$2:$C$86,MATCH(D3606,Map!$A$2:$A$86,0),0)="","N/A",E3606*INDEX(Map!$C$2:$C$86,MATCH(D3606,Map!$A$2:$A$86,0),0))</f>
        <v>N/A</v>
      </c>
      <c r="Z3606" s="7" t="str">
        <f>IF(INDEX(Map!$D$2:$D$86,MATCH(D3606,Map!$A$2:$A$86,0),0)="","N/A",E3606*INDEX(Map!$D$2:$D$86,MATCH(D3606,Map!$A$2:$A$86,0),0))</f>
        <v>N/A</v>
      </c>
      <c r="AA3606" t="str">
        <f>INDEX(Map!$E$2:$E$86,MATCH(D3606,Map!$A$2:$A$86,0),0)</f>
        <v>CSR</v>
      </c>
    </row>
    <row r="3607" spans="1:27" x14ac:dyDescent="0.25">
      <c r="A3607" s="1" t="s">
        <v>121</v>
      </c>
      <c r="B3607" s="1" t="s">
        <v>113</v>
      </c>
      <c r="C3607" s="1">
        <v>78</v>
      </c>
      <c r="D3607" s="1" t="s">
        <v>101</v>
      </c>
      <c r="E3607" s="1">
        <v>0</v>
      </c>
      <c r="F3607" s="1">
        <v>0</v>
      </c>
      <c r="G3607" s="1">
        <v>0</v>
      </c>
      <c r="H3607" s="1">
        <v>0</v>
      </c>
      <c r="I3607" s="1" t="s">
        <v>63</v>
      </c>
      <c r="J3607" s="1" t="s">
        <v>63</v>
      </c>
      <c r="K3607" s="1">
        <v>0</v>
      </c>
      <c r="L3607" s="1">
        <v>0</v>
      </c>
      <c r="M3607" s="1">
        <v>0</v>
      </c>
      <c r="N3607" s="1" t="s">
        <v>63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</v>
      </c>
      <c r="U3607" s="3" t="str">
        <f t="shared" si="56"/>
        <v>2017Plan</v>
      </c>
      <c r="V3607" s="2">
        <f>DATE(A3607,INDEX(Map!$H$1:$H$12,MATCH(B3607,Map!$G$1:$G$12,0),0),1)</f>
        <v>43647</v>
      </c>
      <c r="W3607" t="str">
        <f>IF(AND(V3607&gt;=Map!$K$2,V3607&lt;=Map!$L$2),"Base",IF(AND(V3607&gt;=Map!$K$3,V3607&lt;=Map!$L$3),"Fcst","N/A"))</f>
        <v>N/A</v>
      </c>
      <c r="X3607" t="str">
        <f>INDEX(Map!$B$2:$B$86,MATCH(D3607,Map!$A$2:$A$86,0),0)</f>
        <v>N/A</v>
      </c>
      <c r="Y3607" s="7" t="str">
        <f>IF(INDEX(Map!$C$2:$C$86,MATCH(D3607,Map!$A$2:$A$86,0),0)="","N/A",E3607*INDEX(Map!$C$2:$C$86,MATCH(D3607,Map!$A$2:$A$86,0),0))</f>
        <v>N/A</v>
      </c>
      <c r="Z3607" s="7" t="str">
        <f>IF(INDEX(Map!$D$2:$D$86,MATCH(D3607,Map!$A$2:$A$86,0),0)="","N/A",E3607*INDEX(Map!$D$2:$D$86,MATCH(D3607,Map!$A$2:$A$86,0),0))</f>
        <v>N/A</v>
      </c>
      <c r="AA3607" t="str">
        <f>INDEX(Map!$E$2:$E$86,MATCH(D3607,Map!$A$2:$A$86,0),0)</f>
        <v>CSR</v>
      </c>
    </row>
    <row r="3608" spans="1:27" x14ac:dyDescent="0.25">
      <c r="A3608" s="1" t="s">
        <v>121</v>
      </c>
      <c r="B3608" s="1" t="s">
        <v>113</v>
      </c>
      <c r="C3608" s="1">
        <v>79</v>
      </c>
      <c r="D3608" s="1" t="s">
        <v>102</v>
      </c>
      <c r="E3608" s="1">
        <v>0</v>
      </c>
      <c r="F3608" s="1">
        <v>0</v>
      </c>
      <c r="G3608" s="1">
        <v>0</v>
      </c>
      <c r="H3608" s="1">
        <v>0</v>
      </c>
      <c r="I3608" s="1" t="s">
        <v>63</v>
      </c>
      <c r="J3608" s="1" t="s">
        <v>63</v>
      </c>
      <c r="K3608" s="1">
        <v>0</v>
      </c>
      <c r="L3608" s="1">
        <v>0</v>
      </c>
      <c r="M3608" s="1">
        <v>0</v>
      </c>
      <c r="N3608" s="1" t="s">
        <v>63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3" t="str">
        <f t="shared" si="56"/>
        <v>2017Plan</v>
      </c>
      <c r="V3608" s="2">
        <f>DATE(A3608,INDEX(Map!$H$1:$H$12,MATCH(B3608,Map!$G$1:$G$12,0),0),1)</f>
        <v>43647</v>
      </c>
      <c r="W3608" t="str">
        <f>IF(AND(V3608&gt;=Map!$K$2,V3608&lt;=Map!$L$2),"Base",IF(AND(V3608&gt;=Map!$K$3,V3608&lt;=Map!$L$3),"Fcst","N/A"))</f>
        <v>N/A</v>
      </c>
      <c r="X3608" t="str">
        <f>INDEX(Map!$B$2:$B$86,MATCH(D3608,Map!$A$2:$A$86,0),0)</f>
        <v>N/A</v>
      </c>
      <c r="Y3608" s="7" t="str">
        <f>IF(INDEX(Map!$C$2:$C$86,MATCH(D3608,Map!$A$2:$A$86,0),0)="","N/A",E3608*INDEX(Map!$C$2:$C$86,MATCH(D3608,Map!$A$2:$A$86,0),0))</f>
        <v>N/A</v>
      </c>
      <c r="Z3608" s="7" t="str">
        <f>IF(INDEX(Map!$D$2:$D$86,MATCH(D3608,Map!$A$2:$A$86,0),0)="","N/A",E3608*INDEX(Map!$D$2:$D$86,MATCH(D3608,Map!$A$2:$A$86,0),0))</f>
        <v>N/A</v>
      </c>
      <c r="AA3608" t="str">
        <f>INDEX(Map!$E$2:$E$86,MATCH(D3608,Map!$A$2:$A$86,0),0)</f>
        <v>CSR</v>
      </c>
    </row>
    <row r="3609" spans="1:27" x14ac:dyDescent="0.25">
      <c r="A3609" s="1" t="s">
        <v>121</v>
      </c>
      <c r="B3609" s="1" t="s">
        <v>113</v>
      </c>
      <c r="C3609" s="1">
        <v>80</v>
      </c>
      <c r="D3609" s="1" t="s">
        <v>103</v>
      </c>
      <c r="E3609" s="1">
        <v>0</v>
      </c>
      <c r="F3609" s="1">
        <v>0</v>
      </c>
      <c r="G3609" s="1">
        <v>0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0</v>
      </c>
      <c r="U3609" s="3" t="str">
        <f t="shared" si="56"/>
        <v>2017Plan</v>
      </c>
      <c r="V3609" s="2">
        <f>DATE(A3609,INDEX(Map!$H$1:$H$12,MATCH(B3609,Map!$G$1:$G$12,0),0),1)</f>
        <v>43647</v>
      </c>
      <c r="W3609" t="str">
        <f>IF(AND(V3609&gt;=Map!$K$2,V3609&lt;=Map!$L$2),"Base",IF(AND(V3609&gt;=Map!$K$3,V3609&lt;=Map!$L$3),"Fcst","N/A"))</f>
        <v>N/A</v>
      </c>
      <c r="X3609" t="str">
        <f>INDEX(Map!$B$2:$B$86,MATCH(D3609,Map!$A$2:$A$86,0),0)</f>
        <v>N/A</v>
      </c>
      <c r="Y3609" s="7" t="str">
        <f>IF(INDEX(Map!$C$2:$C$86,MATCH(D3609,Map!$A$2:$A$86,0),0)="","N/A",E3609*INDEX(Map!$C$2:$C$86,MATCH(D3609,Map!$A$2:$A$86,0),0))</f>
        <v>N/A</v>
      </c>
      <c r="Z3609" s="7" t="str">
        <f>IF(INDEX(Map!$D$2:$D$86,MATCH(D3609,Map!$A$2:$A$86,0),0)="","N/A",E3609*INDEX(Map!$D$2:$D$86,MATCH(D3609,Map!$A$2:$A$86,0),0))</f>
        <v>N/A</v>
      </c>
      <c r="AA3609" t="str">
        <f>INDEX(Map!$E$2:$E$86,MATCH(D3609,Map!$A$2:$A$86,0),0)</f>
        <v>NGCC</v>
      </c>
    </row>
    <row r="3610" spans="1:27" x14ac:dyDescent="0.25">
      <c r="A3610" s="1" t="s">
        <v>121</v>
      </c>
      <c r="B3610" s="1" t="s">
        <v>113</v>
      </c>
      <c r="C3610" s="1">
        <v>81</v>
      </c>
      <c r="D3610" s="1" t="s">
        <v>104</v>
      </c>
      <c r="E3610" s="1">
        <v>0</v>
      </c>
      <c r="F3610" s="1">
        <v>0</v>
      </c>
      <c r="G3610" s="1">
        <v>0</v>
      </c>
      <c r="H3610" s="1">
        <v>0</v>
      </c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</v>
      </c>
      <c r="U3610" s="3" t="str">
        <f t="shared" si="56"/>
        <v>2017Plan</v>
      </c>
      <c r="V3610" s="2">
        <f>DATE(A3610,INDEX(Map!$H$1:$H$12,MATCH(B3610,Map!$G$1:$G$12,0),0),1)</f>
        <v>43647</v>
      </c>
      <c r="W3610" t="str">
        <f>IF(AND(V3610&gt;=Map!$K$2,V3610&lt;=Map!$L$2),"Base",IF(AND(V3610&gt;=Map!$K$3,V3610&lt;=Map!$L$3),"Fcst","N/A"))</f>
        <v>N/A</v>
      </c>
      <c r="X3610" t="str">
        <f>INDEX(Map!$B$2:$B$86,MATCH(D3610,Map!$A$2:$A$86,0),0)</f>
        <v>N/A</v>
      </c>
      <c r="Y3610" s="7" t="str">
        <f>IF(INDEX(Map!$C$2:$C$86,MATCH(D3610,Map!$A$2:$A$86,0),0)="","N/A",E3610*INDEX(Map!$C$2:$C$86,MATCH(D3610,Map!$A$2:$A$86,0),0))</f>
        <v>N/A</v>
      </c>
      <c r="Z3610" s="7" t="str">
        <f>IF(INDEX(Map!$D$2:$D$86,MATCH(D3610,Map!$A$2:$A$86,0),0)="","N/A",E3610*INDEX(Map!$D$2:$D$86,MATCH(D3610,Map!$A$2:$A$86,0),0))</f>
        <v>N/A</v>
      </c>
      <c r="AA3610" t="str">
        <f>INDEX(Map!$E$2:$E$86,MATCH(D3610,Map!$A$2:$A$86,0),0)</f>
        <v>NGCC</v>
      </c>
    </row>
    <row r="3611" spans="1:27" x14ac:dyDescent="0.25">
      <c r="A3611" s="1" t="s">
        <v>121</v>
      </c>
      <c r="B3611" s="1" t="s">
        <v>113</v>
      </c>
      <c r="C3611" s="1">
        <v>82</v>
      </c>
      <c r="D3611" s="1" t="s">
        <v>105</v>
      </c>
      <c r="E3611" s="1">
        <v>0</v>
      </c>
      <c r="F3611" s="1">
        <v>0</v>
      </c>
      <c r="G3611" s="1">
        <v>0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</v>
      </c>
      <c r="U3611" s="3" t="str">
        <f t="shared" si="56"/>
        <v>2017Plan</v>
      </c>
      <c r="V3611" s="2">
        <f>DATE(A3611,INDEX(Map!$H$1:$H$12,MATCH(B3611,Map!$G$1:$G$12,0),0),1)</f>
        <v>43647</v>
      </c>
      <c r="W3611" t="str">
        <f>IF(AND(V3611&gt;=Map!$K$2,V3611&lt;=Map!$L$2),"Base",IF(AND(V3611&gt;=Map!$K$3,V3611&lt;=Map!$L$3),"Fcst","N/A"))</f>
        <v>N/A</v>
      </c>
      <c r="X3611" t="str">
        <f>INDEX(Map!$B$2:$B$86,MATCH(D3611,Map!$A$2:$A$86,0),0)</f>
        <v>N/A</v>
      </c>
      <c r="Y3611" s="7" t="str">
        <f>IF(INDEX(Map!$C$2:$C$86,MATCH(D3611,Map!$A$2:$A$86,0),0)="","N/A",E3611*INDEX(Map!$C$2:$C$86,MATCH(D3611,Map!$A$2:$A$86,0),0))</f>
        <v>N/A</v>
      </c>
      <c r="Z3611" s="7" t="str">
        <f>IF(INDEX(Map!$D$2:$D$86,MATCH(D3611,Map!$A$2:$A$86,0),0)="","N/A",E3611*INDEX(Map!$D$2:$D$86,MATCH(D3611,Map!$A$2:$A$86,0),0))</f>
        <v>N/A</v>
      </c>
      <c r="AA3611" t="str">
        <f>INDEX(Map!$E$2:$E$86,MATCH(D3611,Map!$A$2:$A$86,0),0)</f>
        <v>NGCC</v>
      </c>
    </row>
    <row r="3612" spans="1:27" x14ac:dyDescent="0.25">
      <c r="A3612" s="1" t="s">
        <v>121</v>
      </c>
      <c r="B3612" s="1" t="s">
        <v>113</v>
      </c>
      <c r="C3612" s="1">
        <v>83</v>
      </c>
      <c r="D3612" s="1" t="s">
        <v>106</v>
      </c>
      <c r="E3612" s="1">
        <v>0</v>
      </c>
      <c r="F3612" s="1">
        <v>0</v>
      </c>
      <c r="G3612" s="1">
        <v>0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</v>
      </c>
      <c r="U3612" s="3" t="str">
        <f t="shared" si="56"/>
        <v>2017Plan</v>
      </c>
      <c r="V3612" s="2">
        <f>DATE(A3612,INDEX(Map!$H$1:$H$12,MATCH(B3612,Map!$G$1:$G$12,0),0),1)</f>
        <v>43647</v>
      </c>
      <c r="W3612" t="str">
        <f>IF(AND(V3612&gt;=Map!$K$2,V3612&lt;=Map!$L$2),"Base",IF(AND(V3612&gt;=Map!$K$3,V3612&lt;=Map!$L$3),"Fcst","N/A"))</f>
        <v>N/A</v>
      </c>
      <c r="X3612" t="str">
        <f>INDEX(Map!$B$2:$B$86,MATCH(D3612,Map!$A$2:$A$86,0),0)</f>
        <v>N/A</v>
      </c>
      <c r="Y3612" s="7" t="str">
        <f>IF(INDEX(Map!$C$2:$C$86,MATCH(D3612,Map!$A$2:$A$86,0),0)="","N/A",E3612*INDEX(Map!$C$2:$C$86,MATCH(D3612,Map!$A$2:$A$86,0),0))</f>
        <v>N/A</v>
      </c>
      <c r="Z3612" s="7" t="str">
        <f>IF(INDEX(Map!$D$2:$D$86,MATCH(D3612,Map!$A$2:$A$86,0),0)="","N/A",E3612*INDEX(Map!$D$2:$D$86,MATCH(D3612,Map!$A$2:$A$86,0),0))</f>
        <v>N/A</v>
      </c>
      <c r="AA3612" t="str">
        <f>INDEX(Map!$E$2:$E$86,MATCH(D3612,Map!$A$2:$A$86,0),0)</f>
        <v>NGCC</v>
      </c>
    </row>
    <row r="3613" spans="1:27" x14ac:dyDescent="0.25">
      <c r="A3613" s="1" t="s">
        <v>121</v>
      </c>
      <c r="B3613" s="1" t="s">
        <v>113</v>
      </c>
      <c r="C3613" s="1">
        <v>84</v>
      </c>
      <c r="D3613" s="1" t="s">
        <v>107</v>
      </c>
      <c r="E3613" s="1">
        <v>0</v>
      </c>
      <c r="F3613" s="1">
        <v>0</v>
      </c>
      <c r="G3613" s="1">
        <v>0</v>
      </c>
      <c r="H3613" s="1">
        <v>0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0</v>
      </c>
      <c r="U3613" s="3" t="str">
        <f t="shared" si="56"/>
        <v>2017Plan</v>
      </c>
      <c r="V3613" s="2">
        <f>DATE(A3613,INDEX(Map!$H$1:$H$12,MATCH(B3613,Map!$G$1:$G$12,0),0),1)</f>
        <v>43647</v>
      </c>
      <c r="W3613" t="str">
        <f>IF(AND(V3613&gt;=Map!$K$2,V3613&lt;=Map!$L$2),"Base",IF(AND(V3613&gt;=Map!$K$3,V3613&lt;=Map!$L$3),"Fcst","N/A"))</f>
        <v>N/A</v>
      </c>
      <c r="X3613" t="str">
        <f>INDEX(Map!$B$2:$B$86,MATCH(D3613,Map!$A$2:$A$86,0),0)</f>
        <v>Bluegrass/EKPC</v>
      </c>
      <c r="Y3613" s="7" t="str">
        <f>IF(INDEX(Map!$C$2:$C$86,MATCH(D3613,Map!$A$2:$A$86,0),0)="","N/A",E3613*INDEX(Map!$C$2:$C$86,MATCH(D3613,Map!$A$2:$A$86,0),0))</f>
        <v>N/A</v>
      </c>
      <c r="Z3613" s="7">
        <f>IF(INDEX(Map!$D$2:$D$86,MATCH(D3613,Map!$A$2:$A$86,0),0)="","N/A",E3613*INDEX(Map!$D$2:$D$86,MATCH(D3613,Map!$A$2:$A$86,0),0))</f>
        <v>0</v>
      </c>
      <c r="AA3613" t="str">
        <f>INDEX(Map!$E$2:$E$86,MATCH(D3613,Map!$A$2:$A$86,0),0)</f>
        <v>SCCT</v>
      </c>
    </row>
    <row r="3614" spans="1:27" x14ac:dyDescent="0.25">
      <c r="A3614" s="1" t="s">
        <v>121</v>
      </c>
      <c r="B3614" s="1" t="s">
        <v>114</v>
      </c>
      <c r="C3614" s="1">
        <v>1</v>
      </c>
      <c r="D3614" s="1" t="s">
        <v>23</v>
      </c>
      <c r="E3614" s="1">
        <v>6.8</v>
      </c>
      <c r="F3614" s="1">
        <v>0</v>
      </c>
      <c r="G3614" s="1">
        <v>8.6</v>
      </c>
      <c r="H3614" s="1">
        <v>3</v>
      </c>
      <c r="I3614" s="1">
        <v>78.599999999999994</v>
      </c>
      <c r="J3614" s="1">
        <v>11548</v>
      </c>
      <c r="K3614" s="1">
        <v>160</v>
      </c>
      <c r="L3614" s="1">
        <v>268.7</v>
      </c>
      <c r="M3614" s="1">
        <v>211</v>
      </c>
      <c r="N3614" s="1">
        <v>2</v>
      </c>
      <c r="O3614" s="1">
        <v>42</v>
      </c>
      <c r="P3614" s="1">
        <v>0</v>
      </c>
      <c r="Q3614" s="1">
        <v>20</v>
      </c>
      <c r="R3614" s="1">
        <v>33.979999999999997</v>
      </c>
      <c r="S3614" s="1">
        <v>40.130000000000003</v>
      </c>
      <c r="T3614" s="1">
        <v>273</v>
      </c>
      <c r="U3614" s="3" t="str">
        <f t="shared" si="56"/>
        <v>2017Plan</v>
      </c>
      <c r="V3614" s="2">
        <f>DATE(A3614,INDEX(Map!$H$1:$H$12,MATCH(B3614,Map!$G$1:$G$12,0),0),1)</f>
        <v>43678</v>
      </c>
      <c r="W3614" t="str">
        <f>IF(AND(V3614&gt;=Map!$K$2,V3614&lt;=Map!$L$2),"Base",IF(AND(V3614&gt;=Map!$K$3,V3614&lt;=Map!$L$3),"Fcst","N/A"))</f>
        <v>N/A</v>
      </c>
      <c r="X3614" t="str">
        <f>INDEX(Map!$B$2:$B$86,MATCH(D3614,Map!$A$2:$A$86,0),0)</f>
        <v>Brown 1</v>
      </c>
      <c r="Y3614" s="7">
        <f>IF(INDEX(Map!$C$2:$C$86,MATCH(D3614,Map!$A$2:$A$86,0),0)="","N/A",E3614*INDEX(Map!$C$2:$C$86,MATCH(D3614,Map!$A$2:$A$86,0),0))</f>
        <v>6.8</v>
      </c>
      <c r="Z3614" s="7" t="str">
        <f>IF(INDEX(Map!$D$2:$D$86,MATCH(D3614,Map!$A$2:$A$86,0),0)="","N/A",E3614*INDEX(Map!$D$2:$D$86,MATCH(D3614,Map!$A$2:$A$86,0),0))</f>
        <v>N/A</v>
      </c>
      <c r="AA3614" t="str">
        <f>INDEX(Map!$E$2:$E$86,MATCH(D3614,Map!$A$2:$A$86,0),0)</f>
        <v>Coal</v>
      </c>
    </row>
    <row r="3615" spans="1:27" x14ac:dyDescent="0.25">
      <c r="A3615" s="1" t="s">
        <v>121</v>
      </c>
      <c r="B3615" s="1" t="s">
        <v>114</v>
      </c>
      <c r="C3615" s="1">
        <v>2</v>
      </c>
      <c r="D3615" s="1" t="s">
        <v>24</v>
      </c>
      <c r="E3615" s="1">
        <v>34.9</v>
      </c>
      <c r="F3615" s="1">
        <v>0</v>
      </c>
      <c r="G3615" s="1">
        <v>28.3</v>
      </c>
      <c r="H3615" s="1">
        <v>2</v>
      </c>
      <c r="I3615" s="1">
        <v>375.1</v>
      </c>
      <c r="J3615" s="1">
        <v>10742</v>
      </c>
      <c r="K3615" s="1">
        <v>505</v>
      </c>
      <c r="L3615" s="1">
        <v>268.7</v>
      </c>
      <c r="M3615" s="1">
        <v>1008</v>
      </c>
      <c r="N3615" s="1">
        <v>2</v>
      </c>
      <c r="O3615" s="1">
        <v>30</v>
      </c>
      <c r="P3615" s="1">
        <v>0</v>
      </c>
      <c r="Q3615" s="1">
        <v>78</v>
      </c>
      <c r="R3615" s="1">
        <v>31.09</v>
      </c>
      <c r="S3615" s="1">
        <v>31.94</v>
      </c>
      <c r="T3615" s="1">
        <v>1115</v>
      </c>
      <c r="U3615" s="3" t="str">
        <f t="shared" si="56"/>
        <v>2017Plan</v>
      </c>
      <c r="V3615" s="2">
        <f>DATE(A3615,INDEX(Map!$H$1:$H$12,MATCH(B3615,Map!$G$1:$G$12,0),0),1)</f>
        <v>43678</v>
      </c>
      <c r="W3615" t="str">
        <f>IF(AND(V3615&gt;=Map!$K$2,V3615&lt;=Map!$L$2),"Base",IF(AND(V3615&gt;=Map!$K$3,V3615&lt;=Map!$L$3),"Fcst","N/A"))</f>
        <v>N/A</v>
      </c>
      <c r="X3615" t="str">
        <f>INDEX(Map!$B$2:$B$86,MATCH(D3615,Map!$A$2:$A$86,0),0)</f>
        <v>Brown 2</v>
      </c>
      <c r="Y3615" s="7">
        <f>IF(INDEX(Map!$C$2:$C$86,MATCH(D3615,Map!$A$2:$A$86,0),0)="","N/A",E3615*INDEX(Map!$C$2:$C$86,MATCH(D3615,Map!$A$2:$A$86,0),0))</f>
        <v>34.9</v>
      </c>
      <c r="Z3615" s="7" t="str">
        <f>IF(INDEX(Map!$D$2:$D$86,MATCH(D3615,Map!$A$2:$A$86,0),0)="","N/A",E3615*INDEX(Map!$D$2:$D$86,MATCH(D3615,Map!$A$2:$A$86,0),0))</f>
        <v>N/A</v>
      </c>
      <c r="AA3615" t="str">
        <f>INDEX(Map!$E$2:$E$86,MATCH(D3615,Map!$A$2:$A$86,0),0)</f>
        <v>Coal</v>
      </c>
    </row>
    <row r="3616" spans="1:27" x14ac:dyDescent="0.25">
      <c r="A3616" s="1" t="s">
        <v>121</v>
      </c>
      <c r="B3616" s="1" t="s">
        <v>114</v>
      </c>
      <c r="C3616" s="1">
        <v>3</v>
      </c>
      <c r="D3616" s="1" t="s">
        <v>25</v>
      </c>
      <c r="E3616" s="1">
        <v>102.2</v>
      </c>
      <c r="F3616" s="1">
        <v>0</v>
      </c>
      <c r="G3616" s="1">
        <v>33.6</v>
      </c>
      <c r="H3616" s="1">
        <v>2</v>
      </c>
      <c r="I3616" s="1">
        <v>1239</v>
      </c>
      <c r="J3616" s="1">
        <v>12122</v>
      </c>
      <c r="K3616" s="1">
        <v>627</v>
      </c>
      <c r="L3616" s="1">
        <v>268.7</v>
      </c>
      <c r="M3616" s="1">
        <v>3329</v>
      </c>
      <c r="N3616" s="1">
        <v>2</v>
      </c>
      <c r="O3616" s="1">
        <v>36</v>
      </c>
      <c r="P3616" s="1">
        <v>0</v>
      </c>
      <c r="Q3616" s="1">
        <v>324</v>
      </c>
      <c r="R3616" s="1">
        <v>35.74</v>
      </c>
      <c r="S3616" s="1">
        <v>36.1</v>
      </c>
      <c r="T3616" s="1">
        <v>3689</v>
      </c>
      <c r="U3616" s="3" t="str">
        <f t="shared" si="56"/>
        <v>2017Plan</v>
      </c>
      <c r="V3616" s="2">
        <f>DATE(A3616,INDEX(Map!$H$1:$H$12,MATCH(B3616,Map!$G$1:$G$12,0),0),1)</f>
        <v>43678</v>
      </c>
      <c r="W3616" t="str">
        <f>IF(AND(V3616&gt;=Map!$K$2,V3616&lt;=Map!$L$2),"Base",IF(AND(V3616&gt;=Map!$K$3,V3616&lt;=Map!$L$3),"Fcst","N/A"))</f>
        <v>N/A</v>
      </c>
      <c r="X3616" t="str">
        <f>INDEX(Map!$B$2:$B$86,MATCH(D3616,Map!$A$2:$A$86,0),0)</f>
        <v>Brown 3</v>
      </c>
      <c r="Y3616" s="7">
        <f>IF(INDEX(Map!$C$2:$C$86,MATCH(D3616,Map!$A$2:$A$86,0),0)="","N/A",E3616*INDEX(Map!$C$2:$C$86,MATCH(D3616,Map!$A$2:$A$86,0),0))</f>
        <v>102.2</v>
      </c>
      <c r="Z3616" s="7" t="str">
        <f>IF(INDEX(Map!$D$2:$D$86,MATCH(D3616,Map!$A$2:$A$86,0),0)="","N/A",E3616*INDEX(Map!$D$2:$D$86,MATCH(D3616,Map!$A$2:$A$86,0),0))</f>
        <v>N/A</v>
      </c>
      <c r="AA3616" t="str">
        <f>INDEX(Map!$E$2:$E$86,MATCH(D3616,Map!$A$2:$A$86,0),0)</f>
        <v>Coal</v>
      </c>
    </row>
    <row r="3617" spans="1:27" x14ac:dyDescent="0.25">
      <c r="A3617" s="1" t="s">
        <v>121</v>
      </c>
      <c r="B3617" s="1" t="s">
        <v>114</v>
      </c>
      <c r="C3617" s="1">
        <v>4</v>
      </c>
      <c r="D3617" s="1" t="s">
        <v>26</v>
      </c>
      <c r="E3617" s="1">
        <v>276.8</v>
      </c>
      <c r="F3617" s="1">
        <v>0</v>
      </c>
      <c r="G3617" s="1">
        <v>78.5</v>
      </c>
      <c r="H3617" s="1">
        <v>2</v>
      </c>
      <c r="I3617" s="1">
        <v>2935.9</v>
      </c>
      <c r="J3617" s="1">
        <v>10605</v>
      </c>
      <c r="K3617" s="1">
        <v>702</v>
      </c>
      <c r="L3617" s="1">
        <v>203.5</v>
      </c>
      <c r="M3617" s="1">
        <v>5975</v>
      </c>
      <c r="N3617" s="1">
        <v>2</v>
      </c>
      <c r="O3617" s="1">
        <v>36</v>
      </c>
      <c r="P3617" s="1">
        <v>0</v>
      </c>
      <c r="Q3617" s="1">
        <v>549</v>
      </c>
      <c r="R3617" s="1">
        <v>23.56</v>
      </c>
      <c r="S3617" s="1">
        <v>23.7</v>
      </c>
      <c r="T3617" s="1">
        <v>6560</v>
      </c>
      <c r="U3617" s="3" t="str">
        <f t="shared" si="56"/>
        <v>2017Plan</v>
      </c>
      <c r="V3617" s="2">
        <f>DATE(A3617,INDEX(Map!$H$1:$H$12,MATCH(B3617,Map!$G$1:$G$12,0),0),1)</f>
        <v>43678</v>
      </c>
      <c r="W3617" t="str">
        <f>IF(AND(V3617&gt;=Map!$K$2,V3617&lt;=Map!$L$2),"Base",IF(AND(V3617&gt;=Map!$K$3,V3617&lt;=Map!$L$3),"Fcst","N/A"))</f>
        <v>N/A</v>
      </c>
      <c r="X3617" t="str">
        <f>INDEX(Map!$B$2:$B$86,MATCH(D3617,Map!$A$2:$A$86,0),0)</f>
        <v>Ghent 1</v>
      </c>
      <c r="Y3617" s="7">
        <f>IF(INDEX(Map!$C$2:$C$86,MATCH(D3617,Map!$A$2:$A$86,0),0)="","N/A",E3617*INDEX(Map!$C$2:$C$86,MATCH(D3617,Map!$A$2:$A$86,0),0))</f>
        <v>276.8</v>
      </c>
      <c r="Z3617" s="7" t="str">
        <f>IF(INDEX(Map!$D$2:$D$86,MATCH(D3617,Map!$A$2:$A$86,0),0)="","N/A",E3617*INDEX(Map!$D$2:$D$86,MATCH(D3617,Map!$A$2:$A$86,0),0))</f>
        <v>N/A</v>
      </c>
      <c r="AA3617" t="str">
        <f>INDEX(Map!$E$2:$E$86,MATCH(D3617,Map!$A$2:$A$86,0),0)</f>
        <v>Coal</v>
      </c>
    </row>
    <row r="3618" spans="1:27" x14ac:dyDescent="0.25">
      <c r="A3618" s="1" t="s">
        <v>121</v>
      </c>
      <c r="B3618" s="1" t="s">
        <v>114</v>
      </c>
      <c r="C3618" s="1">
        <v>5</v>
      </c>
      <c r="D3618" s="1" t="s">
        <v>27</v>
      </c>
      <c r="E3618" s="1">
        <v>272.7</v>
      </c>
      <c r="F3618" s="1">
        <v>0</v>
      </c>
      <c r="G3618" s="1">
        <v>74.3</v>
      </c>
      <c r="H3618" s="1">
        <v>2</v>
      </c>
      <c r="I3618" s="1">
        <v>2858.5</v>
      </c>
      <c r="J3618" s="1">
        <v>10483</v>
      </c>
      <c r="K3618" s="1">
        <v>700</v>
      </c>
      <c r="L3618" s="1">
        <v>203.5</v>
      </c>
      <c r="M3618" s="1">
        <v>5817</v>
      </c>
      <c r="N3618" s="1">
        <v>2</v>
      </c>
      <c r="O3618" s="1">
        <v>32</v>
      </c>
      <c r="P3618" s="1">
        <v>0</v>
      </c>
      <c r="Q3618" s="1">
        <v>318</v>
      </c>
      <c r="R3618" s="1">
        <v>22.5</v>
      </c>
      <c r="S3618" s="1">
        <v>22.62</v>
      </c>
      <c r="T3618" s="1">
        <v>6167</v>
      </c>
      <c r="U3618" s="3" t="str">
        <f t="shared" si="56"/>
        <v>2017Plan</v>
      </c>
      <c r="V3618" s="2">
        <f>DATE(A3618,INDEX(Map!$H$1:$H$12,MATCH(B3618,Map!$G$1:$G$12,0),0),1)</f>
        <v>43678</v>
      </c>
      <c r="W3618" t="str">
        <f>IF(AND(V3618&gt;=Map!$K$2,V3618&lt;=Map!$L$2),"Base",IF(AND(V3618&gt;=Map!$K$3,V3618&lt;=Map!$L$3),"Fcst","N/A"))</f>
        <v>N/A</v>
      </c>
      <c r="X3618" t="str">
        <f>INDEX(Map!$B$2:$B$86,MATCH(D3618,Map!$A$2:$A$86,0),0)</f>
        <v>Ghent 2</v>
      </c>
      <c r="Y3618" s="7">
        <f>IF(INDEX(Map!$C$2:$C$86,MATCH(D3618,Map!$A$2:$A$86,0),0)="","N/A",E3618*INDEX(Map!$C$2:$C$86,MATCH(D3618,Map!$A$2:$A$86,0),0))</f>
        <v>272.7</v>
      </c>
      <c r="Z3618" s="7" t="str">
        <f>IF(INDEX(Map!$D$2:$D$86,MATCH(D3618,Map!$A$2:$A$86,0),0)="","N/A",E3618*INDEX(Map!$D$2:$D$86,MATCH(D3618,Map!$A$2:$A$86,0),0))</f>
        <v>N/A</v>
      </c>
      <c r="AA3618" t="str">
        <f>INDEX(Map!$E$2:$E$86,MATCH(D3618,Map!$A$2:$A$86,0),0)</f>
        <v>Coal</v>
      </c>
    </row>
    <row r="3619" spans="1:27" x14ac:dyDescent="0.25">
      <c r="A3619" s="1" t="s">
        <v>121</v>
      </c>
      <c r="B3619" s="1" t="s">
        <v>114</v>
      </c>
      <c r="C3619" s="1">
        <v>6</v>
      </c>
      <c r="D3619" s="1" t="s">
        <v>28</v>
      </c>
      <c r="E3619" s="1">
        <v>286.10000000000002</v>
      </c>
      <c r="F3619" s="1">
        <v>0</v>
      </c>
      <c r="G3619" s="1">
        <v>79.3</v>
      </c>
      <c r="H3619" s="1">
        <v>2</v>
      </c>
      <c r="I3619" s="1">
        <v>3181.3</v>
      </c>
      <c r="J3619" s="1">
        <v>11119</v>
      </c>
      <c r="K3619" s="1">
        <v>700</v>
      </c>
      <c r="L3619" s="1">
        <v>203.5</v>
      </c>
      <c r="M3619" s="1">
        <v>6474</v>
      </c>
      <c r="N3619" s="1">
        <v>3</v>
      </c>
      <c r="O3619" s="1">
        <v>53</v>
      </c>
      <c r="P3619" s="1">
        <v>0</v>
      </c>
      <c r="Q3619" s="1">
        <v>553</v>
      </c>
      <c r="R3619" s="1">
        <v>24.56</v>
      </c>
      <c r="S3619" s="1">
        <v>24.74</v>
      </c>
      <c r="T3619" s="1">
        <v>7080</v>
      </c>
      <c r="U3619" s="3" t="str">
        <f t="shared" si="56"/>
        <v>2017Plan</v>
      </c>
      <c r="V3619" s="2">
        <f>DATE(A3619,INDEX(Map!$H$1:$H$12,MATCH(B3619,Map!$G$1:$G$12,0),0),1)</f>
        <v>43678</v>
      </c>
      <c r="W3619" t="str">
        <f>IF(AND(V3619&gt;=Map!$K$2,V3619&lt;=Map!$L$2),"Base",IF(AND(V3619&gt;=Map!$K$3,V3619&lt;=Map!$L$3),"Fcst","N/A"))</f>
        <v>N/A</v>
      </c>
      <c r="X3619" t="str">
        <f>INDEX(Map!$B$2:$B$86,MATCH(D3619,Map!$A$2:$A$86,0),0)</f>
        <v>Ghent 3</v>
      </c>
      <c r="Y3619" s="7">
        <f>IF(INDEX(Map!$C$2:$C$86,MATCH(D3619,Map!$A$2:$A$86,0),0)="","N/A",E3619*INDEX(Map!$C$2:$C$86,MATCH(D3619,Map!$A$2:$A$86,0),0))</f>
        <v>286.10000000000002</v>
      </c>
      <c r="Z3619" s="7" t="str">
        <f>IF(INDEX(Map!$D$2:$D$86,MATCH(D3619,Map!$A$2:$A$86,0),0)="","N/A",E3619*INDEX(Map!$D$2:$D$86,MATCH(D3619,Map!$A$2:$A$86,0),0))</f>
        <v>N/A</v>
      </c>
      <c r="AA3619" t="str">
        <f>INDEX(Map!$E$2:$E$86,MATCH(D3619,Map!$A$2:$A$86,0),0)</f>
        <v>Coal</v>
      </c>
    </row>
    <row r="3620" spans="1:27" x14ac:dyDescent="0.25">
      <c r="A3620" s="1" t="s">
        <v>121</v>
      </c>
      <c r="B3620" s="1" t="s">
        <v>114</v>
      </c>
      <c r="C3620" s="1">
        <v>7</v>
      </c>
      <c r="D3620" s="1" t="s">
        <v>29</v>
      </c>
      <c r="E3620" s="1">
        <v>260.5</v>
      </c>
      <c r="F3620" s="1">
        <v>0</v>
      </c>
      <c r="G3620" s="1">
        <v>75.3</v>
      </c>
      <c r="H3620" s="1">
        <v>2</v>
      </c>
      <c r="I3620" s="1">
        <v>2869</v>
      </c>
      <c r="J3620" s="1">
        <v>11012</v>
      </c>
      <c r="K3620" s="1">
        <v>673</v>
      </c>
      <c r="L3620" s="1">
        <v>203.5</v>
      </c>
      <c r="M3620" s="1">
        <v>5839</v>
      </c>
      <c r="N3620" s="1">
        <v>4</v>
      </c>
      <c r="O3620" s="1">
        <v>63</v>
      </c>
      <c r="P3620" s="1">
        <v>0</v>
      </c>
      <c r="Q3620" s="1">
        <v>522</v>
      </c>
      <c r="R3620" s="1">
        <v>24.41</v>
      </c>
      <c r="S3620" s="1">
        <v>24.66</v>
      </c>
      <c r="T3620" s="1">
        <v>6424</v>
      </c>
      <c r="U3620" s="3" t="str">
        <f t="shared" si="56"/>
        <v>2017Plan</v>
      </c>
      <c r="V3620" s="2">
        <f>DATE(A3620,INDEX(Map!$H$1:$H$12,MATCH(B3620,Map!$G$1:$G$12,0),0),1)</f>
        <v>43678</v>
      </c>
      <c r="W3620" t="str">
        <f>IF(AND(V3620&gt;=Map!$K$2,V3620&lt;=Map!$L$2),"Base",IF(AND(V3620&gt;=Map!$K$3,V3620&lt;=Map!$L$3),"Fcst","N/A"))</f>
        <v>N/A</v>
      </c>
      <c r="X3620" t="str">
        <f>INDEX(Map!$B$2:$B$86,MATCH(D3620,Map!$A$2:$A$86,0),0)</f>
        <v>Ghent 4</v>
      </c>
      <c r="Y3620" s="7">
        <f>IF(INDEX(Map!$C$2:$C$86,MATCH(D3620,Map!$A$2:$A$86,0),0)="","N/A",E3620*INDEX(Map!$C$2:$C$86,MATCH(D3620,Map!$A$2:$A$86,0),0))</f>
        <v>260.5</v>
      </c>
      <c r="Z3620" s="7" t="str">
        <f>IF(INDEX(Map!$D$2:$D$86,MATCH(D3620,Map!$A$2:$A$86,0),0)="","N/A",E3620*INDEX(Map!$D$2:$D$86,MATCH(D3620,Map!$A$2:$A$86,0),0))</f>
        <v>N/A</v>
      </c>
      <c r="AA3620" t="str">
        <f>INDEX(Map!$E$2:$E$86,MATCH(D3620,Map!$A$2:$A$86,0),0)</f>
        <v>Coal</v>
      </c>
    </row>
    <row r="3621" spans="1:27" x14ac:dyDescent="0.25">
      <c r="A3621" s="1" t="s">
        <v>121</v>
      </c>
      <c r="B3621" s="1" t="s">
        <v>114</v>
      </c>
      <c r="C3621" s="1">
        <v>8</v>
      </c>
      <c r="D3621" s="1" t="s">
        <v>30</v>
      </c>
      <c r="E3621" s="1">
        <v>166.7</v>
      </c>
      <c r="F3621" s="1">
        <v>0</v>
      </c>
      <c r="G3621" s="1">
        <v>74.7</v>
      </c>
      <c r="H3621" s="1">
        <v>2</v>
      </c>
      <c r="I3621" s="1">
        <v>1738</v>
      </c>
      <c r="J3621" s="1">
        <v>10427</v>
      </c>
      <c r="K3621" s="1">
        <v>697</v>
      </c>
      <c r="L3621" s="1">
        <v>200.5</v>
      </c>
      <c r="M3621" s="1">
        <v>3485</v>
      </c>
      <c r="N3621" s="1">
        <v>4</v>
      </c>
      <c r="O3621" s="1">
        <v>17</v>
      </c>
      <c r="P3621" s="1">
        <v>0</v>
      </c>
      <c r="Q3621" s="1">
        <v>149</v>
      </c>
      <c r="R3621" s="1">
        <v>21.8</v>
      </c>
      <c r="S3621" s="1">
        <v>21.91</v>
      </c>
      <c r="T3621" s="1">
        <v>3652</v>
      </c>
      <c r="U3621" s="3" t="str">
        <f t="shared" si="56"/>
        <v>2017Plan</v>
      </c>
      <c r="V3621" s="2">
        <f>DATE(A3621,INDEX(Map!$H$1:$H$12,MATCH(B3621,Map!$G$1:$G$12,0),0),1)</f>
        <v>43678</v>
      </c>
      <c r="W3621" t="str">
        <f>IF(AND(V3621&gt;=Map!$K$2,V3621&lt;=Map!$L$2),"Base",IF(AND(V3621&gt;=Map!$K$3,V3621&lt;=Map!$L$3),"Fcst","N/A"))</f>
        <v>N/A</v>
      </c>
      <c r="X3621" t="str">
        <f>INDEX(Map!$B$2:$B$86,MATCH(D3621,Map!$A$2:$A$86,0),0)</f>
        <v>Mill Creek 1</v>
      </c>
      <c r="Y3621" s="7" t="str">
        <f>IF(INDEX(Map!$C$2:$C$86,MATCH(D3621,Map!$A$2:$A$86,0),0)="","N/A",E3621*INDEX(Map!$C$2:$C$86,MATCH(D3621,Map!$A$2:$A$86,0),0))</f>
        <v>N/A</v>
      </c>
      <c r="Z3621" s="7">
        <f>IF(INDEX(Map!$D$2:$D$86,MATCH(D3621,Map!$A$2:$A$86,0),0)="","N/A",E3621*INDEX(Map!$D$2:$D$86,MATCH(D3621,Map!$A$2:$A$86,0),0))</f>
        <v>166.7</v>
      </c>
      <c r="AA3621" t="str">
        <f>INDEX(Map!$E$2:$E$86,MATCH(D3621,Map!$A$2:$A$86,0),0)</f>
        <v>Coal</v>
      </c>
    </row>
    <row r="3622" spans="1:27" x14ac:dyDescent="0.25">
      <c r="A3622" s="1" t="s">
        <v>121</v>
      </c>
      <c r="B3622" s="1" t="s">
        <v>114</v>
      </c>
      <c r="C3622" s="1">
        <v>9</v>
      </c>
      <c r="D3622" s="1" t="s">
        <v>31</v>
      </c>
      <c r="E3622" s="1">
        <v>156.4</v>
      </c>
      <c r="F3622" s="1">
        <v>0</v>
      </c>
      <c r="G3622" s="1">
        <v>70.8</v>
      </c>
      <c r="H3622" s="1">
        <v>2</v>
      </c>
      <c r="I3622" s="1">
        <v>1686.5</v>
      </c>
      <c r="J3622" s="1">
        <v>10785</v>
      </c>
      <c r="K3622" s="1">
        <v>684</v>
      </c>
      <c r="L3622" s="1">
        <v>200.5</v>
      </c>
      <c r="M3622" s="1">
        <v>3382</v>
      </c>
      <c r="N3622" s="1">
        <v>4</v>
      </c>
      <c r="O3622" s="1">
        <v>17</v>
      </c>
      <c r="P3622" s="1">
        <v>0</v>
      </c>
      <c r="Q3622" s="1">
        <v>177</v>
      </c>
      <c r="R3622" s="1">
        <v>22.76</v>
      </c>
      <c r="S3622" s="1">
        <v>22.87</v>
      </c>
      <c r="T3622" s="1">
        <v>3576</v>
      </c>
      <c r="U3622" s="3" t="str">
        <f t="shared" si="56"/>
        <v>2017Plan</v>
      </c>
      <c r="V3622" s="2">
        <f>DATE(A3622,INDEX(Map!$H$1:$H$12,MATCH(B3622,Map!$G$1:$G$12,0),0),1)</f>
        <v>43678</v>
      </c>
      <c r="W3622" t="str">
        <f>IF(AND(V3622&gt;=Map!$K$2,V3622&lt;=Map!$L$2),"Base",IF(AND(V3622&gt;=Map!$K$3,V3622&lt;=Map!$L$3),"Fcst","N/A"))</f>
        <v>N/A</v>
      </c>
      <c r="X3622" t="str">
        <f>INDEX(Map!$B$2:$B$86,MATCH(D3622,Map!$A$2:$A$86,0),0)</f>
        <v>Mill Creek 2</v>
      </c>
      <c r="Y3622" s="7" t="str">
        <f>IF(INDEX(Map!$C$2:$C$86,MATCH(D3622,Map!$A$2:$A$86,0),0)="","N/A",E3622*INDEX(Map!$C$2:$C$86,MATCH(D3622,Map!$A$2:$A$86,0),0))</f>
        <v>N/A</v>
      </c>
      <c r="Z3622" s="7">
        <f>IF(INDEX(Map!$D$2:$D$86,MATCH(D3622,Map!$A$2:$A$86,0),0)="","N/A",E3622*INDEX(Map!$D$2:$D$86,MATCH(D3622,Map!$A$2:$A$86,0),0))</f>
        <v>156.4</v>
      </c>
      <c r="AA3622" t="str">
        <f>INDEX(Map!$E$2:$E$86,MATCH(D3622,Map!$A$2:$A$86,0),0)</f>
        <v>Coal</v>
      </c>
    </row>
    <row r="3623" spans="1:27" x14ac:dyDescent="0.25">
      <c r="A3623" s="1" t="s">
        <v>121</v>
      </c>
      <c r="B3623" s="1" t="s">
        <v>114</v>
      </c>
      <c r="C3623" s="1">
        <v>10</v>
      </c>
      <c r="D3623" s="1" t="s">
        <v>32</v>
      </c>
      <c r="E3623" s="1">
        <v>215.2</v>
      </c>
      <c r="F3623" s="1">
        <v>0</v>
      </c>
      <c r="G3623" s="1">
        <v>75.099999999999994</v>
      </c>
      <c r="H3623" s="1">
        <v>2</v>
      </c>
      <c r="I3623" s="1">
        <v>2306.6999999999998</v>
      </c>
      <c r="J3623" s="1">
        <v>10719</v>
      </c>
      <c r="K3623" s="1">
        <v>688</v>
      </c>
      <c r="L3623" s="1">
        <v>200.5</v>
      </c>
      <c r="M3623" s="1">
        <v>4625</v>
      </c>
      <c r="N3623" s="1">
        <v>12</v>
      </c>
      <c r="O3623" s="1">
        <v>48</v>
      </c>
      <c r="P3623" s="1">
        <v>0</v>
      </c>
      <c r="Q3623" s="1">
        <v>275</v>
      </c>
      <c r="R3623" s="1">
        <v>22.77</v>
      </c>
      <c r="S3623" s="1">
        <v>23</v>
      </c>
      <c r="T3623" s="1">
        <v>4949</v>
      </c>
      <c r="U3623" s="3" t="str">
        <f t="shared" si="56"/>
        <v>2017Plan</v>
      </c>
      <c r="V3623" s="2">
        <f>DATE(A3623,INDEX(Map!$H$1:$H$12,MATCH(B3623,Map!$G$1:$G$12,0),0),1)</f>
        <v>43678</v>
      </c>
      <c r="W3623" t="str">
        <f>IF(AND(V3623&gt;=Map!$K$2,V3623&lt;=Map!$L$2),"Base",IF(AND(V3623&gt;=Map!$K$3,V3623&lt;=Map!$L$3),"Fcst","N/A"))</f>
        <v>N/A</v>
      </c>
      <c r="X3623" t="str">
        <f>INDEX(Map!$B$2:$B$86,MATCH(D3623,Map!$A$2:$A$86,0),0)</f>
        <v>Mill Creek 3</v>
      </c>
      <c r="Y3623" s="7" t="str">
        <f>IF(INDEX(Map!$C$2:$C$86,MATCH(D3623,Map!$A$2:$A$86,0),0)="","N/A",E3623*INDEX(Map!$C$2:$C$86,MATCH(D3623,Map!$A$2:$A$86,0),0))</f>
        <v>N/A</v>
      </c>
      <c r="Z3623" s="7">
        <f>IF(INDEX(Map!$D$2:$D$86,MATCH(D3623,Map!$A$2:$A$86,0),0)="","N/A",E3623*INDEX(Map!$D$2:$D$86,MATCH(D3623,Map!$A$2:$A$86,0),0))</f>
        <v>215.2</v>
      </c>
      <c r="AA3623" t="str">
        <f>INDEX(Map!$E$2:$E$86,MATCH(D3623,Map!$A$2:$A$86,0),0)</f>
        <v>Coal</v>
      </c>
    </row>
    <row r="3624" spans="1:27" x14ac:dyDescent="0.25">
      <c r="A3624" s="1" t="s">
        <v>121</v>
      </c>
      <c r="B3624" s="1" t="s">
        <v>114</v>
      </c>
      <c r="C3624" s="1">
        <v>11</v>
      </c>
      <c r="D3624" s="1" t="s">
        <v>33</v>
      </c>
      <c r="E3624" s="1">
        <v>265.3</v>
      </c>
      <c r="F3624" s="1">
        <v>0</v>
      </c>
      <c r="G3624" s="1">
        <v>74.8</v>
      </c>
      <c r="H3624" s="1">
        <v>2</v>
      </c>
      <c r="I3624" s="1">
        <v>2780.5</v>
      </c>
      <c r="J3624" s="1">
        <v>10480</v>
      </c>
      <c r="K3624" s="1">
        <v>668</v>
      </c>
      <c r="L3624" s="1">
        <v>200.5</v>
      </c>
      <c r="M3624" s="1">
        <v>5575</v>
      </c>
      <c r="N3624" s="1">
        <v>19</v>
      </c>
      <c r="O3624" s="1">
        <v>76</v>
      </c>
      <c r="P3624" s="1">
        <v>0</v>
      </c>
      <c r="Q3624" s="1">
        <v>314</v>
      </c>
      <c r="R3624" s="1">
        <v>22.2</v>
      </c>
      <c r="S3624" s="1">
        <v>22.49</v>
      </c>
      <c r="T3624" s="1">
        <v>5966</v>
      </c>
      <c r="U3624" s="3" t="str">
        <f t="shared" si="56"/>
        <v>2017Plan</v>
      </c>
      <c r="V3624" s="2">
        <f>DATE(A3624,INDEX(Map!$H$1:$H$12,MATCH(B3624,Map!$G$1:$G$12,0),0),1)</f>
        <v>43678</v>
      </c>
      <c r="W3624" t="str">
        <f>IF(AND(V3624&gt;=Map!$K$2,V3624&lt;=Map!$L$2),"Base",IF(AND(V3624&gt;=Map!$K$3,V3624&lt;=Map!$L$3),"Fcst","N/A"))</f>
        <v>N/A</v>
      </c>
      <c r="X3624" t="str">
        <f>INDEX(Map!$B$2:$B$86,MATCH(D3624,Map!$A$2:$A$86,0),0)</f>
        <v>Mill Creek 4</v>
      </c>
      <c r="Y3624" s="7" t="str">
        <f>IF(INDEX(Map!$C$2:$C$86,MATCH(D3624,Map!$A$2:$A$86,0),0)="","N/A",E3624*INDEX(Map!$C$2:$C$86,MATCH(D3624,Map!$A$2:$A$86,0),0))</f>
        <v>N/A</v>
      </c>
      <c r="Z3624" s="7">
        <f>IF(INDEX(Map!$D$2:$D$86,MATCH(D3624,Map!$A$2:$A$86,0),0)="","N/A",E3624*INDEX(Map!$D$2:$D$86,MATCH(D3624,Map!$A$2:$A$86,0),0))</f>
        <v>265.3</v>
      </c>
      <c r="AA3624" t="str">
        <f>INDEX(Map!$E$2:$E$86,MATCH(D3624,Map!$A$2:$A$86,0),0)</f>
        <v>Coal</v>
      </c>
    </row>
    <row r="3625" spans="1:27" x14ac:dyDescent="0.25">
      <c r="A3625" s="1" t="s">
        <v>121</v>
      </c>
      <c r="B3625" s="1" t="s">
        <v>114</v>
      </c>
      <c r="C3625" s="1">
        <v>12</v>
      </c>
      <c r="D3625" s="1" t="s">
        <v>34</v>
      </c>
      <c r="E3625" s="1">
        <v>223.7</v>
      </c>
      <c r="F3625" s="1">
        <v>0</v>
      </c>
      <c r="G3625" s="1">
        <v>81.3</v>
      </c>
      <c r="H3625" s="1">
        <v>2</v>
      </c>
      <c r="I3625" s="1">
        <v>2395.5</v>
      </c>
      <c r="J3625" s="1">
        <v>10708</v>
      </c>
      <c r="K3625" s="1">
        <v>683</v>
      </c>
      <c r="L3625" s="1">
        <v>200.2</v>
      </c>
      <c r="M3625" s="1">
        <v>4796</v>
      </c>
      <c r="N3625" s="1">
        <v>7</v>
      </c>
      <c r="O3625" s="1">
        <v>115</v>
      </c>
      <c r="P3625" s="1">
        <v>0</v>
      </c>
      <c r="Q3625" s="1">
        <v>296</v>
      </c>
      <c r="R3625" s="1">
        <v>22.76</v>
      </c>
      <c r="S3625" s="1">
        <v>23.27</v>
      </c>
      <c r="T3625" s="1">
        <v>5207</v>
      </c>
      <c r="U3625" s="3" t="str">
        <f t="shared" si="56"/>
        <v>2017Plan</v>
      </c>
      <c r="V3625" s="2">
        <f>DATE(A3625,INDEX(Map!$H$1:$H$12,MATCH(B3625,Map!$G$1:$G$12,0),0),1)</f>
        <v>43678</v>
      </c>
      <c r="W3625" t="str">
        <f>IF(AND(V3625&gt;=Map!$K$2,V3625&lt;=Map!$L$2),"Base",IF(AND(V3625&gt;=Map!$K$3,V3625&lt;=Map!$L$3),"Fcst","N/A"))</f>
        <v>N/A</v>
      </c>
      <c r="X3625" t="str">
        <f>INDEX(Map!$B$2:$B$86,MATCH(D3625,Map!$A$2:$A$86,0),0)</f>
        <v>Trimble County 1</v>
      </c>
      <c r="Y3625" s="7" t="str">
        <f>IF(INDEX(Map!$C$2:$C$86,MATCH(D3625,Map!$A$2:$A$86,0),0)="","N/A",E3625*INDEX(Map!$C$2:$C$86,MATCH(D3625,Map!$A$2:$A$86,0),0))</f>
        <v>N/A</v>
      </c>
      <c r="Z3625" s="7">
        <f>IF(INDEX(Map!$D$2:$D$86,MATCH(D3625,Map!$A$2:$A$86,0),0)="","N/A",E3625*INDEX(Map!$D$2:$D$86,MATCH(D3625,Map!$A$2:$A$86,0),0))</f>
        <v>223.7</v>
      </c>
      <c r="AA3625" t="str">
        <f>INDEX(Map!$E$2:$E$86,MATCH(D3625,Map!$A$2:$A$86,0),0)</f>
        <v>Coal</v>
      </c>
    </row>
    <row r="3626" spans="1:27" x14ac:dyDescent="0.25">
      <c r="A3626" s="1" t="s">
        <v>121</v>
      </c>
      <c r="B3626" s="1" t="s">
        <v>114</v>
      </c>
      <c r="C3626" s="1">
        <v>13</v>
      </c>
      <c r="D3626" s="1" t="s">
        <v>35</v>
      </c>
      <c r="E3626" s="1">
        <v>338.9</v>
      </c>
      <c r="F3626" s="1">
        <v>0</v>
      </c>
      <c r="G3626" s="1">
        <v>83</v>
      </c>
      <c r="H3626" s="1">
        <v>1</v>
      </c>
      <c r="I3626" s="1">
        <v>3130.2</v>
      </c>
      <c r="J3626" s="1">
        <v>9238</v>
      </c>
      <c r="K3626" s="1">
        <v>681</v>
      </c>
      <c r="L3626" s="1">
        <v>208.5</v>
      </c>
      <c r="M3626" s="1">
        <v>6527</v>
      </c>
      <c r="N3626" s="1">
        <v>14</v>
      </c>
      <c r="O3626" s="1">
        <v>46</v>
      </c>
      <c r="P3626" s="1">
        <v>0</v>
      </c>
      <c r="Q3626" s="1">
        <v>492</v>
      </c>
      <c r="R3626" s="1">
        <v>20.72</v>
      </c>
      <c r="S3626" s="1">
        <v>20.85</v>
      </c>
      <c r="T3626" s="1">
        <v>7065</v>
      </c>
      <c r="U3626" s="3" t="str">
        <f t="shared" si="56"/>
        <v>2017Plan</v>
      </c>
      <c r="V3626" s="2">
        <f>DATE(A3626,INDEX(Map!$H$1:$H$12,MATCH(B3626,Map!$G$1:$G$12,0),0),1)</f>
        <v>43678</v>
      </c>
      <c r="W3626" t="str">
        <f>IF(AND(V3626&gt;=Map!$K$2,V3626&lt;=Map!$L$2),"Base",IF(AND(V3626&gt;=Map!$K$3,V3626&lt;=Map!$L$3),"Fcst","N/A"))</f>
        <v>N/A</v>
      </c>
      <c r="X3626" t="str">
        <f>INDEX(Map!$B$2:$B$86,MATCH(D3626,Map!$A$2:$A$86,0),0)</f>
        <v>Trimble County 2</v>
      </c>
      <c r="Y3626" s="7">
        <f>IF(INDEX(Map!$C$2:$C$86,MATCH(D3626,Map!$A$2:$A$86,0),0)="","N/A",E3626*INDEX(Map!$C$2:$C$86,MATCH(D3626,Map!$A$2:$A$86,0),0))</f>
        <v>274.50900000000001</v>
      </c>
      <c r="Z3626" s="7">
        <f>IF(INDEX(Map!$D$2:$D$86,MATCH(D3626,Map!$A$2:$A$86,0),0)="","N/A",E3626*INDEX(Map!$D$2:$D$86,MATCH(D3626,Map!$A$2:$A$86,0),0))</f>
        <v>64.390999999999991</v>
      </c>
      <c r="AA3626" t="str">
        <f>INDEX(Map!$E$2:$E$86,MATCH(D3626,Map!$A$2:$A$86,0),0)</f>
        <v>Coal</v>
      </c>
    </row>
    <row r="3627" spans="1:27" x14ac:dyDescent="0.25">
      <c r="A3627" s="1" t="s">
        <v>121</v>
      </c>
      <c r="B3627" s="1" t="s">
        <v>114</v>
      </c>
      <c r="C3627" s="1">
        <v>14</v>
      </c>
      <c r="D3627" s="1" t="s">
        <v>36</v>
      </c>
      <c r="E3627" s="1">
        <v>0</v>
      </c>
      <c r="F3627" s="1">
        <v>0</v>
      </c>
      <c r="G3627" s="1">
        <v>0</v>
      </c>
      <c r="H3627" s="1">
        <v>0</v>
      </c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</v>
      </c>
      <c r="U3627" s="3" t="str">
        <f t="shared" si="56"/>
        <v>2017Plan</v>
      </c>
      <c r="V3627" s="2">
        <f>DATE(A3627,INDEX(Map!$H$1:$H$12,MATCH(B3627,Map!$G$1:$G$12,0),0),1)</f>
        <v>43678</v>
      </c>
      <c r="W3627" t="str">
        <f>IF(AND(V3627&gt;=Map!$K$2,V3627&lt;=Map!$L$2),"Base",IF(AND(V3627&gt;=Map!$K$3,V3627&lt;=Map!$L$3),"Fcst","N/A"))</f>
        <v>N/A</v>
      </c>
      <c r="X3627" t="str">
        <f>INDEX(Map!$B$2:$B$86,MATCH(D3627,Map!$A$2:$A$86,0),0)</f>
        <v>Cane Run 7</v>
      </c>
      <c r="Y3627" s="7">
        <f>IF(INDEX(Map!$C$2:$C$86,MATCH(D3627,Map!$A$2:$A$86,0),0)="","N/A",E3627*INDEX(Map!$C$2:$C$86,MATCH(D3627,Map!$A$2:$A$86,0),0))</f>
        <v>0</v>
      </c>
      <c r="Z3627" s="7">
        <f>IF(INDEX(Map!$D$2:$D$86,MATCH(D3627,Map!$A$2:$A$86,0),0)="","N/A",E3627*INDEX(Map!$D$2:$D$86,MATCH(D3627,Map!$A$2:$A$86,0),0))</f>
        <v>0</v>
      </c>
      <c r="AA3627" t="str">
        <f>INDEX(Map!$E$2:$E$86,MATCH(D3627,Map!$A$2:$A$86,0),0)</f>
        <v>NGCC</v>
      </c>
    </row>
    <row r="3628" spans="1:27" x14ac:dyDescent="0.25">
      <c r="A3628" s="1" t="s">
        <v>121</v>
      </c>
      <c r="B3628" s="1" t="s">
        <v>114</v>
      </c>
      <c r="C3628" s="1">
        <v>15</v>
      </c>
      <c r="D3628" s="1" t="s">
        <v>37</v>
      </c>
      <c r="E3628" s="1">
        <v>426.8</v>
      </c>
      <c r="F3628" s="1">
        <v>0</v>
      </c>
      <c r="G3628" s="1">
        <v>86.6</v>
      </c>
      <c r="H3628" s="1">
        <v>3</v>
      </c>
      <c r="I3628" s="1">
        <v>2934.7</v>
      </c>
      <c r="J3628" s="1">
        <v>6877</v>
      </c>
      <c r="K3628" s="1">
        <v>677</v>
      </c>
      <c r="L3628" s="1">
        <v>329.8</v>
      </c>
      <c r="M3628" s="1">
        <v>9680</v>
      </c>
      <c r="N3628" s="1">
        <v>8</v>
      </c>
      <c r="O3628" s="1">
        <v>27</v>
      </c>
      <c r="P3628" s="1">
        <v>0</v>
      </c>
      <c r="Q3628" s="1">
        <v>567</v>
      </c>
      <c r="R3628" s="1">
        <v>24.01</v>
      </c>
      <c r="S3628" s="1">
        <v>24.07</v>
      </c>
      <c r="T3628" s="1">
        <v>10274</v>
      </c>
      <c r="U3628" s="3" t="str">
        <f t="shared" si="56"/>
        <v>2017Plan</v>
      </c>
      <c r="V3628" s="2">
        <f>DATE(A3628,INDEX(Map!$H$1:$H$12,MATCH(B3628,Map!$G$1:$G$12,0),0),1)</f>
        <v>43678</v>
      </c>
      <c r="W3628" t="str">
        <f>IF(AND(V3628&gt;=Map!$K$2,V3628&lt;=Map!$L$2),"Base",IF(AND(V3628&gt;=Map!$K$3,V3628&lt;=Map!$L$3),"Fcst","N/A"))</f>
        <v>N/A</v>
      </c>
      <c r="X3628" t="str">
        <f>INDEX(Map!$B$2:$B$86,MATCH(D3628,Map!$A$2:$A$86,0),0)</f>
        <v>Cane Run 7</v>
      </c>
      <c r="Y3628" s="7">
        <f>IF(INDEX(Map!$C$2:$C$86,MATCH(D3628,Map!$A$2:$A$86,0),0)="","N/A",E3628*INDEX(Map!$C$2:$C$86,MATCH(D3628,Map!$A$2:$A$86,0),0))</f>
        <v>332.904</v>
      </c>
      <c r="Z3628" s="7">
        <f>IF(INDEX(Map!$D$2:$D$86,MATCH(D3628,Map!$A$2:$A$86,0),0)="","N/A",E3628*INDEX(Map!$D$2:$D$86,MATCH(D3628,Map!$A$2:$A$86,0),0))</f>
        <v>93.896000000000001</v>
      </c>
      <c r="AA3628" t="str">
        <f>INDEX(Map!$E$2:$E$86,MATCH(D3628,Map!$A$2:$A$86,0),0)</f>
        <v>NGCC</v>
      </c>
    </row>
    <row r="3629" spans="1:27" x14ac:dyDescent="0.25">
      <c r="A3629" s="1" t="s">
        <v>121</v>
      </c>
      <c r="B3629" s="1" t="s">
        <v>114</v>
      </c>
      <c r="C3629" s="1">
        <v>16</v>
      </c>
      <c r="D3629" s="1" t="s">
        <v>38</v>
      </c>
      <c r="E3629" s="1">
        <v>3.5</v>
      </c>
      <c r="F3629" s="1">
        <v>0</v>
      </c>
      <c r="G3629" s="1">
        <v>4.3</v>
      </c>
      <c r="H3629" s="1">
        <v>6</v>
      </c>
      <c r="I3629" s="1">
        <v>48.1</v>
      </c>
      <c r="J3629" s="1">
        <v>13871</v>
      </c>
      <c r="K3629" s="1">
        <v>50</v>
      </c>
      <c r="L3629" s="1">
        <v>331.6</v>
      </c>
      <c r="M3629" s="1">
        <v>159</v>
      </c>
      <c r="N3629" s="1">
        <v>1</v>
      </c>
      <c r="O3629" s="1">
        <v>2</v>
      </c>
      <c r="P3629" s="1">
        <v>0</v>
      </c>
      <c r="Q3629" s="1">
        <v>0</v>
      </c>
      <c r="R3629" s="1">
        <v>46</v>
      </c>
      <c r="S3629" s="1">
        <v>46.51</v>
      </c>
      <c r="T3629" s="1">
        <v>161</v>
      </c>
      <c r="U3629" s="3" t="str">
        <f t="shared" si="56"/>
        <v>2017Plan</v>
      </c>
      <c r="V3629" s="2">
        <f>DATE(A3629,INDEX(Map!$H$1:$H$12,MATCH(B3629,Map!$G$1:$G$12,0),0),1)</f>
        <v>43678</v>
      </c>
      <c r="W3629" t="str">
        <f>IF(AND(V3629&gt;=Map!$K$2,V3629&lt;=Map!$L$2),"Base",IF(AND(V3629&gt;=Map!$K$3,V3629&lt;=Map!$L$3),"Fcst","N/A"))</f>
        <v>N/A</v>
      </c>
      <c r="X3629" t="str">
        <f>INDEX(Map!$B$2:$B$86,MATCH(D3629,Map!$A$2:$A$86,0),0)</f>
        <v>Brown 5</v>
      </c>
      <c r="Y3629" s="7">
        <f>IF(INDEX(Map!$C$2:$C$86,MATCH(D3629,Map!$A$2:$A$86,0),0)="","N/A",E3629*INDEX(Map!$C$2:$C$86,MATCH(D3629,Map!$A$2:$A$86,0),0))</f>
        <v>1.645</v>
      </c>
      <c r="Z3629" s="7">
        <f>IF(INDEX(Map!$D$2:$D$86,MATCH(D3629,Map!$A$2:$A$86,0),0)="","N/A",E3629*INDEX(Map!$D$2:$D$86,MATCH(D3629,Map!$A$2:$A$86,0),0))</f>
        <v>1.855</v>
      </c>
      <c r="AA3629" t="str">
        <f>INDEX(Map!$E$2:$E$86,MATCH(D3629,Map!$A$2:$A$86,0),0)</f>
        <v>SCCT</v>
      </c>
    </row>
    <row r="3630" spans="1:27" x14ac:dyDescent="0.25">
      <c r="A3630" s="1" t="s">
        <v>121</v>
      </c>
      <c r="B3630" s="1" t="s">
        <v>114</v>
      </c>
      <c r="C3630" s="1">
        <v>17</v>
      </c>
      <c r="D3630" s="1" t="s">
        <v>39</v>
      </c>
      <c r="E3630" s="1">
        <v>0.2</v>
      </c>
      <c r="F3630" s="1">
        <v>0</v>
      </c>
      <c r="G3630" s="1">
        <v>0.2</v>
      </c>
      <c r="H3630" s="1">
        <v>4</v>
      </c>
      <c r="I3630" s="1">
        <v>2.5</v>
      </c>
      <c r="J3630" s="1">
        <v>16510</v>
      </c>
      <c r="K3630" s="1">
        <v>5</v>
      </c>
      <c r="L3630" s="1">
        <v>331.6</v>
      </c>
      <c r="M3630" s="1">
        <v>8</v>
      </c>
      <c r="N3630" s="1">
        <v>0</v>
      </c>
      <c r="O3630" s="1">
        <v>0</v>
      </c>
      <c r="P3630" s="1">
        <v>0</v>
      </c>
      <c r="Q3630" s="1">
        <v>0</v>
      </c>
      <c r="R3630" s="1">
        <v>54.76</v>
      </c>
      <c r="S3630" s="1">
        <v>54.76</v>
      </c>
      <c r="T3630" s="1">
        <v>8</v>
      </c>
      <c r="U3630" s="3" t="str">
        <f t="shared" si="56"/>
        <v>2017Plan</v>
      </c>
      <c r="V3630" s="2">
        <f>DATE(A3630,INDEX(Map!$H$1:$H$12,MATCH(B3630,Map!$G$1:$G$12,0),0),1)</f>
        <v>43678</v>
      </c>
      <c r="W3630" t="str">
        <f>IF(AND(V3630&gt;=Map!$K$2,V3630&lt;=Map!$L$2),"Base",IF(AND(V3630&gt;=Map!$K$3,V3630&lt;=Map!$L$3),"Fcst","N/A"))</f>
        <v>N/A</v>
      </c>
      <c r="X3630" t="str">
        <f>INDEX(Map!$B$2:$B$86,MATCH(D3630,Map!$A$2:$A$86,0),0)</f>
        <v>Brown 5</v>
      </c>
      <c r="Y3630" s="7">
        <f>IF(INDEX(Map!$C$2:$C$86,MATCH(D3630,Map!$A$2:$A$86,0),0)="","N/A",E3630*INDEX(Map!$C$2:$C$86,MATCH(D3630,Map!$A$2:$A$86,0),0))</f>
        <v>9.4E-2</v>
      </c>
      <c r="Z3630" s="7">
        <f>IF(INDEX(Map!$D$2:$D$86,MATCH(D3630,Map!$A$2:$A$86,0),0)="","N/A",E3630*INDEX(Map!$D$2:$D$86,MATCH(D3630,Map!$A$2:$A$86,0),0))</f>
        <v>0.10600000000000001</v>
      </c>
      <c r="AA3630" t="str">
        <f>INDEX(Map!$E$2:$E$86,MATCH(D3630,Map!$A$2:$A$86,0),0)</f>
        <v>SCCT</v>
      </c>
    </row>
    <row r="3631" spans="1:27" x14ac:dyDescent="0.25">
      <c r="A3631" s="1" t="s">
        <v>121</v>
      </c>
      <c r="B3631" s="1" t="s">
        <v>114</v>
      </c>
      <c r="C3631" s="1">
        <v>18</v>
      </c>
      <c r="D3631" s="1" t="s">
        <v>40</v>
      </c>
      <c r="E3631" s="1">
        <v>9.6999999999999993</v>
      </c>
      <c r="F3631" s="1">
        <v>0</v>
      </c>
      <c r="G3631" s="1">
        <v>8.9</v>
      </c>
      <c r="H3631" s="1">
        <v>8</v>
      </c>
      <c r="I3631" s="1">
        <v>108.3</v>
      </c>
      <c r="J3631" s="1">
        <v>11205</v>
      </c>
      <c r="K3631" s="1">
        <v>75</v>
      </c>
      <c r="L3631" s="1">
        <v>331.7</v>
      </c>
      <c r="M3631" s="1">
        <v>359</v>
      </c>
      <c r="N3631" s="1">
        <v>2</v>
      </c>
      <c r="O3631" s="1">
        <v>72</v>
      </c>
      <c r="P3631" s="1">
        <v>0</v>
      </c>
      <c r="Q3631" s="1">
        <v>33</v>
      </c>
      <c r="R3631" s="1">
        <v>40.56</v>
      </c>
      <c r="S3631" s="1">
        <v>48.04</v>
      </c>
      <c r="T3631" s="1">
        <v>464</v>
      </c>
      <c r="U3631" s="3" t="str">
        <f t="shared" si="56"/>
        <v>2017Plan</v>
      </c>
      <c r="V3631" s="2">
        <f>DATE(A3631,INDEX(Map!$H$1:$H$12,MATCH(B3631,Map!$G$1:$G$12,0),0),1)</f>
        <v>43678</v>
      </c>
      <c r="W3631" t="str">
        <f>IF(AND(V3631&gt;=Map!$K$2,V3631&lt;=Map!$L$2),"Base",IF(AND(V3631&gt;=Map!$K$3,V3631&lt;=Map!$L$3),"Fcst","N/A"))</f>
        <v>N/A</v>
      </c>
      <c r="X3631" t="str">
        <f>INDEX(Map!$B$2:$B$86,MATCH(D3631,Map!$A$2:$A$86,0),0)</f>
        <v>Brown 6</v>
      </c>
      <c r="Y3631" s="7">
        <f>IF(INDEX(Map!$C$2:$C$86,MATCH(D3631,Map!$A$2:$A$86,0),0)="","N/A",E3631*INDEX(Map!$C$2:$C$86,MATCH(D3631,Map!$A$2:$A$86,0),0))</f>
        <v>6.0139999999999993</v>
      </c>
      <c r="Z3631" s="7">
        <f>IF(INDEX(Map!$D$2:$D$86,MATCH(D3631,Map!$A$2:$A$86,0),0)="","N/A",E3631*INDEX(Map!$D$2:$D$86,MATCH(D3631,Map!$A$2:$A$86,0),0))</f>
        <v>3.6859999999999999</v>
      </c>
      <c r="AA3631" t="str">
        <f>INDEX(Map!$E$2:$E$86,MATCH(D3631,Map!$A$2:$A$86,0),0)</f>
        <v>SCCT</v>
      </c>
    </row>
    <row r="3632" spans="1:27" x14ac:dyDescent="0.25">
      <c r="A3632" s="1" t="s">
        <v>121</v>
      </c>
      <c r="B3632" s="1" t="s">
        <v>114</v>
      </c>
      <c r="C3632" s="1">
        <v>19</v>
      </c>
      <c r="D3632" s="1" t="s">
        <v>41</v>
      </c>
      <c r="E3632" s="1">
        <v>9.4</v>
      </c>
      <c r="F3632" s="1">
        <v>0</v>
      </c>
      <c r="G3632" s="1">
        <v>8.6999999999999993</v>
      </c>
      <c r="H3632" s="1">
        <v>7</v>
      </c>
      <c r="I3632" s="1">
        <v>105.8</v>
      </c>
      <c r="J3632" s="1">
        <v>11245</v>
      </c>
      <c r="K3632" s="1">
        <v>74</v>
      </c>
      <c r="L3632" s="1">
        <v>331.6</v>
      </c>
      <c r="M3632" s="1">
        <v>351</v>
      </c>
      <c r="N3632" s="1">
        <v>2</v>
      </c>
      <c r="O3632" s="1">
        <v>6</v>
      </c>
      <c r="P3632" s="1">
        <v>0</v>
      </c>
      <c r="Q3632" s="1">
        <v>0</v>
      </c>
      <c r="R3632" s="1">
        <v>37.29</v>
      </c>
      <c r="S3632" s="1">
        <v>37.93</v>
      </c>
      <c r="T3632" s="1">
        <v>357</v>
      </c>
      <c r="U3632" s="3" t="str">
        <f t="shared" si="56"/>
        <v>2017Plan</v>
      </c>
      <c r="V3632" s="2">
        <f>DATE(A3632,INDEX(Map!$H$1:$H$12,MATCH(B3632,Map!$G$1:$G$12,0),0),1)</f>
        <v>43678</v>
      </c>
      <c r="W3632" t="str">
        <f>IF(AND(V3632&gt;=Map!$K$2,V3632&lt;=Map!$L$2),"Base",IF(AND(V3632&gt;=Map!$K$3,V3632&lt;=Map!$L$3),"Fcst","N/A"))</f>
        <v>N/A</v>
      </c>
      <c r="X3632" t="str">
        <f>INDEX(Map!$B$2:$B$86,MATCH(D3632,Map!$A$2:$A$86,0),0)</f>
        <v>Brown 7</v>
      </c>
      <c r="Y3632" s="7">
        <f>IF(INDEX(Map!$C$2:$C$86,MATCH(D3632,Map!$A$2:$A$86,0),0)="","N/A",E3632*INDEX(Map!$C$2:$C$86,MATCH(D3632,Map!$A$2:$A$86,0),0))</f>
        <v>5.8280000000000003</v>
      </c>
      <c r="Z3632" s="7">
        <f>IF(INDEX(Map!$D$2:$D$86,MATCH(D3632,Map!$A$2:$A$86,0),0)="","N/A",E3632*INDEX(Map!$D$2:$D$86,MATCH(D3632,Map!$A$2:$A$86,0),0))</f>
        <v>3.5720000000000001</v>
      </c>
      <c r="AA3632" t="str">
        <f>INDEX(Map!$E$2:$E$86,MATCH(D3632,Map!$A$2:$A$86,0),0)</f>
        <v>SCCT</v>
      </c>
    </row>
    <row r="3633" spans="1:27" x14ac:dyDescent="0.25">
      <c r="A3633" s="1" t="s">
        <v>121</v>
      </c>
      <c r="B3633" s="1" t="s">
        <v>114</v>
      </c>
      <c r="C3633" s="1">
        <v>20</v>
      </c>
      <c r="D3633" s="1" t="s">
        <v>42</v>
      </c>
      <c r="E3633" s="1">
        <v>0.9</v>
      </c>
      <c r="F3633" s="1">
        <v>0</v>
      </c>
      <c r="G3633" s="1">
        <v>1.2</v>
      </c>
      <c r="H3633" s="1">
        <v>3</v>
      </c>
      <c r="I3633" s="1">
        <v>14.5</v>
      </c>
      <c r="J3633" s="1">
        <v>16110</v>
      </c>
      <c r="K3633" s="1">
        <v>18</v>
      </c>
      <c r="L3633" s="1">
        <v>331.6</v>
      </c>
      <c r="M3633" s="1">
        <v>48</v>
      </c>
      <c r="N3633" s="1">
        <v>0</v>
      </c>
      <c r="O3633" s="1">
        <v>1</v>
      </c>
      <c r="P3633" s="1">
        <v>0</v>
      </c>
      <c r="Q3633" s="1">
        <v>0</v>
      </c>
      <c r="R3633" s="1">
        <v>53.43</v>
      </c>
      <c r="S3633" s="1">
        <v>54.29</v>
      </c>
      <c r="T3633" s="1">
        <v>49</v>
      </c>
      <c r="U3633" s="3" t="str">
        <f t="shared" si="56"/>
        <v>2017Plan</v>
      </c>
      <c r="V3633" s="2">
        <f>DATE(A3633,INDEX(Map!$H$1:$H$12,MATCH(B3633,Map!$G$1:$G$12,0),0),1)</f>
        <v>43678</v>
      </c>
      <c r="W3633" t="str">
        <f>IF(AND(V3633&gt;=Map!$K$2,V3633&lt;=Map!$L$2),"Base",IF(AND(V3633&gt;=Map!$K$3,V3633&lt;=Map!$L$3),"Fcst","N/A"))</f>
        <v>N/A</v>
      </c>
      <c r="X3633" t="str">
        <f>INDEX(Map!$B$2:$B$86,MATCH(D3633,Map!$A$2:$A$86,0),0)</f>
        <v>Brown 8</v>
      </c>
      <c r="Y3633" s="7">
        <f>IF(INDEX(Map!$C$2:$C$86,MATCH(D3633,Map!$A$2:$A$86,0),0)="","N/A",E3633*INDEX(Map!$C$2:$C$86,MATCH(D3633,Map!$A$2:$A$86,0),0))</f>
        <v>0.9</v>
      </c>
      <c r="Z3633" s="7" t="str">
        <f>IF(INDEX(Map!$D$2:$D$86,MATCH(D3633,Map!$A$2:$A$86,0),0)="","N/A",E3633*INDEX(Map!$D$2:$D$86,MATCH(D3633,Map!$A$2:$A$86,0),0))</f>
        <v>N/A</v>
      </c>
      <c r="AA3633" t="str">
        <f>INDEX(Map!$E$2:$E$86,MATCH(D3633,Map!$A$2:$A$86,0),0)</f>
        <v>SCCT</v>
      </c>
    </row>
    <row r="3634" spans="1:27" x14ac:dyDescent="0.25">
      <c r="A3634" s="1" t="s">
        <v>121</v>
      </c>
      <c r="B3634" s="1" t="s">
        <v>114</v>
      </c>
      <c r="C3634" s="1">
        <v>21</v>
      </c>
      <c r="D3634" s="1" t="s">
        <v>43</v>
      </c>
      <c r="E3634" s="1">
        <v>0.1</v>
      </c>
      <c r="F3634" s="1">
        <v>0</v>
      </c>
      <c r="G3634" s="1">
        <v>0.2</v>
      </c>
      <c r="H3634" s="1">
        <v>4</v>
      </c>
      <c r="I3634" s="1">
        <v>2.2000000000000002</v>
      </c>
      <c r="J3634" s="1">
        <v>16329</v>
      </c>
      <c r="K3634" s="1">
        <v>5</v>
      </c>
      <c r="L3634" s="1">
        <v>331.6</v>
      </c>
      <c r="M3634" s="1">
        <v>7</v>
      </c>
      <c r="N3634" s="1">
        <v>0</v>
      </c>
      <c r="O3634" s="1">
        <v>0</v>
      </c>
      <c r="P3634" s="1">
        <v>0</v>
      </c>
      <c r="Q3634" s="1">
        <v>0</v>
      </c>
      <c r="R3634" s="1">
        <v>54.16</v>
      </c>
      <c r="S3634" s="1">
        <v>54.16</v>
      </c>
      <c r="T3634" s="1">
        <v>7</v>
      </c>
      <c r="U3634" s="3" t="str">
        <f t="shared" si="56"/>
        <v>2017Plan</v>
      </c>
      <c r="V3634" s="2">
        <f>DATE(A3634,INDEX(Map!$H$1:$H$12,MATCH(B3634,Map!$G$1:$G$12,0),0),1)</f>
        <v>43678</v>
      </c>
      <c r="W3634" t="str">
        <f>IF(AND(V3634&gt;=Map!$K$2,V3634&lt;=Map!$L$2),"Base",IF(AND(V3634&gt;=Map!$K$3,V3634&lt;=Map!$L$3),"Fcst","N/A"))</f>
        <v>N/A</v>
      </c>
      <c r="X3634" t="str">
        <f>INDEX(Map!$B$2:$B$86,MATCH(D3634,Map!$A$2:$A$86,0),0)</f>
        <v>Brown 8</v>
      </c>
      <c r="Y3634" s="7">
        <f>IF(INDEX(Map!$C$2:$C$86,MATCH(D3634,Map!$A$2:$A$86,0),0)="","N/A",E3634*INDEX(Map!$C$2:$C$86,MATCH(D3634,Map!$A$2:$A$86,0),0))</f>
        <v>0.1</v>
      </c>
      <c r="Z3634" s="7" t="str">
        <f>IF(INDEX(Map!$D$2:$D$86,MATCH(D3634,Map!$A$2:$A$86,0),0)="","N/A",E3634*INDEX(Map!$D$2:$D$86,MATCH(D3634,Map!$A$2:$A$86,0),0))</f>
        <v>N/A</v>
      </c>
      <c r="AA3634" t="str">
        <f>INDEX(Map!$E$2:$E$86,MATCH(D3634,Map!$A$2:$A$86,0),0)</f>
        <v>SCCT</v>
      </c>
    </row>
    <row r="3635" spans="1:27" x14ac:dyDescent="0.25">
      <c r="A3635" s="1" t="s">
        <v>121</v>
      </c>
      <c r="B3635" s="1" t="s">
        <v>114</v>
      </c>
      <c r="C3635" s="1">
        <v>22</v>
      </c>
      <c r="D3635" s="1" t="s">
        <v>44</v>
      </c>
      <c r="E3635" s="1">
        <v>1.8</v>
      </c>
      <c r="F3635" s="1">
        <v>0</v>
      </c>
      <c r="G3635" s="1">
        <v>2.2999999999999998</v>
      </c>
      <c r="H3635" s="1">
        <v>5</v>
      </c>
      <c r="I3635" s="1">
        <v>28.2</v>
      </c>
      <c r="J3635" s="1">
        <v>16110</v>
      </c>
      <c r="K3635" s="1">
        <v>35</v>
      </c>
      <c r="L3635" s="1">
        <v>331.6</v>
      </c>
      <c r="M3635" s="1">
        <v>94</v>
      </c>
      <c r="N3635" s="1">
        <v>0</v>
      </c>
      <c r="O3635" s="1">
        <v>1</v>
      </c>
      <c r="P3635" s="1">
        <v>0</v>
      </c>
      <c r="Q3635" s="1">
        <v>0</v>
      </c>
      <c r="R3635" s="1">
        <v>53.43</v>
      </c>
      <c r="S3635" s="1">
        <v>54.19</v>
      </c>
      <c r="T3635" s="1">
        <v>95</v>
      </c>
      <c r="U3635" s="3" t="str">
        <f t="shared" si="56"/>
        <v>2017Plan</v>
      </c>
      <c r="V3635" s="2">
        <f>DATE(A3635,INDEX(Map!$H$1:$H$12,MATCH(B3635,Map!$G$1:$G$12,0),0),1)</f>
        <v>43678</v>
      </c>
      <c r="W3635" t="str">
        <f>IF(AND(V3635&gt;=Map!$K$2,V3635&lt;=Map!$L$2),"Base",IF(AND(V3635&gt;=Map!$K$3,V3635&lt;=Map!$L$3),"Fcst","N/A"))</f>
        <v>N/A</v>
      </c>
      <c r="X3635" t="str">
        <f>INDEX(Map!$B$2:$B$86,MATCH(D3635,Map!$A$2:$A$86,0),0)</f>
        <v>Brown 9</v>
      </c>
      <c r="Y3635" s="7">
        <f>IF(INDEX(Map!$C$2:$C$86,MATCH(D3635,Map!$A$2:$A$86,0),0)="","N/A",E3635*INDEX(Map!$C$2:$C$86,MATCH(D3635,Map!$A$2:$A$86,0),0))</f>
        <v>1.8</v>
      </c>
      <c r="Z3635" s="7" t="str">
        <f>IF(INDEX(Map!$D$2:$D$86,MATCH(D3635,Map!$A$2:$A$86,0),0)="","N/A",E3635*INDEX(Map!$D$2:$D$86,MATCH(D3635,Map!$A$2:$A$86,0),0))</f>
        <v>N/A</v>
      </c>
      <c r="AA3635" t="str">
        <f>INDEX(Map!$E$2:$E$86,MATCH(D3635,Map!$A$2:$A$86,0),0)</f>
        <v>SCCT</v>
      </c>
    </row>
    <row r="3636" spans="1:27" x14ac:dyDescent="0.25">
      <c r="A3636" s="1" t="s">
        <v>121</v>
      </c>
      <c r="B3636" s="1" t="s">
        <v>114</v>
      </c>
      <c r="C3636" s="1">
        <v>23</v>
      </c>
      <c r="D3636" s="1" t="s">
        <v>45</v>
      </c>
      <c r="E3636" s="1">
        <v>0.1</v>
      </c>
      <c r="F3636" s="1">
        <v>0</v>
      </c>
      <c r="G3636" s="1">
        <v>0.2</v>
      </c>
      <c r="H3636" s="1">
        <v>4</v>
      </c>
      <c r="I3636" s="1">
        <v>2.2000000000000002</v>
      </c>
      <c r="J3636" s="1">
        <v>16329</v>
      </c>
      <c r="K3636" s="1">
        <v>5</v>
      </c>
      <c r="L3636" s="1">
        <v>331.6</v>
      </c>
      <c r="M3636" s="1">
        <v>7</v>
      </c>
      <c r="N3636" s="1">
        <v>0</v>
      </c>
      <c r="O3636" s="1">
        <v>0</v>
      </c>
      <c r="P3636" s="1">
        <v>0</v>
      </c>
      <c r="Q3636" s="1">
        <v>0</v>
      </c>
      <c r="R3636" s="1">
        <v>54.16</v>
      </c>
      <c r="S3636" s="1">
        <v>54.16</v>
      </c>
      <c r="T3636" s="1">
        <v>7</v>
      </c>
      <c r="U3636" s="3" t="str">
        <f t="shared" si="56"/>
        <v>2017Plan</v>
      </c>
      <c r="V3636" s="2">
        <f>DATE(A3636,INDEX(Map!$H$1:$H$12,MATCH(B3636,Map!$G$1:$G$12,0),0),1)</f>
        <v>43678</v>
      </c>
      <c r="W3636" t="str">
        <f>IF(AND(V3636&gt;=Map!$K$2,V3636&lt;=Map!$L$2),"Base",IF(AND(V3636&gt;=Map!$K$3,V3636&lt;=Map!$L$3),"Fcst","N/A"))</f>
        <v>N/A</v>
      </c>
      <c r="X3636" t="str">
        <f>INDEX(Map!$B$2:$B$86,MATCH(D3636,Map!$A$2:$A$86,0),0)</f>
        <v>Brown 9</v>
      </c>
      <c r="Y3636" s="7">
        <f>IF(INDEX(Map!$C$2:$C$86,MATCH(D3636,Map!$A$2:$A$86,0),0)="","N/A",E3636*INDEX(Map!$C$2:$C$86,MATCH(D3636,Map!$A$2:$A$86,0),0))</f>
        <v>0.1</v>
      </c>
      <c r="Z3636" s="7" t="str">
        <f>IF(INDEX(Map!$D$2:$D$86,MATCH(D3636,Map!$A$2:$A$86,0),0)="","N/A",E3636*INDEX(Map!$D$2:$D$86,MATCH(D3636,Map!$A$2:$A$86,0),0))</f>
        <v>N/A</v>
      </c>
      <c r="AA3636" t="str">
        <f>INDEX(Map!$E$2:$E$86,MATCH(D3636,Map!$A$2:$A$86,0),0)</f>
        <v>SCCT</v>
      </c>
    </row>
    <row r="3637" spans="1:27" x14ac:dyDescent="0.25">
      <c r="A3637" s="1" t="s">
        <v>121</v>
      </c>
      <c r="B3637" s="1" t="s">
        <v>114</v>
      </c>
      <c r="C3637" s="1">
        <v>24</v>
      </c>
      <c r="D3637" s="1" t="s">
        <v>46</v>
      </c>
      <c r="E3637" s="1">
        <v>1.5</v>
      </c>
      <c r="F3637" s="1">
        <v>0</v>
      </c>
      <c r="G3637" s="1">
        <v>2</v>
      </c>
      <c r="H3637" s="1">
        <v>5</v>
      </c>
      <c r="I3637" s="1">
        <v>24.2</v>
      </c>
      <c r="J3637" s="1">
        <v>16110</v>
      </c>
      <c r="K3637" s="1">
        <v>30</v>
      </c>
      <c r="L3637" s="1">
        <v>331.6</v>
      </c>
      <c r="M3637" s="1">
        <v>80</v>
      </c>
      <c r="N3637" s="1">
        <v>0</v>
      </c>
      <c r="O3637" s="1">
        <v>1</v>
      </c>
      <c r="P3637" s="1">
        <v>0</v>
      </c>
      <c r="Q3637" s="1">
        <v>0</v>
      </c>
      <c r="R3637" s="1">
        <v>53.43</v>
      </c>
      <c r="S3637" s="1">
        <v>54.31</v>
      </c>
      <c r="T3637" s="1">
        <v>81</v>
      </c>
      <c r="U3637" s="3" t="str">
        <f t="shared" si="56"/>
        <v>2017Plan</v>
      </c>
      <c r="V3637" s="2">
        <f>DATE(A3637,INDEX(Map!$H$1:$H$12,MATCH(B3637,Map!$G$1:$G$12,0),0),1)</f>
        <v>43678</v>
      </c>
      <c r="W3637" t="str">
        <f>IF(AND(V3637&gt;=Map!$K$2,V3637&lt;=Map!$L$2),"Base",IF(AND(V3637&gt;=Map!$K$3,V3637&lt;=Map!$L$3),"Fcst","N/A"))</f>
        <v>N/A</v>
      </c>
      <c r="X3637" t="str">
        <f>INDEX(Map!$B$2:$B$86,MATCH(D3637,Map!$A$2:$A$86,0),0)</f>
        <v>Brown 10</v>
      </c>
      <c r="Y3637" s="7">
        <f>IF(INDEX(Map!$C$2:$C$86,MATCH(D3637,Map!$A$2:$A$86,0),0)="","N/A",E3637*INDEX(Map!$C$2:$C$86,MATCH(D3637,Map!$A$2:$A$86,0),0))</f>
        <v>1.5</v>
      </c>
      <c r="Z3637" s="7" t="str">
        <f>IF(INDEX(Map!$D$2:$D$86,MATCH(D3637,Map!$A$2:$A$86,0),0)="","N/A",E3637*INDEX(Map!$D$2:$D$86,MATCH(D3637,Map!$A$2:$A$86,0),0))</f>
        <v>N/A</v>
      </c>
      <c r="AA3637" t="str">
        <f>INDEX(Map!$E$2:$E$86,MATCH(D3637,Map!$A$2:$A$86,0),0)</f>
        <v>SCCT</v>
      </c>
    </row>
    <row r="3638" spans="1:27" x14ac:dyDescent="0.25">
      <c r="A3638" s="1" t="s">
        <v>121</v>
      </c>
      <c r="B3638" s="1" t="s">
        <v>114</v>
      </c>
      <c r="C3638" s="1">
        <v>25</v>
      </c>
      <c r="D3638" s="1" t="s">
        <v>47</v>
      </c>
      <c r="E3638" s="1">
        <v>0.1</v>
      </c>
      <c r="F3638" s="1">
        <v>0</v>
      </c>
      <c r="G3638" s="1">
        <v>0.2</v>
      </c>
      <c r="H3638" s="1">
        <v>4</v>
      </c>
      <c r="I3638" s="1">
        <v>2.2000000000000002</v>
      </c>
      <c r="J3638" s="1">
        <v>16329</v>
      </c>
      <c r="K3638" s="1">
        <v>5</v>
      </c>
      <c r="L3638" s="1">
        <v>331.6</v>
      </c>
      <c r="M3638" s="1">
        <v>7</v>
      </c>
      <c r="N3638" s="1">
        <v>0</v>
      </c>
      <c r="O3638" s="1">
        <v>0</v>
      </c>
      <c r="P3638" s="1">
        <v>0</v>
      </c>
      <c r="Q3638" s="1">
        <v>0</v>
      </c>
      <c r="R3638" s="1">
        <v>54.16</v>
      </c>
      <c r="S3638" s="1">
        <v>54.16</v>
      </c>
      <c r="T3638" s="1">
        <v>7</v>
      </c>
      <c r="U3638" s="3" t="str">
        <f t="shared" si="56"/>
        <v>2017Plan</v>
      </c>
      <c r="V3638" s="2">
        <f>DATE(A3638,INDEX(Map!$H$1:$H$12,MATCH(B3638,Map!$G$1:$G$12,0),0),1)</f>
        <v>43678</v>
      </c>
      <c r="W3638" t="str">
        <f>IF(AND(V3638&gt;=Map!$K$2,V3638&lt;=Map!$L$2),"Base",IF(AND(V3638&gt;=Map!$K$3,V3638&lt;=Map!$L$3),"Fcst","N/A"))</f>
        <v>N/A</v>
      </c>
      <c r="X3638" t="str">
        <f>INDEX(Map!$B$2:$B$86,MATCH(D3638,Map!$A$2:$A$86,0),0)</f>
        <v>Brown 10</v>
      </c>
      <c r="Y3638" s="7">
        <f>IF(INDEX(Map!$C$2:$C$86,MATCH(D3638,Map!$A$2:$A$86,0),0)="","N/A",E3638*INDEX(Map!$C$2:$C$86,MATCH(D3638,Map!$A$2:$A$86,0),0))</f>
        <v>0.1</v>
      </c>
      <c r="Z3638" s="7" t="str">
        <f>IF(INDEX(Map!$D$2:$D$86,MATCH(D3638,Map!$A$2:$A$86,0),0)="","N/A",E3638*INDEX(Map!$D$2:$D$86,MATCH(D3638,Map!$A$2:$A$86,0),0))</f>
        <v>N/A</v>
      </c>
      <c r="AA3638" t="str">
        <f>INDEX(Map!$E$2:$E$86,MATCH(D3638,Map!$A$2:$A$86,0),0)</f>
        <v>SCCT</v>
      </c>
    </row>
    <row r="3639" spans="1:27" x14ac:dyDescent="0.25">
      <c r="A3639" s="1" t="s">
        <v>121</v>
      </c>
      <c r="B3639" s="1" t="s">
        <v>114</v>
      </c>
      <c r="C3639" s="1">
        <v>26</v>
      </c>
      <c r="D3639" s="1" t="s">
        <v>48</v>
      </c>
      <c r="E3639" s="1">
        <v>1.8</v>
      </c>
      <c r="F3639" s="1">
        <v>0</v>
      </c>
      <c r="G3639" s="1">
        <v>2.4</v>
      </c>
      <c r="H3639" s="1">
        <v>5</v>
      </c>
      <c r="I3639" s="1">
        <v>29</v>
      </c>
      <c r="J3639" s="1">
        <v>16110</v>
      </c>
      <c r="K3639" s="1">
        <v>36</v>
      </c>
      <c r="L3639" s="1">
        <v>331.6</v>
      </c>
      <c r="M3639" s="1">
        <v>96</v>
      </c>
      <c r="N3639" s="1">
        <v>0</v>
      </c>
      <c r="O3639" s="1">
        <v>1</v>
      </c>
      <c r="P3639" s="1">
        <v>0</v>
      </c>
      <c r="Q3639" s="1">
        <v>0</v>
      </c>
      <c r="R3639" s="1">
        <v>53.43</v>
      </c>
      <c r="S3639" s="1">
        <v>54.17</v>
      </c>
      <c r="T3639" s="1">
        <v>98</v>
      </c>
      <c r="U3639" s="3" t="str">
        <f t="shared" si="56"/>
        <v>2017Plan</v>
      </c>
      <c r="V3639" s="2">
        <f>DATE(A3639,INDEX(Map!$H$1:$H$12,MATCH(B3639,Map!$G$1:$G$12,0),0),1)</f>
        <v>43678</v>
      </c>
      <c r="W3639" t="str">
        <f>IF(AND(V3639&gt;=Map!$K$2,V3639&lt;=Map!$L$2),"Base",IF(AND(V3639&gt;=Map!$K$3,V3639&lt;=Map!$L$3),"Fcst","N/A"))</f>
        <v>N/A</v>
      </c>
      <c r="X3639" t="str">
        <f>INDEX(Map!$B$2:$B$86,MATCH(D3639,Map!$A$2:$A$86,0),0)</f>
        <v>Brown 11</v>
      </c>
      <c r="Y3639" s="7">
        <f>IF(INDEX(Map!$C$2:$C$86,MATCH(D3639,Map!$A$2:$A$86,0),0)="","N/A",E3639*INDEX(Map!$C$2:$C$86,MATCH(D3639,Map!$A$2:$A$86,0),0))</f>
        <v>1.8</v>
      </c>
      <c r="Z3639" s="7" t="str">
        <f>IF(INDEX(Map!$D$2:$D$86,MATCH(D3639,Map!$A$2:$A$86,0),0)="","N/A",E3639*INDEX(Map!$D$2:$D$86,MATCH(D3639,Map!$A$2:$A$86,0),0))</f>
        <v>N/A</v>
      </c>
      <c r="AA3639" t="str">
        <f>INDEX(Map!$E$2:$E$86,MATCH(D3639,Map!$A$2:$A$86,0),0)</f>
        <v>SCCT</v>
      </c>
    </row>
    <row r="3640" spans="1:27" x14ac:dyDescent="0.25">
      <c r="A3640" s="1" t="s">
        <v>121</v>
      </c>
      <c r="B3640" s="1" t="s">
        <v>114</v>
      </c>
      <c r="C3640" s="1">
        <v>27</v>
      </c>
      <c r="D3640" s="1" t="s">
        <v>49</v>
      </c>
      <c r="E3640" s="1">
        <v>0.1</v>
      </c>
      <c r="F3640" s="1">
        <v>0</v>
      </c>
      <c r="G3640" s="1">
        <v>0.2</v>
      </c>
      <c r="H3640" s="1">
        <v>4</v>
      </c>
      <c r="I3640" s="1">
        <v>2.2000000000000002</v>
      </c>
      <c r="J3640" s="1">
        <v>16329</v>
      </c>
      <c r="K3640" s="1">
        <v>5</v>
      </c>
      <c r="L3640" s="1">
        <v>331.6</v>
      </c>
      <c r="M3640" s="1">
        <v>7</v>
      </c>
      <c r="N3640" s="1">
        <v>0</v>
      </c>
      <c r="O3640" s="1">
        <v>0</v>
      </c>
      <c r="P3640" s="1">
        <v>0</v>
      </c>
      <c r="Q3640" s="1">
        <v>0</v>
      </c>
      <c r="R3640" s="1">
        <v>54.16</v>
      </c>
      <c r="S3640" s="1">
        <v>54.16</v>
      </c>
      <c r="T3640" s="1">
        <v>7</v>
      </c>
      <c r="U3640" s="3" t="str">
        <f t="shared" si="56"/>
        <v>2017Plan</v>
      </c>
      <c r="V3640" s="2">
        <f>DATE(A3640,INDEX(Map!$H$1:$H$12,MATCH(B3640,Map!$G$1:$G$12,0),0),1)</f>
        <v>43678</v>
      </c>
      <c r="W3640" t="str">
        <f>IF(AND(V3640&gt;=Map!$K$2,V3640&lt;=Map!$L$2),"Base",IF(AND(V3640&gt;=Map!$K$3,V3640&lt;=Map!$L$3),"Fcst","N/A"))</f>
        <v>N/A</v>
      </c>
      <c r="X3640" t="str">
        <f>INDEX(Map!$B$2:$B$86,MATCH(D3640,Map!$A$2:$A$86,0),0)</f>
        <v>Brown 11</v>
      </c>
      <c r="Y3640" s="7">
        <f>IF(INDEX(Map!$C$2:$C$86,MATCH(D3640,Map!$A$2:$A$86,0),0)="","N/A",E3640*INDEX(Map!$C$2:$C$86,MATCH(D3640,Map!$A$2:$A$86,0),0))</f>
        <v>0.1</v>
      </c>
      <c r="Z3640" s="7" t="str">
        <f>IF(INDEX(Map!$D$2:$D$86,MATCH(D3640,Map!$A$2:$A$86,0),0)="","N/A",E3640*INDEX(Map!$D$2:$D$86,MATCH(D3640,Map!$A$2:$A$86,0),0))</f>
        <v>N/A</v>
      </c>
      <c r="AA3640" t="str">
        <f>INDEX(Map!$E$2:$E$86,MATCH(D3640,Map!$A$2:$A$86,0),0)</f>
        <v>SCCT</v>
      </c>
    </row>
    <row r="3641" spans="1:27" x14ac:dyDescent="0.25">
      <c r="A3641" s="1" t="s">
        <v>121</v>
      </c>
      <c r="B3641" s="1" t="s">
        <v>114</v>
      </c>
      <c r="C3641" s="1">
        <v>28</v>
      </c>
      <c r="D3641" s="1" t="s">
        <v>50</v>
      </c>
      <c r="E3641" s="1">
        <v>20.6</v>
      </c>
      <c r="F3641" s="1">
        <v>0</v>
      </c>
      <c r="G3641" s="1">
        <v>18.899999999999999</v>
      </c>
      <c r="H3641" s="1">
        <v>19</v>
      </c>
      <c r="I3641" s="1">
        <v>224.7</v>
      </c>
      <c r="J3641" s="1">
        <v>10885</v>
      </c>
      <c r="K3641" s="1">
        <v>152</v>
      </c>
      <c r="L3641" s="1">
        <v>331.7</v>
      </c>
      <c r="M3641" s="1">
        <v>745</v>
      </c>
      <c r="N3641" s="1">
        <v>1</v>
      </c>
      <c r="O3641" s="1">
        <v>3</v>
      </c>
      <c r="P3641" s="1">
        <v>0</v>
      </c>
      <c r="Q3641" s="1">
        <v>0</v>
      </c>
      <c r="R3641" s="1">
        <v>36.1</v>
      </c>
      <c r="S3641" s="1">
        <v>36.24</v>
      </c>
      <c r="T3641" s="1">
        <v>748</v>
      </c>
      <c r="U3641" s="3" t="str">
        <f t="shared" si="56"/>
        <v>2017Plan</v>
      </c>
      <c r="V3641" s="2">
        <f>DATE(A3641,INDEX(Map!$H$1:$H$12,MATCH(B3641,Map!$G$1:$G$12,0),0),1)</f>
        <v>43678</v>
      </c>
      <c r="W3641" t="str">
        <f>IF(AND(V3641&gt;=Map!$K$2,V3641&lt;=Map!$L$2),"Base",IF(AND(V3641&gt;=Map!$K$3,V3641&lt;=Map!$L$3),"Fcst","N/A"))</f>
        <v>N/A</v>
      </c>
      <c r="X3641" t="str">
        <f>INDEX(Map!$B$2:$B$86,MATCH(D3641,Map!$A$2:$A$86,0),0)</f>
        <v>Paddys Run 13</v>
      </c>
      <c r="Y3641" s="7">
        <f>IF(INDEX(Map!$C$2:$C$86,MATCH(D3641,Map!$A$2:$A$86,0),0)="","N/A",E3641*INDEX(Map!$C$2:$C$86,MATCH(D3641,Map!$A$2:$A$86,0),0))</f>
        <v>9.6820000000000004</v>
      </c>
      <c r="Z3641" s="7">
        <f>IF(INDEX(Map!$D$2:$D$86,MATCH(D3641,Map!$A$2:$A$86,0),0)="","N/A",E3641*INDEX(Map!$D$2:$D$86,MATCH(D3641,Map!$A$2:$A$86,0),0))</f>
        <v>10.918000000000001</v>
      </c>
      <c r="AA3641" t="str">
        <f>INDEX(Map!$E$2:$E$86,MATCH(D3641,Map!$A$2:$A$86,0),0)</f>
        <v>SCCT</v>
      </c>
    </row>
    <row r="3642" spans="1:27" x14ac:dyDescent="0.25">
      <c r="A3642" s="1" t="s">
        <v>121</v>
      </c>
      <c r="B3642" s="1" t="s">
        <v>114</v>
      </c>
      <c r="C3642" s="1">
        <v>29</v>
      </c>
      <c r="D3642" s="1" t="s">
        <v>51</v>
      </c>
      <c r="E3642" s="1">
        <v>33.5</v>
      </c>
      <c r="F3642" s="1">
        <v>0</v>
      </c>
      <c r="G3642" s="1">
        <v>28.3</v>
      </c>
      <c r="H3642" s="1">
        <v>27</v>
      </c>
      <c r="I3642" s="1">
        <v>376.8</v>
      </c>
      <c r="J3642" s="1">
        <v>11256</v>
      </c>
      <c r="K3642" s="1">
        <v>256</v>
      </c>
      <c r="L3642" s="1">
        <v>331.6</v>
      </c>
      <c r="M3642" s="1">
        <v>1250</v>
      </c>
      <c r="N3642" s="1">
        <v>1</v>
      </c>
      <c r="O3642" s="1">
        <v>4</v>
      </c>
      <c r="P3642" s="1">
        <v>0</v>
      </c>
      <c r="Q3642" s="1">
        <v>0</v>
      </c>
      <c r="R3642" s="1">
        <v>37.33</v>
      </c>
      <c r="S3642" s="1">
        <v>37.450000000000003</v>
      </c>
      <c r="T3642" s="1">
        <v>1254</v>
      </c>
      <c r="U3642" s="3" t="str">
        <f t="shared" si="56"/>
        <v>2017Plan</v>
      </c>
      <c r="V3642" s="2">
        <f>DATE(A3642,INDEX(Map!$H$1:$H$12,MATCH(B3642,Map!$G$1:$G$12,0),0),1)</f>
        <v>43678</v>
      </c>
      <c r="W3642" t="str">
        <f>IF(AND(V3642&gt;=Map!$K$2,V3642&lt;=Map!$L$2),"Base",IF(AND(V3642&gt;=Map!$K$3,V3642&lt;=Map!$L$3),"Fcst","N/A"))</f>
        <v>N/A</v>
      </c>
      <c r="X3642" t="str">
        <f>INDEX(Map!$B$2:$B$86,MATCH(D3642,Map!$A$2:$A$86,0),0)</f>
        <v>Trimble Co 05</v>
      </c>
      <c r="Y3642" s="7">
        <f>IF(INDEX(Map!$C$2:$C$86,MATCH(D3642,Map!$A$2:$A$86,0),0)="","N/A",E3642*INDEX(Map!$C$2:$C$86,MATCH(D3642,Map!$A$2:$A$86,0),0))</f>
        <v>23.785</v>
      </c>
      <c r="Z3642" s="7">
        <f>IF(INDEX(Map!$D$2:$D$86,MATCH(D3642,Map!$A$2:$A$86,0),0)="","N/A",E3642*INDEX(Map!$D$2:$D$86,MATCH(D3642,Map!$A$2:$A$86,0),0))</f>
        <v>9.7149999999999999</v>
      </c>
      <c r="AA3642" t="str">
        <f>INDEX(Map!$E$2:$E$86,MATCH(D3642,Map!$A$2:$A$86,0),0)</f>
        <v>SCCT</v>
      </c>
    </row>
    <row r="3643" spans="1:27" x14ac:dyDescent="0.25">
      <c r="A3643" s="1" t="s">
        <v>121</v>
      </c>
      <c r="B3643" s="1" t="s">
        <v>114</v>
      </c>
      <c r="C3643" s="1">
        <v>30</v>
      </c>
      <c r="D3643" s="1" t="s">
        <v>52</v>
      </c>
      <c r="E3643" s="1">
        <v>30.6</v>
      </c>
      <c r="F3643" s="1">
        <v>0</v>
      </c>
      <c r="G3643" s="1">
        <v>25.8</v>
      </c>
      <c r="H3643" s="1">
        <v>25</v>
      </c>
      <c r="I3643" s="1">
        <v>341.9</v>
      </c>
      <c r="J3643" s="1">
        <v>11182</v>
      </c>
      <c r="K3643" s="1">
        <v>228</v>
      </c>
      <c r="L3643" s="1">
        <v>331.6</v>
      </c>
      <c r="M3643" s="1">
        <v>1134</v>
      </c>
      <c r="N3643" s="1">
        <v>1</v>
      </c>
      <c r="O3643" s="1">
        <v>4</v>
      </c>
      <c r="P3643" s="1">
        <v>0</v>
      </c>
      <c r="Q3643" s="1">
        <v>0</v>
      </c>
      <c r="R3643" s="1">
        <v>37.08</v>
      </c>
      <c r="S3643" s="1">
        <v>37.200000000000003</v>
      </c>
      <c r="T3643" s="1">
        <v>1137</v>
      </c>
      <c r="U3643" s="3" t="str">
        <f t="shared" si="56"/>
        <v>2017Plan</v>
      </c>
      <c r="V3643" s="2">
        <f>DATE(A3643,INDEX(Map!$H$1:$H$12,MATCH(B3643,Map!$G$1:$G$12,0),0),1)</f>
        <v>43678</v>
      </c>
      <c r="W3643" t="str">
        <f>IF(AND(V3643&gt;=Map!$K$2,V3643&lt;=Map!$L$2),"Base",IF(AND(V3643&gt;=Map!$K$3,V3643&lt;=Map!$L$3),"Fcst","N/A"))</f>
        <v>N/A</v>
      </c>
      <c r="X3643" t="str">
        <f>INDEX(Map!$B$2:$B$86,MATCH(D3643,Map!$A$2:$A$86,0),0)</f>
        <v>Trimble Co 06</v>
      </c>
      <c r="Y3643" s="7">
        <f>IF(INDEX(Map!$C$2:$C$86,MATCH(D3643,Map!$A$2:$A$86,0),0)="","N/A",E3643*INDEX(Map!$C$2:$C$86,MATCH(D3643,Map!$A$2:$A$86,0),0))</f>
        <v>21.725999999999999</v>
      </c>
      <c r="Z3643" s="7">
        <f>IF(INDEX(Map!$D$2:$D$86,MATCH(D3643,Map!$A$2:$A$86,0),0)="","N/A",E3643*INDEX(Map!$D$2:$D$86,MATCH(D3643,Map!$A$2:$A$86,0),0))</f>
        <v>8.8740000000000006</v>
      </c>
      <c r="AA3643" t="str">
        <f>INDEX(Map!$E$2:$E$86,MATCH(D3643,Map!$A$2:$A$86,0),0)</f>
        <v>SCCT</v>
      </c>
    </row>
    <row r="3644" spans="1:27" x14ac:dyDescent="0.25">
      <c r="A3644" s="1" t="s">
        <v>121</v>
      </c>
      <c r="B3644" s="1" t="s">
        <v>114</v>
      </c>
      <c r="C3644" s="1">
        <v>31</v>
      </c>
      <c r="D3644" s="1" t="s">
        <v>53</v>
      </c>
      <c r="E3644" s="1">
        <v>27.1</v>
      </c>
      <c r="F3644" s="1">
        <v>0</v>
      </c>
      <c r="G3644" s="1">
        <v>22.9</v>
      </c>
      <c r="H3644" s="1">
        <v>23</v>
      </c>
      <c r="I3644" s="1">
        <v>302.5</v>
      </c>
      <c r="J3644" s="1">
        <v>11164</v>
      </c>
      <c r="K3644" s="1">
        <v>201</v>
      </c>
      <c r="L3644" s="1">
        <v>331.6</v>
      </c>
      <c r="M3644" s="1">
        <v>1003</v>
      </c>
      <c r="N3644" s="1">
        <v>1</v>
      </c>
      <c r="O3644" s="1">
        <v>3</v>
      </c>
      <c r="P3644" s="1">
        <v>0</v>
      </c>
      <c r="Q3644" s="1">
        <v>0</v>
      </c>
      <c r="R3644" s="1">
        <v>37.03</v>
      </c>
      <c r="S3644" s="1">
        <v>37.15</v>
      </c>
      <c r="T3644" s="1">
        <v>1007</v>
      </c>
      <c r="U3644" s="3" t="str">
        <f t="shared" si="56"/>
        <v>2017Plan</v>
      </c>
      <c r="V3644" s="2">
        <f>DATE(A3644,INDEX(Map!$H$1:$H$12,MATCH(B3644,Map!$G$1:$G$12,0),0),1)</f>
        <v>43678</v>
      </c>
      <c r="W3644" t="str">
        <f>IF(AND(V3644&gt;=Map!$K$2,V3644&lt;=Map!$L$2),"Base",IF(AND(V3644&gt;=Map!$K$3,V3644&lt;=Map!$L$3),"Fcst","N/A"))</f>
        <v>N/A</v>
      </c>
      <c r="X3644" t="str">
        <f>INDEX(Map!$B$2:$B$86,MATCH(D3644,Map!$A$2:$A$86,0),0)</f>
        <v>Trimble Co 07</v>
      </c>
      <c r="Y3644" s="7">
        <f>IF(INDEX(Map!$C$2:$C$86,MATCH(D3644,Map!$A$2:$A$86,0),0)="","N/A",E3644*INDEX(Map!$C$2:$C$86,MATCH(D3644,Map!$A$2:$A$86,0),0))</f>
        <v>17.073</v>
      </c>
      <c r="Z3644" s="7">
        <f>IF(INDEX(Map!$D$2:$D$86,MATCH(D3644,Map!$A$2:$A$86,0),0)="","N/A",E3644*INDEX(Map!$D$2:$D$86,MATCH(D3644,Map!$A$2:$A$86,0),0))</f>
        <v>10.027000000000001</v>
      </c>
      <c r="AA3644" t="str">
        <f>INDEX(Map!$E$2:$E$86,MATCH(D3644,Map!$A$2:$A$86,0),0)</f>
        <v>SCCT</v>
      </c>
    </row>
    <row r="3645" spans="1:27" x14ac:dyDescent="0.25">
      <c r="A3645" s="1" t="s">
        <v>121</v>
      </c>
      <c r="B3645" s="1" t="s">
        <v>114</v>
      </c>
      <c r="C3645" s="1">
        <v>32</v>
      </c>
      <c r="D3645" s="1" t="s">
        <v>54</v>
      </c>
      <c r="E3645" s="1">
        <v>11.3</v>
      </c>
      <c r="F3645" s="1">
        <v>0</v>
      </c>
      <c r="G3645" s="1">
        <v>9.5</v>
      </c>
      <c r="H3645" s="1">
        <v>12</v>
      </c>
      <c r="I3645" s="1">
        <v>124.1</v>
      </c>
      <c r="J3645" s="1">
        <v>11020</v>
      </c>
      <c r="K3645" s="1">
        <v>79</v>
      </c>
      <c r="L3645" s="1">
        <v>331.6</v>
      </c>
      <c r="M3645" s="1">
        <v>411</v>
      </c>
      <c r="N3645" s="1">
        <v>1</v>
      </c>
      <c r="O3645" s="1">
        <v>2</v>
      </c>
      <c r="P3645" s="1">
        <v>0</v>
      </c>
      <c r="Q3645" s="1">
        <v>0</v>
      </c>
      <c r="R3645" s="1">
        <v>36.549999999999997</v>
      </c>
      <c r="S3645" s="1">
        <v>36.700000000000003</v>
      </c>
      <c r="T3645" s="1">
        <v>413</v>
      </c>
      <c r="U3645" s="3" t="str">
        <f t="shared" si="56"/>
        <v>2017Plan</v>
      </c>
      <c r="V3645" s="2">
        <f>DATE(A3645,INDEX(Map!$H$1:$H$12,MATCH(B3645,Map!$G$1:$G$12,0),0),1)</f>
        <v>43678</v>
      </c>
      <c r="W3645" t="str">
        <f>IF(AND(V3645&gt;=Map!$K$2,V3645&lt;=Map!$L$2),"Base",IF(AND(V3645&gt;=Map!$K$3,V3645&lt;=Map!$L$3),"Fcst","N/A"))</f>
        <v>N/A</v>
      </c>
      <c r="X3645" t="str">
        <f>INDEX(Map!$B$2:$B$86,MATCH(D3645,Map!$A$2:$A$86,0),0)</f>
        <v>Trimble Co 08</v>
      </c>
      <c r="Y3645" s="7">
        <f>IF(INDEX(Map!$C$2:$C$86,MATCH(D3645,Map!$A$2:$A$86,0),0)="","N/A",E3645*INDEX(Map!$C$2:$C$86,MATCH(D3645,Map!$A$2:$A$86,0),0))</f>
        <v>7.1190000000000007</v>
      </c>
      <c r="Z3645" s="7">
        <f>IF(INDEX(Map!$D$2:$D$86,MATCH(D3645,Map!$A$2:$A$86,0),0)="","N/A",E3645*INDEX(Map!$D$2:$D$86,MATCH(D3645,Map!$A$2:$A$86,0),0))</f>
        <v>4.181</v>
      </c>
      <c r="AA3645" t="str">
        <f>INDEX(Map!$E$2:$E$86,MATCH(D3645,Map!$A$2:$A$86,0),0)</f>
        <v>SCCT</v>
      </c>
    </row>
    <row r="3646" spans="1:27" x14ac:dyDescent="0.25">
      <c r="A3646" s="1" t="s">
        <v>121</v>
      </c>
      <c r="B3646" s="1" t="s">
        <v>114</v>
      </c>
      <c r="C3646" s="1">
        <v>33</v>
      </c>
      <c r="D3646" s="1" t="s">
        <v>55</v>
      </c>
      <c r="E3646" s="1">
        <v>19.899999999999999</v>
      </c>
      <c r="F3646" s="1">
        <v>0</v>
      </c>
      <c r="G3646" s="1">
        <v>16.899999999999999</v>
      </c>
      <c r="H3646" s="1">
        <v>21</v>
      </c>
      <c r="I3646" s="1">
        <v>223</v>
      </c>
      <c r="J3646" s="1">
        <v>11181</v>
      </c>
      <c r="K3646" s="1">
        <v>149</v>
      </c>
      <c r="L3646" s="1">
        <v>331.6</v>
      </c>
      <c r="M3646" s="1">
        <v>740</v>
      </c>
      <c r="N3646" s="1">
        <v>1</v>
      </c>
      <c r="O3646" s="1">
        <v>3</v>
      </c>
      <c r="P3646" s="1">
        <v>0</v>
      </c>
      <c r="Q3646" s="1">
        <v>0</v>
      </c>
      <c r="R3646" s="1">
        <v>37.08</v>
      </c>
      <c r="S3646" s="1">
        <v>37.24</v>
      </c>
      <c r="T3646" s="1">
        <v>743</v>
      </c>
      <c r="U3646" s="3" t="str">
        <f t="shared" si="56"/>
        <v>2017Plan</v>
      </c>
      <c r="V3646" s="2">
        <f>DATE(A3646,INDEX(Map!$H$1:$H$12,MATCH(B3646,Map!$G$1:$G$12,0),0),1)</f>
        <v>43678</v>
      </c>
      <c r="W3646" t="str">
        <f>IF(AND(V3646&gt;=Map!$K$2,V3646&lt;=Map!$L$2),"Base",IF(AND(V3646&gt;=Map!$K$3,V3646&lt;=Map!$L$3),"Fcst","N/A"))</f>
        <v>N/A</v>
      </c>
      <c r="X3646" t="str">
        <f>INDEX(Map!$B$2:$B$86,MATCH(D3646,Map!$A$2:$A$86,0),0)</f>
        <v>Trimble Co 09</v>
      </c>
      <c r="Y3646" s="7">
        <f>IF(INDEX(Map!$C$2:$C$86,MATCH(D3646,Map!$A$2:$A$86,0),0)="","N/A",E3646*INDEX(Map!$C$2:$C$86,MATCH(D3646,Map!$A$2:$A$86,0),0))</f>
        <v>12.536999999999999</v>
      </c>
      <c r="Z3646" s="7">
        <f>IF(INDEX(Map!$D$2:$D$86,MATCH(D3646,Map!$A$2:$A$86,0),0)="","N/A",E3646*INDEX(Map!$D$2:$D$86,MATCH(D3646,Map!$A$2:$A$86,0),0))</f>
        <v>7.3629999999999995</v>
      </c>
      <c r="AA3646" t="str">
        <f>INDEX(Map!$E$2:$E$86,MATCH(D3646,Map!$A$2:$A$86,0),0)</f>
        <v>SCCT</v>
      </c>
    </row>
    <row r="3647" spans="1:27" x14ac:dyDescent="0.25">
      <c r="A3647" s="1" t="s">
        <v>121</v>
      </c>
      <c r="B3647" s="1" t="s">
        <v>114</v>
      </c>
      <c r="C3647" s="1">
        <v>34</v>
      </c>
      <c r="D3647" s="1" t="s">
        <v>56</v>
      </c>
      <c r="E3647" s="1">
        <v>7.4</v>
      </c>
      <c r="F3647" s="1">
        <v>0</v>
      </c>
      <c r="G3647" s="1">
        <v>6.2</v>
      </c>
      <c r="H3647" s="1">
        <v>10</v>
      </c>
      <c r="I3647" s="1">
        <v>81</v>
      </c>
      <c r="J3647" s="1">
        <v>10983</v>
      </c>
      <c r="K3647" s="1">
        <v>51</v>
      </c>
      <c r="L3647" s="1">
        <v>331.6</v>
      </c>
      <c r="M3647" s="1">
        <v>269</v>
      </c>
      <c r="N3647" s="1">
        <v>0</v>
      </c>
      <c r="O3647" s="1">
        <v>1</v>
      </c>
      <c r="P3647" s="1">
        <v>0</v>
      </c>
      <c r="Q3647" s="1">
        <v>0</v>
      </c>
      <c r="R3647" s="1">
        <v>36.43</v>
      </c>
      <c r="S3647" s="1">
        <v>36.619999999999997</v>
      </c>
      <c r="T3647" s="1">
        <v>270</v>
      </c>
      <c r="U3647" s="3" t="str">
        <f t="shared" si="56"/>
        <v>2017Plan</v>
      </c>
      <c r="V3647" s="2">
        <f>DATE(A3647,INDEX(Map!$H$1:$H$12,MATCH(B3647,Map!$G$1:$G$12,0),0),1)</f>
        <v>43678</v>
      </c>
      <c r="W3647" t="str">
        <f>IF(AND(V3647&gt;=Map!$K$2,V3647&lt;=Map!$L$2),"Base",IF(AND(V3647&gt;=Map!$K$3,V3647&lt;=Map!$L$3),"Fcst","N/A"))</f>
        <v>N/A</v>
      </c>
      <c r="X3647" t="str">
        <f>INDEX(Map!$B$2:$B$86,MATCH(D3647,Map!$A$2:$A$86,0),0)</f>
        <v>Trimble Co 10</v>
      </c>
      <c r="Y3647" s="7">
        <f>IF(INDEX(Map!$C$2:$C$86,MATCH(D3647,Map!$A$2:$A$86,0),0)="","N/A",E3647*INDEX(Map!$C$2:$C$86,MATCH(D3647,Map!$A$2:$A$86,0),0))</f>
        <v>4.6619999999999999</v>
      </c>
      <c r="Z3647" s="7">
        <f>IF(INDEX(Map!$D$2:$D$86,MATCH(D3647,Map!$A$2:$A$86,0),0)="","N/A",E3647*INDEX(Map!$D$2:$D$86,MATCH(D3647,Map!$A$2:$A$86,0),0))</f>
        <v>2.738</v>
      </c>
      <c r="AA3647" t="str">
        <f>INDEX(Map!$E$2:$E$86,MATCH(D3647,Map!$A$2:$A$86,0),0)</f>
        <v>SCCT</v>
      </c>
    </row>
    <row r="3648" spans="1:27" x14ac:dyDescent="0.25">
      <c r="A3648" s="1" t="s">
        <v>121</v>
      </c>
      <c r="B3648" s="1" t="s">
        <v>114</v>
      </c>
      <c r="C3648" s="1">
        <v>35</v>
      </c>
      <c r="D3648" s="1" t="s">
        <v>57</v>
      </c>
      <c r="E3648" s="1">
        <v>0.1</v>
      </c>
      <c r="F3648" s="1">
        <v>0</v>
      </c>
      <c r="G3648" s="1">
        <v>0.5</v>
      </c>
      <c r="H3648" s="1">
        <v>1</v>
      </c>
      <c r="I3648" s="1">
        <v>0.9</v>
      </c>
      <c r="J3648" s="1">
        <v>16117</v>
      </c>
      <c r="K3648" s="1">
        <v>4</v>
      </c>
      <c r="L3648" s="1">
        <v>329.8</v>
      </c>
      <c r="M3648" s="1">
        <v>3</v>
      </c>
      <c r="N3648" s="1">
        <v>0</v>
      </c>
      <c r="O3648" s="1">
        <v>0</v>
      </c>
      <c r="P3648" s="1">
        <v>0</v>
      </c>
      <c r="Q3648" s="1">
        <v>0</v>
      </c>
      <c r="R3648" s="1">
        <v>53.16</v>
      </c>
      <c r="S3648" s="1">
        <v>53.16</v>
      </c>
      <c r="T3648" s="1">
        <v>3</v>
      </c>
      <c r="U3648" s="3" t="str">
        <f t="shared" si="56"/>
        <v>2017Plan</v>
      </c>
      <c r="V3648" s="2">
        <f>DATE(A3648,INDEX(Map!$H$1:$H$12,MATCH(B3648,Map!$G$1:$G$12,0),0),1)</f>
        <v>43678</v>
      </c>
      <c r="W3648" t="str">
        <f>IF(AND(V3648&gt;=Map!$K$2,V3648&lt;=Map!$L$2),"Base",IF(AND(V3648&gt;=Map!$K$3,V3648&lt;=Map!$L$3),"Fcst","N/A"))</f>
        <v>N/A</v>
      </c>
      <c r="X3648" t="str">
        <f>INDEX(Map!$B$2:$B$86,MATCH(D3648,Map!$A$2:$A$86,0),0)</f>
        <v>Cane Run 11</v>
      </c>
      <c r="Y3648" s="7" t="str">
        <f>IF(INDEX(Map!$C$2:$C$86,MATCH(D3648,Map!$A$2:$A$86,0),0)="","N/A",E3648*INDEX(Map!$C$2:$C$86,MATCH(D3648,Map!$A$2:$A$86,0),0))</f>
        <v>N/A</v>
      </c>
      <c r="Z3648" s="7">
        <f>IF(INDEX(Map!$D$2:$D$86,MATCH(D3648,Map!$A$2:$A$86,0),0)="","N/A",E3648*INDEX(Map!$D$2:$D$86,MATCH(D3648,Map!$A$2:$A$86,0),0))</f>
        <v>0.1</v>
      </c>
      <c r="AA3648" t="str">
        <f>INDEX(Map!$E$2:$E$86,MATCH(D3648,Map!$A$2:$A$86,0),0)</f>
        <v>SCCT</v>
      </c>
    </row>
    <row r="3649" spans="1:27" x14ac:dyDescent="0.25">
      <c r="A3649" s="1" t="s">
        <v>121</v>
      </c>
      <c r="B3649" s="1" t="s">
        <v>114</v>
      </c>
      <c r="C3649" s="1">
        <v>36</v>
      </c>
      <c r="D3649" s="1" t="s">
        <v>58</v>
      </c>
      <c r="E3649" s="1">
        <v>0</v>
      </c>
      <c r="F3649" s="1">
        <v>0</v>
      </c>
      <c r="G3649" s="1">
        <v>0.3</v>
      </c>
      <c r="H3649" s="1">
        <v>1</v>
      </c>
      <c r="I3649" s="1">
        <v>0.9</v>
      </c>
      <c r="J3649" s="1">
        <v>18000</v>
      </c>
      <c r="K3649" s="1">
        <v>4</v>
      </c>
      <c r="L3649" s="1">
        <v>921.6</v>
      </c>
      <c r="M3649" s="1">
        <v>8</v>
      </c>
      <c r="N3649" s="1">
        <v>0</v>
      </c>
      <c r="O3649" s="1">
        <v>2</v>
      </c>
      <c r="P3649" s="1">
        <v>0</v>
      </c>
      <c r="Q3649" s="1">
        <v>0</v>
      </c>
      <c r="R3649" s="1">
        <v>165.9</v>
      </c>
      <c r="S3649" s="1">
        <v>214.04</v>
      </c>
      <c r="T3649" s="1">
        <v>10</v>
      </c>
      <c r="U3649" s="3" t="str">
        <f t="shared" si="56"/>
        <v>2017Plan</v>
      </c>
      <c r="V3649" s="2">
        <f>DATE(A3649,INDEX(Map!$H$1:$H$12,MATCH(B3649,Map!$G$1:$G$12,0),0),1)</f>
        <v>43678</v>
      </c>
      <c r="W3649" t="str">
        <f>IF(AND(V3649&gt;=Map!$K$2,V3649&lt;=Map!$L$2),"Base",IF(AND(V3649&gt;=Map!$K$3,V3649&lt;=Map!$L$3),"Fcst","N/A"))</f>
        <v>N/A</v>
      </c>
      <c r="X3649" t="str">
        <f>INDEX(Map!$B$2:$B$86,MATCH(D3649,Map!$A$2:$A$86,0),0)</f>
        <v>Haefling</v>
      </c>
      <c r="Y3649" s="7">
        <f>IF(INDEX(Map!$C$2:$C$86,MATCH(D3649,Map!$A$2:$A$86,0),0)="","N/A",E3649*INDEX(Map!$C$2:$C$86,MATCH(D3649,Map!$A$2:$A$86,0),0))</f>
        <v>0</v>
      </c>
      <c r="Z3649" s="7" t="str">
        <f>IF(INDEX(Map!$D$2:$D$86,MATCH(D3649,Map!$A$2:$A$86,0),0)="","N/A",E3649*INDEX(Map!$D$2:$D$86,MATCH(D3649,Map!$A$2:$A$86,0),0))</f>
        <v>N/A</v>
      </c>
      <c r="AA3649" t="str">
        <f>INDEX(Map!$E$2:$E$86,MATCH(D3649,Map!$A$2:$A$86,0),0)</f>
        <v>SCCT</v>
      </c>
    </row>
    <row r="3650" spans="1:27" x14ac:dyDescent="0.25">
      <c r="A3650" s="1" t="s">
        <v>121</v>
      </c>
      <c r="B3650" s="1" t="s">
        <v>114</v>
      </c>
      <c r="C3650" s="1">
        <v>37</v>
      </c>
      <c r="D3650" s="1" t="s">
        <v>59</v>
      </c>
      <c r="E3650" s="1">
        <v>0.1</v>
      </c>
      <c r="F3650" s="1">
        <v>0</v>
      </c>
      <c r="G3650" s="1">
        <v>0.7</v>
      </c>
      <c r="H3650" s="1">
        <v>1</v>
      </c>
      <c r="I3650" s="1">
        <v>0.9</v>
      </c>
      <c r="J3650" s="1">
        <v>15479</v>
      </c>
      <c r="K3650" s="1">
        <v>5</v>
      </c>
      <c r="L3650" s="1">
        <v>331.6</v>
      </c>
      <c r="M3650" s="1">
        <v>3</v>
      </c>
      <c r="N3650" s="1">
        <v>0</v>
      </c>
      <c r="O3650" s="1">
        <v>0</v>
      </c>
      <c r="P3650" s="1">
        <v>0</v>
      </c>
      <c r="Q3650" s="1">
        <v>0</v>
      </c>
      <c r="R3650" s="1">
        <v>51.34</v>
      </c>
      <c r="S3650" s="1">
        <v>51.34</v>
      </c>
      <c r="T3650" s="1">
        <v>3</v>
      </c>
      <c r="U3650" s="3" t="str">
        <f t="shared" si="56"/>
        <v>2017Plan</v>
      </c>
      <c r="V3650" s="2">
        <f>DATE(A3650,INDEX(Map!$H$1:$H$12,MATCH(B3650,Map!$G$1:$G$12,0),0),1)</f>
        <v>43678</v>
      </c>
      <c r="W3650" t="str">
        <f>IF(AND(V3650&gt;=Map!$K$2,V3650&lt;=Map!$L$2),"Base",IF(AND(V3650&gt;=Map!$K$3,V3650&lt;=Map!$L$3),"Fcst","N/A"))</f>
        <v>N/A</v>
      </c>
      <c r="X3650" t="str">
        <f>INDEX(Map!$B$2:$B$86,MATCH(D3650,Map!$A$2:$A$86,0),0)</f>
        <v>Paddys Run 11</v>
      </c>
      <c r="Y3650" s="7" t="str">
        <f>IF(INDEX(Map!$C$2:$C$86,MATCH(D3650,Map!$A$2:$A$86,0),0)="","N/A",E3650*INDEX(Map!$C$2:$C$86,MATCH(D3650,Map!$A$2:$A$86,0),0))</f>
        <v>N/A</v>
      </c>
      <c r="Z3650" s="7">
        <f>IF(INDEX(Map!$D$2:$D$86,MATCH(D3650,Map!$A$2:$A$86,0),0)="","N/A",E3650*INDEX(Map!$D$2:$D$86,MATCH(D3650,Map!$A$2:$A$86,0),0))</f>
        <v>0.1</v>
      </c>
      <c r="AA3650" t="str">
        <f>INDEX(Map!$E$2:$E$86,MATCH(D3650,Map!$A$2:$A$86,0),0)</f>
        <v>SCCT</v>
      </c>
    </row>
    <row r="3651" spans="1:27" x14ac:dyDescent="0.25">
      <c r="A3651" s="1" t="s">
        <v>121</v>
      </c>
      <c r="B3651" s="1" t="s">
        <v>114</v>
      </c>
      <c r="C3651" s="1">
        <v>38</v>
      </c>
      <c r="D3651" s="1" t="s">
        <v>60</v>
      </c>
      <c r="E3651" s="1">
        <v>0.3</v>
      </c>
      <c r="F3651" s="1">
        <v>0</v>
      </c>
      <c r="G3651" s="1">
        <v>1.6</v>
      </c>
      <c r="H3651" s="1">
        <v>3</v>
      </c>
      <c r="I3651" s="1">
        <v>4.7</v>
      </c>
      <c r="J3651" s="1">
        <v>17005</v>
      </c>
      <c r="K3651" s="1">
        <v>12</v>
      </c>
      <c r="L3651" s="1">
        <v>331.6</v>
      </c>
      <c r="M3651" s="1">
        <v>16</v>
      </c>
      <c r="N3651" s="1">
        <v>0</v>
      </c>
      <c r="O3651" s="1">
        <v>0</v>
      </c>
      <c r="P3651" s="1">
        <v>0</v>
      </c>
      <c r="Q3651" s="1">
        <v>0</v>
      </c>
      <c r="R3651" s="1">
        <v>56.4</v>
      </c>
      <c r="S3651" s="1">
        <v>56.4</v>
      </c>
      <c r="T3651" s="1">
        <v>16</v>
      </c>
      <c r="U3651" s="3" t="str">
        <f t="shared" si="56"/>
        <v>2017Plan</v>
      </c>
      <c r="V3651" s="2">
        <f>DATE(A3651,INDEX(Map!$H$1:$H$12,MATCH(B3651,Map!$G$1:$G$12,0),0),1)</f>
        <v>43678</v>
      </c>
      <c r="W3651" t="str">
        <f>IF(AND(V3651&gt;=Map!$K$2,V3651&lt;=Map!$L$2),"Base",IF(AND(V3651&gt;=Map!$K$3,V3651&lt;=Map!$L$3),"Fcst","N/A"))</f>
        <v>N/A</v>
      </c>
      <c r="X3651" t="str">
        <f>INDEX(Map!$B$2:$B$86,MATCH(D3651,Map!$A$2:$A$86,0),0)</f>
        <v>Paddys Run 12</v>
      </c>
      <c r="Y3651" s="7" t="str">
        <f>IF(INDEX(Map!$C$2:$C$86,MATCH(D3651,Map!$A$2:$A$86,0),0)="","N/A",E3651*INDEX(Map!$C$2:$C$86,MATCH(D3651,Map!$A$2:$A$86,0),0))</f>
        <v>N/A</v>
      </c>
      <c r="Z3651" s="7">
        <f>IF(INDEX(Map!$D$2:$D$86,MATCH(D3651,Map!$A$2:$A$86,0),0)="","N/A",E3651*INDEX(Map!$D$2:$D$86,MATCH(D3651,Map!$A$2:$A$86,0),0))</f>
        <v>0.3</v>
      </c>
      <c r="AA3651" t="str">
        <f>INDEX(Map!$E$2:$E$86,MATCH(D3651,Map!$A$2:$A$86,0),0)</f>
        <v>SCCT</v>
      </c>
    </row>
    <row r="3652" spans="1:27" x14ac:dyDescent="0.25">
      <c r="A3652" s="1" t="s">
        <v>121</v>
      </c>
      <c r="B3652" s="1" t="s">
        <v>114</v>
      </c>
      <c r="C3652" s="1">
        <v>39</v>
      </c>
      <c r="D3652" s="1" t="s">
        <v>61</v>
      </c>
      <c r="E3652" s="1">
        <v>0</v>
      </c>
      <c r="F3652" s="1">
        <v>0</v>
      </c>
      <c r="G3652" s="1">
        <v>0</v>
      </c>
      <c r="H3652" s="1">
        <v>0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0</v>
      </c>
      <c r="U3652" s="3" t="str">
        <f t="shared" ref="U3652:U3715" si="57">U3651</f>
        <v>2017Plan</v>
      </c>
      <c r="V3652" s="2">
        <f>DATE(A3652,INDEX(Map!$H$1:$H$12,MATCH(B3652,Map!$G$1:$G$12,0),0),1)</f>
        <v>43678</v>
      </c>
      <c r="W3652" t="str">
        <f>IF(AND(V3652&gt;=Map!$K$2,V3652&lt;=Map!$L$2),"Base",IF(AND(V3652&gt;=Map!$K$3,V3652&lt;=Map!$L$3),"Fcst","N/A"))</f>
        <v>N/A</v>
      </c>
      <c r="X3652" t="str">
        <f>INDEX(Map!$B$2:$B$86,MATCH(D3652,Map!$A$2:$A$86,0),0)</f>
        <v>Zorn 1</v>
      </c>
      <c r="Y3652" s="7" t="str">
        <f>IF(INDEX(Map!$C$2:$C$86,MATCH(D3652,Map!$A$2:$A$86,0),0)="","N/A",E3652*INDEX(Map!$C$2:$C$86,MATCH(D3652,Map!$A$2:$A$86,0),0))</f>
        <v>N/A</v>
      </c>
      <c r="Z3652" s="7">
        <f>IF(INDEX(Map!$D$2:$D$86,MATCH(D3652,Map!$A$2:$A$86,0),0)="","N/A",E3652*INDEX(Map!$D$2:$D$86,MATCH(D3652,Map!$A$2:$A$86,0),0))</f>
        <v>0</v>
      </c>
      <c r="AA3652" t="str">
        <f>INDEX(Map!$E$2:$E$86,MATCH(D3652,Map!$A$2:$A$86,0),0)</f>
        <v>SCCT</v>
      </c>
    </row>
    <row r="3653" spans="1:27" x14ac:dyDescent="0.25">
      <c r="A3653" s="1" t="s">
        <v>121</v>
      </c>
      <c r="B3653" s="1" t="s">
        <v>114</v>
      </c>
      <c r="C3653" s="1">
        <v>40</v>
      </c>
      <c r="D3653" s="1" t="s">
        <v>62</v>
      </c>
      <c r="E3653" s="1">
        <v>1.3</v>
      </c>
      <c r="F3653" s="1">
        <v>0</v>
      </c>
      <c r="G3653" s="1">
        <v>5.3</v>
      </c>
      <c r="H3653" s="1">
        <v>15</v>
      </c>
      <c r="I3653" s="1" t="s">
        <v>63</v>
      </c>
      <c r="J3653" s="1" t="s">
        <v>63</v>
      </c>
      <c r="K3653" s="1">
        <v>44</v>
      </c>
      <c r="L3653" s="1">
        <v>0</v>
      </c>
      <c r="M3653" s="1">
        <v>0</v>
      </c>
      <c r="N3653" s="1" t="s">
        <v>63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</v>
      </c>
      <c r="U3653" s="3" t="str">
        <f t="shared" si="57"/>
        <v>2017Plan</v>
      </c>
      <c r="V3653" s="2">
        <f>DATE(A3653,INDEX(Map!$H$1:$H$12,MATCH(B3653,Map!$G$1:$G$12,0),0),1)</f>
        <v>43678</v>
      </c>
      <c r="W3653" t="str">
        <f>IF(AND(V3653&gt;=Map!$K$2,V3653&lt;=Map!$L$2),"Base",IF(AND(V3653&gt;=Map!$K$3,V3653&lt;=Map!$L$3),"Fcst","N/A"))</f>
        <v>N/A</v>
      </c>
      <c r="X3653" t="str">
        <f>INDEX(Map!$B$2:$B$86,MATCH(D3653,Map!$A$2:$A$86,0),0)</f>
        <v>Dix Dam</v>
      </c>
      <c r="Y3653" s="7">
        <f>IF(INDEX(Map!$C$2:$C$86,MATCH(D3653,Map!$A$2:$A$86,0),0)="","N/A",E3653*INDEX(Map!$C$2:$C$86,MATCH(D3653,Map!$A$2:$A$86,0),0))</f>
        <v>1.3</v>
      </c>
      <c r="Z3653" s="7" t="str">
        <f>IF(INDEX(Map!$D$2:$D$86,MATCH(D3653,Map!$A$2:$A$86,0),0)="","N/A",E3653*INDEX(Map!$D$2:$D$86,MATCH(D3653,Map!$A$2:$A$86,0),0))</f>
        <v>N/A</v>
      </c>
      <c r="AA3653" t="str">
        <f>INDEX(Map!$E$2:$E$86,MATCH(D3653,Map!$A$2:$A$86,0),0)</f>
        <v>Hydro</v>
      </c>
    </row>
    <row r="3654" spans="1:27" x14ac:dyDescent="0.25">
      <c r="A3654" s="1" t="s">
        <v>121</v>
      </c>
      <c r="B3654" s="1" t="s">
        <v>114</v>
      </c>
      <c r="C3654" s="1">
        <v>41</v>
      </c>
      <c r="D3654" s="1" t="s">
        <v>64</v>
      </c>
      <c r="E3654" s="1">
        <v>27.4</v>
      </c>
      <c r="F3654" s="1">
        <v>0</v>
      </c>
      <c r="G3654" s="1">
        <v>100</v>
      </c>
      <c r="H3654" s="1">
        <v>0</v>
      </c>
      <c r="I3654" s="1" t="s">
        <v>63</v>
      </c>
      <c r="J3654" s="1" t="s">
        <v>63</v>
      </c>
      <c r="K3654" s="1">
        <v>744</v>
      </c>
      <c r="L3654" s="1">
        <v>0</v>
      </c>
      <c r="M3654" s="1">
        <v>0</v>
      </c>
      <c r="N3654" s="1" t="s">
        <v>63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</v>
      </c>
      <c r="U3654" s="3" t="str">
        <f t="shared" si="57"/>
        <v>2017Plan</v>
      </c>
      <c r="V3654" s="2">
        <f>DATE(A3654,INDEX(Map!$H$1:$H$12,MATCH(B3654,Map!$G$1:$G$12,0),0),1)</f>
        <v>43678</v>
      </c>
      <c r="W3654" t="str">
        <f>IF(AND(V3654&gt;=Map!$K$2,V3654&lt;=Map!$L$2),"Base",IF(AND(V3654&gt;=Map!$K$3,V3654&lt;=Map!$L$3),"Fcst","N/A"))</f>
        <v>N/A</v>
      </c>
      <c r="X3654" t="str">
        <f>INDEX(Map!$B$2:$B$86,MATCH(D3654,Map!$A$2:$A$86,0),0)</f>
        <v>Ohio Falls</v>
      </c>
      <c r="Y3654" s="7" t="str">
        <f>IF(INDEX(Map!$C$2:$C$86,MATCH(D3654,Map!$A$2:$A$86,0),0)="","N/A",E3654*INDEX(Map!$C$2:$C$86,MATCH(D3654,Map!$A$2:$A$86,0),0))</f>
        <v>N/A</v>
      </c>
      <c r="Z3654" s="7">
        <f>IF(INDEX(Map!$D$2:$D$86,MATCH(D3654,Map!$A$2:$A$86,0),0)="","N/A",E3654*INDEX(Map!$D$2:$D$86,MATCH(D3654,Map!$A$2:$A$86,0),0))</f>
        <v>27.4</v>
      </c>
      <c r="AA3654" t="str">
        <f>INDEX(Map!$E$2:$E$86,MATCH(D3654,Map!$A$2:$A$86,0),0)</f>
        <v>Hydro</v>
      </c>
    </row>
    <row r="3655" spans="1:27" x14ac:dyDescent="0.25">
      <c r="A3655" s="1" t="s">
        <v>121</v>
      </c>
      <c r="B3655" s="1" t="s">
        <v>114</v>
      </c>
      <c r="C3655" s="1">
        <v>42</v>
      </c>
      <c r="D3655" s="1" t="s">
        <v>65</v>
      </c>
      <c r="E3655" s="1">
        <v>2.2000000000000002</v>
      </c>
      <c r="F3655" s="1">
        <v>0</v>
      </c>
      <c r="G3655" s="1">
        <v>100</v>
      </c>
      <c r="H3655" s="1">
        <v>0</v>
      </c>
      <c r="I3655" s="1" t="s">
        <v>63</v>
      </c>
      <c r="J3655" s="1" t="s">
        <v>63</v>
      </c>
      <c r="K3655" s="1">
        <v>744</v>
      </c>
      <c r="L3655" s="1">
        <v>0</v>
      </c>
      <c r="M3655" s="1">
        <v>0</v>
      </c>
      <c r="N3655" s="1" t="s">
        <v>63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</v>
      </c>
      <c r="U3655" s="3" t="str">
        <f t="shared" si="57"/>
        <v>2017Plan</v>
      </c>
      <c r="V3655" s="2">
        <f>DATE(A3655,INDEX(Map!$H$1:$H$12,MATCH(B3655,Map!$G$1:$G$12,0),0),1)</f>
        <v>43678</v>
      </c>
      <c r="W3655" t="str">
        <f>IF(AND(V3655&gt;=Map!$K$2,V3655&lt;=Map!$L$2),"Base",IF(AND(V3655&gt;=Map!$K$3,V3655&lt;=Map!$L$3),"Fcst","N/A"))</f>
        <v>N/A</v>
      </c>
      <c r="X3655" t="str">
        <f>INDEX(Map!$B$2:$B$86,MATCH(D3655,Map!$A$2:$A$86,0),0)</f>
        <v>Brown Solar</v>
      </c>
      <c r="Y3655" s="7">
        <f>IF(INDEX(Map!$C$2:$C$86,MATCH(D3655,Map!$A$2:$A$86,0),0)="","N/A",E3655*INDEX(Map!$C$2:$C$86,MATCH(D3655,Map!$A$2:$A$86,0),0))</f>
        <v>1.3420000000000001</v>
      </c>
      <c r="Z3655" s="7">
        <f>IF(INDEX(Map!$D$2:$D$86,MATCH(D3655,Map!$A$2:$A$86,0),0)="","N/A",E3655*INDEX(Map!$D$2:$D$86,MATCH(D3655,Map!$A$2:$A$86,0),0))</f>
        <v>0.8580000000000001</v>
      </c>
      <c r="AA3655" t="str">
        <f>INDEX(Map!$E$2:$E$86,MATCH(D3655,Map!$A$2:$A$86,0),0)</f>
        <v>Solar</v>
      </c>
    </row>
    <row r="3656" spans="1:27" x14ac:dyDescent="0.25">
      <c r="A3656" s="1" t="s">
        <v>121</v>
      </c>
      <c r="B3656" s="1" t="s">
        <v>114</v>
      </c>
      <c r="C3656" s="1">
        <v>43</v>
      </c>
      <c r="D3656" s="1" t="s">
        <v>66</v>
      </c>
      <c r="E3656" s="1">
        <v>11.5</v>
      </c>
      <c r="F3656" s="1">
        <v>0</v>
      </c>
      <c r="G3656" s="1">
        <v>100</v>
      </c>
      <c r="H3656" s="1">
        <v>0</v>
      </c>
      <c r="I3656" s="1">
        <v>1153.2</v>
      </c>
      <c r="J3656" s="1">
        <v>100000</v>
      </c>
      <c r="K3656" s="1">
        <v>744</v>
      </c>
      <c r="L3656" s="1">
        <v>27.8</v>
      </c>
      <c r="M3656" s="1">
        <v>321</v>
      </c>
      <c r="N3656" s="1">
        <v>0</v>
      </c>
      <c r="O3656" s="1">
        <v>0</v>
      </c>
      <c r="P3656" s="1">
        <v>0</v>
      </c>
      <c r="Q3656" s="1">
        <v>0</v>
      </c>
      <c r="R3656" s="1">
        <v>27.8</v>
      </c>
      <c r="S3656" s="1">
        <v>27.8</v>
      </c>
      <c r="T3656" s="1">
        <v>321</v>
      </c>
      <c r="U3656" s="3" t="str">
        <f t="shared" si="57"/>
        <v>2017Plan</v>
      </c>
      <c r="V3656" s="2">
        <f>DATE(A3656,INDEX(Map!$H$1:$H$12,MATCH(B3656,Map!$G$1:$G$12,0),0),1)</f>
        <v>43678</v>
      </c>
      <c r="W3656" t="str">
        <f>IF(AND(V3656&gt;=Map!$K$2,V3656&lt;=Map!$L$2),"Base",IF(AND(V3656&gt;=Map!$K$3,V3656&lt;=Map!$L$3),"Fcst","N/A"))</f>
        <v>N/A</v>
      </c>
      <c r="X3656" t="str">
        <f>INDEX(Map!$B$2:$B$86,MATCH(D3656,Map!$A$2:$A$86,0),0)</f>
        <v>OVEC</v>
      </c>
      <c r="Y3656" s="7">
        <f>IF(INDEX(Map!$C$2:$C$86,MATCH(D3656,Map!$A$2:$A$86,0),0)="","N/A",E3656*INDEX(Map!$C$2:$C$86,MATCH(D3656,Map!$A$2:$A$86,0),0))</f>
        <v>11.5</v>
      </c>
      <c r="Z3656" s="7" t="str">
        <f>IF(INDEX(Map!$D$2:$D$86,MATCH(D3656,Map!$A$2:$A$86,0),0)="","N/A",E3656*INDEX(Map!$D$2:$D$86,MATCH(D3656,Map!$A$2:$A$86,0),0))</f>
        <v>N/A</v>
      </c>
      <c r="AA3656" t="str">
        <f>INDEX(Map!$E$2:$E$86,MATCH(D3656,Map!$A$2:$A$86,0),0)</f>
        <v>Coal</v>
      </c>
    </row>
    <row r="3657" spans="1:27" x14ac:dyDescent="0.25">
      <c r="A3657" s="1" t="s">
        <v>121</v>
      </c>
      <c r="B3657" s="1" t="s">
        <v>114</v>
      </c>
      <c r="C3657" s="1">
        <v>44</v>
      </c>
      <c r="D3657" s="1" t="s">
        <v>67</v>
      </c>
      <c r="E3657" s="1">
        <v>7.4</v>
      </c>
      <c r="F3657" s="1">
        <v>0</v>
      </c>
      <c r="G3657" s="1">
        <v>32.1</v>
      </c>
      <c r="H3657" s="1">
        <v>38</v>
      </c>
      <c r="I3657" s="1">
        <v>740.9</v>
      </c>
      <c r="J3657" s="1">
        <v>100000</v>
      </c>
      <c r="K3657" s="1">
        <v>239</v>
      </c>
      <c r="L3657" s="1">
        <v>27.8</v>
      </c>
      <c r="M3657" s="1">
        <v>206</v>
      </c>
      <c r="N3657" s="1">
        <v>0</v>
      </c>
      <c r="O3657" s="1">
        <v>0</v>
      </c>
      <c r="P3657" s="1">
        <v>0</v>
      </c>
      <c r="Q3657" s="1">
        <v>0</v>
      </c>
      <c r="R3657" s="1">
        <v>27.8</v>
      </c>
      <c r="S3657" s="1">
        <v>27.8</v>
      </c>
      <c r="T3657" s="1">
        <v>206</v>
      </c>
      <c r="U3657" s="3" t="str">
        <f t="shared" si="57"/>
        <v>2017Plan</v>
      </c>
      <c r="V3657" s="2">
        <f>DATE(A3657,INDEX(Map!$H$1:$H$12,MATCH(B3657,Map!$G$1:$G$12,0),0),1)</f>
        <v>43678</v>
      </c>
      <c r="W3657" t="str">
        <f>IF(AND(V3657&gt;=Map!$K$2,V3657&lt;=Map!$L$2),"Base",IF(AND(V3657&gt;=Map!$K$3,V3657&lt;=Map!$L$3),"Fcst","N/A"))</f>
        <v>N/A</v>
      </c>
      <c r="X3657" t="str">
        <f>INDEX(Map!$B$2:$B$86,MATCH(D3657,Map!$A$2:$A$86,0),0)</f>
        <v>OVEC</v>
      </c>
      <c r="Y3657" s="7">
        <f>IF(INDEX(Map!$C$2:$C$86,MATCH(D3657,Map!$A$2:$A$86,0),0)="","N/A",E3657*INDEX(Map!$C$2:$C$86,MATCH(D3657,Map!$A$2:$A$86,0),0))</f>
        <v>7.4</v>
      </c>
      <c r="Z3657" s="7" t="str">
        <f>IF(INDEX(Map!$D$2:$D$86,MATCH(D3657,Map!$A$2:$A$86,0),0)="","N/A",E3657*INDEX(Map!$D$2:$D$86,MATCH(D3657,Map!$A$2:$A$86,0),0))</f>
        <v>N/A</v>
      </c>
      <c r="AA3657" t="str">
        <f>INDEX(Map!$E$2:$E$86,MATCH(D3657,Map!$A$2:$A$86,0),0)</f>
        <v>Coal</v>
      </c>
    </row>
    <row r="3658" spans="1:27" x14ac:dyDescent="0.25">
      <c r="A3658" s="1" t="s">
        <v>121</v>
      </c>
      <c r="B3658" s="1" t="s">
        <v>114</v>
      </c>
      <c r="C3658" s="1">
        <v>45</v>
      </c>
      <c r="D3658" s="1" t="s">
        <v>68</v>
      </c>
      <c r="E3658" s="1">
        <v>25.7</v>
      </c>
      <c r="F3658" s="1">
        <v>0</v>
      </c>
      <c r="G3658" s="1">
        <v>100</v>
      </c>
      <c r="H3658" s="1">
        <v>0</v>
      </c>
      <c r="I3658" s="1">
        <v>2566.8000000000002</v>
      </c>
      <c r="J3658" s="1">
        <v>100000</v>
      </c>
      <c r="K3658" s="1">
        <v>744</v>
      </c>
      <c r="L3658" s="1">
        <v>27.8</v>
      </c>
      <c r="M3658" s="1">
        <v>714</v>
      </c>
      <c r="N3658" s="1">
        <v>0</v>
      </c>
      <c r="O3658" s="1">
        <v>0</v>
      </c>
      <c r="P3658" s="1">
        <v>0</v>
      </c>
      <c r="Q3658" s="1">
        <v>0</v>
      </c>
      <c r="R3658" s="1">
        <v>27.8</v>
      </c>
      <c r="S3658" s="1">
        <v>27.8</v>
      </c>
      <c r="T3658" s="1">
        <v>714</v>
      </c>
      <c r="U3658" s="3" t="str">
        <f t="shared" si="57"/>
        <v>2017Plan</v>
      </c>
      <c r="V3658" s="2">
        <f>DATE(A3658,INDEX(Map!$H$1:$H$12,MATCH(B3658,Map!$G$1:$G$12,0),0),1)</f>
        <v>43678</v>
      </c>
      <c r="W3658" t="str">
        <f>IF(AND(V3658&gt;=Map!$K$2,V3658&lt;=Map!$L$2),"Base",IF(AND(V3658&gt;=Map!$K$3,V3658&lt;=Map!$L$3),"Fcst","N/A"))</f>
        <v>N/A</v>
      </c>
      <c r="X3658" t="str">
        <f>INDEX(Map!$B$2:$B$86,MATCH(D3658,Map!$A$2:$A$86,0),0)</f>
        <v>OVEC</v>
      </c>
      <c r="Y3658" s="7" t="str">
        <f>IF(INDEX(Map!$C$2:$C$86,MATCH(D3658,Map!$A$2:$A$86,0),0)="","N/A",E3658*INDEX(Map!$C$2:$C$86,MATCH(D3658,Map!$A$2:$A$86,0),0))</f>
        <v>N/A</v>
      </c>
      <c r="Z3658" s="7">
        <f>IF(INDEX(Map!$D$2:$D$86,MATCH(D3658,Map!$A$2:$A$86,0),0)="","N/A",E3658*INDEX(Map!$D$2:$D$86,MATCH(D3658,Map!$A$2:$A$86,0),0))</f>
        <v>25.7</v>
      </c>
      <c r="AA3658" t="str">
        <f>INDEX(Map!$E$2:$E$86,MATCH(D3658,Map!$A$2:$A$86,0),0)</f>
        <v>Coal</v>
      </c>
    </row>
    <row r="3659" spans="1:27" x14ac:dyDescent="0.25">
      <c r="A3659" s="1" t="s">
        <v>121</v>
      </c>
      <c r="B3659" s="1" t="s">
        <v>114</v>
      </c>
      <c r="C3659" s="1">
        <v>46</v>
      </c>
      <c r="D3659" s="1" t="s">
        <v>69</v>
      </c>
      <c r="E3659" s="1">
        <v>19.5</v>
      </c>
      <c r="F3659" s="1">
        <v>0</v>
      </c>
      <c r="G3659" s="1">
        <v>37</v>
      </c>
      <c r="H3659" s="1">
        <v>40</v>
      </c>
      <c r="I3659" s="1">
        <v>1952.5</v>
      </c>
      <c r="J3659" s="1">
        <v>100000</v>
      </c>
      <c r="K3659" s="1">
        <v>275</v>
      </c>
      <c r="L3659" s="1">
        <v>27.8</v>
      </c>
      <c r="M3659" s="1">
        <v>543</v>
      </c>
      <c r="N3659" s="1">
        <v>0</v>
      </c>
      <c r="O3659" s="1">
        <v>0</v>
      </c>
      <c r="P3659" s="1">
        <v>0</v>
      </c>
      <c r="Q3659" s="1">
        <v>0</v>
      </c>
      <c r="R3659" s="1">
        <v>27.8</v>
      </c>
      <c r="S3659" s="1">
        <v>27.8</v>
      </c>
      <c r="T3659" s="1">
        <v>543</v>
      </c>
      <c r="U3659" s="3" t="str">
        <f t="shared" si="57"/>
        <v>2017Plan</v>
      </c>
      <c r="V3659" s="2">
        <f>DATE(A3659,INDEX(Map!$H$1:$H$12,MATCH(B3659,Map!$G$1:$G$12,0),0),1)</f>
        <v>43678</v>
      </c>
      <c r="W3659" t="str">
        <f>IF(AND(V3659&gt;=Map!$K$2,V3659&lt;=Map!$L$2),"Base",IF(AND(V3659&gt;=Map!$K$3,V3659&lt;=Map!$L$3),"Fcst","N/A"))</f>
        <v>N/A</v>
      </c>
      <c r="X3659" t="str">
        <f>INDEX(Map!$B$2:$B$86,MATCH(D3659,Map!$A$2:$A$86,0),0)</f>
        <v>OVEC</v>
      </c>
      <c r="Y3659" s="7" t="str">
        <f>IF(INDEX(Map!$C$2:$C$86,MATCH(D3659,Map!$A$2:$A$86,0),0)="","N/A",E3659*INDEX(Map!$C$2:$C$86,MATCH(D3659,Map!$A$2:$A$86,0),0))</f>
        <v>N/A</v>
      </c>
      <c r="Z3659" s="7">
        <f>IF(INDEX(Map!$D$2:$D$86,MATCH(D3659,Map!$A$2:$A$86,0),0)="","N/A",E3659*INDEX(Map!$D$2:$D$86,MATCH(D3659,Map!$A$2:$A$86,0),0))</f>
        <v>19.5</v>
      </c>
      <c r="AA3659" t="str">
        <f>INDEX(Map!$E$2:$E$86,MATCH(D3659,Map!$A$2:$A$86,0),0)</f>
        <v>Coal</v>
      </c>
    </row>
    <row r="3660" spans="1:27" x14ac:dyDescent="0.25">
      <c r="A3660" s="1" t="s">
        <v>121</v>
      </c>
      <c r="B3660" s="1" t="s">
        <v>114</v>
      </c>
      <c r="C3660" s="1">
        <v>47</v>
      </c>
      <c r="D3660" s="1" t="s">
        <v>70</v>
      </c>
      <c r="E3660" s="1">
        <v>0.4</v>
      </c>
      <c r="F3660" s="1">
        <v>0</v>
      </c>
      <c r="G3660" s="1">
        <v>2</v>
      </c>
      <c r="H3660" s="1">
        <v>3</v>
      </c>
      <c r="I3660" s="1" t="s">
        <v>63</v>
      </c>
      <c r="J3660" s="1" t="s">
        <v>63</v>
      </c>
      <c r="K3660" s="1">
        <v>7</v>
      </c>
      <c r="L3660" s="1">
        <v>63.3</v>
      </c>
      <c r="M3660" s="1">
        <v>22</v>
      </c>
      <c r="N3660" s="1" t="s">
        <v>63</v>
      </c>
      <c r="O3660" s="1">
        <v>0</v>
      </c>
      <c r="P3660" s="1">
        <v>0</v>
      </c>
      <c r="Q3660" s="1">
        <v>2</v>
      </c>
      <c r="R3660" s="1">
        <v>69.930000000000007</v>
      </c>
      <c r="S3660" s="1">
        <v>69.930000000000007</v>
      </c>
      <c r="T3660" s="1">
        <v>24</v>
      </c>
      <c r="U3660" s="3" t="str">
        <f t="shared" si="57"/>
        <v>2017Plan</v>
      </c>
      <c r="V3660" s="2">
        <f>DATE(A3660,INDEX(Map!$H$1:$H$12,MATCH(B3660,Map!$G$1:$G$12,0),0),1)</f>
        <v>43678</v>
      </c>
      <c r="W3660" t="str">
        <f>IF(AND(V3660&gt;=Map!$K$2,V3660&lt;=Map!$L$2),"Base",IF(AND(V3660&gt;=Map!$K$3,V3660&lt;=Map!$L$3),"Fcst","N/A"))</f>
        <v>N/A</v>
      </c>
      <c r="X3660" t="str">
        <f>INDEX(Map!$B$2:$B$86,MATCH(D3660,Map!$A$2:$A$86,0),0)</f>
        <v>N/A</v>
      </c>
      <c r="Y3660" s="7" t="str">
        <f>IF(INDEX(Map!$C$2:$C$86,MATCH(D3660,Map!$A$2:$A$86,0),0)="","N/A",E3660*INDEX(Map!$C$2:$C$86,MATCH(D3660,Map!$A$2:$A$86,0),0))</f>
        <v>N/A</v>
      </c>
      <c r="Z3660" s="7" t="str">
        <f>IF(INDEX(Map!$D$2:$D$86,MATCH(D3660,Map!$A$2:$A$86,0),0)="","N/A",E3660*INDEX(Map!$D$2:$D$86,MATCH(D3660,Map!$A$2:$A$86,0),0))</f>
        <v>N/A</v>
      </c>
      <c r="AA3660" t="str">
        <f>INDEX(Map!$E$2:$E$86,MATCH(D3660,Map!$A$2:$A$86,0),0)</f>
        <v>Purchases</v>
      </c>
    </row>
    <row r="3661" spans="1:27" x14ac:dyDescent="0.25">
      <c r="A3661" s="1" t="s">
        <v>121</v>
      </c>
      <c r="B3661" s="1" t="s">
        <v>114</v>
      </c>
      <c r="C3661" s="1">
        <v>48</v>
      </c>
      <c r="D3661" s="1" t="s">
        <v>71</v>
      </c>
      <c r="E3661" s="1">
        <v>0.2</v>
      </c>
      <c r="F3661" s="1">
        <v>0</v>
      </c>
      <c r="G3661" s="1">
        <v>1.1000000000000001</v>
      </c>
      <c r="H3661" s="1">
        <v>2</v>
      </c>
      <c r="I3661" s="1" t="s">
        <v>63</v>
      </c>
      <c r="J3661" s="1" t="s">
        <v>63</v>
      </c>
      <c r="K3661" s="1">
        <v>4</v>
      </c>
      <c r="L3661" s="1">
        <v>63.6</v>
      </c>
      <c r="M3661" s="1">
        <v>13</v>
      </c>
      <c r="N3661" s="1" t="s">
        <v>63</v>
      </c>
      <c r="O3661" s="1">
        <v>0</v>
      </c>
      <c r="P3661" s="1">
        <v>0</v>
      </c>
      <c r="Q3661" s="1">
        <v>1</v>
      </c>
      <c r="R3661" s="1">
        <v>70.56</v>
      </c>
      <c r="S3661" s="1">
        <v>70.56</v>
      </c>
      <c r="T3661" s="1">
        <v>14</v>
      </c>
      <c r="U3661" s="3" t="str">
        <f t="shared" si="57"/>
        <v>2017Plan</v>
      </c>
      <c r="V3661" s="2">
        <f>DATE(A3661,INDEX(Map!$H$1:$H$12,MATCH(B3661,Map!$G$1:$G$12,0),0),1)</f>
        <v>43678</v>
      </c>
      <c r="W3661" t="str">
        <f>IF(AND(V3661&gt;=Map!$K$2,V3661&lt;=Map!$L$2),"Base",IF(AND(V3661&gt;=Map!$K$3,V3661&lt;=Map!$L$3),"Fcst","N/A"))</f>
        <v>N/A</v>
      </c>
      <c r="X3661" t="str">
        <f>INDEX(Map!$B$2:$B$86,MATCH(D3661,Map!$A$2:$A$86,0),0)</f>
        <v>N/A</v>
      </c>
      <c r="Y3661" s="7" t="str">
        <f>IF(INDEX(Map!$C$2:$C$86,MATCH(D3661,Map!$A$2:$A$86,0),0)="","N/A",E3661*INDEX(Map!$C$2:$C$86,MATCH(D3661,Map!$A$2:$A$86,0),0))</f>
        <v>N/A</v>
      </c>
      <c r="Z3661" s="7" t="str">
        <f>IF(INDEX(Map!$D$2:$D$86,MATCH(D3661,Map!$A$2:$A$86,0),0)="","N/A",E3661*INDEX(Map!$D$2:$D$86,MATCH(D3661,Map!$A$2:$A$86,0),0))</f>
        <v>N/A</v>
      </c>
      <c r="AA3661" t="str">
        <f>INDEX(Map!$E$2:$E$86,MATCH(D3661,Map!$A$2:$A$86,0),0)</f>
        <v>Purchases</v>
      </c>
    </row>
    <row r="3662" spans="1:27" x14ac:dyDescent="0.25">
      <c r="A3662" s="1" t="s">
        <v>121</v>
      </c>
      <c r="B3662" s="1" t="s">
        <v>114</v>
      </c>
      <c r="C3662" s="1">
        <v>49</v>
      </c>
      <c r="D3662" s="1" t="s">
        <v>72</v>
      </c>
      <c r="E3662" s="1">
        <v>0.2</v>
      </c>
      <c r="F3662" s="1">
        <v>0</v>
      </c>
      <c r="G3662" s="1">
        <v>0.9</v>
      </c>
      <c r="H3662" s="1">
        <v>1</v>
      </c>
      <c r="I3662" s="1" t="s">
        <v>63</v>
      </c>
      <c r="J3662" s="1" t="s">
        <v>63</v>
      </c>
      <c r="K3662" s="1">
        <v>3</v>
      </c>
      <c r="L3662" s="1">
        <v>68.900000000000006</v>
      </c>
      <c r="M3662" s="1">
        <v>10</v>
      </c>
      <c r="N3662" s="1" t="s">
        <v>63</v>
      </c>
      <c r="O3662" s="1">
        <v>0</v>
      </c>
      <c r="P3662" s="1">
        <v>0</v>
      </c>
      <c r="Q3662" s="1">
        <v>1</v>
      </c>
      <c r="R3662" s="1">
        <v>75.19</v>
      </c>
      <c r="S3662" s="1">
        <v>75.19</v>
      </c>
      <c r="T3662" s="1">
        <v>11</v>
      </c>
      <c r="U3662" s="3" t="str">
        <f t="shared" si="57"/>
        <v>2017Plan</v>
      </c>
      <c r="V3662" s="2">
        <f>DATE(A3662,INDEX(Map!$H$1:$H$12,MATCH(B3662,Map!$G$1:$G$12,0),0),1)</f>
        <v>43678</v>
      </c>
      <c r="W3662" t="str">
        <f>IF(AND(V3662&gt;=Map!$K$2,V3662&lt;=Map!$L$2),"Base",IF(AND(V3662&gt;=Map!$K$3,V3662&lt;=Map!$L$3),"Fcst","N/A"))</f>
        <v>N/A</v>
      </c>
      <c r="X3662" t="str">
        <f>INDEX(Map!$B$2:$B$86,MATCH(D3662,Map!$A$2:$A$86,0),0)</f>
        <v>N/A</v>
      </c>
      <c r="Y3662" s="7" t="str">
        <f>IF(INDEX(Map!$C$2:$C$86,MATCH(D3662,Map!$A$2:$A$86,0),0)="","N/A",E3662*INDEX(Map!$C$2:$C$86,MATCH(D3662,Map!$A$2:$A$86,0),0))</f>
        <v>N/A</v>
      </c>
      <c r="Z3662" s="7" t="str">
        <f>IF(INDEX(Map!$D$2:$D$86,MATCH(D3662,Map!$A$2:$A$86,0),0)="","N/A",E3662*INDEX(Map!$D$2:$D$86,MATCH(D3662,Map!$A$2:$A$86,0),0))</f>
        <v>N/A</v>
      </c>
      <c r="AA3662" t="str">
        <f>INDEX(Map!$E$2:$E$86,MATCH(D3662,Map!$A$2:$A$86,0),0)</f>
        <v>Purchases</v>
      </c>
    </row>
    <row r="3663" spans="1:27" x14ac:dyDescent="0.25">
      <c r="A3663" s="1" t="s">
        <v>121</v>
      </c>
      <c r="B3663" s="1" t="s">
        <v>114</v>
      </c>
      <c r="C3663" s="1">
        <v>50</v>
      </c>
      <c r="D3663" s="1" t="s">
        <v>73</v>
      </c>
      <c r="E3663" s="1">
        <v>0.2</v>
      </c>
      <c r="F3663" s="1">
        <v>0</v>
      </c>
      <c r="G3663" s="1">
        <v>0.9</v>
      </c>
      <c r="H3663" s="1">
        <v>1</v>
      </c>
      <c r="I3663" s="1" t="s">
        <v>63</v>
      </c>
      <c r="J3663" s="1" t="s">
        <v>63</v>
      </c>
      <c r="K3663" s="1">
        <v>3</v>
      </c>
      <c r="L3663" s="1">
        <v>68.900000000000006</v>
      </c>
      <c r="M3663" s="1">
        <v>10</v>
      </c>
      <c r="N3663" s="1" t="s">
        <v>63</v>
      </c>
      <c r="O3663" s="1">
        <v>0</v>
      </c>
      <c r="P3663" s="1">
        <v>0</v>
      </c>
      <c r="Q3663" s="1">
        <v>1</v>
      </c>
      <c r="R3663" s="1">
        <v>75.19</v>
      </c>
      <c r="S3663" s="1">
        <v>75.19</v>
      </c>
      <c r="T3663" s="1">
        <v>11</v>
      </c>
      <c r="U3663" s="3" t="str">
        <f t="shared" si="57"/>
        <v>2017Plan</v>
      </c>
      <c r="V3663" s="2">
        <f>DATE(A3663,INDEX(Map!$H$1:$H$12,MATCH(B3663,Map!$G$1:$G$12,0),0),1)</f>
        <v>43678</v>
      </c>
      <c r="W3663" t="str">
        <f>IF(AND(V3663&gt;=Map!$K$2,V3663&lt;=Map!$L$2),"Base",IF(AND(V3663&gt;=Map!$K$3,V3663&lt;=Map!$L$3),"Fcst","N/A"))</f>
        <v>N/A</v>
      </c>
      <c r="X3663" t="str">
        <f>INDEX(Map!$B$2:$B$86,MATCH(D3663,Map!$A$2:$A$86,0),0)</f>
        <v>N/A</v>
      </c>
      <c r="Y3663" s="7" t="str">
        <f>IF(INDEX(Map!$C$2:$C$86,MATCH(D3663,Map!$A$2:$A$86,0),0)="","N/A",E3663*INDEX(Map!$C$2:$C$86,MATCH(D3663,Map!$A$2:$A$86,0),0))</f>
        <v>N/A</v>
      </c>
      <c r="Z3663" s="7" t="str">
        <f>IF(INDEX(Map!$D$2:$D$86,MATCH(D3663,Map!$A$2:$A$86,0),0)="","N/A",E3663*INDEX(Map!$D$2:$D$86,MATCH(D3663,Map!$A$2:$A$86,0),0))</f>
        <v>N/A</v>
      </c>
      <c r="AA3663" t="str">
        <f>INDEX(Map!$E$2:$E$86,MATCH(D3663,Map!$A$2:$A$86,0),0)</f>
        <v>Purchases</v>
      </c>
    </row>
    <row r="3664" spans="1:27" x14ac:dyDescent="0.25">
      <c r="A3664" s="1" t="s">
        <v>121</v>
      </c>
      <c r="B3664" s="1" t="s">
        <v>114</v>
      </c>
      <c r="C3664" s="1">
        <v>51</v>
      </c>
      <c r="D3664" s="1" t="s">
        <v>74</v>
      </c>
      <c r="E3664" s="1">
        <v>0.5</v>
      </c>
      <c r="F3664" s="1">
        <v>0</v>
      </c>
      <c r="G3664" s="1">
        <v>0.1</v>
      </c>
      <c r="H3664" s="1">
        <v>1</v>
      </c>
      <c r="I3664" s="1" t="s">
        <v>63</v>
      </c>
      <c r="J3664" s="1" t="s">
        <v>63</v>
      </c>
      <c r="K3664" s="1">
        <v>3</v>
      </c>
      <c r="L3664" s="1">
        <v>100</v>
      </c>
      <c r="M3664" s="1">
        <v>46</v>
      </c>
      <c r="N3664" s="1" t="s">
        <v>63</v>
      </c>
      <c r="O3664" s="1">
        <v>0</v>
      </c>
      <c r="P3664" s="1">
        <v>0</v>
      </c>
      <c r="Q3664" s="1">
        <v>3</v>
      </c>
      <c r="R3664" s="1">
        <v>106.25</v>
      </c>
      <c r="S3664" s="1">
        <v>106.25</v>
      </c>
      <c r="T3664" s="1">
        <v>49</v>
      </c>
      <c r="U3664" s="3" t="str">
        <f t="shared" si="57"/>
        <v>2017Plan</v>
      </c>
      <c r="V3664" s="2">
        <f>DATE(A3664,INDEX(Map!$H$1:$H$12,MATCH(B3664,Map!$G$1:$G$12,0),0),1)</f>
        <v>43678</v>
      </c>
      <c r="W3664" t="str">
        <f>IF(AND(V3664&gt;=Map!$K$2,V3664&lt;=Map!$L$2),"Base",IF(AND(V3664&gt;=Map!$K$3,V3664&lt;=Map!$L$3),"Fcst","N/A"))</f>
        <v>N/A</v>
      </c>
      <c r="X3664" t="str">
        <f>INDEX(Map!$B$2:$B$86,MATCH(D3664,Map!$A$2:$A$86,0),0)</f>
        <v>N/A</v>
      </c>
      <c r="Y3664" s="7" t="str">
        <f>IF(INDEX(Map!$C$2:$C$86,MATCH(D3664,Map!$A$2:$A$86,0),0)="","N/A",E3664*INDEX(Map!$C$2:$C$86,MATCH(D3664,Map!$A$2:$A$86,0),0))</f>
        <v>N/A</v>
      </c>
      <c r="Z3664" s="7" t="str">
        <f>IF(INDEX(Map!$D$2:$D$86,MATCH(D3664,Map!$A$2:$A$86,0),0)="","N/A",E3664*INDEX(Map!$D$2:$D$86,MATCH(D3664,Map!$A$2:$A$86,0),0))</f>
        <v>N/A</v>
      </c>
      <c r="AA3664" t="str">
        <f>INDEX(Map!$E$2:$E$86,MATCH(D3664,Map!$A$2:$A$86,0),0)</f>
        <v>Purchases</v>
      </c>
    </row>
    <row r="3665" spans="1:27" x14ac:dyDescent="0.25">
      <c r="A3665" s="1" t="s">
        <v>121</v>
      </c>
      <c r="B3665" s="1" t="s">
        <v>114</v>
      </c>
      <c r="C3665" s="1">
        <v>52</v>
      </c>
      <c r="D3665" s="1" t="s">
        <v>75</v>
      </c>
      <c r="E3665" s="1">
        <v>0.2</v>
      </c>
      <c r="F3665" s="1">
        <v>0</v>
      </c>
      <c r="G3665" s="1">
        <v>2.8</v>
      </c>
      <c r="H3665" s="1">
        <v>1</v>
      </c>
      <c r="I3665" s="1" t="s">
        <v>63</v>
      </c>
      <c r="J3665" s="1" t="s">
        <v>63</v>
      </c>
      <c r="K3665" s="1">
        <v>4</v>
      </c>
      <c r="L3665" s="1">
        <v>43.9</v>
      </c>
      <c r="M3665" s="1">
        <v>9</v>
      </c>
      <c r="N3665" s="1" t="s">
        <v>63</v>
      </c>
      <c r="O3665" s="1">
        <v>0</v>
      </c>
      <c r="P3665" s="1">
        <v>0</v>
      </c>
      <c r="Q3665" s="1">
        <v>1</v>
      </c>
      <c r="R3665" s="1">
        <v>50.15</v>
      </c>
      <c r="S3665" s="1">
        <v>50.15</v>
      </c>
      <c r="T3665" s="1">
        <v>10</v>
      </c>
      <c r="U3665" s="3" t="str">
        <f t="shared" si="57"/>
        <v>2017Plan</v>
      </c>
      <c r="V3665" s="2">
        <f>DATE(A3665,INDEX(Map!$H$1:$H$12,MATCH(B3665,Map!$G$1:$G$12,0),0),1)</f>
        <v>43678</v>
      </c>
      <c r="W3665" t="str">
        <f>IF(AND(V3665&gt;=Map!$K$2,V3665&lt;=Map!$L$2),"Base",IF(AND(V3665&gt;=Map!$K$3,V3665&lt;=Map!$L$3),"Fcst","N/A"))</f>
        <v>N/A</v>
      </c>
      <c r="X3665" t="str">
        <f>INDEX(Map!$B$2:$B$86,MATCH(D3665,Map!$A$2:$A$86,0),0)</f>
        <v>N/A</v>
      </c>
      <c r="Y3665" s="7" t="str">
        <f>IF(INDEX(Map!$C$2:$C$86,MATCH(D3665,Map!$A$2:$A$86,0),0)="","N/A",E3665*INDEX(Map!$C$2:$C$86,MATCH(D3665,Map!$A$2:$A$86,0),0))</f>
        <v>N/A</v>
      </c>
      <c r="Z3665" s="7" t="str">
        <f>IF(INDEX(Map!$D$2:$D$86,MATCH(D3665,Map!$A$2:$A$86,0),0)="","N/A",E3665*INDEX(Map!$D$2:$D$86,MATCH(D3665,Map!$A$2:$A$86,0),0))</f>
        <v>N/A</v>
      </c>
      <c r="AA3665" t="str">
        <f>INDEX(Map!$E$2:$E$86,MATCH(D3665,Map!$A$2:$A$86,0),0)</f>
        <v>Purchases</v>
      </c>
    </row>
    <row r="3666" spans="1:27" x14ac:dyDescent="0.25">
      <c r="A3666" s="1" t="s">
        <v>121</v>
      </c>
      <c r="B3666" s="1" t="s">
        <v>114</v>
      </c>
      <c r="C3666" s="1">
        <v>53</v>
      </c>
      <c r="D3666" s="1" t="s">
        <v>76</v>
      </c>
      <c r="E3666" s="1">
        <v>0.2</v>
      </c>
      <c r="F3666" s="1">
        <v>0</v>
      </c>
      <c r="G3666" s="1">
        <v>2.1</v>
      </c>
      <c r="H3666" s="1">
        <v>1</v>
      </c>
      <c r="I3666" s="1" t="s">
        <v>63</v>
      </c>
      <c r="J3666" s="1" t="s">
        <v>63</v>
      </c>
      <c r="K3666" s="1">
        <v>3</v>
      </c>
      <c r="L3666" s="1">
        <v>44.7</v>
      </c>
      <c r="M3666" s="1">
        <v>7</v>
      </c>
      <c r="N3666" s="1" t="s">
        <v>63</v>
      </c>
      <c r="O3666" s="1">
        <v>0</v>
      </c>
      <c r="P3666" s="1">
        <v>0</v>
      </c>
      <c r="Q3666" s="1">
        <v>1</v>
      </c>
      <c r="R3666" s="1">
        <v>50.99</v>
      </c>
      <c r="S3666" s="1">
        <v>50.99</v>
      </c>
      <c r="T3666" s="1">
        <v>8</v>
      </c>
      <c r="U3666" s="3" t="str">
        <f t="shared" si="57"/>
        <v>2017Plan</v>
      </c>
      <c r="V3666" s="2">
        <f>DATE(A3666,INDEX(Map!$H$1:$H$12,MATCH(B3666,Map!$G$1:$G$12,0),0),1)</f>
        <v>43678</v>
      </c>
      <c r="W3666" t="str">
        <f>IF(AND(V3666&gt;=Map!$K$2,V3666&lt;=Map!$L$2),"Base",IF(AND(V3666&gt;=Map!$K$3,V3666&lt;=Map!$L$3),"Fcst","N/A"))</f>
        <v>N/A</v>
      </c>
      <c r="X3666" t="str">
        <f>INDEX(Map!$B$2:$B$86,MATCH(D3666,Map!$A$2:$A$86,0),0)</f>
        <v>N/A</v>
      </c>
      <c r="Y3666" s="7" t="str">
        <f>IF(INDEX(Map!$C$2:$C$86,MATCH(D3666,Map!$A$2:$A$86,0),0)="","N/A",E3666*INDEX(Map!$C$2:$C$86,MATCH(D3666,Map!$A$2:$A$86,0),0))</f>
        <v>N/A</v>
      </c>
      <c r="Z3666" s="7" t="str">
        <f>IF(INDEX(Map!$D$2:$D$86,MATCH(D3666,Map!$A$2:$A$86,0),0)="","N/A",E3666*INDEX(Map!$D$2:$D$86,MATCH(D3666,Map!$A$2:$A$86,0),0))</f>
        <v>N/A</v>
      </c>
      <c r="AA3666" t="str">
        <f>INDEX(Map!$E$2:$E$86,MATCH(D3666,Map!$A$2:$A$86,0),0)</f>
        <v>Purchases</v>
      </c>
    </row>
    <row r="3667" spans="1:27" x14ac:dyDescent="0.25">
      <c r="A3667" s="1" t="s">
        <v>121</v>
      </c>
      <c r="B3667" s="1" t="s">
        <v>114</v>
      </c>
      <c r="C3667" s="1">
        <v>54</v>
      </c>
      <c r="D3667" s="1" t="s">
        <v>77</v>
      </c>
      <c r="E3667" s="1">
        <v>0.2</v>
      </c>
      <c r="F3667" s="1">
        <v>0</v>
      </c>
      <c r="G3667" s="1">
        <v>2.1</v>
      </c>
      <c r="H3667" s="1">
        <v>1</v>
      </c>
      <c r="I3667" s="1" t="s">
        <v>63</v>
      </c>
      <c r="J3667" s="1" t="s">
        <v>63</v>
      </c>
      <c r="K3667" s="1">
        <v>3</v>
      </c>
      <c r="L3667" s="1">
        <v>44.7</v>
      </c>
      <c r="M3667" s="1">
        <v>7</v>
      </c>
      <c r="N3667" s="1" t="s">
        <v>63</v>
      </c>
      <c r="O3667" s="1">
        <v>0</v>
      </c>
      <c r="P3667" s="1">
        <v>0</v>
      </c>
      <c r="Q3667" s="1">
        <v>1</v>
      </c>
      <c r="R3667" s="1">
        <v>50.99</v>
      </c>
      <c r="S3667" s="1">
        <v>50.99</v>
      </c>
      <c r="T3667" s="1">
        <v>8</v>
      </c>
      <c r="U3667" s="3" t="str">
        <f t="shared" si="57"/>
        <v>2017Plan</v>
      </c>
      <c r="V3667" s="2">
        <f>DATE(A3667,INDEX(Map!$H$1:$H$12,MATCH(B3667,Map!$G$1:$G$12,0),0),1)</f>
        <v>43678</v>
      </c>
      <c r="W3667" t="str">
        <f>IF(AND(V3667&gt;=Map!$K$2,V3667&lt;=Map!$L$2),"Base",IF(AND(V3667&gt;=Map!$K$3,V3667&lt;=Map!$L$3),"Fcst","N/A"))</f>
        <v>N/A</v>
      </c>
      <c r="X3667" t="str">
        <f>INDEX(Map!$B$2:$B$86,MATCH(D3667,Map!$A$2:$A$86,0),0)</f>
        <v>N/A</v>
      </c>
      <c r="Y3667" s="7" t="str">
        <f>IF(INDEX(Map!$C$2:$C$86,MATCH(D3667,Map!$A$2:$A$86,0),0)="","N/A",E3667*INDEX(Map!$C$2:$C$86,MATCH(D3667,Map!$A$2:$A$86,0),0))</f>
        <v>N/A</v>
      </c>
      <c r="Z3667" s="7" t="str">
        <f>IF(INDEX(Map!$D$2:$D$86,MATCH(D3667,Map!$A$2:$A$86,0),0)="","N/A",E3667*INDEX(Map!$D$2:$D$86,MATCH(D3667,Map!$A$2:$A$86,0),0))</f>
        <v>N/A</v>
      </c>
      <c r="AA3667" t="str">
        <f>INDEX(Map!$E$2:$E$86,MATCH(D3667,Map!$A$2:$A$86,0),0)</f>
        <v>Purchases</v>
      </c>
    </row>
    <row r="3668" spans="1:27" x14ac:dyDescent="0.25">
      <c r="A3668" s="1" t="s">
        <v>121</v>
      </c>
      <c r="B3668" s="1" t="s">
        <v>114</v>
      </c>
      <c r="C3668" s="1">
        <v>55</v>
      </c>
      <c r="D3668" s="1" t="s">
        <v>78</v>
      </c>
      <c r="E3668" s="1">
        <v>0.2</v>
      </c>
      <c r="F3668" s="1">
        <v>0</v>
      </c>
      <c r="G3668" s="1">
        <v>2.1</v>
      </c>
      <c r="H3668" s="1">
        <v>1</v>
      </c>
      <c r="I3668" s="1" t="s">
        <v>63</v>
      </c>
      <c r="J3668" s="1" t="s">
        <v>63</v>
      </c>
      <c r="K3668" s="1">
        <v>3</v>
      </c>
      <c r="L3668" s="1">
        <v>44.7</v>
      </c>
      <c r="M3668" s="1">
        <v>7</v>
      </c>
      <c r="N3668" s="1" t="s">
        <v>63</v>
      </c>
      <c r="O3668" s="1">
        <v>0</v>
      </c>
      <c r="P3668" s="1">
        <v>0</v>
      </c>
      <c r="Q3668" s="1">
        <v>1</v>
      </c>
      <c r="R3668" s="1">
        <v>50.99</v>
      </c>
      <c r="S3668" s="1">
        <v>50.99</v>
      </c>
      <c r="T3668" s="1">
        <v>8</v>
      </c>
      <c r="U3668" s="3" t="str">
        <f t="shared" si="57"/>
        <v>2017Plan</v>
      </c>
      <c r="V3668" s="2">
        <f>DATE(A3668,INDEX(Map!$H$1:$H$12,MATCH(B3668,Map!$G$1:$G$12,0),0),1)</f>
        <v>43678</v>
      </c>
      <c r="W3668" t="str">
        <f>IF(AND(V3668&gt;=Map!$K$2,V3668&lt;=Map!$L$2),"Base",IF(AND(V3668&gt;=Map!$K$3,V3668&lt;=Map!$L$3),"Fcst","N/A"))</f>
        <v>N/A</v>
      </c>
      <c r="X3668" t="str">
        <f>INDEX(Map!$B$2:$B$86,MATCH(D3668,Map!$A$2:$A$86,0),0)</f>
        <v>N/A</v>
      </c>
      <c r="Y3668" s="7" t="str">
        <f>IF(INDEX(Map!$C$2:$C$86,MATCH(D3668,Map!$A$2:$A$86,0),0)="","N/A",E3668*INDEX(Map!$C$2:$C$86,MATCH(D3668,Map!$A$2:$A$86,0),0))</f>
        <v>N/A</v>
      </c>
      <c r="Z3668" s="7" t="str">
        <f>IF(INDEX(Map!$D$2:$D$86,MATCH(D3668,Map!$A$2:$A$86,0),0)="","N/A",E3668*INDEX(Map!$D$2:$D$86,MATCH(D3668,Map!$A$2:$A$86,0),0))</f>
        <v>N/A</v>
      </c>
      <c r="AA3668" t="str">
        <f>INDEX(Map!$E$2:$E$86,MATCH(D3668,Map!$A$2:$A$86,0),0)</f>
        <v>Purchases</v>
      </c>
    </row>
    <row r="3669" spans="1:27" x14ac:dyDescent="0.25">
      <c r="A3669" s="1" t="s">
        <v>121</v>
      </c>
      <c r="B3669" s="1" t="s">
        <v>114</v>
      </c>
      <c r="C3669" s="1">
        <v>56</v>
      </c>
      <c r="D3669" s="1" t="s">
        <v>79</v>
      </c>
      <c r="E3669" s="1">
        <v>0</v>
      </c>
      <c r="F3669" s="1">
        <v>0</v>
      </c>
      <c r="G3669" s="1">
        <v>0</v>
      </c>
      <c r="H3669" s="1">
        <v>0</v>
      </c>
      <c r="I3669" s="1" t="s">
        <v>63</v>
      </c>
      <c r="J3669" s="1" t="s">
        <v>63</v>
      </c>
      <c r="K3669" s="1">
        <v>0</v>
      </c>
      <c r="L3669" s="1">
        <v>0</v>
      </c>
      <c r="M3669" s="1">
        <v>0</v>
      </c>
      <c r="N3669" s="1" t="s">
        <v>63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0</v>
      </c>
      <c r="U3669" s="3" t="str">
        <f t="shared" si="57"/>
        <v>2017Plan</v>
      </c>
      <c r="V3669" s="2">
        <f>DATE(A3669,INDEX(Map!$H$1:$H$12,MATCH(B3669,Map!$G$1:$G$12,0),0),1)</f>
        <v>43678</v>
      </c>
      <c r="W3669" t="str">
        <f>IF(AND(V3669&gt;=Map!$K$2,V3669&lt;=Map!$L$2),"Base",IF(AND(V3669&gt;=Map!$K$3,V3669&lt;=Map!$L$3),"Fcst","N/A"))</f>
        <v>N/A</v>
      </c>
      <c r="X3669" t="str">
        <f>INDEX(Map!$B$2:$B$86,MATCH(D3669,Map!$A$2:$A$86,0),0)</f>
        <v>N/A</v>
      </c>
      <c r="Y3669" s="7" t="str">
        <f>IF(INDEX(Map!$C$2:$C$86,MATCH(D3669,Map!$A$2:$A$86,0),0)="","N/A",E3669*INDEX(Map!$C$2:$C$86,MATCH(D3669,Map!$A$2:$A$86,0),0))</f>
        <v>N/A</v>
      </c>
      <c r="Z3669" s="7" t="str">
        <f>IF(INDEX(Map!$D$2:$D$86,MATCH(D3669,Map!$A$2:$A$86,0),0)="","N/A",E3669*INDEX(Map!$D$2:$D$86,MATCH(D3669,Map!$A$2:$A$86,0),0))</f>
        <v>N/A</v>
      </c>
      <c r="AA3669" t="str">
        <f>INDEX(Map!$E$2:$E$86,MATCH(D3669,Map!$A$2:$A$86,0),0)</f>
        <v>Purchases</v>
      </c>
    </row>
    <row r="3670" spans="1:27" x14ac:dyDescent="0.25">
      <c r="A3670" s="1" t="s">
        <v>121</v>
      </c>
      <c r="B3670" s="1" t="s">
        <v>114</v>
      </c>
      <c r="C3670" s="1">
        <v>57</v>
      </c>
      <c r="D3670" s="1" t="s">
        <v>80</v>
      </c>
      <c r="E3670" s="1">
        <v>0</v>
      </c>
      <c r="F3670" s="1">
        <v>0</v>
      </c>
      <c r="G3670" s="1">
        <v>0</v>
      </c>
      <c r="H3670" s="1">
        <v>0</v>
      </c>
      <c r="I3670" s="1" t="s">
        <v>63</v>
      </c>
      <c r="J3670" s="1" t="s">
        <v>63</v>
      </c>
      <c r="K3670" s="1">
        <v>0</v>
      </c>
      <c r="L3670" s="1">
        <v>0</v>
      </c>
      <c r="M3670" s="1">
        <v>0</v>
      </c>
      <c r="N3670" s="1" t="s">
        <v>63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</v>
      </c>
      <c r="U3670" s="3" t="str">
        <f t="shared" si="57"/>
        <v>2017Plan</v>
      </c>
      <c r="V3670" s="2">
        <f>DATE(A3670,INDEX(Map!$H$1:$H$12,MATCH(B3670,Map!$G$1:$G$12,0),0),1)</f>
        <v>43678</v>
      </c>
      <c r="W3670" t="str">
        <f>IF(AND(V3670&gt;=Map!$K$2,V3670&lt;=Map!$L$2),"Base",IF(AND(V3670&gt;=Map!$K$3,V3670&lt;=Map!$L$3),"Fcst","N/A"))</f>
        <v>N/A</v>
      </c>
      <c r="X3670" t="str">
        <f>INDEX(Map!$B$2:$B$86,MATCH(D3670,Map!$A$2:$A$86,0),0)</f>
        <v>N/A</v>
      </c>
      <c r="Y3670" s="7" t="str">
        <f>IF(INDEX(Map!$C$2:$C$86,MATCH(D3670,Map!$A$2:$A$86,0),0)="","N/A",E3670*INDEX(Map!$C$2:$C$86,MATCH(D3670,Map!$A$2:$A$86,0),0))</f>
        <v>N/A</v>
      </c>
      <c r="Z3670" s="7" t="str">
        <f>IF(INDEX(Map!$D$2:$D$86,MATCH(D3670,Map!$A$2:$A$86,0),0)="","N/A",E3670*INDEX(Map!$D$2:$D$86,MATCH(D3670,Map!$A$2:$A$86,0),0))</f>
        <v>N/A</v>
      </c>
      <c r="AA3670" t="str">
        <f>INDEX(Map!$E$2:$E$86,MATCH(D3670,Map!$A$2:$A$86,0),0)</f>
        <v>Purchases</v>
      </c>
    </row>
    <row r="3671" spans="1:27" x14ac:dyDescent="0.25">
      <c r="A3671" s="1" t="s">
        <v>121</v>
      </c>
      <c r="B3671" s="1" t="s">
        <v>114</v>
      </c>
      <c r="C3671" s="1">
        <v>58</v>
      </c>
      <c r="D3671" s="1" t="s">
        <v>81</v>
      </c>
      <c r="E3671" s="1">
        <v>0</v>
      </c>
      <c r="F3671" s="1">
        <v>0</v>
      </c>
      <c r="G3671" s="1">
        <v>0</v>
      </c>
      <c r="H3671" s="1">
        <v>0</v>
      </c>
      <c r="I3671" s="1" t="s">
        <v>63</v>
      </c>
      <c r="J3671" s="1" t="s">
        <v>63</v>
      </c>
      <c r="K3671" s="1">
        <v>0</v>
      </c>
      <c r="L3671" s="1">
        <v>0</v>
      </c>
      <c r="M3671" s="1">
        <v>0</v>
      </c>
      <c r="N3671" s="1" t="s">
        <v>63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0</v>
      </c>
      <c r="U3671" s="3" t="str">
        <f t="shared" si="57"/>
        <v>2017Plan</v>
      </c>
      <c r="V3671" s="2">
        <f>DATE(A3671,INDEX(Map!$H$1:$H$12,MATCH(B3671,Map!$G$1:$G$12,0),0),1)</f>
        <v>43678</v>
      </c>
      <c r="W3671" t="str">
        <f>IF(AND(V3671&gt;=Map!$K$2,V3671&lt;=Map!$L$2),"Base",IF(AND(V3671&gt;=Map!$K$3,V3671&lt;=Map!$L$3),"Fcst","N/A"))</f>
        <v>N/A</v>
      </c>
      <c r="X3671" t="str">
        <f>INDEX(Map!$B$2:$B$86,MATCH(D3671,Map!$A$2:$A$86,0),0)</f>
        <v>N/A</v>
      </c>
      <c r="Y3671" s="7" t="str">
        <f>IF(INDEX(Map!$C$2:$C$86,MATCH(D3671,Map!$A$2:$A$86,0),0)="","N/A",E3671*INDEX(Map!$C$2:$C$86,MATCH(D3671,Map!$A$2:$A$86,0),0))</f>
        <v>N/A</v>
      </c>
      <c r="Z3671" s="7" t="str">
        <f>IF(INDEX(Map!$D$2:$D$86,MATCH(D3671,Map!$A$2:$A$86,0),0)="","N/A",E3671*INDEX(Map!$D$2:$D$86,MATCH(D3671,Map!$A$2:$A$86,0),0))</f>
        <v>N/A</v>
      </c>
      <c r="AA3671" t="str">
        <f>INDEX(Map!$E$2:$E$86,MATCH(D3671,Map!$A$2:$A$86,0),0)</f>
        <v>Purchases</v>
      </c>
    </row>
    <row r="3672" spans="1:27" x14ac:dyDescent="0.25">
      <c r="A3672" s="1" t="s">
        <v>121</v>
      </c>
      <c r="B3672" s="1" t="s">
        <v>114</v>
      </c>
      <c r="C3672" s="1">
        <v>59</v>
      </c>
      <c r="D3672" s="1" t="s">
        <v>82</v>
      </c>
      <c r="E3672" s="1">
        <v>0</v>
      </c>
      <c r="F3672" s="1">
        <v>0</v>
      </c>
      <c r="G3672" s="1">
        <v>0</v>
      </c>
      <c r="H3672" s="1">
        <v>0</v>
      </c>
      <c r="I3672" s="1" t="s">
        <v>63</v>
      </c>
      <c r="J3672" s="1" t="s">
        <v>63</v>
      </c>
      <c r="K3672" s="1">
        <v>0</v>
      </c>
      <c r="L3672" s="1">
        <v>0</v>
      </c>
      <c r="M3672" s="1">
        <v>0</v>
      </c>
      <c r="N3672" s="1" t="s">
        <v>63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</v>
      </c>
      <c r="U3672" s="3" t="str">
        <f t="shared" si="57"/>
        <v>2017Plan</v>
      </c>
      <c r="V3672" s="2">
        <f>DATE(A3672,INDEX(Map!$H$1:$H$12,MATCH(B3672,Map!$G$1:$G$12,0),0),1)</f>
        <v>43678</v>
      </c>
      <c r="W3672" t="str">
        <f>IF(AND(V3672&gt;=Map!$K$2,V3672&lt;=Map!$L$2),"Base",IF(AND(V3672&gt;=Map!$K$3,V3672&lt;=Map!$L$3),"Fcst","N/A"))</f>
        <v>N/A</v>
      </c>
      <c r="X3672" t="str">
        <f>INDEX(Map!$B$2:$B$86,MATCH(D3672,Map!$A$2:$A$86,0),0)</f>
        <v>N/A</v>
      </c>
      <c r="Y3672" s="7" t="str">
        <f>IF(INDEX(Map!$C$2:$C$86,MATCH(D3672,Map!$A$2:$A$86,0),0)="","N/A",E3672*INDEX(Map!$C$2:$C$86,MATCH(D3672,Map!$A$2:$A$86,0),0))</f>
        <v>N/A</v>
      </c>
      <c r="Z3672" s="7" t="str">
        <f>IF(INDEX(Map!$D$2:$D$86,MATCH(D3672,Map!$A$2:$A$86,0),0)="","N/A",E3672*INDEX(Map!$D$2:$D$86,MATCH(D3672,Map!$A$2:$A$86,0),0))</f>
        <v>N/A</v>
      </c>
      <c r="AA3672" t="str">
        <f>INDEX(Map!$E$2:$E$86,MATCH(D3672,Map!$A$2:$A$86,0),0)</f>
        <v>Purchases</v>
      </c>
    </row>
    <row r="3673" spans="1:27" x14ac:dyDescent="0.25">
      <c r="A3673" s="1" t="s">
        <v>121</v>
      </c>
      <c r="B3673" s="1" t="s">
        <v>114</v>
      </c>
      <c r="C3673" s="1">
        <v>60</v>
      </c>
      <c r="D3673" s="1" t="s">
        <v>83</v>
      </c>
      <c r="E3673" s="1">
        <v>-9.5</v>
      </c>
      <c r="F3673" s="1">
        <v>0</v>
      </c>
      <c r="G3673" s="1">
        <v>6.7</v>
      </c>
      <c r="H3673" s="1">
        <v>37</v>
      </c>
      <c r="I3673" s="1" t="s">
        <v>63</v>
      </c>
      <c r="J3673" s="1" t="s">
        <v>63</v>
      </c>
      <c r="K3673" s="1">
        <v>177</v>
      </c>
      <c r="L3673" s="1">
        <v>38.700000000000003</v>
      </c>
      <c r="M3673" s="1">
        <v>-366</v>
      </c>
      <c r="N3673" s="1" t="s">
        <v>63</v>
      </c>
      <c r="O3673" s="1">
        <v>0</v>
      </c>
      <c r="P3673" s="1">
        <v>0</v>
      </c>
      <c r="Q3673" s="1">
        <v>93</v>
      </c>
      <c r="R3673" s="1">
        <v>28.82</v>
      </c>
      <c r="S3673" s="1">
        <v>28.82</v>
      </c>
      <c r="T3673" s="1">
        <v>-273</v>
      </c>
      <c r="U3673" s="3" t="str">
        <f t="shared" si="57"/>
        <v>2017Plan</v>
      </c>
      <c r="V3673" s="2">
        <f>DATE(A3673,INDEX(Map!$H$1:$H$12,MATCH(B3673,Map!$G$1:$G$12,0),0),1)</f>
        <v>43678</v>
      </c>
      <c r="W3673" t="str">
        <f>IF(AND(V3673&gt;=Map!$K$2,V3673&lt;=Map!$L$2),"Base",IF(AND(V3673&gt;=Map!$K$3,V3673&lt;=Map!$L$3),"Fcst","N/A"))</f>
        <v>N/A</v>
      </c>
      <c r="X3673" t="str">
        <f>INDEX(Map!$B$2:$B$86,MATCH(D3673,Map!$A$2:$A$86,0),0)</f>
        <v>N/A</v>
      </c>
      <c r="Y3673" s="7" t="str">
        <f>IF(INDEX(Map!$C$2:$C$86,MATCH(D3673,Map!$A$2:$A$86,0),0)="","N/A",E3673*INDEX(Map!$C$2:$C$86,MATCH(D3673,Map!$A$2:$A$86,0),0))</f>
        <v>N/A</v>
      </c>
      <c r="Z3673" s="7" t="str">
        <f>IF(INDEX(Map!$D$2:$D$86,MATCH(D3673,Map!$A$2:$A$86,0),0)="","N/A",E3673*INDEX(Map!$D$2:$D$86,MATCH(D3673,Map!$A$2:$A$86,0),0))</f>
        <v>N/A</v>
      </c>
      <c r="AA3673" t="str">
        <f>INDEX(Map!$E$2:$E$86,MATCH(D3673,Map!$A$2:$A$86,0),0)</f>
        <v>Sales</v>
      </c>
    </row>
    <row r="3674" spans="1:27" x14ac:dyDescent="0.25">
      <c r="A3674" s="1" t="s">
        <v>121</v>
      </c>
      <c r="B3674" s="1" t="s">
        <v>114</v>
      </c>
      <c r="C3674" s="1">
        <v>61</v>
      </c>
      <c r="D3674" s="1" t="s">
        <v>84</v>
      </c>
      <c r="E3674" s="1">
        <v>-3.6</v>
      </c>
      <c r="F3674" s="1">
        <v>0</v>
      </c>
      <c r="G3674" s="1">
        <v>14.5</v>
      </c>
      <c r="H3674" s="1">
        <v>31</v>
      </c>
      <c r="I3674" s="1" t="s">
        <v>63</v>
      </c>
      <c r="J3674" s="1" t="s">
        <v>63</v>
      </c>
      <c r="K3674" s="1">
        <v>248</v>
      </c>
      <c r="L3674" s="1">
        <v>28.2</v>
      </c>
      <c r="M3674" s="1">
        <v>-101</v>
      </c>
      <c r="N3674" s="1" t="s">
        <v>63</v>
      </c>
      <c r="O3674" s="1">
        <v>0</v>
      </c>
      <c r="P3674" s="1">
        <v>0</v>
      </c>
      <c r="Q3674" s="1">
        <v>29</v>
      </c>
      <c r="R3674" s="1">
        <v>20.14</v>
      </c>
      <c r="S3674" s="1">
        <v>20.14</v>
      </c>
      <c r="T3674" s="1">
        <v>-72</v>
      </c>
      <c r="U3674" s="3" t="str">
        <f t="shared" si="57"/>
        <v>2017Plan</v>
      </c>
      <c r="V3674" s="2">
        <f>DATE(A3674,INDEX(Map!$H$1:$H$12,MATCH(B3674,Map!$G$1:$G$12,0),0),1)</f>
        <v>43678</v>
      </c>
      <c r="W3674" t="str">
        <f>IF(AND(V3674&gt;=Map!$K$2,V3674&lt;=Map!$L$2),"Base",IF(AND(V3674&gt;=Map!$K$3,V3674&lt;=Map!$L$3),"Fcst","N/A"))</f>
        <v>N/A</v>
      </c>
      <c r="X3674" t="str">
        <f>INDEX(Map!$B$2:$B$86,MATCH(D3674,Map!$A$2:$A$86,0),0)</f>
        <v>N/A</v>
      </c>
      <c r="Y3674" s="7" t="str">
        <f>IF(INDEX(Map!$C$2:$C$86,MATCH(D3674,Map!$A$2:$A$86,0),0)="","N/A",E3674*INDEX(Map!$C$2:$C$86,MATCH(D3674,Map!$A$2:$A$86,0),0))</f>
        <v>N/A</v>
      </c>
      <c r="Z3674" s="7" t="str">
        <f>IF(INDEX(Map!$D$2:$D$86,MATCH(D3674,Map!$A$2:$A$86,0),0)="","N/A",E3674*INDEX(Map!$D$2:$D$86,MATCH(D3674,Map!$A$2:$A$86,0),0))</f>
        <v>N/A</v>
      </c>
      <c r="AA3674" t="str">
        <f>INDEX(Map!$E$2:$E$86,MATCH(D3674,Map!$A$2:$A$86,0),0)</f>
        <v>Sales</v>
      </c>
    </row>
    <row r="3675" spans="1:27" x14ac:dyDescent="0.25">
      <c r="A3675" s="1" t="s">
        <v>121</v>
      </c>
      <c r="B3675" s="1" t="s">
        <v>114</v>
      </c>
      <c r="C3675" s="1">
        <v>62</v>
      </c>
      <c r="D3675" s="1" t="s">
        <v>85</v>
      </c>
      <c r="E3675" s="1">
        <v>-6.9</v>
      </c>
      <c r="F3675" s="1">
        <v>0</v>
      </c>
      <c r="G3675" s="1">
        <v>24.8</v>
      </c>
      <c r="H3675" s="1">
        <v>6</v>
      </c>
      <c r="I3675" s="1" t="s">
        <v>63</v>
      </c>
      <c r="J3675" s="1" t="s">
        <v>63</v>
      </c>
      <c r="K3675" s="1">
        <v>76</v>
      </c>
      <c r="L3675" s="1">
        <v>39</v>
      </c>
      <c r="M3675" s="1">
        <v>-271</v>
      </c>
      <c r="N3675" s="1" t="s">
        <v>63</v>
      </c>
      <c r="O3675" s="1">
        <v>0</v>
      </c>
      <c r="P3675" s="1">
        <v>0</v>
      </c>
      <c r="Q3675" s="1">
        <v>60</v>
      </c>
      <c r="R3675" s="1">
        <v>30.41</v>
      </c>
      <c r="S3675" s="1">
        <v>30.41</v>
      </c>
      <c r="T3675" s="1">
        <v>-211</v>
      </c>
      <c r="U3675" s="3" t="str">
        <f t="shared" si="57"/>
        <v>2017Plan</v>
      </c>
      <c r="V3675" s="2">
        <f>DATE(A3675,INDEX(Map!$H$1:$H$12,MATCH(B3675,Map!$G$1:$G$12,0),0),1)</f>
        <v>43678</v>
      </c>
      <c r="W3675" t="str">
        <f>IF(AND(V3675&gt;=Map!$K$2,V3675&lt;=Map!$L$2),"Base",IF(AND(V3675&gt;=Map!$K$3,V3675&lt;=Map!$L$3),"Fcst","N/A"))</f>
        <v>N/A</v>
      </c>
      <c r="X3675" t="str">
        <f>INDEX(Map!$B$2:$B$86,MATCH(D3675,Map!$A$2:$A$86,0),0)</f>
        <v>N/A</v>
      </c>
      <c r="Y3675" s="7" t="str">
        <f>IF(INDEX(Map!$C$2:$C$86,MATCH(D3675,Map!$A$2:$A$86,0),0)="","N/A",E3675*INDEX(Map!$C$2:$C$86,MATCH(D3675,Map!$A$2:$A$86,0),0))</f>
        <v>N/A</v>
      </c>
      <c r="Z3675" s="7" t="str">
        <f>IF(INDEX(Map!$D$2:$D$86,MATCH(D3675,Map!$A$2:$A$86,0),0)="","N/A",E3675*INDEX(Map!$D$2:$D$86,MATCH(D3675,Map!$A$2:$A$86,0),0))</f>
        <v>N/A</v>
      </c>
      <c r="AA3675" t="str">
        <f>INDEX(Map!$E$2:$E$86,MATCH(D3675,Map!$A$2:$A$86,0),0)</f>
        <v>Sales</v>
      </c>
    </row>
    <row r="3676" spans="1:27" x14ac:dyDescent="0.25">
      <c r="A3676" s="1" t="s">
        <v>121</v>
      </c>
      <c r="B3676" s="1" t="s">
        <v>114</v>
      </c>
      <c r="C3676" s="1">
        <v>63</v>
      </c>
      <c r="D3676" s="1" t="s">
        <v>86</v>
      </c>
      <c r="E3676" s="1">
        <v>-7.2</v>
      </c>
      <c r="F3676" s="1">
        <v>0</v>
      </c>
      <c r="G3676" s="1">
        <v>32.1</v>
      </c>
      <c r="H3676" s="1">
        <v>4</v>
      </c>
      <c r="I3676" s="1" t="s">
        <v>63</v>
      </c>
      <c r="J3676" s="1" t="s">
        <v>63</v>
      </c>
      <c r="K3676" s="1">
        <v>50</v>
      </c>
      <c r="L3676" s="1">
        <v>35.700000000000003</v>
      </c>
      <c r="M3676" s="1">
        <v>-257</v>
      </c>
      <c r="N3676" s="1" t="s">
        <v>63</v>
      </c>
      <c r="O3676" s="1">
        <v>0</v>
      </c>
      <c r="P3676" s="1">
        <v>0</v>
      </c>
      <c r="Q3676" s="1">
        <v>60</v>
      </c>
      <c r="R3676" s="1">
        <v>27.47</v>
      </c>
      <c r="S3676" s="1">
        <v>27.47</v>
      </c>
      <c r="T3676" s="1">
        <v>-198</v>
      </c>
      <c r="U3676" s="3" t="str">
        <f t="shared" si="57"/>
        <v>2017Plan</v>
      </c>
      <c r="V3676" s="2">
        <f>DATE(A3676,INDEX(Map!$H$1:$H$12,MATCH(B3676,Map!$G$1:$G$12,0),0),1)</f>
        <v>43678</v>
      </c>
      <c r="W3676" t="str">
        <f>IF(AND(V3676&gt;=Map!$K$2,V3676&lt;=Map!$L$2),"Base",IF(AND(V3676&gt;=Map!$K$3,V3676&lt;=Map!$L$3),"Fcst","N/A"))</f>
        <v>N/A</v>
      </c>
      <c r="X3676" t="str">
        <f>INDEX(Map!$B$2:$B$86,MATCH(D3676,Map!$A$2:$A$86,0),0)</f>
        <v>N/A</v>
      </c>
      <c r="Y3676" s="7" t="str">
        <f>IF(INDEX(Map!$C$2:$C$86,MATCH(D3676,Map!$A$2:$A$86,0),0)="","N/A",E3676*INDEX(Map!$C$2:$C$86,MATCH(D3676,Map!$A$2:$A$86,0),0))</f>
        <v>N/A</v>
      </c>
      <c r="Z3676" s="7" t="str">
        <f>IF(INDEX(Map!$D$2:$D$86,MATCH(D3676,Map!$A$2:$A$86,0),0)="","N/A",E3676*INDEX(Map!$D$2:$D$86,MATCH(D3676,Map!$A$2:$A$86,0),0))</f>
        <v>N/A</v>
      </c>
      <c r="AA3676" t="str">
        <f>INDEX(Map!$E$2:$E$86,MATCH(D3676,Map!$A$2:$A$86,0),0)</f>
        <v>Sales</v>
      </c>
    </row>
    <row r="3677" spans="1:27" x14ac:dyDescent="0.25">
      <c r="A3677" s="1" t="s">
        <v>121</v>
      </c>
      <c r="B3677" s="1" t="s">
        <v>114</v>
      </c>
      <c r="C3677" s="1">
        <v>64</v>
      </c>
      <c r="D3677" s="1" t="s">
        <v>87</v>
      </c>
      <c r="E3677" s="1">
        <v>0</v>
      </c>
      <c r="F3677" s="1">
        <v>0</v>
      </c>
      <c r="G3677" s="1">
        <v>0</v>
      </c>
      <c r="H3677" s="1">
        <v>0</v>
      </c>
      <c r="I3677" s="1" t="s">
        <v>63</v>
      </c>
      <c r="J3677" s="1" t="s">
        <v>63</v>
      </c>
      <c r="K3677" s="1">
        <v>0</v>
      </c>
      <c r="L3677" s="1">
        <v>0</v>
      </c>
      <c r="M3677" s="1">
        <v>0</v>
      </c>
      <c r="N3677" s="1" t="s">
        <v>63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3" t="str">
        <f t="shared" si="57"/>
        <v>2017Plan</v>
      </c>
      <c r="V3677" s="2">
        <f>DATE(A3677,INDEX(Map!$H$1:$H$12,MATCH(B3677,Map!$G$1:$G$12,0),0),1)</f>
        <v>43678</v>
      </c>
      <c r="W3677" t="str">
        <f>IF(AND(V3677&gt;=Map!$K$2,V3677&lt;=Map!$L$2),"Base",IF(AND(V3677&gt;=Map!$K$3,V3677&lt;=Map!$L$3),"Fcst","N/A"))</f>
        <v>N/A</v>
      </c>
      <c r="X3677" t="str">
        <f>INDEX(Map!$B$2:$B$86,MATCH(D3677,Map!$A$2:$A$86,0),0)</f>
        <v>N/A</v>
      </c>
      <c r="Y3677" s="7" t="str">
        <f>IF(INDEX(Map!$C$2:$C$86,MATCH(D3677,Map!$A$2:$A$86,0),0)="","N/A",E3677*INDEX(Map!$C$2:$C$86,MATCH(D3677,Map!$A$2:$A$86,0),0))</f>
        <v>N/A</v>
      </c>
      <c r="Z3677" s="7" t="str">
        <f>IF(INDEX(Map!$D$2:$D$86,MATCH(D3677,Map!$A$2:$A$86,0),0)="","N/A",E3677*INDEX(Map!$D$2:$D$86,MATCH(D3677,Map!$A$2:$A$86,0),0))</f>
        <v>N/A</v>
      </c>
      <c r="AA3677" t="str">
        <f>INDEX(Map!$E$2:$E$86,MATCH(D3677,Map!$A$2:$A$86,0),0)</f>
        <v>Sales</v>
      </c>
    </row>
    <row r="3678" spans="1:27" x14ac:dyDescent="0.25">
      <c r="A3678" s="1" t="s">
        <v>121</v>
      </c>
      <c r="B3678" s="1" t="s">
        <v>114</v>
      </c>
      <c r="C3678" s="1">
        <v>65</v>
      </c>
      <c r="D3678" s="1" t="s">
        <v>88</v>
      </c>
      <c r="E3678" s="1">
        <v>0</v>
      </c>
      <c r="F3678" s="1">
        <v>0</v>
      </c>
      <c r="G3678" s="1">
        <v>0</v>
      </c>
      <c r="H3678" s="1">
        <v>0</v>
      </c>
      <c r="I3678" s="1" t="s">
        <v>63</v>
      </c>
      <c r="J3678" s="1" t="s">
        <v>63</v>
      </c>
      <c r="K3678" s="1">
        <v>0</v>
      </c>
      <c r="L3678" s="1">
        <v>0</v>
      </c>
      <c r="M3678" s="1">
        <v>0</v>
      </c>
      <c r="N3678" s="1" t="s">
        <v>63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</v>
      </c>
      <c r="U3678" s="3" t="str">
        <f t="shared" si="57"/>
        <v>2017Plan</v>
      </c>
      <c r="V3678" s="2">
        <f>DATE(A3678,INDEX(Map!$H$1:$H$12,MATCH(B3678,Map!$G$1:$G$12,0),0),1)</f>
        <v>43678</v>
      </c>
      <c r="W3678" t="str">
        <f>IF(AND(V3678&gt;=Map!$K$2,V3678&lt;=Map!$L$2),"Base",IF(AND(V3678&gt;=Map!$K$3,V3678&lt;=Map!$L$3),"Fcst","N/A"))</f>
        <v>N/A</v>
      </c>
      <c r="X3678" t="str">
        <f>INDEX(Map!$B$2:$B$86,MATCH(D3678,Map!$A$2:$A$86,0),0)</f>
        <v>N/A</v>
      </c>
      <c r="Y3678" s="7" t="str">
        <f>IF(INDEX(Map!$C$2:$C$86,MATCH(D3678,Map!$A$2:$A$86,0),0)="","N/A",E3678*INDEX(Map!$C$2:$C$86,MATCH(D3678,Map!$A$2:$A$86,0),0))</f>
        <v>N/A</v>
      </c>
      <c r="Z3678" s="7" t="str">
        <f>IF(INDEX(Map!$D$2:$D$86,MATCH(D3678,Map!$A$2:$A$86,0),0)="","N/A",E3678*INDEX(Map!$D$2:$D$86,MATCH(D3678,Map!$A$2:$A$86,0),0))</f>
        <v>N/A</v>
      </c>
      <c r="AA3678" t="str">
        <f>INDEX(Map!$E$2:$E$86,MATCH(D3678,Map!$A$2:$A$86,0),0)</f>
        <v>Sales</v>
      </c>
    </row>
    <row r="3679" spans="1:27" x14ac:dyDescent="0.25">
      <c r="A3679" s="1" t="s">
        <v>121</v>
      </c>
      <c r="B3679" s="1" t="s">
        <v>114</v>
      </c>
      <c r="C3679" s="1">
        <v>66</v>
      </c>
      <c r="D3679" s="1" t="s">
        <v>89</v>
      </c>
      <c r="E3679" s="1">
        <v>0</v>
      </c>
      <c r="F3679" s="1">
        <v>0</v>
      </c>
      <c r="G3679" s="1">
        <v>0</v>
      </c>
      <c r="H3679" s="1">
        <v>0</v>
      </c>
      <c r="I3679" s="1" t="s">
        <v>63</v>
      </c>
      <c r="J3679" s="1" t="s">
        <v>63</v>
      </c>
      <c r="K3679" s="1">
        <v>0</v>
      </c>
      <c r="L3679" s="1">
        <v>0</v>
      </c>
      <c r="M3679" s="1">
        <v>0</v>
      </c>
      <c r="N3679" s="1" t="s">
        <v>63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</v>
      </c>
      <c r="U3679" s="3" t="str">
        <f t="shared" si="57"/>
        <v>2017Plan</v>
      </c>
      <c r="V3679" s="2">
        <f>DATE(A3679,INDEX(Map!$H$1:$H$12,MATCH(B3679,Map!$G$1:$G$12,0),0),1)</f>
        <v>43678</v>
      </c>
      <c r="W3679" t="str">
        <f>IF(AND(V3679&gt;=Map!$K$2,V3679&lt;=Map!$L$2),"Base",IF(AND(V3679&gt;=Map!$K$3,V3679&lt;=Map!$L$3),"Fcst","N/A"))</f>
        <v>N/A</v>
      </c>
      <c r="X3679" t="str">
        <f>INDEX(Map!$B$2:$B$86,MATCH(D3679,Map!$A$2:$A$86,0),0)</f>
        <v>N/A</v>
      </c>
      <c r="Y3679" s="7" t="str">
        <f>IF(INDEX(Map!$C$2:$C$86,MATCH(D3679,Map!$A$2:$A$86,0),0)="","N/A",E3679*INDEX(Map!$C$2:$C$86,MATCH(D3679,Map!$A$2:$A$86,0),0))</f>
        <v>N/A</v>
      </c>
      <c r="Z3679" s="7" t="str">
        <f>IF(INDEX(Map!$D$2:$D$86,MATCH(D3679,Map!$A$2:$A$86,0),0)="","N/A",E3679*INDEX(Map!$D$2:$D$86,MATCH(D3679,Map!$A$2:$A$86,0),0))</f>
        <v>N/A</v>
      </c>
      <c r="AA3679" t="str">
        <f>INDEX(Map!$E$2:$E$86,MATCH(D3679,Map!$A$2:$A$86,0),0)</f>
        <v>Sales</v>
      </c>
    </row>
    <row r="3680" spans="1:27" x14ac:dyDescent="0.25">
      <c r="A3680" s="1" t="s">
        <v>121</v>
      </c>
      <c r="B3680" s="1" t="s">
        <v>114</v>
      </c>
      <c r="C3680" s="1">
        <v>67</v>
      </c>
      <c r="D3680" s="1" t="s">
        <v>90</v>
      </c>
      <c r="E3680" s="1">
        <v>0</v>
      </c>
      <c r="F3680" s="1">
        <v>0</v>
      </c>
      <c r="G3680" s="1">
        <v>0</v>
      </c>
      <c r="H3680" s="1">
        <v>0</v>
      </c>
      <c r="I3680" s="1" t="s">
        <v>63</v>
      </c>
      <c r="J3680" s="1" t="s">
        <v>63</v>
      </c>
      <c r="K3680" s="1">
        <v>0</v>
      </c>
      <c r="L3680" s="1">
        <v>0</v>
      </c>
      <c r="M3680" s="1">
        <v>0</v>
      </c>
      <c r="N3680" s="1" t="s">
        <v>63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</v>
      </c>
      <c r="U3680" s="3" t="str">
        <f t="shared" si="57"/>
        <v>2017Plan</v>
      </c>
      <c r="V3680" s="2">
        <f>DATE(A3680,INDEX(Map!$H$1:$H$12,MATCH(B3680,Map!$G$1:$G$12,0),0),1)</f>
        <v>43678</v>
      </c>
      <c r="W3680" t="str">
        <f>IF(AND(V3680&gt;=Map!$K$2,V3680&lt;=Map!$L$2),"Base",IF(AND(V3680&gt;=Map!$K$3,V3680&lt;=Map!$L$3),"Fcst","N/A"))</f>
        <v>N/A</v>
      </c>
      <c r="X3680" t="str">
        <f>INDEX(Map!$B$2:$B$86,MATCH(D3680,Map!$A$2:$A$86,0),0)</f>
        <v>N/A</v>
      </c>
      <c r="Y3680" s="7" t="str">
        <f>IF(INDEX(Map!$C$2:$C$86,MATCH(D3680,Map!$A$2:$A$86,0),0)="","N/A",E3680*INDEX(Map!$C$2:$C$86,MATCH(D3680,Map!$A$2:$A$86,0),0))</f>
        <v>N/A</v>
      </c>
      <c r="Z3680" s="7" t="str">
        <f>IF(INDEX(Map!$D$2:$D$86,MATCH(D3680,Map!$A$2:$A$86,0),0)="","N/A",E3680*INDEX(Map!$D$2:$D$86,MATCH(D3680,Map!$A$2:$A$86,0),0))</f>
        <v>N/A</v>
      </c>
      <c r="AA3680" t="str">
        <f>INDEX(Map!$E$2:$E$86,MATCH(D3680,Map!$A$2:$A$86,0),0)</f>
        <v>Sales</v>
      </c>
    </row>
    <row r="3681" spans="1:27" x14ac:dyDescent="0.25">
      <c r="A3681" s="1" t="s">
        <v>121</v>
      </c>
      <c r="B3681" s="1" t="s">
        <v>114</v>
      </c>
      <c r="C3681" s="1">
        <v>68</v>
      </c>
      <c r="D3681" s="1" t="s">
        <v>91</v>
      </c>
      <c r="E3681" s="1">
        <v>0</v>
      </c>
      <c r="F3681" s="1">
        <v>0</v>
      </c>
      <c r="G3681" s="1">
        <v>0.3</v>
      </c>
      <c r="H3681" s="1">
        <v>1</v>
      </c>
      <c r="I3681" s="1" t="s">
        <v>63</v>
      </c>
      <c r="J3681" s="1" t="s">
        <v>63</v>
      </c>
      <c r="K3681" s="1">
        <v>2</v>
      </c>
      <c r="L3681" s="1">
        <v>0</v>
      </c>
      <c r="M3681" s="1">
        <v>0</v>
      </c>
      <c r="N3681" s="1" t="s">
        <v>63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3" t="str">
        <f t="shared" si="57"/>
        <v>2017Plan</v>
      </c>
      <c r="V3681" s="2">
        <f>DATE(A3681,INDEX(Map!$H$1:$H$12,MATCH(B3681,Map!$G$1:$G$12,0),0),1)</f>
        <v>43678</v>
      </c>
      <c r="W3681" t="str">
        <f>IF(AND(V3681&gt;=Map!$K$2,V3681&lt;=Map!$L$2),"Base",IF(AND(V3681&gt;=Map!$K$3,V3681&lt;=Map!$L$3),"Fcst","N/A"))</f>
        <v>N/A</v>
      </c>
      <c r="X3681" t="str">
        <f>INDEX(Map!$B$2:$B$86,MATCH(D3681,Map!$A$2:$A$86,0),0)</f>
        <v>N/A</v>
      </c>
      <c r="Y3681" s="7" t="str">
        <f>IF(INDEX(Map!$C$2:$C$86,MATCH(D3681,Map!$A$2:$A$86,0),0)="","N/A",E3681*INDEX(Map!$C$2:$C$86,MATCH(D3681,Map!$A$2:$A$86,0),0))</f>
        <v>N/A</v>
      </c>
      <c r="Z3681" s="7" t="str">
        <f>IF(INDEX(Map!$D$2:$D$86,MATCH(D3681,Map!$A$2:$A$86,0),0)="","N/A",E3681*INDEX(Map!$D$2:$D$86,MATCH(D3681,Map!$A$2:$A$86,0),0))</f>
        <v>N/A</v>
      </c>
      <c r="AA3681" t="str">
        <f>INDEX(Map!$E$2:$E$86,MATCH(D3681,Map!$A$2:$A$86,0),0)</f>
        <v>CSR</v>
      </c>
    </row>
    <row r="3682" spans="1:27" x14ac:dyDescent="0.25">
      <c r="A3682" s="1" t="s">
        <v>121</v>
      </c>
      <c r="B3682" s="1" t="s">
        <v>114</v>
      </c>
      <c r="C3682" s="1">
        <v>69</v>
      </c>
      <c r="D3682" s="1" t="s">
        <v>92</v>
      </c>
      <c r="E3682" s="1">
        <v>0</v>
      </c>
      <c r="F3682" s="1">
        <v>0</v>
      </c>
      <c r="G3682" s="1">
        <v>0.3</v>
      </c>
      <c r="H3682" s="1">
        <v>2</v>
      </c>
      <c r="I3682" s="1" t="s">
        <v>63</v>
      </c>
      <c r="J3682" s="1" t="s">
        <v>63</v>
      </c>
      <c r="K3682" s="1">
        <v>2</v>
      </c>
      <c r="L3682" s="1">
        <v>0</v>
      </c>
      <c r="M3682" s="1">
        <v>0</v>
      </c>
      <c r="N3682" s="1" t="s">
        <v>63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3" t="str">
        <f t="shared" si="57"/>
        <v>2017Plan</v>
      </c>
      <c r="V3682" s="2">
        <f>DATE(A3682,INDEX(Map!$H$1:$H$12,MATCH(B3682,Map!$G$1:$G$12,0),0),1)</f>
        <v>43678</v>
      </c>
      <c r="W3682" t="str">
        <f>IF(AND(V3682&gt;=Map!$K$2,V3682&lt;=Map!$L$2),"Base",IF(AND(V3682&gt;=Map!$K$3,V3682&lt;=Map!$L$3),"Fcst","N/A"))</f>
        <v>N/A</v>
      </c>
      <c r="X3682" t="str">
        <f>INDEX(Map!$B$2:$B$86,MATCH(D3682,Map!$A$2:$A$86,0),0)</f>
        <v>N/A</v>
      </c>
      <c r="Y3682" s="7" t="str">
        <f>IF(INDEX(Map!$C$2:$C$86,MATCH(D3682,Map!$A$2:$A$86,0),0)="","N/A",E3682*INDEX(Map!$C$2:$C$86,MATCH(D3682,Map!$A$2:$A$86,0),0))</f>
        <v>N/A</v>
      </c>
      <c r="Z3682" s="7" t="str">
        <f>IF(INDEX(Map!$D$2:$D$86,MATCH(D3682,Map!$A$2:$A$86,0),0)="","N/A",E3682*INDEX(Map!$D$2:$D$86,MATCH(D3682,Map!$A$2:$A$86,0),0))</f>
        <v>N/A</v>
      </c>
      <c r="AA3682" t="str">
        <f>INDEX(Map!$E$2:$E$86,MATCH(D3682,Map!$A$2:$A$86,0),0)</f>
        <v>CSR</v>
      </c>
    </row>
    <row r="3683" spans="1:27" x14ac:dyDescent="0.25">
      <c r="A3683" s="1" t="s">
        <v>121</v>
      </c>
      <c r="B3683" s="1" t="s">
        <v>114</v>
      </c>
      <c r="C3683" s="1">
        <v>70</v>
      </c>
      <c r="D3683" s="1" t="s">
        <v>93</v>
      </c>
      <c r="E3683" s="1">
        <v>0.2</v>
      </c>
      <c r="F3683" s="1">
        <v>0</v>
      </c>
      <c r="G3683" s="1">
        <v>0.5</v>
      </c>
      <c r="H3683" s="1">
        <v>3</v>
      </c>
      <c r="I3683" s="1" t="s">
        <v>63</v>
      </c>
      <c r="J3683" s="1" t="s">
        <v>63</v>
      </c>
      <c r="K3683" s="1">
        <v>4</v>
      </c>
      <c r="L3683" s="1">
        <v>0</v>
      </c>
      <c r="M3683" s="1">
        <v>0</v>
      </c>
      <c r="N3683" s="1" t="s">
        <v>63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3" t="str">
        <f t="shared" si="57"/>
        <v>2017Plan</v>
      </c>
      <c r="V3683" s="2">
        <f>DATE(A3683,INDEX(Map!$H$1:$H$12,MATCH(B3683,Map!$G$1:$G$12,0),0),1)</f>
        <v>43678</v>
      </c>
      <c r="W3683" t="str">
        <f>IF(AND(V3683&gt;=Map!$K$2,V3683&lt;=Map!$L$2),"Base",IF(AND(V3683&gt;=Map!$K$3,V3683&lt;=Map!$L$3),"Fcst","N/A"))</f>
        <v>N/A</v>
      </c>
      <c r="X3683" t="str">
        <f>INDEX(Map!$B$2:$B$86,MATCH(D3683,Map!$A$2:$A$86,0),0)</f>
        <v>N/A</v>
      </c>
      <c r="Y3683" s="7" t="str">
        <f>IF(INDEX(Map!$C$2:$C$86,MATCH(D3683,Map!$A$2:$A$86,0),0)="","N/A",E3683*INDEX(Map!$C$2:$C$86,MATCH(D3683,Map!$A$2:$A$86,0),0))</f>
        <v>N/A</v>
      </c>
      <c r="Z3683" s="7" t="str">
        <f>IF(INDEX(Map!$D$2:$D$86,MATCH(D3683,Map!$A$2:$A$86,0),0)="","N/A",E3683*INDEX(Map!$D$2:$D$86,MATCH(D3683,Map!$A$2:$A$86,0),0))</f>
        <v>N/A</v>
      </c>
      <c r="AA3683" t="str">
        <f>INDEX(Map!$E$2:$E$86,MATCH(D3683,Map!$A$2:$A$86,0),0)</f>
        <v>CSR</v>
      </c>
    </row>
    <row r="3684" spans="1:27" x14ac:dyDescent="0.25">
      <c r="A3684" s="1" t="s">
        <v>121</v>
      </c>
      <c r="B3684" s="1" t="s">
        <v>114</v>
      </c>
      <c r="C3684" s="1">
        <v>71</v>
      </c>
      <c r="D3684" s="1" t="s">
        <v>94</v>
      </c>
      <c r="E3684" s="1">
        <v>0</v>
      </c>
      <c r="F3684" s="1">
        <v>0</v>
      </c>
      <c r="G3684" s="1">
        <v>0.3</v>
      </c>
      <c r="H3684" s="1">
        <v>1</v>
      </c>
      <c r="I3684" s="1" t="s">
        <v>63</v>
      </c>
      <c r="J3684" s="1" t="s">
        <v>63</v>
      </c>
      <c r="K3684" s="1">
        <v>2</v>
      </c>
      <c r="L3684" s="1">
        <v>0</v>
      </c>
      <c r="M3684" s="1">
        <v>0</v>
      </c>
      <c r="N3684" s="1" t="s">
        <v>63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</v>
      </c>
      <c r="U3684" s="3" t="str">
        <f t="shared" si="57"/>
        <v>2017Plan</v>
      </c>
      <c r="V3684" s="2">
        <f>DATE(A3684,INDEX(Map!$H$1:$H$12,MATCH(B3684,Map!$G$1:$G$12,0),0),1)</f>
        <v>43678</v>
      </c>
      <c r="W3684" t="str">
        <f>IF(AND(V3684&gt;=Map!$K$2,V3684&lt;=Map!$L$2),"Base",IF(AND(V3684&gt;=Map!$K$3,V3684&lt;=Map!$L$3),"Fcst","N/A"))</f>
        <v>N/A</v>
      </c>
      <c r="X3684" t="str">
        <f>INDEX(Map!$B$2:$B$86,MATCH(D3684,Map!$A$2:$A$86,0),0)</f>
        <v>N/A</v>
      </c>
      <c r="Y3684" s="7" t="str">
        <f>IF(INDEX(Map!$C$2:$C$86,MATCH(D3684,Map!$A$2:$A$86,0),0)="","N/A",E3684*INDEX(Map!$C$2:$C$86,MATCH(D3684,Map!$A$2:$A$86,0),0))</f>
        <v>N/A</v>
      </c>
      <c r="Z3684" s="7" t="str">
        <f>IF(INDEX(Map!$D$2:$D$86,MATCH(D3684,Map!$A$2:$A$86,0),0)="","N/A",E3684*INDEX(Map!$D$2:$D$86,MATCH(D3684,Map!$A$2:$A$86,0),0))</f>
        <v>N/A</v>
      </c>
      <c r="AA3684" t="str">
        <f>INDEX(Map!$E$2:$E$86,MATCH(D3684,Map!$A$2:$A$86,0),0)</f>
        <v>CSR</v>
      </c>
    </row>
    <row r="3685" spans="1:27" x14ac:dyDescent="0.25">
      <c r="A3685" s="1" t="s">
        <v>121</v>
      </c>
      <c r="B3685" s="1" t="s">
        <v>114</v>
      </c>
      <c r="C3685" s="1">
        <v>72</v>
      </c>
      <c r="D3685" s="1" t="s">
        <v>95</v>
      </c>
      <c r="E3685" s="1">
        <v>0</v>
      </c>
      <c r="F3685" s="1">
        <v>0</v>
      </c>
      <c r="G3685" s="1">
        <v>0.3</v>
      </c>
      <c r="H3685" s="1">
        <v>2</v>
      </c>
      <c r="I3685" s="1" t="s">
        <v>63</v>
      </c>
      <c r="J3685" s="1" t="s">
        <v>63</v>
      </c>
      <c r="K3685" s="1">
        <v>2</v>
      </c>
      <c r="L3685" s="1">
        <v>0</v>
      </c>
      <c r="M3685" s="1">
        <v>0</v>
      </c>
      <c r="N3685" s="1" t="s">
        <v>63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</v>
      </c>
      <c r="U3685" s="3" t="str">
        <f t="shared" si="57"/>
        <v>2017Plan</v>
      </c>
      <c r="V3685" s="2">
        <f>DATE(A3685,INDEX(Map!$H$1:$H$12,MATCH(B3685,Map!$G$1:$G$12,0),0),1)</f>
        <v>43678</v>
      </c>
      <c r="W3685" t="str">
        <f>IF(AND(V3685&gt;=Map!$K$2,V3685&lt;=Map!$L$2),"Base",IF(AND(V3685&gt;=Map!$K$3,V3685&lt;=Map!$L$3),"Fcst","N/A"))</f>
        <v>N/A</v>
      </c>
      <c r="X3685" t="str">
        <f>INDEX(Map!$B$2:$B$86,MATCH(D3685,Map!$A$2:$A$86,0),0)</f>
        <v>N/A</v>
      </c>
      <c r="Y3685" s="7" t="str">
        <f>IF(INDEX(Map!$C$2:$C$86,MATCH(D3685,Map!$A$2:$A$86,0),0)="","N/A",E3685*INDEX(Map!$C$2:$C$86,MATCH(D3685,Map!$A$2:$A$86,0),0))</f>
        <v>N/A</v>
      </c>
      <c r="Z3685" s="7" t="str">
        <f>IF(INDEX(Map!$D$2:$D$86,MATCH(D3685,Map!$A$2:$A$86,0),0)="","N/A",E3685*INDEX(Map!$D$2:$D$86,MATCH(D3685,Map!$A$2:$A$86,0),0))</f>
        <v>N/A</v>
      </c>
      <c r="AA3685" t="str">
        <f>INDEX(Map!$E$2:$E$86,MATCH(D3685,Map!$A$2:$A$86,0),0)</f>
        <v>CSR</v>
      </c>
    </row>
    <row r="3686" spans="1:27" x14ac:dyDescent="0.25">
      <c r="A3686" s="1" t="s">
        <v>121</v>
      </c>
      <c r="B3686" s="1" t="s">
        <v>114</v>
      </c>
      <c r="C3686" s="1">
        <v>73</v>
      </c>
      <c r="D3686" s="1" t="s">
        <v>96</v>
      </c>
      <c r="E3686" s="1">
        <v>0</v>
      </c>
      <c r="F3686" s="1">
        <v>0</v>
      </c>
      <c r="G3686" s="1">
        <v>0.5</v>
      </c>
      <c r="H3686" s="1">
        <v>1</v>
      </c>
      <c r="I3686" s="1" t="s">
        <v>63</v>
      </c>
      <c r="J3686" s="1" t="s">
        <v>63</v>
      </c>
      <c r="K3686" s="1">
        <v>4</v>
      </c>
      <c r="L3686" s="1">
        <v>0</v>
      </c>
      <c r="M3686" s="1">
        <v>0</v>
      </c>
      <c r="N3686" s="1" t="s">
        <v>63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3" t="str">
        <f t="shared" si="57"/>
        <v>2017Plan</v>
      </c>
      <c r="V3686" s="2">
        <f>DATE(A3686,INDEX(Map!$H$1:$H$12,MATCH(B3686,Map!$G$1:$G$12,0),0),1)</f>
        <v>43678</v>
      </c>
      <c r="W3686" t="str">
        <f>IF(AND(V3686&gt;=Map!$K$2,V3686&lt;=Map!$L$2),"Base",IF(AND(V3686&gt;=Map!$K$3,V3686&lt;=Map!$L$3),"Fcst","N/A"))</f>
        <v>N/A</v>
      </c>
      <c r="X3686" t="str">
        <f>INDEX(Map!$B$2:$B$86,MATCH(D3686,Map!$A$2:$A$86,0),0)</f>
        <v>N/A</v>
      </c>
      <c r="Y3686" s="7" t="str">
        <f>IF(INDEX(Map!$C$2:$C$86,MATCH(D3686,Map!$A$2:$A$86,0),0)="","N/A",E3686*INDEX(Map!$C$2:$C$86,MATCH(D3686,Map!$A$2:$A$86,0),0))</f>
        <v>N/A</v>
      </c>
      <c r="Z3686" s="7" t="str">
        <f>IF(INDEX(Map!$D$2:$D$86,MATCH(D3686,Map!$A$2:$A$86,0),0)="","N/A",E3686*INDEX(Map!$D$2:$D$86,MATCH(D3686,Map!$A$2:$A$86,0),0))</f>
        <v>N/A</v>
      </c>
      <c r="AA3686" t="str">
        <f>INDEX(Map!$E$2:$E$86,MATCH(D3686,Map!$A$2:$A$86,0),0)</f>
        <v>CSR</v>
      </c>
    </row>
    <row r="3687" spans="1:27" x14ac:dyDescent="0.25">
      <c r="A3687" s="1" t="s">
        <v>121</v>
      </c>
      <c r="B3687" s="1" t="s">
        <v>114</v>
      </c>
      <c r="C3687" s="1">
        <v>74</v>
      </c>
      <c r="D3687" s="1" t="s">
        <v>97</v>
      </c>
      <c r="E3687" s="1">
        <v>0</v>
      </c>
      <c r="F3687" s="1">
        <v>0</v>
      </c>
      <c r="G3687" s="1">
        <v>0.3</v>
      </c>
      <c r="H3687" s="1">
        <v>2</v>
      </c>
      <c r="I3687" s="1" t="s">
        <v>63</v>
      </c>
      <c r="J3687" s="1" t="s">
        <v>63</v>
      </c>
      <c r="K3687" s="1">
        <v>2</v>
      </c>
      <c r="L3687" s="1">
        <v>0</v>
      </c>
      <c r="M3687" s="1">
        <v>0</v>
      </c>
      <c r="N3687" s="1" t="s">
        <v>63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</v>
      </c>
      <c r="U3687" s="3" t="str">
        <f t="shared" si="57"/>
        <v>2017Plan</v>
      </c>
      <c r="V3687" s="2">
        <f>DATE(A3687,INDEX(Map!$H$1:$H$12,MATCH(B3687,Map!$G$1:$G$12,0),0),1)</f>
        <v>43678</v>
      </c>
      <c r="W3687" t="str">
        <f>IF(AND(V3687&gt;=Map!$K$2,V3687&lt;=Map!$L$2),"Base",IF(AND(V3687&gt;=Map!$K$3,V3687&lt;=Map!$L$3),"Fcst","N/A"))</f>
        <v>N/A</v>
      </c>
      <c r="X3687" t="str">
        <f>INDEX(Map!$B$2:$B$86,MATCH(D3687,Map!$A$2:$A$86,0),0)</f>
        <v>N/A</v>
      </c>
      <c r="Y3687" s="7" t="str">
        <f>IF(INDEX(Map!$C$2:$C$86,MATCH(D3687,Map!$A$2:$A$86,0),0)="","N/A",E3687*INDEX(Map!$C$2:$C$86,MATCH(D3687,Map!$A$2:$A$86,0),0))</f>
        <v>N/A</v>
      </c>
      <c r="Z3687" s="7" t="str">
        <f>IF(INDEX(Map!$D$2:$D$86,MATCH(D3687,Map!$A$2:$A$86,0),0)="","N/A",E3687*INDEX(Map!$D$2:$D$86,MATCH(D3687,Map!$A$2:$A$86,0),0))</f>
        <v>N/A</v>
      </c>
      <c r="AA3687" t="str">
        <f>INDEX(Map!$E$2:$E$86,MATCH(D3687,Map!$A$2:$A$86,0),0)</f>
        <v>CSR</v>
      </c>
    </row>
    <row r="3688" spans="1:27" x14ac:dyDescent="0.25">
      <c r="A3688" s="1" t="s">
        <v>121</v>
      </c>
      <c r="B3688" s="1" t="s">
        <v>114</v>
      </c>
      <c r="C3688" s="1">
        <v>75</v>
      </c>
      <c r="D3688" s="1" t="s">
        <v>98</v>
      </c>
      <c r="E3688" s="1">
        <v>0</v>
      </c>
      <c r="F3688" s="1">
        <v>0</v>
      </c>
      <c r="G3688" s="1">
        <v>0.3</v>
      </c>
      <c r="H3688" s="1">
        <v>2</v>
      </c>
      <c r="I3688" s="1" t="s">
        <v>63</v>
      </c>
      <c r="J3688" s="1" t="s">
        <v>63</v>
      </c>
      <c r="K3688" s="1">
        <v>2</v>
      </c>
      <c r="L3688" s="1">
        <v>0</v>
      </c>
      <c r="M3688" s="1">
        <v>0</v>
      </c>
      <c r="N3688" s="1" t="s">
        <v>63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</v>
      </c>
      <c r="U3688" s="3" t="str">
        <f t="shared" si="57"/>
        <v>2017Plan</v>
      </c>
      <c r="V3688" s="2">
        <f>DATE(A3688,INDEX(Map!$H$1:$H$12,MATCH(B3688,Map!$G$1:$G$12,0),0),1)</f>
        <v>43678</v>
      </c>
      <c r="W3688" t="str">
        <f>IF(AND(V3688&gt;=Map!$K$2,V3688&lt;=Map!$L$2),"Base",IF(AND(V3688&gt;=Map!$K$3,V3688&lt;=Map!$L$3),"Fcst","N/A"))</f>
        <v>N/A</v>
      </c>
      <c r="X3688" t="str">
        <f>INDEX(Map!$B$2:$B$86,MATCH(D3688,Map!$A$2:$A$86,0),0)</f>
        <v>N/A</v>
      </c>
      <c r="Y3688" s="7" t="str">
        <f>IF(INDEX(Map!$C$2:$C$86,MATCH(D3688,Map!$A$2:$A$86,0),0)="","N/A",E3688*INDEX(Map!$C$2:$C$86,MATCH(D3688,Map!$A$2:$A$86,0),0))</f>
        <v>N/A</v>
      </c>
      <c r="Z3688" s="7" t="str">
        <f>IF(INDEX(Map!$D$2:$D$86,MATCH(D3688,Map!$A$2:$A$86,0),0)="","N/A",E3688*INDEX(Map!$D$2:$D$86,MATCH(D3688,Map!$A$2:$A$86,0),0))</f>
        <v>N/A</v>
      </c>
      <c r="AA3688" t="str">
        <f>INDEX(Map!$E$2:$E$86,MATCH(D3688,Map!$A$2:$A$86,0),0)</f>
        <v>CSR</v>
      </c>
    </row>
    <row r="3689" spans="1:27" x14ac:dyDescent="0.25">
      <c r="A3689" s="1" t="s">
        <v>121</v>
      </c>
      <c r="B3689" s="1" t="s">
        <v>114</v>
      </c>
      <c r="C3689" s="1">
        <v>76</v>
      </c>
      <c r="D3689" s="1" t="s">
        <v>99</v>
      </c>
      <c r="E3689" s="1">
        <v>0</v>
      </c>
      <c r="F3689" s="1">
        <v>0</v>
      </c>
      <c r="G3689" s="1">
        <v>0.3</v>
      </c>
      <c r="H3689" s="1">
        <v>2</v>
      </c>
      <c r="I3689" s="1" t="s">
        <v>63</v>
      </c>
      <c r="J3689" s="1" t="s">
        <v>63</v>
      </c>
      <c r="K3689" s="1">
        <v>2</v>
      </c>
      <c r="L3689" s="1">
        <v>0</v>
      </c>
      <c r="M3689" s="1">
        <v>0</v>
      </c>
      <c r="N3689" s="1" t="s">
        <v>63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3" t="str">
        <f t="shared" si="57"/>
        <v>2017Plan</v>
      </c>
      <c r="V3689" s="2">
        <f>DATE(A3689,INDEX(Map!$H$1:$H$12,MATCH(B3689,Map!$G$1:$G$12,0),0),1)</f>
        <v>43678</v>
      </c>
      <c r="W3689" t="str">
        <f>IF(AND(V3689&gt;=Map!$K$2,V3689&lt;=Map!$L$2),"Base",IF(AND(V3689&gt;=Map!$K$3,V3689&lt;=Map!$L$3),"Fcst","N/A"))</f>
        <v>N/A</v>
      </c>
      <c r="X3689" t="str">
        <f>INDEX(Map!$B$2:$B$86,MATCH(D3689,Map!$A$2:$A$86,0),0)</f>
        <v>N/A</v>
      </c>
      <c r="Y3689" s="7" t="str">
        <f>IF(INDEX(Map!$C$2:$C$86,MATCH(D3689,Map!$A$2:$A$86,0),0)="","N/A",E3689*INDEX(Map!$C$2:$C$86,MATCH(D3689,Map!$A$2:$A$86,0),0))</f>
        <v>N/A</v>
      </c>
      <c r="Z3689" s="7" t="str">
        <f>IF(INDEX(Map!$D$2:$D$86,MATCH(D3689,Map!$A$2:$A$86,0),0)="","N/A",E3689*INDEX(Map!$D$2:$D$86,MATCH(D3689,Map!$A$2:$A$86,0),0))</f>
        <v>N/A</v>
      </c>
      <c r="AA3689" t="str">
        <f>INDEX(Map!$E$2:$E$86,MATCH(D3689,Map!$A$2:$A$86,0),0)</f>
        <v>CSR</v>
      </c>
    </row>
    <row r="3690" spans="1:27" x14ac:dyDescent="0.25">
      <c r="A3690" s="1" t="s">
        <v>121</v>
      </c>
      <c r="B3690" s="1" t="s">
        <v>114</v>
      </c>
      <c r="C3690" s="1">
        <v>77</v>
      </c>
      <c r="D3690" s="1" t="s">
        <v>100</v>
      </c>
      <c r="E3690" s="1">
        <v>0</v>
      </c>
      <c r="F3690" s="1">
        <v>0</v>
      </c>
      <c r="G3690" s="1">
        <v>0.3</v>
      </c>
      <c r="H3690" s="1">
        <v>2</v>
      </c>
      <c r="I3690" s="1" t="s">
        <v>63</v>
      </c>
      <c r="J3690" s="1" t="s">
        <v>63</v>
      </c>
      <c r="K3690" s="1">
        <v>2</v>
      </c>
      <c r="L3690" s="1">
        <v>0</v>
      </c>
      <c r="M3690" s="1">
        <v>0</v>
      </c>
      <c r="N3690" s="1" t="s">
        <v>63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</v>
      </c>
      <c r="U3690" s="3" t="str">
        <f t="shared" si="57"/>
        <v>2017Plan</v>
      </c>
      <c r="V3690" s="2">
        <f>DATE(A3690,INDEX(Map!$H$1:$H$12,MATCH(B3690,Map!$G$1:$G$12,0),0),1)</f>
        <v>43678</v>
      </c>
      <c r="W3690" t="str">
        <f>IF(AND(V3690&gt;=Map!$K$2,V3690&lt;=Map!$L$2),"Base",IF(AND(V3690&gt;=Map!$K$3,V3690&lt;=Map!$L$3),"Fcst","N/A"))</f>
        <v>N/A</v>
      </c>
      <c r="X3690" t="str">
        <f>INDEX(Map!$B$2:$B$86,MATCH(D3690,Map!$A$2:$A$86,0),0)</f>
        <v>N/A</v>
      </c>
      <c r="Y3690" s="7" t="str">
        <f>IF(INDEX(Map!$C$2:$C$86,MATCH(D3690,Map!$A$2:$A$86,0),0)="","N/A",E3690*INDEX(Map!$C$2:$C$86,MATCH(D3690,Map!$A$2:$A$86,0),0))</f>
        <v>N/A</v>
      </c>
      <c r="Z3690" s="7" t="str">
        <f>IF(INDEX(Map!$D$2:$D$86,MATCH(D3690,Map!$A$2:$A$86,0),0)="","N/A",E3690*INDEX(Map!$D$2:$D$86,MATCH(D3690,Map!$A$2:$A$86,0),0))</f>
        <v>N/A</v>
      </c>
      <c r="AA3690" t="str">
        <f>INDEX(Map!$E$2:$E$86,MATCH(D3690,Map!$A$2:$A$86,0),0)</f>
        <v>CSR</v>
      </c>
    </row>
    <row r="3691" spans="1:27" x14ac:dyDescent="0.25">
      <c r="A3691" s="1" t="s">
        <v>121</v>
      </c>
      <c r="B3691" s="1" t="s">
        <v>114</v>
      </c>
      <c r="C3691" s="1">
        <v>78</v>
      </c>
      <c r="D3691" s="1" t="s">
        <v>101</v>
      </c>
      <c r="E3691" s="1">
        <v>0</v>
      </c>
      <c r="F3691" s="1">
        <v>0</v>
      </c>
      <c r="G3691" s="1">
        <v>0</v>
      </c>
      <c r="H3691" s="1">
        <v>0</v>
      </c>
      <c r="I3691" s="1" t="s">
        <v>63</v>
      </c>
      <c r="J3691" s="1" t="s">
        <v>63</v>
      </c>
      <c r="K3691" s="1">
        <v>0</v>
      </c>
      <c r="L3691" s="1">
        <v>0</v>
      </c>
      <c r="M3691" s="1">
        <v>0</v>
      </c>
      <c r="N3691" s="1" t="s">
        <v>63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3" t="str">
        <f t="shared" si="57"/>
        <v>2017Plan</v>
      </c>
      <c r="V3691" s="2">
        <f>DATE(A3691,INDEX(Map!$H$1:$H$12,MATCH(B3691,Map!$G$1:$G$12,0),0),1)</f>
        <v>43678</v>
      </c>
      <c r="W3691" t="str">
        <f>IF(AND(V3691&gt;=Map!$K$2,V3691&lt;=Map!$L$2),"Base",IF(AND(V3691&gt;=Map!$K$3,V3691&lt;=Map!$L$3),"Fcst","N/A"))</f>
        <v>N/A</v>
      </c>
      <c r="X3691" t="str">
        <f>INDEX(Map!$B$2:$B$86,MATCH(D3691,Map!$A$2:$A$86,0),0)</f>
        <v>N/A</v>
      </c>
      <c r="Y3691" s="7" t="str">
        <f>IF(INDEX(Map!$C$2:$C$86,MATCH(D3691,Map!$A$2:$A$86,0),0)="","N/A",E3691*INDEX(Map!$C$2:$C$86,MATCH(D3691,Map!$A$2:$A$86,0),0))</f>
        <v>N/A</v>
      </c>
      <c r="Z3691" s="7" t="str">
        <f>IF(INDEX(Map!$D$2:$D$86,MATCH(D3691,Map!$A$2:$A$86,0),0)="","N/A",E3691*INDEX(Map!$D$2:$D$86,MATCH(D3691,Map!$A$2:$A$86,0),0))</f>
        <v>N/A</v>
      </c>
      <c r="AA3691" t="str">
        <f>INDEX(Map!$E$2:$E$86,MATCH(D3691,Map!$A$2:$A$86,0),0)</f>
        <v>CSR</v>
      </c>
    </row>
    <row r="3692" spans="1:27" x14ac:dyDescent="0.25">
      <c r="A3692" s="1" t="s">
        <v>121</v>
      </c>
      <c r="B3692" s="1" t="s">
        <v>114</v>
      </c>
      <c r="C3692" s="1">
        <v>79</v>
      </c>
      <c r="D3692" s="1" t="s">
        <v>102</v>
      </c>
      <c r="E3692" s="1">
        <v>0</v>
      </c>
      <c r="F3692" s="1">
        <v>0</v>
      </c>
      <c r="G3692" s="1">
        <v>0.3</v>
      </c>
      <c r="H3692" s="1">
        <v>1</v>
      </c>
      <c r="I3692" s="1" t="s">
        <v>63</v>
      </c>
      <c r="J3692" s="1" t="s">
        <v>63</v>
      </c>
      <c r="K3692" s="1">
        <v>2</v>
      </c>
      <c r="L3692" s="1">
        <v>0</v>
      </c>
      <c r="M3692" s="1">
        <v>0</v>
      </c>
      <c r="N3692" s="1" t="s">
        <v>63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3" t="str">
        <f t="shared" si="57"/>
        <v>2017Plan</v>
      </c>
      <c r="V3692" s="2">
        <f>DATE(A3692,INDEX(Map!$H$1:$H$12,MATCH(B3692,Map!$G$1:$G$12,0),0),1)</f>
        <v>43678</v>
      </c>
      <c r="W3692" t="str">
        <f>IF(AND(V3692&gt;=Map!$K$2,V3692&lt;=Map!$L$2),"Base",IF(AND(V3692&gt;=Map!$K$3,V3692&lt;=Map!$L$3),"Fcst","N/A"))</f>
        <v>N/A</v>
      </c>
      <c r="X3692" t="str">
        <f>INDEX(Map!$B$2:$B$86,MATCH(D3692,Map!$A$2:$A$86,0),0)</f>
        <v>N/A</v>
      </c>
      <c r="Y3692" s="7" t="str">
        <f>IF(INDEX(Map!$C$2:$C$86,MATCH(D3692,Map!$A$2:$A$86,0),0)="","N/A",E3692*INDEX(Map!$C$2:$C$86,MATCH(D3692,Map!$A$2:$A$86,0),0))</f>
        <v>N/A</v>
      </c>
      <c r="Z3692" s="7" t="str">
        <f>IF(INDEX(Map!$D$2:$D$86,MATCH(D3692,Map!$A$2:$A$86,0),0)="","N/A",E3692*INDEX(Map!$D$2:$D$86,MATCH(D3692,Map!$A$2:$A$86,0),0))</f>
        <v>N/A</v>
      </c>
      <c r="AA3692" t="str">
        <f>INDEX(Map!$E$2:$E$86,MATCH(D3692,Map!$A$2:$A$86,0),0)</f>
        <v>CSR</v>
      </c>
    </row>
    <row r="3693" spans="1:27" x14ac:dyDescent="0.25">
      <c r="A3693" s="1" t="s">
        <v>121</v>
      </c>
      <c r="B3693" s="1" t="s">
        <v>114</v>
      </c>
      <c r="C3693" s="1">
        <v>80</v>
      </c>
      <c r="D3693" s="1" t="s">
        <v>103</v>
      </c>
      <c r="E3693" s="1">
        <v>0</v>
      </c>
      <c r="F3693" s="1">
        <v>0</v>
      </c>
      <c r="G3693" s="1">
        <v>0</v>
      </c>
      <c r="H3693" s="1">
        <v>0</v>
      </c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</v>
      </c>
      <c r="U3693" s="3" t="str">
        <f t="shared" si="57"/>
        <v>2017Plan</v>
      </c>
      <c r="V3693" s="2">
        <f>DATE(A3693,INDEX(Map!$H$1:$H$12,MATCH(B3693,Map!$G$1:$G$12,0),0),1)</f>
        <v>43678</v>
      </c>
      <c r="W3693" t="str">
        <f>IF(AND(V3693&gt;=Map!$K$2,V3693&lt;=Map!$L$2),"Base",IF(AND(V3693&gt;=Map!$K$3,V3693&lt;=Map!$L$3),"Fcst","N/A"))</f>
        <v>N/A</v>
      </c>
      <c r="X3693" t="str">
        <f>INDEX(Map!$B$2:$B$86,MATCH(D3693,Map!$A$2:$A$86,0),0)</f>
        <v>N/A</v>
      </c>
      <c r="Y3693" s="7" t="str">
        <f>IF(INDEX(Map!$C$2:$C$86,MATCH(D3693,Map!$A$2:$A$86,0),0)="","N/A",E3693*INDEX(Map!$C$2:$C$86,MATCH(D3693,Map!$A$2:$A$86,0),0))</f>
        <v>N/A</v>
      </c>
      <c r="Z3693" s="7" t="str">
        <f>IF(INDEX(Map!$D$2:$D$86,MATCH(D3693,Map!$A$2:$A$86,0),0)="","N/A",E3693*INDEX(Map!$D$2:$D$86,MATCH(D3693,Map!$A$2:$A$86,0),0))</f>
        <v>N/A</v>
      </c>
      <c r="AA3693" t="str">
        <f>INDEX(Map!$E$2:$E$86,MATCH(D3693,Map!$A$2:$A$86,0),0)</f>
        <v>NGCC</v>
      </c>
    </row>
    <row r="3694" spans="1:27" x14ac:dyDescent="0.25">
      <c r="A3694" s="1" t="s">
        <v>121</v>
      </c>
      <c r="B3694" s="1" t="s">
        <v>114</v>
      </c>
      <c r="C3694" s="1">
        <v>81</v>
      </c>
      <c r="D3694" s="1" t="s">
        <v>104</v>
      </c>
      <c r="E3694" s="1">
        <v>0</v>
      </c>
      <c r="F3694" s="1">
        <v>0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3" t="str">
        <f t="shared" si="57"/>
        <v>2017Plan</v>
      </c>
      <c r="V3694" s="2">
        <f>DATE(A3694,INDEX(Map!$H$1:$H$12,MATCH(B3694,Map!$G$1:$G$12,0),0),1)</f>
        <v>43678</v>
      </c>
      <c r="W3694" t="str">
        <f>IF(AND(V3694&gt;=Map!$K$2,V3694&lt;=Map!$L$2),"Base",IF(AND(V3694&gt;=Map!$K$3,V3694&lt;=Map!$L$3),"Fcst","N/A"))</f>
        <v>N/A</v>
      </c>
      <c r="X3694" t="str">
        <f>INDEX(Map!$B$2:$B$86,MATCH(D3694,Map!$A$2:$A$86,0),0)</f>
        <v>N/A</v>
      </c>
      <c r="Y3694" s="7" t="str">
        <f>IF(INDEX(Map!$C$2:$C$86,MATCH(D3694,Map!$A$2:$A$86,0),0)="","N/A",E3694*INDEX(Map!$C$2:$C$86,MATCH(D3694,Map!$A$2:$A$86,0),0))</f>
        <v>N/A</v>
      </c>
      <c r="Z3694" s="7" t="str">
        <f>IF(INDEX(Map!$D$2:$D$86,MATCH(D3694,Map!$A$2:$A$86,0),0)="","N/A",E3694*INDEX(Map!$D$2:$D$86,MATCH(D3694,Map!$A$2:$A$86,0),0))</f>
        <v>N/A</v>
      </c>
      <c r="AA3694" t="str">
        <f>INDEX(Map!$E$2:$E$86,MATCH(D3694,Map!$A$2:$A$86,0),0)</f>
        <v>NGCC</v>
      </c>
    </row>
    <row r="3695" spans="1:27" x14ac:dyDescent="0.25">
      <c r="A3695" s="1" t="s">
        <v>121</v>
      </c>
      <c r="B3695" s="1" t="s">
        <v>114</v>
      </c>
      <c r="C3695" s="1">
        <v>82</v>
      </c>
      <c r="D3695" s="1" t="s">
        <v>105</v>
      </c>
      <c r="E3695" s="1">
        <v>0</v>
      </c>
      <c r="F3695" s="1">
        <v>0</v>
      </c>
      <c r="G3695" s="1">
        <v>0</v>
      </c>
      <c r="H3695" s="1">
        <v>0</v>
      </c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3" t="str">
        <f t="shared" si="57"/>
        <v>2017Plan</v>
      </c>
      <c r="V3695" s="2">
        <f>DATE(A3695,INDEX(Map!$H$1:$H$12,MATCH(B3695,Map!$G$1:$G$12,0),0),1)</f>
        <v>43678</v>
      </c>
      <c r="W3695" t="str">
        <f>IF(AND(V3695&gt;=Map!$K$2,V3695&lt;=Map!$L$2),"Base",IF(AND(V3695&gt;=Map!$K$3,V3695&lt;=Map!$L$3),"Fcst","N/A"))</f>
        <v>N/A</v>
      </c>
      <c r="X3695" t="str">
        <f>INDEX(Map!$B$2:$B$86,MATCH(D3695,Map!$A$2:$A$86,0),0)</f>
        <v>N/A</v>
      </c>
      <c r="Y3695" s="7" t="str">
        <f>IF(INDEX(Map!$C$2:$C$86,MATCH(D3695,Map!$A$2:$A$86,0),0)="","N/A",E3695*INDEX(Map!$C$2:$C$86,MATCH(D3695,Map!$A$2:$A$86,0),0))</f>
        <v>N/A</v>
      </c>
      <c r="Z3695" s="7" t="str">
        <f>IF(INDEX(Map!$D$2:$D$86,MATCH(D3695,Map!$A$2:$A$86,0),0)="","N/A",E3695*INDEX(Map!$D$2:$D$86,MATCH(D3695,Map!$A$2:$A$86,0),0))</f>
        <v>N/A</v>
      </c>
      <c r="AA3695" t="str">
        <f>INDEX(Map!$E$2:$E$86,MATCH(D3695,Map!$A$2:$A$86,0),0)</f>
        <v>NGCC</v>
      </c>
    </row>
    <row r="3696" spans="1:27" x14ac:dyDescent="0.25">
      <c r="A3696" s="1" t="s">
        <v>121</v>
      </c>
      <c r="B3696" s="1" t="s">
        <v>114</v>
      </c>
      <c r="C3696" s="1">
        <v>83</v>
      </c>
      <c r="D3696" s="1" t="s">
        <v>106</v>
      </c>
      <c r="E3696" s="1">
        <v>0</v>
      </c>
      <c r="F3696" s="1">
        <v>0</v>
      </c>
      <c r="G3696" s="1">
        <v>0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</v>
      </c>
      <c r="U3696" s="3" t="str">
        <f t="shared" si="57"/>
        <v>2017Plan</v>
      </c>
      <c r="V3696" s="2">
        <f>DATE(A3696,INDEX(Map!$H$1:$H$12,MATCH(B3696,Map!$G$1:$G$12,0),0),1)</f>
        <v>43678</v>
      </c>
      <c r="W3696" t="str">
        <f>IF(AND(V3696&gt;=Map!$K$2,V3696&lt;=Map!$L$2),"Base",IF(AND(V3696&gt;=Map!$K$3,V3696&lt;=Map!$L$3),"Fcst","N/A"))</f>
        <v>N/A</v>
      </c>
      <c r="X3696" t="str">
        <f>INDEX(Map!$B$2:$B$86,MATCH(D3696,Map!$A$2:$A$86,0),0)</f>
        <v>N/A</v>
      </c>
      <c r="Y3696" s="7" t="str">
        <f>IF(INDEX(Map!$C$2:$C$86,MATCH(D3696,Map!$A$2:$A$86,0),0)="","N/A",E3696*INDEX(Map!$C$2:$C$86,MATCH(D3696,Map!$A$2:$A$86,0),0))</f>
        <v>N/A</v>
      </c>
      <c r="Z3696" s="7" t="str">
        <f>IF(INDEX(Map!$D$2:$D$86,MATCH(D3696,Map!$A$2:$A$86,0),0)="","N/A",E3696*INDEX(Map!$D$2:$D$86,MATCH(D3696,Map!$A$2:$A$86,0),0))</f>
        <v>N/A</v>
      </c>
      <c r="AA3696" t="str">
        <f>INDEX(Map!$E$2:$E$86,MATCH(D3696,Map!$A$2:$A$86,0),0)</f>
        <v>NGCC</v>
      </c>
    </row>
    <row r="3697" spans="1:27" x14ac:dyDescent="0.25">
      <c r="A3697" s="1" t="s">
        <v>121</v>
      </c>
      <c r="B3697" s="1" t="s">
        <v>114</v>
      </c>
      <c r="C3697" s="1">
        <v>84</v>
      </c>
      <c r="D3697" s="1" t="s">
        <v>107</v>
      </c>
      <c r="E3697" s="1">
        <v>0</v>
      </c>
      <c r="F3697" s="1">
        <v>0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</v>
      </c>
      <c r="U3697" s="3" t="str">
        <f t="shared" si="57"/>
        <v>2017Plan</v>
      </c>
      <c r="V3697" s="2">
        <f>DATE(A3697,INDEX(Map!$H$1:$H$12,MATCH(B3697,Map!$G$1:$G$12,0),0),1)</f>
        <v>43678</v>
      </c>
      <c r="W3697" t="str">
        <f>IF(AND(V3697&gt;=Map!$K$2,V3697&lt;=Map!$L$2),"Base",IF(AND(V3697&gt;=Map!$K$3,V3697&lt;=Map!$L$3),"Fcst","N/A"))</f>
        <v>N/A</v>
      </c>
      <c r="X3697" t="str">
        <f>INDEX(Map!$B$2:$B$86,MATCH(D3697,Map!$A$2:$A$86,0),0)</f>
        <v>Bluegrass/EKPC</v>
      </c>
      <c r="Y3697" s="7" t="str">
        <f>IF(INDEX(Map!$C$2:$C$86,MATCH(D3697,Map!$A$2:$A$86,0),0)="","N/A",E3697*INDEX(Map!$C$2:$C$86,MATCH(D3697,Map!$A$2:$A$86,0),0))</f>
        <v>N/A</v>
      </c>
      <c r="Z3697" s="7">
        <f>IF(INDEX(Map!$D$2:$D$86,MATCH(D3697,Map!$A$2:$A$86,0),0)="","N/A",E3697*INDEX(Map!$D$2:$D$86,MATCH(D3697,Map!$A$2:$A$86,0),0))</f>
        <v>0</v>
      </c>
      <c r="AA3697" t="str">
        <f>INDEX(Map!$E$2:$E$86,MATCH(D3697,Map!$A$2:$A$86,0),0)</f>
        <v>SCCT</v>
      </c>
    </row>
    <row r="3698" spans="1:27" x14ac:dyDescent="0.25">
      <c r="A3698" s="1" t="s">
        <v>121</v>
      </c>
      <c r="B3698" s="1" t="s">
        <v>115</v>
      </c>
      <c r="C3698" s="1">
        <v>1</v>
      </c>
      <c r="D3698" s="1" t="s">
        <v>23</v>
      </c>
      <c r="E3698" s="1">
        <v>11.6</v>
      </c>
      <c r="F3698" s="1">
        <v>0</v>
      </c>
      <c r="G3698" s="1">
        <v>15.1</v>
      </c>
      <c r="H3698" s="1">
        <v>2</v>
      </c>
      <c r="I3698" s="1">
        <v>139.30000000000001</v>
      </c>
      <c r="J3698" s="1">
        <v>11972</v>
      </c>
      <c r="K3698" s="1">
        <v>324</v>
      </c>
      <c r="L3698" s="1">
        <v>269.2</v>
      </c>
      <c r="M3698" s="1">
        <v>375</v>
      </c>
      <c r="N3698" s="1">
        <v>2</v>
      </c>
      <c r="O3698" s="1">
        <v>26</v>
      </c>
      <c r="P3698" s="1">
        <v>0</v>
      </c>
      <c r="Q3698" s="1">
        <v>34</v>
      </c>
      <c r="R3698" s="1">
        <v>35.18</v>
      </c>
      <c r="S3698" s="1">
        <v>37.44</v>
      </c>
      <c r="T3698" s="1">
        <v>436</v>
      </c>
      <c r="U3698" s="3" t="str">
        <f t="shared" si="57"/>
        <v>2017Plan</v>
      </c>
      <c r="V3698" s="2">
        <f>DATE(A3698,INDEX(Map!$H$1:$H$12,MATCH(B3698,Map!$G$1:$G$12,0),0),1)</f>
        <v>43709</v>
      </c>
      <c r="W3698" t="str">
        <f>IF(AND(V3698&gt;=Map!$K$2,V3698&lt;=Map!$L$2),"Base",IF(AND(V3698&gt;=Map!$K$3,V3698&lt;=Map!$L$3),"Fcst","N/A"))</f>
        <v>N/A</v>
      </c>
      <c r="X3698" t="str">
        <f>INDEX(Map!$B$2:$B$86,MATCH(D3698,Map!$A$2:$A$86,0),0)</f>
        <v>Brown 1</v>
      </c>
      <c r="Y3698" s="7">
        <f>IF(INDEX(Map!$C$2:$C$86,MATCH(D3698,Map!$A$2:$A$86,0),0)="","N/A",E3698*INDEX(Map!$C$2:$C$86,MATCH(D3698,Map!$A$2:$A$86,0),0))</f>
        <v>11.6</v>
      </c>
      <c r="Z3698" s="7" t="str">
        <f>IF(INDEX(Map!$D$2:$D$86,MATCH(D3698,Map!$A$2:$A$86,0),0)="","N/A",E3698*INDEX(Map!$D$2:$D$86,MATCH(D3698,Map!$A$2:$A$86,0),0))</f>
        <v>N/A</v>
      </c>
      <c r="AA3698" t="str">
        <f>INDEX(Map!$E$2:$E$86,MATCH(D3698,Map!$A$2:$A$86,0),0)</f>
        <v>Coal</v>
      </c>
    </row>
    <row r="3699" spans="1:27" x14ac:dyDescent="0.25">
      <c r="A3699" s="1" t="s">
        <v>121</v>
      </c>
      <c r="B3699" s="1" t="s">
        <v>115</v>
      </c>
      <c r="C3699" s="1">
        <v>2</v>
      </c>
      <c r="D3699" s="1" t="s">
        <v>24</v>
      </c>
      <c r="E3699" s="1">
        <v>23.9</v>
      </c>
      <c r="F3699" s="1">
        <v>0</v>
      </c>
      <c r="G3699" s="1">
        <v>19.899999999999999</v>
      </c>
      <c r="H3699" s="1">
        <v>3</v>
      </c>
      <c r="I3699" s="1">
        <v>260.60000000000002</v>
      </c>
      <c r="J3699" s="1">
        <v>10916</v>
      </c>
      <c r="K3699" s="1">
        <v>369</v>
      </c>
      <c r="L3699" s="1">
        <v>269.2</v>
      </c>
      <c r="M3699" s="1">
        <v>702</v>
      </c>
      <c r="N3699" s="1">
        <v>2</v>
      </c>
      <c r="O3699" s="1">
        <v>37</v>
      </c>
      <c r="P3699" s="1">
        <v>0</v>
      </c>
      <c r="Q3699" s="1">
        <v>53</v>
      </c>
      <c r="R3699" s="1">
        <v>31.61</v>
      </c>
      <c r="S3699" s="1">
        <v>33.17</v>
      </c>
      <c r="T3699" s="1">
        <v>792</v>
      </c>
      <c r="U3699" s="3" t="str">
        <f t="shared" si="57"/>
        <v>2017Plan</v>
      </c>
      <c r="V3699" s="2">
        <f>DATE(A3699,INDEX(Map!$H$1:$H$12,MATCH(B3699,Map!$G$1:$G$12,0),0),1)</f>
        <v>43709</v>
      </c>
      <c r="W3699" t="str">
        <f>IF(AND(V3699&gt;=Map!$K$2,V3699&lt;=Map!$L$2),"Base",IF(AND(V3699&gt;=Map!$K$3,V3699&lt;=Map!$L$3),"Fcst","N/A"))</f>
        <v>N/A</v>
      </c>
      <c r="X3699" t="str">
        <f>INDEX(Map!$B$2:$B$86,MATCH(D3699,Map!$A$2:$A$86,0),0)</f>
        <v>Brown 2</v>
      </c>
      <c r="Y3699" s="7">
        <f>IF(INDEX(Map!$C$2:$C$86,MATCH(D3699,Map!$A$2:$A$86,0),0)="","N/A",E3699*INDEX(Map!$C$2:$C$86,MATCH(D3699,Map!$A$2:$A$86,0),0))</f>
        <v>23.9</v>
      </c>
      <c r="Z3699" s="7" t="str">
        <f>IF(INDEX(Map!$D$2:$D$86,MATCH(D3699,Map!$A$2:$A$86,0),0)="","N/A",E3699*INDEX(Map!$D$2:$D$86,MATCH(D3699,Map!$A$2:$A$86,0),0))</f>
        <v>N/A</v>
      </c>
      <c r="AA3699" t="str">
        <f>INDEX(Map!$E$2:$E$86,MATCH(D3699,Map!$A$2:$A$86,0),0)</f>
        <v>Coal</v>
      </c>
    </row>
    <row r="3700" spans="1:27" x14ac:dyDescent="0.25">
      <c r="A3700" s="1" t="s">
        <v>121</v>
      </c>
      <c r="B3700" s="1" t="s">
        <v>115</v>
      </c>
      <c r="C3700" s="1">
        <v>3</v>
      </c>
      <c r="D3700" s="1" t="s">
        <v>25</v>
      </c>
      <c r="E3700" s="1">
        <v>52</v>
      </c>
      <c r="F3700" s="1">
        <v>0</v>
      </c>
      <c r="G3700" s="1">
        <v>17.600000000000001</v>
      </c>
      <c r="H3700" s="1">
        <v>4</v>
      </c>
      <c r="I3700" s="1">
        <v>634.79999999999995</v>
      </c>
      <c r="J3700" s="1">
        <v>12198</v>
      </c>
      <c r="K3700" s="1">
        <v>336</v>
      </c>
      <c r="L3700" s="1">
        <v>269.2</v>
      </c>
      <c r="M3700" s="1">
        <v>1709</v>
      </c>
      <c r="N3700" s="1">
        <v>4</v>
      </c>
      <c r="O3700" s="1">
        <v>72</v>
      </c>
      <c r="P3700" s="1">
        <v>0</v>
      </c>
      <c r="Q3700" s="1">
        <v>165</v>
      </c>
      <c r="R3700" s="1">
        <v>36</v>
      </c>
      <c r="S3700" s="1">
        <v>37.39</v>
      </c>
      <c r="T3700" s="1">
        <v>1946</v>
      </c>
      <c r="U3700" s="3" t="str">
        <f t="shared" si="57"/>
        <v>2017Plan</v>
      </c>
      <c r="V3700" s="2">
        <f>DATE(A3700,INDEX(Map!$H$1:$H$12,MATCH(B3700,Map!$G$1:$G$12,0),0),1)</f>
        <v>43709</v>
      </c>
      <c r="W3700" t="str">
        <f>IF(AND(V3700&gt;=Map!$K$2,V3700&lt;=Map!$L$2),"Base",IF(AND(V3700&gt;=Map!$K$3,V3700&lt;=Map!$L$3),"Fcst","N/A"))</f>
        <v>N/A</v>
      </c>
      <c r="X3700" t="str">
        <f>INDEX(Map!$B$2:$B$86,MATCH(D3700,Map!$A$2:$A$86,0),0)</f>
        <v>Brown 3</v>
      </c>
      <c r="Y3700" s="7">
        <f>IF(INDEX(Map!$C$2:$C$86,MATCH(D3700,Map!$A$2:$A$86,0),0)="","N/A",E3700*INDEX(Map!$C$2:$C$86,MATCH(D3700,Map!$A$2:$A$86,0),0))</f>
        <v>52</v>
      </c>
      <c r="Z3700" s="7" t="str">
        <f>IF(INDEX(Map!$D$2:$D$86,MATCH(D3700,Map!$A$2:$A$86,0),0)="","N/A",E3700*INDEX(Map!$D$2:$D$86,MATCH(D3700,Map!$A$2:$A$86,0),0))</f>
        <v>N/A</v>
      </c>
      <c r="AA3700" t="str">
        <f>INDEX(Map!$E$2:$E$86,MATCH(D3700,Map!$A$2:$A$86,0),0)</f>
        <v>Coal</v>
      </c>
    </row>
    <row r="3701" spans="1:27" x14ac:dyDescent="0.25">
      <c r="A3701" s="1" t="s">
        <v>121</v>
      </c>
      <c r="B3701" s="1" t="s">
        <v>115</v>
      </c>
      <c r="C3701" s="1">
        <v>4</v>
      </c>
      <c r="D3701" s="1" t="s">
        <v>26</v>
      </c>
      <c r="E3701" s="1">
        <v>254.9</v>
      </c>
      <c r="F3701" s="1">
        <v>0</v>
      </c>
      <c r="G3701" s="1">
        <v>74.5</v>
      </c>
      <c r="H3701" s="1">
        <v>2</v>
      </c>
      <c r="I3701" s="1">
        <v>2682.5</v>
      </c>
      <c r="J3701" s="1">
        <v>10525</v>
      </c>
      <c r="K3701" s="1">
        <v>669</v>
      </c>
      <c r="L3701" s="1">
        <v>203.8</v>
      </c>
      <c r="M3701" s="1">
        <v>5466</v>
      </c>
      <c r="N3701" s="1">
        <v>2</v>
      </c>
      <c r="O3701" s="1">
        <v>36</v>
      </c>
      <c r="P3701" s="1">
        <v>0</v>
      </c>
      <c r="Q3701" s="1">
        <v>505</v>
      </c>
      <c r="R3701" s="1">
        <v>23.43</v>
      </c>
      <c r="S3701" s="1">
        <v>23.57</v>
      </c>
      <c r="T3701" s="1">
        <v>6008</v>
      </c>
      <c r="U3701" s="3" t="str">
        <f t="shared" si="57"/>
        <v>2017Plan</v>
      </c>
      <c r="V3701" s="2">
        <f>DATE(A3701,INDEX(Map!$H$1:$H$12,MATCH(B3701,Map!$G$1:$G$12,0),0),1)</f>
        <v>43709</v>
      </c>
      <c r="W3701" t="str">
        <f>IF(AND(V3701&gt;=Map!$K$2,V3701&lt;=Map!$L$2),"Base",IF(AND(V3701&gt;=Map!$K$3,V3701&lt;=Map!$L$3),"Fcst","N/A"))</f>
        <v>N/A</v>
      </c>
      <c r="X3701" t="str">
        <f>INDEX(Map!$B$2:$B$86,MATCH(D3701,Map!$A$2:$A$86,0),0)</f>
        <v>Ghent 1</v>
      </c>
      <c r="Y3701" s="7">
        <f>IF(INDEX(Map!$C$2:$C$86,MATCH(D3701,Map!$A$2:$A$86,0),0)="","N/A",E3701*INDEX(Map!$C$2:$C$86,MATCH(D3701,Map!$A$2:$A$86,0),0))</f>
        <v>254.9</v>
      </c>
      <c r="Z3701" s="7" t="str">
        <f>IF(INDEX(Map!$D$2:$D$86,MATCH(D3701,Map!$A$2:$A$86,0),0)="","N/A",E3701*INDEX(Map!$D$2:$D$86,MATCH(D3701,Map!$A$2:$A$86,0),0))</f>
        <v>N/A</v>
      </c>
      <c r="AA3701" t="str">
        <f>INDEX(Map!$E$2:$E$86,MATCH(D3701,Map!$A$2:$A$86,0),0)</f>
        <v>Coal</v>
      </c>
    </row>
    <row r="3702" spans="1:27" x14ac:dyDescent="0.25">
      <c r="A3702" s="1" t="s">
        <v>121</v>
      </c>
      <c r="B3702" s="1" t="s">
        <v>115</v>
      </c>
      <c r="C3702" s="1">
        <v>5</v>
      </c>
      <c r="D3702" s="1" t="s">
        <v>27</v>
      </c>
      <c r="E3702" s="1">
        <v>174.5</v>
      </c>
      <c r="F3702" s="1">
        <v>0</v>
      </c>
      <c r="G3702" s="1">
        <v>50.1</v>
      </c>
      <c r="H3702" s="1">
        <v>1</v>
      </c>
      <c r="I3702" s="1">
        <v>1821.3</v>
      </c>
      <c r="J3702" s="1">
        <v>10437</v>
      </c>
      <c r="K3702" s="1">
        <v>487</v>
      </c>
      <c r="L3702" s="1">
        <v>203.8</v>
      </c>
      <c r="M3702" s="1">
        <v>3711</v>
      </c>
      <c r="N3702" s="1">
        <v>1</v>
      </c>
      <c r="O3702" s="1">
        <v>19</v>
      </c>
      <c r="P3702" s="1">
        <v>0</v>
      </c>
      <c r="Q3702" s="1">
        <v>203</v>
      </c>
      <c r="R3702" s="1">
        <v>22.43</v>
      </c>
      <c r="S3702" s="1">
        <v>22.54</v>
      </c>
      <c r="T3702" s="1">
        <v>3934</v>
      </c>
      <c r="U3702" s="3" t="str">
        <f t="shared" si="57"/>
        <v>2017Plan</v>
      </c>
      <c r="V3702" s="2">
        <f>DATE(A3702,INDEX(Map!$H$1:$H$12,MATCH(B3702,Map!$G$1:$G$12,0),0),1)</f>
        <v>43709</v>
      </c>
      <c r="W3702" t="str">
        <f>IF(AND(V3702&gt;=Map!$K$2,V3702&lt;=Map!$L$2),"Base",IF(AND(V3702&gt;=Map!$K$3,V3702&lt;=Map!$L$3),"Fcst","N/A"))</f>
        <v>N/A</v>
      </c>
      <c r="X3702" t="str">
        <f>INDEX(Map!$B$2:$B$86,MATCH(D3702,Map!$A$2:$A$86,0),0)</f>
        <v>Ghent 2</v>
      </c>
      <c r="Y3702" s="7">
        <f>IF(INDEX(Map!$C$2:$C$86,MATCH(D3702,Map!$A$2:$A$86,0),0)="","N/A",E3702*INDEX(Map!$C$2:$C$86,MATCH(D3702,Map!$A$2:$A$86,0),0))</f>
        <v>174.5</v>
      </c>
      <c r="Z3702" s="7" t="str">
        <f>IF(INDEX(Map!$D$2:$D$86,MATCH(D3702,Map!$A$2:$A$86,0),0)="","N/A",E3702*INDEX(Map!$D$2:$D$86,MATCH(D3702,Map!$A$2:$A$86,0),0))</f>
        <v>N/A</v>
      </c>
      <c r="AA3702" t="str">
        <f>INDEX(Map!$E$2:$E$86,MATCH(D3702,Map!$A$2:$A$86,0),0)</f>
        <v>Coal</v>
      </c>
    </row>
    <row r="3703" spans="1:27" x14ac:dyDescent="0.25">
      <c r="A3703" s="1" t="s">
        <v>121</v>
      </c>
      <c r="B3703" s="1" t="s">
        <v>115</v>
      </c>
      <c r="C3703" s="1">
        <v>6</v>
      </c>
      <c r="D3703" s="1" t="s">
        <v>28</v>
      </c>
      <c r="E3703" s="1">
        <v>228.3</v>
      </c>
      <c r="F3703" s="1">
        <v>0</v>
      </c>
      <c r="G3703" s="1">
        <v>65.8</v>
      </c>
      <c r="H3703" s="1">
        <v>3</v>
      </c>
      <c r="I3703" s="1">
        <v>2551.5</v>
      </c>
      <c r="J3703" s="1">
        <v>11174</v>
      </c>
      <c r="K3703" s="1">
        <v>604</v>
      </c>
      <c r="L3703" s="1">
        <v>203.8</v>
      </c>
      <c r="M3703" s="1">
        <v>5199</v>
      </c>
      <c r="N3703" s="1">
        <v>5</v>
      </c>
      <c r="O3703" s="1">
        <v>84</v>
      </c>
      <c r="P3703" s="1">
        <v>0</v>
      </c>
      <c r="Q3703" s="1">
        <v>441</v>
      </c>
      <c r="R3703" s="1">
        <v>24.7</v>
      </c>
      <c r="S3703" s="1">
        <v>25.07</v>
      </c>
      <c r="T3703" s="1">
        <v>5724</v>
      </c>
      <c r="U3703" s="3" t="str">
        <f t="shared" si="57"/>
        <v>2017Plan</v>
      </c>
      <c r="V3703" s="2">
        <f>DATE(A3703,INDEX(Map!$H$1:$H$12,MATCH(B3703,Map!$G$1:$G$12,0),0),1)</f>
        <v>43709</v>
      </c>
      <c r="W3703" t="str">
        <f>IF(AND(V3703&gt;=Map!$K$2,V3703&lt;=Map!$L$2),"Base",IF(AND(V3703&gt;=Map!$K$3,V3703&lt;=Map!$L$3),"Fcst","N/A"))</f>
        <v>N/A</v>
      </c>
      <c r="X3703" t="str">
        <f>INDEX(Map!$B$2:$B$86,MATCH(D3703,Map!$A$2:$A$86,0),0)</f>
        <v>Ghent 3</v>
      </c>
      <c r="Y3703" s="7">
        <f>IF(INDEX(Map!$C$2:$C$86,MATCH(D3703,Map!$A$2:$A$86,0),0)="","N/A",E3703*INDEX(Map!$C$2:$C$86,MATCH(D3703,Map!$A$2:$A$86,0),0))</f>
        <v>228.3</v>
      </c>
      <c r="Z3703" s="7" t="str">
        <f>IF(INDEX(Map!$D$2:$D$86,MATCH(D3703,Map!$A$2:$A$86,0),0)="","N/A",E3703*INDEX(Map!$D$2:$D$86,MATCH(D3703,Map!$A$2:$A$86,0),0))</f>
        <v>N/A</v>
      </c>
      <c r="AA3703" t="str">
        <f>INDEX(Map!$E$2:$E$86,MATCH(D3703,Map!$A$2:$A$86,0),0)</f>
        <v>Coal</v>
      </c>
    </row>
    <row r="3704" spans="1:27" x14ac:dyDescent="0.25">
      <c r="A3704" s="1" t="s">
        <v>121</v>
      </c>
      <c r="B3704" s="1" t="s">
        <v>115</v>
      </c>
      <c r="C3704" s="1">
        <v>7</v>
      </c>
      <c r="D3704" s="1" t="s">
        <v>29</v>
      </c>
      <c r="E3704" s="1">
        <v>222.3</v>
      </c>
      <c r="F3704" s="1">
        <v>0</v>
      </c>
      <c r="G3704" s="1">
        <v>64.900000000000006</v>
      </c>
      <c r="H3704" s="1">
        <v>3</v>
      </c>
      <c r="I3704" s="1">
        <v>2461.1</v>
      </c>
      <c r="J3704" s="1">
        <v>11070</v>
      </c>
      <c r="K3704" s="1">
        <v>604</v>
      </c>
      <c r="L3704" s="1">
        <v>203.8</v>
      </c>
      <c r="M3704" s="1">
        <v>5015</v>
      </c>
      <c r="N3704" s="1">
        <v>6</v>
      </c>
      <c r="O3704" s="1">
        <v>101</v>
      </c>
      <c r="P3704" s="1">
        <v>0</v>
      </c>
      <c r="Q3704" s="1">
        <v>445</v>
      </c>
      <c r="R3704" s="1">
        <v>24.56</v>
      </c>
      <c r="S3704" s="1">
        <v>25.02</v>
      </c>
      <c r="T3704" s="1">
        <v>5562</v>
      </c>
      <c r="U3704" s="3" t="str">
        <f t="shared" si="57"/>
        <v>2017Plan</v>
      </c>
      <c r="V3704" s="2">
        <f>DATE(A3704,INDEX(Map!$H$1:$H$12,MATCH(B3704,Map!$G$1:$G$12,0),0),1)</f>
        <v>43709</v>
      </c>
      <c r="W3704" t="str">
        <f>IF(AND(V3704&gt;=Map!$K$2,V3704&lt;=Map!$L$2),"Base",IF(AND(V3704&gt;=Map!$K$3,V3704&lt;=Map!$L$3),"Fcst","N/A"))</f>
        <v>N/A</v>
      </c>
      <c r="X3704" t="str">
        <f>INDEX(Map!$B$2:$B$86,MATCH(D3704,Map!$A$2:$A$86,0),0)</f>
        <v>Ghent 4</v>
      </c>
      <c r="Y3704" s="7">
        <f>IF(INDEX(Map!$C$2:$C$86,MATCH(D3704,Map!$A$2:$A$86,0),0)="","N/A",E3704*INDEX(Map!$C$2:$C$86,MATCH(D3704,Map!$A$2:$A$86,0),0))</f>
        <v>222.3</v>
      </c>
      <c r="Z3704" s="7" t="str">
        <f>IF(INDEX(Map!$D$2:$D$86,MATCH(D3704,Map!$A$2:$A$86,0),0)="","N/A",E3704*INDEX(Map!$D$2:$D$86,MATCH(D3704,Map!$A$2:$A$86,0),0))</f>
        <v>N/A</v>
      </c>
      <c r="AA3704" t="str">
        <f>INDEX(Map!$E$2:$E$86,MATCH(D3704,Map!$A$2:$A$86,0),0)</f>
        <v>Coal</v>
      </c>
    </row>
    <row r="3705" spans="1:27" x14ac:dyDescent="0.25">
      <c r="A3705" s="1" t="s">
        <v>121</v>
      </c>
      <c r="B3705" s="1" t="s">
        <v>115</v>
      </c>
      <c r="C3705" s="1">
        <v>8</v>
      </c>
      <c r="D3705" s="1" t="s">
        <v>30</v>
      </c>
      <c r="E3705" s="1">
        <v>147.6</v>
      </c>
      <c r="F3705" s="1">
        <v>0</v>
      </c>
      <c r="G3705" s="1">
        <v>68.400000000000006</v>
      </c>
      <c r="H3705" s="1">
        <v>2</v>
      </c>
      <c r="I3705" s="1">
        <v>1548.5</v>
      </c>
      <c r="J3705" s="1">
        <v>10488</v>
      </c>
      <c r="K3705" s="1">
        <v>666</v>
      </c>
      <c r="L3705" s="1">
        <v>201.4</v>
      </c>
      <c r="M3705" s="1">
        <v>3119</v>
      </c>
      <c r="N3705" s="1">
        <v>4</v>
      </c>
      <c r="O3705" s="1">
        <v>17</v>
      </c>
      <c r="P3705" s="1">
        <v>0</v>
      </c>
      <c r="Q3705" s="1">
        <v>132</v>
      </c>
      <c r="R3705" s="1">
        <v>22.02</v>
      </c>
      <c r="S3705" s="1">
        <v>22.14</v>
      </c>
      <c r="T3705" s="1">
        <v>3268</v>
      </c>
      <c r="U3705" s="3" t="str">
        <f t="shared" si="57"/>
        <v>2017Plan</v>
      </c>
      <c r="V3705" s="2">
        <f>DATE(A3705,INDEX(Map!$H$1:$H$12,MATCH(B3705,Map!$G$1:$G$12,0),0),1)</f>
        <v>43709</v>
      </c>
      <c r="W3705" t="str">
        <f>IF(AND(V3705&gt;=Map!$K$2,V3705&lt;=Map!$L$2),"Base",IF(AND(V3705&gt;=Map!$K$3,V3705&lt;=Map!$L$3),"Fcst","N/A"))</f>
        <v>N/A</v>
      </c>
      <c r="X3705" t="str">
        <f>INDEX(Map!$B$2:$B$86,MATCH(D3705,Map!$A$2:$A$86,0),0)</f>
        <v>Mill Creek 1</v>
      </c>
      <c r="Y3705" s="7" t="str">
        <f>IF(INDEX(Map!$C$2:$C$86,MATCH(D3705,Map!$A$2:$A$86,0),0)="","N/A",E3705*INDEX(Map!$C$2:$C$86,MATCH(D3705,Map!$A$2:$A$86,0),0))</f>
        <v>N/A</v>
      </c>
      <c r="Z3705" s="7">
        <f>IF(INDEX(Map!$D$2:$D$86,MATCH(D3705,Map!$A$2:$A$86,0),0)="","N/A",E3705*INDEX(Map!$D$2:$D$86,MATCH(D3705,Map!$A$2:$A$86,0),0))</f>
        <v>147.6</v>
      </c>
      <c r="AA3705" t="str">
        <f>INDEX(Map!$E$2:$E$86,MATCH(D3705,Map!$A$2:$A$86,0),0)</f>
        <v>Coal</v>
      </c>
    </row>
    <row r="3706" spans="1:27" x14ac:dyDescent="0.25">
      <c r="A3706" s="1" t="s">
        <v>121</v>
      </c>
      <c r="B3706" s="1" t="s">
        <v>115</v>
      </c>
      <c r="C3706" s="1">
        <v>9</v>
      </c>
      <c r="D3706" s="1" t="s">
        <v>31</v>
      </c>
      <c r="E3706" s="1">
        <v>138.19999999999999</v>
      </c>
      <c r="F3706" s="1">
        <v>0</v>
      </c>
      <c r="G3706" s="1">
        <v>64.8</v>
      </c>
      <c r="H3706" s="1">
        <v>2</v>
      </c>
      <c r="I3706" s="1">
        <v>1489.7</v>
      </c>
      <c r="J3706" s="1">
        <v>10782</v>
      </c>
      <c r="K3706" s="1">
        <v>657</v>
      </c>
      <c r="L3706" s="1">
        <v>201.4</v>
      </c>
      <c r="M3706" s="1">
        <v>3000</v>
      </c>
      <c r="N3706" s="1">
        <v>4</v>
      </c>
      <c r="O3706" s="1">
        <v>17</v>
      </c>
      <c r="P3706" s="1">
        <v>0</v>
      </c>
      <c r="Q3706" s="1">
        <v>157</v>
      </c>
      <c r="R3706" s="1">
        <v>22.85</v>
      </c>
      <c r="S3706" s="1">
        <v>22.97</v>
      </c>
      <c r="T3706" s="1">
        <v>3174</v>
      </c>
      <c r="U3706" s="3" t="str">
        <f t="shared" si="57"/>
        <v>2017Plan</v>
      </c>
      <c r="V3706" s="2">
        <f>DATE(A3706,INDEX(Map!$H$1:$H$12,MATCH(B3706,Map!$G$1:$G$12,0),0),1)</f>
        <v>43709</v>
      </c>
      <c r="W3706" t="str">
        <f>IF(AND(V3706&gt;=Map!$K$2,V3706&lt;=Map!$L$2),"Base",IF(AND(V3706&gt;=Map!$K$3,V3706&lt;=Map!$L$3),"Fcst","N/A"))</f>
        <v>N/A</v>
      </c>
      <c r="X3706" t="str">
        <f>INDEX(Map!$B$2:$B$86,MATCH(D3706,Map!$A$2:$A$86,0),0)</f>
        <v>Mill Creek 2</v>
      </c>
      <c r="Y3706" s="7" t="str">
        <f>IF(INDEX(Map!$C$2:$C$86,MATCH(D3706,Map!$A$2:$A$86,0),0)="","N/A",E3706*INDEX(Map!$C$2:$C$86,MATCH(D3706,Map!$A$2:$A$86,0),0))</f>
        <v>N/A</v>
      </c>
      <c r="Z3706" s="7">
        <f>IF(INDEX(Map!$D$2:$D$86,MATCH(D3706,Map!$A$2:$A$86,0),0)="","N/A",E3706*INDEX(Map!$D$2:$D$86,MATCH(D3706,Map!$A$2:$A$86,0),0))</f>
        <v>138.19999999999999</v>
      </c>
      <c r="AA3706" t="str">
        <f>INDEX(Map!$E$2:$E$86,MATCH(D3706,Map!$A$2:$A$86,0),0)</f>
        <v>Coal</v>
      </c>
    </row>
    <row r="3707" spans="1:27" x14ac:dyDescent="0.25">
      <c r="A3707" s="1" t="s">
        <v>121</v>
      </c>
      <c r="B3707" s="1" t="s">
        <v>115</v>
      </c>
      <c r="C3707" s="1">
        <v>10</v>
      </c>
      <c r="D3707" s="1" t="s">
        <v>32</v>
      </c>
      <c r="E3707" s="1">
        <v>189.8</v>
      </c>
      <c r="F3707" s="1">
        <v>0</v>
      </c>
      <c r="G3707" s="1">
        <v>68.099999999999994</v>
      </c>
      <c r="H3707" s="1">
        <v>2</v>
      </c>
      <c r="I3707" s="1">
        <v>2035.7</v>
      </c>
      <c r="J3707" s="1">
        <v>10727</v>
      </c>
      <c r="K3707" s="1">
        <v>669</v>
      </c>
      <c r="L3707" s="1">
        <v>201.4</v>
      </c>
      <c r="M3707" s="1">
        <v>4100</v>
      </c>
      <c r="N3707" s="1">
        <v>12</v>
      </c>
      <c r="O3707" s="1">
        <v>48</v>
      </c>
      <c r="P3707" s="1">
        <v>0</v>
      </c>
      <c r="Q3707" s="1">
        <v>243</v>
      </c>
      <c r="R3707" s="1">
        <v>22.88</v>
      </c>
      <c r="S3707" s="1">
        <v>23.13</v>
      </c>
      <c r="T3707" s="1">
        <v>4390</v>
      </c>
      <c r="U3707" s="3" t="str">
        <f t="shared" si="57"/>
        <v>2017Plan</v>
      </c>
      <c r="V3707" s="2">
        <f>DATE(A3707,INDEX(Map!$H$1:$H$12,MATCH(B3707,Map!$G$1:$G$12,0),0),1)</f>
        <v>43709</v>
      </c>
      <c r="W3707" t="str">
        <f>IF(AND(V3707&gt;=Map!$K$2,V3707&lt;=Map!$L$2),"Base",IF(AND(V3707&gt;=Map!$K$3,V3707&lt;=Map!$L$3),"Fcst","N/A"))</f>
        <v>N/A</v>
      </c>
      <c r="X3707" t="str">
        <f>INDEX(Map!$B$2:$B$86,MATCH(D3707,Map!$A$2:$A$86,0),0)</f>
        <v>Mill Creek 3</v>
      </c>
      <c r="Y3707" s="7" t="str">
        <f>IF(INDEX(Map!$C$2:$C$86,MATCH(D3707,Map!$A$2:$A$86,0),0)="","N/A",E3707*INDEX(Map!$C$2:$C$86,MATCH(D3707,Map!$A$2:$A$86,0),0))</f>
        <v>N/A</v>
      </c>
      <c r="Z3707" s="7">
        <f>IF(INDEX(Map!$D$2:$D$86,MATCH(D3707,Map!$A$2:$A$86,0),0)="","N/A",E3707*INDEX(Map!$D$2:$D$86,MATCH(D3707,Map!$A$2:$A$86,0),0))</f>
        <v>189.8</v>
      </c>
      <c r="AA3707" t="str">
        <f>INDEX(Map!$E$2:$E$86,MATCH(D3707,Map!$A$2:$A$86,0),0)</f>
        <v>Coal</v>
      </c>
    </row>
    <row r="3708" spans="1:27" x14ac:dyDescent="0.25">
      <c r="A3708" s="1" t="s">
        <v>121</v>
      </c>
      <c r="B3708" s="1" t="s">
        <v>115</v>
      </c>
      <c r="C3708" s="1">
        <v>11</v>
      </c>
      <c r="D3708" s="1" t="s">
        <v>33</v>
      </c>
      <c r="E3708" s="1">
        <v>159.69999999999999</v>
      </c>
      <c r="F3708" s="1">
        <v>0</v>
      </c>
      <c r="G3708" s="1">
        <v>46</v>
      </c>
      <c r="H3708" s="1">
        <v>3</v>
      </c>
      <c r="I3708" s="1">
        <v>1669.2</v>
      </c>
      <c r="J3708" s="1">
        <v>10454</v>
      </c>
      <c r="K3708" s="1">
        <v>433</v>
      </c>
      <c r="L3708" s="1">
        <v>201.4</v>
      </c>
      <c r="M3708" s="1">
        <v>3362</v>
      </c>
      <c r="N3708" s="1">
        <v>28</v>
      </c>
      <c r="O3708" s="1">
        <v>114</v>
      </c>
      <c r="P3708" s="1">
        <v>0</v>
      </c>
      <c r="Q3708" s="1">
        <v>189</v>
      </c>
      <c r="R3708" s="1">
        <v>22.24</v>
      </c>
      <c r="S3708" s="1">
        <v>22.95</v>
      </c>
      <c r="T3708" s="1">
        <v>3665</v>
      </c>
      <c r="U3708" s="3" t="str">
        <f t="shared" si="57"/>
        <v>2017Plan</v>
      </c>
      <c r="V3708" s="2">
        <f>DATE(A3708,INDEX(Map!$H$1:$H$12,MATCH(B3708,Map!$G$1:$G$12,0),0),1)</f>
        <v>43709</v>
      </c>
      <c r="W3708" t="str">
        <f>IF(AND(V3708&gt;=Map!$K$2,V3708&lt;=Map!$L$2),"Base",IF(AND(V3708&gt;=Map!$K$3,V3708&lt;=Map!$L$3),"Fcst","N/A"))</f>
        <v>N/A</v>
      </c>
      <c r="X3708" t="str">
        <f>INDEX(Map!$B$2:$B$86,MATCH(D3708,Map!$A$2:$A$86,0),0)</f>
        <v>Mill Creek 4</v>
      </c>
      <c r="Y3708" s="7" t="str">
        <f>IF(INDEX(Map!$C$2:$C$86,MATCH(D3708,Map!$A$2:$A$86,0),0)="","N/A",E3708*INDEX(Map!$C$2:$C$86,MATCH(D3708,Map!$A$2:$A$86,0),0))</f>
        <v>N/A</v>
      </c>
      <c r="Z3708" s="7">
        <f>IF(INDEX(Map!$D$2:$D$86,MATCH(D3708,Map!$A$2:$A$86,0),0)="","N/A",E3708*INDEX(Map!$D$2:$D$86,MATCH(D3708,Map!$A$2:$A$86,0),0))</f>
        <v>159.69999999999999</v>
      </c>
      <c r="AA3708" t="str">
        <f>INDEX(Map!$E$2:$E$86,MATCH(D3708,Map!$A$2:$A$86,0),0)</f>
        <v>Coal</v>
      </c>
    </row>
    <row r="3709" spans="1:27" x14ac:dyDescent="0.25">
      <c r="A3709" s="1" t="s">
        <v>121</v>
      </c>
      <c r="B3709" s="1" t="s">
        <v>115</v>
      </c>
      <c r="C3709" s="1">
        <v>12</v>
      </c>
      <c r="D3709" s="1" t="s">
        <v>34</v>
      </c>
      <c r="E3709" s="1">
        <v>211.1</v>
      </c>
      <c r="F3709" s="1">
        <v>0</v>
      </c>
      <c r="G3709" s="1">
        <v>79.3</v>
      </c>
      <c r="H3709" s="1">
        <v>2</v>
      </c>
      <c r="I3709" s="1">
        <v>2251.6</v>
      </c>
      <c r="J3709" s="1">
        <v>10665</v>
      </c>
      <c r="K3709" s="1">
        <v>665</v>
      </c>
      <c r="L3709" s="1">
        <v>200.4</v>
      </c>
      <c r="M3709" s="1">
        <v>4512</v>
      </c>
      <c r="N3709" s="1">
        <v>7</v>
      </c>
      <c r="O3709" s="1">
        <v>120</v>
      </c>
      <c r="P3709" s="1">
        <v>0</v>
      </c>
      <c r="Q3709" s="1">
        <v>280</v>
      </c>
      <c r="R3709" s="1">
        <v>22.69</v>
      </c>
      <c r="S3709" s="1">
        <v>23.26</v>
      </c>
      <c r="T3709" s="1">
        <v>4912</v>
      </c>
      <c r="U3709" s="3" t="str">
        <f t="shared" si="57"/>
        <v>2017Plan</v>
      </c>
      <c r="V3709" s="2">
        <f>DATE(A3709,INDEX(Map!$H$1:$H$12,MATCH(B3709,Map!$G$1:$G$12,0),0),1)</f>
        <v>43709</v>
      </c>
      <c r="W3709" t="str">
        <f>IF(AND(V3709&gt;=Map!$K$2,V3709&lt;=Map!$L$2),"Base",IF(AND(V3709&gt;=Map!$K$3,V3709&lt;=Map!$L$3),"Fcst","N/A"))</f>
        <v>N/A</v>
      </c>
      <c r="X3709" t="str">
        <f>INDEX(Map!$B$2:$B$86,MATCH(D3709,Map!$A$2:$A$86,0),0)</f>
        <v>Trimble County 1</v>
      </c>
      <c r="Y3709" s="7" t="str">
        <f>IF(INDEX(Map!$C$2:$C$86,MATCH(D3709,Map!$A$2:$A$86,0),0)="","N/A",E3709*INDEX(Map!$C$2:$C$86,MATCH(D3709,Map!$A$2:$A$86,0),0))</f>
        <v>N/A</v>
      </c>
      <c r="Z3709" s="7">
        <f>IF(INDEX(Map!$D$2:$D$86,MATCH(D3709,Map!$A$2:$A$86,0),0)="","N/A",E3709*INDEX(Map!$D$2:$D$86,MATCH(D3709,Map!$A$2:$A$86,0),0))</f>
        <v>211.1</v>
      </c>
      <c r="AA3709" t="str">
        <f>INDEX(Map!$E$2:$E$86,MATCH(D3709,Map!$A$2:$A$86,0),0)</f>
        <v>Coal</v>
      </c>
    </row>
    <row r="3710" spans="1:27" x14ac:dyDescent="0.25">
      <c r="A3710" s="1" t="s">
        <v>121</v>
      </c>
      <c r="B3710" s="1" t="s">
        <v>115</v>
      </c>
      <c r="C3710" s="1">
        <v>13</v>
      </c>
      <c r="D3710" s="1" t="s">
        <v>35</v>
      </c>
      <c r="E3710" s="1">
        <v>337.2</v>
      </c>
      <c r="F3710" s="1">
        <v>0</v>
      </c>
      <c r="G3710" s="1">
        <v>83.6</v>
      </c>
      <c r="H3710" s="1">
        <v>1</v>
      </c>
      <c r="I3710" s="1">
        <v>3098.5</v>
      </c>
      <c r="J3710" s="1">
        <v>9190</v>
      </c>
      <c r="K3710" s="1">
        <v>658</v>
      </c>
      <c r="L3710" s="1">
        <v>208.7</v>
      </c>
      <c r="M3710" s="1">
        <v>6467</v>
      </c>
      <c r="N3710" s="1">
        <v>14</v>
      </c>
      <c r="O3710" s="1">
        <v>46</v>
      </c>
      <c r="P3710" s="1">
        <v>0</v>
      </c>
      <c r="Q3710" s="1">
        <v>490</v>
      </c>
      <c r="R3710" s="1">
        <v>20.63</v>
      </c>
      <c r="S3710" s="1">
        <v>20.77</v>
      </c>
      <c r="T3710" s="1">
        <v>7003</v>
      </c>
      <c r="U3710" s="3" t="str">
        <f t="shared" si="57"/>
        <v>2017Plan</v>
      </c>
      <c r="V3710" s="2">
        <f>DATE(A3710,INDEX(Map!$H$1:$H$12,MATCH(B3710,Map!$G$1:$G$12,0),0),1)</f>
        <v>43709</v>
      </c>
      <c r="W3710" t="str">
        <f>IF(AND(V3710&gt;=Map!$K$2,V3710&lt;=Map!$L$2),"Base",IF(AND(V3710&gt;=Map!$K$3,V3710&lt;=Map!$L$3),"Fcst","N/A"))</f>
        <v>N/A</v>
      </c>
      <c r="X3710" t="str">
        <f>INDEX(Map!$B$2:$B$86,MATCH(D3710,Map!$A$2:$A$86,0),0)</f>
        <v>Trimble County 2</v>
      </c>
      <c r="Y3710" s="7">
        <f>IF(INDEX(Map!$C$2:$C$86,MATCH(D3710,Map!$A$2:$A$86,0),0)="","N/A",E3710*INDEX(Map!$C$2:$C$86,MATCH(D3710,Map!$A$2:$A$86,0),0))</f>
        <v>273.13200000000001</v>
      </c>
      <c r="Z3710" s="7">
        <f>IF(INDEX(Map!$D$2:$D$86,MATCH(D3710,Map!$A$2:$A$86,0),0)="","N/A",E3710*INDEX(Map!$D$2:$D$86,MATCH(D3710,Map!$A$2:$A$86,0),0))</f>
        <v>64.067999999999998</v>
      </c>
      <c r="AA3710" t="str">
        <f>INDEX(Map!$E$2:$E$86,MATCH(D3710,Map!$A$2:$A$86,0),0)</f>
        <v>Coal</v>
      </c>
    </row>
    <row r="3711" spans="1:27" x14ac:dyDescent="0.25">
      <c r="A3711" s="1" t="s">
        <v>121</v>
      </c>
      <c r="B3711" s="1" t="s">
        <v>115</v>
      </c>
      <c r="C3711" s="1">
        <v>14</v>
      </c>
      <c r="D3711" s="1" t="s">
        <v>36</v>
      </c>
      <c r="E3711" s="1">
        <v>0</v>
      </c>
      <c r="F3711" s="1">
        <v>0</v>
      </c>
      <c r="G3711" s="1">
        <v>0</v>
      </c>
      <c r="H3711" s="1">
        <v>0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</v>
      </c>
      <c r="U3711" s="3" t="str">
        <f t="shared" si="57"/>
        <v>2017Plan</v>
      </c>
      <c r="V3711" s="2">
        <f>DATE(A3711,INDEX(Map!$H$1:$H$12,MATCH(B3711,Map!$G$1:$G$12,0),0),1)</f>
        <v>43709</v>
      </c>
      <c r="W3711" t="str">
        <f>IF(AND(V3711&gt;=Map!$K$2,V3711&lt;=Map!$L$2),"Base",IF(AND(V3711&gt;=Map!$K$3,V3711&lt;=Map!$L$3),"Fcst","N/A"))</f>
        <v>N/A</v>
      </c>
      <c r="X3711" t="str">
        <f>INDEX(Map!$B$2:$B$86,MATCH(D3711,Map!$A$2:$A$86,0),0)</f>
        <v>Cane Run 7</v>
      </c>
      <c r="Y3711" s="7">
        <f>IF(INDEX(Map!$C$2:$C$86,MATCH(D3711,Map!$A$2:$A$86,0),0)="","N/A",E3711*INDEX(Map!$C$2:$C$86,MATCH(D3711,Map!$A$2:$A$86,0),0))</f>
        <v>0</v>
      </c>
      <c r="Z3711" s="7">
        <f>IF(INDEX(Map!$D$2:$D$86,MATCH(D3711,Map!$A$2:$A$86,0),0)="","N/A",E3711*INDEX(Map!$D$2:$D$86,MATCH(D3711,Map!$A$2:$A$86,0),0))</f>
        <v>0</v>
      </c>
      <c r="AA3711" t="str">
        <f>INDEX(Map!$E$2:$E$86,MATCH(D3711,Map!$A$2:$A$86,0),0)</f>
        <v>NGCC</v>
      </c>
    </row>
    <row r="3712" spans="1:27" x14ac:dyDescent="0.25">
      <c r="A3712" s="1" t="s">
        <v>121</v>
      </c>
      <c r="B3712" s="1" t="s">
        <v>115</v>
      </c>
      <c r="C3712" s="1">
        <v>15</v>
      </c>
      <c r="D3712" s="1" t="s">
        <v>37</v>
      </c>
      <c r="E3712" s="1">
        <v>354.8</v>
      </c>
      <c r="F3712" s="1">
        <v>0</v>
      </c>
      <c r="G3712" s="1">
        <v>71.3</v>
      </c>
      <c r="H3712" s="1">
        <v>4</v>
      </c>
      <c r="I3712" s="1">
        <v>2422.1999999999998</v>
      </c>
      <c r="J3712" s="1">
        <v>6827</v>
      </c>
      <c r="K3712" s="1">
        <v>553</v>
      </c>
      <c r="L3712" s="1">
        <v>329.1</v>
      </c>
      <c r="M3712" s="1">
        <v>7971</v>
      </c>
      <c r="N3712" s="1">
        <v>11</v>
      </c>
      <c r="O3712" s="1">
        <v>37</v>
      </c>
      <c r="P3712" s="1">
        <v>0</v>
      </c>
      <c r="Q3712" s="1">
        <v>463</v>
      </c>
      <c r="R3712" s="1">
        <v>23.77</v>
      </c>
      <c r="S3712" s="1">
        <v>23.88</v>
      </c>
      <c r="T3712" s="1">
        <v>8471</v>
      </c>
      <c r="U3712" s="3" t="str">
        <f t="shared" si="57"/>
        <v>2017Plan</v>
      </c>
      <c r="V3712" s="2">
        <f>DATE(A3712,INDEX(Map!$H$1:$H$12,MATCH(B3712,Map!$G$1:$G$12,0),0),1)</f>
        <v>43709</v>
      </c>
      <c r="W3712" t="str">
        <f>IF(AND(V3712&gt;=Map!$K$2,V3712&lt;=Map!$L$2),"Base",IF(AND(V3712&gt;=Map!$K$3,V3712&lt;=Map!$L$3),"Fcst","N/A"))</f>
        <v>N/A</v>
      </c>
      <c r="X3712" t="str">
        <f>INDEX(Map!$B$2:$B$86,MATCH(D3712,Map!$A$2:$A$86,0),0)</f>
        <v>Cane Run 7</v>
      </c>
      <c r="Y3712" s="7">
        <f>IF(INDEX(Map!$C$2:$C$86,MATCH(D3712,Map!$A$2:$A$86,0),0)="","N/A",E3712*INDEX(Map!$C$2:$C$86,MATCH(D3712,Map!$A$2:$A$86,0),0))</f>
        <v>276.74400000000003</v>
      </c>
      <c r="Z3712" s="7">
        <f>IF(INDEX(Map!$D$2:$D$86,MATCH(D3712,Map!$A$2:$A$86,0),0)="","N/A",E3712*INDEX(Map!$D$2:$D$86,MATCH(D3712,Map!$A$2:$A$86,0),0))</f>
        <v>78.055999999999997</v>
      </c>
      <c r="AA3712" t="str">
        <f>INDEX(Map!$E$2:$E$86,MATCH(D3712,Map!$A$2:$A$86,0),0)</f>
        <v>NGCC</v>
      </c>
    </row>
    <row r="3713" spans="1:27" x14ac:dyDescent="0.25">
      <c r="A3713" s="1" t="s">
        <v>121</v>
      </c>
      <c r="B3713" s="1" t="s">
        <v>115</v>
      </c>
      <c r="C3713" s="1">
        <v>16</v>
      </c>
      <c r="D3713" s="1" t="s">
        <v>38</v>
      </c>
      <c r="E3713" s="1">
        <v>0</v>
      </c>
      <c r="F3713" s="1">
        <v>0</v>
      </c>
      <c r="G3713" s="1">
        <v>0</v>
      </c>
      <c r="H3713" s="1">
        <v>0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</v>
      </c>
      <c r="U3713" s="3" t="str">
        <f t="shared" si="57"/>
        <v>2017Plan</v>
      </c>
      <c r="V3713" s="2">
        <f>DATE(A3713,INDEX(Map!$H$1:$H$12,MATCH(B3713,Map!$G$1:$G$12,0),0),1)</f>
        <v>43709</v>
      </c>
      <c r="W3713" t="str">
        <f>IF(AND(V3713&gt;=Map!$K$2,V3713&lt;=Map!$L$2),"Base",IF(AND(V3713&gt;=Map!$K$3,V3713&lt;=Map!$L$3),"Fcst","N/A"))</f>
        <v>N/A</v>
      </c>
      <c r="X3713" t="str">
        <f>INDEX(Map!$B$2:$B$86,MATCH(D3713,Map!$A$2:$A$86,0),0)</f>
        <v>Brown 5</v>
      </c>
      <c r="Y3713" s="7">
        <f>IF(INDEX(Map!$C$2:$C$86,MATCH(D3713,Map!$A$2:$A$86,0),0)="","N/A",E3713*INDEX(Map!$C$2:$C$86,MATCH(D3713,Map!$A$2:$A$86,0),0))</f>
        <v>0</v>
      </c>
      <c r="Z3713" s="7">
        <f>IF(INDEX(Map!$D$2:$D$86,MATCH(D3713,Map!$A$2:$A$86,0),0)="","N/A",E3713*INDEX(Map!$D$2:$D$86,MATCH(D3713,Map!$A$2:$A$86,0),0))</f>
        <v>0</v>
      </c>
      <c r="AA3713" t="str">
        <f>INDEX(Map!$E$2:$E$86,MATCH(D3713,Map!$A$2:$A$86,0),0)</f>
        <v>SCCT</v>
      </c>
    </row>
    <row r="3714" spans="1:27" x14ac:dyDescent="0.25">
      <c r="A3714" s="1" t="s">
        <v>121</v>
      </c>
      <c r="B3714" s="1" t="s">
        <v>115</v>
      </c>
      <c r="C3714" s="1">
        <v>17</v>
      </c>
      <c r="D3714" s="1" t="s">
        <v>39</v>
      </c>
      <c r="E3714" s="1">
        <v>0.1</v>
      </c>
      <c r="F3714" s="1">
        <v>0</v>
      </c>
      <c r="G3714" s="1">
        <v>0.2</v>
      </c>
      <c r="H3714" s="1">
        <v>5</v>
      </c>
      <c r="I3714" s="1">
        <v>2.2999999999999998</v>
      </c>
      <c r="J3714" s="1">
        <v>16510</v>
      </c>
      <c r="K3714" s="1">
        <v>5</v>
      </c>
      <c r="L3714" s="1">
        <v>330.9</v>
      </c>
      <c r="M3714" s="1">
        <v>8</v>
      </c>
      <c r="N3714" s="1">
        <v>0</v>
      </c>
      <c r="O3714" s="1">
        <v>0</v>
      </c>
      <c r="P3714" s="1">
        <v>0</v>
      </c>
      <c r="Q3714" s="1">
        <v>0</v>
      </c>
      <c r="R3714" s="1">
        <v>54.63</v>
      </c>
      <c r="S3714" s="1">
        <v>54.63</v>
      </c>
      <c r="T3714" s="1">
        <v>8</v>
      </c>
      <c r="U3714" s="3" t="str">
        <f t="shared" si="57"/>
        <v>2017Plan</v>
      </c>
      <c r="V3714" s="2">
        <f>DATE(A3714,INDEX(Map!$H$1:$H$12,MATCH(B3714,Map!$G$1:$G$12,0),0),1)</f>
        <v>43709</v>
      </c>
      <c r="W3714" t="str">
        <f>IF(AND(V3714&gt;=Map!$K$2,V3714&lt;=Map!$L$2),"Base",IF(AND(V3714&gt;=Map!$K$3,V3714&lt;=Map!$L$3),"Fcst","N/A"))</f>
        <v>N/A</v>
      </c>
      <c r="X3714" t="str">
        <f>INDEX(Map!$B$2:$B$86,MATCH(D3714,Map!$A$2:$A$86,0),0)</f>
        <v>Brown 5</v>
      </c>
      <c r="Y3714" s="7">
        <f>IF(INDEX(Map!$C$2:$C$86,MATCH(D3714,Map!$A$2:$A$86,0),0)="","N/A",E3714*INDEX(Map!$C$2:$C$86,MATCH(D3714,Map!$A$2:$A$86,0),0))</f>
        <v>4.7E-2</v>
      </c>
      <c r="Z3714" s="7">
        <f>IF(INDEX(Map!$D$2:$D$86,MATCH(D3714,Map!$A$2:$A$86,0),0)="","N/A",E3714*INDEX(Map!$D$2:$D$86,MATCH(D3714,Map!$A$2:$A$86,0),0))</f>
        <v>5.3000000000000005E-2</v>
      </c>
      <c r="AA3714" t="str">
        <f>INDEX(Map!$E$2:$E$86,MATCH(D3714,Map!$A$2:$A$86,0),0)</f>
        <v>SCCT</v>
      </c>
    </row>
    <row r="3715" spans="1:27" x14ac:dyDescent="0.25">
      <c r="A3715" s="1" t="s">
        <v>121</v>
      </c>
      <c r="B3715" s="1" t="s">
        <v>115</v>
      </c>
      <c r="C3715" s="1">
        <v>18</v>
      </c>
      <c r="D3715" s="1" t="s">
        <v>40</v>
      </c>
      <c r="E3715" s="1">
        <v>0.7</v>
      </c>
      <c r="F3715" s="1">
        <v>0</v>
      </c>
      <c r="G3715" s="1">
        <v>0.7</v>
      </c>
      <c r="H3715" s="1">
        <v>1</v>
      </c>
      <c r="I3715" s="1">
        <v>8</v>
      </c>
      <c r="J3715" s="1">
        <v>10793</v>
      </c>
      <c r="K3715" s="1">
        <v>5</v>
      </c>
      <c r="L3715" s="1">
        <v>330.9</v>
      </c>
      <c r="M3715" s="1">
        <v>27</v>
      </c>
      <c r="N3715" s="1">
        <v>0</v>
      </c>
      <c r="O3715" s="1">
        <v>7</v>
      </c>
      <c r="P3715" s="1">
        <v>0</v>
      </c>
      <c r="Q3715" s="1">
        <v>2</v>
      </c>
      <c r="R3715" s="1">
        <v>38.65</v>
      </c>
      <c r="S3715" s="1">
        <v>48.56</v>
      </c>
      <c r="T3715" s="1">
        <v>36</v>
      </c>
      <c r="U3715" s="3" t="str">
        <f t="shared" si="57"/>
        <v>2017Plan</v>
      </c>
      <c r="V3715" s="2">
        <f>DATE(A3715,INDEX(Map!$H$1:$H$12,MATCH(B3715,Map!$G$1:$G$12,0),0),1)</f>
        <v>43709</v>
      </c>
      <c r="W3715" t="str">
        <f>IF(AND(V3715&gt;=Map!$K$2,V3715&lt;=Map!$L$2),"Base",IF(AND(V3715&gt;=Map!$K$3,V3715&lt;=Map!$L$3),"Fcst","N/A"))</f>
        <v>N/A</v>
      </c>
      <c r="X3715" t="str">
        <f>INDEX(Map!$B$2:$B$86,MATCH(D3715,Map!$A$2:$A$86,0),0)</f>
        <v>Brown 6</v>
      </c>
      <c r="Y3715" s="7">
        <f>IF(INDEX(Map!$C$2:$C$86,MATCH(D3715,Map!$A$2:$A$86,0),0)="","N/A",E3715*INDEX(Map!$C$2:$C$86,MATCH(D3715,Map!$A$2:$A$86,0),0))</f>
        <v>0.434</v>
      </c>
      <c r="Z3715" s="7">
        <f>IF(INDEX(Map!$D$2:$D$86,MATCH(D3715,Map!$A$2:$A$86,0),0)="","N/A",E3715*INDEX(Map!$D$2:$D$86,MATCH(D3715,Map!$A$2:$A$86,0),0))</f>
        <v>0.26599999999999996</v>
      </c>
      <c r="AA3715" t="str">
        <f>INDEX(Map!$E$2:$E$86,MATCH(D3715,Map!$A$2:$A$86,0),0)</f>
        <v>SCCT</v>
      </c>
    </row>
    <row r="3716" spans="1:27" x14ac:dyDescent="0.25">
      <c r="A3716" s="1" t="s">
        <v>121</v>
      </c>
      <c r="B3716" s="1" t="s">
        <v>115</v>
      </c>
      <c r="C3716" s="1">
        <v>19</v>
      </c>
      <c r="D3716" s="1" t="s">
        <v>41</v>
      </c>
      <c r="E3716" s="1">
        <v>0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</v>
      </c>
      <c r="U3716" s="3" t="str">
        <f t="shared" ref="U3716:U3779" si="58">U3715</f>
        <v>2017Plan</v>
      </c>
      <c r="V3716" s="2">
        <f>DATE(A3716,INDEX(Map!$H$1:$H$12,MATCH(B3716,Map!$G$1:$G$12,0),0),1)</f>
        <v>43709</v>
      </c>
      <c r="W3716" t="str">
        <f>IF(AND(V3716&gt;=Map!$K$2,V3716&lt;=Map!$L$2),"Base",IF(AND(V3716&gt;=Map!$K$3,V3716&lt;=Map!$L$3),"Fcst","N/A"))</f>
        <v>N/A</v>
      </c>
      <c r="X3716" t="str">
        <f>INDEX(Map!$B$2:$B$86,MATCH(D3716,Map!$A$2:$A$86,0),0)</f>
        <v>Brown 7</v>
      </c>
      <c r="Y3716" s="7">
        <f>IF(INDEX(Map!$C$2:$C$86,MATCH(D3716,Map!$A$2:$A$86,0),0)="","N/A",E3716*INDEX(Map!$C$2:$C$86,MATCH(D3716,Map!$A$2:$A$86,0),0))</f>
        <v>0</v>
      </c>
      <c r="Z3716" s="7">
        <f>IF(INDEX(Map!$D$2:$D$86,MATCH(D3716,Map!$A$2:$A$86,0),0)="","N/A",E3716*INDEX(Map!$D$2:$D$86,MATCH(D3716,Map!$A$2:$A$86,0),0))</f>
        <v>0</v>
      </c>
      <c r="AA3716" t="str">
        <f>INDEX(Map!$E$2:$E$86,MATCH(D3716,Map!$A$2:$A$86,0),0)</f>
        <v>SCCT</v>
      </c>
    </row>
    <row r="3717" spans="1:27" x14ac:dyDescent="0.25">
      <c r="A3717" s="1" t="s">
        <v>121</v>
      </c>
      <c r="B3717" s="1" t="s">
        <v>115</v>
      </c>
      <c r="C3717" s="1">
        <v>20</v>
      </c>
      <c r="D3717" s="1" t="s">
        <v>42</v>
      </c>
      <c r="E3717" s="1">
        <v>0</v>
      </c>
      <c r="F3717" s="1">
        <v>0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</v>
      </c>
      <c r="U3717" s="3" t="str">
        <f t="shared" si="58"/>
        <v>2017Plan</v>
      </c>
      <c r="V3717" s="2">
        <f>DATE(A3717,INDEX(Map!$H$1:$H$12,MATCH(B3717,Map!$G$1:$G$12,0),0),1)</f>
        <v>43709</v>
      </c>
      <c r="W3717" t="str">
        <f>IF(AND(V3717&gt;=Map!$K$2,V3717&lt;=Map!$L$2),"Base",IF(AND(V3717&gt;=Map!$K$3,V3717&lt;=Map!$L$3),"Fcst","N/A"))</f>
        <v>N/A</v>
      </c>
      <c r="X3717" t="str">
        <f>INDEX(Map!$B$2:$B$86,MATCH(D3717,Map!$A$2:$A$86,0),0)</f>
        <v>Brown 8</v>
      </c>
      <c r="Y3717" s="7">
        <f>IF(INDEX(Map!$C$2:$C$86,MATCH(D3717,Map!$A$2:$A$86,0),0)="","N/A",E3717*INDEX(Map!$C$2:$C$86,MATCH(D3717,Map!$A$2:$A$86,0),0))</f>
        <v>0</v>
      </c>
      <c r="Z3717" s="7" t="str">
        <f>IF(INDEX(Map!$D$2:$D$86,MATCH(D3717,Map!$A$2:$A$86,0),0)="","N/A",E3717*INDEX(Map!$D$2:$D$86,MATCH(D3717,Map!$A$2:$A$86,0),0))</f>
        <v>N/A</v>
      </c>
      <c r="AA3717" t="str">
        <f>INDEX(Map!$E$2:$E$86,MATCH(D3717,Map!$A$2:$A$86,0),0)</f>
        <v>SCCT</v>
      </c>
    </row>
    <row r="3718" spans="1:27" x14ac:dyDescent="0.25">
      <c r="A3718" s="1" t="s">
        <v>121</v>
      </c>
      <c r="B3718" s="1" t="s">
        <v>115</v>
      </c>
      <c r="C3718" s="1">
        <v>21</v>
      </c>
      <c r="D3718" s="1" t="s">
        <v>43</v>
      </c>
      <c r="E3718" s="1">
        <v>0.1</v>
      </c>
      <c r="F3718" s="1">
        <v>0</v>
      </c>
      <c r="G3718" s="1">
        <v>0.2</v>
      </c>
      <c r="H3718" s="1">
        <v>5</v>
      </c>
      <c r="I3718" s="1">
        <v>2.1</v>
      </c>
      <c r="J3718" s="1">
        <v>16329</v>
      </c>
      <c r="K3718" s="1">
        <v>5</v>
      </c>
      <c r="L3718" s="1">
        <v>330.9</v>
      </c>
      <c r="M3718" s="1">
        <v>7</v>
      </c>
      <c r="N3718" s="1">
        <v>0</v>
      </c>
      <c r="O3718" s="1">
        <v>0</v>
      </c>
      <c r="P3718" s="1">
        <v>0</v>
      </c>
      <c r="Q3718" s="1">
        <v>0</v>
      </c>
      <c r="R3718" s="1">
        <v>54.03</v>
      </c>
      <c r="S3718" s="1">
        <v>54.03</v>
      </c>
      <c r="T3718" s="1">
        <v>7</v>
      </c>
      <c r="U3718" s="3" t="str">
        <f t="shared" si="58"/>
        <v>2017Plan</v>
      </c>
      <c r="V3718" s="2">
        <f>DATE(A3718,INDEX(Map!$H$1:$H$12,MATCH(B3718,Map!$G$1:$G$12,0),0),1)</f>
        <v>43709</v>
      </c>
      <c r="W3718" t="str">
        <f>IF(AND(V3718&gt;=Map!$K$2,V3718&lt;=Map!$L$2),"Base",IF(AND(V3718&gt;=Map!$K$3,V3718&lt;=Map!$L$3),"Fcst","N/A"))</f>
        <v>N/A</v>
      </c>
      <c r="X3718" t="str">
        <f>INDEX(Map!$B$2:$B$86,MATCH(D3718,Map!$A$2:$A$86,0),0)</f>
        <v>Brown 8</v>
      </c>
      <c r="Y3718" s="7">
        <f>IF(INDEX(Map!$C$2:$C$86,MATCH(D3718,Map!$A$2:$A$86,0),0)="","N/A",E3718*INDEX(Map!$C$2:$C$86,MATCH(D3718,Map!$A$2:$A$86,0),0))</f>
        <v>0.1</v>
      </c>
      <c r="Z3718" s="7" t="str">
        <f>IF(INDEX(Map!$D$2:$D$86,MATCH(D3718,Map!$A$2:$A$86,0),0)="","N/A",E3718*INDEX(Map!$D$2:$D$86,MATCH(D3718,Map!$A$2:$A$86,0),0))</f>
        <v>N/A</v>
      </c>
      <c r="AA3718" t="str">
        <f>INDEX(Map!$E$2:$E$86,MATCH(D3718,Map!$A$2:$A$86,0),0)</f>
        <v>SCCT</v>
      </c>
    </row>
    <row r="3719" spans="1:27" x14ac:dyDescent="0.25">
      <c r="A3719" s="1" t="s">
        <v>121</v>
      </c>
      <c r="B3719" s="1" t="s">
        <v>115</v>
      </c>
      <c r="C3719" s="1">
        <v>22</v>
      </c>
      <c r="D3719" s="1" t="s">
        <v>44</v>
      </c>
      <c r="E3719" s="1">
        <v>0</v>
      </c>
      <c r="F3719" s="1">
        <v>0</v>
      </c>
      <c r="G3719" s="1">
        <v>0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</v>
      </c>
      <c r="U3719" s="3" t="str">
        <f t="shared" si="58"/>
        <v>2017Plan</v>
      </c>
      <c r="V3719" s="2">
        <f>DATE(A3719,INDEX(Map!$H$1:$H$12,MATCH(B3719,Map!$G$1:$G$12,0),0),1)</f>
        <v>43709</v>
      </c>
      <c r="W3719" t="str">
        <f>IF(AND(V3719&gt;=Map!$K$2,V3719&lt;=Map!$L$2),"Base",IF(AND(V3719&gt;=Map!$K$3,V3719&lt;=Map!$L$3),"Fcst","N/A"))</f>
        <v>N/A</v>
      </c>
      <c r="X3719" t="str">
        <f>INDEX(Map!$B$2:$B$86,MATCH(D3719,Map!$A$2:$A$86,0),0)</f>
        <v>Brown 9</v>
      </c>
      <c r="Y3719" s="7">
        <f>IF(INDEX(Map!$C$2:$C$86,MATCH(D3719,Map!$A$2:$A$86,0),0)="","N/A",E3719*INDEX(Map!$C$2:$C$86,MATCH(D3719,Map!$A$2:$A$86,0),0))</f>
        <v>0</v>
      </c>
      <c r="Z3719" s="7" t="str">
        <f>IF(INDEX(Map!$D$2:$D$86,MATCH(D3719,Map!$A$2:$A$86,0),0)="","N/A",E3719*INDEX(Map!$D$2:$D$86,MATCH(D3719,Map!$A$2:$A$86,0),0))</f>
        <v>N/A</v>
      </c>
      <c r="AA3719" t="str">
        <f>INDEX(Map!$E$2:$E$86,MATCH(D3719,Map!$A$2:$A$86,0),0)</f>
        <v>SCCT</v>
      </c>
    </row>
    <row r="3720" spans="1:27" x14ac:dyDescent="0.25">
      <c r="A3720" s="1" t="s">
        <v>121</v>
      </c>
      <c r="B3720" s="1" t="s">
        <v>115</v>
      </c>
      <c r="C3720" s="1">
        <v>23</v>
      </c>
      <c r="D3720" s="1" t="s">
        <v>45</v>
      </c>
      <c r="E3720" s="1">
        <v>0.1</v>
      </c>
      <c r="F3720" s="1">
        <v>0</v>
      </c>
      <c r="G3720" s="1">
        <v>0.2</v>
      </c>
      <c r="H3720" s="1">
        <v>5</v>
      </c>
      <c r="I3720" s="1">
        <v>2.2000000000000002</v>
      </c>
      <c r="J3720" s="1">
        <v>16329</v>
      </c>
      <c r="K3720" s="1">
        <v>5</v>
      </c>
      <c r="L3720" s="1">
        <v>330.9</v>
      </c>
      <c r="M3720" s="1">
        <v>7</v>
      </c>
      <c r="N3720" s="1">
        <v>0</v>
      </c>
      <c r="O3720" s="1">
        <v>0</v>
      </c>
      <c r="P3720" s="1">
        <v>0</v>
      </c>
      <c r="Q3720" s="1">
        <v>0</v>
      </c>
      <c r="R3720" s="1">
        <v>54.03</v>
      </c>
      <c r="S3720" s="1">
        <v>54.03</v>
      </c>
      <c r="T3720" s="1">
        <v>7</v>
      </c>
      <c r="U3720" s="3" t="str">
        <f t="shared" si="58"/>
        <v>2017Plan</v>
      </c>
      <c r="V3720" s="2">
        <f>DATE(A3720,INDEX(Map!$H$1:$H$12,MATCH(B3720,Map!$G$1:$G$12,0),0),1)</f>
        <v>43709</v>
      </c>
      <c r="W3720" t="str">
        <f>IF(AND(V3720&gt;=Map!$K$2,V3720&lt;=Map!$L$2),"Base",IF(AND(V3720&gt;=Map!$K$3,V3720&lt;=Map!$L$3),"Fcst","N/A"))</f>
        <v>N/A</v>
      </c>
      <c r="X3720" t="str">
        <f>INDEX(Map!$B$2:$B$86,MATCH(D3720,Map!$A$2:$A$86,0),0)</f>
        <v>Brown 9</v>
      </c>
      <c r="Y3720" s="7">
        <f>IF(INDEX(Map!$C$2:$C$86,MATCH(D3720,Map!$A$2:$A$86,0),0)="","N/A",E3720*INDEX(Map!$C$2:$C$86,MATCH(D3720,Map!$A$2:$A$86,0),0))</f>
        <v>0.1</v>
      </c>
      <c r="Z3720" s="7" t="str">
        <f>IF(INDEX(Map!$D$2:$D$86,MATCH(D3720,Map!$A$2:$A$86,0),0)="","N/A",E3720*INDEX(Map!$D$2:$D$86,MATCH(D3720,Map!$A$2:$A$86,0),0))</f>
        <v>N/A</v>
      </c>
      <c r="AA3720" t="str">
        <f>INDEX(Map!$E$2:$E$86,MATCH(D3720,Map!$A$2:$A$86,0),0)</f>
        <v>SCCT</v>
      </c>
    </row>
    <row r="3721" spans="1:27" x14ac:dyDescent="0.25">
      <c r="A3721" s="1" t="s">
        <v>121</v>
      </c>
      <c r="B3721" s="1" t="s">
        <v>115</v>
      </c>
      <c r="C3721" s="1">
        <v>24</v>
      </c>
      <c r="D3721" s="1" t="s">
        <v>46</v>
      </c>
      <c r="E3721" s="1">
        <v>0</v>
      </c>
      <c r="F3721" s="1">
        <v>0</v>
      </c>
      <c r="G3721" s="1">
        <v>0</v>
      </c>
      <c r="H3721" s="1">
        <v>0</v>
      </c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</v>
      </c>
      <c r="U3721" s="3" t="str">
        <f t="shared" si="58"/>
        <v>2017Plan</v>
      </c>
      <c r="V3721" s="2">
        <f>DATE(A3721,INDEX(Map!$H$1:$H$12,MATCH(B3721,Map!$G$1:$G$12,0),0),1)</f>
        <v>43709</v>
      </c>
      <c r="W3721" t="str">
        <f>IF(AND(V3721&gt;=Map!$K$2,V3721&lt;=Map!$L$2),"Base",IF(AND(V3721&gt;=Map!$K$3,V3721&lt;=Map!$L$3),"Fcst","N/A"))</f>
        <v>N/A</v>
      </c>
      <c r="X3721" t="str">
        <f>INDEX(Map!$B$2:$B$86,MATCH(D3721,Map!$A$2:$A$86,0),0)</f>
        <v>Brown 10</v>
      </c>
      <c r="Y3721" s="7">
        <f>IF(INDEX(Map!$C$2:$C$86,MATCH(D3721,Map!$A$2:$A$86,0),0)="","N/A",E3721*INDEX(Map!$C$2:$C$86,MATCH(D3721,Map!$A$2:$A$86,0),0))</f>
        <v>0</v>
      </c>
      <c r="Z3721" s="7" t="str">
        <f>IF(INDEX(Map!$D$2:$D$86,MATCH(D3721,Map!$A$2:$A$86,0),0)="","N/A",E3721*INDEX(Map!$D$2:$D$86,MATCH(D3721,Map!$A$2:$A$86,0),0))</f>
        <v>N/A</v>
      </c>
      <c r="AA3721" t="str">
        <f>INDEX(Map!$E$2:$E$86,MATCH(D3721,Map!$A$2:$A$86,0),0)</f>
        <v>SCCT</v>
      </c>
    </row>
    <row r="3722" spans="1:27" x14ac:dyDescent="0.25">
      <c r="A3722" s="1" t="s">
        <v>121</v>
      </c>
      <c r="B3722" s="1" t="s">
        <v>115</v>
      </c>
      <c r="C3722" s="1">
        <v>25</v>
      </c>
      <c r="D3722" s="1" t="s">
        <v>47</v>
      </c>
      <c r="E3722" s="1">
        <v>0.1</v>
      </c>
      <c r="F3722" s="1">
        <v>0</v>
      </c>
      <c r="G3722" s="1">
        <v>0.2</v>
      </c>
      <c r="H3722" s="1">
        <v>5</v>
      </c>
      <c r="I3722" s="1">
        <v>2.2000000000000002</v>
      </c>
      <c r="J3722" s="1">
        <v>16329</v>
      </c>
      <c r="K3722" s="1">
        <v>5</v>
      </c>
      <c r="L3722" s="1">
        <v>330.9</v>
      </c>
      <c r="M3722" s="1">
        <v>7</v>
      </c>
      <c r="N3722" s="1">
        <v>0</v>
      </c>
      <c r="O3722" s="1">
        <v>0</v>
      </c>
      <c r="P3722" s="1">
        <v>0</v>
      </c>
      <c r="Q3722" s="1">
        <v>0</v>
      </c>
      <c r="R3722" s="1">
        <v>54.03</v>
      </c>
      <c r="S3722" s="1">
        <v>54.03</v>
      </c>
      <c r="T3722" s="1">
        <v>7</v>
      </c>
      <c r="U3722" s="3" t="str">
        <f t="shared" si="58"/>
        <v>2017Plan</v>
      </c>
      <c r="V3722" s="2">
        <f>DATE(A3722,INDEX(Map!$H$1:$H$12,MATCH(B3722,Map!$G$1:$G$12,0),0),1)</f>
        <v>43709</v>
      </c>
      <c r="W3722" t="str">
        <f>IF(AND(V3722&gt;=Map!$K$2,V3722&lt;=Map!$L$2),"Base",IF(AND(V3722&gt;=Map!$K$3,V3722&lt;=Map!$L$3),"Fcst","N/A"))</f>
        <v>N/A</v>
      </c>
      <c r="X3722" t="str">
        <f>INDEX(Map!$B$2:$B$86,MATCH(D3722,Map!$A$2:$A$86,0),0)</f>
        <v>Brown 10</v>
      </c>
      <c r="Y3722" s="7">
        <f>IF(INDEX(Map!$C$2:$C$86,MATCH(D3722,Map!$A$2:$A$86,0),0)="","N/A",E3722*INDEX(Map!$C$2:$C$86,MATCH(D3722,Map!$A$2:$A$86,0),0))</f>
        <v>0.1</v>
      </c>
      <c r="Z3722" s="7" t="str">
        <f>IF(INDEX(Map!$D$2:$D$86,MATCH(D3722,Map!$A$2:$A$86,0),0)="","N/A",E3722*INDEX(Map!$D$2:$D$86,MATCH(D3722,Map!$A$2:$A$86,0),0))</f>
        <v>N/A</v>
      </c>
      <c r="AA3722" t="str">
        <f>INDEX(Map!$E$2:$E$86,MATCH(D3722,Map!$A$2:$A$86,0),0)</f>
        <v>SCCT</v>
      </c>
    </row>
    <row r="3723" spans="1:27" x14ac:dyDescent="0.25">
      <c r="A3723" s="1" t="s">
        <v>121</v>
      </c>
      <c r="B3723" s="1" t="s">
        <v>115</v>
      </c>
      <c r="C3723" s="1">
        <v>26</v>
      </c>
      <c r="D3723" s="1" t="s">
        <v>48</v>
      </c>
      <c r="E3723" s="1">
        <v>0</v>
      </c>
      <c r="F3723" s="1">
        <v>0</v>
      </c>
      <c r="G3723" s="1">
        <v>0</v>
      </c>
      <c r="H3723" s="1">
        <v>0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</v>
      </c>
      <c r="U3723" s="3" t="str">
        <f t="shared" si="58"/>
        <v>2017Plan</v>
      </c>
      <c r="V3723" s="2">
        <f>DATE(A3723,INDEX(Map!$H$1:$H$12,MATCH(B3723,Map!$G$1:$G$12,0),0),1)</f>
        <v>43709</v>
      </c>
      <c r="W3723" t="str">
        <f>IF(AND(V3723&gt;=Map!$K$2,V3723&lt;=Map!$L$2),"Base",IF(AND(V3723&gt;=Map!$K$3,V3723&lt;=Map!$L$3),"Fcst","N/A"))</f>
        <v>N/A</v>
      </c>
      <c r="X3723" t="str">
        <f>INDEX(Map!$B$2:$B$86,MATCH(D3723,Map!$A$2:$A$86,0),0)</f>
        <v>Brown 11</v>
      </c>
      <c r="Y3723" s="7">
        <f>IF(INDEX(Map!$C$2:$C$86,MATCH(D3723,Map!$A$2:$A$86,0),0)="","N/A",E3723*INDEX(Map!$C$2:$C$86,MATCH(D3723,Map!$A$2:$A$86,0),0))</f>
        <v>0</v>
      </c>
      <c r="Z3723" s="7" t="str">
        <f>IF(INDEX(Map!$D$2:$D$86,MATCH(D3723,Map!$A$2:$A$86,0),0)="","N/A",E3723*INDEX(Map!$D$2:$D$86,MATCH(D3723,Map!$A$2:$A$86,0),0))</f>
        <v>N/A</v>
      </c>
      <c r="AA3723" t="str">
        <f>INDEX(Map!$E$2:$E$86,MATCH(D3723,Map!$A$2:$A$86,0),0)</f>
        <v>SCCT</v>
      </c>
    </row>
    <row r="3724" spans="1:27" x14ac:dyDescent="0.25">
      <c r="A3724" s="1" t="s">
        <v>121</v>
      </c>
      <c r="B3724" s="1" t="s">
        <v>115</v>
      </c>
      <c r="C3724" s="1">
        <v>27</v>
      </c>
      <c r="D3724" s="1" t="s">
        <v>49</v>
      </c>
      <c r="E3724" s="1">
        <v>0.1</v>
      </c>
      <c r="F3724" s="1">
        <v>0</v>
      </c>
      <c r="G3724" s="1">
        <v>0.2</v>
      </c>
      <c r="H3724" s="1">
        <v>5</v>
      </c>
      <c r="I3724" s="1">
        <v>2.1</v>
      </c>
      <c r="J3724" s="1">
        <v>16329</v>
      </c>
      <c r="K3724" s="1">
        <v>5</v>
      </c>
      <c r="L3724" s="1">
        <v>330.9</v>
      </c>
      <c r="M3724" s="1">
        <v>7</v>
      </c>
      <c r="N3724" s="1">
        <v>0</v>
      </c>
      <c r="O3724" s="1">
        <v>0</v>
      </c>
      <c r="P3724" s="1">
        <v>0</v>
      </c>
      <c r="Q3724" s="1">
        <v>0</v>
      </c>
      <c r="R3724" s="1">
        <v>54.03</v>
      </c>
      <c r="S3724" s="1">
        <v>54.03</v>
      </c>
      <c r="T3724" s="1">
        <v>7</v>
      </c>
      <c r="U3724" s="3" t="str">
        <f t="shared" si="58"/>
        <v>2017Plan</v>
      </c>
      <c r="V3724" s="2">
        <f>DATE(A3724,INDEX(Map!$H$1:$H$12,MATCH(B3724,Map!$G$1:$G$12,0),0),1)</f>
        <v>43709</v>
      </c>
      <c r="W3724" t="str">
        <f>IF(AND(V3724&gt;=Map!$K$2,V3724&lt;=Map!$L$2),"Base",IF(AND(V3724&gt;=Map!$K$3,V3724&lt;=Map!$L$3),"Fcst","N/A"))</f>
        <v>N/A</v>
      </c>
      <c r="X3724" t="str">
        <f>INDEX(Map!$B$2:$B$86,MATCH(D3724,Map!$A$2:$A$86,0),0)</f>
        <v>Brown 11</v>
      </c>
      <c r="Y3724" s="7">
        <f>IF(INDEX(Map!$C$2:$C$86,MATCH(D3724,Map!$A$2:$A$86,0),0)="","N/A",E3724*INDEX(Map!$C$2:$C$86,MATCH(D3724,Map!$A$2:$A$86,0),0))</f>
        <v>0.1</v>
      </c>
      <c r="Z3724" s="7" t="str">
        <f>IF(INDEX(Map!$D$2:$D$86,MATCH(D3724,Map!$A$2:$A$86,0),0)="","N/A",E3724*INDEX(Map!$D$2:$D$86,MATCH(D3724,Map!$A$2:$A$86,0),0))</f>
        <v>N/A</v>
      </c>
      <c r="AA3724" t="str">
        <f>INDEX(Map!$E$2:$E$86,MATCH(D3724,Map!$A$2:$A$86,0),0)</f>
        <v>SCCT</v>
      </c>
    </row>
    <row r="3725" spans="1:27" x14ac:dyDescent="0.25">
      <c r="A3725" s="1" t="s">
        <v>121</v>
      </c>
      <c r="B3725" s="1" t="s">
        <v>115</v>
      </c>
      <c r="C3725" s="1">
        <v>28</v>
      </c>
      <c r="D3725" s="1" t="s">
        <v>50</v>
      </c>
      <c r="E3725" s="1">
        <v>11</v>
      </c>
      <c r="F3725" s="1">
        <v>0</v>
      </c>
      <c r="G3725" s="1">
        <v>9.5</v>
      </c>
      <c r="H3725" s="1">
        <v>10</v>
      </c>
      <c r="I3725" s="1">
        <v>126.5</v>
      </c>
      <c r="J3725" s="1">
        <v>11543</v>
      </c>
      <c r="K3725" s="1">
        <v>96</v>
      </c>
      <c r="L3725" s="1">
        <v>330.9</v>
      </c>
      <c r="M3725" s="1">
        <v>419</v>
      </c>
      <c r="N3725" s="1">
        <v>0</v>
      </c>
      <c r="O3725" s="1">
        <v>2</v>
      </c>
      <c r="P3725" s="1">
        <v>0</v>
      </c>
      <c r="Q3725" s="1">
        <v>0</v>
      </c>
      <c r="R3725" s="1">
        <v>38.200000000000003</v>
      </c>
      <c r="S3725" s="1">
        <v>38.340000000000003</v>
      </c>
      <c r="T3725" s="1">
        <v>420</v>
      </c>
      <c r="U3725" s="3" t="str">
        <f t="shared" si="58"/>
        <v>2017Plan</v>
      </c>
      <c r="V3725" s="2">
        <f>DATE(A3725,INDEX(Map!$H$1:$H$12,MATCH(B3725,Map!$G$1:$G$12,0),0),1)</f>
        <v>43709</v>
      </c>
      <c r="W3725" t="str">
        <f>IF(AND(V3725&gt;=Map!$K$2,V3725&lt;=Map!$L$2),"Base",IF(AND(V3725&gt;=Map!$K$3,V3725&lt;=Map!$L$3),"Fcst","N/A"))</f>
        <v>N/A</v>
      </c>
      <c r="X3725" t="str">
        <f>INDEX(Map!$B$2:$B$86,MATCH(D3725,Map!$A$2:$A$86,0),0)</f>
        <v>Paddys Run 13</v>
      </c>
      <c r="Y3725" s="7">
        <f>IF(INDEX(Map!$C$2:$C$86,MATCH(D3725,Map!$A$2:$A$86,0),0)="","N/A",E3725*INDEX(Map!$C$2:$C$86,MATCH(D3725,Map!$A$2:$A$86,0),0))</f>
        <v>5.17</v>
      </c>
      <c r="Z3725" s="7">
        <f>IF(INDEX(Map!$D$2:$D$86,MATCH(D3725,Map!$A$2:$A$86,0),0)="","N/A",E3725*INDEX(Map!$D$2:$D$86,MATCH(D3725,Map!$A$2:$A$86,0),0))</f>
        <v>5.83</v>
      </c>
      <c r="AA3725" t="str">
        <f>INDEX(Map!$E$2:$E$86,MATCH(D3725,Map!$A$2:$A$86,0),0)</f>
        <v>SCCT</v>
      </c>
    </row>
    <row r="3726" spans="1:27" x14ac:dyDescent="0.25">
      <c r="A3726" s="1" t="s">
        <v>121</v>
      </c>
      <c r="B3726" s="1" t="s">
        <v>115</v>
      </c>
      <c r="C3726" s="1">
        <v>29</v>
      </c>
      <c r="D3726" s="1" t="s">
        <v>51</v>
      </c>
      <c r="E3726" s="1">
        <v>15.4</v>
      </c>
      <c r="F3726" s="1">
        <v>0</v>
      </c>
      <c r="G3726" s="1">
        <v>12.7</v>
      </c>
      <c r="H3726" s="1">
        <v>16</v>
      </c>
      <c r="I3726" s="1">
        <v>171</v>
      </c>
      <c r="J3726" s="1">
        <v>11099</v>
      </c>
      <c r="K3726" s="1">
        <v>111</v>
      </c>
      <c r="L3726" s="1">
        <v>330.9</v>
      </c>
      <c r="M3726" s="1">
        <v>566</v>
      </c>
      <c r="N3726" s="1">
        <v>1</v>
      </c>
      <c r="O3726" s="1">
        <v>2</v>
      </c>
      <c r="P3726" s="1">
        <v>0</v>
      </c>
      <c r="Q3726" s="1">
        <v>0</v>
      </c>
      <c r="R3726" s="1">
        <v>36.72</v>
      </c>
      <c r="S3726" s="1">
        <v>36.880000000000003</v>
      </c>
      <c r="T3726" s="1">
        <v>568</v>
      </c>
      <c r="U3726" s="3" t="str">
        <f t="shared" si="58"/>
        <v>2017Plan</v>
      </c>
      <c r="V3726" s="2">
        <f>DATE(A3726,INDEX(Map!$H$1:$H$12,MATCH(B3726,Map!$G$1:$G$12,0),0),1)</f>
        <v>43709</v>
      </c>
      <c r="W3726" t="str">
        <f>IF(AND(V3726&gt;=Map!$K$2,V3726&lt;=Map!$L$2),"Base",IF(AND(V3726&gt;=Map!$K$3,V3726&lt;=Map!$L$3),"Fcst","N/A"))</f>
        <v>N/A</v>
      </c>
      <c r="X3726" t="str">
        <f>INDEX(Map!$B$2:$B$86,MATCH(D3726,Map!$A$2:$A$86,0),0)</f>
        <v>Trimble Co 05</v>
      </c>
      <c r="Y3726" s="7">
        <f>IF(INDEX(Map!$C$2:$C$86,MATCH(D3726,Map!$A$2:$A$86,0),0)="","N/A",E3726*INDEX(Map!$C$2:$C$86,MATCH(D3726,Map!$A$2:$A$86,0),0))</f>
        <v>10.933999999999999</v>
      </c>
      <c r="Z3726" s="7">
        <f>IF(INDEX(Map!$D$2:$D$86,MATCH(D3726,Map!$A$2:$A$86,0),0)="","N/A",E3726*INDEX(Map!$D$2:$D$86,MATCH(D3726,Map!$A$2:$A$86,0),0))</f>
        <v>4.4660000000000002</v>
      </c>
      <c r="AA3726" t="str">
        <f>INDEX(Map!$E$2:$E$86,MATCH(D3726,Map!$A$2:$A$86,0),0)</f>
        <v>SCCT</v>
      </c>
    </row>
    <row r="3727" spans="1:27" x14ac:dyDescent="0.25">
      <c r="A3727" s="1" t="s">
        <v>121</v>
      </c>
      <c r="B3727" s="1" t="s">
        <v>115</v>
      </c>
      <c r="C3727" s="1">
        <v>30</v>
      </c>
      <c r="D3727" s="1" t="s">
        <v>52</v>
      </c>
      <c r="E3727" s="1">
        <v>13.7</v>
      </c>
      <c r="F3727" s="1">
        <v>0</v>
      </c>
      <c r="G3727" s="1">
        <v>11.3</v>
      </c>
      <c r="H3727" s="1">
        <v>15</v>
      </c>
      <c r="I3727" s="1">
        <v>152.30000000000001</v>
      </c>
      <c r="J3727" s="1">
        <v>11104</v>
      </c>
      <c r="K3727" s="1">
        <v>99</v>
      </c>
      <c r="L3727" s="1">
        <v>330.9</v>
      </c>
      <c r="M3727" s="1">
        <v>504</v>
      </c>
      <c r="N3727" s="1">
        <v>1</v>
      </c>
      <c r="O3727" s="1">
        <v>2</v>
      </c>
      <c r="P3727" s="1">
        <v>0</v>
      </c>
      <c r="Q3727" s="1">
        <v>0</v>
      </c>
      <c r="R3727" s="1">
        <v>36.74</v>
      </c>
      <c r="S3727" s="1">
        <v>36.9</v>
      </c>
      <c r="T3727" s="1">
        <v>506</v>
      </c>
      <c r="U3727" s="3" t="str">
        <f t="shared" si="58"/>
        <v>2017Plan</v>
      </c>
      <c r="V3727" s="2">
        <f>DATE(A3727,INDEX(Map!$H$1:$H$12,MATCH(B3727,Map!$G$1:$G$12,0),0),1)</f>
        <v>43709</v>
      </c>
      <c r="W3727" t="str">
        <f>IF(AND(V3727&gt;=Map!$K$2,V3727&lt;=Map!$L$2),"Base",IF(AND(V3727&gt;=Map!$K$3,V3727&lt;=Map!$L$3),"Fcst","N/A"))</f>
        <v>N/A</v>
      </c>
      <c r="X3727" t="str">
        <f>INDEX(Map!$B$2:$B$86,MATCH(D3727,Map!$A$2:$A$86,0),0)</f>
        <v>Trimble Co 06</v>
      </c>
      <c r="Y3727" s="7">
        <f>IF(INDEX(Map!$C$2:$C$86,MATCH(D3727,Map!$A$2:$A$86,0),0)="","N/A",E3727*INDEX(Map!$C$2:$C$86,MATCH(D3727,Map!$A$2:$A$86,0),0))</f>
        <v>9.7269999999999985</v>
      </c>
      <c r="Z3727" s="7">
        <f>IF(INDEX(Map!$D$2:$D$86,MATCH(D3727,Map!$A$2:$A$86,0),0)="","N/A",E3727*INDEX(Map!$D$2:$D$86,MATCH(D3727,Map!$A$2:$A$86,0),0))</f>
        <v>3.9729999999999994</v>
      </c>
      <c r="AA3727" t="str">
        <f>INDEX(Map!$E$2:$E$86,MATCH(D3727,Map!$A$2:$A$86,0),0)</f>
        <v>SCCT</v>
      </c>
    </row>
    <row r="3728" spans="1:27" x14ac:dyDescent="0.25">
      <c r="A3728" s="1" t="s">
        <v>121</v>
      </c>
      <c r="B3728" s="1" t="s">
        <v>115</v>
      </c>
      <c r="C3728" s="1">
        <v>31</v>
      </c>
      <c r="D3728" s="1" t="s">
        <v>53</v>
      </c>
      <c r="E3728" s="1">
        <v>9.4</v>
      </c>
      <c r="F3728" s="1">
        <v>0</v>
      </c>
      <c r="G3728" s="1">
        <v>7.7</v>
      </c>
      <c r="H3728" s="1">
        <v>14</v>
      </c>
      <c r="I3728" s="1">
        <v>103.8</v>
      </c>
      <c r="J3728" s="1">
        <v>11075</v>
      </c>
      <c r="K3728" s="1">
        <v>67</v>
      </c>
      <c r="L3728" s="1">
        <v>330.9</v>
      </c>
      <c r="M3728" s="1">
        <v>343</v>
      </c>
      <c r="N3728" s="1">
        <v>1</v>
      </c>
      <c r="O3728" s="1">
        <v>2</v>
      </c>
      <c r="P3728" s="1">
        <v>0</v>
      </c>
      <c r="Q3728" s="1">
        <v>0</v>
      </c>
      <c r="R3728" s="1">
        <v>36.65</v>
      </c>
      <c r="S3728" s="1">
        <v>36.86</v>
      </c>
      <c r="T3728" s="1">
        <v>345</v>
      </c>
      <c r="U3728" s="3" t="str">
        <f t="shared" si="58"/>
        <v>2017Plan</v>
      </c>
      <c r="V3728" s="2">
        <f>DATE(A3728,INDEX(Map!$H$1:$H$12,MATCH(B3728,Map!$G$1:$G$12,0),0),1)</f>
        <v>43709</v>
      </c>
      <c r="W3728" t="str">
        <f>IF(AND(V3728&gt;=Map!$K$2,V3728&lt;=Map!$L$2),"Base",IF(AND(V3728&gt;=Map!$K$3,V3728&lt;=Map!$L$3),"Fcst","N/A"))</f>
        <v>N/A</v>
      </c>
      <c r="X3728" t="str">
        <f>INDEX(Map!$B$2:$B$86,MATCH(D3728,Map!$A$2:$A$86,0),0)</f>
        <v>Trimble Co 07</v>
      </c>
      <c r="Y3728" s="7">
        <f>IF(INDEX(Map!$C$2:$C$86,MATCH(D3728,Map!$A$2:$A$86,0),0)="","N/A",E3728*INDEX(Map!$C$2:$C$86,MATCH(D3728,Map!$A$2:$A$86,0),0))</f>
        <v>5.9220000000000006</v>
      </c>
      <c r="Z3728" s="7">
        <f>IF(INDEX(Map!$D$2:$D$86,MATCH(D3728,Map!$A$2:$A$86,0),0)="","N/A",E3728*INDEX(Map!$D$2:$D$86,MATCH(D3728,Map!$A$2:$A$86,0),0))</f>
        <v>3.4780000000000002</v>
      </c>
      <c r="AA3728" t="str">
        <f>INDEX(Map!$E$2:$E$86,MATCH(D3728,Map!$A$2:$A$86,0),0)</f>
        <v>SCCT</v>
      </c>
    </row>
    <row r="3729" spans="1:27" x14ac:dyDescent="0.25">
      <c r="A3729" s="1" t="s">
        <v>121</v>
      </c>
      <c r="B3729" s="1" t="s">
        <v>115</v>
      </c>
      <c r="C3729" s="1">
        <v>32</v>
      </c>
      <c r="D3729" s="1" t="s">
        <v>54</v>
      </c>
      <c r="E3729" s="1">
        <v>0.9</v>
      </c>
      <c r="F3729" s="1">
        <v>0</v>
      </c>
      <c r="G3729" s="1">
        <v>0.7</v>
      </c>
      <c r="H3729" s="1">
        <v>3</v>
      </c>
      <c r="I3729" s="1">
        <v>9.5</v>
      </c>
      <c r="J3729" s="1">
        <v>10943</v>
      </c>
      <c r="K3729" s="1">
        <v>6</v>
      </c>
      <c r="L3729" s="1">
        <v>330.9</v>
      </c>
      <c r="M3729" s="1">
        <v>32</v>
      </c>
      <c r="N3729" s="1">
        <v>0</v>
      </c>
      <c r="O3729" s="1">
        <v>0</v>
      </c>
      <c r="P3729" s="1">
        <v>0</v>
      </c>
      <c r="Q3729" s="1">
        <v>0</v>
      </c>
      <c r="R3729" s="1">
        <v>36.21</v>
      </c>
      <c r="S3729" s="1">
        <v>36.700000000000003</v>
      </c>
      <c r="T3729" s="1">
        <v>32</v>
      </c>
      <c r="U3729" s="3" t="str">
        <f t="shared" si="58"/>
        <v>2017Plan</v>
      </c>
      <c r="V3729" s="2">
        <f>DATE(A3729,INDEX(Map!$H$1:$H$12,MATCH(B3729,Map!$G$1:$G$12,0),0),1)</f>
        <v>43709</v>
      </c>
      <c r="W3729" t="str">
        <f>IF(AND(V3729&gt;=Map!$K$2,V3729&lt;=Map!$L$2),"Base",IF(AND(V3729&gt;=Map!$K$3,V3729&lt;=Map!$L$3),"Fcst","N/A"))</f>
        <v>N/A</v>
      </c>
      <c r="X3729" t="str">
        <f>INDEX(Map!$B$2:$B$86,MATCH(D3729,Map!$A$2:$A$86,0),0)</f>
        <v>Trimble Co 08</v>
      </c>
      <c r="Y3729" s="7">
        <f>IF(INDEX(Map!$C$2:$C$86,MATCH(D3729,Map!$A$2:$A$86,0),0)="","N/A",E3729*INDEX(Map!$C$2:$C$86,MATCH(D3729,Map!$A$2:$A$86,0),0))</f>
        <v>0.56700000000000006</v>
      </c>
      <c r="Z3729" s="7">
        <f>IF(INDEX(Map!$D$2:$D$86,MATCH(D3729,Map!$A$2:$A$86,0),0)="","N/A",E3729*INDEX(Map!$D$2:$D$86,MATCH(D3729,Map!$A$2:$A$86,0),0))</f>
        <v>0.33300000000000002</v>
      </c>
      <c r="AA3729" t="str">
        <f>INDEX(Map!$E$2:$E$86,MATCH(D3729,Map!$A$2:$A$86,0),0)</f>
        <v>SCCT</v>
      </c>
    </row>
    <row r="3730" spans="1:27" x14ac:dyDescent="0.25">
      <c r="A3730" s="1" t="s">
        <v>121</v>
      </c>
      <c r="B3730" s="1" t="s">
        <v>115</v>
      </c>
      <c r="C3730" s="1">
        <v>33</v>
      </c>
      <c r="D3730" s="1" t="s">
        <v>55</v>
      </c>
      <c r="E3730" s="1">
        <v>4.3</v>
      </c>
      <c r="F3730" s="1">
        <v>0</v>
      </c>
      <c r="G3730" s="1">
        <v>3.5</v>
      </c>
      <c r="H3730" s="1">
        <v>7</v>
      </c>
      <c r="I3730" s="1">
        <v>47</v>
      </c>
      <c r="J3730" s="1">
        <v>11023</v>
      </c>
      <c r="K3730" s="1">
        <v>30</v>
      </c>
      <c r="L3730" s="1">
        <v>330.9</v>
      </c>
      <c r="M3730" s="1">
        <v>156</v>
      </c>
      <c r="N3730" s="1">
        <v>0</v>
      </c>
      <c r="O3730" s="1">
        <v>1</v>
      </c>
      <c r="P3730" s="1">
        <v>0</v>
      </c>
      <c r="Q3730" s="1">
        <v>0</v>
      </c>
      <c r="R3730" s="1">
        <v>36.47</v>
      </c>
      <c r="S3730" s="1">
        <v>36.71</v>
      </c>
      <c r="T3730" s="1">
        <v>157</v>
      </c>
      <c r="U3730" s="3" t="str">
        <f t="shared" si="58"/>
        <v>2017Plan</v>
      </c>
      <c r="V3730" s="2">
        <f>DATE(A3730,INDEX(Map!$H$1:$H$12,MATCH(B3730,Map!$G$1:$G$12,0),0),1)</f>
        <v>43709</v>
      </c>
      <c r="W3730" t="str">
        <f>IF(AND(V3730&gt;=Map!$K$2,V3730&lt;=Map!$L$2),"Base",IF(AND(V3730&gt;=Map!$K$3,V3730&lt;=Map!$L$3),"Fcst","N/A"))</f>
        <v>N/A</v>
      </c>
      <c r="X3730" t="str">
        <f>INDEX(Map!$B$2:$B$86,MATCH(D3730,Map!$A$2:$A$86,0),0)</f>
        <v>Trimble Co 09</v>
      </c>
      <c r="Y3730" s="7">
        <f>IF(INDEX(Map!$C$2:$C$86,MATCH(D3730,Map!$A$2:$A$86,0),0)="","N/A",E3730*INDEX(Map!$C$2:$C$86,MATCH(D3730,Map!$A$2:$A$86,0),0))</f>
        <v>2.7090000000000001</v>
      </c>
      <c r="Z3730" s="7">
        <f>IF(INDEX(Map!$D$2:$D$86,MATCH(D3730,Map!$A$2:$A$86,0),0)="","N/A",E3730*INDEX(Map!$D$2:$D$86,MATCH(D3730,Map!$A$2:$A$86,0),0))</f>
        <v>1.591</v>
      </c>
      <c r="AA3730" t="str">
        <f>INDEX(Map!$E$2:$E$86,MATCH(D3730,Map!$A$2:$A$86,0),0)</f>
        <v>SCCT</v>
      </c>
    </row>
    <row r="3731" spans="1:27" x14ac:dyDescent="0.25">
      <c r="A3731" s="1" t="s">
        <v>121</v>
      </c>
      <c r="B3731" s="1" t="s">
        <v>115</v>
      </c>
      <c r="C3731" s="1">
        <v>34</v>
      </c>
      <c r="D3731" s="1" t="s">
        <v>56</v>
      </c>
      <c r="E3731" s="1">
        <v>0</v>
      </c>
      <c r="F3731" s="1">
        <v>0</v>
      </c>
      <c r="G3731" s="1">
        <v>0</v>
      </c>
      <c r="H3731" s="1">
        <v>0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</v>
      </c>
      <c r="U3731" s="3" t="str">
        <f t="shared" si="58"/>
        <v>2017Plan</v>
      </c>
      <c r="V3731" s="2">
        <f>DATE(A3731,INDEX(Map!$H$1:$H$12,MATCH(B3731,Map!$G$1:$G$12,0),0),1)</f>
        <v>43709</v>
      </c>
      <c r="W3731" t="str">
        <f>IF(AND(V3731&gt;=Map!$K$2,V3731&lt;=Map!$L$2),"Base",IF(AND(V3731&gt;=Map!$K$3,V3731&lt;=Map!$L$3),"Fcst","N/A"))</f>
        <v>N/A</v>
      </c>
      <c r="X3731" t="str">
        <f>INDEX(Map!$B$2:$B$86,MATCH(D3731,Map!$A$2:$A$86,0),0)</f>
        <v>Trimble Co 10</v>
      </c>
      <c r="Y3731" s="7">
        <f>IF(INDEX(Map!$C$2:$C$86,MATCH(D3731,Map!$A$2:$A$86,0),0)="","N/A",E3731*INDEX(Map!$C$2:$C$86,MATCH(D3731,Map!$A$2:$A$86,0),0))</f>
        <v>0</v>
      </c>
      <c r="Z3731" s="7">
        <f>IF(INDEX(Map!$D$2:$D$86,MATCH(D3731,Map!$A$2:$A$86,0),0)="","N/A",E3731*INDEX(Map!$D$2:$D$86,MATCH(D3731,Map!$A$2:$A$86,0),0))</f>
        <v>0</v>
      </c>
      <c r="AA3731" t="str">
        <f>INDEX(Map!$E$2:$E$86,MATCH(D3731,Map!$A$2:$A$86,0),0)</f>
        <v>SCCT</v>
      </c>
    </row>
    <row r="3732" spans="1:27" x14ac:dyDescent="0.25">
      <c r="A3732" s="1" t="s">
        <v>121</v>
      </c>
      <c r="B3732" s="1" t="s">
        <v>115</v>
      </c>
      <c r="C3732" s="1">
        <v>35</v>
      </c>
      <c r="D3732" s="1" t="s">
        <v>57</v>
      </c>
      <c r="E3732" s="1">
        <v>0</v>
      </c>
      <c r="F3732" s="1">
        <v>0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3" t="str">
        <f t="shared" si="58"/>
        <v>2017Plan</v>
      </c>
      <c r="V3732" s="2">
        <f>DATE(A3732,INDEX(Map!$H$1:$H$12,MATCH(B3732,Map!$G$1:$G$12,0),0),1)</f>
        <v>43709</v>
      </c>
      <c r="W3732" t="str">
        <f>IF(AND(V3732&gt;=Map!$K$2,V3732&lt;=Map!$L$2),"Base",IF(AND(V3732&gt;=Map!$K$3,V3732&lt;=Map!$L$3),"Fcst","N/A"))</f>
        <v>N/A</v>
      </c>
      <c r="X3732" t="str">
        <f>INDEX(Map!$B$2:$B$86,MATCH(D3732,Map!$A$2:$A$86,0),0)</f>
        <v>Cane Run 11</v>
      </c>
      <c r="Y3732" s="7" t="str">
        <f>IF(INDEX(Map!$C$2:$C$86,MATCH(D3732,Map!$A$2:$A$86,0),0)="","N/A",E3732*INDEX(Map!$C$2:$C$86,MATCH(D3732,Map!$A$2:$A$86,0),0))</f>
        <v>N/A</v>
      </c>
      <c r="Z3732" s="7">
        <f>IF(INDEX(Map!$D$2:$D$86,MATCH(D3732,Map!$A$2:$A$86,0),0)="","N/A",E3732*INDEX(Map!$D$2:$D$86,MATCH(D3732,Map!$A$2:$A$86,0),0))</f>
        <v>0</v>
      </c>
      <c r="AA3732" t="str">
        <f>INDEX(Map!$E$2:$E$86,MATCH(D3732,Map!$A$2:$A$86,0),0)</f>
        <v>SCCT</v>
      </c>
    </row>
    <row r="3733" spans="1:27" x14ac:dyDescent="0.25">
      <c r="A3733" s="1" t="s">
        <v>121</v>
      </c>
      <c r="B3733" s="1" t="s">
        <v>115</v>
      </c>
      <c r="C3733" s="1">
        <v>36</v>
      </c>
      <c r="D3733" s="1" t="s">
        <v>58</v>
      </c>
      <c r="E3733" s="1">
        <v>0</v>
      </c>
      <c r="F3733" s="1">
        <v>0</v>
      </c>
      <c r="G3733" s="1">
        <v>0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</v>
      </c>
      <c r="U3733" s="3" t="str">
        <f t="shared" si="58"/>
        <v>2017Plan</v>
      </c>
      <c r="V3733" s="2">
        <f>DATE(A3733,INDEX(Map!$H$1:$H$12,MATCH(B3733,Map!$G$1:$G$12,0),0),1)</f>
        <v>43709</v>
      </c>
      <c r="W3733" t="str">
        <f>IF(AND(V3733&gt;=Map!$K$2,V3733&lt;=Map!$L$2),"Base",IF(AND(V3733&gt;=Map!$K$3,V3733&lt;=Map!$L$3),"Fcst","N/A"))</f>
        <v>N/A</v>
      </c>
      <c r="X3733" t="str">
        <f>INDEX(Map!$B$2:$B$86,MATCH(D3733,Map!$A$2:$A$86,0),0)</f>
        <v>Haefling</v>
      </c>
      <c r="Y3733" s="7">
        <f>IF(INDEX(Map!$C$2:$C$86,MATCH(D3733,Map!$A$2:$A$86,0),0)="","N/A",E3733*INDEX(Map!$C$2:$C$86,MATCH(D3733,Map!$A$2:$A$86,0),0))</f>
        <v>0</v>
      </c>
      <c r="Z3733" s="7" t="str">
        <f>IF(INDEX(Map!$D$2:$D$86,MATCH(D3733,Map!$A$2:$A$86,0),0)="","N/A",E3733*INDEX(Map!$D$2:$D$86,MATCH(D3733,Map!$A$2:$A$86,0),0))</f>
        <v>N/A</v>
      </c>
      <c r="AA3733" t="str">
        <f>INDEX(Map!$E$2:$E$86,MATCH(D3733,Map!$A$2:$A$86,0),0)</f>
        <v>SCCT</v>
      </c>
    </row>
    <row r="3734" spans="1:27" x14ac:dyDescent="0.25">
      <c r="A3734" s="1" t="s">
        <v>121</v>
      </c>
      <c r="B3734" s="1" t="s">
        <v>115</v>
      </c>
      <c r="C3734" s="1">
        <v>37</v>
      </c>
      <c r="D3734" s="1" t="s">
        <v>59</v>
      </c>
      <c r="E3734" s="1">
        <v>0</v>
      </c>
      <c r="F3734" s="1">
        <v>0</v>
      </c>
      <c r="G3734" s="1">
        <v>0</v>
      </c>
      <c r="H3734" s="1">
        <v>0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</v>
      </c>
      <c r="U3734" s="3" t="str">
        <f t="shared" si="58"/>
        <v>2017Plan</v>
      </c>
      <c r="V3734" s="2">
        <f>DATE(A3734,INDEX(Map!$H$1:$H$12,MATCH(B3734,Map!$G$1:$G$12,0),0),1)</f>
        <v>43709</v>
      </c>
      <c r="W3734" t="str">
        <f>IF(AND(V3734&gt;=Map!$K$2,V3734&lt;=Map!$L$2),"Base",IF(AND(V3734&gt;=Map!$K$3,V3734&lt;=Map!$L$3),"Fcst","N/A"))</f>
        <v>N/A</v>
      </c>
      <c r="X3734" t="str">
        <f>INDEX(Map!$B$2:$B$86,MATCH(D3734,Map!$A$2:$A$86,0),0)</f>
        <v>Paddys Run 11</v>
      </c>
      <c r="Y3734" s="7" t="str">
        <f>IF(INDEX(Map!$C$2:$C$86,MATCH(D3734,Map!$A$2:$A$86,0),0)="","N/A",E3734*INDEX(Map!$C$2:$C$86,MATCH(D3734,Map!$A$2:$A$86,0),0))</f>
        <v>N/A</v>
      </c>
      <c r="Z3734" s="7">
        <f>IF(INDEX(Map!$D$2:$D$86,MATCH(D3734,Map!$A$2:$A$86,0),0)="","N/A",E3734*INDEX(Map!$D$2:$D$86,MATCH(D3734,Map!$A$2:$A$86,0),0))</f>
        <v>0</v>
      </c>
      <c r="AA3734" t="str">
        <f>INDEX(Map!$E$2:$E$86,MATCH(D3734,Map!$A$2:$A$86,0),0)</f>
        <v>SCCT</v>
      </c>
    </row>
    <row r="3735" spans="1:27" x14ac:dyDescent="0.25">
      <c r="A3735" s="1" t="s">
        <v>121</v>
      </c>
      <c r="B3735" s="1" t="s">
        <v>115</v>
      </c>
      <c r="C3735" s="1">
        <v>38</v>
      </c>
      <c r="D3735" s="1" t="s">
        <v>60</v>
      </c>
      <c r="E3735" s="1">
        <v>0</v>
      </c>
      <c r="F3735" s="1">
        <v>0</v>
      </c>
      <c r="G3735" s="1">
        <v>0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0</v>
      </c>
      <c r="U3735" s="3" t="str">
        <f t="shared" si="58"/>
        <v>2017Plan</v>
      </c>
      <c r="V3735" s="2">
        <f>DATE(A3735,INDEX(Map!$H$1:$H$12,MATCH(B3735,Map!$G$1:$G$12,0),0),1)</f>
        <v>43709</v>
      </c>
      <c r="W3735" t="str">
        <f>IF(AND(V3735&gt;=Map!$K$2,V3735&lt;=Map!$L$2),"Base",IF(AND(V3735&gt;=Map!$K$3,V3735&lt;=Map!$L$3),"Fcst","N/A"))</f>
        <v>N/A</v>
      </c>
      <c r="X3735" t="str">
        <f>INDEX(Map!$B$2:$B$86,MATCH(D3735,Map!$A$2:$A$86,0),0)</f>
        <v>Paddys Run 12</v>
      </c>
      <c r="Y3735" s="7" t="str">
        <f>IF(INDEX(Map!$C$2:$C$86,MATCH(D3735,Map!$A$2:$A$86,0),0)="","N/A",E3735*INDEX(Map!$C$2:$C$86,MATCH(D3735,Map!$A$2:$A$86,0),0))</f>
        <v>N/A</v>
      </c>
      <c r="Z3735" s="7">
        <f>IF(INDEX(Map!$D$2:$D$86,MATCH(D3735,Map!$A$2:$A$86,0),0)="","N/A",E3735*INDEX(Map!$D$2:$D$86,MATCH(D3735,Map!$A$2:$A$86,0),0))</f>
        <v>0</v>
      </c>
      <c r="AA3735" t="str">
        <f>INDEX(Map!$E$2:$E$86,MATCH(D3735,Map!$A$2:$A$86,0),0)</f>
        <v>SCCT</v>
      </c>
    </row>
    <row r="3736" spans="1:27" x14ac:dyDescent="0.25">
      <c r="A3736" s="1" t="s">
        <v>121</v>
      </c>
      <c r="B3736" s="1" t="s">
        <v>115</v>
      </c>
      <c r="C3736" s="1">
        <v>39</v>
      </c>
      <c r="D3736" s="1" t="s">
        <v>61</v>
      </c>
      <c r="E3736" s="1">
        <v>0</v>
      </c>
      <c r="F3736" s="1">
        <v>0</v>
      </c>
      <c r="G3736" s="1">
        <v>0</v>
      </c>
      <c r="H3736" s="1">
        <v>0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</v>
      </c>
      <c r="U3736" s="3" t="str">
        <f t="shared" si="58"/>
        <v>2017Plan</v>
      </c>
      <c r="V3736" s="2">
        <f>DATE(A3736,INDEX(Map!$H$1:$H$12,MATCH(B3736,Map!$G$1:$G$12,0),0),1)</f>
        <v>43709</v>
      </c>
      <c r="W3736" t="str">
        <f>IF(AND(V3736&gt;=Map!$K$2,V3736&lt;=Map!$L$2),"Base",IF(AND(V3736&gt;=Map!$K$3,V3736&lt;=Map!$L$3),"Fcst","N/A"))</f>
        <v>N/A</v>
      </c>
      <c r="X3736" t="str">
        <f>INDEX(Map!$B$2:$B$86,MATCH(D3736,Map!$A$2:$A$86,0),0)</f>
        <v>Zorn 1</v>
      </c>
      <c r="Y3736" s="7" t="str">
        <f>IF(INDEX(Map!$C$2:$C$86,MATCH(D3736,Map!$A$2:$A$86,0),0)="","N/A",E3736*INDEX(Map!$C$2:$C$86,MATCH(D3736,Map!$A$2:$A$86,0),0))</f>
        <v>N/A</v>
      </c>
      <c r="Z3736" s="7">
        <f>IF(INDEX(Map!$D$2:$D$86,MATCH(D3736,Map!$A$2:$A$86,0),0)="","N/A",E3736*INDEX(Map!$D$2:$D$86,MATCH(D3736,Map!$A$2:$A$86,0),0))</f>
        <v>0</v>
      </c>
      <c r="AA3736" t="str">
        <f>INDEX(Map!$E$2:$E$86,MATCH(D3736,Map!$A$2:$A$86,0),0)</f>
        <v>SCCT</v>
      </c>
    </row>
    <row r="3737" spans="1:27" x14ac:dyDescent="0.25">
      <c r="A3737" s="1" t="s">
        <v>121</v>
      </c>
      <c r="B3737" s="1" t="s">
        <v>115</v>
      </c>
      <c r="C3737" s="1">
        <v>40</v>
      </c>
      <c r="D3737" s="1" t="s">
        <v>62</v>
      </c>
      <c r="E3737" s="1">
        <v>0.9</v>
      </c>
      <c r="F3737" s="1">
        <v>0</v>
      </c>
      <c r="G3737" s="1">
        <v>4.0999999999999996</v>
      </c>
      <c r="H3737" s="1">
        <v>12</v>
      </c>
      <c r="I3737" s="1" t="s">
        <v>63</v>
      </c>
      <c r="J3737" s="1" t="s">
        <v>63</v>
      </c>
      <c r="K3737" s="1">
        <v>36</v>
      </c>
      <c r="L3737" s="1">
        <v>0</v>
      </c>
      <c r="M3737" s="1">
        <v>0</v>
      </c>
      <c r="N3737" s="1" t="s">
        <v>63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3" t="str">
        <f t="shared" si="58"/>
        <v>2017Plan</v>
      </c>
      <c r="V3737" s="2">
        <f>DATE(A3737,INDEX(Map!$H$1:$H$12,MATCH(B3737,Map!$G$1:$G$12,0),0),1)</f>
        <v>43709</v>
      </c>
      <c r="W3737" t="str">
        <f>IF(AND(V3737&gt;=Map!$K$2,V3737&lt;=Map!$L$2),"Base",IF(AND(V3737&gt;=Map!$K$3,V3737&lt;=Map!$L$3),"Fcst","N/A"))</f>
        <v>N/A</v>
      </c>
      <c r="X3737" t="str">
        <f>INDEX(Map!$B$2:$B$86,MATCH(D3737,Map!$A$2:$A$86,0),0)</f>
        <v>Dix Dam</v>
      </c>
      <c r="Y3737" s="7">
        <f>IF(INDEX(Map!$C$2:$C$86,MATCH(D3737,Map!$A$2:$A$86,0),0)="","N/A",E3737*INDEX(Map!$C$2:$C$86,MATCH(D3737,Map!$A$2:$A$86,0),0))</f>
        <v>0.9</v>
      </c>
      <c r="Z3737" s="7" t="str">
        <f>IF(INDEX(Map!$D$2:$D$86,MATCH(D3737,Map!$A$2:$A$86,0),0)="","N/A",E3737*INDEX(Map!$D$2:$D$86,MATCH(D3737,Map!$A$2:$A$86,0),0))</f>
        <v>N/A</v>
      </c>
      <c r="AA3737" t="str">
        <f>INDEX(Map!$E$2:$E$86,MATCH(D3737,Map!$A$2:$A$86,0),0)</f>
        <v>Hydro</v>
      </c>
    </row>
    <row r="3738" spans="1:27" x14ac:dyDescent="0.25">
      <c r="A3738" s="1" t="s">
        <v>121</v>
      </c>
      <c r="B3738" s="1" t="s">
        <v>115</v>
      </c>
      <c r="C3738" s="1">
        <v>41</v>
      </c>
      <c r="D3738" s="1" t="s">
        <v>64</v>
      </c>
      <c r="E3738" s="1">
        <v>22</v>
      </c>
      <c r="F3738" s="1">
        <v>0</v>
      </c>
      <c r="G3738" s="1">
        <v>99.7</v>
      </c>
      <c r="H3738" s="1">
        <v>1</v>
      </c>
      <c r="I3738" s="1" t="s">
        <v>63</v>
      </c>
      <c r="J3738" s="1" t="s">
        <v>63</v>
      </c>
      <c r="K3738" s="1">
        <v>718</v>
      </c>
      <c r="L3738" s="1">
        <v>0</v>
      </c>
      <c r="M3738" s="1">
        <v>0</v>
      </c>
      <c r="N3738" s="1" t="s">
        <v>63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</v>
      </c>
      <c r="U3738" s="3" t="str">
        <f t="shared" si="58"/>
        <v>2017Plan</v>
      </c>
      <c r="V3738" s="2">
        <f>DATE(A3738,INDEX(Map!$H$1:$H$12,MATCH(B3738,Map!$G$1:$G$12,0),0),1)</f>
        <v>43709</v>
      </c>
      <c r="W3738" t="str">
        <f>IF(AND(V3738&gt;=Map!$K$2,V3738&lt;=Map!$L$2),"Base",IF(AND(V3738&gt;=Map!$K$3,V3738&lt;=Map!$L$3),"Fcst","N/A"))</f>
        <v>N/A</v>
      </c>
      <c r="X3738" t="str">
        <f>INDEX(Map!$B$2:$B$86,MATCH(D3738,Map!$A$2:$A$86,0),0)</f>
        <v>Ohio Falls</v>
      </c>
      <c r="Y3738" s="7" t="str">
        <f>IF(INDEX(Map!$C$2:$C$86,MATCH(D3738,Map!$A$2:$A$86,0),0)="","N/A",E3738*INDEX(Map!$C$2:$C$86,MATCH(D3738,Map!$A$2:$A$86,0),0))</f>
        <v>N/A</v>
      </c>
      <c r="Z3738" s="7">
        <f>IF(INDEX(Map!$D$2:$D$86,MATCH(D3738,Map!$A$2:$A$86,0),0)="","N/A",E3738*INDEX(Map!$D$2:$D$86,MATCH(D3738,Map!$A$2:$A$86,0),0))</f>
        <v>22</v>
      </c>
      <c r="AA3738" t="str">
        <f>INDEX(Map!$E$2:$E$86,MATCH(D3738,Map!$A$2:$A$86,0),0)</f>
        <v>Hydro</v>
      </c>
    </row>
    <row r="3739" spans="1:27" x14ac:dyDescent="0.25">
      <c r="A3739" s="1" t="s">
        <v>121</v>
      </c>
      <c r="B3739" s="1" t="s">
        <v>115</v>
      </c>
      <c r="C3739" s="1">
        <v>42</v>
      </c>
      <c r="D3739" s="1" t="s">
        <v>65</v>
      </c>
      <c r="E3739" s="1">
        <v>1.8</v>
      </c>
      <c r="F3739" s="1">
        <v>0</v>
      </c>
      <c r="G3739" s="1">
        <v>100</v>
      </c>
      <c r="H3739" s="1">
        <v>0</v>
      </c>
      <c r="I3739" s="1" t="s">
        <v>63</v>
      </c>
      <c r="J3739" s="1" t="s">
        <v>63</v>
      </c>
      <c r="K3739" s="1">
        <v>720</v>
      </c>
      <c r="L3739" s="1">
        <v>0</v>
      </c>
      <c r="M3739" s="1">
        <v>0</v>
      </c>
      <c r="N3739" s="1" t="s">
        <v>63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</v>
      </c>
      <c r="U3739" s="3" t="str">
        <f t="shared" si="58"/>
        <v>2017Plan</v>
      </c>
      <c r="V3739" s="2">
        <f>DATE(A3739,INDEX(Map!$H$1:$H$12,MATCH(B3739,Map!$G$1:$G$12,0),0),1)</f>
        <v>43709</v>
      </c>
      <c r="W3739" t="str">
        <f>IF(AND(V3739&gt;=Map!$K$2,V3739&lt;=Map!$L$2),"Base",IF(AND(V3739&gt;=Map!$K$3,V3739&lt;=Map!$L$3),"Fcst","N/A"))</f>
        <v>N/A</v>
      </c>
      <c r="X3739" t="str">
        <f>INDEX(Map!$B$2:$B$86,MATCH(D3739,Map!$A$2:$A$86,0),0)</f>
        <v>Brown Solar</v>
      </c>
      <c r="Y3739" s="7">
        <f>IF(INDEX(Map!$C$2:$C$86,MATCH(D3739,Map!$A$2:$A$86,0),0)="","N/A",E3739*INDEX(Map!$C$2:$C$86,MATCH(D3739,Map!$A$2:$A$86,0),0))</f>
        <v>1.0980000000000001</v>
      </c>
      <c r="Z3739" s="7">
        <f>IF(INDEX(Map!$D$2:$D$86,MATCH(D3739,Map!$A$2:$A$86,0),0)="","N/A",E3739*INDEX(Map!$D$2:$D$86,MATCH(D3739,Map!$A$2:$A$86,0),0))</f>
        <v>0.70200000000000007</v>
      </c>
      <c r="AA3739" t="str">
        <f>INDEX(Map!$E$2:$E$86,MATCH(D3739,Map!$A$2:$A$86,0),0)</f>
        <v>Solar</v>
      </c>
    </row>
    <row r="3740" spans="1:27" x14ac:dyDescent="0.25">
      <c r="A3740" s="1" t="s">
        <v>121</v>
      </c>
      <c r="B3740" s="1" t="s">
        <v>115</v>
      </c>
      <c r="C3740" s="1">
        <v>43</v>
      </c>
      <c r="D3740" s="1" t="s">
        <v>66</v>
      </c>
      <c r="E3740" s="1">
        <v>11.2</v>
      </c>
      <c r="F3740" s="1">
        <v>0</v>
      </c>
      <c r="G3740" s="1">
        <v>100</v>
      </c>
      <c r="H3740" s="1">
        <v>0</v>
      </c>
      <c r="I3740" s="1">
        <v>1116</v>
      </c>
      <c r="J3740" s="1">
        <v>100000</v>
      </c>
      <c r="K3740" s="1">
        <v>720</v>
      </c>
      <c r="L3740" s="1">
        <v>27.8</v>
      </c>
      <c r="M3740" s="1">
        <v>310</v>
      </c>
      <c r="N3740" s="1">
        <v>0</v>
      </c>
      <c r="O3740" s="1">
        <v>0</v>
      </c>
      <c r="P3740" s="1">
        <v>0</v>
      </c>
      <c r="Q3740" s="1">
        <v>0</v>
      </c>
      <c r="R3740" s="1">
        <v>27.8</v>
      </c>
      <c r="S3740" s="1">
        <v>27.8</v>
      </c>
      <c r="T3740" s="1">
        <v>310</v>
      </c>
      <c r="U3740" s="3" t="str">
        <f t="shared" si="58"/>
        <v>2017Plan</v>
      </c>
      <c r="V3740" s="2">
        <f>DATE(A3740,INDEX(Map!$H$1:$H$12,MATCH(B3740,Map!$G$1:$G$12,0),0),1)</f>
        <v>43709</v>
      </c>
      <c r="W3740" t="str">
        <f>IF(AND(V3740&gt;=Map!$K$2,V3740&lt;=Map!$L$2),"Base",IF(AND(V3740&gt;=Map!$K$3,V3740&lt;=Map!$L$3),"Fcst","N/A"))</f>
        <v>N/A</v>
      </c>
      <c r="X3740" t="str">
        <f>INDEX(Map!$B$2:$B$86,MATCH(D3740,Map!$A$2:$A$86,0),0)</f>
        <v>OVEC</v>
      </c>
      <c r="Y3740" s="7">
        <f>IF(INDEX(Map!$C$2:$C$86,MATCH(D3740,Map!$A$2:$A$86,0),0)="","N/A",E3740*INDEX(Map!$C$2:$C$86,MATCH(D3740,Map!$A$2:$A$86,0),0))</f>
        <v>11.2</v>
      </c>
      <c r="Z3740" s="7" t="str">
        <f>IF(INDEX(Map!$D$2:$D$86,MATCH(D3740,Map!$A$2:$A$86,0),0)="","N/A",E3740*INDEX(Map!$D$2:$D$86,MATCH(D3740,Map!$A$2:$A$86,0),0))</f>
        <v>N/A</v>
      </c>
      <c r="AA3740" t="str">
        <f>INDEX(Map!$E$2:$E$86,MATCH(D3740,Map!$A$2:$A$86,0),0)</f>
        <v>Coal</v>
      </c>
    </row>
    <row r="3741" spans="1:27" x14ac:dyDescent="0.25">
      <c r="A3741" s="1" t="s">
        <v>121</v>
      </c>
      <c r="B3741" s="1" t="s">
        <v>115</v>
      </c>
      <c r="C3741" s="1">
        <v>44</v>
      </c>
      <c r="D3741" s="1" t="s">
        <v>67</v>
      </c>
      <c r="E3741" s="1">
        <v>3.1</v>
      </c>
      <c r="F3741" s="1">
        <v>0</v>
      </c>
      <c r="G3741" s="1">
        <v>14.7</v>
      </c>
      <c r="H3741" s="1">
        <v>42</v>
      </c>
      <c r="I3741" s="1">
        <v>306.89999999999998</v>
      </c>
      <c r="J3741" s="1">
        <v>100000</v>
      </c>
      <c r="K3741" s="1">
        <v>106</v>
      </c>
      <c r="L3741" s="1">
        <v>27.8</v>
      </c>
      <c r="M3741" s="1">
        <v>85</v>
      </c>
      <c r="N3741" s="1">
        <v>0</v>
      </c>
      <c r="O3741" s="1">
        <v>0</v>
      </c>
      <c r="P3741" s="1">
        <v>0</v>
      </c>
      <c r="Q3741" s="1">
        <v>0</v>
      </c>
      <c r="R3741" s="1">
        <v>27.8</v>
      </c>
      <c r="S3741" s="1">
        <v>27.8</v>
      </c>
      <c r="T3741" s="1">
        <v>85</v>
      </c>
      <c r="U3741" s="3" t="str">
        <f t="shared" si="58"/>
        <v>2017Plan</v>
      </c>
      <c r="V3741" s="2">
        <f>DATE(A3741,INDEX(Map!$H$1:$H$12,MATCH(B3741,Map!$G$1:$G$12,0),0),1)</f>
        <v>43709</v>
      </c>
      <c r="W3741" t="str">
        <f>IF(AND(V3741&gt;=Map!$K$2,V3741&lt;=Map!$L$2),"Base",IF(AND(V3741&gt;=Map!$K$3,V3741&lt;=Map!$L$3),"Fcst","N/A"))</f>
        <v>N/A</v>
      </c>
      <c r="X3741" t="str">
        <f>INDEX(Map!$B$2:$B$86,MATCH(D3741,Map!$A$2:$A$86,0),0)</f>
        <v>OVEC</v>
      </c>
      <c r="Y3741" s="7">
        <f>IF(INDEX(Map!$C$2:$C$86,MATCH(D3741,Map!$A$2:$A$86,0),0)="","N/A",E3741*INDEX(Map!$C$2:$C$86,MATCH(D3741,Map!$A$2:$A$86,0),0))</f>
        <v>3.1</v>
      </c>
      <c r="Z3741" s="7" t="str">
        <f>IF(INDEX(Map!$D$2:$D$86,MATCH(D3741,Map!$A$2:$A$86,0),0)="","N/A",E3741*INDEX(Map!$D$2:$D$86,MATCH(D3741,Map!$A$2:$A$86,0),0))</f>
        <v>N/A</v>
      </c>
      <c r="AA3741" t="str">
        <f>INDEX(Map!$E$2:$E$86,MATCH(D3741,Map!$A$2:$A$86,0),0)</f>
        <v>Coal</v>
      </c>
    </row>
    <row r="3742" spans="1:27" x14ac:dyDescent="0.25">
      <c r="A3742" s="1" t="s">
        <v>121</v>
      </c>
      <c r="B3742" s="1" t="s">
        <v>115</v>
      </c>
      <c r="C3742" s="1">
        <v>45</v>
      </c>
      <c r="D3742" s="1" t="s">
        <v>68</v>
      </c>
      <c r="E3742" s="1">
        <v>24.8</v>
      </c>
      <c r="F3742" s="1">
        <v>0</v>
      </c>
      <c r="G3742" s="1">
        <v>100</v>
      </c>
      <c r="H3742" s="1">
        <v>0</v>
      </c>
      <c r="I3742" s="1">
        <v>2484</v>
      </c>
      <c r="J3742" s="1">
        <v>100000</v>
      </c>
      <c r="K3742" s="1">
        <v>720</v>
      </c>
      <c r="L3742" s="1">
        <v>27.8</v>
      </c>
      <c r="M3742" s="1">
        <v>691</v>
      </c>
      <c r="N3742" s="1">
        <v>0</v>
      </c>
      <c r="O3742" s="1">
        <v>0</v>
      </c>
      <c r="P3742" s="1">
        <v>0</v>
      </c>
      <c r="Q3742" s="1">
        <v>0</v>
      </c>
      <c r="R3742" s="1">
        <v>27.8</v>
      </c>
      <c r="S3742" s="1">
        <v>27.8</v>
      </c>
      <c r="T3742" s="1">
        <v>691</v>
      </c>
      <c r="U3742" s="3" t="str">
        <f t="shared" si="58"/>
        <v>2017Plan</v>
      </c>
      <c r="V3742" s="2">
        <f>DATE(A3742,INDEX(Map!$H$1:$H$12,MATCH(B3742,Map!$G$1:$G$12,0),0),1)</f>
        <v>43709</v>
      </c>
      <c r="W3742" t="str">
        <f>IF(AND(V3742&gt;=Map!$K$2,V3742&lt;=Map!$L$2),"Base",IF(AND(V3742&gt;=Map!$K$3,V3742&lt;=Map!$L$3),"Fcst","N/A"))</f>
        <v>N/A</v>
      </c>
      <c r="X3742" t="str">
        <f>INDEX(Map!$B$2:$B$86,MATCH(D3742,Map!$A$2:$A$86,0),0)</f>
        <v>OVEC</v>
      </c>
      <c r="Y3742" s="7" t="str">
        <f>IF(INDEX(Map!$C$2:$C$86,MATCH(D3742,Map!$A$2:$A$86,0),0)="","N/A",E3742*INDEX(Map!$C$2:$C$86,MATCH(D3742,Map!$A$2:$A$86,0),0))</f>
        <v>N/A</v>
      </c>
      <c r="Z3742" s="7">
        <f>IF(INDEX(Map!$D$2:$D$86,MATCH(D3742,Map!$A$2:$A$86,0),0)="","N/A",E3742*INDEX(Map!$D$2:$D$86,MATCH(D3742,Map!$A$2:$A$86,0),0))</f>
        <v>24.8</v>
      </c>
      <c r="AA3742" t="str">
        <f>INDEX(Map!$E$2:$E$86,MATCH(D3742,Map!$A$2:$A$86,0),0)</f>
        <v>Coal</v>
      </c>
    </row>
    <row r="3743" spans="1:27" x14ac:dyDescent="0.25">
      <c r="A3743" s="1" t="s">
        <v>121</v>
      </c>
      <c r="B3743" s="1" t="s">
        <v>115</v>
      </c>
      <c r="C3743" s="1">
        <v>46</v>
      </c>
      <c r="D3743" s="1" t="s">
        <v>69</v>
      </c>
      <c r="E3743" s="1">
        <v>9.4</v>
      </c>
      <c r="F3743" s="1">
        <v>0</v>
      </c>
      <c r="G3743" s="1">
        <v>20.100000000000001</v>
      </c>
      <c r="H3743" s="1">
        <v>46</v>
      </c>
      <c r="I3743" s="1">
        <v>940.5</v>
      </c>
      <c r="J3743" s="1">
        <v>100000</v>
      </c>
      <c r="K3743" s="1">
        <v>145</v>
      </c>
      <c r="L3743" s="1">
        <v>27.8</v>
      </c>
      <c r="M3743" s="1">
        <v>261</v>
      </c>
      <c r="N3743" s="1">
        <v>0</v>
      </c>
      <c r="O3743" s="1">
        <v>0</v>
      </c>
      <c r="P3743" s="1">
        <v>0</v>
      </c>
      <c r="Q3743" s="1">
        <v>0</v>
      </c>
      <c r="R3743" s="1">
        <v>27.8</v>
      </c>
      <c r="S3743" s="1">
        <v>27.8</v>
      </c>
      <c r="T3743" s="1">
        <v>261</v>
      </c>
      <c r="U3743" s="3" t="str">
        <f t="shared" si="58"/>
        <v>2017Plan</v>
      </c>
      <c r="V3743" s="2">
        <f>DATE(A3743,INDEX(Map!$H$1:$H$12,MATCH(B3743,Map!$G$1:$G$12,0),0),1)</f>
        <v>43709</v>
      </c>
      <c r="W3743" t="str">
        <f>IF(AND(V3743&gt;=Map!$K$2,V3743&lt;=Map!$L$2),"Base",IF(AND(V3743&gt;=Map!$K$3,V3743&lt;=Map!$L$3),"Fcst","N/A"))</f>
        <v>N/A</v>
      </c>
      <c r="X3743" t="str">
        <f>INDEX(Map!$B$2:$B$86,MATCH(D3743,Map!$A$2:$A$86,0),0)</f>
        <v>OVEC</v>
      </c>
      <c r="Y3743" s="7" t="str">
        <f>IF(INDEX(Map!$C$2:$C$86,MATCH(D3743,Map!$A$2:$A$86,0),0)="","N/A",E3743*INDEX(Map!$C$2:$C$86,MATCH(D3743,Map!$A$2:$A$86,0),0))</f>
        <v>N/A</v>
      </c>
      <c r="Z3743" s="7">
        <f>IF(INDEX(Map!$D$2:$D$86,MATCH(D3743,Map!$A$2:$A$86,0),0)="","N/A",E3743*INDEX(Map!$D$2:$D$86,MATCH(D3743,Map!$A$2:$A$86,0),0))</f>
        <v>9.4</v>
      </c>
      <c r="AA3743" t="str">
        <f>INDEX(Map!$E$2:$E$86,MATCH(D3743,Map!$A$2:$A$86,0),0)</f>
        <v>Coal</v>
      </c>
    </row>
    <row r="3744" spans="1:27" x14ac:dyDescent="0.25">
      <c r="A3744" s="1" t="s">
        <v>121</v>
      </c>
      <c r="B3744" s="1" t="s">
        <v>115</v>
      </c>
      <c r="C3744" s="1">
        <v>47</v>
      </c>
      <c r="D3744" s="1" t="s">
        <v>70</v>
      </c>
      <c r="E3744" s="1">
        <v>0</v>
      </c>
      <c r="F3744" s="1">
        <v>0</v>
      </c>
      <c r="G3744" s="1">
        <v>0</v>
      </c>
      <c r="H3744" s="1">
        <v>0</v>
      </c>
      <c r="I3744" s="1" t="s">
        <v>63</v>
      </c>
      <c r="J3744" s="1" t="s">
        <v>63</v>
      </c>
      <c r="K3744" s="1">
        <v>0</v>
      </c>
      <c r="L3744" s="1">
        <v>0</v>
      </c>
      <c r="M3744" s="1">
        <v>0</v>
      </c>
      <c r="N3744" s="1" t="s">
        <v>63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3" t="str">
        <f t="shared" si="58"/>
        <v>2017Plan</v>
      </c>
      <c r="V3744" s="2">
        <f>DATE(A3744,INDEX(Map!$H$1:$H$12,MATCH(B3744,Map!$G$1:$G$12,0),0),1)</f>
        <v>43709</v>
      </c>
      <c r="W3744" t="str">
        <f>IF(AND(V3744&gt;=Map!$K$2,V3744&lt;=Map!$L$2),"Base",IF(AND(V3744&gt;=Map!$K$3,V3744&lt;=Map!$L$3),"Fcst","N/A"))</f>
        <v>N/A</v>
      </c>
      <c r="X3744" t="str">
        <f>INDEX(Map!$B$2:$B$86,MATCH(D3744,Map!$A$2:$A$86,0),0)</f>
        <v>N/A</v>
      </c>
      <c r="Y3744" s="7" t="str">
        <f>IF(INDEX(Map!$C$2:$C$86,MATCH(D3744,Map!$A$2:$A$86,0),0)="","N/A",E3744*INDEX(Map!$C$2:$C$86,MATCH(D3744,Map!$A$2:$A$86,0),0))</f>
        <v>N/A</v>
      </c>
      <c r="Z3744" s="7" t="str">
        <f>IF(INDEX(Map!$D$2:$D$86,MATCH(D3744,Map!$A$2:$A$86,0),0)="","N/A",E3744*INDEX(Map!$D$2:$D$86,MATCH(D3744,Map!$A$2:$A$86,0),0))</f>
        <v>N/A</v>
      </c>
      <c r="AA3744" t="str">
        <f>INDEX(Map!$E$2:$E$86,MATCH(D3744,Map!$A$2:$A$86,0),0)</f>
        <v>Purchases</v>
      </c>
    </row>
    <row r="3745" spans="1:27" x14ac:dyDescent="0.25">
      <c r="A3745" s="1" t="s">
        <v>121</v>
      </c>
      <c r="B3745" s="1" t="s">
        <v>115</v>
      </c>
      <c r="C3745" s="1">
        <v>48</v>
      </c>
      <c r="D3745" s="1" t="s">
        <v>71</v>
      </c>
      <c r="E3745" s="1">
        <v>0</v>
      </c>
      <c r="F3745" s="1">
        <v>0</v>
      </c>
      <c r="G3745" s="1">
        <v>0</v>
      </c>
      <c r="H3745" s="1">
        <v>0</v>
      </c>
      <c r="I3745" s="1" t="s">
        <v>63</v>
      </c>
      <c r="J3745" s="1" t="s">
        <v>63</v>
      </c>
      <c r="K3745" s="1">
        <v>0</v>
      </c>
      <c r="L3745" s="1">
        <v>0</v>
      </c>
      <c r="M3745" s="1">
        <v>0</v>
      </c>
      <c r="N3745" s="1" t="s">
        <v>63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</v>
      </c>
      <c r="U3745" s="3" t="str">
        <f t="shared" si="58"/>
        <v>2017Plan</v>
      </c>
      <c r="V3745" s="2">
        <f>DATE(A3745,INDEX(Map!$H$1:$H$12,MATCH(B3745,Map!$G$1:$G$12,0),0),1)</f>
        <v>43709</v>
      </c>
      <c r="W3745" t="str">
        <f>IF(AND(V3745&gt;=Map!$K$2,V3745&lt;=Map!$L$2),"Base",IF(AND(V3745&gt;=Map!$K$3,V3745&lt;=Map!$L$3),"Fcst","N/A"))</f>
        <v>N/A</v>
      </c>
      <c r="X3745" t="str">
        <f>INDEX(Map!$B$2:$B$86,MATCH(D3745,Map!$A$2:$A$86,0),0)</f>
        <v>N/A</v>
      </c>
      <c r="Y3745" s="7" t="str">
        <f>IF(INDEX(Map!$C$2:$C$86,MATCH(D3745,Map!$A$2:$A$86,0),0)="","N/A",E3745*INDEX(Map!$C$2:$C$86,MATCH(D3745,Map!$A$2:$A$86,0),0))</f>
        <v>N/A</v>
      </c>
      <c r="Z3745" s="7" t="str">
        <f>IF(INDEX(Map!$D$2:$D$86,MATCH(D3745,Map!$A$2:$A$86,0),0)="","N/A",E3745*INDEX(Map!$D$2:$D$86,MATCH(D3745,Map!$A$2:$A$86,0),0))</f>
        <v>N/A</v>
      </c>
      <c r="AA3745" t="str">
        <f>INDEX(Map!$E$2:$E$86,MATCH(D3745,Map!$A$2:$A$86,0),0)</f>
        <v>Purchases</v>
      </c>
    </row>
    <row r="3746" spans="1:27" x14ac:dyDescent="0.25">
      <c r="A3746" s="1" t="s">
        <v>121</v>
      </c>
      <c r="B3746" s="1" t="s">
        <v>115</v>
      </c>
      <c r="C3746" s="1">
        <v>49</v>
      </c>
      <c r="D3746" s="1" t="s">
        <v>72</v>
      </c>
      <c r="E3746" s="1">
        <v>0</v>
      </c>
      <c r="F3746" s="1">
        <v>0</v>
      </c>
      <c r="G3746" s="1">
        <v>0</v>
      </c>
      <c r="H3746" s="1">
        <v>0</v>
      </c>
      <c r="I3746" s="1" t="s">
        <v>63</v>
      </c>
      <c r="J3746" s="1" t="s">
        <v>63</v>
      </c>
      <c r="K3746" s="1">
        <v>0</v>
      </c>
      <c r="L3746" s="1">
        <v>0</v>
      </c>
      <c r="M3746" s="1">
        <v>0</v>
      </c>
      <c r="N3746" s="1" t="s">
        <v>63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3" t="str">
        <f t="shared" si="58"/>
        <v>2017Plan</v>
      </c>
      <c r="V3746" s="2">
        <f>DATE(A3746,INDEX(Map!$H$1:$H$12,MATCH(B3746,Map!$G$1:$G$12,0),0),1)</f>
        <v>43709</v>
      </c>
      <c r="W3746" t="str">
        <f>IF(AND(V3746&gt;=Map!$K$2,V3746&lt;=Map!$L$2),"Base",IF(AND(V3746&gt;=Map!$K$3,V3746&lt;=Map!$L$3),"Fcst","N/A"))</f>
        <v>N/A</v>
      </c>
      <c r="X3746" t="str">
        <f>INDEX(Map!$B$2:$B$86,MATCH(D3746,Map!$A$2:$A$86,0),0)</f>
        <v>N/A</v>
      </c>
      <c r="Y3746" s="7" t="str">
        <f>IF(INDEX(Map!$C$2:$C$86,MATCH(D3746,Map!$A$2:$A$86,0),0)="","N/A",E3746*INDEX(Map!$C$2:$C$86,MATCH(D3746,Map!$A$2:$A$86,0),0))</f>
        <v>N/A</v>
      </c>
      <c r="Z3746" s="7" t="str">
        <f>IF(INDEX(Map!$D$2:$D$86,MATCH(D3746,Map!$A$2:$A$86,0),0)="","N/A",E3746*INDEX(Map!$D$2:$D$86,MATCH(D3746,Map!$A$2:$A$86,0),0))</f>
        <v>N/A</v>
      </c>
      <c r="AA3746" t="str">
        <f>INDEX(Map!$E$2:$E$86,MATCH(D3746,Map!$A$2:$A$86,0),0)</f>
        <v>Purchases</v>
      </c>
    </row>
    <row r="3747" spans="1:27" x14ac:dyDescent="0.25">
      <c r="A3747" s="1" t="s">
        <v>121</v>
      </c>
      <c r="B3747" s="1" t="s">
        <v>115</v>
      </c>
      <c r="C3747" s="1">
        <v>50</v>
      </c>
      <c r="D3747" s="1" t="s">
        <v>73</v>
      </c>
      <c r="E3747" s="1">
        <v>0</v>
      </c>
      <c r="F3747" s="1">
        <v>0</v>
      </c>
      <c r="G3747" s="1">
        <v>0</v>
      </c>
      <c r="H3747" s="1">
        <v>0</v>
      </c>
      <c r="I3747" s="1" t="s">
        <v>63</v>
      </c>
      <c r="J3747" s="1" t="s">
        <v>63</v>
      </c>
      <c r="K3747" s="1">
        <v>0</v>
      </c>
      <c r="L3747" s="1">
        <v>0</v>
      </c>
      <c r="M3747" s="1">
        <v>0</v>
      </c>
      <c r="N3747" s="1" t="s">
        <v>63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3" t="str">
        <f t="shared" si="58"/>
        <v>2017Plan</v>
      </c>
      <c r="V3747" s="2">
        <f>DATE(A3747,INDEX(Map!$H$1:$H$12,MATCH(B3747,Map!$G$1:$G$12,0),0),1)</f>
        <v>43709</v>
      </c>
      <c r="W3747" t="str">
        <f>IF(AND(V3747&gt;=Map!$K$2,V3747&lt;=Map!$L$2),"Base",IF(AND(V3747&gt;=Map!$K$3,V3747&lt;=Map!$L$3),"Fcst","N/A"))</f>
        <v>N/A</v>
      </c>
      <c r="X3747" t="str">
        <f>INDEX(Map!$B$2:$B$86,MATCH(D3747,Map!$A$2:$A$86,0),0)</f>
        <v>N/A</v>
      </c>
      <c r="Y3747" s="7" t="str">
        <f>IF(INDEX(Map!$C$2:$C$86,MATCH(D3747,Map!$A$2:$A$86,0),0)="","N/A",E3747*INDEX(Map!$C$2:$C$86,MATCH(D3747,Map!$A$2:$A$86,0),0))</f>
        <v>N/A</v>
      </c>
      <c r="Z3747" s="7" t="str">
        <f>IF(INDEX(Map!$D$2:$D$86,MATCH(D3747,Map!$A$2:$A$86,0),0)="","N/A",E3747*INDEX(Map!$D$2:$D$86,MATCH(D3747,Map!$A$2:$A$86,0),0))</f>
        <v>N/A</v>
      </c>
      <c r="AA3747" t="str">
        <f>INDEX(Map!$E$2:$E$86,MATCH(D3747,Map!$A$2:$A$86,0),0)</f>
        <v>Purchases</v>
      </c>
    </row>
    <row r="3748" spans="1:27" x14ac:dyDescent="0.25">
      <c r="A3748" s="1" t="s">
        <v>121</v>
      </c>
      <c r="B3748" s="1" t="s">
        <v>115</v>
      </c>
      <c r="C3748" s="1">
        <v>51</v>
      </c>
      <c r="D3748" s="1" t="s">
        <v>74</v>
      </c>
      <c r="E3748" s="1">
        <v>0</v>
      </c>
      <c r="F3748" s="1">
        <v>0</v>
      </c>
      <c r="G3748" s="1">
        <v>0</v>
      </c>
      <c r="H3748" s="1">
        <v>0</v>
      </c>
      <c r="I3748" s="1" t="s">
        <v>63</v>
      </c>
      <c r="J3748" s="1" t="s">
        <v>63</v>
      </c>
      <c r="K3748" s="1">
        <v>0</v>
      </c>
      <c r="L3748" s="1">
        <v>0</v>
      </c>
      <c r="M3748" s="1">
        <v>0</v>
      </c>
      <c r="N3748" s="1" t="s">
        <v>63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</v>
      </c>
      <c r="U3748" s="3" t="str">
        <f t="shared" si="58"/>
        <v>2017Plan</v>
      </c>
      <c r="V3748" s="2">
        <f>DATE(A3748,INDEX(Map!$H$1:$H$12,MATCH(B3748,Map!$G$1:$G$12,0),0),1)</f>
        <v>43709</v>
      </c>
      <c r="W3748" t="str">
        <f>IF(AND(V3748&gt;=Map!$K$2,V3748&lt;=Map!$L$2),"Base",IF(AND(V3748&gt;=Map!$K$3,V3748&lt;=Map!$L$3),"Fcst","N/A"))</f>
        <v>N/A</v>
      </c>
      <c r="X3748" t="str">
        <f>INDEX(Map!$B$2:$B$86,MATCH(D3748,Map!$A$2:$A$86,0),0)</f>
        <v>N/A</v>
      </c>
      <c r="Y3748" s="7" t="str">
        <f>IF(INDEX(Map!$C$2:$C$86,MATCH(D3748,Map!$A$2:$A$86,0),0)="","N/A",E3748*INDEX(Map!$C$2:$C$86,MATCH(D3748,Map!$A$2:$A$86,0),0))</f>
        <v>N/A</v>
      </c>
      <c r="Z3748" s="7" t="str">
        <f>IF(INDEX(Map!$D$2:$D$86,MATCH(D3748,Map!$A$2:$A$86,0),0)="","N/A",E3748*INDEX(Map!$D$2:$D$86,MATCH(D3748,Map!$A$2:$A$86,0),0))</f>
        <v>N/A</v>
      </c>
      <c r="AA3748" t="str">
        <f>INDEX(Map!$E$2:$E$86,MATCH(D3748,Map!$A$2:$A$86,0),0)</f>
        <v>Purchases</v>
      </c>
    </row>
    <row r="3749" spans="1:27" x14ac:dyDescent="0.25">
      <c r="A3749" s="1" t="s">
        <v>121</v>
      </c>
      <c r="B3749" s="1" t="s">
        <v>115</v>
      </c>
      <c r="C3749" s="1">
        <v>52</v>
      </c>
      <c r="D3749" s="1" t="s">
        <v>75</v>
      </c>
      <c r="E3749" s="1">
        <v>0</v>
      </c>
      <c r="F3749" s="1">
        <v>0</v>
      </c>
      <c r="G3749" s="1">
        <v>0</v>
      </c>
      <c r="H3749" s="1">
        <v>0</v>
      </c>
      <c r="I3749" s="1" t="s">
        <v>63</v>
      </c>
      <c r="J3749" s="1" t="s">
        <v>63</v>
      </c>
      <c r="K3749" s="1">
        <v>0</v>
      </c>
      <c r="L3749" s="1">
        <v>0</v>
      </c>
      <c r="M3749" s="1">
        <v>0</v>
      </c>
      <c r="N3749" s="1" t="s">
        <v>63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</v>
      </c>
      <c r="U3749" s="3" t="str">
        <f t="shared" si="58"/>
        <v>2017Plan</v>
      </c>
      <c r="V3749" s="2">
        <f>DATE(A3749,INDEX(Map!$H$1:$H$12,MATCH(B3749,Map!$G$1:$G$12,0),0),1)</f>
        <v>43709</v>
      </c>
      <c r="W3749" t="str">
        <f>IF(AND(V3749&gt;=Map!$K$2,V3749&lt;=Map!$L$2),"Base",IF(AND(V3749&gt;=Map!$K$3,V3749&lt;=Map!$L$3),"Fcst","N/A"))</f>
        <v>N/A</v>
      </c>
      <c r="X3749" t="str">
        <f>INDEX(Map!$B$2:$B$86,MATCH(D3749,Map!$A$2:$A$86,0),0)</f>
        <v>N/A</v>
      </c>
      <c r="Y3749" s="7" t="str">
        <f>IF(INDEX(Map!$C$2:$C$86,MATCH(D3749,Map!$A$2:$A$86,0),0)="","N/A",E3749*INDEX(Map!$C$2:$C$86,MATCH(D3749,Map!$A$2:$A$86,0),0))</f>
        <v>N/A</v>
      </c>
      <c r="Z3749" s="7" t="str">
        <f>IF(INDEX(Map!$D$2:$D$86,MATCH(D3749,Map!$A$2:$A$86,0),0)="","N/A",E3749*INDEX(Map!$D$2:$D$86,MATCH(D3749,Map!$A$2:$A$86,0),0))</f>
        <v>N/A</v>
      </c>
      <c r="AA3749" t="str">
        <f>INDEX(Map!$E$2:$E$86,MATCH(D3749,Map!$A$2:$A$86,0),0)</f>
        <v>Purchases</v>
      </c>
    </row>
    <row r="3750" spans="1:27" x14ac:dyDescent="0.25">
      <c r="A3750" s="1" t="s">
        <v>121</v>
      </c>
      <c r="B3750" s="1" t="s">
        <v>115</v>
      </c>
      <c r="C3750" s="1">
        <v>53</v>
      </c>
      <c r="D3750" s="1" t="s">
        <v>76</v>
      </c>
      <c r="E3750" s="1">
        <v>0</v>
      </c>
      <c r="F3750" s="1">
        <v>0</v>
      </c>
      <c r="G3750" s="1">
        <v>0</v>
      </c>
      <c r="H3750" s="1">
        <v>0</v>
      </c>
      <c r="I3750" s="1" t="s">
        <v>63</v>
      </c>
      <c r="J3750" s="1" t="s">
        <v>63</v>
      </c>
      <c r="K3750" s="1">
        <v>0</v>
      </c>
      <c r="L3750" s="1">
        <v>0</v>
      </c>
      <c r="M3750" s="1">
        <v>0</v>
      </c>
      <c r="N3750" s="1" t="s">
        <v>63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3" t="str">
        <f t="shared" si="58"/>
        <v>2017Plan</v>
      </c>
      <c r="V3750" s="2">
        <f>DATE(A3750,INDEX(Map!$H$1:$H$12,MATCH(B3750,Map!$G$1:$G$12,0),0),1)</f>
        <v>43709</v>
      </c>
      <c r="W3750" t="str">
        <f>IF(AND(V3750&gt;=Map!$K$2,V3750&lt;=Map!$L$2),"Base",IF(AND(V3750&gt;=Map!$K$3,V3750&lt;=Map!$L$3),"Fcst","N/A"))</f>
        <v>N/A</v>
      </c>
      <c r="X3750" t="str">
        <f>INDEX(Map!$B$2:$B$86,MATCH(D3750,Map!$A$2:$A$86,0),0)</f>
        <v>N/A</v>
      </c>
      <c r="Y3750" s="7" t="str">
        <f>IF(INDEX(Map!$C$2:$C$86,MATCH(D3750,Map!$A$2:$A$86,0),0)="","N/A",E3750*INDEX(Map!$C$2:$C$86,MATCH(D3750,Map!$A$2:$A$86,0),0))</f>
        <v>N/A</v>
      </c>
      <c r="Z3750" s="7" t="str">
        <f>IF(INDEX(Map!$D$2:$D$86,MATCH(D3750,Map!$A$2:$A$86,0),0)="","N/A",E3750*INDEX(Map!$D$2:$D$86,MATCH(D3750,Map!$A$2:$A$86,0),0))</f>
        <v>N/A</v>
      </c>
      <c r="AA3750" t="str">
        <f>INDEX(Map!$E$2:$E$86,MATCH(D3750,Map!$A$2:$A$86,0),0)</f>
        <v>Purchases</v>
      </c>
    </row>
    <row r="3751" spans="1:27" x14ac:dyDescent="0.25">
      <c r="A3751" s="1" t="s">
        <v>121</v>
      </c>
      <c r="B3751" s="1" t="s">
        <v>115</v>
      </c>
      <c r="C3751" s="1">
        <v>54</v>
      </c>
      <c r="D3751" s="1" t="s">
        <v>77</v>
      </c>
      <c r="E3751" s="1">
        <v>0</v>
      </c>
      <c r="F3751" s="1">
        <v>0</v>
      </c>
      <c r="G3751" s="1">
        <v>0</v>
      </c>
      <c r="H3751" s="1">
        <v>0</v>
      </c>
      <c r="I3751" s="1" t="s">
        <v>63</v>
      </c>
      <c r="J3751" s="1" t="s">
        <v>63</v>
      </c>
      <c r="K3751" s="1">
        <v>0</v>
      </c>
      <c r="L3751" s="1">
        <v>0</v>
      </c>
      <c r="M3751" s="1">
        <v>0</v>
      </c>
      <c r="N3751" s="1" t="s">
        <v>63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</v>
      </c>
      <c r="U3751" s="3" t="str">
        <f t="shared" si="58"/>
        <v>2017Plan</v>
      </c>
      <c r="V3751" s="2">
        <f>DATE(A3751,INDEX(Map!$H$1:$H$12,MATCH(B3751,Map!$G$1:$G$12,0),0),1)</f>
        <v>43709</v>
      </c>
      <c r="W3751" t="str">
        <f>IF(AND(V3751&gt;=Map!$K$2,V3751&lt;=Map!$L$2),"Base",IF(AND(V3751&gt;=Map!$K$3,V3751&lt;=Map!$L$3),"Fcst","N/A"))</f>
        <v>N/A</v>
      </c>
      <c r="X3751" t="str">
        <f>INDEX(Map!$B$2:$B$86,MATCH(D3751,Map!$A$2:$A$86,0),0)</f>
        <v>N/A</v>
      </c>
      <c r="Y3751" s="7" t="str">
        <f>IF(INDEX(Map!$C$2:$C$86,MATCH(D3751,Map!$A$2:$A$86,0),0)="","N/A",E3751*INDEX(Map!$C$2:$C$86,MATCH(D3751,Map!$A$2:$A$86,0),0))</f>
        <v>N/A</v>
      </c>
      <c r="Z3751" s="7" t="str">
        <f>IF(INDEX(Map!$D$2:$D$86,MATCH(D3751,Map!$A$2:$A$86,0),0)="","N/A",E3751*INDEX(Map!$D$2:$D$86,MATCH(D3751,Map!$A$2:$A$86,0),0))</f>
        <v>N/A</v>
      </c>
      <c r="AA3751" t="str">
        <f>INDEX(Map!$E$2:$E$86,MATCH(D3751,Map!$A$2:$A$86,0),0)</f>
        <v>Purchases</v>
      </c>
    </row>
    <row r="3752" spans="1:27" x14ac:dyDescent="0.25">
      <c r="A3752" s="1" t="s">
        <v>121</v>
      </c>
      <c r="B3752" s="1" t="s">
        <v>115</v>
      </c>
      <c r="C3752" s="1">
        <v>55</v>
      </c>
      <c r="D3752" s="1" t="s">
        <v>78</v>
      </c>
      <c r="E3752" s="1">
        <v>0</v>
      </c>
      <c r="F3752" s="1">
        <v>0</v>
      </c>
      <c r="G3752" s="1">
        <v>0</v>
      </c>
      <c r="H3752" s="1">
        <v>0</v>
      </c>
      <c r="I3752" s="1" t="s">
        <v>63</v>
      </c>
      <c r="J3752" s="1" t="s">
        <v>63</v>
      </c>
      <c r="K3752" s="1">
        <v>0</v>
      </c>
      <c r="L3752" s="1">
        <v>0</v>
      </c>
      <c r="M3752" s="1">
        <v>0</v>
      </c>
      <c r="N3752" s="1" t="s">
        <v>63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</v>
      </c>
      <c r="U3752" s="3" t="str">
        <f t="shared" si="58"/>
        <v>2017Plan</v>
      </c>
      <c r="V3752" s="2">
        <f>DATE(A3752,INDEX(Map!$H$1:$H$12,MATCH(B3752,Map!$G$1:$G$12,0),0),1)</f>
        <v>43709</v>
      </c>
      <c r="W3752" t="str">
        <f>IF(AND(V3752&gt;=Map!$K$2,V3752&lt;=Map!$L$2),"Base",IF(AND(V3752&gt;=Map!$K$3,V3752&lt;=Map!$L$3),"Fcst","N/A"))</f>
        <v>N/A</v>
      </c>
      <c r="X3752" t="str">
        <f>INDEX(Map!$B$2:$B$86,MATCH(D3752,Map!$A$2:$A$86,0),0)</f>
        <v>N/A</v>
      </c>
      <c r="Y3752" s="7" t="str">
        <f>IF(INDEX(Map!$C$2:$C$86,MATCH(D3752,Map!$A$2:$A$86,0),0)="","N/A",E3752*INDEX(Map!$C$2:$C$86,MATCH(D3752,Map!$A$2:$A$86,0),0))</f>
        <v>N/A</v>
      </c>
      <c r="Z3752" s="7" t="str">
        <f>IF(INDEX(Map!$D$2:$D$86,MATCH(D3752,Map!$A$2:$A$86,0),0)="","N/A",E3752*INDEX(Map!$D$2:$D$86,MATCH(D3752,Map!$A$2:$A$86,0),0))</f>
        <v>N/A</v>
      </c>
      <c r="AA3752" t="str">
        <f>INDEX(Map!$E$2:$E$86,MATCH(D3752,Map!$A$2:$A$86,0),0)</f>
        <v>Purchases</v>
      </c>
    </row>
    <row r="3753" spans="1:27" x14ac:dyDescent="0.25">
      <c r="A3753" s="1" t="s">
        <v>121</v>
      </c>
      <c r="B3753" s="1" t="s">
        <v>115</v>
      </c>
      <c r="C3753" s="1">
        <v>56</v>
      </c>
      <c r="D3753" s="1" t="s">
        <v>79</v>
      </c>
      <c r="E3753" s="1">
        <v>0</v>
      </c>
      <c r="F3753" s="1">
        <v>0</v>
      </c>
      <c r="G3753" s="1">
        <v>0</v>
      </c>
      <c r="H3753" s="1">
        <v>0</v>
      </c>
      <c r="I3753" s="1" t="s">
        <v>63</v>
      </c>
      <c r="J3753" s="1" t="s">
        <v>63</v>
      </c>
      <c r="K3753" s="1">
        <v>0</v>
      </c>
      <c r="L3753" s="1">
        <v>0</v>
      </c>
      <c r="M3753" s="1">
        <v>0</v>
      </c>
      <c r="N3753" s="1" t="s">
        <v>63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3" t="str">
        <f t="shared" si="58"/>
        <v>2017Plan</v>
      </c>
      <c r="V3753" s="2">
        <f>DATE(A3753,INDEX(Map!$H$1:$H$12,MATCH(B3753,Map!$G$1:$G$12,0),0),1)</f>
        <v>43709</v>
      </c>
      <c r="W3753" t="str">
        <f>IF(AND(V3753&gt;=Map!$K$2,V3753&lt;=Map!$L$2),"Base",IF(AND(V3753&gt;=Map!$K$3,V3753&lt;=Map!$L$3),"Fcst","N/A"))</f>
        <v>N/A</v>
      </c>
      <c r="X3753" t="str">
        <f>INDEX(Map!$B$2:$B$86,MATCH(D3753,Map!$A$2:$A$86,0),0)</f>
        <v>N/A</v>
      </c>
      <c r="Y3753" s="7" t="str">
        <f>IF(INDEX(Map!$C$2:$C$86,MATCH(D3753,Map!$A$2:$A$86,0),0)="","N/A",E3753*INDEX(Map!$C$2:$C$86,MATCH(D3753,Map!$A$2:$A$86,0),0))</f>
        <v>N/A</v>
      </c>
      <c r="Z3753" s="7" t="str">
        <f>IF(INDEX(Map!$D$2:$D$86,MATCH(D3753,Map!$A$2:$A$86,0),0)="","N/A",E3753*INDEX(Map!$D$2:$D$86,MATCH(D3753,Map!$A$2:$A$86,0),0))</f>
        <v>N/A</v>
      </c>
      <c r="AA3753" t="str">
        <f>INDEX(Map!$E$2:$E$86,MATCH(D3753,Map!$A$2:$A$86,0),0)</f>
        <v>Purchases</v>
      </c>
    </row>
    <row r="3754" spans="1:27" x14ac:dyDescent="0.25">
      <c r="A3754" s="1" t="s">
        <v>121</v>
      </c>
      <c r="B3754" s="1" t="s">
        <v>115</v>
      </c>
      <c r="C3754" s="1">
        <v>57</v>
      </c>
      <c r="D3754" s="1" t="s">
        <v>80</v>
      </c>
      <c r="E3754" s="1">
        <v>0</v>
      </c>
      <c r="F3754" s="1">
        <v>0</v>
      </c>
      <c r="G3754" s="1">
        <v>0</v>
      </c>
      <c r="H3754" s="1">
        <v>0</v>
      </c>
      <c r="I3754" s="1" t="s">
        <v>63</v>
      </c>
      <c r="J3754" s="1" t="s">
        <v>63</v>
      </c>
      <c r="K3754" s="1">
        <v>0</v>
      </c>
      <c r="L3754" s="1">
        <v>0</v>
      </c>
      <c r="M3754" s="1">
        <v>0</v>
      </c>
      <c r="N3754" s="1" t="s">
        <v>63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</v>
      </c>
      <c r="U3754" s="3" t="str">
        <f t="shared" si="58"/>
        <v>2017Plan</v>
      </c>
      <c r="V3754" s="2">
        <f>DATE(A3754,INDEX(Map!$H$1:$H$12,MATCH(B3754,Map!$G$1:$G$12,0),0),1)</f>
        <v>43709</v>
      </c>
      <c r="W3754" t="str">
        <f>IF(AND(V3754&gt;=Map!$K$2,V3754&lt;=Map!$L$2),"Base",IF(AND(V3754&gt;=Map!$K$3,V3754&lt;=Map!$L$3),"Fcst","N/A"))</f>
        <v>N/A</v>
      </c>
      <c r="X3754" t="str">
        <f>INDEX(Map!$B$2:$B$86,MATCH(D3754,Map!$A$2:$A$86,0),0)</f>
        <v>N/A</v>
      </c>
      <c r="Y3754" s="7" t="str">
        <f>IF(INDEX(Map!$C$2:$C$86,MATCH(D3754,Map!$A$2:$A$86,0),0)="","N/A",E3754*INDEX(Map!$C$2:$C$86,MATCH(D3754,Map!$A$2:$A$86,0),0))</f>
        <v>N/A</v>
      </c>
      <c r="Z3754" s="7" t="str">
        <f>IF(INDEX(Map!$D$2:$D$86,MATCH(D3754,Map!$A$2:$A$86,0),0)="","N/A",E3754*INDEX(Map!$D$2:$D$86,MATCH(D3754,Map!$A$2:$A$86,0),0))</f>
        <v>N/A</v>
      </c>
      <c r="AA3754" t="str">
        <f>INDEX(Map!$E$2:$E$86,MATCH(D3754,Map!$A$2:$A$86,0),0)</f>
        <v>Purchases</v>
      </c>
    </row>
    <row r="3755" spans="1:27" x14ac:dyDescent="0.25">
      <c r="A3755" s="1" t="s">
        <v>121</v>
      </c>
      <c r="B3755" s="1" t="s">
        <v>115</v>
      </c>
      <c r="C3755" s="1">
        <v>58</v>
      </c>
      <c r="D3755" s="1" t="s">
        <v>81</v>
      </c>
      <c r="E3755" s="1">
        <v>0</v>
      </c>
      <c r="F3755" s="1">
        <v>0</v>
      </c>
      <c r="G3755" s="1">
        <v>0</v>
      </c>
      <c r="H3755" s="1">
        <v>0</v>
      </c>
      <c r="I3755" s="1" t="s">
        <v>63</v>
      </c>
      <c r="J3755" s="1" t="s">
        <v>63</v>
      </c>
      <c r="K3755" s="1">
        <v>0</v>
      </c>
      <c r="L3755" s="1">
        <v>0</v>
      </c>
      <c r="M3755" s="1">
        <v>0</v>
      </c>
      <c r="N3755" s="1" t="s">
        <v>63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</v>
      </c>
      <c r="U3755" s="3" t="str">
        <f t="shared" si="58"/>
        <v>2017Plan</v>
      </c>
      <c r="V3755" s="2">
        <f>DATE(A3755,INDEX(Map!$H$1:$H$12,MATCH(B3755,Map!$G$1:$G$12,0),0),1)</f>
        <v>43709</v>
      </c>
      <c r="W3755" t="str">
        <f>IF(AND(V3755&gt;=Map!$K$2,V3755&lt;=Map!$L$2),"Base",IF(AND(V3755&gt;=Map!$K$3,V3755&lt;=Map!$L$3),"Fcst","N/A"))</f>
        <v>N/A</v>
      </c>
      <c r="X3755" t="str">
        <f>INDEX(Map!$B$2:$B$86,MATCH(D3755,Map!$A$2:$A$86,0),0)</f>
        <v>N/A</v>
      </c>
      <c r="Y3755" s="7" t="str">
        <f>IF(INDEX(Map!$C$2:$C$86,MATCH(D3755,Map!$A$2:$A$86,0),0)="","N/A",E3755*INDEX(Map!$C$2:$C$86,MATCH(D3755,Map!$A$2:$A$86,0),0))</f>
        <v>N/A</v>
      </c>
      <c r="Z3755" s="7" t="str">
        <f>IF(INDEX(Map!$D$2:$D$86,MATCH(D3755,Map!$A$2:$A$86,0),0)="","N/A",E3755*INDEX(Map!$D$2:$D$86,MATCH(D3755,Map!$A$2:$A$86,0),0))</f>
        <v>N/A</v>
      </c>
      <c r="AA3755" t="str">
        <f>INDEX(Map!$E$2:$E$86,MATCH(D3755,Map!$A$2:$A$86,0),0)</f>
        <v>Purchases</v>
      </c>
    </row>
    <row r="3756" spans="1:27" x14ac:dyDescent="0.25">
      <c r="A3756" s="1" t="s">
        <v>121</v>
      </c>
      <c r="B3756" s="1" t="s">
        <v>115</v>
      </c>
      <c r="C3756" s="1">
        <v>59</v>
      </c>
      <c r="D3756" s="1" t="s">
        <v>82</v>
      </c>
      <c r="E3756" s="1">
        <v>0</v>
      </c>
      <c r="F3756" s="1">
        <v>0</v>
      </c>
      <c r="G3756" s="1">
        <v>0</v>
      </c>
      <c r="H3756" s="1">
        <v>0</v>
      </c>
      <c r="I3756" s="1" t="s">
        <v>63</v>
      </c>
      <c r="J3756" s="1" t="s">
        <v>63</v>
      </c>
      <c r="K3756" s="1">
        <v>0</v>
      </c>
      <c r="L3756" s="1">
        <v>0</v>
      </c>
      <c r="M3756" s="1">
        <v>0</v>
      </c>
      <c r="N3756" s="1" t="s">
        <v>63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3" t="str">
        <f t="shared" si="58"/>
        <v>2017Plan</v>
      </c>
      <c r="V3756" s="2">
        <f>DATE(A3756,INDEX(Map!$H$1:$H$12,MATCH(B3756,Map!$G$1:$G$12,0),0),1)</f>
        <v>43709</v>
      </c>
      <c r="W3756" t="str">
        <f>IF(AND(V3756&gt;=Map!$K$2,V3756&lt;=Map!$L$2),"Base",IF(AND(V3756&gt;=Map!$K$3,V3756&lt;=Map!$L$3),"Fcst","N/A"))</f>
        <v>N/A</v>
      </c>
      <c r="X3756" t="str">
        <f>INDEX(Map!$B$2:$B$86,MATCH(D3756,Map!$A$2:$A$86,0),0)</f>
        <v>N/A</v>
      </c>
      <c r="Y3756" s="7" t="str">
        <f>IF(INDEX(Map!$C$2:$C$86,MATCH(D3756,Map!$A$2:$A$86,0),0)="","N/A",E3756*INDEX(Map!$C$2:$C$86,MATCH(D3756,Map!$A$2:$A$86,0),0))</f>
        <v>N/A</v>
      </c>
      <c r="Z3756" s="7" t="str">
        <f>IF(INDEX(Map!$D$2:$D$86,MATCH(D3756,Map!$A$2:$A$86,0),0)="","N/A",E3756*INDEX(Map!$D$2:$D$86,MATCH(D3756,Map!$A$2:$A$86,0),0))</f>
        <v>N/A</v>
      </c>
      <c r="AA3756" t="str">
        <f>INDEX(Map!$E$2:$E$86,MATCH(D3756,Map!$A$2:$A$86,0),0)</f>
        <v>Purchases</v>
      </c>
    </row>
    <row r="3757" spans="1:27" x14ac:dyDescent="0.25">
      <c r="A3757" s="1" t="s">
        <v>121</v>
      </c>
      <c r="B3757" s="1" t="s">
        <v>115</v>
      </c>
      <c r="C3757" s="1">
        <v>60</v>
      </c>
      <c r="D3757" s="1" t="s">
        <v>83</v>
      </c>
      <c r="E3757" s="1">
        <v>-19</v>
      </c>
      <c r="F3757" s="1">
        <v>0</v>
      </c>
      <c r="G3757" s="1">
        <v>14.1</v>
      </c>
      <c r="H3757" s="1">
        <v>33</v>
      </c>
      <c r="I3757" s="1" t="s">
        <v>63</v>
      </c>
      <c r="J3757" s="1" t="s">
        <v>63</v>
      </c>
      <c r="K3757" s="1">
        <v>251</v>
      </c>
      <c r="L3757" s="1">
        <v>35.700000000000003</v>
      </c>
      <c r="M3757" s="1">
        <v>-679</v>
      </c>
      <c r="N3757" s="1" t="s">
        <v>63</v>
      </c>
      <c r="O3757" s="1">
        <v>0</v>
      </c>
      <c r="P3757" s="1">
        <v>0</v>
      </c>
      <c r="Q3757" s="1">
        <v>168</v>
      </c>
      <c r="R3757" s="1">
        <v>26.91</v>
      </c>
      <c r="S3757" s="1">
        <v>26.91</v>
      </c>
      <c r="T3757" s="1">
        <v>-511</v>
      </c>
      <c r="U3757" s="3" t="str">
        <f t="shared" si="58"/>
        <v>2017Plan</v>
      </c>
      <c r="V3757" s="2">
        <f>DATE(A3757,INDEX(Map!$H$1:$H$12,MATCH(B3757,Map!$G$1:$G$12,0),0),1)</f>
        <v>43709</v>
      </c>
      <c r="W3757" t="str">
        <f>IF(AND(V3757&gt;=Map!$K$2,V3757&lt;=Map!$L$2),"Base",IF(AND(V3757&gt;=Map!$K$3,V3757&lt;=Map!$L$3),"Fcst","N/A"))</f>
        <v>N/A</v>
      </c>
      <c r="X3757" t="str">
        <f>INDEX(Map!$B$2:$B$86,MATCH(D3757,Map!$A$2:$A$86,0),0)</f>
        <v>N/A</v>
      </c>
      <c r="Y3757" s="7" t="str">
        <f>IF(INDEX(Map!$C$2:$C$86,MATCH(D3757,Map!$A$2:$A$86,0),0)="","N/A",E3757*INDEX(Map!$C$2:$C$86,MATCH(D3757,Map!$A$2:$A$86,0),0))</f>
        <v>N/A</v>
      </c>
      <c r="Z3757" s="7" t="str">
        <f>IF(INDEX(Map!$D$2:$D$86,MATCH(D3757,Map!$A$2:$A$86,0),0)="","N/A",E3757*INDEX(Map!$D$2:$D$86,MATCH(D3757,Map!$A$2:$A$86,0),0))</f>
        <v>N/A</v>
      </c>
      <c r="AA3757" t="str">
        <f>INDEX(Map!$E$2:$E$86,MATCH(D3757,Map!$A$2:$A$86,0),0)</f>
        <v>Sales</v>
      </c>
    </row>
    <row r="3758" spans="1:27" x14ac:dyDescent="0.25">
      <c r="A3758" s="1" t="s">
        <v>121</v>
      </c>
      <c r="B3758" s="1" t="s">
        <v>115</v>
      </c>
      <c r="C3758" s="1">
        <v>61</v>
      </c>
      <c r="D3758" s="1" t="s">
        <v>84</v>
      </c>
      <c r="E3758" s="1">
        <v>-1.6</v>
      </c>
      <c r="F3758" s="1">
        <v>0</v>
      </c>
      <c r="G3758" s="1">
        <v>6.7</v>
      </c>
      <c r="H3758" s="1">
        <v>30</v>
      </c>
      <c r="I3758" s="1" t="s">
        <v>63</v>
      </c>
      <c r="J3758" s="1" t="s">
        <v>63</v>
      </c>
      <c r="K3758" s="1">
        <v>240</v>
      </c>
      <c r="L3758" s="1">
        <v>23.9</v>
      </c>
      <c r="M3758" s="1">
        <v>-39</v>
      </c>
      <c r="N3758" s="1" t="s">
        <v>63</v>
      </c>
      <c r="O3758" s="1">
        <v>0</v>
      </c>
      <c r="P3758" s="1">
        <v>0</v>
      </c>
      <c r="Q3758" s="1">
        <v>11</v>
      </c>
      <c r="R3758" s="1">
        <v>16.829999999999998</v>
      </c>
      <c r="S3758" s="1">
        <v>16.829999999999998</v>
      </c>
      <c r="T3758" s="1">
        <v>-27</v>
      </c>
      <c r="U3758" s="3" t="str">
        <f t="shared" si="58"/>
        <v>2017Plan</v>
      </c>
      <c r="V3758" s="2">
        <f>DATE(A3758,INDEX(Map!$H$1:$H$12,MATCH(B3758,Map!$G$1:$G$12,0),0),1)</f>
        <v>43709</v>
      </c>
      <c r="W3758" t="str">
        <f>IF(AND(V3758&gt;=Map!$K$2,V3758&lt;=Map!$L$2),"Base",IF(AND(V3758&gt;=Map!$K$3,V3758&lt;=Map!$L$3),"Fcst","N/A"))</f>
        <v>N/A</v>
      </c>
      <c r="X3758" t="str">
        <f>INDEX(Map!$B$2:$B$86,MATCH(D3758,Map!$A$2:$A$86,0),0)</f>
        <v>N/A</v>
      </c>
      <c r="Y3758" s="7" t="str">
        <f>IF(INDEX(Map!$C$2:$C$86,MATCH(D3758,Map!$A$2:$A$86,0),0)="","N/A",E3758*INDEX(Map!$C$2:$C$86,MATCH(D3758,Map!$A$2:$A$86,0),0))</f>
        <v>N/A</v>
      </c>
      <c r="Z3758" s="7" t="str">
        <f>IF(INDEX(Map!$D$2:$D$86,MATCH(D3758,Map!$A$2:$A$86,0),0)="","N/A",E3758*INDEX(Map!$D$2:$D$86,MATCH(D3758,Map!$A$2:$A$86,0),0))</f>
        <v>N/A</v>
      </c>
      <c r="AA3758" t="str">
        <f>INDEX(Map!$E$2:$E$86,MATCH(D3758,Map!$A$2:$A$86,0),0)</f>
        <v>Sales</v>
      </c>
    </row>
    <row r="3759" spans="1:27" x14ac:dyDescent="0.25">
      <c r="A3759" s="1" t="s">
        <v>121</v>
      </c>
      <c r="B3759" s="1" t="s">
        <v>115</v>
      </c>
      <c r="C3759" s="1">
        <v>62</v>
      </c>
      <c r="D3759" s="1" t="s">
        <v>85</v>
      </c>
      <c r="E3759" s="1">
        <v>-3.8</v>
      </c>
      <c r="F3759" s="1">
        <v>0</v>
      </c>
      <c r="G3759" s="1">
        <v>16.8</v>
      </c>
      <c r="H3759" s="1">
        <v>6</v>
      </c>
      <c r="I3759" s="1" t="s">
        <v>63</v>
      </c>
      <c r="J3759" s="1" t="s">
        <v>63</v>
      </c>
      <c r="K3759" s="1">
        <v>47</v>
      </c>
      <c r="L3759" s="1">
        <v>33.700000000000003</v>
      </c>
      <c r="M3759" s="1">
        <v>-127</v>
      </c>
      <c r="N3759" s="1" t="s">
        <v>63</v>
      </c>
      <c r="O3759" s="1">
        <v>0</v>
      </c>
      <c r="P3759" s="1">
        <v>0</v>
      </c>
      <c r="Q3759" s="1">
        <v>30</v>
      </c>
      <c r="R3759" s="1">
        <v>25.74</v>
      </c>
      <c r="S3759" s="1">
        <v>25.74</v>
      </c>
      <c r="T3759" s="1">
        <v>-97</v>
      </c>
      <c r="U3759" s="3" t="str">
        <f t="shared" si="58"/>
        <v>2017Plan</v>
      </c>
      <c r="V3759" s="2">
        <f>DATE(A3759,INDEX(Map!$H$1:$H$12,MATCH(B3759,Map!$G$1:$G$12,0),0),1)</f>
        <v>43709</v>
      </c>
      <c r="W3759" t="str">
        <f>IF(AND(V3759&gt;=Map!$K$2,V3759&lt;=Map!$L$2),"Base",IF(AND(V3759&gt;=Map!$K$3,V3759&lt;=Map!$L$3),"Fcst","N/A"))</f>
        <v>N/A</v>
      </c>
      <c r="X3759" t="str">
        <f>INDEX(Map!$B$2:$B$86,MATCH(D3759,Map!$A$2:$A$86,0),0)</f>
        <v>N/A</v>
      </c>
      <c r="Y3759" s="7" t="str">
        <f>IF(INDEX(Map!$C$2:$C$86,MATCH(D3759,Map!$A$2:$A$86,0),0)="","N/A",E3759*INDEX(Map!$C$2:$C$86,MATCH(D3759,Map!$A$2:$A$86,0),0))</f>
        <v>N/A</v>
      </c>
      <c r="Z3759" s="7" t="str">
        <f>IF(INDEX(Map!$D$2:$D$86,MATCH(D3759,Map!$A$2:$A$86,0),0)="","N/A",E3759*INDEX(Map!$D$2:$D$86,MATCH(D3759,Map!$A$2:$A$86,0),0))</f>
        <v>N/A</v>
      </c>
      <c r="AA3759" t="str">
        <f>INDEX(Map!$E$2:$E$86,MATCH(D3759,Map!$A$2:$A$86,0),0)</f>
        <v>Sales</v>
      </c>
    </row>
    <row r="3760" spans="1:27" x14ac:dyDescent="0.25">
      <c r="A3760" s="1" t="s">
        <v>121</v>
      </c>
      <c r="B3760" s="1" t="s">
        <v>115</v>
      </c>
      <c r="C3760" s="1">
        <v>63</v>
      </c>
      <c r="D3760" s="1" t="s">
        <v>86</v>
      </c>
      <c r="E3760" s="1">
        <v>-5.2</v>
      </c>
      <c r="F3760" s="1">
        <v>0</v>
      </c>
      <c r="G3760" s="1">
        <v>18.7</v>
      </c>
      <c r="H3760" s="1">
        <v>5</v>
      </c>
      <c r="I3760" s="1" t="s">
        <v>63</v>
      </c>
      <c r="J3760" s="1" t="s">
        <v>63</v>
      </c>
      <c r="K3760" s="1">
        <v>80</v>
      </c>
      <c r="L3760" s="1">
        <v>39</v>
      </c>
      <c r="M3760" s="1">
        <v>-204</v>
      </c>
      <c r="N3760" s="1" t="s">
        <v>63</v>
      </c>
      <c r="O3760" s="1">
        <v>0</v>
      </c>
      <c r="P3760" s="1">
        <v>0</v>
      </c>
      <c r="Q3760" s="1">
        <v>44</v>
      </c>
      <c r="R3760" s="1">
        <v>30.55</v>
      </c>
      <c r="S3760" s="1">
        <v>30.55</v>
      </c>
      <c r="T3760" s="1">
        <v>-160</v>
      </c>
      <c r="U3760" s="3" t="str">
        <f t="shared" si="58"/>
        <v>2017Plan</v>
      </c>
      <c r="V3760" s="2">
        <f>DATE(A3760,INDEX(Map!$H$1:$H$12,MATCH(B3760,Map!$G$1:$G$12,0),0),1)</f>
        <v>43709</v>
      </c>
      <c r="W3760" t="str">
        <f>IF(AND(V3760&gt;=Map!$K$2,V3760&lt;=Map!$L$2),"Base",IF(AND(V3760&gt;=Map!$K$3,V3760&lt;=Map!$L$3),"Fcst","N/A"))</f>
        <v>N/A</v>
      </c>
      <c r="X3760" t="str">
        <f>INDEX(Map!$B$2:$B$86,MATCH(D3760,Map!$A$2:$A$86,0),0)</f>
        <v>N/A</v>
      </c>
      <c r="Y3760" s="7" t="str">
        <f>IF(INDEX(Map!$C$2:$C$86,MATCH(D3760,Map!$A$2:$A$86,0),0)="","N/A",E3760*INDEX(Map!$C$2:$C$86,MATCH(D3760,Map!$A$2:$A$86,0),0))</f>
        <v>N/A</v>
      </c>
      <c r="Z3760" s="7" t="str">
        <f>IF(INDEX(Map!$D$2:$D$86,MATCH(D3760,Map!$A$2:$A$86,0),0)="","N/A",E3760*INDEX(Map!$D$2:$D$86,MATCH(D3760,Map!$A$2:$A$86,0),0))</f>
        <v>N/A</v>
      </c>
      <c r="AA3760" t="str">
        <f>INDEX(Map!$E$2:$E$86,MATCH(D3760,Map!$A$2:$A$86,0),0)</f>
        <v>Sales</v>
      </c>
    </row>
    <row r="3761" spans="1:27" x14ac:dyDescent="0.25">
      <c r="A3761" s="1" t="s">
        <v>121</v>
      </c>
      <c r="B3761" s="1" t="s">
        <v>115</v>
      </c>
      <c r="C3761" s="1">
        <v>64</v>
      </c>
      <c r="D3761" s="1" t="s">
        <v>87</v>
      </c>
      <c r="E3761" s="1">
        <v>0</v>
      </c>
      <c r="F3761" s="1">
        <v>0</v>
      </c>
      <c r="G3761" s="1">
        <v>0</v>
      </c>
      <c r="H3761" s="1">
        <v>0</v>
      </c>
      <c r="I3761" s="1" t="s">
        <v>63</v>
      </c>
      <c r="J3761" s="1" t="s">
        <v>63</v>
      </c>
      <c r="K3761" s="1">
        <v>0</v>
      </c>
      <c r="L3761" s="1">
        <v>0</v>
      </c>
      <c r="M3761" s="1">
        <v>0</v>
      </c>
      <c r="N3761" s="1" t="s">
        <v>63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</v>
      </c>
      <c r="U3761" s="3" t="str">
        <f t="shared" si="58"/>
        <v>2017Plan</v>
      </c>
      <c r="V3761" s="2">
        <f>DATE(A3761,INDEX(Map!$H$1:$H$12,MATCH(B3761,Map!$G$1:$G$12,0),0),1)</f>
        <v>43709</v>
      </c>
      <c r="W3761" t="str">
        <f>IF(AND(V3761&gt;=Map!$K$2,V3761&lt;=Map!$L$2),"Base",IF(AND(V3761&gt;=Map!$K$3,V3761&lt;=Map!$L$3),"Fcst","N/A"))</f>
        <v>N/A</v>
      </c>
      <c r="X3761" t="str">
        <f>INDEX(Map!$B$2:$B$86,MATCH(D3761,Map!$A$2:$A$86,0),0)</f>
        <v>N/A</v>
      </c>
      <c r="Y3761" s="7" t="str">
        <f>IF(INDEX(Map!$C$2:$C$86,MATCH(D3761,Map!$A$2:$A$86,0),0)="","N/A",E3761*INDEX(Map!$C$2:$C$86,MATCH(D3761,Map!$A$2:$A$86,0),0))</f>
        <v>N/A</v>
      </c>
      <c r="Z3761" s="7" t="str">
        <f>IF(INDEX(Map!$D$2:$D$86,MATCH(D3761,Map!$A$2:$A$86,0),0)="","N/A",E3761*INDEX(Map!$D$2:$D$86,MATCH(D3761,Map!$A$2:$A$86,0),0))</f>
        <v>N/A</v>
      </c>
      <c r="AA3761" t="str">
        <f>INDEX(Map!$E$2:$E$86,MATCH(D3761,Map!$A$2:$A$86,0),0)</f>
        <v>Sales</v>
      </c>
    </row>
    <row r="3762" spans="1:27" x14ac:dyDescent="0.25">
      <c r="A3762" s="1" t="s">
        <v>121</v>
      </c>
      <c r="B3762" s="1" t="s">
        <v>115</v>
      </c>
      <c r="C3762" s="1">
        <v>65</v>
      </c>
      <c r="D3762" s="1" t="s">
        <v>88</v>
      </c>
      <c r="E3762" s="1">
        <v>0</v>
      </c>
      <c r="F3762" s="1">
        <v>0</v>
      </c>
      <c r="G3762" s="1">
        <v>0</v>
      </c>
      <c r="H3762" s="1">
        <v>0</v>
      </c>
      <c r="I3762" s="1" t="s">
        <v>63</v>
      </c>
      <c r="J3762" s="1" t="s">
        <v>63</v>
      </c>
      <c r="K3762" s="1">
        <v>0</v>
      </c>
      <c r="L3762" s="1">
        <v>0</v>
      </c>
      <c r="M3762" s="1">
        <v>0</v>
      </c>
      <c r="N3762" s="1" t="s">
        <v>63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</v>
      </c>
      <c r="U3762" s="3" t="str">
        <f t="shared" si="58"/>
        <v>2017Plan</v>
      </c>
      <c r="V3762" s="2">
        <f>DATE(A3762,INDEX(Map!$H$1:$H$12,MATCH(B3762,Map!$G$1:$G$12,0),0),1)</f>
        <v>43709</v>
      </c>
      <c r="W3762" t="str">
        <f>IF(AND(V3762&gt;=Map!$K$2,V3762&lt;=Map!$L$2),"Base",IF(AND(V3762&gt;=Map!$K$3,V3762&lt;=Map!$L$3),"Fcst","N/A"))</f>
        <v>N/A</v>
      </c>
      <c r="X3762" t="str">
        <f>INDEX(Map!$B$2:$B$86,MATCH(D3762,Map!$A$2:$A$86,0),0)</f>
        <v>N/A</v>
      </c>
      <c r="Y3762" s="7" t="str">
        <f>IF(INDEX(Map!$C$2:$C$86,MATCH(D3762,Map!$A$2:$A$86,0),0)="","N/A",E3762*INDEX(Map!$C$2:$C$86,MATCH(D3762,Map!$A$2:$A$86,0),0))</f>
        <v>N/A</v>
      </c>
      <c r="Z3762" s="7" t="str">
        <f>IF(INDEX(Map!$D$2:$D$86,MATCH(D3762,Map!$A$2:$A$86,0),0)="","N/A",E3762*INDEX(Map!$D$2:$D$86,MATCH(D3762,Map!$A$2:$A$86,0),0))</f>
        <v>N/A</v>
      </c>
      <c r="AA3762" t="str">
        <f>INDEX(Map!$E$2:$E$86,MATCH(D3762,Map!$A$2:$A$86,0),0)</f>
        <v>Sales</v>
      </c>
    </row>
    <row r="3763" spans="1:27" x14ac:dyDescent="0.25">
      <c r="A3763" s="1" t="s">
        <v>121</v>
      </c>
      <c r="B3763" s="1" t="s">
        <v>115</v>
      </c>
      <c r="C3763" s="1">
        <v>66</v>
      </c>
      <c r="D3763" s="1" t="s">
        <v>89</v>
      </c>
      <c r="E3763" s="1">
        <v>0</v>
      </c>
      <c r="F3763" s="1">
        <v>0</v>
      </c>
      <c r="G3763" s="1">
        <v>0</v>
      </c>
      <c r="H3763" s="1">
        <v>0</v>
      </c>
      <c r="I3763" s="1" t="s">
        <v>63</v>
      </c>
      <c r="J3763" s="1" t="s">
        <v>63</v>
      </c>
      <c r="K3763" s="1">
        <v>0</v>
      </c>
      <c r="L3763" s="1">
        <v>0</v>
      </c>
      <c r="M3763" s="1">
        <v>0</v>
      </c>
      <c r="N3763" s="1" t="s">
        <v>63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</v>
      </c>
      <c r="U3763" s="3" t="str">
        <f t="shared" si="58"/>
        <v>2017Plan</v>
      </c>
      <c r="V3763" s="2">
        <f>DATE(A3763,INDEX(Map!$H$1:$H$12,MATCH(B3763,Map!$G$1:$G$12,0),0),1)</f>
        <v>43709</v>
      </c>
      <c r="W3763" t="str">
        <f>IF(AND(V3763&gt;=Map!$K$2,V3763&lt;=Map!$L$2),"Base",IF(AND(V3763&gt;=Map!$K$3,V3763&lt;=Map!$L$3),"Fcst","N/A"))</f>
        <v>N/A</v>
      </c>
      <c r="X3763" t="str">
        <f>INDEX(Map!$B$2:$B$86,MATCH(D3763,Map!$A$2:$A$86,0),0)</f>
        <v>N/A</v>
      </c>
      <c r="Y3763" s="7" t="str">
        <f>IF(INDEX(Map!$C$2:$C$86,MATCH(D3763,Map!$A$2:$A$86,0),0)="","N/A",E3763*INDEX(Map!$C$2:$C$86,MATCH(D3763,Map!$A$2:$A$86,0),0))</f>
        <v>N/A</v>
      </c>
      <c r="Z3763" s="7" t="str">
        <f>IF(INDEX(Map!$D$2:$D$86,MATCH(D3763,Map!$A$2:$A$86,0),0)="","N/A",E3763*INDEX(Map!$D$2:$D$86,MATCH(D3763,Map!$A$2:$A$86,0),0))</f>
        <v>N/A</v>
      </c>
      <c r="AA3763" t="str">
        <f>INDEX(Map!$E$2:$E$86,MATCH(D3763,Map!$A$2:$A$86,0),0)</f>
        <v>Sales</v>
      </c>
    </row>
    <row r="3764" spans="1:27" x14ac:dyDescent="0.25">
      <c r="A3764" s="1" t="s">
        <v>121</v>
      </c>
      <c r="B3764" s="1" t="s">
        <v>115</v>
      </c>
      <c r="C3764" s="1">
        <v>67</v>
      </c>
      <c r="D3764" s="1" t="s">
        <v>90</v>
      </c>
      <c r="E3764" s="1">
        <v>0</v>
      </c>
      <c r="F3764" s="1">
        <v>0</v>
      </c>
      <c r="G3764" s="1">
        <v>0</v>
      </c>
      <c r="H3764" s="1">
        <v>0</v>
      </c>
      <c r="I3764" s="1" t="s">
        <v>63</v>
      </c>
      <c r="J3764" s="1" t="s">
        <v>63</v>
      </c>
      <c r="K3764" s="1">
        <v>0</v>
      </c>
      <c r="L3764" s="1">
        <v>0</v>
      </c>
      <c r="M3764" s="1">
        <v>0</v>
      </c>
      <c r="N3764" s="1" t="s">
        <v>63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</v>
      </c>
      <c r="U3764" s="3" t="str">
        <f t="shared" si="58"/>
        <v>2017Plan</v>
      </c>
      <c r="V3764" s="2">
        <f>DATE(A3764,INDEX(Map!$H$1:$H$12,MATCH(B3764,Map!$G$1:$G$12,0),0),1)</f>
        <v>43709</v>
      </c>
      <c r="W3764" t="str">
        <f>IF(AND(V3764&gt;=Map!$K$2,V3764&lt;=Map!$L$2),"Base",IF(AND(V3764&gt;=Map!$K$3,V3764&lt;=Map!$L$3),"Fcst","N/A"))</f>
        <v>N/A</v>
      </c>
      <c r="X3764" t="str">
        <f>INDEX(Map!$B$2:$B$86,MATCH(D3764,Map!$A$2:$A$86,0),0)</f>
        <v>N/A</v>
      </c>
      <c r="Y3764" s="7" t="str">
        <f>IF(INDEX(Map!$C$2:$C$86,MATCH(D3764,Map!$A$2:$A$86,0),0)="","N/A",E3764*INDEX(Map!$C$2:$C$86,MATCH(D3764,Map!$A$2:$A$86,0),0))</f>
        <v>N/A</v>
      </c>
      <c r="Z3764" s="7" t="str">
        <f>IF(INDEX(Map!$D$2:$D$86,MATCH(D3764,Map!$A$2:$A$86,0),0)="","N/A",E3764*INDEX(Map!$D$2:$D$86,MATCH(D3764,Map!$A$2:$A$86,0),0))</f>
        <v>N/A</v>
      </c>
      <c r="AA3764" t="str">
        <f>INDEX(Map!$E$2:$E$86,MATCH(D3764,Map!$A$2:$A$86,0),0)</f>
        <v>Sales</v>
      </c>
    </row>
    <row r="3765" spans="1:27" x14ac:dyDescent="0.25">
      <c r="A3765" s="1" t="s">
        <v>121</v>
      </c>
      <c r="B3765" s="1" t="s">
        <v>115</v>
      </c>
      <c r="C3765" s="1">
        <v>68</v>
      </c>
      <c r="D3765" s="1" t="s">
        <v>91</v>
      </c>
      <c r="E3765" s="1">
        <v>0</v>
      </c>
      <c r="F3765" s="1">
        <v>0</v>
      </c>
      <c r="G3765" s="1">
        <v>0</v>
      </c>
      <c r="H3765" s="1">
        <v>0</v>
      </c>
      <c r="I3765" s="1" t="s">
        <v>63</v>
      </c>
      <c r="J3765" s="1" t="s">
        <v>63</v>
      </c>
      <c r="K3765" s="1">
        <v>0</v>
      </c>
      <c r="L3765" s="1">
        <v>0</v>
      </c>
      <c r="M3765" s="1">
        <v>0</v>
      </c>
      <c r="N3765" s="1" t="s">
        <v>63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</v>
      </c>
      <c r="U3765" s="3" t="str">
        <f t="shared" si="58"/>
        <v>2017Plan</v>
      </c>
      <c r="V3765" s="2">
        <f>DATE(A3765,INDEX(Map!$H$1:$H$12,MATCH(B3765,Map!$G$1:$G$12,0),0),1)</f>
        <v>43709</v>
      </c>
      <c r="W3765" t="str">
        <f>IF(AND(V3765&gt;=Map!$K$2,V3765&lt;=Map!$L$2),"Base",IF(AND(V3765&gt;=Map!$K$3,V3765&lt;=Map!$L$3),"Fcst","N/A"))</f>
        <v>N/A</v>
      </c>
      <c r="X3765" t="str">
        <f>INDEX(Map!$B$2:$B$86,MATCH(D3765,Map!$A$2:$A$86,0),0)</f>
        <v>N/A</v>
      </c>
      <c r="Y3765" s="7" t="str">
        <f>IF(INDEX(Map!$C$2:$C$86,MATCH(D3765,Map!$A$2:$A$86,0),0)="","N/A",E3765*INDEX(Map!$C$2:$C$86,MATCH(D3765,Map!$A$2:$A$86,0),0))</f>
        <v>N/A</v>
      </c>
      <c r="Z3765" s="7" t="str">
        <f>IF(INDEX(Map!$D$2:$D$86,MATCH(D3765,Map!$A$2:$A$86,0),0)="","N/A",E3765*INDEX(Map!$D$2:$D$86,MATCH(D3765,Map!$A$2:$A$86,0),0))</f>
        <v>N/A</v>
      </c>
      <c r="AA3765" t="str">
        <f>INDEX(Map!$E$2:$E$86,MATCH(D3765,Map!$A$2:$A$86,0),0)</f>
        <v>CSR</v>
      </c>
    </row>
    <row r="3766" spans="1:27" x14ac:dyDescent="0.25">
      <c r="A3766" s="1" t="s">
        <v>121</v>
      </c>
      <c r="B3766" s="1" t="s">
        <v>115</v>
      </c>
      <c r="C3766" s="1">
        <v>69</v>
      </c>
      <c r="D3766" s="1" t="s">
        <v>92</v>
      </c>
      <c r="E3766" s="1">
        <v>0</v>
      </c>
      <c r="F3766" s="1">
        <v>0</v>
      </c>
      <c r="G3766" s="1">
        <v>0</v>
      </c>
      <c r="H3766" s="1">
        <v>0</v>
      </c>
      <c r="I3766" s="1" t="s">
        <v>63</v>
      </c>
      <c r="J3766" s="1" t="s">
        <v>63</v>
      </c>
      <c r="K3766" s="1">
        <v>0</v>
      </c>
      <c r="L3766" s="1">
        <v>0</v>
      </c>
      <c r="M3766" s="1">
        <v>0</v>
      </c>
      <c r="N3766" s="1" t="s">
        <v>63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0</v>
      </c>
      <c r="U3766" s="3" t="str">
        <f t="shared" si="58"/>
        <v>2017Plan</v>
      </c>
      <c r="V3766" s="2">
        <f>DATE(A3766,INDEX(Map!$H$1:$H$12,MATCH(B3766,Map!$G$1:$G$12,0),0),1)</f>
        <v>43709</v>
      </c>
      <c r="W3766" t="str">
        <f>IF(AND(V3766&gt;=Map!$K$2,V3766&lt;=Map!$L$2),"Base",IF(AND(V3766&gt;=Map!$K$3,V3766&lt;=Map!$L$3),"Fcst","N/A"))</f>
        <v>N/A</v>
      </c>
      <c r="X3766" t="str">
        <f>INDEX(Map!$B$2:$B$86,MATCH(D3766,Map!$A$2:$A$86,0),0)</f>
        <v>N/A</v>
      </c>
      <c r="Y3766" s="7" t="str">
        <f>IF(INDEX(Map!$C$2:$C$86,MATCH(D3766,Map!$A$2:$A$86,0),0)="","N/A",E3766*INDEX(Map!$C$2:$C$86,MATCH(D3766,Map!$A$2:$A$86,0),0))</f>
        <v>N/A</v>
      </c>
      <c r="Z3766" s="7" t="str">
        <f>IF(INDEX(Map!$D$2:$D$86,MATCH(D3766,Map!$A$2:$A$86,0),0)="","N/A",E3766*INDEX(Map!$D$2:$D$86,MATCH(D3766,Map!$A$2:$A$86,0),0))</f>
        <v>N/A</v>
      </c>
      <c r="AA3766" t="str">
        <f>INDEX(Map!$E$2:$E$86,MATCH(D3766,Map!$A$2:$A$86,0),0)</f>
        <v>CSR</v>
      </c>
    </row>
    <row r="3767" spans="1:27" x14ac:dyDescent="0.25">
      <c r="A3767" s="1" t="s">
        <v>121</v>
      </c>
      <c r="B3767" s="1" t="s">
        <v>115</v>
      </c>
      <c r="C3767" s="1">
        <v>70</v>
      </c>
      <c r="D3767" s="1" t="s">
        <v>93</v>
      </c>
      <c r="E3767" s="1">
        <v>0</v>
      </c>
      <c r="F3767" s="1">
        <v>0</v>
      </c>
      <c r="G3767" s="1">
        <v>0</v>
      </c>
      <c r="H3767" s="1">
        <v>0</v>
      </c>
      <c r="I3767" s="1" t="s">
        <v>63</v>
      </c>
      <c r="J3767" s="1" t="s">
        <v>63</v>
      </c>
      <c r="K3767" s="1">
        <v>0</v>
      </c>
      <c r="L3767" s="1">
        <v>0</v>
      </c>
      <c r="M3767" s="1">
        <v>0</v>
      </c>
      <c r="N3767" s="1" t="s">
        <v>63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</v>
      </c>
      <c r="U3767" s="3" t="str">
        <f t="shared" si="58"/>
        <v>2017Plan</v>
      </c>
      <c r="V3767" s="2">
        <f>DATE(A3767,INDEX(Map!$H$1:$H$12,MATCH(B3767,Map!$G$1:$G$12,0),0),1)</f>
        <v>43709</v>
      </c>
      <c r="W3767" t="str">
        <f>IF(AND(V3767&gt;=Map!$K$2,V3767&lt;=Map!$L$2),"Base",IF(AND(V3767&gt;=Map!$K$3,V3767&lt;=Map!$L$3),"Fcst","N/A"))</f>
        <v>N/A</v>
      </c>
      <c r="X3767" t="str">
        <f>INDEX(Map!$B$2:$B$86,MATCH(D3767,Map!$A$2:$A$86,0),0)</f>
        <v>N/A</v>
      </c>
      <c r="Y3767" s="7" t="str">
        <f>IF(INDEX(Map!$C$2:$C$86,MATCH(D3767,Map!$A$2:$A$86,0),0)="","N/A",E3767*INDEX(Map!$C$2:$C$86,MATCH(D3767,Map!$A$2:$A$86,0),0))</f>
        <v>N/A</v>
      </c>
      <c r="Z3767" s="7" t="str">
        <f>IF(INDEX(Map!$D$2:$D$86,MATCH(D3767,Map!$A$2:$A$86,0),0)="","N/A",E3767*INDEX(Map!$D$2:$D$86,MATCH(D3767,Map!$A$2:$A$86,0),0))</f>
        <v>N/A</v>
      </c>
      <c r="AA3767" t="str">
        <f>INDEX(Map!$E$2:$E$86,MATCH(D3767,Map!$A$2:$A$86,0),0)</f>
        <v>CSR</v>
      </c>
    </row>
    <row r="3768" spans="1:27" x14ac:dyDescent="0.25">
      <c r="A3768" s="1" t="s">
        <v>121</v>
      </c>
      <c r="B3768" s="1" t="s">
        <v>115</v>
      </c>
      <c r="C3768" s="1">
        <v>71</v>
      </c>
      <c r="D3768" s="1" t="s">
        <v>94</v>
      </c>
      <c r="E3768" s="1">
        <v>0</v>
      </c>
      <c r="F3768" s="1">
        <v>0</v>
      </c>
      <c r="G3768" s="1">
        <v>0</v>
      </c>
      <c r="H3768" s="1">
        <v>0</v>
      </c>
      <c r="I3768" s="1" t="s">
        <v>63</v>
      </c>
      <c r="J3768" s="1" t="s">
        <v>63</v>
      </c>
      <c r="K3768" s="1">
        <v>0</v>
      </c>
      <c r="L3768" s="1">
        <v>0</v>
      </c>
      <c r="M3768" s="1">
        <v>0</v>
      </c>
      <c r="N3768" s="1" t="s">
        <v>63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</v>
      </c>
      <c r="U3768" s="3" t="str">
        <f t="shared" si="58"/>
        <v>2017Plan</v>
      </c>
      <c r="V3768" s="2">
        <f>DATE(A3768,INDEX(Map!$H$1:$H$12,MATCH(B3768,Map!$G$1:$G$12,0),0),1)</f>
        <v>43709</v>
      </c>
      <c r="W3768" t="str">
        <f>IF(AND(V3768&gt;=Map!$K$2,V3768&lt;=Map!$L$2),"Base",IF(AND(V3768&gt;=Map!$K$3,V3768&lt;=Map!$L$3),"Fcst","N/A"))</f>
        <v>N/A</v>
      </c>
      <c r="X3768" t="str">
        <f>INDEX(Map!$B$2:$B$86,MATCH(D3768,Map!$A$2:$A$86,0),0)</f>
        <v>N/A</v>
      </c>
      <c r="Y3768" s="7" t="str">
        <f>IF(INDEX(Map!$C$2:$C$86,MATCH(D3768,Map!$A$2:$A$86,0),0)="","N/A",E3768*INDEX(Map!$C$2:$C$86,MATCH(D3768,Map!$A$2:$A$86,0),0))</f>
        <v>N/A</v>
      </c>
      <c r="Z3768" s="7" t="str">
        <f>IF(INDEX(Map!$D$2:$D$86,MATCH(D3768,Map!$A$2:$A$86,0),0)="","N/A",E3768*INDEX(Map!$D$2:$D$86,MATCH(D3768,Map!$A$2:$A$86,0),0))</f>
        <v>N/A</v>
      </c>
      <c r="AA3768" t="str">
        <f>INDEX(Map!$E$2:$E$86,MATCH(D3768,Map!$A$2:$A$86,0),0)</f>
        <v>CSR</v>
      </c>
    </row>
    <row r="3769" spans="1:27" x14ac:dyDescent="0.25">
      <c r="A3769" s="1" t="s">
        <v>121</v>
      </c>
      <c r="B3769" s="1" t="s">
        <v>115</v>
      </c>
      <c r="C3769" s="1">
        <v>72</v>
      </c>
      <c r="D3769" s="1" t="s">
        <v>95</v>
      </c>
      <c r="E3769" s="1">
        <v>0</v>
      </c>
      <c r="F3769" s="1">
        <v>0</v>
      </c>
      <c r="G3769" s="1">
        <v>0</v>
      </c>
      <c r="H3769" s="1">
        <v>0</v>
      </c>
      <c r="I3769" s="1" t="s">
        <v>63</v>
      </c>
      <c r="J3769" s="1" t="s">
        <v>63</v>
      </c>
      <c r="K3769" s="1">
        <v>0</v>
      </c>
      <c r="L3769" s="1">
        <v>0</v>
      </c>
      <c r="M3769" s="1">
        <v>0</v>
      </c>
      <c r="N3769" s="1" t="s">
        <v>63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</v>
      </c>
      <c r="U3769" s="3" t="str">
        <f t="shared" si="58"/>
        <v>2017Plan</v>
      </c>
      <c r="V3769" s="2">
        <f>DATE(A3769,INDEX(Map!$H$1:$H$12,MATCH(B3769,Map!$G$1:$G$12,0),0),1)</f>
        <v>43709</v>
      </c>
      <c r="W3769" t="str">
        <f>IF(AND(V3769&gt;=Map!$K$2,V3769&lt;=Map!$L$2),"Base",IF(AND(V3769&gt;=Map!$K$3,V3769&lt;=Map!$L$3),"Fcst","N/A"))</f>
        <v>N/A</v>
      </c>
      <c r="X3769" t="str">
        <f>INDEX(Map!$B$2:$B$86,MATCH(D3769,Map!$A$2:$A$86,0),0)</f>
        <v>N/A</v>
      </c>
      <c r="Y3769" s="7" t="str">
        <f>IF(INDEX(Map!$C$2:$C$86,MATCH(D3769,Map!$A$2:$A$86,0),0)="","N/A",E3769*INDEX(Map!$C$2:$C$86,MATCH(D3769,Map!$A$2:$A$86,0),0))</f>
        <v>N/A</v>
      </c>
      <c r="Z3769" s="7" t="str">
        <f>IF(INDEX(Map!$D$2:$D$86,MATCH(D3769,Map!$A$2:$A$86,0),0)="","N/A",E3769*INDEX(Map!$D$2:$D$86,MATCH(D3769,Map!$A$2:$A$86,0),0))</f>
        <v>N/A</v>
      </c>
      <c r="AA3769" t="str">
        <f>INDEX(Map!$E$2:$E$86,MATCH(D3769,Map!$A$2:$A$86,0),0)</f>
        <v>CSR</v>
      </c>
    </row>
    <row r="3770" spans="1:27" x14ac:dyDescent="0.25">
      <c r="A3770" s="1" t="s">
        <v>121</v>
      </c>
      <c r="B3770" s="1" t="s">
        <v>115</v>
      </c>
      <c r="C3770" s="1">
        <v>73</v>
      </c>
      <c r="D3770" s="1" t="s">
        <v>96</v>
      </c>
      <c r="E3770" s="1">
        <v>0</v>
      </c>
      <c r="F3770" s="1">
        <v>0</v>
      </c>
      <c r="G3770" s="1">
        <v>0</v>
      </c>
      <c r="H3770" s="1">
        <v>0</v>
      </c>
      <c r="I3770" s="1" t="s">
        <v>63</v>
      </c>
      <c r="J3770" s="1" t="s">
        <v>63</v>
      </c>
      <c r="K3770" s="1">
        <v>0</v>
      </c>
      <c r="L3770" s="1">
        <v>0</v>
      </c>
      <c r="M3770" s="1">
        <v>0</v>
      </c>
      <c r="N3770" s="1" t="s">
        <v>63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</v>
      </c>
      <c r="U3770" s="3" t="str">
        <f t="shared" si="58"/>
        <v>2017Plan</v>
      </c>
      <c r="V3770" s="2">
        <f>DATE(A3770,INDEX(Map!$H$1:$H$12,MATCH(B3770,Map!$G$1:$G$12,0),0),1)</f>
        <v>43709</v>
      </c>
      <c r="W3770" t="str">
        <f>IF(AND(V3770&gt;=Map!$K$2,V3770&lt;=Map!$L$2),"Base",IF(AND(V3770&gt;=Map!$K$3,V3770&lt;=Map!$L$3),"Fcst","N/A"))</f>
        <v>N/A</v>
      </c>
      <c r="X3770" t="str">
        <f>INDEX(Map!$B$2:$B$86,MATCH(D3770,Map!$A$2:$A$86,0),0)</f>
        <v>N/A</v>
      </c>
      <c r="Y3770" s="7" t="str">
        <f>IF(INDEX(Map!$C$2:$C$86,MATCH(D3770,Map!$A$2:$A$86,0),0)="","N/A",E3770*INDEX(Map!$C$2:$C$86,MATCH(D3770,Map!$A$2:$A$86,0),0))</f>
        <v>N/A</v>
      </c>
      <c r="Z3770" s="7" t="str">
        <f>IF(INDEX(Map!$D$2:$D$86,MATCH(D3770,Map!$A$2:$A$86,0),0)="","N/A",E3770*INDEX(Map!$D$2:$D$86,MATCH(D3770,Map!$A$2:$A$86,0),0))</f>
        <v>N/A</v>
      </c>
      <c r="AA3770" t="str">
        <f>INDEX(Map!$E$2:$E$86,MATCH(D3770,Map!$A$2:$A$86,0),0)</f>
        <v>CSR</v>
      </c>
    </row>
    <row r="3771" spans="1:27" x14ac:dyDescent="0.25">
      <c r="A3771" s="1" t="s">
        <v>121</v>
      </c>
      <c r="B3771" s="1" t="s">
        <v>115</v>
      </c>
      <c r="C3771" s="1">
        <v>74</v>
      </c>
      <c r="D3771" s="1" t="s">
        <v>97</v>
      </c>
      <c r="E3771" s="1">
        <v>0</v>
      </c>
      <c r="F3771" s="1">
        <v>0</v>
      </c>
      <c r="G3771" s="1">
        <v>0</v>
      </c>
      <c r="H3771" s="1">
        <v>0</v>
      </c>
      <c r="I3771" s="1" t="s">
        <v>63</v>
      </c>
      <c r="J3771" s="1" t="s">
        <v>63</v>
      </c>
      <c r="K3771" s="1">
        <v>0</v>
      </c>
      <c r="L3771" s="1">
        <v>0</v>
      </c>
      <c r="M3771" s="1">
        <v>0</v>
      </c>
      <c r="N3771" s="1" t="s">
        <v>63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</v>
      </c>
      <c r="U3771" s="3" t="str">
        <f t="shared" si="58"/>
        <v>2017Plan</v>
      </c>
      <c r="V3771" s="2">
        <f>DATE(A3771,INDEX(Map!$H$1:$H$12,MATCH(B3771,Map!$G$1:$G$12,0),0),1)</f>
        <v>43709</v>
      </c>
      <c r="W3771" t="str">
        <f>IF(AND(V3771&gt;=Map!$K$2,V3771&lt;=Map!$L$2),"Base",IF(AND(V3771&gt;=Map!$K$3,V3771&lt;=Map!$L$3),"Fcst","N/A"))</f>
        <v>N/A</v>
      </c>
      <c r="X3771" t="str">
        <f>INDEX(Map!$B$2:$B$86,MATCH(D3771,Map!$A$2:$A$86,0),0)</f>
        <v>N/A</v>
      </c>
      <c r="Y3771" s="7" t="str">
        <f>IF(INDEX(Map!$C$2:$C$86,MATCH(D3771,Map!$A$2:$A$86,0),0)="","N/A",E3771*INDEX(Map!$C$2:$C$86,MATCH(D3771,Map!$A$2:$A$86,0),0))</f>
        <v>N/A</v>
      </c>
      <c r="Z3771" s="7" t="str">
        <f>IF(INDEX(Map!$D$2:$D$86,MATCH(D3771,Map!$A$2:$A$86,0),0)="","N/A",E3771*INDEX(Map!$D$2:$D$86,MATCH(D3771,Map!$A$2:$A$86,0),0))</f>
        <v>N/A</v>
      </c>
      <c r="AA3771" t="str">
        <f>INDEX(Map!$E$2:$E$86,MATCH(D3771,Map!$A$2:$A$86,0),0)</f>
        <v>CSR</v>
      </c>
    </row>
    <row r="3772" spans="1:27" x14ac:dyDescent="0.25">
      <c r="A3772" s="1" t="s">
        <v>121</v>
      </c>
      <c r="B3772" s="1" t="s">
        <v>115</v>
      </c>
      <c r="C3772" s="1">
        <v>75</v>
      </c>
      <c r="D3772" s="1" t="s">
        <v>98</v>
      </c>
      <c r="E3772" s="1">
        <v>0</v>
      </c>
      <c r="F3772" s="1">
        <v>0</v>
      </c>
      <c r="G3772" s="1">
        <v>0</v>
      </c>
      <c r="H3772" s="1">
        <v>0</v>
      </c>
      <c r="I3772" s="1" t="s">
        <v>63</v>
      </c>
      <c r="J3772" s="1" t="s">
        <v>63</v>
      </c>
      <c r="K3772" s="1">
        <v>0</v>
      </c>
      <c r="L3772" s="1">
        <v>0</v>
      </c>
      <c r="M3772" s="1">
        <v>0</v>
      </c>
      <c r="N3772" s="1" t="s">
        <v>63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</v>
      </c>
      <c r="U3772" s="3" t="str">
        <f t="shared" si="58"/>
        <v>2017Plan</v>
      </c>
      <c r="V3772" s="2">
        <f>DATE(A3772,INDEX(Map!$H$1:$H$12,MATCH(B3772,Map!$G$1:$G$12,0),0),1)</f>
        <v>43709</v>
      </c>
      <c r="W3772" t="str">
        <f>IF(AND(V3772&gt;=Map!$K$2,V3772&lt;=Map!$L$2),"Base",IF(AND(V3772&gt;=Map!$K$3,V3772&lt;=Map!$L$3),"Fcst","N/A"))</f>
        <v>N/A</v>
      </c>
      <c r="X3772" t="str">
        <f>INDEX(Map!$B$2:$B$86,MATCH(D3772,Map!$A$2:$A$86,0),0)</f>
        <v>N/A</v>
      </c>
      <c r="Y3772" s="7" t="str">
        <f>IF(INDEX(Map!$C$2:$C$86,MATCH(D3772,Map!$A$2:$A$86,0),0)="","N/A",E3772*INDEX(Map!$C$2:$C$86,MATCH(D3772,Map!$A$2:$A$86,0),0))</f>
        <v>N/A</v>
      </c>
      <c r="Z3772" s="7" t="str">
        <f>IF(INDEX(Map!$D$2:$D$86,MATCH(D3772,Map!$A$2:$A$86,0),0)="","N/A",E3772*INDEX(Map!$D$2:$D$86,MATCH(D3772,Map!$A$2:$A$86,0),0))</f>
        <v>N/A</v>
      </c>
      <c r="AA3772" t="str">
        <f>INDEX(Map!$E$2:$E$86,MATCH(D3772,Map!$A$2:$A$86,0),0)</f>
        <v>CSR</v>
      </c>
    </row>
    <row r="3773" spans="1:27" x14ac:dyDescent="0.25">
      <c r="A3773" s="1" t="s">
        <v>121</v>
      </c>
      <c r="B3773" s="1" t="s">
        <v>115</v>
      </c>
      <c r="C3773" s="1">
        <v>76</v>
      </c>
      <c r="D3773" s="1" t="s">
        <v>99</v>
      </c>
      <c r="E3773" s="1">
        <v>0</v>
      </c>
      <c r="F3773" s="1">
        <v>0</v>
      </c>
      <c r="G3773" s="1">
        <v>0</v>
      </c>
      <c r="H3773" s="1">
        <v>0</v>
      </c>
      <c r="I3773" s="1" t="s">
        <v>63</v>
      </c>
      <c r="J3773" s="1" t="s">
        <v>63</v>
      </c>
      <c r="K3773" s="1">
        <v>0</v>
      </c>
      <c r="L3773" s="1">
        <v>0</v>
      </c>
      <c r="M3773" s="1">
        <v>0</v>
      </c>
      <c r="N3773" s="1" t="s">
        <v>63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3" t="str">
        <f t="shared" si="58"/>
        <v>2017Plan</v>
      </c>
      <c r="V3773" s="2">
        <f>DATE(A3773,INDEX(Map!$H$1:$H$12,MATCH(B3773,Map!$G$1:$G$12,0),0),1)</f>
        <v>43709</v>
      </c>
      <c r="W3773" t="str">
        <f>IF(AND(V3773&gt;=Map!$K$2,V3773&lt;=Map!$L$2),"Base",IF(AND(V3773&gt;=Map!$K$3,V3773&lt;=Map!$L$3),"Fcst","N/A"))</f>
        <v>N/A</v>
      </c>
      <c r="X3773" t="str">
        <f>INDEX(Map!$B$2:$B$86,MATCH(D3773,Map!$A$2:$A$86,0),0)</f>
        <v>N/A</v>
      </c>
      <c r="Y3773" s="7" t="str">
        <f>IF(INDEX(Map!$C$2:$C$86,MATCH(D3773,Map!$A$2:$A$86,0),0)="","N/A",E3773*INDEX(Map!$C$2:$C$86,MATCH(D3773,Map!$A$2:$A$86,0),0))</f>
        <v>N/A</v>
      </c>
      <c r="Z3773" s="7" t="str">
        <f>IF(INDEX(Map!$D$2:$D$86,MATCH(D3773,Map!$A$2:$A$86,0),0)="","N/A",E3773*INDEX(Map!$D$2:$D$86,MATCH(D3773,Map!$A$2:$A$86,0),0))</f>
        <v>N/A</v>
      </c>
      <c r="AA3773" t="str">
        <f>INDEX(Map!$E$2:$E$86,MATCH(D3773,Map!$A$2:$A$86,0),0)</f>
        <v>CSR</v>
      </c>
    </row>
    <row r="3774" spans="1:27" x14ac:dyDescent="0.25">
      <c r="A3774" s="1" t="s">
        <v>121</v>
      </c>
      <c r="B3774" s="1" t="s">
        <v>115</v>
      </c>
      <c r="C3774" s="1">
        <v>77</v>
      </c>
      <c r="D3774" s="1" t="s">
        <v>100</v>
      </c>
      <c r="E3774" s="1">
        <v>0</v>
      </c>
      <c r="F3774" s="1">
        <v>0</v>
      </c>
      <c r="G3774" s="1">
        <v>0</v>
      </c>
      <c r="H3774" s="1">
        <v>0</v>
      </c>
      <c r="I3774" s="1" t="s">
        <v>63</v>
      </c>
      <c r="J3774" s="1" t="s">
        <v>63</v>
      </c>
      <c r="K3774" s="1">
        <v>0</v>
      </c>
      <c r="L3774" s="1">
        <v>0</v>
      </c>
      <c r="M3774" s="1">
        <v>0</v>
      </c>
      <c r="N3774" s="1" t="s">
        <v>63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</v>
      </c>
      <c r="U3774" s="3" t="str">
        <f t="shared" si="58"/>
        <v>2017Plan</v>
      </c>
      <c r="V3774" s="2">
        <f>DATE(A3774,INDEX(Map!$H$1:$H$12,MATCH(B3774,Map!$G$1:$G$12,0),0),1)</f>
        <v>43709</v>
      </c>
      <c r="W3774" t="str">
        <f>IF(AND(V3774&gt;=Map!$K$2,V3774&lt;=Map!$L$2),"Base",IF(AND(V3774&gt;=Map!$K$3,V3774&lt;=Map!$L$3),"Fcst","N/A"))</f>
        <v>N/A</v>
      </c>
      <c r="X3774" t="str">
        <f>INDEX(Map!$B$2:$B$86,MATCH(D3774,Map!$A$2:$A$86,0),0)</f>
        <v>N/A</v>
      </c>
      <c r="Y3774" s="7" t="str">
        <f>IF(INDEX(Map!$C$2:$C$86,MATCH(D3774,Map!$A$2:$A$86,0),0)="","N/A",E3774*INDEX(Map!$C$2:$C$86,MATCH(D3774,Map!$A$2:$A$86,0),0))</f>
        <v>N/A</v>
      </c>
      <c r="Z3774" s="7" t="str">
        <f>IF(INDEX(Map!$D$2:$D$86,MATCH(D3774,Map!$A$2:$A$86,0),0)="","N/A",E3774*INDEX(Map!$D$2:$D$86,MATCH(D3774,Map!$A$2:$A$86,0),0))</f>
        <v>N/A</v>
      </c>
      <c r="AA3774" t="str">
        <f>INDEX(Map!$E$2:$E$86,MATCH(D3774,Map!$A$2:$A$86,0),0)</f>
        <v>CSR</v>
      </c>
    </row>
    <row r="3775" spans="1:27" x14ac:dyDescent="0.25">
      <c r="A3775" s="1" t="s">
        <v>121</v>
      </c>
      <c r="B3775" s="1" t="s">
        <v>115</v>
      </c>
      <c r="C3775" s="1">
        <v>78</v>
      </c>
      <c r="D3775" s="1" t="s">
        <v>101</v>
      </c>
      <c r="E3775" s="1">
        <v>0</v>
      </c>
      <c r="F3775" s="1">
        <v>0</v>
      </c>
      <c r="G3775" s="1">
        <v>0</v>
      </c>
      <c r="H3775" s="1">
        <v>0</v>
      </c>
      <c r="I3775" s="1" t="s">
        <v>63</v>
      </c>
      <c r="J3775" s="1" t="s">
        <v>63</v>
      </c>
      <c r="K3775" s="1">
        <v>0</v>
      </c>
      <c r="L3775" s="1">
        <v>0</v>
      </c>
      <c r="M3775" s="1">
        <v>0</v>
      </c>
      <c r="N3775" s="1" t="s">
        <v>63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</v>
      </c>
      <c r="U3775" s="3" t="str">
        <f t="shared" si="58"/>
        <v>2017Plan</v>
      </c>
      <c r="V3775" s="2">
        <f>DATE(A3775,INDEX(Map!$H$1:$H$12,MATCH(B3775,Map!$G$1:$G$12,0),0),1)</f>
        <v>43709</v>
      </c>
      <c r="W3775" t="str">
        <f>IF(AND(V3775&gt;=Map!$K$2,V3775&lt;=Map!$L$2),"Base",IF(AND(V3775&gt;=Map!$K$3,V3775&lt;=Map!$L$3),"Fcst","N/A"))</f>
        <v>N/A</v>
      </c>
      <c r="X3775" t="str">
        <f>INDEX(Map!$B$2:$B$86,MATCH(D3775,Map!$A$2:$A$86,0),0)</f>
        <v>N/A</v>
      </c>
      <c r="Y3775" s="7" t="str">
        <f>IF(INDEX(Map!$C$2:$C$86,MATCH(D3775,Map!$A$2:$A$86,0),0)="","N/A",E3775*INDEX(Map!$C$2:$C$86,MATCH(D3775,Map!$A$2:$A$86,0),0))</f>
        <v>N/A</v>
      </c>
      <c r="Z3775" s="7" t="str">
        <f>IF(INDEX(Map!$D$2:$D$86,MATCH(D3775,Map!$A$2:$A$86,0),0)="","N/A",E3775*INDEX(Map!$D$2:$D$86,MATCH(D3775,Map!$A$2:$A$86,0),0))</f>
        <v>N/A</v>
      </c>
      <c r="AA3775" t="str">
        <f>INDEX(Map!$E$2:$E$86,MATCH(D3775,Map!$A$2:$A$86,0),0)</f>
        <v>CSR</v>
      </c>
    </row>
    <row r="3776" spans="1:27" x14ac:dyDescent="0.25">
      <c r="A3776" s="1" t="s">
        <v>121</v>
      </c>
      <c r="B3776" s="1" t="s">
        <v>115</v>
      </c>
      <c r="C3776" s="1">
        <v>79</v>
      </c>
      <c r="D3776" s="1" t="s">
        <v>102</v>
      </c>
      <c r="E3776" s="1">
        <v>0</v>
      </c>
      <c r="F3776" s="1">
        <v>0</v>
      </c>
      <c r="G3776" s="1">
        <v>0</v>
      </c>
      <c r="H3776" s="1">
        <v>0</v>
      </c>
      <c r="I3776" s="1" t="s">
        <v>63</v>
      </c>
      <c r="J3776" s="1" t="s">
        <v>63</v>
      </c>
      <c r="K3776" s="1">
        <v>0</v>
      </c>
      <c r="L3776" s="1">
        <v>0</v>
      </c>
      <c r="M3776" s="1">
        <v>0</v>
      </c>
      <c r="N3776" s="1" t="s">
        <v>63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</v>
      </c>
      <c r="U3776" s="3" t="str">
        <f t="shared" si="58"/>
        <v>2017Plan</v>
      </c>
      <c r="V3776" s="2">
        <f>DATE(A3776,INDEX(Map!$H$1:$H$12,MATCH(B3776,Map!$G$1:$G$12,0),0),1)</f>
        <v>43709</v>
      </c>
      <c r="W3776" t="str">
        <f>IF(AND(V3776&gt;=Map!$K$2,V3776&lt;=Map!$L$2),"Base",IF(AND(V3776&gt;=Map!$K$3,V3776&lt;=Map!$L$3),"Fcst","N/A"))</f>
        <v>N/A</v>
      </c>
      <c r="X3776" t="str">
        <f>INDEX(Map!$B$2:$B$86,MATCH(D3776,Map!$A$2:$A$86,0),0)</f>
        <v>N/A</v>
      </c>
      <c r="Y3776" s="7" t="str">
        <f>IF(INDEX(Map!$C$2:$C$86,MATCH(D3776,Map!$A$2:$A$86,0),0)="","N/A",E3776*INDEX(Map!$C$2:$C$86,MATCH(D3776,Map!$A$2:$A$86,0),0))</f>
        <v>N/A</v>
      </c>
      <c r="Z3776" s="7" t="str">
        <f>IF(INDEX(Map!$D$2:$D$86,MATCH(D3776,Map!$A$2:$A$86,0),0)="","N/A",E3776*INDEX(Map!$D$2:$D$86,MATCH(D3776,Map!$A$2:$A$86,0),0))</f>
        <v>N/A</v>
      </c>
      <c r="AA3776" t="str">
        <f>INDEX(Map!$E$2:$E$86,MATCH(D3776,Map!$A$2:$A$86,0),0)</f>
        <v>CSR</v>
      </c>
    </row>
    <row r="3777" spans="1:27" x14ac:dyDescent="0.25">
      <c r="A3777" s="1" t="s">
        <v>121</v>
      </c>
      <c r="B3777" s="1" t="s">
        <v>115</v>
      </c>
      <c r="C3777" s="1">
        <v>80</v>
      </c>
      <c r="D3777" s="1" t="s">
        <v>103</v>
      </c>
      <c r="E3777" s="1">
        <v>0</v>
      </c>
      <c r="F3777" s="1">
        <v>0</v>
      </c>
      <c r="G3777" s="1">
        <v>0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3" t="str">
        <f t="shared" si="58"/>
        <v>2017Plan</v>
      </c>
      <c r="V3777" s="2">
        <f>DATE(A3777,INDEX(Map!$H$1:$H$12,MATCH(B3777,Map!$G$1:$G$12,0),0),1)</f>
        <v>43709</v>
      </c>
      <c r="W3777" t="str">
        <f>IF(AND(V3777&gt;=Map!$K$2,V3777&lt;=Map!$L$2),"Base",IF(AND(V3777&gt;=Map!$K$3,V3777&lt;=Map!$L$3),"Fcst","N/A"))</f>
        <v>N/A</v>
      </c>
      <c r="X3777" t="str">
        <f>INDEX(Map!$B$2:$B$86,MATCH(D3777,Map!$A$2:$A$86,0),0)</f>
        <v>N/A</v>
      </c>
      <c r="Y3777" s="7" t="str">
        <f>IF(INDEX(Map!$C$2:$C$86,MATCH(D3777,Map!$A$2:$A$86,0),0)="","N/A",E3777*INDEX(Map!$C$2:$C$86,MATCH(D3777,Map!$A$2:$A$86,0),0))</f>
        <v>N/A</v>
      </c>
      <c r="Z3777" s="7" t="str">
        <f>IF(INDEX(Map!$D$2:$D$86,MATCH(D3777,Map!$A$2:$A$86,0),0)="","N/A",E3777*INDEX(Map!$D$2:$D$86,MATCH(D3777,Map!$A$2:$A$86,0),0))</f>
        <v>N/A</v>
      </c>
      <c r="AA3777" t="str">
        <f>INDEX(Map!$E$2:$E$86,MATCH(D3777,Map!$A$2:$A$86,0),0)</f>
        <v>NGCC</v>
      </c>
    </row>
    <row r="3778" spans="1:27" x14ac:dyDescent="0.25">
      <c r="A3778" s="1" t="s">
        <v>121</v>
      </c>
      <c r="B3778" s="1" t="s">
        <v>115</v>
      </c>
      <c r="C3778" s="1">
        <v>81</v>
      </c>
      <c r="D3778" s="1" t="s">
        <v>104</v>
      </c>
      <c r="E3778" s="1">
        <v>0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3" t="str">
        <f t="shared" si="58"/>
        <v>2017Plan</v>
      </c>
      <c r="V3778" s="2">
        <f>DATE(A3778,INDEX(Map!$H$1:$H$12,MATCH(B3778,Map!$G$1:$G$12,0),0),1)</f>
        <v>43709</v>
      </c>
      <c r="W3778" t="str">
        <f>IF(AND(V3778&gt;=Map!$K$2,V3778&lt;=Map!$L$2),"Base",IF(AND(V3778&gt;=Map!$K$3,V3778&lt;=Map!$L$3),"Fcst","N/A"))</f>
        <v>N/A</v>
      </c>
      <c r="X3778" t="str">
        <f>INDEX(Map!$B$2:$B$86,MATCH(D3778,Map!$A$2:$A$86,0),0)</f>
        <v>N/A</v>
      </c>
      <c r="Y3778" s="7" t="str">
        <f>IF(INDEX(Map!$C$2:$C$86,MATCH(D3778,Map!$A$2:$A$86,0),0)="","N/A",E3778*INDEX(Map!$C$2:$C$86,MATCH(D3778,Map!$A$2:$A$86,0),0))</f>
        <v>N/A</v>
      </c>
      <c r="Z3778" s="7" t="str">
        <f>IF(INDEX(Map!$D$2:$D$86,MATCH(D3778,Map!$A$2:$A$86,0),0)="","N/A",E3778*INDEX(Map!$D$2:$D$86,MATCH(D3778,Map!$A$2:$A$86,0),0))</f>
        <v>N/A</v>
      </c>
      <c r="AA3778" t="str">
        <f>INDEX(Map!$E$2:$E$86,MATCH(D3778,Map!$A$2:$A$86,0),0)</f>
        <v>NGCC</v>
      </c>
    </row>
    <row r="3779" spans="1:27" x14ac:dyDescent="0.25">
      <c r="A3779" s="1" t="s">
        <v>121</v>
      </c>
      <c r="B3779" s="1" t="s">
        <v>115</v>
      </c>
      <c r="C3779" s="1">
        <v>82</v>
      </c>
      <c r="D3779" s="1" t="s">
        <v>105</v>
      </c>
      <c r="E3779" s="1">
        <v>0</v>
      </c>
      <c r="F3779" s="1">
        <v>0</v>
      </c>
      <c r="G3779" s="1">
        <v>0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3" t="str">
        <f t="shared" si="58"/>
        <v>2017Plan</v>
      </c>
      <c r="V3779" s="2">
        <f>DATE(A3779,INDEX(Map!$H$1:$H$12,MATCH(B3779,Map!$G$1:$G$12,0),0),1)</f>
        <v>43709</v>
      </c>
      <c r="W3779" t="str">
        <f>IF(AND(V3779&gt;=Map!$K$2,V3779&lt;=Map!$L$2),"Base",IF(AND(V3779&gt;=Map!$K$3,V3779&lt;=Map!$L$3),"Fcst","N/A"))</f>
        <v>N/A</v>
      </c>
      <c r="X3779" t="str">
        <f>INDEX(Map!$B$2:$B$86,MATCH(D3779,Map!$A$2:$A$86,0),0)</f>
        <v>N/A</v>
      </c>
      <c r="Y3779" s="7" t="str">
        <f>IF(INDEX(Map!$C$2:$C$86,MATCH(D3779,Map!$A$2:$A$86,0),0)="","N/A",E3779*INDEX(Map!$C$2:$C$86,MATCH(D3779,Map!$A$2:$A$86,0),0))</f>
        <v>N/A</v>
      </c>
      <c r="Z3779" s="7" t="str">
        <f>IF(INDEX(Map!$D$2:$D$86,MATCH(D3779,Map!$A$2:$A$86,0),0)="","N/A",E3779*INDEX(Map!$D$2:$D$86,MATCH(D3779,Map!$A$2:$A$86,0),0))</f>
        <v>N/A</v>
      </c>
      <c r="AA3779" t="str">
        <f>INDEX(Map!$E$2:$E$86,MATCH(D3779,Map!$A$2:$A$86,0),0)</f>
        <v>NGCC</v>
      </c>
    </row>
    <row r="3780" spans="1:27" x14ac:dyDescent="0.25">
      <c r="A3780" s="1" t="s">
        <v>121</v>
      </c>
      <c r="B3780" s="1" t="s">
        <v>115</v>
      </c>
      <c r="C3780" s="1">
        <v>83</v>
      </c>
      <c r="D3780" s="1" t="s">
        <v>106</v>
      </c>
      <c r="E3780" s="1">
        <v>0</v>
      </c>
      <c r="F3780" s="1">
        <v>0</v>
      </c>
      <c r="G3780" s="1">
        <v>0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3" t="str">
        <f t="shared" ref="U3780:U3843" si="59">U3779</f>
        <v>2017Plan</v>
      </c>
      <c r="V3780" s="2">
        <f>DATE(A3780,INDEX(Map!$H$1:$H$12,MATCH(B3780,Map!$G$1:$G$12,0),0),1)</f>
        <v>43709</v>
      </c>
      <c r="W3780" t="str">
        <f>IF(AND(V3780&gt;=Map!$K$2,V3780&lt;=Map!$L$2),"Base",IF(AND(V3780&gt;=Map!$K$3,V3780&lt;=Map!$L$3),"Fcst","N/A"))</f>
        <v>N/A</v>
      </c>
      <c r="X3780" t="str">
        <f>INDEX(Map!$B$2:$B$86,MATCH(D3780,Map!$A$2:$A$86,0),0)</f>
        <v>N/A</v>
      </c>
      <c r="Y3780" s="7" t="str">
        <f>IF(INDEX(Map!$C$2:$C$86,MATCH(D3780,Map!$A$2:$A$86,0),0)="","N/A",E3780*INDEX(Map!$C$2:$C$86,MATCH(D3780,Map!$A$2:$A$86,0),0))</f>
        <v>N/A</v>
      </c>
      <c r="Z3780" s="7" t="str">
        <f>IF(INDEX(Map!$D$2:$D$86,MATCH(D3780,Map!$A$2:$A$86,0),0)="","N/A",E3780*INDEX(Map!$D$2:$D$86,MATCH(D3780,Map!$A$2:$A$86,0),0))</f>
        <v>N/A</v>
      </c>
      <c r="AA3780" t="str">
        <f>INDEX(Map!$E$2:$E$86,MATCH(D3780,Map!$A$2:$A$86,0),0)</f>
        <v>NGCC</v>
      </c>
    </row>
    <row r="3781" spans="1:27" x14ac:dyDescent="0.25">
      <c r="A3781" s="1" t="s">
        <v>121</v>
      </c>
      <c r="B3781" s="1" t="s">
        <v>115</v>
      </c>
      <c r="C3781" s="1">
        <v>84</v>
      </c>
      <c r="D3781" s="1" t="s">
        <v>107</v>
      </c>
      <c r="E3781" s="1">
        <v>0</v>
      </c>
      <c r="F3781" s="1">
        <v>0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</v>
      </c>
      <c r="U3781" s="3" t="str">
        <f t="shared" si="59"/>
        <v>2017Plan</v>
      </c>
      <c r="V3781" s="2">
        <f>DATE(A3781,INDEX(Map!$H$1:$H$12,MATCH(B3781,Map!$G$1:$G$12,0),0),1)</f>
        <v>43709</v>
      </c>
      <c r="W3781" t="str">
        <f>IF(AND(V3781&gt;=Map!$K$2,V3781&lt;=Map!$L$2),"Base",IF(AND(V3781&gt;=Map!$K$3,V3781&lt;=Map!$L$3),"Fcst","N/A"))</f>
        <v>N/A</v>
      </c>
      <c r="X3781" t="str">
        <f>INDEX(Map!$B$2:$B$86,MATCH(D3781,Map!$A$2:$A$86,0),0)</f>
        <v>Bluegrass/EKPC</v>
      </c>
      <c r="Y3781" s="7" t="str">
        <f>IF(INDEX(Map!$C$2:$C$86,MATCH(D3781,Map!$A$2:$A$86,0),0)="","N/A",E3781*INDEX(Map!$C$2:$C$86,MATCH(D3781,Map!$A$2:$A$86,0),0))</f>
        <v>N/A</v>
      </c>
      <c r="Z3781" s="7">
        <f>IF(INDEX(Map!$D$2:$D$86,MATCH(D3781,Map!$A$2:$A$86,0),0)="","N/A",E3781*INDEX(Map!$D$2:$D$86,MATCH(D3781,Map!$A$2:$A$86,0),0))</f>
        <v>0</v>
      </c>
      <c r="AA3781" t="str">
        <f>INDEX(Map!$E$2:$E$86,MATCH(D3781,Map!$A$2:$A$86,0),0)</f>
        <v>SCCT</v>
      </c>
    </row>
    <row r="3782" spans="1:27" x14ac:dyDescent="0.25">
      <c r="A3782" s="1" t="s">
        <v>121</v>
      </c>
      <c r="B3782" s="1" t="s">
        <v>116</v>
      </c>
      <c r="C3782" s="1">
        <v>1</v>
      </c>
      <c r="D3782" s="1" t="s">
        <v>23</v>
      </c>
      <c r="E3782" s="1">
        <v>22.9</v>
      </c>
      <c r="F3782" s="1">
        <v>0</v>
      </c>
      <c r="G3782" s="1">
        <v>28.8</v>
      </c>
      <c r="H3782" s="1">
        <v>1</v>
      </c>
      <c r="I3782" s="1">
        <v>268.39999999999998</v>
      </c>
      <c r="J3782" s="1">
        <v>11714</v>
      </c>
      <c r="K3782" s="1">
        <v>571</v>
      </c>
      <c r="L3782" s="1">
        <v>268.39999999999998</v>
      </c>
      <c r="M3782" s="1">
        <v>720</v>
      </c>
      <c r="N3782" s="1">
        <v>1</v>
      </c>
      <c r="O3782" s="1">
        <v>11</v>
      </c>
      <c r="P3782" s="1">
        <v>0</v>
      </c>
      <c r="Q3782" s="1">
        <v>68</v>
      </c>
      <c r="R3782" s="1">
        <v>34.39</v>
      </c>
      <c r="S3782" s="1">
        <v>34.869999999999997</v>
      </c>
      <c r="T3782" s="1">
        <v>799</v>
      </c>
      <c r="U3782" s="3" t="str">
        <f t="shared" si="59"/>
        <v>2017Plan</v>
      </c>
      <c r="V3782" s="2">
        <f>DATE(A3782,INDEX(Map!$H$1:$H$12,MATCH(B3782,Map!$G$1:$G$12,0),0),1)</f>
        <v>43739</v>
      </c>
      <c r="W3782" t="str">
        <f>IF(AND(V3782&gt;=Map!$K$2,V3782&lt;=Map!$L$2),"Base",IF(AND(V3782&gt;=Map!$K$3,V3782&lt;=Map!$L$3),"Fcst","N/A"))</f>
        <v>N/A</v>
      </c>
      <c r="X3782" t="str">
        <f>INDEX(Map!$B$2:$B$86,MATCH(D3782,Map!$A$2:$A$86,0),0)</f>
        <v>Brown 1</v>
      </c>
      <c r="Y3782" s="7">
        <f>IF(INDEX(Map!$C$2:$C$86,MATCH(D3782,Map!$A$2:$A$86,0),0)="","N/A",E3782*INDEX(Map!$C$2:$C$86,MATCH(D3782,Map!$A$2:$A$86,0),0))</f>
        <v>22.9</v>
      </c>
      <c r="Z3782" s="7" t="str">
        <f>IF(INDEX(Map!$D$2:$D$86,MATCH(D3782,Map!$A$2:$A$86,0),0)="","N/A",E3782*INDEX(Map!$D$2:$D$86,MATCH(D3782,Map!$A$2:$A$86,0),0))</f>
        <v>N/A</v>
      </c>
      <c r="AA3782" t="str">
        <f>INDEX(Map!$E$2:$E$86,MATCH(D3782,Map!$A$2:$A$86,0),0)</f>
        <v>Coal</v>
      </c>
    </row>
    <row r="3783" spans="1:27" x14ac:dyDescent="0.25">
      <c r="A3783" s="1" t="s">
        <v>121</v>
      </c>
      <c r="B3783" s="1" t="s">
        <v>116</v>
      </c>
      <c r="C3783" s="1">
        <v>2</v>
      </c>
      <c r="D3783" s="1" t="s">
        <v>24</v>
      </c>
      <c r="E3783" s="1">
        <v>39.6</v>
      </c>
      <c r="F3783" s="1">
        <v>0</v>
      </c>
      <c r="G3783" s="1">
        <v>31.9</v>
      </c>
      <c r="H3783" s="1">
        <v>3</v>
      </c>
      <c r="I3783" s="1">
        <v>427.5</v>
      </c>
      <c r="J3783" s="1">
        <v>10789</v>
      </c>
      <c r="K3783" s="1">
        <v>552</v>
      </c>
      <c r="L3783" s="1">
        <v>268.39999999999998</v>
      </c>
      <c r="M3783" s="1">
        <v>1147</v>
      </c>
      <c r="N3783" s="1">
        <v>2</v>
      </c>
      <c r="O3783" s="1">
        <v>40</v>
      </c>
      <c r="P3783" s="1">
        <v>0</v>
      </c>
      <c r="Q3783" s="1">
        <v>88</v>
      </c>
      <c r="R3783" s="1">
        <v>31.18</v>
      </c>
      <c r="S3783" s="1">
        <v>32.18</v>
      </c>
      <c r="T3783" s="1">
        <v>1275</v>
      </c>
      <c r="U3783" s="3" t="str">
        <f t="shared" si="59"/>
        <v>2017Plan</v>
      </c>
      <c r="V3783" s="2">
        <f>DATE(A3783,INDEX(Map!$H$1:$H$12,MATCH(B3783,Map!$G$1:$G$12,0),0),1)</f>
        <v>43739</v>
      </c>
      <c r="W3783" t="str">
        <f>IF(AND(V3783&gt;=Map!$K$2,V3783&lt;=Map!$L$2),"Base",IF(AND(V3783&gt;=Map!$K$3,V3783&lt;=Map!$L$3),"Fcst","N/A"))</f>
        <v>N/A</v>
      </c>
      <c r="X3783" t="str">
        <f>INDEX(Map!$B$2:$B$86,MATCH(D3783,Map!$A$2:$A$86,0),0)</f>
        <v>Brown 2</v>
      </c>
      <c r="Y3783" s="7">
        <f>IF(INDEX(Map!$C$2:$C$86,MATCH(D3783,Map!$A$2:$A$86,0),0)="","N/A",E3783*INDEX(Map!$C$2:$C$86,MATCH(D3783,Map!$A$2:$A$86,0),0))</f>
        <v>39.6</v>
      </c>
      <c r="Z3783" s="7" t="str">
        <f>IF(INDEX(Map!$D$2:$D$86,MATCH(D3783,Map!$A$2:$A$86,0),0)="","N/A",E3783*INDEX(Map!$D$2:$D$86,MATCH(D3783,Map!$A$2:$A$86,0),0))</f>
        <v>N/A</v>
      </c>
      <c r="AA3783" t="str">
        <f>INDEX(Map!$E$2:$E$86,MATCH(D3783,Map!$A$2:$A$86,0),0)</f>
        <v>Coal</v>
      </c>
    </row>
    <row r="3784" spans="1:27" x14ac:dyDescent="0.25">
      <c r="A3784" s="1" t="s">
        <v>121</v>
      </c>
      <c r="B3784" s="1" t="s">
        <v>116</v>
      </c>
      <c r="C3784" s="1">
        <v>3</v>
      </c>
      <c r="D3784" s="1" t="s">
        <v>25</v>
      </c>
      <c r="E3784" s="1">
        <v>98.3</v>
      </c>
      <c r="F3784" s="1">
        <v>0</v>
      </c>
      <c r="G3784" s="1">
        <v>32.1</v>
      </c>
      <c r="H3784" s="1">
        <v>3</v>
      </c>
      <c r="I3784" s="1">
        <v>1199.5999999999999</v>
      </c>
      <c r="J3784" s="1">
        <v>12203</v>
      </c>
      <c r="K3784" s="1">
        <v>633</v>
      </c>
      <c r="L3784" s="1">
        <v>268.39999999999998</v>
      </c>
      <c r="M3784" s="1">
        <v>3220</v>
      </c>
      <c r="N3784" s="1">
        <v>3</v>
      </c>
      <c r="O3784" s="1">
        <v>55</v>
      </c>
      <c r="P3784" s="1">
        <v>0</v>
      </c>
      <c r="Q3784" s="1">
        <v>312</v>
      </c>
      <c r="R3784" s="1">
        <v>35.92</v>
      </c>
      <c r="S3784" s="1">
        <v>36.479999999999997</v>
      </c>
      <c r="T3784" s="1">
        <v>3586</v>
      </c>
      <c r="U3784" s="3" t="str">
        <f t="shared" si="59"/>
        <v>2017Plan</v>
      </c>
      <c r="V3784" s="2">
        <f>DATE(A3784,INDEX(Map!$H$1:$H$12,MATCH(B3784,Map!$G$1:$G$12,0),0),1)</f>
        <v>43739</v>
      </c>
      <c r="W3784" t="str">
        <f>IF(AND(V3784&gt;=Map!$K$2,V3784&lt;=Map!$L$2),"Base",IF(AND(V3784&gt;=Map!$K$3,V3784&lt;=Map!$L$3),"Fcst","N/A"))</f>
        <v>N/A</v>
      </c>
      <c r="X3784" t="str">
        <f>INDEX(Map!$B$2:$B$86,MATCH(D3784,Map!$A$2:$A$86,0),0)</f>
        <v>Brown 3</v>
      </c>
      <c r="Y3784" s="7">
        <f>IF(INDEX(Map!$C$2:$C$86,MATCH(D3784,Map!$A$2:$A$86,0),0)="","N/A",E3784*INDEX(Map!$C$2:$C$86,MATCH(D3784,Map!$A$2:$A$86,0),0))</f>
        <v>98.3</v>
      </c>
      <c r="Z3784" s="7" t="str">
        <f>IF(INDEX(Map!$D$2:$D$86,MATCH(D3784,Map!$A$2:$A$86,0),0)="","N/A",E3784*INDEX(Map!$D$2:$D$86,MATCH(D3784,Map!$A$2:$A$86,0),0))</f>
        <v>N/A</v>
      </c>
      <c r="AA3784" t="str">
        <f>INDEX(Map!$E$2:$E$86,MATCH(D3784,Map!$A$2:$A$86,0),0)</f>
        <v>Coal</v>
      </c>
    </row>
    <row r="3785" spans="1:27" x14ac:dyDescent="0.25">
      <c r="A3785" s="1" t="s">
        <v>121</v>
      </c>
      <c r="B3785" s="1" t="s">
        <v>116</v>
      </c>
      <c r="C3785" s="1">
        <v>4</v>
      </c>
      <c r="D3785" s="1" t="s">
        <v>26</v>
      </c>
      <c r="E3785" s="1">
        <v>283</v>
      </c>
      <c r="F3785" s="1">
        <v>0</v>
      </c>
      <c r="G3785" s="1">
        <v>80.099999999999994</v>
      </c>
      <c r="H3785" s="1">
        <v>2</v>
      </c>
      <c r="I3785" s="1">
        <v>2968.1</v>
      </c>
      <c r="J3785" s="1">
        <v>10490</v>
      </c>
      <c r="K3785" s="1">
        <v>683</v>
      </c>
      <c r="L3785" s="1">
        <v>204.2</v>
      </c>
      <c r="M3785" s="1">
        <v>6062</v>
      </c>
      <c r="N3785" s="1">
        <v>2</v>
      </c>
      <c r="O3785" s="1">
        <v>41</v>
      </c>
      <c r="P3785" s="1">
        <v>0</v>
      </c>
      <c r="Q3785" s="1">
        <v>561</v>
      </c>
      <c r="R3785" s="1">
        <v>23.41</v>
      </c>
      <c r="S3785" s="1">
        <v>23.55</v>
      </c>
      <c r="T3785" s="1">
        <v>6664</v>
      </c>
      <c r="U3785" s="3" t="str">
        <f t="shared" si="59"/>
        <v>2017Plan</v>
      </c>
      <c r="V3785" s="2">
        <f>DATE(A3785,INDEX(Map!$H$1:$H$12,MATCH(B3785,Map!$G$1:$G$12,0),0),1)</f>
        <v>43739</v>
      </c>
      <c r="W3785" t="str">
        <f>IF(AND(V3785&gt;=Map!$K$2,V3785&lt;=Map!$L$2),"Base",IF(AND(V3785&gt;=Map!$K$3,V3785&lt;=Map!$L$3),"Fcst","N/A"))</f>
        <v>N/A</v>
      </c>
      <c r="X3785" t="str">
        <f>INDEX(Map!$B$2:$B$86,MATCH(D3785,Map!$A$2:$A$86,0),0)</f>
        <v>Ghent 1</v>
      </c>
      <c r="Y3785" s="7">
        <f>IF(INDEX(Map!$C$2:$C$86,MATCH(D3785,Map!$A$2:$A$86,0),0)="","N/A",E3785*INDEX(Map!$C$2:$C$86,MATCH(D3785,Map!$A$2:$A$86,0),0))</f>
        <v>283</v>
      </c>
      <c r="Z3785" s="7" t="str">
        <f>IF(INDEX(Map!$D$2:$D$86,MATCH(D3785,Map!$A$2:$A$86,0),0)="","N/A",E3785*INDEX(Map!$D$2:$D$86,MATCH(D3785,Map!$A$2:$A$86,0),0))</f>
        <v>N/A</v>
      </c>
      <c r="AA3785" t="str">
        <f>INDEX(Map!$E$2:$E$86,MATCH(D3785,Map!$A$2:$A$86,0),0)</f>
        <v>Coal</v>
      </c>
    </row>
    <row r="3786" spans="1:27" x14ac:dyDescent="0.25">
      <c r="A3786" s="1" t="s">
        <v>121</v>
      </c>
      <c r="B3786" s="1" t="s">
        <v>116</v>
      </c>
      <c r="C3786" s="1">
        <v>5</v>
      </c>
      <c r="D3786" s="1" t="s">
        <v>27</v>
      </c>
      <c r="E3786" s="1">
        <v>0</v>
      </c>
      <c r="F3786" s="1">
        <v>0</v>
      </c>
      <c r="G3786" s="1">
        <v>0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</v>
      </c>
      <c r="U3786" s="3" t="str">
        <f t="shared" si="59"/>
        <v>2017Plan</v>
      </c>
      <c r="V3786" s="2">
        <f>DATE(A3786,INDEX(Map!$H$1:$H$12,MATCH(B3786,Map!$G$1:$G$12,0),0),1)</f>
        <v>43739</v>
      </c>
      <c r="W3786" t="str">
        <f>IF(AND(V3786&gt;=Map!$K$2,V3786&lt;=Map!$L$2),"Base",IF(AND(V3786&gt;=Map!$K$3,V3786&lt;=Map!$L$3),"Fcst","N/A"))</f>
        <v>N/A</v>
      </c>
      <c r="X3786" t="str">
        <f>INDEX(Map!$B$2:$B$86,MATCH(D3786,Map!$A$2:$A$86,0),0)</f>
        <v>Ghent 2</v>
      </c>
      <c r="Y3786" s="7">
        <f>IF(INDEX(Map!$C$2:$C$86,MATCH(D3786,Map!$A$2:$A$86,0),0)="","N/A",E3786*INDEX(Map!$C$2:$C$86,MATCH(D3786,Map!$A$2:$A$86,0),0))</f>
        <v>0</v>
      </c>
      <c r="Z3786" s="7" t="str">
        <f>IF(INDEX(Map!$D$2:$D$86,MATCH(D3786,Map!$A$2:$A$86,0),0)="","N/A",E3786*INDEX(Map!$D$2:$D$86,MATCH(D3786,Map!$A$2:$A$86,0),0))</f>
        <v>N/A</v>
      </c>
      <c r="AA3786" t="str">
        <f>INDEX(Map!$E$2:$E$86,MATCH(D3786,Map!$A$2:$A$86,0),0)</f>
        <v>Coal</v>
      </c>
    </row>
    <row r="3787" spans="1:27" x14ac:dyDescent="0.25">
      <c r="A3787" s="1" t="s">
        <v>121</v>
      </c>
      <c r="B3787" s="1" t="s">
        <v>116</v>
      </c>
      <c r="C3787" s="1">
        <v>6</v>
      </c>
      <c r="D3787" s="1" t="s">
        <v>28</v>
      </c>
      <c r="E3787" s="1">
        <v>286.89999999999998</v>
      </c>
      <c r="F3787" s="1">
        <v>0</v>
      </c>
      <c r="G3787" s="1">
        <v>80</v>
      </c>
      <c r="H3787" s="1">
        <v>2</v>
      </c>
      <c r="I3787" s="1">
        <v>3190.4</v>
      </c>
      <c r="J3787" s="1">
        <v>11122</v>
      </c>
      <c r="K3787" s="1">
        <v>692</v>
      </c>
      <c r="L3787" s="1">
        <v>204.2</v>
      </c>
      <c r="M3787" s="1">
        <v>6516</v>
      </c>
      <c r="N3787" s="1">
        <v>3</v>
      </c>
      <c r="O3787" s="1">
        <v>54</v>
      </c>
      <c r="P3787" s="1">
        <v>0</v>
      </c>
      <c r="Q3787" s="1">
        <v>554</v>
      </c>
      <c r="R3787" s="1">
        <v>24.65</v>
      </c>
      <c r="S3787" s="1">
        <v>24.84</v>
      </c>
      <c r="T3787" s="1">
        <v>7124</v>
      </c>
      <c r="U3787" s="3" t="str">
        <f t="shared" si="59"/>
        <v>2017Plan</v>
      </c>
      <c r="V3787" s="2">
        <f>DATE(A3787,INDEX(Map!$H$1:$H$12,MATCH(B3787,Map!$G$1:$G$12,0),0),1)</f>
        <v>43739</v>
      </c>
      <c r="W3787" t="str">
        <f>IF(AND(V3787&gt;=Map!$K$2,V3787&lt;=Map!$L$2),"Base",IF(AND(V3787&gt;=Map!$K$3,V3787&lt;=Map!$L$3),"Fcst","N/A"))</f>
        <v>N/A</v>
      </c>
      <c r="X3787" t="str">
        <f>INDEX(Map!$B$2:$B$86,MATCH(D3787,Map!$A$2:$A$86,0),0)</f>
        <v>Ghent 3</v>
      </c>
      <c r="Y3787" s="7">
        <f>IF(INDEX(Map!$C$2:$C$86,MATCH(D3787,Map!$A$2:$A$86,0),0)="","N/A",E3787*INDEX(Map!$C$2:$C$86,MATCH(D3787,Map!$A$2:$A$86,0),0))</f>
        <v>286.89999999999998</v>
      </c>
      <c r="Z3787" s="7" t="str">
        <f>IF(INDEX(Map!$D$2:$D$86,MATCH(D3787,Map!$A$2:$A$86,0),0)="","N/A",E3787*INDEX(Map!$D$2:$D$86,MATCH(D3787,Map!$A$2:$A$86,0),0))</f>
        <v>N/A</v>
      </c>
      <c r="AA3787" t="str">
        <f>INDEX(Map!$E$2:$E$86,MATCH(D3787,Map!$A$2:$A$86,0),0)</f>
        <v>Coal</v>
      </c>
    </row>
    <row r="3788" spans="1:27" x14ac:dyDescent="0.25">
      <c r="A3788" s="1" t="s">
        <v>121</v>
      </c>
      <c r="B3788" s="1" t="s">
        <v>116</v>
      </c>
      <c r="C3788" s="1">
        <v>7</v>
      </c>
      <c r="D3788" s="1" t="s">
        <v>29</v>
      </c>
      <c r="E3788" s="1">
        <v>295.89999999999998</v>
      </c>
      <c r="F3788" s="1">
        <v>0</v>
      </c>
      <c r="G3788" s="1">
        <v>83.6</v>
      </c>
      <c r="H3788" s="1">
        <v>2</v>
      </c>
      <c r="I3788" s="1">
        <v>3225</v>
      </c>
      <c r="J3788" s="1">
        <v>10898</v>
      </c>
      <c r="K3788" s="1">
        <v>700</v>
      </c>
      <c r="L3788" s="1">
        <v>204.2</v>
      </c>
      <c r="M3788" s="1">
        <v>6587</v>
      </c>
      <c r="N3788" s="1">
        <v>4</v>
      </c>
      <c r="O3788" s="1">
        <v>65</v>
      </c>
      <c r="P3788" s="1">
        <v>0</v>
      </c>
      <c r="Q3788" s="1">
        <v>593</v>
      </c>
      <c r="R3788" s="1">
        <v>24.26</v>
      </c>
      <c r="S3788" s="1">
        <v>24.48</v>
      </c>
      <c r="T3788" s="1">
        <v>7245</v>
      </c>
      <c r="U3788" s="3" t="str">
        <f t="shared" si="59"/>
        <v>2017Plan</v>
      </c>
      <c r="V3788" s="2">
        <f>DATE(A3788,INDEX(Map!$H$1:$H$12,MATCH(B3788,Map!$G$1:$G$12,0),0),1)</f>
        <v>43739</v>
      </c>
      <c r="W3788" t="str">
        <f>IF(AND(V3788&gt;=Map!$K$2,V3788&lt;=Map!$L$2),"Base",IF(AND(V3788&gt;=Map!$K$3,V3788&lt;=Map!$L$3),"Fcst","N/A"))</f>
        <v>N/A</v>
      </c>
      <c r="X3788" t="str">
        <f>INDEX(Map!$B$2:$B$86,MATCH(D3788,Map!$A$2:$A$86,0),0)</f>
        <v>Ghent 4</v>
      </c>
      <c r="Y3788" s="7">
        <f>IF(INDEX(Map!$C$2:$C$86,MATCH(D3788,Map!$A$2:$A$86,0),0)="","N/A",E3788*INDEX(Map!$C$2:$C$86,MATCH(D3788,Map!$A$2:$A$86,0),0))</f>
        <v>295.89999999999998</v>
      </c>
      <c r="Z3788" s="7" t="str">
        <f>IF(INDEX(Map!$D$2:$D$86,MATCH(D3788,Map!$A$2:$A$86,0),0)="","N/A",E3788*INDEX(Map!$D$2:$D$86,MATCH(D3788,Map!$A$2:$A$86,0),0))</f>
        <v>N/A</v>
      </c>
      <c r="AA3788" t="str">
        <f>INDEX(Map!$E$2:$E$86,MATCH(D3788,Map!$A$2:$A$86,0),0)</f>
        <v>Coal</v>
      </c>
    </row>
    <row r="3789" spans="1:27" x14ac:dyDescent="0.25">
      <c r="A3789" s="1" t="s">
        <v>121</v>
      </c>
      <c r="B3789" s="1" t="s">
        <v>116</v>
      </c>
      <c r="C3789" s="1">
        <v>8</v>
      </c>
      <c r="D3789" s="1" t="s">
        <v>30</v>
      </c>
      <c r="E3789" s="1">
        <v>183.4</v>
      </c>
      <c r="F3789" s="1">
        <v>0</v>
      </c>
      <c r="G3789" s="1">
        <v>82.2</v>
      </c>
      <c r="H3789" s="1">
        <v>2</v>
      </c>
      <c r="I3789" s="1">
        <v>1920.1</v>
      </c>
      <c r="J3789" s="1">
        <v>10470</v>
      </c>
      <c r="K3789" s="1">
        <v>697</v>
      </c>
      <c r="L3789" s="1">
        <v>201.4</v>
      </c>
      <c r="M3789" s="1">
        <v>3866</v>
      </c>
      <c r="N3789" s="1">
        <v>4</v>
      </c>
      <c r="O3789" s="1">
        <v>17</v>
      </c>
      <c r="P3789" s="1">
        <v>0</v>
      </c>
      <c r="Q3789" s="1">
        <v>164</v>
      </c>
      <c r="R3789" s="1">
        <v>21.98</v>
      </c>
      <c r="S3789" s="1">
        <v>22.07</v>
      </c>
      <c r="T3789" s="1">
        <v>4048</v>
      </c>
      <c r="U3789" s="3" t="str">
        <f t="shared" si="59"/>
        <v>2017Plan</v>
      </c>
      <c r="V3789" s="2">
        <f>DATE(A3789,INDEX(Map!$H$1:$H$12,MATCH(B3789,Map!$G$1:$G$12,0),0),1)</f>
        <v>43739</v>
      </c>
      <c r="W3789" t="str">
        <f>IF(AND(V3789&gt;=Map!$K$2,V3789&lt;=Map!$L$2),"Base",IF(AND(V3789&gt;=Map!$K$3,V3789&lt;=Map!$L$3),"Fcst","N/A"))</f>
        <v>N/A</v>
      </c>
      <c r="X3789" t="str">
        <f>INDEX(Map!$B$2:$B$86,MATCH(D3789,Map!$A$2:$A$86,0),0)</f>
        <v>Mill Creek 1</v>
      </c>
      <c r="Y3789" s="7" t="str">
        <f>IF(INDEX(Map!$C$2:$C$86,MATCH(D3789,Map!$A$2:$A$86,0),0)="","N/A",E3789*INDEX(Map!$C$2:$C$86,MATCH(D3789,Map!$A$2:$A$86,0),0))</f>
        <v>N/A</v>
      </c>
      <c r="Z3789" s="7">
        <f>IF(INDEX(Map!$D$2:$D$86,MATCH(D3789,Map!$A$2:$A$86,0),0)="","N/A",E3789*INDEX(Map!$D$2:$D$86,MATCH(D3789,Map!$A$2:$A$86,0),0))</f>
        <v>183.4</v>
      </c>
      <c r="AA3789" t="str">
        <f>INDEX(Map!$E$2:$E$86,MATCH(D3789,Map!$A$2:$A$86,0),0)</f>
        <v>Coal</v>
      </c>
    </row>
    <row r="3790" spans="1:27" x14ac:dyDescent="0.25">
      <c r="A3790" s="1" t="s">
        <v>121</v>
      </c>
      <c r="B3790" s="1" t="s">
        <v>116</v>
      </c>
      <c r="C3790" s="1">
        <v>9</v>
      </c>
      <c r="D3790" s="1" t="s">
        <v>31</v>
      </c>
      <c r="E3790" s="1">
        <v>177.3</v>
      </c>
      <c r="F3790" s="1">
        <v>0</v>
      </c>
      <c r="G3790" s="1">
        <v>80.5</v>
      </c>
      <c r="H3790" s="1">
        <v>2</v>
      </c>
      <c r="I3790" s="1">
        <v>1893.2</v>
      </c>
      <c r="J3790" s="1">
        <v>10679</v>
      </c>
      <c r="K3790" s="1">
        <v>694</v>
      </c>
      <c r="L3790" s="1">
        <v>201.4</v>
      </c>
      <c r="M3790" s="1">
        <v>3812</v>
      </c>
      <c r="N3790" s="1">
        <v>4</v>
      </c>
      <c r="O3790" s="1">
        <v>17</v>
      </c>
      <c r="P3790" s="1">
        <v>0</v>
      </c>
      <c r="Q3790" s="1">
        <v>201</v>
      </c>
      <c r="R3790" s="1">
        <v>22.64</v>
      </c>
      <c r="S3790" s="1">
        <v>22.73</v>
      </c>
      <c r="T3790" s="1">
        <v>4030</v>
      </c>
      <c r="U3790" s="3" t="str">
        <f t="shared" si="59"/>
        <v>2017Plan</v>
      </c>
      <c r="V3790" s="2">
        <f>DATE(A3790,INDEX(Map!$H$1:$H$12,MATCH(B3790,Map!$G$1:$G$12,0),0),1)</f>
        <v>43739</v>
      </c>
      <c r="W3790" t="str">
        <f>IF(AND(V3790&gt;=Map!$K$2,V3790&lt;=Map!$L$2),"Base",IF(AND(V3790&gt;=Map!$K$3,V3790&lt;=Map!$L$3),"Fcst","N/A"))</f>
        <v>N/A</v>
      </c>
      <c r="X3790" t="str">
        <f>INDEX(Map!$B$2:$B$86,MATCH(D3790,Map!$A$2:$A$86,0),0)</f>
        <v>Mill Creek 2</v>
      </c>
      <c r="Y3790" s="7" t="str">
        <f>IF(INDEX(Map!$C$2:$C$86,MATCH(D3790,Map!$A$2:$A$86,0),0)="","N/A",E3790*INDEX(Map!$C$2:$C$86,MATCH(D3790,Map!$A$2:$A$86,0),0))</f>
        <v>N/A</v>
      </c>
      <c r="Z3790" s="7">
        <f>IF(INDEX(Map!$D$2:$D$86,MATCH(D3790,Map!$A$2:$A$86,0),0)="","N/A",E3790*INDEX(Map!$D$2:$D$86,MATCH(D3790,Map!$A$2:$A$86,0),0))</f>
        <v>177.3</v>
      </c>
      <c r="AA3790" t="str">
        <f>INDEX(Map!$E$2:$E$86,MATCH(D3790,Map!$A$2:$A$86,0),0)</f>
        <v>Coal</v>
      </c>
    </row>
    <row r="3791" spans="1:27" x14ac:dyDescent="0.25">
      <c r="A3791" s="1" t="s">
        <v>121</v>
      </c>
      <c r="B3791" s="1" t="s">
        <v>116</v>
      </c>
      <c r="C3791" s="1">
        <v>10</v>
      </c>
      <c r="D3791" s="1" t="s">
        <v>32</v>
      </c>
      <c r="E3791" s="1">
        <v>27.1</v>
      </c>
      <c r="F3791" s="1">
        <v>0</v>
      </c>
      <c r="G3791" s="1">
        <v>9.4</v>
      </c>
      <c r="H3791" s="1">
        <v>1</v>
      </c>
      <c r="I3791" s="1">
        <v>289.39999999999998</v>
      </c>
      <c r="J3791" s="1">
        <v>10675</v>
      </c>
      <c r="K3791" s="1">
        <v>86</v>
      </c>
      <c r="L3791" s="1">
        <v>201.4</v>
      </c>
      <c r="M3791" s="1">
        <v>583</v>
      </c>
      <c r="N3791" s="1">
        <v>6</v>
      </c>
      <c r="O3791" s="1">
        <v>24</v>
      </c>
      <c r="P3791" s="1">
        <v>0</v>
      </c>
      <c r="Q3791" s="1">
        <v>35</v>
      </c>
      <c r="R3791" s="1">
        <v>22.77</v>
      </c>
      <c r="S3791" s="1">
        <v>23.66</v>
      </c>
      <c r="T3791" s="1">
        <v>641</v>
      </c>
      <c r="U3791" s="3" t="str">
        <f t="shared" si="59"/>
        <v>2017Plan</v>
      </c>
      <c r="V3791" s="2">
        <f>DATE(A3791,INDEX(Map!$H$1:$H$12,MATCH(B3791,Map!$G$1:$G$12,0),0),1)</f>
        <v>43739</v>
      </c>
      <c r="W3791" t="str">
        <f>IF(AND(V3791&gt;=Map!$K$2,V3791&lt;=Map!$L$2),"Base",IF(AND(V3791&gt;=Map!$K$3,V3791&lt;=Map!$L$3),"Fcst","N/A"))</f>
        <v>N/A</v>
      </c>
      <c r="X3791" t="str">
        <f>INDEX(Map!$B$2:$B$86,MATCH(D3791,Map!$A$2:$A$86,0),0)</f>
        <v>Mill Creek 3</v>
      </c>
      <c r="Y3791" s="7" t="str">
        <f>IF(INDEX(Map!$C$2:$C$86,MATCH(D3791,Map!$A$2:$A$86,0),0)="","N/A",E3791*INDEX(Map!$C$2:$C$86,MATCH(D3791,Map!$A$2:$A$86,0),0))</f>
        <v>N/A</v>
      </c>
      <c r="Z3791" s="7">
        <f>IF(INDEX(Map!$D$2:$D$86,MATCH(D3791,Map!$A$2:$A$86,0),0)="","N/A",E3791*INDEX(Map!$D$2:$D$86,MATCH(D3791,Map!$A$2:$A$86,0),0))</f>
        <v>27.1</v>
      </c>
      <c r="AA3791" t="str">
        <f>INDEX(Map!$E$2:$E$86,MATCH(D3791,Map!$A$2:$A$86,0),0)</f>
        <v>Coal</v>
      </c>
    </row>
    <row r="3792" spans="1:27" x14ac:dyDescent="0.25">
      <c r="A3792" s="1" t="s">
        <v>121</v>
      </c>
      <c r="B3792" s="1" t="s">
        <v>116</v>
      </c>
      <c r="C3792" s="1">
        <v>11</v>
      </c>
      <c r="D3792" s="1" t="s">
        <v>33</v>
      </c>
      <c r="E3792" s="1">
        <v>299.10000000000002</v>
      </c>
      <c r="F3792" s="1">
        <v>0</v>
      </c>
      <c r="G3792" s="1">
        <v>83.4</v>
      </c>
      <c r="H3792" s="1">
        <v>2</v>
      </c>
      <c r="I3792" s="1">
        <v>3118.9</v>
      </c>
      <c r="J3792" s="1">
        <v>10426</v>
      </c>
      <c r="K3792" s="1">
        <v>693</v>
      </c>
      <c r="L3792" s="1">
        <v>201.4</v>
      </c>
      <c r="M3792" s="1">
        <v>6280</v>
      </c>
      <c r="N3792" s="1">
        <v>19</v>
      </c>
      <c r="O3792" s="1">
        <v>76</v>
      </c>
      <c r="P3792" s="1">
        <v>0</v>
      </c>
      <c r="Q3792" s="1">
        <v>354</v>
      </c>
      <c r="R3792" s="1">
        <v>22.18</v>
      </c>
      <c r="S3792" s="1">
        <v>22.43</v>
      </c>
      <c r="T3792" s="1">
        <v>6711</v>
      </c>
      <c r="U3792" s="3" t="str">
        <f t="shared" si="59"/>
        <v>2017Plan</v>
      </c>
      <c r="V3792" s="2">
        <f>DATE(A3792,INDEX(Map!$H$1:$H$12,MATCH(B3792,Map!$G$1:$G$12,0),0),1)</f>
        <v>43739</v>
      </c>
      <c r="W3792" t="str">
        <f>IF(AND(V3792&gt;=Map!$K$2,V3792&lt;=Map!$L$2),"Base",IF(AND(V3792&gt;=Map!$K$3,V3792&lt;=Map!$L$3),"Fcst","N/A"))</f>
        <v>N/A</v>
      </c>
      <c r="X3792" t="str">
        <f>INDEX(Map!$B$2:$B$86,MATCH(D3792,Map!$A$2:$A$86,0),0)</f>
        <v>Mill Creek 4</v>
      </c>
      <c r="Y3792" s="7" t="str">
        <f>IF(INDEX(Map!$C$2:$C$86,MATCH(D3792,Map!$A$2:$A$86,0),0)="","N/A",E3792*INDEX(Map!$C$2:$C$86,MATCH(D3792,Map!$A$2:$A$86,0),0))</f>
        <v>N/A</v>
      </c>
      <c r="Z3792" s="7">
        <f>IF(INDEX(Map!$D$2:$D$86,MATCH(D3792,Map!$A$2:$A$86,0),0)="","N/A",E3792*INDEX(Map!$D$2:$D$86,MATCH(D3792,Map!$A$2:$A$86,0),0))</f>
        <v>299.10000000000002</v>
      </c>
      <c r="AA3792" t="str">
        <f>INDEX(Map!$E$2:$E$86,MATCH(D3792,Map!$A$2:$A$86,0),0)</f>
        <v>Coal</v>
      </c>
    </row>
    <row r="3793" spans="1:27" x14ac:dyDescent="0.25">
      <c r="A3793" s="1" t="s">
        <v>121</v>
      </c>
      <c r="B3793" s="1" t="s">
        <v>116</v>
      </c>
      <c r="C3793" s="1">
        <v>12</v>
      </c>
      <c r="D3793" s="1" t="s">
        <v>34</v>
      </c>
      <c r="E3793" s="1">
        <v>124.5</v>
      </c>
      <c r="F3793" s="1">
        <v>0</v>
      </c>
      <c r="G3793" s="1">
        <v>45.2</v>
      </c>
      <c r="H3793" s="1">
        <v>2</v>
      </c>
      <c r="I3793" s="1">
        <v>1330.3</v>
      </c>
      <c r="J3793" s="1">
        <v>10690</v>
      </c>
      <c r="K3793" s="1">
        <v>385</v>
      </c>
      <c r="L3793" s="1">
        <v>200.9</v>
      </c>
      <c r="M3793" s="1">
        <v>2672</v>
      </c>
      <c r="N3793" s="1">
        <v>7</v>
      </c>
      <c r="O3793" s="1">
        <v>118</v>
      </c>
      <c r="P3793" s="1">
        <v>0</v>
      </c>
      <c r="Q3793" s="1">
        <v>165</v>
      </c>
      <c r="R3793" s="1">
        <v>22.8</v>
      </c>
      <c r="S3793" s="1">
        <v>23.75</v>
      </c>
      <c r="T3793" s="1">
        <v>2955</v>
      </c>
      <c r="U3793" s="3" t="str">
        <f t="shared" si="59"/>
        <v>2017Plan</v>
      </c>
      <c r="V3793" s="2">
        <f>DATE(A3793,INDEX(Map!$H$1:$H$12,MATCH(B3793,Map!$G$1:$G$12,0),0),1)</f>
        <v>43739</v>
      </c>
      <c r="W3793" t="str">
        <f>IF(AND(V3793&gt;=Map!$K$2,V3793&lt;=Map!$L$2),"Base",IF(AND(V3793&gt;=Map!$K$3,V3793&lt;=Map!$L$3),"Fcst","N/A"))</f>
        <v>N/A</v>
      </c>
      <c r="X3793" t="str">
        <f>INDEX(Map!$B$2:$B$86,MATCH(D3793,Map!$A$2:$A$86,0),0)</f>
        <v>Trimble County 1</v>
      </c>
      <c r="Y3793" s="7" t="str">
        <f>IF(INDEX(Map!$C$2:$C$86,MATCH(D3793,Map!$A$2:$A$86,0),0)="","N/A",E3793*INDEX(Map!$C$2:$C$86,MATCH(D3793,Map!$A$2:$A$86,0),0))</f>
        <v>N/A</v>
      </c>
      <c r="Z3793" s="7">
        <f>IF(INDEX(Map!$D$2:$D$86,MATCH(D3793,Map!$A$2:$A$86,0),0)="","N/A",E3793*INDEX(Map!$D$2:$D$86,MATCH(D3793,Map!$A$2:$A$86,0),0))</f>
        <v>124.5</v>
      </c>
      <c r="AA3793" t="str">
        <f>INDEX(Map!$E$2:$E$86,MATCH(D3793,Map!$A$2:$A$86,0),0)</f>
        <v>Coal</v>
      </c>
    </row>
    <row r="3794" spans="1:27" x14ac:dyDescent="0.25">
      <c r="A3794" s="1" t="s">
        <v>121</v>
      </c>
      <c r="B3794" s="1" t="s">
        <v>116</v>
      </c>
      <c r="C3794" s="1">
        <v>13</v>
      </c>
      <c r="D3794" s="1" t="s">
        <v>35</v>
      </c>
      <c r="E3794" s="1">
        <v>362.8</v>
      </c>
      <c r="F3794" s="1">
        <v>0</v>
      </c>
      <c r="G3794" s="1">
        <v>87.1</v>
      </c>
      <c r="H3794" s="1">
        <v>1</v>
      </c>
      <c r="I3794" s="1">
        <v>3332.3</v>
      </c>
      <c r="J3794" s="1">
        <v>9184</v>
      </c>
      <c r="K3794" s="1">
        <v>681</v>
      </c>
      <c r="L3794" s="1">
        <v>209.1</v>
      </c>
      <c r="M3794" s="1">
        <v>6968</v>
      </c>
      <c r="N3794" s="1">
        <v>14</v>
      </c>
      <c r="O3794" s="1">
        <v>46</v>
      </c>
      <c r="P3794" s="1">
        <v>0</v>
      </c>
      <c r="Q3794" s="1">
        <v>527</v>
      </c>
      <c r="R3794" s="1">
        <v>20.66</v>
      </c>
      <c r="S3794" s="1">
        <v>20.78</v>
      </c>
      <c r="T3794" s="1">
        <v>7541</v>
      </c>
      <c r="U3794" s="3" t="str">
        <f t="shared" si="59"/>
        <v>2017Plan</v>
      </c>
      <c r="V3794" s="2">
        <f>DATE(A3794,INDEX(Map!$H$1:$H$12,MATCH(B3794,Map!$G$1:$G$12,0),0),1)</f>
        <v>43739</v>
      </c>
      <c r="W3794" t="str">
        <f>IF(AND(V3794&gt;=Map!$K$2,V3794&lt;=Map!$L$2),"Base",IF(AND(V3794&gt;=Map!$K$3,V3794&lt;=Map!$L$3),"Fcst","N/A"))</f>
        <v>N/A</v>
      </c>
      <c r="X3794" t="str">
        <f>INDEX(Map!$B$2:$B$86,MATCH(D3794,Map!$A$2:$A$86,0),0)</f>
        <v>Trimble County 2</v>
      </c>
      <c r="Y3794" s="7">
        <f>IF(INDEX(Map!$C$2:$C$86,MATCH(D3794,Map!$A$2:$A$86,0),0)="","N/A",E3794*INDEX(Map!$C$2:$C$86,MATCH(D3794,Map!$A$2:$A$86,0),0))</f>
        <v>293.86800000000005</v>
      </c>
      <c r="Z3794" s="7">
        <f>IF(INDEX(Map!$D$2:$D$86,MATCH(D3794,Map!$A$2:$A$86,0),0)="","N/A",E3794*INDEX(Map!$D$2:$D$86,MATCH(D3794,Map!$A$2:$A$86,0),0))</f>
        <v>68.932000000000002</v>
      </c>
      <c r="AA3794" t="str">
        <f>INDEX(Map!$E$2:$E$86,MATCH(D3794,Map!$A$2:$A$86,0),0)</f>
        <v>Coal</v>
      </c>
    </row>
    <row r="3795" spans="1:27" x14ac:dyDescent="0.25">
      <c r="A3795" s="1" t="s">
        <v>121</v>
      </c>
      <c r="B3795" s="1" t="s">
        <v>116</v>
      </c>
      <c r="C3795" s="1">
        <v>14</v>
      </c>
      <c r="D3795" s="1" t="s">
        <v>36</v>
      </c>
      <c r="E3795" s="1">
        <v>0</v>
      </c>
      <c r="F3795" s="1">
        <v>0</v>
      </c>
      <c r="G3795" s="1">
        <v>0</v>
      </c>
      <c r="H3795" s="1">
        <v>0</v>
      </c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3" t="str">
        <f t="shared" si="59"/>
        <v>2017Plan</v>
      </c>
      <c r="V3795" s="2">
        <f>DATE(A3795,INDEX(Map!$H$1:$H$12,MATCH(B3795,Map!$G$1:$G$12,0),0),1)</f>
        <v>43739</v>
      </c>
      <c r="W3795" t="str">
        <f>IF(AND(V3795&gt;=Map!$K$2,V3795&lt;=Map!$L$2),"Base",IF(AND(V3795&gt;=Map!$K$3,V3795&lt;=Map!$L$3),"Fcst","N/A"))</f>
        <v>N/A</v>
      </c>
      <c r="X3795" t="str">
        <f>INDEX(Map!$B$2:$B$86,MATCH(D3795,Map!$A$2:$A$86,0),0)</f>
        <v>Cane Run 7</v>
      </c>
      <c r="Y3795" s="7">
        <f>IF(INDEX(Map!$C$2:$C$86,MATCH(D3795,Map!$A$2:$A$86,0),0)="","N/A",E3795*INDEX(Map!$C$2:$C$86,MATCH(D3795,Map!$A$2:$A$86,0),0))</f>
        <v>0</v>
      </c>
      <c r="Z3795" s="7">
        <f>IF(INDEX(Map!$D$2:$D$86,MATCH(D3795,Map!$A$2:$A$86,0),0)="","N/A",E3795*INDEX(Map!$D$2:$D$86,MATCH(D3795,Map!$A$2:$A$86,0),0))</f>
        <v>0</v>
      </c>
      <c r="AA3795" t="str">
        <f>INDEX(Map!$E$2:$E$86,MATCH(D3795,Map!$A$2:$A$86,0),0)</f>
        <v>NGCC</v>
      </c>
    </row>
    <row r="3796" spans="1:27" x14ac:dyDescent="0.25">
      <c r="A3796" s="1" t="s">
        <v>121</v>
      </c>
      <c r="B3796" s="1" t="s">
        <v>116</v>
      </c>
      <c r="C3796" s="1">
        <v>15</v>
      </c>
      <c r="D3796" s="1" t="s">
        <v>37</v>
      </c>
      <c r="E3796" s="1">
        <v>0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3" t="str">
        <f t="shared" si="59"/>
        <v>2017Plan</v>
      </c>
      <c r="V3796" s="2">
        <f>DATE(A3796,INDEX(Map!$H$1:$H$12,MATCH(B3796,Map!$G$1:$G$12,0),0),1)</f>
        <v>43739</v>
      </c>
      <c r="W3796" t="str">
        <f>IF(AND(V3796&gt;=Map!$K$2,V3796&lt;=Map!$L$2),"Base",IF(AND(V3796&gt;=Map!$K$3,V3796&lt;=Map!$L$3),"Fcst","N/A"))</f>
        <v>N/A</v>
      </c>
      <c r="X3796" t="str">
        <f>INDEX(Map!$B$2:$B$86,MATCH(D3796,Map!$A$2:$A$86,0),0)</f>
        <v>Cane Run 7</v>
      </c>
      <c r="Y3796" s="7">
        <f>IF(INDEX(Map!$C$2:$C$86,MATCH(D3796,Map!$A$2:$A$86,0),0)="","N/A",E3796*INDEX(Map!$C$2:$C$86,MATCH(D3796,Map!$A$2:$A$86,0),0))</f>
        <v>0</v>
      </c>
      <c r="Z3796" s="7">
        <f>IF(INDEX(Map!$D$2:$D$86,MATCH(D3796,Map!$A$2:$A$86,0),0)="","N/A",E3796*INDEX(Map!$D$2:$D$86,MATCH(D3796,Map!$A$2:$A$86,0),0))</f>
        <v>0</v>
      </c>
      <c r="AA3796" t="str">
        <f>INDEX(Map!$E$2:$E$86,MATCH(D3796,Map!$A$2:$A$86,0),0)</f>
        <v>NGCC</v>
      </c>
    </row>
    <row r="3797" spans="1:27" x14ac:dyDescent="0.25">
      <c r="A3797" s="1" t="s">
        <v>121</v>
      </c>
      <c r="B3797" s="1" t="s">
        <v>116</v>
      </c>
      <c r="C3797" s="1">
        <v>16</v>
      </c>
      <c r="D3797" s="1" t="s">
        <v>38</v>
      </c>
      <c r="E3797" s="1">
        <v>0.6</v>
      </c>
      <c r="F3797" s="1">
        <v>0</v>
      </c>
      <c r="G3797" s="1">
        <v>0.7</v>
      </c>
      <c r="H3797" s="1">
        <v>2</v>
      </c>
      <c r="I3797" s="1">
        <v>8.8000000000000007</v>
      </c>
      <c r="J3797" s="1">
        <v>14224</v>
      </c>
      <c r="K3797" s="1">
        <v>9</v>
      </c>
      <c r="L3797" s="1">
        <v>333.8</v>
      </c>
      <c r="M3797" s="1">
        <v>29</v>
      </c>
      <c r="N3797" s="1">
        <v>0</v>
      </c>
      <c r="O3797" s="1">
        <v>1</v>
      </c>
      <c r="P3797" s="1">
        <v>0</v>
      </c>
      <c r="Q3797" s="1">
        <v>0</v>
      </c>
      <c r="R3797" s="1">
        <v>47.49</v>
      </c>
      <c r="S3797" s="1">
        <v>48.39</v>
      </c>
      <c r="T3797" s="1">
        <v>30</v>
      </c>
      <c r="U3797" s="3" t="str">
        <f t="shared" si="59"/>
        <v>2017Plan</v>
      </c>
      <c r="V3797" s="2">
        <f>DATE(A3797,INDEX(Map!$H$1:$H$12,MATCH(B3797,Map!$G$1:$G$12,0),0),1)</f>
        <v>43739</v>
      </c>
      <c r="W3797" t="str">
        <f>IF(AND(V3797&gt;=Map!$K$2,V3797&lt;=Map!$L$2),"Base",IF(AND(V3797&gt;=Map!$K$3,V3797&lt;=Map!$L$3),"Fcst","N/A"))</f>
        <v>N/A</v>
      </c>
      <c r="X3797" t="str">
        <f>INDEX(Map!$B$2:$B$86,MATCH(D3797,Map!$A$2:$A$86,0),0)</f>
        <v>Brown 5</v>
      </c>
      <c r="Y3797" s="7">
        <f>IF(INDEX(Map!$C$2:$C$86,MATCH(D3797,Map!$A$2:$A$86,0),0)="","N/A",E3797*INDEX(Map!$C$2:$C$86,MATCH(D3797,Map!$A$2:$A$86,0),0))</f>
        <v>0.28199999999999997</v>
      </c>
      <c r="Z3797" s="7">
        <f>IF(INDEX(Map!$D$2:$D$86,MATCH(D3797,Map!$A$2:$A$86,0),0)="","N/A",E3797*INDEX(Map!$D$2:$D$86,MATCH(D3797,Map!$A$2:$A$86,0),0))</f>
        <v>0.318</v>
      </c>
      <c r="AA3797" t="str">
        <f>INDEX(Map!$E$2:$E$86,MATCH(D3797,Map!$A$2:$A$86,0),0)</f>
        <v>SCCT</v>
      </c>
    </row>
    <row r="3798" spans="1:27" x14ac:dyDescent="0.25">
      <c r="A3798" s="1" t="s">
        <v>121</v>
      </c>
      <c r="B3798" s="1" t="s">
        <v>116</v>
      </c>
      <c r="C3798" s="1">
        <v>17</v>
      </c>
      <c r="D3798" s="1" t="s">
        <v>39</v>
      </c>
      <c r="E3798" s="1">
        <v>0</v>
      </c>
      <c r="F3798" s="1">
        <v>0</v>
      </c>
      <c r="G3798" s="1">
        <v>0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3" t="str">
        <f t="shared" si="59"/>
        <v>2017Plan</v>
      </c>
      <c r="V3798" s="2">
        <f>DATE(A3798,INDEX(Map!$H$1:$H$12,MATCH(B3798,Map!$G$1:$G$12,0),0),1)</f>
        <v>43739</v>
      </c>
      <c r="W3798" t="str">
        <f>IF(AND(V3798&gt;=Map!$K$2,V3798&lt;=Map!$L$2),"Base",IF(AND(V3798&gt;=Map!$K$3,V3798&lt;=Map!$L$3),"Fcst","N/A"))</f>
        <v>N/A</v>
      </c>
      <c r="X3798" t="str">
        <f>INDEX(Map!$B$2:$B$86,MATCH(D3798,Map!$A$2:$A$86,0),0)</f>
        <v>Brown 5</v>
      </c>
      <c r="Y3798" s="7">
        <f>IF(INDEX(Map!$C$2:$C$86,MATCH(D3798,Map!$A$2:$A$86,0),0)="","N/A",E3798*INDEX(Map!$C$2:$C$86,MATCH(D3798,Map!$A$2:$A$86,0),0))</f>
        <v>0</v>
      </c>
      <c r="Z3798" s="7">
        <f>IF(INDEX(Map!$D$2:$D$86,MATCH(D3798,Map!$A$2:$A$86,0),0)="","N/A",E3798*INDEX(Map!$D$2:$D$86,MATCH(D3798,Map!$A$2:$A$86,0),0))</f>
        <v>0</v>
      </c>
      <c r="AA3798" t="str">
        <f>INDEX(Map!$E$2:$E$86,MATCH(D3798,Map!$A$2:$A$86,0),0)</f>
        <v>SCCT</v>
      </c>
    </row>
    <row r="3799" spans="1:27" x14ac:dyDescent="0.25">
      <c r="A3799" s="1" t="s">
        <v>121</v>
      </c>
      <c r="B3799" s="1" t="s">
        <v>116</v>
      </c>
      <c r="C3799" s="1">
        <v>18</v>
      </c>
      <c r="D3799" s="1" t="s">
        <v>40</v>
      </c>
      <c r="E3799" s="1">
        <v>2.4</v>
      </c>
      <c r="F3799" s="1">
        <v>0</v>
      </c>
      <c r="G3799" s="1">
        <v>2.1</v>
      </c>
      <c r="H3799" s="1">
        <v>1</v>
      </c>
      <c r="I3799" s="1">
        <v>27.1</v>
      </c>
      <c r="J3799" s="1">
        <v>11248</v>
      </c>
      <c r="K3799" s="1">
        <v>19</v>
      </c>
      <c r="L3799" s="1">
        <v>333.8</v>
      </c>
      <c r="M3799" s="1">
        <v>90</v>
      </c>
      <c r="N3799" s="1">
        <v>0</v>
      </c>
      <c r="O3799" s="1">
        <v>7</v>
      </c>
      <c r="P3799" s="1">
        <v>0</v>
      </c>
      <c r="Q3799" s="1">
        <v>8</v>
      </c>
      <c r="R3799" s="1">
        <v>41</v>
      </c>
      <c r="S3799" s="1">
        <v>44.07</v>
      </c>
      <c r="T3799" s="1">
        <v>106</v>
      </c>
      <c r="U3799" s="3" t="str">
        <f t="shared" si="59"/>
        <v>2017Plan</v>
      </c>
      <c r="V3799" s="2">
        <f>DATE(A3799,INDEX(Map!$H$1:$H$12,MATCH(B3799,Map!$G$1:$G$12,0),0),1)</f>
        <v>43739</v>
      </c>
      <c r="W3799" t="str">
        <f>IF(AND(V3799&gt;=Map!$K$2,V3799&lt;=Map!$L$2),"Base",IF(AND(V3799&gt;=Map!$K$3,V3799&lt;=Map!$L$3),"Fcst","N/A"))</f>
        <v>N/A</v>
      </c>
      <c r="X3799" t="str">
        <f>INDEX(Map!$B$2:$B$86,MATCH(D3799,Map!$A$2:$A$86,0),0)</f>
        <v>Brown 6</v>
      </c>
      <c r="Y3799" s="7">
        <f>IF(INDEX(Map!$C$2:$C$86,MATCH(D3799,Map!$A$2:$A$86,0),0)="","N/A",E3799*INDEX(Map!$C$2:$C$86,MATCH(D3799,Map!$A$2:$A$86,0),0))</f>
        <v>1.488</v>
      </c>
      <c r="Z3799" s="7">
        <f>IF(INDEX(Map!$D$2:$D$86,MATCH(D3799,Map!$A$2:$A$86,0),0)="","N/A",E3799*INDEX(Map!$D$2:$D$86,MATCH(D3799,Map!$A$2:$A$86,0),0))</f>
        <v>0.91199999999999992</v>
      </c>
      <c r="AA3799" t="str">
        <f>INDEX(Map!$E$2:$E$86,MATCH(D3799,Map!$A$2:$A$86,0),0)</f>
        <v>SCCT</v>
      </c>
    </row>
    <row r="3800" spans="1:27" x14ac:dyDescent="0.25">
      <c r="A3800" s="1" t="s">
        <v>121</v>
      </c>
      <c r="B3800" s="1" t="s">
        <v>116</v>
      </c>
      <c r="C3800" s="1">
        <v>19</v>
      </c>
      <c r="D3800" s="1" t="s">
        <v>41</v>
      </c>
      <c r="E3800" s="1">
        <v>2.7</v>
      </c>
      <c r="F3800" s="1">
        <v>0</v>
      </c>
      <c r="G3800" s="1">
        <v>2.2999999999999998</v>
      </c>
      <c r="H3800" s="1">
        <v>2</v>
      </c>
      <c r="I3800" s="1">
        <v>30</v>
      </c>
      <c r="J3800" s="1">
        <v>11234</v>
      </c>
      <c r="K3800" s="1">
        <v>21</v>
      </c>
      <c r="L3800" s="1">
        <v>333.8</v>
      </c>
      <c r="M3800" s="1">
        <v>100</v>
      </c>
      <c r="N3800" s="1">
        <v>0</v>
      </c>
      <c r="O3800" s="1">
        <v>1</v>
      </c>
      <c r="P3800" s="1">
        <v>0</v>
      </c>
      <c r="Q3800" s="1">
        <v>0</v>
      </c>
      <c r="R3800" s="1">
        <v>37.5</v>
      </c>
      <c r="S3800" s="1">
        <v>38.049999999999997</v>
      </c>
      <c r="T3800" s="1">
        <v>102</v>
      </c>
      <c r="U3800" s="3" t="str">
        <f t="shared" si="59"/>
        <v>2017Plan</v>
      </c>
      <c r="V3800" s="2">
        <f>DATE(A3800,INDEX(Map!$H$1:$H$12,MATCH(B3800,Map!$G$1:$G$12,0),0),1)</f>
        <v>43739</v>
      </c>
      <c r="W3800" t="str">
        <f>IF(AND(V3800&gt;=Map!$K$2,V3800&lt;=Map!$L$2),"Base",IF(AND(V3800&gt;=Map!$K$3,V3800&lt;=Map!$L$3),"Fcst","N/A"))</f>
        <v>N/A</v>
      </c>
      <c r="X3800" t="str">
        <f>INDEX(Map!$B$2:$B$86,MATCH(D3800,Map!$A$2:$A$86,0),0)</f>
        <v>Brown 7</v>
      </c>
      <c r="Y3800" s="7">
        <f>IF(INDEX(Map!$C$2:$C$86,MATCH(D3800,Map!$A$2:$A$86,0),0)="","N/A",E3800*INDEX(Map!$C$2:$C$86,MATCH(D3800,Map!$A$2:$A$86,0),0))</f>
        <v>1.6740000000000002</v>
      </c>
      <c r="Z3800" s="7">
        <f>IF(INDEX(Map!$D$2:$D$86,MATCH(D3800,Map!$A$2:$A$86,0),0)="","N/A",E3800*INDEX(Map!$D$2:$D$86,MATCH(D3800,Map!$A$2:$A$86,0),0))</f>
        <v>1.026</v>
      </c>
      <c r="AA3800" t="str">
        <f>INDEX(Map!$E$2:$E$86,MATCH(D3800,Map!$A$2:$A$86,0),0)</f>
        <v>SCCT</v>
      </c>
    </row>
    <row r="3801" spans="1:27" x14ac:dyDescent="0.25">
      <c r="A3801" s="1" t="s">
        <v>121</v>
      </c>
      <c r="B3801" s="1" t="s">
        <v>116</v>
      </c>
      <c r="C3801" s="1">
        <v>20</v>
      </c>
      <c r="D3801" s="1" t="s">
        <v>42</v>
      </c>
      <c r="E3801" s="1">
        <v>0.1</v>
      </c>
      <c r="F3801" s="1">
        <v>0</v>
      </c>
      <c r="G3801" s="1">
        <v>0.1</v>
      </c>
      <c r="H3801" s="1">
        <v>1</v>
      </c>
      <c r="I3801" s="1">
        <v>1.7</v>
      </c>
      <c r="J3801" s="1">
        <v>16518</v>
      </c>
      <c r="K3801" s="1">
        <v>2</v>
      </c>
      <c r="L3801" s="1">
        <v>333.8</v>
      </c>
      <c r="M3801" s="1">
        <v>6</v>
      </c>
      <c r="N3801" s="1">
        <v>0</v>
      </c>
      <c r="O3801" s="1">
        <v>0</v>
      </c>
      <c r="P3801" s="1">
        <v>0</v>
      </c>
      <c r="Q3801" s="1">
        <v>0</v>
      </c>
      <c r="R3801" s="1">
        <v>55.15</v>
      </c>
      <c r="S3801" s="1">
        <v>57.95</v>
      </c>
      <c r="T3801" s="1">
        <v>6</v>
      </c>
      <c r="U3801" s="3" t="str">
        <f t="shared" si="59"/>
        <v>2017Plan</v>
      </c>
      <c r="V3801" s="2">
        <f>DATE(A3801,INDEX(Map!$H$1:$H$12,MATCH(B3801,Map!$G$1:$G$12,0),0),1)</f>
        <v>43739</v>
      </c>
      <c r="W3801" t="str">
        <f>IF(AND(V3801&gt;=Map!$K$2,V3801&lt;=Map!$L$2),"Base",IF(AND(V3801&gt;=Map!$K$3,V3801&lt;=Map!$L$3),"Fcst","N/A"))</f>
        <v>N/A</v>
      </c>
      <c r="X3801" t="str">
        <f>INDEX(Map!$B$2:$B$86,MATCH(D3801,Map!$A$2:$A$86,0),0)</f>
        <v>Brown 8</v>
      </c>
      <c r="Y3801" s="7">
        <f>IF(INDEX(Map!$C$2:$C$86,MATCH(D3801,Map!$A$2:$A$86,0),0)="","N/A",E3801*INDEX(Map!$C$2:$C$86,MATCH(D3801,Map!$A$2:$A$86,0),0))</f>
        <v>0.1</v>
      </c>
      <c r="Z3801" s="7" t="str">
        <f>IF(INDEX(Map!$D$2:$D$86,MATCH(D3801,Map!$A$2:$A$86,0),0)="","N/A",E3801*INDEX(Map!$D$2:$D$86,MATCH(D3801,Map!$A$2:$A$86,0),0))</f>
        <v>N/A</v>
      </c>
      <c r="AA3801" t="str">
        <f>INDEX(Map!$E$2:$E$86,MATCH(D3801,Map!$A$2:$A$86,0),0)</f>
        <v>SCCT</v>
      </c>
    </row>
    <row r="3802" spans="1:27" x14ac:dyDescent="0.25">
      <c r="A3802" s="1" t="s">
        <v>121</v>
      </c>
      <c r="B3802" s="1" t="s">
        <v>116</v>
      </c>
      <c r="C3802" s="1">
        <v>21</v>
      </c>
      <c r="D3802" s="1" t="s">
        <v>43</v>
      </c>
      <c r="E3802" s="1">
        <v>0</v>
      </c>
      <c r="F3802" s="1">
        <v>0</v>
      </c>
      <c r="G3802" s="1">
        <v>0</v>
      </c>
      <c r="H3802" s="1">
        <v>0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</v>
      </c>
      <c r="U3802" s="3" t="str">
        <f t="shared" si="59"/>
        <v>2017Plan</v>
      </c>
      <c r="V3802" s="2">
        <f>DATE(A3802,INDEX(Map!$H$1:$H$12,MATCH(B3802,Map!$G$1:$G$12,0),0),1)</f>
        <v>43739</v>
      </c>
      <c r="W3802" t="str">
        <f>IF(AND(V3802&gt;=Map!$K$2,V3802&lt;=Map!$L$2),"Base",IF(AND(V3802&gt;=Map!$K$3,V3802&lt;=Map!$L$3),"Fcst","N/A"))</f>
        <v>N/A</v>
      </c>
      <c r="X3802" t="str">
        <f>INDEX(Map!$B$2:$B$86,MATCH(D3802,Map!$A$2:$A$86,0),0)</f>
        <v>Brown 8</v>
      </c>
      <c r="Y3802" s="7">
        <f>IF(INDEX(Map!$C$2:$C$86,MATCH(D3802,Map!$A$2:$A$86,0),0)="","N/A",E3802*INDEX(Map!$C$2:$C$86,MATCH(D3802,Map!$A$2:$A$86,0),0))</f>
        <v>0</v>
      </c>
      <c r="Z3802" s="7" t="str">
        <f>IF(INDEX(Map!$D$2:$D$86,MATCH(D3802,Map!$A$2:$A$86,0),0)="","N/A",E3802*INDEX(Map!$D$2:$D$86,MATCH(D3802,Map!$A$2:$A$86,0),0))</f>
        <v>N/A</v>
      </c>
      <c r="AA3802" t="str">
        <f>INDEX(Map!$E$2:$E$86,MATCH(D3802,Map!$A$2:$A$86,0),0)</f>
        <v>SCCT</v>
      </c>
    </row>
    <row r="3803" spans="1:27" x14ac:dyDescent="0.25">
      <c r="A3803" s="1" t="s">
        <v>121</v>
      </c>
      <c r="B3803" s="1" t="s">
        <v>116</v>
      </c>
      <c r="C3803" s="1">
        <v>22</v>
      </c>
      <c r="D3803" s="1" t="s">
        <v>44</v>
      </c>
      <c r="E3803" s="1">
        <v>0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3" t="str">
        <f t="shared" si="59"/>
        <v>2017Plan</v>
      </c>
      <c r="V3803" s="2">
        <f>DATE(A3803,INDEX(Map!$H$1:$H$12,MATCH(B3803,Map!$G$1:$G$12,0),0),1)</f>
        <v>43739</v>
      </c>
      <c r="W3803" t="str">
        <f>IF(AND(V3803&gt;=Map!$K$2,V3803&lt;=Map!$L$2),"Base",IF(AND(V3803&gt;=Map!$K$3,V3803&lt;=Map!$L$3),"Fcst","N/A"))</f>
        <v>N/A</v>
      </c>
      <c r="X3803" t="str">
        <f>INDEX(Map!$B$2:$B$86,MATCH(D3803,Map!$A$2:$A$86,0),0)</f>
        <v>Brown 9</v>
      </c>
      <c r="Y3803" s="7">
        <f>IF(INDEX(Map!$C$2:$C$86,MATCH(D3803,Map!$A$2:$A$86,0),0)="","N/A",E3803*INDEX(Map!$C$2:$C$86,MATCH(D3803,Map!$A$2:$A$86,0),0))</f>
        <v>0</v>
      </c>
      <c r="Z3803" s="7" t="str">
        <f>IF(INDEX(Map!$D$2:$D$86,MATCH(D3803,Map!$A$2:$A$86,0),0)="","N/A",E3803*INDEX(Map!$D$2:$D$86,MATCH(D3803,Map!$A$2:$A$86,0),0))</f>
        <v>N/A</v>
      </c>
      <c r="AA3803" t="str">
        <f>INDEX(Map!$E$2:$E$86,MATCH(D3803,Map!$A$2:$A$86,0),0)</f>
        <v>SCCT</v>
      </c>
    </row>
    <row r="3804" spans="1:27" x14ac:dyDescent="0.25">
      <c r="A3804" s="1" t="s">
        <v>121</v>
      </c>
      <c r="B3804" s="1" t="s">
        <v>116</v>
      </c>
      <c r="C3804" s="1">
        <v>23</v>
      </c>
      <c r="D3804" s="1" t="s">
        <v>45</v>
      </c>
      <c r="E3804" s="1">
        <v>0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</v>
      </c>
      <c r="U3804" s="3" t="str">
        <f t="shared" si="59"/>
        <v>2017Plan</v>
      </c>
      <c r="V3804" s="2">
        <f>DATE(A3804,INDEX(Map!$H$1:$H$12,MATCH(B3804,Map!$G$1:$G$12,0),0),1)</f>
        <v>43739</v>
      </c>
      <c r="W3804" t="str">
        <f>IF(AND(V3804&gt;=Map!$K$2,V3804&lt;=Map!$L$2),"Base",IF(AND(V3804&gt;=Map!$K$3,V3804&lt;=Map!$L$3),"Fcst","N/A"))</f>
        <v>N/A</v>
      </c>
      <c r="X3804" t="str">
        <f>INDEX(Map!$B$2:$B$86,MATCH(D3804,Map!$A$2:$A$86,0),0)</f>
        <v>Brown 9</v>
      </c>
      <c r="Y3804" s="7">
        <f>IF(INDEX(Map!$C$2:$C$86,MATCH(D3804,Map!$A$2:$A$86,0),0)="","N/A",E3804*INDEX(Map!$C$2:$C$86,MATCH(D3804,Map!$A$2:$A$86,0),0))</f>
        <v>0</v>
      </c>
      <c r="Z3804" s="7" t="str">
        <f>IF(INDEX(Map!$D$2:$D$86,MATCH(D3804,Map!$A$2:$A$86,0),0)="","N/A",E3804*INDEX(Map!$D$2:$D$86,MATCH(D3804,Map!$A$2:$A$86,0),0))</f>
        <v>N/A</v>
      </c>
      <c r="AA3804" t="str">
        <f>INDEX(Map!$E$2:$E$86,MATCH(D3804,Map!$A$2:$A$86,0),0)</f>
        <v>SCCT</v>
      </c>
    </row>
    <row r="3805" spans="1:27" x14ac:dyDescent="0.25">
      <c r="A3805" s="1" t="s">
        <v>121</v>
      </c>
      <c r="B3805" s="1" t="s">
        <v>116</v>
      </c>
      <c r="C3805" s="1">
        <v>24</v>
      </c>
      <c r="D3805" s="1" t="s">
        <v>46</v>
      </c>
      <c r="E3805" s="1">
        <v>0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</v>
      </c>
      <c r="U3805" s="3" t="str">
        <f t="shared" si="59"/>
        <v>2017Plan</v>
      </c>
      <c r="V3805" s="2">
        <f>DATE(A3805,INDEX(Map!$H$1:$H$12,MATCH(B3805,Map!$G$1:$G$12,0),0),1)</f>
        <v>43739</v>
      </c>
      <c r="W3805" t="str">
        <f>IF(AND(V3805&gt;=Map!$K$2,V3805&lt;=Map!$L$2),"Base",IF(AND(V3805&gt;=Map!$K$3,V3805&lt;=Map!$L$3),"Fcst","N/A"))</f>
        <v>N/A</v>
      </c>
      <c r="X3805" t="str">
        <f>INDEX(Map!$B$2:$B$86,MATCH(D3805,Map!$A$2:$A$86,0),0)</f>
        <v>Brown 10</v>
      </c>
      <c r="Y3805" s="7">
        <f>IF(INDEX(Map!$C$2:$C$86,MATCH(D3805,Map!$A$2:$A$86,0),0)="","N/A",E3805*INDEX(Map!$C$2:$C$86,MATCH(D3805,Map!$A$2:$A$86,0),0))</f>
        <v>0</v>
      </c>
      <c r="Z3805" s="7" t="str">
        <f>IF(INDEX(Map!$D$2:$D$86,MATCH(D3805,Map!$A$2:$A$86,0),0)="","N/A",E3805*INDEX(Map!$D$2:$D$86,MATCH(D3805,Map!$A$2:$A$86,0),0))</f>
        <v>N/A</v>
      </c>
      <c r="AA3805" t="str">
        <f>INDEX(Map!$E$2:$E$86,MATCH(D3805,Map!$A$2:$A$86,0),0)</f>
        <v>SCCT</v>
      </c>
    </row>
    <row r="3806" spans="1:27" x14ac:dyDescent="0.25">
      <c r="A3806" s="1" t="s">
        <v>121</v>
      </c>
      <c r="B3806" s="1" t="s">
        <v>116</v>
      </c>
      <c r="C3806" s="1">
        <v>25</v>
      </c>
      <c r="D3806" s="1" t="s">
        <v>47</v>
      </c>
      <c r="E3806" s="1">
        <v>0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</v>
      </c>
      <c r="U3806" s="3" t="str">
        <f t="shared" si="59"/>
        <v>2017Plan</v>
      </c>
      <c r="V3806" s="2">
        <f>DATE(A3806,INDEX(Map!$H$1:$H$12,MATCH(B3806,Map!$G$1:$G$12,0),0),1)</f>
        <v>43739</v>
      </c>
      <c r="W3806" t="str">
        <f>IF(AND(V3806&gt;=Map!$K$2,V3806&lt;=Map!$L$2),"Base",IF(AND(V3806&gt;=Map!$K$3,V3806&lt;=Map!$L$3),"Fcst","N/A"))</f>
        <v>N/A</v>
      </c>
      <c r="X3806" t="str">
        <f>INDEX(Map!$B$2:$B$86,MATCH(D3806,Map!$A$2:$A$86,0),0)</f>
        <v>Brown 10</v>
      </c>
      <c r="Y3806" s="7">
        <f>IF(INDEX(Map!$C$2:$C$86,MATCH(D3806,Map!$A$2:$A$86,0),0)="","N/A",E3806*INDEX(Map!$C$2:$C$86,MATCH(D3806,Map!$A$2:$A$86,0),0))</f>
        <v>0</v>
      </c>
      <c r="Z3806" s="7" t="str">
        <f>IF(INDEX(Map!$D$2:$D$86,MATCH(D3806,Map!$A$2:$A$86,0),0)="","N/A",E3806*INDEX(Map!$D$2:$D$86,MATCH(D3806,Map!$A$2:$A$86,0),0))</f>
        <v>N/A</v>
      </c>
      <c r="AA3806" t="str">
        <f>INDEX(Map!$E$2:$E$86,MATCH(D3806,Map!$A$2:$A$86,0),0)</f>
        <v>SCCT</v>
      </c>
    </row>
    <row r="3807" spans="1:27" x14ac:dyDescent="0.25">
      <c r="A3807" s="1" t="s">
        <v>121</v>
      </c>
      <c r="B3807" s="1" t="s">
        <v>116</v>
      </c>
      <c r="C3807" s="1">
        <v>26</v>
      </c>
      <c r="D3807" s="1" t="s">
        <v>48</v>
      </c>
      <c r="E3807" s="1">
        <v>0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3" t="str">
        <f t="shared" si="59"/>
        <v>2017Plan</v>
      </c>
      <c r="V3807" s="2">
        <f>DATE(A3807,INDEX(Map!$H$1:$H$12,MATCH(B3807,Map!$G$1:$G$12,0),0),1)</f>
        <v>43739</v>
      </c>
      <c r="W3807" t="str">
        <f>IF(AND(V3807&gt;=Map!$K$2,V3807&lt;=Map!$L$2),"Base",IF(AND(V3807&gt;=Map!$K$3,V3807&lt;=Map!$L$3),"Fcst","N/A"))</f>
        <v>N/A</v>
      </c>
      <c r="X3807" t="str">
        <f>INDEX(Map!$B$2:$B$86,MATCH(D3807,Map!$A$2:$A$86,0),0)</f>
        <v>Brown 11</v>
      </c>
      <c r="Y3807" s="7">
        <f>IF(INDEX(Map!$C$2:$C$86,MATCH(D3807,Map!$A$2:$A$86,0),0)="","N/A",E3807*INDEX(Map!$C$2:$C$86,MATCH(D3807,Map!$A$2:$A$86,0),0))</f>
        <v>0</v>
      </c>
      <c r="Z3807" s="7" t="str">
        <f>IF(INDEX(Map!$D$2:$D$86,MATCH(D3807,Map!$A$2:$A$86,0),0)="","N/A",E3807*INDEX(Map!$D$2:$D$86,MATCH(D3807,Map!$A$2:$A$86,0),0))</f>
        <v>N/A</v>
      </c>
      <c r="AA3807" t="str">
        <f>INDEX(Map!$E$2:$E$86,MATCH(D3807,Map!$A$2:$A$86,0),0)</f>
        <v>SCCT</v>
      </c>
    </row>
    <row r="3808" spans="1:27" x14ac:dyDescent="0.25">
      <c r="A3808" s="1" t="s">
        <v>121</v>
      </c>
      <c r="B3808" s="1" t="s">
        <v>116</v>
      </c>
      <c r="C3808" s="1">
        <v>27</v>
      </c>
      <c r="D3808" s="1" t="s">
        <v>49</v>
      </c>
      <c r="E3808" s="1">
        <v>0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3" t="str">
        <f t="shared" si="59"/>
        <v>2017Plan</v>
      </c>
      <c r="V3808" s="2">
        <f>DATE(A3808,INDEX(Map!$H$1:$H$12,MATCH(B3808,Map!$G$1:$G$12,0),0),1)</f>
        <v>43739</v>
      </c>
      <c r="W3808" t="str">
        <f>IF(AND(V3808&gt;=Map!$K$2,V3808&lt;=Map!$L$2),"Base",IF(AND(V3808&gt;=Map!$K$3,V3808&lt;=Map!$L$3),"Fcst","N/A"))</f>
        <v>N/A</v>
      </c>
      <c r="X3808" t="str">
        <f>INDEX(Map!$B$2:$B$86,MATCH(D3808,Map!$A$2:$A$86,0),0)</f>
        <v>Brown 11</v>
      </c>
      <c r="Y3808" s="7">
        <f>IF(INDEX(Map!$C$2:$C$86,MATCH(D3808,Map!$A$2:$A$86,0),0)="","N/A",E3808*INDEX(Map!$C$2:$C$86,MATCH(D3808,Map!$A$2:$A$86,0),0))</f>
        <v>0</v>
      </c>
      <c r="Z3808" s="7" t="str">
        <f>IF(INDEX(Map!$D$2:$D$86,MATCH(D3808,Map!$A$2:$A$86,0),0)="","N/A",E3808*INDEX(Map!$D$2:$D$86,MATCH(D3808,Map!$A$2:$A$86,0),0))</f>
        <v>N/A</v>
      </c>
      <c r="AA3808" t="str">
        <f>INDEX(Map!$E$2:$E$86,MATCH(D3808,Map!$A$2:$A$86,0),0)</f>
        <v>SCCT</v>
      </c>
    </row>
    <row r="3809" spans="1:27" x14ac:dyDescent="0.25">
      <c r="A3809" s="1" t="s">
        <v>121</v>
      </c>
      <c r="B3809" s="1" t="s">
        <v>116</v>
      </c>
      <c r="C3809" s="1">
        <v>28</v>
      </c>
      <c r="D3809" s="1" t="s">
        <v>50</v>
      </c>
      <c r="E3809" s="1">
        <v>20.100000000000001</v>
      </c>
      <c r="F3809" s="1">
        <v>0</v>
      </c>
      <c r="G3809" s="1">
        <v>16.8</v>
      </c>
      <c r="H3809" s="1">
        <v>21</v>
      </c>
      <c r="I3809" s="1">
        <v>220.2</v>
      </c>
      <c r="J3809" s="1">
        <v>10938</v>
      </c>
      <c r="K3809" s="1">
        <v>149</v>
      </c>
      <c r="L3809" s="1">
        <v>333.9</v>
      </c>
      <c r="M3809" s="1">
        <v>735</v>
      </c>
      <c r="N3809" s="1">
        <v>1</v>
      </c>
      <c r="O3809" s="1">
        <v>3</v>
      </c>
      <c r="P3809" s="1">
        <v>0</v>
      </c>
      <c r="Q3809" s="1">
        <v>0</v>
      </c>
      <c r="R3809" s="1">
        <v>36.520000000000003</v>
      </c>
      <c r="S3809" s="1">
        <v>36.67</v>
      </c>
      <c r="T3809" s="1">
        <v>738</v>
      </c>
      <c r="U3809" s="3" t="str">
        <f t="shared" si="59"/>
        <v>2017Plan</v>
      </c>
      <c r="V3809" s="2">
        <f>DATE(A3809,INDEX(Map!$H$1:$H$12,MATCH(B3809,Map!$G$1:$G$12,0),0),1)</f>
        <v>43739</v>
      </c>
      <c r="W3809" t="str">
        <f>IF(AND(V3809&gt;=Map!$K$2,V3809&lt;=Map!$L$2),"Base",IF(AND(V3809&gt;=Map!$K$3,V3809&lt;=Map!$L$3),"Fcst","N/A"))</f>
        <v>N/A</v>
      </c>
      <c r="X3809" t="str">
        <f>INDEX(Map!$B$2:$B$86,MATCH(D3809,Map!$A$2:$A$86,0),0)</f>
        <v>Paddys Run 13</v>
      </c>
      <c r="Y3809" s="7">
        <f>IF(INDEX(Map!$C$2:$C$86,MATCH(D3809,Map!$A$2:$A$86,0),0)="","N/A",E3809*INDEX(Map!$C$2:$C$86,MATCH(D3809,Map!$A$2:$A$86,0),0))</f>
        <v>9.447000000000001</v>
      </c>
      <c r="Z3809" s="7">
        <f>IF(INDEX(Map!$D$2:$D$86,MATCH(D3809,Map!$A$2:$A$86,0),0)="","N/A",E3809*INDEX(Map!$D$2:$D$86,MATCH(D3809,Map!$A$2:$A$86,0),0))</f>
        <v>10.653</v>
      </c>
      <c r="AA3809" t="str">
        <f>INDEX(Map!$E$2:$E$86,MATCH(D3809,Map!$A$2:$A$86,0),0)</f>
        <v>SCCT</v>
      </c>
    </row>
    <row r="3810" spans="1:27" x14ac:dyDescent="0.25">
      <c r="A3810" s="1" t="s">
        <v>121</v>
      </c>
      <c r="B3810" s="1" t="s">
        <v>116</v>
      </c>
      <c r="C3810" s="1">
        <v>29</v>
      </c>
      <c r="D3810" s="1" t="s">
        <v>51</v>
      </c>
      <c r="E3810" s="1">
        <v>39.6</v>
      </c>
      <c r="F3810" s="1">
        <v>0</v>
      </c>
      <c r="G3810" s="1">
        <v>31.5</v>
      </c>
      <c r="H3810" s="1">
        <v>16</v>
      </c>
      <c r="I3810" s="1">
        <v>436.3</v>
      </c>
      <c r="J3810" s="1">
        <v>11021</v>
      </c>
      <c r="K3810" s="1">
        <v>277</v>
      </c>
      <c r="L3810" s="1">
        <v>333.9</v>
      </c>
      <c r="M3810" s="1">
        <v>1457</v>
      </c>
      <c r="N3810" s="1">
        <v>1</v>
      </c>
      <c r="O3810" s="1">
        <v>2</v>
      </c>
      <c r="P3810" s="1">
        <v>0</v>
      </c>
      <c r="Q3810" s="1">
        <v>0</v>
      </c>
      <c r="R3810" s="1">
        <v>36.799999999999997</v>
      </c>
      <c r="S3810" s="1">
        <v>36.85</v>
      </c>
      <c r="T3810" s="1">
        <v>1459</v>
      </c>
      <c r="U3810" s="3" t="str">
        <f t="shared" si="59"/>
        <v>2017Plan</v>
      </c>
      <c r="V3810" s="2">
        <f>DATE(A3810,INDEX(Map!$H$1:$H$12,MATCH(B3810,Map!$G$1:$G$12,0),0),1)</f>
        <v>43739</v>
      </c>
      <c r="W3810" t="str">
        <f>IF(AND(V3810&gt;=Map!$K$2,V3810&lt;=Map!$L$2),"Base",IF(AND(V3810&gt;=Map!$K$3,V3810&lt;=Map!$L$3),"Fcst","N/A"))</f>
        <v>N/A</v>
      </c>
      <c r="X3810" t="str">
        <f>INDEX(Map!$B$2:$B$86,MATCH(D3810,Map!$A$2:$A$86,0),0)</f>
        <v>Trimble Co 05</v>
      </c>
      <c r="Y3810" s="7">
        <f>IF(INDEX(Map!$C$2:$C$86,MATCH(D3810,Map!$A$2:$A$86,0),0)="","N/A",E3810*INDEX(Map!$C$2:$C$86,MATCH(D3810,Map!$A$2:$A$86,0),0))</f>
        <v>28.116</v>
      </c>
      <c r="Z3810" s="7">
        <f>IF(INDEX(Map!$D$2:$D$86,MATCH(D3810,Map!$A$2:$A$86,0),0)="","N/A",E3810*INDEX(Map!$D$2:$D$86,MATCH(D3810,Map!$A$2:$A$86,0),0))</f>
        <v>11.484</v>
      </c>
      <c r="AA3810" t="str">
        <f>INDEX(Map!$E$2:$E$86,MATCH(D3810,Map!$A$2:$A$86,0),0)</f>
        <v>SCCT</v>
      </c>
    </row>
    <row r="3811" spans="1:27" x14ac:dyDescent="0.25">
      <c r="A3811" s="1" t="s">
        <v>121</v>
      </c>
      <c r="B3811" s="1" t="s">
        <v>116</v>
      </c>
      <c r="C3811" s="1">
        <v>30</v>
      </c>
      <c r="D3811" s="1" t="s">
        <v>52</v>
      </c>
      <c r="E3811" s="1">
        <v>33.200000000000003</v>
      </c>
      <c r="F3811" s="1">
        <v>0</v>
      </c>
      <c r="G3811" s="1">
        <v>26.4</v>
      </c>
      <c r="H3811" s="1">
        <v>21</v>
      </c>
      <c r="I3811" s="1">
        <v>365.5</v>
      </c>
      <c r="J3811" s="1">
        <v>11022</v>
      </c>
      <c r="K3811" s="1">
        <v>232</v>
      </c>
      <c r="L3811" s="1">
        <v>333.8</v>
      </c>
      <c r="M3811" s="1">
        <v>1220</v>
      </c>
      <c r="N3811" s="1">
        <v>1</v>
      </c>
      <c r="O3811" s="1">
        <v>3</v>
      </c>
      <c r="P3811" s="1">
        <v>0</v>
      </c>
      <c r="Q3811" s="1">
        <v>0</v>
      </c>
      <c r="R3811" s="1">
        <v>36.799999999999997</v>
      </c>
      <c r="S3811" s="1">
        <v>36.89</v>
      </c>
      <c r="T3811" s="1">
        <v>1223</v>
      </c>
      <c r="U3811" s="3" t="str">
        <f t="shared" si="59"/>
        <v>2017Plan</v>
      </c>
      <c r="V3811" s="2">
        <f>DATE(A3811,INDEX(Map!$H$1:$H$12,MATCH(B3811,Map!$G$1:$G$12,0),0),1)</f>
        <v>43739</v>
      </c>
      <c r="W3811" t="str">
        <f>IF(AND(V3811&gt;=Map!$K$2,V3811&lt;=Map!$L$2),"Base",IF(AND(V3811&gt;=Map!$K$3,V3811&lt;=Map!$L$3),"Fcst","N/A"))</f>
        <v>N/A</v>
      </c>
      <c r="X3811" t="str">
        <f>INDEX(Map!$B$2:$B$86,MATCH(D3811,Map!$A$2:$A$86,0),0)</f>
        <v>Trimble Co 06</v>
      </c>
      <c r="Y3811" s="7">
        <f>IF(INDEX(Map!$C$2:$C$86,MATCH(D3811,Map!$A$2:$A$86,0),0)="","N/A",E3811*INDEX(Map!$C$2:$C$86,MATCH(D3811,Map!$A$2:$A$86,0),0))</f>
        <v>23.571999999999999</v>
      </c>
      <c r="Z3811" s="7">
        <f>IF(INDEX(Map!$D$2:$D$86,MATCH(D3811,Map!$A$2:$A$86,0),0)="","N/A",E3811*INDEX(Map!$D$2:$D$86,MATCH(D3811,Map!$A$2:$A$86,0),0))</f>
        <v>9.6280000000000001</v>
      </c>
      <c r="AA3811" t="str">
        <f>INDEX(Map!$E$2:$E$86,MATCH(D3811,Map!$A$2:$A$86,0),0)</f>
        <v>SCCT</v>
      </c>
    </row>
    <row r="3812" spans="1:27" x14ac:dyDescent="0.25">
      <c r="A3812" s="1" t="s">
        <v>121</v>
      </c>
      <c r="B3812" s="1" t="s">
        <v>116</v>
      </c>
      <c r="C3812" s="1">
        <v>31</v>
      </c>
      <c r="D3812" s="1" t="s">
        <v>53</v>
      </c>
      <c r="E3812" s="1">
        <v>29.5</v>
      </c>
      <c r="F3812" s="1">
        <v>0</v>
      </c>
      <c r="G3812" s="1">
        <v>23.5</v>
      </c>
      <c r="H3812" s="1">
        <v>21</v>
      </c>
      <c r="I3812" s="1">
        <v>323.5</v>
      </c>
      <c r="J3812" s="1">
        <v>10964</v>
      </c>
      <c r="K3812" s="1">
        <v>203</v>
      </c>
      <c r="L3812" s="1">
        <v>333.8</v>
      </c>
      <c r="M3812" s="1">
        <v>1080</v>
      </c>
      <c r="N3812" s="1">
        <v>1</v>
      </c>
      <c r="O3812" s="1">
        <v>3</v>
      </c>
      <c r="P3812" s="1">
        <v>0</v>
      </c>
      <c r="Q3812" s="1">
        <v>0</v>
      </c>
      <c r="R3812" s="1">
        <v>36.6</v>
      </c>
      <c r="S3812" s="1">
        <v>36.71</v>
      </c>
      <c r="T3812" s="1">
        <v>1083</v>
      </c>
      <c r="U3812" s="3" t="str">
        <f t="shared" si="59"/>
        <v>2017Plan</v>
      </c>
      <c r="V3812" s="2">
        <f>DATE(A3812,INDEX(Map!$H$1:$H$12,MATCH(B3812,Map!$G$1:$G$12,0),0),1)</f>
        <v>43739</v>
      </c>
      <c r="W3812" t="str">
        <f>IF(AND(V3812&gt;=Map!$K$2,V3812&lt;=Map!$L$2),"Base",IF(AND(V3812&gt;=Map!$K$3,V3812&lt;=Map!$L$3),"Fcst","N/A"))</f>
        <v>N/A</v>
      </c>
      <c r="X3812" t="str">
        <f>INDEX(Map!$B$2:$B$86,MATCH(D3812,Map!$A$2:$A$86,0),0)</f>
        <v>Trimble Co 07</v>
      </c>
      <c r="Y3812" s="7">
        <f>IF(INDEX(Map!$C$2:$C$86,MATCH(D3812,Map!$A$2:$A$86,0),0)="","N/A",E3812*INDEX(Map!$C$2:$C$86,MATCH(D3812,Map!$A$2:$A$86,0),0))</f>
        <v>18.585000000000001</v>
      </c>
      <c r="Z3812" s="7">
        <f>IF(INDEX(Map!$D$2:$D$86,MATCH(D3812,Map!$A$2:$A$86,0),0)="","N/A",E3812*INDEX(Map!$D$2:$D$86,MATCH(D3812,Map!$A$2:$A$86,0),0))</f>
        <v>10.914999999999999</v>
      </c>
      <c r="AA3812" t="str">
        <f>INDEX(Map!$E$2:$E$86,MATCH(D3812,Map!$A$2:$A$86,0),0)</f>
        <v>SCCT</v>
      </c>
    </row>
    <row r="3813" spans="1:27" x14ac:dyDescent="0.25">
      <c r="A3813" s="1" t="s">
        <v>121</v>
      </c>
      <c r="B3813" s="1" t="s">
        <v>116</v>
      </c>
      <c r="C3813" s="1">
        <v>32</v>
      </c>
      <c r="D3813" s="1" t="s">
        <v>54</v>
      </c>
      <c r="E3813" s="1">
        <v>3.3</v>
      </c>
      <c r="F3813" s="1">
        <v>0</v>
      </c>
      <c r="G3813" s="1">
        <v>2.6</v>
      </c>
      <c r="H3813" s="1">
        <v>5</v>
      </c>
      <c r="I3813" s="1">
        <v>35.200000000000003</v>
      </c>
      <c r="J3813" s="1">
        <v>10760</v>
      </c>
      <c r="K3813" s="1">
        <v>21</v>
      </c>
      <c r="L3813" s="1">
        <v>333.8</v>
      </c>
      <c r="M3813" s="1">
        <v>117</v>
      </c>
      <c r="N3813" s="1">
        <v>0</v>
      </c>
      <c r="O3813" s="1">
        <v>1</v>
      </c>
      <c r="P3813" s="1">
        <v>0</v>
      </c>
      <c r="Q3813" s="1">
        <v>0</v>
      </c>
      <c r="R3813" s="1">
        <v>35.92</v>
      </c>
      <c r="S3813" s="1">
        <v>36.14</v>
      </c>
      <c r="T3813" s="1">
        <v>118</v>
      </c>
      <c r="U3813" s="3" t="str">
        <f t="shared" si="59"/>
        <v>2017Plan</v>
      </c>
      <c r="V3813" s="2">
        <f>DATE(A3813,INDEX(Map!$H$1:$H$12,MATCH(B3813,Map!$G$1:$G$12,0),0),1)</f>
        <v>43739</v>
      </c>
      <c r="W3813" t="str">
        <f>IF(AND(V3813&gt;=Map!$K$2,V3813&lt;=Map!$L$2),"Base",IF(AND(V3813&gt;=Map!$K$3,V3813&lt;=Map!$L$3),"Fcst","N/A"))</f>
        <v>N/A</v>
      </c>
      <c r="X3813" t="str">
        <f>INDEX(Map!$B$2:$B$86,MATCH(D3813,Map!$A$2:$A$86,0),0)</f>
        <v>Trimble Co 08</v>
      </c>
      <c r="Y3813" s="7">
        <f>IF(INDEX(Map!$C$2:$C$86,MATCH(D3813,Map!$A$2:$A$86,0),0)="","N/A",E3813*INDEX(Map!$C$2:$C$86,MATCH(D3813,Map!$A$2:$A$86,0),0))</f>
        <v>2.0789999999999997</v>
      </c>
      <c r="Z3813" s="7">
        <f>IF(INDEX(Map!$D$2:$D$86,MATCH(D3813,Map!$A$2:$A$86,0),0)="","N/A",E3813*INDEX(Map!$D$2:$D$86,MATCH(D3813,Map!$A$2:$A$86,0),0))</f>
        <v>1.2209999999999999</v>
      </c>
      <c r="AA3813" t="str">
        <f>INDEX(Map!$E$2:$E$86,MATCH(D3813,Map!$A$2:$A$86,0),0)</f>
        <v>SCCT</v>
      </c>
    </row>
    <row r="3814" spans="1:27" x14ac:dyDescent="0.25">
      <c r="A3814" s="1" t="s">
        <v>121</v>
      </c>
      <c r="B3814" s="1" t="s">
        <v>116</v>
      </c>
      <c r="C3814" s="1">
        <v>33</v>
      </c>
      <c r="D3814" s="1" t="s">
        <v>55</v>
      </c>
      <c r="E3814" s="1">
        <v>19.2</v>
      </c>
      <c r="F3814" s="1">
        <v>0</v>
      </c>
      <c r="G3814" s="1">
        <v>15.3</v>
      </c>
      <c r="H3814" s="1">
        <v>19</v>
      </c>
      <c r="I3814" s="1">
        <v>210.4</v>
      </c>
      <c r="J3814" s="1">
        <v>10933</v>
      </c>
      <c r="K3814" s="1">
        <v>131</v>
      </c>
      <c r="L3814" s="1">
        <v>333.8</v>
      </c>
      <c r="M3814" s="1">
        <v>703</v>
      </c>
      <c r="N3814" s="1">
        <v>1</v>
      </c>
      <c r="O3814" s="1">
        <v>3</v>
      </c>
      <c r="P3814" s="1">
        <v>0</v>
      </c>
      <c r="Q3814" s="1">
        <v>0</v>
      </c>
      <c r="R3814" s="1">
        <v>36.5</v>
      </c>
      <c r="S3814" s="1">
        <v>36.65</v>
      </c>
      <c r="T3814" s="1">
        <v>705</v>
      </c>
      <c r="U3814" s="3" t="str">
        <f t="shared" si="59"/>
        <v>2017Plan</v>
      </c>
      <c r="V3814" s="2">
        <f>DATE(A3814,INDEX(Map!$H$1:$H$12,MATCH(B3814,Map!$G$1:$G$12,0),0),1)</f>
        <v>43739</v>
      </c>
      <c r="W3814" t="str">
        <f>IF(AND(V3814&gt;=Map!$K$2,V3814&lt;=Map!$L$2),"Base",IF(AND(V3814&gt;=Map!$K$3,V3814&lt;=Map!$L$3),"Fcst","N/A"))</f>
        <v>N/A</v>
      </c>
      <c r="X3814" t="str">
        <f>INDEX(Map!$B$2:$B$86,MATCH(D3814,Map!$A$2:$A$86,0),0)</f>
        <v>Trimble Co 09</v>
      </c>
      <c r="Y3814" s="7">
        <f>IF(INDEX(Map!$C$2:$C$86,MATCH(D3814,Map!$A$2:$A$86,0),0)="","N/A",E3814*INDEX(Map!$C$2:$C$86,MATCH(D3814,Map!$A$2:$A$86,0),0))</f>
        <v>12.096</v>
      </c>
      <c r="Z3814" s="7">
        <f>IF(INDEX(Map!$D$2:$D$86,MATCH(D3814,Map!$A$2:$A$86,0),0)="","N/A",E3814*INDEX(Map!$D$2:$D$86,MATCH(D3814,Map!$A$2:$A$86,0),0))</f>
        <v>7.1040000000000001</v>
      </c>
      <c r="AA3814" t="str">
        <f>INDEX(Map!$E$2:$E$86,MATCH(D3814,Map!$A$2:$A$86,0),0)</f>
        <v>SCCT</v>
      </c>
    </row>
    <row r="3815" spans="1:27" x14ac:dyDescent="0.25">
      <c r="A3815" s="1" t="s">
        <v>121</v>
      </c>
      <c r="B3815" s="1" t="s">
        <v>116</v>
      </c>
      <c r="C3815" s="1">
        <v>34</v>
      </c>
      <c r="D3815" s="1" t="s">
        <v>56</v>
      </c>
      <c r="E3815" s="1">
        <v>1.5</v>
      </c>
      <c r="F3815" s="1">
        <v>0</v>
      </c>
      <c r="G3815" s="1">
        <v>1.2</v>
      </c>
      <c r="H3815" s="1">
        <v>4</v>
      </c>
      <c r="I3815" s="1">
        <v>16.399999999999999</v>
      </c>
      <c r="J3815" s="1">
        <v>10839</v>
      </c>
      <c r="K3815" s="1">
        <v>10</v>
      </c>
      <c r="L3815" s="1">
        <v>333.9</v>
      </c>
      <c r="M3815" s="1">
        <v>55</v>
      </c>
      <c r="N3815" s="1">
        <v>0</v>
      </c>
      <c r="O3815" s="1">
        <v>1</v>
      </c>
      <c r="P3815" s="1">
        <v>0</v>
      </c>
      <c r="Q3815" s="1">
        <v>0</v>
      </c>
      <c r="R3815" s="1">
        <v>36.19</v>
      </c>
      <c r="S3815" s="1">
        <v>36.58</v>
      </c>
      <c r="T3815" s="1">
        <v>55</v>
      </c>
      <c r="U3815" s="3" t="str">
        <f t="shared" si="59"/>
        <v>2017Plan</v>
      </c>
      <c r="V3815" s="2">
        <f>DATE(A3815,INDEX(Map!$H$1:$H$12,MATCH(B3815,Map!$G$1:$G$12,0),0),1)</f>
        <v>43739</v>
      </c>
      <c r="W3815" t="str">
        <f>IF(AND(V3815&gt;=Map!$K$2,V3815&lt;=Map!$L$2),"Base",IF(AND(V3815&gt;=Map!$K$3,V3815&lt;=Map!$L$3),"Fcst","N/A"))</f>
        <v>N/A</v>
      </c>
      <c r="X3815" t="str">
        <f>INDEX(Map!$B$2:$B$86,MATCH(D3815,Map!$A$2:$A$86,0),0)</f>
        <v>Trimble Co 10</v>
      </c>
      <c r="Y3815" s="7">
        <f>IF(INDEX(Map!$C$2:$C$86,MATCH(D3815,Map!$A$2:$A$86,0),0)="","N/A",E3815*INDEX(Map!$C$2:$C$86,MATCH(D3815,Map!$A$2:$A$86,0),0))</f>
        <v>0.94500000000000006</v>
      </c>
      <c r="Z3815" s="7">
        <f>IF(INDEX(Map!$D$2:$D$86,MATCH(D3815,Map!$A$2:$A$86,0),0)="","N/A",E3815*INDEX(Map!$D$2:$D$86,MATCH(D3815,Map!$A$2:$A$86,0),0))</f>
        <v>0.55499999999999994</v>
      </c>
      <c r="AA3815" t="str">
        <f>INDEX(Map!$E$2:$E$86,MATCH(D3815,Map!$A$2:$A$86,0),0)</f>
        <v>SCCT</v>
      </c>
    </row>
    <row r="3816" spans="1:27" x14ac:dyDescent="0.25">
      <c r="A3816" s="1" t="s">
        <v>121</v>
      </c>
      <c r="B3816" s="1" t="s">
        <v>116</v>
      </c>
      <c r="C3816" s="1">
        <v>35</v>
      </c>
      <c r="D3816" s="1" t="s">
        <v>57</v>
      </c>
      <c r="E3816" s="1">
        <v>0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3" t="str">
        <f t="shared" si="59"/>
        <v>2017Plan</v>
      </c>
      <c r="V3816" s="2">
        <f>DATE(A3816,INDEX(Map!$H$1:$H$12,MATCH(B3816,Map!$G$1:$G$12,0),0),1)</f>
        <v>43739</v>
      </c>
      <c r="W3816" t="str">
        <f>IF(AND(V3816&gt;=Map!$K$2,V3816&lt;=Map!$L$2),"Base",IF(AND(V3816&gt;=Map!$K$3,V3816&lt;=Map!$L$3),"Fcst","N/A"))</f>
        <v>N/A</v>
      </c>
      <c r="X3816" t="str">
        <f>INDEX(Map!$B$2:$B$86,MATCH(D3816,Map!$A$2:$A$86,0),0)</f>
        <v>Cane Run 11</v>
      </c>
      <c r="Y3816" s="7" t="str">
        <f>IF(INDEX(Map!$C$2:$C$86,MATCH(D3816,Map!$A$2:$A$86,0),0)="","N/A",E3816*INDEX(Map!$C$2:$C$86,MATCH(D3816,Map!$A$2:$A$86,0),0))</f>
        <v>N/A</v>
      </c>
      <c r="Z3816" s="7">
        <f>IF(INDEX(Map!$D$2:$D$86,MATCH(D3816,Map!$A$2:$A$86,0),0)="","N/A",E3816*INDEX(Map!$D$2:$D$86,MATCH(D3816,Map!$A$2:$A$86,0),0))</f>
        <v>0</v>
      </c>
      <c r="AA3816" t="str">
        <f>INDEX(Map!$E$2:$E$86,MATCH(D3816,Map!$A$2:$A$86,0),0)</f>
        <v>SCCT</v>
      </c>
    </row>
    <row r="3817" spans="1:27" x14ac:dyDescent="0.25">
      <c r="A3817" s="1" t="s">
        <v>121</v>
      </c>
      <c r="B3817" s="1" t="s">
        <v>116</v>
      </c>
      <c r="C3817" s="1">
        <v>36</v>
      </c>
      <c r="D3817" s="1" t="s">
        <v>58</v>
      </c>
      <c r="E3817" s="1">
        <v>0</v>
      </c>
      <c r="F3817" s="1">
        <v>0</v>
      </c>
      <c r="G3817" s="1">
        <v>0</v>
      </c>
      <c r="H3817" s="1">
        <v>0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</v>
      </c>
      <c r="U3817" s="3" t="str">
        <f t="shared" si="59"/>
        <v>2017Plan</v>
      </c>
      <c r="V3817" s="2">
        <f>DATE(A3817,INDEX(Map!$H$1:$H$12,MATCH(B3817,Map!$G$1:$G$12,0),0),1)</f>
        <v>43739</v>
      </c>
      <c r="W3817" t="str">
        <f>IF(AND(V3817&gt;=Map!$K$2,V3817&lt;=Map!$L$2),"Base",IF(AND(V3817&gt;=Map!$K$3,V3817&lt;=Map!$L$3),"Fcst","N/A"))</f>
        <v>N/A</v>
      </c>
      <c r="X3817" t="str">
        <f>INDEX(Map!$B$2:$B$86,MATCH(D3817,Map!$A$2:$A$86,0),0)</f>
        <v>Haefling</v>
      </c>
      <c r="Y3817" s="7">
        <f>IF(INDEX(Map!$C$2:$C$86,MATCH(D3817,Map!$A$2:$A$86,0),0)="","N/A",E3817*INDEX(Map!$C$2:$C$86,MATCH(D3817,Map!$A$2:$A$86,0),0))</f>
        <v>0</v>
      </c>
      <c r="Z3817" s="7" t="str">
        <f>IF(INDEX(Map!$D$2:$D$86,MATCH(D3817,Map!$A$2:$A$86,0),0)="","N/A",E3817*INDEX(Map!$D$2:$D$86,MATCH(D3817,Map!$A$2:$A$86,0),0))</f>
        <v>N/A</v>
      </c>
      <c r="AA3817" t="str">
        <f>INDEX(Map!$E$2:$E$86,MATCH(D3817,Map!$A$2:$A$86,0),0)</f>
        <v>SCCT</v>
      </c>
    </row>
    <row r="3818" spans="1:27" x14ac:dyDescent="0.25">
      <c r="A3818" s="1" t="s">
        <v>121</v>
      </c>
      <c r="B3818" s="1" t="s">
        <v>116</v>
      </c>
      <c r="C3818" s="1">
        <v>37</v>
      </c>
      <c r="D3818" s="1" t="s">
        <v>59</v>
      </c>
      <c r="E3818" s="1">
        <v>0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3" t="str">
        <f t="shared" si="59"/>
        <v>2017Plan</v>
      </c>
      <c r="V3818" s="2">
        <f>DATE(A3818,INDEX(Map!$H$1:$H$12,MATCH(B3818,Map!$G$1:$G$12,0),0),1)</f>
        <v>43739</v>
      </c>
      <c r="W3818" t="str">
        <f>IF(AND(V3818&gt;=Map!$K$2,V3818&lt;=Map!$L$2),"Base",IF(AND(V3818&gt;=Map!$K$3,V3818&lt;=Map!$L$3),"Fcst","N/A"))</f>
        <v>N/A</v>
      </c>
      <c r="X3818" t="str">
        <f>INDEX(Map!$B$2:$B$86,MATCH(D3818,Map!$A$2:$A$86,0),0)</f>
        <v>Paddys Run 11</v>
      </c>
      <c r="Y3818" s="7" t="str">
        <f>IF(INDEX(Map!$C$2:$C$86,MATCH(D3818,Map!$A$2:$A$86,0),0)="","N/A",E3818*INDEX(Map!$C$2:$C$86,MATCH(D3818,Map!$A$2:$A$86,0),0))</f>
        <v>N/A</v>
      </c>
      <c r="Z3818" s="7">
        <f>IF(INDEX(Map!$D$2:$D$86,MATCH(D3818,Map!$A$2:$A$86,0),0)="","N/A",E3818*INDEX(Map!$D$2:$D$86,MATCH(D3818,Map!$A$2:$A$86,0),0))</f>
        <v>0</v>
      </c>
      <c r="AA3818" t="str">
        <f>INDEX(Map!$E$2:$E$86,MATCH(D3818,Map!$A$2:$A$86,0),0)</f>
        <v>SCCT</v>
      </c>
    </row>
    <row r="3819" spans="1:27" x14ac:dyDescent="0.25">
      <c r="A3819" s="1" t="s">
        <v>121</v>
      </c>
      <c r="B3819" s="1" t="s">
        <v>116</v>
      </c>
      <c r="C3819" s="1">
        <v>38</v>
      </c>
      <c r="D3819" s="1" t="s">
        <v>60</v>
      </c>
      <c r="E3819" s="1">
        <v>0</v>
      </c>
      <c r="F3819" s="1">
        <v>0</v>
      </c>
      <c r="G3819" s="1">
        <v>0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</v>
      </c>
      <c r="U3819" s="3" t="str">
        <f t="shared" si="59"/>
        <v>2017Plan</v>
      </c>
      <c r="V3819" s="2">
        <f>DATE(A3819,INDEX(Map!$H$1:$H$12,MATCH(B3819,Map!$G$1:$G$12,0),0),1)</f>
        <v>43739</v>
      </c>
      <c r="W3819" t="str">
        <f>IF(AND(V3819&gt;=Map!$K$2,V3819&lt;=Map!$L$2),"Base",IF(AND(V3819&gt;=Map!$K$3,V3819&lt;=Map!$L$3),"Fcst","N/A"))</f>
        <v>N/A</v>
      </c>
      <c r="X3819" t="str">
        <f>INDEX(Map!$B$2:$B$86,MATCH(D3819,Map!$A$2:$A$86,0),0)</f>
        <v>Paddys Run 12</v>
      </c>
      <c r="Y3819" s="7" t="str">
        <f>IF(INDEX(Map!$C$2:$C$86,MATCH(D3819,Map!$A$2:$A$86,0),0)="","N/A",E3819*INDEX(Map!$C$2:$C$86,MATCH(D3819,Map!$A$2:$A$86,0),0))</f>
        <v>N/A</v>
      </c>
      <c r="Z3819" s="7">
        <f>IF(INDEX(Map!$D$2:$D$86,MATCH(D3819,Map!$A$2:$A$86,0),0)="","N/A",E3819*INDEX(Map!$D$2:$D$86,MATCH(D3819,Map!$A$2:$A$86,0),0))</f>
        <v>0</v>
      </c>
      <c r="AA3819" t="str">
        <f>INDEX(Map!$E$2:$E$86,MATCH(D3819,Map!$A$2:$A$86,0),0)</f>
        <v>SCCT</v>
      </c>
    </row>
    <row r="3820" spans="1:27" x14ac:dyDescent="0.25">
      <c r="A3820" s="1" t="s">
        <v>121</v>
      </c>
      <c r="B3820" s="1" t="s">
        <v>116</v>
      </c>
      <c r="C3820" s="1">
        <v>39</v>
      </c>
      <c r="D3820" s="1" t="s">
        <v>61</v>
      </c>
      <c r="E3820" s="1">
        <v>0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</v>
      </c>
      <c r="U3820" s="3" t="str">
        <f t="shared" si="59"/>
        <v>2017Plan</v>
      </c>
      <c r="V3820" s="2">
        <f>DATE(A3820,INDEX(Map!$H$1:$H$12,MATCH(B3820,Map!$G$1:$G$12,0),0),1)</f>
        <v>43739</v>
      </c>
      <c r="W3820" t="str">
        <f>IF(AND(V3820&gt;=Map!$K$2,V3820&lt;=Map!$L$2),"Base",IF(AND(V3820&gt;=Map!$K$3,V3820&lt;=Map!$L$3),"Fcst","N/A"))</f>
        <v>N/A</v>
      </c>
      <c r="X3820" t="str">
        <f>INDEX(Map!$B$2:$B$86,MATCH(D3820,Map!$A$2:$A$86,0),0)</f>
        <v>Zorn 1</v>
      </c>
      <c r="Y3820" s="7" t="str">
        <f>IF(INDEX(Map!$C$2:$C$86,MATCH(D3820,Map!$A$2:$A$86,0),0)="","N/A",E3820*INDEX(Map!$C$2:$C$86,MATCH(D3820,Map!$A$2:$A$86,0),0))</f>
        <v>N/A</v>
      </c>
      <c r="Z3820" s="7">
        <f>IF(INDEX(Map!$D$2:$D$86,MATCH(D3820,Map!$A$2:$A$86,0),0)="","N/A",E3820*INDEX(Map!$D$2:$D$86,MATCH(D3820,Map!$A$2:$A$86,0),0))</f>
        <v>0</v>
      </c>
      <c r="AA3820" t="str">
        <f>INDEX(Map!$E$2:$E$86,MATCH(D3820,Map!$A$2:$A$86,0),0)</f>
        <v>SCCT</v>
      </c>
    </row>
    <row r="3821" spans="1:27" x14ac:dyDescent="0.25">
      <c r="A3821" s="1" t="s">
        <v>121</v>
      </c>
      <c r="B3821" s="1" t="s">
        <v>116</v>
      </c>
      <c r="C3821" s="1">
        <v>40</v>
      </c>
      <c r="D3821" s="1" t="s">
        <v>62</v>
      </c>
      <c r="E3821" s="1">
        <v>7.2</v>
      </c>
      <c r="F3821" s="1">
        <v>0</v>
      </c>
      <c r="G3821" s="1">
        <v>30.9</v>
      </c>
      <c r="H3821" s="1">
        <v>35</v>
      </c>
      <c r="I3821" s="1" t="s">
        <v>63</v>
      </c>
      <c r="J3821" s="1" t="s">
        <v>63</v>
      </c>
      <c r="K3821" s="1">
        <v>253</v>
      </c>
      <c r="L3821" s="1">
        <v>0</v>
      </c>
      <c r="M3821" s="1">
        <v>0</v>
      </c>
      <c r="N3821" s="1" t="s">
        <v>63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0</v>
      </c>
      <c r="U3821" s="3" t="str">
        <f t="shared" si="59"/>
        <v>2017Plan</v>
      </c>
      <c r="V3821" s="2">
        <f>DATE(A3821,INDEX(Map!$H$1:$H$12,MATCH(B3821,Map!$G$1:$G$12,0),0),1)</f>
        <v>43739</v>
      </c>
      <c r="W3821" t="str">
        <f>IF(AND(V3821&gt;=Map!$K$2,V3821&lt;=Map!$L$2),"Base",IF(AND(V3821&gt;=Map!$K$3,V3821&lt;=Map!$L$3),"Fcst","N/A"))</f>
        <v>N/A</v>
      </c>
      <c r="X3821" t="str">
        <f>INDEX(Map!$B$2:$B$86,MATCH(D3821,Map!$A$2:$A$86,0),0)</f>
        <v>Dix Dam</v>
      </c>
      <c r="Y3821" s="7">
        <f>IF(INDEX(Map!$C$2:$C$86,MATCH(D3821,Map!$A$2:$A$86,0),0)="","N/A",E3821*INDEX(Map!$C$2:$C$86,MATCH(D3821,Map!$A$2:$A$86,0),0))</f>
        <v>7.2</v>
      </c>
      <c r="Z3821" s="7" t="str">
        <f>IF(INDEX(Map!$D$2:$D$86,MATCH(D3821,Map!$A$2:$A$86,0),0)="","N/A",E3821*INDEX(Map!$D$2:$D$86,MATCH(D3821,Map!$A$2:$A$86,0),0))</f>
        <v>N/A</v>
      </c>
      <c r="AA3821" t="str">
        <f>INDEX(Map!$E$2:$E$86,MATCH(D3821,Map!$A$2:$A$86,0),0)</f>
        <v>Hydro</v>
      </c>
    </row>
    <row r="3822" spans="1:27" x14ac:dyDescent="0.25">
      <c r="A3822" s="1" t="s">
        <v>121</v>
      </c>
      <c r="B3822" s="1" t="s">
        <v>116</v>
      </c>
      <c r="C3822" s="1">
        <v>41</v>
      </c>
      <c r="D3822" s="1" t="s">
        <v>64</v>
      </c>
      <c r="E3822" s="1">
        <v>28.1</v>
      </c>
      <c r="F3822" s="1">
        <v>0</v>
      </c>
      <c r="G3822" s="1">
        <v>100</v>
      </c>
      <c r="H3822" s="1">
        <v>0</v>
      </c>
      <c r="I3822" s="1" t="s">
        <v>63</v>
      </c>
      <c r="J3822" s="1" t="s">
        <v>63</v>
      </c>
      <c r="K3822" s="1">
        <v>744</v>
      </c>
      <c r="L3822" s="1">
        <v>0</v>
      </c>
      <c r="M3822" s="1">
        <v>0</v>
      </c>
      <c r="N3822" s="1" t="s">
        <v>63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</v>
      </c>
      <c r="U3822" s="3" t="str">
        <f t="shared" si="59"/>
        <v>2017Plan</v>
      </c>
      <c r="V3822" s="2">
        <f>DATE(A3822,INDEX(Map!$H$1:$H$12,MATCH(B3822,Map!$G$1:$G$12,0),0),1)</f>
        <v>43739</v>
      </c>
      <c r="W3822" t="str">
        <f>IF(AND(V3822&gt;=Map!$K$2,V3822&lt;=Map!$L$2),"Base",IF(AND(V3822&gt;=Map!$K$3,V3822&lt;=Map!$L$3),"Fcst","N/A"))</f>
        <v>N/A</v>
      </c>
      <c r="X3822" t="str">
        <f>INDEX(Map!$B$2:$B$86,MATCH(D3822,Map!$A$2:$A$86,0),0)</f>
        <v>Ohio Falls</v>
      </c>
      <c r="Y3822" s="7" t="str">
        <f>IF(INDEX(Map!$C$2:$C$86,MATCH(D3822,Map!$A$2:$A$86,0),0)="","N/A",E3822*INDEX(Map!$C$2:$C$86,MATCH(D3822,Map!$A$2:$A$86,0),0))</f>
        <v>N/A</v>
      </c>
      <c r="Z3822" s="7">
        <f>IF(INDEX(Map!$D$2:$D$86,MATCH(D3822,Map!$A$2:$A$86,0),0)="","N/A",E3822*INDEX(Map!$D$2:$D$86,MATCH(D3822,Map!$A$2:$A$86,0),0))</f>
        <v>28.1</v>
      </c>
      <c r="AA3822" t="str">
        <f>INDEX(Map!$E$2:$E$86,MATCH(D3822,Map!$A$2:$A$86,0),0)</f>
        <v>Hydro</v>
      </c>
    </row>
    <row r="3823" spans="1:27" x14ac:dyDescent="0.25">
      <c r="A3823" s="1" t="s">
        <v>121</v>
      </c>
      <c r="B3823" s="1" t="s">
        <v>116</v>
      </c>
      <c r="C3823" s="1">
        <v>42</v>
      </c>
      <c r="D3823" s="1" t="s">
        <v>65</v>
      </c>
      <c r="E3823" s="1">
        <v>1.5</v>
      </c>
      <c r="F3823" s="1">
        <v>0</v>
      </c>
      <c r="G3823" s="1">
        <v>100</v>
      </c>
      <c r="H3823" s="1">
        <v>0</v>
      </c>
      <c r="I3823" s="1" t="s">
        <v>63</v>
      </c>
      <c r="J3823" s="1" t="s">
        <v>63</v>
      </c>
      <c r="K3823" s="1">
        <v>744</v>
      </c>
      <c r="L3823" s="1">
        <v>0</v>
      </c>
      <c r="M3823" s="1">
        <v>0</v>
      </c>
      <c r="N3823" s="1" t="s">
        <v>63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</v>
      </c>
      <c r="U3823" s="3" t="str">
        <f t="shared" si="59"/>
        <v>2017Plan</v>
      </c>
      <c r="V3823" s="2">
        <f>DATE(A3823,INDEX(Map!$H$1:$H$12,MATCH(B3823,Map!$G$1:$G$12,0),0),1)</f>
        <v>43739</v>
      </c>
      <c r="W3823" t="str">
        <f>IF(AND(V3823&gt;=Map!$K$2,V3823&lt;=Map!$L$2),"Base",IF(AND(V3823&gt;=Map!$K$3,V3823&lt;=Map!$L$3),"Fcst","N/A"))</f>
        <v>N/A</v>
      </c>
      <c r="X3823" t="str">
        <f>INDEX(Map!$B$2:$B$86,MATCH(D3823,Map!$A$2:$A$86,0),0)</f>
        <v>Brown Solar</v>
      </c>
      <c r="Y3823" s="7">
        <f>IF(INDEX(Map!$C$2:$C$86,MATCH(D3823,Map!$A$2:$A$86,0),0)="","N/A",E3823*INDEX(Map!$C$2:$C$86,MATCH(D3823,Map!$A$2:$A$86,0),0))</f>
        <v>0.91500000000000004</v>
      </c>
      <c r="Z3823" s="7">
        <f>IF(INDEX(Map!$D$2:$D$86,MATCH(D3823,Map!$A$2:$A$86,0),0)="","N/A",E3823*INDEX(Map!$D$2:$D$86,MATCH(D3823,Map!$A$2:$A$86,0),0))</f>
        <v>0.58499999999999996</v>
      </c>
      <c r="AA3823" t="str">
        <f>INDEX(Map!$E$2:$E$86,MATCH(D3823,Map!$A$2:$A$86,0),0)</f>
        <v>Solar</v>
      </c>
    </row>
    <row r="3824" spans="1:27" x14ac:dyDescent="0.25">
      <c r="A3824" s="1" t="s">
        <v>121</v>
      </c>
      <c r="B3824" s="1" t="s">
        <v>116</v>
      </c>
      <c r="C3824" s="1">
        <v>43</v>
      </c>
      <c r="D3824" s="1" t="s">
        <v>66</v>
      </c>
      <c r="E3824" s="1">
        <v>11.5</v>
      </c>
      <c r="F3824" s="1">
        <v>0</v>
      </c>
      <c r="G3824" s="1">
        <v>100</v>
      </c>
      <c r="H3824" s="1">
        <v>0</v>
      </c>
      <c r="I3824" s="1">
        <v>1153.2</v>
      </c>
      <c r="J3824" s="1">
        <v>100000</v>
      </c>
      <c r="K3824" s="1">
        <v>744</v>
      </c>
      <c r="L3824" s="1">
        <v>27.8</v>
      </c>
      <c r="M3824" s="1">
        <v>321</v>
      </c>
      <c r="N3824" s="1">
        <v>0</v>
      </c>
      <c r="O3824" s="1">
        <v>0</v>
      </c>
      <c r="P3824" s="1">
        <v>0</v>
      </c>
      <c r="Q3824" s="1">
        <v>0</v>
      </c>
      <c r="R3824" s="1">
        <v>27.8</v>
      </c>
      <c r="S3824" s="1">
        <v>27.8</v>
      </c>
      <c r="T3824" s="1">
        <v>321</v>
      </c>
      <c r="U3824" s="3" t="str">
        <f t="shared" si="59"/>
        <v>2017Plan</v>
      </c>
      <c r="V3824" s="2">
        <f>DATE(A3824,INDEX(Map!$H$1:$H$12,MATCH(B3824,Map!$G$1:$G$12,0),0),1)</f>
        <v>43739</v>
      </c>
      <c r="W3824" t="str">
        <f>IF(AND(V3824&gt;=Map!$K$2,V3824&lt;=Map!$L$2),"Base",IF(AND(V3824&gt;=Map!$K$3,V3824&lt;=Map!$L$3),"Fcst","N/A"))</f>
        <v>N/A</v>
      </c>
      <c r="X3824" t="str">
        <f>INDEX(Map!$B$2:$B$86,MATCH(D3824,Map!$A$2:$A$86,0),0)</f>
        <v>OVEC</v>
      </c>
      <c r="Y3824" s="7">
        <f>IF(INDEX(Map!$C$2:$C$86,MATCH(D3824,Map!$A$2:$A$86,0),0)="","N/A",E3824*INDEX(Map!$C$2:$C$86,MATCH(D3824,Map!$A$2:$A$86,0),0))</f>
        <v>11.5</v>
      </c>
      <c r="Z3824" s="7" t="str">
        <f>IF(INDEX(Map!$D$2:$D$86,MATCH(D3824,Map!$A$2:$A$86,0),0)="","N/A",E3824*INDEX(Map!$D$2:$D$86,MATCH(D3824,Map!$A$2:$A$86,0),0))</f>
        <v>N/A</v>
      </c>
      <c r="AA3824" t="str">
        <f>INDEX(Map!$E$2:$E$86,MATCH(D3824,Map!$A$2:$A$86,0),0)</f>
        <v>Coal</v>
      </c>
    </row>
    <row r="3825" spans="1:27" x14ac:dyDescent="0.25">
      <c r="A3825" s="1" t="s">
        <v>121</v>
      </c>
      <c r="B3825" s="1" t="s">
        <v>116</v>
      </c>
      <c r="C3825" s="1">
        <v>44</v>
      </c>
      <c r="D3825" s="1" t="s">
        <v>67</v>
      </c>
      <c r="E3825" s="1">
        <v>2.9</v>
      </c>
      <c r="F3825" s="1">
        <v>0</v>
      </c>
      <c r="G3825" s="1">
        <v>31.8</v>
      </c>
      <c r="H3825" s="1">
        <v>60</v>
      </c>
      <c r="I3825" s="1">
        <v>289.10000000000002</v>
      </c>
      <c r="J3825" s="1">
        <v>100000</v>
      </c>
      <c r="K3825" s="1">
        <v>240</v>
      </c>
      <c r="L3825" s="1">
        <v>27.8</v>
      </c>
      <c r="M3825" s="1">
        <v>80</v>
      </c>
      <c r="N3825" s="1">
        <v>0</v>
      </c>
      <c r="O3825" s="1">
        <v>0</v>
      </c>
      <c r="P3825" s="1">
        <v>0</v>
      </c>
      <c r="Q3825" s="1">
        <v>0</v>
      </c>
      <c r="R3825" s="1">
        <v>27.8</v>
      </c>
      <c r="S3825" s="1">
        <v>27.8</v>
      </c>
      <c r="T3825" s="1">
        <v>80</v>
      </c>
      <c r="U3825" s="3" t="str">
        <f t="shared" si="59"/>
        <v>2017Plan</v>
      </c>
      <c r="V3825" s="2">
        <f>DATE(A3825,INDEX(Map!$H$1:$H$12,MATCH(B3825,Map!$G$1:$G$12,0),0),1)</f>
        <v>43739</v>
      </c>
      <c r="W3825" t="str">
        <f>IF(AND(V3825&gt;=Map!$K$2,V3825&lt;=Map!$L$2),"Base",IF(AND(V3825&gt;=Map!$K$3,V3825&lt;=Map!$L$3),"Fcst","N/A"))</f>
        <v>N/A</v>
      </c>
      <c r="X3825" t="str">
        <f>INDEX(Map!$B$2:$B$86,MATCH(D3825,Map!$A$2:$A$86,0),0)</f>
        <v>OVEC</v>
      </c>
      <c r="Y3825" s="7">
        <f>IF(INDEX(Map!$C$2:$C$86,MATCH(D3825,Map!$A$2:$A$86,0),0)="","N/A",E3825*INDEX(Map!$C$2:$C$86,MATCH(D3825,Map!$A$2:$A$86,0),0))</f>
        <v>2.9</v>
      </c>
      <c r="Z3825" s="7" t="str">
        <f>IF(INDEX(Map!$D$2:$D$86,MATCH(D3825,Map!$A$2:$A$86,0),0)="","N/A",E3825*INDEX(Map!$D$2:$D$86,MATCH(D3825,Map!$A$2:$A$86,0),0))</f>
        <v>N/A</v>
      </c>
      <c r="AA3825" t="str">
        <f>INDEX(Map!$E$2:$E$86,MATCH(D3825,Map!$A$2:$A$86,0),0)</f>
        <v>Coal</v>
      </c>
    </row>
    <row r="3826" spans="1:27" x14ac:dyDescent="0.25">
      <c r="A3826" s="1" t="s">
        <v>121</v>
      </c>
      <c r="B3826" s="1" t="s">
        <v>116</v>
      </c>
      <c r="C3826" s="1">
        <v>45</v>
      </c>
      <c r="D3826" s="1" t="s">
        <v>68</v>
      </c>
      <c r="E3826" s="1">
        <v>25.7</v>
      </c>
      <c r="F3826" s="1">
        <v>0</v>
      </c>
      <c r="G3826" s="1">
        <v>100</v>
      </c>
      <c r="H3826" s="1">
        <v>0</v>
      </c>
      <c r="I3826" s="1">
        <v>2566.8000000000002</v>
      </c>
      <c r="J3826" s="1">
        <v>100000</v>
      </c>
      <c r="K3826" s="1">
        <v>744</v>
      </c>
      <c r="L3826" s="1">
        <v>27.8</v>
      </c>
      <c r="M3826" s="1">
        <v>714</v>
      </c>
      <c r="N3826" s="1">
        <v>0</v>
      </c>
      <c r="O3826" s="1">
        <v>0</v>
      </c>
      <c r="P3826" s="1">
        <v>0</v>
      </c>
      <c r="Q3826" s="1">
        <v>0</v>
      </c>
      <c r="R3826" s="1">
        <v>27.8</v>
      </c>
      <c r="S3826" s="1">
        <v>27.8</v>
      </c>
      <c r="T3826" s="1">
        <v>714</v>
      </c>
      <c r="U3826" s="3" t="str">
        <f t="shared" si="59"/>
        <v>2017Plan</v>
      </c>
      <c r="V3826" s="2">
        <f>DATE(A3826,INDEX(Map!$H$1:$H$12,MATCH(B3826,Map!$G$1:$G$12,0),0),1)</f>
        <v>43739</v>
      </c>
      <c r="W3826" t="str">
        <f>IF(AND(V3826&gt;=Map!$K$2,V3826&lt;=Map!$L$2),"Base",IF(AND(V3826&gt;=Map!$K$3,V3826&lt;=Map!$L$3),"Fcst","N/A"))</f>
        <v>N/A</v>
      </c>
      <c r="X3826" t="str">
        <f>INDEX(Map!$B$2:$B$86,MATCH(D3826,Map!$A$2:$A$86,0),0)</f>
        <v>OVEC</v>
      </c>
      <c r="Y3826" s="7" t="str">
        <f>IF(INDEX(Map!$C$2:$C$86,MATCH(D3826,Map!$A$2:$A$86,0),0)="","N/A",E3826*INDEX(Map!$C$2:$C$86,MATCH(D3826,Map!$A$2:$A$86,0),0))</f>
        <v>N/A</v>
      </c>
      <c r="Z3826" s="7">
        <f>IF(INDEX(Map!$D$2:$D$86,MATCH(D3826,Map!$A$2:$A$86,0),0)="","N/A",E3826*INDEX(Map!$D$2:$D$86,MATCH(D3826,Map!$A$2:$A$86,0),0))</f>
        <v>25.7</v>
      </c>
      <c r="AA3826" t="str">
        <f>INDEX(Map!$E$2:$E$86,MATCH(D3826,Map!$A$2:$A$86,0),0)</f>
        <v>Coal</v>
      </c>
    </row>
    <row r="3827" spans="1:27" x14ac:dyDescent="0.25">
      <c r="A3827" s="1" t="s">
        <v>121</v>
      </c>
      <c r="B3827" s="1" t="s">
        <v>116</v>
      </c>
      <c r="C3827" s="1">
        <v>46</v>
      </c>
      <c r="D3827" s="1" t="s">
        <v>69</v>
      </c>
      <c r="E3827" s="1">
        <v>7.3</v>
      </c>
      <c r="F3827" s="1">
        <v>0</v>
      </c>
      <c r="G3827" s="1">
        <v>34.200000000000003</v>
      </c>
      <c r="H3827" s="1">
        <v>66</v>
      </c>
      <c r="I3827" s="1">
        <v>727</v>
      </c>
      <c r="J3827" s="1">
        <v>100000</v>
      </c>
      <c r="K3827" s="1">
        <v>255</v>
      </c>
      <c r="L3827" s="1">
        <v>27.8</v>
      </c>
      <c r="M3827" s="1">
        <v>202</v>
      </c>
      <c r="N3827" s="1">
        <v>0</v>
      </c>
      <c r="O3827" s="1">
        <v>0</v>
      </c>
      <c r="P3827" s="1">
        <v>0</v>
      </c>
      <c r="Q3827" s="1">
        <v>0</v>
      </c>
      <c r="R3827" s="1">
        <v>27.8</v>
      </c>
      <c r="S3827" s="1">
        <v>27.8</v>
      </c>
      <c r="T3827" s="1">
        <v>202</v>
      </c>
      <c r="U3827" s="3" t="str">
        <f t="shared" si="59"/>
        <v>2017Plan</v>
      </c>
      <c r="V3827" s="2">
        <f>DATE(A3827,INDEX(Map!$H$1:$H$12,MATCH(B3827,Map!$G$1:$G$12,0),0),1)</f>
        <v>43739</v>
      </c>
      <c r="W3827" t="str">
        <f>IF(AND(V3827&gt;=Map!$K$2,V3827&lt;=Map!$L$2),"Base",IF(AND(V3827&gt;=Map!$K$3,V3827&lt;=Map!$L$3),"Fcst","N/A"))</f>
        <v>N/A</v>
      </c>
      <c r="X3827" t="str">
        <f>INDEX(Map!$B$2:$B$86,MATCH(D3827,Map!$A$2:$A$86,0),0)</f>
        <v>OVEC</v>
      </c>
      <c r="Y3827" s="7" t="str">
        <f>IF(INDEX(Map!$C$2:$C$86,MATCH(D3827,Map!$A$2:$A$86,0),0)="","N/A",E3827*INDEX(Map!$C$2:$C$86,MATCH(D3827,Map!$A$2:$A$86,0),0))</f>
        <v>N/A</v>
      </c>
      <c r="Z3827" s="7">
        <f>IF(INDEX(Map!$D$2:$D$86,MATCH(D3827,Map!$A$2:$A$86,0),0)="","N/A",E3827*INDEX(Map!$D$2:$D$86,MATCH(D3827,Map!$A$2:$A$86,0),0))</f>
        <v>7.3</v>
      </c>
      <c r="AA3827" t="str">
        <f>INDEX(Map!$E$2:$E$86,MATCH(D3827,Map!$A$2:$A$86,0),0)</f>
        <v>Coal</v>
      </c>
    </row>
    <row r="3828" spans="1:27" x14ac:dyDescent="0.25">
      <c r="A3828" s="1" t="s">
        <v>121</v>
      </c>
      <c r="B3828" s="1" t="s">
        <v>116</v>
      </c>
      <c r="C3828" s="1">
        <v>47</v>
      </c>
      <c r="D3828" s="1" t="s">
        <v>70</v>
      </c>
      <c r="E3828" s="1">
        <v>0</v>
      </c>
      <c r="F3828" s="1">
        <v>0</v>
      </c>
      <c r="G3828" s="1">
        <v>0</v>
      </c>
      <c r="H3828" s="1">
        <v>0</v>
      </c>
      <c r="I3828" s="1" t="s">
        <v>63</v>
      </c>
      <c r="J3828" s="1" t="s">
        <v>63</v>
      </c>
      <c r="K3828" s="1">
        <v>0</v>
      </c>
      <c r="L3828" s="1">
        <v>0</v>
      </c>
      <c r="M3828" s="1">
        <v>0</v>
      </c>
      <c r="N3828" s="1" t="s">
        <v>63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</v>
      </c>
      <c r="U3828" s="3" t="str">
        <f t="shared" si="59"/>
        <v>2017Plan</v>
      </c>
      <c r="V3828" s="2">
        <f>DATE(A3828,INDEX(Map!$H$1:$H$12,MATCH(B3828,Map!$G$1:$G$12,0),0),1)</f>
        <v>43739</v>
      </c>
      <c r="W3828" t="str">
        <f>IF(AND(V3828&gt;=Map!$K$2,V3828&lt;=Map!$L$2),"Base",IF(AND(V3828&gt;=Map!$K$3,V3828&lt;=Map!$L$3),"Fcst","N/A"))</f>
        <v>N/A</v>
      </c>
      <c r="X3828" t="str">
        <f>INDEX(Map!$B$2:$B$86,MATCH(D3828,Map!$A$2:$A$86,0),0)</f>
        <v>N/A</v>
      </c>
      <c r="Y3828" s="7" t="str">
        <f>IF(INDEX(Map!$C$2:$C$86,MATCH(D3828,Map!$A$2:$A$86,0),0)="","N/A",E3828*INDEX(Map!$C$2:$C$86,MATCH(D3828,Map!$A$2:$A$86,0),0))</f>
        <v>N/A</v>
      </c>
      <c r="Z3828" s="7" t="str">
        <f>IF(INDEX(Map!$D$2:$D$86,MATCH(D3828,Map!$A$2:$A$86,0),0)="","N/A",E3828*INDEX(Map!$D$2:$D$86,MATCH(D3828,Map!$A$2:$A$86,0),0))</f>
        <v>N/A</v>
      </c>
      <c r="AA3828" t="str">
        <f>INDEX(Map!$E$2:$E$86,MATCH(D3828,Map!$A$2:$A$86,0),0)</f>
        <v>Purchases</v>
      </c>
    </row>
    <row r="3829" spans="1:27" x14ac:dyDescent="0.25">
      <c r="A3829" s="1" t="s">
        <v>121</v>
      </c>
      <c r="B3829" s="1" t="s">
        <v>116</v>
      </c>
      <c r="C3829" s="1">
        <v>48</v>
      </c>
      <c r="D3829" s="1" t="s">
        <v>71</v>
      </c>
      <c r="E3829" s="1">
        <v>0</v>
      </c>
      <c r="F3829" s="1">
        <v>0</v>
      </c>
      <c r="G3829" s="1">
        <v>0</v>
      </c>
      <c r="H3829" s="1">
        <v>0</v>
      </c>
      <c r="I3829" s="1" t="s">
        <v>63</v>
      </c>
      <c r="J3829" s="1" t="s">
        <v>63</v>
      </c>
      <c r="K3829" s="1">
        <v>0</v>
      </c>
      <c r="L3829" s="1">
        <v>0</v>
      </c>
      <c r="M3829" s="1">
        <v>0</v>
      </c>
      <c r="N3829" s="1" t="s">
        <v>63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</v>
      </c>
      <c r="U3829" s="3" t="str">
        <f t="shared" si="59"/>
        <v>2017Plan</v>
      </c>
      <c r="V3829" s="2">
        <f>DATE(A3829,INDEX(Map!$H$1:$H$12,MATCH(B3829,Map!$G$1:$G$12,0),0),1)</f>
        <v>43739</v>
      </c>
      <c r="W3829" t="str">
        <f>IF(AND(V3829&gt;=Map!$K$2,V3829&lt;=Map!$L$2),"Base",IF(AND(V3829&gt;=Map!$K$3,V3829&lt;=Map!$L$3),"Fcst","N/A"))</f>
        <v>N/A</v>
      </c>
      <c r="X3829" t="str">
        <f>INDEX(Map!$B$2:$B$86,MATCH(D3829,Map!$A$2:$A$86,0),0)</f>
        <v>N/A</v>
      </c>
      <c r="Y3829" s="7" t="str">
        <f>IF(INDEX(Map!$C$2:$C$86,MATCH(D3829,Map!$A$2:$A$86,0),0)="","N/A",E3829*INDEX(Map!$C$2:$C$86,MATCH(D3829,Map!$A$2:$A$86,0),0))</f>
        <v>N/A</v>
      </c>
      <c r="Z3829" s="7" t="str">
        <f>IF(INDEX(Map!$D$2:$D$86,MATCH(D3829,Map!$A$2:$A$86,0),0)="","N/A",E3829*INDEX(Map!$D$2:$D$86,MATCH(D3829,Map!$A$2:$A$86,0),0))</f>
        <v>N/A</v>
      </c>
      <c r="AA3829" t="str">
        <f>INDEX(Map!$E$2:$E$86,MATCH(D3829,Map!$A$2:$A$86,0),0)</f>
        <v>Purchases</v>
      </c>
    </row>
    <row r="3830" spans="1:27" x14ac:dyDescent="0.25">
      <c r="A3830" s="1" t="s">
        <v>121</v>
      </c>
      <c r="B3830" s="1" t="s">
        <v>116</v>
      </c>
      <c r="C3830" s="1">
        <v>49</v>
      </c>
      <c r="D3830" s="1" t="s">
        <v>72</v>
      </c>
      <c r="E3830" s="1">
        <v>0</v>
      </c>
      <c r="F3830" s="1">
        <v>0</v>
      </c>
      <c r="G3830" s="1">
        <v>0</v>
      </c>
      <c r="H3830" s="1">
        <v>0</v>
      </c>
      <c r="I3830" s="1" t="s">
        <v>63</v>
      </c>
      <c r="J3830" s="1" t="s">
        <v>63</v>
      </c>
      <c r="K3830" s="1">
        <v>0</v>
      </c>
      <c r="L3830" s="1">
        <v>0</v>
      </c>
      <c r="M3830" s="1">
        <v>0</v>
      </c>
      <c r="N3830" s="1" t="s">
        <v>63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3" t="str">
        <f t="shared" si="59"/>
        <v>2017Plan</v>
      </c>
      <c r="V3830" s="2">
        <f>DATE(A3830,INDEX(Map!$H$1:$H$12,MATCH(B3830,Map!$G$1:$G$12,0),0),1)</f>
        <v>43739</v>
      </c>
      <c r="W3830" t="str">
        <f>IF(AND(V3830&gt;=Map!$K$2,V3830&lt;=Map!$L$2),"Base",IF(AND(V3830&gt;=Map!$K$3,V3830&lt;=Map!$L$3),"Fcst","N/A"))</f>
        <v>N/A</v>
      </c>
      <c r="X3830" t="str">
        <f>INDEX(Map!$B$2:$B$86,MATCH(D3830,Map!$A$2:$A$86,0),0)</f>
        <v>N/A</v>
      </c>
      <c r="Y3830" s="7" t="str">
        <f>IF(INDEX(Map!$C$2:$C$86,MATCH(D3830,Map!$A$2:$A$86,0),0)="","N/A",E3830*INDEX(Map!$C$2:$C$86,MATCH(D3830,Map!$A$2:$A$86,0),0))</f>
        <v>N/A</v>
      </c>
      <c r="Z3830" s="7" t="str">
        <f>IF(INDEX(Map!$D$2:$D$86,MATCH(D3830,Map!$A$2:$A$86,0),0)="","N/A",E3830*INDEX(Map!$D$2:$D$86,MATCH(D3830,Map!$A$2:$A$86,0),0))</f>
        <v>N/A</v>
      </c>
      <c r="AA3830" t="str">
        <f>INDEX(Map!$E$2:$E$86,MATCH(D3830,Map!$A$2:$A$86,0),0)</f>
        <v>Purchases</v>
      </c>
    </row>
    <row r="3831" spans="1:27" x14ac:dyDescent="0.25">
      <c r="A3831" s="1" t="s">
        <v>121</v>
      </c>
      <c r="B3831" s="1" t="s">
        <v>116</v>
      </c>
      <c r="C3831" s="1">
        <v>50</v>
      </c>
      <c r="D3831" s="1" t="s">
        <v>73</v>
      </c>
      <c r="E3831" s="1">
        <v>0</v>
      </c>
      <c r="F3831" s="1">
        <v>0</v>
      </c>
      <c r="G3831" s="1">
        <v>0</v>
      </c>
      <c r="H3831" s="1">
        <v>0</v>
      </c>
      <c r="I3831" s="1" t="s">
        <v>63</v>
      </c>
      <c r="J3831" s="1" t="s">
        <v>63</v>
      </c>
      <c r="K3831" s="1">
        <v>0</v>
      </c>
      <c r="L3831" s="1">
        <v>0</v>
      </c>
      <c r="M3831" s="1">
        <v>0</v>
      </c>
      <c r="N3831" s="1" t="s">
        <v>63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3" t="str">
        <f t="shared" si="59"/>
        <v>2017Plan</v>
      </c>
      <c r="V3831" s="2">
        <f>DATE(A3831,INDEX(Map!$H$1:$H$12,MATCH(B3831,Map!$G$1:$G$12,0),0),1)</f>
        <v>43739</v>
      </c>
      <c r="W3831" t="str">
        <f>IF(AND(V3831&gt;=Map!$K$2,V3831&lt;=Map!$L$2),"Base",IF(AND(V3831&gt;=Map!$K$3,V3831&lt;=Map!$L$3),"Fcst","N/A"))</f>
        <v>N/A</v>
      </c>
      <c r="X3831" t="str">
        <f>INDEX(Map!$B$2:$B$86,MATCH(D3831,Map!$A$2:$A$86,0),0)</f>
        <v>N/A</v>
      </c>
      <c r="Y3831" s="7" t="str">
        <f>IF(INDEX(Map!$C$2:$C$86,MATCH(D3831,Map!$A$2:$A$86,0),0)="","N/A",E3831*INDEX(Map!$C$2:$C$86,MATCH(D3831,Map!$A$2:$A$86,0),0))</f>
        <v>N/A</v>
      </c>
      <c r="Z3831" s="7" t="str">
        <f>IF(INDEX(Map!$D$2:$D$86,MATCH(D3831,Map!$A$2:$A$86,0),0)="","N/A",E3831*INDEX(Map!$D$2:$D$86,MATCH(D3831,Map!$A$2:$A$86,0),0))</f>
        <v>N/A</v>
      </c>
      <c r="AA3831" t="str">
        <f>INDEX(Map!$E$2:$E$86,MATCH(D3831,Map!$A$2:$A$86,0),0)</f>
        <v>Purchases</v>
      </c>
    </row>
    <row r="3832" spans="1:27" x14ac:dyDescent="0.25">
      <c r="A3832" s="1" t="s">
        <v>121</v>
      </c>
      <c r="B3832" s="1" t="s">
        <v>116</v>
      </c>
      <c r="C3832" s="1">
        <v>51</v>
      </c>
      <c r="D3832" s="1" t="s">
        <v>74</v>
      </c>
      <c r="E3832" s="1">
        <v>0</v>
      </c>
      <c r="F3832" s="1">
        <v>0</v>
      </c>
      <c r="G3832" s="1">
        <v>0</v>
      </c>
      <c r="H3832" s="1">
        <v>0</v>
      </c>
      <c r="I3832" s="1" t="s">
        <v>63</v>
      </c>
      <c r="J3832" s="1" t="s">
        <v>63</v>
      </c>
      <c r="K3832" s="1">
        <v>0</v>
      </c>
      <c r="L3832" s="1">
        <v>0</v>
      </c>
      <c r="M3832" s="1">
        <v>0</v>
      </c>
      <c r="N3832" s="1" t="s">
        <v>63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</v>
      </c>
      <c r="U3832" s="3" t="str">
        <f t="shared" si="59"/>
        <v>2017Plan</v>
      </c>
      <c r="V3832" s="2">
        <f>DATE(A3832,INDEX(Map!$H$1:$H$12,MATCH(B3832,Map!$G$1:$G$12,0),0),1)</f>
        <v>43739</v>
      </c>
      <c r="W3832" t="str">
        <f>IF(AND(V3832&gt;=Map!$K$2,V3832&lt;=Map!$L$2),"Base",IF(AND(V3832&gt;=Map!$K$3,V3832&lt;=Map!$L$3),"Fcst","N/A"))</f>
        <v>N/A</v>
      </c>
      <c r="X3832" t="str">
        <f>INDEX(Map!$B$2:$B$86,MATCH(D3832,Map!$A$2:$A$86,0),0)</f>
        <v>N/A</v>
      </c>
      <c r="Y3832" s="7" t="str">
        <f>IF(INDEX(Map!$C$2:$C$86,MATCH(D3832,Map!$A$2:$A$86,0),0)="","N/A",E3832*INDEX(Map!$C$2:$C$86,MATCH(D3832,Map!$A$2:$A$86,0),0))</f>
        <v>N/A</v>
      </c>
      <c r="Z3832" s="7" t="str">
        <f>IF(INDEX(Map!$D$2:$D$86,MATCH(D3832,Map!$A$2:$A$86,0),0)="","N/A",E3832*INDEX(Map!$D$2:$D$86,MATCH(D3832,Map!$A$2:$A$86,0),0))</f>
        <v>N/A</v>
      </c>
      <c r="AA3832" t="str">
        <f>INDEX(Map!$E$2:$E$86,MATCH(D3832,Map!$A$2:$A$86,0),0)</f>
        <v>Purchases</v>
      </c>
    </row>
    <row r="3833" spans="1:27" x14ac:dyDescent="0.25">
      <c r="A3833" s="1" t="s">
        <v>121</v>
      </c>
      <c r="B3833" s="1" t="s">
        <v>116</v>
      </c>
      <c r="C3833" s="1">
        <v>52</v>
      </c>
      <c r="D3833" s="1" t="s">
        <v>75</v>
      </c>
      <c r="E3833" s="1">
        <v>0</v>
      </c>
      <c r="F3833" s="1">
        <v>0</v>
      </c>
      <c r="G3833" s="1">
        <v>0</v>
      </c>
      <c r="H3833" s="1">
        <v>0</v>
      </c>
      <c r="I3833" s="1" t="s">
        <v>63</v>
      </c>
      <c r="J3833" s="1" t="s">
        <v>63</v>
      </c>
      <c r="K3833" s="1">
        <v>0</v>
      </c>
      <c r="L3833" s="1">
        <v>0</v>
      </c>
      <c r="M3833" s="1">
        <v>0</v>
      </c>
      <c r="N3833" s="1" t="s">
        <v>63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</v>
      </c>
      <c r="U3833" s="3" t="str">
        <f t="shared" si="59"/>
        <v>2017Plan</v>
      </c>
      <c r="V3833" s="2">
        <f>DATE(A3833,INDEX(Map!$H$1:$H$12,MATCH(B3833,Map!$G$1:$G$12,0),0),1)</f>
        <v>43739</v>
      </c>
      <c r="W3833" t="str">
        <f>IF(AND(V3833&gt;=Map!$K$2,V3833&lt;=Map!$L$2),"Base",IF(AND(V3833&gt;=Map!$K$3,V3833&lt;=Map!$L$3),"Fcst","N/A"))</f>
        <v>N/A</v>
      </c>
      <c r="X3833" t="str">
        <f>INDEX(Map!$B$2:$B$86,MATCH(D3833,Map!$A$2:$A$86,0),0)</f>
        <v>N/A</v>
      </c>
      <c r="Y3833" s="7" t="str">
        <f>IF(INDEX(Map!$C$2:$C$86,MATCH(D3833,Map!$A$2:$A$86,0),0)="","N/A",E3833*INDEX(Map!$C$2:$C$86,MATCH(D3833,Map!$A$2:$A$86,0),0))</f>
        <v>N/A</v>
      </c>
      <c r="Z3833" s="7" t="str">
        <f>IF(INDEX(Map!$D$2:$D$86,MATCH(D3833,Map!$A$2:$A$86,0),0)="","N/A",E3833*INDEX(Map!$D$2:$D$86,MATCH(D3833,Map!$A$2:$A$86,0),0))</f>
        <v>N/A</v>
      </c>
      <c r="AA3833" t="str">
        <f>INDEX(Map!$E$2:$E$86,MATCH(D3833,Map!$A$2:$A$86,0),0)</f>
        <v>Purchases</v>
      </c>
    </row>
    <row r="3834" spans="1:27" x14ac:dyDescent="0.25">
      <c r="A3834" s="1" t="s">
        <v>121</v>
      </c>
      <c r="B3834" s="1" t="s">
        <v>116</v>
      </c>
      <c r="C3834" s="1">
        <v>53</v>
      </c>
      <c r="D3834" s="1" t="s">
        <v>76</v>
      </c>
      <c r="E3834" s="1">
        <v>0</v>
      </c>
      <c r="F3834" s="1">
        <v>0</v>
      </c>
      <c r="G3834" s="1">
        <v>0</v>
      </c>
      <c r="H3834" s="1">
        <v>0</v>
      </c>
      <c r="I3834" s="1" t="s">
        <v>63</v>
      </c>
      <c r="J3834" s="1" t="s">
        <v>63</v>
      </c>
      <c r="K3834" s="1">
        <v>0</v>
      </c>
      <c r="L3834" s="1">
        <v>0</v>
      </c>
      <c r="M3834" s="1">
        <v>0</v>
      </c>
      <c r="N3834" s="1" t="s">
        <v>63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</v>
      </c>
      <c r="U3834" s="3" t="str">
        <f t="shared" si="59"/>
        <v>2017Plan</v>
      </c>
      <c r="V3834" s="2">
        <f>DATE(A3834,INDEX(Map!$H$1:$H$12,MATCH(B3834,Map!$G$1:$G$12,0),0),1)</f>
        <v>43739</v>
      </c>
      <c r="W3834" t="str">
        <f>IF(AND(V3834&gt;=Map!$K$2,V3834&lt;=Map!$L$2),"Base",IF(AND(V3834&gt;=Map!$K$3,V3834&lt;=Map!$L$3),"Fcst","N/A"))</f>
        <v>N/A</v>
      </c>
      <c r="X3834" t="str">
        <f>INDEX(Map!$B$2:$B$86,MATCH(D3834,Map!$A$2:$A$86,0),0)</f>
        <v>N/A</v>
      </c>
      <c r="Y3834" s="7" t="str">
        <f>IF(INDEX(Map!$C$2:$C$86,MATCH(D3834,Map!$A$2:$A$86,0),0)="","N/A",E3834*INDEX(Map!$C$2:$C$86,MATCH(D3834,Map!$A$2:$A$86,0),0))</f>
        <v>N/A</v>
      </c>
      <c r="Z3834" s="7" t="str">
        <f>IF(INDEX(Map!$D$2:$D$86,MATCH(D3834,Map!$A$2:$A$86,0),0)="","N/A",E3834*INDEX(Map!$D$2:$D$86,MATCH(D3834,Map!$A$2:$A$86,0),0))</f>
        <v>N/A</v>
      </c>
      <c r="AA3834" t="str">
        <f>INDEX(Map!$E$2:$E$86,MATCH(D3834,Map!$A$2:$A$86,0),0)</f>
        <v>Purchases</v>
      </c>
    </row>
    <row r="3835" spans="1:27" x14ac:dyDescent="0.25">
      <c r="A3835" s="1" t="s">
        <v>121</v>
      </c>
      <c r="B3835" s="1" t="s">
        <v>116</v>
      </c>
      <c r="C3835" s="1">
        <v>54</v>
      </c>
      <c r="D3835" s="1" t="s">
        <v>77</v>
      </c>
      <c r="E3835" s="1">
        <v>0</v>
      </c>
      <c r="F3835" s="1">
        <v>0</v>
      </c>
      <c r="G3835" s="1">
        <v>0</v>
      </c>
      <c r="H3835" s="1">
        <v>0</v>
      </c>
      <c r="I3835" s="1" t="s">
        <v>63</v>
      </c>
      <c r="J3835" s="1" t="s">
        <v>63</v>
      </c>
      <c r="K3835" s="1">
        <v>0</v>
      </c>
      <c r="L3835" s="1">
        <v>0</v>
      </c>
      <c r="M3835" s="1">
        <v>0</v>
      </c>
      <c r="N3835" s="1" t="s">
        <v>63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</v>
      </c>
      <c r="U3835" s="3" t="str">
        <f t="shared" si="59"/>
        <v>2017Plan</v>
      </c>
      <c r="V3835" s="2">
        <f>DATE(A3835,INDEX(Map!$H$1:$H$12,MATCH(B3835,Map!$G$1:$G$12,0),0),1)</f>
        <v>43739</v>
      </c>
      <c r="W3835" t="str">
        <f>IF(AND(V3835&gt;=Map!$K$2,V3835&lt;=Map!$L$2),"Base",IF(AND(V3835&gt;=Map!$K$3,V3835&lt;=Map!$L$3),"Fcst","N/A"))</f>
        <v>N/A</v>
      </c>
      <c r="X3835" t="str">
        <f>INDEX(Map!$B$2:$B$86,MATCH(D3835,Map!$A$2:$A$86,0),0)</f>
        <v>N/A</v>
      </c>
      <c r="Y3835" s="7" t="str">
        <f>IF(INDEX(Map!$C$2:$C$86,MATCH(D3835,Map!$A$2:$A$86,0),0)="","N/A",E3835*INDEX(Map!$C$2:$C$86,MATCH(D3835,Map!$A$2:$A$86,0),0))</f>
        <v>N/A</v>
      </c>
      <c r="Z3835" s="7" t="str">
        <f>IF(INDEX(Map!$D$2:$D$86,MATCH(D3835,Map!$A$2:$A$86,0),0)="","N/A",E3835*INDEX(Map!$D$2:$D$86,MATCH(D3835,Map!$A$2:$A$86,0),0))</f>
        <v>N/A</v>
      </c>
      <c r="AA3835" t="str">
        <f>INDEX(Map!$E$2:$E$86,MATCH(D3835,Map!$A$2:$A$86,0),0)</f>
        <v>Purchases</v>
      </c>
    </row>
    <row r="3836" spans="1:27" x14ac:dyDescent="0.25">
      <c r="A3836" s="1" t="s">
        <v>121</v>
      </c>
      <c r="B3836" s="1" t="s">
        <v>116</v>
      </c>
      <c r="C3836" s="1">
        <v>55</v>
      </c>
      <c r="D3836" s="1" t="s">
        <v>78</v>
      </c>
      <c r="E3836" s="1">
        <v>0</v>
      </c>
      <c r="F3836" s="1">
        <v>0</v>
      </c>
      <c r="G3836" s="1">
        <v>0</v>
      </c>
      <c r="H3836" s="1">
        <v>0</v>
      </c>
      <c r="I3836" s="1" t="s">
        <v>63</v>
      </c>
      <c r="J3836" s="1" t="s">
        <v>63</v>
      </c>
      <c r="K3836" s="1">
        <v>0</v>
      </c>
      <c r="L3836" s="1">
        <v>0</v>
      </c>
      <c r="M3836" s="1">
        <v>0</v>
      </c>
      <c r="N3836" s="1" t="s">
        <v>63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</v>
      </c>
      <c r="U3836" s="3" t="str">
        <f t="shared" si="59"/>
        <v>2017Plan</v>
      </c>
      <c r="V3836" s="2">
        <f>DATE(A3836,INDEX(Map!$H$1:$H$12,MATCH(B3836,Map!$G$1:$G$12,0),0),1)</f>
        <v>43739</v>
      </c>
      <c r="W3836" t="str">
        <f>IF(AND(V3836&gt;=Map!$K$2,V3836&lt;=Map!$L$2),"Base",IF(AND(V3836&gt;=Map!$K$3,V3836&lt;=Map!$L$3),"Fcst","N/A"))</f>
        <v>N/A</v>
      </c>
      <c r="X3836" t="str">
        <f>INDEX(Map!$B$2:$B$86,MATCH(D3836,Map!$A$2:$A$86,0),0)</f>
        <v>N/A</v>
      </c>
      <c r="Y3836" s="7" t="str">
        <f>IF(INDEX(Map!$C$2:$C$86,MATCH(D3836,Map!$A$2:$A$86,0),0)="","N/A",E3836*INDEX(Map!$C$2:$C$86,MATCH(D3836,Map!$A$2:$A$86,0),0))</f>
        <v>N/A</v>
      </c>
      <c r="Z3836" s="7" t="str">
        <f>IF(INDEX(Map!$D$2:$D$86,MATCH(D3836,Map!$A$2:$A$86,0),0)="","N/A",E3836*INDEX(Map!$D$2:$D$86,MATCH(D3836,Map!$A$2:$A$86,0),0))</f>
        <v>N/A</v>
      </c>
      <c r="AA3836" t="str">
        <f>INDEX(Map!$E$2:$E$86,MATCH(D3836,Map!$A$2:$A$86,0),0)</f>
        <v>Purchases</v>
      </c>
    </row>
    <row r="3837" spans="1:27" x14ac:dyDescent="0.25">
      <c r="A3837" s="1" t="s">
        <v>121</v>
      </c>
      <c r="B3837" s="1" t="s">
        <v>116</v>
      </c>
      <c r="C3837" s="1">
        <v>56</v>
      </c>
      <c r="D3837" s="1" t="s">
        <v>79</v>
      </c>
      <c r="E3837" s="1">
        <v>0.2</v>
      </c>
      <c r="F3837" s="1">
        <v>0</v>
      </c>
      <c r="G3837" s="1">
        <v>2</v>
      </c>
      <c r="H3837" s="1">
        <v>3</v>
      </c>
      <c r="I3837" s="1" t="s">
        <v>63</v>
      </c>
      <c r="J3837" s="1" t="s">
        <v>63</v>
      </c>
      <c r="K3837" s="1">
        <v>5</v>
      </c>
      <c r="L3837" s="1">
        <v>27.4</v>
      </c>
      <c r="M3837" s="1">
        <v>7</v>
      </c>
      <c r="N3837" s="1" t="s">
        <v>63</v>
      </c>
      <c r="O3837" s="1">
        <v>0</v>
      </c>
      <c r="P3837" s="1">
        <v>0</v>
      </c>
      <c r="Q3837" s="1">
        <v>2</v>
      </c>
      <c r="R3837" s="1">
        <v>33.61</v>
      </c>
      <c r="S3837" s="1">
        <v>33.61</v>
      </c>
      <c r="T3837" s="1">
        <v>8</v>
      </c>
      <c r="U3837" s="3" t="str">
        <f t="shared" si="59"/>
        <v>2017Plan</v>
      </c>
      <c r="V3837" s="2">
        <f>DATE(A3837,INDEX(Map!$H$1:$H$12,MATCH(B3837,Map!$G$1:$G$12,0),0),1)</f>
        <v>43739</v>
      </c>
      <c r="W3837" t="str">
        <f>IF(AND(V3837&gt;=Map!$K$2,V3837&lt;=Map!$L$2),"Base",IF(AND(V3837&gt;=Map!$K$3,V3837&lt;=Map!$L$3),"Fcst","N/A"))</f>
        <v>N/A</v>
      </c>
      <c r="X3837" t="str">
        <f>INDEX(Map!$B$2:$B$86,MATCH(D3837,Map!$A$2:$A$86,0),0)</f>
        <v>N/A</v>
      </c>
      <c r="Y3837" s="7" t="str">
        <f>IF(INDEX(Map!$C$2:$C$86,MATCH(D3837,Map!$A$2:$A$86,0),0)="","N/A",E3837*INDEX(Map!$C$2:$C$86,MATCH(D3837,Map!$A$2:$A$86,0),0))</f>
        <v>N/A</v>
      </c>
      <c r="Z3837" s="7" t="str">
        <f>IF(INDEX(Map!$D$2:$D$86,MATCH(D3837,Map!$A$2:$A$86,0),0)="","N/A",E3837*INDEX(Map!$D$2:$D$86,MATCH(D3837,Map!$A$2:$A$86,0),0))</f>
        <v>N/A</v>
      </c>
      <c r="AA3837" t="str">
        <f>INDEX(Map!$E$2:$E$86,MATCH(D3837,Map!$A$2:$A$86,0),0)</f>
        <v>Purchases</v>
      </c>
    </row>
    <row r="3838" spans="1:27" x14ac:dyDescent="0.25">
      <c r="A3838" s="1" t="s">
        <v>121</v>
      </c>
      <c r="B3838" s="1" t="s">
        <v>116</v>
      </c>
      <c r="C3838" s="1">
        <v>57</v>
      </c>
      <c r="D3838" s="1" t="s">
        <v>80</v>
      </c>
      <c r="E3838" s="1">
        <v>0.1</v>
      </c>
      <c r="F3838" s="1">
        <v>0</v>
      </c>
      <c r="G3838" s="1">
        <v>0.8</v>
      </c>
      <c r="H3838" s="1">
        <v>2</v>
      </c>
      <c r="I3838" s="1" t="s">
        <v>63</v>
      </c>
      <c r="J3838" s="1" t="s">
        <v>63</v>
      </c>
      <c r="K3838" s="1">
        <v>2</v>
      </c>
      <c r="L3838" s="1">
        <v>28.6</v>
      </c>
      <c r="M3838" s="1">
        <v>3</v>
      </c>
      <c r="N3838" s="1" t="s">
        <v>63</v>
      </c>
      <c r="O3838" s="1">
        <v>0</v>
      </c>
      <c r="P3838" s="1">
        <v>0</v>
      </c>
      <c r="Q3838" s="1">
        <v>1</v>
      </c>
      <c r="R3838" s="1">
        <v>34.74</v>
      </c>
      <c r="S3838" s="1">
        <v>34.74</v>
      </c>
      <c r="T3838" s="1">
        <v>3</v>
      </c>
      <c r="U3838" s="3" t="str">
        <f t="shared" si="59"/>
        <v>2017Plan</v>
      </c>
      <c r="V3838" s="2">
        <f>DATE(A3838,INDEX(Map!$H$1:$H$12,MATCH(B3838,Map!$G$1:$G$12,0),0),1)</f>
        <v>43739</v>
      </c>
      <c r="W3838" t="str">
        <f>IF(AND(V3838&gt;=Map!$K$2,V3838&lt;=Map!$L$2),"Base",IF(AND(V3838&gt;=Map!$K$3,V3838&lt;=Map!$L$3),"Fcst","N/A"))</f>
        <v>N/A</v>
      </c>
      <c r="X3838" t="str">
        <f>INDEX(Map!$B$2:$B$86,MATCH(D3838,Map!$A$2:$A$86,0),0)</f>
        <v>N/A</v>
      </c>
      <c r="Y3838" s="7" t="str">
        <f>IF(INDEX(Map!$C$2:$C$86,MATCH(D3838,Map!$A$2:$A$86,0),0)="","N/A",E3838*INDEX(Map!$C$2:$C$86,MATCH(D3838,Map!$A$2:$A$86,0),0))</f>
        <v>N/A</v>
      </c>
      <c r="Z3838" s="7" t="str">
        <f>IF(INDEX(Map!$D$2:$D$86,MATCH(D3838,Map!$A$2:$A$86,0),0)="","N/A",E3838*INDEX(Map!$D$2:$D$86,MATCH(D3838,Map!$A$2:$A$86,0),0))</f>
        <v>N/A</v>
      </c>
      <c r="AA3838" t="str">
        <f>INDEX(Map!$E$2:$E$86,MATCH(D3838,Map!$A$2:$A$86,0),0)</f>
        <v>Purchases</v>
      </c>
    </row>
    <row r="3839" spans="1:27" x14ac:dyDescent="0.25">
      <c r="A3839" s="1" t="s">
        <v>121</v>
      </c>
      <c r="B3839" s="1" t="s">
        <v>116</v>
      </c>
      <c r="C3839" s="1">
        <v>58</v>
      </c>
      <c r="D3839" s="1" t="s">
        <v>81</v>
      </c>
      <c r="E3839" s="1">
        <v>0</v>
      </c>
      <c r="F3839" s="1">
        <v>0</v>
      </c>
      <c r="G3839" s="1">
        <v>0</v>
      </c>
      <c r="H3839" s="1">
        <v>0</v>
      </c>
      <c r="I3839" s="1" t="s">
        <v>63</v>
      </c>
      <c r="J3839" s="1" t="s">
        <v>63</v>
      </c>
      <c r="K3839" s="1">
        <v>0</v>
      </c>
      <c r="L3839" s="1">
        <v>0</v>
      </c>
      <c r="M3839" s="1">
        <v>0</v>
      </c>
      <c r="N3839" s="1" t="s">
        <v>63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</v>
      </c>
      <c r="U3839" s="3" t="str">
        <f t="shared" si="59"/>
        <v>2017Plan</v>
      </c>
      <c r="V3839" s="2">
        <f>DATE(A3839,INDEX(Map!$H$1:$H$12,MATCH(B3839,Map!$G$1:$G$12,0),0),1)</f>
        <v>43739</v>
      </c>
      <c r="W3839" t="str">
        <f>IF(AND(V3839&gt;=Map!$K$2,V3839&lt;=Map!$L$2),"Base",IF(AND(V3839&gt;=Map!$K$3,V3839&lt;=Map!$L$3),"Fcst","N/A"))</f>
        <v>N/A</v>
      </c>
      <c r="X3839" t="str">
        <f>INDEX(Map!$B$2:$B$86,MATCH(D3839,Map!$A$2:$A$86,0),0)</f>
        <v>N/A</v>
      </c>
      <c r="Y3839" s="7" t="str">
        <f>IF(INDEX(Map!$C$2:$C$86,MATCH(D3839,Map!$A$2:$A$86,0),0)="","N/A",E3839*INDEX(Map!$C$2:$C$86,MATCH(D3839,Map!$A$2:$A$86,0),0))</f>
        <v>N/A</v>
      </c>
      <c r="Z3839" s="7" t="str">
        <f>IF(INDEX(Map!$D$2:$D$86,MATCH(D3839,Map!$A$2:$A$86,0),0)="","N/A",E3839*INDEX(Map!$D$2:$D$86,MATCH(D3839,Map!$A$2:$A$86,0),0))</f>
        <v>N/A</v>
      </c>
      <c r="AA3839" t="str">
        <f>INDEX(Map!$E$2:$E$86,MATCH(D3839,Map!$A$2:$A$86,0),0)</f>
        <v>Purchases</v>
      </c>
    </row>
    <row r="3840" spans="1:27" x14ac:dyDescent="0.25">
      <c r="A3840" s="1" t="s">
        <v>121</v>
      </c>
      <c r="B3840" s="1" t="s">
        <v>116</v>
      </c>
      <c r="C3840" s="1">
        <v>59</v>
      </c>
      <c r="D3840" s="1" t="s">
        <v>82</v>
      </c>
      <c r="E3840" s="1">
        <v>0</v>
      </c>
      <c r="F3840" s="1">
        <v>0</v>
      </c>
      <c r="G3840" s="1">
        <v>0</v>
      </c>
      <c r="H3840" s="1">
        <v>0</v>
      </c>
      <c r="I3840" s="1" t="s">
        <v>63</v>
      </c>
      <c r="J3840" s="1" t="s">
        <v>63</v>
      </c>
      <c r="K3840" s="1">
        <v>0</v>
      </c>
      <c r="L3840" s="1">
        <v>0</v>
      </c>
      <c r="M3840" s="1">
        <v>0</v>
      </c>
      <c r="N3840" s="1" t="s">
        <v>63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3" t="str">
        <f t="shared" si="59"/>
        <v>2017Plan</v>
      </c>
      <c r="V3840" s="2">
        <f>DATE(A3840,INDEX(Map!$H$1:$H$12,MATCH(B3840,Map!$G$1:$G$12,0),0),1)</f>
        <v>43739</v>
      </c>
      <c r="W3840" t="str">
        <f>IF(AND(V3840&gt;=Map!$K$2,V3840&lt;=Map!$L$2),"Base",IF(AND(V3840&gt;=Map!$K$3,V3840&lt;=Map!$L$3),"Fcst","N/A"))</f>
        <v>N/A</v>
      </c>
      <c r="X3840" t="str">
        <f>INDEX(Map!$B$2:$B$86,MATCH(D3840,Map!$A$2:$A$86,0),0)</f>
        <v>N/A</v>
      </c>
      <c r="Y3840" s="7" t="str">
        <f>IF(INDEX(Map!$C$2:$C$86,MATCH(D3840,Map!$A$2:$A$86,0),0)="","N/A",E3840*INDEX(Map!$C$2:$C$86,MATCH(D3840,Map!$A$2:$A$86,0),0))</f>
        <v>N/A</v>
      </c>
      <c r="Z3840" s="7" t="str">
        <f>IF(INDEX(Map!$D$2:$D$86,MATCH(D3840,Map!$A$2:$A$86,0),0)="","N/A",E3840*INDEX(Map!$D$2:$D$86,MATCH(D3840,Map!$A$2:$A$86,0),0))</f>
        <v>N/A</v>
      </c>
      <c r="AA3840" t="str">
        <f>INDEX(Map!$E$2:$E$86,MATCH(D3840,Map!$A$2:$A$86,0),0)</f>
        <v>Purchases</v>
      </c>
    </row>
    <row r="3841" spans="1:27" x14ac:dyDescent="0.25">
      <c r="A3841" s="1" t="s">
        <v>121</v>
      </c>
      <c r="B3841" s="1" t="s">
        <v>116</v>
      </c>
      <c r="C3841" s="1">
        <v>60</v>
      </c>
      <c r="D3841" s="1" t="s">
        <v>83</v>
      </c>
      <c r="E3841" s="1">
        <v>-4.2</v>
      </c>
      <c r="F3841" s="1">
        <v>0</v>
      </c>
      <c r="G3841" s="1">
        <v>2.9</v>
      </c>
      <c r="H3841" s="1">
        <v>39</v>
      </c>
      <c r="I3841" s="1" t="s">
        <v>63</v>
      </c>
      <c r="J3841" s="1" t="s">
        <v>63</v>
      </c>
      <c r="K3841" s="1">
        <v>214</v>
      </c>
      <c r="L3841" s="1">
        <v>40.1</v>
      </c>
      <c r="M3841" s="1">
        <v>-170</v>
      </c>
      <c r="N3841" s="1" t="s">
        <v>63</v>
      </c>
      <c r="O3841" s="1">
        <v>0</v>
      </c>
      <c r="P3841" s="1">
        <v>0</v>
      </c>
      <c r="Q3841" s="1">
        <v>43</v>
      </c>
      <c r="R3841" s="1">
        <v>29.95</v>
      </c>
      <c r="S3841" s="1">
        <v>29.95</v>
      </c>
      <c r="T3841" s="1">
        <v>-127</v>
      </c>
      <c r="U3841" s="3" t="str">
        <f t="shared" si="59"/>
        <v>2017Plan</v>
      </c>
      <c r="V3841" s="2">
        <f>DATE(A3841,INDEX(Map!$H$1:$H$12,MATCH(B3841,Map!$G$1:$G$12,0),0),1)</f>
        <v>43739</v>
      </c>
      <c r="W3841" t="str">
        <f>IF(AND(V3841&gt;=Map!$K$2,V3841&lt;=Map!$L$2),"Base",IF(AND(V3841&gt;=Map!$K$3,V3841&lt;=Map!$L$3),"Fcst","N/A"))</f>
        <v>N/A</v>
      </c>
      <c r="X3841" t="str">
        <f>INDEX(Map!$B$2:$B$86,MATCH(D3841,Map!$A$2:$A$86,0),0)</f>
        <v>N/A</v>
      </c>
      <c r="Y3841" s="7" t="str">
        <f>IF(INDEX(Map!$C$2:$C$86,MATCH(D3841,Map!$A$2:$A$86,0),0)="","N/A",E3841*INDEX(Map!$C$2:$C$86,MATCH(D3841,Map!$A$2:$A$86,0),0))</f>
        <v>N/A</v>
      </c>
      <c r="Z3841" s="7" t="str">
        <f>IF(INDEX(Map!$D$2:$D$86,MATCH(D3841,Map!$A$2:$A$86,0),0)="","N/A",E3841*INDEX(Map!$D$2:$D$86,MATCH(D3841,Map!$A$2:$A$86,0),0))</f>
        <v>N/A</v>
      </c>
      <c r="AA3841" t="str">
        <f>INDEX(Map!$E$2:$E$86,MATCH(D3841,Map!$A$2:$A$86,0),0)</f>
        <v>Sales</v>
      </c>
    </row>
    <row r="3842" spans="1:27" x14ac:dyDescent="0.25">
      <c r="A3842" s="1" t="s">
        <v>121</v>
      </c>
      <c r="B3842" s="1" t="s">
        <v>116</v>
      </c>
      <c r="C3842" s="1">
        <v>61</v>
      </c>
      <c r="D3842" s="1" t="s">
        <v>84</v>
      </c>
      <c r="E3842" s="1">
        <v>-0.1</v>
      </c>
      <c r="F3842" s="1">
        <v>0</v>
      </c>
      <c r="G3842" s="1">
        <v>0.4</v>
      </c>
      <c r="H3842" s="1">
        <v>29</v>
      </c>
      <c r="I3842" s="1" t="s">
        <v>63</v>
      </c>
      <c r="J3842" s="1" t="s">
        <v>63</v>
      </c>
      <c r="K3842" s="1">
        <v>232</v>
      </c>
      <c r="L3842" s="1">
        <v>32.1</v>
      </c>
      <c r="M3842" s="1">
        <v>-4</v>
      </c>
      <c r="N3842" s="1" t="s">
        <v>63</v>
      </c>
      <c r="O3842" s="1">
        <v>0</v>
      </c>
      <c r="P3842" s="1">
        <v>0</v>
      </c>
      <c r="Q3842" s="1">
        <v>1</v>
      </c>
      <c r="R3842" s="1">
        <v>23.84</v>
      </c>
      <c r="S3842" s="1">
        <v>23.84</v>
      </c>
      <c r="T3842" s="1">
        <v>-3</v>
      </c>
      <c r="U3842" s="3" t="str">
        <f t="shared" si="59"/>
        <v>2017Plan</v>
      </c>
      <c r="V3842" s="2">
        <f>DATE(A3842,INDEX(Map!$H$1:$H$12,MATCH(B3842,Map!$G$1:$G$12,0),0),1)</f>
        <v>43739</v>
      </c>
      <c r="W3842" t="str">
        <f>IF(AND(V3842&gt;=Map!$K$2,V3842&lt;=Map!$L$2),"Base",IF(AND(V3842&gt;=Map!$K$3,V3842&lt;=Map!$L$3),"Fcst","N/A"))</f>
        <v>N/A</v>
      </c>
      <c r="X3842" t="str">
        <f>INDEX(Map!$B$2:$B$86,MATCH(D3842,Map!$A$2:$A$86,0),0)</f>
        <v>N/A</v>
      </c>
      <c r="Y3842" s="7" t="str">
        <f>IF(INDEX(Map!$C$2:$C$86,MATCH(D3842,Map!$A$2:$A$86,0),0)="","N/A",E3842*INDEX(Map!$C$2:$C$86,MATCH(D3842,Map!$A$2:$A$86,0),0))</f>
        <v>N/A</v>
      </c>
      <c r="Z3842" s="7" t="str">
        <f>IF(INDEX(Map!$D$2:$D$86,MATCH(D3842,Map!$A$2:$A$86,0),0)="","N/A",E3842*INDEX(Map!$D$2:$D$86,MATCH(D3842,Map!$A$2:$A$86,0),0))</f>
        <v>N/A</v>
      </c>
      <c r="AA3842" t="str">
        <f>INDEX(Map!$E$2:$E$86,MATCH(D3842,Map!$A$2:$A$86,0),0)</f>
        <v>Sales</v>
      </c>
    </row>
    <row r="3843" spans="1:27" x14ac:dyDescent="0.25">
      <c r="A3843" s="1" t="s">
        <v>121</v>
      </c>
      <c r="B3843" s="1" t="s">
        <v>116</v>
      </c>
      <c r="C3843" s="1">
        <v>62</v>
      </c>
      <c r="D3843" s="1" t="s">
        <v>85</v>
      </c>
      <c r="E3843" s="1">
        <v>-1.9</v>
      </c>
      <c r="F3843" s="1">
        <v>0</v>
      </c>
      <c r="G3843" s="1">
        <v>8.6</v>
      </c>
      <c r="H3843" s="1">
        <v>4</v>
      </c>
      <c r="I3843" s="1" t="s">
        <v>63</v>
      </c>
      <c r="J3843" s="1" t="s">
        <v>63</v>
      </c>
      <c r="K3843" s="1">
        <v>58</v>
      </c>
      <c r="L3843" s="1">
        <v>35.799999999999997</v>
      </c>
      <c r="M3843" s="1">
        <v>-69</v>
      </c>
      <c r="N3843" s="1" t="s">
        <v>63</v>
      </c>
      <c r="O3843" s="1">
        <v>0</v>
      </c>
      <c r="P3843" s="1">
        <v>0</v>
      </c>
      <c r="Q3843" s="1">
        <v>17</v>
      </c>
      <c r="R3843" s="1">
        <v>27.18</v>
      </c>
      <c r="S3843" s="1">
        <v>27.18</v>
      </c>
      <c r="T3843" s="1">
        <v>-53</v>
      </c>
      <c r="U3843" s="3" t="str">
        <f t="shared" si="59"/>
        <v>2017Plan</v>
      </c>
      <c r="V3843" s="2">
        <f>DATE(A3843,INDEX(Map!$H$1:$H$12,MATCH(B3843,Map!$G$1:$G$12,0),0),1)</f>
        <v>43739</v>
      </c>
      <c r="W3843" t="str">
        <f>IF(AND(V3843&gt;=Map!$K$2,V3843&lt;=Map!$L$2),"Base",IF(AND(V3843&gt;=Map!$K$3,V3843&lt;=Map!$L$3),"Fcst","N/A"))</f>
        <v>N/A</v>
      </c>
      <c r="X3843" t="str">
        <f>INDEX(Map!$B$2:$B$86,MATCH(D3843,Map!$A$2:$A$86,0),0)</f>
        <v>N/A</v>
      </c>
      <c r="Y3843" s="7" t="str">
        <f>IF(INDEX(Map!$C$2:$C$86,MATCH(D3843,Map!$A$2:$A$86,0),0)="","N/A",E3843*INDEX(Map!$C$2:$C$86,MATCH(D3843,Map!$A$2:$A$86,0),0))</f>
        <v>N/A</v>
      </c>
      <c r="Z3843" s="7" t="str">
        <f>IF(INDEX(Map!$D$2:$D$86,MATCH(D3843,Map!$A$2:$A$86,0),0)="","N/A",E3843*INDEX(Map!$D$2:$D$86,MATCH(D3843,Map!$A$2:$A$86,0),0))</f>
        <v>N/A</v>
      </c>
      <c r="AA3843" t="str">
        <f>INDEX(Map!$E$2:$E$86,MATCH(D3843,Map!$A$2:$A$86,0),0)</f>
        <v>Sales</v>
      </c>
    </row>
    <row r="3844" spans="1:27" x14ac:dyDescent="0.25">
      <c r="A3844" s="1" t="s">
        <v>121</v>
      </c>
      <c r="B3844" s="1" t="s">
        <v>116</v>
      </c>
      <c r="C3844" s="1">
        <v>63</v>
      </c>
      <c r="D3844" s="1" t="s">
        <v>86</v>
      </c>
      <c r="E3844" s="1">
        <v>-0.7</v>
      </c>
      <c r="F3844" s="1">
        <v>0</v>
      </c>
      <c r="G3844" s="1">
        <v>3.3</v>
      </c>
      <c r="H3844" s="1">
        <v>4</v>
      </c>
      <c r="I3844" s="1" t="s">
        <v>63</v>
      </c>
      <c r="J3844" s="1" t="s">
        <v>63</v>
      </c>
      <c r="K3844" s="1">
        <v>64</v>
      </c>
      <c r="L3844" s="1">
        <v>34.1</v>
      </c>
      <c r="M3844" s="1">
        <v>-25</v>
      </c>
      <c r="N3844" s="1" t="s">
        <v>63</v>
      </c>
      <c r="O3844" s="1">
        <v>0</v>
      </c>
      <c r="P3844" s="1">
        <v>0</v>
      </c>
      <c r="Q3844" s="1">
        <v>6</v>
      </c>
      <c r="R3844" s="1">
        <v>25.63</v>
      </c>
      <c r="S3844" s="1">
        <v>25.63</v>
      </c>
      <c r="T3844" s="1">
        <v>-19</v>
      </c>
      <c r="U3844" s="3" t="str">
        <f t="shared" ref="U3844:U3907" si="60">U3843</f>
        <v>2017Plan</v>
      </c>
      <c r="V3844" s="2">
        <f>DATE(A3844,INDEX(Map!$H$1:$H$12,MATCH(B3844,Map!$G$1:$G$12,0),0),1)</f>
        <v>43739</v>
      </c>
      <c r="W3844" t="str">
        <f>IF(AND(V3844&gt;=Map!$K$2,V3844&lt;=Map!$L$2),"Base",IF(AND(V3844&gt;=Map!$K$3,V3844&lt;=Map!$L$3),"Fcst","N/A"))</f>
        <v>N/A</v>
      </c>
      <c r="X3844" t="str">
        <f>INDEX(Map!$B$2:$B$86,MATCH(D3844,Map!$A$2:$A$86,0),0)</f>
        <v>N/A</v>
      </c>
      <c r="Y3844" s="7" t="str">
        <f>IF(INDEX(Map!$C$2:$C$86,MATCH(D3844,Map!$A$2:$A$86,0),0)="","N/A",E3844*INDEX(Map!$C$2:$C$86,MATCH(D3844,Map!$A$2:$A$86,0),0))</f>
        <v>N/A</v>
      </c>
      <c r="Z3844" s="7" t="str">
        <f>IF(INDEX(Map!$D$2:$D$86,MATCH(D3844,Map!$A$2:$A$86,0),0)="","N/A",E3844*INDEX(Map!$D$2:$D$86,MATCH(D3844,Map!$A$2:$A$86,0),0))</f>
        <v>N/A</v>
      </c>
      <c r="AA3844" t="str">
        <f>INDEX(Map!$E$2:$E$86,MATCH(D3844,Map!$A$2:$A$86,0),0)</f>
        <v>Sales</v>
      </c>
    </row>
    <row r="3845" spans="1:27" x14ac:dyDescent="0.25">
      <c r="A3845" s="1" t="s">
        <v>121</v>
      </c>
      <c r="B3845" s="1" t="s">
        <v>116</v>
      </c>
      <c r="C3845" s="1">
        <v>64</v>
      </c>
      <c r="D3845" s="1" t="s">
        <v>87</v>
      </c>
      <c r="E3845" s="1">
        <v>0</v>
      </c>
      <c r="F3845" s="1">
        <v>0</v>
      </c>
      <c r="G3845" s="1">
        <v>0</v>
      </c>
      <c r="H3845" s="1">
        <v>0</v>
      </c>
      <c r="I3845" s="1" t="s">
        <v>63</v>
      </c>
      <c r="J3845" s="1" t="s">
        <v>63</v>
      </c>
      <c r="K3845" s="1">
        <v>0</v>
      </c>
      <c r="L3845" s="1">
        <v>0</v>
      </c>
      <c r="M3845" s="1">
        <v>0</v>
      </c>
      <c r="N3845" s="1" t="s">
        <v>63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3" t="str">
        <f t="shared" si="60"/>
        <v>2017Plan</v>
      </c>
      <c r="V3845" s="2">
        <f>DATE(A3845,INDEX(Map!$H$1:$H$12,MATCH(B3845,Map!$G$1:$G$12,0),0),1)</f>
        <v>43739</v>
      </c>
      <c r="W3845" t="str">
        <f>IF(AND(V3845&gt;=Map!$K$2,V3845&lt;=Map!$L$2),"Base",IF(AND(V3845&gt;=Map!$K$3,V3845&lt;=Map!$L$3),"Fcst","N/A"))</f>
        <v>N/A</v>
      </c>
      <c r="X3845" t="str">
        <f>INDEX(Map!$B$2:$B$86,MATCH(D3845,Map!$A$2:$A$86,0),0)</f>
        <v>N/A</v>
      </c>
      <c r="Y3845" s="7" t="str">
        <f>IF(INDEX(Map!$C$2:$C$86,MATCH(D3845,Map!$A$2:$A$86,0),0)="","N/A",E3845*INDEX(Map!$C$2:$C$86,MATCH(D3845,Map!$A$2:$A$86,0),0))</f>
        <v>N/A</v>
      </c>
      <c r="Z3845" s="7" t="str">
        <f>IF(INDEX(Map!$D$2:$D$86,MATCH(D3845,Map!$A$2:$A$86,0),0)="","N/A",E3845*INDEX(Map!$D$2:$D$86,MATCH(D3845,Map!$A$2:$A$86,0),0))</f>
        <v>N/A</v>
      </c>
      <c r="AA3845" t="str">
        <f>INDEX(Map!$E$2:$E$86,MATCH(D3845,Map!$A$2:$A$86,0),0)</f>
        <v>Sales</v>
      </c>
    </row>
    <row r="3846" spans="1:27" x14ac:dyDescent="0.25">
      <c r="A3846" s="1" t="s">
        <v>121</v>
      </c>
      <c r="B3846" s="1" t="s">
        <v>116</v>
      </c>
      <c r="C3846" s="1">
        <v>65</v>
      </c>
      <c r="D3846" s="1" t="s">
        <v>88</v>
      </c>
      <c r="E3846" s="1">
        <v>0</v>
      </c>
      <c r="F3846" s="1">
        <v>0</v>
      </c>
      <c r="G3846" s="1">
        <v>0</v>
      </c>
      <c r="H3846" s="1">
        <v>0</v>
      </c>
      <c r="I3846" s="1" t="s">
        <v>63</v>
      </c>
      <c r="J3846" s="1" t="s">
        <v>63</v>
      </c>
      <c r="K3846" s="1">
        <v>0</v>
      </c>
      <c r="L3846" s="1">
        <v>0</v>
      </c>
      <c r="M3846" s="1">
        <v>0</v>
      </c>
      <c r="N3846" s="1" t="s">
        <v>63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</v>
      </c>
      <c r="U3846" s="3" t="str">
        <f t="shared" si="60"/>
        <v>2017Plan</v>
      </c>
      <c r="V3846" s="2">
        <f>DATE(A3846,INDEX(Map!$H$1:$H$12,MATCH(B3846,Map!$G$1:$G$12,0),0),1)</f>
        <v>43739</v>
      </c>
      <c r="W3846" t="str">
        <f>IF(AND(V3846&gt;=Map!$K$2,V3846&lt;=Map!$L$2),"Base",IF(AND(V3846&gt;=Map!$K$3,V3846&lt;=Map!$L$3),"Fcst","N/A"))</f>
        <v>N/A</v>
      </c>
      <c r="X3846" t="str">
        <f>INDEX(Map!$B$2:$B$86,MATCH(D3846,Map!$A$2:$A$86,0),0)</f>
        <v>N/A</v>
      </c>
      <c r="Y3846" s="7" t="str">
        <f>IF(INDEX(Map!$C$2:$C$86,MATCH(D3846,Map!$A$2:$A$86,0),0)="","N/A",E3846*INDEX(Map!$C$2:$C$86,MATCH(D3846,Map!$A$2:$A$86,0),0))</f>
        <v>N/A</v>
      </c>
      <c r="Z3846" s="7" t="str">
        <f>IF(INDEX(Map!$D$2:$D$86,MATCH(D3846,Map!$A$2:$A$86,0),0)="","N/A",E3846*INDEX(Map!$D$2:$D$86,MATCH(D3846,Map!$A$2:$A$86,0),0))</f>
        <v>N/A</v>
      </c>
      <c r="AA3846" t="str">
        <f>INDEX(Map!$E$2:$E$86,MATCH(D3846,Map!$A$2:$A$86,0),0)</f>
        <v>Sales</v>
      </c>
    </row>
    <row r="3847" spans="1:27" x14ac:dyDescent="0.25">
      <c r="A3847" s="1" t="s">
        <v>121</v>
      </c>
      <c r="B3847" s="1" t="s">
        <v>116</v>
      </c>
      <c r="C3847" s="1">
        <v>66</v>
      </c>
      <c r="D3847" s="1" t="s">
        <v>89</v>
      </c>
      <c r="E3847" s="1">
        <v>0</v>
      </c>
      <c r="F3847" s="1">
        <v>0</v>
      </c>
      <c r="G3847" s="1">
        <v>0</v>
      </c>
      <c r="H3847" s="1">
        <v>0</v>
      </c>
      <c r="I3847" s="1" t="s">
        <v>63</v>
      </c>
      <c r="J3847" s="1" t="s">
        <v>63</v>
      </c>
      <c r="K3847" s="1">
        <v>0</v>
      </c>
      <c r="L3847" s="1">
        <v>0</v>
      </c>
      <c r="M3847" s="1">
        <v>0</v>
      </c>
      <c r="N3847" s="1" t="s">
        <v>63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0</v>
      </c>
      <c r="U3847" s="3" t="str">
        <f t="shared" si="60"/>
        <v>2017Plan</v>
      </c>
      <c r="V3847" s="2">
        <f>DATE(A3847,INDEX(Map!$H$1:$H$12,MATCH(B3847,Map!$G$1:$G$12,0),0),1)</f>
        <v>43739</v>
      </c>
      <c r="W3847" t="str">
        <f>IF(AND(V3847&gt;=Map!$K$2,V3847&lt;=Map!$L$2),"Base",IF(AND(V3847&gt;=Map!$K$3,V3847&lt;=Map!$L$3),"Fcst","N/A"))</f>
        <v>N/A</v>
      </c>
      <c r="X3847" t="str">
        <f>INDEX(Map!$B$2:$B$86,MATCH(D3847,Map!$A$2:$A$86,0),0)</f>
        <v>N/A</v>
      </c>
      <c r="Y3847" s="7" t="str">
        <f>IF(INDEX(Map!$C$2:$C$86,MATCH(D3847,Map!$A$2:$A$86,0),0)="","N/A",E3847*INDEX(Map!$C$2:$C$86,MATCH(D3847,Map!$A$2:$A$86,0),0))</f>
        <v>N/A</v>
      </c>
      <c r="Z3847" s="7" t="str">
        <f>IF(INDEX(Map!$D$2:$D$86,MATCH(D3847,Map!$A$2:$A$86,0),0)="","N/A",E3847*INDEX(Map!$D$2:$D$86,MATCH(D3847,Map!$A$2:$A$86,0),0))</f>
        <v>N/A</v>
      </c>
      <c r="AA3847" t="str">
        <f>INDEX(Map!$E$2:$E$86,MATCH(D3847,Map!$A$2:$A$86,0),0)</f>
        <v>Sales</v>
      </c>
    </row>
    <row r="3848" spans="1:27" x14ac:dyDescent="0.25">
      <c r="A3848" s="1" t="s">
        <v>121</v>
      </c>
      <c r="B3848" s="1" t="s">
        <v>116</v>
      </c>
      <c r="C3848" s="1">
        <v>67</v>
      </c>
      <c r="D3848" s="1" t="s">
        <v>90</v>
      </c>
      <c r="E3848" s="1">
        <v>0</v>
      </c>
      <c r="F3848" s="1">
        <v>0</v>
      </c>
      <c r="G3848" s="1">
        <v>0</v>
      </c>
      <c r="H3848" s="1">
        <v>0</v>
      </c>
      <c r="I3848" s="1" t="s">
        <v>63</v>
      </c>
      <c r="J3848" s="1" t="s">
        <v>63</v>
      </c>
      <c r="K3848" s="1">
        <v>0</v>
      </c>
      <c r="L3848" s="1">
        <v>0</v>
      </c>
      <c r="M3848" s="1">
        <v>0</v>
      </c>
      <c r="N3848" s="1" t="s">
        <v>63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0</v>
      </c>
      <c r="U3848" s="3" t="str">
        <f t="shared" si="60"/>
        <v>2017Plan</v>
      </c>
      <c r="V3848" s="2">
        <f>DATE(A3848,INDEX(Map!$H$1:$H$12,MATCH(B3848,Map!$G$1:$G$12,0),0),1)</f>
        <v>43739</v>
      </c>
      <c r="W3848" t="str">
        <f>IF(AND(V3848&gt;=Map!$K$2,V3848&lt;=Map!$L$2),"Base",IF(AND(V3848&gt;=Map!$K$3,V3848&lt;=Map!$L$3),"Fcst","N/A"))</f>
        <v>N/A</v>
      </c>
      <c r="X3848" t="str">
        <f>INDEX(Map!$B$2:$B$86,MATCH(D3848,Map!$A$2:$A$86,0),0)</f>
        <v>N/A</v>
      </c>
      <c r="Y3848" s="7" t="str">
        <f>IF(INDEX(Map!$C$2:$C$86,MATCH(D3848,Map!$A$2:$A$86,0),0)="","N/A",E3848*INDEX(Map!$C$2:$C$86,MATCH(D3848,Map!$A$2:$A$86,0),0))</f>
        <v>N/A</v>
      </c>
      <c r="Z3848" s="7" t="str">
        <f>IF(INDEX(Map!$D$2:$D$86,MATCH(D3848,Map!$A$2:$A$86,0),0)="","N/A",E3848*INDEX(Map!$D$2:$D$86,MATCH(D3848,Map!$A$2:$A$86,0),0))</f>
        <v>N/A</v>
      </c>
      <c r="AA3848" t="str">
        <f>INDEX(Map!$E$2:$E$86,MATCH(D3848,Map!$A$2:$A$86,0),0)</f>
        <v>Sales</v>
      </c>
    </row>
    <row r="3849" spans="1:27" x14ac:dyDescent="0.25">
      <c r="A3849" s="1" t="s">
        <v>121</v>
      </c>
      <c r="B3849" s="1" t="s">
        <v>116</v>
      </c>
      <c r="C3849" s="1">
        <v>68</v>
      </c>
      <c r="D3849" s="1" t="s">
        <v>91</v>
      </c>
      <c r="E3849" s="1">
        <v>0</v>
      </c>
      <c r="F3849" s="1">
        <v>0</v>
      </c>
      <c r="G3849" s="1">
        <v>0</v>
      </c>
      <c r="H3849" s="1">
        <v>0</v>
      </c>
      <c r="I3849" s="1" t="s">
        <v>63</v>
      </c>
      <c r="J3849" s="1" t="s">
        <v>63</v>
      </c>
      <c r="K3849" s="1">
        <v>0</v>
      </c>
      <c r="L3849" s="1">
        <v>0</v>
      </c>
      <c r="M3849" s="1">
        <v>0</v>
      </c>
      <c r="N3849" s="1" t="s">
        <v>63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3" t="str">
        <f t="shared" si="60"/>
        <v>2017Plan</v>
      </c>
      <c r="V3849" s="2">
        <f>DATE(A3849,INDEX(Map!$H$1:$H$12,MATCH(B3849,Map!$G$1:$G$12,0),0),1)</f>
        <v>43739</v>
      </c>
      <c r="W3849" t="str">
        <f>IF(AND(V3849&gt;=Map!$K$2,V3849&lt;=Map!$L$2),"Base",IF(AND(V3849&gt;=Map!$K$3,V3849&lt;=Map!$L$3),"Fcst","N/A"))</f>
        <v>N/A</v>
      </c>
      <c r="X3849" t="str">
        <f>INDEX(Map!$B$2:$B$86,MATCH(D3849,Map!$A$2:$A$86,0),0)</f>
        <v>N/A</v>
      </c>
      <c r="Y3849" s="7" t="str">
        <f>IF(INDEX(Map!$C$2:$C$86,MATCH(D3849,Map!$A$2:$A$86,0),0)="","N/A",E3849*INDEX(Map!$C$2:$C$86,MATCH(D3849,Map!$A$2:$A$86,0),0))</f>
        <v>N/A</v>
      </c>
      <c r="Z3849" s="7" t="str">
        <f>IF(INDEX(Map!$D$2:$D$86,MATCH(D3849,Map!$A$2:$A$86,0),0)="","N/A",E3849*INDEX(Map!$D$2:$D$86,MATCH(D3849,Map!$A$2:$A$86,0),0))</f>
        <v>N/A</v>
      </c>
      <c r="AA3849" t="str">
        <f>INDEX(Map!$E$2:$E$86,MATCH(D3849,Map!$A$2:$A$86,0),0)</f>
        <v>CSR</v>
      </c>
    </row>
    <row r="3850" spans="1:27" x14ac:dyDescent="0.25">
      <c r="A3850" s="1" t="s">
        <v>121</v>
      </c>
      <c r="B3850" s="1" t="s">
        <v>116</v>
      </c>
      <c r="C3850" s="1">
        <v>69</v>
      </c>
      <c r="D3850" s="1" t="s">
        <v>92</v>
      </c>
      <c r="E3850" s="1">
        <v>0</v>
      </c>
      <c r="F3850" s="1">
        <v>0</v>
      </c>
      <c r="G3850" s="1">
        <v>0</v>
      </c>
      <c r="H3850" s="1">
        <v>0</v>
      </c>
      <c r="I3850" s="1" t="s">
        <v>63</v>
      </c>
      <c r="J3850" s="1" t="s">
        <v>63</v>
      </c>
      <c r="K3850" s="1">
        <v>0</v>
      </c>
      <c r="L3850" s="1">
        <v>0</v>
      </c>
      <c r="M3850" s="1">
        <v>0</v>
      </c>
      <c r="N3850" s="1" t="s">
        <v>63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3" t="str">
        <f t="shared" si="60"/>
        <v>2017Plan</v>
      </c>
      <c r="V3850" s="2">
        <f>DATE(A3850,INDEX(Map!$H$1:$H$12,MATCH(B3850,Map!$G$1:$G$12,0),0),1)</f>
        <v>43739</v>
      </c>
      <c r="W3850" t="str">
        <f>IF(AND(V3850&gt;=Map!$K$2,V3850&lt;=Map!$L$2),"Base",IF(AND(V3850&gt;=Map!$K$3,V3850&lt;=Map!$L$3),"Fcst","N/A"))</f>
        <v>N/A</v>
      </c>
      <c r="X3850" t="str">
        <f>INDEX(Map!$B$2:$B$86,MATCH(D3850,Map!$A$2:$A$86,0),0)</f>
        <v>N/A</v>
      </c>
      <c r="Y3850" s="7" t="str">
        <f>IF(INDEX(Map!$C$2:$C$86,MATCH(D3850,Map!$A$2:$A$86,0),0)="","N/A",E3850*INDEX(Map!$C$2:$C$86,MATCH(D3850,Map!$A$2:$A$86,0),0))</f>
        <v>N/A</v>
      </c>
      <c r="Z3850" s="7" t="str">
        <f>IF(INDEX(Map!$D$2:$D$86,MATCH(D3850,Map!$A$2:$A$86,0),0)="","N/A",E3850*INDEX(Map!$D$2:$D$86,MATCH(D3850,Map!$A$2:$A$86,0),0))</f>
        <v>N/A</v>
      </c>
      <c r="AA3850" t="str">
        <f>INDEX(Map!$E$2:$E$86,MATCH(D3850,Map!$A$2:$A$86,0),0)</f>
        <v>CSR</v>
      </c>
    </row>
    <row r="3851" spans="1:27" x14ac:dyDescent="0.25">
      <c r="A3851" s="1" t="s">
        <v>121</v>
      </c>
      <c r="B3851" s="1" t="s">
        <v>116</v>
      </c>
      <c r="C3851" s="1">
        <v>70</v>
      </c>
      <c r="D3851" s="1" t="s">
        <v>93</v>
      </c>
      <c r="E3851" s="1">
        <v>0</v>
      </c>
      <c r="F3851" s="1">
        <v>0</v>
      </c>
      <c r="G3851" s="1">
        <v>0</v>
      </c>
      <c r="H3851" s="1">
        <v>0</v>
      </c>
      <c r="I3851" s="1" t="s">
        <v>63</v>
      </c>
      <c r="J3851" s="1" t="s">
        <v>63</v>
      </c>
      <c r="K3851" s="1">
        <v>0</v>
      </c>
      <c r="L3851" s="1">
        <v>0</v>
      </c>
      <c r="M3851" s="1">
        <v>0</v>
      </c>
      <c r="N3851" s="1" t="s">
        <v>63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</v>
      </c>
      <c r="U3851" s="3" t="str">
        <f t="shared" si="60"/>
        <v>2017Plan</v>
      </c>
      <c r="V3851" s="2">
        <f>DATE(A3851,INDEX(Map!$H$1:$H$12,MATCH(B3851,Map!$G$1:$G$12,0),0),1)</f>
        <v>43739</v>
      </c>
      <c r="W3851" t="str">
        <f>IF(AND(V3851&gt;=Map!$K$2,V3851&lt;=Map!$L$2),"Base",IF(AND(V3851&gt;=Map!$K$3,V3851&lt;=Map!$L$3),"Fcst","N/A"))</f>
        <v>N/A</v>
      </c>
      <c r="X3851" t="str">
        <f>INDEX(Map!$B$2:$B$86,MATCH(D3851,Map!$A$2:$A$86,0),0)</f>
        <v>N/A</v>
      </c>
      <c r="Y3851" s="7" t="str">
        <f>IF(INDEX(Map!$C$2:$C$86,MATCH(D3851,Map!$A$2:$A$86,0),0)="","N/A",E3851*INDEX(Map!$C$2:$C$86,MATCH(D3851,Map!$A$2:$A$86,0),0))</f>
        <v>N/A</v>
      </c>
      <c r="Z3851" s="7" t="str">
        <f>IF(INDEX(Map!$D$2:$D$86,MATCH(D3851,Map!$A$2:$A$86,0),0)="","N/A",E3851*INDEX(Map!$D$2:$D$86,MATCH(D3851,Map!$A$2:$A$86,0),0))</f>
        <v>N/A</v>
      </c>
      <c r="AA3851" t="str">
        <f>INDEX(Map!$E$2:$E$86,MATCH(D3851,Map!$A$2:$A$86,0),0)</f>
        <v>CSR</v>
      </c>
    </row>
    <row r="3852" spans="1:27" x14ac:dyDescent="0.25">
      <c r="A3852" s="1" t="s">
        <v>121</v>
      </c>
      <c r="B3852" s="1" t="s">
        <v>116</v>
      </c>
      <c r="C3852" s="1">
        <v>71</v>
      </c>
      <c r="D3852" s="1" t="s">
        <v>94</v>
      </c>
      <c r="E3852" s="1">
        <v>0</v>
      </c>
      <c r="F3852" s="1">
        <v>0</v>
      </c>
      <c r="G3852" s="1">
        <v>0</v>
      </c>
      <c r="H3852" s="1">
        <v>0</v>
      </c>
      <c r="I3852" s="1" t="s">
        <v>63</v>
      </c>
      <c r="J3852" s="1" t="s">
        <v>63</v>
      </c>
      <c r="K3852" s="1">
        <v>0</v>
      </c>
      <c r="L3852" s="1">
        <v>0</v>
      </c>
      <c r="M3852" s="1">
        <v>0</v>
      </c>
      <c r="N3852" s="1" t="s">
        <v>63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3" t="str">
        <f t="shared" si="60"/>
        <v>2017Plan</v>
      </c>
      <c r="V3852" s="2">
        <f>DATE(A3852,INDEX(Map!$H$1:$H$12,MATCH(B3852,Map!$G$1:$G$12,0),0),1)</f>
        <v>43739</v>
      </c>
      <c r="W3852" t="str">
        <f>IF(AND(V3852&gt;=Map!$K$2,V3852&lt;=Map!$L$2),"Base",IF(AND(V3852&gt;=Map!$K$3,V3852&lt;=Map!$L$3),"Fcst","N/A"))</f>
        <v>N/A</v>
      </c>
      <c r="X3852" t="str">
        <f>INDEX(Map!$B$2:$B$86,MATCH(D3852,Map!$A$2:$A$86,0),0)</f>
        <v>N/A</v>
      </c>
      <c r="Y3852" s="7" t="str">
        <f>IF(INDEX(Map!$C$2:$C$86,MATCH(D3852,Map!$A$2:$A$86,0),0)="","N/A",E3852*INDEX(Map!$C$2:$C$86,MATCH(D3852,Map!$A$2:$A$86,0),0))</f>
        <v>N/A</v>
      </c>
      <c r="Z3852" s="7" t="str">
        <f>IF(INDEX(Map!$D$2:$D$86,MATCH(D3852,Map!$A$2:$A$86,0),0)="","N/A",E3852*INDEX(Map!$D$2:$D$86,MATCH(D3852,Map!$A$2:$A$86,0),0))</f>
        <v>N/A</v>
      </c>
      <c r="AA3852" t="str">
        <f>INDEX(Map!$E$2:$E$86,MATCH(D3852,Map!$A$2:$A$86,0),0)</f>
        <v>CSR</v>
      </c>
    </row>
    <row r="3853" spans="1:27" x14ac:dyDescent="0.25">
      <c r="A3853" s="1" t="s">
        <v>121</v>
      </c>
      <c r="B3853" s="1" t="s">
        <v>116</v>
      </c>
      <c r="C3853" s="1">
        <v>72</v>
      </c>
      <c r="D3853" s="1" t="s">
        <v>95</v>
      </c>
      <c r="E3853" s="1">
        <v>0</v>
      </c>
      <c r="F3853" s="1">
        <v>0</v>
      </c>
      <c r="G3853" s="1">
        <v>0</v>
      </c>
      <c r="H3853" s="1">
        <v>0</v>
      </c>
      <c r="I3853" s="1" t="s">
        <v>63</v>
      </c>
      <c r="J3853" s="1" t="s">
        <v>63</v>
      </c>
      <c r="K3853" s="1">
        <v>0</v>
      </c>
      <c r="L3853" s="1">
        <v>0</v>
      </c>
      <c r="M3853" s="1">
        <v>0</v>
      </c>
      <c r="N3853" s="1" t="s">
        <v>63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3" t="str">
        <f t="shared" si="60"/>
        <v>2017Plan</v>
      </c>
      <c r="V3853" s="2">
        <f>DATE(A3853,INDEX(Map!$H$1:$H$12,MATCH(B3853,Map!$G$1:$G$12,0),0),1)</f>
        <v>43739</v>
      </c>
      <c r="W3853" t="str">
        <f>IF(AND(V3853&gt;=Map!$K$2,V3853&lt;=Map!$L$2),"Base",IF(AND(V3853&gt;=Map!$K$3,V3853&lt;=Map!$L$3),"Fcst","N/A"))</f>
        <v>N/A</v>
      </c>
      <c r="X3853" t="str">
        <f>INDEX(Map!$B$2:$B$86,MATCH(D3853,Map!$A$2:$A$86,0),0)</f>
        <v>N/A</v>
      </c>
      <c r="Y3853" s="7" t="str">
        <f>IF(INDEX(Map!$C$2:$C$86,MATCH(D3853,Map!$A$2:$A$86,0),0)="","N/A",E3853*INDEX(Map!$C$2:$C$86,MATCH(D3853,Map!$A$2:$A$86,0),0))</f>
        <v>N/A</v>
      </c>
      <c r="Z3853" s="7" t="str">
        <f>IF(INDEX(Map!$D$2:$D$86,MATCH(D3853,Map!$A$2:$A$86,0),0)="","N/A",E3853*INDEX(Map!$D$2:$D$86,MATCH(D3853,Map!$A$2:$A$86,0),0))</f>
        <v>N/A</v>
      </c>
      <c r="AA3853" t="str">
        <f>INDEX(Map!$E$2:$E$86,MATCH(D3853,Map!$A$2:$A$86,0),0)</f>
        <v>CSR</v>
      </c>
    </row>
    <row r="3854" spans="1:27" x14ac:dyDescent="0.25">
      <c r="A3854" s="1" t="s">
        <v>121</v>
      </c>
      <c r="B3854" s="1" t="s">
        <v>116</v>
      </c>
      <c r="C3854" s="1">
        <v>73</v>
      </c>
      <c r="D3854" s="1" t="s">
        <v>96</v>
      </c>
      <c r="E3854" s="1">
        <v>0</v>
      </c>
      <c r="F3854" s="1">
        <v>0</v>
      </c>
      <c r="G3854" s="1">
        <v>0</v>
      </c>
      <c r="H3854" s="1">
        <v>0</v>
      </c>
      <c r="I3854" s="1" t="s">
        <v>63</v>
      </c>
      <c r="J3854" s="1" t="s">
        <v>63</v>
      </c>
      <c r="K3854" s="1">
        <v>0</v>
      </c>
      <c r="L3854" s="1">
        <v>0</v>
      </c>
      <c r="M3854" s="1">
        <v>0</v>
      </c>
      <c r="N3854" s="1" t="s">
        <v>63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3" t="str">
        <f t="shared" si="60"/>
        <v>2017Plan</v>
      </c>
      <c r="V3854" s="2">
        <f>DATE(A3854,INDEX(Map!$H$1:$H$12,MATCH(B3854,Map!$G$1:$G$12,0),0),1)</f>
        <v>43739</v>
      </c>
      <c r="W3854" t="str">
        <f>IF(AND(V3854&gt;=Map!$K$2,V3854&lt;=Map!$L$2),"Base",IF(AND(V3854&gt;=Map!$K$3,V3854&lt;=Map!$L$3),"Fcst","N/A"))</f>
        <v>N/A</v>
      </c>
      <c r="X3854" t="str">
        <f>INDEX(Map!$B$2:$B$86,MATCH(D3854,Map!$A$2:$A$86,0),0)</f>
        <v>N/A</v>
      </c>
      <c r="Y3854" s="7" t="str">
        <f>IF(INDEX(Map!$C$2:$C$86,MATCH(D3854,Map!$A$2:$A$86,0),0)="","N/A",E3854*INDEX(Map!$C$2:$C$86,MATCH(D3854,Map!$A$2:$A$86,0),0))</f>
        <v>N/A</v>
      </c>
      <c r="Z3854" s="7" t="str">
        <f>IF(INDEX(Map!$D$2:$D$86,MATCH(D3854,Map!$A$2:$A$86,0),0)="","N/A",E3854*INDEX(Map!$D$2:$D$86,MATCH(D3854,Map!$A$2:$A$86,0),0))</f>
        <v>N/A</v>
      </c>
      <c r="AA3854" t="str">
        <f>INDEX(Map!$E$2:$E$86,MATCH(D3854,Map!$A$2:$A$86,0),0)</f>
        <v>CSR</v>
      </c>
    </row>
    <row r="3855" spans="1:27" x14ac:dyDescent="0.25">
      <c r="A3855" s="1" t="s">
        <v>121</v>
      </c>
      <c r="B3855" s="1" t="s">
        <v>116</v>
      </c>
      <c r="C3855" s="1">
        <v>74</v>
      </c>
      <c r="D3855" s="1" t="s">
        <v>97</v>
      </c>
      <c r="E3855" s="1">
        <v>0</v>
      </c>
      <c r="F3855" s="1">
        <v>0</v>
      </c>
      <c r="G3855" s="1">
        <v>0</v>
      </c>
      <c r="H3855" s="1">
        <v>0</v>
      </c>
      <c r="I3855" s="1" t="s">
        <v>63</v>
      </c>
      <c r="J3855" s="1" t="s">
        <v>63</v>
      </c>
      <c r="K3855" s="1">
        <v>0</v>
      </c>
      <c r="L3855" s="1">
        <v>0</v>
      </c>
      <c r="M3855" s="1">
        <v>0</v>
      </c>
      <c r="N3855" s="1" t="s">
        <v>63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3" t="str">
        <f t="shared" si="60"/>
        <v>2017Plan</v>
      </c>
      <c r="V3855" s="2">
        <f>DATE(A3855,INDEX(Map!$H$1:$H$12,MATCH(B3855,Map!$G$1:$G$12,0),0),1)</f>
        <v>43739</v>
      </c>
      <c r="W3855" t="str">
        <f>IF(AND(V3855&gt;=Map!$K$2,V3855&lt;=Map!$L$2),"Base",IF(AND(V3855&gt;=Map!$K$3,V3855&lt;=Map!$L$3),"Fcst","N/A"))</f>
        <v>N/A</v>
      </c>
      <c r="X3855" t="str">
        <f>INDEX(Map!$B$2:$B$86,MATCH(D3855,Map!$A$2:$A$86,0),0)</f>
        <v>N/A</v>
      </c>
      <c r="Y3855" s="7" t="str">
        <f>IF(INDEX(Map!$C$2:$C$86,MATCH(D3855,Map!$A$2:$A$86,0),0)="","N/A",E3855*INDEX(Map!$C$2:$C$86,MATCH(D3855,Map!$A$2:$A$86,0),0))</f>
        <v>N/A</v>
      </c>
      <c r="Z3855" s="7" t="str">
        <f>IF(INDEX(Map!$D$2:$D$86,MATCH(D3855,Map!$A$2:$A$86,0),0)="","N/A",E3855*INDEX(Map!$D$2:$D$86,MATCH(D3855,Map!$A$2:$A$86,0),0))</f>
        <v>N/A</v>
      </c>
      <c r="AA3855" t="str">
        <f>INDEX(Map!$E$2:$E$86,MATCH(D3855,Map!$A$2:$A$86,0),0)</f>
        <v>CSR</v>
      </c>
    </row>
    <row r="3856" spans="1:27" x14ac:dyDescent="0.25">
      <c r="A3856" s="1" t="s">
        <v>121</v>
      </c>
      <c r="B3856" s="1" t="s">
        <v>116</v>
      </c>
      <c r="C3856" s="1">
        <v>75</v>
      </c>
      <c r="D3856" s="1" t="s">
        <v>98</v>
      </c>
      <c r="E3856" s="1">
        <v>0</v>
      </c>
      <c r="F3856" s="1">
        <v>0</v>
      </c>
      <c r="G3856" s="1">
        <v>0</v>
      </c>
      <c r="H3856" s="1">
        <v>0</v>
      </c>
      <c r="I3856" s="1" t="s">
        <v>63</v>
      </c>
      <c r="J3856" s="1" t="s">
        <v>63</v>
      </c>
      <c r="K3856" s="1">
        <v>0</v>
      </c>
      <c r="L3856" s="1">
        <v>0</v>
      </c>
      <c r="M3856" s="1">
        <v>0</v>
      </c>
      <c r="N3856" s="1" t="s">
        <v>63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3" t="str">
        <f t="shared" si="60"/>
        <v>2017Plan</v>
      </c>
      <c r="V3856" s="2">
        <f>DATE(A3856,INDEX(Map!$H$1:$H$12,MATCH(B3856,Map!$G$1:$G$12,0),0),1)</f>
        <v>43739</v>
      </c>
      <c r="W3856" t="str">
        <f>IF(AND(V3856&gt;=Map!$K$2,V3856&lt;=Map!$L$2),"Base",IF(AND(V3856&gt;=Map!$K$3,V3856&lt;=Map!$L$3),"Fcst","N/A"))</f>
        <v>N/A</v>
      </c>
      <c r="X3856" t="str">
        <f>INDEX(Map!$B$2:$B$86,MATCH(D3856,Map!$A$2:$A$86,0),0)</f>
        <v>N/A</v>
      </c>
      <c r="Y3856" s="7" t="str">
        <f>IF(INDEX(Map!$C$2:$C$86,MATCH(D3856,Map!$A$2:$A$86,0),0)="","N/A",E3856*INDEX(Map!$C$2:$C$86,MATCH(D3856,Map!$A$2:$A$86,0),0))</f>
        <v>N/A</v>
      </c>
      <c r="Z3856" s="7" t="str">
        <f>IF(INDEX(Map!$D$2:$D$86,MATCH(D3856,Map!$A$2:$A$86,0),0)="","N/A",E3856*INDEX(Map!$D$2:$D$86,MATCH(D3856,Map!$A$2:$A$86,0),0))</f>
        <v>N/A</v>
      </c>
      <c r="AA3856" t="str">
        <f>INDEX(Map!$E$2:$E$86,MATCH(D3856,Map!$A$2:$A$86,0),0)</f>
        <v>CSR</v>
      </c>
    </row>
    <row r="3857" spans="1:27" x14ac:dyDescent="0.25">
      <c r="A3857" s="1" t="s">
        <v>121</v>
      </c>
      <c r="B3857" s="1" t="s">
        <v>116</v>
      </c>
      <c r="C3857" s="1">
        <v>76</v>
      </c>
      <c r="D3857" s="1" t="s">
        <v>99</v>
      </c>
      <c r="E3857" s="1">
        <v>0</v>
      </c>
      <c r="F3857" s="1">
        <v>0</v>
      </c>
      <c r="G3857" s="1">
        <v>0</v>
      </c>
      <c r="H3857" s="1">
        <v>0</v>
      </c>
      <c r="I3857" s="1" t="s">
        <v>63</v>
      </c>
      <c r="J3857" s="1" t="s">
        <v>63</v>
      </c>
      <c r="K3857" s="1">
        <v>0</v>
      </c>
      <c r="L3857" s="1">
        <v>0</v>
      </c>
      <c r="M3857" s="1">
        <v>0</v>
      </c>
      <c r="N3857" s="1" t="s">
        <v>63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3" t="str">
        <f t="shared" si="60"/>
        <v>2017Plan</v>
      </c>
      <c r="V3857" s="2">
        <f>DATE(A3857,INDEX(Map!$H$1:$H$12,MATCH(B3857,Map!$G$1:$G$12,0),0),1)</f>
        <v>43739</v>
      </c>
      <c r="W3857" t="str">
        <f>IF(AND(V3857&gt;=Map!$K$2,V3857&lt;=Map!$L$2),"Base",IF(AND(V3857&gt;=Map!$K$3,V3857&lt;=Map!$L$3),"Fcst","N/A"))</f>
        <v>N/A</v>
      </c>
      <c r="X3857" t="str">
        <f>INDEX(Map!$B$2:$B$86,MATCH(D3857,Map!$A$2:$A$86,0),0)</f>
        <v>N/A</v>
      </c>
      <c r="Y3857" s="7" t="str">
        <f>IF(INDEX(Map!$C$2:$C$86,MATCH(D3857,Map!$A$2:$A$86,0),0)="","N/A",E3857*INDEX(Map!$C$2:$C$86,MATCH(D3857,Map!$A$2:$A$86,0),0))</f>
        <v>N/A</v>
      </c>
      <c r="Z3857" s="7" t="str">
        <f>IF(INDEX(Map!$D$2:$D$86,MATCH(D3857,Map!$A$2:$A$86,0),0)="","N/A",E3857*INDEX(Map!$D$2:$D$86,MATCH(D3857,Map!$A$2:$A$86,0),0))</f>
        <v>N/A</v>
      </c>
      <c r="AA3857" t="str">
        <f>INDEX(Map!$E$2:$E$86,MATCH(D3857,Map!$A$2:$A$86,0),0)</f>
        <v>CSR</v>
      </c>
    </row>
    <row r="3858" spans="1:27" x14ac:dyDescent="0.25">
      <c r="A3858" s="1" t="s">
        <v>121</v>
      </c>
      <c r="B3858" s="1" t="s">
        <v>116</v>
      </c>
      <c r="C3858" s="1">
        <v>77</v>
      </c>
      <c r="D3858" s="1" t="s">
        <v>100</v>
      </c>
      <c r="E3858" s="1">
        <v>0</v>
      </c>
      <c r="F3858" s="1">
        <v>0</v>
      </c>
      <c r="G3858" s="1">
        <v>0</v>
      </c>
      <c r="H3858" s="1">
        <v>0</v>
      </c>
      <c r="I3858" s="1" t="s">
        <v>63</v>
      </c>
      <c r="J3858" s="1" t="s">
        <v>63</v>
      </c>
      <c r="K3858" s="1">
        <v>0</v>
      </c>
      <c r="L3858" s="1">
        <v>0</v>
      </c>
      <c r="M3858" s="1">
        <v>0</v>
      </c>
      <c r="N3858" s="1" t="s">
        <v>63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</v>
      </c>
      <c r="U3858" s="3" t="str">
        <f t="shared" si="60"/>
        <v>2017Plan</v>
      </c>
      <c r="V3858" s="2">
        <f>DATE(A3858,INDEX(Map!$H$1:$H$12,MATCH(B3858,Map!$G$1:$G$12,0),0),1)</f>
        <v>43739</v>
      </c>
      <c r="W3858" t="str">
        <f>IF(AND(V3858&gt;=Map!$K$2,V3858&lt;=Map!$L$2),"Base",IF(AND(V3858&gt;=Map!$K$3,V3858&lt;=Map!$L$3),"Fcst","N/A"))</f>
        <v>N/A</v>
      </c>
      <c r="X3858" t="str">
        <f>INDEX(Map!$B$2:$B$86,MATCH(D3858,Map!$A$2:$A$86,0),0)</f>
        <v>N/A</v>
      </c>
      <c r="Y3858" s="7" t="str">
        <f>IF(INDEX(Map!$C$2:$C$86,MATCH(D3858,Map!$A$2:$A$86,0),0)="","N/A",E3858*INDEX(Map!$C$2:$C$86,MATCH(D3858,Map!$A$2:$A$86,0),0))</f>
        <v>N/A</v>
      </c>
      <c r="Z3858" s="7" t="str">
        <f>IF(INDEX(Map!$D$2:$D$86,MATCH(D3858,Map!$A$2:$A$86,0),0)="","N/A",E3858*INDEX(Map!$D$2:$D$86,MATCH(D3858,Map!$A$2:$A$86,0),0))</f>
        <v>N/A</v>
      </c>
      <c r="AA3858" t="str">
        <f>INDEX(Map!$E$2:$E$86,MATCH(D3858,Map!$A$2:$A$86,0),0)</f>
        <v>CSR</v>
      </c>
    </row>
    <row r="3859" spans="1:27" x14ac:dyDescent="0.25">
      <c r="A3859" s="1" t="s">
        <v>121</v>
      </c>
      <c r="B3859" s="1" t="s">
        <v>116</v>
      </c>
      <c r="C3859" s="1">
        <v>78</v>
      </c>
      <c r="D3859" s="1" t="s">
        <v>101</v>
      </c>
      <c r="E3859" s="1">
        <v>0</v>
      </c>
      <c r="F3859" s="1">
        <v>0</v>
      </c>
      <c r="G3859" s="1">
        <v>0</v>
      </c>
      <c r="H3859" s="1">
        <v>0</v>
      </c>
      <c r="I3859" s="1" t="s">
        <v>63</v>
      </c>
      <c r="J3859" s="1" t="s">
        <v>63</v>
      </c>
      <c r="K3859" s="1">
        <v>0</v>
      </c>
      <c r="L3859" s="1">
        <v>0</v>
      </c>
      <c r="M3859" s="1">
        <v>0</v>
      </c>
      <c r="N3859" s="1" t="s">
        <v>63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3" t="str">
        <f t="shared" si="60"/>
        <v>2017Plan</v>
      </c>
      <c r="V3859" s="2">
        <f>DATE(A3859,INDEX(Map!$H$1:$H$12,MATCH(B3859,Map!$G$1:$G$12,0),0),1)</f>
        <v>43739</v>
      </c>
      <c r="W3859" t="str">
        <f>IF(AND(V3859&gt;=Map!$K$2,V3859&lt;=Map!$L$2),"Base",IF(AND(V3859&gt;=Map!$K$3,V3859&lt;=Map!$L$3),"Fcst","N/A"))</f>
        <v>N/A</v>
      </c>
      <c r="X3859" t="str">
        <f>INDEX(Map!$B$2:$B$86,MATCH(D3859,Map!$A$2:$A$86,0),0)</f>
        <v>N/A</v>
      </c>
      <c r="Y3859" s="7" t="str">
        <f>IF(INDEX(Map!$C$2:$C$86,MATCH(D3859,Map!$A$2:$A$86,0),0)="","N/A",E3859*INDEX(Map!$C$2:$C$86,MATCH(D3859,Map!$A$2:$A$86,0),0))</f>
        <v>N/A</v>
      </c>
      <c r="Z3859" s="7" t="str">
        <f>IF(INDEX(Map!$D$2:$D$86,MATCH(D3859,Map!$A$2:$A$86,0),0)="","N/A",E3859*INDEX(Map!$D$2:$D$86,MATCH(D3859,Map!$A$2:$A$86,0),0))</f>
        <v>N/A</v>
      </c>
      <c r="AA3859" t="str">
        <f>INDEX(Map!$E$2:$E$86,MATCH(D3859,Map!$A$2:$A$86,0),0)</f>
        <v>CSR</v>
      </c>
    </row>
    <row r="3860" spans="1:27" x14ac:dyDescent="0.25">
      <c r="A3860" s="1" t="s">
        <v>121</v>
      </c>
      <c r="B3860" s="1" t="s">
        <v>116</v>
      </c>
      <c r="C3860" s="1">
        <v>79</v>
      </c>
      <c r="D3860" s="1" t="s">
        <v>102</v>
      </c>
      <c r="E3860" s="1">
        <v>0</v>
      </c>
      <c r="F3860" s="1">
        <v>0</v>
      </c>
      <c r="G3860" s="1">
        <v>0</v>
      </c>
      <c r="H3860" s="1">
        <v>0</v>
      </c>
      <c r="I3860" s="1" t="s">
        <v>63</v>
      </c>
      <c r="J3860" s="1" t="s">
        <v>63</v>
      </c>
      <c r="K3860" s="1">
        <v>0</v>
      </c>
      <c r="L3860" s="1">
        <v>0</v>
      </c>
      <c r="M3860" s="1">
        <v>0</v>
      </c>
      <c r="N3860" s="1" t="s">
        <v>63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</v>
      </c>
      <c r="U3860" s="3" t="str">
        <f t="shared" si="60"/>
        <v>2017Plan</v>
      </c>
      <c r="V3860" s="2">
        <f>DATE(A3860,INDEX(Map!$H$1:$H$12,MATCH(B3860,Map!$G$1:$G$12,0),0),1)</f>
        <v>43739</v>
      </c>
      <c r="W3860" t="str">
        <f>IF(AND(V3860&gt;=Map!$K$2,V3860&lt;=Map!$L$2),"Base",IF(AND(V3860&gt;=Map!$K$3,V3860&lt;=Map!$L$3),"Fcst","N/A"))</f>
        <v>N/A</v>
      </c>
      <c r="X3860" t="str">
        <f>INDEX(Map!$B$2:$B$86,MATCH(D3860,Map!$A$2:$A$86,0),0)</f>
        <v>N/A</v>
      </c>
      <c r="Y3860" s="7" t="str">
        <f>IF(INDEX(Map!$C$2:$C$86,MATCH(D3860,Map!$A$2:$A$86,0),0)="","N/A",E3860*INDEX(Map!$C$2:$C$86,MATCH(D3860,Map!$A$2:$A$86,0),0))</f>
        <v>N/A</v>
      </c>
      <c r="Z3860" s="7" t="str">
        <f>IF(INDEX(Map!$D$2:$D$86,MATCH(D3860,Map!$A$2:$A$86,0),0)="","N/A",E3860*INDEX(Map!$D$2:$D$86,MATCH(D3860,Map!$A$2:$A$86,0),0))</f>
        <v>N/A</v>
      </c>
      <c r="AA3860" t="str">
        <f>INDEX(Map!$E$2:$E$86,MATCH(D3860,Map!$A$2:$A$86,0),0)</f>
        <v>CSR</v>
      </c>
    </row>
    <row r="3861" spans="1:27" x14ac:dyDescent="0.25">
      <c r="A3861" s="1" t="s">
        <v>121</v>
      </c>
      <c r="B3861" s="1" t="s">
        <v>116</v>
      </c>
      <c r="C3861" s="1">
        <v>80</v>
      </c>
      <c r="D3861" s="1" t="s">
        <v>103</v>
      </c>
      <c r="E3861" s="1">
        <v>0</v>
      </c>
      <c r="F3861" s="1">
        <v>0</v>
      </c>
      <c r="G3861" s="1">
        <v>0</v>
      </c>
      <c r="H3861" s="1">
        <v>0</v>
      </c>
      <c r="I3861" s="1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</v>
      </c>
      <c r="U3861" s="3" t="str">
        <f t="shared" si="60"/>
        <v>2017Plan</v>
      </c>
      <c r="V3861" s="2">
        <f>DATE(A3861,INDEX(Map!$H$1:$H$12,MATCH(B3861,Map!$G$1:$G$12,0),0),1)</f>
        <v>43739</v>
      </c>
      <c r="W3861" t="str">
        <f>IF(AND(V3861&gt;=Map!$K$2,V3861&lt;=Map!$L$2),"Base",IF(AND(V3861&gt;=Map!$K$3,V3861&lt;=Map!$L$3),"Fcst","N/A"))</f>
        <v>N/A</v>
      </c>
      <c r="X3861" t="str">
        <f>INDEX(Map!$B$2:$B$86,MATCH(D3861,Map!$A$2:$A$86,0),0)</f>
        <v>N/A</v>
      </c>
      <c r="Y3861" s="7" t="str">
        <f>IF(INDEX(Map!$C$2:$C$86,MATCH(D3861,Map!$A$2:$A$86,0),0)="","N/A",E3861*INDEX(Map!$C$2:$C$86,MATCH(D3861,Map!$A$2:$A$86,0),0))</f>
        <v>N/A</v>
      </c>
      <c r="Z3861" s="7" t="str">
        <f>IF(INDEX(Map!$D$2:$D$86,MATCH(D3861,Map!$A$2:$A$86,0),0)="","N/A",E3861*INDEX(Map!$D$2:$D$86,MATCH(D3861,Map!$A$2:$A$86,0),0))</f>
        <v>N/A</v>
      </c>
      <c r="AA3861" t="str">
        <f>INDEX(Map!$E$2:$E$86,MATCH(D3861,Map!$A$2:$A$86,0),0)</f>
        <v>NGCC</v>
      </c>
    </row>
    <row r="3862" spans="1:27" x14ac:dyDescent="0.25">
      <c r="A3862" s="1" t="s">
        <v>121</v>
      </c>
      <c r="B3862" s="1" t="s">
        <v>116</v>
      </c>
      <c r="C3862" s="1">
        <v>81</v>
      </c>
      <c r="D3862" s="1" t="s">
        <v>104</v>
      </c>
      <c r="E3862" s="1">
        <v>0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</v>
      </c>
      <c r="U3862" s="3" t="str">
        <f t="shared" si="60"/>
        <v>2017Plan</v>
      </c>
      <c r="V3862" s="2">
        <f>DATE(A3862,INDEX(Map!$H$1:$H$12,MATCH(B3862,Map!$G$1:$G$12,0),0),1)</f>
        <v>43739</v>
      </c>
      <c r="W3862" t="str">
        <f>IF(AND(V3862&gt;=Map!$K$2,V3862&lt;=Map!$L$2),"Base",IF(AND(V3862&gt;=Map!$K$3,V3862&lt;=Map!$L$3),"Fcst","N/A"))</f>
        <v>N/A</v>
      </c>
      <c r="X3862" t="str">
        <f>INDEX(Map!$B$2:$B$86,MATCH(D3862,Map!$A$2:$A$86,0),0)</f>
        <v>N/A</v>
      </c>
      <c r="Y3862" s="7" t="str">
        <f>IF(INDEX(Map!$C$2:$C$86,MATCH(D3862,Map!$A$2:$A$86,0),0)="","N/A",E3862*INDEX(Map!$C$2:$C$86,MATCH(D3862,Map!$A$2:$A$86,0),0))</f>
        <v>N/A</v>
      </c>
      <c r="Z3862" s="7" t="str">
        <f>IF(INDEX(Map!$D$2:$D$86,MATCH(D3862,Map!$A$2:$A$86,0),0)="","N/A",E3862*INDEX(Map!$D$2:$D$86,MATCH(D3862,Map!$A$2:$A$86,0),0))</f>
        <v>N/A</v>
      </c>
      <c r="AA3862" t="str">
        <f>INDEX(Map!$E$2:$E$86,MATCH(D3862,Map!$A$2:$A$86,0),0)</f>
        <v>NGCC</v>
      </c>
    </row>
    <row r="3863" spans="1:27" x14ac:dyDescent="0.25">
      <c r="A3863" s="1" t="s">
        <v>121</v>
      </c>
      <c r="B3863" s="1" t="s">
        <v>116</v>
      </c>
      <c r="C3863" s="1">
        <v>82</v>
      </c>
      <c r="D3863" s="1" t="s">
        <v>105</v>
      </c>
      <c r="E3863" s="1">
        <v>0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3" t="str">
        <f t="shared" si="60"/>
        <v>2017Plan</v>
      </c>
      <c r="V3863" s="2">
        <f>DATE(A3863,INDEX(Map!$H$1:$H$12,MATCH(B3863,Map!$G$1:$G$12,0),0),1)</f>
        <v>43739</v>
      </c>
      <c r="W3863" t="str">
        <f>IF(AND(V3863&gt;=Map!$K$2,V3863&lt;=Map!$L$2),"Base",IF(AND(V3863&gt;=Map!$K$3,V3863&lt;=Map!$L$3),"Fcst","N/A"))</f>
        <v>N/A</v>
      </c>
      <c r="X3863" t="str">
        <f>INDEX(Map!$B$2:$B$86,MATCH(D3863,Map!$A$2:$A$86,0),0)</f>
        <v>N/A</v>
      </c>
      <c r="Y3863" s="7" t="str">
        <f>IF(INDEX(Map!$C$2:$C$86,MATCH(D3863,Map!$A$2:$A$86,0),0)="","N/A",E3863*INDEX(Map!$C$2:$C$86,MATCH(D3863,Map!$A$2:$A$86,0),0))</f>
        <v>N/A</v>
      </c>
      <c r="Z3863" s="7" t="str">
        <f>IF(INDEX(Map!$D$2:$D$86,MATCH(D3863,Map!$A$2:$A$86,0),0)="","N/A",E3863*INDEX(Map!$D$2:$D$86,MATCH(D3863,Map!$A$2:$A$86,0),0))</f>
        <v>N/A</v>
      </c>
      <c r="AA3863" t="str">
        <f>INDEX(Map!$E$2:$E$86,MATCH(D3863,Map!$A$2:$A$86,0),0)</f>
        <v>NGCC</v>
      </c>
    </row>
    <row r="3864" spans="1:27" x14ac:dyDescent="0.25">
      <c r="A3864" s="1" t="s">
        <v>121</v>
      </c>
      <c r="B3864" s="1" t="s">
        <v>116</v>
      </c>
      <c r="C3864" s="1">
        <v>83</v>
      </c>
      <c r="D3864" s="1" t="s">
        <v>106</v>
      </c>
      <c r="E3864" s="1">
        <v>0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3" t="str">
        <f t="shared" si="60"/>
        <v>2017Plan</v>
      </c>
      <c r="V3864" s="2">
        <f>DATE(A3864,INDEX(Map!$H$1:$H$12,MATCH(B3864,Map!$G$1:$G$12,0),0),1)</f>
        <v>43739</v>
      </c>
      <c r="W3864" t="str">
        <f>IF(AND(V3864&gt;=Map!$K$2,V3864&lt;=Map!$L$2),"Base",IF(AND(V3864&gt;=Map!$K$3,V3864&lt;=Map!$L$3),"Fcst","N/A"))</f>
        <v>N/A</v>
      </c>
      <c r="X3864" t="str">
        <f>INDEX(Map!$B$2:$B$86,MATCH(D3864,Map!$A$2:$A$86,0),0)</f>
        <v>N/A</v>
      </c>
      <c r="Y3864" s="7" t="str">
        <f>IF(INDEX(Map!$C$2:$C$86,MATCH(D3864,Map!$A$2:$A$86,0),0)="","N/A",E3864*INDEX(Map!$C$2:$C$86,MATCH(D3864,Map!$A$2:$A$86,0),0))</f>
        <v>N/A</v>
      </c>
      <c r="Z3864" s="7" t="str">
        <f>IF(INDEX(Map!$D$2:$D$86,MATCH(D3864,Map!$A$2:$A$86,0),0)="","N/A",E3864*INDEX(Map!$D$2:$D$86,MATCH(D3864,Map!$A$2:$A$86,0),0))</f>
        <v>N/A</v>
      </c>
      <c r="AA3864" t="str">
        <f>INDEX(Map!$E$2:$E$86,MATCH(D3864,Map!$A$2:$A$86,0),0)</f>
        <v>NGCC</v>
      </c>
    </row>
    <row r="3865" spans="1:27" x14ac:dyDescent="0.25">
      <c r="A3865" s="1" t="s">
        <v>121</v>
      </c>
      <c r="B3865" s="1" t="s">
        <v>116</v>
      </c>
      <c r="C3865" s="1">
        <v>84</v>
      </c>
      <c r="D3865" s="1" t="s">
        <v>107</v>
      </c>
      <c r="E3865" s="1">
        <v>0</v>
      </c>
      <c r="F3865" s="1">
        <v>0</v>
      </c>
      <c r="G3865" s="1">
        <v>0</v>
      </c>
      <c r="H3865" s="1">
        <v>0</v>
      </c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</v>
      </c>
      <c r="U3865" s="3" t="str">
        <f t="shared" si="60"/>
        <v>2017Plan</v>
      </c>
      <c r="V3865" s="2">
        <f>DATE(A3865,INDEX(Map!$H$1:$H$12,MATCH(B3865,Map!$G$1:$G$12,0),0),1)</f>
        <v>43739</v>
      </c>
      <c r="W3865" t="str">
        <f>IF(AND(V3865&gt;=Map!$K$2,V3865&lt;=Map!$L$2),"Base",IF(AND(V3865&gt;=Map!$K$3,V3865&lt;=Map!$L$3),"Fcst","N/A"))</f>
        <v>N/A</v>
      </c>
      <c r="X3865" t="str">
        <f>INDEX(Map!$B$2:$B$86,MATCH(D3865,Map!$A$2:$A$86,0),0)</f>
        <v>Bluegrass/EKPC</v>
      </c>
      <c r="Y3865" s="7" t="str">
        <f>IF(INDEX(Map!$C$2:$C$86,MATCH(D3865,Map!$A$2:$A$86,0),0)="","N/A",E3865*INDEX(Map!$C$2:$C$86,MATCH(D3865,Map!$A$2:$A$86,0),0))</f>
        <v>N/A</v>
      </c>
      <c r="Z3865" s="7">
        <f>IF(INDEX(Map!$D$2:$D$86,MATCH(D3865,Map!$A$2:$A$86,0),0)="","N/A",E3865*INDEX(Map!$D$2:$D$86,MATCH(D3865,Map!$A$2:$A$86,0),0))</f>
        <v>0</v>
      </c>
      <c r="AA3865" t="str">
        <f>INDEX(Map!$E$2:$E$86,MATCH(D3865,Map!$A$2:$A$86,0),0)</f>
        <v>SCCT</v>
      </c>
    </row>
    <row r="3866" spans="1:27" x14ac:dyDescent="0.25">
      <c r="A3866" s="1" t="s">
        <v>121</v>
      </c>
      <c r="B3866" s="1" t="s">
        <v>117</v>
      </c>
      <c r="C3866" s="1">
        <v>1</v>
      </c>
      <c r="D3866" s="1" t="s">
        <v>23</v>
      </c>
      <c r="E3866" s="1">
        <v>26.4</v>
      </c>
      <c r="F3866" s="1">
        <v>0</v>
      </c>
      <c r="G3866" s="1">
        <v>34.299999999999997</v>
      </c>
      <c r="H3866" s="1">
        <v>1</v>
      </c>
      <c r="I3866" s="1">
        <v>300.60000000000002</v>
      </c>
      <c r="J3866" s="1">
        <v>11378</v>
      </c>
      <c r="K3866" s="1">
        <v>553</v>
      </c>
      <c r="L3866" s="1">
        <v>267.8</v>
      </c>
      <c r="M3866" s="1">
        <v>805</v>
      </c>
      <c r="N3866" s="1">
        <v>1</v>
      </c>
      <c r="O3866" s="1">
        <v>22</v>
      </c>
      <c r="P3866" s="1">
        <v>0</v>
      </c>
      <c r="Q3866" s="1">
        <v>78</v>
      </c>
      <c r="R3866" s="1">
        <v>33.42</v>
      </c>
      <c r="S3866" s="1">
        <v>34.26</v>
      </c>
      <c r="T3866" s="1">
        <v>905</v>
      </c>
      <c r="U3866" s="3" t="str">
        <f t="shared" si="60"/>
        <v>2017Plan</v>
      </c>
      <c r="V3866" s="2">
        <f>DATE(A3866,INDEX(Map!$H$1:$H$12,MATCH(B3866,Map!$G$1:$G$12,0),0),1)</f>
        <v>43770</v>
      </c>
      <c r="W3866" t="str">
        <f>IF(AND(V3866&gt;=Map!$K$2,V3866&lt;=Map!$L$2),"Base",IF(AND(V3866&gt;=Map!$K$3,V3866&lt;=Map!$L$3),"Fcst","N/A"))</f>
        <v>N/A</v>
      </c>
      <c r="X3866" t="str">
        <f>INDEX(Map!$B$2:$B$86,MATCH(D3866,Map!$A$2:$A$86,0),0)</f>
        <v>Brown 1</v>
      </c>
      <c r="Y3866" s="7">
        <f>IF(INDEX(Map!$C$2:$C$86,MATCH(D3866,Map!$A$2:$A$86,0),0)="","N/A",E3866*INDEX(Map!$C$2:$C$86,MATCH(D3866,Map!$A$2:$A$86,0),0))</f>
        <v>26.4</v>
      </c>
      <c r="Z3866" s="7" t="str">
        <f>IF(INDEX(Map!$D$2:$D$86,MATCH(D3866,Map!$A$2:$A$86,0),0)="","N/A",E3866*INDEX(Map!$D$2:$D$86,MATCH(D3866,Map!$A$2:$A$86,0),0))</f>
        <v>N/A</v>
      </c>
      <c r="AA3866" t="str">
        <f>INDEX(Map!$E$2:$E$86,MATCH(D3866,Map!$A$2:$A$86,0),0)</f>
        <v>Coal</v>
      </c>
    </row>
    <row r="3867" spans="1:27" x14ac:dyDescent="0.25">
      <c r="A3867" s="1" t="s">
        <v>121</v>
      </c>
      <c r="B3867" s="1" t="s">
        <v>117</v>
      </c>
      <c r="C3867" s="1">
        <v>2</v>
      </c>
      <c r="D3867" s="1" t="s">
        <v>24</v>
      </c>
      <c r="E3867" s="1">
        <v>46.8</v>
      </c>
      <c r="F3867" s="1">
        <v>0</v>
      </c>
      <c r="G3867" s="1">
        <v>38.9</v>
      </c>
      <c r="H3867" s="1">
        <v>2</v>
      </c>
      <c r="I3867" s="1">
        <v>499.9</v>
      </c>
      <c r="J3867" s="1">
        <v>10681</v>
      </c>
      <c r="K3867" s="1">
        <v>580</v>
      </c>
      <c r="L3867" s="1">
        <v>267.8</v>
      </c>
      <c r="M3867" s="1">
        <v>1339</v>
      </c>
      <c r="N3867" s="1">
        <v>1</v>
      </c>
      <c r="O3867" s="1">
        <v>22</v>
      </c>
      <c r="P3867" s="1">
        <v>0</v>
      </c>
      <c r="Q3867" s="1">
        <v>104</v>
      </c>
      <c r="R3867" s="1">
        <v>30.83</v>
      </c>
      <c r="S3867" s="1">
        <v>31.29</v>
      </c>
      <c r="T3867" s="1">
        <v>1465</v>
      </c>
      <c r="U3867" s="3" t="str">
        <f t="shared" si="60"/>
        <v>2017Plan</v>
      </c>
      <c r="V3867" s="2">
        <f>DATE(A3867,INDEX(Map!$H$1:$H$12,MATCH(B3867,Map!$G$1:$G$12,0),0),1)</f>
        <v>43770</v>
      </c>
      <c r="W3867" t="str">
        <f>IF(AND(V3867&gt;=Map!$K$2,V3867&lt;=Map!$L$2),"Base",IF(AND(V3867&gt;=Map!$K$3,V3867&lt;=Map!$L$3),"Fcst","N/A"))</f>
        <v>N/A</v>
      </c>
      <c r="X3867" t="str">
        <f>INDEX(Map!$B$2:$B$86,MATCH(D3867,Map!$A$2:$A$86,0),0)</f>
        <v>Brown 2</v>
      </c>
      <c r="Y3867" s="7">
        <f>IF(INDEX(Map!$C$2:$C$86,MATCH(D3867,Map!$A$2:$A$86,0),0)="","N/A",E3867*INDEX(Map!$C$2:$C$86,MATCH(D3867,Map!$A$2:$A$86,0),0))</f>
        <v>46.8</v>
      </c>
      <c r="Z3867" s="7" t="str">
        <f>IF(INDEX(Map!$D$2:$D$86,MATCH(D3867,Map!$A$2:$A$86,0),0)="","N/A",E3867*INDEX(Map!$D$2:$D$86,MATCH(D3867,Map!$A$2:$A$86,0),0))</f>
        <v>N/A</v>
      </c>
      <c r="AA3867" t="str">
        <f>INDEX(Map!$E$2:$E$86,MATCH(D3867,Map!$A$2:$A$86,0),0)</f>
        <v>Coal</v>
      </c>
    </row>
    <row r="3868" spans="1:27" x14ac:dyDescent="0.25">
      <c r="A3868" s="1" t="s">
        <v>121</v>
      </c>
      <c r="B3868" s="1" t="s">
        <v>117</v>
      </c>
      <c r="C3868" s="1">
        <v>3</v>
      </c>
      <c r="D3868" s="1" t="s">
        <v>25</v>
      </c>
      <c r="E3868" s="1">
        <v>101.9</v>
      </c>
      <c r="F3868" s="1">
        <v>0</v>
      </c>
      <c r="G3868" s="1">
        <v>34.4</v>
      </c>
      <c r="H3868" s="1">
        <v>3</v>
      </c>
      <c r="I3868" s="1">
        <v>1224.7</v>
      </c>
      <c r="J3868" s="1">
        <v>12016</v>
      </c>
      <c r="K3868" s="1">
        <v>604</v>
      </c>
      <c r="L3868" s="1">
        <v>267.8</v>
      </c>
      <c r="M3868" s="1">
        <v>3280</v>
      </c>
      <c r="N3868" s="1">
        <v>3</v>
      </c>
      <c r="O3868" s="1">
        <v>57</v>
      </c>
      <c r="P3868" s="1">
        <v>0</v>
      </c>
      <c r="Q3868" s="1">
        <v>323</v>
      </c>
      <c r="R3868" s="1">
        <v>35.35</v>
      </c>
      <c r="S3868" s="1">
        <v>35.9</v>
      </c>
      <c r="T3868" s="1">
        <v>3659</v>
      </c>
      <c r="U3868" s="3" t="str">
        <f t="shared" si="60"/>
        <v>2017Plan</v>
      </c>
      <c r="V3868" s="2">
        <f>DATE(A3868,INDEX(Map!$H$1:$H$12,MATCH(B3868,Map!$G$1:$G$12,0),0),1)</f>
        <v>43770</v>
      </c>
      <c r="W3868" t="str">
        <f>IF(AND(V3868&gt;=Map!$K$2,V3868&lt;=Map!$L$2),"Base",IF(AND(V3868&gt;=Map!$K$3,V3868&lt;=Map!$L$3),"Fcst","N/A"))</f>
        <v>N/A</v>
      </c>
      <c r="X3868" t="str">
        <f>INDEX(Map!$B$2:$B$86,MATCH(D3868,Map!$A$2:$A$86,0),0)</f>
        <v>Brown 3</v>
      </c>
      <c r="Y3868" s="7">
        <f>IF(INDEX(Map!$C$2:$C$86,MATCH(D3868,Map!$A$2:$A$86,0),0)="","N/A",E3868*INDEX(Map!$C$2:$C$86,MATCH(D3868,Map!$A$2:$A$86,0),0))</f>
        <v>101.9</v>
      </c>
      <c r="Z3868" s="7" t="str">
        <f>IF(INDEX(Map!$D$2:$D$86,MATCH(D3868,Map!$A$2:$A$86,0),0)="","N/A",E3868*INDEX(Map!$D$2:$D$86,MATCH(D3868,Map!$A$2:$A$86,0),0))</f>
        <v>N/A</v>
      </c>
      <c r="AA3868" t="str">
        <f>INDEX(Map!$E$2:$E$86,MATCH(D3868,Map!$A$2:$A$86,0),0)</f>
        <v>Coal</v>
      </c>
    </row>
    <row r="3869" spans="1:27" x14ac:dyDescent="0.25">
      <c r="A3869" s="1" t="s">
        <v>121</v>
      </c>
      <c r="B3869" s="1" t="s">
        <v>117</v>
      </c>
      <c r="C3869" s="1">
        <v>4</v>
      </c>
      <c r="D3869" s="1" t="s">
        <v>26</v>
      </c>
      <c r="E3869" s="1">
        <v>288.10000000000002</v>
      </c>
      <c r="F3869" s="1">
        <v>0</v>
      </c>
      <c r="G3869" s="1">
        <v>84.2</v>
      </c>
      <c r="H3869" s="1">
        <v>2</v>
      </c>
      <c r="I3869" s="1">
        <v>3020.4</v>
      </c>
      <c r="J3869" s="1">
        <v>10483</v>
      </c>
      <c r="K3869" s="1">
        <v>681</v>
      </c>
      <c r="L3869" s="1">
        <v>205</v>
      </c>
      <c r="M3869" s="1">
        <v>6193</v>
      </c>
      <c r="N3869" s="1">
        <v>2</v>
      </c>
      <c r="O3869" s="1">
        <v>38</v>
      </c>
      <c r="P3869" s="1">
        <v>0</v>
      </c>
      <c r="Q3869" s="1">
        <v>571</v>
      </c>
      <c r="R3869" s="1">
        <v>23.48</v>
      </c>
      <c r="S3869" s="1">
        <v>23.61</v>
      </c>
      <c r="T3869" s="1">
        <v>6802</v>
      </c>
      <c r="U3869" s="3" t="str">
        <f t="shared" si="60"/>
        <v>2017Plan</v>
      </c>
      <c r="V3869" s="2">
        <f>DATE(A3869,INDEX(Map!$H$1:$H$12,MATCH(B3869,Map!$G$1:$G$12,0),0),1)</f>
        <v>43770</v>
      </c>
      <c r="W3869" t="str">
        <f>IF(AND(V3869&gt;=Map!$K$2,V3869&lt;=Map!$L$2),"Base",IF(AND(V3869&gt;=Map!$K$3,V3869&lt;=Map!$L$3),"Fcst","N/A"))</f>
        <v>N/A</v>
      </c>
      <c r="X3869" t="str">
        <f>INDEX(Map!$B$2:$B$86,MATCH(D3869,Map!$A$2:$A$86,0),0)</f>
        <v>Ghent 1</v>
      </c>
      <c r="Y3869" s="7">
        <f>IF(INDEX(Map!$C$2:$C$86,MATCH(D3869,Map!$A$2:$A$86,0),0)="","N/A",E3869*INDEX(Map!$C$2:$C$86,MATCH(D3869,Map!$A$2:$A$86,0),0))</f>
        <v>288.10000000000002</v>
      </c>
      <c r="Z3869" s="7" t="str">
        <f>IF(INDEX(Map!$D$2:$D$86,MATCH(D3869,Map!$A$2:$A$86,0),0)="","N/A",E3869*INDEX(Map!$D$2:$D$86,MATCH(D3869,Map!$A$2:$A$86,0),0))</f>
        <v>N/A</v>
      </c>
      <c r="AA3869" t="str">
        <f>INDEX(Map!$E$2:$E$86,MATCH(D3869,Map!$A$2:$A$86,0),0)</f>
        <v>Coal</v>
      </c>
    </row>
    <row r="3870" spans="1:27" x14ac:dyDescent="0.25">
      <c r="A3870" s="1" t="s">
        <v>121</v>
      </c>
      <c r="B3870" s="1" t="s">
        <v>117</v>
      </c>
      <c r="C3870" s="1">
        <v>5</v>
      </c>
      <c r="D3870" s="1" t="s">
        <v>27</v>
      </c>
      <c r="E3870" s="1">
        <v>59.6</v>
      </c>
      <c r="F3870" s="1">
        <v>0</v>
      </c>
      <c r="G3870" s="1">
        <v>17.100000000000001</v>
      </c>
      <c r="H3870" s="1">
        <v>2</v>
      </c>
      <c r="I3870" s="1">
        <v>619.20000000000005</v>
      </c>
      <c r="J3870" s="1">
        <v>10388</v>
      </c>
      <c r="K3870" s="1">
        <v>137</v>
      </c>
      <c r="L3870" s="1">
        <v>205</v>
      </c>
      <c r="M3870" s="1">
        <v>1270</v>
      </c>
      <c r="N3870" s="1">
        <v>2</v>
      </c>
      <c r="O3870" s="1">
        <v>40</v>
      </c>
      <c r="P3870" s="1">
        <v>0</v>
      </c>
      <c r="Q3870" s="1">
        <v>69</v>
      </c>
      <c r="R3870" s="1">
        <v>22.46</v>
      </c>
      <c r="S3870" s="1">
        <v>23.13</v>
      </c>
      <c r="T3870" s="1">
        <v>1379</v>
      </c>
      <c r="U3870" s="3" t="str">
        <f t="shared" si="60"/>
        <v>2017Plan</v>
      </c>
      <c r="V3870" s="2">
        <f>DATE(A3870,INDEX(Map!$H$1:$H$12,MATCH(B3870,Map!$G$1:$G$12,0),0),1)</f>
        <v>43770</v>
      </c>
      <c r="W3870" t="str">
        <f>IF(AND(V3870&gt;=Map!$K$2,V3870&lt;=Map!$L$2),"Base",IF(AND(V3870&gt;=Map!$K$3,V3870&lt;=Map!$L$3),"Fcst","N/A"))</f>
        <v>N/A</v>
      </c>
      <c r="X3870" t="str">
        <f>INDEX(Map!$B$2:$B$86,MATCH(D3870,Map!$A$2:$A$86,0),0)</f>
        <v>Ghent 2</v>
      </c>
      <c r="Y3870" s="7">
        <f>IF(INDEX(Map!$C$2:$C$86,MATCH(D3870,Map!$A$2:$A$86,0),0)="","N/A",E3870*INDEX(Map!$C$2:$C$86,MATCH(D3870,Map!$A$2:$A$86,0),0))</f>
        <v>59.6</v>
      </c>
      <c r="Z3870" s="7" t="str">
        <f>IF(INDEX(Map!$D$2:$D$86,MATCH(D3870,Map!$A$2:$A$86,0),0)="","N/A",E3870*INDEX(Map!$D$2:$D$86,MATCH(D3870,Map!$A$2:$A$86,0),0))</f>
        <v>N/A</v>
      </c>
      <c r="AA3870" t="str">
        <f>INDEX(Map!$E$2:$E$86,MATCH(D3870,Map!$A$2:$A$86,0),0)</f>
        <v>Coal</v>
      </c>
    </row>
    <row r="3871" spans="1:27" x14ac:dyDescent="0.25">
      <c r="A3871" s="1" t="s">
        <v>121</v>
      </c>
      <c r="B3871" s="1" t="s">
        <v>117</v>
      </c>
      <c r="C3871" s="1">
        <v>6</v>
      </c>
      <c r="D3871" s="1" t="s">
        <v>28</v>
      </c>
      <c r="E3871" s="1">
        <v>7.5</v>
      </c>
      <c r="F3871" s="1">
        <v>0</v>
      </c>
      <c r="G3871" s="1">
        <v>2.2000000000000002</v>
      </c>
      <c r="H3871" s="1">
        <v>1</v>
      </c>
      <c r="I3871" s="1">
        <v>83.7</v>
      </c>
      <c r="J3871" s="1">
        <v>11209</v>
      </c>
      <c r="K3871" s="1">
        <v>21</v>
      </c>
      <c r="L3871" s="1">
        <v>205</v>
      </c>
      <c r="M3871" s="1">
        <v>172</v>
      </c>
      <c r="N3871" s="1">
        <v>2</v>
      </c>
      <c r="O3871" s="1">
        <v>27</v>
      </c>
      <c r="P3871" s="1">
        <v>0</v>
      </c>
      <c r="Q3871" s="1">
        <v>14</v>
      </c>
      <c r="R3871" s="1">
        <v>24.91</v>
      </c>
      <c r="S3871" s="1">
        <v>28.55</v>
      </c>
      <c r="T3871" s="1">
        <v>213</v>
      </c>
      <c r="U3871" s="3" t="str">
        <f t="shared" si="60"/>
        <v>2017Plan</v>
      </c>
      <c r="V3871" s="2">
        <f>DATE(A3871,INDEX(Map!$H$1:$H$12,MATCH(B3871,Map!$G$1:$G$12,0),0),1)</f>
        <v>43770</v>
      </c>
      <c r="W3871" t="str">
        <f>IF(AND(V3871&gt;=Map!$K$2,V3871&lt;=Map!$L$2),"Base",IF(AND(V3871&gt;=Map!$K$3,V3871&lt;=Map!$L$3),"Fcst","N/A"))</f>
        <v>N/A</v>
      </c>
      <c r="X3871" t="str">
        <f>INDEX(Map!$B$2:$B$86,MATCH(D3871,Map!$A$2:$A$86,0),0)</f>
        <v>Ghent 3</v>
      </c>
      <c r="Y3871" s="7">
        <f>IF(INDEX(Map!$C$2:$C$86,MATCH(D3871,Map!$A$2:$A$86,0),0)="","N/A",E3871*INDEX(Map!$C$2:$C$86,MATCH(D3871,Map!$A$2:$A$86,0),0))</f>
        <v>7.5</v>
      </c>
      <c r="Z3871" s="7" t="str">
        <f>IF(INDEX(Map!$D$2:$D$86,MATCH(D3871,Map!$A$2:$A$86,0),0)="","N/A",E3871*INDEX(Map!$D$2:$D$86,MATCH(D3871,Map!$A$2:$A$86,0),0))</f>
        <v>N/A</v>
      </c>
      <c r="AA3871" t="str">
        <f>INDEX(Map!$E$2:$E$86,MATCH(D3871,Map!$A$2:$A$86,0),0)</f>
        <v>Coal</v>
      </c>
    </row>
    <row r="3872" spans="1:27" x14ac:dyDescent="0.25">
      <c r="A3872" s="1" t="s">
        <v>121</v>
      </c>
      <c r="B3872" s="1" t="s">
        <v>117</v>
      </c>
      <c r="C3872" s="1">
        <v>7</v>
      </c>
      <c r="D3872" s="1" t="s">
        <v>29</v>
      </c>
      <c r="E3872" s="1">
        <v>292.3</v>
      </c>
      <c r="F3872" s="1">
        <v>0</v>
      </c>
      <c r="G3872" s="1">
        <v>85.3</v>
      </c>
      <c r="H3872" s="1">
        <v>2</v>
      </c>
      <c r="I3872" s="1">
        <v>3177.2</v>
      </c>
      <c r="J3872" s="1">
        <v>10868</v>
      </c>
      <c r="K3872" s="1">
        <v>674</v>
      </c>
      <c r="L3872" s="1">
        <v>205</v>
      </c>
      <c r="M3872" s="1">
        <v>6514</v>
      </c>
      <c r="N3872" s="1">
        <v>4</v>
      </c>
      <c r="O3872" s="1">
        <v>65</v>
      </c>
      <c r="P3872" s="1">
        <v>0</v>
      </c>
      <c r="Q3872" s="1">
        <v>586</v>
      </c>
      <c r="R3872" s="1">
        <v>24.29</v>
      </c>
      <c r="S3872" s="1">
        <v>24.51</v>
      </c>
      <c r="T3872" s="1">
        <v>7165</v>
      </c>
      <c r="U3872" s="3" t="str">
        <f t="shared" si="60"/>
        <v>2017Plan</v>
      </c>
      <c r="V3872" s="2">
        <f>DATE(A3872,INDEX(Map!$H$1:$H$12,MATCH(B3872,Map!$G$1:$G$12,0),0),1)</f>
        <v>43770</v>
      </c>
      <c r="W3872" t="str">
        <f>IF(AND(V3872&gt;=Map!$K$2,V3872&lt;=Map!$L$2),"Base",IF(AND(V3872&gt;=Map!$K$3,V3872&lt;=Map!$L$3),"Fcst","N/A"))</f>
        <v>N/A</v>
      </c>
      <c r="X3872" t="str">
        <f>INDEX(Map!$B$2:$B$86,MATCH(D3872,Map!$A$2:$A$86,0),0)</f>
        <v>Ghent 4</v>
      </c>
      <c r="Y3872" s="7">
        <f>IF(INDEX(Map!$C$2:$C$86,MATCH(D3872,Map!$A$2:$A$86,0),0)="","N/A",E3872*INDEX(Map!$C$2:$C$86,MATCH(D3872,Map!$A$2:$A$86,0),0))</f>
        <v>292.3</v>
      </c>
      <c r="Z3872" s="7" t="str">
        <f>IF(INDEX(Map!$D$2:$D$86,MATCH(D3872,Map!$A$2:$A$86,0),0)="","N/A",E3872*INDEX(Map!$D$2:$D$86,MATCH(D3872,Map!$A$2:$A$86,0),0))</f>
        <v>N/A</v>
      </c>
      <c r="AA3872" t="str">
        <f>INDEX(Map!$E$2:$E$86,MATCH(D3872,Map!$A$2:$A$86,0),0)</f>
        <v>Coal</v>
      </c>
    </row>
    <row r="3873" spans="1:27" x14ac:dyDescent="0.25">
      <c r="A3873" s="1" t="s">
        <v>121</v>
      </c>
      <c r="B3873" s="1" t="s">
        <v>117</v>
      </c>
      <c r="C3873" s="1">
        <v>8</v>
      </c>
      <c r="D3873" s="1" t="s">
        <v>30</v>
      </c>
      <c r="E3873" s="1">
        <v>181.8</v>
      </c>
      <c r="F3873" s="1">
        <v>0</v>
      </c>
      <c r="G3873" s="1">
        <v>84.2</v>
      </c>
      <c r="H3873" s="1">
        <v>2</v>
      </c>
      <c r="I3873" s="1">
        <v>1902.8</v>
      </c>
      <c r="J3873" s="1">
        <v>10465</v>
      </c>
      <c r="K3873" s="1">
        <v>670</v>
      </c>
      <c r="L3873" s="1">
        <v>201.3</v>
      </c>
      <c r="M3873" s="1">
        <v>3831</v>
      </c>
      <c r="N3873" s="1">
        <v>4</v>
      </c>
      <c r="O3873" s="1">
        <v>18</v>
      </c>
      <c r="P3873" s="1">
        <v>0</v>
      </c>
      <c r="Q3873" s="1">
        <v>163</v>
      </c>
      <c r="R3873" s="1">
        <v>21.97</v>
      </c>
      <c r="S3873" s="1">
        <v>22.07</v>
      </c>
      <c r="T3873" s="1">
        <v>4012</v>
      </c>
      <c r="U3873" s="3" t="str">
        <f t="shared" si="60"/>
        <v>2017Plan</v>
      </c>
      <c r="V3873" s="2">
        <f>DATE(A3873,INDEX(Map!$H$1:$H$12,MATCH(B3873,Map!$G$1:$G$12,0),0),1)</f>
        <v>43770</v>
      </c>
      <c r="W3873" t="str">
        <f>IF(AND(V3873&gt;=Map!$K$2,V3873&lt;=Map!$L$2),"Base",IF(AND(V3873&gt;=Map!$K$3,V3873&lt;=Map!$L$3),"Fcst","N/A"))</f>
        <v>N/A</v>
      </c>
      <c r="X3873" t="str">
        <f>INDEX(Map!$B$2:$B$86,MATCH(D3873,Map!$A$2:$A$86,0),0)</f>
        <v>Mill Creek 1</v>
      </c>
      <c r="Y3873" s="7" t="str">
        <f>IF(INDEX(Map!$C$2:$C$86,MATCH(D3873,Map!$A$2:$A$86,0),0)="","N/A",E3873*INDEX(Map!$C$2:$C$86,MATCH(D3873,Map!$A$2:$A$86,0),0))</f>
        <v>N/A</v>
      </c>
      <c r="Z3873" s="7">
        <f>IF(INDEX(Map!$D$2:$D$86,MATCH(D3873,Map!$A$2:$A$86,0),0)="","N/A",E3873*INDEX(Map!$D$2:$D$86,MATCH(D3873,Map!$A$2:$A$86,0),0))</f>
        <v>181.8</v>
      </c>
      <c r="AA3873" t="str">
        <f>INDEX(Map!$E$2:$E$86,MATCH(D3873,Map!$A$2:$A$86,0),0)</f>
        <v>Coal</v>
      </c>
    </row>
    <row r="3874" spans="1:27" x14ac:dyDescent="0.25">
      <c r="A3874" s="1" t="s">
        <v>121</v>
      </c>
      <c r="B3874" s="1" t="s">
        <v>117</v>
      </c>
      <c r="C3874" s="1">
        <v>9</v>
      </c>
      <c r="D3874" s="1" t="s">
        <v>31</v>
      </c>
      <c r="E3874" s="1">
        <v>177.7</v>
      </c>
      <c r="F3874" s="1">
        <v>0</v>
      </c>
      <c r="G3874" s="1">
        <v>83.4</v>
      </c>
      <c r="H3874" s="1">
        <v>2</v>
      </c>
      <c r="I3874" s="1">
        <v>1894.7</v>
      </c>
      <c r="J3874" s="1">
        <v>10665</v>
      </c>
      <c r="K3874" s="1">
        <v>670</v>
      </c>
      <c r="L3874" s="1">
        <v>201.3</v>
      </c>
      <c r="M3874" s="1">
        <v>3815</v>
      </c>
      <c r="N3874" s="1">
        <v>4</v>
      </c>
      <c r="O3874" s="1">
        <v>18</v>
      </c>
      <c r="P3874" s="1">
        <v>0</v>
      </c>
      <c r="Q3874" s="1">
        <v>201</v>
      </c>
      <c r="R3874" s="1">
        <v>22.6</v>
      </c>
      <c r="S3874" s="1">
        <v>22.71</v>
      </c>
      <c r="T3874" s="1">
        <v>4034</v>
      </c>
      <c r="U3874" s="3" t="str">
        <f t="shared" si="60"/>
        <v>2017Plan</v>
      </c>
      <c r="V3874" s="2">
        <f>DATE(A3874,INDEX(Map!$H$1:$H$12,MATCH(B3874,Map!$G$1:$G$12,0),0),1)</f>
        <v>43770</v>
      </c>
      <c r="W3874" t="str">
        <f>IF(AND(V3874&gt;=Map!$K$2,V3874&lt;=Map!$L$2),"Base",IF(AND(V3874&gt;=Map!$K$3,V3874&lt;=Map!$L$3),"Fcst","N/A"))</f>
        <v>N/A</v>
      </c>
      <c r="X3874" t="str">
        <f>INDEX(Map!$B$2:$B$86,MATCH(D3874,Map!$A$2:$A$86,0),0)</f>
        <v>Mill Creek 2</v>
      </c>
      <c r="Y3874" s="7" t="str">
        <f>IF(INDEX(Map!$C$2:$C$86,MATCH(D3874,Map!$A$2:$A$86,0),0)="","N/A",E3874*INDEX(Map!$C$2:$C$86,MATCH(D3874,Map!$A$2:$A$86,0),0))</f>
        <v>N/A</v>
      </c>
      <c r="Z3874" s="7">
        <f>IF(INDEX(Map!$D$2:$D$86,MATCH(D3874,Map!$A$2:$A$86,0),0)="","N/A",E3874*INDEX(Map!$D$2:$D$86,MATCH(D3874,Map!$A$2:$A$86,0),0))</f>
        <v>177.7</v>
      </c>
      <c r="AA3874" t="str">
        <f>INDEX(Map!$E$2:$E$86,MATCH(D3874,Map!$A$2:$A$86,0),0)</f>
        <v>Coal</v>
      </c>
    </row>
    <row r="3875" spans="1:27" x14ac:dyDescent="0.25">
      <c r="A3875" s="1" t="s">
        <v>121</v>
      </c>
      <c r="B3875" s="1" t="s">
        <v>117</v>
      </c>
      <c r="C3875" s="1">
        <v>10</v>
      </c>
      <c r="D3875" s="1" t="s">
        <v>32</v>
      </c>
      <c r="E3875" s="1">
        <v>0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</v>
      </c>
      <c r="U3875" s="3" t="str">
        <f t="shared" si="60"/>
        <v>2017Plan</v>
      </c>
      <c r="V3875" s="2">
        <f>DATE(A3875,INDEX(Map!$H$1:$H$12,MATCH(B3875,Map!$G$1:$G$12,0),0),1)</f>
        <v>43770</v>
      </c>
      <c r="W3875" t="str">
        <f>IF(AND(V3875&gt;=Map!$K$2,V3875&lt;=Map!$L$2),"Base",IF(AND(V3875&gt;=Map!$K$3,V3875&lt;=Map!$L$3),"Fcst","N/A"))</f>
        <v>N/A</v>
      </c>
      <c r="X3875" t="str">
        <f>INDEX(Map!$B$2:$B$86,MATCH(D3875,Map!$A$2:$A$86,0),0)</f>
        <v>Mill Creek 3</v>
      </c>
      <c r="Y3875" s="7" t="str">
        <f>IF(INDEX(Map!$C$2:$C$86,MATCH(D3875,Map!$A$2:$A$86,0),0)="","N/A",E3875*INDEX(Map!$C$2:$C$86,MATCH(D3875,Map!$A$2:$A$86,0),0))</f>
        <v>N/A</v>
      </c>
      <c r="Z3875" s="7">
        <f>IF(INDEX(Map!$D$2:$D$86,MATCH(D3875,Map!$A$2:$A$86,0),0)="","N/A",E3875*INDEX(Map!$D$2:$D$86,MATCH(D3875,Map!$A$2:$A$86,0),0))</f>
        <v>0</v>
      </c>
      <c r="AA3875" t="str">
        <f>INDEX(Map!$E$2:$E$86,MATCH(D3875,Map!$A$2:$A$86,0),0)</f>
        <v>Coal</v>
      </c>
    </row>
    <row r="3876" spans="1:27" x14ac:dyDescent="0.25">
      <c r="A3876" s="1" t="s">
        <v>121</v>
      </c>
      <c r="B3876" s="1" t="s">
        <v>117</v>
      </c>
      <c r="C3876" s="1">
        <v>11</v>
      </c>
      <c r="D3876" s="1" t="s">
        <v>33</v>
      </c>
      <c r="E3876" s="1">
        <v>294.89999999999998</v>
      </c>
      <c r="F3876" s="1">
        <v>0</v>
      </c>
      <c r="G3876" s="1">
        <v>85</v>
      </c>
      <c r="H3876" s="1">
        <v>2</v>
      </c>
      <c r="I3876" s="1">
        <v>3073.2</v>
      </c>
      <c r="J3876" s="1">
        <v>10421</v>
      </c>
      <c r="K3876" s="1">
        <v>666</v>
      </c>
      <c r="L3876" s="1">
        <v>201.3</v>
      </c>
      <c r="M3876" s="1">
        <v>6188</v>
      </c>
      <c r="N3876" s="1">
        <v>19</v>
      </c>
      <c r="O3876" s="1">
        <v>79</v>
      </c>
      <c r="P3876" s="1">
        <v>0</v>
      </c>
      <c r="Q3876" s="1">
        <v>349</v>
      </c>
      <c r="R3876" s="1">
        <v>22.17</v>
      </c>
      <c r="S3876" s="1">
        <v>22.44</v>
      </c>
      <c r="T3876" s="1">
        <v>6616</v>
      </c>
      <c r="U3876" s="3" t="str">
        <f t="shared" si="60"/>
        <v>2017Plan</v>
      </c>
      <c r="V3876" s="2">
        <f>DATE(A3876,INDEX(Map!$H$1:$H$12,MATCH(B3876,Map!$G$1:$G$12,0),0),1)</f>
        <v>43770</v>
      </c>
      <c r="W3876" t="str">
        <f>IF(AND(V3876&gt;=Map!$K$2,V3876&lt;=Map!$L$2),"Base",IF(AND(V3876&gt;=Map!$K$3,V3876&lt;=Map!$L$3),"Fcst","N/A"))</f>
        <v>N/A</v>
      </c>
      <c r="X3876" t="str">
        <f>INDEX(Map!$B$2:$B$86,MATCH(D3876,Map!$A$2:$A$86,0),0)</f>
        <v>Mill Creek 4</v>
      </c>
      <c r="Y3876" s="7" t="str">
        <f>IF(INDEX(Map!$C$2:$C$86,MATCH(D3876,Map!$A$2:$A$86,0),0)="","N/A",E3876*INDEX(Map!$C$2:$C$86,MATCH(D3876,Map!$A$2:$A$86,0),0))</f>
        <v>N/A</v>
      </c>
      <c r="Z3876" s="7">
        <f>IF(INDEX(Map!$D$2:$D$86,MATCH(D3876,Map!$A$2:$A$86,0),0)="","N/A",E3876*INDEX(Map!$D$2:$D$86,MATCH(D3876,Map!$A$2:$A$86,0),0))</f>
        <v>294.89999999999998</v>
      </c>
      <c r="AA3876" t="str">
        <f>INDEX(Map!$E$2:$E$86,MATCH(D3876,Map!$A$2:$A$86,0),0)</f>
        <v>Coal</v>
      </c>
    </row>
    <row r="3877" spans="1:27" x14ac:dyDescent="0.25">
      <c r="A3877" s="1" t="s">
        <v>121</v>
      </c>
      <c r="B3877" s="1" t="s">
        <v>117</v>
      </c>
      <c r="C3877" s="1">
        <v>12</v>
      </c>
      <c r="D3877" s="1" t="s">
        <v>34</v>
      </c>
      <c r="E3877" s="1">
        <v>95</v>
      </c>
      <c r="F3877" s="1">
        <v>0</v>
      </c>
      <c r="G3877" s="1">
        <v>35.700000000000003</v>
      </c>
      <c r="H3877" s="1">
        <v>2</v>
      </c>
      <c r="I3877" s="1">
        <v>1018.2</v>
      </c>
      <c r="J3877" s="1">
        <v>10714</v>
      </c>
      <c r="K3877" s="1">
        <v>288</v>
      </c>
      <c r="L3877" s="1">
        <v>201</v>
      </c>
      <c r="M3877" s="1">
        <v>2047</v>
      </c>
      <c r="N3877" s="1">
        <v>7</v>
      </c>
      <c r="O3877" s="1">
        <v>24</v>
      </c>
      <c r="P3877" s="1">
        <v>0</v>
      </c>
      <c r="Q3877" s="1">
        <v>126</v>
      </c>
      <c r="R3877" s="1">
        <v>22.86</v>
      </c>
      <c r="S3877" s="1">
        <v>23.11</v>
      </c>
      <c r="T3877" s="1">
        <v>2196</v>
      </c>
      <c r="U3877" s="3" t="str">
        <f t="shared" si="60"/>
        <v>2017Plan</v>
      </c>
      <c r="V3877" s="2">
        <f>DATE(A3877,INDEX(Map!$H$1:$H$12,MATCH(B3877,Map!$G$1:$G$12,0),0),1)</f>
        <v>43770</v>
      </c>
      <c r="W3877" t="str">
        <f>IF(AND(V3877&gt;=Map!$K$2,V3877&lt;=Map!$L$2),"Base",IF(AND(V3877&gt;=Map!$K$3,V3877&lt;=Map!$L$3),"Fcst","N/A"))</f>
        <v>N/A</v>
      </c>
      <c r="X3877" t="str">
        <f>INDEX(Map!$B$2:$B$86,MATCH(D3877,Map!$A$2:$A$86,0),0)</f>
        <v>Trimble County 1</v>
      </c>
      <c r="Y3877" s="7" t="str">
        <f>IF(INDEX(Map!$C$2:$C$86,MATCH(D3877,Map!$A$2:$A$86,0),0)="","N/A",E3877*INDEX(Map!$C$2:$C$86,MATCH(D3877,Map!$A$2:$A$86,0),0))</f>
        <v>N/A</v>
      </c>
      <c r="Z3877" s="7">
        <f>IF(INDEX(Map!$D$2:$D$86,MATCH(D3877,Map!$A$2:$A$86,0),0)="","N/A",E3877*INDEX(Map!$D$2:$D$86,MATCH(D3877,Map!$A$2:$A$86,0),0))</f>
        <v>95</v>
      </c>
      <c r="AA3877" t="str">
        <f>INDEX(Map!$E$2:$E$86,MATCH(D3877,Map!$A$2:$A$86,0),0)</f>
        <v>Coal</v>
      </c>
    </row>
    <row r="3878" spans="1:27" x14ac:dyDescent="0.25">
      <c r="A3878" s="1" t="s">
        <v>121</v>
      </c>
      <c r="B3878" s="1" t="s">
        <v>117</v>
      </c>
      <c r="C3878" s="1">
        <v>13</v>
      </c>
      <c r="D3878" s="1" t="s">
        <v>35</v>
      </c>
      <c r="E3878" s="1">
        <v>262.3</v>
      </c>
      <c r="F3878" s="1">
        <v>0</v>
      </c>
      <c r="G3878" s="1">
        <v>65.099999999999994</v>
      </c>
      <c r="H3878" s="1">
        <v>1</v>
      </c>
      <c r="I3878" s="1">
        <v>2408.5</v>
      </c>
      <c r="J3878" s="1">
        <v>9182</v>
      </c>
      <c r="K3878" s="1">
        <v>483</v>
      </c>
      <c r="L3878" s="1">
        <v>209.2</v>
      </c>
      <c r="M3878" s="1">
        <v>5039</v>
      </c>
      <c r="N3878" s="1">
        <v>7</v>
      </c>
      <c r="O3878" s="1">
        <v>24</v>
      </c>
      <c r="P3878" s="1">
        <v>0</v>
      </c>
      <c r="Q3878" s="1">
        <v>381</v>
      </c>
      <c r="R3878" s="1">
        <v>20.66</v>
      </c>
      <c r="S3878" s="1">
        <v>20.75</v>
      </c>
      <c r="T3878" s="1">
        <v>5443</v>
      </c>
      <c r="U3878" s="3" t="str">
        <f t="shared" si="60"/>
        <v>2017Plan</v>
      </c>
      <c r="V3878" s="2">
        <f>DATE(A3878,INDEX(Map!$H$1:$H$12,MATCH(B3878,Map!$G$1:$G$12,0),0),1)</f>
        <v>43770</v>
      </c>
      <c r="W3878" t="str">
        <f>IF(AND(V3878&gt;=Map!$K$2,V3878&lt;=Map!$L$2),"Base",IF(AND(V3878&gt;=Map!$K$3,V3878&lt;=Map!$L$3),"Fcst","N/A"))</f>
        <v>N/A</v>
      </c>
      <c r="X3878" t="str">
        <f>INDEX(Map!$B$2:$B$86,MATCH(D3878,Map!$A$2:$A$86,0),0)</f>
        <v>Trimble County 2</v>
      </c>
      <c r="Y3878" s="7">
        <f>IF(INDEX(Map!$C$2:$C$86,MATCH(D3878,Map!$A$2:$A$86,0),0)="","N/A",E3878*INDEX(Map!$C$2:$C$86,MATCH(D3878,Map!$A$2:$A$86,0),0))</f>
        <v>212.46300000000002</v>
      </c>
      <c r="Z3878" s="7">
        <f>IF(INDEX(Map!$D$2:$D$86,MATCH(D3878,Map!$A$2:$A$86,0),0)="","N/A",E3878*INDEX(Map!$D$2:$D$86,MATCH(D3878,Map!$A$2:$A$86,0),0))</f>
        <v>49.837000000000003</v>
      </c>
      <c r="AA3878" t="str">
        <f>INDEX(Map!$E$2:$E$86,MATCH(D3878,Map!$A$2:$A$86,0),0)</f>
        <v>Coal</v>
      </c>
    </row>
    <row r="3879" spans="1:27" x14ac:dyDescent="0.25">
      <c r="A3879" s="1" t="s">
        <v>121</v>
      </c>
      <c r="B3879" s="1" t="s">
        <v>117</v>
      </c>
      <c r="C3879" s="1">
        <v>14</v>
      </c>
      <c r="D3879" s="1" t="s">
        <v>36</v>
      </c>
      <c r="E3879" s="1">
        <v>0</v>
      </c>
      <c r="F3879" s="1">
        <v>0</v>
      </c>
      <c r="G3879" s="1">
        <v>0</v>
      </c>
      <c r="H3879" s="1">
        <v>0</v>
      </c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3" t="str">
        <f t="shared" si="60"/>
        <v>2017Plan</v>
      </c>
      <c r="V3879" s="2">
        <f>DATE(A3879,INDEX(Map!$H$1:$H$12,MATCH(B3879,Map!$G$1:$G$12,0),0),1)</f>
        <v>43770</v>
      </c>
      <c r="W3879" t="str">
        <f>IF(AND(V3879&gt;=Map!$K$2,V3879&lt;=Map!$L$2),"Base",IF(AND(V3879&gt;=Map!$K$3,V3879&lt;=Map!$L$3),"Fcst","N/A"))</f>
        <v>N/A</v>
      </c>
      <c r="X3879" t="str">
        <f>INDEX(Map!$B$2:$B$86,MATCH(D3879,Map!$A$2:$A$86,0),0)</f>
        <v>Cane Run 7</v>
      </c>
      <c r="Y3879" s="7">
        <f>IF(INDEX(Map!$C$2:$C$86,MATCH(D3879,Map!$A$2:$A$86,0),0)="","N/A",E3879*INDEX(Map!$C$2:$C$86,MATCH(D3879,Map!$A$2:$A$86,0),0))</f>
        <v>0</v>
      </c>
      <c r="Z3879" s="7">
        <f>IF(INDEX(Map!$D$2:$D$86,MATCH(D3879,Map!$A$2:$A$86,0),0)="","N/A",E3879*INDEX(Map!$D$2:$D$86,MATCH(D3879,Map!$A$2:$A$86,0),0))</f>
        <v>0</v>
      </c>
      <c r="AA3879" t="str">
        <f>INDEX(Map!$E$2:$E$86,MATCH(D3879,Map!$A$2:$A$86,0),0)</f>
        <v>NGCC</v>
      </c>
    </row>
    <row r="3880" spans="1:27" x14ac:dyDescent="0.25">
      <c r="A3880" s="1" t="s">
        <v>121</v>
      </c>
      <c r="B3880" s="1" t="s">
        <v>117</v>
      </c>
      <c r="C3880" s="1">
        <v>15</v>
      </c>
      <c r="D3880" s="1" t="s">
        <v>37</v>
      </c>
      <c r="E3880" s="1">
        <v>405.8</v>
      </c>
      <c r="F3880" s="1">
        <v>0</v>
      </c>
      <c r="G3880" s="1">
        <v>81.599999999999994</v>
      </c>
      <c r="H3880" s="1">
        <v>4</v>
      </c>
      <c r="I3880" s="1">
        <v>2752.1</v>
      </c>
      <c r="J3880" s="1">
        <v>6781</v>
      </c>
      <c r="K3880" s="1">
        <v>591</v>
      </c>
      <c r="L3880" s="1">
        <v>340.1</v>
      </c>
      <c r="M3880" s="1">
        <v>9359</v>
      </c>
      <c r="N3880" s="1">
        <v>11</v>
      </c>
      <c r="O3880" s="1">
        <v>39</v>
      </c>
      <c r="P3880" s="1">
        <v>0</v>
      </c>
      <c r="Q3880" s="1">
        <v>495</v>
      </c>
      <c r="R3880" s="1">
        <v>24.28</v>
      </c>
      <c r="S3880" s="1">
        <v>24.38</v>
      </c>
      <c r="T3880" s="1">
        <v>9893</v>
      </c>
      <c r="U3880" s="3" t="str">
        <f t="shared" si="60"/>
        <v>2017Plan</v>
      </c>
      <c r="V3880" s="2">
        <f>DATE(A3880,INDEX(Map!$H$1:$H$12,MATCH(B3880,Map!$G$1:$G$12,0),0),1)</f>
        <v>43770</v>
      </c>
      <c r="W3880" t="str">
        <f>IF(AND(V3880&gt;=Map!$K$2,V3880&lt;=Map!$L$2),"Base",IF(AND(V3880&gt;=Map!$K$3,V3880&lt;=Map!$L$3),"Fcst","N/A"))</f>
        <v>N/A</v>
      </c>
      <c r="X3880" t="str">
        <f>INDEX(Map!$B$2:$B$86,MATCH(D3880,Map!$A$2:$A$86,0),0)</f>
        <v>Cane Run 7</v>
      </c>
      <c r="Y3880" s="7">
        <f>IF(INDEX(Map!$C$2:$C$86,MATCH(D3880,Map!$A$2:$A$86,0),0)="","N/A",E3880*INDEX(Map!$C$2:$C$86,MATCH(D3880,Map!$A$2:$A$86,0),0))</f>
        <v>316.524</v>
      </c>
      <c r="Z3880" s="7">
        <f>IF(INDEX(Map!$D$2:$D$86,MATCH(D3880,Map!$A$2:$A$86,0),0)="","N/A",E3880*INDEX(Map!$D$2:$D$86,MATCH(D3880,Map!$A$2:$A$86,0),0))</f>
        <v>89.275999999999996</v>
      </c>
      <c r="AA3880" t="str">
        <f>INDEX(Map!$E$2:$E$86,MATCH(D3880,Map!$A$2:$A$86,0),0)</f>
        <v>NGCC</v>
      </c>
    </row>
    <row r="3881" spans="1:27" x14ac:dyDescent="0.25">
      <c r="A3881" s="1" t="s">
        <v>121</v>
      </c>
      <c r="B3881" s="1" t="s">
        <v>117</v>
      </c>
      <c r="C3881" s="1">
        <v>16</v>
      </c>
      <c r="D3881" s="1" t="s">
        <v>38</v>
      </c>
      <c r="E3881" s="1">
        <v>7.1</v>
      </c>
      <c r="F3881" s="1">
        <v>0</v>
      </c>
      <c r="G3881" s="1">
        <v>8.1999999999999993</v>
      </c>
      <c r="H3881" s="1">
        <v>4</v>
      </c>
      <c r="I3881" s="1">
        <v>96.3</v>
      </c>
      <c r="J3881" s="1">
        <v>13606</v>
      </c>
      <c r="K3881" s="1">
        <v>92</v>
      </c>
      <c r="L3881" s="1">
        <v>341.9</v>
      </c>
      <c r="M3881" s="1">
        <v>329</v>
      </c>
      <c r="N3881" s="1">
        <v>0</v>
      </c>
      <c r="O3881" s="1">
        <v>1</v>
      </c>
      <c r="P3881" s="1">
        <v>0</v>
      </c>
      <c r="Q3881" s="1">
        <v>0</v>
      </c>
      <c r="R3881" s="1">
        <v>46.53</v>
      </c>
      <c r="S3881" s="1">
        <v>46.68</v>
      </c>
      <c r="T3881" s="1">
        <v>330</v>
      </c>
      <c r="U3881" s="3" t="str">
        <f t="shared" si="60"/>
        <v>2017Plan</v>
      </c>
      <c r="V3881" s="2">
        <f>DATE(A3881,INDEX(Map!$H$1:$H$12,MATCH(B3881,Map!$G$1:$G$12,0),0),1)</f>
        <v>43770</v>
      </c>
      <c r="W3881" t="str">
        <f>IF(AND(V3881&gt;=Map!$K$2,V3881&lt;=Map!$L$2),"Base",IF(AND(V3881&gt;=Map!$K$3,V3881&lt;=Map!$L$3),"Fcst","N/A"))</f>
        <v>N/A</v>
      </c>
      <c r="X3881" t="str">
        <f>INDEX(Map!$B$2:$B$86,MATCH(D3881,Map!$A$2:$A$86,0),0)</f>
        <v>Brown 5</v>
      </c>
      <c r="Y3881" s="7">
        <f>IF(INDEX(Map!$C$2:$C$86,MATCH(D3881,Map!$A$2:$A$86,0),0)="","N/A",E3881*INDEX(Map!$C$2:$C$86,MATCH(D3881,Map!$A$2:$A$86,0),0))</f>
        <v>3.3369999999999997</v>
      </c>
      <c r="Z3881" s="7">
        <f>IF(INDEX(Map!$D$2:$D$86,MATCH(D3881,Map!$A$2:$A$86,0),0)="","N/A",E3881*INDEX(Map!$D$2:$D$86,MATCH(D3881,Map!$A$2:$A$86,0),0))</f>
        <v>3.7629999999999999</v>
      </c>
      <c r="AA3881" t="str">
        <f>INDEX(Map!$E$2:$E$86,MATCH(D3881,Map!$A$2:$A$86,0),0)</f>
        <v>SCCT</v>
      </c>
    </row>
    <row r="3882" spans="1:27" x14ac:dyDescent="0.25">
      <c r="A3882" s="1" t="s">
        <v>121</v>
      </c>
      <c r="B3882" s="1" t="s">
        <v>117</v>
      </c>
      <c r="C3882" s="1">
        <v>17</v>
      </c>
      <c r="D3882" s="1" t="s">
        <v>39</v>
      </c>
      <c r="E3882" s="1">
        <v>0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</v>
      </c>
      <c r="U3882" s="3" t="str">
        <f t="shared" si="60"/>
        <v>2017Plan</v>
      </c>
      <c r="V3882" s="2">
        <f>DATE(A3882,INDEX(Map!$H$1:$H$12,MATCH(B3882,Map!$G$1:$G$12,0),0),1)</f>
        <v>43770</v>
      </c>
      <c r="W3882" t="str">
        <f>IF(AND(V3882&gt;=Map!$K$2,V3882&lt;=Map!$L$2),"Base",IF(AND(V3882&gt;=Map!$K$3,V3882&lt;=Map!$L$3),"Fcst","N/A"))</f>
        <v>N/A</v>
      </c>
      <c r="X3882" t="str">
        <f>INDEX(Map!$B$2:$B$86,MATCH(D3882,Map!$A$2:$A$86,0),0)</f>
        <v>Brown 5</v>
      </c>
      <c r="Y3882" s="7">
        <f>IF(INDEX(Map!$C$2:$C$86,MATCH(D3882,Map!$A$2:$A$86,0),0)="","N/A",E3882*INDEX(Map!$C$2:$C$86,MATCH(D3882,Map!$A$2:$A$86,0),0))</f>
        <v>0</v>
      </c>
      <c r="Z3882" s="7">
        <f>IF(INDEX(Map!$D$2:$D$86,MATCH(D3882,Map!$A$2:$A$86,0),0)="","N/A",E3882*INDEX(Map!$D$2:$D$86,MATCH(D3882,Map!$A$2:$A$86,0),0))</f>
        <v>0</v>
      </c>
      <c r="AA3882" t="str">
        <f>INDEX(Map!$E$2:$E$86,MATCH(D3882,Map!$A$2:$A$86,0),0)</f>
        <v>SCCT</v>
      </c>
    </row>
    <row r="3883" spans="1:27" x14ac:dyDescent="0.25">
      <c r="A3883" s="1" t="s">
        <v>121</v>
      </c>
      <c r="B3883" s="1" t="s">
        <v>117</v>
      </c>
      <c r="C3883" s="1">
        <v>18</v>
      </c>
      <c r="D3883" s="1" t="s">
        <v>40</v>
      </c>
      <c r="E3883" s="1">
        <v>7.2</v>
      </c>
      <c r="F3883" s="1">
        <v>0</v>
      </c>
      <c r="G3883" s="1">
        <v>6.4</v>
      </c>
      <c r="H3883" s="1">
        <v>4</v>
      </c>
      <c r="I3883" s="1">
        <v>79.8</v>
      </c>
      <c r="J3883" s="1">
        <v>11020</v>
      </c>
      <c r="K3883" s="1">
        <v>53</v>
      </c>
      <c r="L3883" s="1">
        <v>342</v>
      </c>
      <c r="M3883" s="1">
        <v>273</v>
      </c>
      <c r="N3883" s="1">
        <v>1</v>
      </c>
      <c r="O3883" s="1">
        <v>41</v>
      </c>
      <c r="P3883" s="1">
        <v>0</v>
      </c>
      <c r="Q3883" s="1">
        <v>23</v>
      </c>
      <c r="R3883" s="1">
        <v>40.89</v>
      </c>
      <c r="S3883" s="1">
        <v>46.61</v>
      </c>
      <c r="T3883" s="1">
        <v>338</v>
      </c>
      <c r="U3883" s="3" t="str">
        <f t="shared" si="60"/>
        <v>2017Plan</v>
      </c>
      <c r="V3883" s="2">
        <f>DATE(A3883,INDEX(Map!$H$1:$H$12,MATCH(B3883,Map!$G$1:$G$12,0),0),1)</f>
        <v>43770</v>
      </c>
      <c r="W3883" t="str">
        <f>IF(AND(V3883&gt;=Map!$K$2,V3883&lt;=Map!$L$2),"Base",IF(AND(V3883&gt;=Map!$K$3,V3883&lt;=Map!$L$3),"Fcst","N/A"))</f>
        <v>N/A</v>
      </c>
      <c r="X3883" t="str">
        <f>INDEX(Map!$B$2:$B$86,MATCH(D3883,Map!$A$2:$A$86,0),0)</f>
        <v>Brown 6</v>
      </c>
      <c r="Y3883" s="7">
        <f>IF(INDEX(Map!$C$2:$C$86,MATCH(D3883,Map!$A$2:$A$86,0),0)="","N/A",E3883*INDEX(Map!$C$2:$C$86,MATCH(D3883,Map!$A$2:$A$86,0),0))</f>
        <v>4.4640000000000004</v>
      </c>
      <c r="Z3883" s="7">
        <f>IF(INDEX(Map!$D$2:$D$86,MATCH(D3883,Map!$A$2:$A$86,0),0)="","N/A",E3883*INDEX(Map!$D$2:$D$86,MATCH(D3883,Map!$A$2:$A$86,0),0))</f>
        <v>2.7360000000000002</v>
      </c>
      <c r="AA3883" t="str">
        <f>INDEX(Map!$E$2:$E$86,MATCH(D3883,Map!$A$2:$A$86,0),0)</f>
        <v>SCCT</v>
      </c>
    </row>
    <row r="3884" spans="1:27" x14ac:dyDescent="0.25">
      <c r="A3884" s="1" t="s">
        <v>121</v>
      </c>
      <c r="B3884" s="1" t="s">
        <v>117</v>
      </c>
      <c r="C3884" s="1">
        <v>19</v>
      </c>
      <c r="D3884" s="1" t="s">
        <v>41</v>
      </c>
      <c r="E3884" s="1">
        <v>23</v>
      </c>
      <c r="F3884" s="1">
        <v>0</v>
      </c>
      <c r="G3884" s="1">
        <v>20.3</v>
      </c>
      <c r="H3884" s="1">
        <v>6</v>
      </c>
      <c r="I3884" s="1">
        <v>252.6</v>
      </c>
      <c r="J3884" s="1">
        <v>10984</v>
      </c>
      <c r="K3884" s="1">
        <v>166</v>
      </c>
      <c r="L3884" s="1">
        <v>341.9</v>
      </c>
      <c r="M3884" s="1">
        <v>864</v>
      </c>
      <c r="N3884" s="1">
        <v>1</v>
      </c>
      <c r="O3884" s="1">
        <v>5</v>
      </c>
      <c r="P3884" s="1">
        <v>0</v>
      </c>
      <c r="Q3884" s="1">
        <v>0</v>
      </c>
      <c r="R3884" s="1">
        <v>37.56</v>
      </c>
      <c r="S3884" s="1">
        <v>37.78</v>
      </c>
      <c r="T3884" s="1">
        <v>869</v>
      </c>
      <c r="U3884" s="3" t="str">
        <f t="shared" si="60"/>
        <v>2017Plan</v>
      </c>
      <c r="V3884" s="2">
        <f>DATE(A3884,INDEX(Map!$H$1:$H$12,MATCH(B3884,Map!$G$1:$G$12,0),0),1)</f>
        <v>43770</v>
      </c>
      <c r="W3884" t="str">
        <f>IF(AND(V3884&gt;=Map!$K$2,V3884&lt;=Map!$L$2),"Base",IF(AND(V3884&gt;=Map!$K$3,V3884&lt;=Map!$L$3),"Fcst","N/A"))</f>
        <v>N/A</v>
      </c>
      <c r="X3884" t="str">
        <f>INDEX(Map!$B$2:$B$86,MATCH(D3884,Map!$A$2:$A$86,0),0)</f>
        <v>Brown 7</v>
      </c>
      <c r="Y3884" s="7">
        <f>IF(INDEX(Map!$C$2:$C$86,MATCH(D3884,Map!$A$2:$A$86,0),0)="","N/A",E3884*INDEX(Map!$C$2:$C$86,MATCH(D3884,Map!$A$2:$A$86,0),0))</f>
        <v>14.26</v>
      </c>
      <c r="Z3884" s="7">
        <f>IF(INDEX(Map!$D$2:$D$86,MATCH(D3884,Map!$A$2:$A$86,0),0)="","N/A",E3884*INDEX(Map!$D$2:$D$86,MATCH(D3884,Map!$A$2:$A$86,0),0))</f>
        <v>8.74</v>
      </c>
      <c r="AA3884" t="str">
        <f>INDEX(Map!$E$2:$E$86,MATCH(D3884,Map!$A$2:$A$86,0),0)</f>
        <v>SCCT</v>
      </c>
    </row>
    <row r="3885" spans="1:27" x14ac:dyDescent="0.25">
      <c r="A3885" s="1" t="s">
        <v>121</v>
      </c>
      <c r="B3885" s="1" t="s">
        <v>117</v>
      </c>
      <c r="C3885" s="1">
        <v>20</v>
      </c>
      <c r="D3885" s="1" t="s">
        <v>42</v>
      </c>
      <c r="E3885" s="1">
        <v>2</v>
      </c>
      <c r="F3885" s="1">
        <v>0</v>
      </c>
      <c r="G3885" s="1">
        <v>2.4</v>
      </c>
      <c r="H3885" s="1">
        <v>2</v>
      </c>
      <c r="I3885" s="1">
        <v>32.5</v>
      </c>
      <c r="J3885" s="1">
        <v>16030</v>
      </c>
      <c r="K3885" s="1">
        <v>38</v>
      </c>
      <c r="L3885" s="1">
        <v>341.9</v>
      </c>
      <c r="M3885" s="1">
        <v>111</v>
      </c>
      <c r="N3885" s="1">
        <v>0</v>
      </c>
      <c r="O3885" s="1">
        <v>0</v>
      </c>
      <c r="P3885" s="1">
        <v>0</v>
      </c>
      <c r="Q3885" s="1">
        <v>0</v>
      </c>
      <c r="R3885" s="1">
        <v>54.81</v>
      </c>
      <c r="S3885" s="1">
        <v>55.03</v>
      </c>
      <c r="T3885" s="1">
        <v>112</v>
      </c>
      <c r="U3885" s="3" t="str">
        <f t="shared" si="60"/>
        <v>2017Plan</v>
      </c>
      <c r="V3885" s="2">
        <f>DATE(A3885,INDEX(Map!$H$1:$H$12,MATCH(B3885,Map!$G$1:$G$12,0),0),1)</f>
        <v>43770</v>
      </c>
      <c r="W3885" t="str">
        <f>IF(AND(V3885&gt;=Map!$K$2,V3885&lt;=Map!$L$2),"Base",IF(AND(V3885&gt;=Map!$K$3,V3885&lt;=Map!$L$3),"Fcst","N/A"))</f>
        <v>N/A</v>
      </c>
      <c r="X3885" t="str">
        <f>INDEX(Map!$B$2:$B$86,MATCH(D3885,Map!$A$2:$A$86,0),0)</f>
        <v>Brown 8</v>
      </c>
      <c r="Y3885" s="7">
        <f>IF(INDEX(Map!$C$2:$C$86,MATCH(D3885,Map!$A$2:$A$86,0),0)="","N/A",E3885*INDEX(Map!$C$2:$C$86,MATCH(D3885,Map!$A$2:$A$86,0),0))</f>
        <v>2</v>
      </c>
      <c r="Z3885" s="7" t="str">
        <f>IF(INDEX(Map!$D$2:$D$86,MATCH(D3885,Map!$A$2:$A$86,0),0)="","N/A",E3885*INDEX(Map!$D$2:$D$86,MATCH(D3885,Map!$A$2:$A$86,0),0))</f>
        <v>N/A</v>
      </c>
      <c r="AA3885" t="str">
        <f>INDEX(Map!$E$2:$E$86,MATCH(D3885,Map!$A$2:$A$86,0),0)</f>
        <v>SCCT</v>
      </c>
    </row>
    <row r="3886" spans="1:27" x14ac:dyDescent="0.25">
      <c r="A3886" s="1" t="s">
        <v>121</v>
      </c>
      <c r="B3886" s="1" t="s">
        <v>117</v>
      </c>
      <c r="C3886" s="1">
        <v>21</v>
      </c>
      <c r="D3886" s="1" t="s">
        <v>43</v>
      </c>
      <c r="E3886" s="1">
        <v>0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</v>
      </c>
      <c r="U3886" s="3" t="str">
        <f t="shared" si="60"/>
        <v>2017Plan</v>
      </c>
      <c r="V3886" s="2">
        <f>DATE(A3886,INDEX(Map!$H$1:$H$12,MATCH(B3886,Map!$G$1:$G$12,0),0),1)</f>
        <v>43770</v>
      </c>
      <c r="W3886" t="str">
        <f>IF(AND(V3886&gt;=Map!$K$2,V3886&lt;=Map!$L$2),"Base",IF(AND(V3886&gt;=Map!$K$3,V3886&lt;=Map!$L$3),"Fcst","N/A"))</f>
        <v>N/A</v>
      </c>
      <c r="X3886" t="str">
        <f>INDEX(Map!$B$2:$B$86,MATCH(D3886,Map!$A$2:$A$86,0),0)</f>
        <v>Brown 8</v>
      </c>
      <c r="Y3886" s="7">
        <f>IF(INDEX(Map!$C$2:$C$86,MATCH(D3886,Map!$A$2:$A$86,0),0)="","N/A",E3886*INDEX(Map!$C$2:$C$86,MATCH(D3886,Map!$A$2:$A$86,0),0))</f>
        <v>0</v>
      </c>
      <c r="Z3886" s="7" t="str">
        <f>IF(INDEX(Map!$D$2:$D$86,MATCH(D3886,Map!$A$2:$A$86,0),0)="","N/A",E3886*INDEX(Map!$D$2:$D$86,MATCH(D3886,Map!$A$2:$A$86,0),0))</f>
        <v>N/A</v>
      </c>
      <c r="AA3886" t="str">
        <f>INDEX(Map!$E$2:$E$86,MATCH(D3886,Map!$A$2:$A$86,0),0)</f>
        <v>SCCT</v>
      </c>
    </row>
    <row r="3887" spans="1:27" x14ac:dyDescent="0.25">
      <c r="A3887" s="1" t="s">
        <v>121</v>
      </c>
      <c r="B3887" s="1" t="s">
        <v>117</v>
      </c>
      <c r="C3887" s="1">
        <v>22</v>
      </c>
      <c r="D3887" s="1" t="s">
        <v>44</v>
      </c>
      <c r="E3887" s="1">
        <v>1.9</v>
      </c>
      <c r="F3887" s="1">
        <v>0</v>
      </c>
      <c r="G3887" s="1">
        <v>2.2999999999999998</v>
      </c>
      <c r="H3887" s="1">
        <v>3</v>
      </c>
      <c r="I3887" s="1">
        <v>30.5</v>
      </c>
      <c r="J3887" s="1">
        <v>15817</v>
      </c>
      <c r="K3887" s="1">
        <v>35</v>
      </c>
      <c r="L3887" s="1">
        <v>341.9</v>
      </c>
      <c r="M3887" s="1">
        <v>104</v>
      </c>
      <c r="N3887" s="1">
        <v>0</v>
      </c>
      <c r="O3887" s="1">
        <v>1</v>
      </c>
      <c r="P3887" s="1">
        <v>0</v>
      </c>
      <c r="Q3887" s="1">
        <v>0</v>
      </c>
      <c r="R3887" s="1">
        <v>54.09</v>
      </c>
      <c r="S3887" s="1">
        <v>54.46</v>
      </c>
      <c r="T3887" s="1">
        <v>105</v>
      </c>
      <c r="U3887" s="3" t="str">
        <f t="shared" si="60"/>
        <v>2017Plan</v>
      </c>
      <c r="V3887" s="2">
        <f>DATE(A3887,INDEX(Map!$H$1:$H$12,MATCH(B3887,Map!$G$1:$G$12,0),0),1)</f>
        <v>43770</v>
      </c>
      <c r="W3887" t="str">
        <f>IF(AND(V3887&gt;=Map!$K$2,V3887&lt;=Map!$L$2),"Base",IF(AND(V3887&gt;=Map!$K$3,V3887&lt;=Map!$L$3),"Fcst","N/A"))</f>
        <v>N/A</v>
      </c>
      <c r="X3887" t="str">
        <f>INDEX(Map!$B$2:$B$86,MATCH(D3887,Map!$A$2:$A$86,0),0)</f>
        <v>Brown 9</v>
      </c>
      <c r="Y3887" s="7">
        <f>IF(INDEX(Map!$C$2:$C$86,MATCH(D3887,Map!$A$2:$A$86,0),0)="","N/A",E3887*INDEX(Map!$C$2:$C$86,MATCH(D3887,Map!$A$2:$A$86,0),0))</f>
        <v>1.9</v>
      </c>
      <c r="Z3887" s="7" t="str">
        <f>IF(INDEX(Map!$D$2:$D$86,MATCH(D3887,Map!$A$2:$A$86,0),0)="","N/A",E3887*INDEX(Map!$D$2:$D$86,MATCH(D3887,Map!$A$2:$A$86,0),0))</f>
        <v>N/A</v>
      </c>
      <c r="AA3887" t="str">
        <f>INDEX(Map!$E$2:$E$86,MATCH(D3887,Map!$A$2:$A$86,0),0)</f>
        <v>SCCT</v>
      </c>
    </row>
    <row r="3888" spans="1:27" x14ac:dyDescent="0.25">
      <c r="A3888" s="1" t="s">
        <v>121</v>
      </c>
      <c r="B3888" s="1" t="s">
        <v>117</v>
      </c>
      <c r="C3888" s="1">
        <v>23</v>
      </c>
      <c r="D3888" s="1" t="s">
        <v>45</v>
      </c>
      <c r="E3888" s="1">
        <v>0</v>
      </c>
      <c r="F3888" s="1">
        <v>0</v>
      </c>
      <c r="G3888" s="1">
        <v>0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</v>
      </c>
      <c r="U3888" s="3" t="str">
        <f t="shared" si="60"/>
        <v>2017Plan</v>
      </c>
      <c r="V3888" s="2">
        <f>DATE(A3888,INDEX(Map!$H$1:$H$12,MATCH(B3888,Map!$G$1:$G$12,0),0),1)</f>
        <v>43770</v>
      </c>
      <c r="W3888" t="str">
        <f>IF(AND(V3888&gt;=Map!$K$2,V3888&lt;=Map!$L$2),"Base",IF(AND(V3888&gt;=Map!$K$3,V3888&lt;=Map!$L$3),"Fcst","N/A"))</f>
        <v>N/A</v>
      </c>
      <c r="X3888" t="str">
        <f>INDEX(Map!$B$2:$B$86,MATCH(D3888,Map!$A$2:$A$86,0),0)</f>
        <v>Brown 9</v>
      </c>
      <c r="Y3888" s="7">
        <f>IF(INDEX(Map!$C$2:$C$86,MATCH(D3888,Map!$A$2:$A$86,0),0)="","N/A",E3888*INDEX(Map!$C$2:$C$86,MATCH(D3888,Map!$A$2:$A$86,0),0))</f>
        <v>0</v>
      </c>
      <c r="Z3888" s="7" t="str">
        <f>IF(INDEX(Map!$D$2:$D$86,MATCH(D3888,Map!$A$2:$A$86,0),0)="","N/A",E3888*INDEX(Map!$D$2:$D$86,MATCH(D3888,Map!$A$2:$A$86,0),0))</f>
        <v>N/A</v>
      </c>
      <c r="AA3888" t="str">
        <f>INDEX(Map!$E$2:$E$86,MATCH(D3888,Map!$A$2:$A$86,0),0)</f>
        <v>SCCT</v>
      </c>
    </row>
    <row r="3889" spans="1:27" x14ac:dyDescent="0.25">
      <c r="A3889" s="1" t="s">
        <v>121</v>
      </c>
      <c r="B3889" s="1" t="s">
        <v>117</v>
      </c>
      <c r="C3889" s="1">
        <v>24</v>
      </c>
      <c r="D3889" s="1" t="s">
        <v>46</v>
      </c>
      <c r="E3889" s="1">
        <v>2.6</v>
      </c>
      <c r="F3889" s="1">
        <v>0</v>
      </c>
      <c r="G3889" s="1">
        <v>3</v>
      </c>
      <c r="H3889" s="1">
        <v>2</v>
      </c>
      <c r="I3889" s="1">
        <v>41.7</v>
      </c>
      <c r="J3889" s="1">
        <v>16112</v>
      </c>
      <c r="K3889" s="1">
        <v>49</v>
      </c>
      <c r="L3889" s="1">
        <v>341.9</v>
      </c>
      <c r="M3889" s="1">
        <v>143</v>
      </c>
      <c r="N3889" s="1">
        <v>0</v>
      </c>
      <c r="O3889" s="1">
        <v>0</v>
      </c>
      <c r="P3889" s="1">
        <v>0</v>
      </c>
      <c r="Q3889" s="1">
        <v>0</v>
      </c>
      <c r="R3889" s="1">
        <v>55.1</v>
      </c>
      <c r="S3889" s="1">
        <v>55.27</v>
      </c>
      <c r="T3889" s="1">
        <v>143</v>
      </c>
      <c r="U3889" s="3" t="str">
        <f t="shared" si="60"/>
        <v>2017Plan</v>
      </c>
      <c r="V3889" s="2">
        <f>DATE(A3889,INDEX(Map!$H$1:$H$12,MATCH(B3889,Map!$G$1:$G$12,0),0),1)</f>
        <v>43770</v>
      </c>
      <c r="W3889" t="str">
        <f>IF(AND(V3889&gt;=Map!$K$2,V3889&lt;=Map!$L$2),"Base",IF(AND(V3889&gt;=Map!$K$3,V3889&lt;=Map!$L$3),"Fcst","N/A"))</f>
        <v>N/A</v>
      </c>
      <c r="X3889" t="str">
        <f>INDEX(Map!$B$2:$B$86,MATCH(D3889,Map!$A$2:$A$86,0),0)</f>
        <v>Brown 10</v>
      </c>
      <c r="Y3889" s="7">
        <f>IF(INDEX(Map!$C$2:$C$86,MATCH(D3889,Map!$A$2:$A$86,0),0)="","N/A",E3889*INDEX(Map!$C$2:$C$86,MATCH(D3889,Map!$A$2:$A$86,0),0))</f>
        <v>2.6</v>
      </c>
      <c r="Z3889" s="7" t="str">
        <f>IF(INDEX(Map!$D$2:$D$86,MATCH(D3889,Map!$A$2:$A$86,0),0)="","N/A",E3889*INDEX(Map!$D$2:$D$86,MATCH(D3889,Map!$A$2:$A$86,0),0))</f>
        <v>N/A</v>
      </c>
      <c r="AA3889" t="str">
        <f>INDEX(Map!$E$2:$E$86,MATCH(D3889,Map!$A$2:$A$86,0),0)</f>
        <v>SCCT</v>
      </c>
    </row>
    <row r="3890" spans="1:27" x14ac:dyDescent="0.25">
      <c r="A3890" s="1" t="s">
        <v>121</v>
      </c>
      <c r="B3890" s="1" t="s">
        <v>117</v>
      </c>
      <c r="C3890" s="1">
        <v>25</v>
      </c>
      <c r="D3890" s="1" t="s">
        <v>47</v>
      </c>
      <c r="E3890" s="1">
        <v>0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</v>
      </c>
      <c r="U3890" s="3" t="str">
        <f t="shared" si="60"/>
        <v>2017Plan</v>
      </c>
      <c r="V3890" s="2">
        <f>DATE(A3890,INDEX(Map!$H$1:$H$12,MATCH(B3890,Map!$G$1:$G$12,0),0),1)</f>
        <v>43770</v>
      </c>
      <c r="W3890" t="str">
        <f>IF(AND(V3890&gt;=Map!$K$2,V3890&lt;=Map!$L$2),"Base",IF(AND(V3890&gt;=Map!$K$3,V3890&lt;=Map!$L$3),"Fcst","N/A"))</f>
        <v>N/A</v>
      </c>
      <c r="X3890" t="str">
        <f>INDEX(Map!$B$2:$B$86,MATCH(D3890,Map!$A$2:$A$86,0),0)</f>
        <v>Brown 10</v>
      </c>
      <c r="Y3890" s="7">
        <f>IF(INDEX(Map!$C$2:$C$86,MATCH(D3890,Map!$A$2:$A$86,0),0)="","N/A",E3890*INDEX(Map!$C$2:$C$86,MATCH(D3890,Map!$A$2:$A$86,0),0))</f>
        <v>0</v>
      </c>
      <c r="Z3890" s="7" t="str">
        <f>IF(INDEX(Map!$D$2:$D$86,MATCH(D3890,Map!$A$2:$A$86,0),0)="","N/A",E3890*INDEX(Map!$D$2:$D$86,MATCH(D3890,Map!$A$2:$A$86,0),0))</f>
        <v>N/A</v>
      </c>
      <c r="AA3890" t="str">
        <f>INDEX(Map!$E$2:$E$86,MATCH(D3890,Map!$A$2:$A$86,0),0)</f>
        <v>SCCT</v>
      </c>
    </row>
    <row r="3891" spans="1:27" x14ac:dyDescent="0.25">
      <c r="A3891" s="1" t="s">
        <v>121</v>
      </c>
      <c r="B3891" s="1" t="s">
        <v>117</v>
      </c>
      <c r="C3891" s="1">
        <v>26</v>
      </c>
      <c r="D3891" s="1" t="s">
        <v>48</v>
      </c>
      <c r="E3891" s="1">
        <v>3.6</v>
      </c>
      <c r="F3891" s="1">
        <v>0</v>
      </c>
      <c r="G3891" s="1">
        <v>4.4000000000000004</v>
      </c>
      <c r="H3891" s="1">
        <v>2</v>
      </c>
      <c r="I3891" s="1">
        <v>58.6</v>
      </c>
      <c r="J3891" s="1">
        <v>16144</v>
      </c>
      <c r="K3891" s="1">
        <v>69</v>
      </c>
      <c r="L3891" s="1">
        <v>342</v>
      </c>
      <c r="M3891" s="1">
        <v>200</v>
      </c>
      <c r="N3891" s="1">
        <v>0</v>
      </c>
      <c r="O3891" s="1">
        <v>1</v>
      </c>
      <c r="P3891" s="1">
        <v>0</v>
      </c>
      <c r="Q3891" s="1">
        <v>0</v>
      </c>
      <c r="R3891" s="1">
        <v>55.2</v>
      </c>
      <c r="S3891" s="1">
        <v>55.34</v>
      </c>
      <c r="T3891" s="1">
        <v>201</v>
      </c>
      <c r="U3891" s="3" t="str">
        <f t="shared" si="60"/>
        <v>2017Plan</v>
      </c>
      <c r="V3891" s="2">
        <f>DATE(A3891,INDEX(Map!$H$1:$H$12,MATCH(B3891,Map!$G$1:$G$12,0),0),1)</f>
        <v>43770</v>
      </c>
      <c r="W3891" t="str">
        <f>IF(AND(V3891&gt;=Map!$K$2,V3891&lt;=Map!$L$2),"Base",IF(AND(V3891&gt;=Map!$K$3,V3891&lt;=Map!$L$3),"Fcst","N/A"))</f>
        <v>N/A</v>
      </c>
      <c r="X3891" t="str">
        <f>INDEX(Map!$B$2:$B$86,MATCH(D3891,Map!$A$2:$A$86,0),0)</f>
        <v>Brown 11</v>
      </c>
      <c r="Y3891" s="7">
        <f>IF(INDEX(Map!$C$2:$C$86,MATCH(D3891,Map!$A$2:$A$86,0),0)="","N/A",E3891*INDEX(Map!$C$2:$C$86,MATCH(D3891,Map!$A$2:$A$86,0),0))</f>
        <v>3.6</v>
      </c>
      <c r="Z3891" s="7" t="str">
        <f>IF(INDEX(Map!$D$2:$D$86,MATCH(D3891,Map!$A$2:$A$86,0),0)="","N/A",E3891*INDEX(Map!$D$2:$D$86,MATCH(D3891,Map!$A$2:$A$86,0),0))</f>
        <v>N/A</v>
      </c>
      <c r="AA3891" t="str">
        <f>INDEX(Map!$E$2:$E$86,MATCH(D3891,Map!$A$2:$A$86,0),0)</f>
        <v>SCCT</v>
      </c>
    </row>
    <row r="3892" spans="1:27" x14ac:dyDescent="0.25">
      <c r="A3892" s="1" t="s">
        <v>121</v>
      </c>
      <c r="B3892" s="1" t="s">
        <v>117</v>
      </c>
      <c r="C3892" s="1">
        <v>27</v>
      </c>
      <c r="D3892" s="1" t="s">
        <v>49</v>
      </c>
      <c r="E3892" s="1">
        <v>0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3" t="str">
        <f t="shared" si="60"/>
        <v>2017Plan</v>
      </c>
      <c r="V3892" s="2">
        <f>DATE(A3892,INDEX(Map!$H$1:$H$12,MATCH(B3892,Map!$G$1:$G$12,0),0),1)</f>
        <v>43770</v>
      </c>
      <c r="W3892" t="str">
        <f>IF(AND(V3892&gt;=Map!$K$2,V3892&lt;=Map!$L$2),"Base",IF(AND(V3892&gt;=Map!$K$3,V3892&lt;=Map!$L$3),"Fcst","N/A"))</f>
        <v>N/A</v>
      </c>
      <c r="X3892" t="str">
        <f>INDEX(Map!$B$2:$B$86,MATCH(D3892,Map!$A$2:$A$86,0),0)</f>
        <v>Brown 11</v>
      </c>
      <c r="Y3892" s="7">
        <f>IF(INDEX(Map!$C$2:$C$86,MATCH(D3892,Map!$A$2:$A$86,0),0)="","N/A",E3892*INDEX(Map!$C$2:$C$86,MATCH(D3892,Map!$A$2:$A$86,0),0))</f>
        <v>0</v>
      </c>
      <c r="Z3892" s="7" t="str">
        <f>IF(INDEX(Map!$D$2:$D$86,MATCH(D3892,Map!$A$2:$A$86,0),0)="","N/A",E3892*INDEX(Map!$D$2:$D$86,MATCH(D3892,Map!$A$2:$A$86,0),0))</f>
        <v>N/A</v>
      </c>
      <c r="AA3892" t="str">
        <f>INDEX(Map!$E$2:$E$86,MATCH(D3892,Map!$A$2:$A$86,0),0)</f>
        <v>SCCT</v>
      </c>
    </row>
    <row r="3893" spans="1:27" x14ac:dyDescent="0.25">
      <c r="A3893" s="1" t="s">
        <v>121</v>
      </c>
      <c r="B3893" s="1" t="s">
        <v>117</v>
      </c>
      <c r="C3893" s="1">
        <v>28</v>
      </c>
      <c r="D3893" s="1" t="s">
        <v>50</v>
      </c>
      <c r="E3893" s="1">
        <v>14.4</v>
      </c>
      <c r="F3893" s="1">
        <v>0</v>
      </c>
      <c r="G3893" s="1">
        <v>11.4</v>
      </c>
      <c r="H3893" s="1">
        <v>20</v>
      </c>
      <c r="I3893" s="1">
        <v>151.9</v>
      </c>
      <c r="J3893" s="1">
        <v>10559</v>
      </c>
      <c r="K3893" s="1">
        <v>93</v>
      </c>
      <c r="L3893" s="1">
        <v>342</v>
      </c>
      <c r="M3893" s="1">
        <v>519</v>
      </c>
      <c r="N3893" s="1">
        <v>1</v>
      </c>
      <c r="O3893" s="1">
        <v>3</v>
      </c>
      <c r="P3893" s="1">
        <v>0</v>
      </c>
      <c r="Q3893" s="1">
        <v>0</v>
      </c>
      <c r="R3893" s="1">
        <v>36.11</v>
      </c>
      <c r="S3893" s="1">
        <v>36.32</v>
      </c>
      <c r="T3893" s="1">
        <v>522</v>
      </c>
      <c r="U3893" s="3" t="str">
        <f t="shared" si="60"/>
        <v>2017Plan</v>
      </c>
      <c r="V3893" s="2">
        <f>DATE(A3893,INDEX(Map!$H$1:$H$12,MATCH(B3893,Map!$G$1:$G$12,0),0),1)</f>
        <v>43770</v>
      </c>
      <c r="W3893" t="str">
        <f>IF(AND(V3893&gt;=Map!$K$2,V3893&lt;=Map!$L$2),"Base",IF(AND(V3893&gt;=Map!$K$3,V3893&lt;=Map!$L$3),"Fcst","N/A"))</f>
        <v>N/A</v>
      </c>
      <c r="X3893" t="str">
        <f>INDEX(Map!$B$2:$B$86,MATCH(D3893,Map!$A$2:$A$86,0),0)</f>
        <v>Paddys Run 13</v>
      </c>
      <c r="Y3893" s="7">
        <f>IF(INDEX(Map!$C$2:$C$86,MATCH(D3893,Map!$A$2:$A$86,0),0)="","N/A",E3893*INDEX(Map!$C$2:$C$86,MATCH(D3893,Map!$A$2:$A$86,0),0))</f>
        <v>6.7679999999999998</v>
      </c>
      <c r="Z3893" s="7">
        <f>IF(INDEX(Map!$D$2:$D$86,MATCH(D3893,Map!$A$2:$A$86,0),0)="","N/A",E3893*INDEX(Map!$D$2:$D$86,MATCH(D3893,Map!$A$2:$A$86,0),0))</f>
        <v>7.6320000000000006</v>
      </c>
      <c r="AA3893" t="str">
        <f>INDEX(Map!$E$2:$E$86,MATCH(D3893,Map!$A$2:$A$86,0),0)</f>
        <v>SCCT</v>
      </c>
    </row>
    <row r="3894" spans="1:27" x14ac:dyDescent="0.25">
      <c r="A3894" s="1" t="s">
        <v>121</v>
      </c>
      <c r="B3894" s="1" t="s">
        <v>117</v>
      </c>
      <c r="C3894" s="1">
        <v>29</v>
      </c>
      <c r="D3894" s="1" t="s">
        <v>51</v>
      </c>
      <c r="E3894" s="1">
        <v>50.7</v>
      </c>
      <c r="F3894" s="1">
        <v>0</v>
      </c>
      <c r="G3894" s="1">
        <v>41.7</v>
      </c>
      <c r="H3894" s="1">
        <v>24</v>
      </c>
      <c r="I3894" s="1">
        <v>559.1</v>
      </c>
      <c r="J3894" s="1">
        <v>11028</v>
      </c>
      <c r="K3894" s="1">
        <v>355</v>
      </c>
      <c r="L3894" s="1">
        <v>341.9</v>
      </c>
      <c r="M3894" s="1">
        <v>1912</v>
      </c>
      <c r="N3894" s="1">
        <v>1</v>
      </c>
      <c r="O3894" s="1">
        <v>4</v>
      </c>
      <c r="P3894" s="1">
        <v>0</v>
      </c>
      <c r="Q3894" s="1">
        <v>0</v>
      </c>
      <c r="R3894" s="1">
        <v>37.71</v>
      </c>
      <c r="S3894" s="1">
        <v>37.78</v>
      </c>
      <c r="T3894" s="1">
        <v>1916</v>
      </c>
      <c r="U3894" s="3" t="str">
        <f t="shared" si="60"/>
        <v>2017Plan</v>
      </c>
      <c r="V3894" s="2">
        <f>DATE(A3894,INDEX(Map!$H$1:$H$12,MATCH(B3894,Map!$G$1:$G$12,0),0),1)</f>
        <v>43770</v>
      </c>
      <c r="W3894" t="str">
        <f>IF(AND(V3894&gt;=Map!$K$2,V3894&lt;=Map!$L$2),"Base",IF(AND(V3894&gt;=Map!$K$3,V3894&lt;=Map!$L$3),"Fcst","N/A"))</f>
        <v>N/A</v>
      </c>
      <c r="X3894" t="str">
        <f>INDEX(Map!$B$2:$B$86,MATCH(D3894,Map!$A$2:$A$86,0),0)</f>
        <v>Trimble Co 05</v>
      </c>
      <c r="Y3894" s="7">
        <f>IF(INDEX(Map!$C$2:$C$86,MATCH(D3894,Map!$A$2:$A$86,0),0)="","N/A",E3894*INDEX(Map!$C$2:$C$86,MATCH(D3894,Map!$A$2:$A$86,0),0))</f>
        <v>35.997</v>
      </c>
      <c r="Z3894" s="7">
        <f>IF(INDEX(Map!$D$2:$D$86,MATCH(D3894,Map!$A$2:$A$86,0),0)="","N/A",E3894*INDEX(Map!$D$2:$D$86,MATCH(D3894,Map!$A$2:$A$86,0),0))</f>
        <v>14.702999999999999</v>
      </c>
      <c r="AA3894" t="str">
        <f>INDEX(Map!$E$2:$E$86,MATCH(D3894,Map!$A$2:$A$86,0),0)</f>
        <v>SCCT</v>
      </c>
    </row>
    <row r="3895" spans="1:27" x14ac:dyDescent="0.25">
      <c r="A3895" s="1" t="s">
        <v>121</v>
      </c>
      <c r="B3895" s="1" t="s">
        <v>117</v>
      </c>
      <c r="C3895" s="1">
        <v>30</v>
      </c>
      <c r="D3895" s="1" t="s">
        <v>52</v>
      </c>
      <c r="E3895" s="1">
        <v>37.6</v>
      </c>
      <c r="F3895" s="1">
        <v>0</v>
      </c>
      <c r="G3895" s="1">
        <v>30.9</v>
      </c>
      <c r="H3895" s="1">
        <v>19</v>
      </c>
      <c r="I3895" s="1">
        <v>412</v>
      </c>
      <c r="J3895" s="1">
        <v>10946</v>
      </c>
      <c r="K3895" s="1">
        <v>257</v>
      </c>
      <c r="L3895" s="1">
        <v>341.9</v>
      </c>
      <c r="M3895" s="1">
        <v>1409</v>
      </c>
      <c r="N3895" s="1">
        <v>1</v>
      </c>
      <c r="O3895" s="1">
        <v>3</v>
      </c>
      <c r="P3895" s="1">
        <v>0</v>
      </c>
      <c r="Q3895" s="1">
        <v>0</v>
      </c>
      <c r="R3895" s="1">
        <v>37.43</v>
      </c>
      <c r="S3895" s="1">
        <v>37.51</v>
      </c>
      <c r="T3895" s="1">
        <v>1412</v>
      </c>
      <c r="U3895" s="3" t="str">
        <f t="shared" si="60"/>
        <v>2017Plan</v>
      </c>
      <c r="V3895" s="2">
        <f>DATE(A3895,INDEX(Map!$H$1:$H$12,MATCH(B3895,Map!$G$1:$G$12,0),0),1)</f>
        <v>43770</v>
      </c>
      <c r="W3895" t="str">
        <f>IF(AND(V3895&gt;=Map!$K$2,V3895&lt;=Map!$L$2),"Base",IF(AND(V3895&gt;=Map!$K$3,V3895&lt;=Map!$L$3),"Fcst","N/A"))</f>
        <v>N/A</v>
      </c>
      <c r="X3895" t="str">
        <f>INDEX(Map!$B$2:$B$86,MATCH(D3895,Map!$A$2:$A$86,0),0)</f>
        <v>Trimble Co 06</v>
      </c>
      <c r="Y3895" s="7">
        <f>IF(INDEX(Map!$C$2:$C$86,MATCH(D3895,Map!$A$2:$A$86,0),0)="","N/A",E3895*INDEX(Map!$C$2:$C$86,MATCH(D3895,Map!$A$2:$A$86,0),0))</f>
        <v>26.695999999999998</v>
      </c>
      <c r="Z3895" s="7">
        <f>IF(INDEX(Map!$D$2:$D$86,MATCH(D3895,Map!$A$2:$A$86,0),0)="","N/A",E3895*INDEX(Map!$D$2:$D$86,MATCH(D3895,Map!$A$2:$A$86,0),0))</f>
        <v>10.904</v>
      </c>
      <c r="AA3895" t="str">
        <f>INDEX(Map!$E$2:$E$86,MATCH(D3895,Map!$A$2:$A$86,0),0)</f>
        <v>SCCT</v>
      </c>
    </row>
    <row r="3896" spans="1:27" x14ac:dyDescent="0.25">
      <c r="A3896" s="1" t="s">
        <v>121</v>
      </c>
      <c r="B3896" s="1" t="s">
        <v>117</v>
      </c>
      <c r="C3896" s="1">
        <v>31</v>
      </c>
      <c r="D3896" s="1" t="s">
        <v>53</v>
      </c>
      <c r="E3896" s="1">
        <v>34.4</v>
      </c>
      <c r="F3896" s="1">
        <v>0</v>
      </c>
      <c r="G3896" s="1">
        <v>28.3</v>
      </c>
      <c r="H3896" s="1">
        <v>13</v>
      </c>
      <c r="I3896" s="1">
        <v>376.3</v>
      </c>
      <c r="J3896" s="1">
        <v>10941</v>
      </c>
      <c r="K3896" s="1">
        <v>234</v>
      </c>
      <c r="L3896" s="1">
        <v>341.9</v>
      </c>
      <c r="M3896" s="1">
        <v>1287</v>
      </c>
      <c r="N3896" s="1">
        <v>1</v>
      </c>
      <c r="O3896" s="1">
        <v>2</v>
      </c>
      <c r="P3896" s="1">
        <v>0</v>
      </c>
      <c r="Q3896" s="1">
        <v>0</v>
      </c>
      <c r="R3896" s="1">
        <v>37.409999999999997</v>
      </c>
      <c r="S3896" s="1">
        <v>37.47</v>
      </c>
      <c r="T3896" s="1">
        <v>1289</v>
      </c>
      <c r="U3896" s="3" t="str">
        <f t="shared" si="60"/>
        <v>2017Plan</v>
      </c>
      <c r="V3896" s="2">
        <f>DATE(A3896,INDEX(Map!$H$1:$H$12,MATCH(B3896,Map!$G$1:$G$12,0),0),1)</f>
        <v>43770</v>
      </c>
      <c r="W3896" t="str">
        <f>IF(AND(V3896&gt;=Map!$K$2,V3896&lt;=Map!$L$2),"Base",IF(AND(V3896&gt;=Map!$K$3,V3896&lt;=Map!$L$3),"Fcst","N/A"))</f>
        <v>N/A</v>
      </c>
      <c r="X3896" t="str">
        <f>INDEX(Map!$B$2:$B$86,MATCH(D3896,Map!$A$2:$A$86,0),0)</f>
        <v>Trimble Co 07</v>
      </c>
      <c r="Y3896" s="7">
        <f>IF(INDEX(Map!$C$2:$C$86,MATCH(D3896,Map!$A$2:$A$86,0),0)="","N/A",E3896*INDEX(Map!$C$2:$C$86,MATCH(D3896,Map!$A$2:$A$86,0),0))</f>
        <v>21.672000000000001</v>
      </c>
      <c r="Z3896" s="7">
        <f>IF(INDEX(Map!$D$2:$D$86,MATCH(D3896,Map!$A$2:$A$86,0),0)="","N/A",E3896*INDEX(Map!$D$2:$D$86,MATCH(D3896,Map!$A$2:$A$86,0),0))</f>
        <v>12.728</v>
      </c>
      <c r="AA3896" t="str">
        <f>INDEX(Map!$E$2:$E$86,MATCH(D3896,Map!$A$2:$A$86,0),0)</f>
        <v>SCCT</v>
      </c>
    </row>
    <row r="3897" spans="1:27" x14ac:dyDescent="0.25">
      <c r="A3897" s="1" t="s">
        <v>121</v>
      </c>
      <c r="B3897" s="1" t="s">
        <v>117</v>
      </c>
      <c r="C3897" s="1">
        <v>32</v>
      </c>
      <c r="D3897" s="1" t="s">
        <v>54</v>
      </c>
      <c r="E3897" s="1">
        <v>11.9</v>
      </c>
      <c r="F3897" s="1">
        <v>0</v>
      </c>
      <c r="G3897" s="1">
        <v>9.8000000000000007</v>
      </c>
      <c r="H3897" s="1">
        <v>12</v>
      </c>
      <c r="I3897" s="1">
        <v>127.4</v>
      </c>
      <c r="J3897" s="1">
        <v>10730</v>
      </c>
      <c r="K3897" s="1">
        <v>75</v>
      </c>
      <c r="L3897" s="1">
        <v>341.9</v>
      </c>
      <c r="M3897" s="1">
        <v>436</v>
      </c>
      <c r="N3897" s="1">
        <v>1</v>
      </c>
      <c r="O3897" s="1">
        <v>2</v>
      </c>
      <c r="P3897" s="1">
        <v>0</v>
      </c>
      <c r="Q3897" s="1">
        <v>0</v>
      </c>
      <c r="R3897" s="1">
        <v>36.69</v>
      </c>
      <c r="S3897" s="1">
        <v>36.840000000000003</v>
      </c>
      <c r="T3897" s="1">
        <v>437</v>
      </c>
      <c r="U3897" s="3" t="str">
        <f t="shared" si="60"/>
        <v>2017Plan</v>
      </c>
      <c r="V3897" s="2">
        <f>DATE(A3897,INDEX(Map!$H$1:$H$12,MATCH(B3897,Map!$G$1:$G$12,0),0),1)</f>
        <v>43770</v>
      </c>
      <c r="W3897" t="str">
        <f>IF(AND(V3897&gt;=Map!$K$2,V3897&lt;=Map!$L$2),"Base",IF(AND(V3897&gt;=Map!$K$3,V3897&lt;=Map!$L$3),"Fcst","N/A"))</f>
        <v>N/A</v>
      </c>
      <c r="X3897" t="str">
        <f>INDEX(Map!$B$2:$B$86,MATCH(D3897,Map!$A$2:$A$86,0),0)</f>
        <v>Trimble Co 08</v>
      </c>
      <c r="Y3897" s="7">
        <f>IF(INDEX(Map!$C$2:$C$86,MATCH(D3897,Map!$A$2:$A$86,0),0)="","N/A",E3897*INDEX(Map!$C$2:$C$86,MATCH(D3897,Map!$A$2:$A$86,0),0))</f>
        <v>7.4969999999999999</v>
      </c>
      <c r="Z3897" s="7">
        <f>IF(INDEX(Map!$D$2:$D$86,MATCH(D3897,Map!$A$2:$A$86,0),0)="","N/A",E3897*INDEX(Map!$D$2:$D$86,MATCH(D3897,Map!$A$2:$A$86,0),0))</f>
        <v>4.4030000000000005</v>
      </c>
      <c r="AA3897" t="str">
        <f>INDEX(Map!$E$2:$E$86,MATCH(D3897,Map!$A$2:$A$86,0),0)</f>
        <v>SCCT</v>
      </c>
    </row>
    <row r="3898" spans="1:27" x14ac:dyDescent="0.25">
      <c r="A3898" s="1" t="s">
        <v>121</v>
      </c>
      <c r="B3898" s="1" t="s">
        <v>117</v>
      </c>
      <c r="C3898" s="1">
        <v>33</v>
      </c>
      <c r="D3898" s="1" t="s">
        <v>55</v>
      </c>
      <c r="E3898" s="1">
        <v>31.3</v>
      </c>
      <c r="F3898" s="1">
        <v>0</v>
      </c>
      <c r="G3898" s="1">
        <v>25.8</v>
      </c>
      <c r="H3898" s="1">
        <v>14</v>
      </c>
      <c r="I3898" s="1">
        <v>341.9</v>
      </c>
      <c r="J3898" s="1">
        <v>10908</v>
      </c>
      <c r="K3898" s="1">
        <v>211</v>
      </c>
      <c r="L3898" s="1">
        <v>341.9</v>
      </c>
      <c r="M3898" s="1">
        <v>1169</v>
      </c>
      <c r="N3898" s="1">
        <v>1</v>
      </c>
      <c r="O3898" s="1">
        <v>2</v>
      </c>
      <c r="P3898" s="1">
        <v>0</v>
      </c>
      <c r="Q3898" s="1">
        <v>0</v>
      </c>
      <c r="R3898" s="1">
        <v>37.299999999999997</v>
      </c>
      <c r="S3898" s="1">
        <v>37.369999999999997</v>
      </c>
      <c r="T3898" s="1">
        <v>1171</v>
      </c>
      <c r="U3898" s="3" t="str">
        <f t="shared" si="60"/>
        <v>2017Plan</v>
      </c>
      <c r="V3898" s="2">
        <f>DATE(A3898,INDEX(Map!$H$1:$H$12,MATCH(B3898,Map!$G$1:$G$12,0),0),1)</f>
        <v>43770</v>
      </c>
      <c r="W3898" t="str">
        <f>IF(AND(V3898&gt;=Map!$K$2,V3898&lt;=Map!$L$2),"Base",IF(AND(V3898&gt;=Map!$K$3,V3898&lt;=Map!$L$3),"Fcst","N/A"))</f>
        <v>N/A</v>
      </c>
      <c r="X3898" t="str">
        <f>INDEX(Map!$B$2:$B$86,MATCH(D3898,Map!$A$2:$A$86,0),0)</f>
        <v>Trimble Co 09</v>
      </c>
      <c r="Y3898" s="7">
        <f>IF(INDEX(Map!$C$2:$C$86,MATCH(D3898,Map!$A$2:$A$86,0),0)="","N/A",E3898*INDEX(Map!$C$2:$C$86,MATCH(D3898,Map!$A$2:$A$86,0),0))</f>
        <v>19.719000000000001</v>
      </c>
      <c r="Z3898" s="7">
        <f>IF(INDEX(Map!$D$2:$D$86,MATCH(D3898,Map!$A$2:$A$86,0),0)="","N/A",E3898*INDEX(Map!$D$2:$D$86,MATCH(D3898,Map!$A$2:$A$86,0),0))</f>
        <v>11.581</v>
      </c>
      <c r="AA3898" t="str">
        <f>INDEX(Map!$E$2:$E$86,MATCH(D3898,Map!$A$2:$A$86,0),0)</f>
        <v>SCCT</v>
      </c>
    </row>
    <row r="3899" spans="1:27" x14ac:dyDescent="0.25">
      <c r="A3899" s="1" t="s">
        <v>121</v>
      </c>
      <c r="B3899" s="1" t="s">
        <v>117</v>
      </c>
      <c r="C3899" s="1">
        <v>34</v>
      </c>
      <c r="D3899" s="1" t="s">
        <v>56</v>
      </c>
      <c r="E3899" s="1">
        <v>7</v>
      </c>
      <c r="F3899" s="1">
        <v>0</v>
      </c>
      <c r="G3899" s="1">
        <v>5.7</v>
      </c>
      <c r="H3899" s="1">
        <v>11</v>
      </c>
      <c r="I3899" s="1">
        <v>74.7</v>
      </c>
      <c r="J3899" s="1">
        <v>10733</v>
      </c>
      <c r="K3899" s="1">
        <v>44</v>
      </c>
      <c r="L3899" s="1">
        <v>342</v>
      </c>
      <c r="M3899" s="1">
        <v>255</v>
      </c>
      <c r="N3899" s="1">
        <v>0</v>
      </c>
      <c r="O3899" s="1">
        <v>2</v>
      </c>
      <c r="P3899" s="1">
        <v>0</v>
      </c>
      <c r="Q3899" s="1">
        <v>0</v>
      </c>
      <c r="R3899" s="1">
        <v>36.700000000000003</v>
      </c>
      <c r="S3899" s="1">
        <v>36.950000000000003</v>
      </c>
      <c r="T3899" s="1">
        <v>257</v>
      </c>
      <c r="U3899" s="3" t="str">
        <f t="shared" si="60"/>
        <v>2017Plan</v>
      </c>
      <c r="V3899" s="2">
        <f>DATE(A3899,INDEX(Map!$H$1:$H$12,MATCH(B3899,Map!$G$1:$G$12,0),0),1)</f>
        <v>43770</v>
      </c>
      <c r="W3899" t="str">
        <f>IF(AND(V3899&gt;=Map!$K$2,V3899&lt;=Map!$L$2),"Base",IF(AND(V3899&gt;=Map!$K$3,V3899&lt;=Map!$L$3),"Fcst","N/A"))</f>
        <v>N/A</v>
      </c>
      <c r="X3899" t="str">
        <f>INDEX(Map!$B$2:$B$86,MATCH(D3899,Map!$A$2:$A$86,0),0)</f>
        <v>Trimble Co 10</v>
      </c>
      <c r="Y3899" s="7">
        <f>IF(INDEX(Map!$C$2:$C$86,MATCH(D3899,Map!$A$2:$A$86,0),0)="","N/A",E3899*INDEX(Map!$C$2:$C$86,MATCH(D3899,Map!$A$2:$A$86,0),0))</f>
        <v>4.41</v>
      </c>
      <c r="Z3899" s="7">
        <f>IF(INDEX(Map!$D$2:$D$86,MATCH(D3899,Map!$A$2:$A$86,0),0)="","N/A",E3899*INDEX(Map!$D$2:$D$86,MATCH(D3899,Map!$A$2:$A$86,0),0))</f>
        <v>2.59</v>
      </c>
      <c r="AA3899" t="str">
        <f>INDEX(Map!$E$2:$E$86,MATCH(D3899,Map!$A$2:$A$86,0),0)</f>
        <v>SCCT</v>
      </c>
    </row>
    <row r="3900" spans="1:27" x14ac:dyDescent="0.25">
      <c r="A3900" s="1" t="s">
        <v>121</v>
      </c>
      <c r="B3900" s="1" t="s">
        <v>117</v>
      </c>
      <c r="C3900" s="1">
        <v>35</v>
      </c>
      <c r="D3900" s="1" t="s">
        <v>57</v>
      </c>
      <c r="E3900" s="1">
        <v>0</v>
      </c>
      <c r="F3900" s="1">
        <v>0</v>
      </c>
      <c r="G3900" s="1">
        <v>0.1</v>
      </c>
      <c r="H3900" s="1">
        <v>1</v>
      </c>
      <c r="I3900" s="1">
        <v>0.2</v>
      </c>
      <c r="J3900" s="1">
        <v>16117</v>
      </c>
      <c r="K3900" s="1">
        <v>1</v>
      </c>
      <c r="L3900" s="1">
        <v>340.1</v>
      </c>
      <c r="M3900" s="1">
        <v>1</v>
      </c>
      <c r="N3900" s="1">
        <v>0</v>
      </c>
      <c r="O3900" s="1">
        <v>0</v>
      </c>
      <c r="P3900" s="1">
        <v>0</v>
      </c>
      <c r="Q3900" s="1">
        <v>0</v>
      </c>
      <c r="R3900" s="1">
        <v>54.81</v>
      </c>
      <c r="S3900" s="1">
        <v>54.81</v>
      </c>
      <c r="T3900" s="1">
        <v>1</v>
      </c>
      <c r="U3900" s="3" t="str">
        <f t="shared" si="60"/>
        <v>2017Plan</v>
      </c>
      <c r="V3900" s="2">
        <f>DATE(A3900,INDEX(Map!$H$1:$H$12,MATCH(B3900,Map!$G$1:$G$12,0),0),1)</f>
        <v>43770</v>
      </c>
      <c r="W3900" t="str">
        <f>IF(AND(V3900&gt;=Map!$K$2,V3900&lt;=Map!$L$2),"Base",IF(AND(V3900&gt;=Map!$K$3,V3900&lt;=Map!$L$3),"Fcst","N/A"))</f>
        <v>N/A</v>
      </c>
      <c r="X3900" t="str">
        <f>INDEX(Map!$B$2:$B$86,MATCH(D3900,Map!$A$2:$A$86,0),0)</f>
        <v>Cane Run 11</v>
      </c>
      <c r="Y3900" s="7" t="str">
        <f>IF(INDEX(Map!$C$2:$C$86,MATCH(D3900,Map!$A$2:$A$86,0),0)="","N/A",E3900*INDEX(Map!$C$2:$C$86,MATCH(D3900,Map!$A$2:$A$86,0),0))</f>
        <v>N/A</v>
      </c>
      <c r="Z3900" s="7">
        <f>IF(INDEX(Map!$D$2:$D$86,MATCH(D3900,Map!$A$2:$A$86,0),0)="","N/A",E3900*INDEX(Map!$D$2:$D$86,MATCH(D3900,Map!$A$2:$A$86,0),0))</f>
        <v>0</v>
      </c>
      <c r="AA3900" t="str">
        <f>INDEX(Map!$E$2:$E$86,MATCH(D3900,Map!$A$2:$A$86,0),0)</f>
        <v>SCCT</v>
      </c>
    </row>
    <row r="3901" spans="1:27" x14ac:dyDescent="0.25">
      <c r="A3901" s="1" t="s">
        <v>121</v>
      </c>
      <c r="B3901" s="1" t="s">
        <v>117</v>
      </c>
      <c r="C3901" s="1">
        <v>36</v>
      </c>
      <c r="D3901" s="1" t="s">
        <v>58</v>
      </c>
      <c r="E3901" s="1">
        <v>0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</v>
      </c>
      <c r="U3901" s="3" t="str">
        <f t="shared" si="60"/>
        <v>2017Plan</v>
      </c>
      <c r="V3901" s="2">
        <f>DATE(A3901,INDEX(Map!$H$1:$H$12,MATCH(B3901,Map!$G$1:$G$12,0),0),1)</f>
        <v>43770</v>
      </c>
      <c r="W3901" t="str">
        <f>IF(AND(V3901&gt;=Map!$K$2,V3901&lt;=Map!$L$2),"Base",IF(AND(V3901&gt;=Map!$K$3,V3901&lt;=Map!$L$3),"Fcst","N/A"))</f>
        <v>N/A</v>
      </c>
      <c r="X3901" t="str">
        <f>INDEX(Map!$B$2:$B$86,MATCH(D3901,Map!$A$2:$A$86,0),0)</f>
        <v>Haefling</v>
      </c>
      <c r="Y3901" s="7">
        <f>IF(INDEX(Map!$C$2:$C$86,MATCH(D3901,Map!$A$2:$A$86,0),0)="","N/A",E3901*INDEX(Map!$C$2:$C$86,MATCH(D3901,Map!$A$2:$A$86,0),0))</f>
        <v>0</v>
      </c>
      <c r="Z3901" s="7" t="str">
        <f>IF(INDEX(Map!$D$2:$D$86,MATCH(D3901,Map!$A$2:$A$86,0),0)="","N/A",E3901*INDEX(Map!$D$2:$D$86,MATCH(D3901,Map!$A$2:$A$86,0),0))</f>
        <v>N/A</v>
      </c>
      <c r="AA3901" t="str">
        <f>INDEX(Map!$E$2:$E$86,MATCH(D3901,Map!$A$2:$A$86,0),0)</f>
        <v>SCCT</v>
      </c>
    </row>
    <row r="3902" spans="1:27" x14ac:dyDescent="0.25">
      <c r="A3902" s="1" t="s">
        <v>121</v>
      </c>
      <c r="B3902" s="1" t="s">
        <v>117</v>
      </c>
      <c r="C3902" s="1">
        <v>37</v>
      </c>
      <c r="D3902" s="1" t="s">
        <v>59</v>
      </c>
      <c r="E3902" s="1">
        <v>0.1</v>
      </c>
      <c r="F3902" s="1">
        <v>0</v>
      </c>
      <c r="G3902" s="1">
        <v>0.6</v>
      </c>
      <c r="H3902" s="1">
        <v>1</v>
      </c>
      <c r="I3902" s="1">
        <v>0.8</v>
      </c>
      <c r="J3902" s="1">
        <v>15479</v>
      </c>
      <c r="K3902" s="1">
        <v>4</v>
      </c>
      <c r="L3902" s="1">
        <v>342</v>
      </c>
      <c r="M3902" s="1">
        <v>3</v>
      </c>
      <c r="N3902" s="1">
        <v>0</v>
      </c>
      <c r="O3902" s="1">
        <v>0</v>
      </c>
      <c r="P3902" s="1">
        <v>0</v>
      </c>
      <c r="Q3902" s="1">
        <v>0</v>
      </c>
      <c r="R3902" s="1">
        <v>52.93</v>
      </c>
      <c r="S3902" s="1">
        <v>52.93</v>
      </c>
      <c r="T3902" s="1">
        <v>3</v>
      </c>
      <c r="U3902" s="3" t="str">
        <f t="shared" si="60"/>
        <v>2017Plan</v>
      </c>
      <c r="V3902" s="2">
        <f>DATE(A3902,INDEX(Map!$H$1:$H$12,MATCH(B3902,Map!$G$1:$G$12,0),0),1)</f>
        <v>43770</v>
      </c>
      <c r="W3902" t="str">
        <f>IF(AND(V3902&gt;=Map!$K$2,V3902&lt;=Map!$L$2),"Base",IF(AND(V3902&gt;=Map!$K$3,V3902&lt;=Map!$L$3),"Fcst","N/A"))</f>
        <v>N/A</v>
      </c>
      <c r="X3902" t="str">
        <f>INDEX(Map!$B$2:$B$86,MATCH(D3902,Map!$A$2:$A$86,0),0)</f>
        <v>Paddys Run 11</v>
      </c>
      <c r="Y3902" s="7" t="str">
        <f>IF(INDEX(Map!$C$2:$C$86,MATCH(D3902,Map!$A$2:$A$86,0),0)="","N/A",E3902*INDEX(Map!$C$2:$C$86,MATCH(D3902,Map!$A$2:$A$86,0),0))</f>
        <v>N/A</v>
      </c>
      <c r="Z3902" s="7">
        <f>IF(INDEX(Map!$D$2:$D$86,MATCH(D3902,Map!$A$2:$A$86,0),0)="","N/A",E3902*INDEX(Map!$D$2:$D$86,MATCH(D3902,Map!$A$2:$A$86,0),0))</f>
        <v>0.1</v>
      </c>
      <c r="AA3902" t="str">
        <f>INDEX(Map!$E$2:$E$86,MATCH(D3902,Map!$A$2:$A$86,0),0)</f>
        <v>SCCT</v>
      </c>
    </row>
    <row r="3903" spans="1:27" x14ac:dyDescent="0.25">
      <c r="A3903" s="1" t="s">
        <v>121</v>
      </c>
      <c r="B3903" s="1" t="s">
        <v>117</v>
      </c>
      <c r="C3903" s="1">
        <v>38</v>
      </c>
      <c r="D3903" s="1" t="s">
        <v>60</v>
      </c>
      <c r="E3903" s="1">
        <v>0</v>
      </c>
      <c r="F3903" s="1">
        <v>0</v>
      </c>
      <c r="G3903" s="1">
        <v>0</v>
      </c>
      <c r="H3903" s="1">
        <v>0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3" t="str">
        <f t="shared" si="60"/>
        <v>2017Plan</v>
      </c>
      <c r="V3903" s="2">
        <f>DATE(A3903,INDEX(Map!$H$1:$H$12,MATCH(B3903,Map!$G$1:$G$12,0),0),1)</f>
        <v>43770</v>
      </c>
      <c r="W3903" t="str">
        <f>IF(AND(V3903&gt;=Map!$K$2,V3903&lt;=Map!$L$2),"Base",IF(AND(V3903&gt;=Map!$K$3,V3903&lt;=Map!$L$3),"Fcst","N/A"))</f>
        <v>N/A</v>
      </c>
      <c r="X3903" t="str">
        <f>INDEX(Map!$B$2:$B$86,MATCH(D3903,Map!$A$2:$A$86,0),0)</f>
        <v>Paddys Run 12</v>
      </c>
      <c r="Y3903" s="7" t="str">
        <f>IF(INDEX(Map!$C$2:$C$86,MATCH(D3903,Map!$A$2:$A$86,0),0)="","N/A",E3903*INDEX(Map!$C$2:$C$86,MATCH(D3903,Map!$A$2:$A$86,0),0))</f>
        <v>N/A</v>
      </c>
      <c r="Z3903" s="7">
        <f>IF(INDEX(Map!$D$2:$D$86,MATCH(D3903,Map!$A$2:$A$86,0),0)="","N/A",E3903*INDEX(Map!$D$2:$D$86,MATCH(D3903,Map!$A$2:$A$86,0),0))</f>
        <v>0</v>
      </c>
      <c r="AA3903" t="str">
        <f>INDEX(Map!$E$2:$E$86,MATCH(D3903,Map!$A$2:$A$86,0),0)</f>
        <v>SCCT</v>
      </c>
    </row>
    <row r="3904" spans="1:27" x14ac:dyDescent="0.25">
      <c r="A3904" s="1" t="s">
        <v>121</v>
      </c>
      <c r="B3904" s="1" t="s">
        <v>117</v>
      </c>
      <c r="C3904" s="1">
        <v>39</v>
      </c>
      <c r="D3904" s="1" t="s">
        <v>61</v>
      </c>
      <c r="E3904" s="1">
        <v>0</v>
      </c>
      <c r="F3904" s="1">
        <v>0</v>
      </c>
      <c r="G3904" s="1">
        <v>0</v>
      </c>
      <c r="H3904" s="1">
        <v>0</v>
      </c>
      <c r="I3904" s="1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</v>
      </c>
      <c r="U3904" s="3" t="str">
        <f t="shared" si="60"/>
        <v>2017Plan</v>
      </c>
      <c r="V3904" s="2">
        <f>DATE(A3904,INDEX(Map!$H$1:$H$12,MATCH(B3904,Map!$G$1:$G$12,0),0),1)</f>
        <v>43770</v>
      </c>
      <c r="W3904" t="str">
        <f>IF(AND(V3904&gt;=Map!$K$2,V3904&lt;=Map!$L$2),"Base",IF(AND(V3904&gt;=Map!$K$3,V3904&lt;=Map!$L$3),"Fcst","N/A"))</f>
        <v>N/A</v>
      </c>
      <c r="X3904" t="str">
        <f>INDEX(Map!$B$2:$B$86,MATCH(D3904,Map!$A$2:$A$86,0),0)</f>
        <v>Zorn 1</v>
      </c>
      <c r="Y3904" s="7" t="str">
        <f>IF(INDEX(Map!$C$2:$C$86,MATCH(D3904,Map!$A$2:$A$86,0),0)="","N/A",E3904*INDEX(Map!$C$2:$C$86,MATCH(D3904,Map!$A$2:$A$86,0),0))</f>
        <v>N/A</v>
      </c>
      <c r="Z3904" s="7">
        <f>IF(INDEX(Map!$D$2:$D$86,MATCH(D3904,Map!$A$2:$A$86,0),0)="","N/A",E3904*INDEX(Map!$D$2:$D$86,MATCH(D3904,Map!$A$2:$A$86,0),0))</f>
        <v>0</v>
      </c>
      <c r="AA3904" t="str">
        <f>INDEX(Map!$E$2:$E$86,MATCH(D3904,Map!$A$2:$A$86,0),0)</f>
        <v>SCCT</v>
      </c>
    </row>
    <row r="3905" spans="1:27" x14ac:dyDescent="0.25">
      <c r="A3905" s="1" t="s">
        <v>121</v>
      </c>
      <c r="B3905" s="1" t="s">
        <v>117</v>
      </c>
      <c r="C3905" s="1">
        <v>40</v>
      </c>
      <c r="D3905" s="1" t="s">
        <v>62</v>
      </c>
      <c r="E3905" s="1">
        <v>4.4000000000000004</v>
      </c>
      <c r="F3905" s="1">
        <v>0</v>
      </c>
      <c r="G3905" s="1">
        <v>19.399999999999999</v>
      </c>
      <c r="H3905" s="1">
        <v>32</v>
      </c>
      <c r="I3905" s="1" t="s">
        <v>63</v>
      </c>
      <c r="J3905" s="1" t="s">
        <v>63</v>
      </c>
      <c r="K3905" s="1">
        <v>156</v>
      </c>
      <c r="L3905" s="1">
        <v>0</v>
      </c>
      <c r="M3905" s="1">
        <v>0</v>
      </c>
      <c r="N3905" s="1" t="s">
        <v>63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</v>
      </c>
      <c r="U3905" s="3" t="str">
        <f t="shared" si="60"/>
        <v>2017Plan</v>
      </c>
      <c r="V3905" s="2">
        <f>DATE(A3905,INDEX(Map!$H$1:$H$12,MATCH(B3905,Map!$G$1:$G$12,0),0),1)</f>
        <v>43770</v>
      </c>
      <c r="W3905" t="str">
        <f>IF(AND(V3905&gt;=Map!$K$2,V3905&lt;=Map!$L$2),"Base",IF(AND(V3905&gt;=Map!$K$3,V3905&lt;=Map!$L$3),"Fcst","N/A"))</f>
        <v>N/A</v>
      </c>
      <c r="X3905" t="str">
        <f>INDEX(Map!$B$2:$B$86,MATCH(D3905,Map!$A$2:$A$86,0),0)</f>
        <v>Dix Dam</v>
      </c>
      <c r="Y3905" s="7">
        <f>IF(INDEX(Map!$C$2:$C$86,MATCH(D3905,Map!$A$2:$A$86,0),0)="","N/A",E3905*INDEX(Map!$C$2:$C$86,MATCH(D3905,Map!$A$2:$A$86,0),0))</f>
        <v>4.4000000000000004</v>
      </c>
      <c r="Z3905" s="7" t="str">
        <f>IF(INDEX(Map!$D$2:$D$86,MATCH(D3905,Map!$A$2:$A$86,0),0)="","N/A",E3905*INDEX(Map!$D$2:$D$86,MATCH(D3905,Map!$A$2:$A$86,0),0))</f>
        <v>N/A</v>
      </c>
      <c r="AA3905" t="str">
        <f>INDEX(Map!$E$2:$E$86,MATCH(D3905,Map!$A$2:$A$86,0),0)</f>
        <v>Hydro</v>
      </c>
    </row>
    <row r="3906" spans="1:27" x14ac:dyDescent="0.25">
      <c r="A3906" s="1" t="s">
        <v>121</v>
      </c>
      <c r="B3906" s="1" t="s">
        <v>117</v>
      </c>
      <c r="C3906" s="1">
        <v>41</v>
      </c>
      <c r="D3906" s="1" t="s">
        <v>64</v>
      </c>
      <c r="E3906" s="1">
        <v>27.6</v>
      </c>
      <c r="F3906" s="1">
        <v>0</v>
      </c>
      <c r="G3906" s="1">
        <v>100</v>
      </c>
      <c r="H3906" s="1">
        <v>0</v>
      </c>
      <c r="I3906" s="1" t="s">
        <v>63</v>
      </c>
      <c r="J3906" s="1" t="s">
        <v>63</v>
      </c>
      <c r="K3906" s="1">
        <v>720</v>
      </c>
      <c r="L3906" s="1">
        <v>0</v>
      </c>
      <c r="M3906" s="1">
        <v>0</v>
      </c>
      <c r="N3906" s="1" t="s">
        <v>63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</v>
      </c>
      <c r="U3906" s="3" t="str">
        <f t="shared" si="60"/>
        <v>2017Plan</v>
      </c>
      <c r="V3906" s="2">
        <f>DATE(A3906,INDEX(Map!$H$1:$H$12,MATCH(B3906,Map!$G$1:$G$12,0),0),1)</f>
        <v>43770</v>
      </c>
      <c r="W3906" t="str">
        <f>IF(AND(V3906&gt;=Map!$K$2,V3906&lt;=Map!$L$2),"Base",IF(AND(V3906&gt;=Map!$K$3,V3906&lt;=Map!$L$3),"Fcst","N/A"))</f>
        <v>N/A</v>
      </c>
      <c r="X3906" t="str">
        <f>INDEX(Map!$B$2:$B$86,MATCH(D3906,Map!$A$2:$A$86,0),0)</f>
        <v>Ohio Falls</v>
      </c>
      <c r="Y3906" s="7" t="str">
        <f>IF(INDEX(Map!$C$2:$C$86,MATCH(D3906,Map!$A$2:$A$86,0),0)="","N/A",E3906*INDEX(Map!$C$2:$C$86,MATCH(D3906,Map!$A$2:$A$86,0),0))</f>
        <v>N/A</v>
      </c>
      <c r="Z3906" s="7">
        <f>IF(INDEX(Map!$D$2:$D$86,MATCH(D3906,Map!$A$2:$A$86,0),0)="","N/A",E3906*INDEX(Map!$D$2:$D$86,MATCH(D3906,Map!$A$2:$A$86,0),0))</f>
        <v>27.6</v>
      </c>
      <c r="AA3906" t="str">
        <f>INDEX(Map!$E$2:$E$86,MATCH(D3906,Map!$A$2:$A$86,0),0)</f>
        <v>Hydro</v>
      </c>
    </row>
    <row r="3907" spans="1:27" x14ac:dyDescent="0.25">
      <c r="A3907" s="1" t="s">
        <v>121</v>
      </c>
      <c r="B3907" s="1" t="s">
        <v>117</v>
      </c>
      <c r="C3907" s="1">
        <v>42</v>
      </c>
      <c r="D3907" s="1" t="s">
        <v>65</v>
      </c>
      <c r="E3907" s="1">
        <v>1.2</v>
      </c>
      <c r="F3907" s="1">
        <v>0</v>
      </c>
      <c r="G3907" s="1">
        <v>100</v>
      </c>
      <c r="H3907" s="1">
        <v>0</v>
      </c>
      <c r="I3907" s="1" t="s">
        <v>63</v>
      </c>
      <c r="J3907" s="1" t="s">
        <v>63</v>
      </c>
      <c r="K3907" s="1">
        <v>720</v>
      </c>
      <c r="L3907" s="1">
        <v>0</v>
      </c>
      <c r="M3907" s="1">
        <v>0</v>
      </c>
      <c r="N3907" s="1" t="s">
        <v>63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</v>
      </c>
      <c r="U3907" s="3" t="str">
        <f t="shared" si="60"/>
        <v>2017Plan</v>
      </c>
      <c r="V3907" s="2">
        <f>DATE(A3907,INDEX(Map!$H$1:$H$12,MATCH(B3907,Map!$G$1:$G$12,0),0),1)</f>
        <v>43770</v>
      </c>
      <c r="W3907" t="str">
        <f>IF(AND(V3907&gt;=Map!$K$2,V3907&lt;=Map!$L$2),"Base",IF(AND(V3907&gt;=Map!$K$3,V3907&lt;=Map!$L$3),"Fcst","N/A"))</f>
        <v>N/A</v>
      </c>
      <c r="X3907" t="str">
        <f>INDEX(Map!$B$2:$B$86,MATCH(D3907,Map!$A$2:$A$86,0),0)</f>
        <v>Brown Solar</v>
      </c>
      <c r="Y3907" s="7">
        <f>IF(INDEX(Map!$C$2:$C$86,MATCH(D3907,Map!$A$2:$A$86,0),0)="","N/A",E3907*INDEX(Map!$C$2:$C$86,MATCH(D3907,Map!$A$2:$A$86,0),0))</f>
        <v>0.73199999999999998</v>
      </c>
      <c r="Z3907" s="7">
        <f>IF(INDEX(Map!$D$2:$D$86,MATCH(D3907,Map!$A$2:$A$86,0),0)="","N/A",E3907*INDEX(Map!$D$2:$D$86,MATCH(D3907,Map!$A$2:$A$86,0),0))</f>
        <v>0.46799999999999997</v>
      </c>
      <c r="AA3907" t="str">
        <f>INDEX(Map!$E$2:$E$86,MATCH(D3907,Map!$A$2:$A$86,0),0)</f>
        <v>Solar</v>
      </c>
    </row>
    <row r="3908" spans="1:27" x14ac:dyDescent="0.25">
      <c r="A3908" s="1" t="s">
        <v>121</v>
      </c>
      <c r="B3908" s="1" t="s">
        <v>117</v>
      </c>
      <c r="C3908" s="1">
        <v>43</v>
      </c>
      <c r="D3908" s="1" t="s">
        <v>66</v>
      </c>
      <c r="E3908" s="1">
        <v>11.2</v>
      </c>
      <c r="F3908" s="1">
        <v>0</v>
      </c>
      <c r="G3908" s="1">
        <v>100</v>
      </c>
      <c r="H3908" s="1">
        <v>0</v>
      </c>
      <c r="I3908" s="1">
        <v>1116</v>
      </c>
      <c r="J3908" s="1">
        <v>100000</v>
      </c>
      <c r="K3908" s="1">
        <v>720</v>
      </c>
      <c r="L3908" s="1">
        <v>27.8</v>
      </c>
      <c r="M3908" s="1">
        <v>310</v>
      </c>
      <c r="N3908" s="1">
        <v>0</v>
      </c>
      <c r="O3908" s="1">
        <v>0</v>
      </c>
      <c r="P3908" s="1">
        <v>0</v>
      </c>
      <c r="Q3908" s="1">
        <v>0</v>
      </c>
      <c r="R3908" s="1">
        <v>27.8</v>
      </c>
      <c r="S3908" s="1">
        <v>27.8</v>
      </c>
      <c r="T3908" s="1">
        <v>310</v>
      </c>
      <c r="U3908" s="3" t="str">
        <f t="shared" ref="U3908:U3971" si="61">U3907</f>
        <v>2017Plan</v>
      </c>
      <c r="V3908" s="2">
        <f>DATE(A3908,INDEX(Map!$H$1:$H$12,MATCH(B3908,Map!$G$1:$G$12,0),0),1)</f>
        <v>43770</v>
      </c>
      <c r="W3908" t="str">
        <f>IF(AND(V3908&gt;=Map!$K$2,V3908&lt;=Map!$L$2),"Base",IF(AND(V3908&gt;=Map!$K$3,V3908&lt;=Map!$L$3),"Fcst","N/A"))</f>
        <v>N/A</v>
      </c>
      <c r="X3908" t="str">
        <f>INDEX(Map!$B$2:$B$86,MATCH(D3908,Map!$A$2:$A$86,0),0)</f>
        <v>OVEC</v>
      </c>
      <c r="Y3908" s="7">
        <f>IF(INDEX(Map!$C$2:$C$86,MATCH(D3908,Map!$A$2:$A$86,0),0)="","N/A",E3908*INDEX(Map!$C$2:$C$86,MATCH(D3908,Map!$A$2:$A$86,0),0))</f>
        <v>11.2</v>
      </c>
      <c r="Z3908" s="7" t="str">
        <f>IF(INDEX(Map!$D$2:$D$86,MATCH(D3908,Map!$A$2:$A$86,0),0)="","N/A",E3908*INDEX(Map!$D$2:$D$86,MATCH(D3908,Map!$A$2:$A$86,0),0))</f>
        <v>N/A</v>
      </c>
      <c r="AA3908" t="str">
        <f>INDEX(Map!$E$2:$E$86,MATCH(D3908,Map!$A$2:$A$86,0),0)</f>
        <v>Coal</v>
      </c>
    </row>
    <row r="3909" spans="1:27" x14ac:dyDescent="0.25">
      <c r="A3909" s="1" t="s">
        <v>121</v>
      </c>
      <c r="B3909" s="1" t="s">
        <v>117</v>
      </c>
      <c r="C3909" s="1">
        <v>44</v>
      </c>
      <c r="D3909" s="1" t="s">
        <v>67</v>
      </c>
      <c r="E3909" s="1">
        <v>9</v>
      </c>
      <c r="F3909" s="1">
        <v>0</v>
      </c>
      <c r="G3909" s="1">
        <v>44.8</v>
      </c>
      <c r="H3909" s="1">
        <v>60</v>
      </c>
      <c r="I3909" s="1">
        <v>902.5</v>
      </c>
      <c r="J3909" s="1">
        <v>100000</v>
      </c>
      <c r="K3909" s="1">
        <v>319</v>
      </c>
      <c r="L3909" s="1">
        <v>27.8</v>
      </c>
      <c r="M3909" s="1">
        <v>251</v>
      </c>
      <c r="N3909" s="1">
        <v>0</v>
      </c>
      <c r="O3909" s="1">
        <v>0</v>
      </c>
      <c r="P3909" s="1">
        <v>0</v>
      </c>
      <c r="Q3909" s="1">
        <v>0</v>
      </c>
      <c r="R3909" s="1">
        <v>27.8</v>
      </c>
      <c r="S3909" s="1">
        <v>27.8</v>
      </c>
      <c r="T3909" s="1">
        <v>251</v>
      </c>
      <c r="U3909" s="3" t="str">
        <f t="shared" si="61"/>
        <v>2017Plan</v>
      </c>
      <c r="V3909" s="2">
        <f>DATE(A3909,INDEX(Map!$H$1:$H$12,MATCH(B3909,Map!$G$1:$G$12,0),0),1)</f>
        <v>43770</v>
      </c>
      <c r="W3909" t="str">
        <f>IF(AND(V3909&gt;=Map!$K$2,V3909&lt;=Map!$L$2),"Base",IF(AND(V3909&gt;=Map!$K$3,V3909&lt;=Map!$L$3),"Fcst","N/A"))</f>
        <v>N/A</v>
      </c>
      <c r="X3909" t="str">
        <f>INDEX(Map!$B$2:$B$86,MATCH(D3909,Map!$A$2:$A$86,0),0)</f>
        <v>OVEC</v>
      </c>
      <c r="Y3909" s="7">
        <f>IF(INDEX(Map!$C$2:$C$86,MATCH(D3909,Map!$A$2:$A$86,0),0)="","N/A",E3909*INDEX(Map!$C$2:$C$86,MATCH(D3909,Map!$A$2:$A$86,0),0))</f>
        <v>9</v>
      </c>
      <c r="Z3909" s="7" t="str">
        <f>IF(INDEX(Map!$D$2:$D$86,MATCH(D3909,Map!$A$2:$A$86,0),0)="","N/A",E3909*INDEX(Map!$D$2:$D$86,MATCH(D3909,Map!$A$2:$A$86,0),0))</f>
        <v>N/A</v>
      </c>
      <c r="AA3909" t="str">
        <f>INDEX(Map!$E$2:$E$86,MATCH(D3909,Map!$A$2:$A$86,0),0)</f>
        <v>Coal</v>
      </c>
    </row>
    <row r="3910" spans="1:27" x14ac:dyDescent="0.25">
      <c r="A3910" s="1" t="s">
        <v>121</v>
      </c>
      <c r="B3910" s="1" t="s">
        <v>117</v>
      </c>
      <c r="C3910" s="1">
        <v>45</v>
      </c>
      <c r="D3910" s="1" t="s">
        <v>68</v>
      </c>
      <c r="E3910" s="1">
        <v>24.8</v>
      </c>
      <c r="F3910" s="1">
        <v>0</v>
      </c>
      <c r="G3910" s="1">
        <v>100</v>
      </c>
      <c r="H3910" s="1">
        <v>0</v>
      </c>
      <c r="I3910" s="1">
        <v>2484</v>
      </c>
      <c r="J3910" s="1">
        <v>100000</v>
      </c>
      <c r="K3910" s="1">
        <v>720</v>
      </c>
      <c r="L3910" s="1">
        <v>27.8</v>
      </c>
      <c r="M3910" s="1">
        <v>691</v>
      </c>
      <c r="N3910" s="1">
        <v>0</v>
      </c>
      <c r="O3910" s="1">
        <v>0</v>
      </c>
      <c r="P3910" s="1">
        <v>0</v>
      </c>
      <c r="Q3910" s="1">
        <v>0</v>
      </c>
      <c r="R3910" s="1">
        <v>27.8</v>
      </c>
      <c r="S3910" s="1">
        <v>27.8</v>
      </c>
      <c r="T3910" s="1">
        <v>691</v>
      </c>
      <c r="U3910" s="3" t="str">
        <f t="shared" si="61"/>
        <v>2017Plan</v>
      </c>
      <c r="V3910" s="2">
        <f>DATE(A3910,INDEX(Map!$H$1:$H$12,MATCH(B3910,Map!$G$1:$G$12,0),0),1)</f>
        <v>43770</v>
      </c>
      <c r="W3910" t="str">
        <f>IF(AND(V3910&gt;=Map!$K$2,V3910&lt;=Map!$L$2),"Base",IF(AND(V3910&gt;=Map!$K$3,V3910&lt;=Map!$L$3),"Fcst","N/A"))</f>
        <v>N/A</v>
      </c>
      <c r="X3910" t="str">
        <f>INDEX(Map!$B$2:$B$86,MATCH(D3910,Map!$A$2:$A$86,0),0)</f>
        <v>OVEC</v>
      </c>
      <c r="Y3910" s="7" t="str">
        <f>IF(INDEX(Map!$C$2:$C$86,MATCH(D3910,Map!$A$2:$A$86,0),0)="","N/A",E3910*INDEX(Map!$C$2:$C$86,MATCH(D3910,Map!$A$2:$A$86,0),0))</f>
        <v>N/A</v>
      </c>
      <c r="Z3910" s="7">
        <f>IF(INDEX(Map!$D$2:$D$86,MATCH(D3910,Map!$A$2:$A$86,0),0)="","N/A",E3910*INDEX(Map!$D$2:$D$86,MATCH(D3910,Map!$A$2:$A$86,0),0))</f>
        <v>24.8</v>
      </c>
      <c r="AA3910" t="str">
        <f>INDEX(Map!$E$2:$E$86,MATCH(D3910,Map!$A$2:$A$86,0),0)</f>
        <v>Coal</v>
      </c>
    </row>
    <row r="3911" spans="1:27" x14ac:dyDescent="0.25">
      <c r="A3911" s="1" t="s">
        <v>121</v>
      </c>
      <c r="B3911" s="1" t="s">
        <v>117</v>
      </c>
      <c r="C3911" s="1">
        <v>46</v>
      </c>
      <c r="D3911" s="1" t="s">
        <v>69</v>
      </c>
      <c r="E3911" s="1">
        <v>24.2</v>
      </c>
      <c r="F3911" s="1">
        <v>0</v>
      </c>
      <c r="G3911" s="1">
        <v>52.9</v>
      </c>
      <c r="H3911" s="1">
        <v>65</v>
      </c>
      <c r="I3911" s="1">
        <v>2420.1</v>
      </c>
      <c r="J3911" s="1">
        <v>100000</v>
      </c>
      <c r="K3911" s="1">
        <v>380</v>
      </c>
      <c r="L3911" s="1">
        <v>27.8</v>
      </c>
      <c r="M3911" s="1">
        <v>673</v>
      </c>
      <c r="N3911" s="1">
        <v>0</v>
      </c>
      <c r="O3911" s="1">
        <v>0</v>
      </c>
      <c r="P3911" s="1">
        <v>0</v>
      </c>
      <c r="Q3911" s="1">
        <v>0</v>
      </c>
      <c r="R3911" s="1">
        <v>27.8</v>
      </c>
      <c r="S3911" s="1">
        <v>27.8</v>
      </c>
      <c r="T3911" s="1">
        <v>673</v>
      </c>
      <c r="U3911" s="3" t="str">
        <f t="shared" si="61"/>
        <v>2017Plan</v>
      </c>
      <c r="V3911" s="2">
        <f>DATE(A3911,INDEX(Map!$H$1:$H$12,MATCH(B3911,Map!$G$1:$G$12,0),0),1)</f>
        <v>43770</v>
      </c>
      <c r="W3911" t="str">
        <f>IF(AND(V3911&gt;=Map!$K$2,V3911&lt;=Map!$L$2),"Base",IF(AND(V3911&gt;=Map!$K$3,V3911&lt;=Map!$L$3),"Fcst","N/A"))</f>
        <v>N/A</v>
      </c>
      <c r="X3911" t="str">
        <f>INDEX(Map!$B$2:$B$86,MATCH(D3911,Map!$A$2:$A$86,0),0)</f>
        <v>OVEC</v>
      </c>
      <c r="Y3911" s="7" t="str">
        <f>IF(INDEX(Map!$C$2:$C$86,MATCH(D3911,Map!$A$2:$A$86,0),0)="","N/A",E3911*INDEX(Map!$C$2:$C$86,MATCH(D3911,Map!$A$2:$A$86,0),0))</f>
        <v>N/A</v>
      </c>
      <c r="Z3911" s="7">
        <f>IF(INDEX(Map!$D$2:$D$86,MATCH(D3911,Map!$A$2:$A$86,0),0)="","N/A",E3911*INDEX(Map!$D$2:$D$86,MATCH(D3911,Map!$A$2:$A$86,0),0))</f>
        <v>24.2</v>
      </c>
      <c r="AA3911" t="str">
        <f>INDEX(Map!$E$2:$E$86,MATCH(D3911,Map!$A$2:$A$86,0),0)</f>
        <v>Coal</v>
      </c>
    </row>
    <row r="3912" spans="1:27" x14ac:dyDescent="0.25">
      <c r="A3912" s="1" t="s">
        <v>121</v>
      </c>
      <c r="B3912" s="1" t="s">
        <v>117</v>
      </c>
      <c r="C3912" s="1">
        <v>47</v>
      </c>
      <c r="D3912" s="1" t="s">
        <v>70</v>
      </c>
      <c r="E3912" s="1">
        <v>0.4</v>
      </c>
      <c r="F3912" s="1">
        <v>0</v>
      </c>
      <c r="G3912" s="1">
        <v>2.1</v>
      </c>
      <c r="H3912" s="1">
        <v>2</v>
      </c>
      <c r="I3912" s="1" t="s">
        <v>63</v>
      </c>
      <c r="J3912" s="1" t="s">
        <v>63</v>
      </c>
      <c r="K3912" s="1">
        <v>7</v>
      </c>
      <c r="L3912" s="1">
        <v>40.200000000000003</v>
      </c>
      <c r="M3912" s="1">
        <v>14</v>
      </c>
      <c r="N3912" s="1" t="s">
        <v>63</v>
      </c>
      <c r="O3912" s="1">
        <v>0</v>
      </c>
      <c r="P3912" s="1">
        <v>0</v>
      </c>
      <c r="Q3912" s="1">
        <v>3</v>
      </c>
      <c r="R3912" s="1">
        <v>48.73</v>
      </c>
      <c r="S3912" s="1">
        <v>48.73</v>
      </c>
      <c r="T3912" s="1">
        <v>17</v>
      </c>
      <c r="U3912" s="3" t="str">
        <f t="shared" si="61"/>
        <v>2017Plan</v>
      </c>
      <c r="V3912" s="2">
        <f>DATE(A3912,INDEX(Map!$H$1:$H$12,MATCH(B3912,Map!$G$1:$G$12,0),0),1)</f>
        <v>43770</v>
      </c>
      <c r="W3912" t="str">
        <f>IF(AND(V3912&gt;=Map!$K$2,V3912&lt;=Map!$L$2),"Base",IF(AND(V3912&gt;=Map!$K$3,V3912&lt;=Map!$L$3),"Fcst","N/A"))</f>
        <v>N/A</v>
      </c>
      <c r="X3912" t="str">
        <f>INDEX(Map!$B$2:$B$86,MATCH(D3912,Map!$A$2:$A$86,0),0)</f>
        <v>N/A</v>
      </c>
      <c r="Y3912" s="7" t="str">
        <f>IF(INDEX(Map!$C$2:$C$86,MATCH(D3912,Map!$A$2:$A$86,0),0)="","N/A",E3912*INDEX(Map!$C$2:$C$86,MATCH(D3912,Map!$A$2:$A$86,0),0))</f>
        <v>N/A</v>
      </c>
      <c r="Z3912" s="7" t="str">
        <f>IF(INDEX(Map!$D$2:$D$86,MATCH(D3912,Map!$A$2:$A$86,0),0)="","N/A",E3912*INDEX(Map!$D$2:$D$86,MATCH(D3912,Map!$A$2:$A$86,0),0))</f>
        <v>N/A</v>
      </c>
      <c r="AA3912" t="str">
        <f>INDEX(Map!$E$2:$E$86,MATCH(D3912,Map!$A$2:$A$86,0),0)</f>
        <v>Purchases</v>
      </c>
    </row>
    <row r="3913" spans="1:27" x14ac:dyDescent="0.25">
      <c r="A3913" s="1" t="s">
        <v>121</v>
      </c>
      <c r="B3913" s="1" t="s">
        <v>117</v>
      </c>
      <c r="C3913" s="1">
        <v>48</v>
      </c>
      <c r="D3913" s="1" t="s">
        <v>71</v>
      </c>
      <c r="E3913" s="1">
        <v>0.3</v>
      </c>
      <c r="F3913" s="1">
        <v>0</v>
      </c>
      <c r="G3913" s="1">
        <v>1.8</v>
      </c>
      <c r="H3913" s="1">
        <v>3</v>
      </c>
      <c r="I3913" s="1" t="s">
        <v>63</v>
      </c>
      <c r="J3913" s="1" t="s">
        <v>63</v>
      </c>
      <c r="K3913" s="1">
        <v>6</v>
      </c>
      <c r="L3913" s="1">
        <v>41</v>
      </c>
      <c r="M3913" s="1">
        <v>12</v>
      </c>
      <c r="N3913" s="1" t="s">
        <v>63</v>
      </c>
      <c r="O3913" s="1">
        <v>0</v>
      </c>
      <c r="P3913" s="1">
        <v>0</v>
      </c>
      <c r="Q3913" s="1">
        <v>3</v>
      </c>
      <c r="R3913" s="1">
        <v>49.48</v>
      </c>
      <c r="S3913" s="1">
        <v>49.48</v>
      </c>
      <c r="T3913" s="1">
        <v>15</v>
      </c>
      <c r="U3913" s="3" t="str">
        <f t="shared" si="61"/>
        <v>2017Plan</v>
      </c>
      <c r="V3913" s="2">
        <f>DATE(A3913,INDEX(Map!$H$1:$H$12,MATCH(B3913,Map!$G$1:$G$12,0),0),1)</f>
        <v>43770</v>
      </c>
      <c r="W3913" t="str">
        <f>IF(AND(V3913&gt;=Map!$K$2,V3913&lt;=Map!$L$2),"Base",IF(AND(V3913&gt;=Map!$K$3,V3913&lt;=Map!$L$3),"Fcst","N/A"))</f>
        <v>N/A</v>
      </c>
      <c r="X3913" t="str">
        <f>INDEX(Map!$B$2:$B$86,MATCH(D3913,Map!$A$2:$A$86,0),0)</f>
        <v>N/A</v>
      </c>
      <c r="Y3913" s="7" t="str">
        <f>IF(INDEX(Map!$C$2:$C$86,MATCH(D3913,Map!$A$2:$A$86,0),0)="","N/A",E3913*INDEX(Map!$C$2:$C$86,MATCH(D3913,Map!$A$2:$A$86,0),0))</f>
        <v>N/A</v>
      </c>
      <c r="Z3913" s="7" t="str">
        <f>IF(INDEX(Map!$D$2:$D$86,MATCH(D3913,Map!$A$2:$A$86,0),0)="","N/A",E3913*INDEX(Map!$D$2:$D$86,MATCH(D3913,Map!$A$2:$A$86,0),0))</f>
        <v>N/A</v>
      </c>
      <c r="AA3913" t="str">
        <f>INDEX(Map!$E$2:$E$86,MATCH(D3913,Map!$A$2:$A$86,0),0)</f>
        <v>Purchases</v>
      </c>
    </row>
    <row r="3914" spans="1:27" x14ac:dyDescent="0.25">
      <c r="A3914" s="1" t="s">
        <v>121</v>
      </c>
      <c r="B3914" s="1" t="s">
        <v>117</v>
      </c>
      <c r="C3914" s="1">
        <v>49</v>
      </c>
      <c r="D3914" s="1" t="s">
        <v>72</v>
      </c>
      <c r="E3914" s="1">
        <v>0.2</v>
      </c>
      <c r="F3914" s="1">
        <v>0</v>
      </c>
      <c r="G3914" s="1">
        <v>0.9</v>
      </c>
      <c r="H3914" s="1">
        <v>2</v>
      </c>
      <c r="I3914" s="1" t="s">
        <v>63</v>
      </c>
      <c r="J3914" s="1" t="s">
        <v>63</v>
      </c>
      <c r="K3914" s="1">
        <v>3</v>
      </c>
      <c r="L3914" s="1">
        <v>40.5</v>
      </c>
      <c r="M3914" s="1">
        <v>6</v>
      </c>
      <c r="N3914" s="1" t="s">
        <v>63</v>
      </c>
      <c r="O3914" s="1">
        <v>0</v>
      </c>
      <c r="P3914" s="1">
        <v>0</v>
      </c>
      <c r="Q3914" s="1">
        <v>1</v>
      </c>
      <c r="R3914" s="1">
        <v>49.44</v>
      </c>
      <c r="S3914" s="1">
        <v>49.44</v>
      </c>
      <c r="T3914" s="1">
        <v>7</v>
      </c>
      <c r="U3914" s="3" t="str">
        <f t="shared" si="61"/>
        <v>2017Plan</v>
      </c>
      <c r="V3914" s="2">
        <f>DATE(A3914,INDEX(Map!$H$1:$H$12,MATCH(B3914,Map!$G$1:$G$12,0),0),1)</f>
        <v>43770</v>
      </c>
      <c r="W3914" t="str">
        <f>IF(AND(V3914&gt;=Map!$K$2,V3914&lt;=Map!$L$2),"Base",IF(AND(V3914&gt;=Map!$K$3,V3914&lt;=Map!$L$3),"Fcst","N/A"))</f>
        <v>N/A</v>
      </c>
      <c r="X3914" t="str">
        <f>INDEX(Map!$B$2:$B$86,MATCH(D3914,Map!$A$2:$A$86,0),0)</f>
        <v>N/A</v>
      </c>
      <c r="Y3914" s="7" t="str">
        <f>IF(INDEX(Map!$C$2:$C$86,MATCH(D3914,Map!$A$2:$A$86,0),0)="","N/A",E3914*INDEX(Map!$C$2:$C$86,MATCH(D3914,Map!$A$2:$A$86,0),0))</f>
        <v>N/A</v>
      </c>
      <c r="Z3914" s="7" t="str">
        <f>IF(INDEX(Map!$D$2:$D$86,MATCH(D3914,Map!$A$2:$A$86,0),0)="","N/A",E3914*INDEX(Map!$D$2:$D$86,MATCH(D3914,Map!$A$2:$A$86,0),0))</f>
        <v>N/A</v>
      </c>
      <c r="AA3914" t="str">
        <f>INDEX(Map!$E$2:$E$86,MATCH(D3914,Map!$A$2:$A$86,0),0)</f>
        <v>Purchases</v>
      </c>
    </row>
    <row r="3915" spans="1:27" x14ac:dyDescent="0.25">
      <c r="A3915" s="1" t="s">
        <v>121</v>
      </c>
      <c r="B3915" s="1" t="s">
        <v>117</v>
      </c>
      <c r="C3915" s="1">
        <v>50</v>
      </c>
      <c r="D3915" s="1" t="s">
        <v>73</v>
      </c>
      <c r="E3915" s="1">
        <v>0.1</v>
      </c>
      <c r="F3915" s="1">
        <v>0</v>
      </c>
      <c r="G3915" s="1">
        <v>0.6</v>
      </c>
      <c r="H3915" s="1">
        <v>2</v>
      </c>
      <c r="I3915" s="1" t="s">
        <v>63</v>
      </c>
      <c r="J3915" s="1" t="s">
        <v>63</v>
      </c>
      <c r="K3915" s="1">
        <v>2</v>
      </c>
      <c r="L3915" s="1">
        <v>38.799999999999997</v>
      </c>
      <c r="M3915" s="1">
        <v>4</v>
      </c>
      <c r="N3915" s="1" t="s">
        <v>63</v>
      </c>
      <c r="O3915" s="1">
        <v>0</v>
      </c>
      <c r="P3915" s="1">
        <v>0</v>
      </c>
      <c r="Q3915" s="1">
        <v>1</v>
      </c>
      <c r="R3915" s="1">
        <v>47.79</v>
      </c>
      <c r="S3915" s="1">
        <v>47.79</v>
      </c>
      <c r="T3915" s="1">
        <v>5</v>
      </c>
      <c r="U3915" s="3" t="str">
        <f t="shared" si="61"/>
        <v>2017Plan</v>
      </c>
      <c r="V3915" s="2">
        <f>DATE(A3915,INDEX(Map!$H$1:$H$12,MATCH(B3915,Map!$G$1:$G$12,0),0),1)</f>
        <v>43770</v>
      </c>
      <c r="W3915" t="str">
        <f>IF(AND(V3915&gt;=Map!$K$2,V3915&lt;=Map!$L$2),"Base",IF(AND(V3915&gt;=Map!$K$3,V3915&lt;=Map!$L$3),"Fcst","N/A"))</f>
        <v>N/A</v>
      </c>
      <c r="X3915" t="str">
        <f>INDEX(Map!$B$2:$B$86,MATCH(D3915,Map!$A$2:$A$86,0),0)</f>
        <v>N/A</v>
      </c>
      <c r="Y3915" s="7" t="str">
        <f>IF(INDEX(Map!$C$2:$C$86,MATCH(D3915,Map!$A$2:$A$86,0),0)="","N/A",E3915*INDEX(Map!$C$2:$C$86,MATCH(D3915,Map!$A$2:$A$86,0),0))</f>
        <v>N/A</v>
      </c>
      <c r="Z3915" s="7" t="str">
        <f>IF(INDEX(Map!$D$2:$D$86,MATCH(D3915,Map!$A$2:$A$86,0),0)="","N/A",E3915*INDEX(Map!$D$2:$D$86,MATCH(D3915,Map!$A$2:$A$86,0),0))</f>
        <v>N/A</v>
      </c>
      <c r="AA3915" t="str">
        <f>INDEX(Map!$E$2:$E$86,MATCH(D3915,Map!$A$2:$A$86,0),0)</f>
        <v>Purchases</v>
      </c>
    </row>
    <row r="3916" spans="1:27" x14ac:dyDescent="0.25">
      <c r="A3916" s="1" t="s">
        <v>121</v>
      </c>
      <c r="B3916" s="1" t="s">
        <v>117</v>
      </c>
      <c r="C3916" s="1">
        <v>51</v>
      </c>
      <c r="D3916" s="1" t="s">
        <v>74</v>
      </c>
      <c r="E3916" s="1">
        <v>0</v>
      </c>
      <c r="F3916" s="1">
        <v>0</v>
      </c>
      <c r="G3916" s="1">
        <v>0</v>
      </c>
      <c r="H3916" s="1">
        <v>0</v>
      </c>
      <c r="I3916" s="1" t="s">
        <v>63</v>
      </c>
      <c r="J3916" s="1" t="s">
        <v>63</v>
      </c>
      <c r="K3916" s="1">
        <v>0</v>
      </c>
      <c r="L3916" s="1">
        <v>0</v>
      </c>
      <c r="M3916" s="1">
        <v>0</v>
      </c>
      <c r="N3916" s="1" t="s">
        <v>63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</v>
      </c>
      <c r="U3916" s="3" t="str">
        <f t="shared" si="61"/>
        <v>2017Plan</v>
      </c>
      <c r="V3916" s="2">
        <f>DATE(A3916,INDEX(Map!$H$1:$H$12,MATCH(B3916,Map!$G$1:$G$12,0),0),1)</f>
        <v>43770</v>
      </c>
      <c r="W3916" t="str">
        <f>IF(AND(V3916&gt;=Map!$K$2,V3916&lt;=Map!$L$2),"Base",IF(AND(V3916&gt;=Map!$K$3,V3916&lt;=Map!$L$3),"Fcst","N/A"))</f>
        <v>N/A</v>
      </c>
      <c r="X3916" t="str">
        <f>INDEX(Map!$B$2:$B$86,MATCH(D3916,Map!$A$2:$A$86,0),0)</f>
        <v>N/A</v>
      </c>
      <c r="Y3916" s="7" t="str">
        <f>IF(INDEX(Map!$C$2:$C$86,MATCH(D3916,Map!$A$2:$A$86,0),0)="","N/A",E3916*INDEX(Map!$C$2:$C$86,MATCH(D3916,Map!$A$2:$A$86,0),0))</f>
        <v>N/A</v>
      </c>
      <c r="Z3916" s="7" t="str">
        <f>IF(INDEX(Map!$D$2:$D$86,MATCH(D3916,Map!$A$2:$A$86,0),0)="","N/A",E3916*INDEX(Map!$D$2:$D$86,MATCH(D3916,Map!$A$2:$A$86,0),0))</f>
        <v>N/A</v>
      </c>
      <c r="AA3916" t="str">
        <f>INDEX(Map!$E$2:$E$86,MATCH(D3916,Map!$A$2:$A$86,0),0)</f>
        <v>Purchases</v>
      </c>
    </row>
    <row r="3917" spans="1:27" x14ac:dyDescent="0.25">
      <c r="A3917" s="1" t="s">
        <v>121</v>
      </c>
      <c r="B3917" s="1" t="s">
        <v>117</v>
      </c>
      <c r="C3917" s="1">
        <v>52</v>
      </c>
      <c r="D3917" s="1" t="s">
        <v>75</v>
      </c>
      <c r="E3917" s="1">
        <v>0</v>
      </c>
      <c r="F3917" s="1">
        <v>0</v>
      </c>
      <c r="G3917" s="1">
        <v>0</v>
      </c>
      <c r="H3917" s="1">
        <v>0</v>
      </c>
      <c r="I3917" s="1" t="s">
        <v>63</v>
      </c>
      <c r="J3917" s="1" t="s">
        <v>63</v>
      </c>
      <c r="K3917" s="1">
        <v>0</v>
      </c>
      <c r="L3917" s="1">
        <v>0</v>
      </c>
      <c r="M3917" s="1">
        <v>0</v>
      </c>
      <c r="N3917" s="1" t="s">
        <v>63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</v>
      </c>
      <c r="U3917" s="3" t="str">
        <f t="shared" si="61"/>
        <v>2017Plan</v>
      </c>
      <c r="V3917" s="2">
        <f>DATE(A3917,INDEX(Map!$H$1:$H$12,MATCH(B3917,Map!$G$1:$G$12,0),0),1)</f>
        <v>43770</v>
      </c>
      <c r="W3917" t="str">
        <f>IF(AND(V3917&gt;=Map!$K$2,V3917&lt;=Map!$L$2),"Base",IF(AND(V3917&gt;=Map!$K$3,V3917&lt;=Map!$L$3),"Fcst","N/A"))</f>
        <v>N/A</v>
      </c>
      <c r="X3917" t="str">
        <f>INDEX(Map!$B$2:$B$86,MATCH(D3917,Map!$A$2:$A$86,0),0)</f>
        <v>N/A</v>
      </c>
      <c r="Y3917" s="7" t="str">
        <f>IF(INDEX(Map!$C$2:$C$86,MATCH(D3917,Map!$A$2:$A$86,0),0)="","N/A",E3917*INDEX(Map!$C$2:$C$86,MATCH(D3917,Map!$A$2:$A$86,0),0))</f>
        <v>N/A</v>
      </c>
      <c r="Z3917" s="7" t="str">
        <f>IF(INDEX(Map!$D$2:$D$86,MATCH(D3917,Map!$A$2:$A$86,0),0)="","N/A",E3917*INDEX(Map!$D$2:$D$86,MATCH(D3917,Map!$A$2:$A$86,0),0))</f>
        <v>N/A</v>
      </c>
      <c r="AA3917" t="str">
        <f>INDEX(Map!$E$2:$E$86,MATCH(D3917,Map!$A$2:$A$86,0),0)</f>
        <v>Purchases</v>
      </c>
    </row>
    <row r="3918" spans="1:27" x14ac:dyDescent="0.25">
      <c r="A3918" s="1" t="s">
        <v>121</v>
      </c>
      <c r="B3918" s="1" t="s">
        <v>117</v>
      </c>
      <c r="C3918" s="1">
        <v>53</v>
      </c>
      <c r="D3918" s="1" t="s">
        <v>76</v>
      </c>
      <c r="E3918" s="1">
        <v>0</v>
      </c>
      <c r="F3918" s="1">
        <v>0</v>
      </c>
      <c r="G3918" s="1">
        <v>0</v>
      </c>
      <c r="H3918" s="1">
        <v>0</v>
      </c>
      <c r="I3918" s="1" t="s">
        <v>63</v>
      </c>
      <c r="J3918" s="1" t="s">
        <v>63</v>
      </c>
      <c r="K3918" s="1">
        <v>0</v>
      </c>
      <c r="L3918" s="1">
        <v>0</v>
      </c>
      <c r="M3918" s="1">
        <v>0</v>
      </c>
      <c r="N3918" s="1" t="s">
        <v>63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3" t="str">
        <f t="shared" si="61"/>
        <v>2017Plan</v>
      </c>
      <c r="V3918" s="2">
        <f>DATE(A3918,INDEX(Map!$H$1:$H$12,MATCH(B3918,Map!$G$1:$G$12,0),0),1)</f>
        <v>43770</v>
      </c>
      <c r="W3918" t="str">
        <f>IF(AND(V3918&gt;=Map!$K$2,V3918&lt;=Map!$L$2),"Base",IF(AND(V3918&gt;=Map!$K$3,V3918&lt;=Map!$L$3),"Fcst","N/A"))</f>
        <v>N/A</v>
      </c>
      <c r="X3918" t="str">
        <f>INDEX(Map!$B$2:$B$86,MATCH(D3918,Map!$A$2:$A$86,0),0)</f>
        <v>N/A</v>
      </c>
      <c r="Y3918" s="7" t="str">
        <f>IF(INDEX(Map!$C$2:$C$86,MATCH(D3918,Map!$A$2:$A$86,0),0)="","N/A",E3918*INDEX(Map!$C$2:$C$86,MATCH(D3918,Map!$A$2:$A$86,0),0))</f>
        <v>N/A</v>
      </c>
      <c r="Z3918" s="7" t="str">
        <f>IF(INDEX(Map!$D$2:$D$86,MATCH(D3918,Map!$A$2:$A$86,0),0)="","N/A",E3918*INDEX(Map!$D$2:$D$86,MATCH(D3918,Map!$A$2:$A$86,0),0))</f>
        <v>N/A</v>
      </c>
      <c r="AA3918" t="str">
        <f>INDEX(Map!$E$2:$E$86,MATCH(D3918,Map!$A$2:$A$86,0),0)</f>
        <v>Purchases</v>
      </c>
    </row>
    <row r="3919" spans="1:27" x14ac:dyDescent="0.25">
      <c r="A3919" s="1" t="s">
        <v>121</v>
      </c>
      <c r="B3919" s="1" t="s">
        <v>117</v>
      </c>
      <c r="C3919" s="1">
        <v>54</v>
      </c>
      <c r="D3919" s="1" t="s">
        <v>77</v>
      </c>
      <c r="E3919" s="1">
        <v>0</v>
      </c>
      <c r="F3919" s="1">
        <v>0</v>
      </c>
      <c r="G3919" s="1">
        <v>0</v>
      </c>
      <c r="H3919" s="1">
        <v>0</v>
      </c>
      <c r="I3919" s="1" t="s">
        <v>63</v>
      </c>
      <c r="J3919" s="1" t="s">
        <v>63</v>
      </c>
      <c r="K3919" s="1">
        <v>0</v>
      </c>
      <c r="L3919" s="1">
        <v>0</v>
      </c>
      <c r="M3919" s="1">
        <v>0</v>
      </c>
      <c r="N3919" s="1" t="s">
        <v>63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</v>
      </c>
      <c r="U3919" s="3" t="str">
        <f t="shared" si="61"/>
        <v>2017Plan</v>
      </c>
      <c r="V3919" s="2">
        <f>DATE(A3919,INDEX(Map!$H$1:$H$12,MATCH(B3919,Map!$G$1:$G$12,0),0),1)</f>
        <v>43770</v>
      </c>
      <c r="W3919" t="str">
        <f>IF(AND(V3919&gt;=Map!$K$2,V3919&lt;=Map!$L$2),"Base",IF(AND(V3919&gt;=Map!$K$3,V3919&lt;=Map!$L$3),"Fcst","N/A"))</f>
        <v>N/A</v>
      </c>
      <c r="X3919" t="str">
        <f>INDEX(Map!$B$2:$B$86,MATCH(D3919,Map!$A$2:$A$86,0),0)</f>
        <v>N/A</v>
      </c>
      <c r="Y3919" s="7" t="str">
        <f>IF(INDEX(Map!$C$2:$C$86,MATCH(D3919,Map!$A$2:$A$86,0),0)="","N/A",E3919*INDEX(Map!$C$2:$C$86,MATCH(D3919,Map!$A$2:$A$86,0),0))</f>
        <v>N/A</v>
      </c>
      <c r="Z3919" s="7" t="str">
        <f>IF(INDEX(Map!$D$2:$D$86,MATCH(D3919,Map!$A$2:$A$86,0),0)="","N/A",E3919*INDEX(Map!$D$2:$D$86,MATCH(D3919,Map!$A$2:$A$86,0),0))</f>
        <v>N/A</v>
      </c>
      <c r="AA3919" t="str">
        <f>INDEX(Map!$E$2:$E$86,MATCH(D3919,Map!$A$2:$A$86,0),0)</f>
        <v>Purchases</v>
      </c>
    </row>
    <row r="3920" spans="1:27" x14ac:dyDescent="0.25">
      <c r="A3920" s="1" t="s">
        <v>121</v>
      </c>
      <c r="B3920" s="1" t="s">
        <v>117</v>
      </c>
      <c r="C3920" s="1">
        <v>55</v>
      </c>
      <c r="D3920" s="1" t="s">
        <v>78</v>
      </c>
      <c r="E3920" s="1">
        <v>0</v>
      </c>
      <c r="F3920" s="1">
        <v>0</v>
      </c>
      <c r="G3920" s="1">
        <v>0</v>
      </c>
      <c r="H3920" s="1">
        <v>0</v>
      </c>
      <c r="I3920" s="1" t="s">
        <v>63</v>
      </c>
      <c r="J3920" s="1" t="s">
        <v>63</v>
      </c>
      <c r="K3920" s="1">
        <v>0</v>
      </c>
      <c r="L3920" s="1">
        <v>0</v>
      </c>
      <c r="M3920" s="1">
        <v>0</v>
      </c>
      <c r="N3920" s="1" t="s">
        <v>63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3" t="str">
        <f t="shared" si="61"/>
        <v>2017Plan</v>
      </c>
      <c r="V3920" s="2">
        <f>DATE(A3920,INDEX(Map!$H$1:$H$12,MATCH(B3920,Map!$G$1:$G$12,0),0),1)</f>
        <v>43770</v>
      </c>
      <c r="W3920" t="str">
        <f>IF(AND(V3920&gt;=Map!$K$2,V3920&lt;=Map!$L$2),"Base",IF(AND(V3920&gt;=Map!$K$3,V3920&lt;=Map!$L$3),"Fcst","N/A"))</f>
        <v>N/A</v>
      </c>
      <c r="X3920" t="str">
        <f>INDEX(Map!$B$2:$B$86,MATCH(D3920,Map!$A$2:$A$86,0),0)</f>
        <v>N/A</v>
      </c>
      <c r="Y3920" s="7" t="str">
        <f>IF(INDEX(Map!$C$2:$C$86,MATCH(D3920,Map!$A$2:$A$86,0),0)="","N/A",E3920*INDEX(Map!$C$2:$C$86,MATCH(D3920,Map!$A$2:$A$86,0),0))</f>
        <v>N/A</v>
      </c>
      <c r="Z3920" s="7" t="str">
        <f>IF(INDEX(Map!$D$2:$D$86,MATCH(D3920,Map!$A$2:$A$86,0),0)="","N/A",E3920*INDEX(Map!$D$2:$D$86,MATCH(D3920,Map!$A$2:$A$86,0),0))</f>
        <v>N/A</v>
      </c>
      <c r="AA3920" t="str">
        <f>INDEX(Map!$E$2:$E$86,MATCH(D3920,Map!$A$2:$A$86,0),0)</f>
        <v>Purchases</v>
      </c>
    </row>
    <row r="3921" spans="1:27" x14ac:dyDescent="0.25">
      <c r="A3921" s="1" t="s">
        <v>121</v>
      </c>
      <c r="B3921" s="1" t="s">
        <v>117</v>
      </c>
      <c r="C3921" s="1">
        <v>56</v>
      </c>
      <c r="D3921" s="1" t="s">
        <v>79</v>
      </c>
      <c r="E3921" s="1">
        <v>1.9</v>
      </c>
      <c r="F3921" s="1">
        <v>0</v>
      </c>
      <c r="G3921" s="1">
        <v>15.8</v>
      </c>
      <c r="H3921" s="1">
        <v>14</v>
      </c>
      <c r="I3921" s="1" t="s">
        <v>63</v>
      </c>
      <c r="J3921" s="1" t="s">
        <v>63</v>
      </c>
      <c r="K3921" s="1">
        <v>38</v>
      </c>
      <c r="L3921" s="1">
        <v>25.9</v>
      </c>
      <c r="M3921" s="1">
        <v>49</v>
      </c>
      <c r="N3921" s="1" t="s">
        <v>63</v>
      </c>
      <c r="O3921" s="1">
        <v>0</v>
      </c>
      <c r="P3921" s="1">
        <v>0</v>
      </c>
      <c r="Q3921" s="1">
        <v>12</v>
      </c>
      <c r="R3921" s="1">
        <v>32.33</v>
      </c>
      <c r="S3921" s="1">
        <v>32.33</v>
      </c>
      <c r="T3921" s="1">
        <v>61</v>
      </c>
      <c r="U3921" s="3" t="str">
        <f t="shared" si="61"/>
        <v>2017Plan</v>
      </c>
      <c r="V3921" s="2">
        <f>DATE(A3921,INDEX(Map!$H$1:$H$12,MATCH(B3921,Map!$G$1:$G$12,0),0),1)</f>
        <v>43770</v>
      </c>
      <c r="W3921" t="str">
        <f>IF(AND(V3921&gt;=Map!$K$2,V3921&lt;=Map!$L$2),"Base",IF(AND(V3921&gt;=Map!$K$3,V3921&lt;=Map!$L$3),"Fcst","N/A"))</f>
        <v>N/A</v>
      </c>
      <c r="X3921" t="str">
        <f>INDEX(Map!$B$2:$B$86,MATCH(D3921,Map!$A$2:$A$86,0),0)</f>
        <v>N/A</v>
      </c>
      <c r="Y3921" s="7" t="str">
        <f>IF(INDEX(Map!$C$2:$C$86,MATCH(D3921,Map!$A$2:$A$86,0),0)="","N/A",E3921*INDEX(Map!$C$2:$C$86,MATCH(D3921,Map!$A$2:$A$86,0),0))</f>
        <v>N/A</v>
      </c>
      <c r="Z3921" s="7" t="str">
        <f>IF(INDEX(Map!$D$2:$D$86,MATCH(D3921,Map!$A$2:$A$86,0),0)="","N/A",E3921*INDEX(Map!$D$2:$D$86,MATCH(D3921,Map!$A$2:$A$86,0),0))</f>
        <v>N/A</v>
      </c>
      <c r="AA3921" t="str">
        <f>INDEX(Map!$E$2:$E$86,MATCH(D3921,Map!$A$2:$A$86,0),0)</f>
        <v>Purchases</v>
      </c>
    </row>
    <row r="3922" spans="1:27" x14ac:dyDescent="0.25">
      <c r="A3922" s="1" t="s">
        <v>121</v>
      </c>
      <c r="B3922" s="1" t="s">
        <v>117</v>
      </c>
      <c r="C3922" s="1">
        <v>57</v>
      </c>
      <c r="D3922" s="1" t="s">
        <v>80</v>
      </c>
      <c r="E3922" s="1">
        <v>1.5</v>
      </c>
      <c r="F3922" s="1">
        <v>0</v>
      </c>
      <c r="G3922" s="1">
        <v>12.5</v>
      </c>
      <c r="H3922" s="1">
        <v>16</v>
      </c>
      <c r="I3922" s="1" t="s">
        <v>63</v>
      </c>
      <c r="J3922" s="1" t="s">
        <v>63</v>
      </c>
      <c r="K3922" s="1">
        <v>30</v>
      </c>
      <c r="L3922" s="1">
        <v>25.5</v>
      </c>
      <c r="M3922" s="1">
        <v>38</v>
      </c>
      <c r="N3922" s="1" t="s">
        <v>63</v>
      </c>
      <c r="O3922" s="1">
        <v>0</v>
      </c>
      <c r="P3922" s="1">
        <v>0</v>
      </c>
      <c r="Q3922" s="1">
        <v>10</v>
      </c>
      <c r="R3922" s="1">
        <v>31.97</v>
      </c>
      <c r="S3922" s="1">
        <v>31.97</v>
      </c>
      <c r="T3922" s="1">
        <v>48</v>
      </c>
      <c r="U3922" s="3" t="str">
        <f t="shared" si="61"/>
        <v>2017Plan</v>
      </c>
      <c r="V3922" s="2">
        <f>DATE(A3922,INDEX(Map!$H$1:$H$12,MATCH(B3922,Map!$G$1:$G$12,0),0),1)</f>
        <v>43770</v>
      </c>
      <c r="W3922" t="str">
        <f>IF(AND(V3922&gt;=Map!$K$2,V3922&lt;=Map!$L$2),"Base",IF(AND(V3922&gt;=Map!$K$3,V3922&lt;=Map!$L$3),"Fcst","N/A"))</f>
        <v>N/A</v>
      </c>
      <c r="X3922" t="str">
        <f>INDEX(Map!$B$2:$B$86,MATCH(D3922,Map!$A$2:$A$86,0),0)</f>
        <v>N/A</v>
      </c>
      <c r="Y3922" s="7" t="str">
        <f>IF(INDEX(Map!$C$2:$C$86,MATCH(D3922,Map!$A$2:$A$86,0),0)="","N/A",E3922*INDEX(Map!$C$2:$C$86,MATCH(D3922,Map!$A$2:$A$86,0),0))</f>
        <v>N/A</v>
      </c>
      <c r="Z3922" s="7" t="str">
        <f>IF(INDEX(Map!$D$2:$D$86,MATCH(D3922,Map!$A$2:$A$86,0),0)="","N/A",E3922*INDEX(Map!$D$2:$D$86,MATCH(D3922,Map!$A$2:$A$86,0),0))</f>
        <v>N/A</v>
      </c>
      <c r="AA3922" t="str">
        <f>INDEX(Map!$E$2:$E$86,MATCH(D3922,Map!$A$2:$A$86,0),0)</f>
        <v>Purchases</v>
      </c>
    </row>
    <row r="3923" spans="1:27" x14ac:dyDescent="0.25">
      <c r="A3923" s="1" t="s">
        <v>121</v>
      </c>
      <c r="B3923" s="1" t="s">
        <v>117</v>
      </c>
      <c r="C3923" s="1">
        <v>58</v>
      </c>
      <c r="D3923" s="1" t="s">
        <v>81</v>
      </c>
      <c r="E3923" s="1">
        <v>0.9</v>
      </c>
      <c r="F3923" s="1">
        <v>0</v>
      </c>
      <c r="G3923" s="1">
        <v>7.5</v>
      </c>
      <c r="H3923" s="1">
        <v>10</v>
      </c>
      <c r="I3923" s="1" t="s">
        <v>63</v>
      </c>
      <c r="J3923" s="1" t="s">
        <v>63</v>
      </c>
      <c r="K3923" s="1">
        <v>18</v>
      </c>
      <c r="L3923" s="1">
        <v>24.7</v>
      </c>
      <c r="M3923" s="1">
        <v>22</v>
      </c>
      <c r="N3923" s="1" t="s">
        <v>63</v>
      </c>
      <c r="O3923" s="1">
        <v>0</v>
      </c>
      <c r="P3923" s="1">
        <v>0</v>
      </c>
      <c r="Q3923" s="1">
        <v>6</v>
      </c>
      <c r="R3923" s="1">
        <v>31.19</v>
      </c>
      <c r="S3923" s="1">
        <v>31.19</v>
      </c>
      <c r="T3923" s="1">
        <v>28</v>
      </c>
      <c r="U3923" s="3" t="str">
        <f t="shared" si="61"/>
        <v>2017Plan</v>
      </c>
      <c r="V3923" s="2">
        <f>DATE(A3923,INDEX(Map!$H$1:$H$12,MATCH(B3923,Map!$G$1:$G$12,0),0),1)</f>
        <v>43770</v>
      </c>
      <c r="W3923" t="str">
        <f>IF(AND(V3923&gt;=Map!$K$2,V3923&lt;=Map!$L$2),"Base",IF(AND(V3923&gt;=Map!$K$3,V3923&lt;=Map!$L$3),"Fcst","N/A"))</f>
        <v>N/A</v>
      </c>
      <c r="X3923" t="str">
        <f>INDEX(Map!$B$2:$B$86,MATCH(D3923,Map!$A$2:$A$86,0),0)</f>
        <v>N/A</v>
      </c>
      <c r="Y3923" s="7" t="str">
        <f>IF(INDEX(Map!$C$2:$C$86,MATCH(D3923,Map!$A$2:$A$86,0),0)="","N/A",E3923*INDEX(Map!$C$2:$C$86,MATCH(D3923,Map!$A$2:$A$86,0),0))</f>
        <v>N/A</v>
      </c>
      <c r="Z3923" s="7" t="str">
        <f>IF(INDEX(Map!$D$2:$D$86,MATCH(D3923,Map!$A$2:$A$86,0),0)="","N/A",E3923*INDEX(Map!$D$2:$D$86,MATCH(D3923,Map!$A$2:$A$86,0),0))</f>
        <v>N/A</v>
      </c>
      <c r="AA3923" t="str">
        <f>INDEX(Map!$E$2:$E$86,MATCH(D3923,Map!$A$2:$A$86,0),0)</f>
        <v>Purchases</v>
      </c>
    </row>
    <row r="3924" spans="1:27" x14ac:dyDescent="0.25">
      <c r="A3924" s="1" t="s">
        <v>121</v>
      </c>
      <c r="B3924" s="1" t="s">
        <v>117</v>
      </c>
      <c r="C3924" s="1">
        <v>59</v>
      </c>
      <c r="D3924" s="1" t="s">
        <v>82</v>
      </c>
      <c r="E3924" s="1">
        <v>0.4</v>
      </c>
      <c r="F3924" s="1">
        <v>0</v>
      </c>
      <c r="G3924" s="1">
        <v>3.3</v>
      </c>
      <c r="H3924" s="1">
        <v>4</v>
      </c>
      <c r="I3924" s="1" t="s">
        <v>63</v>
      </c>
      <c r="J3924" s="1" t="s">
        <v>63</v>
      </c>
      <c r="K3924" s="1">
        <v>8</v>
      </c>
      <c r="L3924" s="1">
        <v>21.1</v>
      </c>
      <c r="M3924" s="1">
        <v>8</v>
      </c>
      <c r="N3924" s="1" t="s">
        <v>63</v>
      </c>
      <c r="O3924" s="1">
        <v>0</v>
      </c>
      <c r="P3924" s="1">
        <v>0</v>
      </c>
      <c r="Q3924" s="1">
        <v>2</v>
      </c>
      <c r="R3924" s="1">
        <v>27.3</v>
      </c>
      <c r="S3924" s="1">
        <v>27.3</v>
      </c>
      <c r="T3924" s="1">
        <v>11</v>
      </c>
      <c r="U3924" s="3" t="str">
        <f t="shared" si="61"/>
        <v>2017Plan</v>
      </c>
      <c r="V3924" s="2">
        <f>DATE(A3924,INDEX(Map!$H$1:$H$12,MATCH(B3924,Map!$G$1:$G$12,0),0),1)</f>
        <v>43770</v>
      </c>
      <c r="W3924" t="str">
        <f>IF(AND(V3924&gt;=Map!$K$2,V3924&lt;=Map!$L$2),"Base",IF(AND(V3924&gt;=Map!$K$3,V3924&lt;=Map!$L$3),"Fcst","N/A"))</f>
        <v>N/A</v>
      </c>
      <c r="X3924" t="str">
        <f>INDEX(Map!$B$2:$B$86,MATCH(D3924,Map!$A$2:$A$86,0),0)</f>
        <v>N/A</v>
      </c>
      <c r="Y3924" s="7" t="str">
        <f>IF(INDEX(Map!$C$2:$C$86,MATCH(D3924,Map!$A$2:$A$86,0),0)="","N/A",E3924*INDEX(Map!$C$2:$C$86,MATCH(D3924,Map!$A$2:$A$86,0),0))</f>
        <v>N/A</v>
      </c>
      <c r="Z3924" s="7" t="str">
        <f>IF(INDEX(Map!$D$2:$D$86,MATCH(D3924,Map!$A$2:$A$86,0),0)="","N/A",E3924*INDEX(Map!$D$2:$D$86,MATCH(D3924,Map!$A$2:$A$86,0),0))</f>
        <v>N/A</v>
      </c>
      <c r="AA3924" t="str">
        <f>INDEX(Map!$E$2:$E$86,MATCH(D3924,Map!$A$2:$A$86,0),0)</f>
        <v>Purchases</v>
      </c>
    </row>
    <row r="3925" spans="1:27" x14ac:dyDescent="0.25">
      <c r="A3925" s="1" t="s">
        <v>121</v>
      </c>
      <c r="B3925" s="1" t="s">
        <v>117</v>
      </c>
      <c r="C3925" s="1">
        <v>60</v>
      </c>
      <c r="D3925" s="1" t="s">
        <v>83</v>
      </c>
      <c r="E3925" s="1">
        <v>-1.5</v>
      </c>
      <c r="F3925" s="1">
        <v>0</v>
      </c>
      <c r="G3925" s="1">
        <v>1.1000000000000001</v>
      </c>
      <c r="H3925" s="1">
        <v>25</v>
      </c>
      <c r="I3925" s="1" t="s">
        <v>63</v>
      </c>
      <c r="J3925" s="1" t="s">
        <v>63</v>
      </c>
      <c r="K3925" s="1">
        <v>219</v>
      </c>
      <c r="L3925" s="1">
        <v>42.4</v>
      </c>
      <c r="M3925" s="1">
        <v>-63</v>
      </c>
      <c r="N3925" s="1" t="s">
        <v>63</v>
      </c>
      <c r="O3925" s="1">
        <v>0</v>
      </c>
      <c r="P3925" s="1">
        <v>0</v>
      </c>
      <c r="Q3925" s="1">
        <v>14</v>
      </c>
      <c r="R3925" s="1">
        <v>32.78</v>
      </c>
      <c r="S3925" s="1">
        <v>32.78</v>
      </c>
      <c r="T3925" s="1">
        <v>-49</v>
      </c>
      <c r="U3925" s="3" t="str">
        <f t="shared" si="61"/>
        <v>2017Plan</v>
      </c>
      <c r="V3925" s="2">
        <f>DATE(A3925,INDEX(Map!$H$1:$H$12,MATCH(B3925,Map!$G$1:$G$12,0),0),1)</f>
        <v>43770</v>
      </c>
      <c r="W3925" t="str">
        <f>IF(AND(V3925&gt;=Map!$K$2,V3925&lt;=Map!$L$2),"Base",IF(AND(V3925&gt;=Map!$K$3,V3925&lt;=Map!$L$3),"Fcst","N/A"))</f>
        <v>N/A</v>
      </c>
      <c r="X3925" t="str">
        <f>INDEX(Map!$B$2:$B$86,MATCH(D3925,Map!$A$2:$A$86,0),0)</f>
        <v>N/A</v>
      </c>
      <c r="Y3925" s="7" t="str">
        <f>IF(INDEX(Map!$C$2:$C$86,MATCH(D3925,Map!$A$2:$A$86,0),0)="","N/A",E3925*INDEX(Map!$C$2:$C$86,MATCH(D3925,Map!$A$2:$A$86,0),0))</f>
        <v>N/A</v>
      </c>
      <c r="Z3925" s="7" t="str">
        <f>IF(INDEX(Map!$D$2:$D$86,MATCH(D3925,Map!$A$2:$A$86,0),0)="","N/A",E3925*INDEX(Map!$D$2:$D$86,MATCH(D3925,Map!$A$2:$A$86,0),0))</f>
        <v>N/A</v>
      </c>
      <c r="AA3925" t="str">
        <f>INDEX(Map!$E$2:$E$86,MATCH(D3925,Map!$A$2:$A$86,0),0)</f>
        <v>Sales</v>
      </c>
    </row>
    <row r="3926" spans="1:27" x14ac:dyDescent="0.25">
      <c r="A3926" s="1" t="s">
        <v>121</v>
      </c>
      <c r="B3926" s="1" t="s">
        <v>117</v>
      </c>
      <c r="C3926" s="1">
        <v>61</v>
      </c>
      <c r="D3926" s="1" t="s">
        <v>84</v>
      </c>
      <c r="E3926" s="1">
        <v>-0.6</v>
      </c>
      <c r="F3926" s="1">
        <v>0</v>
      </c>
      <c r="G3926" s="1">
        <v>2.4</v>
      </c>
      <c r="H3926" s="1">
        <v>25</v>
      </c>
      <c r="I3926" s="1" t="s">
        <v>63</v>
      </c>
      <c r="J3926" s="1" t="s">
        <v>63</v>
      </c>
      <c r="K3926" s="1">
        <v>191</v>
      </c>
      <c r="L3926" s="1">
        <v>35.700000000000003</v>
      </c>
      <c r="M3926" s="1">
        <v>-21</v>
      </c>
      <c r="N3926" s="1" t="s">
        <v>63</v>
      </c>
      <c r="O3926" s="1">
        <v>0</v>
      </c>
      <c r="P3926" s="1">
        <v>0</v>
      </c>
      <c r="Q3926" s="1">
        <v>5</v>
      </c>
      <c r="R3926" s="1">
        <v>27.08</v>
      </c>
      <c r="S3926" s="1">
        <v>27.08</v>
      </c>
      <c r="T3926" s="1">
        <v>-16</v>
      </c>
      <c r="U3926" s="3" t="str">
        <f t="shared" si="61"/>
        <v>2017Plan</v>
      </c>
      <c r="V3926" s="2">
        <f>DATE(A3926,INDEX(Map!$H$1:$H$12,MATCH(B3926,Map!$G$1:$G$12,0),0),1)</f>
        <v>43770</v>
      </c>
      <c r="W3926" t="str">
        <f>IF(AND(V3926&gt;=Map!$K$2,V3926&lt;=Map!$L$2),"Base",IF(AND(V3926&gt;=Map!$K$3,V3926&lt;=Map!$L$3),"Fcst","N/A"))</f>
        <v>N/A</v>
      </c>
      <c r="X3926" t="str">
        <f>INDEX(Map!$B$2:$B$86,MATCH(D3926,Map!$A$2:$A$86,0),0)</f>
        <v>N/A</v>
      </c>
      <c r="Y3926" s="7" t="str">
        <f>IF(INDEX(Map!$C$2:$C$86,MATCH(D3926,Map!$A$2:$A$86,0),0)="","N/A",E3926*INDEX(Map!$C$2:$C$86,MATCH(D3926,Map!$A$2:$A$86,0),0))</f>
        <v>N/A</v>
      </c>
      <c r="Z3926" s="7" t="str">
        <f>IF(INDEX(Map!$D$2:$D$86,MATCH(D3926,Map!$A$2:$A$86,0),0)="","N/A",E3926*INDEX(Map!$D$2:$D$86,MATCH(D3926,Map!$A$2:$A$86,0),0))</f>
        <v>N/A</v>
      </c>
      <c r="AA3926" t="str">
        <f>INDEX(Map!$E$2:$E$86,MATCH(D3926,Map!$A$2:$A$86,0),0)</f>
        <v>Sales</v>
      </c>
    </row>
    <row r="3927" spans="1:27" x14ac:dyDescent="0.25">
      <c r="A3927" s="1" t="s">
        <v>121</v>
      </c>
      <c r="B3927" s="1" t="s">
        <v>117</v>
      </c>
      <c r="C3927" s="1">
        <v>62</v>
      </c>
      <c r="D3927" s="1" t="s">
        <v>85</v>
      </c>
      <c r="E3927" s="1">
        <v>-0.4</v>
      </c>
      <c r="F3927" s="1">
        <v>0</v>
      </c>
      <c r="G3927" s="1">
        <v>1.5</v>
      </c>
      <c r="H3927" s="1">
        <v>6</v>
      </c>
      <c r="I3927" s="1" t="s">
        <v>63</v>
      </c>
      <c r="J3927" s="1" t="s">
        <v>63</v>
      </c>
      <c r="K3927" s="1">
        <v>60</v>
      </c>
      <c r="L3927" s="1">
        <v>37.1</v>
      </c>
      <c r="M3927" s="1">
        <v>-15</v>
      </c>
      <c r="N3927" s="1" t="s">
        <v>63</v>
      </c>
      <c r="O3927" s="1">
        <v>0</v>
      </c>
      <c r="P3927" s="1">
        <v>0</v>
      </c>
      <c r="Q3927" s="1">
        <v>4</v>
      </c>
      <c r="R3927" s="1">
        <v>28.27</v>
      </c>
      <c r="S3927" s="1">
        <v>28.27</v>
      </c>
      <c r="T3927" s="1">
        <v>-12</v>
      </c>
      <c r="U3927" s="3" t="str">
        <f t="shared" si="61"/>
        <v>2017Plan</v>
      </c>
      <c r="V3927" s="2">
        <f>DATE(A3927,INDEX(Map!$H$1:$H$12,MATCH(B3927,Map!$G$1:$G$12,0),0),1)</f>
        <v>43770</v>
      </c>
      <c r="W3927" t="str">
        <f>IF(AND(V3927&gt;=Map!$K$2,V3927&lt;=Map!$L$2),"Base",IF(AND(V3927&gt;=Map!$K$3,V3927&lt;=Map!$L$3),"Fcst","N/A"))</f>
        <v>N/A</v>
      </c>
      <c r="X3927" t="str">
        <f>INDEX(Map!$B$2:$B$86,MATCH(D3927,Map!$A$2:$A$86,0),0)</f>
        <v>N/A</v>
      </c>
      <c r="Y3927" s="7" t="str">
        <f>IF(INDEX(Map!$C$2:$C$86,MATCH(D3927,Map!$A$2:$A$86,0),0)="","N/A",E3927*INDEX(Map!$C$2:$C$86,MATCH(D3927,Map!$A$2:$A$86,0),0))</f>
        <v>N/A</v>
      </c>
      <c r="Z3927" s="7" t="str">
        <f>IF(INDEX(Map!$D$2:$D$86,MATCH(D3927,Map!$A$2:$A$86,0),0)="","N/A",E3927*INDEX(Map!$D$2:$D$86,MATCH(D3927,Map!$A$2:$A$86,0),0))</f>
        <v>N/A</v>
      </c>
      <c r="AA3927" t="str">
        <f>INDEX(Map!$E$2:$E$86,MATCH(D3927,Map!$A$2:$A$86,0),0)</f>
        <v>Sales</v>
      </c>
    </row>
    <row r="3928" spans="1:27" x14ac:dyDescent="0.25">
      <c r="A3928" s="1" t="s">
        <v>121</v>
      </c>
      <c r="B3928" s="1" t="s">
        <v>117</v>
      </c>
      <c r="C3928" s="1">
        <v>63</v>
      </c>
      <c r="D3928" s="1" t="s">
        <v>86</v>
      </c>
      <c r="E3928" s="1">
        <v>0</v>
      </c>
      <c r="F3928" s="1">
        <v>0</v>
      </c>
      <c r="G3928" s="1">
        <v>0.1</v>
      </c>
      <c r="H3928" s="1">
        <v>3</v>
      </c>
      <c r="I3928" s="1" t="s">
        <v>63</v>
      </c>
      <c r="J3928" s="1" t="s">
        <v>63</v>
      </c>
      <c r="K3928" s="1">
        <v>34</v>
      </c>
      <c r="L3928" s="1">
        <v>35.299999999999997</v>
      </c>
      <c r="M3928" s="1">
        <v>-1</v>
      </c>
      <c r="N3928" s="1" t="s">
        <v>63</v>
      </c>
      <c r="O3928" s="1">
        <v>0</v>
      </c>
      <c r="P3928" s="1">
        <v>0</v>
      </c>
      <c r="Q3928" s="1">
        <v>0</v>
      </c>
      <c r="R3928" s="1">
        <v>26.71</v>
      </c>
      <c r="S3928" s="1">
        <v>26.71</v>
      </c>
      <c r="T3928" s="1">
        <v>-1</v>
      </c>
      <c r="U3928" s="3" t="str">
        <f t="shared" si="61"/>
        <v>2017Plan</v>
      </c>
      <c r="V3928" s="2">
        <f>DATE(A3928,INDEX(Map!$H$1:$H$12,MATCH(B3928,Map!$G$1:$G$12,0),0),1)</f>
        <v>43770</v>
      </c>
      <c r="W3928" t="str">
        <f>IF(AND(V3928&gt;=Map!$K$2,V3928&lt;=Map!$L$2),"Base",IF(AND(V3928&gt;=Map!$K$3,V3928&lt;=Map!$L$3),"Fcst","N/A"))</f>
        <v>N/A</v>
      </c>
      <c r="X3928" t="str">
        <f>INDEX(Map!$B$2:$B$86,MATCH(D3928,Map!$A$2:$A$86,0),0)</f>
        <v>N/A</v>
      </c>
      <c r="Y3928" s="7" t="str">
        <f>IF(INDEX(Map!$C$2:$C$86,MATCH(D3928,Map!$A$2:$A$86,0),0)="","N/A",E3928*INDEX(Map!$C$2:$C$86,MATCH(D3928,Map!$A$2:$A$86,0),0))</f>
        <v>N/A</v>
      </c>
      <c r="Z3928" s="7" t="str">
        <f>IF(INDEX(Map!$D$2:$D$86,MATCH(D3928,Map!$A$2:$A$86,0),0)="","N/A",E3928*INDEX(Map!$D$2:$D$86,MATCH(D3928,Map!$A$2:$A$86,0),0))</f>
        <v>N/A</v>
      </c>
      <c r="AA3928" t="str">
        <f>INDEX(Map!$E$2:$E$86,MATCH(D3928,Map!$A$2:$A$86,0),0)</f>
        <v>Sales</v>
      </c>
    </row>
    <row r="3929" spans="1:27" x14ac:dyDescent="0.25">
      <c r="A3929" s="1" t="s">
        <v>121</v>
      </c>
      <c r="B3929" s="1" t="s">
        <v>117</v>
      </c>
      <c r="C3929" s="1">
        <v>64</v>
      </c>
      <c r="D3929" s="1" t="s">
        <v>87</v>
      </c>
      <c r="E3929" s="1">
        <v>0</v>
      </c>
      <c r="F3929" s="1">
        <v>0</v>
      </c>
      <c r="G3929" s="1">
        <v>0</v>
      </c>
      <c r="H3929" s="1">
        <v>0</v>
      </c>
      <c r="I3929" s="1" t="s">
        <v>63</v>
      </c>
      <c r="J3929" s="1" t="s">
        <v>63</v>
      </c>
      <c r="K3929" s="1">
        <v>0</v>
      </c>
      <c r="L3929" s="1">
        <v>0</v>
      </c>
      <c r="M3929" s="1">
        <v>0</v>
      </c>
      <c r="N3929" s="1" t="s">
        <v>63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3" t="str">
        <f t="shared" si="61"/>
        <v>2017Plan</v>
      </c>
      <c r="V3929" s="2">
        <f>DATE(A3929,INDEX(Map!$H$1:$H$12,MATCH(B3929,Map!$G$1:$G$12,0),0),1)</f>
        <v>43770</v>
      </c>
      <c r="W3929" t="str">
        <f>IF(AND(V3929&gt;=Map!$K$2,V3929&lt;=Map!$L$2),"Base",IF(AND(V3929&gt;=Map!$K$3,V3929&lt;=Map!$L$3),"Fcst","N/A"))</f>
        <v>N/A</v>
      </c>
      <c r="X3929" t="str">
        <f>INDEX(Map!$B$2:$B$86,MATCH(D3929,Map!$A$2:$A$86,0),0)</f>
        <v>N/A</v>
      </c>
      <c r="Y3929" s="7" t="str">
        <f>IF(INDEX(Map!$C$2:$C$86,MATCH(D3929,Map!$A$2:$A$86,0),0)="","N/A",E3929*INDEX(Map!$C$2:$C$86,MATCH(D3929,Map!$A$2:$A$86,0),0))</f>
        <v>N/A</v>
      </c>
      <c r="Z3929" s="7" t="str">
        <f>IF(INDEX(Map!$D$2:$D$86,MATCH(D3929,Map!$A$2:$A$86,0),0)="","N/A",E3929*INDEX(Map!$D$2:$D$86,MATCH(D3929,Map!$A$2:$A$86,0),0))</f>
        <v>N/A</v>
      </c>
      <c r="AA3929" t="str">
        <f>INDEX(Map!$E$2:$E$86,MATCH(D3929,Map!$A$2:$A$86,0),0)</f>
        <v>Sales</v>
      </c>
    </row>
    <row r="3930" spans="1:27" x14ac:dyDescent="0.25">
      <c r="A3930" s="1" t="s">
        <v>121</v>
      </c>
      <c r="B3930" s="1" t="s">
        <v>117</v>
      </c>
      <c r="C3930" s="1">
        <v>65</v>
      </c>
      <c r="D3930" s="1" t="s">
        <v>88</v>
      </c>
      <c r="E3930" s="1">
        <v>0</v>
      </c>
      <c r="F3930" s="1">
        <v>0</v>
      </c>
      <c r="G3930" s="1">
        <v>0</v>
      </c>
      <c r="H3930" s="1">
        <v>0</v>
      </c>
      <c r="I3930" s="1" t="s">
        <v>63</v>
      </c>
      <c r="J3930" s="1" t="s">
        <v>63</v>
      </c>
      <c r="K3930" s="1">
        <v>0</v>
      </c>
      <c r="L3930" s="1">
        <v>0</v>
      </c>
      <c r="M3930" s="1">
        <v>0</v>
      </c>
      <c r="N3930" s="1" t="s">
        <v>63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</v>
      </c>
      <c r="U3930" s="3" t="str">
        <f t="shared" si="61"/>
        <v>2017Plan</v>
      </c>
      <c r="V3930" s="2">
        <f>DATE(A3930,INDEX(Map!$H$1:$H$12,MATCH(B3930,Map!$G$1:$G$12,0),0),1)</f>
        <v>43770</v>
      </c>
      <c r="W3930" t="str">
        <f>IF(AND(V3930&gt;=Map!$K$2,V3930&lt;=Map!$L$2),"Base",IF(AND(V3930&gt;=Map!$K$3,V3930&lt;=Map!$L$3),"Fcst","N/A"))</f>
        <v>N/A</v>
      </c>
      <c r="X3930" t="str">
        <f>INDEX(Map!$B$2:$B$86,MATCH(D3930,Map!$A$2:$A$86,0),0)</f>
        <v>N/A</v>
      </c>
      <c r="Y3930" s="7" t="str">
        <f>IF(INDEX(Map!$C$2:$C$86,MATCH(D3930,Map!$A$2:$A$86,0),0)="","N/A",E3930*INDEX(Map!$C$2:$C$86,MATCH(D3930,Map!$A$2:$A$86,0),0))</f>
        <v>N/A</v>
      </c>
      <c r="Z3930" s="7" t="str">
        <f>IF(INDEX(Map!$D$2:$D$86,MATCH(D3930,Map!$A$2:$A$86,0),0)="","N/A",E3930*INDEX(Map!$D$2:$D$86,MATCH(D3930,Map!$A$2:$A$86,0),0))</f>
        <v>N/A</v>
      </c>
      <c r="AA3930" t="str">
        <f>INDEX(Map!$E$2:$E$86,MATCH(D3930,Map!$A$2:$A$86,0),0)</f>
        <v>Sales</v>
      </c>
    </row>
    <row r="3931" spans="1:27" x14ac:dyDescent="0.25">
      <c r="A3931" s="1" t="s">
        <v>121</v>
      </c>
      <c r="B3931" s="1" t="s">
        <v>117</v>
      </c>
      <c r="C3931" s="1">
        <v>66</v>
      </c>
      <c r="D3931" s="1" t="s">
        <v>89</v>
      </c>
      <c r="E3931" s="1">
        <v>0</v>
      </c>
      <c r="F3931" s="1">
        <v>0</v>
      </c>
      <c r="G3931" s="1">
        <v>0</v>
      </c>
      <c r="H3931" s="1">
        <v>0</v>
      </c>
      <c r="I3931" s="1" t="s">
        <v>63</v>
      </c>
      <c r="J3931" s="1" t="s">
        <v>63</v>
      </c>
      <c r="K3931" s="1">
        <v>0</v>
      </c>
      <c r="L3931" s="1">
        <v>0</v>
      </c>
      <c r="M3931" s="1">
        <v>0</v>
      </c>
      <c r="N3931" s="1" t="s">
        <v>63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3" t="str">
        <f t="shared" si="61"/>
        <v>2017Plan</v>
      </c>
      <c r="V3931" s="2">
        <f>DATE(A3931,INDEX(Map!$H$1:$H$12,MATCH(B3931,Map!$G$1:$G$12,0),0),1)</f>
        <v>43770</v>
      </c>
      <c r="W3931" t="str">
        <f>IF(AND(V3931&gt;=Map!$K$2,V3931&lt;=Map!$L$2),"Base",IF(AND(V3931&gt;=Map!$K$3,V3931&lt;=Map!$L$3),"Fcst","N/A"))</f>
        <v>N/A</v>
      </c>
      <c r="X3931" t="str">
        <f>INDEX(Map!$B$2:$B$86,MATCH(D3931,Map!$A$2:$A$86,0),0)</f>
        <v>N/A</v>
      </c>
      <c r="Y3931" s="7" t="str">
        <f>IF(INDEX(Map!$C$2:$C$86,MATCH(D3931,Map!$A$2:$A$86,0),0)="","N/A",E3931*INDEX(Map!$C$2:$C$86,MATCH(D3931,Map!$A$2:$A$86,0),0))</f>
        <v>N/A</v>
      </c>
      <c r="Z3931" s="7" t="str">
        <f>IF(INDEX(Map!$D$2:$D$86,MATCH(D3931,Map!$A$2:$A$86,0),0)="","N/A",E3931*INDEX(Map!$D$2:$D$86,MATCH(D3931,Map!$A$2:$A$86,0),0))</f>
        <v>N/A</v>
      </c>
      <c r="AA3931" t="str">
        <f>INDEX(Map!$E$2:$E$86,MATCH(D3931,Map!$A$2:$A$86,0),0)</f>
        <v>Sales</v>
      </c>
    </row>
    <row r="3932" spans="1:27" x14ac:dyDescent="0.25">
      <c r="A3932" s="1" t="s">
        <v>121</v>
      </c>
      <c r="B3932" s="1" t="s">
        <v>117</v>
      </c>
      <c r="C3932" s="1">
        <v>67</v>
      </c>
      <c r="D3932" s="1" t="s">
        <v>90</v>
      </c>
      <c r="E3932" s="1">
        <v>0</v>
      </c>
      <c r="F3932" s="1">
        <v>0</v>
      </c>
      <c r="G3932" s="1">
        <v>0</v>
      </c>
      <c r="H3932" s="1">
        <v>0</v>
      </c>
      <c r="I3932" s="1" t="s">
        <v>63</v>
      </c>
      <c r="J3932" s="1" t="s">
        <v>63</v>
      </c>
      <c r="K3932" s="1">
        <v>0</v>
      </c>
      <c r="L3932" s="1">
        <v>0</v>
      </c>
      <c r="M3932" s="1">
        <v>0</v>
      </c>
      <c r="N3932" s="1" t="s">
        <v>63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3" t="str">
        <f t="shared" si="61"/>
        <v>2017Plan</v>
      </c>
      <c r="V3932" s="2">
        <f>DATE(A3932,INDEX(Map!$H$1:$H$12,MATCH(B3932,Map!$G$1:$G$12,0),0),1)</f>
        <v>43770</v>
      </c>
      <c r="W3932" t="str">
        <f>IF(AND(V3932&gt;=Map!$K$2,V3932&lt;=Map!$L$2),"Base",IF(AND(V3932&gt;=Map!$K$3,V3932&lt;=Map!$L$3),"Fcst","N/A"))</f>
        <v>N/A</v>
      </c>
      <c r="X3932" t="str">
        <f>INDEX(Map!$B$2:$B$86,MATCH(D3932,Map!$A$2:$A$86,0),0)</f>
        <v>N/A</v>
      </c>
      <c r="Y3932" s="7" t="str">
        <f>IF(INDEX(Map!$C$2:$C$86,MATCH(D3932,Map!$A$2:$A$86,0),0)="","N/A",E3932*INDEX(Map!$C$2:$C$86,MATCH(D3932,Map!$A$2:$A$86,0),0))</f>
        <v>N/A</v>
      </c>
      <c r="Z3932" s="7" t="str">
        <f>IF(INDEX(Map!$D$2:$D$86,MATCH(D3932,Map!$A$2:$A$86,0),0)="","N/A",E3932*INDEX(Map!$D$2:$D$86,MATCH(D3932,Map!$A$2:$A$86,0),0))</f>
        <v>N/A</v>
      </c>
      <c r="AA3932" t="str">
        <f>INDEX(Map!$E$2:$E$86,MATCH(D3932,Map!$A$2:$A$86,0),0)</f>
        <v>Sales</v>
      </c>
    </row>
    <row r="3933" spans="1:27" x14ac:dyDescent="0.25">
      <c r="A3933" s="1" t="s">
        <v>121</v>
      </c>
      <c r="B3933" s="1" t="s">
        <v>117</v>
      </c>
      <c r="C3933" s="1">
        <v>68</v>
      </c>
      <c r="D3933" s="1" t="s">
        <v>91</v>
      </c>
      <c r="E3933" s="1">
        <v>0</v>
      </c>
      <c r="F3933" s="1">
        <v>0</v>
      </c>
      <c r="G3933" s="1">
        <v>0</v>
      </c>
      <c r="H3933" s="1">
        <v>0</v>
      </c>
      <c r="I3933" s="1" t="s">
        <v>63</v>
      </c>
      <c r="J3933" s="1" t="s">
        <v>63</v>
      </c>
      <c r="K3933" s="1">
        <v>0</v>
      </c>
      <c r="L3933" s="1">
        <v>0</v>
      </c>
      <c r="M3933" s="1">
        <v>0</v>
      </c>
      <c r="N3933" s="1" t="s">
        <v>63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</v>
      </c>
      <c r="U3933" s="3" t="str">
        <f t="shared" si="61"/>
        <v>2017Plan</v>
      </c>
      <c r="V3933" s="2">
        <f>DATE(A3933,INDEX(Map!$H$1:$H$12,MATCH(B3933,Map!$G$1:$G$12,0),0),1)</f>
        <v>43770</v>
      </c>
      <c r="W3933" t="str">
        <f>IF(AND(V3933&gt;=Map!$K$2,V3933&lt;=Map!$L$2),"Base",IF(AND(V3933&gt;=Map!$K$3,V3933&lt;=Map!$L$3),"Fcst","N/A"))</f>
        <v>N/A</v>
      </c>
      <c r="X3933" t="str">
        <f>INDEX(Map!$B$2:$B$86,MATCH(D3933,Map!$A$2:$A$86,0),0)</f>
        <v>N/A</v>
      </c>
      <c r="Y3933" s="7" t="str">
        <f>IF(INDEX(Map!$C$2:$C$86,MATCH(D3933,Map!$A$2:$A$86,0),0)="","N/A",E3933*INDEX(Map!$C$2:$C$86,MATCH(D3933,Map!$A$2:$A$86,0),0))</f>
        <v>N/A</v>
      </c>
      <c r="Z3933" s="7" t="str">
        <f>IF(INDEX(Map!$D$2:$D$86,MATCH(D3933,Map!$A$2:$A$86,0),0)="","N/A",E3933*INDEX(Map!$D$2:$D$86,MATCH(D3933,Map!$A$2:$A$86,0),0))</f>
        <v>N/A</v>
      </c>
      <c r="AA3933" t="str">
        <f>INDEX(Map!$E$2:$E$86,MATCH(D3933,Map!$A$2:$A$86,0),0)</f>
        <v>CSR</v>
      </c>
    </row>
    <row r="3934" spans="1:27" x14ac:dyDescent="0.25">
      <c r="A3934" s="1" t="s">
        <v>121</v>
      </c>
      <c r="B3934" s="1" t="s">
        <v>117</v>
      </c>
      <c r="C3934" s="1">
        <v>69</v>
      </c>
      <c r="D3934" s="1" t="s">
        <v>92</v>
      </c>
      <c r="E3934" s="1">
        <v>0</v>
      </c>
      <c r="F3934" s="1">
        <v>0</v>
      </c>
      <c r="G3934" s="1">
        <v>0</v>
      </c>
      <c r="H3934" s="1">
        <v>0</v>
      </c>
      <c r="I3934" s="1" t="s">
        <v>63</v>
      </c>
      <c r="J3934" s="1" t="s">
        <v>63</v>
      </c>
      <c r="K3934" s="1">
        <v>0</v>
      </c>
      <c r="L3934" s="1">
        <v>0</v>
      </c>
      <c r="M3934" s="1">
        <v>0</v>
      </c>
      <c r="N3934" s="1" t="s">
        <v>63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</v>
      </c>
      <c r="U3934" s="3" t="str">
        <f t="shared" si="61"/>
        <v>2017Plan</v>
      </c>
      <c r="V3934" s="2">
        <f>DATE(A3934,INDEX(Map!$H$1:$H$12,MATCH(B3934,Map!$G$1:$G$12,0),0),1)</f>
        <v>43770</v>
      </c>
      <c r="W3934" t="str">
        <f>IF(AND(V3934&gt;=Map!$K$2,V3934&lt;=Map!$L$2),"Base",IF(AND(V3934&gt;=Map!$K$3,V3934&lt;=Map!$L$3),"Fcst","N/A"))</f>
        <v>N/A</v>
      </c>
      <c r="X3934" t="str">
        <f>INDEX(Map!$B$2:$B$86,MATCH(D3934,Map!$A$2:$A$86,0),0)</f>
        <v>N/A</v>
      </c>
      <c r="Y3934" s="7" t="str">
        <f>IF(INDEX(Map!$C$2:$C$86,MATCH(D3934,Map!$A$2:$A$86,0),0)="","N/A",E3934*INDEX(Map!$C$2:$C$86,MATCH(D3934,Map!$A$2:$A$86,0),0))</f>
        <v>N/A</v>
      </c>
      <c r="Z3934" s="7" t="str">
        <f>IF(INDEX(Map!$D$2:$D$86,MATCH(D3934,Map!$A$2:$A$86,0),0)="","N/A",E3934*INDEX(Map!$D$2:$D$86,MATCH(D3934,Map!$A$2:$A$86,0),0))</f>
        <v>N/A</v>
      </c>
      <c r="AA3934" t="str">
        <f>INDEX(Map!$E$2:$E$86,MATCH(D3934,Map!$A$2:$A$86,0),0)</f>
        <v>CSR</v>
      </c>
    </row>
    <row r="3935" spans="1:27" x14ac:dyDescent="0.25">
      <c r="A3935" s="1" t="s">
        <v>121</v>
      </c>
      <c r="B3935" s="1" t="s">
        <v>117</v>
      </c>
      <c r="C3935" s="1">
        <v>70</v>
      </c>
      <c r="D3935" s="1" t="s">
        <v>93</v>
      </c>
      <c r="E3935" s="1">
        <v>0</v>
      </c>
      <c r="F3935" s="1">
        <v>0</v>
      </c>
      <c r="G3935" s="1">
        <v>0</v>
      </c>
      <c r="H3935" s="1">
        <v>0</v>
      </c>
      <c r="I3935" s="1" t="s">
        <v>63</v>
      </c>
      <c r="J3935" s="1" t="s">
        <v>63</v>
      </c>
      <c r="K3935" s="1">
        <v>0</v>
      </c>
      <c r="L3935" s="1">
        <v>0</v>
      </c>
      <c r="M3935" s="1">
        <v>0</v>
      </c>
      <c r="N3935" s="1" t="s">
        <v>63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</v>
      </c>
      <c r="U3935" s="3" t="str">
        <f t="shared" si="61"/>
        <v>2017Plan</v>
      </c>
      <c r="V3935" s="2">
        <f>DATE(A3935,INDEX(Map!$H$1:$H$12,MATCH(B3935,Map!$G$1:$G$12,0),0),1)</f>
        <v>43770</v>
      </c>
      <c r="W3935" t="str">
        <f>IF(AND(V3935&gt;=Map!$K$2,V3935&lt;=Map!$L$2),"Base",IF(AND(V3935&gt;=Map!$K$3,V3935&lt;=Map!$L$3),"Fcst","N/A"))</f>
        <v>N/A</v>
      </c>
      <c r="X3935" t="str">
        <f>INDEX(Map!$B$2:$B$86,MATCH(D3935,Map!$A$2:$A$86,0),0)</f>
        <v>N/A</v>
      </c>
      <c r="Y3935" s="7" t="str">
        <f>IF(INDEX(Map!$C$2:$C$86,MATCH(D3935,Map!$A$2:$A$86,0),0)="","N/A",E3935*INDEX(Map!$C$2:$C$86,MATCH(D3935,Map!$A$2:$A$86,0),0))</f>
        <v>N/A</v>
      </c>
      <c r="Z3935" s="7" t="str">
        <f>IF(INDEX(Map!$D$2:$D$86,MATCH(D3935,Map!$A$2:$A$86,0),0)="","N/A",E3935*INDEX(Map!$D$2:$D$86,MATCH(D3935,Map!$A$2:$A$86,0),0))</f>
        <v>N/A</v>
      </c>
      <c r="AA3935" t="str">
        <f>INDEX(Map!$E$2:$E$86,MATCH(D3935,Map!$A$2:$A$86,0),0)</f>
        <v>CSR</v>
      </c>
    </row>
    <row r="3936" spans="1:27" x14ac:dyDescent="0.25">
      <c r="A3936" s="1" t="s">
        <v>121</v>
      </c>
      <c r="B3936" s="1" t="s">
        <v>117</v>
      </c>
      <c r="C3936" s="1">
        <v>71</v>
      </c>
      <c r="D3936" s="1" t="s">
        <v>94</v>
      </c>
      <c r="E3936" s="1">
        <v>0</v>
      </c>
      <c r="F3936" s="1">
        <v>0</v>
      </c>
      <c r="G3936" s="1">
        <v>0</v>
      </c>
      <c r="H3936" s="1">
        <v>0</v>
      </c>
      <c r="I3936" s="1" t="s">
        <v>63</v>
      </c>
      <c r="J3936" s="1" t="s">
        <v>63</v>
      </c>
      <c r="K3936" s="1">
        <v>0</v>
      </c>
      <c r="L3936" s="1">
        <v>0</v>
      </c>
      <c r="M3936" s="1">
        <v>0</v>
      </c>
      <c r="N3936" s="1" t="s">
        <v>63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3" t="str">
        <f t="shared" si="61"/>
        <v>2017Plan</v>
      </c>
      <c r="V3936" s="2">
        <f>DATE(A3936,INDEX(Map!$H$1:$H$12,MATCH(B3936,Map!$G$1:$G$12,0),0),1)</f>
        <v>43770</v>
      </c>
      <c r="W3936" t="str">
        <f>IF(AND(V3936&gt;=Map!$K$2,V3936&lt;=Map!$L$2),"Base",IF(AND(V3936&gt;=Map!$K$3,V3936&lt;=Map!$L$3),"Fcst","N/A"))</f>
        <v>N/A</v>
      </c>
      <c r="X3936" t="str">
        <f>INDEX(Map!$B$2:$B$86,MATCH(D3936,Map!$A$2:$A$86,0),0)</f>
        <v>N/A</v>
      </c>
      <c r="Y3936" s="7" t="str">
        <f>IF(INDEX(Map!$C$2:$C$86,MATCH(D3936,Map!$A$2:$A$86,0),0)="","N/A",E3936*INDEX(Map!$C$2:$C$86,MATCH(D3936,Map!$A$2:$A$86,0),0))</f>
        <v>N/A</v>
      </c>
      <c r="Z3936" s="7" t="str">
        <f>IF(INDEX(Map!$D$2:$D$86,MATCH(D3936,Map!$A$2:$A$86,0),0)="","N/A",E3936*INDEX(Map!$D$2:$D$86,MATCH(D3936,Map!$A$2:$A$86,0),0))</f>
        <v>N/A</v>
      </c>
      <c r="AA3936" t="str">
        <f>INDEX(Map!$E$2:$E$86,MATCH(D3936,Map!$A$2:$A$86,0),0)</f>
        <v>CSR</v>
      </c>
    </row>
    <row r="3937" spans="1:27" x14ac:dyDescent="0.25">
      <c r="A3937" s="1" t="s">
        <v>121</v>
      </c>
      <c r="B3937" s="1" t="s">
        <v>117</v>
      </c>
      <c r="C3937" s="1">
        <v>72</v>
      </c>
      <c r="D3937" s="1" t="s">
        <v>95</v>
      </c>
      <c r="E3937" s="1">
        <v>0</v>
      </c>
      <c r="F3937" s="1">
        <v>0</v>
      </c>
      <c r="G3937" s="1">
        <v>0</v>
      </c>
      <c r="H3937" s="1">
        <v>0</v>
      </c>
      <c r="I3937" s="1" t="s">
        <v>63</v>
      </c>
      <c r="J3937" s="1" t="s">
        <v>63</v>
      </c>
      <c r="K3937" s="1">
        <v>0</v>
      </c>
      <c r="L3937" s="1">
        <v>0</v>
      </c>
      <c r="M3937" s="1">
        <v>0</v>
      </c>
      <c r="N3937" s="1" t="s">
        <v>63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</v>
      </c>
      <c r="U3937" s="3" t="str">
        <f t="shared" si="61"/>
        <v>2017Plan</v>
      </c>
      <c r="V3937" s="2">
        <f>DATE(A3937,INDEX(Map!$H$1:$H$12,MATCH(B3937,Map!$G$1:$G$12,0),0),1)</f>
        <v>43770</v>
      </c>
      <c r="W3937" t="str">
        <f>IF(AND(V3937&gt;=Map!$K$2,V3937&lt;=Map!$L$2),"Base",IF(AND(V3937&gt;=Map!$K$3,V3937&lt;=Map!$L$3),"Fcst","N/A"))</f>
        <v>N/A</v>
      </c>
      <c r="X3937" t="str">
        <f>INDEX(Map!$B$2:$B$86,MATCH(D3937,Map!$A$2:$A$86,0),0)</f>
        <v>N/A</v>
      </c>
      <c r="Y3937" s="7" t="str">
        <f>IF(INDEX(Map!$C$2:$C$86,MATCH(D3937,Map!$A$2:$A$86,0),0)="","N/A",E3937*INDEX(Map!$C$2:$C$86,MATCH(D3937,Map!$A$2:$A$86,0),0))</f>
        <v>N/A</v>
      </c>
      <c r="Z3937" s="7" t="str">
        <f>IF(INDEX(Map!$D$2:$D$86,MATCH(D3937,Map!$A$2:$A$86,0),0)="","N/A",E3937*INDEX(Map!$D$2:$D$86,MATCH(D3937,Map!$A$2:$A$86,0),0))</f>
        <v>N/A</v>
      </c>
      <c r="AA3937" t="str">
        <f>INDEX(Map!$E$2:$E$86,MATCH(D3937,Map!$A$2:$A$86,0),0)</f>
        <v>CSR</v>
      </c>
    </row>
    <row r="3938" spans="1:27" x14ac:dyDescent="0.25">
      <c r="A3938" s="1" t="s">
        <v>121</v>
      </c>
      <c r="B3938" s="1" t="s">
        <v>117</v>
      </c>
      <c r="C3938" s="1">
        <v>73</v>
      </c>
      <c r="D3938" s="1" t="s">
        <v>96</v>
      </c>
      <c r="E3938" s="1">
        <v>0</v>
      </c>
      <c r="F3938" s="1">
        <v>0</v>
      </c>
      <c r="G3938" s="1">
        <v>0</v>
      </c>
      <c r="H3938" s="1">
        <v>0</v>
      </c>
      <c r="I3938" s="1" t="s">
        <v>63</v>
      </c>
      <c r="J3938" s="1" t="s">
        <v>63</v>
      </c>
      <c r="K3938" s="1">
        <v>0</v>
      </c>
      <c r="L3938" s="1">
        <v>0</v>
      </c>
      <c r="M3938" s="1">
        <v>0</v>
      </c>
      <c r="N3938" s="1" t="s">
        <v>63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3" t="str">
        <f t="shared" si="61"/>
        <v>2017Plan</v>
      </c>
      <c r="V3938" s="2">
        <f>DATE(A3938,INDEX(Map!$H$1:$H$12,MATCH(B3938,Map!$G$1:$G$12,0),0),1)</f>
        <v>43770</v>
      </c>
      <c r="W3938" t="str">
        <f>IF(AND(V3938&gt;=Map!$K$2,V3938&lt;=Map!$L$2),"Base",IF(AND(V3938&gt;=Map!$K$3,V3938&lt;=Map!$L$3),"Fcst","N/A"))</f>
        <v>N/A</v>
      </c>
      <c r="X3938" t="str">
        <f>INDEX(Map!$B$2:$B$86,MATCH(D3938,Map!$A$2:$A$86,0),0)</f>
        <v>N/A</v>
      </c>
      <c r="Y3938" s="7" t="str">
        <f>IF(INDEX(Map!$C$2:$C$86,MATCH(D3938,Map!$A$2:$A$86,0),0)="","N/A",E3938*INDEX(Map!$C$2:$C$86,MATCH(D3938,Map!$A$2:$A$86,0),0))</f>
        <v>N/A</v>
      </c>
      <c r="Z3938" s="7" t="str">
        <f>IF(INDEX(Map!$D$2:$D$86,MATCH(D3938,Map!$A$2:$A$86,0),0)="","N/A",E3938*INDEX(Map!$D$2:$D$86,MATCH(D3938,Map!$A$2:$A$86,0),0))</f>
        <v>N/A</v>
      </c>
      <c r="AA3938" t="str">
        <f>INDEX(Map!$E$2:$E$86,MATCH(D3938,Map!$A$2:$A$86,0),0)</f>
        <v>CSR</v>
      </c>
    </row>
    <row r="3939" spans="1:27" x14ac:dyDescent="0.25">
      <c r="A3939" s="1" t="s">
        <v>121</v>
      </c>
      <c r="B3939" s="1" t="s">
        <v>117</v>
      </c>
      <c r="C3939" s="1">
        <v>74</v>
      </c>
      <c r="D3939" s="1" t="s">
        <v>97</v>
      </c>
      <c r="E3939" s="1">
        <v>0</v>
      </c>
      <c r="F3939" s="1">
        <v>0</v>
      </c>
      <c r="G3939" s="1">
        <v>0</v>
      </c>
      <c r="H3939" s="1">
        <v>0</v>
      </c>
      <c r="I3939" s="1" t="s">
        <v>63</v>
      </c>
      <c r="J3939" s="1" t="s">
        <v>63</v>
      </c>
      <c r="K3939" s="1">
        <v>0</v>
      </c>
      <c r="L3939" s="1">
        <v>0</v>
      </c>
      <c r="M3939" s="1">
        <v>0</v>
      </c>
      <c r="N3939" s="1" t="s">
        <v>63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3" t="str">
        <f t="shared" si="61"/>
        <v>2017Plan</v>
      </c>
      <c r="V3939" s="2">
        <f>DATE(A3939,INDEX(Map!$H$1:$H$12,MATCH(B3939,Map!$G$1:$G$12,0),0),1)</f>
        <v>43770</v>
      </c>
      <c r="W3939" t="str">
        <f>IF(AND(V3939&gt;=Map!$K$2,V3939&lt;=Map!$L$2),"Base",IF(AND(V3939&gt;=Map!$K$3,V3939&lt;=Map!$L$3),"Fcst","N/A"))</f>
        <v>N/A</v>
      </c>
      <c r="X3939" t="str">
        <f>INDEX(Map!$B$2:$B$86,MATCH(D3939,Map!$A$2:$A$86,0),0)</f>
        <v>N/A</v>
      </c>
      <c r="Y3939" s="7" t="str">
        <f>IF(INDEX(Map!$C$2:$C$86,MATCH(D3939,Map!$A$2:$A$86,0),0)="","N/A",E3939*INDEX(Map!$C$2:$C$86,MATCH(D3939,Map!$A$2:$A$86,0),0))</f>
        <v>N/A</v>
      </c>
      <c r="Z3939" s="7" t="str">
        <f>IF(INDEX(Map!$D$2:$D$86,MATCH(D3939,Map!$A$2:$A$86,0),0)="","N/A",E3939*INDEX(Map!$D$2:$D$86,MATCH(D3939,Map!$A$2:$A$86,0),0))</f>
        <v>N/A</v>
      </c>
      <c r="AA3939" t="str">
        <f>INDEX(Map!$E$2:$E$86,MATCH(D3939,Map!$A$2:$A$86,0),0)</f>
        <v>CSR</v>
      </c>
    </row>
    <row r="3940" spans="1:27" x14ac:dyDescent="0.25">
      <c r="A3940" s="1" t="s">
        <v>121</v>
      </c>
      <c r="B3940" s="1" t="s">
        <v>117</v>
      </c>
      <c r="C3940" s="1">
        <v>75</v>
      </c>
      <c r="D3940" s="1" t="s">
        <v>98</v>
      </c>
      <c r="E3940" s="1">
        <v>0</v>
      </c>
      <c r="F3940" s="1">
        <v>0</v>
      </c>
      <c r="G3940" s="1">
        <v>0</v>
      </c>
      <c r="H3940" s="1">
        <v>0</v>
      </c>
      <c r="I3940" s="1" t="s">
        <v>63</v>
      </c>
      <c r="J3940" s="1" t="s">
        <v>63</v>
      </c>
      <c r="K3940" s="1">
        <v>0</v>
      </c>
      <c r="L3940" s="1">
        <v>0</v>
      </c>
      <c r="M3940" s="1">
        <v>0</v>
      </c>
      <c r="N3940" s="1" t="s">
        <v>63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</v>
      </c>
      <c r="U3940" s="3" t="str">
        <f t="shared" si="61"/>
        <v>2017Plan</v>
      </c>
      <c r="V3940" s="2">
        <f>DATE(A3940,INDEX(Map!$H$1:$H$12,MATCH(B3940,Map!$G$1:$G$12,0),0),1)</f>
        <v>43770</v>
      </c>
      <c r="W3940" t="str">
        <f>IF(AND(V3940&gt;=Map!$K$2,V3940&lt;=Map!$L$2),"Base",IF(AND(V3940&gt;=Map!$K$3,V3940&lt;=Map!$L$3),"Fcst","N/A"))</f>
        <v>N/A</v>
      </c>
      <c r="X3940" t="str">
        <f>INDEX(Map!$B$2:$B$86,MATCH(D3940,Map!$A$2:$A$86,0),0)</f>
        <v>N/A</v>
      </c>
      <c r="Y3940" s="7" t="str">
        <f>IF(INDEX(Map!$C$2:$C$86,MATCH(D3940,Map!$A$2:$A$86,0),0)="","N/A",E3940*INDEX(Map!$C$2:$C$86,MATCH(D3940,Map!$A$2:$A$86,0),0))</f>
        <v>N/A</v>
      </c>
      <c r="Z3940" s="7" t="str">
        <f>IF(INDEX(Map!$D$2:$D$86,MATCH(D3940,Map!$A$2:$A$86,0),0)="","N/A",E3940*INDEX(Map!$D$2:$D$86,MATCH(D3940,Map!$A$2:$A$86,0),0))</f>
        <v>N/A</v>
      </c>
      <c r="AA3940" t="str">
        <f>INDEX(Map!$E$2:$E$86,MATCH(D3940,Map!$A$2:$A$86,0),0)</f>
        <v>CSR</v>
      </c>
    </row>
    <row r="3941" spans="1:27" x14ac:dyDescent="0.25">
      <c r="A3941" s="1" t="s">
        <v>121</v>
      </c>
      <c r="B3941" s="1" t="s">
        <v>117</v>
      </c>
      <c r="C3941" s="1">
        <v>76</v>
      </c>
      <c r="D3941" s="1" t="s">
        <v>99</v>
      </c>
      <c r="E3941" s="1">
        <v>0</v>
      </c>
      <c r="F3941" s="1">
        <v>0</v>
      </c>
      <c r="G3941" s="1">
        <v>0</v>
      </c>
      <c r="H3941" s="1">
        <v>0</v>
      </c>
      <c r="I3941" s="1" t="s">
        <v>63</v>
      </c>
      <c r="J3941" s="1" t="s">
        <v>63</v>
      </c>
      <c r="K3941" s="1">
        <v>0</v>
      </c>
      <c r="L3941" s="1">
        <v>0</v>
      </c>
      <c r="M3941" s="1">
        <v>0</v>
      </c>
      <c r="N3941" s="1" t="s">
        <v>63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</v>
      </c>
      <c r="U3941" s="3" t="str">
        <f t="shared" si="61"/>
        <v>2017Plan</v>
      </c>
      <c r="V3941" s="2">
        <f>DATE(A3941,INDEX(Map!$H$1:$H$12,MATCH(B3941,Map!$G$1:$G$12,0),0),1)</f>
        <v>43770</v>
      </c>
      <c r="W3941" t="str">
        <f>IF(AND(V3941&gt;=Map!$K$2,V3941&lt;=Map!$L$2),"Base",IF(AND(V3941&gt;=Map!$K$3,V3941&lt;=Map!$L$3),"Fcst","N/A"))</f>
        <v>N/A</v>
      </c>
      <c r="X3941" t="str">
        <f>INDEX(Map!$B$2:$B$86,MATCH(D3941,Map!$A$2:$A$86,0),0)</f>
        <v>N/A</v>
      </c>
      <c r="Y3941" s="7" t="str">
        <f>IF(INDEX(Map!$C$2:$C$86,MATCH(D3941,Map!$A$2:$A$86,0),0)="","N/A",E3941*INDEX(Map!$C$2:$C$86,MATCH(D3941,Map!$A$2:$A$86,0),0))</f>
        <v>N/A</v>
      </c>
      <c r="Z3941" s="7" t="str">
        <f>IF(INDEX(Map!$D$2:$D$86,MATCH(D3941,Map!$A$2:$A$86,0),0)="","N/A",E3941*INDEX(Map!$D$2:$D$86,MATCH(D3941,Map!$A$2:$A$86,0),0))</f>
        <v>N/A</v>
      </c>
      <c r="AA3941" t="str">
        <f>INDEX(Map!$E$2:$E$86,MATCH(D3941,Map!$A$2:$A$86,0),0)</f>
        <v>CSR</v>
      </c>
    </row>
    <row r="3942" spans="1:27" x14ac:dyDescent="0.25">
      <c r="A3942" s="1" t="s">
        <v>121</v>
      </c>
      <c r="B3942" s="1" t="s">
        <v>117</v>
      </c>
      <c r="C3942" s="1">
        <v>77</v>
      </c>
      <c r="D3942" s="1" t="s">
        <v>100</v>
      </c>
      <c r="E3942" s="1">
        <v>0</v>
      </c>
      <c r="F3942" s="1">
        <v>0</v>
      </c>
      <c r="G3942" s="1">
        <v>0</v>
      </c>
      <c r="H3942" s="1">
        <v>0</v>
      </c>
      <c r="I3942" s="1" t="s">
        <v>63</v>
      </c>
      <c r="J3942" s="1" t="s">
        <v>63</v>
      </c>
      <c r="K3942" s="1">
        <v>0</v>
      </c>
      <c r="L3942" s="1">
        <v>0</v>
      </c>
      <c r="M3942" s="1">
        <v>0</v>
      </c>
      <c r="N3942" s="1" t="s">
        <v>63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3" t="str">
        <f t="shared" si="61"/>
        <v>2017Plan</v>
      </c>
      <c r="V3942" s="2">
        <f>DATE(A3942,INDEX(Map!$H$1:$H$12,MATCH(B3942,Map!$G$1:$G$12,0),0),1)</f>
        <v>43770</v>
      </c>
      <c r="W3942" t="str">
        <f>IF(AND(V3942&gt;=Map!$K$2,V3942&lt;=Map!$L$2),"Base",IF(AND(V3942&gt;=Map!$K$3,V3942&lt;=Map!$L$3),"Fcst","N/A"))</f>
        <v>N/A</v>
      </c>
      <c r="X3942" t="str">
        <f>INDEX(Map!$B$2:$B$86,MATCH(D3942,Map!$A$2:$A$86,0),0)</f>
        <v>N/A</v>
      </c>
      <c r="Y3942" s="7" t="str">
        <f>IF(INDEX(Map!$C$2:$C$86,MATCH(D3942,Map!$A$2:$A$86,0),0)="","N/A",E3942*INDEX(Map!$C$2:$C$86,MATCH(D3942,Map!$A$2:$A$86,0),0))</f>
        <v>N/A</v>
      </c>
      <c r="Z3942" s="7" t="str">
        <f>IF(INDEX(Map!$D$2:$D$86,MATCH(D3942,Map!$A$2:$A$86,0),0)="","N/A",E3942*INDEX(Map!$D$2:$D$86,MATCH(D3942,Map!$A$2:$A$86,0),0))</f>
        <v>N/A</v>
      </c>
      <c r="AA3942" t="str">
        <f>INDEX(Map!$E$2:$E$86,MATCH(D3942,Map!$A$2:$A$86,0),0)</f>
        <v>CSR</v>
      </c>
    </row>
    <row r="3943" spans="1:27" x14ac:dyDescent="0.25">
      <c r="A3943" s="1" t="s">
        <v>121</v>
      </c>
      <c r="B3943" s="1" t="s">
        <v>117</v>
      </c>
      <c r="C3943" s="1">
        <v>78</v>
      </c>
      <c r="D3943" s="1" t="s">
        <v>101</v>
      </c>
      <c r="E3943" s="1">
        <v>0</v>
      </c>
      <c r="F3943" s="1">
        <v>0</v>
      </c>
      <c r="G3943" s="1">
        <v>0</v>
      </c>
      <c r="H3943" s="1">
        <v>0</v>
      </c>
      <c r="I3943" s="1" t="s">
        <v>63</v>
      </c>
      <c r="J3943" s="1" t="s">
        <v>63</v>
      </c>
      <c r="K3943" s="1">
        <v>0</v>
      </c>
      <c r="L3943" s="1">
        <v>0</v>
      </c>
      <c r="M3943" s="1">
        <v>0</v>
      </c>
      <c r="N3943" s="1" t="s">
        <v>63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</v>
      </c>
      <c r="U3943" s="3" t="str">
        <f t="shared" si="61"/>
        <v>2017Plan</v>
      </c>
      <c r="V3943" s="2">
        <f>DATE(A3943,INDEX(Map!$H$1:$H$12,MATCH(B3943,Map!$G$1:$G$12,0),0),1)</f>
        <v>43770</v>
      </c>
      <c r="W3943" t="str">
        <f>IF(AND(V3943&gt;=Map!$K$2,V3943&lt;=Map!$L$2),"Base",IF(AND(V3943&gt;=Map!$K$3,V3943&lt;=Map!$L$3),"Fcst","N/A"))</f>
        <v>N/A</v>
      </c>
      <c r="X3943" t="str">
        <f>INDEX(Map!$B$2:$B$86,MATCH(D3943,Map!$A$2:$A$86,0),0)</f>
        <v>N/A</v>
      </c>
      <c r="Y3943" s="7" t="str">
        <f>IF(INDEX(Map!$C$2:$C$86,MATCH(D3943,Map!$A$2:$A$86,0),0)="","N/A",E3943*INDEX(Map!$C$2:$C$86,MATCH(D3943,Map!$A$2:$A$86,0),0))</f>
        <v>N/A</v>
      </c>
      <c r="Z3943" s="7" t="str">
        <f>IF(INDEX(Map!$D$2:$D$86,MATCH(D3943,Map!$A$2:$A$86,0),0)="","N/A",E3943*INDEX(Map!$D$2:$D$86,MATCH(D3943,Map!$A$2:$A$86,0),0))</f>
        <v>N/A</v>
      </c>
      <c r="AA3943" t="str">
        <f>INDEX(Map!$E$2:$E$86,MATCH(D3943,Map!$A$2:$A$86,0),0)</f>
        <v>CSR</v>
      </c>
    </row>
    <row r="3944" spans="1:27" x14ac:dyDescent="0.25">
      <c r="A3944" s="1" t="s">
        <v>121</v>
      </c>
      <c r="B3944" s="1" t="s">
        <v>117</v>
      </c>
      <c r="C3944" s="1">
        <v>79</v>
      </c>
      <c r="D3944" s="1" t="s">
        <v>102</v>
      </c>
      <c r="E3944" s="1">
        <v>0</v>
      </c>
      <c r="F3944" s="1">
        <v>0</v>
      </c>
      <c r="G3944" s="1">
        <v>0</v>
      </c>
      <c r="H3944" s="1">
        <v>0</v>
      </c>
      <c r="I3944" s="1" t="s">
        <v>63</v>
      </c>
      <c r="J3944" s="1" t="s">
        <v>63</v>
      </c>
      <c r="K3944" s="1">
        <v>0</v>
      </c>
      <c r="L3944" s="1">
        <v>0</v>
      </c>
      <c r="M3944" s="1">
        <v>0</v>
      </c>
      <c r="N3944" s="1" t="s">
        <v>63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</v>
      </c>
      <c r="U3944" s="3" t="str">
        <f t="shared" si="61"/>
        <v>2017Plan</v>
      </c>
      <c r="V3944" s="2">
        <f>DATE(A3944,INDEX(Map!$H$1:$H$12,MATCH(B3944,Map!$G$1:$G$12,0),0),1)</f>
        <v>43770</v>
      </c>
      <c r="W3944" t="str">
        <f>IF(AND(V3944&gt;=Map!$K$2,V3944&lt;=Map!$L$2),"Base",IF(AND(V3944&gt;=Map!$K$3,V3944&lt;=Map!$L$3),"Fcst","N/A"))</f>
        <v>N/A</v>
      </c>
      <c r="X3944" t="str">
        <f>INDEX(Map!$B$2:$B$86,MATCH(D3944,Map!$A$2:$A$86,0),0)</f>
        <v>N/A</v>
      </c>
      <c r="Y3944" s="7" t="str">
        <f>IF(INDEX(Map!$C$2:$C$86,MATCH(D3944,Map!$A$2:$A$86,0),0)="","N/A",E3944*INDEX(Map!$C$2:$C$86,MATCH(D3944,Map!$A$2:$A$86,0),0))</f>
        <v>N/A</v>
      </c>
      <c r="Z3944" s="7" t="str">
        <f>IF(INDEX(Map!$D$2:$D$86,MATCH(D3944,Map!$A$2:$A$86,0),0)="","N/A",E3944*INDEX(Map!$D$2:$D$86,MATCH(D3944,Map!$A$2:$A$86,0),0))</f>
        <v>N/A</v>
      </c>
      <c r="AA3944" t="str">
        <f>INDEX(Map!$E$2:$E$86,MATCH(D3944,Map!$A$2:$A$86,0),0)</f>
        <v>CSR</v>
      </c>
    </row>
    <row r="3945" spans="1:27" x14ac:dyDescent="0.25">
      <c r="A3945" s="1" t="s">
        <v>121</v>
      </c>
      <c r="B3945" s="1" t="s">
        <v>117</v>
      </c>
      <c r="C3945" s="1">
        <v>80</v>
      </c>
      <c r="D3945" s="1" t="s">
        <v>103</v>
      </c>
      <c r="E3945" s="1">
        <v>0</v>
      </c>
      <c r="F3945" s="1">
        <v>0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3" t="str">
        <f t="shared" si="61"/>
        <v>2017Plan</v>
      </c>
      <c r="V3945" s="2">
        <f>DATE(A3945,INDEX(Map!$H$1:$H$12,MATCH(B3945,Map!$G$1:$G$12,0),0),1)</f>
        <v>43770</v>
      </c>
      <c r="W3945" t="str">
        <f>IF(AND(V3945&gt;=Map!$K$2,V3945&lt;=Map!$L$2),"Base",IF(AND(V3945&gt;=Map!$K$3,V3945&lt;=Map!$L$3),"Fcst","N/A"))</f>
        <v>N/A</v>
      </c>
      <c r="X3945" t="str">
        <f>INDEX(Map!$B$2:$B$86,MATCH(D3945,Map!$A$2:$A$86,0),0)</f>
        <v>N/A</v>
      </c>
      <c r="Y3945" s="7" t="str">
        <f>IF(INDEX(Map!$C$2:$C$86,MATCH(D3945,Map!$A$2:$A$86,0),0)="","N/A",E3945*INDEX(Map!$C$2:$C$86,MATCH(D3945,Map!$A$2:$A$86,0),0))</f>
        <v>N/A</v>
      </c>
      <c r="Z3945" s="7" t="str">
        <f>IF(INDEX(Map!$D$2:$D$86,MATCH(D3945,Map!$A$2:$A$86,0),0)="","N/A",E3945*INDEX(Map!$D$2:$D$86,MATCH(D3945,Map!$A$2:$A$86,0),0))</f>
        <v>N/A</v>
      </c>
      <c r="AA3945" t="str">
        <f>INDEX(Map!$E$2:$E$86,MATCH(D3945,Map!$A$2:$A$86,0),0)</f>
        <v>NGCC</v>
      </c>
    </row>
    <row r="3946" spans="1:27" x14ac:dyDescent="0.25">
      <c r="A3946" s="1" t="s">
        <v>121</v>
      </c>
      <c r="B3946" s="1" t="s">
        <v>117</v>
      </c>
      <c r="C3946" s="1">
        <v>81</v>
      </c>
      <c r="D3946" s="1" t="s">
        <v>104</v>
      </c>
      <c r="E3946" s="1">
        <v>0</v>
      </c>
      <c r="F3946" s="1">
        <v>0</v>
      </c>
      <c r="G3946" s="1">
        <v>0</v>
      </c>
      <c r="H3946" s="1">
        <v>0</v>
      </c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3" t="str">
        <f t="shared" si="61"/>
        <v>2017Plan</v>
      </c>
      <c r="V3946" s="2">
        <f>DATE(A3946,INDEX(Map!$H$1:$H$12,MATCH(B3946,Map!$G$1:$G$12,0),0),1)</f>
        <v>43770</v>
      </c>
      <c r="W3946" t="str">
        <f>IF(AND(V3946&gt;=Map!$K$2,V3946&lt;=Map!$L$2),"Base",IF(AND(V3946&gt;=Map!$K$3,V3946&lt;=Map!$L$3),"Fcst","N/A"))</f>
        <v>N/A</v>
      </c>
      <c r="X3946" t="str">
        <f>INDEX(Map!$B$2:$B$86,MATCH(D3946,Map!$A$2:$A$86,0),0)</f>
        <v>N/A</v>
      </c>
      <c r="Y3946" s="7" t="str">
        <f>IF(INDEX(Map!$C$2:$C$86,MATCH(D3946,Map!$A$2:$A$86,0),0)="","N/A",E3946*INDEX(Map!$C$2:$C$86,MATCH(D3946,Map!$A$2:$A$86,0),0))</f>
        <v>N/A</v>
      </c>
      <c r="Z3946" s="7" t="str">
        <f>IF(INDEX(Map!$D$2:$D$86,MATCH(D3946,Map!$A$2:$A$86,0),0)="","N/A",E3946*INDEX(Map!$D$2:$D$86,MATCH(D3946,Map!$A$2:$A$86,0),0))</f>
        <v>N/A</v>
      </c>
      <c r="AA3946" t="str">
        <f>INDEX(Map!$E$2:$E$86,MATCH(D3946,Map!$A$2:$A$86,0),0)</f>
        <v>NGCC</v>
      </c>
    </row>
    <row r="3947" spans="1:27" x14ac:dyDescent="0.25">
      <c r="A3947" s="1" t="s">
        <v>121</v>
      </c>
      <c r="B3947" s="1" t="s">
        <v>117</v>
      </c>
      <c r="C3947" s="1">
        <v>82</v>
      </c>
      <c r="D3947" s="1" t="s">
        <v>105</v>
      </c>
      <c r="E3947" s="1">
        <v>0</v>
      </c>
      <c r="F3947" s="1">
        <v>0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3" t="str">
        <f t="shared" si="61"/>
        <v>2017Plan</v>
      </c>
      <c r="V3947" s="2">
        <f>DATE(A3947,INDEX(Map!$H$1:$H$12,MATCH(B3947,Map!$G$1:$G$12,0),0),1)</f>
        <v>43770</v>
      </c>
      <c r="W3947" t="str">
        <f>IF(AND(V3947&gt;=Map!$K$2,V3947&lt;=Map!$L$2),"Base",IF(AND(V3947&gt;=Map!$K$3,V3947&lt;=Map!$L$3),"Fcst","N/A"))</f>
        <v>N/A</v>
      </c>
      <c r="X3947" t="str">
        <f>INDEX(Map!$B$2:$B$86,MATCH(D3947,Map!$A$2:$A$86,0),0)</f>
        <v>N/A</v>
      </c>
      <c r="Y3947" s="7" t="str">
        <f>IF(INDEX(Map!$C$2:$C$86,MATCH(D3947,Map!$A$2:$A$86,0),0)="","N/A",E3947*INDEX(Map!$C$2:$C$86,MATCH(D3947,Map!$A$2:$A$86,0),0))</f>
        <v>N/A</v>
      </c>
      <c r="Z3947" s="7" t="str">
        <f>IF(INDEX(Map!$D$2:$D$86,MATCH(D3947,Map!$A$2:$A$86,0),0)="","N/A",E3947*INDEX(Map!$D$2:$D$86,MATCH(D3947,Map!$A$2:$A$86,0),0))</f>
        <v>N/A</v>
      </c>
      <c r="AA3947" t="str">
        <f>INDEX(Map!$E$2:$E$86,MATCH(D3947,Map!$A$2:$A$86,0),0)</f>
        <v>NGCC</v>
      </c>
    </row>
    <row r="3948" spans="1:27" x14ac:dyDescent="0.25">
      <c r="A3948" s="1" t="s">
        <v>121</v>
      </c>
      <c r="B3948" s="1" t="s">
        <v>117</v>
      </c>
      <c r="C3948" s="1">
        <v>83</v>
      </c>
      <c r="D3948" s="1" t="s">
        <v>106</v>
      </c>
      <c r="E3948" s="1">
        <v>0</v>
      </c>
      <c r="F3948" s="1">
        <v>0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3" t="str">
        <f t="shared" si="61"/>
        <v>2017Plan</v>
      </c>
      <c r="V3948" s="2">
        <f>DATE(A3948,INDEX(Map!$H$1:$H$12,MATCH(B3948,Map!$G$1:$G$12,0),0),1)</f>
        <v>43770</v>
      </c>
      <c r="W3948" t="str">
        <f>IF(AND(V3948&gt;=Map!$K$2,V3948&lt;=Map!$L$2),"Base",IF(AND(V3948&gt;=Map!$K$3,V3948&lt;=Map!$L$3),"Fcst","N/A"))</f>
        <v>N/A</v>
      </c>
      <c r="X3948" t="str">
        <f>INDEX(Map!$B$2:$B$86,MATCH(D3948,Map!$A$2:$A$86,0),0)</f>
        <v>N/A</v>
      </c>
      <c r="Y3948" s="7" t="str">
        <f>IF(INDEX(Map!$C$2:$C$86,MATCH(D3948,Map!$A$2:$A$86,0),0)="","N/A",E3948*INDEX(Map!$C$2:$C$86,MATCH(D3948,Map!$A$2:$A$86,0),0))</f>
        <v>N/A</v>
      </c>
      <c r="Z3948" s="7" t="str">
        <f>IF(INDEX(Map!$D$2:$D$86,MATCH(D3948,Map!$A$2:$A$86,0),0)="","N/A",E3948*INDEX(Map!$D$2:$D$86,MATCH(D3948,Map!$A$2:$A$86,0),0))</f>
        <v>N/A</v>
      </c>
      <c r="AA3948" t="str">
        <f>INDEX(Map!$E$2:$E$86,MATCH(D3948,Map!$A$2:$A$86,0),0)</f>
        <v>NGCC</v>
      </c>
    </row>
    <row r="3949" spans="1:27" x14ac:dyDescent="0.25">
      <c r="A3949" s="1" t="s">
        <v>121</v>
      </c>
      <c r="B3949" s="1" t="s">
        <v>117</v>
      </c>
      <c r="C3949" s="1">
        <v>84</v>
      </c>
      <c r="D3949" s="1" t="s">
        <v>107</v>
      </c>
      <c r="E3949" s="1">
        <v>0</v>
      </c>
      <c r="F3949" s="1">
        <v>0</v>
      </c>
      <c r="G3949" s="1">
        <v>0</v>
      </c>
      <c r="H3949" s="1">
        <v>0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</v>
      </c>
      <c r="U3949" s="3" t="str">
        <f t="shared" si="61"/>
        <v>2017Plan</v>
      </c>
      <c r="V3949" s="2">
        <f>DATE(A3949,INDEX(Map!$H$1:$H$12,MATCH(B3949,Map!$G$1:$G$12,0),0),1)</f>
        <v>43770</v>
      </c>
      <c r="W3949" t="str">
        <f>IF(AND(V3949&gt;=Map!$K$2,V3949&lt;=Map!$L$2),"Base",IF(AND(V3949&gt;=Map!$K$3,V3949&lt;=Map!$L$3),"Fcst","N/A"))</f>
        <v>N/A</v>
      </c>
      <c r="X3949" t="str">
        <f>INDEX(Map!$B$2:$B$86,MATCH(D3949,Map!$A$2:$A$86,0),0)</f>
        <v>Bluegrass/EKPC</v>
      </c>
      <c r="Y3949" s="7" t="str">
        <f>IF(INDEX(Map!$C$2:$C$86,MATCH(D3949,Map!$A$2:$A$86,0),0)="","N/A",E3949*INDEX(Map!$C$2:$C$86,MATCH(D3949,Map!$A$2:$A$86,0),0))</f>
        <v>N/A</v>
      </c>
      <c r="Z3949" s="7">
        <f>IF(INDEX(Map!$D$2:$D$86,MATCH(D3949,Map!$A$2:$A$86,0),0)="","N/A",E3949*INDEX(Map!$D$2:$D$86,MATCH(D3949,Map!$A$2:$A$86,0),0))</f>
        <v>0</v>
      </c>
      <c r="AA3949" t="str">
        <f>INDEX(Map!$E$2:$E$86,MATCH(D3949,Map!$A$2:$A$86,0),0)</f>
        <v>SCCT</v>
      </c>
    </row>
    <row r="3950" spans="1:27" x14ac:dyDescent="0.25">
      <c r="A3950" s="1" t="s">
        <v>121</v>
      </c>
      <c r="B3950" s="1" t="s">
        <v>118</v>
      </c>
      <c r="C3950" s="1">
        <v>1</v>
      </c>
      <c r="D3950" s="1" t="s">
        <v>23</v>
      </c>
      <c r="E3950" s="1">
        <v>3.5</v>
      </c>
      <c r="F3950" s="1">
        <v>0</v>
      </c>
      <c r="G3950" s="1">
        <v>4.5</v>
      </c>
      <c r="H3950" s="1">
        <v>1</v>
      </c>
      <c r="I3950" s="1">
        <v>42.3</v>
      </c>
      <c r="J3950" s="1">
        <v>11941</v>
      </c>
      <c r="K3950" s="1">
        <v>97</v>
      </c>
      <c r="L3950" s="1">
        <v>268.10000000000002</v>
      </c>
      <c r="M3950" s="1">
        <v>114</v>
      </c>
      <c r="N3950" s="1">
        <v>1</v>
      </c>
      <c r="O3950" s="1">
        <v>11</v>
      </c>
      <c r="P3950" s="1">
        <v>0</v>
      </c>
      <c r="Q3950" s="1">
        <v>10</v>
      </c>
      <c r="R3950" s="1">
        <v>34.97</v>
      </c>
      <c r="S3950" s="1">
        <v>38.1</v>
      </c>
      <c r="T3950" s="1">
        <v>135</v>
      </c>
      <c r="U3950" s="3" t="str">
        <f t="shared" si="61"/>
        <v>2017Plan</v>
      </c>
      <c r="V3950" s="2">
        <f>DATE(A3950,INDEX(Map!$H$1:$H$12,MATCH(B3950,Map!$G$1:$G$12,0),0),1)</f>
        <v>43800</v>
      </c>
      <c r="W3950" t="str">
        <f>IF(AND(V3950&gt;=Map!$K$2,V3950&lt;=Map!$L$2),"Base",IF(AND(V3950&gt;=Map!$K$3,V3950&lt;=Map!$L$3),"Fcst","N/A"))</f>
        <v>N/A</v>
      </c>
      <c r="X3950" t="str">
        <f>INDEX(Map!$B$2:$B$86,MATCH(D3950,Map!$A$2:$A$86,0),0)</f>
        <v>Brown 1</v>
      </c>
      <c r="Y3950" s="7">
        <f>IF(INDEX(Map!$C$2:$C$86,MATCH(D3950,Map!$A$2:$A$86,0),0)="","N/A",E3950*INDEX(Map!$C$2:$C$86,MATCH(D3950,Map!$A$2:$A$86,0),0))</f>
        <v>3.5</v>
      </c>
      <c r="Z3950" s="7" t="str">
        <f>IF(INDEX(Map!$D$2:$D$86,MATCH(D3950,Map!$A$2:$A$86,0),0)="","N/A",E3950*INDEX(Map!$D$2:$D$86,MATCH(D3950,Map!$A$2:$A$86,0),0))</f>
        <v>N/A</v>
      </c>
      <c r="AA3950" t="str">
        <f>INDEX(Map!$E$2:$E$86,MATCH(D3950,Map!$A$2:$A$86,0),0)</f>
        <v>Coal</v>
      </c>
    </row>
    <row r="3951" spans="1:27" x14ac:dyDescent="0.25">
      <c r="A3951" s="1" t="s">
        <v>121</v>
      </c>
      <c r="B3951" s="1" t="s">
        <v>118</v>
      </c>
      <c r="C3951" s="1">
        <v>2</v>
      </c>
      <c r="D3951" s="1" t="s">
        <v>24</v>
      </c>
      <c r="E3951" s="1">
        <v>29.3</v>
      </c>
      <c r="F3951" s="1">
        <v>0</v>
      </c>
      <c r="G3951" s="1">
        <v>23.4</v>
      </c>
      <c r="H3951" s="1">
        <v>3</v>
      </c>
      <c r="I3951" s="1">
        <v>321.5</v>
      </c>
      <c r="J3951" s="1">
        <v>10987</v>
      </c>
      <c r="K3951" s="1">
        <v>445</v>
      </c>
      <c r="L3951" s="1">
        <v>268.10000000000002</v>
      </c>
      <c r="M3951" s="1">
        <v>862</v>
      </c>
      <c r="N3951" s="1">
        <v>2</v>
      </c>
      <c r="O3951" s="1">
        <v>43</v>
      </c>
      <c r="P3951" s="1">
        <v>0</v>
      </c>
      <c r="Q3951" s="1">
        <v>65</v>
      </c>
      <c r="R3951" s="1">
        <v>31.68</v>
      </c>
      <c r="S3951" s="1">
        <v>33.17</v>
      </c>
      <c r="T3951" s="1">
        <v>970</v>
      </c>
      <c r="U3951" s="3" t="str">
        <f t="shared" si="61"/>
        <v>2017Plan</v>
      </c>
      <c r="V3951" s="2">
        <f>DATE(A3951,INDEX(Map!$H$1:$H$12,MATCH(B3951,Map!$G$1:$G$12,0),0),1)</f>
        <v>43800</v>
      </c>
      <c r="W3951" t="str">
        <f>IF(AND(V3951&gt;=Map!$K$2,V3951&lt;=Map!$L$2),"Base",IF(AND(V3951&gt;=Map!$K$3,V3951&lt;=Map!$L$3),"Fcst","N/A"))</f>
        <v>N/A</v>
      </c>
      <c r="X3951" t="str">
        <f>INDEX(Map!$B$2:$B$86,MATCH(D3951,Map!$A$2:$A$86,0),0)</f>
        <v>Brown 2</v>
      </c>
      <c r="Y3951" s="7">
        <f>IF(INDEX(Map!$C$2:$C$86,MATCH(D3951,Map!$A$2:$A$86,0),0)="","N/A",E3951*INDEX(Map!$C$2:$C$86,MATCH(D3951,Map!$A$2:$A$86,0),0))</f>
        <v>29.3</v>
      </c>
      <c r="Z3951" s="7" t="str">
        <f>IF(INDEX(Map!$D$2:$D$86,MATCH(D3951,Map!$A$2:$A$86,0),0)="","N/A",E3951*INDEX(Map!$D$2:$D$86,MATCH(D3951,Map!$A$2:$A$86,0),0))</f>
        <v>N/A</v>
      </c>
      <c r="AA3951" t="str">
        <f>INDEX(Map!$E$2:$E$86,MATCH(D3951,Map!$A$2:$A$86,0),0)</f>
        <v>Coal</v>
      </c>
    </row>
    <row r="3952" spans="1:27" x14ac:dyDescent="0.25">
      <c r="A3952" s="1" t="s">
        <v>121</v>
      </c>
      <c r="B3952" s="1" t="s">
        <v>118</v>
      </c>
      <c r="C3952" s="1">
        <v>3</v>
      </c>
      <c r="D3952" s="1" t="s">
        <v>25</v>
      </c>
      <c r="E3952" s="1">
        <v>64.099999999999994</v>
      </c>
      <c r="F3952" s="1">
        <v>0</v>
      </c>
      <c r="G3952" s="1">
        <v>20.9</v>
      </c>
      <c r="H3952" s="1">
        <v>5</v>
      </c>
      <c r="I3952" s="1">
        <v>781.5</v>
      </c>
      <c r="J3952" s="1">
        <v>12185</v>
      </c>
      <c r="K3952" s="1">
        <v>417</v>
      </c>
      <c r="L3952" s="1">
        <v>268.10000000000002</v>
      </c>
      <c r="M3952" s="1">
        <v>2095</v>
      </c>
      <c r="N3952" s="1">
        <v>5</v>
      </c>
      <c r="O3952" s="1">
        <v>94</v>
      </c>
      <c r="P3952" s="1">
        <v>0</v>
      </c>
      <c r="Q3952" s="1">
        <v>203</v>
      </c>
      <c r="R3952" s="1">
        <v>35.840000000000003</v>
      </c>
      <c r="S3952" s="1">
        <v>37.299999999999997</v>
      </c>
      <c r="T3952" s="1">
        <v>2392</v>
      </c>
      <c r="U3952" s="3" t="str">
        <f t="shared" si="61"/>
        <v>2017Plan</v>
      </c>
      <c r="V3952" s="2">
        <f>DATE(A3952,INDEX(Map!$H$1:$H$12,MATCH(B3952,Map!$G$1:$G$12,0),0),1)</f>
        <v>43800</v>
      </c>
      <c r="W3952" t="str">
        <f>IF(AND(V3952&gt;=Map!$K$2,V3952&lt;=Map!$L$2),"Base",IF(AND(V3952&gt;=Map!$K$3,V3952&lt;=Map!$L$3),"Fcst","N/A"))</f>
        <v>N/A</v>
      </c>
      <c r="X3952" t="str">
        <f>INDEX(Map!$B$2:$B$86,MATCH(D3952,Map!$A$2:$A$86,0),0)</f>
        <v>Brown 3</v>
      </c>
      <c r="Y3952" s="7">
        <f>IF(INDEX(Map!$C$2:$C$86,MATCH(D3952,Map!$A$2:$A$86,0),0)="","N/A",E3952*INDEX(Map!$C$2:$C$86,MATCH(D3952,Map!$A$2:$A$86,0),0))</f>
        <v>64.099999999999994</v>
      </c>
      <c r="Z3952" s="7" t="str">
        <f>IF(INDEX(Map!$D$2:$D$86,MATCH(D3952,Map!$A$2:$A$86,0),0)="","N/A",E3952*INDEX(Map!$D$2:$D$86,MATCH(D3952,Map!$A$2:$A$86,0),0))</f>
        <v>N/A</v>
      </c>
      <c r="AA3952" t="str">
        <f>INDEX(Map!$E$2:$E$86,MATCH(D3952,Map!$A$2:$A$86,0),0)</f>
        <v>Coal</v>
      </c>
    </row>
    <row r="3953" spans="1:27" x14ac:dyDescent="0.25">
      <c r="A3953" s="1" t="s">
        <v>121</v>
      </c>
      <c r="B3953" s="1" t="s">
        <v>118</v>
      </c>
      <c r="C3953" s="1">
        <v>4</v>
      </c>
      <c r="D3953" s="1" t="s">
        <v>26</v>
      </c>
      <c r="E3953" s="1">
        <v>276.7</v>
      </c>
      <c r="F3953" s="1">
        <v>0</v>
      </c>
      <c r="G3953" s="1">
        <v>78.099999999999994</v>
      </c>
      <c r="H3953" s="1">
        <v>2</v>
      </c>
      <c r="I3953" s="1">
        <v>2877.6</v>
      </c>
      <c r="J3953" s="1">
        <v>10400</v>
      </c>
      <c r="K3953" s="1">
        <v>691</v>
      </c>
      <c r="L3953" s="1">
        <v>204.8</v>
      </c>
      <c r="M3953" s="1">
        <v>5894</v>
      </c>
      <c r="N3953" s="1">
        <v>2</v>
      </c>
      <c r="O3953" s="1">
        <v>38</v>
      </c>
      <c r="P3953" s="1">
        <v>0</v>
      </c>
      <c r="Q3953" s="1">
        <v>549</v>
      </c>
      <c r="R3953" s="1">
        <v>23.29</v>
      </c>
      <c r="S3953" s="1">
        <v>23.42</v>
      </c>
      <c r="T3953" s="1">
        <v>6480</v>
      </c>
      <c r="U3953" s="3" t="str">
        <f t="shared" si="61"/>
        <v>2017Plan</v>
      </c>
      <c r="V3953" s="2">
        <f>DATE(A3953,INDEX(Map!$H$1:$H$12,MATCH(B3953,Map!$G$1:$G$12,0),0),1)</f>
        <v>43800</v>
      </c>
      <c r="W3953" t="str">
        <f>IF(AND(V3953&gt;=Map!$K$2,V3953&lt;=Map!$L$2),"Base",IF(AND(V3953&gt;=Map!$K$3,V3953&lt;=Map!$L$3),"Fcst","N/A"))</f>
        <v>N/A</v>
      </c>
      <c r="X3953" t="str">
        <f>INDEX(Map!$B$2:$B$86,MATCH(D3953,Map!$A$2:$A$86,0),0)</f>
        <v>Ghent 1</v>
      </c>
      <c r="Y3953" s="7">
        <f>IF(INDEX(Map!$C$2:$C$86,MATCH(D3953,Map!$A$2:$A$86,0),0)="","N/A",E3953*INDEX(Map!$C$2:$C$86,MATCH(D3953,Map!$A$2:$A$86,0),0))</f>
        <v>276.7</v>
      </c>
      <c r="Z3953" s="7" t="str">
        <f>IF(INDEX(Map!$D$2:$D$86,MATCH(D3953,Map!$A$2:$A$86,0),0)="","N/A",E3953*INDEX(Map!$D$2:$D$86,MATCH(D3953,Map!$A$2:$A$86,0),0))</f>
        <v>N/A</v>
      </c>
      <c r="AA3953" t="str">
        <f>INDEX(Map!$E$2:$E$86,MATCH(D3953,Map!$A$2:$A$86,0),0)</f>
        <v>Coal</v>
      </c>
    </row>
    <row r="3954" spans="1:27" x14ac:dyDescent="0.25">
      <c r="A3954" s="1" t="s">
        <v>121</v>
      </c>
      <c r="B3954" s="1" t="s">
        <v>118</v>
      </c>
      <c r="C3954" s="1">
        <v>5</v>
      </c>
      <c r="D3954" s="1" t="s">
        <v>27</v>
      </c>
      <c r="E3954" s="1">
        <v>272.3</v>
      </c>
      <c r="F3954" s="1">
        <v>0</v>
      </c>
      <c r="G3954" s="1">
        <v>77</v>
      </c>
      <c r="H3954" s="1">
        <v>2</v>
      </c>
      <c r="I3954" s="1">
        <v>2808.7</v>
      </c>
      <c r="J3954" s="1">
        <v>10316</v>
      </c>
      <c r="K3954" s="1">
        <v>698</v>
      </c>
      <c r="L3954" s="1">
        <v>204.8</v>
      </c>
      <c r="M3954" s="1">
        <v>5753</v>
      </c>
      <c r="N3954" s="1">
        <v>2</v>
      </c>
      <c r="O3954" s="1">
        <v>33</v>
      </c>
      <c r="P3954" s="1">
        <v>0</v>
      </c>
      <c r="Q3954" s="1">
        <v>317</v>
      </c>
      <c r="R3954" s="1">
        <v>22.3</v>
      </c>
      <c r="S3954" s="1">
        <v>22.42</v>
      </c>
      <c r="T3954" s="1">
        <v>6103</v>
      </c>
      <c r="U3954" s="3" t="str">
        <f t="shared" si="61"/>
        <v>2017Plan</v>
      </c>
      <c r="V3954" s="2">
        <f>DATE(A3954,INDEX(Map!$H$1:$H$12,MATCH(B3954,Map!$G$1:$G$12,0),0),1)</f>
        <v>43800</v>
      </c>
      <c r="W3954" t="str">
        <f>IF(AND(V3954&gt;=Map!$K$2,V3954&lt;=Map!$L$2),"Base",IF(AND(V3954&gt;=Map!$K$3,V3954&lt;=Map!$L$3),"Fcst","N/A"))</f>
        <v>N/A</v>
      </c>
      <c r="X3954" t="str">
        <f>INDEX(Map!$B$2:$B$86,MATCH(D3954,Map!$A$2:$A$86,0),0)</f>
        <v>Ghent 2</v>
      </c>
      <c r="Y3954" s="7">
        <f>IF(INDEX(Map!$C$2:$C$86,MATCH(D3954,Map!$A$2:$A$86,0),0)="","N/A",E3954*INDEX(Map!$C$2:$C$86,MATCH(D3954,Map!$A$2:$A$86,0),0))</f>
        <v>272.3</v>
      </c>
      <c r="Z3954" s="7" t="str">
        <f>IF(INDEX(Map!$D$2:$D$86,MATCH(D3954,Map!$A$2:$A$86,0),0)="","N/A",E3954*INDEX(Map!$D$2:$D$86,MATCH(D3954,Map!$A$2:$A$86,0),0))</f>
        <v>N/A</v>
      </c>
      <c r="AA3954" t="str">
        <f>INDEX(Map!$E$2:$E$86,MATCH(D3954,Map!$A$2:$A$86,0),0)</f>
        <v>Coal</v>
      </c>
    </row>
    <row r="3955" spans="1:27" x14ac:dyDescent="0.25">
      <c r="A3955" s="1" t="s">
        <v>121</v>
      </c>
      <c r="B3955" s="1" t="s">
        <v>118</v>
      </c>
      <c r="C3955" s="1">
        <v>6</v>
      </c>
      <c r="D3955" s="1" t="s">
        <v>28</v>
      </c>
      <c r="E3955" s="1">
        <v>232.9</v>
      </c>
      <c r="F3955" s="1">
        <v>0</v>
      </c>
      <c r="G3955" s="1">
        <v>65.5</v>
      </c>
      <c r="H3955" s="1">
        <v>3</v>
      </c>
      <c r="I3955" s="1">
        <v>2605.3000000000002</v>
      </c>
      <c r="J3955" s="1">
        <v>11189</v>
      </c>
      <c r="K3955" s="1">
        <v>625</v>
      </c>
      <c r="L3955" s="1">
        <v>204.8</v>
      </c>
      <c r="M3955" s="1">
        <v>5336</v>
      </c>
      <c r="N3955" s="1">
        <v>5</v>
      </c>
      <c r="O3955" s="1">
        <v>92</v>
      </c>
      <c r="P3955" s="1">
        <v>0</v>
      </c>
      <c r="Q3955" s="1">
        <v>450</v>
      </c>
      <c r="R3955" s="1">
        <v>24.85</v>
      </c>
      <c r="S3955" s="1">
        <v>25.25</v>
      </c>
      <c r="T3955" s="1">
        <v>5879</v>
      </c>
      <c r="U3955" s="3" t="str">
        <f t="shared" si="61"/>
        <v>2017Plan</v>
      </c>
      <c r="V3955" s="2">
        <f>DATE(A3955,INDEX(Map!$H$1:$H$12,MATCH(B3955,Map!$G$1:$G$12,0),0),1)</f>
        <v>43800</v>
      </c>
      <c r="W3955" t="str">
        <f>IF(AND(V3955&gt;=Map!$K$2,V3955&lt;=Map!$L$2),"Base",IF(AND(V3955&gt;=Map!$K$3,V3955&lt;=Map!$L$3),"Fcst","N/A"))</f>
        <v>N/A</v>
      </c>
      <c r="X3955" t="str">
        <f>INDEX(Map!$B$2:$B$86,MATCH(D3955,Map!$A$2:$A$86,0),0)</f>
        <v>Ghent 3</v>
      </c>
      <c r="Y3955" s="7">
        <f>IF(INDEX(Map!$C$2:$C$86,MATCH(D3955,Map!$A$2:$A$86,0),0)="","N/A",E3955*INDEX(Map!$C$2:$C$86,MATCH(D3955,Map!$A$2:$A$86,0),0))</f>
        <v>232.9</v>
      </c>
      <c r="Z3955" s="7" t="str">
        <f>IF(INDEX(Map!$D$2:$D$86,MATCH(D3955,Map!$A$2:$A$86,0),0)="","N/A",E3955*INDEX(Map!$D$2:$D$86,MATCH(D3955,Map!$A$2:$A$86,0),0))</f>
        <v>N/A</v>
      </c>
      <c r="AA3955" t="str">
        <f>INDEX(Map!$E$2:$E$86,MATCH(D3955,Map!$A$2:$A$86,0),0)</f>
        <v>Coal</v>
      </c>
    </row>
    <row r="3956" spans="1:27" x14ac:dyDescent="0.25">
      <c r="A3956" s="1" t="s">
        <v>121</v>
      </c>
      <c r="B3956" s="1" t="s">
        <v>118</v>
      </c>
      <c r="C3956" s="1">
        <v>7</v>
      </c>
      <c r="D3956" s="1" t="s">
        <v>29</v>
      </c>
      <c r="E3956" s="1">
        <v>269.5</v>
      </c>
      <c r="F3956" s="1">
        <v>0</v>
      </c>
      <c r="G3956" s="1">
        <v>74.400000000000006</v>
      </c>
      <c r="H3956" s="1">
        <v>2</v>
      </c>
      <c r="I3956" s="1">
        <v>2963.3</v>
      </c>
      <c r="J3956" s="1">
        <v>10994</v>
      </c>
      <c r="K3956" s="1">
        <v>696</v>
      </c>
      <c r="L3956" s="1">
        <v>204.8</v>
      </c>
      <c r="M3956" s="1">
        <v>6070</v>
      </c>
      <c r="N3956" s="1">
        <v>4</v>
      </c>
      <c r="O3956" s="1">
        <v>65</v>
      </c>
      <c r="P3956" s="1">
        <v>0</v>
      </c>
      <c r="Q3956" s="1">
        <v>540</v>
      </c>
      <c r="R3956" s="1">
        <v>24.52</v>
      </c>
      <c r="S3956" s="1">
        <v>24.76</v>
      </c>
      <c r="T3956" s="1">
        <v>6675</v>
      </c>
      <c r="U3956" s="3" t="str">
        <f t="shared" si="61"/>
        <v>2017Plan</v>
      </c>
      <c r="V3956" s="2">
        <f>DATE(A3956,INDEX(Map!$H$1:$H$12,MATCH(B3956,Map!$G$1:$G$12,0),0),1)</f>
        <v>43800</v>
      </c>
      <c r="W3956" t="str">
        <f>IF(AND(V3956&gt;=Map!$K$2,V3956&lt;=Map!$L$2),"Base",IF(AND(V3956&gt;=Map!$K$3,V3956&lt;=Map!$L$3),"Fcst","N/A"))</f>
        <v>N/A</v>
      </c>
      <c r="X3956" t="str">
        <f>INDEX(Map!$B$2:$B$86,MATCH(D3956,Map!$A$2:$A$86,0),0)</f>
        <v>Ghent 4</v>
      </c>
      <c r="Y3956" s="7">
        <f>IF(INDEX(Map!$C$2:$C$86,MATCH(D3956,Map!$A$2:$A$86,0),0)="","N/A",E3956*INDEX(Map!$C$2:$C$86,MATCH(D3956,Map!$A$2:$A$86,0),0))</f>
        <v>269.5</v>
      </c>
      <c r="Z3956" s="7" t="str">
        <f>IF(INDEX(Map!$D$2:$D$86,MATCH(D3956,Map!$A$2:$A$86,0),0)="","N/A",E3956*INDEX(Map!$D$2:$D$86,MATCH(D3956,Map!$A$2:$A$86,0),0))</f>
        <v>N/A</v>
      </c>
      <c r="AA3956" t="str">
        <f>INDEX(Map!$E$2:$E$86,MATCH(D3956,Map!$A$2:$A$86,0),0)</f>
        <v>Coal</v>
      </c>
    </row>
    <row r="3957" spans="1:27" x14ac:dyDescent="0.25">
      <c r="A3957" s="1" t="s">
        <v>121</v>
      </c>
      <c r="B3957" s="1" t="s">
        <v>118</v>
      </c>
      <c r="C3957" s="1">
        <v>8</v>
      </c>
      <c r="D3957" s="1" t="s">
        <v>30</v>
      </c>
      <c r="E3957" s="1">
        <v>163.19999999999999</v>
      </c>
      <c r="F3957" s="1">
        <v>0</v>
      </c>
      <c r="G3957" s="1">
        <v>73.099999999999994</v>
      </c>
      <c r="H3957" s="1">
        <v>2</v>
      </c>
      <c r="I3957" s="1">
        <v>1714.3</v>
      </c>
      <c r="J3957" s="1">
        <v>10502</v>
      </c>
      <c r="K3957" s="1">
        <v>675</v>
      </c>
      <c r="L3957" s="1">
        <v>201.2</v>
      </c>
      <c r="M3957" s="1">
        <v>3449</v>
      </c>
      <c r="N3957" s="1">
        <v>4</v>
      </c>
      <c r="O3957" s="1">
        <v>18</v>
      </c>
      <c r="P3957" s="1">
        <v>0</v>
      </c>
      <c r="Q3957" s="1">
        <v>146</v>
      </c>
      <c r="R3957" s="1">
        <v>22.03</v>
      </c>
      <c r="S3957" s="1">
        <v>22.14</v>
      </c>
      <c r="T3957" s="1">
        <v>3614</v>
      </c>
      <c r="U3957" s="3" t="str">
        <f t="shared" si="61"/>
        <v>2017Plan</v>
      </c>
      <c r="V3957" s="2">
        <f>DATE(A3957,INDEX(Map!$H$1:$H$12,MATCH(B3957,Map!$G$1:$G$12,0),0),1)</f>
        <v>43800</v>
      </c>
      <c r="W3957" t="str">
        <f>IF(AND(V3957&gt;=Map!$K$2,V3957&lt;=Map!$L$2),"Base",IF(AND(V3957&gt;=Map!$K$3,V3957&lt;=Map!$L$3),"Fcst","N/A"))</f>
        <v>N/A</v>
      </c>
      <c r="X3957" t="str">
        <f>INDEX(Map!$B$2:$B$86,MATCH(D3957,Map!$A$2:$A$86,0),0)</f>
        <v>Mill Creek 1</v>
      </c>
      <c r="Y3957" s="7" t="str">
        <f>IF(INDEX(Map!$C$2:$C$86,MATCH(D3957,Map!$A$2:$A$86,0),0)="","N/A",E3957*INDEX(Map!$C$2:$C$86,MATCH(D3957,Map!$A$2:$A$86,0),0))</f>
        <v>N/A</v>
      </c>
      <c r="Z3957" s="7">
        <f>IF(INDEX(Map!$D$2:$D$86,MATCH(D3957,Map!$A$2:$A$86,0),0)="","N/A",E3957*INDEX(Map!$D$2:$D$86,MATCH(D3957,Map!$A$2:$A$86,0),0))</f>
        <v>163.19999999999999</v>
      </c>
      <c r="AA3957" t="str">
        <f>INDEX(Map!$E$2:$E$86,MATCH(D3957,Map!$A$2:$A$86,0),0)</f>
        <v>Coal</v>
      </c>
    </row>
    <row r="3958" spans="1:27" x14ac:dyDescent="0.25">
      <c r="A3958" s="1" t="s">
        <v>121</v>
      </c>
      <c r="B3958" s="1" t="s">
        <v>118</v>
      </c>
      <c r="C3958" s="1">
        <v>9</v>
      </c>
      <c r="D3958" s="1" t="s">
        <v>31</v>
      </c>
      <c r="E3958" s="1">
        <v>167.1</v>
      </c>
      <c r="F3958" s="1">
        <v>0</v>
      </c>
      <c r="G3958" s="1">
        <v>76.099999999999994</v>
      </c>
      <c r="H3958" s="1">
        <v>2</v>
      </c>
      <c r="I3958" s="1">
        <v>1776.3</v>
      </c>
      <c r="J3958" s="1">
        <v>10631</v>
      </c>
      <c r="K3958" s="1">
        <v>697</v>
      </c>
      <c r="L3958" s="1">
        <v>201.2</v>
      </c>
      <c r="M3958" s="1">
        <v>3574</v>
      </c>
      <c r="N3958" s="1">
        <v>4</v>
      </c>
      <c r="O3958" s="1">
        <v>18</v>
      </c>
      <c r="P3958" s="1">
        <v>0</v>
      </c>
      <c r="Q3958" s="1">
        <v>189</v>
      </c>
      <c r="R3958" s="1">
        <v>22.52</v>
      </c>
      <c r="S3958" s="1">
        <v>22.63</v>
      </c>
      <c r="T3958" s="1">
        <v>3781</v>
      </c>
      <c r="U3958" s="3" t="str">
        <f t="shared" si="61"/>
        <v>2017Plan</v>
      </c>
      <c r="V3958" s="2">
        <f>DATE(A3958,INDEX(Map!$H$1:$H$12,MATCH(B3958,Map!$G$1:$G$12,0),0),1)</f>
        <v>43800</v>
      </c>
      <c r="W3958" t="str">
        <f>IF(AND(V3958&gt;=Map!$K$2,V3958&lt;=Map!$L$2),"Base",IF(AND(V3958&gt;=Map!$K$3,V3958&lt;=Map!$L$3),"Fcst","N/A"))</f>
        <v>N/A</v>
      </c>
      <c r="X3958" t="str">
        <f>INDEX(Map!$B$2:$B$86,MATCH(D3958,Map!$A$2:$A$86,0),0)</f>
        <v>Mill Creek 2</v>
      </c>
      <c r="Y3958" s="7" t="str">
        <f>IF(INDEX(Map!$C$2:$C$86,MATCH(D3958,Map!$A$2:$A$86,0),0)="","N/A",E3958*INDEX(Map!$C$2:$C$86,MATCH(D3958,Map!$A$2:$A$86,0),0))</f>
        <v>N/A</v>
      </c>
      <c r="Z3958" s="7">
        <f>IF(INDEX(Map!$D$2:$D$86,MATCH(D3958,Map!$A$2:$A$86,0),0)="","N/A",E3958*INDEX(Map!$D$2:$D$86,MATCH(D3958,Map!$A$2:$A$86,0),0))</f>
        <v>167.1</v>
      </c>
      <c r="AA3958" t="str">
        <f>INDEX(Map!$E$2:$E$86,MATCH(D3958,Map!$A$2:$A$86,0),0)</f>
        <v>Coal</v>
      </c>
    </row>
    <row r="3959" spans="1:27" x14ac:dyDescent="0.25">
      <c r="A3959" s="1" t="s">
        <v>121</v>
      </c>
      <c r="B3959" s="1" t="s">
        <v>118</v>
      </c>
      <c r="C3959" s="1">
        <v>10</v>
      </c>
      <c r="D3959" s="1" t="s">
        <v>32</v>
      </c>
      <c r="E3959" s="1">
        <v>196.5</v>
      </c>
      <c r="F3959" s="1">
        <v>0</v>
      </c>
      <c r="G3959" s="1">
        <v>68.099999999999994</v>
      </c>
      <c r="H3959" s="1">
        <v>3</v>
      </c>
      <c r="I3959" s="1">
        <v>2090.3000000000002</v>
      </c>
      <c r="J3959" s="1">
        <v>10639</v>
      </c>
      <c r="K3959" s="1">
        <v>647</v>
      </c>
      <c r="L3959" s="1">
        <v>201.2</v>
      </c>
      <c r="M3959" s="1">
        <v>4206</v>
      </c>
      <c r="N3959" s="1">
        <v>18</v>
      </c>
      <c r="O3959" s="1">
        <v>75</v>
      </c>
      <c r="P3959" s="1">
        <v>0</v>
      </c>
      <c r="Q3959" s="1">
        <v>251</v>
      </c>
      <c r="R3959" s="1">
        <v>22.69</v>
      </c>
      <c r="S3959" s="1">
        <v>23.07</v>
      </c>
      <c r="T3959" s="1">
        <v>4532</v>
      </c>
      <c r="U3959" s="3" t="str">
        <f t="shared" si="61"/>
        <v>2017Plan</v>
      </c>
      <c r="V3959" s="2">
        <f>DATE(A3959,INDEX(Map!$H$1:$H$12,MATCH(B3959,Map!$G$1:$G$12,0),0),1)</f>
        <v>43800</v>
      </c>
      <c r="W3959" t="str">
        <f>IF(AND(V3959&gt;=Map!$K$2,V3959&lt;=Map!$L$2),"Base",IF(AND(V3959&gt;=Map!$K$3,V3959&lt;=Map!$L$3),"Fcst","N/A"))</f>
        <v>N/A</v>
      </c>
      <c r="X3959" t="str">
        <f>INDEX(Map!$B$2:$B$86,MATCH(D3959,Map!$A$2:$A$86,0),0)</f>
        <v>Mill Creek 3</v>
      </c>
      <c r="Y3959" s="7" t="str">
        <f>IF(INDEX(Map!$C$2:$C$86,MATCH(D3959,Map!$A$2:$A$86,0),0)="","N/A",E3959*INDEX(Map!$C$2:$C$86,MATCH(D3959,Map!$A$2:$A$86,0),0))</f>
        <v>N/A</v>
      </c>
      <c r="Z3959" s="7">
        <f>IF(INDEX(Map!$D$2:$D$86,MATCH(D3959,Map!$A$2:$A$86,0),0)="","N/A",E3959*INDEX(Map!$D$2:$D$86,MATCH(D3959,Map!$A$2:$A$86,0),0))</f>
        <v>196.5</v>
      </c>
      <c r="AA3959" t="str">
        <f>INDEX(Map!$E$2:$E$86,MATCH(D3959,Map!$A$2:$A$86,0),0)</f>
        <v>Coal</v>
      </c>
    </row>
    <row r="3960" spans="1:27" x14ac:dyDescent="0.25">
      <c r="A3960" s="1" t="s">
        <v>121</v>
      </c>
      <c r="B3960" s="1" t="s">
        <v>118</v>
      </c>
      <c r="C3960" s="1">
        <v>11</v>
      </c>
      <c r="D3960" s="1" t="s">
        <v>33</v>
      </c>
      <c r="E3960" s="1">
        <v>286.10000000000002</v>
      </c>
      <c r="F3960" s="1">
        <v>0</v>
      </c>
      <c r="G3960" s="1">
        <v>79.099999999999994</v>
      </c>
      <c r="H3960" s="1">
        <v>1</v>
      </c>
      <c r="I3960" s="1">
        <v>2966.5</v>
      </c>
      <c r="J3960" s="1">
        <v>10368</v>
      </c>
      <c r="K3960" s="1">
        <v>671</v>
      </c>
      <c r="L3960" s="1">
        <v>201.2</v>
      </c>
      <c r="M3960" s="1">
        <v>5969</v>
      </c>
      <c r="N3960" s="1">
        <v>9</v>
      </c>
      <c r="O3960" s="1">
        <v>40</v>
      </c>
      <c r="P3960" s="1">
        <v>0</v>
      </c>
      <c r="Q3960" s="1">
        <v>339</v>
      </c>
      <c r="R3960" s="1">
        <v>22.05</v>
      </c>
      <c r="S3960" s="1">
        <v>22.18</v>
      </c>
      <c r="T3960" s="1">
        <v>6347</v>
      </c>
      <c r="U3960" s="3" t="str">
        <f t="shared" si="61"/>
        <v>2017Plan</v>
      </c>
      <c r="V3960" s="2">
        <f>DATE(A3960,INDEX(Map!$H$1:$H$12,MATCH(B3960,Map!$G$1:$G$12,0),0),1)</f>
        <v>43800</v>
      </c>
      <c r="W3960" t="str">
        <f>IF(AND(V3960&gt;=Map!$K$2,V3960&lt;=Map!$L$2),"Base",IF(AND(V3960&gt;=Map!$K$3,V3960&lt;=Map!$L$3),"Fcst","N/A"))</f>
        <v>N/A</v>
      </c>
      <c r="X3960" t="str">
        <f>INDEX(Map!$B$2:$B$86,MATCH(D3960,Map!$A$2:$A$86,0),0)</f>
        <v>Mill Creek 4</v>
      </c>
      <c r="Y3960" s="7" t="str">
        <f>IF(INDEX(Map!$C$2:$C$86,MATCH(D3960,Map!$A$2:$A$86,0),0)="","N/A",E3960*INDEX(Map!$C$2:$C$86,MATCH(D3960,Map!$A$2:$A$86,0),0))</f>
        <v>N/A</v>
      </c>
      <c r="Z3960" s="7">
        <f>IF(INDEX(Map!$D$2:$D$86,MATCH(D3960,Map!$A$2:$A$86,0),0)="","N/A",E3960*INDEX(Map!$D$2:$D$86,MATCH(D3960,Map!$A$2:$A$86,0),0))</f>
        <v>286.10000000000002</v>
      </c>
      <c r="AA3960" t="str">
        <f>INDEX(Map!$E$2:$E$86,MATCH(D3960,Map!$A$2:$A$86,0),0)</f>
        <v>Coal</v>
      </c>
    </row>
    <row r="3961" spans="1:27" x14ac:dyDescent="0.25">
      <c r="A3961" s="1" t="s">
        <v>121</v>
      </c>
      <c r="B3961" s="1" t="s">
        <v>118</v>
      </c>
      <c r="C3961" s="1">
        <v>12</v>
      </c>
      <c r="D3961" s="1" t="s">
        <v>34</v>
      </c>
      <c r="E3961" s="1">
        <v>216.1</v>
      </c>
      <c r="F3961" s="1">
        <v>0</v>
      </c>
      <c r="G3961" s="1">
        <v>78.5</v>
      </c>
      <c r="H3961" s="1">
        <v>2</v>
      </c>
      <c r="I3961" s="1">
        <v>2300.4</v>
      </c>
      <c r="J3961" s="1">
        <v>10644</v>
      </c>
      <c r="K3961" s="1">
        <v>683</v>
      </c>
      <c r="L3961" s="1">
        <v>200.9</v>
      </c>
      <c r="M3961" s="1">
        <v>4622</v>
      </c>
      <c r="N3961" s="1">
        <v>7</v>
      </c>
      <c r="O3961" s="1">
        <v>24</v>
      </c>
      <c r="P3961" s="1">
        <v>0</v>
      </c>
      <c r="Q3961" s="1">
        <v>286</v>
      </c>
      <c r="R3961" s="1">
        <v>22.71</v>
      </c>
      <c r="S3961" s="1">
        <v>22.82</v>
      </c>
      <c r="T3961" s="1">
        <v>4931</v>
      </c>
      <c r="U3961" s="3" t="str">
        <f t="shared" si="61"/>
        <v>2017Plan</v>
      </c>
      <c r="V3961" s="2">
        <f>DATE(A3961,INDEX(Map!$H$1:$H$12,MATCH(B3961,Map!$G$1:$G$12,0),0),1)</f>
        <v>43800</v>
      </c>
      <c r="W3961" t="str">
        <f>IF(AND(V3961&gt;=Map!$K$2,V3961&lt;=Map!$L$2),"Base",IF(AND(V3961&gt;=Map!$K$3,V3961&lt;=Map!$L$3),"Fcst","N/A"))</f>
        <v>N/A</v>
      </c>
      <c r="X3961" t="str">
        <f>INDEX(Map!$B$2:$B$86,MATCH(D3961,Map!$A$2:$A$86,0),0)</f>
        <v>Trimble County 1</v>
      </c>
      <c r="Y3961" s="7" t="str">
        <f>IF(INDEX(Map!$C$2:$C$86,MATCH(D3961,Map!$A$2:$A$86,0),0)="","N/A",E3961*INDEX(Map!$C$2:$C$86,MATCH(D3961,Map!$A$2:$A$86,0),0))</f>
        <v>N/A</v>
      </c>
      <c r="Z3961" s="7">
        <f>IF(INDEX(Map!$D$2:$D$86,MATCH(D3961,Map!$A$2:$A$86,0),0)="","N/A",E3961*INDEX(Map!$D$2:$D$86,MATCH(D3961,Map!$A$2:$A$86,0),0))</f>
        <v>216.1</v>
      </c>
      <c r="AA3961" t="str">
        <f>INDEX(Map!$E$2:$E$86,MATCH(D3961,Map!$A$2:$A$86,0),0)</f>
        <v>Coal</v>
      </c>
    </row>
    <row r="3962" spans="1:27" x14ac:dyDescent="0.25">
      <c r="A3962" s="1" t="s">
        <v>121</v>
      </c>
      <c r="B3962" s="1" t="s">
        <v>118</v>
      </c>
      <c r="C3962" s="1">
        <v>13</v>
      </c>
      <c r="D3962" s="1" t="s">
        <v>35</v>
      </c>
      <c r="E3962" s="1">
        <v>350</v>
      </c>
      <c r="F3962" s="1">
        <v>0</v>
      </c>
      <c r="G3962" s="1">
        <v>82.5</v>
      </c>
      <c r="H3962" s="1">
        <v>3</v>
      </c>
      <c r="I3962" s="1">
        <v>3193.1</v>
      </c>
      <c r="J3962" s="1">
        <v>9124</v>
      </c>
      <c r="K3962" s="1">
        <v>645</v>
      </c>
      <c r="L3962" s="1">
        <v>209.1</v>
      </c>
      <c r="M3962" s="1">
        <v>6677</v>
      </c>
      <c r="N3962" s="1">
        <v>28</v>
      </c>
      <c r="O3962" s="1">
        <v>99</v>
      </c>
      <c r="P3962" s="1">
        <v>0</v>
      </c>
      <c r="Q3962" s="1">
        <v>508</v>
      </c>
      <c r="R3962" s="1">
        <v>20.53</v>
      </c>
      <c r="S3962" s="1">
        <v>20.81</v>
      </c>
      <c r="T3962" s="1">
        <v>7284</v>
      </c>
      <c r="U3962" s="3" t="str">
        <f t="shared" si="61"/>
        <v>2017Plan</v>
      </c>
      <c r="V3962" s="2">
        <f>DATE(A3962,INDEX(Map!$H$1:$H$12,MATCH(B3962,Map!$G$1:$G$12,0),0),1)</f>
        <v>43800</v>
      </c>
      <c r="W3962" t="str">
        <f>IF(AND(V3962&gt;=Map!$K$2,V3962&lt;=Map!$L$2),"Base",IF(AND(V3962&gt;=Map!$K$3,V3962&lt;=Map!$L$3),"Fcst","N/A"))</f>
        <v>N/A</v>
      </c>
      <c r="X3962" t="str">
        <f>INDEX(Map!$B$2:$B$86,MATCH(D3962,Map!$A$2:$A$86,0),0)</f>
        <v>Trimble County 2</v>
      </c>
      <c r="Y3962" s="7">
        <f>IF(INDEX(Map!$C$2:$C$86,MATCH(D3962,Map!$A$2:$A$86,0),0)="","N/A",E3962*INDEX(Map!$C$2:$C$86,MATCH(D3962,Map!$A$2:$A$86,0),0))</f>
        <v>283.5</v>
      </c>
      <c r="Z3962" s="7">
        <f>IF(INDEX(Map!$D$2:$D$86,MATCH(D3962,Map!$A$2:$A$86,0),0)="","N/A",E3962*INDEX(Map!$D$2:$D$86,MATCH(D3962,Map!$A$2:$A$86,0),0))</f>
        <v>66.5</v>
      </c>
      <c r="AA3962" t="str">
        <f>INDEX(Map!$E$2:$E$86,MATCH(D3962,Map!$A$2:$A$86,0),0)</f>
        <v>Coal</v>
      </c>
    </row>
    <row r="3963" spans="1:27" x14ac:dyDescent="0.25">
      <c r="A3963" s="1" t="s">
        <v>121</v>
      </c>
      <c r="B3963" s="1" t="s">
        <v>118</v>
      </c>
      <c r="C3963" s="1">
        <v>14</v>
      </c>
      <c r="D3963" s="1" t="s">
        <v>36</v>
      </c>
      <c r="E3963" s="1">
        <v>0</v>
      </c>
      <c r="F3963" s="1">
        <v>0</v>
      </c>
      <c r="G3963" s="1">
        <v>0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3" t="str">
        <f t="shared" si="61"/>
        <v>2017Plan</v>
      </c>
      <c r="V3963" s="2">
        <f>DATE(A3963,INDEX(Map!$H$1:$H$12,MATCH(B3963,Map!$G$1:$G$12,0),0),1)</f>
        <v>43800</v>
      </c>
      <c r="W3963" t="str">
        <f>IF(AND(V3963&gt;=Map!$K$2,V3963&lt;=Map!$L$2),"Base",IF(AND(V3963&gt;=Map!$K$3,V3963&lt;=Map!$L$3),"Fcst","N/A"))</f>
        <v>N/A</v>
      </c>
      <c r="X3963" t="str">
        <f>INDEX(Map!$B$2:$B$86,MATCH(D3963,Map!$A$2:$A$86,0),0)</f>
        <v>Cane Run 7</v>
      </c>
      <c r="Y3963" s="7">
        <f>IF(INDEX(Map!$C$2:$C$86,MATCH(D3963,Map!$A$2:$A$86,0),0)="","N/A",E3963*INDEX(Map!$C$2:$C$86,MATCH(D3963,Map!$A$2:$A$86,0),0))</f>
        <v>0</v>
      </c>
      <c r="Z3963" s="7">
        <f>IF(INDEX(Map!$D$2:$D$86,MATCH(D3963,Map!$A$2:$A$86,0),0)="","N/A",E3963*INDEX(Map!$D$2:$D$86,MATCH(D3963,Map!$A$2:$A$86,0),0))</f>
        <v>0</v>
      </c>
      <c r="AA3963" t="str">
        <f>INDEX(Map!$E$2:$E$86,MATCH(D3963,Map!$A$2:$A$86,0),0)</f>
        <v>NGCC</v>
      </c>
    </row>
    <row r="3964" spans="1:27" x14ac:dyDescent="0.25">
      <c r="A3964" s="1" t="s">
        <v>121</v>
      </c>
      <c r="B3964" s="1" t="s">
        <v>118</v>
      </c>
      <c r="C3964" s="1">
        <v>15</v>
      </c>
      <c r="D3964" s="1" t="s">
        <v>37</v>
      </c>
      <c r="E3964" s="1">
        <v>373.5</v>
      </c>
      <c r="F3964" s="1">
        <v>0</v>
      </c>
      <c r="G3964" s="1">
        <v>73.5</v>
      </c>
      <c r="H3964" s="1">
        <v>6</v>
      </c>
      <c r="I3964" s="1">
        <v>2539.5</v>
      </c>
      <c r="J3964" s="1">
        <v>6799</v>
      </c>
      <c r="K3964" s="1">
        <v>573</v>
      </c>
      <c r="L3964" s="1">
        <v>355.9</v>
      </c>
      <c r="M3964" s="1">
        <v>9037</v>
      </c>
      <c r="N3964" s="1">
        <v>18</v>
      </c>
      <c r="O3964" s="1">
        <v>63</v>
      </c>
      <c r="P3964" s="1">
        <v>0</v>
      </c>
      <c r="Q3964" s="1">
        <v>480</v>
      </c>
      <c r="R3964" s="1">
        <v>25.48</v>
      </c>
      <c r="S3964" s="1">
        <v>25.65</v>
      </c>
      <c r="T3964" s="1">
        <v>9580</v>
      </c>
      <c r="U3964" s="3" t="str">
        <f t="shared" si="61"/>
        <v>2017Plan</v>
      </c>
      <c r="V3964" s="2">
        <f>DATE(A3964,INDEX(Map!$H$1:$H$12,MATCH(B3964,Map!$G$1:$G$12,0),0),1)</f>
        <v>43800</v>
      </c>
      <c r="W3964" t="str">
        <f>IF(AND(V3964&gt;=Map!$K$2,V3964&lt;=Map!$L$2),"Base",IF(AND(V3964&gt;=Map!$K$3,V3964&lt;=Map!$L$3),"Fcst","N/A"))</f>
        <v>N/A</v>
      </c>
      <c r="X3964" t="str">
        <f>INDEX(Map!$B$2:$B$86,MATCH(D3964,Map!$A$2:$A$86,0),0)</f>
        <v>Cane Run 7</v>
      </c>
      <c r="Y3964" s="7">
        <f>IF(INDEX(Map!$C$2:$C$86,MATCH(D3964,Map!$A$2:$A$86,0),0)="","N/A",E3964*INDEX(Map!$C$2:$C$86,MATCH(D3964,Map!$A$2:$A$86,0),0))</f>
        <v>291.33</v>
      </c>
      <c r="Z3964" s="7">
        <f>IF(INDEX(Map!$D$2:$D$86,MATCH(D3964,Map!$A$2:$A$86,0),0)="","N/A",E3964*INDEX(Map!$D$2:$D$86,MATCH(D3964,Map!$A$2:$A$86,0),0))</f>
        <v>82.17</v>
      </c>
      <c r="AA3964" t="str">
        <f>INDEX(Map!$E$2:$E$86,MATCH(D3964,Map!$A$2:$A$86,0),0)</f>
        <v>NGCC</v>
      </c>
    </row>
    <row r="3965" spans="1:27" x14ac:dyDescent="0.25">
      <c r="A3965" s="1" t="s">
        <v>121</v>
      </c>
      <c r="B3965" s="1" t="s">
        <v>118</v>
      </c>
      <c r="C3965" s="1">
        <v>16</v>
      </c>
      <c r="D3965" s="1" t="s">
        <v>38</v>
      </c>
      <c r="E3965" s="1">
        <v>0</v>
      </c>
      <c r="F3965" s="1">
        <v>0</v>
      </c>
      <c r="G3965" s="1">
        <v>0</v>
      </c>
      <c r="H3965" s="1">
        <v>0</v>
      </c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3" t="str">
        <f t="shared" si="61"/>
        <v>2017Plan</v>
      </c>
      <c r="V3965" s="2">
        <f>DATE(A3965,INDEX(Map!$H$1:$H$12,MATCH(B3965,Map!$G$1:$G$12,0),0),1)</f>
        <v>43800</v>
      </c>
      <c r="W3965" t="str">
        <f>IF(AND(V3965&gt;=Map!$K$2,V3965&lt;=Map!$L$2),"Base",IF(AND(V3965&gt;=Map!$K$3,V3965&lt;=Map!$L$3),"Fcst","N/A"))</f>
        <v>N/A</v>
      </c>
      <c r="X3965" t="str">
        <f>INDEX(Map!$B$2:$B$86,MATCH(D3965,Map!$A$2:$A$86,0),0)</f>
        <v>Brown 5</v>
      </c>
      <c r="Y3965" s="7">
        <f>IF(INDEX(Map!$C$2:$C$86,MATCH(D3965,Map!$A$2:$A$86,0),0)="","N/A",E3965*INDEX(Map!$C$2:$C$86,MATCH(D3965,Map!$A$2:$A$86,0),0))</f>
        <v>0</v>
      </c>
      <c r="Z3965" s="7">
        <f>IF(INDEX(Map!$D$2:$D$86,MATCH(D3965,Map!$A$2:$A$86,0),0)="","N/A",E3965*INDEX(Map!$D$2:$D$86,MATCH(D3965,Map!$A$2:$A$86,0),0))</f>
        <v>0</v>
      </c>
      <c r="AA3965" t="str">
        <f>INDEX(Map!$E$2:$E$86,MATCH(D3965,Map!$A$2:$A$86,0),0)</f>
        <v>SCCT</v>
      </c>
    </row>
    <row r="3966" spans="1:27" x14ac:dyDescent="0.25">
      <c r="A3966" s="1" t="s">
        <v>121</v>
      </c>
      <c r="B3966" s="1" t="s">
        <v>118</v>
      </c>
      <c r="C3966" s="1">
        <v>17</v>
      </c>
      <c r="D3966" s="1" t="s">
        <v>39</v>
      </c>
      <c r="E3966" s="1">
        <v>0</v>
      </c>
      <c r="F3966" s="1">
        <v>0</v>
      </c>
      <c r="G3966" s="1">
        <v>0</v>
      </c>
      <c r="H3966" s="1">
        <v>0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</v>
      </c>
      <c r="U3966" s="3" t="str">
        <f t="shared" si="61"/>
        <v>2017Plan</v>
      </c>
      <c r="V3966" s="2">
        <f>DATE(A3966,INDEX(Map!$H$1:$H$12,MATCH(B3966,Map!$G$1:$G$12,0),0),1)</f>
        <v>43800</v>
      </c>
      <c r="W3966" t="str">
        <f>IF(AND(V3966&gt;=Map!$K$2,V3966&lt;=Map!$L$2),"Base",IF(AND(V3966&gt;=Map!$K$3,V3966&lt;=Map!$L$3),"Fcst","N/A"))</f>
        <v>N/A</v>
      </c>
      <c r="X3966" t="str">
        <f>INDEX(Map!$B$2:$B$86,MATCH(D3966,Map!$A$2:$A$86,0),0)</f>
        <v>Brown 5</v>
      </c>
      <c r="Y3966" s="7">
        <f>IF(INDEX(Map!$C$2:$C$86,MATCH(D3966,Map!$A$2:$A$86,0),0)="","N/A",E3966*INDEX(Map!$C$2:$C$86,MATCH(D3966,Map!$A$2:$A$86,0),0))</f>
        <v>0</v>
      </c>
      <c r="Z3966" s="7">
        <f>IF(INDEX(Map!$D$2:$D$86,MATCH(D3966,Map!$A$2:$A$86,0),0)="","N/A",E3966*INDEX(Map!$D$2:$D$86,MATCH(D3966,Map!$A$2:$A$86,0),0))</f>
        <v>0</v>
      </c>
      <c r="AA3966" t="str">
        <f>INDEX(Map!$E$2:$E$86,MATCH(D3966,Map!$A$2:$A$86,0),0)</f>
        <v>SCCT</v>
      </c>
    </row>
    <row r="3967" spans="1:27" x14ac:dyDescent="0.25">
      <c r="A3967" s="1" t="s">
        <v>121</v>
      </c>
      <c r="B3967" s="1" t="s">
        <v>118</v>
      </c>
      <c r="C3967" s="1">
        <v>18</v>
      </c>
      <c r="D3967" s="1" t="s">
        <v>40</v>
      </c>
      <c r="E3967" s="1">
        <v>0.3</v>
      </c>
      <c r="F3967" s="1">
        <v>0</v>
      </c>
      <c r="G3967" s="1">
        <v>0.2</v>
      </c>
      <c r="H3967" s="1">
        <v>1</v>
      </c>
      <c r="I3967" s="1">
        <v>3.2</v>
      </c>
      <c r="J3967" s="1">
        <v>10667</v>
      </c>
      <c r="K3967" s="1">
        <v>2</v>
      </c>
      <c r="L3967" s="1">
        <v>357.8</v>
      </c>
      <c r="M3967" s="1">
        <v>12</v>
      </c>
      <c r="N3967" s="1">
        <v>0</v>
      </c>
      <c r="O3967" s="1">
        <v>10</v>
      </c>
      <c r="P3967" s="1">
        <v>0</v>
      </c>
      <c r="Q3967" s="1">
        <v>1</v>
      </c>
      <c r="R3967" s="1">
        <v>41.07</v>
      </c>
      <c r="S3967" s="1">
        <v>73.02</v>
      </c>
      <c r="T3967" s="1">
        <v>22</v>
      </c>
      <c r="U3967" s="3" t="str">
        <f t="shared" si="61"/>
        <v>2017Plan</v>
      </c>
      <c r="V3967" s="2">
        <f>DATE(A3967,INDEX(Map!$H$1:$H$12,MATCH(B3967,Map!$G$1:$G$12,0),0),1)</f>
        <v>43800</v>
      </c>
      <c r="W3967" t="str">
        <f>IF(AND(V3967&gt;=Map!$K$2,V3967&lt;=Map!$L$2),"Base",IF(AND(V3967&gt;=Map!$K$3,V3967&lt;=Map!$L$3),"Fcst","N/A"))</f>
        <v>N/A</v>
      </c>
      <c r="X3967" t="str">
        <f>INDEX(Map!$B$2:$B$86,MATCH(D3967,Map!$A$2:$A$86,0),0)</f>
        <v>Brown 6</v>
      </c>
      <c r="Y3967" s="7">
        <f>IF(INDEX(Map!$C$2:$C$86,MATCH(D3967,Map!$A$2:$A$86,0),0)="","N/A",E3967*INDEX(Map!$C$2:$C$86,MATCH(D3967,Map!$A$2:$A$86,0),0))</f>
        <v>0.186</v>
      </c>
      <c r="Z3967" s="7">
        <f>IF(INDEX(Map!$D$2:$D$86,MATCH(D3967,Map!$A$2:$A$86,0),0)="","N/A",E3967*INDEX(Map!$D$2:$D$86,MATCH(D3967,Map!$A$2:$A$86,0),0))</f>
        <v>0.11399999999999999</v>
      </c>
      <c r="AA3967" t="str">
        <f>INDEX(Map!$E$2:$E$86,MATCH(D3967,Map!$A$2:$A$86,0),0)</f>
        <v>SCCT</v>
      </c>
    </row>
    <row r="3968" spans="1:27" x14ac:dyDescent="0.25">
      <c r="A3968" s="1" t="s">
        <v>121</v>
      </c>
      <c r="B3968" s="1" t="s">
        <v>118</v>
      </c>
      <c r="C3968" s="1">
        <v>19</v>
      </c>
      <c r="D3968" s="1" t="s">
        <v>41</v>
      </c>
      <c r="E3968" s="1">
        <v>0</v>
      </c>
      <c r="F3968" s="1">
        <v>0</v>
      </c>
      <c r="G3968" s="1">
        <v>0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</v>
      </c>
      <c r="U3968" s="3" t="str">
        <f t="shared" si="61"/>
        <v>2017Plan</v>
      </c>
      <c r="V3968" s="2">
        <f>DATE(A3968,INDEX(Map!$H$1:$H$12,MATCH(B3968,Map!$G$1:$G$12,0),0),1)</f>
        <v>43800</v>
      </c>
      <c r="W3968" t="str">
        <f>IF(AND(V3968&gt;=Map!$K$2,V3968&lt;=Map!$L$2),"Base",IF(AND(V3968&gt;=Map!$K$3,V3968&lt;=Map!$L$3),"Fcst","N/A"))</f>
        <v>N/A</v>
      </c>
      <c r="X3968" t="str">
        <f>INDEX(Map!$B$2:$B$86,MATCH(D3968,Map!$A$2:$A$86,0),0)</f>
        <v>Brown 7</v>
      </c>
      <c r="Y3968" s="7">
        <f>IF(INDEX(Map!$C$2:$C$86,MATCH(D3968,Map!$A$2:$A$86,0),0)="","N/A",E3968*INDEX(Map!$C$2:$C$86,MATCH(D3968,Map!$A$2:$A$86,0),0))</f>
        <v>0</v>
      </c>
      <c r="Z3968" s="7">
        <f>IF(INDEX(Map!$D$2:$D$86,MATCH(D3968,Map!$A$2:$A$86,0),0)="","N/A",E3968*INDEX(Map!$D$2:$D$86,MATCH(D3968,Map!$A$2:$A$86,0),0))</f>
        <v>0</v>
      </c>
      <c r="AA3968" t="str">
        <f>INDEX(Map!$E$2:$E$86,MATCH(D3968,Map!$A$2:$A$86,0),0)</f>
        <v>SCCT</v>
      </c>
    </row>
    <row r="3969" spans="1:27" x14ac:dyDescent="0.25">
      <c r="A3969" s="1" t="s">
        <v>121</v>
      </c>
      <c r="B3969" s="1" t="s">
        <v>118</v>
      </c>
      <c r="C3969" s="1">
        <v>20</v>
      </c>
      <c r="D3969" s="1" t="s">
        <v>42</v>
      </c>
      <c r="E3969" s="1">
        <v>0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3" t="str">
        <f t="shared" si="61"/>
        <v>2017Plan</v>
      </c>
      <c r="V3969" s="2">
        <f>DATE(A3969,INDEX(Map!$H$1:$H$12,MATCH(B3969,Map!$G$1:$G$12,0),0),1)</f>
        <v>43800</v>
      </c>
      <c r="W3969" t="str">
        <f>IF(AND(V3969&gt;=Map!$K$2,V3969&lt;=Map!$L$2),"Base",IF(AND(V3969&gt;=Map!$K$3,V3969&lt;=Map!$L$3),"Fcst","N/A"))</f>
        <v>N/A</v>
      </c>
      <c r="X3969" t="str">
        <f>INDEX(Map!$B$2:$B$86,MATCH(D3969,Map!$A$2:$A$86,0),0)</f>
        <v>Brown 8</v>
      </c>
      <c r="Y3969" s="7">
        <f>IF(INDEX(Map!$C$2:$C$86,MATCH(D3969,Map!$A$2:$A$86,0),0)="","N/A",E3969*INDEX(Map!$C$2:$C$86,MATCH(D3969,Map!$A$2:$A$86,0),0))</f>
        <v>0</v>
      </c>
      <c r="Z3969" s="7" t="str">
        <f>IF(INDEX(Map!$D$2:$D$86,MATCH(D3969,Map!$A$2:$A$86,0),0)="","N/A",E3969*INDEX(Map!$D$2:$D$86,MATCH(D3969,Map!$A$2:$A$86,0),0))</f>
        <v>N/A</v>
      </c>
      <c r="AA3969" t="str">
        <f>INDEX(Map!$E$2:$E$86,MATCH(D3969,Map!$A$2:$A$86,0),0)</f>
        <v>SCCT</v>
      </c>
    </row>
    <row r="3970" spans="1:27" x14ac:dyDescent="0.25">
      <c r="A3970" s="1" t="s">
        <v>121</v>
      </c>
      <c r="B3970" s="1" t="s">
        <v>118</v>
      </c>
      <c r="C3970" s="1">
        <v>21</v>
      </c>
      <c r="D3970" s="1" t="s">
        <v>43</v>
      </c>
      <c r="E3970" s="1">
        <v>0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3" t="str">
        <f t="shared" si="61"/>
        <v>2017Plan</v>
      </c>
      <c r="V3970" s="2">
        <f>DATE(A3970,INDEX(Map!$H$1:$H$12,MATCH(B3970,Map!$G$1:$G$12,0),0),1)</f>
        <v>43800</v>
      </c>
      <c r="W3970" t="str">
        <f>IF(AND(V3970&gt;=Map!$K$2,V3970&lt;=Map!$L$2),"Base",IF(AND(V3970&gt;=Map!$K$3,V3970&lt;=Map!$L$3),"Fcst","N/A"))</f>
        <v>N/A</v>
      </c>
      <c r="X3970" t="str">
        <f>INDEX(Map!$B$2:$B$86,MATCH(D3970,Map!$A$2:$A$86,0),0)</f>
        <v>Brown 8</v>
      </c>
      <c r="Y3970" s="7">
        <f>IF(INDEX(Map!$C$2:$C$86,MATCH(D3970,Map!$A$2:$A$86,0),0)="","N/A",E3970*INDEX(Map!$C$2:$C$86,MATCH(D3970,Map!$A$2:$A$86,0),0))</f>
        <v>0</v>
      </c>
      <c r="Z3970" s="7" t="str">
        <f>IF(INDEX(Map!$D$2:$D$86,MATCH(D3970,Map!$A$2:$A$86,0),0)="","N/A",E3970*INDEX(Map!$D$2:$D$86,MATCH(D3970,Map!$A$2:$A$86,0),0))</f>
        <v>N/A</v>
      </c>
      <c r="AA3970" t="str">
        <f>INDEX(Map!$E$2:$E$86,MATCH(D3970,Map!$A$2:$A$86,0),0)</f>
        <v>SCCT</v>
      </c>
    </row>
    <row r="3971" spans="1:27" x14ac:dyDescent="0.25">
      <c r="A3971" s="1" t="s">
        <v>121</v>
      </c>
      <c r="B3971" s="1" t="s">
        <v>118</v>
      </c>
      <c r="C3971" s="1">
        <v>22</v>
      </c>
      <c r="D3971" s="1" t="s">
        <v>44</v>
      </c>
      <c r="E3971" s="1">
        <v>0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3" t="str">
        <f t="shared" si="61"/>
        <v>2017Plan</v>
      </c>
      <c r="V3971" s="2">
        <f>DATE(A3971,INDEX(Map!$H$1:$H$12,MATCH(B3971,Map!$G$1:$G$12,0),0),1)</f>
        <v>43800</v>
      </c>
      <c r="W3971" t="str">
        <f>IF(AND(V3971&gt;=Map!$K$2,V3971&lt;=Map!$L$2),"Base",IF(AND(V3971&gt;=Map!$K$3,V3971&lt;=Map!$L$3),"Fcst","N/A"))</f>
        <v>N/A</v>
      </c>
      <c r="X3971" t="str">
        <f>INDEX(Map!$B$2:$B$86,MATCH(D3971,Map!$A$2:$A$86,0),0)</f>
        <v>Brown 9</v>
      </c>
      <c r="Y3971" s="7">
        <f>IF(INDEX(Map!$C$2:$C$86,MATCH(D3971,Map!$A$2:$A$86,0),0)="","N/A",E3971*INDEX(Map!$C$2:$C$86,MATCH(D3971,Map!$A$2:$A$86,0),0))</f>
        <v>0</v>
      </c>
      <c r="Z3971" s="7" t="str">
        <f>IF(INDEX(Map!$D$2:$D$86,MATCH(D3971,Map!$A$2:$A$86,0),0)="","N/A",E3971*INDEX(Map!$D$2:$D$86,MATCH(D3971,Map!$A$2:$A$86,0),0))</f>
        <v>N/A</v>
      </c>
      <c r="AA3971" t="str">
        <f>INDEX(Map!$E$2:$E$86,MATCH(D3971,Map!$A$2:$A$86,0),0)</f>
        <v>SCCT</v>
      </c>
    </row>
    <row r="3972" spans="1:27" x14ac:dyDescent="0.25">
      <c r="A3972" s="1" t="s">
        <v>121</v>
      </c>
      <c r="B3972" s="1" t="s">
        <v>118</v>
      </c>
      <c r="C3972" s="1">
        <v>23</v>
      </c>
      <c r="D3972" s="1" t="s">
        <v>45</v>
      </c>
      <c r="E3972" s="1">
        <v>0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3" t="str">
        <f t="shared" ref="U3972:U4035" si="62">U3971</f>
        <v>2017Plan</v>
      </c>
      <c r="V3972" s="2">
        <f>DATE(A3972,INDEX(Map!$H$1:$H$12,MATCH(B3972,Map!$G$1:$G$12,0),0),1)</f>
        <v>43800</v>
      </c>
      <c r="W3972" t="str">
        <f>IF(AND(V3972&gt;=Map!$K$2,V3972&lt;=Map!$L$2),"Base",IF(AND(V3972&gt;=Map!$K$3,V3972&lt;=Map!$L$3),"Fcst","N/A"))</f>
        <v>N/A</v>
      </c>
      <c r="X3972" t="str">
        <f>INDEX(Map!$B$2:$B$86,MATCH(D3972,Map!$A$2:$A$86,0),0)</f>
        <v>Brown 9</v>
      </c>
      <c r="Y3972" s="7">
        <f>IF(INDEX(Map!$C$2:$C$86,MATCH(D3972,Map!$A$2:$A$86,0),0)="","N/A",E3972*INDEX(Map!$C$2:$C$86,MATCH(D3972,Map!$A$2:$A$86,0),0))</f>
        <v>0</v>
      </c>
      <c r="Z3972" s="7" t="str">
        <f>IF(INDEX(Map!$D$2:$D$86,MATCH(D3972,Map!$A$2:$A$86,0),0)="","N/A",E3972*INDEX(Map!$D$2:$D$86,MATCH(D3972,Map!$A$2:$A$86,0),0))</f>
        <v>N/A</v>
      </c>
      <c r="AA3972" t="str">
        <f>INDEX(Map!$E$2:$E$86,MATCH(D3972,Map!$A$2:$A$86,0),0)</f>
        <v>SCCT</v>
      </c>
    </row>
    <row r="3973" spans="1:27" x14ac:dyDescent="0.25">
      <c r="A3973" s="1" t="s">
        <v>121</v>
      </c>
      <c r="B3973" s="1" t="s">
        <v>118</v>
      </c>
      <c r="C3973" s="1">
        <v>24</v>
      </c>
      <c r="D3973" s="1" t="s">
        <v>46</v>
      </c>
      <c r="E3973" s="1">
        <v>0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3" t="str">
        <f t="shared" si="62"/>
        <v>2017Plan</v>
      </c>
      <c r="V3973" s="2">
        <f>DATE(A3973,INDEX(Map!$H$1:$H$12,MATCH(B3973,Map!$G$1:$G$12,0),0),1)</f>
        <v>43800</v>
      </c>
      <c r="W3973" t="str">
        <f>IF(AND(V3973&gt;=Map!$K$2,V3973&lt;=Map!$L$2),"Base",IF(AND(V3973&gt;=Map!$K$3,V3973&lt;=Map!$L$3),"Fcst","N/A"))</f>
        <v>N/A</v>
      </c>
      <c r="X3973" t="str">
        <f>INDEX(Map!$B$2:$B$86,MATCH(D3973,Map!$A$2:$A$86,0),0)</f>
        <v>Brown 10</v>
      </c>
      <c r="Y3973" s="7">
        <f>IF(INDEX(Map!$C$2:$C$86,MATCH(D3973,Map!$A$2:$A$86,0),0)="","N/A",E3973*INDEX(Map!$C$2:$C$86,MATCH(D3973,Map!$A$2:$A$86,0),0))</f>
        <v>0</v>
      </c>
      <c r="Z3973" s="7" t="str">
        <f>IF(INDEX(Map!$D$2:$D$86,MATCH(D3973,Map!$A$2:$A$86,0),0)="","N/A",E3973*INDEX(Map!$D$2:$D$86,MATCH(D3973,Map!$A$2:$A$86,0),0))</f>
        <v>N/A</v>
      </c>
      <c r="AA3973" t="str">
        <f>INDEX(Map!$E$2:$E$86,MATCH(D3973,Map!$A$2:$A$86,0),0)</f>
        <v>SCCT</v>
      </c>
    </row>
    <row r="3974" spans="1:27" x14ac:dyDescent="0.25">
      <c r="A3974" s="1" t="s">
        <v>121</v>
      </c>
      <c r="B3974" s="1" t="s">
        <v>118</v>
      </c>
      <c r="C3974" s="1">
        <v>25</v>
      </c>
      <c r="D3974" s="1" t="s">
        <v>47</v>
      </c>
      <c r="E3974" s="1">
        <v>0</v>
      </c>
      <c r="F3974" s="1">
        <v>0</v>
      </c>
      <c r="G3974" s="1">
        <v>0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</v>
      </c>
      <c r="U3974" s="3" t="str">
        <f t="shared" si="62"/>
        <v>2017Plan</v>
      </c>
      <c r="V3974" s="2">
        <f>DATE(A3974,INDEX(Map!$H$1:$H$12,MATCH(B3974,Map!$G$1:$G$12,0),0),1)</f>
        <v>43800</v>
      </c>
      <c r="W3974" t="str">
        <f>IF(AND(V3974&gt;=Map!$K$2,V3974&lt;=Map!$L$2),"Base",IF(AND(V3974&gt;=Map!$K$3,V3974&lt;=Map!$L$3),"Fcst","N/A"))</f>
        <v>N/A</v>
      </c>
      <c r="X3974" t="str">
        <f>INDEX(Map!$B$2:$B$86,MATCH(D3974,Map!$A$2:$A$86,0),0)</f>
        <v>Brown 10</v>
      </c>
      <c r="Y3974" s="7">
        <f>IF(INDEX(Map!$C$2:$C$86,MATCH(D3974,Map!$A$2:$A$86,0),0)="","N/A",E3974*INDEX(Map!$C$2:$C$86,MATCH(D3974,Map!$A$2:$A$86,0),0))</f>
        <v>0</v>
      </c>
      <c r="Z3974" s="7" t="str">
        <f>IF(INDEX(Map!$D$2:$D$86,MATCH(D3974,Map!$A$2:$A$86,0),0)="","N/A",E3974*INDEX(Map!$D$2:$D$86,MATCH(D3974,Map!$A$2:$A$86,0),0))</f>
        <v>N/A</v>
      </c>
      <c r="AA3974" t="str">
        <f>INDEX(Map!$E$2:$E$86,MATCH(D3974,Map!$A$2:$A$86,0),0)</f>
        <v>SCCT</v>
      </c>
    </row>
    <row r="3975" spans="1:27" x14ac:dyDescent="0.25">
      <c r="A3975" s="1" t="s">
        <v>121</v>
      </c>
      <c r="B3975" s="1" t="s">
        <v>118</v>
      </c>
      <c r="C3975" s="1">
        <v>26</v>
      </c>
      <c r="D3975" s="1" t="s">
        <v>48</v>
      </c>
      <c r="E3975" s="1">
        <v>0</v>
      </c>
      <c r="F3975" s="1">
        <v>0</v>
      </c>
      <c r="G3975" s="1">
        <v>0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3" t="str">
        <f t="shared" si="62"/>
        <v>2017Plan</v>
      </c>
      <c r="V3975" s="2">
        <f>DATE(A3975,INDEX(Map!$H$1:$H$12,MATCH(B3975,Map!$G$1:$G$12,0),0),1)</f>
        <v>43800</v>
      </c>
      <c r="W3975" t="str">
        <f>IF(AND(V3975&gt;=Map!$K$2,V3975&lt;=Map!$L$2),"Base",IF(AND(V3975&gt;=Map!$K$3,V3975&lt;=Map!$L$3),"Fcst","N/A"))</f>
        <v>N/A</v>
      </c>
      <c r="X3975" t="str">
        <f>INDEX(Map!$B$2:$B$86,MATCH(D3975,Map!$A$2:$A$86,0),0)</f>
        <v>Brown 11</v>
      </c>
      <c r="Y3975" s="7">
        <f>IF(INDEX(Map!$C$2:$C$86,MATCH(D3975,Map!$A$2:$A$86,0),0)="","N/A",E3975*INDEX(Map!$C$2:$C$86,MATCH(D3975,Map!$A$2:$A$86,0),0))</f>
        <v>0</v>
      </c>
      <c r="Z3975" s="7" t="str">
        <f>IF(INDEX(Map!$D$2:$D$86,MATCH(D3975,Map!$A$2:$A$86,0),0)="","N/A",E3975*INDEX(Map!$D$2:$D$86,MATCH(D3975,Map!$A$2:$A$86,0),0))</f>
        <v>N/A</v>
      </c>
      <c r="AA3975" t="str">
        <f>INDEX(Map!$E$2:$E$86,MATCH(D3975,Map!$A$2:$A$86,0),0)</f>
        <v>SCCT</v>
      </c>
    </row>
    <row r="3976" spans="1:27" x14ac:dyDescent="0.25">
      <c r="A3976" s="1" t="s">
        <v>121</v>
      </c>
      <c r="B3976" s="1" t="s">
        <v>118</v>
      </c>
      <c r="C3976" s="1">
        <v>27</v>
      </c>
      <c r="D3976" s="1" t="s">
        <v>49</v>
      </c>
      <c r="E3976" s="1">
        <v>0</v>
      </c>
      <c r="F3976" s="1">
        <v>0</v>
      </c>
      <c r="G3976" s="1">
        <v>0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3" t="str">
        <f t="shared" si="62"/>
        <v>2017Plan</v>
      </c>
      <c r="V3976" s="2">
        <f>DATE(A3976,INDEX(Map!$H$1:$H$12,MATCH(B3976,Map!$G$1:$G$12,0),0),1)</f>
        <v>43800</v>
      </c>
      <c r="W3976" t="str">
        <f>IF(AND(V3976&gt;=Map!$K$2,V3976&lt;=Map!$L$2),"Base",IF(AND(V3976&gt;=Map!$K$3,V3976&lt;=Map!$L$3),"Fcst","N/A"))</f>
        <v>N/A</v>
      </c>
      <c r="X3976" t="str">
        <f>INDEX(Map!$B$2:$B$86,MATCH(D3976,Map!$A$2:$A$86,0),0)</f>
        <v>Brown 11</v>
      </c>
      <c r="Y3976" s="7">
        <f>IF(INDEX(Map!$C$2:$C$86,MATCH(D3976,Map!$A$2:$A$86,0),0)="","N/A",E3976*INDEX(Map!$C$2:$C$86,MATCH(D3976,Map!$A$2:$A$86,0),0))</f>
        <v>0</v>
      </c>
      <c r="Z3976" s="7" t="str">
        <f>IF(INDEX(Map!$D$2:$D$86,MATCH(D3976,Map!$A$2:$A$86,0),0)="","N/A",E3976*INDEX(Map!$D$2:$D$86,MATCH(D3976,Map!$A$2:$A$86,0),0))</f>
        <v>N/A</v>
      </c>
      <c r="AA3976" t="str">
        <f>INDEX(Map!$E$2:$E$86,MATCH(D3976,Map!$A$2:$A$86,0),0)</f>
        <v>SCCT</v>
      </c>
    </row>
    <row r="3977" spans="1:27" x14ac:dyDescent="0.25">
      <c r="A3977" s="1" t="s">
        <v>121</v>
      </c>
      <c r="B3977" s="1" t="s">
        <v>118</v>
      </c>
      <c r="C3977" s="1">
        <v>28</v>
      </c>
      <c r="D3977" s="1" t="s">
        <v>50</v>
      </c>
      <c r="E3977" s="1">
        <v>8.8000000000000007</v>
      </c>
      <c r="F3977" s="1">
        <v>0</v>
      </c>
      <c r="G3977" s="1">
        <v>6.7</v>
      </c>
      <c r="H3977" s="1">
        <v>6</v>
      </c>
      <c r="I3977" s="1">
        <v>105</v>
      </c>
      <c r="J3977" s="1">
        <v>11958</v>
      </c>
      <c r="K3977" s="1">
        <v>83</v>
      </c>
      <c r="L3977" s="1">
        <v>357.8</v>
      </c>
      <c r="M3977" s="1">
        <v>376</v>
      </c>
      <c r="N3977" s="1">
        <v>0</v>
      </c>
      <c r="O3977" s="1">
        <v>1</v>
      </c>
      <c r="P3977" s="1">
        <v>0</v>
      </c>
      <c r="Q3977" s="1">
        <v>0</v>
      </c>
      <c r="R3977" s="1">
        <v>42.79</v>
      </c>
      <c r="S3977" s="1">
        <v>42.89</v>
      </c>
      <c r="T3977" s="1">
        <v>377</v>
      </c>
      <c r="U3977" s="3" t="str">
        <f t="shared" si="62"/>
        <v>2017Plan</v>
      </c>
      <c r="V3977" s="2">
        <f>DATE(A3977,INDEX(Map!$H$1:$H$12,MATCH(B3977,Map!$G$1:$G$12,0),0),1)</f>
        <v>43800</v>
      </c>
      <c r="W3977" t="str">
        <f>IF(AND(V3977&gt;=Map!$K$2,V3977&lt;=Map!$L$2),"Base",IF(AND(V3977&gt;=Map!$K$3,V3977&lt;=Map!$L$3),"Fcst","N/A"))</f>
        <v>N/A</v>
      </c>
      <c r="X3977" t="str">
        <f>INDEX(Map!$B$2:$B$86,MATCH(D3977,Map!$A$2:$A$86,0),0)</f>
        <v>Paddys Run 13</v>
      </c>
      <c r="Y3977" s="7">
        <f>IF(INDEX(Map!$C$2:$C$86,MATCH(D3977,Map!$A$2:$A$86,0),0)="","N/A",E3977*INDEX(Map!$C$2:$C$86,MATCH(D3977,Map!$A$2:$A$86,0),0))</f>
        <v>4.1360000000000001</v>
      </c>
      <c r="Z3977" s="7">
        <f>IF(INDEX(Map!$D$2:$D$86,MATCH(D3977,Map!$A$2:$A$86,0),0)="","N/A",E3977*INDEX(Map!$D$2:$D$86,MATCH(D3977,Map!$A$2:$A$86,0),0))</f>
        <v>4.6640000000000006</v>
      </c>
      <c r="AA3977" t="str">
        <f>INDEX(Map!$E$2:$E$86,MATCH(D3977,Map!$A$2:$A$86,0),0)</f>
        <v>SCCT</v>
      </c>
    </row>
    <row r="3978" spans="1:27" x14ac:dyDescent="0.25">
      <c r="A3978" s="1" t="s">
        <v>121</v>
      </c>
      <c r="B3978" s="1" t="s">
        <v>118</v>
      </c>
      <c r="C3978" s="1">
        <v>29</v>
      </c>
      <c r="D3978" s="1" t="s">
        <v>51</v>
      </c>
      <c r="E3978" s="1">
        <v>8.6999999999999993</v>
      </c>
      <c r="F3978" s="1">
        <v>0</v>
      </c>
      <c r="G3978" s="1">
        <v>6.5</v>
      </c>
      <c r="H3978" s="1">
        <v>13</v>
      </c>
      <c r="I3978" s="1">
        <v>96</v>
      </c>
      <c r="J3978" s="1">
        <v>11042</v>
      </c>
      <c r="K3978" s="1">
        <v>61</v>
      </c>
      <c r="L3978" s="1">
        <v>357.8</v>
      </c>
      <c r="M3978" s="1">
        <v>343</v>
      </c>
      <c r="N3978" s="1">
        <v>1</v>
      </c>
      <c r="O3978" s="1">
        <v>2</v>
      </c>
      <c r="P3978" s="1">
        <v>0</v>
      </c>
      <c r="Q3978" s="1">
        <v>0</v>
      </c>
      <c r="R3978" s="1">
        <v>39.51</v>
      </c>
      <c r="S3978" s="1">
        <v>39.74</v>
      </c>
      <c r="T3978" s="1">
        <v>345</v>
      </c>
      <c r="U3978" s="3" t="str">
        <f t="shared" si="62"/>
        <v>2017Plan</v>
      </c>
      <c r="V3978" s="2">
        <f>DATE(A3978,INDEX(Map!$H$1:$H$12,MATCH(B3978,Map!$G$1:$G$12,0),0),1)</f>
        <v>43800</v>
      </c>
      <c r="W3978" t="str">
        <f>IF(AND(V3978&gt;=Map!$K$2,V3978&lt;=Map!$L$2),"Base",IF(AND(V3978&gt;=Map!$K$3,V3978&lt;=Map!$L$3),"Fcst","N/A"))</f>
        <v>N/A</v>
      </c>
      <c r="X3978" t="str">
        <f>INDEX(Map!$B$2:$B$86,MATCH(D3978,Map!$A$2:$A$86,0),0)</f>
        <v>Trimble Co 05</v>
      </c>
      <c r="Y3978" s="7">
        <f>IF(INDEX(Map!$C$2:$C$86,MATCH(D3978,Map!$A$2:$A$86,0),0)="","N/A",E3978*INDEX(Map!$C$2:$C$86,MATCH(D3978,Map!$A$2:$A$86,0),0))</f>
        <v>6.1769999999999996</v>
      </c>
      <c r="Z3978" s="7">
        <f>IF(INDEX(Map!$D$2:$D$86,MATCH(D3978,Map!$A$2:$A$86,0),0)="","N/A",E3978*INDEX(Map!$D$2:$D$86,MATCH(D3978,Map!$A$2:$A$86,0),0))</f>
        <v>2.5229999999999997</v>
      </c>
      <c r="AA3978" t="str">
        <f>INDEX(Map!$E$2:$E$86,MATCH(D3978,Map!$A$2:$A$86,0),0)</f>
        <v>SCCT</v>
      </c>
    </row>
    <row r="3979" spans="1:27" x14ac:dyDescent="0.25">
      <c r="A3979" s="1" t="s">
        <v>121</v>
      </c>
      <c r="B3979" s="1" t="s">
        <v>118</v>
      </c>
      <c r="C3979" s="1">
        <v>30</v>
      </c>
      <c r="D3979" s="1" t="s">
        <v>52</v>
      </c>
      <c r="E3979" s="1">
        <v>5.4</v>
      </c>
      <c r="F3979" s="1">
        <v>0</v>
      </c>
      <c r="G3979" s="1">
        <v>4.0999999999999996</v>
      </c>
      <c r="H3979" s="1">
        <v>10</v>
      </c>
      <c r="I3979" s="1">
        <v>59.1</v>
      </c>
      <c r="J3979" s="1">
        <v>10939</v>
      </c>
      <c r="K3979" s="1">
        <v>37</v>
      </c>
      <c r="L3979" s="1">
        <v>357.8</v>
      </c>
      <c r="M3979" s="1">
        <v>211</v>
      </c>
      <c r="N3979" s="1">
        <v>0</v>
      </c>
      <c r="O3979" s="1">
        <v>2</v>
      </c>
      <c r="P3979" s="1">
        <v>0</v>
      </c>
      <c r="Q3979" s="1">
        <v>0</v>
      </c>
      <c r="R3979" s="1">
        <v>39.14</v>
      </c>
      <c r="S3979" s="1">
        <v>39.43</v>
      </c>
      <c r="T3979" s="1">
        <v>213</v>
      </c>
      <c r="U3979" s="3" t="str">
        <f t="shared" si="62"/>
        <v>2017Plan</v>
      </c>
      <c r="V3979" s="2">
        <f>DATE(A3979,INDEX(Map!$H$1:$H$12,MATCH(B3979,Map!$G$1:$G$12,0),0),1)</f>
        <v>43800</v>
      </c>
      <c r="W3979" t="str">
        <f>IF(AND(V3979&gt;=Map!$K$2,V3979&lt;=Map!$L$2),"Base",IF(AND(V3979&gt;=Map!$K$3,V3979&lt;=Map!$L$3),"Fcst","N/A"))</f>
        <v>N/A</v>
      </c>
      <c r="X3979" t="str">
        <f>INDEX(Map!$B$2:$B$86,MATCH(D3979,Map!$A$2:$A$86,0),0)</f>
        <v>Trimble Co 06</v>
      </c>
      <c r="Y3979" s="7">
        <f>IF(INDEX(Map!$C$2:$C$86,MATCH(D3979,Map!$A$2:$A$86,0),0)="","N/A",E3979*INDEX(Map!$C$2:$C$86,MATCH(D3979,Map!$A$2:$A$86,0),0))</f>
        <v>3.8340000000000001</v>
      </c>
      <c r="Z3979" s="7">
        <f>IF(INDEX(Map!$D$2:$D$86,MATCH(D3979,Map!$A$2:$A$86,0),0)="","N/A",E3979*INDEX(Map!$D$2:$D$86,MATCH(D3979,Map!$A$2:$A$86,0),0))</f>
        <v>1.5660000000000001</v>
      </c>
      <c r="AA3979" t="str">
        <f>INDEX(Map!$E$2:$E$86,MATCH(D3979,Map!$A$2:$A$86,0),0)</f>
        <v>SCCT</v>
      </c>
    </row>
    <row r="3980" spans="1:27" x14ac:dyDescent="0.25">
      <c r="A3980" s="1" t="s">
        <v>121</v>
      </c>
      <c r="B3980" s="1" t="s">
        <v>118</v>
      </c>
      <c r="C3980" s="1">
        <v>31</v>
      </c>
      <c r="D3980" s="1" t="s">
        <v>53</v>
      </c>
      <c r="E3980" s="1">
        <v>5.8</v>
      </c>
      <c r="F3980" s="1">
        <v>0</v>
      </c>
      <c r="G3980" s="1">
        <v>4.4000000000000004</v>
      </c>
      <c r="H3980" s="1">
        <v>10</v>
      </c>
      <c r="I3980" s="1">
        <v>64.2</v>
      </c>
      <c r="J3980" s="1">
        <v>11032</v>
      </c>
      <c r="K3980" s="1">
        <v>41</v>
      </c>
      <c r="L3980" s="1">
        <v>357.8</v>
      </c>
      <c r="M3980" s="1">
        <v>230</v>
      </c>
      <c r="N3980" s="1">
        <v>0</v>
      </c>
      <c r="O3980" s="1">
        <v>2</v>
      </c>
      <c r="P3980" s="1">
        <v>0</v>
      </c>
      <c r="Q3980" s="1">
        <v>0</v>
      </c>
      <c r="R3980" s="1">
        <v>39.47</v>
      </c>
      <c r="S3980" s="1">
        <v>39.74</v>
      </c>
      <c r="T3980" s="1">
        <v>231</v>
      </c>
      <c r="U3980" s="3" t="str">
        <f t="shared" si="62"/>
        <v>2017Plan</v>
      </c>
      <c r="V3980" s="2">
        <f>DATE(A3980,INDEX(Map!$H$1:$H$12,MATCH(B3980,Map!$G$1:$G$12,0),0),1)</f>
        <v>43800</v>
      </c>
      <c r="W3980" t="str">
        <f>IF(AND(V3980&gt;=Map!$K$2,V3980&lt;=Map!$L$2),"Base",IF(AND(V3980&gt;=Map!$K$3,V3980&lt;=Map!$L$3),"Fcst","N/A"))</f>
        <v>N/A</v>
      </c>
      <c r="X3980" t="str">
        <f>INDEX(Map!$B$2:$B$86,MATCH(D3980,Map!$A$2:$A$86,0),0)</f>
        <v>Trimble Co 07</v>
      </c>
      <c r="Y3980" s="7">
        <f>IF(INDEX(Map!$C$2:$C$86,MATCH(D3980,Map!$A$2:$A$86,0),0)="","N/A",E3980*INDEX(Map!$C$2:$C$86,MATCH(D3980,Map!$A$2:$A$86,0),0))</f>
        <v>3.6539999999999999</v>
      </c>
      <c r="Z3980" s="7">
        <f>IF(INDEX(Map!$D$2:$D$86,MATCH(D3980,Map!$A$2:$A$86,0),0)="","N/A",E3980*INDEX(Map!$D$2:$D$86,MATCH(D3980,Map!$A$2:$A$86,0),0))</f>
        <v>2.1459999999999999</v>
      </c>
      <c r="AA3980" t="str">
        <f>INDEX(Map!$E$2:$E$86,MATCH(D3980,Map!$A$2:$A$86,0),0)</f>
        <v>SCCT</v>
      </c>
    </row>
    <row r="3981" spans="1:27" x14ac:dyDescent="0.25">
      <c r="A3981" s="1" t="s">
        <v>121</v>
      </c>
      <c r="B3981" s="1" t="s">
        <v>118</v>
      </c>
      <c r="C3981" s="1">
        <v>32</v>
      </c>
      <c r="D3981" s="1" t="s">
        <v>54</v>
      </c>
      <c r="E3981" s="1">
        <v>0.3</v>
      </c>
      <c r="F3981" s="1">
        <v>0</v>
      </c>
      <c r="G3981" s="1">
        <v>0.2</v>
      </c>
      <c r="H3981" s="1">
        <v>1</v>
      </c>
      <c r="I3981" s="1">
        <v>3.2</v>
      </c>
      <c r="J3981" s="1">
        <v>10972</v>
      </c>
      <c r="K3981" s="1">
        <v>2</v>
      </c>
      <c r="L3981" s="1">
        <v>357.8</v>
      </c>
      <c r="M3981" s="1">
        <v>11</v>
      </c>
      <c r="N3981" s="1">
        <v>0</v>
      </c>
      <c r="O3981" s="1">
        <v>0</v>
      </c>
      <c r="P3981" s="1">
        <v>0</v>
      </c>
      <c r="Q3981" s="1">
        <v>0</v>
      </c>
      <c r="R3981" s="1">
        <v>39.26</v>
      </c>
      <c r="S3981" s="1">
        <v>39.82</v>
      </c>
      <c r="T3981" s="1">
        <v>11</v>
      </c>
      <c r="U3981" s="3" t="str">
        <f t="shared" si="62"/>
        <v>2017Plan</v>
      </c>
      <c r="V3981" s="2">
        <f>DATE(A3981,INDEX(Map!$H$1:$H$12,MATCH(B3981,Map!$G$1:$G$12,0),0),1)</f>
        <v>43800</v>
      </c>
      <c r="W3981" t="str">
        <f>IF(AND(V3981&gt;=Map!$K$2,V3981&lt;=Map!$L$2),"Base",IF(AND(V3981&gt;=Map!$K$3,V3981&lt;=Map!$L$3),"Fcst","N/A"))</f>
        <v>N/A</v>
      </c>
      <c r="X3981" t="str">
        <f>INDEX(Map!$B$2:$B$86,MATCH(D3981,Map!$A$2:$A$86,0),0)</f>
        <v>Trimble Co 08</v>
      </c>
      <c r="Y3981" s="7">
        <f>IF(INDEX(Map!$C$2:$C$86,MATCH(D3981,Map!$A$2:$A$86,0),0)="","N/A",E3981*INDEX(Map!$C$2:$C$86,MATCH(D3981,Map!$A$2:$A$86,0),0))</f>
        <v>0.189</v>
      </c>
      <c r="Z3981" s="7">
        <f>IF(INDEX(Map!$D$2:$D$86,MATCH(D3981,Map!$A$2:$A$86,0),0)="","N/A",E3981*INDEX(Map!$D$2:$D$86,MATCH(D3981,Map!$A$2:$A$86,0),0))</f>
        <v>0.111</v>
      </c>
      <c r="AA3981" t="str">
        <f>INDEX(Map!$E$2:$E$86,MATCH(D3981,Map!$A$2:$A$86,0),0)</f>
        <v>SCCT</v>
      </c>
    </row>
    <row r="3982" spans="1:27" x14ac:dyDescent="0.25">
      <c r="A3982" s="1" t="s">
        <v>121</v>
      </c>
      <c r="B3982" s="1" t="s">
        <v>118</v>
      </c>
      <c r="C3982" s="1">
        <v>33</v>
      </c>
      <c r="D3982" s="1" t="s">
        <v>55</v>
      </c>
      <c r="E3982" s="1">
        <v>1.1000000000000001</v>
      </c>
      <c r="F3982" s="1">
        <v>0</v>
      </c>
      <c r="G3982" s="1">
        <v>0.8</v>
      </c>
      <c r="H3982" s="1">
        <v>3</v>
      </c>
      <c r="I3982" s="1">
        <v>12.4</v>
      </c>
      <c r="J3982" s="1">
        <v>11084</v>
      </c>
      <c r="K3982" s="1">
        <v>8</v>
      </c>
      <c r="L3982" s="1">
        <v>357.8</v>
      </c>
      <c r="M3982" s="1">
        <v>44</v>
      </c>
      <c r="N3982" s="1">
        <v>0</v>
      </c>
      <c r="O3982" s="1">
        <v>0</v>
      </c>
      <c r="P3982" s="1">
        <v>0</v>
      </c>
      <c r="Q3982" s="1">
        <v>0</v>
      </c>
      <c r="R3982" s="1">
        <v>39.659999999999997</v>
      </c>
      <c r="S3982" s="1">
        <v>40.07</v>
      </c>
      <c r="T3982" s="1">
        <v>45</v>
      </c>
      <c r="U3982" s="3" t="str">
        <f t="shared" si="62"/>
        <v>2017Plan</v>
      </c>
      <c r="V3982" s="2">
        <f>DATE(A3982,INDEX(Map!$H$1:$H$12,MATCH(B3982,Map!$G$1:$G$12,0),0),1)</f>
        <v>43800</v>
      </c>
      <c r="W3982" t="str">
        <f>IF(AND(V3982&gt;=Map!$K$2,V3982&lt;=Map!$L$2),"Base",IF(AND(V3982&gt;=Map!$K$3,V3982&lt;=Map!$L$3),"Fcst","N/A"))</f>
        <v>N/A</v>
      </c>
      <c r="X3982" t="str">
        <f>INDEX(Map!$B$2:$B$86,MATCH(D3982,Map!$A$2:$A$86,0),0)</f>
        <v>Trimble Co 09</v>
      </c>
      <c r="Y3982" s="7">
        <f>IF(INDEX(Map!$C$2:$C$86,MATCH(D3982,Map!$A$2:$A$86,0),0)="","N/A",E3982*INDEX(Map!$C$2:$C$86,MATCH(D3982,Map!$A$2:$A$86,0),0))</f>
        <v>0.69300000000000006</v>
      </c>
      <c r="Z3982" s="7">
        <f>IF(INDEX(Map!$D$2:$D$86,MATCH(D3982,Map!$A$2:$A$86,0),0)="","N/A",E3982*INDEX(Map!$D$2:$D$86,MATCH(D3982,Map!$A$2:$A$86,0),0))</f>
        <v>0.40700000000000003</v>
      </c>
      <c r="AA3982" t="str">
        <f>INDEX(Map!$E$2:$E$86,MATCH(D3982,Map!$A$2:$A$86,0),0)</f>
        <v>SCCT</v>
      </c>
    </row>
    <row r="3983" spans="1:27" x14ac:dyDescent="0.25">
      <c r="A3983" s="1" t="s">
        <v>121</v>
      </c>
      <c r="B3983" s="1" t="s">
        <v>118</v>
      </c>
      <c r="C3983" s="1">
        <v>34</v>
      </c>
      <c r="D3983" s="1" t="s">
        <v>56</v>
      </c>
      <c r="E3983" s="1">
        <v>0</v>
      </c>
      <c r="F3983" s="1">
        <v>0</v>
      </c>
      <c r="G3983" s="1">
        <v>0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3" t="str">
        <f t="shared" si="62"/>
        <v>2017Plan</v>
      </c>
      <c r="V3983" s="2">
        <f>DATE(A3983,INDEX(Map!$H$1:$H$12,MATCH(B3983,Map!$G$1:$G$12,0),0),1)</f>
        <v>43800</v>
      </c>
      <c r="W3983" t="str">
        <f>IF(AND(V3983&gt;=Map!$K$2,V3983&lt;=Map!$L$2),"Base",IF(AND(V3983&gt;=Map!$K$3,V3983&lt;=Map!$L$3),"Fcst","N/A"))</f>
        <v>N/A</v>
      </c>
      <c r="X3983" t="str">
        <f>INDEX(Map!$B$2:$B$86,MATCH(D3983,Map!$A$2:$A$86,0),0)</f>
        <v>Trimble Co 10</v>
      </c>
      <c r="Y3983" s="7">
        <f>IF(INDEX(Map!$C$2:$C$86,MATCH(D3983,Map!$A$2:$A$86,0),0)="","N/A",E3983*INDEX(Map!$C$2:$C$86,MATCH(D3983,Map!$A$2:$A$86,0),0))</f>
        <v>0</v>
      </c>
      <c r="Z3983" s="7">
        <f>IF(INDEX(Map!$D$2:$D$86,MATCH(D3983,Map!$A$2:$A$86,0),0)="","N/A",E3983*INDEX(Map!$D$2:$D$86,MATCH(D3983,Map!$A$2:$A$86,0),0))</f>
        <v>0</v>
      </c>
      <c r="AA3983" t="str">
        <f>INDEX(Map!$E$2:$E$86,MATCH(D3983,Map!$A$2:$A$86,0),0)</f>
        <v>SCCT</v>
      </c>
    </row>
    <row r="3984" spans="1:27" x14ac:dyDescent="0.25">
      <c r="A3984" s="1" t="s">
        <v>121</v>
      </c>
      <c r="B3984" s="1" t="s">
        <v>118</v>
      </c>
      <c r="C3984" s="1">
        <v>35</v>
      </c>
      <c r="D3984" s="1" t="s">
        <v>57</v>
      </c>
      <c r="E3984" s="1">
        <v>0</v>
      </c>
      <c r="F3984" s="1">
        <v>0</v>
      </c>
      <c r="G3984" s="1">
        <v>0</v>
      </c>
      <c r="H3984" s="1">
        <v>0</v>
      </c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3" t="str">
        <f t="shared" si="62"/>
        <v>2017Plan</v>
      </c>
      <c r="V3984" s="2">
        <f>DATE(A3984,INDEX(Map!$H$1:$H$12,MATCH(B3984,Map!$G$1:$G$12,0),0),1)</f>
        <v>43800</v>
      </c>
      <c r="W3984" t="str">
        <f>IF(AND(V3984&gt;=Map!$K$2,V3984&lt;=Map!$L$2),"Base",IF(AND(V3984&gt;=Map!$K$3,V3984&lt;=Map!$L$3),"Fcst","N/A"))</f>
        <v>N/A</v>
      </c>
      <c r="X3984" t="str">
        <f>INDEX(Map!$B$2:$B$86,MATCH(D3984,Map!$A$2:$A$86,0),0)</f>
        <v>Cane Run 11</v>
      </c>
      <c r="Y3984" s="7" t="str">
        <f>IF(INDEX(Map!$C$2:$C$86,MATCH(D3984,Map!$A$2:$A$86,0),0)="","N/A",E3984*INDEX(Map!$C$2:$C$86,MATCH(D3984,Map!$A$2:$A$86,0),0))</f>
        <v>N/A</v>
      </c>
      <c r="Z3984" s="7">
        <f>IF(INDEX(Map!$D$2:$D$86,MATCH(D3984,Map!$A$2:$A$86,0),0)="","N/A",E3984*INDEX(Map!$D$2:$D$86,MATCH(D3984,Map!$A$2:$A$86,0),0))</f>
        <v>0</v>
      </c>
      <c r="AA3984" t="str">
        <f>INDEX(Map!$E$2:$E$86,MATCH(D3984,Map!$A$2:$A$86,0),0)</f>
        <v>SCCT</v>
      </c>
    </row>
    <row r="3985" spans="1:27" x14ac:dyDescent="0.25">
      <c r="A3985" s="1" t="s">
        <v>121</v>
      </c>
      <c r="B3985" s="1" t="s">
        <v>118</v>
      </c>
      <c r="C3985" s="1">
        <v>36</v>
      </c>
      <c r="D3985" s="1" t="s">
        <v>58</v>
      </c>
      <c r="E3985" s="1">
        <v>0</v>
      </c>
      <c r="F3985" s="1">
        <v>0</v>
      </c>
      <c r="G3985" s="1">
        <v>0</v>
      </c>
      <c r="H3985" s="1">
        <v>0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3" t="str">
        <f t="shared" si="62"/>
        <v>2017Plan</v>
      </c>
      <c r="V3985" s="2">
        <f>DATE(A3985,INDEX(Map!$H$1:$H$12,MATCH(B3985,Map!$G$1:$G$12,0),0),1)</f>
        <v>43800</v>
      </c>
      <c r="W3985" t="str">
        <f>IF(AND(V3985&gt;=Map!$K$2,V3985&lt;=Map!$L$2),"Base",IF(AND(V3985&gt;=Map!$K$3,V3985&lt;=Map!$L$3),"Fcst","N/A"))</f>
        <v>N/A</v>
      </c>
      <c r="X3985" t="str">
        <f>INDEX(Map!$B$2:$B$86,MATCH(D3985,Map!$A$2:$A$86,0),0)</f>
        <v>Haefling</v>
      </c>
      <c r="Y3985" s="7">
        <f>IF(INDEX(Map!$C$2:$C$86,MATCH(D3985,Map!$A$2:$A$86,0),0)="","N/A",E3985*INDEX(Map!$C$2:$C$86,MATCH(D3985,Map!$A$2:$A$86,0),0))</f>
        <v>0</v>
      </c>
      <c r="Z3985" s="7" t="str">
        <f>IF(INDEX(Map!$D$2:$D$86,MATCH(D3985,Map!$A$2:$A$86,0),0)="","N/A",E3985*INDEX(Map!$D$2:$D$86,MATCH(D3985,Map!$A$2:$A$86,0),0))</f>
        <v>N/A</v>
      </c>
      <c r="AA3985" t="str">
        <f>INDEX(Map!$E$2:$E$86,MATCH(D3985,Map!$A$2:$A$86,0),0)</f>
        <v>SCCT</v>
      </c>
    </row>
    <row r="3986" spans="1:27" x14ac:dyDescent="0.25">
      <c r="A3986" s="1" t="s">
        <v>121</v>
      </c>
      <c r="B3986" s="1" t="s">
        <v>118</v>
      </c>
      <c r="C3986" s="1">
        <v>37</v>
      </c>
      <c r="D3986" s="1" t="s">
        <v>59</v>
      </c>
      <c r="E3986" s="1">
        <v>0</v>
      </c>
      <c r="F3986" s="1">
        <v>0</v>
      </c>
      <c r="G3986" s="1">
        <v>0</v>
      </c>
      <c r="H3986" s="1">
        <v>0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</v>
      </c>
      <c r="U3986" s="3" t="str">
        <f t="shared" si="62"/>
        <v>2017Plan</v>
      </c>
      <c r="V3986" s="2">
        <f>DATE(A3986,INDEX(Map!$H$1:$H$12,MATCH(B3986,Map!$G$1:$G$12,0),0),1)</f>
        <v>43800</v>
      </c>
      <c r="W3986" t="str">
        <f>IF(AND(V3986&gt;=Map!$K$2,V3986&lt;=Map!$L$2),"Base",IF(AND(V3986&gt;=Map!$K$3,V3986&lt;=Map!$L$3),"Fcst","N/A"))</f>
        <v>N/A</v>
      </c>
      <c r="X3986" t="str">
        <f>INDEX(Map!$B$2:$B$86,MATCH(D3986,Map!$A$2:$A$86,0),0)</f>
        <v>Paddys Run 11</v>
      </c>
      <c r="Y3986" s="7" t="str">
        <f>IF(INDEX(Map!$C$2:$C$86,MATCH(D3986,Map!$A$2:$A$86,0),0)="","N/A",E3986*INDEX(Map!$C$2:$C$86,MATCH(D3986,Map!$A$2:$A$86,0),0))</f>
        <v>N/A</v>
      </c>
      <c r="Z3986" s="7">
        <f>IF(INDEX(Map!$D$2:$D$86,MATCH(D3986,Map!$A$2:$A$86,0),0)="","N/A",E3986*INDEX(Map!$D$2:$D$86,MATCH(D3986,Map!$A$2:$A$86,0),0))</f>
        <v>0</v>
      </c>
      <c r="AA3986" t="str">
        <f>INDEX(Map!$E$2:$E$86,MATCH(D3986,Map!$A$2:$A$86,0),0)</f>
        <v>SCCT</v>
      </c>
    </row>
    <row r="3987" spans="1:27" x14ac:dyDescent="0.25">
      <c r="A3987" s="1" t="s">
        <v>121</v>
      </c>
      <c r="B3987" s="1" t="s">
        <v>118</v>
      </c>
      <c r="C3987" s="1">
        <v>38</v>
      </c>
      <c r="D3987" s="1" t="s">
        <v>60</v>
      </c>
      <c r="E3987" s="1">
        <v>0</v>
      </c>
      <c r="F3987" s="1">
        <v>0</v>
      </c>
      <c r="G3987" s="1">
        <v>0</v>
      </c>
      <c r="H3987" s="1">
        <v>0</v>
      </c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3" t="str">
        <f t="shared" si="62"/>
        <v>2017Plan</v>
      </c>
      <c r="V3987" s="2">
        <f>DATE(A3987,INDEX(Map!$H$1:$H$12,MATCH(B3987,Map!$G$1:$G$12,0),0),1)</f>
        <v>43800</v>
      </c>
      <c r="W3987" t="str">
        <f>IF(AND(V3987&gt;=Map!$K$2,V3987&lt;=Map!$L$2),"Base",IF(AND(V3987&gt;=Map!$K$3,V3987&lt;=Map!$L$3),"Fcst","N/A"))</f>
        <v>N/A</v>
      </c>
      <c r="X3987" t="str">
        <f>INDEX(Map!$B$2:$B$86,MATCH(D3987,Map!$A$2:$A$86,0),0)</f>
        <v>Paddys Run 12</v>
      </c>
      <c r="Y3987" s="7" t="str">
        <f>IF(INDEX(Map!$C$2:$C$86,MATCH(D3987,Map!$A$2:$A$86,0),0)="","N/A",E3987*INDEX(Map!$C$2:$C$86,MATCH(D3987,Map!$A$2:$A$86,0),0))</f>
        <v>N/A</v>
      </c>
      <c r="Z3987" s="7">
        <f>IF(INDEX(Map!$D$2:$D$86,MATCH(D3987,Map!$A$2:$A$86,0),0)="","N/A",E3987*INDEX(Map!$D$2:$D$86,MATCH(D3987,Map!$A$2:$A$86,0),0))</f>
        <v>0</v>
      </c>
      <c r="AA3987" t="str">
        <f>INDEX(Map!$E$2:$E$86,MATCH(D3987,Map!$A$2:$A$86,0),0)</f>
        <v>SCCT</v>
      </c>
    </row>
    <row r="3988" spans="1:27" x14ac:dyDescent="0.25">
      <c r="A3988" s="1" t="s">
        <v>121</v>
      </c>
      <c r="B3988" s="1" t="s">
        <v>118</v>
      </c>
      <c r="C3988" s="1">
        <v>39</v>
      </c>
      <c r="D3988" s="1" t="s">
        <v>61</v>
      </c>
      <c r="E3988" s="1">
        <v>0</v>
      </c>
      <c r="F3988" s="1">
        <v>0</v>
      </c>
      <c r="G3988" s="1">
        <v>0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</v>
      </c>
      <c r="U3988" s="3" t="str">
        <f t="shared" si="62"/>
        <v>2017Plan</v>
      </c>
      <c r="V3988" s="2">
        <f>DATE(A3988,INDEX(Map!$H$1:$H$12,MATCH(B3988,Map!$G$1:$G$12,0),0),1)</f>
        <v>43800</v>
      </c>
      <c r="W3988" t="str">
        <f>IF(AND(V3988&gt;=Map!$K$2,V3988&lt;=Map!$L$2),"Base",IF(AND(V3988&gt;=Map!$K$3,V3988&lt;=Map!$L$3),"Fcst","N/A"))</f>
        <v>N/A</v>
      </c>
      <c r="X3988" t="str">
        <f>INDEX(Map!$B$2:$B$86,MATCH(D3988,Map!$A$2:$A$86,0),0)</f>
        <v>Zorn 1</v>
      </c>
      <c r="Y3988" s="7" t="str">
        <f>IF(INDEX(Map!$C$2:$C$86,MATCH(D3988,Map!$A$2:$A$86,0),0)="","N/A",E3988*INDEX(Map!$C$2:$C$86,MATCH(D3988,Map!$A$2:$A$86,0),0))</f>
        <v>N/A</v>
      </c>
      <c r="Z3988" s="7">
        <f>IF(INDEX(Map!$D$2:$D$86,MATCH(D3988,Map!$A$2:$A$86,0),0)="","N/A",E3988*INDEX(Map!$D$2:$D$86,MATCH(D3988,Map!$A$2:$A$86,0),0))</f>
        <v>0</v>
      </c>
      <c r="AA3988" t="str">
        <f>INDEX(Map!$E$2:$E$86,MATCH(D3988,Map!$A$2:$A$86,0),0)</f>
        <v>SCCT</v>
      </c>
    </row>
    <row r="3989" spans="1:27" x14ac:dyDescent="0.25">
      <c r="A3989" s="1" t="s">
        <v>121</v>
      </c>
      <c r="B3989" s="1" t="s">
        <v>118</v>
      </c>
      <c r="C3989" s="1">
        <v>40</v>
      </c>
      <c r="D3989" s="1" t="s">
        <v>62</v>
      </c>
      <c r="E3989" s="1">
        <v>9.3000000000000007</v>
      </c>
      <c r="F3989" s="1">
        <v>0</v>
      </c>
      <c r="G3989" s="1">
        <v>39.6</v>
      </c>
      <c r="H3989" s="1">
        <v>32</v>
      </c>
      <c r="I3989" s="1" t="s">
        <v>63</v>
      </c>
      <c r="J3989" s="1" t="s">
        <v>63</v>
      </c>
      <c r="K3989" s="1">
        <v>300</v>
      </c>
      <c r="L3989" s="1">
        <v>0</v>
      </c>
      <c r="M3989" s="1">
        <v>0</v>
      </c>
      <c r="N3989" s="1" t="s">
        <v>63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</v>
      </c>
      <c r="U3989" s="3" t="str">
        <f t="shared" si="62"/>
        <v>2017Plan</v>
      </c>
      <c r="V3989" s="2">
        <f>DATE(A3989,INDEX(Map!$H$1:$H$12,MATCH(B3989,Map!$G$1:$G$12,0),0),1)</f>
        <v>43800</v>
      </c>
      <c r="W3989" t="str">
        <f>IF(AND(V3989&gt;=Map!$K$2,V3989&lt;=Map!$L$2),"Base",IF(AND(V3989&gt;=Map!$K$3,V3989&lt;=Map!$L$3),"Fcst","N/A"))</f>
        <v>N/A</v>
      </c>
      <c r="X3989" t="str">
        <f>INDEX(Map!$B$2:$B$86,MATCH(D3989,Map!$A$2:$A$86,0),0)</f>
        <v>Dix Dam</v>
      </c>
      <c r="Y3989" s="7">
        <f>IF(INDEX(Map!$C$2:$C$86,MATCH(D3989,Map!$A$2:$A$86,0),0)="","N/A",E3989*INDEX(Map!$C$2:$C$86,MATCH(D3989,Map!$A$2:$A$86,0),0))</f>
        <v>9.3000000000000007</v>
      </c>
      <c r="Z3989" s="7" t="str">
        <f>IF(INDEX(Map!$D$2:$D$86,MATCH(D3989,Map!$A$2:$A$86,0),0)="","N/A",E3989*INDEX(Map!$D$2:$D$86,MATCH(D3989,Map!$A$2:$A$86,0),0))</f>
        <v>N/A</v>
      </c>
      <c r="AA3989" t="str">
        <f>INDEX(Map!$E$2:$E$86,MATCH(D3989,Map!$A$2:$A$86,0),0)</f>
        <v>Hydro</v>
      </c>
    </row>
    <row r="3990" spans="1:27" x14ac:dyDescent="0.25">
      <c r="A3990" s="1" t="s">
        <v>121</v>
      </c>
      <c r="B3990" s="1" t="s">
        <v>118</v>
      </c>
      <c r="C3990" s="1">
        <v>41</v>
      </c>
      <c r="D3990" s="1" t="s">
        <v>64</v>
      </c>
      <c r="E3990" s="1">
        <v>20.7</v>
      </c>
      <c r="F3990" s="1">
        <v>0</v>
      </c>
      <c r="G3990" s="1">
        <v>100</v>
      </c>
      <c r="H3990" s="1">
        <v>0</v>
      </c>
      <c r="I3990" s="1" t="s">
        <v>63</v>
      </c>
      <c r="J3990" s="1" t="s">
        <v>63</v>
      </c>
      <c r="K3990" s="1">
        <v>744</v>
      </c>
      <c r="L3990" s="1">
        <v>0</v>
      </c>
      <c r="M3990" s="1">
        <v>0</v>
      </c>
      <c r="N3990" s="1" t="s">
        <v>63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</v>
      </c>
      <c r="U3990" s="3" t="str">
        <f t="shared" si="62"/>
        <v>2017Plan</v>
      </c>
      <c r="V3990" s="2">
        <f>DATE(A3990,INDEX(Map!$H$1:$H$12,MATCH(B3990,Map!$G$1:$G$12,0),0),1)</f>
        <v>43800</v>
      </c>
      <c r="W3990" t="str">
        <f>IF(AND(V3990&gt;=Map!$K$2,V3990&lt;=Map!$L$2),"Base",IF(AND(V3990&gt;=Map!$K$3,V3990&lt;=Map!$L$3),"Fcst","N/A"))</f>
        <v>N/A</v>
      </c>
      <c r="X3990" t="str">
        <f>INDEX(Map!$B$2:$B$86,MATCH(D3990,Map!$A$2:$A$86,0),0)</f>
        <v>Ohio Falls</v>
      </c>
      <c r="Y3990" s="7" t="str">
        <f>IF(INDEX(Map!$C$2:$C$86,MATCH(D3990,Map!$A$2:$A$86,0),0)="","N/A",E3990*INDEX(Map!$C$2:$C$86,MATCH(D3990,Map!$A$2:$A$86,0),0))</f>
        <v>N/A</v>
      </c>
      <c r="Z3990" s="7">
        <f>IF(INDEX(Map!$D$2:$D$86,MATCH(D3990,Map!$A$2:$A$86,0),0)="","N/A",E3990*INDEX(Map!$D$2:$D$86,MATCH(D3990,Map!$A$2:$A$86,0),0))</f>
        <v>20.7</v>
      </c>
      <c r="AA3990" t="str">
        <f>INDEX(Map!$E$2:$E$86,MATCH(D3990,Map!$A$2:$A$86,0),0)</f>
        <v>Hydro</v>
      </c>
    </row>
    <row r="3991" spans="1:27" x14ac:dyDescent="0.25">
      <c r="A3991" s="1" t="s">
        <v>121</v>
      </c>
      <c r="B3991" s="1" t="s">
        <v>118</v>
      </c>
      <c r="C3991" s="1">
        <v>42</v>
      </c>
      <c r="D3991" s="1" t="s">
        <v>65</v>
      </c>
      <c r="E3991" s="1">
        <v>0.9</v>
      </c>
      <c r="F3991" s="1">
        <v>0</v>
      </c>
      <c r="G3991" s="1">
        <v>100</v>
      </c>
      <c r="H3991" s="1">
        <v>0</v>
      </c>
      <c r="I3991" s="1" t="s">
        <v>63</v>
      </c>
      <c r="J3991" s="1" t="s">
        <v>63</v>
      </c>
      <c r="K3991" s="1">
        <v>744</v>
      </c>
      <c r="L3991" s="1">
        <v>0</v>
      </c>
      <c r="M3991" s="1">
        <v>0</v>
      </c>
      <c r="N3991" s="1" t="s">
        <v>63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</v>
      </c>
      <c r="U3991" s="3" t="str">
        <f t="shared" si="62"/>
        <v>2017Plan</v>
      </c>
      <c r="V3991" s="2">
        <f>DATE(A3991,INDEX(Map!$H$1:$H$12,MATCH(B3991,Map!$G$1:$G$12,0),0),1)</f>
        <v>43800</v>
      </c>
      <c r="W3991" t="str">
        <f>IF(AND(V3991&gt;=Map!$K$2,V3991&lt;=Map!$L$2),"Base",IF(AND(V3991&gt;=Map!$K$3,V3991&lt;=Map!$L$3),"Fcst","N/A"))</f>
        <v>N/A</v>
      </c>
      <c r="X3991" t="str">
        <f>INDEX(Map!$B$2:$B$86,MATCH(D3991,Map!$A$2:$A$86,0),0)</f>
        <v>Brown Solar</v>
      </c>
      <c r="Y3991" s="7">
        <f>IF(INDEX(Map!$C$2:$C$86,MATCH(D3991,Map!$A$2:$A$86,0),0)="","N/A",E3991*INDEX(Map!$C$2:$C$86,MATCH(D3991,Map!$A$2:$A$86,0),0))</f>
        <v>0.54900000000000004</v>
      </c>
      <c r="Z3991" s="7">
        <f>IF(INDEX(Map!$D$2:$D$86,MATCH(D3991,Map!$A$2:$A$86,0),0)="","N/A",E3991*INDEX(Map!$D$2:$D$86,MATCH(D3991,Map!$A$2:$A$86,0),0))</f>
        <v>0.35100000000000003</v>
      </c>
      <c r="AA3991" t="str">
        <f>INDEX(Map!$E$2:$E$86,MATCH(D3991,Map!$A$2:$A$86,0),0)</f>
        <v>Solar</v>
      </c>
    </row>
    <row r="3992" spans="1:27" x14ac:dyDescent="0.25">
      <c r="A3992" s="1" t="s">
        <v>121</v>
      </c>
      <c r="B3992" s="1" t="s">
        <v>118</v>
      </c>
      <c r="C3992" s="1">
        <v>43</v>
      </c>
      <c r="D3992" s="1" t="s">
        <v>66</v>
      </c>
      <c r="E3992" s="1">
        <v>11.5</v>
      </c>
      <c r="F3992" s="1">
        <v>0</v>
      </c>
      <c r="G3992" s="1">
        <v>100</v>
      </c>
      <c r="H3992" s="1">
        <v>0</v>
      </c>
      <c r="I3992" s="1">
        <v>1153.2</v>
      </c>
      <c r="J3992" s="1">
        <v>100000</v>
      </c>
      <c r="K3992" s="1">
        <v>744</v>
      </c>
      <c r="L3992" s="1">
        <v>27.8</v>
      </c>
      <c r="M3992" s="1">
        <v>321</v>
      </c>
      <c r="N3992" s="1">
        <v>0</v>
      </c>
      <c r="O3992" s="1">
        <v>0</v>
      </c>
      <c r="P3992" s="1">
        <v>0</v>
      </c>
      <c r="Q3992" s="1">
        <v>0</v>
      </c>
      <c r="R3992" s="1">
        <v>27.8</v>
      </c>
      <c r="S3992" s="1">
        <v>27.8</v>
      </c>
      <c r="T3992" s="1">
        <v>321</v>
      </c>
      <c r="U3992" s="3" t="str">
        <f t="shared" si="62"/>
        <v>2017Plan</v>
      </c>
      <c r="V3992" s="2">
        <f>DATE(A3992,INDEX(Map!$H$1:$H$12,MATCH(B3992,Map!$G$1:$G$12,0),0),1)</f>
        <v>43800</v>
      </c>
      <c r="W3992" t="str">
        <f>IF(AND(V3992&gt;=Map!$K$2,V3992&lt;=Map!$L$2),"Base",IF(AND(V3992&gt;=Map!$K$3,V3992&lt;=Map!$L$3),"Fcst","N/A"))</f>
        <v>N/A</v>
      </c>
      <c r="X3992" t="str">
        <f>INDEX(Map!$B$2:$B$86,MATCH(D3992,Map!$A$2:$A$86,0),0)</f>
        <v>OVEC</v>
      </c>
      <c r="Y3992" s="7">
        <f>IF(INDEX(Map!$C$2:$C$86,MATCH(D3992,Map!$A$2:$A$86,0),0)="","N/A",E3992*INDEX(Map!$C$2:$C$86,MATCH(D3992,Map!$A$2:$A$86,0),0))</f>
        <v>11.5</v>
      </c>
      <c r="Z3992" s="7" t="str">
        <f>IF(INDEX(Map!$D$2:$D$86,MATCH(D3992,Map!$A$2:$A$86,0),0)="","N/A",E3992*INDEX(Map!$D$2:$D$86,MATCH(D3992,Map!$A$2:$A$86,0),0))</f>
        <v>N/A</v>
      </c>
      <c r="AA3992" t="str">
        <f>INDEX(Map!$E$2:$E$86,MATCH(D3992,Map!$A$2:$A$86,0),0)</f>
        <v>Coal</v>
      </c>
    </row>
    <row r="3993" spans="1:27" x14ac:dyDescent="0.25">
      <c r="A3993" s="1" t="s">
        <v>121</v>
      </c>
      <c r="B3993" s="1" t="s">
        <v>118</v>
      </c>
      <c r="C3993" s="1">
        <v>44</v>
      </c>
      <c r="D3993" s="1" t="s">
        <v>67</v>
      </c>
      <c r="E3993" s="1">
        <v>3.5</v>
      </c>
      <c r="F3993" s="1">
        <v>0</v>
      </c>
      <c r="G3993" s="1">
        <v>14.2</v>
      </c>
      <c r="H3993" s="1">
        <v>35</v>
      </c>
      <c r="I3993" s="1">
        <v>349.8</v>
      </c>
      <c r="J3993" s="1">
        <v>100000</v>
      </c>
      <c r="K3993" s="1">
        <v>106</v>
      </c>
      <c r="L3993" s="1">
        <v>27.8</v>
      </c>
      <c r="M3993" s="1">
        <v>97</v>
      </c>
      <c r="N3993" s="1">
        <v>0</v>
      </c>
      <c r="O3993" s="1">
        <v>0</v>
      </c>
      <c r="P3993" s="1">
        <v>0</v>
      </c>
      <c r="Q3993" s="1">
        <v>0</v>
      </c>
      <c r="R3993" s="1">
        <v>27.8</v>
      </c>
      <c r="S3993" s="1">
        <v>27.8</v>
      </c>
      <c r="T3993" s="1">
        <v>97</v>
      </c>
      <c r="U3993" s="3" t="str">
        <f t="shared" si="62"/>
        <v>2017Plan</v>
      </c>
      <c r="V3993" s="2">
        <f>DATE(A3993,INDEX(Map!$H$1:$H$12,MATCH(B3993,Map!$G$1:$G$12,0),0),1)</f>
        <v>43800</v>
      </c>
      <c r="W3993" t="str">
        <f>IF(AND(V3993&gt;=Map!$K$2,V3993&lt;=Map!$L$2),"Base",IF(AND(V3993&gt;=Map!$K$3,V3993&lt;=Map!$L$3),"Fcst","N/A"))</f>
        <v>N/A</v>
      </c>
      <c r="X3993" t="str">
        <f>INDEX(Map!$B$2:$B$86,MATCH(D3993,Map!$A$2:$A$86,0),0)</f>
        <v>OVEC</v>
      </c>
      <c r="Y3993" s="7">
        <f>IF(INDEX(Map!$C$2:$C$86,MATCH(D3993,Map!$A$2:$A$86,0),0)="","N/A",E3993*INDEX(Map!$C$2:$C$86,MATCH(D3993,Map!$A$2:$A$86,0),0))</f>
        <v>3.5</v>
      </c>
      <c r="Z3993" s="7" t="str">
        <f>IF(INDEX(Map!$D$2:$D$86,MATCH(D3993,Map!$A$2:$A$86,0),0)="","N/A",E3993*INDEX(Map!$D$2:$D$86,MATCH(D3993,Map!$A$2:$A$86,0),0))</f>
        <v>N/A</v>
      </c>
      <c r="AA3993" t="str">
        <f>INDEX(Map!$E$2:$E$86,MATCH(D3993,Map!$A$2:$A$86,0),0)</f>
        <v>Coal</v>
      </c>
    </row>
    <row r="3994" spans="1:27" x14ac:dyDescent="0.25">
      <c r="A3994" s="1" t="s">
        <v>121</v>
      </c>
      <c r="B3994" s="1" t="s">
        <v>118</v>
      </c>
      <c r="C3994" s="1">
        <v>45</v>
      </c>
      <c r="D3994" s="1" t="s">
        <v>68</v>
      </c>
      <c r="E3994" s="1">
        <v>25.7</v>
      </c>
      <c r="F3994" s="1">
        <v>0</v>
      </c>
      <c r="G3994" s="1">
        <v>100</v>
      </c>
      <c r="H3994" s="1">
        <v>0</v>
      </c>
      <c r="I3994" s="1">
        <v>2566.8000000000002</v>
      </c>
      <c r="J3994" s="1">
        <v>100000</v>
      </c>
      <c r="K3994" s="1">
        <v>744</v>
      </c>
      <c r="L3994" s="1">
        <v>27.8</v>
      </c>
      <c r="M3994" s="1">
        <v>714</v>
      </c>
      <c r="N3994" s="1">
        <v>0</v>
      </c>
      <c r="O3994" s="1">
        <v>0</v>
      </c>
      <c r="P3994" s="1">
        <v>0</v>
      </c>
      <c r="Q3994" s="1">
        <v>0</v>
      </c>
      <c r="R3994" s="1">
        <v>27.8</v>
      </c>
      <c r="S3994" s="1">
        <v>27.8</v>
      </c>
      <c r="T3994" s="1">
        <v>714</v>
      </c>
      <c r="U3994" s="3" t="str">
        <f t="shared" si="62"/>
        <v>2017Plan</v>
      </c>
      <c r="V3994" s="2">
        <f>DATE(A3994,INDEX(Map!$H$1:$H$12,MATCH(B3994,Map!$G$1:$G$12,0),0),1)</f>
        <v>43800</v>
      </c>
      <c r="W3994" t="str">
        <f>IF(AND(V3994&gt;=Map!$K$2,V3994&lt;=Map!$L$2),"Base",IF(AND(V3994&gt;=Map!$K$3,V3994&lt;=Map!$L$3),"Fcst","N/A"))</f>
        <v>N/A</v>
      </c>
      <c r="X3994" t="str">
        <f>INDEX(Map!$B$2:$B$86,MATCH(D3994,Map!$A$2:$A$86,0),0)</f>
        <v>OVEC</v>
      </c>
      <c r="Y3994" s="7" t="str">
        <f>IF(INDEX(Map!$C$2:$C$86,MATCH(D3994,Map!$A$2:$A$86,0),0)="","N/A",E3994*INDEX(Map!$C$2:$C$86,MATCH(D3994,Map!$A$2:$A$86,0),0))</f>
        <v>N/A</v>
      </c>
      <c r="Z3994" s="7">
        <f>IF(INDEX(Map!$D$2:$D$86,MATCH(D3994,Map!$A$2:$A$86,0),0)="","N/A",E3994*INDEX(Map!$D$2:$D$86,MATCH(D3994,Map!$A$2:$A$86,0),0))</f>
        <v>25.7</v>
      </c>
      <c r="AA3994" t="str">
        <f>INDEX(Map!$E$2:$E$86,MATCH(D3994,Map!$A$2:$A$86,0),0)</f>
        <v>Coal</v>
      </c>
    </row>
    <row r="3995" spans="1:27" x14ac:dyDescent="0.25">
      <c r="A3995" s="1" t="s">
        <v>121</v>
      </c>
      <c r="B3995" s="1" t="s">
        <v>118</v>
      </c>
      <c r="C3995" s="1">
        <v>46</v>
      </c>
      <c r="D3995" s="1" t="s">
        <v>69</v>
      </c>
      <c r="E3995" s="1">
        <v>10.6</v>
      </c>
      <c r="F3995" s="1">
        <v>0</v>
      </c>
      <c r="G3995" s="1">
        <v>19.100000000000001</v>
      </c>
      <c r="H3995" s="1">
        <v>39</v>
      </c>
      <c r="I3995" s="1">
        <v>1063.5</v>
      </c>
      <c r="J3995" s="1">
        <v>100000</v>
      </c>
      <c r="K3995" s="1">
        <v>142</v>
      </c>
      <c r="L3995" s="1">
        <v>27.8</v>
      </c>
      <c r="M3995" s="1">
        <v>296</v>
      </c>
      <c r="N3995" s="1">
        <v>0</v>
      </c>
      <c r="O3995" s="1">
        <v>0</v>
      </c>
      <c r="P3995" s="1">
        <v>0</v>
      </c>
      <c r="Q3995" s="1">
        <v>0</v>
      </c>
      <c r="R3995" s="1">
        <v>27.8</v>
      </c>
      <c r="S3995" s="1">
        <v>27.8</v>
      </c>
      <c r="T3995" s="1">
        <v>296</v>
      </c>
      <c r="U3995" s="3" t="str">
        <f t="shared" si="62"/>
        <v>2017Plan</v>
      </c>
      <c r="V3995" s="2">
        <f>DATE(A3995,INDEX(Map!$H$1:$H$12,MATCH(B3995,Map!$G$1:$G$12,0),0),1)</f>
        <v>43800</v>
      </c>
      <c r="W3995" t="str">
        <f>IF(AND(V3995&gt;=Map!$K$2,V3995&lt;=Map!$L$2),"Base",IF(AND(V3995&gt;=Map!$K$3,V3995&lt;=Map!$L$3),"Fcst","N/A"))</f>
        <v>N/A</v>
      </c>
      <c r="X3995" t="str">
        <f>INDEX(Map!$B$2:$B$86,MATCH(D3995,Map!$A$2:$A$86,0),0)</f>
        <v>OVEC</v>
      </c>
      <c r="Y3995" s="7" t="str">
        <f>IF(INDEX(Map!$C$2:$C$86,MATCH(D3995,Map!$A$2:$A$86,0),0)="","N/A",E3995*INDEX(Map!$C$2:$C$86,MATCH(D3995,Map!$A$2:$A$86,0),0))</f>
        <v>N/A</v>
      </c>
      <c r="Z3995" s="7">
        <f>IF(INDEX(Map!$D$2:$D$86,MATCH(D3995,Map!$A$2:$A$86,0),0)="","N/A",E3995*INDEX(Map!$D$2:$D$86,MATCH(D3995,Map!$A$2:$A$86,0),0))</f>
        <v>10.6</v>
      </c>
      <c r="AA3995" t="str">
        <f>INDEX(Map!$E$2:$E$86,MATCH(D3995,Map!$A$2:$A$86,0),0)</f>
        <v>Coal</v>
      </c>
    </row>
    <row r="3996" spans="1:27" x14ac:dyDescent="0.25">
      <c r="A3996" s="1" t="s">
        <v>121</v>
      </c>
      <c r="B3996" s="1" t="s">
        <v>118</v>
      </c>
      <c r="C3996" s="1">
        <v>47</v>
      </c>
      <c r="D3996" s="1" t="s">
        <v>70</v>
      </c>
      <c r="E3996" s="1">
        <v>0</v>
      </c>
      <c r="F3996" s="1">
        <v>0</v>
      </c>
      <c r="G3996" s="1">
        <v>0</v>
      </c>
      <c r="H3996" s="1">
        <v>0</v>
      </c>
      <c r="I3996" s="1" t="s">
        <v>63</v>
      </c>
      <c r="J3996" s="1" t="s">
        <v>63</v>
      </c>
      <c r="K3996" s="1">
        <v>0</v>
      </c>
      <c r="L3996" s="1">
        <v>0</v>
      </c>
      <c r="M3996" s="1">
        <v>0</v>
      </c>
      <c r="N3996" s="1" t="s">
        <v>63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</v>
      </c>
      <c r="U3996" s="3" t="str">
        <f t="shared" si="62"/>
        <v>2017Plan</v>
      </c>
      <c r="V3996" s="2">
        <f>DATE(A3996,INDEX(Map!$H$1:$H$12,MATCH(B3996,Map!$G$1:$G$12,0),0),1)</f>
        <v>43800</v>
      </c>
      <c r="W3996" t="str">
        <f>IF(AND(V3996&gt;=Map!$K$2,V3996&lt;=Map!$L$2),"Base",IF(AND(V3996&gt;=Map!$K$3,V3996&lt;=Map!$L$3),"Fcst","N/A"))</f>
        <v>N/A</v>
      </c>
      <c r="X3996" t="str">
        <f>INDEX(Map!$B$2:$B$86,MATCH(D3996,Map!$A$2:$A$86,0),0)</f>
        <v>N/A</v>
      </c>
      <c r="Y3996" s="7" t="str">
        <f>IF(INDEX(Map!$C$2:$C$86,MATCH(D3996,Map!$A$2:$A$86,0),0)="","N/A",E3996*INDEX(Map!$C$2:$C$86,MATCH(D3996,Map!$A$2:$A$86,0),0))</f>
        <v>N/A</v>
      </c>
      <c r="Z3996" s="7" t="str">
        <f>IF(INDEX(Map!$D$2:$D$86,MATCH(D3996,Map!$A$2:$A$86,0),0)="","N/A",E3996*INDEX(Map!$D$2:$D$86,MATCH(D3996,Map!$A$2:$A$86,0),0))</f>
        <v>N/A</v>
      </c>
      <c r="AA3996" t="str">
        <f>INDEX(Map!$E$2:$E$86,MATCH(D3996,Map!$A$2:$A$86,0),0)</f>
        <v>Purchases</v>
      </c>
    </row>
    <row r="3997" spans="1:27" x14ac:dyDescent="0.25">
      <c r="A3997" s="1" t="s">
        <v>121</v>
      </c>
      <c r="B3997" s="1" t="s">
        <v>118</v>
      </c>
      <c r="C3997" s="1">
        <v>48</v>
      </c>
      <c r="D3997" s="1" t="s">
        <v>71</v>
      </c>
      <c r="E3997" s="1">
        <v>0</v>
      </c>
      <c r="F3997" s="1">
        <v>0</v>
      </c>
      <c r="G3997" s="1">
        <v>0</v>
      </c>
      <c r="H3997" s="1">
        <v>0</v>
      </c>
      <c r="I3997" s="1" t="s">
        <v>63</v>
      </c>
      <c r="J3997" s="1" t="s">
        <v>63</v>
      </c>
      <c r="K3997" s="1">
        <v>0</v>
      </c>
      <c r="L3997" s="1">
        <v>0</v>
      </c>
      <c r="M3997" s="1">
        <v>0</v>
      </c>
      <c r="N3997" s="1" t="s">
        <v>63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</v>
      </c>
      <c r="U3997" s="3" t="str">
        <f t="shared" si="62"/>
        <v>2017Plan</v>
      </c>
      <c r="V3997" s="2">
        <f>DATE(A3997,INDEX(Map!$H$1:$H$12,MATCH(B3997,Map!$G$1:$G$12,0),0),1)</f>
        <v>43800</v>
      </c>
      <c r="W3997" t="str">
        <f>IF(AND(V3997&gt;=Map!$K$2,V3997&lt;=Map!$L$2),"Base",IF(AND(V3997&gt;=Map!$K$3,V3997&lt;=Map!$L$3),"Fcst","N/A"))</f>
        <v>N/A</v>
      </c>
      <c r="X3997" t="str">
        <f>INDEX(Map!$B$2:$B$86,MATCH(D3997,Map!$A$2:$A$86,0),0)</f>
        <v>N/A</v>
      </c>
      <c r="Y3997" s="7" t="str">
        <f>IF(INDEX(Map!$C$2:$C$86,MATCH(D3997,Map!$A$2:$A$86,0),0)="","N/A",E3997*INDEX(Map!$C$2:$C$86,MATCH(D3997,Map!$A$2:$A$86,0),0))</f>
        <v>N/A</v>
      </c>
      <c r="Z3997" s="7" t="str">
        <f>IF(INDEX(Map!$D$2:$D$86,MATCH(D3997,Map!$A$2:$A$86,0),0)="","N/A",E3997*INDEX(Map!$D$2:$D$86,MATCH(D3997,Map!$A$2:$A$86,0),0))</f>
        <v>N/A</v>
      </c>
      <c r="AA3997" t="str">
        <f>INDEX(Map!$E$2:$E$86,MATCH(D3997,Map!$A$2:$A$86,0),0)</f>
        <v>Purchases</v>
      </c>
    </row>
    <row r="3998" spans="1:27" x14ac:dyDescent="0.25">
      <c r="A3998" s="1" t="s">
        <v>121</v>
      </c>
      <c r="B3998" s="1" t="s">
        <v>118</v>
      </c>
      <c r="C3998" s="1">
        <v>49</v>
      </c>
      <c r="D3998" s="1" t="s">
        <v>72</v>
      </c>
      <c r="E3998" s="1">
        <v>0</v>
      </c>
      <c r="F3998" s="1">
        <v>0</v>
      </c>
      <c r="G3998" s="1">
        <v>0</v>
      </c>
      <c r="H3998" s="1">
        <v>0</v>
      </c>
      <c r="I3998" s="1" t="s">
        <v>63</v>
      </c>
      <c r="J3998" s="1" t="s">
        <v>63</v>
      </c>
      <c r="K3998" s="1">
        <v>0</v>
      </c>
      <c r="L3998" s="1">
        <v>0</v>
      </c>
      <c r="M3998" s="1">
        <v>0</v>
      </c>
      <c r="N3998" s="1" t="s">
        <v>63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3" t="str">
        <f t="shared" si="62"/>
        <v>2017Plan</v>
      </c>
      <c r="V3998" s="2">
        <f>DATE(A3998,INDEX(Map!$H$1:$H$12,MATCH(B3998,Map!$G$1:$G$12,0),0),1)</f>
        <v>43800</v>
      </c>
      <c r="W3998" t="str">
        <f>IF(AND(V3998&gt;=Map!$K$2,V3998&lt;=Map!$L$2),"Base",IF(AND(V3998&gt;=Map!$K$3,V3998&lt;=Map!$L$3),"Fcst","N/A"))</f>
        <v>N/A</v>
      </c>
      <c r="X3998" t="str">
        <f>INDEX(Map!$B$2:$B$86,MATCH(D3998,Map!$A$2:$A$86,0),0)</f>
        <v>N/A</v>
      </c>
      <c r="Y3998" s="7" t="str">
        <f>IF(INDEX(Map!$C$2:$C$86,MATCH(D3998,Map!$A$2:$A$86,0),0)="","N/A",E3998*INDEX(Map!$C$2:$C$86,MATCH(D3998,Map!$A$2:$A$86,0),0))</f>
        <v>N/A</v>
      </c>
      <c r="Z3998" s="7" t="str">
        <f>IF(INDEX(Map!$D$2:$D$86,MATCH(D3998,Map!$A$2:$A$86,0),0)="","N/A",E3998*INDEX(Map!$D$2:$D$86,MATCH(D3998,Map!$A$2:$A$86,0),0))</f>
        <v>N/A</v>
      </c>
      <c r="AA3998" t="str">
        <f>INDEX(Map!$E$2:$E$86,MATCH(D3998,Map!$A$2:$A$86,0),0)</f>
        <v>Purchases</v>
      </c>
    </row>
    <row r="3999" spans="1:27" x14ac:dyDescent="0.25">
      <c r="A3999" s="1" t="s">
        <v>121</v>
      </c>
      <c r="B3999" s="1" t="s">
        <v>118</v>
      </c>
      <c r="C3999" s="1">
        <v>50</v>
      </c>
      <c r="D3999" s="1" t="s">
        <v>73</v>
      </c>
      <c r="E3999" s="1">
        <v>0</v>
      </c>
      <c r="F3999" s="1">
        <v>0</v>
      </c>
      <c r="G3999" s="1">
        <v>0</v>
      </c>
      <c r="H3999" s="1">
        <v>0</v>
      </c>
      <c r="I3999" s="1" t="s">
        <v>63</v>
      </c>
      <c r="J3999" s="1" t="s">
        <v>63</v>
      </c>
      <c r="K3999" s="1">
        <v>0</v>
      </c>
      <c r="L3999" s="1">
        <v>0</v>
      </c>
      <c r="M3999" s="1">
        <v>0</v>
      </c>
      <c r="N3999" s="1" t="s">
        <v>63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</v>
      </c>
      <c r="U3999" s="3" t="str">
        <f t="shared" si="62"/>
        <v>2017Plan</v>
      </c>
      <c r="V3999" s="2">
        <f>DATE(A3999,INDEX(Map!$H$1:$H$12,MATCH(B3999,Map!$G$1:$G$12,0),0),1)</f>
        <v>43800</v>
      </c>
      <c r="W3999" t="str">
        <f>IF(AND(V3999&gt;=Map!$K$2,V3999&lt;=Map!$L$2),"Base",IF(AND(V3999&gt;=Map!$K$3,V3999&lt;=Map!$L$3),"Fcst","N/A"))</f>
        <v>N/A</v>
      </c>
      <c r="X3999" t="str">
        <f>INDEX(Map!$B$2:$B$86,MATCH(D3999,Map!$A$2:$A$86,0),0)</f>
        <v>N/A</v>
      </c>
      <c r="Y3999" s="7" t="str">
        <f>IF(INDEX(Map!$C$2:$C$86,MATCH(D3999,Map!$A$2:$A$86,0),0)="","N/A",E3999*INDEX(Map!$C$2:$C$86,MATCH(D3999,Map!$A$2:$A$86,0),0))</f>
        <v>N/A</v>
      </c>
      <c r="Z3999" s="7" t="str">
        <f>IF(INDEX(Map!$D$2:$D$86,MATCH(D3999,Map!$A$2:$A$86,0),0)="","N/A",E3999*INDEX(Map!$D$2:$D$86,MATCH(D3999,Map!$A$2:$A$86,0),0))</f>
        <v>N/A</v>
      </c>
      <c r="AA3999" t="str">
        <f>INDEX(Map!$E$2:$E$86,MATCH(D3999,Map!$A$2:$A$86,0),0)</f>
        <v>Purchases</v>
      </c>
    </row>
    <row r="4000" spans="1:27" x14ac:dyDescent="0.25">
      <c r="A4000" s="1" t="s">
        <v>121</v>
      </c>
      <c r="B4000" s="1" t="s">
        <v>118</v>
      </c>
      <c r="C4000" s="1">
        <v>51</v>
      </c>
      <c r="D4000" s="1" t="s">
        <v>74</v>
      </c>
      <c r="E4000" s="1">
        <v>0</v>
      </c>
      <c r="F4000" s="1">
        <v>0</v>
      </c>
      <c r="G4000" s="1">
        <v>0</v>
      </c>
      <c r="H4000" s="1">
        <v>0</v>
      </c>
      <c r="I4000" s="1" t="s">
        <v>63</v>
      </c>
      <c r="J4000" s="1" t="s">
        <v>63</v>
      </c>
      <c r="K4000" s="1">
        <v>0</v>
      </c>
      <c r="L4000" s="1">
        <v>0</v>
      </c>
      <c r="M4000" s="1">
        <v>0</v>
      </c>
      <c r="N4000" s="1" t="s">
        <v>63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3" t="str">
        <f t="shared" si="62"/>
        <v>2017Plan</v>
      </c>
      <c r="V4000" s="2">
        <f>DATE(A4000,INDEX(Map!$H$1:$H$12,MATCH(B4000,Map!$G$1:$G$12,0),0),1)</f>
        <v>43800</v>
      </c>
      <c r="W4000" t="str">
        <f>IF(AND(V4000&gt;=Map!$K$2,V4000&lt;=Map!$L$2),"Base",IF(AND(V4000&gt;=Map!$K$3,V4000&lt;=Map!$L$3),"Fcst","N/A"))</f>
        <v>N/A</v>
      </c>
      <c r="X4000" t="str">
        <f>INDEX(Map!$B$2:$B$86,MATCH(D4000,Map!$A$2:$A$86,0),0)</f>
        <v>N/A</v>
      </c>
      <c r="Y4000" s="7" t="str">
        <f>IF(INDEX(Map!$C$2:$C$86,MATCH(D4000,Map!$A$2:$A$86,0),0)="","N/A",E4000*INDEX(Map!$C$2:$C$86,MATCH(D4000,Map!$A$2:$A$86,0),0))</f>
        <v>N/A</v>
      </c>
      <c r="Z4000" s="7" t="str">
        <f>IF(INDEX(Map!$D$2:$D$86,MATCH(D4000,Map!$A$2:$A$86,0),0)="","N/A",E4000*INDEX(Map!$D$2:$D$86,MATCH(D4000,Map!$A$2:$A$86,0),0))</f>
        <v>N/A</v>
      </c>
      <c r="AA4000" t="str">
        <f>INDEX(Map!$E$2:$E$86,MATCH(D4000,Map!$A$2:$A$86,0),0)</f>
        <v>Purchases</v>
      </c>
    </row>
    <row r="4001" spans="1:27" x14ac:dyDescent="0.25">
      <c r="A4001" s="1" t="s">
        <v>121</v>
      </c>
      <c r="B4001" s="1" t="s">
        <v>118</v>
      </c>
      <c r="C4001" s="1">
        <v>52</v>
      </c>
      <c r="D4001" s="1" t="s">
        <v>75</v>
      </c>
      <c r="E4001" s="1">
        <v>0</v>
      </c>
      <c r="F4001" s="1">
        <v>0</v>
      </c>
      <c r="G4001" s="1">
        <v>0</v>
      </c>
      <c r="H4001" s="1">
        <v>0</v>
      </c>
      <c r="I4001" s="1" t="s">
        <v>63</v>
      </c>
      <c r="J4001" s="1" t="s">
        <v>63</v>
      </c>
      <c r="K4001" s="1">
        <v>0</v>
      </c>
      <c r="L4001" s="1">
        <v>0</v>
      </c>
      <c r="M4001" s="1">
        <v>0</v>
      </c>
      <c r="N4001" s="1" t="s">
        <v>63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3" t="str">
        <f t="shared" si="62"/>
        <v>2017Plan</v>
      </c>
      <c r="V4001" s="2">
        <f>DATE(A4001,INDEX(Map!$H$1:$H$12,MATCH(B4001,Map!$G$1:$G$12,0),0),1)</f>
        <v>43800</v>
      </c>
      <c r="W4001" t="str">
        <f>IF(AND(V4001&gt;=Map!$K$2,V4001&lt;=Map!$L$2),"Base",IF(AND(V4001&gt;=Map!$K$3,V4001&lt;=Map!$L$3),"Fcst","N/A"))</f>
        <v>N/A</v>
      </c>
      <c r="X4001" t="str">
        <f>INDEX(Map!$B$2:$B$86,MATCH(D4001,Map!$A$2:$A$86,0),0)</f>
        <v>N/A</v>
      </c>
      <c r="Y4001" s="7" t="str">
        <f>IF(INDEX(Map!$C$2:$C$86,MATCH(D4001,Map!$A$2:$A$86,0),0)="","N/A",E4001*INDEX(Map!$C$2:$C$86,MATCH(D4001,Map!$A$2:$A$86,0),0))</f>
        <v>N/A</v>
      </c>
      <c r="Z4001" s="7" t="str">
        <f>IF(INDEX(Map!$D$2:$D$86,MATCH(D4001,Map!$A$2:$A$86,0),0)="","N/A",E4001*INDEX(Map!$D$2:$D$86,MATCH(D4001,Map!$A$2:$A$86,0),0))</f>
        <v>N/A</v>
      </c>
      <c r="AA4001" t="str">
        <f>INDEX(Map!$E$2:$E$86,MATCH(D4001,Map!$A$2:$A$86,0),0)</f>
        <v>Purchases</v>
      </c>
    </row>
    <row r="4002" spans="1:27" x14ac:dyDescent="0.25">
      <c r="A4002" s="1" t="s">
        <v>121</v>
      </c>
      <c r="B4002" s="1" t="s">
        <v>118</v>
      </c>
      <c r="C4002" s="1">
        <v>53</v>
      </c>
      <c r="D4002" s="1" t="s">
        <v>76</v>
      </c>
      <c r="E4002" s="1">
        <v>0</v>
      </c>
      <c r="F4002" s="1">
        <v>0</v>
      </c>
      <c r="G4002" s="1">
        <v>0</v>
      </c>
      <c r="H4002" s="1">
        <v>0</v>
      </c>
      <c r="I4002" s="1" t="s">
        <v>63</v>
      </c>
      <c r="J4002" s="1" t="s">
        <v>63</v>
      </c>
      <c r="K4002" s="1">
        <v>0</v>
      </c>
      <c r="L4002" s="1">
        <v>0</v>
      </c>
      <c r="M4002" s="1">
        <v>0</v>
      </c>
      <c r="N4002" s="1" t="s">
        <v>63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3" t="str">
        <f t="shared" si="62"/>
        <v>2017Plan</v>
      </c>
      <c r="V4002" s="2">
        <f>DATE(A4002,INDEX(Map!$H$1:$H$12,MATCH(B4002,Map!$G$1:$G$12,0),0),1)</f>
        <v>43800</v>
      </c>
      <c r="W4002" t="str">
        <f>IF(AND(V4002&gt;=Map!$K$2,V4002&lt;=Map!$L$2),"Base",IF(AND(V4002&gt;=Map!$K$3,V4002&lt;=Map!$L$3),"Fcst","N/A"))</f>
        <v>N/A</v>
      </c>
      <c r="X4002" t="str">
        <f>INDEX(Map!$B$2:$B$86,MATCH(D4002,Map!$A$2:$A$86,0),0)</f>
        <v>N/A</v>
      </c>
      <c r="Y4002" s="7" t="str">
        <f>IF(INDEX(Map!$C$2:$C$86,MATCH(D4002,Map!$A$2:$A$86,0),0)="","N/A",E4002*INDEX(Map!$C$2:$C$86,MATCH(D4002,Map!$A$2:$A$86,0),0))</f>
        <v>N/A</v>
      </c>
      <c r="Z4002" s="7" t="str">
        <f>IF(INDEX(Map!$D$2:$D$86,MATCH(D4002,Map!$A$2:$A$86,0),0)="","N/A",E4002*INDEX(Map!$D$2:$D$86,MATCH(D4002,Map!$A$2:$A$86,0),0))</f>
        <v>N/A</v>
      </c>
      <c r="AA4002" t="str">
        <f>INDEX(Map!$E$2:$E$86,MATCH(D4002,Map!$A$2:$A$86,0),0)</f>
        <v>Purchases</v>
      </c>
    </row>
    <row r="4003" spans="1:27" x14ac:dyDescent="0.25">
      <c r="A4003" s="1" t="s">
        <v>121</v>
      </c>
      <c r="B4003" s="1" t="s">
        <v>118</v>
      </c>
      <c r="C4003" s="1">
        <v>54</v>
      </c>
      <c r="D4003" s="1" t="s">
        <v>77</v>
      </c>
      <c r="E4003" s="1">
        <v>0</v>
      </c>
      <c r="F4003" s="1">
        <v>0</v>
      </c>
      <c r="G4003" s="1">
        <v>0</v>
      </c>
      <c r="H4003" s="1">
        <v>0</v>
      </c>
      <c r="I4003" s="1" t="s">
        <v>63</v>
      </c>
      <c r="J4003" s="1" t="s">
        <v>63</v>
      </c>
      <c r="K4003" s="1">
        <v>0</v>
      </c>
      <c r="L4003" s="1">
        <v>0</v>
      </c>
      <c r="M4003" s="1">
        <v>0</v>
      </c>
      <c r="N4003" s="1" t="s">
        <v>63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3" t="str">
        <f t="shared" si="62"/>
        <v>2017Plan</v>
      </c>
      <c r="V4003" s="2">
        <f>DATE(A4003,INDEX(Map!$H$1:$H$12,MATCH(B4003,Map!$G$1:$G$12,0),0),1)</f>
        <v>43800</v>
      </c>
      <c r="W4003" t="str">
        <f>IF(AND(V4003&gt;=Map!$K$2,V4003&lt;=Map!$L$2),"Base",IF(AND(V4003&gt;=Map!$K$3,V4003&lt;=Map!$L$3),"Fcst","N/A"))</f>
        <v>N/A</v>
      </c>
      <c r="X4003" t="str">
        <f>INDEX(Map!$B$2:$B$86,MATCH(D4003,Map!$A$2:$A$86,0),0)</f>
        <v>N/A</v>
      </c>
      <c r="Y4003" s="7" t="str">
        <f>IF(INDEX(Map!$C$2:$C$86,MATCH(D4003,Map!$A$2:$A$86,0),0)="","N/A",E4003*INDEX(Map!$C$2:$C$86,MATCH(D4003,Map!$A$2:$A$86,0),0))</f>
        <v>N/A</v>
      </c>
      <c r="Z4003" s="7" t="str">
        <f>IF(INDEX(Map!$D$2:$D$86,MATCH(D4003,Map!$A$2:$A$86,0),0)="","N/A",E4003*INDEX(Map!$D$2:$D$86,MATCH(D4003,Map!$A$2:$A$86,0),0))</f>
        <v>N/A</v>
      </c>
      <c r="AA4003" t="str">
        <f>INDEX(Map!$E$2:$E$86,MATCH(D4003,Map!$A$2:$A$86,0),0)</f>
        <v>Purchases</v>
      </c>
    </row>
    <row r="4004" spans="1:27" x14ac:dyDescent="0.25">
      <c r="A4004" s="1" t="s">
        <v>121</v>
      </c>
      <c r="B4004" s="1" t="s">
        <v>118</v>
      </c>
      <c r="C4004" s="1">
        <v>55</v>
      </c>
      <c r="D4004" s="1" t="s">
        <v>78</v>
      </c>
      <c r="E4004" s="1">
        <v>0</v>
      </c>
      <c r="F4004" s="1">
        <v>0</v>
      </c>
      <c r="G4004" s="1">
        <v>0</v>
      </c>
      <c r="H4004" s="1">
        <v>0</v>
      </c>
      <c r="I4004" s="1" t="s">
        <v>63</v>
      </c>
      <c r="J4004" s="1" t="s">
        <v>63</v>
      </c>
      <c r="K4004" s="1">
        <v>0</v>
      </c>
      <c r="L4004" s="1">
        <v>0</v>
      </c>
      <c r="M4004" s="1">
        <v>0</v>
      </c>
      <c r="N4004" s="1" t="s">
        <v>63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3" t="str">
        <f t="shared" si="62"/>
        <v>2017Plan</v>
      </c>
      <c r="V4004" s="2">
        <f>DATE(A4004,INDEX(Map!$H$1:$H$12,MATCH(B4004,Map!$G$1:$G$12,0),0),1)</f>
        <v>43800</v>
      </c>
      <c r="W4004" t="str">
        <f>IF(AND(V4004&gt;=Map!$K$2,V4004&lt;=Map!$L$2),"Base",IF(AND(V4004&gt;=Map!$K$3,V4004&lt;=Map!$L$3),"Fcst","N/A"))</f>
        <v>N/A</v>
      </c>
      <c r="X4004" t="str">
        <f>INDEX(Map!$B$2:$B$86,MATCH(D4004,Map!$A$2:$A$86,0),0)</f>
        <v>N/A</v>
      </c>
      <c r="Y4004" s="7" t="str">
        <f>IF(INDEX(Map!$C$2:$C$86,MATCH(D4004,Map!$A$2:$A$86,0),0)="","N/A",E4004*INDEX(Map!$C$2:$C$86,MATCH(D4004,Map!$A$2:$A$86,0),0))</f>
        <v>N/A</v>
      </c>
      <c r="Z4004" s="7" t="str">
        <f>IF(INDEX(Map!$D$2:$D$86,MATCH(D4004,Map!$A$2:$A$86,0),0)="","N/A",E4004*INDEX(Map!$D$2:$D$86,MATCH(D4004,Map!$A$2:$A$86,0),0))</f>
        <v>N/A</v>
      </c>
      <c r="AA4004" t="str">
        <f>INDEX(Map!$E$2:$E$86,MATCH(D4004,Map!$A$2:$A$86,0),0)</f>
        <v>Purchases</v>
      </c>
    </row>
    <row r="4005" spans="1:27" x14ac:dyDescent="0.25">
      <c r="A4005" s="1" t="s">
        <v>121</v>
      </c>
      <c r="B4005" s="1" t="s">
        <v>118</v>
      </c>
      <c r="C4005" s="1">
        <v>56</v>
      </c>
      <c r="D4005" s="1" t="s">
        <v>79</v>
      </c>
      <c r="E4005" s="1">
        <v>0.2</v>
      </c>
      <c r="F4005" s="1">
        <v>0</v>
      </c>
      <c r="G4005" s="1">
        <v>1.6</v>
      </c>
      <c r="H4005" s="1">
        <v>3</v>
      </c>
      <c r="I4005" s="1" t="s">
        <v>63</v>
      </c>
      <c r="J4005" s="1" t="s">
        <v>63</v>
      </c>
      <c r="K4005" s="1">
        <v>4</v>
      </c>
      <c r="L4005" s="1">
        <v>14.1</v>
      </c>
      <c r="M4005" s="1">
        <v>3</v>
      </c>
      <c r="N4005" s="1" t="s">
        <v>63</v>
      </c>
      <c r="O4005" s="1">
        <v>0</v>
      </c>
      <c r="P4005" s="1">
        <v>0</v>
      </c>
      <c r="Q4005" s="1">
        <v>1</v>
      </c>
      <c r="R4005" s="1">
        <v>20.18</v>
      </c>
      <c r="S4005" s="1">
        <v>20.18</v>
      </c>
      <c r="T4005" s="1">
        <v>4</v>
      </c>
      <c r="U4005" s="3" t="str">
        <f t="shared" si="62"/>
        <v>2017Plan</v>
      </c>
      <c r="V4005" s="2">
        <f>DATE(A4005,INDEX(Map!$H$1:$H$12,MATCH(B4005,Map!$G$1:$G$12,0),0),1)</f>
        <v>43800</v>
      </c>
      <c r="W4005" t="str">
        <f>IF(AND(V4005&gt;=Map!$K$2,V4005&lt;=Map!$L$2),"Base",IF(AND(V4005&gt;=Map!$K$3,V4005&lt;=Map!$L$3),"Fcst","N/A"))</f>
        <v>N/A</v>
      </c>
      <c r="X4005" t="str">
        <f>INDEX(Map!$B$2:$B$86,MATCH(D4005,Map!$A$2:$A$86,0),0)</f>
        <v>N/A</v>
      </c>
      <c r="Y4005" s="7" t="str">
        <f>IF(INDEX(Map!$C$2:$C$86,MATCH(D4005,Map!$A$2:$A$86,0),0)="","N/A",E4005*INDEX(Map!$C$2:$C$86,MATCH(D4005,Map!$A$2:$A$86,0),0))</f>
        <v>N/A</v>
      </c>
      <c r="Z4005" s="7" t="str">
        <f>IF(INDEX(Map!$D$2:$D$86,MATCH(D4005,Map!$A$2:$A$86,0),0)="","N/A",E4005*INDEX(Map!$D$2:$D$86,MATCH(D4005,Map!$A$2:$A$86,0),0))</f>
        <v>N/A</v>
      </c>
      <c r="AA4005" t="str">
        <f>INDEX(Map!$E$2:$E$86,MATCH(D4005,Map!$A$2:$A$86,0),0)</f>
        <v>Purchases</v>
      </c>
    </row>
    <row r="4006" spans="1:27" x14ac:dyDescent="0.25">
      <c r="A4006" s="1" t="s">
        <v>121</v>
      </c>
      <c r="B4006" s="1" t="s">
        <v>118</v>
      </c>
      <c r="C4006" s="1">
        <v>57</v>
      </c>
      <c r="D4006" s="1" t="s">
        <v>80</v>
      </c>
      <c r="E4006" s="1">
        <v>0.2</v>
      </c>
      <c r="F4006" s="1">
        <v>0</v>
      </c>
      <c r="G4006" s="1">
        <v>1.2</v>
      </c>
      <c r="H4006" s="1">
        <v>3</v>
      </c>
      <c r="I4006" s="1" t="s">
        <v>63</v>
      </c>
      <c r="J4006" s="1" t="s">
        <v>63</v>
      </c>
      <c r="K4006" s="1">
        <v>3</v>
      </c>
      <c r="L4006" s="1">
        <v>13.9</v>
      </c>
      <c r="M4006" s="1">
        <v>2</v>
      </c>
      <c r="N4006" s="1" t="s">
        <v>63</v>
      </c>
      <c r="O4006" s="1">
        <v>0</v>
      </c>
      <c r="P4006" s="1">
        <v>0</v>
      </c>
      <c r="Q4006" s="1">
        <v>1</v>
      </c>
      <c r="R4006" s="1">
        <v>19.989999999999998</v>
      </c>
      <c r="S4006" s="1">
        <v>19.989999999999998</v>
      </c>
      <c r="T4006" s="1">
        <v>3</v>
      </c>
      <c r="U4006" s="3" t="str">
        <f t="shared" si="62"/>
        <v>2017Plan</v>
      </c>
      <c r="V4006" s="2">
        <f>DATE(A4006,INDEX(Map!$H$1:$H$12,MATCH(B4006,Map!$G$1:$G$12,0),0),1)</f>
        <v>43800</v>
      </c>
      <c r="W4006" t="str">
        <f>IF(AND(V4006&gt;=Map!$K$2,V4006&lt;=Map!$L$2),"Base",IF(AND(V4006&gt;=Map!$K$3,V4006&lt;=Map!$L$3),"Fcst","N/A"))</f>
        <v>N/A</v>
      </c>
      <c r="X4006" t="str">
        <f>INDEX(Map!$B$2:$B$86,MATCH(D4006,Map!$A$2:$A$86,0),0)</f>
        <v>N/A</v>
      </c>
      <c r="Y4006" s="7" t="str">
        <f>IF(INDEX(Map!$C$2:$C$86,MATCH(D4006,Map!$A$2:$A$86,0),0)="","N/A",E4006*INDEX(Map!$C$2:$C$86,MATCH(D4006,Map!$A$2:$A$86,0),0))</f>
        <v>N/A</v>
      </c>
      <c r="Z4006" s="7" t="str">
        <f>IF(INDEX(Map!$D$2:$D$86,MATCH(D4006,Map!$A$2:$A$86,0),0)="","N/A",E4006*INDEX(Map!$D$2:$D$86,MATCH(D4006,Map!$A$2:$A$86,0),0))</f>
        <v>N/A</v>
      </c>
      <c r="AA4006" t="str">
        <f>INDEX(Map!$E$2:$E$86,MATCH(D4006,Map!$A$2:$A$86,0),0)</f>
        <v>Purchases</v>
      </c>
    </row>
    <row r="4007" spans="1:27" x14ac:dyDescent="0.25">
      <c r="A4007" s="1" t="s">
        <v>121</v>
      </c>
      <c r="B4007" s="1" t="s">
        <v>118</v>
      </c>
      <c r="C4007" s="1">
        <v>58</v>
      </c>
      <c r="D4007" s="1" t="s">
        <v>81</v>
      </c>
      <c r="E4007" s="1">
        <v>0.1</v>
      </c>
      <c r="F4007" s="1">
        <v>0</v>
      </c>
      <c r="G4007" s="1">
        <v>0.8</v>
      </c>
      <c r="H4007" s="1">
        <v>2</v>
      </c>
      <c r="I4007" s="1" t="s">
        <v>63</v>
      </c>
      <c r="J4007" s="1" t="s">
        <v>63</v>
      </c>
      <c r="K4007" s="1">
        <v>2</v>
      </c>
      <c r="L4007" s="1">
        <v>13.6</v>
      </c>
      <c r="M4007" s="1">
        <v>1</v>
      </c>
      <c r="N4007" s="1" t="s">
        <v>63</v>
      </c>
      <c r="O4007" s="1">
        <v>0</v>
      </c>
      <c r="P4007" s="1">
        <v>0</v>
      </c>
      <c r="Q4007" s="1">
        <v>1</v>
      </c>
      <c r="R4007" s="1">
        <v>19.73</v>
      </c>
      <c r="S4007" s="1">
        <v>19.73</v>
      </c>
      <c r="T4007" s="1">
        <v>2</v>
      </c>
      <c r="U4007" s="3" t="str">
        <f t="shared" si="62"/>
        <v>2017Plan</v>
      </c>
      <c r="V4007" s="2">
        <f>DATE(A4007,INDEX(Map!$H$1:$H$12,MATCH(B4007,Map!$G$1:$G$12,0),0),1)</f>
        <v>43800</v>
      </c>
      <c r="W4007" t="str">
        <f>IF(AND(V4007&gt;=Map!$K$2,V4007&lt;=Map!$L$2),"Base",IF(AND(V4007&gt;=Map!$K$3,V4007&lt;=Map!$L$3),"Fcst","N/A"))</f>
        <v>N/A</v>
      </c>
      <c r="X4007" t="str">
        <f>INDEX(Map!$B$2:$B$86,MATCH(D4007,Map!$A$2:$A$86,0),0)</f>
        <v>N/A</v>
      </c>
      <c r="Y4007" s="7" t="str">
        <f>IF(INDEX(Map!$C$2:$C$86,MATCH(D4007,Map!$A$2:$A$86,0),0)="","N/A",E4007*INDEX(Map!$C$2:$C$86,MATCH(D4007,Map!$A$2:$A$86,0),0))</f>
        <v>N/A</v>
      </c>
      <c r="Z4007" s="7" t="str">
        <f>IF(INDEX(Map!$D$2:$D$86,MATCH(D4007,Map!$A$2:$A$86,0),0)="","N/A",E4007*INDEX(Map!$D$2:$D$86,MATCH(D4007,Map!$A$2:$A$86,0),0))</f>
        <v>N/A</v>
      </c>
      <c r="AA4007" t="str">
        <f>INDEX(Map!$E$2:$E$86,MATCH(D4007,Map!$A$2:$A$86,0),0)</f>
        <v>Purchases</v>
      </c>
    </row>
    <row r="4008" spans="1:27" x14ac:dyDescent="0.25">
      <c r="A4008" s="1" t="s">
        <v>121</v>
      </c>
      <c r="B4008" s="1" t="s">
        <v>118</v>
      </c>
      <c r="C4008" s="1">
        <v>59</v>
      </c>
      <c r="D4008" s="1" t="s">
        <v>82</v>
      </c>
      <c r="E4008" s="1">
        <v>0.1</v>
      </c>
      <c r="F4008" s="1">
        <v>0</v>
      </c>
      <c r="G4008" s="1">
        <v>0.4</v>
      </c>
      <c r="H4008" s="1">
        <v>1</v>
      </c>
      <c r="I4008" s="1" t="s">
        <v>63</v>
      </c>
      <c r="J4008" s="1" t="s">
        <v>63</v>
      </c>
      <c r="K4008" s="1">
        <v>1</v>
      </c>
      <c r="L4008" s="1">
        <v>14.4</v>
      </c>
      <c r="M4008" s="1">
        <v>1</v>
      </c>
      <c r="N4008" s="1" t="s">
        <v>63</v>
      </c>
      <c r="O4008" s="1">
        <v>0</v>
      </c>
      <c r="P4008" s="1">
        <v>0</v>
      </c>
      <c r="Q4008" s="1">
        <v>0</v>
      </c>
      <c r="R4008" s="1">
        <v>20.36</v>
      </c>
      <c r="S4008" s="1">
        <v>20.36</v>
      </c>
      <c r="T4008" s="1">
        <v>1</v>
      </c>
      <c r="U4008" s="3" t="str">
        <f t="shared" si="62"/>
        <v>2017Plan</v>
      </c>
      <c r="V4008" s="2">
        <f>DATE(A4008,INDEX(Map!$H$1:$H$12,MATCH(B4008,Map!$G$1:$G$12,0),0),1)</f>
        <v>43800</v>
      </c>
      <c r="W4008" t="str">
        <f>IF(AND(V4008&gt;=Map!$K$2,V4008&lt;=Map!$L$2),"Base",IF(AND(V4008&gt;=Map!$K$3,V4008&lt;=Map!$L$3),"Fcst","N/A"))</f>
        <v>N/A</v>
      </c>
      <c r="X4008" t="str">
        <f>INDEX(Map!$B$2:$B$86,MATCH(D4008,Map!$A$2:$A$86,0),0)</f>
        <v>N/A</v>
      </c>
      <c r="Y4008" s="7" t="str">
        <f>IF(INDEX(Map!$C$2:$C$86,MATCH(D4008,Map!$A$2:$A$86,0),0)="","N/A",E4008*INDEX(Map!$C$2:$C$86,MATCH(D4008,Map!$A$2:$A$86,0),0))</f>
        <v>N/A</v>
      </c>
      <c r="Z4008" s="7" t="str">
        <f>IF(INDEX(Map!$D$2:$D$86,MATCH(D4008,Map!$A$2:$A$86,0),0)="","N/A",E4008*INDEX(Map!$D$2:$D$86,MATCH(D4008,Map!$A$2:$A$86,0),0))</f>
        <v>N/A</v>
      </c>
      <c r="AA4008" t="str">
        <f>INDEX(Map!$E$2:$E$86,MATCH(D4008,Map!$A$2:$A$86,0),0)</f>
        <v>Purchases</v>
      </c>
    </row>
    <row r="4009" spans="1:27" x14ac:dyDescent="0.25">
      <c r="A4009" s="1" t="s">
        <v>121</v>
      </c>
      <c r="B4009" s="1" t="s">
        <v>118</v>
      </c>
      <c r="C4009" s="1">
        <v>60</v>
      </c>
      <c r="D4009" s="1" t="s">
        <v>83</v>
      </c>
      <c r="E4009" s="1">
        <v>-44.2</v>
      </c>
      <c r="F4009" s="1">
        <v>0</v>
      </c>
      <c r="G4009" s="1">
        <v>31.4</v>
      </c>
      <c r="H4009" s="1">
        <v>22</v>
      </c>
      <c r="I4009" s="1" t="s">
        <v>63</v>
      </c>
      <c r="J4009" s="1" t="s">
        <v>63</v>
      </c>
      <c r="K4009" s="1">
        <v>307</v>
      </c>
      <c r="L4009" s="1">
        <v>40.1</v>
      </c>
      <c r="M4009" s="1">
        <v>-1772</v>
      </c>
      <c r="N4009" s="1" t="s">
        <v>63</v>
      </c>
      <c r="O4009" s="1">
        <v>0</v>
      </c>
      <c r="P4009" s="1">
        <v>0</v>
      </c>
      <c r="Q4009" s="1">
        <v>456</v>
      </c>
      <c r="R4009" s="1">
        <v>29.76</v>
      </c>
      <c r="S4009" s="1">
        <v>29.76</v>
      </c>
      <c r="T4009" s="1">
        <v>-1316</v>
      </c>
      <c r="U4009" s="3" t="str">
        <f t="shared" si="62"/>
        <v>2017Plan</v>
      </c>
      <c r="V4009" s="2">
        <f>DATE(A4009,INDEX(Map!$H$1:$H$12,MATCH(B4009,Map!$G$1:$G$12,0),0),1)</f>
        <v>43800</v>
      </c>
      <c r="W4009" t="str">
        <f>IF(AND(V4009&gt;=Map!$K$2,V4009&lt;=Map!$L$2),"Base",IF(AND(V4009&gt;=Map!$K$3,V4009&lt;=Map!$L$3),"Fcst","N/A"))</f>
        <v>N/A</v>
      </c>
      <c r="X4009" t="str">
        <f>INDEX(Map!$B$2:$B$86,MATCH(D4009,Map!$A$2:$A$86,0),0)</f>
        <v>N/A</v>
      </c>
      <c r="Y4009" s="7" t="str">
        <f>IF(INDEX(Map!$C$2:$C$86,MATCH(D4009,Map!$A$2:$A$86,0),0)="","N/A",E4009*INDEX(Map!$C$2:$C$86,MATCH(D4009,Map!$A$2:$A$86,0),0))</f>
        <v>N/A</v>
      </c>
      <c r="Z4009" s="7" t="str">
        <f>IF(INDEX(Map!$D$2:$D$86,MATCH(D4009,Map!$A$2:$A$86,0),0)="","N/A",E4009*INDEX(Map!$D$2:$D$86,MATCH(D4009,Map!$A$2:$A$86,0),0))</f>
        <v>N/A</v>
      </c>
      <c r="AA4009" t="str">
        <f>INDEX(Map!$E$2:$E$86,MATCH(D4009,Map!$A$2:$A$86,0),0)</f>
        <v>Sales</v>
      </c>
    </row>
    <row r="4010" spans="1:27" x14ac:dyDescent="0.25">
      <c r="A4010" s="1" t="s">
        <v>121</v>
      </c>
      <c r="B4010" s="1" t="s">
        <v>118</v>
      </c>
      <c r="C4010" s="1">
        <v>61</v>
      </c>
      <c r="D4010" s="1" t="s">
        <v>84</v>
      </c>
      <c r="E4010" s="1">
        <v>-7.8</v>
      </c>
      <c r="F4010" s="1">
        <v>0</v>
      </c>
      <c r="G4010" s="1">
        <v>31.6</v>
      </c>
      <c r="H4010" s="1">
        <v>28</v>
      </c>
      <c r="I4010" s="1" t="s">
        <v>63</v>
      </c>
      <c r="J4010" s="1" t="s">
        <v>63</v>
      </c>
      <c r="K4010" s="1">
        <v>223</v>
      </c>
      <c r="L4010" s="1">
        <v>35.5</v>
      </c>
      <c r="M4010" s="1">
        <v>-278</v>
      </c>
      <c r="N4010" s="1" t="s">
        <v>63</v>
      </c>
      <c r="O4010" s="1">
        <v>0</v>
      </c>
      <c r="P4010" s="1">
        <v>0</v>
      </c>
      <c r="Q4010" s="1">
        <v>69</v>
      </c>
      <c r="R4010" s="1">
        <v>26.79</v>
      </c>
      <c r="S4010" s="1">
        <v>26.79</v>
      </c>
      <c r="T4010" s="1">
        <v>-210</v>
      </c>
      <c r="U4010" s="3" t="str">
        <f t="shared" si="62"/>
        <v>2017Plan</v>
      </c>
      <c r="V4010" s="2">
        <f>DATE(A4010,INDEX(Map!$H$1:$H$12,MATCH(B4010,Map!$G$1:$G$12,0),0),1)</f>
        <v>43800</v>
      </c>
      <c r="W4010" t="str">
        <f>IF(AND(V4010&gt;=Map!$K$2,V4010&lt;=Map!$L$2),"Base",IF(AND(V4010&gt;=Map!$K$3,V4010&lt;=Map!$L$3),"Fcst","N/A"))</f>
        <v>N/A</v>
      </c>
      <c r="X4010" t="str">
        <f>INDEX(Map!$B$2:$B$86,MATCH(D4010,Map!$A$2:$A$86,0),0)</f>
        <v>N/A</v>
      </c>
      <c r="Y4010" s="7" t="str">
        <f>IF(INDEX(Map!$C$2:$C$86,MATCH(D4010,Map!$A$2:$A$86,0),0)="","N/A",E4010*INDEX(Map!$C$2:$C$86,MATCH(D4010,Map!$A$2:$A$86,0),0))</f>
        <v>N/A</v>
      </c>
      <c r="Z4010" s="7" t="str">
        <f>IF(INDEX(Map!$D$2:$D$86,MATCH(D4010,Map!$A$2:$A$86,0),0)="","N/A",E4010*INDEX(Map!$D$2:$D$86,MATCH(D4010,Map!$A$2:$A$86,0),0))</f>
        <v>N/A</v>
      </c>
      <c r="AA4010" t="str">
        <f>INDEX(Map!$E$2:$E$86,MATCH(D4010,Map!$A$2:$A$86,0),0)</f>
        <v>Sales</v>
      </c>
    </row>
    <row r="4011" spans="1:27" x14ac:dyDescent="0.25">
      <c r="A4011" s="1" t="s">
        <v>121</v>
      </c>
      <c r="B4011" s="1" t="s">
        <v>118</v>
      </c>
      <c r="C4011" s="1">
        <v>62</v>
      </c>
      <c r="D4011" s="1" t="s">
        <v>85</v>
      </c>
      <c r="E4011" s="1">
        <v>-7.6</v>
      </c>
      <c r="F4011" s="1">
        <v>0</v>
      </c>
      <c r="G4011" s="1">
        <v>34</v>
      </c>
      <c r="H4011" s="1">
        <v>4</v>
      </c>
      <c r="I4011" s="1" t="s">
        <v>63</v>
      </c>
      <c r="J4011" s="1" t="s">
        <v>63</v>
      </c>
      <c r="K4011" s="1">
        <v>58</v>
      </c>
      <c r="L4011" s="1">
        <v>37.1</v>
      </c>
      <c r="M4011" s="1">
        <v>-282</v>
      </c>
      <c r="N4011" s="1" t="s">
        <v>63</v>
      </c>
      <c r="O4011" s="1">
        <v>0</v>
      </c>
      <c r="P4011" s="1">
        <v>0</v>
      </c>
      <c r="Q4011" s="1">
        <v>67</v>
      </c>
      <c r="R4011" s="1">
        <v>28.28</v>
      </c>
      <c r="S4011" s="1">
        <v>28.28</v>
      </c>
      <c r="T4011" s="1">
        <v>-215</v>
      </c>
      <c r="U4011" s="3" t="str">
        <f t="shared" si="62"/>
        <v>2017Plan</v>
      </c>
      <c r="V4011" s="2">
        <f>DATE(A4011,INDEX(Map!$H$1:$H$12,MATCH(B4011,Map!$G$1:$G$12,0),0),1)</f>
        <v>43800</v>
      </c>
      <c r="W4011" t="str">
        <f>IF(AND(V4011&gt;=Map!$K$2,V4011&lt;=Map!$L$2),"Base",IF(AND(V4011&gt;=Map!$K$3,V4011&lt;=Map!$L$3),"Fcst","N/A"))</f>
        <v>N/A</v>
      </c>
      <c r="X4011" t="str">
        <f>INDEX(Map!$B$2:$B$86,MATCH(D4011,Map!$A$2:$A$86,0),0)</f>
        <v>N/A</v>
      </c>
      <c r="Y4011" s="7" t="str">
        <f>IF(INDEX(Map!$C$2:$C$86,MATCH(D4011,Map!$A$2:$A$86,0),0)="","N/A",E4011*INDEX(Map!$C$2:$C$86,MATCH(D4011,Map!$A$2:$A$86,0),0))</f>
        <v>N/A</v>
      </c>
      <c r="Z4011" s="7" t="str">
        <f>IF(INDEX(Map!$D$2:$D$86,MATCH(D4011,Map!$A$2:$A$86,0),0)="","N/A",E4011*INDEX(Map!$D$2:$D$86,MATCH(D4011,Map!$A$2:$A$86,0),0))</f>
        <v>N/A</v>
      </c>
      <c r="AA4011" t="str">
        <f>INDEX(Map!$E$2:$E$86,MATCH(D4011,Map!$A$2:$A$86,0),0)</f>
        <v>Sales</v>
      </c>
    </row>
    <row r="4012" spans="1:27" x14ac:dyDescent="0.25">
      <c r="A4012" s="1" t="s">
        <v>121</v>
      </c>
      <c r="B4012" s="1" t="s">
        <v>118</v>
      </c>
      <c r="C4012" s="1">
        <v>63</v>
      </c>
      <c r="D4012" s="1" t="s">
        <v>86</v>
      </c>
      <c r="E4012" s="1">
        <v>-5.4</v>
      </c>
      <c r="F4012" s="1">
        <v>0</v>
      </c>
      <c r="G4012" s="1">
        <v>19.2</v>
      </c>
      <c r="H4012" s="1">
        <v>5</v>
      </c>
      <c r="I4012" s="1" t="s">
        <v>63</v>
      </c>
      <c r="J4012" s="1" t="s">
        <v>63</v>
      </c>
      <c r="K4012" s="1">
        <v>73</v>
      </c>
      <c r="L4012" s="1">
        <v>39.700000000000003</v>
      </c>
      <c r="M4012" s="1">
        <v>-213</v>
      </c>
      <c r="N4012" s="1" t="s">
        <v>63</v>
      </c>
      <c r="O4012" s="1">
        <v>0</v>
      </c>
      <c r="P4012" s="1">
        <v>0</v>
      </c>
      <c r="Q4012" s="1">
        <v>49</v>
      </c>
      <c r="R4012" s="1">
        <v>30.61</v>
      </c>
      <c r="S4012" s="1">
        <v>30.61</v>
      </c>
      <c r="T4012" s="1">
        <v>-165</v>
      </c>
      <c r="U4012" s="3" t="str">
        <f t="shared" si="62"/>
        <v>2017Plan</v>
      </c>
      <c r="V4012" s="2">
        <f>DATE(A4012,INDEX(Map!$H$1:$H$12,MATCH(B4012,Map!$G$1:$G$12,0),0),1)</f>
        <v>43800</v>
      </c>
      <c r="W4012" t="str">
        <f>IF(AND(V4012&gt;=Map!$K$2,V4012&lt;=Map!$L$2),"Base",IF(AND(V4012&gt;=Map!$K$3,V4012&lt;=Map!$L$3),"Fcst","N/A"))</f>
        <v>N/A</v>
      </c>
      <c r="X4012" t="str">
        <f>INDEX(Map!$B$2:$B$86,MATCH(D4012,Map!$A$2:$A$86,0),0)</f>
        <v>N/A</v>
      </c>
      <c r="Y4012" s="7" t="str">
        <f>IF(INDEX(Map!$C$2:$C$86,MATCH(D4012,Map!$A$2:$A$86,0),0)="","N/A",E4012*INDEX(Map!$C$2:$C$86,MATCH(D4012,Map!$A$2:$A$86,0),0))</f>
        <v>N/A</v>
      </c>
      <c r="Z4012" s="7" t="str">
        <f>IF(INDEX(Map!$D$2:$D$86,MATCH(D4012,Map!$A$2:$A$86,0),0)="","N/A",E4012*INDEX(Map!$D$2:$D$86,MATCH(D4012,Map!$A$2:$A$86,0),0))</f>
        <v>N/A</v>
      </c>
      <c r="AA4012" t="str">
        <f>INDEX(Map!$E$2:$E$86,MATCH(D4012,Map!$A$2:$A$86,0),0)</f>
        <v>Sales</v>
      </c>
    </row>
    <row r="4013" spans="1:27" x14ac:dyDescent="0.25">
      <c r="A4013" s="1" t="s">
        <v>121</v>
      </c>
      <c r="B4013" s="1" t="s">
        <v>118</v>
      </c>
      <c r="C4013" s="1">
        <v>64</v>
      </c>
      <c r="D4013" s="1" t="s">
        <v>87</v>
      </c>
      <c r="E4013" s="1">
        <v>0</v>
      </c>
      <c r="F4013" s="1">
        <v>0</v>
      </c>
      <c r="G4013" s="1">
        <v>0</v>
      </c>
      <c r="H4013" s="1">
        <v>0</v>
      </c>
      <c r="I4013" s="1" t="s">
        <v>63</v>
      </c>
      <c r="J4013" s="1" t="s">
        <v>63</v>
      </c>
      <c r="K4013" s="1">
        <v>0</v>
      </c>
      <c r="L4013" s="1">
        <v>0</v>
      </c>
      <c r="M4013" s="1">
        <v>0</v>
      </c>
      <c r="N4013" s="1" t="s">
        <v>63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3" t="str">
        <f t="shared" si="62"/>
        <v>2017Plan</v>
      </c>
      <c r="V4013" s="2">
        <f>DATE(A4013,INDEX(Map!$H$1:$H$12,MATCH(B4013,Map!$G$1:$G$12,0),0),1)</f>
        <v>43800</v>
      </c>
      <c r="W4013" t="str">
        <f>IF(AND(V4013&gt;=Map!$K$2,V4013&lt;=Map!$L$2),"Base",IF(AND(V4013&gt;=Map!$K$3,V4013&lt;=Map!$L$3),"Fcst","N/A"))</f>
        <v>N/A</v>
      </c>
      <c r="X4013" t="str">
        <f>INDEX(Map!$B$2:$B$86,MATCH(D4013,Map!$A$2:$A$86,0),0)</f>
        <v>N/A</v>
      </c>
      <c r="Y4013" s="7" t="str">
        <f>IF(INDEX(Map!$C$2:$C$86,MATCH(D4013,Map!$A$2:$A$86,0),0)="","N/A",E4013*INDEX(Map!$C$2:$C$86,MATCH(D4013,Map!$A$2:$A$86,0),0))</f>
        <v>N/A</v>
      </c>
      <c r="Z4013" s="7" t="str">
        <f>IF(INDEX(Map!$D$2:$D$86,MATCH(D4013,Map!$A$2:$A$86,0),0)="","N/A",E4013*INDEX(Map!$D$2:$D$86,MATCH(D4013,Map!$A$2:$A$86,0),0))</f>
        <v>N/A</v>
      </c>
      <c r="AA4013" t="str">
        <f>INDEX(Map!$E$2:$E$86,MATCH(D4013,Map!$A$2:$A$86,0),0)</f>
        <v>Sales</v>
      </c>
    </row>
    <row r="4014" spans="1:27" x14ac:dyDescent="0.25">
      <c r="A4014" s="1" t="s">
        <v>121</v>
      </c>
      <c r="B4014" s="1" t="s">
        <v>118</v>
      </c>
      <c r="C4014" s="1">
        <v>65</v>
      </c>
      <c r="D4014" s="1" t="s">
        <v>88</v>
      </c>
      <c r="E4014" s="1">
        <v>0</v>
      </c>
      <c r="F4014" s="1">
        <v>0</v>
      </c>
      <c r="G4014" s="1">
        <v>0</v>
      </c>
      <c r="H4014" s="1">
        <v>0</v>
      </c>
      <c r="I4014" s="1" t="s">
        <v>63</v>
      </c>
      <c r="J4014" s="1" t="s">
        <v>63</v>
      </c>
      <c r="K4014" s="1">
        <v>0</v>
      </c>
      <c r="L4014" s="1">
        <v>0</v>
      </c>
      <c r="M4014" s="1">
        <v>0</v>
      </c>
      <c r="N4014" s="1" t="s">
        <v>63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3" t="str">
        <f t="shared" si="62"/>
        <v>2017Plan</v>
      </c>
      <c r="V4014" s="2">
        <f>DATE(A4014,INDEX(Map!$H$1:$H$12,MATCH(B4014,Map!$G$1:$G$12,0),0),1)</f>
        <v>43800</v>
      </c>
      <c r="W4014" t="str">
        <f>IF(AND(V4014&gt;=Map!$K$2,V4014&lt;=Map!$L$2),"Base",IF(AND(V4014&gt;=Map!$K$3,V4014&lt;=Map!$L$3),"Fcst","N/A"))</f>
        <v>N/A</v>
      </c>
      <c r="X4014" t="str">
        <f>INDEX(Map!$B$2:$B$86,MATCH(D4014,Map!$A$2:$A$86,0),0)</f>
        <v>N/A</v>
      </c>
      <c r="Y4014" s="7" t="str">
        <f>IF(INDEX(Map!$C$2:$C$86,MATCH(D4014,Map!$A$2:$A$86,0),0)="","N/A",E4014*INDEX(Map!$C$2:$C$86,MATCH(D4014,Map!$A$2:$A$86,0),0))</f>
        <v>N/A</v>
      </c>
      <c r="Z4014" s="7" t="str">
        <f>IF(INDEX(Map!$D$2:$D$86,MATCH(D4014,Map!$A$2:$A$86,0),0)="","N/A",E4014*INDEX(Map!$D$2:$D$86,MATCH(D4014,Map!$A$2:$A$86,0),0))</f>
        <v>N/A</v>
      </c>
      <c r="AA4014" t="str">
        <f>INDEX(Map!$E$2:$E$86,MATCH(D4014,Map!$A$2:$A$86,0),0)</f>
        <v>Sales</v>
      </c>
    </row>
    <row r="4015" spans="1:27" x14ac:dyDescent="0.25">
      <c r="A4015" s="1" t="s">
        <v>121</v>
      </c>
      <c r="B4015" s="1" t="s">
        <v>118</v>
      </c>
      <c r="C4015" s="1">
        <v>66</v>
      </c>
      <c r="D4015" s="1" t="s">
        <v>89</v>
      </c>
      <c r="E4015" s="1">
        <v>0</v>
      </c>
      <c r="F4015" s="1">
        <v>0</v>
      </c>
      <c r="G4015" s="1">
        <v>0</v>
      </c>
      <c r="H4015" s="1">
        <v>0</v>
      </c>
      <c r="I4015" s="1" t="s">
        <v>63</v>
      </c>
      <c r="J4015" s="1" t="s">
        <v>63</v>
      </c>
      <c r="K4015" s="1">
        <v>0</v>
      </c>
      <c r="L4015" s="1">
        <v>0</v>
      </c>
      <c r="M4015" s="1">
        <v>0</v>
      </c>
      <c r="N4015" s="1" t="s">
        <v>63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3" t="str">
        <f t="shared" si="62"/>
        <v>2017Plan</v>
      </c>
      <c r="V4015" s="2">
        <f>DATE(A4015,INDEX(Map!$H$1:$H$12,MATCH(B4015,Map!$G$1:$G$12,0),0),1)</f>
        <v>43800</v>
      </c>
      <c r="W4015" t="str">
        <f>IF(AND(V4015&gt;=Map!$K$2,V4015&lt;=Map!$L$2),"Base",IF(AND(V4015&gt;=Map!$K$3,V4015&lt;=Map!$L$3),"Fcst","N/A"))</f>
        <v>N/A</v>
      </c>
      <c r="X4015" t="str">
        <f>INDEX(Map!$B$2:$B$86,MATCH(D4015,Map!$A$2:$A$86,0),0)</f>
        <v>N/A</v>
      </c>
      <c r="Y4015" s="7" t="str">
        <f>IF(INDEX(Map!$C$2:$C$86,MATCH(D4015,Map!$A$2:$A$86,0),0)="","N/A",E4015*INDEX(Map!$C$2:$C$86,MATCH(D4015,Map!$A$2:$A$86,0),0))</f>
        <v>N/A</v>
      </c>
      <c r="Z4015" s="7" t="str">
        <f>IF(INDEX(Map!$D$2:$D$86,MATCH(D4015,Map!$A$2:$A$86,0),0)="","N/A",E4015*INDEX(Map!$D$2:$D$86,MATCH(D4015,Map!$A$2:$A$86,0),0))</f>
        <v>N/A</v>
      </c>
      <c r="AA4015" t="str">
        <f>INDEX(Map!$E$2:$E$86,MATCH(D4015,Map!$A$2:$A$86,0),0)</f>
        <v>Sales</v>
      </c>
    </row>
    <row r="4016" spans="1:27" x14ac:dyDescent="0.25">
      <c r="A4016" s="1" t="s">
        <v>121</v>
      </c>
      <c r="B4016" s="1" t="s">
        <v>118</v>
      </c>
      <c r="C4016" s="1">
        <v>67</v>
      </c>
      <c r="D4016" s="1" t="s">
        <v>90</v>
      </c>
      <c r="E4016" s="1">
        <v>0</v>
      </c>
      <c r="F4016" s="1">
        <v>0</v>
      </c>
      <c r="G4016" s="1">
        <v>0</v>
      </c>
      <c r="H4016" s="1">
        <v>0</v>
      </c>
      <c r="I4016" s="1" t="s">
        <v>63</v>
      </c>
      <c r="J4016" s="1" t="s">
        <v>63</v>
      </c>
      <c r="K4016" s="1">
        <v>0</v>
      </c>
      <c r="L4016" s="1">
        <v>0</v>
      </c>
      <c r="M4016" s="1">
        <v>0</v>
      </c>
      <c r="N4016" s="1" t="s">
        <v>63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</v>
      </c>
      <c r="U4016" s="3" t="str">
        <f t="shared" si="62"/>
        <v>2017Plan</v>
      </c>
      <c r="V4016" s="2">
        <f>DATE(A4016,INDEX(Map!$H$1:$H$12,MATCH(B4016,Map!$G$1:$G$12,0),0),1)</f>
        <v>43800</v>
      </c>
      <c r="W4016" t="str">
        <f>IF(AND(V4016&gt;=Map!$K$2,V4016&lt;=Map!$L$2),"Base",IF(AND(V4016&gt;=Map!$K$3,V4016&lt;=Map!$L$3),"Fcst","N/A"))</f>
        <v>N/A</v>
      </c>
      <c r="X4016" t="str">
        <f>INDEX(Map!$B$2:$B$86,MATCH(D4016,Map!$A$2:$A$86,0),0)</f>
        <v>N/A</v>
      </c>
      <c r="Y4016" s="7" t="str">
        <f>IF(INDEX(Map!$C$2:$C$86,MATCH(D4016,Map!$A$2:$A$86,0),0)="","N/A",E4016*INDEX(Map!$C$2:$C$86,MATCH(D4016,Map!$A$2:$A$86,0),0))</f>
        <v>N/A</v>
      </c>
      <c r="Z4016" s="7" t="str">
        <f>IF(INDEX(Map!$D$2:$D$86,MATCH(D4016,Map!$A$2:$A$86,0),0)="","N/A",E4016*INDEX(Map!$D$2:$D$86,MATCH(D4016,Map!$A$2:$A$86,0),0))</f>
        <v>N/A</v>
      </c>
      <c r="AA4016" t="str">
        <f>INDEX(Map!$E$2:$E$86,MATCH(D4016,Map!$A$2:$A$86,0),0)</f>
        <v>Sales</v>
      </c>
    </row>
    <row r="4017" spans="1:27" x14ac:dyDescent="0.25">
      <c r="A4017" s="1" t="s">
        <v>121</v>
      </c>
      <c r="B4017" s="1" t="s">
        <v>118</v>
      </c>
      <c r="C4017" s="1">
        <v>68</v>
      </c>
      <c r="D4017" s="1" t="s">
        <v>91</v>
      </c>
      <c r="E4017" s="1">
        <v>0</v>
      </c>
      <c r="F4017" s="1">
        <v>0</v>
      </c>
      <c r="G4017" s="1">
        <v>0</v>
      </c>
      <c r="H4017" s="1">
        <v>0</v>
      </c>
      <c r="I4017" s="1" t="s">
        <v>63</v>
      </c>
      <c r="J4017" s="1" t="s">
        <v>63</v>
      </c>
      <c r="K4017" s="1">
        <v>0</v>
      </c>
      <c r="L4017" s="1">
        <v>0</v>
      </c>
      <c r="M4017" s="1">
        <v>0</v>
      </c>
      <c r="N4017" s="1" t="s">
        <v>63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3" t="str">
        <f t="shared" si="62"/>
        <v>2017Plan</v>
      </c>
      <c r="V4017" s="2">
        <f>DATE(A4017,INDEX(Map!$H$1:$H$12,MATCH(B4017,Map!$G$1:$G$12,0),0),1)</f>
        <v>43800</v>
      </c>
      <c r="W4017" t="str">
        <f>IF(AND(V4017&gt;=Map!$K$2,V4017&lt;=Map!$L$2),"Base",IF(AND(V4017&gt;=Map!$K$3,V4017&lt;=Map!$L$3),"Fcst","N/A"))</f>
        <v>N/A</v>
      </c>
      <c r="X4017" t="str">
        <f>INDEX(Map!$B$2:$B$86,MATCH(D4017,Map!$A$2:$A$86,0),0)</f>
        <v>N/A</v>
      </c>
      <c r="Y4017" s="7" t="str">
        <f>IF(INDEX(Map!$C$2:$C$86,MATCH(D4017,Map!$A$2:$A$86,0),0)="","N/A",E4017*INDEX(Map!$C$2:$C$86,MATCH(D4017,Map!$A$2:$A$86,0),0))</f>
        <v>N/A</v>
      </c>
      <c r="Z4017" s="7" t="str">
        <f>IF(INDEX(Map!$D$2:$D$86,MATCH(D4017,Map!$A$2:$A$86,0),0)="","N/A",E4017*INDEX(Map!$D$2:$D$86,MATCH(D4017,Map!$A$2:$A$86,0),0))</f>
        <v>N/A</v>
      </c>
      <c r="AA4017" t="str">
        <f>INDEX(Map!$E$2:$E$86,MATCH(D4017,Map!$A$2:$A$86,0),0)</f>
        <v>CSR</v>
      </c>
    </row>
    <row r="4018" spans="1:27" x14ac:dyDescent="0.25">
      <c r="A4018" s="1" t="s">
        <v>121</v>
      </c>
      <c r="B4018" s="1" t="s">
        <v>118</v>
      </c>
      <c r="C4018" s="1">
        <v>69</v>
      </c>
      <c r="D4018" s="1" t="s">
        <v>92</v>
      </c>
      <c r="E4018" s="1">
        <v>0</v>
      </c>
      <c r="F4018" s="1">
        <v>0</v>
      </c>
      <c r="G4018" s="1">
        <v>0</v>
      </c>
      <c r="H4018" s="1">
        <v>0</v>
      </c>
      <c r="I4018" s="1" t="s">
        <v>63</v>
      </c>
      <c r="J4018" s="1" t="s">
        <v>63</v>
      </c>
      <c r="K4018" s="1">
        <v>0</v>
      </c>
      <c r="L4018" s="1">
        <v>0</v>
      </c>
      <c r="M4018" s="1">
        <v>0</v>
      </c>
      <c r="N4018" s="1" t="s">
        <v>63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</v>
      </c>
      <c r="U4018" s="3" t="str">
        <f t="shared" si="62"/>
        <v>2017Plan</v>
      </c>
      <c r="V4018" s="2">
        <f>DATE(A4018,INDEX(Map!$H$1:$H$12,MATCH(B4018,Map!$G$1:$G$12,0),0),1)</f>
        <v>43800</v>
      </c>
      <c r="W4018" t="str">
        <f>IF(AND(V4018&gt;=Map!$K$2,V4018&lt;=Map!$L$2),"Base",IF(AND(V4018&gt;=Map!$K$3,V4018&lt;=Map!$L$3),"Fcst","N/A"))</f>
        <v>N/A</v>
      </c>
      <c r="X4018" t="str">
        <f>INDEX(Map!$B$2:$B$86,MATCH(D4018,Map!$A$2:$A$86,0),0)</f>
        <v>N/A</v>
      </c>
      <c r="Y4018" s="7" t="str">
        <f>IF(INDEX(Map!$C$2:$C$86,MATCH(D4018,Map!$A$2:$A$86,0),0)="","N/A",E4018*INDEX(Map!$C$2:$C$86,MATCH(D4018,Map!$A$2:$A$86,0),0))</f>
        <v>N/A</v>
      </c>
      <c r="Z4018" s="7" t="str">
        <f>IF(INDEX(Map!$D$2:$D$86,MATCH(D4018,Map!$A$2:$A$86,0),0)="","N/A",E4018*INDEX(Map!$D$2:$D$86,MATCH(D4018,Map!$A$2:$A$86,0),0))</f>
        <v>N/A</v>
      </c>
      <c r="AA4018" t="str">
        <f>INDEX(Map!$E$2:$E$86,MATCH(D4018,Map!$A$2:$A$86,0),0)</f>
        <v>CSR</v>
      </c>
    </row>
    <row r="4019" spans="1:27" x14ac:dyDescent="0.25">
      <c r="A4019" s="1" t="s">
        <v>121</v>
      </c>
      <c r="B4019" s="1" t="s">
        <v>118</v>
      </c>
      <c r="C4019" s="1">
        <v>70</v>
      </c>
      <c r="D4019" s="1" t="s">
        <v>93</v>
      </c>
      <c r="E4019" s="1">
        <v>0</v>
      </c>
      <c r="F4019" s="1">
        <v>0</v>
      </c>
      <c r="G4019" s="1">
        <v>0</v>
      </c>
      <c r="H4019" s="1">
        <v>0</v>
      </c>
      <c r="I4019" s="1" t="s">
        <v>63</v>
      </c>
      <c r="J4019" s="1" t="s">
        <v>63</v>
      </c>
      <c r="K4019" s="1">
        <v>0</v>
      </c>
      <c r="L4019" s="1">
        <v>0</v>
      </c>
      <c r="M4019" s="1">
        <v>0</v>
      </c>
      <c r="N4019" s="1" t="s">
        <v>63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3" t="str">
        <f t="shared" si="62"/>
        <v>2017Plan</v>
      </c>
      <c r="V4019" s="2">
        <f>DATE(A4019,INDEX(Map!$H$1:$H$12,MATCH(B4019,Map!$G$1:$G$12,0),0),1)</f>
        <v>43800</v>
      </c>
      <c r="W4019" t="str">
        <f>IF(AND(V4019&gt;=Map!$K$2,V4019&lt;=Map!$L$2),"Base",IF(AND(V4019&gt;=Map!$K$3,V4019&lt;=Map!$L$3),"Fcst","N/A"))</f>
        <v>N/A</v>
      </c>
      <c r="X4019" t="str">
        <f>INDEX(Map!$B$2:$B$86,MATCH(D4019,Map!$A$2:$A$86,0),0)</f>
        <v>N/A</v>
      </c>
      <c r="Y4019" s="7" t="str">
        <f>IF(INDEX(Map!$C$2:$C$86,MATCH(D4019,Map!$A$2:$A$86,0),0)="","N/A",E4019*INDEX(Map!$C$2:$C$86,MATCH(D4019,Map!$A$2:$A$86,0),0))</f>
        <v>N/A</v>
      </c>
      <c r="Z4019" s="7" t="str">
        <f>IF(INDEX(Map!$D$2:$D$86,MATCH(D4019,Map!$A$2:$A$86,0),0)="","N/A",E4019*INDEX(Map!$D$2:$D$86,MATCH(D4019,Map!$A$2:$A$86,0),0))</f>
        <v>N/A</v>
      </c>
      <c r="AA4019" t="str">
        <f>INDEX(Map!$E$2:$E$86,MATCH(D4019,Map!$A$2:$A$86,0),0)</f>
        <v>CSR</v>
      </c>
    </row>
    <row r="4020" spans="1:27" x14ac:dyDescent="0.25">
      <c r="A4020" s="1" t="s">
        <v>121</v>
      </c>
      <c r="B4020" s="1" t="s">
        <v>118</v>
      </c>
      <c r="C4020" s="1">
        <v>71</v>
      </c>
      <c r="D4020" s="1" t="s">
        <v>94</v>
      </c>
      <c r="E4020" s="1">
        <v>0</v>
      </c>
      <c r="F4020" s="1">
        <v>0</v>
      </c>
      <c r="G4020" s="1">
        <v>0</v>
      </c>
      <c r="H4020" s="1">
        <v>0</v>
      </c>
      <c r="I4020" s="1" t="s">
        <v>63</v>
      </c>
      <c r="J4020" s="1" t="s">
        <v>63</v>
      </c>
      <c r="K4020" s="1">
        <v>0</v>
      </c>
      <c r="L4020" s="1">
        <v>0</v>
      </c>
      <c r="M4020" s="1">
        <v>0</v>
      </c>
      <c r="N4020" s="1" t="s">
        <v>63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3" t="str">
        <f t="shared" si="62"/>
        <v>2017Plan</v>
      </c>
      <c r="V4020" s="2">
        <f>DATE(A4020,INDEX(Map!$H$1:$H$12,MATCH(B4020,Map!$G$1:$G$12,0),0),1)</f>
        <v>43800</v>
      </c>
      <c r="W4020" t="str">
        <f>IF(AND(V4020&gt;=Map!$K$2,V4020&lt;=Map!$L$2),"Base",IF(AND(V4020&gt;=Map!$K$3,V4020&lt;=Map!$L$3),"Fcst","N/A"))</f>
        <v>N/A</v>
      </c>
      <c r="X4020" t="str">
        <f>INDEX(Map!$B$2:$B$86,MATCH(D4020,Map!$A$2:$A$86,0),0)</f>
        <v>N/A</v>
      </c>
      <c r="Y4020" s="7" t="str">
        <f>IF(INDEX(Map!$C$2:$C$86,MATCH(D4020,Map!$A$2:$A$86,0),0)="","N/A",E4020*INDEX(Map!$C$2:$C$86,MATCH(D4020,Map!$A$2:$A$86,0),0))</f>
        <v>N/A</v>
      </c>
      <c r="Z4020" s="7" t="str">
        <f>IF(INDEX(Map!$D$2:$D$86,MATCH(D4020,Map!$A$2:$A$86,0),0)="","N/A",E4020*INDEX(Map!$D$2:$D$86,MATCH(D4020,Map!$A$2:$A$86,0),0))</f>
        <v>N/A</v>
      </c>
      <c r="AA4020" t="str">
        <f>INDEX(Map!$E$2:$E$86,MATCH(D4020,Map!$A$2:$A$86,0),0)</f>
        <v>CSR</v>
      </c>
    </row>
    <row r="4021" spans="1:27" x14ac:dyDescent="0.25">
      <c r="A4021" s="1" t="s">
        <v>121</v>
      </c>
      <c r="B4021" s="1" t="s">
        <v>118</v>
      </c>
      <c r="C4021" s="1">
        <v>72</v>
      </c>
      <c r="D4021" s="1" t="s">
        <v>95</v>
      </c>
      <c r="E4021" s="1">
        <v>0</v>
      </c>
      <c r="F4021" s="1">
        <v>0</v>
      </c>
      <c r="G4021" s="1">
        <v>0</v>
      </c>
      <c r="H4021" s="1">
        <v>0</v>
      </c>
      <c r="I4021" s="1" t="s">
        <v>63</v>
      </c>
      <c r="J4021" s="1" t="s">
        <v>63</v>
      </c>
      <c r="K4021" s="1">
        <v>0</v>
      </c>
      <c r="L4021" s="1">
        <v>0</v>
      </c>
      <c r="M4021" s="1">
        <v>0</v>
      </c>
      <c r="N4021" s="1" t="s">
        <v>63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3" t="str">
        <f t="shared" si="62"/>
        <v>2017Plan</v>
      </c>
      <c r="V4021" s="2">
        <f>DATE(A4021,INDEX(Map!$H$1:$H$12,MATCH(B4021,Map!$G$1:$G$12,0),0),1)</f>
        <v>43800</v>
      </c>
      <c r="W4021" t="str">
        <f>IF(AND(V4021&gt;=Map!$K$2,V4021&lt;=Map!$L$2),"Base",IF(AND(V4021&gt;=Map!$K$3,V4021&lt;=Map!$L$3),"Fcst","N/A"))</f>
        <v>N/A</v>
      </c>
      <c r="X4021" t="str">
        <f>INDEX(Map!$B$2:$B$86,MATCH(D4021,Map!$A$2:$A$86,0),0)</f>
        <v>N/A</v>
      </c>
      <c r="Y4021" s="7" t="str">
        <f>IF(INDEX(Map!$C$2:$C$86,MATCH(D4021,Map!$A$2:$A$86,0),0)="","N/A",E4021*INDEX(Map!$C$2:$C$86,MATCH(D4021,Map!$A$2:$A$86,0),0))</f>
        <v>N/A</v>
      </c>
      <c r="Z4021" s="7" t="str">
        <f>IF(INDEX(Map!$D$2:$D$86,MATCH(D4021,Map!$A$2:$A$86,0),0)="","N/A",E4021*INDEX(Map!$D$2:$D$86,MATCH(D4021,Map!$A$2:$A$86,0),0))</f>
        <v>N/A</v>
      </c>
      <c r="AA4021" t="str">
        <f>INDEX(Map!$E$2:$E$86,MATCH(D4021,Map!$A$2:$A$86,0),0)</f>
        <v>CSR</v>
      </c>
    </row>
    <row r="4022" spans="1:27" x14ac:dyDescent="0.25">
      <c r="A4022" s="1" t="s">
        <v>121</v>
      </c>
      <c r="B4022" s="1" t="s">
        <v>118</v>
      </c>
      <c r="C4022" s="1">
        <v>73</v>
      </c>
      <c r="D4022" s="1" t="s">
        <v>96</v>
      </c>
      <c r="E4022" s="1">
        <v>0</v>
      </c>
      <c r="F4022" s="1">
        <v>0</v>
      </c>
      <c r="G4022" s="1">
        <v>0</v>
      </c>
      <c r="H4022" s="1">
        <v>0</v>
      </c>
      <c r="I4022" s="1" t="s">
        <v>63</v>
      </c>
      <c r="J4022" s="1" t="s">
        <v>63</v>
      </c>
      <c r="K4022" s="1">
        <v>0</v>
      </c>
      <c r="L4022" s="1">
        <v>0</v>
      </c>
      <c r="M4022" s="1">
        <v>0</v>
      </c>
      <c r="N4022" s="1" t="s">
        <v>63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3" t="str">
        <f t="shared" si="62"/>
        <v>2017Plan</v>
      </c>
      <c r="V4022" s="2">
        <f>DATE(A4022,INDEX(Map!$H$1:$H$12,MATCH(B4022,Map!$G$1:$G$12,0),0),1)</f>
        <v>43800</v>
      </c>
      <c r="W4022" t="str">
        <f>IF(AND(V4022&gt;=Map!$K$2,V4022&lt;=Map!$L$2),"Base",IF(AND(V4022&gt;=Map!$K$3,V4022&lt;=Map!$L$3),"Fcst","N/A"))</f>
        <v>N/A</v>
      </c>
      <c r="X4022" t="str">
        <f>INDEX(Map!$B$2:$B$86,MATCH(D4022,Map!$A$2:$A$86,0),0)</f>
        <v>N/A</v>
      </c>
      <c r="Y4022" s="7" t="str">
        <f>IF(INDEX(Map!$C$2:$C$86,MATCH(D4022,Map!$A$2:$A$86,0),0)="","N/A",E4022*INDEX(Map!$C$2:$C$86,MATCH(D4022,Map!$A$2:$A$86,0),0))</f>
        <v>N/A</v>
      </c>
      <c r="Z4022" s="7" t="str">
        <f>IF(INDEX(Map!$D$2:$D$86,MATCH(D4022,Map!$A$2:$A$86,0),0)="","N/A",E4022*INDEX(Map!$D$2:$D$86,MATCH(D4022,Map!$A$2:$A$86,0),0))</f>
        <v>N/A</v>
      </c>
      <c r="AA4022" t="str">
        <f>INDEX(Map!$E$2:$E$86,MATCH(D4022,Map!$A$2:$A$86,0),0)</f>
        <v>CSR</v>
      </c>
    </row>
    <row r="4023" spans="1:27" x14ac:dyDescent="0.25">
      <c r="A4023" s="1" t="s">
        <v>121</v>
      </c>
      <c r="B4023" s="1" t="s">
        <v>118</v>
      </c>
      <c r="C4023" s="1">
        <v>74</v>
      </c>
      <c r="D4023" s="1" t="s">
        <v>97</v>
      </c>
      <c r="E4023" s="1">
        <v>0</v>
      </c>
      <c r="F4023" s="1">
        <v>0</v>
      </c>
      <c r="G4023" s="1">
        <v>0</v>
      </c>
      <c r="H4023" s="1">
        <v>0</v>
      </c>
      <c r="I4023" s="1" t="s">
        <v>63</v>
      </c>
      <c r="J4023" s="1" t="s">
        <v>63</v>
      </c>
      <c r="K4023" s="1">
        <v>0</v>
      </c>
      <c r="L4023" s="1">
        <v>0</v>
      </c>
      <c r="M4023" s="1">
        <v>0</v>
      </c>
      <c r="N4023" s="1" t="s">
        <v>63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3" t="str">
        <f t="shared" si="62"/>
        <v>2017Plan</v>
      </c>
      <c r="V4023" s="2">
        <f>DATE(A4023,INDEX(Map!$H$1:$H$12,MATCH(B4023,Map!$G$1:$G$12,0),0),1)</f>
        <v>43800</v>
      </c>
      <c r="W4023" t="str">
        <f>IF(AND(V4023&gt;=Map!$K$2,V4023&lt;=Map!$L$2),"Base",IF(AND(V4023&gt;=Map!$K$3,V4023&lt;=Map!$L$3),"Fcst","N/A"))</f>
        <v>N/A</v>
      </c>
      <c r="X4023" t="str">
        <f>INDEX(Map!$B$2:$B$86,MATCH(D4023,Map!$A$2:$A$86,0),0)</f>
        <v>N/A</v>
      </c>
      <c r="Y4023" s="7" t="str">
        <f>IF(INDEX(Map!$C$2:$C$86,MATCH(D4023,Map!$A$2:$A$86,0),0)="","N/A",E4023*INDEX(Map!$C$2:$C$86,MATCH(D4023,Map!$A$2:$A$86,0),0))</f>
        <v>N/A</v>
      </c>
      <c r="Z4023" s="7" t="str">
        <f>IF(INDEX(Map!$D$2:$D$86,MATCH(D4023,Map!$A$2:$A$86,0),0)="","N/A",E4023*INDEX(Map!$D$2:$D$86,MATCH(D4023,Map!$A$2:$A$86,0),0))</f>
        <v>N/A</v>
      </c>
      <c r="AA4023" t="str">
        <f>INDEX(Map!$E$2:$E$86,MATCH(D4023,Map!$A$2:$A$86,0),0)</f>
        <v>CSR</v>
      </c>
    </row>
    <row r="4024" spans="1:27" x14ac:dyDescent="0.25">
      <c r="A4024" s="1" t="s">
        <v>121</v>
      </c>
      <c r="B4024" s="1" t="s">
        <v>118</v>
      </c>
      <c r="C4024" s="1">
        <v>75</v>
      </c>
      <c r="D4024" s="1" t="s">
        <v>98</v>
      </c>
      <c r="E4024" s="1">
        <v>0</v>
      </c>
      <c r="F4024" s="1">
        <v>0</v>
      </c>
      <c r="G4024" s="1">
        <v>0</v>
      </c>
      <c r="H4024" s="1">
        <v>0</v>
      </c>
      <c r="I4024" s="1" t="s">
        <v>63</v>
      </c>
      <c r="J4024" s="1" t="s">
        <v>63</v>
      </c>
      <c r="K4024" s="1">
        <v>0</v>
      </c>
      <c r="L4024" s="1">
        <v>0</v>
      </c>
      <c r="M4024" s="1">
        <v>0</v>
      </c>
      <c r="N4024" s="1" t="s">
        <v>63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</v>
      </c>
      <c r="U4024" s="3" t="str">
        <f t="shared" si="62"/>
        <v>2017Plan</v>
      </c>
      <c r="V4024" s="2">
        <f>DATE(A4024,INDEX(Map!$H$1:$H$12,MATCH(B4024,Map!$G$1:$G$12,0),0),1)</f>
        <v>43800</v>
      </c>
      <c r="W4024" t="str">
        <f>IF(AND(V4024&gt;=Map!$K$2,V4024&lt;=Map!$L$2),"Base",IF(AND(V4024&gt;=Map!$K$3,V4024&lt;=Map!$L$3),"Fcst","N/A"))</f>
        <v>N/A</v>
      </c>
      <c r="X4024" t="str">
        <f>INDEX(Map!$B$2:$B$86,MATCH(D4024,Map!$A$2:$A$86,0),0)</f>
        <v>N/A</v>
      </c>
      <c r="Y4024" s="7" t="str">
        <f>IF(INDEX(Map!$C$2:$C$86,MATCH(D4024,Map!$A$2:$A$86,0),0)="","N/A",E4024*INDEX(Map!$C$2:$C$86,MATCH(D4024,Map!$A$2:$A$86,0),0))</f>
        <v>N/A</v>
      </c>
      <c r="Z4024" s="7" t="str">
        <f>IF(INDEX(Map!$D$2:$D$86,MATCH(D4024,Map!$A$2:$A$86,0),0)="","N/A",E4024*INDEX(Map!$D$2:$D$86,MATCH(D4024,Map!$A$2:$A$86,0),0))</f>
        <v>N/A</v>
      </c>
      <c r="AA4024" t="str">
        <f>INDEX(Map!$E$2:$E$86,MATCH(D4024,Map!$A$2:$A$86,0),0)</f>
        <v>CSR</v>
      </c>
    </row>
    <row r="4025" spans="1:27" x14ac:dyDescent="0.25">
      <c r="A4025" s="1" t="s">
        <v>121</v>
      </c>
      <c r="B4025" s="1" t="s">
        <v>118</v>
      </c>
      <c r="C4025" s="1">
        <v>76</v>
      </c>
      <c r="D4025" s="1" t="s">
        <v>99</v>
      </c>
      <c r="E4025" s="1">
        <v>0</v>
      </c>
      <c r="F4025" s="1">
        <v>0</v>
      </c>
      <c r="G4025" s="1">
        <v>0</v>
      </c>
      <c r="H4025" s="1">
        <v>0</v>
      </c>
      <c r="I4025" s="1" t="s">
        <v>63</v>
      </c>
      <c r="J4025" s="1" t="s">
        <v>63</v>
      </c>
      <c r="K4025" s="1">
        <v>0</v>
      </c>
      <c r="L4025" s="1">
        <v>0</v>
      </c>
      <c r="M4025" s="1">
        <v>0</v>
      </c>
      <c r="N4025" s="1" t="s">
        <v>63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</v>
      </c>
      <c r="U4025" s="3" t="str">
        <f t="shared" si="62"/>
        <v>2017Plan</v>
      </c>
      <c r="V4025" s="2">
        <f>DATE(A4025,INDEX(Map!$H$1:$H$12,MATCH(B4025,Map!$G$1:$G$12,0),0),1)</f>
        <v>43800</v>
      </c>
      <c r="W4025" t="str">
        <f>IF(AND(V4025&gt;=Map!$K$2,V4025&lt;=Map!$L$2),"Base",IF(AND(V4025&gt;=Map!$K$3,V4025&lt;=Map!$L$3),"Fcst","N/A"))</f>
        <v>N/A</v>
      </c>
      <c r="X4025" t="str">
        <f>INDEX(Map!$B$2:$B$86,MATCH(D4025,Map!$A$2:$A$86,0),0)</f>
        <v>N/A</v>
      </c>
      <c r="Y4025" s="7" t="str">
        <f>IF(INDEX(Map!$C$2:$C$86,MATCH(D4025,Map!$A$2:$A$86,0),0)="","N/A",E4025*INDEX(Map!$C$2:$C$86,MATCH(D4025,Map!$A$2:$A$86,0),0))</f>
        <v>N/A</v>
      </c>
      <c r="Z4025" s="7" t="str">
        <f>IF(INDEX(Map!$D$2:$D$86,MATCH(D4025,Map!$A$2:$A$86,0),0)="","N/A",E4025*INDEX(Map!$D$2:$D$86,MATCH(D4025,Map!$A$2:$A$86,0),0))</f>
        <v>N/A</v>
      </c>
      <c r="AA4025" t="str">
        <f>INDEX(Map!$E$2:$E$86,MATCH(D4025,Map!$A$2:$A$86,0),0)</f>
        <v>CSR</v>
      </c>
    </row>
    <row r="4026" spans="1:27" x14ac:dyDescent="0.25">
      <c r="A4026" s="1" t="s">
        <v>121</v>
      </c>
      <c r="B4026" s="1" t="s">
        <v>118</v>
      </c>
      <c r="C4026" s="1">
        <v>77</v>
      </c>
      <c r="D4026" s="1" t="s">
        <v>100</v>
      </c>
      <c r="E4026" s="1">
        <v>0</v>
      </c>
      <c r="F4026" s="1">
        <v>0</v>
      </c>
      <c r="G4026" s="1">
        <v>0</v>
      </c>
      <c r="H4026" s="1">
        <v>0</v>
      </c>
      <c r="I4026" s="1" t="s">
        <v>63</v>
      </c>
      <c r="J4026" s="1" t="s">
        <v>63</v>
      </c>
      <c r="K4026" s="1">
        <v>0</v>
      </c>
      <c r="L4026" s="1">
        <v>0</v>
      </c>
      <c r="M4026" s="1">
        <v>0</v>
      </c>
      <c r="N4026" s="1" t="s">
        <v>63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3" t="str">
        <f t="shared" si="62"/>
        <v>2017Plan</v>
      </c>
      <c r="V4026" s="2">
        <f>DATE(A4026,INDEX(Map!$H$1:$H$12,MATCH(B4026,Map!$G$1:$G$12,0),0),1)</f>
        <v>43800</v>
      </c>
      <c r="W4026" t="str">
        <f>IF(AND(V4026&gt;=Map!$K$2,V4026&lt;=Map!$L$2),"Base",IF(AND(V4026&gt;=Map!$K$3,V4026&lt;=Map!$L$3),"Fcst","N/A"))</f>
        <v>N/A</v>
      </c>
      <c r="X4026" t="str">
        <f>INDEX(Map!$B$2:$B$86,MATCH(D4026,Map!$A$2:$A$86,0),0)</f>
        <v>N/A</v>
      </c>
      <c r="Y4026" s="7" t="str">
        <f>IF(INDEX(Map!$C$2:$C$86,MATCH(D4026,Map!$A$2:$A$86,0),0)="","N/A",E4026*INDEX(Map!$C$2:$C$86,MATCH(D4026,Map!$A$2:$A$86,0),0))</f>
        <v>N/A</v>
      </c>
      <c r="Z4026" s="7" t="str">
        <f>IF(INDEX(Map!$D$2:$D$86,MATCH(D4026,Map!$A$2:$A$86,0),0)="","N/A",E4026*INDEX(Map!$D$2:$D$86,MATCH(D4026,Map!$A$2:$A$86,0),0))</f>
        <v>N/A</v>
      </c>
      <c r="AA4026" t="str">
        <f>INDEX(Map!$E$2:$E$86,MATCH(D4026,Map!$A$2:$A$86,0),0)</f>
        <v>CSR</v>
      </c>
    </row>
    <row r="4027" spans="1:27" x14ac:dyDescent="0.25">
      <c r="A4027" s="1" t="s">
        <v>121</v>
      </c>
      <c r="B4027" s="1" t="s">
        <v>118</v>
      </c>
      <c r="C4027" s="1">
        <v>78</v>
      </c>
      <c r="D4027" s="1" t="s">
        <v>101</v>
      </c>
      <c r="E4027" s="1">
        <v>0</v>
      </c>
      <c r="F4027" s="1">
        <v>0</v>
      </c>
      <c r="G4027" s="1">
        <v>0</v>
      </c>
      <c r="H4027" s="1">
        <v>0</v>
      </c>
      <c r="I4027" s="1" t="s">
        <v>63</v>
      </c>
      <c r="J4027" s="1" t="s">
        <v>63</v>
      </c>
      <c r="K4027" s="1">
        <v>0</v>
      </c>
      <c r="L4027" s="1">
        <v>0</v>
      </c>
      <c r="M4027" s="1">
        <v>0</v>
      </c>
      <c r="N4027" s="1" t="s">
        <v>63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  <c r="T4027" s="1">
        <v>0</v>
      </c>
      <c r="U4027" s="3" t="str">
        <f t="shared" si="62"/>
        <v>2017Plan</v>
      </c>
      <c r="V4027" s="2">
        <f>DATE(A4027,INDEX(Map!$H$1:$H$12,MATCH(B4027,Map!$G$1:$G$12,0),0),1)</f>
        <v>43800</v>
      </c>
      <c r="W4027" t="str">
        <f>IF(AND(V4027&gt;=Map!$K$2,V4027&lt;=Map!$L$2),"Base",IF(AND(V4027&gt;=Map!$K$3,V4027&lt;=Map!$L$3),"Fcst","N/A"))</f>
        <v>N/A</v>
      </c>
      <c r="X4027" t="str">
        <f>INDEX(Map!$B$2:$B$86,MATCH(D4027,Map!$A$2:$A$86,0),0)</f>
        <v>N/A</v>
      </c>
      <c r="Y4027" s="7" t="str">
        <f>IF(INDEX(Map!$C$2:$C$86,MATCH(D4027,Map!$A$2:$A$86,0),0)="","N/A",E4027*INDEX(Map!$C$2:$C$86,MATCH(D4027,Map!$A$2:$A$86,0),0))</f>
        <v>N/A</v>
      </c>
      <c r="Z4027" s="7" t="str">
        <f>IF(INDEX(Map!$D$2:$D$86,MATCH(D4027,Map!$A$2:$A$86,0),0)="","N/A",E4027*INDEX(Map!$D$2:$D$86,MATCH(D4027,Map!$A$2:$A$86,0),0))</f>
        <v>N/A</v>
      </c>
      <c r="AA4027" t="str">
        <f>INDEX(Map!$E$2:$E$86,MATCH(D4027,Map!$A$2:$A$86,0),0)</f>
        <v>CSR</v>
      </c>
    </row>
    <row r="4028" spans="1:27" x14ac:dyDescent="0.25">
      <c r="A4028" s="1" t="s">
        <v>121</v>
      </c>
      <c r="B4028" s="1" t="s">
        <v>118</v>
      </c>
      <c r="C4028" s="1">
        <v>79</v>
      </c>
      <c r="D4028" s="1" t="s">
        <v>102</v>
      </c>
      <c r="E4028" s="1">
        <v>0</v>
      </c>
      <c r="F4028" s="1">
        <v>0</v>
      </c>
      <c r="G4028" s="1">
        <v>0</v>
      </c>
      <c r="H4028" s="1">
        <v>0</v>
      </c>
      <c r="I4028" s="1" t="s">
        <v>63</v>
      </c>
      <c r="J4028" s="1" t="s">
        <v>63</v>
      </c>
      <c r="K4028" s="1">
        <v>0</v>
      </c>
      <c r="L4028" s="1">
        <v>0</v>
      </c>
      <c r="M4028" s="1">
        <v>0</v>
      </c>
      <c r="N4028" s="1" t="s">
        <v>63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</v>
      </c>
      <c r="U4028" s="3" t="str">
        <f t="shared" si="62"/>
        <v>2017Plan</v>
      </c>
      <c r="V4028" s="2">
        <f>DATE(A4028,INDEX(Map!$H$1:$H$12,MATCH(B4028,Map!$G$1:$G$12,0),0),1)</f>
        <v>43800</v>
      </c>
      <c r="W4028" t="str">
        <f>IF(AND(V4028&gt;=Map!$K$2,V4028&lt;=Map!$L$2),"Base",IF(AND(V4028&gt;=Map!$K$3,V4028&lt;=Map!$L$3),"Fcst","N/A"))</f>
        <v>N/A</v>
      </c>
      <c r="X4028" t="str">
        <f>INDEX(Map!$B$2:$B$86,MATCH(D4028,Map!$A$2:$A$86,0),0)</f>
        <v>N/A</v>
      </c>
      <c r="Y4028" s="7" t="str">
        <f>IF(INDEX(Map!$C$2:$C$86,MATCH(D4028,Map!$A$2:$A$86,0),0)="","N/A",E4028*INDEX(Map!$C$2:$C$86,MATCH(D4028,Map!$A$2:$A$86,0),0))</f>
        <v>N/A</v>
      </c>
      <c r="Z4028" s="7" t="str">
        <f>IF(INDEX(Map!$D$2:$D$86,MATCH(D4028,Map!$A$2:$A$86,0),0)="","N/A",E4028*INDEX(Map!$D$2:$D$86,MATCH(D4028,Map!$A$2:$A$86,0),0))</f>
        <v>N/A</v>
      </c>
      <c r="AA4028" t="str">
        <f>INDEX(Map!$E$2:$E$86,MATCH(D4028,Map!$A$2:$A$86,0),0)</f>
        <v>CSR</v>
      </c>
    </row>
    <row r="4029" spans="1:27" x14ac:dyDescent="0.25">
      <c r="A4029" s="1" t="s">
        <v>121</v>
      </c>
      <c r="B4029" s="1" t="s">
        <v>118</v>
      </c>
      <c r="C4029" s="1">
        <v>80</v>
      </c>
      <c r="D4029" s="1" t="s">
        <v>103</v>
      </c>
      <c r="E4029" s="1">
        <v>0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</v>
      </c>
      <c r="U4029" s="3" t="str">
        <f t="shared" si="62"/>
        <v>2017Plan</v>
      </c>
      <c r="V4029" s="2">
        <f>DATE(A4029,INDEX(Map!$H$1:$H$12,MATCH(B4029,Map!$G$1:$G$12,0),0),1)</f>
        <v>43800</v>
      </c>
      <c r="W4029" t="str">
        <f>IF(AND(V4029&gt;=Map!$K$2,V4029&lt;=Map!$L$2),"Base",IF(AND(V4029&gt;=Map!$K$3,V4029&lt;=Map!$L$3),"Fcst","N/A"))</f>
        <v>N/A</v>
      </c>
      <c r="X4029" t="str">
        <f>INDEX(Map!$B$2:$B$86,MATCH(D4029,Map!$A$2:$A$86,0),0)</f>
        <v>N/A</v>
      </c>
      <c r="Y4029" s="7" t="str">
        <f>IF(INDEX(Map!$C$2:$C$86,MATCH(D4029,Map!$A$2:$A$86,0),0)="","N/A",E4029*INDEX(Map!$C$2:$C$86,MATCH(D4029,Map!$A$2:$A$86,0),0))</f>
        <v>N/A</v>
      </c>
      <c r="Z4029" s="7" t="str">
        <f>IF(INDEX(Map!$D$2:$D$86,MATCH(D4029,Map!$A$2:$A$86,0),0)="","N/A",E4029*INDEX(Map!$D$2:$D$86,MATCH(D4029,Map!$A$2:$A$86,0),0))</f>
        <v>N/A</v>
      </c>
      <c r="AA4029" t="str">
        <f>INDEX(Map!$E$2:$E$86,MATCH(D4029,Map!$A$2:$A$86,0),0)</f>
        <v>NGCC</v>
      </c>
    </row>
    <row r="4030" spans="1:27" x14ac:dyDescent="0.25">
      <c r="A4030" s="1" t="s">
        <v>121</v>
      </c>
      <c r="B4030" s="1" t="s">
        <v>118</v>
      </c>
      <c r="C4030" s="1">
        <v>81</v>
      </c>
      <c r="D4030" s="1" t="s">
        <v>104</v>
      </c>
      <c r="E4030" s="1">
        <v>0</v>
      </c>
      <c r="F4030" s="1">
        <v>0</v>
      </c>
      <c r="G4030" s="1">
        <v>0</v>
      </c>
      <c r="H4030" s="1">
        <v>0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</v>
      </c>
      <c r="U4030" s="3" t="str">
        <f t="shared" si="62"/>
        <v>2017Plan</v>
      </c>
      <c r="V4030" s="2">
        <f>DATE(A4030,INDEX(Map!$H$1:$H$12,MATCH(B4030,Map!$G$1:$G$12,0),0),1)</f>
        <v>43800</v>
      </c>
      <c r="W4030" t="str">
        <f>IF(AND(V4030&gt;=Map!$K$2,V4030&lt;=Map!$L$2),"Base",IF(AND(V4030&gt;=Map!$K$3,V4030&lt;=Map!$L$3),"Fcst","N/A"))</f>
        <v>N/A</v>
      </c>
      <c r="X4030" t="str">
        <f>INDEX(Map!$B$2:$B$86,MATCH(D4030,Map!$A$2:$A$86,0),0)</f>
        <v>N/A</v>
      </c>
      <c r="Y4030" s="7" t="str">
        <f>IF(INDEX(Map!$C$2:$C$86,MATCH(D4030,Map!$A$2:$A$86,0),0)="","N/A",E4030*INDEX(Map!$C$2:$C$86,MATCH(D4030,Map!$A$2:$A$86,0),0))</f>
        <v>N/A</v>
      </c>
      <c r="Z4030" s="7" t="str">
        <f>IF(INDEX(Map!$D$2:$D$86,MATCH(D4030,Map!$A$2:$A$86,0),0)="","N/A",E4030*INDEX(Map!$D$2:$D$86,MATCH(D4030,Map!$A$2:$A$86,0),0))</f>
        <v>N/A</v>
      </c>
      <c r="AA4030" t="str">
        <f>INDEX(Map!$E$2:$E$86,MATCH(D4030,Map!$A$2:$A$86,0),0)</f>
        <v>NGCC</v>
      </c>
    </row>
    <row r="4031" spans="1:27" x14ac:dyDescent="0.25">
      <c r="A4031" s="1" t="s">
        <v>121</v>
      </c>
      <c r="B4031" s="1" t="s">
        <v>118</v>
      </c>
      <c r="C4031" s="1">
        <v>82</v>
      </c>
      <c r="D4031" s="1" t="s">
        <v>105</v>
      </c>
      <c r="E4031" s="1">
        <v>0</v>
      </c>
      <c r="F4031" s="1">
        <v>0</v>
      </c>
      <c r="G4031" s="1">
        <v>0</v>
      </c>
      <c r="H4031" s="1">
        <v>0</v>
      </c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</v>
      </c>
      <c r="U4031" s="3" t="str">
        <f t="shared" si="62"/>
        <v>2017Plan</v>
      </c>
      <c r="V4031" s="2">
        <f>DATE(A4031,INDEX(Map!$H$1:$H$12,MATCH(B4031,Map!$G$1:$G$12,0),0),1)</f>
        <v>43800</v>
      </c>
      <c r="W4031" t="str">
        <f>IF(AND(V4031&gt;=Map!$K$2,V4031&lt;=Map!$L$2),"Base",IF(AND(V4031&gt;=Map!$K$3,V4031&lt;=Map!$L$3),"Fcst","N/A"))</f>
        <v>N/A</v>
      </c>
      <c r="X4031" t="str">
        <f>INDEX(Map!$B$2:$B$86,MATCH(D4031,Map!$A$2:$A$86,0),0)</f>
        <v>N/A</v>
      </c>
      <c r="Y4031" s="7" t="str">
        <f>IF(INDEX(Map!$C$2:$C$86,MATCH(D4031,Map!$A$2:$A$86,0),0)="","N/A",E4031*INDEX(Map!$C$2:$C$86,MATCH(D4031,Map!$A$2:$A$86,0),0))</f>
        <v>N/A</v>
      </c>
      <c r="Z4031" s="7" t="str">
        <f>IF(INDEX(Map!$D$2:$D$86,MATCH(D4031,Map!$A$2:$A$86,0),0)="","N/A",E4031*INDEX(Map!$D$2:$D$86,MATCH(D4031,Map!$A$2:$A$86,0),0))</f>
        <v>N/A</v>
      </c>
      <c r="AA4031" t="str">
        <f>INDEX(Map!$E$2:$E$86,MATCH(D4031,Map!$A$2:$A$86,0),0)</f>
        <v>NGCC</v>
      </c>
    </row>
    <row r="4032" spans="1:27" x14ac:dyDescent="0.25">
      <c r="A4032" s="1" t="s">
        <v>121</v>
      </c>
      <c r="B4032" s="1" t="s">
        <v>118</v>
      </c>
      <c r="C4032" s="1">
        <v>83</v>
      </c>
      <c r="D4032" s="1" t="s">
        <v>106</v>
      </c>
      <c r="E4032" s="1">
        <v>0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</v>
      </c>
      <c r="U4032" s="3" t="str">
        <f t="shared" si="62"/>
        <v>2017Plan</v>
      </c>
      <c r="V4032" s="2">
        <f>DATE(A4032,INDEX(Map!$H$1:$H$12,MATCH(B4032,Map!$G$1:$G$12,0),0),1)</f>
        <v>43800</v>
      </c>
      <c r="W4032" t="str">
        <f>IF(AND(V4032&gt;=Map!$K$2,V4032&lt;=Map!$L$2),"Base",IF(AND(V4032&gt;=Map!$K$3,V4032&lt;=Map!$L$3),"Fcst","N/A"))</f>
        <v>N/A</v>
      </c>
      <c r="X4032" t="str">
        <f>INDEX(Map!$B$2:$B$86,MATCH(D4032,Map!$A$2:$A$86,0),0)</f>
        <v>N/A</v>
      </c>
      <c r="Y4032" s="7" t="str">
        <f>IF(INDEX(Map!$C$2:$C$86,MATCH(D4032,Map!$A$2:$A$86,0),0)="","N/A",E4032*INDEX(Map!$C$2:$C$86,MATCH(D4032,Map!$A$2:$A$86,0),0))</f>
        <v>N/A</v>
      </c>
      <c r="Z4032" s="7" t="str">
        <f>IF(INDEX(Map!$D$2:$D$86,MATCH(D4032,Map!$A$2:$A$86,0),0)="","N/A",E4032*INDEX(Map!$D$2:$D$86,MATCH(D4032,Map!$A$2:$A$86,0),0))</f>
        <v>N/A</v>
      </c>
      <c r="AA4032" t="str">
        <f>INDEX(Map!$E$2:$E$86,MATCH(D4032,Map!$A$2:$A$86,0),0)</f>
        <v>NGCC</v>
      </c>
    </row>
    <row r="4033" spans="1:27" x14ac:dyDescent="0.25">
      <c r="A4033" s="1" t="s">
        <v>121</v>
      </c>
      <c r="B4033" s="1" t="s">
        <v>118</v>
      </c>
      <c r="C4033" s="1">
        <v>84</v>
      </c>
      <c r="D4033" s="1" t="s">
        <v>107</v>
      </c>
      <c r="E4033" s="1">
        <v>0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3" t="str">
        <f t="shared" si="62"/>
        <v>2017Plan</v>
      </c>
      <c r="V4033" s="2">
        <f>DATE(A4033,INDEX(Map!$H$1:$H$12,MATCH(B4033,Map!$G$1:$G$12,0),0),1)</f>
        <v>43800</v>
      </c>
      <c r="W4033" t="str">
        <f>IF(AND(V4033&gt;=Map!$K$2,V4033&lt;=Map!$L$2),"Base",IF(AND(V4033&gt;=Map!$K$3,V4033&lt;=Map!$L$3),"Fcst","N/A"))</f>
        <v>N/A</v>
      </c>
      <c r="X4033" t="str">
        <f>INDEX(Map!$B$2:$B$86,MATCH(D4033,Map!$A$2:$A$86,0),0)</f>
        <v>Bluegrass/EKPC</v>
      </c>
      <c r="Y4033" s="7" t="str">
        <f>IF(INDEX(Map!$C$2:$C$86,MATCH(D4033,Map!$A$2:$A$86,0),0)="","N/A",E4033*INDEX(Map!$C$2:$C$86,MATCH(D4033,Map!$A$2:$A$86,0),0))</f>
        <v>N/A</v>
      </c>
      <c r="Z4033" s="7">
        <f>IF(INDEX(Map!$D$2:$D$86,MATCH(D4033,Map!$A$2:$A$86,0),0)="","N/A",E4033*INDEX(Map!$D$2:$D$86,MATCH(D4033,Map!$A$2:$A$86,0),0))</f>
        <v>0</v>
      </c>
      <c r="AA4033" t="str">
        <f>INDEX(Map!$E$2:$E$86,MATCH(D4033,Map!$A$2:$A$86,0),0)</f>
        <v>SCCT</v>
      </c>
    </row>
    <row r="4034" spans="1:27" x14ac:dyDescent="0.25">
      <c r="A4034" s="1" t="s">
        <v>122</v>
      </c>
      <c r="B4034" s="1" t="s">
        <v>22</v>
      </c>
      <c r="C4034" s="1">
        <v>1</v>
      </c>
      <c r="D4034" s="1" t="s">
        <v>23</v>
      </c>
      <c r="E4034" s="1">
        <v>4.9000000000000004</v>
      </c>
      <c r="F4034" s="1">
        <v>0</v>
      </c>
      <c r="G4034" s="1">
        <v>6.1</v>
      </c>
      <c r="H4034" s="1">
        <v>2</v>
      </c>
      <c r="I4034" s="1">
        <v>57.6</v>
      </c>
      <c r="J4034" s="1">
        <v>11829</v>
      </c>
      <c r="K4034" s="1">
        <v>127</v>
      </c>
      <c r="L4034" s="1">
        <v>269.8</v>
      </c>
      <c r="M4034" s="1">
        <v>155</v>
      </c>
      <c r="N4034" s="1">
        <v>2</v>
      </c>
      <c r="O4034" s="1">
        <v>28</v>
      </c>
      <c r="P4034" s="1">
        <v>0</v>
      </c>
      <c r="Q4034" s="1">
        <v>15</v>
      </c>
      <c r="R4034" s="1">
        <v>34.92</v>
      </c>
      <c r="S4034" s="1">
        <v>40.65</v>
      </c>
      <c r="T4034" s="1">
        <v>198</v>
      </c>
      <c r="U4034" s="3" t="str">
        <f t="shared" si="62"/>
        <v>2017Plan</v>
      </c>
      <c r="V4034" s="2">
        <f>DATE(A4034,INDEX(Map!$H$1:$H$12,MATCH(B4034,Map!$G$1:$G$12,0),0),1)</f>
        <v>43831</v>
      </c>
      <c r="W4034" t="str">
        <f>IF(AND(V4034&gt;=Map!$K$2,V4034&lt;=Map!$L$2),"Base",IF(AND(V4034&gt;=Map!$K$3,V4034&lt;=Map!$L$3),"Fcst","N/A"))</f>
        <v>N/A</v>
      </c>
      <c r="X4034" t="str">
        <f>INDEX(Map!$B$2:$B$86,MATCH(D4034,Map!$A$2:$A$86,0),0)</f>
        <v>Brown 1</v>
      </c>
      <c r="Y4034" s="7">
        <f>IF(INDEX(Map!$C$2:$C$86,MATCH(D4034,Map!$A$2:$A$86,0),0)="","N/A",E4034*INDEX(Map!$C$2:$C$86,MATCH(D4034,Map!$A$2:$A$86,0),0))</f>
        <v>4.9000000000000004</v>
      </c>
      <c r="Z4034" s="7" t="str">
        <f>IF(INDEX(Map!$D$2:$D$86,MATCH(D4034,Map!$A$2:$A$86,0),0)="","N/A",E4034*INDEX(Map!$D$2:$D$86,MATCH(D4034,Map!$A$2:$A$86,0),0))</f>
        <v>N/A</v>
      </c>
      <c r="AA4034" t="str">
        <f>INDEX(Map!$E$2:$E$86,MATCH(D4034,Map!$A$2:$A$86,0),0)</f>
        <v>Coal</v>
      </c>
    </row>
    <row r="4035" spans="1:27" x14ac:dyDescent="0.25">
      <c r="A4035" s="1" t="s">
        <v>122</v>
      </c>
      <c r="B4035" s="1" t="s">
        <v>22</v>
      </c>
      <c r="C4035" s="1">
        <v>2</v>
      </c>
      <c r="D4035" s="1" t="s">
        <v>24</v>
      </c>
      <c r="E4035" s="1">
        <v>35</v>
      </c>
      <c r="F4035" s="1">
        <v>0</v>
      </c>
      <c r="G4035" s="1">
        <v>28</v>
      </c>
      <c r="H4035" s="1">
        <v>2</v>
      </c>
      <c r="I4035" s="1">
        <v>382.6</v>
      </c>
      <c r="J4035" s="1">
        <v>10923</v>
      </c>
      <c r="K4035" s="1">
        <v>504</v>
      </c>
      <c r="L4035" s="1">
        <v>269.8</v>
      </c>
      <c r="M4035" s="1">
        <v>1032</v>
      </c>
      <c r="N4035" s="1">
        <v>2</v>
      </c>
      <c r="O4035" s="1">
        <v>32</v>
      </c>
      <c r="P4035" s="1">
        <v>0</v>
      </c>
      <c r="Q4035" s="1">
        <v>79</v>
      </c>
      <c r="R4035" s="1">
        <v>31.74</v>
      </c>
      <c r="S4035" s="1">
        <v>32.64</v>
      </c>
      <c r="T4035" s="1">
        <v>1143</v>
      </c>
      <c r="U4035" s="3" t="str">
        <f t="shared" si="62"/>
        <v>2017Plan</v>
      </c>
      <c r="V4035" s="2">
        <f>DATE(A4035,INDEX(Map!$H$1:$H$12,MATCH(B4035,Map!$G$1:$G$12,0),0),1)</f>
        <v>43831</v>
      </c>
      <c r="W4035" t="str">
        <f>IF(AND(V4035&gt;=Map!$K$2,V4035&lt;=Map!$L$2),"Base",IF(AND(V4035&gt;=Map!$K$3,V4035&lt;=Map!$L$3),"Fcst","N/A"))</f>
        <v>N/A</v>
      </c>
      <c r="X4035" t="str">
        <f>INDEX(Map!$B$2:$B$86,MATCH(D4035,Map!$A$2:$A$86,0),0)</f>
        <v>Brown 2</v>
      </c>
      <c r="Y4035" s="7">
        <f>IF(INDEX(Map!$C$2:$C$86,MATCH(D4035,Map!$A$2:$A$86,0),0)="","N/A",E4035*INDEX(Map!$C$2:$C$86,MATCH(D4035,Map!$A$2:$A$86,0),0))</f>
        <v>35</v>
      </c>
      <c r="Z4035" s="7" t="str">
        <f>IF(INDEX(Map!$D$2:$D$86,MATCH(D4035,Map!$A$2:$A$86,0),0)="","N/A",E4035*INDEX(Map!$D$2:$D$86,MATCH(D4035,Map!$A$2:$A$86,0),0))</f>
        <v>N/A</v>
      </c>
      <c r="AA4035" t="str">
        <f>INDEX(Map!$E$2:$E$86,MATCH(D4035,Map!$A$2:$A$86,0),0)</f>
        <v>Coal</v>
      </c>
    </row>
    <row r="4036" spans="1:27" x14ac:dyDescent="0.25">
      <c r="A4036" s="1" t="s">
        <v>122</v>
      </c>
      <c r="B4036" s="1" t="s">
        <v>22</v>
      </c>
      <c r="C4036" s="1">
        <v>3</v>
      </c>
      <c r="D4036" s="1" t="s">
        <v>25</v>
      </c>
      <c r="E4036" s="1">
        <v>60.6</v>
      </c>
      <c r="F4036" s="1">
        <v>0</v>
      </c>
      <c r="G4036" s="1">
        <v>19.7</v>
      </c>
      <c r="H4036" s="1">
        <v>2</v>
      </c>
      <c r="I4036" s="1">
        <v>734.9</v>
      </c>
      <c r="J4036" s="1">
        <v>12121</v>
      </c>
      <c r="K4036" s="1">
        <v>382</v>
      </c>
      <c r="L4036" s="1">
        <v>269.8</v>
      </c>
      <c r="M4036" s="1">
        <v>1983</v>
      </c>
      <c r="N4036" s="1">
        <v>2</v>
      </c>
      <c r="O4036" s="1">
        <v>38</v>
      </c>
      <c r="P4036" s="1">
        <v>0</v>
      </c>
      <c r="Q4036" s="1">
        <v>195</v>
      </c>
      <c r="R4036" s="1">
        <v>35.909999999999997</v>
      </c>
      <c r="S4036" s="1">
        <v>36.54</v>
      </c>
      <c r="T4036" s="1">
        <v>2215</v>
      </c>
      <c r="U4036" s="3" t="str">
        <f t="shared" ref="U4036:U4099" si="63">U4035</f>
        <v>2017Plan</v>
      </c>
      <c r="V4036" s="2">
        <f>DATE(A4036,INDEX(Map!$H$1:$H$12,MATCH(B4036,Map!$G$1:$G$12,0),0),1)</f>
        <v>43831</v>
      </c>
      <c r="W4036" t="str">
        <f>IF(AND(V4036&gt;=Map!$K$2,V4036&lt;=Map!$L$2),"Base",IF(AND(V4036&gt;=Map!$K$3,V4036&lt;=Map!$L$3),"Fcst","N/A"))</f>
        <v>N/A</v>
      </c>
      <c r="X4036" t="str">
        <f>INDEX(Map!$B$2:$B$86,MATCH(D4036,Map!$A$2:$A$86,0),0)</f>
        <v>Brown 3</v>
      </c>
      <c r="Y4036" s="7">
        <f>IF(INDEX(Map!$C$2:$C$86,MATCH(D4036,Map!$A$2:$A$86,0),0)="","N/A",E4036*INDEX(Map!$C$2:$C$86,MATCH(D4036,Map!$A$2:$A$86,0),0))</f>
        <v>60.6</v>
      </c>
      <c r="Z4036" s="7" t="str">
        <f>IF(INDEX(Map!$D$2:$D$86,MATCH(D4036,Map!$A$2:$A$86,0),0)="","N/A",E4036*INDEX(Map!$D$2:$D$86,MATCH(D4036,Map!$A$2:$A$86,0),0))</f>
        <v>N/A</v>
      </c>
      <c r="AA4036" t="str">
        <f>INDEX(Map!$E$2:$E$86,MATCH(D4036,Map!$A$2:$A$86,0),0)</f>
        <v>Coal</v>
      </c>
    </row>
    <row r="4037" spans="1:27" x14ac:dyDescent="0.25">
      <c r="A4037" s="1" t="s">
        <v>122</v>
      </c>
      <c r="B4037" s="1" t="s">
        <v>22</v>
      </c>
      <c r="C4037" s="1">
        <v>4</v>
      </c>
      <c r="D4037" s="1" t="s">
        <v>26</v>
      </c>
      <c r="E4037" s="1">
        <v>298.2</v>
      </c>
      <c r="F4037" s="1">
        <v>0</v>
      </c>
      <c r="G4037" s="1">
        <v>84.2</v>
      </c>
      <c r="H4037" s="1">
        <v>2</v>
      </c>
      <c r="I4037" s="1">
        <v>3088.9</v>
      </c>
      <c r="J4037" s="1">
        <v>10359</v>
      </c>
      <c r="K4037" s="1">
        <v>691</v>
      </c>
      <c r="L4037" s="1">
        <v>204.6</v>
      </c>
      <c r="M4037" s="1">
        <v>6320</v>
      </c>
      <c r="N4037" s="1">
        <v>2</v>
      </c>
      <c r="O4037" s="1">
        <v>39</v>
      </c>
      <c r="P4037" s="1">
        <v>0</v>
      </c>
      <c r="Q4037" s="1">
        <v>609</v>
      </c>
      <c r="R4037" s="1">
        <v>23.24</v>
      </c>
      <c r="S4037" s="1">
        <v>23.37</v>
      </c>
      <c r="T4037" s="1">
        <v>6967</v>
      </c>
      <c r="U4037" s="3" t="str">
        <f t="shared" si="63"/>
        <v>2017Plan</v>
      </c>
      <c r="V4037" s="2">
        <f>DATE(A4037,INDEX(Map!$H$1:$H$12,MATCH(B4037,Map!$G$1:$G$12,0),0),1)</f>
        <v>43831</v>
      </c>
      <c r="W4037" t="str">
        <f>IF(AND(V4037&gt;=Map!$K$2,V4037&lt;=Map!$L$2),"Base",IF(AND(V4037&gt;=Map!$K$3,V4037&lt;=Map!$L$3),"Fcst","N/A"))</f>
        <v>N/A</v>
      </c>
      <c r="X4037" t="str">
        <f>INDEX(Map!$B$2:$B$86,MATCH(D4037,Map!$A$2:$A$86,0),0)</f>
        <v>Ghent 1</v>
      </c>
      <c r="Y4037" s="7">
        <f>IF(INDEX(Map!$C$2:$C$86,MATCH(D4037,Map!$A$2:$A$86,0),0)="","N/A",E4037*INDEX(Map!$C$2:$C$86,MATCH(D4037,Map!$A$2:$A$86,0),0))</f>
        <v>298.2</v>
      </c>
      <c r="Z4037" s="7" t="str">
        <f>IF(INDEX(Map!$D$2:$D$86,MATCH(D4037,Map!$A$2:$A$86,0),0)="","N/A",E4037*INDEX(Map!$D$2:$D$86,MATCH(D4037,Map!$A$2:$A$86,0),0))</f>
        <v>N/A</v>
      </c>
      <c r="AA4037" t="str">
        <f>INDEX(Map!$E$2:$E$86,MATCH(D4037,Map!$A$2:$A$86,0),0)</f>
        <v>Coal</v>
      </c>
    </row>
    <row r="4038" spans="1:27" x14ac:dyDescent="0.25">
      <c r="A4038" s="1" t="s">
        <v>122</v>
      </c>
      <c r="B4038" s="1" t="s">
        <v>22</v>
      </c>
      <c r="C4038" s="1">
        <v>5</v>
      </c>
      <c r="D4038" s="1" t="s">
        <v>27</v>
      </c>
      <c r="E4038" s="1">
        <v>288</v>
      </c>
      <c r="F4038" s="1">
        <v>0</v>
      </c>
      <c r="G4038" s="1">
        <v>81.5</v>
      </c>
      <c r="H4038" s="1">
        <v>2</v>
      </c>
      <c r="I4038" s="1">
        <v>2970.4</v>
      </c>
      <c r="J4038" s="1">
        <v>10314</v>
      </c>
      <c r="K4038" s="1">
        <v>683</v>
      </c>
      <c r="L4038" s="1">
        <v>204.6</v>
      </c>
      <c r="M4038" s="1">
        <v>6077</v>
      </c>
      <c r="N4038" s="1">
        <v>2</v>
      </c>
      <c r="O4038" s="1">
        <v>34</v>
      </c>
      <c r="P4038" s="1">
        <v>0</v>
      </c>
      <c r="Q4038" s="1">
        <v>344</v>
      </c>
      <c r="R4038" s="1">
        <v>22.3</v>
      </c>
      <c r="S4038" s="1">
        <v>22.42</v>
      </c>
      <c r="T4038" s="1">
        <v>6456</v>
      </c>
      <c r="U4038" s="3" t="str">
        <f t="shared" si="63"/>
        <v>2017Plan</v>
      </c>
      <c r="V4038" s="2">
        <f>DATE(A4038,INDEX(Map!$H$1:$H$12,MATCH(B4038,Map!$G$1:$G$12,0),0),1)</f>
        <v>43831</v>
      </c>
      <c r="W4038" t="str">
        <f>IF(AND(V4038&gt;=Map!$K$2,V4038&lt;=Map!$L$2),"Base",IF(AND(V4038&gt;=Map!$K$3,V4038&lt;=Map!$L$3),"Fcst","N/A"))</f>
        <v>N/A</v>
      </c>
      <c r="X4038" t="str">
        <f>INDEX(Map!$B$2:$B$86,MATCH(D4038,Map!$A$2:$A$86,0),0)</f>
        <v>Ghent 2</v>
      </c>
      <c r="Y4038" s="7">
        <f>IF(INDEX(Map!$C$2:$C$86,MATCH(D4038,Map!$A$2:$A$86,0),0)="","N/A",E4038*INDEX(Map!$C$2:$C$86,MATCH(D4038,Map!$A$2:$A$86,0),0))</f>
        <v>288</v>
      </c>
      <c r="Z4038" s="7" t="str">
        <f>IF(INDEX(Map!$D$2:$D$86,MATCH(D4038,Map!$A$2:$A$86,0),0)="","N/A",E4038*INDEX(Map!$D$2:$D$86,MATCH(D4038,Map!$A$2:$A$86,0),0))</f>
        <v>N/A</v>
      </c>
      <c r="AA4038" t="str">
        <f>INDEX(Map!$E$2:$E$86,MATCH(D4038,Map!$A$2:$A$86,0),0)</f>
        <v>Coal</v>
      </c>
    </row>
    <row r="4039" spans="1:27" x14ac:dyDescent="0.25">
      <c r="A4039" s="1" t="s">
        <v>122</v>
      </c>
      <c r="B4039" s="1" t="s">
        <v>22</v>
      </c>
      <c r="C4039" s="1">
        <v>6</v>
      </c>
      <c r="D4039" s="1" t="s">
        <v>28</v>
      </c>
      <c r="E4039" s="1">
        <v>259.2</v>
      </c>
      <c r="F4039" s="1">
        <v>0</v>
      </c>
      <c r="G4039" s="1">
        <v>72.900000000000006</v>
      </c>
      <c r="H4039" s="1">
        <v>2</v>
      </c>
      <c r="I4039" s="1">
        <v>2894.7</v>
      </c>
      <c r="J4039" s="1">
        <v>11166</v>
      </c>
      <c r="K4039" s="1">
        <v>667</v>
      </c>
      <c r="L4039" s="1">
        <v>204.6</v>
      </c>
      <c r="M4039" s="1">
        <v>5922</v>
      </c>
      <c r="N4039" s="1">
        <v>3</v>
      </c>
      <c r="O4039" s="1">
        <v>61</v>
      </c>
      <c r="P4039" s="1">
        <v>0</v>
      </c>
      <c r="Q4039" s="1">
        <v>516</v>
      </c>
      <c r="R4039" s="1">
        <v>24.83</v>
      </c>
      <c r="S4039" s="1">
        <v>25.07</v>
      </c>
      <c r="T4039" s="1">
        <v>6500</v>
      </c>
      <c r="U4039" s="3" t="str">
        <f t="shared" si="63"/>
        <v>2017Plan</v>
      </c>
      <c r="V4039" s="2">
        <f>DATE(A4039,INDEX(Map!$H$1:$H$12,MATCH(B4039,Map!$G$1:$G$12,0),0),1)</f>
        <v>43831</v>
      </c>
      <c r="W4039" t="str">
        <f>IF(AND(V4039&gt;=Map!$K$2,V4039&lt;=Map!$L$2),"Base",IF(AND(V4039&gt;=Map!$K$3,V4039&lt;=Map!$L$3),"Fcst","N/A"))</f>
        <v>N/A</v>
      </c>
      <c r="X4039" t="str">
        <f>INDEX(Map!$B$2:$B$86,MATCH(D4039,Map!$A$2:$A$86,0),0)</f>
        <v>Ghent 3</v>
      </c>
      <c r="Y4039" s="7">
        <f>IF(INDEX(Map!$C$2:$C$86,MATCH(D4039,Map!$A$2:$A$86,0),0)="","N/A",E4039*INDEX(Map!$C$2:$C$86,MATCH(D4039,Map!$A$2:$A$86,0),0))</f>
        <v>259.2</v>
      </c>
      <c r="Z4039" s="7" t="str">
        <f>IF(INDEX(Map!$D$2:$D$86,MATCH(D4039,Map!$A$2:$A$86,0),0)="","N/A",E4039*INDEX(Map!$D$2:$D$86,MATCH(D4039,Map!$A$2:$A$86,0),0))</f>
        <v>N/A</v>
      </c>
      <c r="AA4039" t="str">
        <f>INDEX(Map!$E$2:$E$86,MATCH(D4039,Map!$A$2:$A$86,0),0)</f>
        <v>Coal</v>
      </c>
    </row>
    <row r="4040" spans="1:27" x14ac:dyDescent="0.25">
      <c r="A4040" s="1" t="s">
        <v>122</v>
      </c>
      <c r="B4040" s="1" t="s">
        <v>22</v>
      </c>
      <c r="C4040" s="1">
        <v>7</v>
      </c>
      <c r="D4040" s="1" t="s">
        <v>29</v>
      </c>
      <c r="E4040" s="1">
        <v>309.8</v>
      </c>
      <c r="F4040" s="1">
        <v>0</v>
      </c>
      <c r="G4040" s="1">
        <v>85.5</v>
      </c>
      <c r="H4040" s="1">
        <v>2</v>
      </c>
      <c r="I4040" s="1">
        <v>3354.5</v>
      </c>
      <c r="J4040" s="1">
        <v>10827</v>
      </c>
      <c r="K4040" s="1">
        <v>697</v>
      </c>
      <c r="L4040" s="1">
        <v>204.6</v>
      </c>
      <c r="M4040" s="1">
        <v>6863</v>
      </c>
      <c r="N4040" s="1">
        <v>4</v>
      </c>
      <c r="O4040" s="1">
        <v>67</v>
      </c>
      <c r="P4040" s="1">
        <v>0</v>
      </c>
      <c r="Q4040" s="1">
        <v>639</v>
      </c>
      <c r="R4040" s="1">
        <v>24.21</v>
      </c>
      <c r="S4040" s="1">
        <v>24.43</v>
      </c>
      <c r="T4040" s="1">
        <v>7570</v>
      </c>
      <c r="U4040" s="3" t="str">
        <f t="shared" si="63"/>
        <v>2017Plan</v>
      </c>
      <c r="V4040" s="2">
        <f>DATE(A4040,INDEX(Map!$H$1:$H$12,MATCH(B4040,Map!$G$1:$G$12,0),0),1)</f>
        <v>43831</v>
      </c>
      <c r="W4040" t="str">
        <f>IF(AND(V4040&gt;=Map!$K$2,V4040&lt;=Map!$L$2),"Base",IF(AND(V4040&gt;=Map!$K$3,V4040&lt;=Map!$L$3),"Fcst","N/A"))</f>
        <v>N/A</v>
      </c>
      <c r="X4040" t="str">
        <f>INDEX(Map!$B$2:$B$86,MATCH(D4040,Map!$A$2:$A$86,0),0)</f>
        <v>Ghent 4</v>
      </c>
      <c r="Y4040" s="7">
        <f>IF(INDEX(Map!$C$2:$C$86,MATCH(D4040,Map!$A$2:$A$86,0),0)="","N/A",E4040*INDEX(Map!$C$2:$C$86,MATCH(D4040,Map!$A$2:$A$86,0),0))</f>
        <v>309.8</v>
      </c>
      <c r="Z4040" s="7" t="str">
        <f>IF(INDEX(Map!$D$2:$D$86,MATCH(D4040,Map!$A$2:$A$86,0),0)="","N/A",E4040*INDEX(Map!$D$2:$D$86,MATCH(D4040,Map!$A$2:$A$86,0),0))</f>
        <v>N/A</v>
      </c>
      <c r="AA4040" t="str">
        <f>INDEX(Map!$E$2:$E$86,MATCH(D4040,Map!$A$2:$A$86,0),0)</f>
        <v>Coal</v>
      </c>
    </row>
    <row r="4041" spans="1:27" x14ac:dyDescent="0.25">
      <c r="A4041" s="1" t="s">
        <v>122</v>
      </c>
      <c r="B4041" s="1" t="s">
        <v>22</v>
      </c>
      <c r="C4041" s="1">
        <v>8</v>
      </c>
      <c r="D4041" s="1" t="s">
        <v>30</v>
      </c>
      <c r="E4041" s="1">
        <v>176.7</v>
      </c>
      <c r="F4041" s="1">
        <v>0</v>
      </c>
      <c r="G4041" s="1">
        <v>79.2</v>
      </c>
      <c r="H4041" s="1">
        <v>2</v>
      </c>
      <c r="I4041" s="1">
        <v>1858.2</v>
      </c>
      <c r="J4041" s="1">
        <v>10513</v>
      </c>
      <c r="K4041" s="1">
        <v>689</v>
      </c>
      <c r="L4041" s="1">
        <v>202.1</v>
      </c>
      <c r="M4041" s="1">
        <v>3756</v>
      </c>
      <c r="N4041" s="1">
        <v>4</v>
      </c>
      <c r="O4041" s="1">
        <v>18</v>
      </c>
      <c r="P4041" s="1">
        <v>0</v>
      </c>
      <c r="Q4041" s="1">
        <v>162</v>
      </c>
      <c r="R4041" s="1">
        <v>22.17</v>
      </c>
      <c r="S4041" s="1">
        <v>22.27</v>
      </c>
      <c r="T4041" s="1">
        <v>3937</v>
      </c>
      <c r="U4041" s="3" t="str">
        <f t="shared" si="63"/>
        <v>2017Plan</v>
      </c>
      <c r="V4041" s="2">
        <f>DATE(A4041,INDEX(Map!$H$1:$H$12,MATCH(B4041,Map!$G$1:$G$12,0),0),1)</f>
        <v>43831</v>
      </c>
      <c r="W4041" t="str">
        <f>IF(AND(V4041&gt;=Map!$K$2,V4041&lt;=Map!$L$2),"Base",IF(AND(V4041&gt;=Map!$K$3,V4041&lt;=Map!$L$3),"Fcst","N/A"))</f>
        <v>N/A</v>
      </c>
      <c r="X4041" t="str">
        <f>INDEX(Map!$B$2:$B$86,MATCH(D4041,Map!$A$2:$A$86,0),0)</f>
        <v>Mill Creek 1</v>
      </c>
      <c r="Y4041" s="7" t="str">
        <f>IF(INDEX(Map!$C$2:$C$86,MATCH(D4041,Map!$A$2:$A$86,0),0)="","N/A",E4041*INDEX(Map!$C$2:$C$86,MATCH(D4041,Map!$A$2:$A$86,0),0))</f>
        <v>N/A</v>
      </c>
      <c r="Z4041" s="7">
        <f>IF(INDEX(Map!$D$2:$D$86,MATCH(D4041,Map!$A$2:$A$86,0),0)="","N/A",E4041*INDEX(Map!$D$2:$D$86,MATCH(D4041,Map!$A$2:$A$86,0),0))</f>
        <v>176.7</v>
      </c>
      <c r="AA4041" t="str">
        <f>INDEX(Map!$E$2:$E$86,MATCH(D4041,Map!$A$2:$A$86,0),0)</f>
        <v>Coal</v>
      </c>
    </row>
    <row r="4042" spans="1:27" x14ac:dyDescent="0.25">
      <c r="A4042" s="1" t="s">
        <v>122</v>
      </c>
      <c r="B4042" s="1" t="s">
        <v>22</v>
      </c>
      <c r="C4042" s="1">
        <v>9</v>
      </c>
      <c r="D4042" s="1" t="s">
        <v>31</v>
      </c>
      <c r="E4042" s="1">
        <v>179.1</v>
      </c>
      <c r="F4042" s="1">
        <v>0</v>
      </c>
      <c r="G4042" s="1">
        <v>81.599999999999994</v>
      </c>
      <c r="H4042" s="1">
        <v>2</v>
      </c>
      <c r="I4042" s="1">
        <v>1902.4</v>
      </c>
      <c r="J4042" s="1">
        <v>10624</v>
      </c>
      <c r="K4042" s="1">
        <v>689</v>
      </c>
      <c r="L4042" s="1">
        <v>202.1</v>
      </c>
      <c r="M4042" s="1">
        <v>3846</v>
      </c>
      <c r="N4042" s="1">
        <v>4</v>
      </c>
      <c r="O4042" s="1">
        <v>18</v>
      </c>
      <c r="P4042" s="1">
        <v>0</v>
      </c>
      <c r="Q4042" s="1">
        <v>209</v>
      </c>
      <c r="R4042" s="1">
        <v>22.64</v>
      </c>
      <c r="S4042" s="1">
        <v>22.74</v>
      </c>
      <c r="T4042" s="1">
        <v>4072</v>
      </c>
      <c r="U4042" s="3" t="str">
        <f t="shared" si="63"/>
        <v>2017Plan</v>
      </c>
      <c r="V4042" s="2">
        <f>DATE(A4042,INDEX(Map!$H$1:$H$12,MATCH(B4042,Map!$G$1:$G$12,0),0),1)</f>
        <v>43831</v>
      </c>
      <c r="W4042" t="str">
        <f>IF(AND(V4042&gt;=Map!$K$2,V4042&lt;=Map!$L$2),"Base",IF(AND(V4042&gt;=Map!$K$3,V4042&lt;=Map!$L$3),"Fcst","N/A"))</f>
        <v>N/A</v>
      </c>
      <c r="X4042" t="str">
        <f>INDEX(Map!$B$2:$B$86,MATCH(D4042,Map!$A$2:$A$86,0),0)</f>
        <v>Mill Creek 2</v>
      </c>
      <c r="Y4042" s="7" t="str">
        <f>IF(INDEX(Map!$C$2:$C$86,MATCH(D4042,Map!$A$2:$A$86,0),0)="","N/A",E4042*INDEX(Map!$C$2:$C$86,MATCH(D4042,Map!$A$2:$A$86,0),0))</f>
        <v>N/A</v>
      </c>
      <c r="Z4042" s="7">
        <f>IF(INDEX(Map!$D$2:$D$86,MATCH(D4042,Map!$A$2:$A$86,0),0)="","N/A",E4042*INDEX(Map!$D$2:$D$86,MATCH(D4042,Map!$A$2:$A$86,0),0))</f>
        <v>179.1</v>
      </c>
      <c r="AA4042" t="str">
        <f>INDEX(Map!$E$2:$E$86,MATCH(D4042,Map!$A$2:$A$86,0),0)</f>
        <v>Coal</v>
      </c>
    </row>
    <row r="4043" spans="1:27" x14ac:dyDescent="0.25">
      <c r="A4043" s="1" t="s">
        <v>122</v>
      </c>
      <c r="B4043" s="1" t="s">
        <v>22</v>
      </c>
      <c r="C4043" s="1">
        <v>10</v>
      </c>
      <c r="D4043" s="1" t="s">
        <v>32</v>
      </c>
      <c r="E4043" s="1">
        <v>227.2</v>
      </c>
      <c r="F4043" s="1">
        <v>0</v>
      </c>
      <c r="G4043" s="1">
        <v>78.7</v>
      </c>
      <c r="H4043" s="1">
        <v>2</v>
      </c>
      <c r="I4043" s="1">
        <v>2418.6</v>
      </c>
      <c r="J4043" s="1">
        <v>10646</v>
      </c>
      <c r="K4043" s="1">
        <v>694</v>
      </c>
      <c r="L4043" s="1">
        <v>202.1</v>
      </c>
      <c r="M4043" s="1">
        <v>4889</v>
      </c>
      <c r="N4043" s="1">
        <v>12</v>
      </c>
      <c r="O4043" s="1">
        <v>50</v>
      </c>
      <c r="P4043" s="1">
        <v>0</v>
      </c>
      <c r="Q4043" s="1">
        <v>298</v>
      </c>
      <c r="R4043" s="1">
        <v>22.83</v>
      </c>
      <c r="S4043" s="1">
        <v>23.05</v>
      </c>
      <c r="T4043" s="1">
        <v>5237</v>
      </c>
      <c r="U4043" s="3" t="str">
        <f t="shared" si="63"/>
        <v>2017Plan</v>
      </c>
      <c r="V4043" s="2">
        <f>DATE(A4043,INDEX(Map!$H$1:$H$12,MATCH(B4043,Map!$G$1:$G$12,0),0),1)</f>
        <v>43831</v>
      </c>
      <c r="W4043" t="str">
        <f>IF(AND(V4043&gt;=Map!$K$2,V4043&lt;=Map!$L$2),"Base",IF(AND(V4043&gt;=Map!$K$3,V4043&lt;=Map!$L$3),"Fcst","N/A"))</f>
        <v>N/A</v>
      </c>
      <c r="X4043" t="str">
        <f>INDEX(Map!$B$2:$B$86,MATCH(D4043,Map!$A$2:$A$86,0),0)</f>
        <v>Mill Creek 3</v>
      </c>
      <c r="Y4043" s="7" t="str">
        <f>IF(INDEX(Map!$C$2:$C$86,MATCH(D4043,Map!$A$2:$A$86,0),0)="","N/A",E4043*INDEX(Map!$C$2:$C$86,MATCH(D4043,Map!$A$2:$A$86,0),0))</f>
        <v>N/A</v>
      </c>
      <c r="Z4043" s="7">
        <f>IF(INDEX(Map!$D$2:$D$86,MATCH(D4043,Map!$A$2:$A$86,0),0)="","N/A",E4043*INDEX(Map!$D$2:$D$86,MATCH(D4043,Map!$A$2:$A$86,0),0))</f>
        <v>227.2</v>
      </c>
      <c r="AA4043" t="str">
        <f>INDEX(Map!$E$2:$E$86,MATCH(D4043,Map!$A$2:$A$86,0),0)</f>
        <v>Coal</v>
      </c>
    </row>
    <row r="4044" spans="1:27" x14ac:dyDescent="0.25">
      <c r="A4044" s="1" t="s">
        <v>122</v>
      </c>
      <c r="B4044" s="1" t="s">
        <v>22</v>
      </c>
      <c r="C4044" s="1">
        <v>11</v>
      </c>
      <c r="D4044" s="1" t="s">
        <v>33</v>
      </c>
      <c r="E4044" s="1">
        <v>308.89999999999998</v>
      </c>
      <c r="F4044" s="1">
        <v>0</v>
      </c>
      <c r="G4044" s="1">
        <v>85.4</v>
      </c>
      <c r="H4044" s="1">
        <v>2</v>
      </c>
      <c r="I4044" s="1">
        <v>3199.8</v>
      </c>
      <c r="J4044" s="1">
        <v>10357</v>
      </c>
      <c r="K4044" s="1">
        <v>682</v>
      </c>
      <c r="L4044" s="1">
        <v>202.1</v>
      </c>
      <c r="M4044" s="1">
        <v>6468</v>
      </c>
      <c r="N4044" s="1">
        <v>19</v>
      </c>
      <c r="O4044" s="1">
        <v>79</v>
      </c>
      <c r="P4044" s="1">
        <v>0</v>
      </c>
      <c r="Q4044" s="1">
        <v>376</v>
      </c>
      <c r="R4044" s="1">
        <v>22.16</v>
      </c>
      <c r="S4044" s="1">
        <v>22.41</v>
      </c>
      <c r="T4044" s="1">
        <v>6924</v>
      </c>
      <c r="U4044" s="3" t="str">
        <f t="shared" si="63"/>
        <v>2017Plan</v>
      </c>
      <c r="V4044" s="2">
        <f>DATE(A4044,INDEX(Map!$H$1:$H$12,MATCH(B4044,Map!$G$1:$G$12,0),0),1)</f>
        <v>43831</v>
      </c>
      <c r="W4044" t="str">
        <f>IF(AND(V4044&gt;=Map!$K$2,V4044&lt;=Map!$L$2),"Base",IF(AND(V4044&gt;=Map!$K$3,V4044&lt;=Map!$L$3),"Fcst","N/A"))</f>
        <v>N/A</v>
      </c>
      <c r="X4044" t="str">
        <f>INDEX(Map!$B$2:$B$86,MATCH(D4044,Map!$A$2:$A$86,0),0)</f>
        <v>Mill Creek 4</v>
      </c>
      <c r="Y4044" s="7" t="str">
        <f>IF(INDEX(Map!$C$2:$C$86,MATCH(D4044,Map!$A$2:$A$86,0),0)="","N/A",E4044*INDEX(Map!$C$2:$C$86,MATCH(D4044,Map!$A$2:$A$86,0),0))</f>
        <v>N/A</v>
      </c>
      <c r="Z4044" s="7">
        <f>IF(INDEX(Map!$D$2:$D$86,MATCH(D4044,Map!$A$2:$A$86,0),0)="","N/A",E4044*INDEX(Map!$D$2:$D$86,MATCH(D4044,Map!$A$2:$A$86,0),0))</f>
        <v>308.89999999999998</v>
      </c>
      <c r="AA4044" t="str">
        <f>INDEX(Map!$E$2:$E$86,MATCH(D4044,Map!$A$2:$A$86,0),0)</f>
        <v>Coal</v>
      </c>
    </row>
    <row r="4045" spans="1:27" x14ac:dyDescent="0.25">
      <c r="A4045" s="1" t="s">
        <v>122</v>
      </c>
      <c r="B4045" s="1" t="s">
        <v>22</v>
      </c>
      <c r="C4045" s="1">
        <v>12</v>
      </c>
      <c r="D4045" s="1" t="s">
        <v>34</v>
      </c>
      <c r="E4045" s="1">
        <v>225.2</v>
      </c>
      <c r="F4045" s="1">
        <v>0</v>
      </c>
      <c r="G4045" s="1">
        <v>81.8</v>
      </c>
      <c r="H4045" s="1">
        <v>2</v>
      </c>
      <c r="I4045" s="1">
        <v>2399.6</v>
      </c>
      <c r="J4045" s="1">
        <v>10657</v>
      </c>
      <c r="K4045" s="1">
        <v>700</v>
      </c>
      <c r="L4045" s="1">
        <v>199.8</v>
      </c>
      <c r="M4045" s="1">
        <v>4795</v>
      </c>
      <c r="N4045" s="1">
        <v>7</v>
      </c>
      <c r="O4045" s="1">
        <v>27</v>
      </c>
      <c r="P4045" s="1">
        <v>0</v>
      </c>
      <c r="Q4045" s="1">
        <v>305</v>
      </c>
      <c r="R4045" s="1">
        <v>22.65</v>
      </c>
      <c r="S4045" s="1">
        <v>22.77</v>
      </c>
      <c r="T4045" s="1">
        <v>5127</v>
      </c>
      <c r="U4045" s="3" t="str">
        <f t="shared" si="63"/>
        <v>2017Plan</v>
      </c>
      <c r="V4045" s="2">
        <f>DATE(A4045,INDEX(Map!$H$1:$H$12,MATCH(B4045,Map!$G$1:$G$12,0),0),1)</f>
        <v>43831</v>
      </c>
      <c r="W4045" t="str">
        <f>IF(AND(V4045&gt;=Map!$K$2,V4045&lt;=Map!$L$2),"Base",IF(AND(V4045&gt;=Map!$K$3,V4045&lt;=Map!$L$3),"Fcst","N/A"))</f>
        <v>N/A</v>
      </c>
      <c r="X4045" t="str">
        <f>INDEX(Map!$B$2:$B$86,MATCH(D4045,Map!$A$2:$A$86,0),0)</f>
        <v>Trimble County 1</v>
      </c>
      <c r="Y4045" s="7" t="str">
        <f>IF(INDEX(Map!$C$2:$C$86,MATCH(D4045,Map!$A$2:$A$86,0),0)="","N/A",E4045*INDEX(Map!$C$2:$C$86,MATCH(D4045,Map!$A$2:$A$86,0),0))</f>
        <v>N/A</v>
      </c>
      <c r="Z4045" s="7">
        <f>IF(INDEX(Map!$D$2:$D$86,MATCH(D4045,Map!$A$2:$A$86,0),0)="","N/A",E4045*INDEX(Map!$D$2:$D$86,MATCH(D4045,Map!$A$2:$A$86,0),0))</f>
        <v>225.2</v>
      </c>
      <c r="AA4045" t="str">
        <f>INDEX(Map!$E$2:$E$86,MATCH(D4045,Map!$A$2:$A$86,0),0)</f>
        <v>Coal</v>
      </c>
    </row>
    <row r="4046" spans="1:27" x14ac:dyDescent="0.25">
      <c r="A4046" s="1" t="s">
        <v>122</v>
      </c>
      <c r="B4046" s="1" t="s">
        <v>22</v>
      </c>
      <c r="C4046" s="1">
        <v>13</v>
      </c>
      <c r="D4046" s="1" t="s">
        <v>35</v>
      </c>
      <c r="E4046" s="1">
        <v>365.1</v>
      </c>
      <c r="F4046" s="1">
        <v>0</v>
      </c>
      <c r="G4046" s="1">
        <v>86.1</v>
      </c>
      <c r="H4046" s="1">
        <v>1</v>
      </c>
      <c r="I4046" s="1">
        <v>3330.5</v>
      </c>
      <c r="J4046" s="1">
        <v>9122</v>
      </c>
      <c r="K4046" s="1">
        <v>666</v>
      </c>
      <c r="L4046" s="1">
        <v>208.6</v>
      </c>
      <c r="M4046" s="1">
        <v>6948</v>
      </c>
      <c r="N4046" s="1">
        <v>14</v>
      </c>
      <c r="O4046" s="1">
        <v>56</v>
      </c>
      <c r="P4046" s="1">
        <v>0</v>
      </c>
      <c r="Q4046" s="1">
        <v>543</v>
      </c>
      <c r="R4046" s="1">
        <v>20.52</v>
      </c>
      <c r="S4046" s="1">
        <v>20.67</v>
      </c>
      <c r="T4046" s="1">
        <v>7547</v>
      </c>
      <c r="U4046" s="3" t="str">
        <f t="shared" si="63"/>
        <v>2017Plan</v>
      </c>
      <c r="V4046" s="2">
        <f>DATE(A4046,INDEX(Map!$H$1:$H$12,MATCH(B4046,Map!$G$1:$G$12,0),0),1)</f>
        <v>43831</v>
      </c>
      <c r="W4046" t="str">
        <f>IF(AND(V4046&gt;=Map!$K$2,V4046&lt;=Map!$L$2),"Base",IF(AND(V4046&gt;=Map!$K$3,V4046&lt;=Map!$L$3),"Fcst","N/A"))</f>
        <v>N/A</v>
      </c>
      <c r="X4046" t="str">
        <f>INDEX(Map!$B$2:$B$86,MATCH(D4046,Map!$A$2:$A$86,0),0)</f>
        <v>Trimble County 2</v>
      </c>
      <c r="Y4046" s="7">
        <f>IF(INDEX(Map!$C$2:$C$86,MATCH(D4046,Map!$A$2:$A$86,0),0)="","N/A",E4046*INDEX(Map!$C$2:$C$86,MATCH(D4046,Map!$A$2:$A$86,0),0))</f>
        <v>295.73100000000005</v>
      </c>
      <c r="Z4046" s="7">
        <f>IF(INDEX(Map!$D$2:$D$86,MATCH(D4046,Map!$A$2:$A$86,0),0)="","N/A",E4046*INDEX(Map!$D$2:$D$86,MATCH(D4046,Map!$A$2:$A$86,0),0))</f>
        <v>69.369</v>
      </c>
      <c r="AA4046" t="str">
        <f>INDEX(Map!$E$2:$E$86,MATCH(D4046,Map!$A$2:$A$86,0),0)</f>
        <v>Coal</v>
      </c>
    </row>
    <row r="4047" spans="1:27" x14ac:dyDescent="0.25">
      <c r="A4047" s="1" t="s">
        <v>122</v>
      </c>
      <c r="B4047" s="1" t="s">
        <v>22</v>
      </c>
      <c r="C4047" s="1">
        <v>14</v>
      </c>
      <c r="D4047" s="1" t="s">
        <v>36</v>
      </c>
      <c r="E4047" s="1">
        <v>0</v>
      </c>
      <c r="F4047" s="1">
        <v>0</v>
      </c>
      <c r="G4047" s="1">
        <v>0</v>
      </c>
      <c r="H4047" s="1">
        <v>0</v>
      </c>
      <c r="I4047" s="1">
        <v>0</v>
      </c>
      <c r="J4047" s="1">
        <v>0</v>
      </c>
      <c r="K4047" s="1">
        <v>0</v>
      </c>
      <c r="L4047" s="1">
        <v>0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0</v>
      </c>
      <c r="U4047" s="3" t="str">
        <f t="shared" si="63"/>
        <v>2017Plan</v>
      </c>
      <c r="V4047" s="2">
        <f>DATE(A4047,INDEX(Map!$H$1:$H$12,MATCH(B4047,Map!$G$1:$G$12,0),0),1)</f>
        <v>43831</v>
      </c>
      <c r="W4047" t="str">
        <f>IF(AND(V4047&gt;=Map!$K$2,V4047&lt;=Map!$L$2),"Base",IF(AND(V4047&gt;=Map!$K$3,V4047&lt;=Map!$L$3),"Fcst","N/A"))</f>
        <v>N/A</v>
      </c>
      <c r="X4047" t="str">
        <f>INDEX(Map!$B$2:$B$86,MATCH(D4047,Map!$A$2:$A$86,0),0)</f>
        <v>Cane Run 7</v>
      </c>
      <c r="Y4047" s="7">
        <f>IF(INDEX(Map!$C$2:$C$86,MATCH(D4047,Map!$A$2:$A$86,0),0)="","N/A",E4047*INDEX(Map!$C$2:$C$86,MATCH(D4047,Map!$A$2:$A$86,0),0))</f>
        <v>0</v>
      </c>
      <c r="Z4047" s="7">
        <f>IF(INDEX(Map!$D$2:$D$86,MATCH(D4047,Map!$A$2:$A$86,0),0)="","N/A",E4047*INDEX(Map!$D$2:$D$86,MATCH(D4047,Map!$A$2:$A$86,0),0))</f>
        <v>0</v>
      </c>
      <c r="AA4047" t="str">
        <f>INDEX(Map!$E$2:$E$86,MATCH(D4047,Map!$A$2:$A$86,0),0)</f>
        <v>NGCC</v>
      </c>
    </row>
    <row r="4048" spans="1:27" x14ac:dyDescent="0.25">
      <c r="A4048" s="1" t="s">
        <v>122</v>
      </c>
      <c r="B4048" s="1" t="s">
        <v>22</v>
      </c>
      <c r="C4048" s="1">
        <v>15</v>
      </c>
      <c r="D4048" s="1" t="s">
        <v>37</v>
      </c>
      <c r="E4048" s="1">
        <v>291.89999999999998</v>
      </c>
      <c r="F4048" s="1">
        <v>0</v>
      </c>
      <c r="G4048" s="1">
        <v>57.4</v>
      </c>
      <c r="H4048" s="1">
        <v>11</v>
      </c>
      <c r="I4048" s="1">
        <v>2028.5</v>
      </c>
      <c r="J4048" s="1">
        <v>6950</v>
      </c>
      <c r="K4048" s="1">
        <v>521</v>
      </c>
      <c r="L4048" s="1">
        <v>399.7</v>
      </c>
      <c r="M4048" s="1">
        <v>8108</v>
      </c>
      <c r="N4048" s="1">
        <v>32</v>
      </c>
      <c r="O4048" s="1">
        <v>130</v>
      </c>
      <c r="P4048" s="1">
        <v>0</v>
      </c>
      <c r="Q4048" s="1">
        <v>445</v>
      </c>
      <c r="R4048" s="1">
        <v>29.3</v>
      </c>
      <c r="S4048" s="1">
        <v>29.75</v>
      </c>
      <c r="T4048" s="1">
        <v>8683</v>
      </c>
      <c r="U4048" s="3" t="str">
        <f t="shared" si="63"/>
        <v>2017Plan</v>
      </c>
      <c r="V4048" s="2">
        <f>DATE(A4048,INDEX(Map!$H$1:$H$12,MATCH(B4048,Map!$G$1:$G$12,0),0),1)</f>
        <v>43831</v>
      </c>
      <c r="W4048" t="str">
        <f>IF(AND(V4048&gt;=Map!$K$2,V4048&lt;=Map!$L$2),"Base",IF(AND(V4048&gt;=Map!$K$3,V4048&lt;=Map!$L$3),"Fcst","N/A"))</f>
        <v>N/A</v>
      </c>
      <c r="X4048" t="str">
        <f>INDEX(Map!$B$2:$B$86,MATCH(D4048,Map!$A$2:$A$86,0),0)</f>
        <v>Cane Run 7</v>
      </c>
      <c r="Y4048" s="7">
        <f>IF(INDEX(Map!$C$2:$C$86,MATCH(D4048,Map!$A$2:$A$86,0),0)="","N/A",E4048*INDEX(Map!$C$2:$C$86,MATCH(D4048,Map!$A$2:$A$86,0),0))</f>
        <v>227.68199999999999</v>
      </c>
      <c r="Z4048" s="7">
        <f>IF(INDEX(Map!$D$2:$D$86,MATCH(D4048,Map!$A$2:$A$86,0),0)="","N/A",E4048*INDEX(Map!$D$2:$D$86,MATCH(D4048,Map!$A$2:$A$86,0),0))</f>
        <v>64.217999999999989</v>
      </c>
      <c r="AA4048" t="str">
        <f>INDEX(Map!$E$2:$E$86,MATCH(D4048,Map!$A$2:$A$86,0),0)</f>
        <v>NGCC</v>
      </c>
    </row>
    <row r="4049" spans="1:27" x14ac:dyDescent="0.25">
      <c r="A4049" s="1" t="s">
        <v>122</v>
      </c>
      <c r="B4049" s="1" t="s">
        <v>22</v>
      </c>
      <c r="C4049" s="1">
        <v>16</v>
      </c>
      <c r="D4049" s="1" t="s">
        <v>38</v>
      </c>
      <c r="E4049" s="1">
        <v>0.1</v>
      </c>
      <c r="F4049" s="1">
        <v>0</v>
      </c>
      <c r="G4049" s="1">
        <v>0.1</v>
      </c>
      <c r="H4049" s="1">
        <v>1</v>
      </c>
      <c r="I4049" s="1">
        <v>1.9</v>
      </c>
      <c r="J4049" s="1">
        <v>15149</v>
      </c>
      <c r="K4049" s="1">
        <v>2</v>
      </c>
      <c r="L4049" s="1">
        <v>401.9</v>
      </c>
      <c r="M4049" s="1">
        <v>8</v>
      </c>
      <c r="N4049" s="1">
        <v>0</v>
      </c>
      <c r="O4049" s="1">
        <v>0</v>
      </c>
      <c r="P4049" s="1">
        <v>0</v>
      </c>
      <c r="Q4049" s="1">
        <v>0</v>
      </c>
      <c r="R4049" s="1">
        <v>60.88</v>
      </c>
      <c r="S4049" s="1">
        <v>62.93</v>
      </c>
      <c r="T4049" s="1">
        <v>8</v>
      </c>
      <c r="U4049" s="3" t="str">
        <f t="shared" si="63"/>
        <v>2017Plan</v>
      </c>
      <c r="V4049" s="2">
        <f>DATE(A4049,INDEX(Map!$H$1:$H$12,MATCH(B4049,Map!$G$1:$G$12,0),0),1)</f>
        <v>43831</v>
      </c>
      <c r="W4049" t="str">
        <f>IF(AND(V4049&gt;=Map!$K$2,V4049&lt;=Map!$L$2),"Base",IF(AND(V4049&gt;=Map!$K$3,V4049&lt;=Map!$L$3),"Fcst","N/A"))</f>
        <v>N/A</v>
      </c>
      <c r="X4049" t="str">
        <f>INDEX(Map!$B$2:$B$86,MATCH(D4049,Map!$A$2:$A$86,0),0)</f>
        <v>Brown 5</v>
      </c>
      <c r="Y4049" s="7">
        <f>IF(INDEX(Map!$C$2:$C$86,MATCH(D4049,Map!$A$2:$A$86,0),0)="","N/A",E4049*INDEX(Map!$C$2:$C$86,MATCH(D4049,Map!$A$2:$A$86,0),0))</f>
        <v>4.7E-2</v>
      </c>
      <c r="Z4049" s="7">
        <f>IF(INDEX(Map!$D$2:$D$86,MATCH(D4049,Map!$A$2:$A$86,0),0)="","N/A",E4049*INDEX(Map!$D$2:$D$86,MATCH(D4049,Map!$A$2:$A$86,0),0))</f>
        <v>5.3000000000000005E-2</v>
      </c>
      <c r="AA4049" t="str">
        <f>INDEX(Map!$E$2:$E$86,MATCH(D4049,Map!$A$2:$A$86,0),0)</f>
        <v>SCCT</v>
      </c>
    </row>
    <row r="4050" spans="1:27" x14ac:dyDescent="0.25">
      <c r="A4050" s="1" t="s">
        <v>122</v>
      </c>
      <c r="B4050" s="1" t="s">
        <v>22</v>
      </c>
      <c r="C4050" s="1">
        <v>17</v>
      </c>
      <c r="D4050" s="1" t="s">
        <v>39</v>
      </c>
      <c r="E4050" s="1">
        <v>0</v>
      </c>
      <c r="F4050" s="1">
        <v>0</v>
      </c>
      <c r="G4050" s="1">
        <v>0</v>
      </c>
      <c r="H4050" s="1">
        <v>0</v>
      </c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</v>
      </c>
      <c r="U4050" s="3" t="str">
        <f t="shared" si="63"/>
        <v>2017Plan</v>
      </c>
      <c r="V4050" s="2">
        <f>DATE(A4050,INDEX(Map!$H$1:$H$12,MATCH(B4050,Map!$G$1:$G$12,0),0),1)</f>
        <v>43831</v>
      </c>
      <c r="W4050" t="str">
        <f>IF(AND(V4050&gt;=Map!$K$2,V4050&lt;=Map!$L$2),"Base",IF(AND(V4050&gt;=Map!$K$3,V4050&lt;=Map!$L$3),"Fcst","N/A"))</f>
        <v>N/A</v>
      </c>
      <c r="X4050" t="str">
        <f>INDEX(Map!$B$2:$B$86,MATCH(D4050,Map!$A$2:$A$86,0),0)</f>
        <v>Brown 5</v>
      </c>
      <c r="Y4050" s="7">
        <f>IF(INDEX(Map!$C$2:$C$86,MATCH(D4050,Map!$A$2:$A$86,0),0)="","N/A",E4050*INDEX(Map!$C$2:$C$86,MATCH(D4050,Map!$A$2:$A$86,0),0))</f>
        <v>0</v>
      </c>
      <c r="Z4050" s="7">
        <f>IF(INDEX(Map!$D$2:$D$86,MATCH(D4050,Map!$A$2:$A$86,0),0)="","N/A",E4050*INDEX(Map!$D$2:$D$86,MATCH(D4050,Map!$A$2:$A$86,0),0))</f>
        <v>0</v>
      </c>
      <c r="AA4050" t="str">
        <f>INDEX(Map!$E$2:$E$86,MATCH(D4050,Map!$A$2:$A$86,0),0)</f>
        <v>SCCT</v>
      </c>
    </row>
    <row r="4051" spans="1:27" x14ac:dyDescent="0.25">
      <c r="A4051" s="1" t="s">
        <v>122</v>
      </c>
      <c r="B4051" s="1" t="s">
        <v>22</v>
      </c>
      <c r="C4051" s="1">
        <v>18</v>
      </c>
      <c r="D4051" s="1" t="s">
        <v>40</v>
      </c>
      <c r="E4051" s="1">
        <v>0.7</v>
      </c>
      <c r="F4051" s="1">
        <v>0</v>
      </c>
      <c r="G4051" s="1">
        <v>0.6</v>
      </c>
      <c r="H4051" s="1">
        <v>2</v>
      </c>
      <c r="I4051" s="1">
        <v>8.3000000000000007</v>
      </c>
      <c r="J4051" s="1">
        <v>11404</v>
      </c>
      <c r="K4051" s="1">
        <v>6</v>
      </c>
      <c r="L4051" s="1">
        <v>401.9</v>
      </c>
      <c r="M4051" s="1">
        <v>33</v>
      </c>
      <c r="N4051" s="1">
        <v>0</v>
      </c>
      <c r="O4051" s="1">
        <v>20</v>
      </c>
      <c r="P4051" s="1">
        <v>0</v>
      </c>
      <c r="Q4051" s="1">
        <v>3</v>
      </c>
      <c r="R4051" s="1">
        <v>49.5</v>
      </c>
      <c r="S4051" s="1">
        <v>76.680000000000007</v>
      </c>
      <c r="T4051" s="1">
        <v>56</v>
      </c>
      <c r="U4051" s="3" t="str">
        <f t="shared" si="63"/>
        <v>2017Plan</v>
      </c>
      <c r="V4051" s="2">
        <f>DATE(A4051,INDEX(Map!$H$1:$H$12,MATCH(B4051,Map!$G$1:$G$12,0),0),1)</f>
        <v>43831</v>
      </c>
      <c r="W4051" t="str">
        <f>IF(AND(V4051&gt;=Map!$K$2,V4051&lt;=Map!$L$2),"Base",IF(AND(V4051&gt;=Map!$K$3,V4051&lt;=Map!$L$3),"Fcst","N/A"))</f>
        <v>N/A</v>
      </c>
      <c r="X4051" t="str">
        <f>INDEX(Map!$B$2:$B$86,MATCH(D4051,Map!$A$2:$A$86,0),0)</f>
        <v>Brown 6</v>
      </c>
      <c r="Y4051" s="7">
        <f>IF(INDEX(Map!$C$2:$C$86,MATCH(D4051,Map!$A$2:$A$86,0),0)="","N/A",E4051*INDEX(Map!$C$2:$C$86,MATCH(D4051,Map!$A$2:$A$86,0),0))</f>
        <v>0.434</v>
      </c>
      <c r="Z4051" s="7">
        <f>IF(INDEX(Map!$D$2:$D$86,MATCH(D4051,Map!$A$2:$A$86,0),0)="","N/A",E4051*INDEX(Map!$D$2:$D$86,MATCH(D4051,Map!$A$2:$A$86,0),0))</f>
        <v>0.26599999999999996</v>
      </c>
      <c r="AA4051" t="str">
        <f>INDEX(Map!$E$2:$E$86,MATCH(D4051,Map!$A$2:$A$86,0),0)</f>
        <v>SCCT</v>
      </c>
    </row>
    <row r="4052" spans="1:27" x14ac:dyDescent="0.25">
      <c r="A4052" s="1" t="s">
        <v>122</v>
      </c>
      <c r="B4052" s="1" t="s">
        <v>22</v>
      </c>
      <c r="C4052" s="1">
        <v>19</v>
      </c>
      <c r="D4052" s="1" t="s">
        <v>41</v>
      </c>
      <c r="E4052" s="1">
        <v>0.7</v>
      </c>
      <c r="F4052" s="1">
        <v>0</v>
      </c>
      <c r="G4052" s="1">
        <v>0.6</v>
      </c>
      <c r="H4052" s="1">
        <v>1</v>
      </c>
      <c r="I4052" s="1">
        <v>8.3000000000000007</v>
      </c>
      <c r="J4052" s="1">
        <v>11433</v>
      </c>
      <c r="K4052" s="1">
        <v>6</v>
      </c>
      <c r="L4052" s="1">
        <v>401.9</v>
      </c>
      <c r="M4052" s="1">
        <v>33</v>
      </c>
      <c r="N4052" s="1">
        <v>0</v>
      </c>
      <c r="O4052" s="1">
        <v>1</v>
      </c>
      <c r="P4052" s="1">
        <v>0</v>
      </c>
      <c r="Q4052" s="1">
        <v>0</v>
      </c>
      <c r="R4052" s="1">
        <v>45.95</v>
      </c>
      <c r="S4052" s="1">
        <v>47.32</v>
      </c>
      <c r="T4052" s="1">
        <v>34</v>
      </c>
      <c r="U4052" s="3" t="str">
        <f t="shared" si="63"/>
        <v>2017Plan</v>
      </c>
      <c r="V4052" s="2">
        <f>DATE(A4052,INDEX(Map!$H$1:$H$12,MATCH(B4052,Map!$G$1:$G$12,0),0),1)</f>
        <v>43831</v>
      </c>
      <c r="W4052" t="str">
        <f>IF(AND(V4052&gt;=Map!$K$2,V4052&lt;=Map!$L$2),"Base",IF(AND(V4052&gt;=Map!$K$3,V4052&lt;=Map!$L$3),"Fcst","N/A"))</f>
        <v>N/A</v>
      </c>
      <c r="X4052" t="str">
        <f>INDEX(Map!$B$2:$B$86,MATCH(D4052,Map!$A$2:$A$86,0),0)</f>
        <v>Brown 7</v>
      </c>
      <c r="Y4052" s="7">
        <f>IF(INDEX(Map!$C$2:$C$86,MATCH(D4052,Map!$A$2:$A$86,0),0)="","N/A",E4052*INDEX(Map!$C$2:$C$86,MATCH(D4052,Map!$A$2:$A$86,0),0))</f>
        <v>0.434</v>
      </c>
      <c r="Z4052" s="7">
        <f>IF(INDEX(Map!$D$2:$D$86,MATCH(D4052,Map!$A$2:$A$86,0),0)="","N/A",E4052*INDEX(Map!$D$2:$D$86,MATCH(D4052,Map!$A$2:$A$86,0),0))</f>
        <v>0.26599999999999996</v>
      </c>
      <c r="AA4052" t="str">
        <f>INDEX(Map!$E$2:$E$86,MATCH(D4052,Map!$A$2:$A$86,0),0)</f>
        <v>SCCT</v>
      </c>
    </row>
    <row r="4053" spans="1:27" x14ac:dyDescent="0.25">
      <c r="A4053" s="1" t="s">
        <v>122</v>
      </c>
      <c r="B4053" s="1" t="s">
        <v>22</v>
      </c>
      <c r="C4053" s="1">
        <v>20</v>
      </c>
      <c r="D4053" s="1" t="s">
        <v>42</v>
      </c>
      <c r="E4053" s="1">
        <v>0</v>
      </c>
      <c r="F4053" s="1">
        <v>0</v>
      </c>
      <c r="G4053" s="1">
        <v>0</v>
      </c>
      <c r="H4053" s="1">
        <v>0</v>
      </c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</v>
      </c>
      <c r="U4053" s="3" t="str">
        <f t="shared" si="63"/>
        <v>2017Plan</v>
      </c>
      <c r="V4053" s="2">
        <f>DATE(A4053,INDEX(Map!$H$1:$H$12,MATCH(B4053,Map!$G$1:$G$12,0),0),1)</f>
        <v>43831</v>
      </c>
      <c r="W4053" t="str">
        <f>IF(AND(V4053&gt;=Map!$K$2,V4053&lt;=Map!$L$2),"Base",IF(AND(V4053&gt;=Map!$K$3,V4053&lt;=Map!$L$3),"Fcst","N/A"))</f>
        <v>N/A</v>
      </c>
      <c r="X4053" t="str">
        <f>INDEX(Map!$B$2:$B$86,MATCH(D4053,Map!$A$2:$A$86,0),0)</f>
        <v>Brown 8</v>
      </c>
      <c r="Y4053" s="7">
        <f>IF(INDEX(Map!$C$2:$C$86,MATCH(D4053,Map!$A$2:$A$86,0),0)="","N/A",E4053*INDEX(Map!$C$2:$C$86,MATCH(D4053,Map!$A$2:$A$86,0),0))</f>
        <v>0</v>
      </c>
      <c r="Z4053" s="7" t="str">
        <f>IF(INDEX(Map!$D$2:$D$86,MATCH(D4053,Map!$A$2:$A$86,0),0)="","N/A",E4053*INDEX(Map!$D$2:$D$86,MATCH(D4053,Map!$A$2:$A$86,0),0))</f>
        <v>N/A</v>
      </c>
      <c r="AA4053" t="str">
        <f>INDEX(Map!$E$2:$E$86,MATCH(D4053,Map!$A$2:$A$86,0),0)</f>
        <v>SCCT</v>
      </c>
    </row>
    <row r="4054" spans="1:27" x14ac:dyDescent="0.25">
      <c r="A4054" s="1" t="s">
        <v>122</v>
      </c>
      <c r="B4054" s="1" t="s">
        <v>22</v>
      </c>
      <c r="C4054" s="1">
        <v>21</v>
      </c>
      <c r="D4054" s="1" t="s">
        <v>43</v>
      </c>
      <c r="E4054" s="1">
        <v>0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0</v>
      </c>
      <c r="L4054" s="1">
        <v>0</v>
      </c>
      <c r="M4054" s="1">
        <v>0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S4054" s="1">
        <v>0</v>
      </c>
      <c r="T4054" s="1">
        <v>0</v>
      </c>
      <c r="U4054" s="3" t="str">
        <f t="shared" si="63"/>
        <v>2017Plan</v>
      </c>
      <c r="V4054" s="2">
        <f>DATE(A4054,INDEX(Map!$H$1:$H$12,MATCH(B4054,Map!$G$1:$G$12,0),0),1)</f>
        <v>43831</v>
      </c>
      <c r="W4054" t="str">
        <f>IF(AND(V4054&gt;=Map!$K$2,V4054&lt;=Map!$L$2),"Base",IF(AND(V4054&gt;=Map!$K$3,V4054&lt;=Map!$L$3),"Fcst","N/A"))</f>
        <v>N/A</v>
      </c>
      <c r="X4054" t="str">
        <f>INDEX(Map!$B$2:$B$86,MATCH(D4054,Map!$A$2:$A$86,0),0)</f>
        <v>Brown 8</v>
      </c>
      <c r="Y4054" s="7">
        <f>IF(INDEX(Map!$C$2:$C$86,MATCH(D4054,Map!$A$2:$A$86,0),0)="","N/A",E4054*INDEX(Map!$C$2:$C$86,MATCH(D4054,Map!$A$2:$A$86,0),0))</f>
        <v>0</v>
      </c>
      <c r="Z4054" s="7" t="str">
        <f>IF(INDEX(Map!$D$2:$D$86,MATCH(D4054,Map!$A$2:$A$86,0),0)="","N/A",E4054*INDEX(Map!$D$2:$D$86,MATCH(D4054,Map!$A$2:$A$86,0),0))</f>
        <v>N/A</v>
      </c>
      <c r="AA4054" t="str">
        <f>INDEX(Map!$E$2:$E$86,MATCH(D4054,Map!$A$2:$A$86,0),0)</f>
        <v>SCCT</v>
      </c>
    </row>
    <row r="4055" spans="1:27" x14ac:dyDescent="0.25">
      <c r="A4055" s="1" t="s">
        <v>122</v>
      </c>
      <c r="B4055" s="1" t="s">
        <v>22</v>
      </c>
      <c r="C4055" s="1">
        <v>22</v>
      </c>
      <c r="D4055" s="1" t="s">
        <v>44</v>
      </c>
      <c r="E4055" s="1">
        <v>0</v>
      </c>
      <c r="F4055" s="1">
        <v>0</v>
      </c>
      <c r="G4055" s="1">
        <v>0</v>
      </c>
      <c r="H4055" s="1">
        <v>0</v>
      </c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</v>
      </c>
      <c r="U4055" s="3" t="str">
        <f t="shared" si="63"/>
        <v>2017Plan</v>
      </c>
      <c r="V4055" s="2">
        <f>DATE(A4055,INDEX(Map!$H$1:$H$12,MATCH(B4055,Map!$G$1:$G$12,0),0),1)</f>
        <v>43831</v>
      </c>
      <c r="W4055" t="str">
        <f>IF(AND(V4055&gt;=Map!$K$2,V4055&lt;=Map!$L$2),"Base",IF(AND(V4055&gt;=Map!$K$3,V4055&lt;=Map!$L$3),"Fcst","N/A"))</f>
        <v>N/A</v>
      </c>
      <c r="X4055" t="str">
        <f>INDEX(Map!$B$2:$B$86,MATCH(D4055,Map!$A$2:$A$86,0),0)</f>
        <v>Brown 9</v>
      </c>
      <c r="Y4055" s="7">
        <f>IF(INDEX(Map!$C$2:$C$86,MATCH(D4055,Map!$A$2:$A$86,0),0)="","N/A",E4055*INDEX(Map!$C$2:$C$86,MATCH(D4055,Map!$A$2:$A$86,0),0))</f>
        <v>0</v>
      </c>
      <c r="Z4055" s="7" t="str">
        <f>IF(INDEX(Map!$D$2:$D$86,MATCH(D4055,Map!$A$2:$A$86,0),0)="","N/A",E4055*INDEX(Map!$D$2:$D$86,MATCH(D4055,Map!$A$2:$A$86,0),0))</f>
        <v>N/A</v>
      </c>
      <c r="AA4055" t="str">
        <f>INDEX(Map!$E$2:$E$86,MATCH(D4055,Map!$A$2:$A$86,0),0)</f>
        <v>SCCT</v>
      </c>
    </row>
    <row r="4056" spans="1:27" x14ac:dyDescent="0.25">
      <c r="A4056" s="1" t="s">
        <v>122</v>
      </c>
      <c r="B4056" s="1" t="s">
        <v>22</v>
      </c>
      <c r="C4056" s="1">
        <v>23</v>
      </c>
      <c r="D4056" s="1" t="s">
        <v>45</v>
      </c>
      <c r="E4056" s="1">
        <v>0</v>
      </c>
      <c r="F4056" s="1">
        <v>0</v>
      </c>
      <c r="G4056" s="1">
        <v>0</v>
      </c>
      <c r="H4056" s="1">
        <v>0</v>
      </c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</v>
      </c>
      <c r="U4056" s="3" t="str">
        <f t="shared" si="63"/>
        <v>2017Plan</v>
      </c>
      <c r="V4056" s="2">
        <f>DATE(A4056,INDEX(Map!$H$1:$H$12,MATCH(B4056,Map!$G$1:$G$12,0),0),1)</f>
        <v>43831</v>
      </c>
      <c r="W4056" t="str">
        <f>IF(AND(V4056&gt;=Map!$K$2,V4056&lt;=Map!$L$2),"Base",IF(AND(V4056&gt;=Map!$K$3,V4056&lt;=Map!$L$3),"Fcst","N/A"))</f>
        <v>N/A</v>
      </c>
      <c r="X4056" t="str">
        <f>INDEX(Map!$B$2:$B$86,MATCH(D4056,Map!$A$2:$A$86,0),0)</f>
        <v>Brown 9</v>
      </c>
      <c r="Y4056" s="7">
        <f>IF(INDEX(Map!$C$2:$C$86,MATCH(D4056,Map!$A$2:$A$86,0),0)="","N/A",E4056*INDEX(Map!$C$2:$C$86,MATCH(D4056,Map!$A$2:$A$86,0),0))</f>
        <v>0</v>
      </c>
      <c r="Z4056" s="7" t="str">
        <f>IF(INDEX(Map!$D$2:$D$86,MATCH(D4056,Map!$A$2:$A$86,0),0)="","N/A",E4056*INDEX(Map!$D$2:$D$86,MATCH(D4056,Map!$A$2:$A$86,0),0))</f>
        <v>N/A</v>
      </c>
      <c r="AA4056" t="str">
        <f>INDEX(Map!$E$2:$E$86,MATCH(D4056,Map!$A$2:$A$86,0),0)</f>
        <v>SCCT</v>
      </c>
    </row>
    <row r="4057" spans="1:27" x14ac:dyDescent="0.25">
      <c r="A4057" s="1" t="s">
        <v>122</v>
      </c>
      <c r="B4057" s="1" t="s">
        <v>22</v>
      </c>
      <c r="C4057" s="1">
        <v>24</v>
      </c>
      <c r="D4057" s="1" t="s">
        <v>46</v>
      </c>
      <c r="E4057" s="1">
        <v>0</v>
      </c>
      <c r="F4057" s="1">
        <v>0</v>
      </c>
      <c r="G4057" s="1">
        <v>0</v>
      </c>
      <c r="H4057" s="1">
        <v>0</v>
      </c>
      <c r="I4057" s="1">
        <v>0</v>
      </c>
      <c r="J4057" s="1">
        <v>0</v>
      </c>
      <c r="K4057" s="1">
        <v>0</v>
      </c>
      <c r="L4057" s="1">
        <v>0</v>
      </c>
      <c r="M4057" s="1">
        <v>0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0</v>
      </c>
      <c r="T4057" s="1">
        <v>0</v>
      </c>
      <c r="U4057" s="3" t="str">
        <f t="shared" si="63"/>
        <v>2017Plan</v>
      </c>
      <c r="V4057" s="2">
        <f>DATE(A4057,INDEX(Map!$H$1:$H$12,MATCH(B4057,Map!$G$1:$G$12,0),0),1)</f>
        <v>43831</v>
      </c>
      <c r="W4057" t="str">
        <f>IF(AND(V4057&gt;=Map!$K$2,V4057&lt;=Map!$L$2),"Base",IF(AND(V4057&gt;=Map!$K$3,V4057&lt;=Map!$L$3),"Fcst","N/A"))</f>
        <v>N/A</v>
      </c>
      <c r="X4057" t="str">
        <f>INDEX(Map!$B$2:$B$86,MATCH(D4057,Map!$A$2:$A$86,0),0)</f>
        <v>Brown 10</v>
      </c>
      <c r="Y4057" s="7">
        <f>IF(INDEX(Map!$C$2:$C$86,MATCH(D4057,Map!$A$2:$A$86,0),0)="","N/A",E4057*INDEX(Map!$C$2:$C$86,MATCH(D4057,Map!$A$2:$A$86,0),0))</f>
        <v>0</v>
      </c>
      <c r="Z4057" s="7" t="str">
        <f>IF(INDEX(Map!$D$2:$D$86,MATCH(D4057,Map!$A$2:$A$86,0),0)="","N/A",E4057*INDEX(Map!$D$2:$D$86,MATCH(D4057,Map!$A$2:$A$86,0),0))</f>
        <v>N/A</v>
      </c>
      <c r="AA4057" t="str">
        <f>INDEX(Map!$E$2:$E$86,MATCH(D4057,Map!$A$2:$A$86,0),0)</f>
        <v>SCCT</v>
      </c>
    </row>
    <row r="4058" spans="1:27" x14ac:dyDescent="0.25">
      <c r="A4058" s="1" t="s">
        <v>122</v>
      </c>
      <c r="B4058" s="1" t="s">
        <v>22</v>
      </c>
      <c r="C4058" s="1">
        <v>25</v>
      </c>
      <c r="D4058" s="1" t="s">
        <v>47</v>
      </c>
      <c r="E4058" s="1">
        <v>0</v>
      </c>
      <c r="F4058" s="1">
        <v>0</v>
      </c>
      <c r="G4058" s="1">
        <v>0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</v>
      </c>
      <c r="U4058" s="3" t="str">
        <f t="shared" si="63"/>
        <v>2017Plan</v>
      </c>
      <c r="V4058" s="2">
        <f>DATE(A4058,INDEX(Map!$H$1:$H$12,MATCH(B4058,Map!$G$1:$G$12,0),0),1)</f>
        <v>43831</v>
      </c>
      <c r="W4058" t="str">
        <f>IF(AND(V4058&gt;=Map!$K$2,V4058&lt;=Map!$L$2),"Base",IF(AND(V4058&gt;=Map!$K$3,V4058&lt;=Map!$L$3),"Fcst","N/A"))</f>
        <v>N/A</v>
      </c>
      <c r="X4058" t="str">
        <f>INDEX(Map!$B$2:$B$86,MATCH(D4058,Map!$A$2:$A$86,0),0)</f>
        <v>Brown 10</v>
      </c>
      <c r="Y4058" s="7">
        <f>IF(INDEX(Map!$C$2:$C$86,MATCH(D4058,Map!$A$2:$A$86,0),0)="","N/A",E4058*INDEX(Map!$C$2:$C$86,MATCH(D4058,Map!$A$2:$A$86,0),0))</f>
        <v>0</v>
      </c>
      <c r="Z4058" s="7" t="str">
        <f>IF(INDEX(Map!$D$2:$D$86,MATCH(D4058,Map!$A$2:$A$86,0),0)="","N/A",E4058*INDEX(Map!$D$2:$D$86,MATCH(D4058,Map!$A$2:$A$86,0),0))</f>
        <v>N/A</v>
      </c>
      <c r="AA4058" t="str">
        <f>INDEX(Map!$E$2:$E$86,MATCH(D4058,Map!$A$2:$A$86,0),0)</f>
        <v>SCCT</v>
      </c>
    </row>
    <row r="4059" spans="1:27" x14ac:dyDescent="0.25">
      <c r="A4059" s="1" t="s">
        <v>122</v>
      </c>
      <c r="B4059" s="1" t="s">
        <v>22</v>
      </c>
      <c r="C4059" s="1">
        <v>26</v>
      </c>
      <c r="D4059" s="1" t="s">
        <v>48</v>
      </c>
      <c r="E4059" s="1">
        <v>0</v>
      </c>
      <c r="F4059" s="1">
        <v>0</v>
      </c>
      <c r="G4059" s="1">
        <v>0</v>
      </c>
      <c r="H4059" s="1">
        <v>0</v>
      </c>
      <c r="I4059" s="1">
        <v>0</v>
      </c>
      <c r="J4059" s="1">
        <v>0</v>
      </c>
      <c r="K4059" s="1">
        <v>0</v>
      </c>
      <c r="L4059" s="1">
        <v>0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</v>
      </c>
      <c r="U4059" s="3" t="str">
        <f t="shared" si="63"/>
        <v>2017Plan</v>
      </c>
      <c r="V4059" s="2">
        <f>DATE(A4059,INDEX(Map!$H$1:$H$12,MATCH(B4059,Map!$G$1:$G$12,0),0),1)</f>
        <v>43831</v>
      </c>
      <c r="W4059" t="str">
        <f>IF(AND(V4059&gt;=Map!$K$2,V4059&lt;=Map!$L$2),"Base",IF(AND(V4059&gt;=Map!$K$3,V4059&lt;=Map!$L$3),"Fcst","N/A"))</f>
        <v>N/A</v>
      </c>
      <c r="X4059" t="str">
        <f>INDEX(Map!$B$2:$B$86,MATCH(D4059,Map!$A$2:$A$86,0),0)</f>
        <v>Brown 11</v>
      </c>
      <c r="Y4059" s="7">
        <f>IF(INDEX(Map!$C$2:$C$86,MATCH(D4059,Map!$A$2:$A$86,0),0)="","N/A",E4059*INDEX(Map!$C$2:$C$86,MATCH(D4059,Map!$A$2:$A$86,0),0))</f>
        <v>0</v>
      </c>
      <c r="Z4059" s="7" t="str">
        <f>IF(INDEX(Map!$D$2:$D$86,MATCH(D4059,Map!$A$2:$A$86,0),0)="","N/A",E4059*INDEX(Map!$D$2:$D$86,MATCH(D4059,Map!$A$2:$A$86,0),0))</f>
        <v>N/A</v>
      </c>
      <c r="AA4059" t="str">
        <f>INDEX(Map!$E$2:$E$86,MATCH(D4059,Map!$A$2:$A$86,0),0)</f>
        <v>SCCT</v>
      </c>
    </row>
    <row r="4060" spans="1:27" x14ac:dyDescent="0.25">
      <c r="A4060" s="1" t="s">
        <v>122</v>
      </c>
      <c r="B4060" s="1" t="s">
        <v>22</v>
      </c>
      <c r="C4060" s="1">
        <v>27</v>
      </c>
      <c r="D4060" s="1" t="s">
        <v>49</v>
      </c>
      <c r="E4060" s="1">
        <v>0</v>
      </c>
      <c r="F4060" s="1">
        <v>0</v>
      </c>
      <c r="G4060" s="1">
        <v>0</v>
      </c>
      <c r="H4060" s="1">
        <v>0</v>
      </c>
      <c r="I4060" s="1">
        <v>0</v>
      </c>
      <c r="J4060" s="1">
        <v>0</v>
      </c>
      <c r="K4060" s="1">
        <v>0</v>
      </c>
      <c r="L4060" s="1">
        <v>0</v>
      </c>
      <c r="M4060" s="1">
        <v>0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</v>
      </c>
      <c r="U4060" s="3" t="str">
        <f t="shared" si="63"/>
        <v>2017Plan</v>
      </c>
      <c r="V4060" s="2">
        <f>DATE(A4060,INDEX(Map!$H$1:$H$12,MATCH(B4060,Map!$G$1:$G$12,0),0),1)</f>
        <v>43831</v>
      </c>
      <c r="W4060" t="str">
        <f>IF(AND(V4060&gt;=Map!$K$2,V4060&lt;=Map!$L$2),"Base",IF(AND(V4060&gt;=Map!$K$3,V4060&lt;=Map!$L$3),"Fcst","N/A"))</f>
        <v>N/A</v>
      </c>
      <c r="X4060" t="str">
        <f>INDEX(Map!$B$2:$B$86,MATCH(D4060,Map!$A$2:$A$86,0),0)</f>
        <v>Brown 11</v>
      </c>
      <c r="Y4060" s="7">
        <f>IF(INDEX(Map!$C$2:$C$86,MATCH(D4060,Map!$A$2:$A$86,0),0)="","N/A",E4060*INDEX(Map!$C$2:$C$86,MATCH(D4060,Map!$A$2:$A$86,0),0))</f>
        <v>0</v>
      </c>
      <c r="Z4060" s="7" t="str">
        <f>IF(INDEX(Map!$D$2:$D$86,MATCH(D4060,Map!$A$2:$A$86,0),0)="","N/A",E4060*INDEX(Map!$D$2:$D$86,MATCH(D4060,Map!$A$2:$A$86,0),0))</f>
        <v>N/A</v>
      </c>
      <c r="AA4060" t="str">
        <f>INDEX(Map!$E$2:$E$86,MATCH(D4060,Map!$A$2:$A$86,0),0)</f>
        <v>SCCT</v>
      </c>
    </row>
    <row r="4061" spans="1:27" x14ac:dyDescent="0.25">
      <c r="A4061" s="1" t="s">
        <v>122</v>
      </c>
      <c r="B4061" s="1" t="s">
        <v>22</v>
      </c>
      <c r="C4061" s="1">
        <v>28</v>
      </c>
      <c r="D4061" s="1" t="s">
        <v>50</v>
      </c>
      <c r="E4061" s="1">
        <v>11</v>
      </c>
      <c r="F4061" s="1">
        <v>0</v>
      </c>
      <c r="G4061" s="1">
        <v>8.4</v>
      </c>
      <c r="H4061" s="1">
        <v>11</v>
      </c>
      <c r="I4061" s="1">
        <v>122.8</v>
      </c>
      <c r="J4061" s="1">
        <v>11207</v>
      </c>
      <c r="K4061" s="1">
        <v>86</v>
      </c>
      <c r="L4061" s="1">
        <v>401.9</v>
      </c>
      <c r="M4061" s="1">
        <v>494</v>
      </c>
      <c r="N4061" s="1">
        <v>0</v>
      </c>
      <c r="O4061" s="1">
        <v>2</v>
      </c>
      <c r="P4061" s="1">
        <v>0</v>
      </c>
      <c r="Q4061" s="1">
        <v>0</v>
      </c>
      <c r="R4061" s="1">
        <v>45.04</v>
      </c>
      <c r="S4061" s="1">
        <v>45.22</v>
      </c>
      <c r="T4061" s="1">
        <v>496</v>
      </c>
      <c r="U4061" s="3" t="str">
        <f t="shared" si="63"/>
        <v>2017Plan</v>
      </c>
      <c r="V4061" s="2">
        <f>DATE(A4061,INDEX(Map!$H$1:$H$12,MATCH(B4061,Map!$G$1:$G$12,0),0),1)</f>
        <v>43831</v>
      </c>
      <c r="W4061" t="str">
        <f>IF(AND(V4061&gt;=Map!$K$2,V4061&lt;=Map!$L$2),"Base",IF(AND(V4061&gt;=Map!$K$3,V4061&lt;=Map!$L$3),"Fcst","N/A"))</f>
        <v>N/A</v>
      </c>
      <c r="X4061" t="str">
        <f>INDEX(Map!$B$2:$B$86,MATCH(D4061,Map!$A$2:$A$86,0),0)</f>
        <v>Paddys Run 13</v>
      </c>
      <c r="Y4061" s="7">
        <f>IF(INDEX(Map!$C$2:$C$86,MATCH(D4061,Map!$A$2:$A$86,0),0)="","N/A",E4061*INDEX(Map!$C$2:$C$86,MATCH(D4061,Map!$A$2:$A$86,0),0))</f>
        <v>5.17</v>
      </c>
      <c r="Z4061" s="7">
        <f>IF(INDEX(Map!$D$2:$D$86,MATCH(D4061,Map!$A$2:$A$86,0),0)="","N/A",E4061*INDEX(Map!$D$2:$D$86,MATCH(D4061,Map!$A$2:$A$86,0),0))</f>
        <v>5.83</v>
      </c>
      <c r="AA4061" t="str">
        <f>INDEX(Map!$E$2:$E$86,MATCH(D4061,Map!$A$2:$A$86,0),0)</f>
        <v>SCCT</v>
      </c>
    </row>
    <row r="4062" spans="1:27" x14ac:dyDescent="0.25">
      <c r="A4062" s="1" t="s">
        <v>122</v>
      </c>
      <c r="B4062" s="1" t="s">
        <v>22</v>
      </c>
      <c r="C4062" s="1">
        <v>29</v>
      </c>
      <c r="D4062" s="1" t="s">
        <v>51</v>
      </c>
      <c r="E4062" s="1">
        <v>19.3</v>
      </c>
      <c r="F4062" s="1">
        <v>0</v>
      </c>
      <c r="G4062" s="1">
        <v>14.5</v>
      </c>
      <c r="H4062" s="1">
        <v>18</v>
      </c>
      <c r="I4062" s="1">
        <v>219.8</v>
      </c>
      <c r="J4062" s="1">
        <v>11371</v>
      </c>
      <c r="K4062" s="1">
        <v>146</v>
      </c>
      <c r="L4062" s="1">
        <v>401.9</v>
      </c>
      <c r="M4062" s="1">
        <v>883</v>
      </c>
      <c r="N4062" s="1">
        <v>1</v>
      </c>
      <c r="O4062" s="1">
        <v>3</v>
      </c>
      <c r="P4062" s="1">
        <v>0</v>
      </c>
      <c r="Q4062" s="1">
        <v>0</v>
      </c>
      <c r="R4062" s="1">
        <v>45.7</v>
      </c>
      <c r="S4062" s="1">
        <v>45.87</v>
      </c>
      <c r="T4062" s="1">
        <v>887</v>
      </c>
      <c r="U4062" s="3" t="str">
        <f t="shared" si="63"/>
        <v>2017Plan</v>
      </c>
      <c r="V4062" s="2">
        <f>DATE(A4062,INDEX(Map!$H$1:$H$12,MATCH(B4062,Map!$G$1:$G$12,0),0),1)</f>
        <v>43831</v>
      </c>
      <c r="W4062" t="str">
        <f>IF(AND(V4062&gt;=Map!$K$2,V4062&lt;=Map!$L$2),"Base",IF(AND(V4062&gt;=Map!$K$3,V4062&lt;=Map!$L$3),"Fcst","N/A"))</f>
        <v>N/A</v>
      </c>
      <c r="X4062" t="str">
        <f>INDEX(Map!$B$2:$B$86,MATCH(D4062,Map!$A$2:$A$86,0),0)</f>
        <v>Trimble Co 05</v>
      </c>
      <c r="Y4062" s="7">
        <f>IF(INDEX(Map!$C$2:$C$86,MATCH(D4062,Map!$A$2:$A$86,0),0)="","N/A",E4062*INDEX(Map!$C$2:$C$86,MATCH(D4062,Map!$A$2:$A$86,0),0))</f>
        <v>13.702999999999999</v>
      </c>
      <c r="Z4062" s="7">
        <f>IF(INDEX(Map!$D$2:$D$86,MATCH(D4062,Map!$A$2:$A$86,0),0)="","N/A",E4062*INDEX(Map!$D$2:$D$86,MATCH(D4062,Map!$A$2:$A$86,0),0))</f>
        <v>5.5969999999999995</v>
      </c>
      <c r="AA4062" t="str">
        <f>INDEX(Map!$E$2:$E$86,MATCH(D4062,Map!$A$2:$A$86,0),0)</f>
        <v>SCCT</v>
      </c>
    </row>
    <row r="4063" spans="1:27" x14ac:dyDescent="0.25">
      <c r="A4063" s="1" t="s">
        <v>122</v>
      </c>
      <c r="B4063" s="1" t="s">
        <v>22</v>
      </c>
      <c r="C4063" s="1">
        <v>30</v>
      </c>
      <c r="D4063" s="1" t="s">
        <v>52</v>
      </c>
      <c r="E4063" s="1">
        <v>12</v>
      </c>
      <c r="F4063" s="1">
        <v>0</v>
      </c>
      <c r="G4063" s="1">
        <v>9</v>
      </c>
      <c r="H4063" s="1">
        <v>15</v>
      </c>
      <c r="I4063" s="1">
        <v>135.80000000000001</v>
      </c>
      <c r="J4063" s="1">
        <v>11272</v>
      </c>
      <c r="K4063" s="1">
        <v>89</v>
      </c>
      <c r="L4063" s="1">
        <v>401.9</v>
      </c>
      <c r="M4063" s="1">
        <v>546</v>
      </c>
      <c r="N4063" s="1">
        <v>1</v>
      </c>
      <c r="O4063" s="1">
        <v>3</v>
      </c>
      <c r="P4063" s="1">
        <v>0</v>
      </c>
      <c r="Q4063" s="1">
        <v>0</v>
      </c>
      <c r="R4063" s="1">
        <v>45.3</v>
      </c>
      <c r="S4063" s="1">
        <v>45.52</v>
      </c>
      <c r="T4063" s="1">
        <v>549</v>
      </c>
      <c r="U4063" s="3" t="str">
        <f t="shared" si="63"/>
        <v>2017Plan</v>
      </c>
      <c r="V4063" s="2">
        <f>DATE(A4063,INDEX(Map!$H$1:$H$12,MATCH(B4063,Map!$G$1:$G$12,0),0),1)</f>
        <v>43831</v>
      </c>
      <c r="W4063" t="str">
        <f>IF(AND(V4063&gt;=Map!$K$2,V4063&lt;=Map!$L$2),"Base",IF(AND(V4063&gt;=Map!$K$3,V4063&lt;=Map!$L$3),"Fcst","N/A"))</f>
        <v>N/A</v>
      </c>
      <c r="X4063" t="str">
        <f>INDEX(Map!$B$2:$B$86,MATCH(D4063,Map!$A$2:$A$86,0),0)</f>
        <v>Trimble Co 06</v>
      </c>
      <c r="Y4063" s="7">
        <f>IF(INDEX(Map!$C$2:$C$86,MATCH(D4063,Map!$A$2:$A$86,0),0)="","N/A",E4063*INDEX(Map!$C$2:$C$86,MATCH(D4063,Map!$A$2:$A$86,0),0))</f>
        <v>8.52</v>
      </c>
      <c r="Z4063" s="7">
        <f>IF(INDEX(Map!$D$2:$D$86,MATCH(D4063,Map!$A$2:$A$86,0),0)="","N/A",E4063*INDEX(Map!$D$2:$D$86,MATCH(D4063,Map!$A$2:$A$86,0),0))</f>
        <v>3.4799999999999995</v>
      </c>
      <c r="AA4063" t="str">
        <f>INDEX(Map!$E$2:$E$86,MATCH(D4063,Map!$A$2:$A$86,0),0)</f>
        <v>SCCT</v>
      </c>
    </row>
    <row r="4064" spans="1:27" x14ac:dyDescent="0.25">
      <c r="A4064" s="1" t="s">
        <v>122</v>
      </c>
      <c r="B4064" s="1" t="s">
        <v>22</v>
      </c>
      <c r="C4064" s="1">
        <v>31</v>
      </c>
      <c r="D4064" s="1" t="s">
        <v>53</v>
      </c>
      <c r="E4064" s="1">
        <v>13.5</v>
      </c>
      <c r="F4064" s="1">
        <v>0</v>
      </c>
      <c r="G4064" s="1">
        <v>10.1</v>
      </c>
      <c r="H4064" s="1">
        <v>15</v>
      </c>
      <c r="I4064" s="1">
        <v>150.4</v>
      </c>
      <c r="J4064" s="1">
        <v>11145</v>
      </c>
      <c r="K4064" s="1">
        <v>97</v>
      </c>
      <c r="L4064" s="1">
        <v>401.9</v>
      </c>
      <c r="M4064" s="1">
        <v>604</v>
      </c>
      <c r="N4064" s="1">
        <v>1</v>
      </c>
      <c r="O4064" s="1">
        <v>3</v>
      </c>
      <c r="P4064" s="1">
        <v>0</v>
      </c>
      <c r="Q4064" s="1">
        <v>0</v>
      </c>
      <c r="R4064" s="1">
        <v>44.79</v>
      </c>
      <c r="S4064" s="1">
        <v>44.99</v>
      </c>
      <c r="T4064" s="1">
        <v>607</v>
      </c>
      <c r="U4064" s="3" t="str">
        <f t="shared" si="63"/>
        <v>2017Plan</v>
      </c>
      <c r="V4064" s="2">
        <f>DATE(A4064,INDEX(Map!$H$1:$H$12,MATCH(B4064,Map!$G$1:$G$12,0),0),1)</f>
        <v>43831</v>
      </c>
      <c r="W4064" t="str">
        <f>IF(AND(V4064&gt;=Map!$K$2,V4064&lt;=Map!$L$2),"Base",IF(AND(V4064&gt;=Map!$K$3,V4064&lt;=Map!$L$3),"Fcst","N/A"))</f>
        <v>N/A</v>
      </c>
      <c r="X4064" t="str">
        <f>INDEX(Map!$B$2:$B$86,MATCH(D4064,Map!$A$2:$A$86,0),0)</f>
        <v>Trimble Co 07</v>
      </c>
      <c r="Y4064" s="7">
        <f>IF(INDEX(Map!$C$2:$C$86,MATCH(D4064,Map!$A$2:$A$86,0),0)="","N/A",E4064*INDEX(Map!$C$2:$C$86,MATCH(D4064,Map!$A$2:$A$86,0),0))</f>
        <v>8.5050000000000008</v>
      </c>
      <c r="Z4064" s="7">
        <f>IF(INDEX(Map!$D$2:$D$86,MATCH(D4064,Map!$A$2:$A$86,0),0)="","N/A",E4064*INDEX(Map!$D$2:$D$86,MATCH(D4064,Map!$A$2:$A$86,0),0))</f>
        <v>4.9950000000000001</v>
      </c>
      <c r="AA4064" t="str">
        <f>INDEX(Map!$E$2:$E$86,MATCH(D4064,Map!$A$2:$A$86,0),0)</f>
        <v>SCCT</v>
      </c>
    </row>
    <row r="4065" spans="1:27" x14ac:dyDescent="0.25">
      <c r="A4065" s="1" t="s">
        <v>122</v>
      </c>
      <c r="B4065" s="1" t="s">
        <v>22</v>
      </c>
      <c r="C4065" s="1">
        <v>32</v>
      </c>
      <c r="D4065" s="1" t="s">
        <v>54</v>
      </c>
      <c r="E4065" s="1">
        <v>1.2</v>
      </c>
      <c r="F4065" s="1">
        <v>0</v>
      </c>
      <c r="G4065" s="1">
        <v>0.9</v>
      </c>
      <c r="H4065" s="1">
        <v>3</v>
      </c>
      <c r="I4065" s="1">
        <v>13.3</v>
      </c>
      <c r="J4065" s="1">
        <v>10719</v>
      </c>
      <c r="K4065" s="1">
        <v>8</v>
      </c>
      <c r="L4065" s="1">
        <v>401.9</v>
      </c>
      <c r="M4065" s="1">
        <v>54</v>
      </c>
      <c r="N4065" s="1">
        <v>0</v>
      </c>
      <c r="O4065" s="1">
        <v>1</v>
      </c>
      <c r="P4065" s="1">
        <v>0</v>
      </c>
      <c r="Q4065" s="1">
        <v>0</v>
      </c>
      <c r="R4065" s="1">
        <v>43.08</v>
      </c>
      <c r="S4065" s="1">
        <v>43.49</v>
      </c>
      <c r="T4065" s="1">
        <v>54</v>
      </c>
      <c r="U4065" s="3" t="str">
        <f t="shared" si="63"/>
        <v>2017Plan</v>
      </c>
      <c r="V4065" s="2">
        <f>DATE(A4065,INDEX(Map!$H$1:$H$12,MATCH(B4065,Map!$G$1:$G$12,0),0),1)</f>
        <v>43831</v>
      </c>
      <c r="W4065" t="str">
        <f>IF(AND(V4065&gt;=Map!$K$2,V4065&lt;=Map!$L$2),"Base",IF(AND(V4065&gt;=Map!$K$3,V4065&lt;=Map!$L$3),"Fcst","N/A"))</f>
        <v>N/A</v>
      </c>
      <c r="X4065" t="str">
        <f>INDEX(Map!$B$2:$B$86,MATCH(D4065,Map!$A$2:$A$86,0),0)</f>
        <v>Trimble Co 08</v>
      </c>
      <c r="Y4065" s="7">
        <f>IF(INDEX(Map!$C$2:$C$86,MATCH(D4065,Map!$A$2:$A$86,0),0)="","N/A",E4065*INDEX(Map!$C$2:$C$86,MATCH(D4065,Map!$A$2:$A$86,0),0))</f>
        <v>0.75600000000000001</v>
      </c>
      <c r="Z4065" s="7">
        <f>IF(INDEX(Map!$D$2:$D$86,MATCH(D4065,Map!$A$2:$A$86,0),0)="","N/A",E4065*INDEX(Map!$D$2:$D$86,MATCH(D4065,Map!$A$2:$A$86,0),0))</f>
        <v>0.44400000000000001</v>
      </c>
      <c r="AA4065" t="str">
        <f>INDEX(Map!$E$2:$E$86,MATCH(D4065,Map!$A$2:$A$86,0),0)</f>
        <v>SCCT</v>
      </c>
    </row>
    <row r="4066" spans="1:27" x14ac:dyDescent="0.25">
      <c r="A4066" s="1" t="s">
        <v>122</v>
      </c>
      <c r="B4066" s="1" t="s">
        <v>22</v>
      </c>
      <c r="C4066" s="1">
        <v>33</v>
      </c>
      <c r="D4066" s="1" t="s">
        <v>55</v>
      </c>
      <c r="E4066" s="1">
        <v>4.9000000000000004</v>
      </c>
      <c r="F4066" s="1">
        <v>0</v>
      </c>
      <c r="G4066" s="1">
        <v>3.7</v>
      </c>
      <c r="H4066" s="1">
        <v>9</v>
      </c>
      <c r="I4066" s="1">
        <v>53.7</v>
      </c>
      <c r="J4066" s="1">
        <v>11032</v>
      </c>
      <c r="K4066" s="1">
        <v>34</v>
      </c>
      <c r="L4066" s="1">
        <v>401.9</v>
      </c>
      <c r="M4066" s="1">
        <v>216</v>
      </c>
      <c r="N4066" s="1">
        <v>0</v>
      </c>
      <c r="O4066" s="1">
        <v>2</v>
      </c>
      <c r="P4066" s="1">
        <v>0</v>
      </c>
      <c r="Q4066" s="1">
        <v>0</v>
      </c>
      <c r="R4066" s="1">
        <v>44.33</v>
      </c>
      <c r="S4066" s="1">
        <v>44.66</v>
      </c>
      <c r="T4066" s="1">
        <v>217</v>
      </c>
      <c r="U4066" s="3" t="str">
        <f t="shared" si="63"/>
        <v>2017Plan</v>
      </c>
      <c r="V4066" s="2">
        <f>DATE(A4066,INDEX(Map!$H$1:$H$12,MATCH(B4066,Map!$G$1:$G$12,0),0),1)</f>
        <v>43831</v>
      </c>
      <c r="W4066" t="str">
        <f>IF(AND(V4066&gt;=Map!$K$2,V4066&lt;=Map!$L$2),"Base",IF(AND(V4066&gt;=Map!$K$3,V4066&lt;=Map!$L$3),"Fcst","N/A"))</f>
        <v>N/A</v>
      </c>
      <c r="X4066" t="str">
        <f>INDEX(Map!$B$2:$B$86,MATCH(D4066,Map!$A$2:$A$86,0),0)</f>
        <v>Trimble Co 09</v>
      </c>
      <c r="Y4066" s="7">
        <f>IF(INDEX(Map!$C$2:$C$86,MATCH(D4066,Map!$A$2:$A$86,0),0)="","N/A",E4066*INDEX(Map!$C$2:$C$86,MATCH(D4066,Map!$A$2:$A$86,0),0))</f>
        <v>3.0870000000000002</v>
      </c>
      <c r="Z4066" s="7">
        <f>IF(INDEX(Map!$D$2:$D$86,MATCH(D4066,Map!$A$2:$A$86,0),0)="","N/A",E4066*INDEX(Map!$D$2:$D$86,MATCH(D4066,Map!$A$2:$A$86,0),0))</f>
        <v>1.8130000000000002</v>
      </c>
      <c r="AA4066" t="str">
        <f>INDEX(Map!$E$2:$E$86,MATCH(D4066,Map!$A$2:$A$86,0),0)</f>
        <v>SCCT</v>
      </c>
    </row>
    <row r="4067" spans="1:27" x14ac:dyDescent="0.25">
      <c r="A4067" s="1" t="s">
        <v>122</v>
      </c>
      <c r="B4067" s="1" t="s">
        <v>22</v>
      </c>
      <c r="C4067" s="1">
        <v>34</v>
      </c>
      <c r="D4067" s="1" t="s">
        <v>56</v>
      </c>
      <c r="E4067" s="1">
        <v>0.6</v>
      </c>
      <c r="F4067" s="1">
        <v>0</v>
      </c>
      <c r="G4067" s="1">
        <v>0.5</v>
      </c>
      <c r="H4067" s="1">
        <v>2</v>
      </c>
      <c r="I4067" s="1">
        <v>6.8</v>
      </c>
      <c r="J4067" s="1">
        <v>10589</v>
      </c>
      <c r="K4067" s="1">
        <v>4</v>
      </c>
      <c r="L4067" s="1">
        <v>401.9</v>
      </c>
      <c r="M4067" s="1">
        <v>27</v>
      </c>
      <c r="N4067" s="1">
        <v>0</v>
      </c>
      <c r="O4067" s="1">
        <v>0</v>
      </c>
      <c r="P4067" s="1">
        <v>0</v>
      </c>
      <c r="Q4067" s="1">
        <v>0</v>
      </c>
      <c r="R4067" s="1">
        <v>42.56</v>
      </c>
      <c r="S4067" s="1">
        <v>43.12</v>
      </c>
      <c r="T4067" s="1">
        <v>28</v>
      </c>
      <c r="U4067" s="3" t="str">
        <f t="shared" si="63"/>
        <v>2017Plan</v>
      </c>
      <c r="V4067" s="2">
        <f>DATE(A4067,INDEX(Map!$H$1:$H$12,MATCH(B4067,Map!$G$1:$G$12,0),0),1)</f>
        <v>43831</v>
      </c>
      <c r="W4067" t="str">
        <f>IF(AND(V4067&gt;=Map!$K$2,V4067&lt;=Map!$L$2),"Base",IF(AND(V4067&gt;=Map!$K$3,V4067&lt;=Map!$L$3),"Fcst","N/A"))</f>
        <v>N/A</v>
      </c>
      <c r="X4067" t="str">
        <f>INDEX(Map!$B$2:$B$86,MATCH(D4067,Map!$A$2:$A$86,0),0)</f>
        <v>Trimble Co 10</v>
      </c>
      <c r="Y4067" s="7">
        <f>IF(INDEX(Map!$C$2:$C$86,MATCH(D4067,Map!$A$2:$A$86,0),0)="","N/A",E4067*INDEX(Map!$C$2:$C$86,MATCH(D4067,Map!$A$2:$A$86,0),0))</f>
        <v>0.378</v>
      </c>
      <c r="Z4067" s="7">
        <f>IF(INDEX(Map!$D$2:$D$86,MATCH(D4067,Map!$A$2:$A$86,0),0)="","N/A",E4067*INDEX(Map!$D$2:$D$86,MATCH(D4067,Map!$A$2:$A$86,0),0))</f>
        <v>0.222</v>
      </c>
      <c r="AA4067" t="str">
        <f>INDEX(Map!$E$2:$E$86,MATCH(D4067,Map!$A$2:$A$86,0),0)</f>
        <v>SCCT</v>
      </c>
    </row>
    <row r="4068" spans="1:27" x14ac:dyDescent="0.25">
      <c r="A4068" s="1" t="s">
        <v>122</v>
      </c>
      <c r="B4068" s="1" t="s">
        <v>22</v>
      </c>
      <c r="C4068" s="1">
        <v>35</v>
      </c>
      <c r="D4068" s="1" t="s">
        <v>57</v>
      </c>
      <c r="E4068" s="1">
        <v>0</v>
      </c>
      <c r="F4068" s="1">
        <v>0</v>
      </c>
      <c r="G4068" s="1">
        <v>0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3" t="str">
        <f t="shared" si="63"/>
        <v>2017Plan</v>
      </c>
      <c r="V4068" s="2">
        <f>DATE(A4068,INDEX(Map!$H$1:$H$12,MATCH(B4068,Map!$G$1:$G$12,0),0),1)</f>
        <v>43831</v>
      </c>
      <c r="W4068" t="str">
        <f>IF(AND(V4068&gt;=Map!$K$2,V4068&lt;=Map!$L$2),"Base",IF(AND(V4068&gt;=Map!$K$3,V4068&lt;=Map!$L$3),"Fcst","N/A"))</f>
        <v>N/A</v>
      </c>
      <c r="X4068" t="str">
        <f>INDEX(Map!$B$2:$B$86,MATCH(D4068,Map!$A$2:$A$86,0),0)</f>
        <v>Cane Run 11</v>
      </c>
      <c r="Y4068" s="7" t="str">
        <f>IF(INDEX(Map!$C$2:$C$86,MATCH(D4068,Map!$A$2:$A$86,0),0)="","N/A",E4068*INDEX(Map!$C$2:$C$86,MATCH(D4068,Map!$A$2:$A$86,0),0))</f>
        <v>N/A</v>
      </c>
      <c r="Z4068" s="7">
        <f>IF(INDEX(Map!$D$2:$D$86,MATCH(D4068,Map!$A$2:$A$86,0),0)="","N/A",E4068*INDEX(Map!$D$2:$D$86,MATCH(D4068,Map!$A$2:$A$86,0),0))</f>
        <v>0</v>
      </c>
      <c r="AA4068" t="str">
        <f>INDEX(Map!$E$2:$E$86,MATCH(D4068,Map!$A$2:$A$86,0),0)</f>
        <v>SCCT</v>
      </c>
    </row>
    <row r="4069" spans="1:27" x14ac:dyDescent="0.25">
      <c r="A4069" s="1" t="s">
        <v>122</v>
      </c>
      <c r="B4069" s="1" t="s">
        <v>22</v>
      </c>
      <c r="C4069" s="1">
        <v>36</v>
      </c>
      <c r="D4069" s="1" t="s">
        <v>58</v>
      </c>
      <c r="E4069" s="1">
        <v>0</v>
      </c>
      <c r="F4069" s="1">
        <v>0</v>
      </c>
      <c r="G4069" s="1">
        <v>0</v>
      </c>
      <c r="H4069" s="1">
        <v>0</v>
      </c>
      <c r="I4069" s="1">
        <v>0</v>
      </c>
      <c r="J4069" s="1">
        <v>0</v>
      </c>
      <c r="K4069" s="1">
        <v>0</v>
      </c>
      <c r="L4069" s="1">
        <v>0</v>
      </c>
      <c r="M4069" s="1">
        <v>0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S4069" s="1">
        <v>0</v>
      </c>
      <c r="T4069" s="1">
        <v>0</v>
      </c>
      <c r="U4069" s="3" t="str">
        <f t="shared" si="63"/>
        <v>2017Plan</v>
      </c>
      <c r="V4069" s="2">
        <f>DATE(A4069,INDEX(Map!$H$1:$H$12,MATCH(B4069,Map!$G$1:$G$12,0),0),1)</f>
        <v>43831</v>
      </c>
      <c r="W4069" t="str">
        <f>IF(AND(V4069&gt;=Map!$K$2,V4069&lt;=Map!$L$2),"Base",IF(AND(V4069&gt;=Map!$K$3,V4069&lt;=Map!$L$3),"Fcst","N/A"))</f>
        <v>N/A</v>
      </c>
      <c r="X4069" t="str">
        <f>INDEX(Map!$B$2:$B$86,MATCH(D4069,Map!$A$2:$A$86,0),0)</f>
        <v>Haefling</v>
      </c>
      <c r="Y4069" s="7">
        <f>IF(INDEX(Map!$C$2:$C$86,MATCH(D4069,Map!$A$2:$A$86,0),0)="","N/A",E4069*INDEX(Map!$C$2:$C$86,MATCH(D4069,Map!$A$2:$A$86,0),0))</f>
        <v>0</v>
      </c>
      <c r="Z4069" s="7" t="str">
        <f>IF(INDEX(Map!$D$2:$D$86,MATCH(D4069,Map!$A$2:$A$86,0),0)="","N/A",E4069*INDEX(Map!$D$2:$D$86,MATCH(D4069,Map!$A$2:$A$86,0),0))</f>
        <v>N/A</v>
      </c>
      <c r="AA4069" t="str">
        <f>INDEX(Map!$E$2:$E$86,MATCH(D4069,Map!$A$2:$A$86,0),0)</f>
        <v>SCCT</v>
      </c>
    </row>
    <row r="4070" spans="1:27" x14ac:dyDescent="0.25">
      <c r="A4070" s="1" t="s">
        <v>122</v>
      </c>
      <c r="B4070" s="1" t="s">
        <v>22</v>
      </c>
      <c r="C4070" s="1">
        <v>37</v>
      </c>
      <c r="D4070" s="1" t="s">
        <v>59</v>
      </c>
      <c r="E4070" s="1">
        <v>0</v>
      </c>
      <c r="F4070" s="1">
        <v>0</v>
      </c>
      <c r="G4070" s="1">
        <v>0</v>
      </c>
      <c r="H4070" s="1">
        <v>0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3" t="str">
        <f t="shared" si="63"/>
        <v>2017Plan</v>
      </c>
      <c r="V4070" s="2">
        <f>DATE(A4070,INDEX(Map!$H$1:$H$12,MATCH(B4070,Map!$G$1:$G$12,0),0),1)</f>
        <v>43831</v>
      </c>
      <c r="W4070" t="str">
        <f>IF(AND(V4070&gt;=Map!$K$2,V4070&lt;=Map!$L$2),"Base",IF(AND(V4070&gt;=Map!$K$3,V4070&lt;=Map!$L$3),"Fcst","N/A"))</f>
        <v>N/A</v>
      </c>
      <c r="X4070" t="str">
        <f>INDEX(Map!$B$2:$B$86,MATCH(D4070,Map!$A$2:$A$86,0),0)</f>
        <v>Paddys Run 11</v>
      </c>
      <c r="Y4070" s="7" t="str">
        <f>IF(INDEX(Map!$C$2:$C$86,MATCH(D4070,Map!$A$2:$A$86,0),0)="","N/A",E4070*INDEX(Map!$C$2:$C$86,MATCH(D4070,Map!$A$2:$A$86,0),0))</f>
        <v>N/A</v>
      </c>
      <c r="Z4070" s="7">
        <f>IF(INDEX(Map!$D$2:$D$86,MATCH(D4070,Map!$A$2:$A$86,0),0)="","N/A",E4070*INDEX(Map!$D$2:$D$86,MATCH(D4070,Map!$A$2:$A$86,0),0))</f>
        <v>0</v>
      </c>
      <c r="AA4070" t="str">
        <f>INDEX(Map!$E$2:$E$86,MATCH(D4070,Map!$A$2:$A$86,0),0)</f>
        <v>SCCT</v>
      </c>
    </row>
    <row r="4071" spans="1:27" x14ac:dyDescent="0.25">
      <c r="A4071" s="1" t="s">
        <v>122</v>
      </c>
      <c r="B4071" s="1" t="s">
        <v>22</v>
      </c>
      <c r="C4071" s="1">
        <v>38</v>
      </c>
      <c r="D4071" s="1" t="s">
        <v>60</v>
      </c>
      <c r="E4071" s="1">
        <v>0</v>
      </c>
      <c r="F4071" s="1">
        <v>0</v>
      </c>
      <c r="G4071" s="1">
        <v>0</v>
      </c>
      <c r="H4071" s="1">
        <v>0</v>
      </c>
      <c r="I4071" s="1">
        <v>0</v>
      </c>
      <c r="J4071" s="1">
        <v>0</v>
      </c>
      <c r="K4071" s="1">
        <v>0</v>
      </c>
      <c r="L4071" s="1">
        <v>0</v>
      </c>
      <c r="M4071" s="1">
        <v>0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</v>
      </c>
      <c r="U4071" s="3" t="str">
        <f t="shared" si="63"/>
        <v>2017Plan</v>
      </c>
      <c r="V4071" s="2">
        <f>DATE(A4071,INDEX(Map!$H$1:$H$12,MATCH(B4071,Map!$G$1:$G$12,0),0),1)</f>
        <v>43831</v>
      </c>
      <c r="W4071" t="str">
        <f>IF(AND(V4071&gt;=Map!$K$2,V4071&lt;=Map!$L$2),"Base",IF(AND(V4071&gt;=Map!$K$3,V4071&lt;=Map!$L$3),"Fcst","N/A"))</f>
        <v>N/A</v>
      </c>
      <c r="X4071" t="str">
        <f>INDEX(Map!$B$2:$B$86,MATCH(D4071,Map!$A$2:$A$86,0),0)</f>
        <v>Paddys Run 12</v>
      </c>
      <c r="Y4071" s="7" t="str">
        <f>IF(INDEX(Map!$C$2:$C$86,MATCH(D4071,Map!$A$2:$A$86,0),0)="","N/A",E4071*INDEX(Map!$C$2:$C$86,MATCH(D4071,Map!$A$2:$A$86,0),0))</f>
        <v>N/A</v>
      </c>
      <c r="Z4071" s="7">
        <f>IF(INDEX(Map!$D$2:$D$86,MATCH(D4071,Map!$A$2:$A$86,0),0)="","N/A",E4071*INDEX(Map!$D$2:$D$86,MATCH(D4071,Map!$A$2:$A$86,0),0))</f>
        <v>0</v>
      </c>
      <c r="AA4071" t="str">
        <f>INDEX(Map!$E$2:$E$86,MATCH(D4071,Map!$A$2:$A$86,0),0)</f>
        <v>SCCT</v>
      </c>
    </row>
    <row r="4072" spans="1:27" x14ac:dyDescent="0.25">
      <c r="A4072" s="1" t="s">
        <v>122</v>
      </c>
      <c r="B4072" s="1" t="s">
        <v>22</v>
      </c>
      <c r="C4072" s="1">
        <v>39</v>
      </c>
      <c r="D4072" s="1" t="s">
        <v>61</v>
      </c>
      <c r="E4072" s="1">
        <v>0</v>
      </c>
      <c r="F4072" s="1">
        <v>0</v>
      </c>
      <c r="G4072" s="1">
        <v>0</v>
      </c>
      <c r="H4072" s="1">
        <v>0</v>
      </c>
      <c r="I4072" s="1">
        <v>0</v>
      </c>
      <c r="J4072" s="1">
        <v>0</v>
      </c>
      <c r="K4072" s="1">
        <v>0</v>
      </c>
      <c r="L4072" s="1">
        <v>0</v>
      </c>
      <c r="M4072" s="1">
        <v>0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</v>
      </c>
      <c r="U4072" s="3" t="str">
        <f t="shared" si="63"/>
        <v>2017Plan</v>
      </c>
      <c r="V4072" s="2">
        <f>DATE(A4072,INDEX(Map!$H$1:$H$12,MATCH(B4072,Map!$G$1:$G$12,0),0),1)</f>
        <v>43831</v>
      </c>
      <c r="W4072" t="str">
        <f>IF(AND(V4072&gt;=Map!$K$2,V4072&lt;=Map!$L$2),"Base",IF(AND(V4072&gt;=Map!$K$3,V4072&lt;=Map!$L$3),"Fcst","N/A"))</f>
        <v>N/A</v>
      </c>
      <c r="X4072" t="str">
        <f>INDEX(Map!$B$2:$B$86,MATCH(D4072,Map!$A$2:$A$86,0),0)</f>
        <v>Zorn 1</v>
      </c>
      <c r="Y4072" s="7" t="str">
        <f>IF(INDEX(Map!$C$2:$C$86,MATCH(D4072,Map!$A$2:$A$86,0),0)="","N/A",E4072*INDEX(Map!$C$2:$C$86,MATCH(D4072,Map!$A$2:$A$86,0),0))</f>
        <v>N/A</v>
      </c>
      <c r="Z4072" s="7">
        <f>IF(INDEX(Map!$D$2:$D$86,MATCH(D4072,Map!$A$2:$A$86,0),0)="","N/A",E4072*INDEX(Map!$D$2:$D$86,MATCH(D4072,Map!$A$2:$A$86,0),0))</f>
        <v>0</v>
      </c>
      <c r="AA4072" t="str">
        <f>INDEX(Map!$E$2:$E$86,MATCH(D4072,Map!$A$2:$A$86,0),0)</f>
        <v>SCCT</v>
      </c>
    </row>
    <row r="4073" spans="1:27" x14ac:dyDescent="0.25">
      <c r="A4073" s="1" t="s">
        <v>122</v>
      </c>
      <c r="B4073" s="1" t="s">
        <v>22</v>
      </c>
      <c r="C4073" s="1">
        <v>40</v>
      </c>
      <c r="D4073" s="1" t="s">
        <v>62</v>
      </c>
      <c r="E4073" s="1">
        <v>10.8</v>
      </c>
      <c r="F4073" s="1">
        <v>0</v>
      </c>
      <c r="G4073" s="1">
        <v>46</v>
      </c>
      <c r="H4073" s="1">
        <v>41</v>
      </c>
      <c r="I4073" s="1" t="s">
        <v>63</v>
      </c>
      <c r="J4073" s="1" t="s">
        <v>63</v>
      </c>
      <c r="K4073" s="1">
        <v>350</v>
      </c>
      <c r="L4073" s="1">
        <v>0</v>
      </c>
      <c r="M4073" s="1">
        <v>0</v>
      </c>
      <c r="N4073" s="1" t="s">
        <v>63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3" t="str">
        <f t="shared" si="63"/>
        <v>2017Plan</v>
      </c>
      <c r="V4073" s="2">
        <f>DATE(A4073,INDEX(Map!$H$1:$H$12,MATCH(B4073,Map!$G$1:$G$12,0),0),1)</f>
        <v>43831</v>
      </c>
      <c r="W4073" t="str">
        <f>IF(AND(V4073&gt;=Map!$K$2,V4073&lt;=Map!$L$2),"Base",IF(AND(V4073&gt;=Map!$K$3,V4073&lt;=Map!$L$3),"Fcst","N/A"))</f>
        <v>N/A</v>
      </c>
      <c r="X4073" t="str">
        <f>INDEX(Map!$B$2:$B$86,MATCH(D4073,Map!$A$2:$A$86,0),0)</f>
        <v>Dix Dam</v>
      </c>
      <c r="Y4073" s="7">
        <f>IF(INDEX(Map!$C$2:$C$86,MATCH(D4073,Map!$A$2:$A$86,0),0)="","N/A",E4073*INDEX(Map!$C$2:$C$86,MATCH(D4073,Map!$A$2:$A$86,0),0))</f>
        <v>10.8</v>
      </c>
      <c r="Z4073" s="7" t="str">
        <f>IF(INDEX(Map!$D$2:$D$86,MATCH(D4073,Map!$A$2:$A$86,0),0)="","N/A",E4073*INDEX(Map!$D$2:$D$86,MATCH(D4073,Map!$A$2:$A$86,0),0))</f>
        <v>N/A</v>
      </c>
      <c r="AA4073" t="str">
        <f>INDEX(Map!$E$2:$E$86,MATCH(D4073,Map!$A$2:$A$86,0),0)</f>
        <v>Hydro</v>
      </c>
    </row>
    <row r="4074" spans="1:27" x14ac:dyDescent="0.25">
      <c r="A4074" s="1" t="s">
        <v>122</v>
      </c>
      <c r="B4074" s="1" t="s">
        <v>22</v>
      </c>
      <c r="C4074" s="1">
        <v>41</v>
      </c>
      <c r="D4074" s="1" t="s">
        <v>64</v>
      </c>
      <c r="E4074" s="1">
        <v>23.4</v>
      </c>
      <c r="F4074" s="1">
        <v>0</v>
      </c>
      <c r="G4074" s="1">
        <v>100</v>
      </c>
      <c r="H4074" s="1">
        <v>0</v>
      </c>
      <c r="I4074" s="1" t="s">
        <v>63</v>
      </c>
      <c r="J4074" s="1" t="s">
        <v>63</v>
      </c>
      <c r="K4074" s="1">
        <v>744</v>
      </c>
      <c r="L4074" s="1">
        <v>0</v>
      </c>
      <c r="M4074" s="1">
        <v>0</v>
      </c>
      <c r="N4074" s="1" t="s">
        <v>63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</v>
      </c>
      <c r="U4074" s="3" t="str">
        <f t="shared" si="63"/>
        <v>2017Plan</v>
      </c>
      <c r="V4074" s="2">
        <f>DATE(A4074,INDEX(Map!$H$1:$H$12,MATCH(B4074,Map!$G$1:$G$12,0),0),1)</f>
        <v>43831</v>
      </c>
      <c r="W4074" t="str">
        <f>IF(AND(V4074&gt;=Map!$K$2,V4074&lt;=Map!$L$2),"Base",IF(AND(V4074&gt;=Map!$K$3,V4074&lt;=Map!$L$3),"Fcst","N/A"))</f>
        <v>N/A</v>
      </c>
      <c r="X4074" t="str">
        <f>INDEX(Map!$B$2:$B$86,MATCH(D4074,Map!$A$2:$A$86,0),0)</f>
        <v>Ohio Falls</v>
      </c>
      <c r="Y4074" s="7" t="str">
        <f>IF(INDEX(Map!$C$2:$C$86,MATCH(D4074,Map!$A$2:$A$86,0),0)="","N/A",E4074*INDEX(Map!$C$2:$C$86,MATCH(D4074,Map!$A$2:$A$86,0),0))</f>
        <v>N/A</v>
      </c>
      <c r="Z4074" s="7">
        <f>IF(INDEX(Map!$D$2:$D$86,MATCH(D4074,Map!$A$2:$A$86,0),0)="","N/A",E4074*INDEX(Map!$D$2:$D$86,MATCH(D4074,Map!$A$2:$A$86,0),0))</f>
        <v>23.4</v>
      </c>
      <c r="AA4074" t="str">
        <f>INDEX(Map!$E$2:$E$86,MATCH(D4074,Map!$A$2:$A$86,0),0)</f>
        <v>Hydro</v>
      </c>
    </row>
    <row r="4075" spans="1:27" x14ac:dyDescent="0.25">
      <c r="A4075" s="1" t="s">
        <v>122</v>
      </c>
      <c r="B4075" s="1" t="s">
        <v>22</v>
      </c>
      <c r="C4075" s="1">
        <v>42</v>
      </c>
      <c r="D4075" s="1" t="s">
        <v>65</v>
      </c>
      <c r="E4075" s="1">
        <v>0.9</v>
      </c>
      <c r="F4075" s="1">
        <v>0</v>
      </c>
      <c r="G4075" s="1">
        <v>100</v>
      </c>
      <c r="H4075" s="1">
        <v>0</v>
      </c>
      <c r="I4075" s="1" t="s">
        <v>63</v>
      </c>
      <c r="J4075" s="1" t="s">
        <v>63</v>
      </c>
      <c r="K4075" s="1">
        <v>744</v>
      </c>
      <c r="L4075" s="1">
        <v>0</v>
      </c>
      <c r="M4075" s="1">
        <v>0</v>
      </c>
      <c r="N4075" s="1" t="s">
        <v>63</v>
      </c>
      <c r="O4075" s="1">
        <v>0</v>
      </c>
      <c r="P4075" s="1">
        <v>0</v>
      </c>
      <c r="Q4075" s="1">
        <v>0</v>
      </c>
      <c r="R4075" s="1">
        <v>0</v>
      </c>
      <c r="S4075" s="1">
        <v>0</v>
      </c>
      <c r="T4075" s="1">
        <v>0</v>
      </c>
      <c r="U4075" s="3" t="str">
        <f t="shared" si="63"/>
        <v>2017Plan</v>
      </c>
      <c r="V4075" s="2">
        <f>DATE(A4075,INDEX(Map!$H$1:$H$12,MATCH(B4075,Map!$G$1:$G$12,0),0),1)</f>
        <v>43831</v>
      </c>
      <c r="W4075" t="str">
        <f>IF(AND(V4075&gt;=Map!$K$2,V4075&lt;=Map!$L$2),"Base",IF(AND(V4075&gt;=Map!$K$3,V4075&lt;=Map!$L$3),"Fcst","N/A"))</f>
        <v>N/A</v>
      </c>
      <c r="X4075" t="str">
        <f>INDEX(Map!$B$2:$B$86,MATCH(D4075,Map!$A$2:$A$86,0),0)</f>
        <v>Brown Solar</v>
      </c>
      <c r="Y4075" s="7">
        <f>IF(INDEX(Map!$C$2:$C$86,MATCH(D4075,Map!$A$2:$A$86,0),0)="","N/A",E4075*INDEX(Map!$C$2:$C$86,MATCH(D4075,Map!$A$2:$A$86,0),0))</f>
        <v>0.54900000000000004</v>
      </c>
      <c r="Z4075" s="7">
        <f>IF(INDEX(Map!$D$2:$D$86,MATCH(D4075,Map!$A$2:$A$86,0),0)="","N/A",E4075*INDEX(Map!$D$2:$D$86,MATCH(D4075,Map!$A$2:$A$86,0),0))</f>
        <v>0.35100000000000003</v>
      </c>
      <c r="AA4075" t="str">
        <f>INDEX(Map!$E$2:$E$86,MATCH(D4075,Map!$A$2:$A$86,0),0)</f>
        <v>Solar</v>
      </c>
    </row>
    <row r="4076" spans="1:27" x14ac:dyDescent="0.25">
      <c r="A4076" s="1" t="s">
        <v>122</v>
      </c>
      <c r="B4076" s="1" t="s">
        <v>22</v>
      </c>
      <c r="C4076" s="1">
        <v>43</v>
      </c>
      <c r="D4076" s="1" t="s">
        <v>66</v>
      </c>
      <c r="E4076" s="1">
        <v>11.5</v>
      </c>
      <c r="F4076" s="1">
        <v>0</v>
      </c>
      <c r="G4076" s="1">
        <v>100</v>
      </c>
      <c r="H4076" s="1">
        <v>0</v>
      </c>
      <c r="I4076" s="1">
        <v>1153.2</v>
      </c>
      <c r="J4076" s="1">
        <v>100000</v>
      </c>
      <c r="K4076" s="1">
        <v>744</v>
      </c>
      <c r="L4076" s="1">
        <v>28.3</v>
      </c>
      <c r="M4076" s="1">
        <v>327</v>
      </c>
      <c r="N4076" s="1">
        <v>0</v>
      </c>
      <c r="O4076" s="1">
        <v>0</v>
      </c>
      <c r="P4076" s="1">
        <v>0</v>
      </c>
      <c r="Q4076" s="1">
        <v>0</v>
      </c>
      <c r="R4076" s="1">
        <v>28.32</v>
      </c>
      <c r="S4076" s="1">
        <v>28.32</v>
      </c>
      <c r="T4076" s="1">
        <v>327</v>
      </c>
      <c r="U4076" s="3" t="str">
        <f t="shared" si="63"/>
        <v>2017Plan</v>
      </c>
      <c r="V4076" s="2">
        <f>DATE(A4076,INDEX(Map!$H$1:$H$12,MATCH(B4076,Map!$G$1:$G$12,0),0),1)</f>
        <v>43831</v>
      </c>
      <c r="W4076" t="str">
        <f>IF(AND(V4076&gt;=Map!$K$2,V4076&lt;=Map!$L$2),"Base",IF(AND(V4076&gt;=Map!$K$3,V4076&lt;=Map!$L$3),"Fcst","N/A"))</f>
        <v>N/A</v>
      </c>
      <c r="X4076" t="str">
        <f>INDEX(Map!$B$2:$B$86,MATCH(D4076,Map!$A$2:$A$86,0),0)</f>
        <v>OVEC</v>
      </c>
      <c r="Y4076" s="7">
        <f>IF(INDEX(Map!$C$2:$C$86,MATCH(D4076,Map!$A$2:$A$86,0),0)="","N/A",E4076*INDEX(Map!$C$2:$C$86,MATCH(D4076,Map!$A$2:$A$86,0),0))</f>
        <v>11.5</v>
      </c>
      <c r="Z4076" s="7" t="str">
        <f>IF(INDEX(Map!$D$2:$D$86,MATCH(D4076,Map!$A$2:$A$86,0),0)="","N/A",E4076*INDEX(Map!$D$2:$D$86,MATCH(D4076,Map!$A$2:$A$86,0),0))</f>
        <v>N/A</v>
      </c>
      <c r="AA4076" t="str">
        <f>INDEX(Map!$E$2:$E$86,MATCH(D4076,Map!$A$2:$A$86,0),0)</f>
        <v>Coal</v>
      </c>
    </row>
    <row r="4077" spans="1:27" x14ac:dyDescent="0.25">
      <c r="A4077" s="1" t="s">
        <v>122</v>
      </c>
      <c r="B4077" s="1" t="s">
        <v>22</v>
      </c>
      <c r="C4077" s="1">
        <v>44</v>
      </c>
      <c r="D4077" s="1" t="s">
        <v>67</v>
      </c>
      <c r="E4077" s="1">
        <v>5.4</v>
      </c>
      <c r="F4077" s="1">
        <v>0</v>
      </c>
      <c r="G4077" s="1">
        <v>22</v>
      </c>
      <c r="H4077" s="1">
        <v>44</v>
      </c>
      <c r="I4077" s="1">
        <v>541.20000000000005</v>
      </c>
      <c r="J4077" s="1">
        <v>100000</v>
      </c>
      <c r="K4077" s="1">
        <v>164</v>
      </c>
      <c r="L4077" s="1">
        <v>28.3</v>
      </c>
      <c r="M4077" s="1">
        <v>153</v>
      </c>
      <c r="N4077" s="1">
        <v>0</v>
      </c>
      <c r="O4077" s="1">
        <v>0</v>
      </c>
      <c r="P4077" s="1">
        <v>0</v>
      </c>
      <c r="Q4077" s="1">
        <v>0</v>
      </c>
      <c r="R4077" s="1">
        <v>28.32</v>
      </c>
      <c r="S4077" s="1">
        <v>28.32</v>
      </c>
      <c r="T4077" s="1">
        <v>153</v>
      </c>
      <c r="U4077" s="3" t="str">
        <f t="shared" si="63"/>
        <v>2017Plan</v>
      </c>
      <c r="V4077" s="2">
        <f>DATE(A4077,INDEX(Map!$H$1:$H$12,MATCH(B4077,Map!$G$1:$G$12,0),0),1)</f>
        <v>43831</v>
      </c>
      <c r="W4077" t="str">
        <f>IF(AND(V4077&gt;=Map!$K$2,V4077&lt;=Map!$L$2),"Base",IF(AND(V4077&gt;=Map!$K$3,V4077&lt;=Map!$L$3),"Fcst","N/A"))</f>
        <v>N/A</v>
      </c>
      <c r="X4077" t="str">
        <f>INDEX(Map!$B$2:$B$86,MATCH(D4077,Map!$A$2:$A$86,0),0)</f>
        <v>OVEC</v>
      </c>
      <c r="Y4077" s="7">
        <f>IF(INDEX(Map!$C$2:$C$86,MATCH(D4077,Map!$A$2:$A$86,0),0)="","N/A",E4077*INDEX(Map!$C$2:$C$86,MATCH(D4077,Map!$A$2:$A$86,0),0))</f>
        <v>5.4</v>
      </c>
      <c r="Z4077" s="7" t="str">
        <f>IF(INDEX(Map!$D$2:$D$86,MATCH(D4077,Map!$A$2:$A$86,0),0)="","N/A",E4077*INDEX(Map!$D$2:$D$86,MATCH(D4077,Map!$A$2:$A$86,0),0))</f>
        <v>N/A</v>
      </c>
      <c r="AA4077" t="str">
        <f>INDEX(Map!$E$2:$E$86,MATCH(D4077,Map!$A$2:$A$86,0),0)</f>
        <v>Coal</v>
      </c>
    </row>
    <row r="4078" spans="1:27" x14ac:dyDescent="0.25">
      <c r="A4078" s="1" t="s">
        <v>122</v>
      </c>
      <c r="B4078" s="1" t="s">
        <v>22</v>
      </c>
      <c r="C4078" s="1">
        <v>45</v>
      </c>
      <c r="D4078" s="1" t="s">
        <v>68</v>
      </c>
      <c r="E4078" s="1">
        <v>25.7</v>
      </c>
      <c r="F4078" s="1">
        <v>0</v>
      </c>
      <c r="G4078" s="1">
        <v>100</v>
      </c>
      <c r="H4078" s="1">
        <v>0</v>
      </c>
      <c r="I4078" s="1">
        <v>2566.8000000000002</v>
      </c>
      <c r="J4078" s="1">
        <v>100000</v>
      </c>
      <c r="K4078" s="1">
        <v>744</v>
      </c>
      <c r="L4078" s="1">
        <v>28.3</v>
      </c>
      <c r="M4078" s="1">
        <v>727</v>
      </c>
      <c r="N4078" s="1">
        <v>0</v>
      </c>
      <c r="O4078" s="1">
        <v>0</v>
      </c>
      <c r="P4078" s="1">
        <v>0</v>
      </c>
      <c r="Q4078" s="1">
        <v>0</v>
      </c>
      <c r="R4078" s="1">
        <v>28.32</v>
      </c>
      <c r="S4078" s="1">
        <v>28.32</v>
      </c>
      <c r="T4078" s="1">
        <v>727</v>
      </c>
      <c r="U4078" s="3" t="str">
        <f t="shared" si="63"/>
        <v>2017Plan</v>
      </c>
      <c r="V4078" s="2">
        <f>DATE(A4078,INDEX(Map!$H$1:$H$12,MATCH(B4078,Map!$G$1:$G$12,0),0),1)</f>
        <v>43831</v>
      </c>
      <c r="W4078" t="str">
        <f>IF(AND(V4078&gt;=Map!$K$2,V4078&lt;=Map!$L$2),"Base",IF(AND(V4078&gt;=Map!$K$3,V4078&lt;=Map!$L$3),"Fcst","N/A"))</f>
        <v>N/A</v>
      </c>
      <c r="X4078" t="str">
        <f>INDEX(Map!$B$2:$B$86,MATCH(D4078,Map!$A$2:$A$86,0),0)</f>
        <v>OVEC</v>
      </c>
      <c r="Y4078" s="7" t="str">
        <f>IF(INDEX(Map!$C$2:$C$86,MATCH(D4078,Map!$A$2:$A$86,0),0)="","N/A",E4078*INDEX(Map!$C$2:$C$86,MATCH(D4078,Map!$A$2:$A$86,0),0))</f>
        <v>N/A</v>
      </c>
      <c r="Z4078" s="7">
        <f>IF(INDEX(Map!$D$2:$D$86,MATCH(D4078,Map!$A$2:$A$86,0),0)="","N/A",E4078*INDEX(Map!$D$2:$D$86,MATCH(D4078,Map!$A$2:$A$86,0),0))</f>
        <v>25.7</v>
      </c>
      <c r="AA4078" t="str">
        <f>INDEX(Map!$E$2:$E$86,MATCH(D4078,Map!$A$2:$A$86,0),0)</f>
        <v>Coal</v>
      </c>
    </row>
    <row r="4079" spans="1:27" x14ac:dyDescent="0.25">
      <c r="A4079" s="1" t="s">
        <v>122</v>
      </c>
      <c r="B4079" s="1" t="s">
        <v>22</v>
      </c>
      <c r="C4079" s="1">
        <v>46</v>
      </c>
      <c r="D4079" s="1" t="s">
        <v>69</v>
      </c>
      <c r="E4079" s="1">
        <v>17</v>
      </c>
      <c r="F4079" s="1">
        <v>0</v>
      </c>
      <c r="G4079" s="1">
        <v>30.4</v>
      </c>
      <c r="H4079" s="1">
        <v>58</v>
      </c>
      <c r="I4079" s="1">
        <v>1695</v>
      </c>
      <c r="J4079" s="1">
        <v>100000</v>
      </c>
      <c r="K4079" s="1">
        <v>226</v>
      </c>
      <c r="L4079" s="1">
        <v>28.3</v>
      </c>
      <c r="M4079" s="1">
        <v>480</v>
      </c>
      <c r="N4079" s="1">
        <v>0</v>
      </c>
      <c r="O4079" s="1">
        <v>0</v>
      </c>
      <c r="P4079" s="1">
        <v>0</v>
      </c>
      <c r="Q4079" s="1">
        <v>0</v>
      </c>
      <c r="R4079" s="1">
        <v>28.32</v>
      </c>
      <c r="S4079" s="1">
        <v>28.32</v>
      </c>
      <c r="T4079" s="1">
        <v>480</v>
      </c>
      <c r="U4079" s="3" t="str">
        <f t="shared" si="63"/>
        <v>2017Plan</v>
      </c>
      <c r="V4079" s="2">
        <f>DATE(A4079,INDEX(Map!$H$1:$H$12,MATCH(B4079,Map!$G$1:$G$12,0),0),1)</f>
        <v>43831</v>
      </c>
      <c r="W4079" t="str">
        <f>IF(AND(V4079&gt;=Map!$K$2,V4079&lt;=Map!$L$2),"Base",IF(AND(V4079&gt;=Map!$K$3,V4079&lt;=Map!$L$3),"Fcst","N/A"))</f>
        <v>N/A</v>
      </c>
      <c r="X4079" t="str">
        <f>INDEX(Map!$B$2:$B$86,MATCH(D4079,Map!$A$2:$A$86,0),0)</f>
        <v>OVEC</v>
      </c>
      <c r="Y4079" s="7" t="str">
        <f>IF(INDEX(Map!$C$2:$C$86,MATCH(D4079,Map!$A$2:$A$86,0),0)="","N/A",E4079*INDEX(Map!$C$2:$C$86,MATCH(D4079,Map!$A$2:$A$86,0),0))</f>
        <v>N/A</v>
      </c>
      <c r="Z4079" s="7">
        <f>IF(INDEX(Map!$D$2:$D$86,MATCH(D4079,Map!$A$2:$A$86,0),0)="","N/A",E4079*INDEX(Map!$D$2:$D$86,MATCH(D4079,Map!$A$2:$A$86,0),0))</f>
        <v>17</v>
      </c>
      <c r="AA4079" t="str">
        <f>INDEX(Map!$E$2:$E$86,MATCH(D4079,Map!$A$2:$A$86,0),0)</f>
        <v>Coal</v>
      </c>
    </row>
    <row r="4080" spans="1:27" x14ac:dyDescent="0.25">
      <c r="A4080" s="1" t="s">
        <v>122</v>
      </c>
      <c r="B4080" s="1" t="s">
        <v>22</v>
      </c>
      <c r="C4080" s="1">
        <v>47</v>
      </c>
      <c r="D4080" s="1" t="s">
        <v>70</v>
      </c>
      <c r="E4080" s="1">
        <v>0</v>
      </c>
      <c r="F4080" s="1">
        <v>0</v>
      </c>
      <c r="G4080" s="1">
        <v>0</v>
      </c>
      <c r="H4080" s="1">
        <v>0</v>
      </c>
      <c r="I4080" s="1" t="s">
        <v>63</v>
      </c>
      <c r="J4080" s="1" t="s">
        <v>63</v>
      </c>
      <c r="K4080" s="1">
        <v>0</v>
      </c>
      <c r="L4080" s="1">
        <v>0</v>
      </c>
      <c r="M4080" s="1">
        <v>0</v>
      </c>
      <c r="N4080" s="1" t="s">
        <v>63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</v>
      </c>
      <c r="U4080" s="3" t="str">
        <f t="shared" si="63"/>
        <v>2017Plan</v>
      </c>
      <c r="V4080" s="2">
        <f>DATE(A4080,INDEX(Map!$H$1:$H$12,MATCH(B4080,Map!$G$1:$G$12,0),0),1)</f>
        <v>43831</v>
      </c>
      <c r="W4080" t="str">
        <f>IF(AND(V4080&gt;=Map!$K$2,V4080&lt;=Map!$L$2),"Base",IF(AND(V4080&gt;=Map!$K$3,V4080&lt;=Map!$L$3),"Fcst","N/A"))</f>
        <v>N/A</v>
      </c>
      <c r="X4080" t="str">
        <f>INDEX(Map!$B$2:$B$86,MATCH(D4080,Map!$A$2:$A$86,0),0)</f>
        <v>N/A</v>
      </c>
      <c r="Y4080" s="7" t="str">
        <f>IF(INDEX(Map!$C$2:$C$86,MATCH(D4080,Map!$A$2:$A$86,0),0)="","N/A",E4080*INDEX(Map!$C$2:$C$86,MATCH(D4080,Map!$A$2:$A$86,0),0))</f>
        <v>N/A</v>
      </c>
      <c r="Z4080" s="7" t="str">
        <f>IF(INDEX(Map!$D$2:$D$86,MATCH(D4080,Map!$A$2:$A$86,0),0)="","N/A",E4080*INDEX(Map!$D$2:$D$86,MATCH(D4080,Map!$A$2:$A$86,0),0))</f>
        <v>N/A</v>
      </c>
      <c r="AA4080" t="str">
        <f>INDEX(Map!$E$2:$E$86,MATCH(D4080,Map!$A$2:$A$86,0),0)</f>
        <v>Purchases</v>
      </c>
    </row>
    <row r="4081" spans="1:27" x14ac:dyDescent="0.25">
      <c r="A4081" s="1" t="s">
        <v>122</v>
      </c>
      <c r="B4081" s="1" t="s">
        <v>22</v>
      </c>
      <c r="C4081" s="1">
        <v>48</v>
      </c>
      <c r="D4081" s="1" t="s">
        <v>71</v>
      </c>
      <c r="E4081" s="1">
        <v>0</v>
      </c>
      <c r="F4081" s="1">
        <v>0</v>
      </c>
      <c r="G4081" s="1">
        <v>0</v>
      </c>
      <c r="H4081" s="1">
        <v>0</v>
      </c>
      <c r="I4081" s="1" t="s">
        <v>63</v>
      </c>
      <c r="J4081" s="1" t="s">
        <v>63</v>
      </c>
      <c r="K4081" s="1">
        <v>0</v>
      </c>
      <c r="L4081" s="1">
        <v>0</v>
      </c>
      <c r="M4081" s="1">
        <v>0</v>
      </c>
      <c r="N4081" s="1" t="s">
        <v>63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</v>
      </c>
      <c r="U4081" s="3" t="str">
        <f t="shared" si="63"/>
        <v>2017Plan</v>
      </c>
      <c r="V4081" s="2">
        <f>DATE(A4081,INDEX(Map!$H$1:$H$12,MATCH(B4081,Map!$G$1:$G$12,0),0),1)</f>
        <v>43831</v>
      </c>
      <c r="W4081" t="str">
        <f>IF(AND(V4081&gt;=Map!$K$2,V4081&lt;=Map!$L$2),"Base",IF(AND(V4081&gt;=Map!$K$3,V4081&lt;=Map!$L$3),"Fcst","N/A"))</f>
        <v>N/A</v>
      </c>
      <c r="X4081" t="str">
        <f>INDEX(Map!$B$2:$B$86,MATCH(D4081,Map!$A$2:$A$86,0),0)</f>
        <v>N/A</v>
      </c>
      <c r="Y4081" s="7" t="str">
        <f>IF(INDEX(Map!$C$2:$C$86,MATCH(D4081,Map!$A$2:$A$86,0),0)="","N/A",E4081*INDEX(Map!$C$2:$C$86,MATCH(D4081,Map!$A$2:$A$86,0),0))</f>
        <v>N/A</v>
      </c>
      <c r="Z4081" s="7" t="str">
        <f>IF(INDEX(Map!$D$2:$D$86,MATCH(D4081,Map!$A$2:$A$86,0),0)="","N/A",E4081*INDEX(Map!$D$2:$D$86,MATCH(D4081,Map!$A$2:$A$86,0),0))</f>
        <v>N/A</v>
      </c>
      <c r="AA4081" t="str">
        <f>INDEX(Map!$E$2:$E$86,MATCH(D4081,Map!$A$2:$A$86,0),0)</f>
        <v>Purchases</v>
      </c>
    </row>
    <row r="4082" spans="1:27" x14ac:dyDescent="0.25">
      <c r="A4082" s="1" t="s">
        <v>122</v>
      </c>
      <c r="B4082" s="1" t="s">
        <v>22</v>
      </c>
      <c r="C4082" s="1">
        <v>49</v>
      </c>
      <c r="D4082" s="1" t="s">
        <v>72</v>
      </c>
      <c r="E4082" s="1">
        <v>0</v>
      </c>
      <c r="F4082" s="1">
        <v>0</v>
      </c>
      <c r="G4082" s="1">
        <v>0</v>
      </c>
      <c r="H4082" s="1">
        <v>0</v>
      </c>
      <c r="I4082" s="1" t="s">
        <v>63</v>
      </c>
      <c r="J4082" s="1" t="s">
        <v>63</v>
      </c>
      <c r="K4082" s="1">
        <v>0</v>
      </c>
      <c r="L4082" s="1">
        <v>0</v>
      </c>
      <c r="M4082" s="1">
        <v>0</v>
      </c>
      <c r="N4082" s="1" t="s">
        <v>63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</v>
      </c>
      <c r="U4082" s="3" t="str">
        <f t="shared" si="63"/>
        <v>2017Plan</v>
      </c>
      <c r="V4082" s="2">
        <f>DATE(A4082,INDEX(Map!$H$1:$H$12,MATCH(B4082,Map!$G$1:$G$12,0),0),1)</f>
        <v>43831</v>
      </c>
      <c r="W4082" t="str">
        <f>IF(AND(V4082&gt;=Map!$K$2,V4082&lt;=Map!$L$2),"Base",IF(AND(V4082&gt;=Map!$K$3,V4082&lt;=Map!$L$3),"Fcst","N/A"))</f>
        <v>N/A</v>
      </c>
      <c r="X4082" t="str">
        <f>INDEX(Map!$B$2:$B$86,MATCH(D4082,Map!$A$2:$A$86,0),0)</f>
        <v>N/A</v>
      </c>
      <c r="Y4082" s="7" t="str">
        <f>IF(INDEX(Map!$C$2:$C$86,MATCH(D4082,Map!$A$2:$A$86,0),0)="","N/A",E4082*INDEX(Map!$C$2:$C$86,MATCH(D4082,Map!$A$2:$A$86,0),0))</f>
        <v>N/A</v>
      </c>
      <c r="Z4082" s="7" t="str">
        <f>IF(INDEX(Map!$D$2:$D$86,MATCH(D4082,Map!$A$2:$A$86,0),0)="","N/A",E4082*INDEX(Map!$D$2:$D$86,MATCH(D4082,Map!$A$2:$A$86,0),0))</f>
        <v>N/A</v>
      </c>
      <c r="AA4082" t="str">
        <f>INDEX(Map!$E$2:$E$86,MATCH(D4082,Map!$A$2:$A$86,0),0)</f>
        <v>Purchases</v>
      </c>
    </row>
    <row r="4083" spans="1:27" x14ac:dyDescent="0.25">
      <c r="A4083" s="1" t="s">
        <v>122</v>
      </c>
      <c r="B4083" s="1" t="s">
        <v>22</v>
      </c>
      <c r="C4083" s="1">
        <v>50</v>
      </c>
      <c r="D4083" s="1" t="s">
        <v>73</v>
      </c>
      <c r="E4083" s="1">
        <v>0</v>
      </c>
      <c r="F4083" s="1">
        <v>0</v>
      </c>
      <c r="G4083" s="1">
        <v>0</v>
      </c>
      <c r="H4083" s="1">
        <v>0</v>
      </c>
      <c r="I4083" s="1" t="s">
        <v>63</v>
      </c>
      <c r="J4083" s="1" t="s">
        <v>63</v>
      </c>
      <c r="K4083" s="1">
        <v>0</v>
      </c>
      <c r="L4083" s="1">
        <v>0</v>
      </c>
      <c r="M4083" s="1">
        <v>0</v>
      </c>
      <c r="N4083" s="1" t="s">
        <v>63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</v>
      </c>
      <c r="U4083" s="3" t="str">
        <f t="shared" si="63"/>
        <v>2017Plan</v>
      </c>
      <c r="V4083" s="2">
        <f>DATE(A4083,INDEX(Map!$H$1:$H$12,MATCH(B4083,Map!$G$1:$G$12,0),0),1)</f>
        <v>43831</v>
      </c>
      <c r="W4083" t="str">
        <f>IF(AND(V4083&gt;=Map!$K$2,V4083&lt;=Map!$L$2),"Base",IF(AND(V4083&gt;=Map!$K$3,V4083&lt;=Map!$L$3),"Fcst","N/A"))</f>
        <v>N/A</v>
      </c>
      <c r="X4083" t="str">
        <f>INDEX(Map!$B$2:$B$86,MATCH(D4083,Map!$A$2:$A$86,0),0)</f>
        <v>N/A</v>
      </c>
      <c r="Y4083" s="7" t="str">
        <f>IF(INDEX(Map!$C$2:$C$86,MATCH(D4083,Map!$A$2:$A$86,0),0)="","N/A",E4083*INDEX(Map!$C$2:$C$86,MATCH(D4083,Map!$A$2:$A$86,0),0))</f>
        <v>N/A</v>
      </c>
      <c r="Z4083" s="7" t="str">
        <f>IF(INDEX(Map!$D$2:$D$86,MATCH(D4083,Map!$A$2:$A$86,0),0)="","N/A",E4083*INDEX(Map!$D$2:$D$86,MATCH(D4083,Map!$A$2:$A$86,0),0))</f>
        <v>N/A</v>
      </c>
      <c r="AA4083" t="str">
        <f>INDEX(Map!$E$2:$E$86,MATCH(D4083,Map!$A$2:$A$86,0),0)</f>
        <v>Purchases</v>
      </c>
    </row>
    <row r="4084" spans="1:27" x14ac:dyDescent="0.25">
      <c r="A4084" s="1" t="s">
        <v>122</v>
      </c>
      <c r="B4084" s="1" t="s">
        <v>22</v>
      </c>
      <c r="C4084" s="1">
        <v>51</v>
      </c>
      <c r="D4084" s="1" t="s">
        <v>74</v>
      </c>
      <c r="E4084" s="1">
        <v>0</v>
      </c>
      <c r="F4084" s="1">
        <v>0</v>
      </c>
      <c r="G4084" s="1">
        <v>0</v>
      </c>
      <c r="H4084" s="1">
        <v>0</v>
      </c>
      <c r="I4084" s="1" t="s">
        <v>63</v>
      </c>
      <c r="J4084" s="1" t="s">
        <v>63</v>
      </c>
      <c r="K4084" s="1">
        <v>0</v>
      </c>
      <c r="L4084" s="1">
        <v>0</v>
      </c>
      <c r="M4084" s="1">
        <v>0</v>
      </c>
      <c r="N4084" s="1" t="s">
        <v>63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</v>
      </c>
      <c r="U4084" s="3" t="str">
        <f t="shared" si="63"/>
        <v>2017Plan</v>
      </c>
      <c r="V4084" s="2">
        <f>DATE(A4084,INDEX(Map!$H$1:$H$12,MATCH(B4084,Map!$G$1:$G$12,0),0),1)</f>
        <v>43831</v>
      </c>
      <c r="W4084" t="str">
        <f>IF(AND(V4084&gt;=Map!$K$2,V4084&lt;=Map!$L$2),"Base",IF(AND(V4084&gt;=Map!$K$3,V4084&lt;=Map!$L$3),"Fcst","N/A"))</f>
        <v>N/A</v>
      </c>
      <c r="X4084" t="str">
        <f>INDEX(Map!$B$2:$B$86,MATCH(D4084,Map!$A$2:$A$86,0),0)</f>
        <v>N/A</v>
      </c>
      <c r="Y4084" s="7" t="str">
        <f>IF(INDEX(Map!$C$2:$C$86,MATCH(D4084,Map!$A$2:$A$86,0),0)="","N/A",E4084*INDEX(Map!$C$2:$C$86,MATCH(D4084,Map!$A$2:$A$86,0),0))</f>
        <v>N/A</v>
      </c>
      <c r="Z4084" s="7" t="str">
        <f>IF(INDEX(Map!$D$2:$D$86,MATCH(D4084,Map!$A$2:$A$86,0),0)="","N/A",E4084*INDEX(Map!$D$2:$D$86,MATCH(D4084,Map!$A$2:$A$86,0),0))</f>
        <v>N/A</v>
      </c>
      <c r="AA4084" t="str">
        <f>INDEX(Map!$E$2:$E$86,MATCH(D4084,Map!$A$2:$A$86,0),0)</f>
        <v>Purchases</v>
      </c>
    </row>
    <row r="4085" spans="1:27" x14ac:dyDescent="0.25">
      <c r="A4085" s="1" t="s">
        <v>122</v>
      </c>
      <c r="B4085" s="1" t="s">
        <v>22</v>
      </c>
      <c r="C4085" s="1">
        <v>52</v>
      </c>
      <c r="D4085" s="1" t="s">
        <v>75</v>
      </c>
      <c r="E4085" s="1">
        <v>0</v>
      </c>
      <c r="F4085" s="1">
        <v>0</v>
      </c>
      <c r="G4085" s="1">
        <v>0</v>
      </c>
      <c r="H4085" s="1">
        <v>0</v>
      </c>
      <c r="I4085" s="1" t="s">
        <v>63</v>
      </c>
      <c r="J4085" s="1" t="s">
        <v>63</v>
      </c>
      <c r="K4085" s="1">
        <v>0</v>
      </c>
      <c r="L4085" s="1">
        <v>0</v>
      </c>
      <c r="M4085" s="1">
        <v>0</v>
      </c>
      <c r="N4085" s="1" t="s">
        <v>63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</v>
      </c>
      <c r="U4085" s="3" t="str">
        <f t="shared" si="63"/>
        <v>2017Plan</v>
      </c>
      <c r="V4085" s="2">
        <f>DATE(A4085,INDEX(Map!$H$1:$H$12,MATCH(B4085,Map!$G$1:$G$12,0),0),1)</f>
        <v>43831</v>
      </c>
      <c r="W4085" t="str">
        <f>IF(AND(V4085&gt;=Map!$K$2,V4085&lt;=Map!$L$2),"Base",IF(AND(V4085&gt;=Map!$K$3,V4085&lt;=Map!$L$3),"Fcst","N/A"))</f>
        <v>N/A</v>
      </c>
      <c r="X4085" t="str">
        <f>INDEX(Map!$B$2:$B$86,MATCH(D4085,Map!$A$2:$A$86,0),0)</f>
        <v>N/A</v>
      </c>
      <c r="Y4085" s="7" t="str">
        <f>IF(INDEX(Map!$C$2:$C$86,MATCH(D4085,Map!$A$2:$A$86,0),0)="","N/A",E4085*INDEX(Map!$C$2:$C$86,MATCH(D4085,Map!$A$2:$A$86,0),0))</f>
        <v>N/A</v>
      </c>
      <c r="Z4085" s="7" t="str">
        <f>IF(INDEX(Map!$D$2:$D$86,MATCH(D4085,Map!$A$2:$A$86,0),0)="","N/A",E4085*INDEX(Map!$D$2:$D$86,MATCH(D4085,Map!$A$2:$A$86,0),0))</f>
        <v>N/A</v>
      </c>
      <c r="AA4085" t="str">
        <f>INDEX(Map!$E$2:$E$86,MATCH(D4085,Map!$A$2:$A$86,0),0)</f>
        <v>Purchases</v>
      </c>
    </row>
    <row r="4086" spans="1:27" x14ac:dyDescent="0.25">
      <c r="A4086" s="1" t="s">
        <v>122</v>
      </c>
      <c r="B4086" s="1" t="s">
        <v>22</v>
      </c>
      <c r="C4086" s="1">
        <v>53</v>
      </c>
      <c r="D4086" s="1" t="s">
        <v>76</v>
      </c>
      <c r="E4086" s="1">
        <v>0</v>
      </c>
      <c r="F4086" s="1">
        <v>0</v>
      </c>
      <c r="G4086" s="1">
        <v>0</v>
      </c>
      <c r="H4086" s="1">
        <v>0</v>
      </c>
      <c r="I4086" s="1" t="s">
        <v>63</v>
      </c>
      <c r="J4086" s="1" t="s">
        <v>63</v>
      </c>
      <c r="K4086" s="1">
        <v>0</v>
      </c>
      <c r="L4086" s="1">
        <v>0</v>
      </c>
      <c r="M4086" s="1">
        <v>0</v>
      </c>
      <c r="N4086" s="1" t="s">
        <v>63</v>
      </c>
      <c r="O4086" s="1">
        <v>0</v>
      </c>
      <c r="P4086" s="1">
        <v>0</v>
      </c>
      <c r="Q4086" s="1">
        <v>0</v>
      </c>
      <c r="R4086" s="1">
        <v>0</v>
      </c>
      <c r="S4086" s="1">
        <v>0</v>
      </c>
      <c r="T4086" s="1">
        <v>0</v>
      </c>
      <c r="U4086" s="3" t="str">
        <f t="shared" si="63"/>
        <v>2017Plan</v>
      </c>
      <c r="V4086" s="2">
        <f>DATE(A4086,INDEX(Map!$H$1:$H$12,MATCH(B4086,Map!$G$1:$G$12,0),0),1)</f>
        <v>43831</v>
      </c>
      <c r="W4086" t="str">
        <f>IF(AND(V4086&gt;=Map!$K$2,V4086&lt;=Map!$L$2),"Base",IF(AND(V4086&gt;=Map!$K$3,V4086&lt;=Map!$L$3),"Fcst","N/A"))</f>
        <v>N/A</v>
      </c>
      <c r="X4086" t="str">
        <f>INDEX(Map!$B$2:$B$86,MATCH(D4086,Map!$A$2:$A$86,0),0)</f>
        <v>N/A</v>
      </c>
      <c r="Y4086" s="7" t="str">
        <f>IF(INDEX(Map!$C$2:$C$86,MATCH(D4086,Map!$A$2:$A$86,0),0)="","N/A",E4086*INDEX(Map!$C$2:$C$86,MATCH(D4086,Map!$A$2:$A$86,0),0))</f>
        <v>N/A</v>
      </c>
      <c r="Z4086" s="7" t="str">
        <f>IF(INDEX(Map!$D$2:$D$86,MATCH(D4086,Map!$A$2:$A$86,0),0)="","N/A",E4086*INDEX(Map!$D$2:$D$86,MATCH(D4086,Map!$A$2:$A$86,0),0))</f>
        <v>N/A</v>
      </c>
      <c r="AA4086" t="str">
        <f>INDEX(Map!$E$2:$E$86,MATCH(D4086,Map!$A$2:$A$86,0),0)</f>
        <v>Purchases</v>
      </c>
    </row>
    <row r="4087" spans="1:27" x14ac:dyDescent="0.25">
      <c r="A4087" s="1" t="s">
        <v>122</v>
      </c>
      <c r="B4087" s="1" t="s">
        <v>22</v>
      </c>
      <c r="C4087" s="1">
        <v>54</v>
      </c>
      <c r="D4087" s="1" t="s">
        <v>77</v>
      </c>
      <c r="E4087" s="1">
        <v>0</v>
      </c>
      <c r="F4087" s="1">
        <v>0</v>
      </c>
      <c r="G4087" s="1">
        <v>0</v>
      </c>
      <c r="H4087" s="1">
        <v>0</v>
      </c>
      <c r="I4087" s="1" t="s">
        <v>63</v>
      </c>
      <c r="J4087" s="1" t="s">
        <v>63</v>
      </c>
      <c r="K4087" s="1">
        <v>0</v>
      </c>
      <c r="L4087" s="1">
        <v>0</v>
      </c>
      <c r="M4087" s="1">
        <v>0</v>
      </c>
      <c r="N4087" s="1" t="s">
        <v>63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</v>
      </c>
      <c r="U4087" s="3" t="str">
        <f t="shared" si="63"/>
        <v>2017Plan</v>
      </c>
      <c r="V4087" s="2">
        <f>DATE(A4087,INDEX(Map!$H$1:$H$12,MATCH(B4087,Map!$G$1:$G$12,0),0),1)</f>
        <v>43831</v>
      </c>
      <c r="W4087" t="str">
        <f>IF(AND(V4087&gt;=Map!$K$2,V4087&lt;=Map!$L$2),"Base",IF(AND(V4087&gt;=Map!$K$3,V4087&lt;=Map!$L$3),"Fcst","N/A"))</f>
        <v>N/A</v>
      </c>
      <c r="X4087" t="str">
        <f>INDEX(Map!$B$2:$B$86,MATCH(D4087,Map!$A$2:$A$86,0),0)</f>
        <v>N/A</v>
      </c>
      <c r="Y4087" s="7" t="str">
        <f>IF(INDEX(Map!$C$2:$C$86,MATCH(D4087,Map!$A$2:$A$86,0),0)="","N/A",E4087*INDEX(Map!$C$2:$C$86,MATCH(D4087,Map!$A$2:$A$86,0),0))</f>
        <v>N/A</v>
      </c>
      <c r="Z4087" s="7" t="str">
        <f>IF(INDEX(Map!$D$2:$D$86,MATCH(D4087,Map!$A$2:$A$86,0),0)="","N/A",E4087*INDEX(Map!$D$2:$D$86,MATCH(D4087,Map!$A$2:$A$86,0),0))</f>
        <v>N/A</v>
      </c>
      <c r="AA4087" t="str">
        <f>INDEX(Map!$E$2:$E$86,MATCH(D4087,Map!$A$2:$A$86,0),0)</f>
        <v>Purchases</v>
      </c>
    </row>
    <row r="4088" spans="1:27" x14ac:dyDescent="0.25">
      <c r="A4088" s="1" t="s">
        <v>122</v>
      </c>
      <c r="B4088" s="1" t="s">
        <v>22</v>
      </c>
      <c r="C4088" s="1">
        <v>55</v>
      </c>
      <c r="D4088" s="1" t="s">
        <v>78</v>
      </c>
      <c r="E4088" s="1">
        <v>0</v>
      </c>
      <c r="F4088" s="1">
        <v>0</v>
      </c>
      <c r="G4088" s="1">
        <v>0</v>
      </c>
      <c r="H4088" s="1">
        <v>0</v>
      </c>
      <c r="I4088" s="1" t="s">
        <v>63</v>
      </c>
      <c r="J4088" s="1" t="s">
        <v>63</v>
      </c>
      <c r="K4088" s="1">
        <v>0</v>
      </c>
      <c r="L4088" s="1">
        <v>0</v>
      </c>
      <c r="M4088" s="1">
        <v>0</v>
      </c>
      <c r="N4088" s="1" t="s">
        <v>63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</v>
      </c>
      <c r="U4088" s="3" t="str">
        <f t="shared" si="63"/>
        <v>2017Plan</v>
      </c>
      <c r="V4088" s="2">
        <f>DATE(A4088,INDEX(Map!$H$1:$H$12,MATCH(B4088,Map!$G$1:$G$12,0),0),1)</f>
        <v>43831</v>
      </c>
      <c r="W4088" t="str">
        <f>IF(AND(V4088&gt;=Map!$K$2,V4088&lt;=Map!$L$2),"Base",IF(AND(V4088&gt;=Map!$K$3,V4088&lt;=Map!$L$3),"Fcst","N/A"))</f>
        <v>N/A</v>
      </c>
      <c r="X4088" t="str">
        <f>INDEX(Map!$B$2:$B$86,MATCH(D4088,Map!$A$2:$A$86,0),0)</f>
        <v>N/A</v>
      </c>
      <c r="Y4088" s="7" t="str">
        <f>IF(INDEX(Map!$C$2:$C$86,MATCH(D4088,Map!$A$2:$A$86,0),0)="","N/A",E4088*INDEX(Map!$C$2:$C$86,MATCH(D4088,Map!$A$2:$A$86,0),0))</f>
        <v>N/A</v>
      </c>
      <c r="Z4088" s="7" t="str">
        <f>IF(INDEX(Map!$D$2:$D$86,MATCH(D4088,Map!$A$2:$A$86,0),0)="","N/A",E4088*INDEX(Map!$D$2:$D$86,MATCH(D4088,Map!$A$2:$A$86,0),0))</f>
        <v>N/A</v>
      </c>
      <c r="AA4088" t="str">
        <f>INDEX(Map!$E$2:$E$86,MATCH(D4088,Map!$A$2:$A$86,0),0)</f>
        <v>Purchases</v>
      </c>
    </row>
    <row r="4089" spans="1:27" x14ac:dyDescent="0.25">
      <c r="A4089" s="1" t="s">
        <v>122</v>
      </c>
      <c r="B4089" s="1" t="s">
        <v>22</v>
      </c>
      <c r="C4089" s="1">
        <v>56</v>
      </c>
      <c r="D4089" s="1" t="s">
        <v>79</v>
      </c>
      <c r="E4089" s="1">
        <v>0.9</v>
      </c>
      <c r="F4089" s="1">
        <v>0</v>
      </c>
      <c r="G4089" s="1">
        <v>6.9</v>
      </c>
      <c r="H4089" s="1">
        <v>7</v>
      </c>
      <c r="I4089" s="1" t="s">
        <v>63</v>
      </c>
      <c r="J4089" s="1" t="s">
        <v>63</v>
      </c>
      <c r="K4089" s="1">
        <v>17</v>
      </c>
      <c r="L4089" s="1">
        <v>14.5</v>
      </c>
      <c r="M4089" s="1">
        <v>12</v>
      </c>
      <c r="N4089" s="1" t="s">
        <v>63</v>
      </c>
      <c r="O4089" s="1">
        <v>0</v>
      </c>
      <c r="P4089" s="1">
        <v>0</v>
      </c>
      <c r="Q4089" s="1">
        <v>6</v>
      </c>
      <c r="R4089" s="1">
        <v>21.94</v>
      </c>
      <c r="S4089" s="1">
        <v>21.94</v>
      </c>
      <c r="T4089" s="1">
        <v>19</v>
      </c>
      <c r="U4089" s="3" t="str">
        <f t="shared" si="63"/>
        <v>2017Plan</v>
      </c>
      <c r="V4089" s="2">
        <f>DATE(A4089,INDEX(Map!$H$1:$H$12,MATCH(B4089,Map!$G$1:$G$12,0),0),1)</f>
        <v>43831</v>
      </c>
      <c r="W4089" t="str">
        <f>IF(AND(V4089&gt;=Map!$K$2,V4089&lt;=Map!$L$2),"Base",IF(AND(V4089&gt;=Map!$K$3,V4089&lt;=Map!$L$3),"Fcst","N/A"))</f>
        <v>N/A</v>
      </c>
      <c r="X4089" t="str">
        <f>INDEX(Map!$B$2:$B$86,MATCH(D4089,Map!$A$2:$A$86,0),0)</f>
        <v>N/A</v>
      </c>
      <c r="Y4089" s="7" t="str">
        <f>IF(INDEX(Map!$C$2:$C$86,MATCH(D4089,Map!$A$2:$A$86,0),0)="","N/A",E4089*INDEX(Map!$C$2:$C$86,MATCH(D4089,Map!$A$2:$A$86,0),0))</f>
        <v>N/A</v>
      </c>
      <c r="Z4089" s="7" t="str">
        <f>IF(INDEX(Map!$D$2:$D$86,MATCH(D4089,Map!$A$2:$A$86,0),0)="","N/A",E4089*INDEX(Map!$D$2:$D$86,MATCH(D4089,Map!$A$2:$A$86,0),0))</f>
        <v>N/A</v>
      </c>
      <c r="AA4089" t="str">
        <f>INDEX(Map!$E$2:$E$86,MATCH(D4089,Map!$A$2:$A$86,0),0)</f>
        <v>Purchases</v>
      </c>
    </row>
    <row r="4090" spans="1:27" x14ac:dyDescent="0.25">
      <c r="A4090" s="1" t="s">
        <v>122</v>
      </c>
      <c r="B4090" s="1" t="s">
        <v>22</v>
      </c>
      <c r="C4090" s="1">
        <v>57</v>
      </c>
      <c r="D4090" s="1" t="s">
        <v>80</v>
      </c>
      <c r="E4090" s="1">
        <v>0.7</v>
      </c>
      <c r="F4090" s="1">
        <v>0</v>
      </c>
      <c r="G4090" s="1">
        <v>5.6</v>
      </c>
      <c r="H4090" s="1">
        <v>6</v>
      </c>
      <c r="I4090" s="1" t="s">
        <v>63</v>
      </c>
      <c r="J4090" s="1" t="s">
        <v>63</v>
      </c>
      <c r="K4090" s="1">
        <v>14</v>
      </c>
      <c r="L4090" s="1">
        <v>12.8</v>
      </c>
      <c r="M4090" s="1">
        <v>9</v>
      </c>
      <c r="N4090" s="1" t="s">
        <v>63</v>
      </c>
      <c r="O4090" s="1">
        <v>0</v>
      </c>
      <c r="P4090" s="1">
        <v>0</v>
      </c>
      <c r="Q4090" s="1">
        <v>5</v>
      </c>
      <c r="R4090" s="1">
        <v>19.89</v>
      </c>
      <c r="S4090" s="1">
        <v>19.89</v>
      </c>
      <c r="T4090" s="1">
        <v>14</v>
      </c>
      <c r="U4090" s="3" t="str">
        <f t="shared" si="63"/>
        <v>2017Plan</v>
      </c>
      <c r="V4090" s="2">
        <f>DATE(A4090,INDEX(Map!$H$1:$H$12,MATCH(B4090,Map!$G$1:$G$12,0),0),1)</f>
        <v>43831</v>
      </c>
      <c r="W4090" t="str">
        <f>IF(AND(V4090&gt;=Map!$K$2,V4090&lt;=Map!$L$2),"Base",IF(AND(V4090&gt;=Map!$K$3,V4090&lt;=Map!$L$3),"Fcst","N/A"))</f>
        <v>N/A</v>
      </c>
      <c r="X4090" t="str">
        <f>INDEX(Map!$B$2:$B$86,MATCH(D4090,Map!$A$2:$A$86,0),0)</f>
        <v>N/A</v>
      </c>
      <c r="Y4090" s="7" t="str">
        <f>IF(INDEX(Map!$C$2:$C$86,MATCH(D4090,Map!$A$2:$A$86,0),0)="","N/A",E4090*INDEX(Map!$C$2:$C$86,MATCH(D4090,Map!$A$2:$A$86,0),0))</f>
        <v>N/A</v>
      </c>
      <c r="Z4090" s="7" t="str">
        <f>IF(INDEX(Map!$D$2:$D$86,MATCH(D4090,Map!$A$2:$A$86,0),0)="","N/A",E4090*INDEX(Map!$D$2:$D$86,MATCH(D4090,Map!$A$2:$A$86,0),0))</f>
        <v>N/A</v>
      </c>
      <c r="AA4090" t="str">
        <f>INDEX(Map!$E$2:$E$86,MATCH(D4090,Map!$A$2:$A$86,0),0)</f>
        <v>Purchases</v>
      </c>
    </row>
    <row r="4091" spans="1:27" x14ac:dyDescent="0.25">
      <c r="A4091" s="1" t="s">
        <v>122</v>
      </c>
      <c r="B4091" s="1" t="s">
        <v>22</v>
      </c>
      <c r="C4091" s="1">
        <v>58</v>
      </c>
      <c r="D4091" s="1" t="s">
        <v>81</v>
      </c>
      <c r="E4091" s="1">
        <v>0.6</v>
      </c>
      <c r="F4091" s="1">
        <v>0</v>
      </c>
      <c r="G4091" s="1">
        <v>4.8</v>
      </c>
      <c r="H4091" s="1">
        <v>5</v>
      </c>
      <c r="I4091" s="1" t="s">
        <v>63</v>
      </c>
      <c r="J4091" s="1" t="s">
        <v>63</v>
      </c>
      <c r="K4091" s="1">
        <v>12</v>
      </c>
      <c r="L4091" s="1">
        <v>12</v>
      </c>
      <c r="M4091" s="1">
        <v>7</v>
      </c>
      <c r="N4091" s="1" t="s">
        <v>63</v>
      </c>
      <c r="O4091" s="1">
        <v>0</v>
      </c>
      <c r="P4091" s="1">
        <v>0</v>
      </c>
      <c r="Q4091" s="1">
        <v>4</v>
      </c>
      <c r="R4091" s="1">
        <v>18.97</v>
      </c>
      <c r="S4091" s="1">
        <v>18.97</v>
      </c>
      <c r="T4091" s="1">
        <v>11</v>
      </c>
      <c r="U4091" s="3" t="str">
        <f t="shared" si="63"/>
        <v>2017Plan</v>
      </c>
      <c r="V4091" s="2">
        <f>DATE(A4091,INDEX(Map!$H$1:$H$12,MATCH(B4091,Map!$G$1:$G$12,0),0),1)</f>
        <v>43831</v>
      </c>
      <c r="W4091" t="str">
        <f>IF(AND(V4091&gt;=Map!$K$2,V4091&lt;=Map!$L$2),"Base",IF(AND(V4091&gt;=Map!$K$3,V4091&lt;=Map!$L$3),"Fcst","N/A"))</f>
        <v>N/A</v>
      </c>
      <c r="X4091" t="str">
        <f>INDEX(Map!$B$2:$B$86,MATCH(D4091,Map!$A$2:$A$86,0),0)</f>
        <v>N/A</v>
      </c>
      <c r="Y4091" s="7" t="str">
        <f>IF(INDEX(Map!$C$2:$C$86,MATCH(D4091,Map!$A$2:$A$86,0),0)="","N/A",E4091*INDEX(Map!$C$2:$C$86,MATCH(D4091,Map!$A$2:$A$86,0),0))</f>
        <v>N/A</v>
      </c>
      <c r="Z4091" s="7" t="str">
        <f>IF(INDEX(Map!$D$2:$D$86,MATCH(D4091,Map!$A$2:$A$86,0),0)="","N/A",E4091*INDEX(Map!$D$2:$D$86,MATCH(D4091,Map!$A$2:$A$86,0),0))</f>
        <v>N/A</v>
      </c>
      <c r="AA4091" t="str">
        <f>INDEX(Map!$E$2:$E$86,MATCH(D4091,Map!$A$2:$A$86,0),0)</f>
        <v>Purchases</v>
      </c>
    </row>
    <row r="4092" spans="1:27" x14ac:dyDescent="0.25">
      <c r="A4092" s="1" t="s">
        <v>122</v>
      </c>
      <c r="B4092" s="1" t="s">
        <v>22</v>
      </c>
      <c r="C4092" s="1">
        <v>59</v>
      </c>
      <c r="D4092" s="1" t="s">
        <v>82</v>
      </c>
      <c r="E4092" s="1">
        <v>0.6</v>
      </c>
      <c r="F4092" s="1">
        <v>0</v>
      </c>
      <c r="G4092" s="1">
        <v>4.4000000000000004</v>
      </c>
      <c r="H4092" s="1">
        <v>4</v>
      </c>
      <c r="I4092" s="1" t="s">
        <v>63</v>
      </c>
      <c r="J4092" s="1" t="s">
        <v>63</v>
      </c>
      <c r="K4092" s="1">
        <v>11</v>
      </c>
      <c r="L4092" s="1">
        <v>11.9</v>
      </c>
      <c r="M4092" s="1">
        <v>7</v>
      </c>
      <c r="N4092" s="1" t="s">
        <v>63</v>
      </c>
      <c r="O4092" s="1">
        <v>0</v>
      </c>
      <c r="P4092" s="1">
        <v>0</v>
      </c>
      <c r="Q4092" s="1">
        <v>4</v>
      </c>
      <c r="R4092" s="1">
        <v>18.899999999999999</v>
      </c>
      <c r="S4092" s="1">
        <v>18.899999999999999</v>
      </c>
      <c r="T4092" s="1">
        <v>10</v>
      </c>
      <c r="U4092" s="3" t="str">
        <f t="shared" si="63"/>
        <v>2017Plan</v>
      </c>
      <c r="V4092" s="2">
        <f>DATE(A4092,INDEX(Map!$H$1:$H$12,MATCH(B4092,Map!$G$1:$G$12,0),0),1)</f>
        <v>43831</v>
      </c>
      <c r="W4092" t="str">
        <f>IF(AND(V4092&gt;=Map!$K$2,V4092&lt;=Map!$L$2),"Base",IF(AND(V4092&gt;=Map!$K$3,V4092&lt;=Map!$L$3),"Fcst","N/A"))</f>
        <v>N/A</v>
      </c>
      <c r="X4092" t="str">
        <f>INDEX(Map!$B$2:$B$86,MATCH(D4092,Map!$A$2:$A$86,0),0)</f>
        <v>N/A</v>
      </c>
      <c r="Y4092" s="7" t="str">
        <f>IF(INDEX(Map!$C$2:$C$86,MATCH(D4092,Map!$A$2:$A$86,0),0)="","N/A",E4092*INDEX(Map!$C$2:$C$86,MATCH(D4092,Map!$A$2:$A$86,0),0))</f>
        <v>N/A</v>
      </c>
      <c r="Z4092" s="7" t="str">
        <f>IF(INDEX(Map!$D$2:$D$86,MATCH(D4092,Map!$A$2:$A$86,0),0)="","N/A",E4092*INDEX(Map!$D$2:$D$86,MATCH(D4092,Map!$A$2:$A$86,0),0))</f>
        <v>N/A</v>
      </c>
      <c r="AA4092" t="str">
        <f>INDEX(Map!$E$2:$E$86,MATCH(D4092,Map!$A$2:$A$86,0),0)</f>
        <v>Purchases</v>
      </c>
    </row>
    <row r="4093" spans="1:27" x14ac:dyDescent="0.25">
      <c r="A4093" s="1" t="s">
        <v>122</v>
      </c>
      <c r="B4093" s="1" t="s">
        <v>22</v>
      </c>
      <c r="C4093" s="1">
        <v>60</v>
      </c>
      <c r="D4093" s="1" t="s">
        <v>83</v>
      </c>
      <c r="E4093" s="1">
        <v>-27.2</v>
      </c>
      <c r="F4093" s="1">
        <v>0</v>
      </c>
      <c r="G4093" s="1">
        <v>18.5</v>
      </c>
      <c r="H4093" s="1">
        <v>25</v>
      </c>
      <c r="I4093" s="1" t="s">
        <v>63</v>
      </c>
      <c r="J4093" s="1" t="s">
        <v>63</v>
      </c>
      <c r="K4093" s="1">
        <v>295</v>
      </c>
      <c r="L4093" s="1">
        <v>44.9</v>
      </c>
      <c r="M4093" s="1">
        <v>-1221</v>
      </c>
      <c r="N4093" s="1" t="s">
        <v>63</v>
      </c>
      <c r="O4093" s="1">
        <v>0</v>
      </c>
      <c r="P4093" s="1">
        <v>0</v>
      </c>
      <c r="Q4093" s="1">
        <v>315</v>
      </c>
      <c r="R4093" s="1">
        <v>33.32</v>
      </c>
      <c r="S4093" s="1">
        <v>33.32</v>
      </c>
      <c r="T4093" s="1">
        <v>-906</v>
      </c>
      <c r="U4093" s="3" t="str">
        <f t="shared" si="63"/>
        <v>2017Plan</v>
      </c>
      <c r="V4093" s="2">
        <f>DATE(A4093,INDEX(Map!$H$1:$H$12,MATCH(B4093,Map!$G$1:$G$12,0),0),1)</f>
        <v>43831</v>
      </c>
      <c r="W4093" t="str">
        <f>IF(AND(V4093&gt;=Map!$K$2,V4093&lt;=Map!$L$2),"Base",IF(AND(V4093&gt;=Map!$K$3,V4093&lt;=Map!$L$3),"Fcst","N/A"))</f>
        <v>N/A</v>
      </c>
      <c r="X4093" t="str">
        <f>INDEX(Map!$B$2:$B$86,MATCH(D4093,Map!$A$2:$A$86,0),0)</f>
        <v>N/A</v>
      </c>
      <c r="Y4093" s="7" t="str">
        <f>IF(INDEX(Map!$C$2:$C$86,MATCH(D4093,Map!$A$2:$A$86,0),0)="","N/A",E4093*INDEX(Map!$C$2:$C$86,MATCH(D4093,Map!$A$2:$A$86,0),0))</f>
        <v>N/A</v>
      </c>
      <c r="Z4093" s="7" t="str">
        <f>IF(INDEX(Map!$D$2:$D$86,MATCH(D4093,Map!$A$2:$A$86,0),0)="","N/A",E4093*INDEX(Map!$D$2:$D$86,MATCH(D4093,Map!$A$2:$A$86,0),0))</f>
        <v>N/A</v>
      </c>
      <c r="AA4093" t="str">
        <f>INDEX(Map!$E$2:$E$86,MATCH(D4093,Map!$A$2:$A$86,0),0)</f>
        <v>Sales</v>
      </c>
    </row>
    <row r="4094" spans="1:27" x14ac:dyDescent="0.25">
      <c r="A4094" s="1" t="s">
        <v>122</v>
      </c>
      <c r="B4094" s="1" t="s">
        <v>22</v>
      </c>
      <c r="C4094" s="1">
        <v>61</v>
      </c>
      <c r="D4094" s="1" t="s">
        <v>84</v>
      </c>
      <c r="E4094" s="1">
        <v>-9.1999999999999993</v>
      </c>
      <c r="F4094" s="1">
        <v>0</v>
      </c>
      <c r="G4094" s="1">
        <v>37</v>
      </c>
      <c r="H4094" s="1">
        <v>31</v>
      </c>
      <c r="I4094" s="1" t="s">
        <v>63</v>
      </c>
      <c r="J4094" s="1" t="s">
        <v>63</v>
      </c>
      <c r="K4094" s="1">
        <v>234</v>
      </c>
      <c r="L4094" s="1">
        <v>43.4</v>
      </c>
      <c r="M4094" s="1">
        <v>-398</v>
      </c>
      <c r="N4094" s="1" t="s">
        <v>63</v>
      </c>
      <c r="O4094" s="1">
        <v>0</v>
      </c>
      <c r="P4094" s="1">
        <v>0</v>
      </c>
      <c r="Q4094" s="1">
        <v>92</v>
      </c>
      <c r="R4094" s="1">
        <v>33.409999999999997</v>
      </c>
      <c r="S4094" s="1">
        <v>33.409999999999997</v>
      </c>
      <c r="T4094" s="1">
        <v>-306</v>
      </c>
      <c r="U4094" s="3" t="str">
        <f t="shared" si="63"/>
        <v>2017Plan</v>
      </c>
      <c r="V4094" s="2">
        <f>DATE(A4094,INDEX(Map!$H$1:$H$12,MATCH(B4094,Map!$G$1:$G$12,0),0),1)</f>
        <v>43831</v>
      </c>
      <c r="W4094" t="str">
        <f>IF(AND(V4094&gt;=Map!$K$2,V4094&lt;=Map!$L$2),"Base",IF(AND(V4094&gt;=Map!$K$3,V4094&lt;=Map!$L$3),"Fcst","N/A"))</f>
        <v>N/A</v>
      </c>
      <c r="X4094" t="str">
        <f>INDEX(Map!$B$2:$B$86,MATCH(D4094,Map!$A$2:$A$86,0),0)</f>
        <v>N/A</v>
      </c>
      <c r="Y4094" s="7" t="str">
        <f>IF(INDEX(Map!$C$2:$C$86,MATCH(D4094,Map!$A$2:$A$86,0),0)="","N/A",E4094*INDEX(Map!$C$2:$C$86,MATCH(D4094,Map!$A$2:$A$86,0),0))</f>
        <v>N/A</v>
      </c>
      <c r="Z4094" s="7" t="str">
        <f>IF(INDEX(Map!$D$2:$D$86,MATCH(D4094,Map!$A$2:$A$86,0),0)="","N/A",E4094*INDEX(Map!$D$2:$D$86,MATCH(D4094,Map!$A$2:$A$86,0),0))</f>
        <v>N/A</v>
      </c>
      <c r="AA4094" t="str">
        <f>INDEX(Map!$E$2:$E$86,MATCH(D4094,Map!$A$2:$A$86,0),0)</f>
        <v>Sales</v>
      </c>
    </row>
    <row r="4095" spans="1:27" x14ac:dyDescent="0.25">
      <c r="A4095" s="1" t="s">
        <v>122</v>
      </c>
      <c r="B4095" s="1" t="s">
        <v>22</v>
      </c>
      <c r="C4095" s="1">
        <v>62</v>
      </c>
      <c r="D4095" s="1" t="s">
        <v>85</v>
      </c>
      <c r="E4095" s="1">
        <v>-7.4</v>
      </c>
      <c r="F4095" s="1">
        <v>0</v>
      </c>
      <c r="G4095" s="1">
        <v>32.799999999999997</v>
      </c>
      <c r="H4095" s="1">
        <v>4</v>
      </c>
      <c r="I4095" s="1" t="s">
        <v>63</v>
      </c>
      <c r="J4095" s="1" t="s">
        <v>63</v>
      </c>
      <c r="K4095" s="1">
        <v>64</v>
      </c>
      <c r="L4095" s="1">
        <v>44.4</v>
      </c>
      <c r="M4095" s="1">
        <v>-327</v>
      </c>
      <c r="N4095" s="1" t="s">
        <v>63</v>
      </c>
      <c r="O4095" s="1">
        <v>0</v>
      </c>
      <c r="P4095" s="1">
        <v>0</v>
      </c>
      <c r="Q4095" s="1">
        <v>74</v>
      </c>
      <c r="R4095" s="1">
        <v>34.340000000000003</v>
      </c>
      <c r="S4095" s="1">
        <v>34.340000000000003</v>
      </c>
      <c r="T4095" s="1">
        <v>-253</v>
      </c>
      <c r="U4095" s="3" t="str">
        <f t="shared" si="63"/>
        <v>2017Plan</v>
      </c>
      <c r="V4095" s="2">
        <f>DATE(A4095,INDEX(Map!$H$1:$H$12,MATCH(B4095,Map!$G$1:$G$12,0),0),1)</f>
        <v>43831</v>
      </c>
      <c r="W4095" t="str">
        <f>IF(AND(V4095&gt;=Map!$K$2,V4095&lt;=Map!$L$2),"Base",IF(AND(V4095&gt;=Map!$K$3,V4095&lt;=Map!$L$3),"Fcst","N/A"))</f>
        <v>N/A</v>
      </c>
      <c r="X4095" t="str">
        <f>INDEX(Map!$B$2:$B$86,MATCH(D4095,Map!$A$2:$A$86,0),0)</f>
        <v>N/A</v>
      </c>
      <c r="Y4095" s="7" t="str">
        <f>IF(INDEX(Map!$C$2:$C$86,MATCH(D4095,Map!$A$2:$A$86,0),0)="","N/A",E4095*INDEX(Map!$C$2:$C$86,MATCH(D4095,Map!$A$2:$A$86,0),0))</f>
        <v>N/A</v>
      </c>
      <c r="Z4095" s="7" t="str">
        <f>IF(INDEX(Map!$D$2:$D$86,MATCH(D4095,Map!$A$2:$A$86,0),0)="","N/A",E4095*INDEX(Map!$D$2:$D$86,MATCH(D4095,Map!$A$2:$A$86,0),0))</f>
        <v>N/A</v>
      </c>
      <c r="AA4095" t="str">
        <f>INDEX(Map!$E$2:$E$86,MATCH(D4095,Map!$A$2:$A$86,0),0)</f>
        <v>Sales</v>
      </c>
    </row>
    <row r="4096" spans="1:27" x14ac:dyDescent="0.25">
      <c r="A4096" s="1" t="s">
        <v>122</v>
      </c>
      <c r="B4096" s="1" t="s">
        <v>22</v>
      </c>
      <c r="C4096" s="1">
        <v>63</v>
      </c>
      <c r="D4096" s="1" t="s">
        <v>86</v>
      </c>
      <c r="E4096" s="1">
        <v>-8.8000000000000007</v>
      </c>
      <c r="F4096" s="1">
        <v>0</v>
      </c>
      <c r="G4096" s="1">
        <v>39.299999999999997</v>
      </c>
      <c r="H4096" s="1">
        <v>4</v>
      </c>
      <c r="I4096" s="1" t="s">
        <v>63</v>
      </c>
      <c r="J4096" s="1" t="s">
        <v>63</v>
      </c>
      <c r="K4096" s="1">
        <v>64</v>
      </c>
      <c r="L4096" s="1">
        <v>44</v>
      </c>
      <c r="M4096" s="1">
        <v>-387</v>
      </c>
      <c r="N4096" s="1" t="s">
        <v>63</v>
      </c>
      <c r="O4096" s="1">
        <v>0</v>
      </c>
      <c r="P4096" s="1">
        <v>0</v>
      </c>
      <c r="Q4096" s="1">
        <v>88</v>
      </c>
      <c r="R4096" s="1">
        <v>33.99</v>
      </c>
      <c r="S4096" s="1">
        <v>33.99</v>
      </c>
      <c r="T4096" s="1">
        <v>-299</v>
      </c>
      <c r="U4096" s="3" t="str">
        <f t="shared" si="63"/>
        <v>2017Plan</v>
      </c>
      <c r="V4096" s="2">
        <f>DATE(A4096,INDEX(Map!$H$1:$H$12,MATCH(B4096,Map!$G$1:$G$12,0),0),1)</f>
        <v>43831</v>
      </c>
      <c r="W4096" t="str">
        <f>IF(AND(V4096&gt;=Map!$K$2,V4096&lt;=Map!$L$2),"Base",IF(AND(V4096&gt;=Map!$K$3,V4096&lt;=Map!$L$3),"Fcst","N/A"))</f>
        <v>N/A</v>
      </c>
      <c r="X4096" t="str">
        <f>INDEX(Map!$B$2:$B$86,MATCH(D4096,Map!$A$2:$A$86,0),0)</f>
        <v>N/A</v>
      </c>
      <c r="Y4096" s="7" t="str">
        <f>IF(INDEX(Map!$C$2:$C$86,MATCH(D4096,Map!$A$2:$A$86,0),0)="","N/A",E4096*INDEX(Map!$C$2:$C$86,MATCH(D4096,Map!$A$2:$A$86,0),0))</f>
        <v>N/A</v>
      </c>
      <c r="Z4096" s="7" t="str">
        <f>IF(INDEX(Map!$D$2:$D$86,MATCH(D4096,Map!$A$2:$A$86,0),0)="","N/A",E4096*INDEX(Map!$D$2:$D$86,MATCH(D4096,Map!$A$2:$A$86,0),0))</f>
        <v>N/A</v>
      </c>
      <c r="AA4096" t="str">
        <f>INDEX(Map!$E$2:$E$86,MATCH(D4096,Map!$A$2:$A$86,0),0)</f>
        <v>Sales</v>
      </c>
    </row>
    <row r="4097" spans="1:27" x14ac:dyDescent="0.25">
      <c r="A4097" s="1" t="s">
        <v>122</v>
      </c>
      <c r="B4097" s="1" t="s">
        <v>22</v>
      </c>
      <c r="C4097" s="1">
        <v>64</v>
      </c>
      <c r="D4097" s="1" t="s">
        <v>87</v>
      </c>
      <c r="E4097" s="1">
        <v>0</v>
      </c>
      <c r="F4097" s="1">
        <v>0</v>
      </c>
      <c r="G4097" s="1">
        <v>0</v>
      </c>
      <c r="H4097" s="1">
        <v>0</v>
      </c>
      <c r="I4097" s="1" t="s">
        <v>63</v>
      </c>
      <c r="J4097" s="1" t="s">
        <v>63</v>
      </c>
      <c r="K4097" s="1">
        <v>0</v>
      </c>
      <c r="L4097" s="1">
        <v>0</v>
      </c>
      <c r="M4097" s="1">
        <v>0</v>
      </c>
      <c r="N4097" s="1" t="s">
        <v>63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</v>
      </c>
      <c r="U4097" s="3" t="str">
        <f t="shared" si="63"/>
        <v>2017Plan</v>
      </c>
      <c r="V4097" s="2">
        <f>DATE(A4097,INDEX(Map!$H$1:$H$12,MATCH(B4097,Map!$G$1:$G$12,0),0),1)</f>
        <v>43831</v>
      </c>
      <c r="W4097" t="str">
        <f>IF(AND(V4097&gt;=Map!$K$2,V4097&lt;=Map!$L$2),"Base",IF(AND(V4097&gt;=Map!$K$3,V4097&lt;=Map!$L$3),"Fcst","N/A"))</f>
        <v>N/A</v>
      </c>
      <c r="X4097" t="str">
        <f>INDEX(Map!$B$2:$B$86,MATCH(D4097,Map!$A$2:$A$86,0),0)</f>
        <v>N/A</v>
      </c>
      <c r="Y4097" s="7" t="str">
        <f>IF(INDEX(Map!$C$2:$C$86,MATCH(D4097,Map!$A$2:$A$86,0),0)="","N/A",E4097*INDEX(Map!$C$2:$C$86,MATCH(D4097,Map!$A$2:$A$86,0),0))</f>
        <v>N/A</v>
      </c>
      <c r="Z4097" s="7" t="str">
        <f>IF(INDEX(Map!$D$2:$D$86,MATCH(D4097,Map!$A$2:$A$86,0),0)="","N/A",E4097*INDEX(Map!$D$2:$D$86,MATCH(D4097,Map!$A$2:$A$86,0),0))</f>
        <v>N/A</v>
      </c>
      <c r="AA4097" t="str">
        <f>INDEX(Map!$E$2:$E$86,MATCH(D4097,Map!$A$2:$A$86,0),0)</f>
        <v>Sales</v>
      </c>
    </row>
    <row r="4098" spans="1:27" x14ac:dyDescent="0.25">
      <c r="A4098" s="1" t="s">
        <v>122</v>
      </c>
      <c r="B4098" s="1" t="s">
        <v>22</v>
      </c>
      <c r="C4098" s="1">
        <v>65</v>
      </c>
      <c r="D4098" s="1" t="s">
        <v>88</v>
      </c>
      <c r="E4098" s="1">
        <v>0</v>
      </c>
      <c r="F4098" s="1">
        <v>0</v>
      </c>
      <c r="G4098" s="1">
        <v>0</v>
      </c>
      <c r="H4098" s="1">
        <v>0</v>
      </c>
      <c r="I4098" s="1" t="s">
        <v>63</v>
      </c>
      <c r="J4098" s="1" t="s">
        <v>63</v>
      </c>
      <c r="K4098" s="1">
        <v>0</v>
      </c>
      <c r="L4098" s="1">
        <v>0</v>
      </c>
      <c r="M4098" s="1">
        <v>0</v>
      </c>
      <c r="N4098" s="1" t="s">
        <v>63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</v>
      </c>
      <c r="U4098" s="3" t="str">
        <f t="shared" si="63"/>
        <v>2017Plan</v>
      </c>
      <c r="V4098" s="2">
        <f>DATE(A4098,INDEX(Map!$H$1:$H$12,MATCH(B4098,Map!$G$1:$G$12,0),0),1)</f>
        <v>43831</v>
      </c>
      <c r="W4098" t="str">
        <f>IF(AND(V4098&gt;=Map!$K$2,V4098&lt;=Map!$L$2),"Base",IF(AND(V4098&gt;=Map!$K$3,V4098&lt;=Map!$L$3),"Fcst","N/A"))</f>
        <v>N/A</v>
      </c>
      <c r="X4098" t="str">
        <f>INDEX(Map!$B$2:$B$86,MATCH(D4098,Map!$A$2:$A$86,0),0)</f>
        <v>N/A</v>
      </c>
      <c r="Y4098" s="7" t="str">
        <f>IF(INDEX(Map!$C$2:$C$86,MATCH(D4098,Map!$A$2:$A$86,0),0)="","N/A",E4098*INDEX(Map!$C$2:$C$86,MATCH(D4098,Map!$A$2:$A$86,0),0))</f>
        <v>N/A</v>
      </c>
      <c r="Z4098" s="7" t="str">
        <f>IF(INDEX(Map!$D$2:$D$86,MATCH(D4098,Map!$A$2:$A$86,0),0)="","N/A",E4098*INDEX(Map!$D$2:$D$86,MATCH(D4098,Map!$A$2:$A$86,0),0))</f>
        <v>N/A</v>
      </c>
      <c r="AA4098" t="str">
        <f>INDEX(Map!$E$2:$E$86,MATCH(D4098,Map!$A$2:$A$86,0),0)</f>
        <v>Sales</v>
      </c>
    </row>
    <row r="4099" spans="1:27" x14ac:dyDescent="0.25">
      <c r="A4099" s="1" t="s">
        <v>122</v>
      </c>
      <c r="B4099" s="1" t="s">
        <v>22</v>
      </c>
      <c r="C4099" s="1">
        <v>66</v>
      </c>
      <c r="D4099" s="1" t="s">
        <v>89</v>
      </c>
      <c r="E4099" s="1">
        <v>0</v>
      </c>
      <c r="F4099" s="1">
        <v>0</v>
      </c>
      <c r="G4099" s="1">
        <v>0</v>
      </c>
      <c r="H4099" s="1">
        <v>0</v>
      </c>
      <c r="I4099" s="1" t="s">
        <v>63</v>
      </c>
      <c r="J4099" s="1" t="s">
        <v>63</v>
      </c>
      <c r="K4099" s="1">
        <v>0</v>
      </c>
      <c r="L4099" s="1">
        <v>0</v>
      </c>
      <c r="M4099" s="1">
        <v>0</v>
      </c>
      <c r="N4099" s="1" t="s">
        <v>63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0</v>
      </c>
      <c r="U4099" s="3" t="str">
        <f t="shared" si="63"/>
        <v>2017Plan</v>
      </c>
      <c r="V4099" s="2">
        <f>DATE(A4099,INDEX(Map!$H$1:$H$12,MATCH(B4099,Map!$G$1:$G$12,0),0),1)</f>
        <v>43831</v>
      </c>
      <c r="W4099" t="str">
        <f>IF(AND(V4099&gt;=Map!$K$2,V4099&lt;=Map!$L$2),"Base",IF(AND(V4099&gt;=Map!$K$3,V4099&lt;=Map!$L$3),"Fcst","N/A"))</f>
        <v>N/A</v>
      </c>
      <c r="X4099" t="str">
        <f>INDEX(Map!$B$2:$B$86,MATCH(D4099,Map!$A$2:$A$86,0),0)</f>
        <v>N/A</v>
      </c>
      <c r="Y4099" s="7" t="str">
        <f>IF(INDEX(Map!$C$2:$C$86,MATCH(D4099,Map!$A$2:$A$86,0),0)="","N/A",E4099*INDEX(Map!$C$2:$C$86,MATCH(D4099,Map!$A$2:$A$86,0),0))</f>
        <v>N/A</v>
      </c>
      <c r="Z4099" s="7" t="str">
        <f>IF(INDEX(Map!$D$2:$D$86,MATCH(D4099,Map!$A$2:$A$86,0),0)="","N/A",E4099*INDEX(Map!$D$2:$D$86,MATCH(D4099,Map!$A$2:$A$86,0),0))</f>
        <v>N/A</v>
      </c>
      <c r="AA4099" t="str">
        <f>INDEX(Map!$E$2:$E$86,MATCH(D4099,Map!$A$2:$A$86,0),0)</f>
        <v>Sales</v>
      </c>
    </row>
    <row r="4100" spans="1:27" x14ac:dyDescent="0.25">
      <c r="A4100" s="1" t="s">
        <v>122</v>
      </c>
      <c r="B4100" s="1" t="s">
        <v>22</v>
      </c>
      <c r="C4100" s="1">
        <v>67</v>
      </c>
      <c r="D4100" s="1" t="s">
        <v>90</v>
      </c>
      <c r="E4100" s="1">
        <v>0</v>
      </c>
      <c r="F4100" s="1">
        <v>0</v>
      </c>
      <c r="G4100" s="1">
        <v>0</v>
      </c>
      <c r="H4100" s="1">
        <v>0</v>
      </c>
      <c r="I4100" s="1" t="s">
        <v>63</v>
      </c>
      <c r="J4100" s="1" t="s">
        <v>63</v>
      </c>
      <c r="K4100" s="1">
        <v>0</v>
      </c>
      <c r="L4100" s="1">
        <v>0</v>
      </c>
      <c r="M4100" s="1">
        <v>0</v>
      </c>
      <c r="N4100" s="1" t="s">
        <v>63</v>
      </c>
      <c r="O4100" s="1">
        <v>0</v>
      </c>
      <c r="P4100" s="1">
        <v>0</v>
      </c>
      <c r="Q4100" s="1">
        <v>0</v>
      </c>
      <c r="R4100" s="1">
        <v>0</v>
      </c>
      <c r="S4100" s="1">
        <v>0</v>
      </c>
      <c r="T4100" s="1">
        <v>0</v>
      </c>
      <c r="U4100" s="3" t="str">
        <f t="shared" ref="U4100:U4163" si="64">U4099</f>
        <v>2017Plan</v>
      </c>
      <c r="V4100" s="2">
        <f>DATE(A4100,INDEX(Map!$H$1:$H$12,MATCH(B4100,Map!$G$1:$G$12,0),0),1)</f>
        <v>43831</v>
      </c>
      <c r="W4100" t="str">
        <f>IF(AND(V4100&gt;=Map!$K$2,V4100&lt;=Map!$L$2),"Base",IF(AND(V4100&gt;=Map!$K$3,V4100&lt;=Map!$L$3),"Fcst","N/A"))</f>
        <v>N/A</v>
      </c>
      <c r="X4100" t="str">
        <f>INDEX(Map!$B$2:$B$86,MATCH(D4100,Map!$A$2:$A$86,0),0)</f>
        <v>N/A</v>
      </c>
      <c r="Y4100" s="7" t="str">
        <f>IF(INDEX(Map!$C$2:$C$86,MATCH(D4100,Map!$A$2:$A$86,0),0)="","N/A",E4100*INDEX(Map!$C$2:$C$86,MATCH(D4100,Map!$A$2:$A$86,0),0))</f>
        <v>N/A</v>
      </c>
      <c r="Z4100" s="7" t="str">
        <f>IF(INDEX(Map!$D$2:$D$86,MATCH(D4100,Map!$A$2:$A$86,0),0)="","N/A",E4100*INDEX(Map!$D$2:$D$86,MATCH(D4100,Map!$A$2:$A$86,0),0))</f>
        <v>N/A</v>
      </c>
      <c r="AA4100" t="str">
        <f>INDEX(Map!$E$2:$E$86,MATCH(D4100,Map!$A$2:$A$86,0),0)</f>
        <v>Sales</v>
      </c>
    </row>
    <row r="4101" spans="1:27" x14ac:dyDescent="0.25">
      <c r="A4101" s="1" t="s">
        <v>122</v>
      </c>
      <c r="B4101" s="1" t="s">
        <v>22</v>
      </c>
      <c r="C4101" s="1">
        <v>68</v>
      </c>
      <c r="D4101" s="1" t="s">
        <v>91</v>
      </c>
      <c r="E4101" s="1">
        <v>0</v>
      </c>
      <c r="F4101" s="1">
        <v>0</v>
      </c>
      <c r="G4101" s="1">
        <v>0</v>
      </c>
      <c r="H4101" s="1">
        <v>0</v>
      </c>
      <c r="I4101" s="1" t="s">
        <v>63</v>
      </c>
      <c r="J4101" s="1" t="s">
        <v>63</v>
      </c>
      <c r="K4101" s="1">
        <v>0</v>
      </c>
      <c r="L4101" s="1">
        <v>0</v>
      </c>
      <c r="M4101" s="1">
        <v>0</v>
      </c>
      <c r="N4101" s="1" t="s">
        <v>63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3" t="str">
        <f t="shared" si="64"/>
        <v>2017Plan</v>
      </c>
      <c r="V4101" s="2">
        <f>DATE(A4101,INDEX(Map!$H$1:$H$12,MATCH(B4101,Map!$G$1:$G$12,0),0),1)</f>
        <v>43831</v>
      </c>
      <c r="W4101" t="str">
        <f>IF(AND(V4101&gt;=Map!$K$2,V4101&lt;=Map!$L$2),"Base",IF(AND(V4101&gt;=Map!$K$3,V4101&lt;=Map!$L$3),"Fcst","N/A"))</f>
        <v>N/A</v>
      </c>
      <c r="X4101" t="str">
        <f>INDEX(Map!$B$2:$B$86,MATCH(D4101,Map!$A$2:$A$86,0),0)</f>
        <v>N/A</v>
      </c>
      <c r="Y4101" s="7" t="str">
        <f>IF(INDEX(Map!$C$2:$C$86,MATCH(D4101,Map!$A$2:$A$86,0),0)="","N/A",E4101*INDEX(Map!$C$2:$C$86,MATCH(D4101,Map!$A$2:$A$86,0),0))</f>
        <v>N/A</v>
      </c>
      <c r="Z4101" s="7" t="str">
        <f>IF(INDEX(Map!$D$2:$D$86,MATCH(D4101,Map!$A$2:$A$86,0),0)="","N/A",E4101*INDEX(Map!$D$2:$D$86,MATCH(D4101,Map!$A$2:$A$86,0),0))</f>
        <v>N/A</v>
      </c>
      <c r="AA4101" t="str">
        <f>INDEX(Map!$E$2:$E$86,MATCH(D4101,Map!$A$2:$A$86,0),0)</f>
        <v>CSR</v>
      </c>
    </row>
    <row r="4102" spans="1:27" x14ac:dyDescent="0.25">
      <c r="A4102" s="1" t="s">
        <v>122</v>
      </c>
      <c r="B4102" s="1" t="s">
        <v>22</v>
      </c>
      <c r="C4102" s="1">
        <v>69</v>
      </c>
      <c r="D4102" s="1" t="s">
        <v>92</v>
      </c>
      <c r="E4102" s="1">
        <v>0</v>
      </c>
      <c r="F4102" s="1">
        <v>0</v>
      </c>
      <c r="G4102" s="1">
        <v>0</v>
      </c>
      <c r="H4102" s="1">
        <v>0</v>
      </c>
      <c r="I4102" s="1" t="s">
        <v>63</v>
      </c>
      <c r="J4102" s="1" t="s">
        <v>63</v>
      </c>
      <c r="K4102" s="1">
        <v>0</v>
      </c>
      <c r="L4102" s="1">
        <v>0</v>
      </c>
      <c r="M4102" s="1">
        <v>0</v>
      </c>
      <c r="N4102" s="1" t="s">
        <v>63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</v>
      </c>
      <c r="U4102" s="3" t="str">
        <f t="shared" si="64"/>
        <v>2017Plan</v>
      </c>
      <c r="V4102" s="2">
        <f>DATE(A4102,INDEX(Map!$H$1:$H$12,MATCH(B4102,Map!$G$1:$G$12,0),0),1)</f>
        <v>43831</v>
      </c>
      <c r="W4102" t="str">
        <f>IF(AND(V4102&gt;=Map!$K$2,V4102&lt;=Map!$L$2),"Base",IF(AND(V4102&gt;=Map!$K$3,V4102&lt;=Map!$L$3),"Fcst","N/A"))</f>
        <v>N/A</v>
      </c>
      <c r="X4102" t="str">
        <f>INDEX(Map!$B$2:$B$86,MATCH(D4102,Map!$A$2:$A$86,0),0)</f>
        <v>N/A</v>
      </c>
      <c r="Y4102" s="7" t="str">
        <f>IF(INDEX(Map!$C$2:$C$86,MATCH(D4102,Map!$A$2:$A$86,0),0)="","N/A",E4102*INDEX(Map!$C$2:$C$86,MATCH(D4102,Map!$A$2:$A$86,0),0))</f>
        <v>N/A</v>
      </c>
      <c r="Z4102" s="7" t="str">
        <f>IF(INDEX(Map!$D$2:$D$86,MATCH(D4102,Map!$A$2:$A$86,0),0)="","N/A",E4102*INDEX(Map!$D$2:$D$86,MATCH(D4102,Map!$A$2:$A$86,0),0))</f>
        <v>N/A</v>
      </c>
      <c r="AA4102" t="str">
        <f>INDEX(Map!$E$2:$E$86,MATCH(D4102,Map!$A$2:$A$86,0),0)</f>
        <v>CSR</v>
      </c>
    </row>
    <row r="4103" spans="1:27" x14ac:dyDescent="0.25">
      <c r="A4103" s="1" t="s">
        <v>122</v>
      </c>
      <c r="B4103" s="1" t="s">
        <v>22</v>
      </c>
      <c r="C4103" s="1">
        <v>70</v>
      </c>
      <c r="D4103" s="1" t="s">
        <v>93</v>
      </c>
      <c r="E4103" s="1">
        <v>0</v>
      </c>
      <c r="F4103" s="1">
        <v>0</v>
      </c>
      <c r="G4103" s="1">
        <v>0</v>
      </c>
      <c r="H4103" s="1">
        <v>0</v>
      </c>
      <c r="I4103" s="1" t="s">
        <v>63</v>
      </c>
      <c r="J4103" s="1" t="s">
        <v>63</v>
      </c>
      <c r="K4103" s="1">
        <v>0</v>
      </c>
      <c r="L4103" s="1">
        <v>0</v>
      </c>
      <c r="M4103" s="1">
        <v>0</v>
      </c>
      <c r="N4103" s="1" t="s">
        <v>63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</v>
      </c>
      <c r="U4103" s="3" t="str">
        <f t="shared" si="64"/>
        <v>2017Plan</v>
      </c>
      <c r="V4103" s="2">
        <f>DATE(A4103,INDEX(Map!$H$1:$H$12,MATCH(B4103,Map!$G$1:$G$12,0),0),1)</f>
        <v>43831</v>
      </c>
      <c r="W4103" t="str">
        <f>IF(AND(V4103&gt;=Map!$K$2,V4103&lt;=Map!$L$2),"Base",IF(AND(V4103&gt;=Map!$K$3,V4103&lt;=Map!$L$3),"Fcst","N/A"))</f>
        <v>N/A</v>
      </c>
      <c r="X4103" t="str">
        <f>INDEX(Map!$B$2:$B$86,MATCH(D4103,Map!$A$2:$A$86,0),0)</f>
        <v>N/A</v>
      </c>
      <c r="Y4103" s="7" t="str">
        <f>IF(INDEX(Map!$C$2:$C$86,MATCH(D4103,Map!$A$2:$A$86,0),0)="","N/A",E4103*INDEX(Map!$C$2:$C$86,MATCH(D4103,Map!$A$2:$A$86,0),0))</f>
        <v>N/A</v>
      </c>
      <c r="Z4103" s="7" t="str">
        <f>IF(INDEX(Map!$D$2:$D$86,MATCH(D4103,Map!$A$2:$A$86,0),0)="","N/A",E4103*INDEX(Map!$D$2:$D$86,MATCH(D4103,Map!$A$2:$A$86,0),0))</f>
        <v>N/A</v>
      </c>
      <c r="AA4103" t="str">
        <f>INDEX(Map!$E$2:$E$86,MATCH(D4103,Map!$A$2:$A$86,0),0)</f>
        <v>CSR</v>
      </c>
    </row>
    <row r="4104" spans="1:27" x14ac:dyDescent="0.25">
      <c r="A4104" s="1" t="s">
        <v>122</v>
      </c>
      <c r="B4104" s="1" t="s">
        <v>22</v>
      </c>
      <c r="C4104" s="1">
        <v>71</v>
      </c>
      <c r="D4104" s="1" t="s">
        <v>94</v>
      </c>
      <c r="E4104" s="1">
        <v>0</v>
      </c>
      <c r="F4104" s="1">
        <v>0</v>
      </c>
      <c r="G4104" s="1">
        <v>0</v>
      </c>
      <c r="H4104" s="1">
        <v>0</v>
      </c>
      <c r="I4104" s="1" t="s">
        <v>63</v>
      </c>
      <c r="J4104" s="1" t="s">
        <v>63</v>
      </c>
      <c r="K4104" s="1">
        <v>0</v>
      </c>
      <c r="L4104" s="1">
        <v>0</v>
      </c>
      <c r="M4104" s="1">
        <v>0</v>
      </c>
      <c r="N4104" s="1" t="s">
        <v>63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</v>
      </c>
      <c r="U4104" s="3" t="str">
        <f t="shared" si="64"/>
        <v>2017Plan</v>
      </c>
      <c r="V4104" s="2">
        <f>DATE(A4104,INDEX(Map!$H$1:$H$12,MATCH(B4104,Map!$G$1:$G$12,0),0),1)</f>
        <v>43831</v>
      </c>
      <c r="W4104" t="str">
        <f>IF(AND(V4104&gt;=Map!$K$2,V4104&lt;=Map!$L$2),"Base",IF(AND(V4104&gt;=Map!$K$3,V4104&lt;=Map!$L$3),"Fcst","N/A"))</f>
        <v>N/A</v>
      </c>
      <c r="X4104" t="str">
        <f>INDEX(Map!$B$2:$B$86,MATCH(D4104,Map!$A$2:$A$86,0),0)</f>
        <v>N/A</v>
      </c>
      <c r="Y4104" s="7" t="str">
        <f>IF(INDEX(Map!$C$2:$C$86,MATCH(D4104,Map!$A$2:$A$86,0),0)="","N/A",E4104*INDEX(Map!$C$2:$C$86,MATCH(D4104,Map!$A$2:$A$86,0),0))</f>
        <v>N/A</v>
      </c>
      <c r="Z4104" s="7" t="str">
        <f>IF(INDEX(Map!$D$2:$D$86,MATCH(D4104,Map!$A$2:$A$86,0),0)="","N/A",E4104*INDEX(Map!$D$2:$D$86,MATCH(D4104,Map!$A$2:$A$86,0),0))</f>
        <v>N/A</v>
      </c>
      <c r="AA4104" t="str">
        <f>INDEX(Map!$E$2:$E$86,MATCH(D4104,Map!$A$2:$A$86,0),0)</f>
        <v>CSR</v>
      </c>
    </row>
    <row r="4105" spans="1:27" x14ac:dyDescent="0.25">
      <c r="A4105" s="1" t="s">
        <v>122</v>
      </c>
      <c r="B4105" s="1" t="s">
        <v>22</v>
      </c>
      <c r="C4105" s="1">
        <v>72</v>
      </c>
      <c r="D4105" s="1" t="s">
        <v>95</v>
      </c>
      <c r="E4105" s="1">
        <v>0</v>
      </c>
      <c r="F4105" s="1">
        <v>0</v>
      </c>
      <c r="G4105" s="1">
        <v>0</v>
      </c>
      <c r="H4105" s="1">
        <v>0</v>
      </c>
      <c r="I4105" s="1" t="s">
        <v>63</v>
      </c>
      <c r="J4105" s="1" t="s">
        <v>63</v>
      </c>
      <c r="K4105" s="1">
        <v>0</v>
      </c>
      <c r="L4105" s="1">
        <v>0</v>
      </c>
      <c r="M4105" s="1">
        <v>0</v>
      </c>
      <c r="N4105" s="1" t="s">
        <v>63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</v>
      </c>
      <c r="U4105" s="3" t="str">
        <f t="shared" si="64"/>
        <v>2017Plan</v>
      </c>
      <c r="V4105" s="2">
        <f>DATE(A4105,INDEX(Map!$H$1:$H$12,MATCH(B4105,Map!$G$1:$G$12,0),0),1)</f>
        <v>43831</v>
      </c>
      <c r="W4105" t="str">
        <f>IF(AND(V4105&gt;=Map!$K$2,V4105&lt;=Map!$L$2),"Base",IF(AND(V4105&gt;=Map!$K$3,V4105&lt;=Map!$L$3),"Fcst","N/A"))</f>
        <v>N/A</v>
      </c>
      <c r="X4105" t="str">
        <f>INDEX(Map!$B$2:$B$86,MATCH(D4105,Map!$A$2:$A$86,0),0)</f>
        <v>N/A</v>
      </c>
      <c r="Y4105" s="7" t="str">
        <f>IF(INDEX(Map!$C$2:$C$86,MATCH(D4105,Map!$A$2:$A$86,0),0)="","N/A",E4105*INDEX(Map!$C$2:$C$86,MATCH(D4105,Map!$A$2:$A$86,0),0))</f>
        <v>N/A</v>
      </c>
      <c r="Z4105" s="7" t="str">
        <f>IF(INDEX(Map!$D$2:$D$86,MATCH(D4105,Map!$A$2:$A$86,0),0)="","N/A",E4105*INDEX(Map!$D$2:$D$86,MATCH(D4105,Map!$A$2:$A$86,0),0))</f>
        <v>N/A</v>
      </c>
      <c r="AA4105" t="str">
        <f>INDEX(Map!$E$2:$E$86,MATCH(D4105,Map!$A$2:$A$86,0),0)</f>
        <v>CSR</v>
      </c>
    </row>
    <row r="4106" spans="1:27" x14ac:dyDescent="0.25">
      <c r="A4106" s="1" t="s">
        <v>122</v>
      </c>
      <c r="B4106" s="1" t="s">
        <v>22</v>
      </c>
      <c r="C4106" s="1">
        <v>73</v>
      </c>
      <c r="D4106" s="1" t="s">
        <v>96</v>
      </c>
      <c r="E4106" s="1">
        <v>0</v>
      </c>
      <c r="F4106" s="1">
        <v>0</v>
      </c>
      <c r="G4106" s="1">
        <v>0</v>
      </c>
      <c r="H4106" s="1">
        <v>0</v>
      </c>
      <c r="I4106" s="1" t="s">
        <v>63</v>
      </c>
      <c r="J4106" s="1" t="s">
        <v>63</v>
      </c>
      <c r="K4106" s="1">
        <v>0</v>
      </c>
      <c r="L4106" s="1">
        <v>0</v>
      </c>
      <c r="M4106" s="1">
        <v>0</v>
      </c>
      <c r="N4106" s="1" t="s">
        <v>63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</v>
      </c>
      <c r="U4106" s="3" t="str">
        <f t="shared" si="64"/>
        <v>2017Plan</v>
      </c>
      <c r="V4106" s="2">
        <f>DATE(A4106,INDEX(Map!$H$1:$H$12,MATCH(B4106,Map!$G$1:$G$12,0),0),1)</f>
        <v>43831</v>
      </c>
      <c r="W4106" t="str">
        <f>IF(AND(V4106&gt;=Map!$K$2,V4106&lt;=Map!$L$2),"Base",IF(AND(V4106&gt;=Map!$K$3,V4106&lt;=Map!$L$3),"Fcst","N/A"))</f>
        <v>N/A</v>
      </c>
      <c r="X4106" t="str">
        <f>INDEX(Map!$B$2:$B$86,MATCH(D4106,Map!$A$2:$A$86,0),0)</f>
        <v>N/A</v>
      </c>
      <c r="Y4106" s="7" t="str">
        <f>IF(INDEX(Map!$C$2:$C$86,MATCH(D4106,Map!$A$2:$A$86,0),0)="","N/A",E4106*INDEX(Map!$C$2:$C$86,MATCH(D4106,Map!$A$2:$A$86,0),0))</f>
        <v>N/A</v>
      </c>
      <c r="Z4106" s="7" t="str">
        <f>IF(INDEX(Map!$D$2:$D$86,MATCH(D4106,Map!$A$2:$A$86,0),0)="","N/A",E4106*INDEX(Map!$D$2:$D$86,MATCH(D4106,Map!$A$2:$A$86,0),0))</f>
        <v>N/A</v>
      </c>
      <c r="AA4106" t="str">
        <f>INDEX(Map!$E$2:$E$86,MATCH(D4106,Map!$A$2:$A$86,0),0)</f>
        <v>CSR</v>
      </c>
    </row>
    <row r="4107" spans="1:27" x14ac:dyDescent="0.25">
      <c r="A4107" s="1" t="s">
        <v>122</v>
      </c>
      <c r="B4107" s="1" t="s">
        <v>22</v>
      </c>
      <c r="C4107" s="1">
        <v>74</v>
      </c>
      <c r="D4107" s="1" t="s">
        <v>97</v>
      </c>
      <c r="E4107" s="1">
        <v>0</v>
      </c>
      <c r="F4107" s="1">
        <v>0</v>
      </c>
      <c r="G4107" s="1">
        <v>0</v>
      </c>
      <c r="H4107" s="1">
        <v>0</v>
      </c>
      <c r="I4107" s="1" t="s">
        <v>63</v>
      </c>
      <c r="J4107" s="1" t="s">
        <v>63</v>
      </c>
      <c r="K4107" s="1">
        <v>0</v>
      </c>
      <c r="L4107" s="1">
        <v>0</v>
      </c>
      <c r="M4107" s="1">
        <v>0</v>
      </c>
      <c r="N4107" s="1" t="s">
        <v>63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</v>
      </c>
      <c r="U4107" s="3" t="str">
        <f t="shared" si="64"/>
        <v>2017Plan</v>
      </c>
      <c r="V4107" s="2">
        <f>DATE(A4107,INDEX(Map!$H$1:$H$12,MATCH(B4107,Map!$G$1:$G$12,0),0),1)</f>
        <v>43831</v>
      </c>
      <c r="W4107" t="str">
        <f>IF(AND(V4107&gt;=Map!$K$2,V4107&lt;=Map!$L$2),"Base",IF(AND(V4107&gt;=Map!$K$3,V4107&lt;=Map!$L$3),"Fcst","N/A"))</f>
        <v>N/A</v>
      </c>
      <c r="X4107" t="str">
        <f>INDEX(Map!$B$2:$B$86,MATCH(D4107,Map!$A$2:$A$86,0),0)</f>
        <v>N/A</v>
      </c>
      <c r="Y4107" s="7" t="str">
        <f>IF(INDEX(Map!$C$2:$C$86,MATCH(D4107,Map!$A$2:$A$86,0),0)="","N/A",E4107*INDEX(Map!$C$2:$C$86,MATCH(D4107,Map!$A$2:$A$86,0),0))</f>
        <v>N/A</v>
      </c>
      <c r="Z4107" s="7" t="str">
        <f>IF(INDEX(Map!$D$2:$D$86,MATCH(D4107,Map!$A$2:$A$86,0),0)="","N/A",E4107*INDEX(Map!$D$2:$D$86,MATCH(D4107,Map!$A$2:$A$86,0),0))</f>
        <v>N/A</v>
      </c>
      <c r="AA4107" t="str">
        <f>INDEX(Map!$E$2:$E$86,MATCH(D4107,Map!$A$2:$A$86,0),0)</f>
        <v>CSR</v>
      </c>
    </row>
    <row r="4108" spans="1:27" x14ac:dyDescent="0.25">
      <c r="A4108" s="1" t="s">
        <v>122</v>
      </c>
      <c r="B4108" s="1" t="s">
        <v>22</v>
      </c>
      <c r="C4108" s="1">
        <v>75</v>
      </c>
      <c r="D4108" s="1" t="s">
        <v>98</v>
      </c>
      <c r="E4108" s="1">
        <v>0</v>
      </c>
      <c r="F4108" s="1">
        <v>0</v>
      </c>
      <c r="G4108" s="1">
        <v>0</v>
      </c>
      <c r="H4108" s="1">
        <v>0</v>
      </c>
      <c r="I4108" s="1" t="s">
        <v>63</v>
      </c>
      <c r="J4108" s="1" t="s">
        <v>63</v>
      </c>
      <c r="K4108" s="1">
        <v>0</v>
      </c>
      <c r="L4108" s="1">
        <v>0</v>
      </c>
      <c r="M4108" s="1">
        <v>0</v>
      </c>
      <c r="N4108" s="1" t="s">
        <v>63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</v>
      </c>
      <c r="U4108" s="3" t="str">
        <f t="shared" si="64"/>
        <v>2017Plan</v>
      </c>
      <c r="V4108" s="2">
        <f>DATE(A4108,INDEX(Map!$H$1:$H$12,MATCH(B4108,Map!$G$1:$G$12,0),0),1)</f>
        <v>43831</v>
      </c>
      <c r="W4108" t="str">
        <f>IF(AND(V4108&gt;=Map!$K$2,V4108&lt;=Map!$L$2),"Base",IF(AND(V4108&gt;=Map!$K$3,V4108&lt;=Map!$L$3),"Fcst","N/A"))</f>
        <v>N/A</v>
      </c>
      <c r="X4108" t="str">
        <f>INDEX(Map!$B$2:$B$86,MATCH(D4108,Map!$A$2:$A$86,0),0)</f>
        <v>N/A</v>
      </c>
      <c r="Y4108" s="7" t="str">
        <f>IF(INDEX(Map!$C$2:$C$86,MATCH(D4108,Map!$A$2:$A$86,0),0)="","N/A",E4108*INDEX(Map!$C$2:$C$86,MATCH(D4108,Map!$A$2:$A$86,0),0))</f>
        <v>N/A</v>
      </c>
      <c r="Z4108" s="7" t="str">
        <f>IF(INDEX(Map!$D$2:$D$86,MATCH(D4108,Map!$A$2:$A$86,0),0)="","N/A",E4108*INDEX(Map!$D$2:$D$86,MATCH(D4108,Map!$A$2:$A$86,0),0))</f>
        <v>N/A</v>
      </c>
      <c r="AA4108" t="str">
        <f>INDEX(Map!$E$2:$E$86,MATCH(D4108,Map!$A$2:$A$86,0),0)</f>
        <v>CSR</v>
      </c>
    </row>
    <row r="4109" spans="1:27" x14ac:dyDescent="0.25">
      <c r="A4109" s="1" t="s">
        <v>122</v>
      </c>
      <c r="B4109" s="1" t="s">
        <v>22</v>
      </c>
      <c r="C4109" s="1">
        <v>76</v>
      </c>
      <c r="D4109" s="1" t="s">
        <v>99</v>
      </c>
      <c r="E4109" s="1">
        <v>0</v>
      </c>
      <c r="F4109" s="1">
        <v>0</v>
      </c>
      <c r="G4109" s="1">
        <v>0</v>
      </c>
      <c r="H4109" s="1">
        <v>0</v>
      </c>
      <c r="I4109" s="1" t="s">
        <v>63</v>
      </c>
      <c r="J4109" s="1" t="s">
        <v>63</v>
      </c>
      <c r="K4109" s="1">
        <v>0</v>
      </c>
      <c r="L4109" s="1">
        <v>0</v>
      </c>
      <c r="M4109" s="1">
        <v>0</v>
      </c>
      <c r="N4109" s="1" t="s">
        <v>63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</v>
      </c>
      <c r="U4109" s="3" t="str">
        <f t="shared" si="64"/>
        <v>2017Plan</v>
      </c>
      <c r="V4109" s="2">
        <f>DATE(A4109,INDEX(Map!$H$1:$H$12,MATCH(B4109,Map!$G$1:$G$12,0),0),1)</f>
        <v>43831</v>
      </c>
      <c r="W4109" t="str">
        <f>IF(AND(V4109&gt;=Map!$K$2,V4109&lt;=Map!$L$2),"Base",IF(AND(V4109&gt;=Map!$K$3,V4109&lt;=Map!$L$3),"Fcst","N/A"))</f>
        <v>N/A</v>
      </c>
      <c r="X4109" t="str">
        <f>INDEX(Map!$B$2:$B$86,MATCH(D4109,Map!$A$2:$A$86,0),0)</f>
        <v>N/A</v>
      </c>
      <c r="Y4109" s="7" t="str">
        <f>IF(INDEX(Map!$C$2:$C$86,MATCH(D4109,Map!$A$2:$A$86,0),0)="","N/A",E4109*INDEX(Map!$C$2:$C$86,MATCH(D4109,Map!$A$2:$A$86,0),0))</f>
        <v>N/A</v>
      </c>
      <c r="Z4109" s="7" t="str">
        <f>IF(INDEX(Map!$D$2:$D$86,MATCH(D4109,Map!$A$2:$A$86,0),0)="","N/A",E4109*INDEX(Map!$D$2:$D$86,MATCH(D4109,Map!$A$2:$A$86,0),0))</f>
        <v>N/A</v>
      </c>
      <c r="AA4109" t="str">
        <f>INDEX(Map!$E$2:$E$86,MATCH(D4109,Map!$A$2:$A$86,0),0)</f>
        <v>CSR</v>
      </c>
    </row>
    <row r="4110" spans="1:27" x14ac:dyDescent="0.25">
      <c r="A4110" s="1" t="s">
        <v>122</v>
      </c>
      <c r="B4110" s="1" t="s">
        <v>22</v>
      </c>
      <c r="C4110" s="1">
        <v>77</v>
      </c>
      <c r="D4110" s="1" t="s">
        <v>100</v>
      </c>
      <c r="E4110" s="1">
        <v>0</v>
      </c>
      <c r="F4110" s="1">
        <v>0</v>
      </c>
      <c r="G4110" s="1">
        <v>0</v>
      </c>
      <c r="H4110" s="1">
        <v>0</v>
      </c>
      <c r="I4110" s="1" t="s">
        <v>63</v>
      </c>
      <c r="J4110" s="1" t="s">
        <v>63</v>
      </c>
      <c r="K4110" s="1">
        <v>0</v>
      </c>
      <c r="L4110" s="1">
        <v>0</v>
      </c>
      <c r="M4110" s="1">
        <v>0</v>
      </c>
      <c r="N4110" s="1" t="s">
        <v>63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</v>
      </c>
      <c r="U4110" s="3" t="str">
        <f t="shared" si="64"/>
        <v>2017Plan</v>
      </c>
      <c r="V4110" s="2">
        <f>DATE(A4110,INDEX(Map!$H$1:$H$12,MATCH(B4110,Map!$G$1:$G$12,0),0),1)</f>
        <v>43831</v>
      </c>
      <c r="W4110" t="str">
        <f>IF(AND(V4110&gt;=Map!$K$2,V4110&lt;=Map!$L$2),"Base",IF(AND(V4110&gt;=Map!$K$3,V4110&lt;=Map!$L$3),"Fcst","N/A"))</f>
        <v>N/A</v>
      </c>
      <c r="X4110" t="str">
        <f>INDEX(Map!$B$2:$B$86,MATCH(D4110,Map!$A$2:$A$86,0),0)</f>
        <v>N/A</v>
      </c>
      <c r="Y4110" s="7" t="str">
        <f>IF(INDEX(Map!$C$2:$C$86,MATCH(D4110,Map!$A$2:$A$86,0),0)="","N/A",E4110*INDEX(Map!$C$2:$C$86,MATCH(D4110,Map!$A$2:$A$86,0),0))</f>
        <v>N/A</v>
      </c>
      <c r="Z4110" s="7" t="str">
        <f>IF(INDEX(Map!$D$2:$D$86,MATCH(D4110,Map!$A$2:$A$86,0),0)="","N/A",E4110*INDEX(Map!$D$2:$D$86,MATCH(D4110,Map!$A$2:$A$86,0),0))</f>
        <v>N/A</v>
      </c>
      <c r="AA4110" t="str">
        <f>INDEX(Map!$E$2:$E$86,MATCH(D4110,Map!$A$2:$A$86,0),0)</f>
        <v>CSR</v>
      </c>
    </row>
    <row r="4111" spans="1:27" x14ac:dyDescent="0.25">
      <c r="A4111" s="1" t="s">
        <v>122</v>
      </c>
      <c r="B4111" s="1" t="s">
        <v>22</v>
      </c>
      <c r="C4111" s="1">
        <v>78</v>
      </c>
      <c r="D4111" s="1" t="s">
        <v>101</v>
      </c>
      <c r="E4111" s="1">
        <v>0</v>
      </c>
      <c r="F4111" s="1">
        <v>0</v>
      </c>
      <c r="G4111" s="1">
        <v>0</v>
      </c>
      <c r="H4111" s="1">
        <v>0</v>
      </c>
      <c r="I4111" s="1" t="s">
        <v>63</v>
      </c>
      <c r="J4111" s="1" t="s">
        <v>63</v>
      </c>
      <c r="K4111" s="1">
        <v>0</v>
      </c>
      <c r="L4111" s="1">
        <v>0</v>
      </c>
      <c r="M4111" s="1">
        <v>0</v>
      </c>
      <c r="N4111" s="1" t="s">
        <v>63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</v>
      </c>
      <c r="U4111" s="3" t="str">
        <f t="shared" si="64"/>
        <v>2017Plan</v>
      </c>
      <c r="V4111" s="2">
        <f>DATE(A4111,INDEX(Map!$H$1:$H$12,MATCH(B4111,Map!$G$1:$G$12,0),0),1)</f>
        <v>43831</v>
      </c>
      <c r="W4111" t="str">
        <f>IF(AND(V4111&gt;=Map!$K$2,V4111&lt;=Map!$L$2),"Base",IF(AND(V4111&gt;=Map!$K$3,V4111&lt;=Map!$L$3),"Fcst","N/A"))</f>
        <v>N/A</v>
      </c>
      <c r="X4111" t="str">
        <f>INDEX(Map!$B$2:$B$86,MATCH(D4111,Map!$A$2:$A$86,0),0)</f>
        <v>N/A</v>
      </c>
      <c r="Y4111" s="7" t="str">
        <f>IF(INDEX(Map!$C$2:$C$86,MATCH(D4111,Map!$A$2:$A$86,0),0)="","N/A",E4111*INDEX(Map!$C$2:$C$86,MATCH(D4111,Map!$A$2:$A$86,0),0))</f>
        <v>N/A</v>
      </c>
      <c r="Z4111" s="7" t="str">
        <f>IF(INDEX(Map!$D$2:$D$86,MATCH(D4111,Map!$A$2:$A$86,0),0)="","N/A",E4111*INDEX(Map!$D$2:$D$86,MATCH(D4111,Map!$A$2:$A$86,0),0))</f>
        <v>N/A</v>
      </c>
      <c r="AA4111" t="str">
        <f>INDEX(Map!$E$2:$E$86,MATCH(D4111,Map!$A$2:$A$86,0),0)</f>
        <v>CSR</v>
      </c>
    </row>
    <row r="4112" spans="1:27" x14ac:dyDescent="0.25">
      <c r="A4112" s="1" t="s">
        <v>122</v>
      </c>
      <c r="B4112" s="1" t="s">
        <v>22</v>
      </c>
      <c r="C4112" s="1">
        <v>79</v>
      </c>
      <c r="D4112" s="1" t="s">
        <v>102</v>
      </c>
      <c r="E4112" s="1">
        <v>0</v>
      </c>
      <c r="F4112" s="1">
        <v>0</v>
      </c>
      <c r="G4112" s="1">
        <v>0</v>
      </c>
      <c r="H4112" s="1">
        <v>0</v>
      </c>
      <c r="I4112" s="1" t="s">
        <v>63</v>
      </c>
      <c r="J4112" s="1" t="s">
        <v>63</v>
      </c>
      <c r="K4112" s="1">
        <v>0</v>
      </c>
      <c r="L4112" s="1">
        <v>0</v>
      </c>
      <c r="M4112" s="1">
        <v>0</v>
      </c>
      <c r="N4112" s="1" t="s">
        <v>63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</v>
      </c>
      <c r="U4112" s="3" t="str">
        <f t="shared" si="64"/>
        <v>2017Plan</v>
      </c>
      <c r="V4112" s="2">
        <f>DATE(A4112,INDEX(Map!$H$1:$H$12,MATCH(B4112,Map!$G$1:$G$12,0),0),1)</f>
        <v>43831</v>
      </c>
      <c r="W4112" t="str">
        <f>IF(AND(V4112&gt;=Map!$K$2,V4112&lt;=Map!$L$2),"Base",IF(AND(V4112&gt;=Map!$K$3,V4112&lt;=Map!$L$3),"Fcst","N/A"))</f>
        <v>N/A</v>
      </c>
      <c r="X4112" t="str">
        <f>INDEX(Map!$B$2:$B$86,MATCH(D4112,Map!$A$2:$A$86,0),0)</f>
        <v>N/A</v>
      </c>
      <c r="Y4112" s="7" t="str">
        <f>IF(INDEX(Map!$C$2:$C$86,MATCH(D4112,Map!$A$2:$A$86,0),0)="","N/A",E4112*INDEX(Map!$C$2:$C$86,MATCH(D4112,Map!$A$2:$A$86,0),0))</f>
        <v>N/A</v>
      </c>
      <c r="Z4112" s="7" t="str">
        <f>IF(INDEX(Map!$D$2:$D$86,MATCH(D4112,Map!$A$2:$A$86,0),0)="","N/A",E4112*INDEX(Map!$D$2:$D$86,MATCH(D4112,Map!$A$2:$A$86,0),0))</f>
        <v>N/A</v>
      </c>
      <c r="AA4112" t="str">
        <f>INDEX(Map!$E$2:$E$86,MATCH(D4112,Map!$A$2:$A$86,0),0)</f>
        <v>CSR</v>
      </c>
    </row>
    <row r="4113" spans="1:27" x14ac:dyDescent="0.25">
      <c r="A4113" s="1" t="s">
        <v>122</v>
      </c>
      <c r="B4113" s="1" t="s">
        <v>22</v>
      </c>
      <c r="C4113" s="1">
        <v>80</v>
      </c>
      <c r="D4113" s="1" t="s">
        <v>103</v>
      </c>
      <c r="E4113" s="1">
        <v>0</v>
      </c>
      <c r="F4113" s="1">
        <v>0</v>
      </c>
      <c r="G4113" s="1">
        <v>0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</v>
      </c>
      <c r="U4113" s="3" t="str">
        <f t="shared" si="64"/>
        <v>2017Plan</v>
      </c>
      <c r="V4113" s="2">
        <f>DATE(A4113,INDEX(Map!$H$1:$H$12,MATCH(B4113,Map!$G$1:$G$12,0),0),1)</f>
        <v>43831</v>
      </c>
      <c r="W4113" t="str">
        <f>IF(AND(V4113&gt;=Map!$K$2,V4113&lt;=Map!$L$2),"Base",IF(AND(V4113&gt;=Map!$K$3,V4113&lt;=Map!$L$3),"Fcst","N/A"))</f>
        <v>N/A</v>
      </c>
      <c r="X4113" t="str">
        <f>INDEX(Map!$B$2:$B$86,MATCH(D4113,Map!$A$2:$A$86,0),0)</f>
        <v>N/A</v>
      </c>
      <c r="Y4113" s="7" t="str">
        <f>IF(INDEX(Map!$C$2:$C$86,MATCH(D4113,Map!$A$2:$A$86,0),0)="","N/A",E4113*INDEX(Map!$C$2:$C$86,MATCH(D4113,Map!$A$2:$A$86,0),0))</f>
        <v>N/A</v>
      </c>
      <c r="Z4113" s="7" t="str">
        <f>IF(INDEX(Map!$D$2:$D$86,MATCH(D4113,Map!$A$2:$A$86,0),0)="","N/A",E4113*INDEX(Map!$D$2:$D$86,MATCH(D4113,Map!$A$2:$A$86,0),0))</f>
        <v>N/A</v>
      </c>
      <c r="AA4113" t="str">
        <f>INDEX(Map!$E$2:$E$86,MATCH(D4113,Map!$A$2:$A$86,0),0)</f>
        <v>NGCC</v>
      </c>
    </row>
    <row r="4114" spans="1:27" x14ac:dyDescent="0.25">
      <c r="A4114" s="1" t="s">
        <v>122</v>
      </c>
      <c r="B4114" s="1" t="s">
        <v>22</v>
      </c>
      <c r="C4114" s="1">
        <v>81</v>
      </c>
      <c r="D4114" s="1" t="s">
        <v>104</v>
      </c>
      <c r="E4114" s="1">
        <v>0</v>
      </c>
      <c r="F4114" s="1">
        <v>0</v>
      </c>
      <c r="G4114" s="1">
        <v>0</v>
      </c>
      <c r="H4114" s="1">
        <v>0</v>
      </c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</v>
      </c>
      <c r="U4114" s="3" t="str">
        <f t="shared" si="64"/>
        <v>2017Plan</v>
      </c>
      <c r="V4114" s="2">
        <f>DATE(A4114,INDEX(Map!$H$1:$H$12,MATCH(B4114,Map!$G$1:$G$12,0),0),1)</f>
        <v>43831</v>
      </c>
      <c r="W4114" t="str">
        <f>IF(AND(V4114&gt;=Map!$K$2,V4114&lt;=Map!$L$2),"Base",IF(AND(V4114&gt;=Map!$K$3,V4114&lt;=Map!$L$3),"Fcst","N/A"))</f>
        <v>N/A</v>
      </c>
      <c r="X4114" t="str">
        <f>INDEX(Map!$B$2:$B$86,MATCH(D4114,Map!$A$2:$A$86,0),0)</f>
        <v>N/A</v>
      </c>
      <c r="Y4114" s="7" t="str">
        <f>IF(INDEX(Map!$C$2:$C$86,MATCH(D4114,Map!$A$2:$A$86,0),0)="","N/A",E4114*INDEX(Map!$C$2:$C$86,MATCH(D4114,Map!$A$2:$A$86,0),0))</f>
        <v>N/A</v>
      </c>
      <c r="Z4114" s="7" t="str">
        <f>IF(INDEX(Map!$D$2:$D$86,MATCH(D4114,Map!$A$2:$A$86,0),0)="","N/A",E4114*INDEX(Map!$D$2:$D$86,MATCH(D4114,Map!$A$2:$A$86,0),0))</f>
        <v>N/A</v>
      </c>
      <c r="AA4114" t="str">
        <f>INDEX(Map!$E$2:$E$86,MATCH(D4114,Map!$A$2:$A$86,0),0)</f>
        <v>NGCC</v>
      </c>
    </row>
    <row r="4115" spans="1:27" x14ac:dyDescent="0.25">
      <c r="A4115" s="1" t="s">
        <v>122</v>
      </c>
      <c r="B4115" s="1" t="s">
        <v>22</v>
      </c>
      <c r="C4115" s="1">
        <v>82</v>
      </c>
      <c r="D4115" s="1" t="s">
        <v>105</v>
      </c>
      <c r="E4115" s="1">
        <v>0</v>
      </c>
      <c r="F4115" s="1">
        <v>0</v>
      </c>
      <c r="G4115" s="1">
        <v>0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</v>
      </c>
      <c r="U4115" s="3" t="str">
        <f t="shared" si="64"/>
        <v>2017Plan</v>
      </c>
      <c r="V4115" s="2">
        <f>DATE(A4115,INDEX(Map!$H$1:$H$12,MATCH(B4115,Map!$G$1:$G$12,0),0),1)</f>
        <v>43831</v>
      </c>
      <c r="W4115" t="str">
        <f>IF(AND(V4115&gt;=Map!$K$2,V4115&lt;=Map!$L$2),"Base",IF(AND(V4115&gt;=Map!$K$3,V4115&lt;=Map!$L$3),"Fcst","N/A"))</f>
        <v>N/A</v>
      </c>
      <c r="X4115" t="str">
        <f>INDEX(Map!$B$2:$B$86,MATCH(D4115,Map!$A$2:$A$86,0),0)</f>
        <v>N/A</v>
      </c>
      <c r="Y4115" s="7" t="str">
        <f>IF(INDEX(Map!$C$2:$C$86,MATCH(D4115,Map!$A$2:$A$86,0),0)="","N/A",E4115*INDEX(Map!$C$2:$C$86,MATCH(D4115,Map!$A$2:$A$86,0),0))</f>
        <v>N/A</v>
      </c>
      <c r="Z4115" s="7" t="str">
        <f>IF(INDEX(Map!$D$2:$D$86,MATCH(D4115,Map!$A$2:$A$86,0),0)="","N/A",E4115*INDEX(Map!$D$2:$D$86,MATCH(D4115,Map!$A$2:$A$86,0),0))</f>
        <v>N/A</v>
      </c>
      <c r="AA4115" t="str">
        <f>INDEX(Map!$E$2:$E$86,MATCH(D4115,Map!$A$2:$A$86,0),0)</f>
        <v>NGCC</v>
      </c>
    </row>
    <row r="4116" spans="1:27" x14ac:dyDescent="0.25">
      <c r="A4116" s="1" t="s">
        <v>122</v>
      </c>
      <c r="B4116" s="1" t="s">
        <v>22</v>
      </c>
      <c r="C4116" s="1">
        <v>83</v>
      </c>
      <c r="D4116" s="1" t="s">
        <v>106</v>
      </c>
      <c r="E4116" s="1">
        <v>0</v>
      </c>
      <c r="F4116" s="1">
        <v>0</v>
      </c>
      <c r="G4116" s="1">
        <v>0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</v>
      </c>
      <c r="U4116" s="3" t="str">
        <f t="shared" si="64"/>
        <v>2017Plan</v>
      </c>
      <c r="V4116" s="2">
        <f>DATE(A4116,INDEX(Map!$H$1:$H$12,MATCH(B4116,Map!$G$1:$G$12,0),0),1)</f>
        <v>43831</v>
      </c>
      <c r="W4116" t="str">
        <f>IF(AND(V4116&gt;=Map!$K$2,V4116&lt;=Map!$L$2),"Base",IF(AND(V4116&gt;=Map!$K$3,V4116&lt;=Map!$L$3),"Fcst","N/A"))</f>
        <v>N/A</v>
      </c>
      <c r="X4116" t="str">
        <f>INDEX(Map!$B$2:$B$86,MATCH(D4116,Map!$A$2:$A$86,0),0)</f>
        <v>N/A</v>
      </c>
      <c r="Y4116" s="7" t="str">
        <f>IF(INDEX(Map!$C$2:$C$86,MATCH(D4116,Map!$A$2:$A$86,0),0)="","N/A",E4116*INDEX(Map!$C$2:$C$86,MATCH(D4116,Map!$A$2:$A$86,0),0))</f>
        <v>N/A</v>
      </c>
      <c r="Z4116" s="7" t="str">
        <f>IF(INDEX(Map!$D$2:$D$86,MATCH(D4116,Map!$A$2:$A$86,0),0)="","N/A",E4116*INDEX(Map!$D$2:$D$86,MATCH(D4116,Map!$A$2:$A$86,0),0))</f>
        <v>N/A</v>
      </c>
      <c r="AA4116" t="str">
        <f>INDEX(Map!$E$2:$E$86,MATCH(D4116,Map!$A$2:$A$86,0),0)</f>
        <v>NGCC</v>
      </c>
    </row>
    <row r="4117" spans="1:27" x14ac:dyDescent="0.25">
      <c r="A4117" s="1" t="s">
        <v>122</v>
      </c>
      <c r="B4117" s="1" t="s">
        <v>22</v>
      </c>
      <c r="C4117" s="1">
        <v>84</v>
      </c>
      <c r="D4117" s="1" t="s">
        <v>107</v>
      </c>
      <c r="E4117" s="1">
        <v>0</v>
      </c>
      <c r="F4117" s="1">
        <v>0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</v>
      </c>
      <c r="U4117" s="3" t="str">
        <f t="shared" si="64"/>
        <v>2017Plan</v>
      </c>
      <c r="V4117" s="2">
        <f>DATE(A4117,INDEX(Map!$H$1:$H$12,MATCH(B4117,Map!$G$1:$G$12,0),0),1)</f>
        <v>43831</v>
      </c>
      <c r="W4117" t="str">
        <f>IF(AND(V4117&gt;=Map!$K$2,V4117&lt;=Map!$L$2),"Base",IF(AND(V4117&gt;=Map!$K$3,V4117&lt;=Map!$L$3),"Fcst","N/A"))</f>
        <v>N/A</v>
      </c>
      <c r="X4117" t="str">
        <f>INDEX(Map!$B$2:$B$86,MATCH(D4117,Map!$A$2:$A$86,0),0)</f>
        <v>Bluegrass/EKPC</v>
      </c>
      <c r="Y4117" s="7" t="str">
        <f>IF(INDEX(Map!$C$2:$C$86,MATCH(D4117,Map!$A$2:$A$86,0),0)="","N/A",E4117*INDEX(Map!$C$2:$C$86,MATCH(D4117,Map!$A$2:$A$86,0),0))</f>
        <v>N/A</v>
      </c>
      <c r="Z4117" s="7">
        <f>IF(INDEX(Map!$D$2:$D$86,MATCH(D4117,Map!$A$2:$A$86,0),0)="","N/A",E4117*INDEX(Map!$D$2:$D$86,MATCH(D4117,Map!$A$2:$A$86,0),0))</f>
        <v>0</v>
      </c>
      <c r="AA4117" t="str">
        <f>INDEX(Map!$E$2:$E$86,MATCH(D4117,Map!$A$2:$A$86,0),0)</f>
        <v>SCCT</v>
      </c>
    </row>
    <row r="4118" spans="1:27" x14ac:dyDescent="0.25">
      <c r="A4118" s="1" t="s">
        <v>122</v>
      </c>
      <c r="B4118" s="1" t="s">
        <v>108</v>
      </c>
      <c r="C4118" s="1">
        <v>1</v>
      </c>
      <c r="D4118" s="1" t="s">
        <v>23</v>
      </c>
      <c r="E4118" s="1">
        <v>8.1</v>
      </c>
      <c r="F4118" s="1">
        <v>0</v>
      </c>
      <c r="G4118" s="1">
        <v>10.9</v>
      </c>
      <c r="H4118" s="1">
        <v>2</v>
      </c>
      <c r="I4118" s="1">
        <v>93.3</v>
      </c>
      <c r="J4118" s="1">
        <v>11482</v>
      </c>
      <c r="K4118" s="1">
        <v>179</v>
      </c>
      <c r="L4118" s="1">
        <v>271.2</v>
      </c>
      <c r="M4118" s="1">
        <v>253</v>
      </c>
      <c r="N4118" s="1">
        <v>2</v>
      </c>
      <c r="O4118" s="1">
        <v>33</v>
      </c>
      <c r="P4118" s="1">
        <v>0</v>
      </c>
      <c r="Q4118" s="1">
        <v>24</v>
      </c>
      <c r="R4118" s="1">
        <v>34.15</v>
      </c>
      <c r="S4118" s="1">
        <v>38.19</v>
      </c>
      <c r="T4118" s="1">
        <v>310</v>
      </c>
      <c r="U4118" s="3" t="str">
        <f t="shared" si="64"/>
        <v>2017Plan</v>
      </c>
      <c r="V4118" s="2">
        <f>DATE(A4118,INDEX(Map!$H$1:$H$12,MATCH(B4118,Map!$G$1:$G$12,0),0),1)</f>
        <v>43862</v>
      </c>
      <c r="W4118" t="str">
        <f>IF(AND(V4118&gt;=Map!$K$2,V4118&lt;=Map!$L$2),"Base",IF(AND(V4118&gt;=Map!$K$3,V4118&lt;=Map!$L$3),"Fcst","N/A"))</f>
        <v>N/A</v>
      </c>
      <c r="X4118" t="str">
        <f>INDEX(Map!$B$2:$B$86,MATCH(D4118,Map!$A$2:$A$86,0),0)</f>
        <v>Brown 1</v>
      </c>
      <c r="Y4118" s="7">
        <f>IF(INDEX(Map!$C$2:$C$86,MATCH(D4118,Map!$A$2:$A$86,0),0)="","N/A",E4118*INDEX(Map!$C$2:$C$86,MATCH(D4118,Map!$A$2:$A$86,0),0))</f>
        <v>8.1</v>
      </c>
      <c r="Z4118" s="7" t="str">
        <f>IF(INDEX(Map!$D$2:$D$86,MATCH(D4118,Map!$A$2:$A$86,0),0)="","N/A",E4118*INDEX(Map!$D$2:$D$86,MATCH(D4118,Map!$A$2:$A$86,0),0))</f>
        <v>N/A</v>
      </c>
      <c r="AA4118" t="str">
        <f>INDEX(Map!$E$2:$E$86,MATCH(D4118,Map!$A$2:$A$86,0),0)</f>
        <v>Coal</v>
      </c>
    </row>
    <row r="4119" spans="1:27" x14ac:dyDescent="0.25">
      <c r="A4119" s="1" t="s">
        <v>122</v>
      </c>
      <c r="B4119" s="1" t="s">
        <v>108</v>
      </c>
      <c r="C4119" s="1">
        <v>2</v>
      </c>
      <c r="D4119" s="1" t="s">
        <v>24</v>
      </c>
      <c r="E4119" s="1">
        <v>22.4</v>
      </c>
      <c r="F4119" s="1">
        <v>0</v>
      </c>
      <c r="G4119" s="1">
        <v>19.2</v>
      </c>
      <c r="H4119" s="1">
        <v>4</v>
      </c>
      <c r="I4119" s="1">
        <v>243.5</v>
      </c>
      <c r="J4119" s="1">
        <v>10856</v>
      </c>
      <c r="K4119" s="1">
        <v>307</v>
      </c>
      <c r="L4119" s="1">
        <v>271.2</v>
      </c>
      <c r="M4119" s="1">
        <v>660</v>
      </c>
      <c r="N4119" s="1">
        <v>3</v>
      </c>
      <c r="O4119" s="1">
        <v>58</v>
      </c>
      <c r="P4119" s="1">
        <v>0</v>
      </c>
      <c r="Q4119" s="1">
        <v>51</v>
      </c>
      <c r="R4119" s="1">
        <v>31.71</v>
      </c>
      <c r="S4119" s="1">
        <v>34.29</v>
      </c>
      <c r="T4119" s="1">
        <v>769</v>
      </c>
      <c r="U4119" s="3" t="str">
        <f t="shared" si="64"/>
        <v>2017Plan</v>
      </c>
      <c r="V4119" s="2">
        <f>DATE(A4119,INDEX(Map!$H$1:$H$12,MATCH(B4119,Map!$G$1:$G$12,0),0),1)</f>
        <v>43862</v>
      </c>
      <c r="W4119" t="str">
        <f>IF(AND(V4119&gt;=Map!$K$2,V4119&lt;=Map!$L$2),"Base",IF(AND(V4119&gt;=Map!$K$3,V4119&lt;=Map!$L$3),"Fcst","N/A"))</f>
        <v>N/A</v>
      </c>
      <c r="X4119" t="str">
        <f>INDEX(Map!$B$2:$B$86,MATCH(D4119,Map!$A$2:$A$86,0),0)</f>
        <v>Brown 2</v>
      </c>
      <c r="Y4119" s="7">
        <f>IF(INDEX(Map!$C$2:$C$86,MATCH(D4119,Map!$A$2:$A$86,0),0)="","N/A",E4119*INDEX(Map!$C$2:$C$86,MATCH(D4119,Map!$A$2:$A$86,0),0))</f>
        <v>22.4</v>
      </c>
      <c r="Z4119" s="7" t="str">
        <f>IF(INDEX(Map!$D$2:$D$86,MATCH(D4119,Map!$A$2:$A$86,0),0)="","N/A",E4119*INDEX(Map!$D$2:$D$86,MATCH(D4119,Map!$A$2:$A$86,0),0))</f>
        <v>N/A</v>
      </c>
      <c r="AA4119" t="str">
        <f>INDEX(Map!$E$2:$E$86,MATCH(D4119,Map!$A$2:$A$86,0),0)</f>
        <v>Coal</v>
      </c>
    </row>
    <row r="4120" spans="1:27" x14ac:dyDescent="0.25">
      <c r="A4120" s="1" t="s">
        <v>122</v>
      </c>
      <c r="B4120" s="1" t="s">
        <v>108</v>
      </c>
      <c r="C4120" s="1">
        <v>3</v>
      </c>
      <c r="D4120" s="1" t="s">
        <v>25</v>
      </c>
      <c r="E4120" s="1">
        <v>59.2</v>
      </c>
      <c r="F4120" s="1">
        <v>0</v>
      </c>
      <c r="G4120" s="1">
        <v>20.6</v>
      </c>
      <c r="H4120" s="1">
        <v>4</v>
      </c>
      <c r="I4120" s="1">
        <v>718.9</v>
      </c>
      <c r="J4120" s="1">
        <v>12136</v>
      </c>
      <c r="K4120" s="1">
        <v>377</v>
      </c>
      <c r="L4120" s="1">
        <v>271.2</v>
      </c>
      <c r="M4120" s="1">
        <v>1950</v>
      </c>
      <c r="N4120" s="1">
        <v>4</v>
      </c>
      <c r="O4120" s="1">
        <v>76</v>
      </c>
      <c r="P4120" s="1">
        <v>0</v>
      </c>
      <c r="Q4120" s="1">
        <v>190</v>
      </c>
      <c r="R4120" s="1">
        <v>36.119999999999997</v>
      </c>
      <c r="S4120" s="1">
        <v>37.42</v>
      </c>
      <c r="T4120" s="1">
        <v>2216</v>
      </c>
      <c r="U4120" s="3" t="str">
        <f t="shared" si="64"/>
        <v>2017Plan</v>
      </c>
      <c r="V4120" s="2">
        <f>DATE(A4120,INDEX(Map!$H$1:$H$12,MATCH(B4120,Map!$G$1:$G$12,0),0),1)</f>
        <v>43862</v>
      </c>
      <c r="W4120" t="str">
        <f>IF(AND(V4120&gt;=Map!$K$2,V4120&lt;=Map!$L$2),"Base",IF(AND(V4120&gt;=Map!$K$3,V4120&lt;=Map!$L$3),"Fcst","N/A"))</f>
        <v>N/A</v>
      </c>
      <c r="X4120" t="str">
        <f>INDEX(Map!$B$2:$B$86,MATCH(D4120,Map!$A$2:$A$86,0),0)</f>
        <v>Brown 3</v>
      </c>
      <c r="Y4120" s="7">
        <f>IF(INDEX(Map!$C$2:$C$86,MATCH(D4120,Map!$A$2:$A$86,0),0)="","N/A",E4120*INDEX(Map!$C$2:$C$86,MATCH(D4120,Map!$A$2:$A$86,0),0))</f>
        <v>59.2</v>
      </c>
      <c r="Z4120" s="7" t="str">
        <f>IF(INDEX(Map!$D$2:$D$86,MATCH(D4120,Map!$A$2:$A$86,0),0)="","N/A",E4120*INDEX(Map!$D$2:$D$86,MATCH(D4120,Map!$A$2:$A$86,0),0))</f>
        <v>N/A</v>
      </c>
      <c r="AA4120" t="str">
        <f>INDEX(Map!$E$2:$E$86,MATCH(D4120,Map!$A$2:$A$86,0),0)</f>
        <v>Coal</v>
      </c>
    </row>
    <row r="4121" spans="1:27" x14ac:dyDescent="0.25">
      <c r="A4121" s="1" t="s">
        <v>122</v>
      </c>
      <c r="B4121" s="1" t="s">
        <v>108</v>
      </c>
      <c r="C4121" s="1">
        <v>4</v>
      </c>
      <c r="D4121" s="1" t="s">
        <v>26</v>
      </c>
      <c r="E4121" s="1">
        <v>171</v>
      </c>
      <c r="F4121" s="1">
        <v>0</v>
      </c>
      <c r="G4121" s="1">
        <v>51.6</v>
      </c>
      <c r="H4121" s="1">
        <v>2</v>
      </c>
      <c r="I4121" s="1">
        <v>1775</v>
      </c>
      <c r="J4121" s="1">
        <v>10380</v>
      </c>
      <c r="K4121" s="1">
        <v>414</v>
      </c>
      <c r="L4121" s="1">
        <v>204.4</v>
      </c>
      <c r="M4121" s="1">
        <v>3629</v>
      </c>
      <c r="N4121" s="1">
        <v>2</v>
      </c>
      <c r="O4121" s="1">
        <v>43</v>
      </c>
      <c r="P4121" s="1">
        <v>0</v>
      </c>
      <c r="Q4121" s="1">
        <v>349</v>
      </c>
      <c r="R4121" s="1">
        <v>23.26</v>
      </c>
      <c r="S4121" s="1">
        <v>23.51</v>
      </c>
      <c r="T4121" s="1">
        <v>4021</v>
      </c>
      <c r="U4121" s="3" t="str">
        <f t="shared" si="64"/>
        <v>2017Plan</v>
      </c>
      <c r="V4121" s="2">
        <f>DATE(A4121,INDEX(Map!$H$1:$H$12,MATCH(B4121,Map!$G$1:$G$12,0),0),1)</f>
        <v>43862</v>
      </c>
      <c r="W4121" t="str">
        <f>IF(AND(V4121&gt;=Map!$K$2,V4121&lt;=Map!$L$2),"Base",IF(AND(V4121&gt;=Map!$K$3,V4121&lt;=Map!$L$3),"Fcst","N/A"))</f>
        <v>N/A</v>
      </c>
      <c r="X4121" t="str">
        <f>INDEX(Map!$B$2:$B$86,MATCH(D4121,Map!$A$2:$A$86,0),0)</f>
        <v>Ghent 1</v>
      </c>
      <c r="Y4121" s="7">
        <f>IF(INDEX(Map!$C$2:$C$86,MATCH(D4121,Map!$A$2:$A$86,0),0)="","N/A",E4121*INDEX(Map!$C$2:$C$86,MATCH(D4121,Map!$A$2:$A$86,0),0))</f>
        <v>171</v>
      </c>
      <c r="Z4121" s="7" t="str">
        <f>IF(INDEX(Map!$D$2:$D$86,MATCH(D4121,Map!$A$2:$A$86,0),0)="","N/A",E4121*INDEX(Map!$D$2:$D$86,MATCH(D4121,Map!$A$2:$A$86,0),0))</f>
        <v>N/A</v>
      </c>
      <c r="AA4121" t="str">
        <f>INDEX(Map!$E$2:$E$86,MATCH(D4121,Map!$A$2:$A$86,0),0)</f>
        <v>Coal</v>
      </c>
    </row>
    <row r="4122" spans="1:27" x14ac:dyDescent="0.25">
      <c r="A4122" s="1" t="s">
        <v>122</v>
      </c>
      <c r="B4122" s="1" t="s">
        <v>108</v>
      </c>
      <c r="C4122" s="1">
        <v>5</v>
      </c>
      <c r="D4122" s="1" t="s">
        <v>27</v>
      </c>
      <c r="E4122" s="1">
        <v>268.89999999999998</v>
      </c>
      <c r="F4122" s="1">
        <v>0</v>
      </c>
      <c r="G4122" s="1">
        <v>81.3</v>
      </c>
      <c r="H4122" s="1">
        <v>1</v>
      </c>
      <c r="I4122" s="1">
        <v>2773.5</v>
      </c>
      <c r="J4122" s="1">
        <v>10315</v>
      </c>
      <c r="K4122" s="1">
        <v>651</v>
      </c>
      <c r="L4122" s="1">
        <v>204.4</v>
      </c>
      <c r="M4122" s="1">
        <v>5670</v>
      </c>
      <c r="N4122" s="1">
        <v>1</v>
      </c>
      <c r="O4122" s="1">
        <v>17</v>
      </c>
      <c r="P4122" s="1">
        <v>0</v>
      </c>
      <c r="Q4122" s="1">
        <v>322</v>
      </c>
      <c r="R4122" s="1">
        <v>22.28</v>
      </c>
      <c r="S4122" s="1">
        <v>22.35</v>
      </c>
      <c r="T4122" s="1">
        <v>6009</v>
      </c>
      <c r="U4122" s="3" t="str">
        <f t="shared" si="64"/>
        <v>2017Plan</v>
      </c>
      <c r="V4122" s="2">
        <f>DATE(A4122,INDEX(Map!$H$1:$H$12,MATCH(B4122,Map!$G$1:$G$12,0),0),1)</f>
        <v>43862</v>
      </c>
      <c r="W4122" t="str">
        <f>IF(AND(V4122&gt;=Map!$K$2,V4122&lt;=Map!$L$2),"Base",IF(AND(V4122&gt;=Map!$K$3,V4122&lt;=Map!$L$3),"Fcst","N/A"))</f>
        <v>N/A</v>
      </c>
      <c r="X4122" t="str">
        <f>INDEX(Map!$B$2:$B$86,MATCH(D4122,Map!$A$2:$A$86,0),0)</f>
        <v>Ghent 2</v>
      </c>
      <c r="Y4122" s="7">
        <f>IF(INDEX(Map!$C$2:$C$86,MATCH(D4122,Map!$A$2:$A$86,0),0)="","N/A",E4122*INDEX(Map!$C$2:$C$86,MATCH(D4122,Map!$A$2:$A$86,0),0))</f>
        <v>268.89999999999998</v>
      </c>
      <c r="Z4122" s="7" t="str">
        <f>IF(INDEX(Map!$D$2:$D$86,MATCH(D4122,Map!$A$2:$A$86,0),0)="","N/A",E4122*INDEX(Map!$D$2:$D$86,MATCH(D4122,Map!$A$2:$A$86,0),0))</f>
        <v>N/A</v>
      </c>
      <c r="AA4122" t="str">
        <f>INDEX(Map!$E$2:$E$86,MATCH(D4122,Map!$A$2:$A$86,0),0)</f>
        <v>Coal</v>
      </c>
    </row>
    <row r="4123" spans="1:27" x14ac:dyDescent="0.25">
      <c r="A4123" s="1" t="s">
        <v>122</v>
      </c>
      <c r="B4123" s="1" t="s">
        <v>108</v>
      </c>
      <c r="C4123" s="1">
        <v>6</v>
      </c>
      <c r="D4123" s="1" t="s">
        <v>28</v>
      </c>
      <c r="E4123" s="1">
        <v>250.9</v>
      </c>
      <c r="F4123" s="1">
        <v>0</v>
      </c>
      <c r="G4123" s="1">
        <v>75.400000000000006</v>
      </c>
      <c r="H4123" s="1">
        <v>2</v>
      </c>
      <c r="I4123" s="1">
        <v>2804.4</v>
      </c>
      <c r="J4123" s="1">
        <v>11176</v>
      </c>
      <c r="K4123" s="1">
        <v>657</v>
      </c>
      <c r="L4123" s="1">
        <v>204.4</v>
      </c>
      <c r="M4123" s="1">
        <v>5733</v>
      </c>
      <c r="N4123" s="1">
        <v>3</v>
      </c>
      <c r="O4123" s="1">
        <v>56</v>
      </c>
      <c r="P4123" s="1">
        <v>0</v>
      </c>
      <c r="Q4123" s="1">
        <v>499</v>
      </c>
      <c r="R4123" s="1">
        <v>24.84</v>
      </c>
      <c r="S4123" s="1">
        <v>25.06</v>
      </c>
      <c r="T4123" s="1">
        <v>6288</v>
      </c>
      <c r="U4123" s="3" t="str">
        <f t="shared" si="64"/>
        <v>2017Plan</v>
      </c>
      <c r="V4123" s="2">
        <f>DATE(A4123,INDEX(Map!$H$1:$H$12,MATCH(B4123,Map!$G$1:$G$12,0),0),1)</f>
        <v>43862</v>
      </c>
      <c r="W4123" t="str">
        <f>IF(AND(V4123&gt;=Map!$K$2,V4123&lt;=Map!$L$2),"Base",IF(AND(V4123&gt;=Map!$K$3,V4123&lt;=Map!$L$3),"Fcst","N/A"))</f>
        <v>N/A</v>
      </c>
      <c r="X4123" t="str">
        <f>INDEX(Map!$B$2:$B$86,MATCH(D4123,Map!$A$2:$A$86,0),0)</f>
        <v>Ghent 3</v>
      </c>
      <c r="Y4123" s="7">
        <f>IF(INDEX(Map!$C$2:$C$86,MATCH(D4123,Map!$A$2:$A$86,0),0)="","N/A",E4123*INDEX(Map!$C$2:$C$86,MATCH(D4123,Map!$A$2:$A$86,0),0))</f>
        <v>250.9</v>
      </c>
      <c r="Z4123" s="7" t="str">
        <f>IF(INDEX(Map!$D$2:$D$86,MATCH(D4123,Map!$A$2:$A$86,0),0)="","N/A",E4123*INDEX(Map!$D$2:$D$86,MATCH(D4123,Map!$A$2:$A$86,0),0))</f>
        <v>N/A</v>
      </c>
      <c r="AA4123" t="str">
        <f>INDEX(Map!$E$2:$E$86,MATCH(D4123,Map!$A$2:$A$86,0),0)</f>
        <v>Coal</v>
      </c>
    </row>
    <row r="4124" spans="1:27" x14ac:dyDescent="0.25">
      <c r="A4124" s="1" t="s">
        <v>122</v>
      </c>
      <c r="B4124" s="1" t="s">
        <v>108</v>
      </c>
      <c r="C4124" s="1">
        <v>7</v>
      </c>
      <c r="D4124" s="1" t="s">
        <v>29</v>
      </c>
      <c r="E4124" s="1">
        <v>264.5</v>
      </c>
      <c r="F4124" s="1">
        <v>0</v>
      </c>
      <c r="G4124" s="1">
        <v>78</v>
      </c>
      <c r="H4124" s="1">
        <v>3</v>
      </c>
      <c r="I4124" s="1">
        <v>2873.8</v>
      </c>
      <c r="J4124" s="1">
        <v>10867</v>
      </c>
      <c r="K4124" s="1">
        <v>617</v>
      </c>
      <c r="L4124" s="1">
        <v>204.4</v>
      </c>
      <c r="M4124" s="1">
        <v>5875</v>
      </c>
      <c r="N4124" s="1">
        <v>5</v>
      </c>
      <c r="O4124" s="1">
        <v>101</v>
      </c>
      <c r="P4124" s="1">
        <v>0</v>
      </c>
      <c r="Q4124" s="1">
        <v>546</v>
      </c>
      <c r="R4124" s="1">
        <v>24.28</v>
      </c>
      <c r="S4124" s="1">
        <v>24.66</v>
      </c>
      <c r="T4124" s="1">
        <v>6521</v>
      </c>
      <c r="U4124" s="3" t="str">
        <f t="shared" si="64"/>
        <v>2017Plan</v>
      </c>
      <c r="V4124" s="2">
        <f>DATE(A4124,INDEX(Map!$H$1:$H$12,MATCH(B4124,Map!$G$1:$G$12,0),0),1)</f>
        <v>43862</v>
      </c>
      <c r="W4124" t="str">
        <f>IF(AND(V4124&gt;=Map!$K$2,V4124&lt;=Map!$L$2),"Base",IF(AND(V4124&gt;=Map!$K$3,V4124&lt;=Map!$L$3),"Fcst","N/A"))</f>
        <v>N/A</v>
      </c>
      <c r="X4124" t="str">
        <f>INDEX(Map!$B$2:$B$86,MATCH(D4124,Map!$A$2:$A$86,0),0)</f>
        <v>Ghent 4</v>
      </c>
      <c r="Y4124" s="7">
        <f>IF(INDEX(Map!$C$2:$C$86,MATCH(D4124,Map!$A$2:$A$86,0),0)="","N/A",E4124*INDEX(Map!$C$2:$C$86,MATCH(D4124,Map!$A$2:$A$86,0),0))</f>
        <v>264.5</v>
      </c>
      <c r="Z4124" s="7" t="str">
        <f>IF(INDEX(Map!$D$2:$D$86,MATCH(D4124,Map!$A$2:$A$86,0),0)="","N/A",E4124*INDEX(Map!$D$2:$D$86,MATCH(D4124,Map!$A$2:$A$86,0),0))</f>
        <v>N/A</v>
      </c>
      <c r="AA4124" t="str">
        <f>INDEX(Map!$E$2:$E$86,MATCH(D4124,Map!$A$2:$A$86,0),0)</f>
        <v>Coal</v>
      </c>
    </row>
    <row r="4125" spans="1:27" x14ac:dyDescent="0.25">
      <c r="A4125" s="1" t="s">
        <v>122</v>
      </c>
      <c r="B4125" s="1" t="s">
        <v>108</v>
      </c>
      <c r="C4125" s="1">
        <v>8</v>
      </c>
      <c r="D4125" s="1" t="s">
        <v>30</v>
      </c>
      <c r="E4125" s="1">
        <v>162.80000000000001</v>
      </c>
      <c r="F4125" s="1">
        <v>0</v>
      </c>
      <c r="G4125" s="1">
        <v>77.900000000000006</v>
      </c>
      <c r="H4125" s="1">
        <v>2</v>
      </c>
      <c r="I4125" s="1">
        <v>1710.4</v>
      </c>
      <c r="J4125" s="1">
        <v>10509</v>
      </c>
      <c r="K4125" s="1">
        <v>651</v>
      </c>
      <c r="L4125" s="1">
        <v>202.9</v>
      </c>
      <c r="M4125" s="1">
        <v>3470</v>
      </c>
      <c r="N4125" s="1">
        <v>4</v>
      </c>
      <c r="O4125" s="1">
        <v>18</v>
      </c>
      <c r="P4125" s="1">
        <v>0</v>
      </c>
      <c r="Q4125" s="1">
        <v>150</v>
      </c>
      <c r="R4125" s="1">
        <v>22.24</v>
      </c>
      <c r="S4125" s="1">
        <v>22.35</v>
      </c>
      <c r="T4125" s="1">
        <v>3637</v>
      </c>
      <c r="U4125" s="3" t="str">
        <f t="shared" si="64"/>
        <v>2017Plan</v>
      </c>
      <c r="V4125" s="2">
        <f>DATE(A4125,INDEX(Map!$H$1:$H$12,MATCH(B4125,Map!$G$1:$G$12,0),0),1)</f>
        <v>43862</v>
      </c>
      <c r="W4125" t="str">
        <f>IF(AND(V4125&gt;=Map!$K$2,V4125&lt;=Map!$L$2),"Base",IF(AND(V4125&gt;=Map!$K$3,V4125&lt;=Map!$L$3),"Fcst","N/A"))</f>
        <v>N/A</v>
      </c>
      <c r="X4125" t="str">
        <f>INDEX(Map!$B$2:$B$86,MATCH(D4125,Map!$A$2:$A$86,0),0)</f>
        <v>Mill Creek 1</v>
      </c>
      <c r="Y4125" s="7" t="str">
        <f>IF(INDEX(Map!$C$2:$C$86,MATCH(D4125,Map!$A$2:$A$86,0),0)="","N/A",E4125*INDEX(Map!$C$2:$C$86,MATCH(D4125,Map!$A$2:$A$86,0),0))</f>
        <v>N/A</v>
      </c>
      <c r="Z4125" s="7">
        <f>IF(INDEX(Map!$D$2:$D$86,MATCH(D4125,Map!$A$2:$A$86,0),0)="","N/A",E4125*INDEX(Map!$D$2:$D$86,MATCH(D4125,Map!$A$2:$A$86,0),0))</f>
        <v>162.80000000000001</v>
      </c>
      <c r="AA4125" t="str">
        <f>INDEX(Map!$E$2:$E$86,MATCH(D4125,Map!$A$2:$A$86,0),0)</f>
        <v>Coal</v>
      </c>
    </row>
    <row r="4126" spans="1:27" x14ac:dyDescent="0.25">
      <c r="A4126" s="1" t="s">
        <v>122</v>
      </c>
      <c r="B4126" s="1" t="s">
        <v>108</v>
      </c>
      <c r="C4126" s="1">
        <v>9</v>
      </c>
      <c r="D4126" s="1" t="s">
        <v>31</v>
      </c>
      <c r="E4126" s="1">
        <v>156</v>
      </c>
      <c r="F4126" s="1">
        <v>0</v>
      </c>
      <c r="G4126" s="1">
        <v>76</v>
      </c>
      <c r="H4126" s="1">
        <v>2</v>
      </c>
      <c r="I4126" s="1">
        <v>1658.7</v>
      </c>
      <c r="J4126" s="1">
        <v>10634</v>
      </c>
      <c r="K4126" s="1">
        <v>612</v>
      </c>
      <c r="L4126" s="1">
        <v>202.9</v>
      </c>
      <c r="M4126" s="1">
        <v>3365</v>
      </c>
      <c r="N4126" s="1">
        <v>4</v>
      </c>
      <c r="O4126" s="1">
        <v>18</v>
      </c>
      <c r="P4126" s="1">
        <v>0</v>
      </c>
      <c r="Q4126" s="1">
        <v>182</v>
      </c>
      <c r="R4126" s="1">
        <v>22.74</v>
      </c>
      <c r="S4126" s="1">
        <v>22.85</v>
      </c>
      <c r="T4126" s="1">
        <v>3565</v>
      </c>
      <c r="U4126" s="3" t="str">
        <f t="shared" si="64"/>
        <v>2017Plan</v>
      </c>
      <c r="V4126" s="2">
        <f>DATE(A4126,INDEX(Map!$H$1:$H$12,MATCH(B4126,Map!$G$1:$G$12,0),0),1)</f>
        <v>43862</v>
      </c>
      <c r="W4126" t="str">
        <f>IF(AND(V4126&gt;=Map!$K$2,V4126&lt;=Map!$L$2),"Base",IF(AND(V4126&gt;=Map!$K$3,V4126&lt;=Map!$L$3),"Fcst","N/A"))</f>
        <v>N/A</v>
      </c>
      <c r="X4126" t="str">
        <f>INDEX(Map!$B$2:$B$86,MATCH(D4126,Map!$A$2:$A$86,0),0)</f>
        <v>Mill Creek 2</v>
      </c>
      <c r="Y4126" s="7" t="str">
        <f>IF(INDEX(Map!$C$2:$C$86,MATCH(D4126,Map!$A$2:$A$86,0),0)="","N/A",E4126*INDEX(Map!$C$2:$C$86,MATCH(D4126,Map!$A$2:$A$86,0),0))</f>
        <v>N/A</v>
      </c>
      <c r="Z4126" s="7">
        <f>IF(INDEX(Map!$D$2:$D$86,MATCH(D4126,Map!$A$2:$A$86,0),0)="","N/A",E4126*INDEX(Map!$D$2:$D$86,MATCH(D4126,Map!$A$2:$A$86,0),0))</f>
        <v>156</v>
      </c>
      <c r="AA4126" t="str">
        <f>INDEX(Map!$E$2:$E$86,MATCH(D4126,Map!$A$2:$A$86,0),0)</f>
        <v>Coal</v>
      </c>
    </row>
    <row r="4127" spans="1:27" x14ac:dyDescent="0.25">
      <c r="A4127" s="1" t="s">
        <v>122</v>
      </c>
      <c r="B4127" s="1" t="s">
        <v>108</v>
      </c>
      <c r="C4127" s="1">
        <v>10</v>
      </c>
      <c r="D4127" s="1" t="s">
        <v>32</v>
      </c>
      <c r="E4127" s="1">
        <v>206.7</v>
      </c>
      <c r="F4127" s="1">
        <v>0</v>
      </c>
      <c r="G4127" s="1">
        <v>76.5</v>
      </c>
      <c r="H4127" s="1">
        <v>2</v>
      </c>
      <c r="I4127" s="1">
        <v>2197.5</v>
      </c>
      <c r="J4127" s="1">
        <v>10632</v>
      </c>
      <c r="K4127" s="1">
        <v>652</v>
      </c>
      <c r="L4127" s="1">
        <v>202.9</v>
      </c>
      <c r="M4127" s="1">
        <v>4459</v>
      </c>
      <c r="N4127" s="1">
        <v>12</v>
      </c>
      <c r="O4127" s="1">
        <v>49</v>
      </c>
      <c r="P4127" s="1">
        <v>0</v>
      </c>
      <c r="Q4127" s="1">
        <v>271</v>
      </c>
      <c r="R4127" s="1">
        <v>22.88</v>
      </c>
      <c r="S4127" s="1">
        <v>23.12</v>
      </c>
      <c r="T4127" s="1">
        <v>4779</v>
      </c>
      <c r="U4127" s="3" t="str">
        <f t="shared" si="64"/>
        <v>2017Plan</v>
      </c>
      <c r="V4127" s="2">
        <f>DATE(A4127,INDEX(Map!$H$1:$H$12,MATCH(B4127,Map!$G$1:$G$12,0),0),1)</f>
        <v>43862</v>
      </c>
      <c r="W4127" t="str">
        <f>IF(AND(V4127&gt;=Map!$K$2,V4127&lt;=Map!$L$2),"Base",IF(AND(V4127&gt;=Map!$K$3,V4127&lt;=Map!$L$3),"Fcst","N/A"))</f>
        <v>N/A</v>
      </c>
      <c r="X4127" t="str">
        <f>INDEX(Map!$B$2:$B$86,MATCH(D4127,Map!$A$2:$A$86,0),0)</f>
        <v>Mill Creek 3</v>
      </c>
      <c r="Y4127" s="7" t="str">
        <f>IF(INDEX(Map!$C$2:$C$86,MATCH(D4127,Map!$A$2:$A$86,0),0)="","N/A",E4127*INDEX(Map!$C$2:$C$86,MATCH(D4127,Map!$A$2:$A$86,0),0))</f>
        <v>N/A</v>
      </c>
      <c r="Z4127" s="7">
        <f>IF(INDEX(Map!$D$2:$D$86,MATCH(D4127,Map!$A$2:$A$86,0),0)="","N/A",E4127*INDEX(Map!$D$2:$D$86,MATCH(D4127,Map!$A$2:$A$86,0),0))</f>
        <v>206.7</v>
      </c>
      <c r="AA4127" t="str">
        <f>INDEX(Map!$E$2:$E$86,MATCH(D4127,Map!$A$2:$A$86,0),0)</f>
        <v>Coal</v>
      </c>
    </row>
    <row r="4128" spans="1:27" x14ac:dyDescent="0.25">
      <c r="A4128" s="1" t="s">
        <v>122</v>
      </c>
      <c r="B4128" s="1" t="s">
        <v>108</v>
      </c>
      <c r="C4128" s="1">
        <v>11</v>
      </c>
      <c r="D4128" s="1" t="s">
        <v>33</v>
      </c>
      <c r="E4128" s="1">
        <v>281.60000000000002</v>
      </c>
      <c r="F4128" s="1">
        <v>0</v>
      </c>
      <c r="G4128" s="1">
        <v>83.2</v>
      </c>
      <c r="H4128" s="1">
        <v>2</v>
      </c>
      <c r="I4128" s="1">
        <v>2918.5</v>
      </c>
      <c r="J4128" s="1">
        <v>10365</v>
      </c>
      <c r="K4128" s="1">
        <v>637</v>
      </c>
      <c r="L4128" s="1">
        <v>202.9</v>
      </c>
      <c r="M4128" s="1">
        <v>5921</v>
      </c>
      <c r="N4128" s="1">
        <v>19</v>
      </c>
      <c r="O4128" s="1">
        <v>78</v>
      </c>
      <c r="P4128" s="1">
        <v>0</v>
      </c>
      <c r="Q4128" s="1">
        <v>343</v>
      </c>
      <c r="R4128" s="1">
        <v>22.25</v>
      </c>
      <c r="S4128" s="1">
        <v>22.52</v>
      </c>
      <c r="T4128" s="1">
        <v>6343</v>
      </c>
      <c r="U4128" s="3" t="str">
        <f t="shared" si="64"/>
        <v>2017Plan</v>
      </c>
      <c r="V4128" s="2">
        <f>DATE(A4128,INDEX(Map!$H$1:$H$12,MATCH(B4128,Map!$G$1:$G$12,0),0),1)</f>
        <v>43862</v>
      </c>
      <c r="W4128" t="str">
        <f>IF(AND(V4128&gt;=Map!$K$2,V4128&lt;=Map!$L$2),"Base",IF(AND(V4128&gt;=Map!$K$3,V4128&lt;=Map!$L$3),"Fcst","N/A"))</f>
        <v>N/A</v>
      </c>
      <c r="X4128" t="str">
        <f>INDEX(Map!$B$2:$B$86,MATCH(D4128,Map!$A$2:$A$86,0),0)</f>
        <v>Mill Creek 4</v>
      </c>
      <c r="Y4128" s="7" t="str">
        <f>IF(INDEX(Map!$C$2:$C$86,MATCH(D4128,Map!$A$2:$A$86,0),0)="","N/A",E4128*INDEX(Map!$C$2:$C$86,MATCH(D4128,Map!$A$2:$A$86,0),0))</f>
        <v>N/A</v>
      </c>
      <c r="Z4128" s="7">
        <f>IF(INDEX(Map!$D$2:$D$86,MATCH(D4128,Map!$A$2:$A$86,0),0)="","N/A",E4128*INDEX(Map!$D$2:$D$86,MATCH(D4128,Map!$A$2:$A$86,0),0))</f>
        <v>281.60000000000002</v>
      </c>
      <c r="AA4128" t="str">
        <f>INDEX(Map!$E$2:$E$86,MATCH(D4128,Map!$A$2:$A$86,0),0)</f>
        <v>Coal</v>
      </c>
    </row>
    <row r="4129" spans="1:27" x14ac:dyDescent="0.25">
      <c r="A4129" s="1" t="s">
        <v>122</v>
      </c>
      <c r="B4129" s="1" t="s">
        <v>108</v>
      </c>
      <c r="C4129" s="1">
        <v>12</v>
      </c>
      <c r="D4129" s="1" t="s">
        <v>34</v>
      </c>
      <c r="E4129" s="1">
        <v>209.3</v>
      </c>
      <c r="F4129" s="1">
        <v>0</v>
      </c>
      <c r="G4129" s="1">
        <v>81.3</v>
      </c>
      <c r="H4129" s="1">
        <v>2</v>
      </c>
      <c r="I4129" s="1">
        <v>2229.8000000000002</v>
      </c>
      <c r="J4129" s="1">
        <v>10653</v>
      </c>
      <c r="K4129" s="1">
        <v>654</v>
      </c>
      <c r="L4129" s="1">
        <v>199</v>
      </c>
      <c r="M4129" s="1">
        <v>4438</v>
      </c>
      <c r="N4129" s="1">
        <v>7</v>
      </c>
      <c r="O4129" s="1">
        <v>26</v>
      </c>
      <c r="P4129" s="1">
        <v>0</v>
      </c>
      <c r="Q4129" s="1">
        <v>283</v>
      </c>
      <c r="R4129" s="1">
        <v>22.56</v>
      </c>
      <c r="S4129" s="1">
        <v>22.68</v>
      </c>
      <c r="T4129" s="1">
        <v>4747</v>
      </c>
      <c r="U4129" s="3" t="str">
        <f t="shared" si="64"/>
        <v>2017Plan</v>
      </c>
      <c r="V4129" s="2">
        <f>DATE(A4129,INDEX(Map!$H$1:$H$12,MATCH(B4129,Map!$G$1:$G$12,0),0),1)</f>
        <v>43862</v>
      </c>
      <c r="W4129" t="str">
        <f>IF(AND(V4129&gt;=Map!$K$2,V4129&lt;=Map!$L$2),"Base",IF(AND(V4129&gt;=Map!$K$3,V4129&lt;=Map!$L$3),"Fcst","N/A"))</f>
        <v>N/A</v>
      </c>
      <c r="X4129" t="str">
        <f>INDEX(Map!$B$2:$B$86,MATCH(D4129,Map!$A$2:$A$86,0),0)</f>
        <v>Trimble County 1</v>
      </c>
      <c r="Y4129" s="7" t="str">
        <f>IF(INDEX(Map!$C$2:$C$86,MATCH(D4129,Map!$A$2:$A$86,0),0)="","N/A",E4129*INDEX(Map!$C$2:$C$86,MATCH(D4129,Map!$A$2:$A$86,0),0))</f>
        <v>N/A</v>
      </c>
      <c r="Z4129" s="7">
        <f>IF(INDEX(Map!$D$2:$D$86,MATCH(D4129,Map!$A$2:$A$86,0),0)="","N/A",E4129*INDEX(Map!$D$2:$D$86,MATCH(D4129,Map!$A$2:$A$86,0),0))</f>
        <v>209.3</v>
      </c>
      <c r="AA4129" t="str">
        <f>INDEX(Map!$E$2:$E$86,MATCH(D4129,Map!$A$2:$A$86,0),0)</f>
        <v>Coal</v>
      </c>
    </row>
    <row r="4130" spans="1:27" x14ac:dyDescent="0.25">
      <c r="A4130" s="1" t="s">
        <v>122</v>
      </c>
      <c r="B4130" s="1" t="s">
        <v>108</v>
      </c>
      <c r="C4130" s="1">
        <v>13</v>
      </c>
      <c r="D4130" s="1" t="s">
        <v>35</v>
      </c>
      <c r="E4130" s="1">
        <v>347.1</v>
      </c>
      <c r="F4130" s="1">
        <v>0</v>
      </c>
      <c r="G4130" s="1">
        <v>87.5</v>
      </c>
      <c r="H4130" s="1">
        <v>1</v>
      </c>
      <c r="I4130" s="1">
        <v>3166.9</v>
      </c>
      <c r="J4130" s="1">
        <v>9124</v>
      </c>
      <c r="K4130" s="1">
        <v>637</v>
      </c>
      <c r="L4130" s="1">
        <v>208.2</v>
      </c>
      <c r="M4130" s="1">
        <v>6594</v>
      </c>
      <c r="N4130" s="1">
        <v>14</v>
      </c>
      <c r="O4130" s="1">
        <v>55</v>
      </c>
      <c r="P4130" s="1">
        <v>0</v>
      </c>
      <c r="Q4130" s="1">
        <v>516</v>
      </c>
      <c r="R4130" s="1">
        <v>20.49</v>
      </c>
      <c r="S4130" s="1">
        <v>20.64</v>
      </c>
      <c r="T4130" s="1">
        <v>7166</v>
      </c>
      <c r="U4130" s="3" t="str">
        <f t="shared" si="64"/>
        <v>2017Plan</v>
      </c>
      <c r="V4130" s="2">
        <f>DATE(A4130,INDEX(Map!$H$1:$H$12,MATCH(B4130,Map!$G$1:$G$12,0),0),1)</f>
        <v>43862</v>
      </c>
      <c r="W4130" t="str">
        <f>IF(AND(V4130&gt;=Map!$K$2,V4130&lt;=Map!$L$2),"Base",IF(AND(V4130&gt;=Map!$K$3,V4130&lt;=Map!$L$3),"Fcst","N/A"))</f>
        <v>N/A</v>
      </c>
      <c r="X4130" t="str">
        <f>INDEX(Map!$B$2:$B$86,MATCH(D4130,Map!$A$2:$A$86,0),0)</f>
        <v>Trimble County 2</v>
      </c>
      <c r="Y4130" s="7">
        <f>IF(INDEX(Map!$C$2:$C$86,MATCH(D4130,Map!$A$2:$A$86,0),0)="","N/A",E4130*INDEX(Map!$C$2:$C$86,MATCH(D4130,Map!$A$2:$A$86,0),0))</f>
        <v>281.15100000000001</v>
      </c>
      <c r="Z4130" s="7">
        <f>IF(INDEX(Map!$D$2:$D$86,MATCH(D4130,Map!$A$2:$A$86,0),0)="","N/A",E4130*INDEX(Map!$D$2:$D$86,MATCH(D4130,Map!$A$2:$A$86,0),0))</f>
        <v>65.948999999999998</v>
      </c>
      <c r="AA4130" t="str">
        <f>INDEX(Map!$E$2:$E$86,MATCH(D4130,Map!$A$2:$A$86,0),0)</f>
        <v>Coal</v>
      </c>
    </row>
    <row r="4131" spans="1:27" x14ac:dyDescent="0.25">
      <c r="A4131" s="1" t="s">
        <v>122</v>
      </c>
      <c r="B4131" s="1" t="s">
        <v>108</v>
      </c>
      <c r="C4131" s="1">
        <v>14</v>
      </c>
      <c r="D4131" s="1" t="s">
        <v>36</v>
      </c>
      <c r="E4131" s="1">
        <v>0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</v>
      </c>
      <c r="U4131" s="3" t="str">
        <f t="shared" si="64"/>
        <v>2017Plan</v>
      </c>
      <c r="V4131" s="2">
        <f>DATE(A4131,INDEX(Map!$H$1:$H$12,MATCH(B4131,Map!$G$1:$G$12,0),0),1)</f>
        <v>43862</v>
      </c>
      <c r="W4131" t="str">
        <f>IF(AND(V4131&gt;=Map!$K$2,V4131&lt;=Map!$L$2),"Base",IF(AND(V4131&gt;=Map!$K$3,V4131&lt;=Map!$L$3),"Fcst","N/A"))</f>
        <v>N/A</v>
      </c>
      <c r="X4131" t="str">
        <f>INDEX(Map!$B$2:$B$86,MATCH(D4131,Map!$A$2:$A$86,0),0)</f>
        <v>Cane Run 7</v>
      </c>
      <c r="Y4131" s="7">
        <f>IF(INDEX(Map!$C$2:$C$86,MATCH(D4131,Map!$A$2:$A$86,0),0)="","N/A",E4131*INDEX(Map!$C$2:$C$86,MATCH(D4131,Map!$A$2:$A$86,0),0))</f>
        <v>0</v>
      </c>
      <c r="Z4131" s="7">
        <f>IF(INDEX(Map!$D$2:$D$86,MATCH(D4131,Map!$A$2:$A$86,0),0)="","N/A",E4131*INDEX(Map!$D$2:$D$86,MATCH(D4131,Map!$A$2:$A$86,0),0))</f>
        <v>0</v>
      </c>
      <c r="AA4131" t="str">
        <f>INDEX(Map!$E$2:$E$86,MATCH(D4131,Map!$A$2:$A$86,0),0)</f>
        <v>NGCC</v>
      </c>
    </row>
    <row r="4132" spans="1:27" x14ac:dyDescent="0.25">
      <c r="A4132" s="1" t="s">
        <v>122</v>
      </c>
      <c r="B4132" s="1" t="s">
        <v>108</v>
      </c>
      <c r="C4132" s="1">
        <v>15</v>
      </c>
      <c r="D4132" s="1" t="s">
        <v>37</v>
      </c>
      <c r="E4132" s="1">
        <v>272.8</v>
      </c>
      <c r="F4132" s="1">
        <v>0</v>
      </c>
      <c r="G4132" s="1">
        <v>57.4</v>
      </c>
      <c r="H4132" s="1">
        <v>9</v>
      </c>
      <c r="I4132" s="1">
        <v>1878.3</v>
      </c>
      <c r="J4132" s="1">
        <v>6886</v>
      </c>
      <c r="K4132" s="1">
        <v>458</v>
      </c>
      <c r="L4132" s="1">
        <v>396.7</v>
      </c>
      <c r="M4132" s="1">
        <v>7452</v>
      </c>
      <c r="N4132" s="1">
        <v>26</v>
      </c>
      <c r="O4132" s="1">
        <v>104</v>
      </c>
      <c r="P4132" s="1">
        <v>0</v>
      </c>
      <c r="Q4132" s="1">
        <v>391</v>
      </c>
      <c r="R4132" s="1">
        <v>28.75</v>
      </c>
      <c r="S4132" s="1">
        <v>29.13</v>
      </c>
      <c r="T4132" s="1">
        <v>7947</v>
      </c>
      <c r="U4132" s="3" t="str">
        <f t="shared" si="64"/>
        <v>2017Plan</v>
      </c>
      <c r="V4132" s="2">
        <f>DATE(A4132,INDEX(Map!$H$1:$H$12,MATCH(B4132,Map!$G$1:$G$12,0),0),1)</f>
        <v>43862</v>
      </c>
      <c r="W4132" t="str">
        <f>IF(AND(V4132&gt;=Map!$K$2,V4132&lt;=Map!$L$2),"Base",IF(AND(V4132&gt;=Map!$K$3,V4132&lt;=Map!$L$3),"Fcst","N/A"))</f>
        <v>N/A</v>
      </c>
      <c r="X4132" t="str">
        <f>INDEX(Map!$B$2:$B$86,MATCH(D4132,Map!$A$2:$A$86,0),0)</f>
        <v>Cane Run 7</v>
      </c>
      <c r="Y4132" s="7">
        <f>IF(INDEX(Map!$C$2:$C$86,MATCH(D4132,Map!$A$2:$A$86,0),0)="","N/A",E4132*INDEX(Map!$C$2:$C$86,MATCH(D4132,Map!$A$2:$A$86,0),0))</f>
        <v>212.78400000000002</v>
      </c>
      <c r="Z4132" s="7">
        <f>IF(INDEX(Map!$D$2:$D$86,MATCH(D4132,Map!$A$2:$A$86,0),0)="","N/A",E4132*INDEX(Map!$D$2:$D$86,MATCH(D4132,Map!$A$2:$A$86,0),0))</f>
        <v>60.016000000000005</v>
      </c>
      <c r="AA4132" t="str">
        <f>INDEX(Map!$E$2:$E$86,MATCH(D4132,Map!$A$2:$A$86,0),0)</f>
        <v>NGCC</v>
      </c>
    </row>
    <row r="4133" spans="1:27" x14ac:dyDescent="0.25">
      <c r="A4133" s="1" t="s">
        <v>122</v>
      </c>
      <c r="B4133" s="1" t="s">
        <v>108</v>
      </c>
      <c r="C4133" s="1">
        <v>16</v>
      </c>
      <c r="D4133" s="1" t="s">
        <v>38</v>
      </c>
      <c r="E4133" s="1">
        <v>0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3" t="str">
        <f t="shared" si="64"/>
        <v>2017Plan</v>
      </c>
      <c r="V4133" s="2">
        <f>DATE(A4133,INDEX(Map!$H$1:$H$12,MATCH(B4133,Map!$G$1:$G$12,0),0),1)</f>
        <v>43862</v>
      </c>
      <c r="W4133" t="str">
        <f>IF(AND(V4133&gt;=Map!$K$2,V4133&lt;=Map!$L$2),"Base",IF(AND(V4133&gt;=Map!$K$3,V4133&lt;=Map!$L$3),"Fcst","N/A"))</f>
        <v>N/A</v>
      </c>
      <c r="X4133" t="str">
        <f>INDEX(Map!$B$2:$B$86,MATCH(D4133,Map!$A$2:$A$86,0),0)</f>
        <v>Brown 5</v>
      </c>
      <c r="Y4133" s="7">
        <f>IF(INDEX(Map!$C$2:$C$86,MATCH(D4133,Map!$A$2:$A$86,0),0)="","N/A",E4133*INDEX(Map!$C$2:$C$86,MATCH(D4133,Map!$A$2:$A$86,0),0))</f>
        <v>0</v>
      </c>
      <c r="Z4133" s="7">
        <f>IF(INDEX(Map!$D$2:$D$86,MATCH(D4133,Map!$A$2:$A$86,0),0)="","N/A",E4133*INDEX(Map!$D$2:$D$86,MATCH(D4133,Map!$A$2:$A$86,0),0))</f>
        <v>0</v>
      </c>
      <c r="AA4133" t="str">
        <f>INDEX(Map!$E$2:$E$86,MATCH(D4133,Map!$A$2:$A$86,0),0)</f>
        <v>SCCT</v>
      </c>
    </row>
    <row r="4134" spans="1:27" x14ac:dyDescent="0.25">
      <c r="A4134" s="1" t="s">
        <v>122</v>
      </c>
      <c r="B4134" s="1" t="s">
        <v>108</v>
      </c>
      <c r="C4134" s="1">
        <v>17</v>
      </c>
      <c r="D4134" s="1" t="s">
        <v>39</v>
      </c>
      <c r="E4134" s="1">
        <v>0</v>
      </c>
      <c r="F4134" s="1">
        <v>0</v>
      </c>
      <c r="G4134" s="1">
        <v>0</v>
      </c>
      <c r="H4134" s="1">
        <v>0</v>
      </c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</v>
      </c>
      <c r="U4134" s="3" t="str">
        <f t="shared" si="64"/>
        <v>2017Plan</v>
      </c>
      <c r="V4134" s="2">
        <f>DATE(A4134,INDEX(Map!$H$1:$H$12,MATCH(B4134,Map!$G$1:$G$12,0),0),1)</f>
        <v>43862</v>
      </c>
      <c r="W4134" t="str">
        <f>IF(AND(V4134&gt;=Map!$K$2,V4134&lt;=Map!$L$2),"Base",IF(AND(V4134&gt;=Map!$K$3,V4134&lt;=Map!$L$3),"Fcst","N/A"))</f>
        <v>N/A</v>
      </c>
      <c r="X4134" t="str">
        <f>INDEX(Map!$B$2:$B$86,MATCH(D4134,Map!$A$2:$A$86,0),0)</f>
        <v>Brown 5</v>
      </c>
      <c r="Y4134" s="7">
        <f>IF(INDEX(Map!$C$2:$C$86,MATCH(D4134,Map!$A$2:$A$86,0),0)="","N/A",E4134*INDEX(Map!$C$2:$C$86,MATCH(D4134,Map!$A$2:$A$86,0),0))</f>
        <v>0</v>
      </c>
      <c r="Z4134" s="7">
        <f>IF(INDEX(Map!$D$2:$D$86,MATCH(D4134,Map!$A$2:$A$86,0),0)="","N/A",E4134*INDEX(Map!$D$2:$D$86,MATCH(D4134,Map!$A$2:$A$86,0),0))</f>
        <v>0</v>
      </c>
      <c r="AA4134" t="str">
        <f>INDEX(Map!$E$2:$E$86,MATCH(D4134,Map!$A$2:$A$86,0),0)</f>
        <v>SCCT</v>
      </c>
    </row>
    <row r="4135" spans="1:27" x14ac:dyDescent="0.25">
      <c r="A4135" s="1" t="s">
        <v>122</v>
      </c>
      <c r="B4135" s="1" t="s">
        <v>108</v>
      </c>
      <c r="C4135" s="1">
        <v>18</v>
      </c>
      <c r="D4135" s="1" t="s">
        <v>40</v>
      </c>
      <c r="E4135" s="1">
        <v>0</v>
      </c>
      <c r="F4135" s="1">
        <v>0</v>
      </c>
      <c r="G4135" s="1">
        <v>0</v>
      </c>
      <c r="H4135" s="1">
        <v>0</v>
      </c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3" t="str">
        <f t="shared" si="64"/>
        <v>2017Plan</v>
      </c>
      <c r="V4135" s="2">
        <f>DATE(A4135,INDEX(Map!$H$1:$H$12,MATCH(B4135,Map!$G$1:$G$12,0),0),1)</f>
        <v>43862</v>
      </c>
      <c r="W4135" t="str">
        <f>IF(AND(V4135&gt;=Map!$K$2,V4135&lt;=Map!$L$2),"Base",IF(AND(V4135&gt;=Map!$K$3,V4135&lt;=Map!$L$3),"Fcst","N/A"))</f>
        <v>N/A</v>
      </c>
      <c r="X4135" t="str">
        <f>INDEX(Map!$B$2:$B$86,MATCH(D4135,Map!$A$2:$A$86,0),0)</f>
        <v>Brown 6</v>
      </c>
      <c r="Y4135" s="7">
        <f>IF(INDEX(Map!$C$2:$C$86,MATCH(D4135,Map!$A$2:$A$86,0),0)="","N/A",E4135*INDEX(Map!$C$2:$C$86,MATCH(D4135,Map!$A$2:$A$86,0),0))</f>
        <v>0</v>
      </c>
      <c r="Z4135" s="7">
        <f>IF(INDEX(Map!$D$2:$D$86,MATCH(D4135,Map!$A$2:$A$86,0),0)="","N/A",E4135*INDEX(Map!$D$2:$D$86,MATCH(D4135,Map!$A$2:$A$86,0),0))</f>
        <v>0</v>
      </c>
      <c r="AA4135" t="str">
        <f>INDEX(Map!$E$2:$E$86,MATCH(D4135,Map!$A$2:$A$86,0),0)</f>
        <v>SCCT</v>
      </c>
    </row>
    <row r="4136" spans="1:27" x14ac:dyDescent="0.25">
      <c r="A4136" s="1" t="s">
        <v>122</v>
      </c>
      <c r="B4136" s="1" t="s">
        <v>108</v>
      </c>
      <c r="C4136" s="1">
        <v>19</v>
      </c>
      <c r="D4136" s="1" t="s">
        <v>41</v>
      </c>
      <c r="E4136" s="1">
        <v>0.9</v>
      </c>
      <c r="F4136" s="1">
        <v>0</v>
      </c>
      <c r="G4136" s="1">
        <v>0.7</v>
      </c>
      <c r="H4136" s="1">
        <v>1</v>
      </c>
      <c r="I4136" s="1">
        <v>9.9</v>
      </c>
      <c r="J4136" s="1">
        <v>11240</v>
      </c>
      <c r="K4136" s="1">
        <v>7</v>
      </c>
      <c r="L4136" s="1">
        <v>398.9</v>
      </c>
      <c r="M4136" s="1">
        <v>40</v>
      </c>
      <c r="N4136" s="1">
        <v>0</v>
      </c>
      <c r="O4136" s="1">
        <v>1</v>
      </c>
      <c r="P4136" s="1">
        <v>0</v>
      </c>
      <c r="Q4136" s="1">
        <v>0</v>
      </c>
      <c r="R4136" s="1">
        <v>44.84</v>
      </c>
      <c r="S4136" s="1">
        <v>45.69</v>
      </c>
      <c r="T4136" s="1">
        <v>40</v>
      </c>
      <c r="U4136" s="3" t="str">
        <f t="shared" si="64"/>
        <v>2017Plan</v>
      </c>
      <c r="V4136" s="2">
        <f>DATE(A4136,INDEX(Map!$H$1:$H$12,MATCH(B4136,Map!$G$1:$G$12,0),0),1)</f>
        <v>43862</v>
      </c>
      <c r="W4136" t="str">
        <f>IF(AND(V4136&gt;=Map!$K$2,V4136&lt;=Map!$L$2),"Base",IF(AND(V4136&gt;=Map!$K$3,V4136&lt;=Map!$L$3),"Fcst","N/A"))</f>
        <v>N/A</v>
      </c>
      <c r="X4136" t="str">
        <f>INDEX(Map!$B$2:$B$86,MATCH(D4136,Map!$A$2:$A$86,0),0)</f>
        <v>Brown 7</v>
      </c>
      <c r="Y4136" s="7">
        <f>IF(INDEX(Map!$C$2:$C$86,MATCH(D4136,Map!$A$2:$A$86,0),0)="","N/A",E4136*INDEX(Map!$C$2:$C$86,MATCH(D4136,Map!$A$2:$A$86,0),0))</f>
        <v>0.55800000000000005</v>
      </c>
      <c r="Z4136" s="7">
        <f>IF(INDEX(Map!$D$2:$D$86,MATCH(D4136,Map!$A$2:$A$86,0),0)="","N/A",E4136*INDEX(Map!$D$2:$D$86,MATCH(D4136,Map!$A$2:$A$86,0),0))</f>
        <v>0.34200000000000003</v>
      </c>
      <c r="AA4136" t="str">
        <f>INDEX(Map!$E$2:$E$86,MATCH(D4136,Map!$A$2:$A$86,0),0)</f>
        <v>SCCT</v>
      </c>
    </row>
    <row r="4137" spans="1:27" x14ac:dyDescent="0.25">
      <c r="A4137" s="1" t="s">
        <v>122</v>
      </c>
      <c r="B4137" s="1" t="s">
        <v>108</v>
      </c>
      <c r="C4137" s="1">
        <v>20</v>
      </c>
      <c r="D4137" s="1" t="s">
        <v>42</v>
      </c>
      <c r="E4137" s="1">
        <v>0</v>
      </c>
      <c r="F4137" s="1">
        <v>0</v>
      </c>
      <c r="G4137" s="1">
        <v>0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3" t="str">
        <f t="shared" si="64"/>
        <v>2017Plan</v>
      </c>
      <c r="V4137" s="2">
        <f>DATE(A4137,INDEX(Map!$H$1:$H$12,MATCH(B4137,Map!$G$1:$G$12,0),0),1)</f>
        <v>43862</v>
      </c>
      <c r="W4137" t="str">
        <f>IF(AND(V4137&gt;=Map!$K$2,V4137&lt;=Map!$L$2),"Base",IF(AND(V4137&gt;=Map!$K$3,V4137&lt;=Map!$L$3),"Fcst","N/A"))</f>
        <v>N/A</v>
      </c>
      <c r="X4137" t="str">
        <f>INDEX(Map!$B$2:$B$86,MATCH(D4137,Map!$A$2:$A$86,0),0)</f>
        <v>Brown 8</v>
      </c>
      <c r="Y4137" s="7">
        <f>IF(INDEX(Map!$C$2:$C$86,MATCH(D4137,Map!$A$2:$A$86,0),0)="","N/A",E4137*INDEX(Map!$C$2:$C$86,MATCH(D4137,Map!$A$2:$A$86,0),0))</f>
        <v>0</v>
      </c>
      <c r="Z4137" s="7" t="str">
        <f>IF(INDEX(Map!$D$2:$D$86,MATCH(D4137,Map!$A$2:$A$86,0),0)="","N/A",E4137*INDEX(Map!$D$2:$D$86,MATCH(D4137,Map!$A$2:$A$86,0),0))</f>
        <v>N/A</v>
      </c>
      <c r="AA4137" t="str">
        <f>INDEX(Map!$E$2:$E$86,MATCH(D4137,Map!$A$2:$A$86,0),0)</f>
        <v>SCCT</v>
      </c>
    </row>
    <row r="4138" spans="1:27" x14ac:dyDescent="0.25">
      <c r="A4138" s="1" t="s">
        <v>122</v>
      </c>
      <c r="B4138" s="1" t="s">
        <v>108</v>
      </c>
      <c r="C4138" s="1">
        <v>21</v>
      </c>
      <c r="D4138" s="1" t="s">
        <v>43</v>
      </c>
      <c r="E4138" s="1">
        <v>0</v>
      </c>
      <c r="F4138" s="1">
        <v>0</v>
      </c>
      <c r="G4138" s="1">
        <v>0</v>
      </c>
      <c r="H4138" s="1">
        <v>0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3" t="str">
        <f t="shared" si="64"/>
        <v>2017Plan</v>
      </c>
      <c r="V4138" s="2">
        <f>DATE(A4138,INDEX(Map!$H$1:$H$12,MATCH(B4138,Map!$G$1:$G$12,0),0),1)</f>
        <v>43862</v>
      </c>
      <c r="W4138" t="str">
        <f>IF(AND(V4138&gt;=Map!$K$2,V4138&lt;=Map!$L$2),"Base",IF(AND(V4138&gt;=Map!$K$3,V4138&lt;=Map!$L$3),"Fcst","N/A"))</f>
        <v>N/A</v>
      </c>
      <c r="X4138" t="str">
        <f>INDEX(Map!$B$2:$B$86,MATCH(D4138,Map!$A$2:$A$86,0),0)</f>
        <v>Brown 8</v>
      </c>
      <c r="Y4138" s="7">
        <f>IF(INDEX(Map!$C$2:$C$86,MATCH(D4138,Map!$A$2:$A$86,0),0)="","N/A",E4138*INDEX(Map!$C$2:$C$86,MATCH(D4138,Map!$A$2:$A$86,0),0))</f>
        <v>0</v>
      </c>
      <c r="Z4138" s="7" t="str">
        <f>IF(INDEX(Map!$D$2:$D$86,MATCH(D4138,Map!$A$2:$A$86,0),0)="","N/A",E4138*INDEX(Map!$D$2:$D$86,MATCH(D4138,Map!$A$2:$A$86,0),0))</f>
        <v>N/A</v>
      </c>
      <c r="AA4138" t="str">
        <f>INDEX(Map!$E$2:$E$86,MATCH(D4138,Map!$A$2:$A$86,0),0)</f>
        <v>SCCT</v>
      </c>
    </row>
    <row r="4139" spans="1:27" x14ac:dyDescent="0.25">
      <c r="A4139" s="1" t="s">
        <v>122</v>
      </c>
      <c r="B4139" s="1" t="s">
        <v>108</v>
      </c>
      <c r="C4139" s="1">
        <v>22</v>
      </c>
      <c r="D4139" s="1" t="s">
        <v>44</v>
      </c>
      <c r="E4139" s="1">
        <v>0</v>
      </c>
      <c r="F4139" s="1">
        <v>0</v>
      </c>
      <c r="G4139" s="1">
        <v>0</v>
      </c>
      <c r="H4139" s="1">
        <v>0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</v>
      </c>
      <c r="U4139" s="3" t="str">
        <f t="shared" si="64"/>
        <v>2017Plan</v>
      </c>
      <c r="V4139" s="2">
        <f>DATE(A4139,INDEX(Map!$H$1:$H$12,MATCH(B4139,Map!$G$1:$G$12,0),0),1)</f>
        <v>43862</v>
      </c>
      <c r="W4139" t="str">
        <f>IF(AND(V4139&gt;=Map!$K$2,V4139&lt;=Map!$L$2),"Base",IF(AND(V4139&gt;=Map!$K$3,V4139&lt;=Map!$L$3),"Fcst","N/A"))</f>
        <v>N/A</v>
      </c>
      <c r="X4139" t="str">
        <f>INDEX(Map!$B$2:$B$86,MATCH(D4139,Map!$A$2:$A$86,0),0)</f>
        <v>Brown 9</v>
      </c>
      <c r="Y4139" s="7">
        <f>IF(INDEX(Map!$C$2:$C$86,MATCH(D4139,Map!$A$2:$A$86,0),0)="","N/A",E4139*INDEX(Map!$C$2:$C$86,MATCH(D4139,Map!$A$2:$A$86,0),0))</f>
        <v>0</v>
      </c>
      <c r="Z4139" s="7" t="str">
        <f>IF(INDEX(Map!$D$2:$D$86,MATCH(D4139,Map!$A$2:$A$86,0),0)="","N/A",E4139*INDEX(Map!$D$2:$D$86,MATCH(D4139,Map!$A$2:$A$86,0),0))</f>
        <v>N/A</v>
      </c>
      <c r="AA4139" t="str">
        <f>INDEX(Map!$E$2:$E$86,MATCH(D4139,Map!$A$2:$A$86,0),0)</f>
        <v>SCCT</v>
      </c>
    </row>
    <row r="4140" spans="1:27" x14ac:dyDescent="0.25">
      <c r="A4140" s="1" t="s">
        <v>122</v>
      </c>
      <c r="B4140" s="1" t="s">
        <v>108</v>
      </c>
      <c r="C4140" s="1">
        <v>23</v>
      </c>
      <c r="D4140" s="1" t="s">
        <v>45</v>
      </c>
      <c r="E4140" s="1">
        <v>0</v>
      </c>
      <c r="F4140" s="1">
        <v>0</v>
      </c>
      <c r="G4140" s="1">
        <v>0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</v>
      </c>
      <c r="U4140" s="3" t="str">
        <f t="shared" si="64"/>
        <v>2017Plan</v>
      </c>
      <c r="V4140" s="2">
        <f>DATE(A4140,INDEX(Map!$H$1:$H$12,MATCH(B4140,Map!$G$1:$G$12,0),0),1)</f>
        <v>43862</v>
      </c>
      <c r="W4140" t="str">
        <f>IF(AND(V4140&gt;=Map!$K$2,V4140&lt;=Map!$L$2),"Base",IF(AND(V4140&gt;=Map!$K$3,V4140&lt;=Map!$L$3),"Fcst","N/A"))</f>
        <v>N/A</v>
      </c>
      <c r="X4140" t="str">
        <f>INDEX(Map!$B$2:$B$86,MATCH(D4140,Map!$A$2:$A$86,0),0)</f>
        <v>Brown 9</v>
      </c>
      <c r="Y4140" s="7">
        <f>IF(INDEX(Map!$C$2:$C$86,MATCH(D4140,Map!$A$2:$A$86,0),0)="","N/A",E4140*INDEX(Map!$C$2:$C$86,MATCH(D4140,Map!$A$2:$A$86,0),0))</f>
        <v>0</v>
      </c>
      <c r="Z4140" s="7" t="str">
        <f>IF(INDEX(Map!$D$2:$D$86,MATCH(D4140,Map!$A$2:$A$86,0),0)="","N/A",E4140*INDEX(Map!$D$2:$D$86,MATCH(D4140,Map!$A$2:$A$86,0),0))</f>
        <v>N/A</v>
      </c>
      <c r="AA4140" t="str">
        <f>INDEX(Map!$E$2:$E$86,MATCH(D4140,Map!$A$2:$A$86,0),0)</f>
        <v>SCCT</v>
      </c>
    </row>
    <row r="4141" spans="1:27" x14ac:dyDescent="0.25">
      <c r="A4141" s="1" t="s">
        <v>122</v>
      </c>
      <c r="B4141" s="1" t="s">
        <v>108</v>
      </c>
      <c r="C4141" s="1">
        <v>24</v>
      </c>
      <c r="D4141" s="1" t="s">
        <v>46</v>
      </c>
      <c r="E4141" s="1">
        <v>0</v>
      </c>
      <c r="F4141" s="1">
        <v>0</v>
      </c>
      <c r="G4141" s="1">
        <v>0</v>
      </c>
      <c r="H4141" s="1">
        <v>0</v>
      </c>
      <c r="I4141" s="1">
        <v>0</v>
      </c>
      <c r="J4141" s="1">
        <v>0</v>
      </c>
      <c r="K4141" s="1">
        <v>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0</v>
      </c>
      <c r="U4141" s="3" t="str">
        <f t="shared" si="64"/>
        <v>2017Plan</v>
      </c>
      <c r="V4141" s="2">
        <f>DATE(A4141,INDEX(Map!$H$1:$H$12,MATCH(B4141,Map!$G$1:$G$12,0),0),1)</f>
        <v>43862</v>
      </c>
      <c r="W4141" t="str">
        <f>IF(AND(V4141&gt;=Map!$K$2,V4141&lt;=Map!$L$2),"Base",IF(AND(V4141&gt;=Map!$K$3,V4141&lt;=Map!$L$3),"Fcst","N/A"))</f>
        <v>N/A</v>
      </c>
      <c r="X4141" t="str">
        <f>INDEX(Map!$B$2:$B$86,MATCH(D4141,Map!$A$2:$A$86,0),0)</f>
        <v>Brown 10</v>
      </c>
      <c r="Y4141" s="7">
        <f>IF(INDEX(Map!$C$2:$C$86,MATCH(D4141,Map!$A$2:$A$86,0),0)="","N/A",E4141*INDEX(Map!$C$2:$C$86,MATCH(D4141,Map!$A$2:$A$86,0),0))</f>
        <v>0</v>
      </c>
      <c r="Z4141" s="7" t="str">
        <f>IF(INDEX(Map!$D$2:$D$86,MATCH(D4141,Map!$A$2:$A$86,0),0)="","N/A",E4141*INDEX(Map!$D$2:$D$86,MATCH(D4141,Map!$A$2:$A$86,0),0))</f>
        <v>N/A</v>
      </c>
      <c r="AA4141" t="str">
        <f>INDEX(Map!$E$2:$E$86,MATCH(D4141,Map!$A$2:$A$86,0),0)</f>
        <v>SCCT</v>
      </c>
    </row>
    <row r="4142" spans="1:27" x14ac:dyDescent="0.25">
      <c r="A4142" s="1" t="s">
        <v>122</v>
      </c>
      <c r="B4142" s="1" t="s">
        <v>108</v>
      </c>
      <c r="C4142" s="1">
        <v>25</v>
      </c>
      <c r="D4142" s="1" t="s">
        <v>47</v>
      </c>
      <c r="E4142" s="1">
        <v>0</v>
      </c>
      <c r="F4142" s="1">
        <v>0</v>
      </c>
      <c r="G4142" s="1">
        <v>0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</v>
      </c>
      <c r="U4142" s="3" t="str">
        <f t="shared" si="64"/>
        <v>2017Plan</v>
      </c>
      <c r="V4142" s="2">
        <f>DATE(A4142,INDEX(Map!$H$1:$H$12,MATCH(B4142,Map!$G$1:$G$12,0),0),1)</f>
        <v>43862</v>
      </c>
      <c r="W4142" t="str">
        <f>IF(AND(V4142&gt;=Map!$K$2,V4142&lt;=Map!$L$2),"Base",IF(AND(V4142&gt;=Map!$K$3,V4142&lt;=Map!$L$3),"Fcst","N/A"))</f>
        <v>N/A</v>
      </c>
      <c r="X4142" t="str">
        <f>INDEX(Map!$B$2:$B$86,MATCH(D4142,Map!$A$2:$A$86,0),0)</f>
        <v>Brown 10</v>
      </c>
      <c r="Y4142" s="7">
        <f>IF(INDEX(Map!$C$2:$C$86,MATCH(D4142,Map!$A$2:$A$86,0),0)="","N/A",E4142*INDEX(Map!$C$2:$C$86,MATCH(D4142,Map!$A$2:$A$86,0),0))</f>
        <v>0</v>
      </c>
      <c r="Z4142" s="7" t="str">
        <f>IF(INDEX(Map!$D$2:$D$86,MATCH(D4142,Map!$A$2:$A$86,0),0)="","N/A",E4142*INDEX(Map!$D$2:$D$86,MATCH(D4142,Map!$A$2:$A$86,0),0))</f>
        <v>N/A</v>
      </c>
      <c r="AA4142" t="str">
        <f>INDEX(Map!$E$2:$E$86,MATCH(D4142,Map!$A$2:$A$86,0),0)</f>
        <v>SCCT</v>
      </c>
    </row>
    <row r="4143" spans="1:27" x14ac:dyDescent="0.25">
      <c r="A4143" s="1" t="s">
        <v>122</v>
      </c>
      <c r="B4143" s="1" t="s">
        <v>108</v>
      </c>
      <c r="C4143" s="1">
        <v>26</v>
      </c>
      <c r="D4143" s="1" t="s">
        <v>48</v>
      </c>
      <c r="E4143" s="1">
        <v>0</v>
      </c>
      <c r="F4143" s="1">
        <v>0</v>
      </c>
      <c r="G4143" s="1">
        <v>0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</v>
      </c>
      <c r="U4143" s="3" t="str">
        <f t="shared" si="64"/>
        <v>2017Plan</v>
      </c>
      <c r="V4143" s="2">
        <f>DATE(A4143,INDEX(Map!$H$1:$H$12,MATCH(B4143,Map!$G$1:$G$12,0),0),1)</f>
        <v>43862</v>
      </c>
      <c r="W4143" t="str">
        <f>IF(AND(V4143&gt;=Map!$K$2,V4143&lt;=Map!$L$2),"Base",IF(AND(V4143&gt;=Map!$K$3,V4143&lt;=Map!$L$3),"Fcst","N/A"))</f>
        <v>N/A</v>
      </c>
      <c r="X4143" t="str">
        <f>INDEX(Map!$B$2:$B$86,MATCH(D4143,Map!$A$2:$A$86,0),0)</f>
        <v>Brown 11</v>
      </c>
      <c r="Y4143" s="7">
        <f>IF(INDEX(Map!$C$2:$C$86,MATCH(D4143,Map!$A$2:$A$86,0),0)="","N/A",E4143*INDEX(Map!$C$2:$C$86,MATCH(D4143,Map!$A$2:$A$86,0),0))</f>
        <v>0</v>
      </c>
      <c r="Z4143" s="7" t="str">
        <f>IF(INDEX(Map!$D$2:$D$86,MATCH(D4143,Map!$A$2:$A$86,0),0)="","N/A",E4143*INDEX(Map!$D$2:$D$86,MATCH(D4143,Map!$A$2:$A$86,0),0))</f>
        <v>N/A</v>
      </c>
      <c r="AA4143" t="str">
        <f>INDEX(Map!$E$2:$E$86,MATCH(D4143,Map!$A$2:$A$86,0),0)</f>
        <v>SCCT</v>
      </c>
    </row>
    <row r="4144" spans="1:27" x14ac:dyDescent="0.25">
      <c r="A4144" s="1" t="s">
        <v>122</v>
      </c>
      <c r="B4144" s="1" t="s">
        <v>108</v>
      </c>
      <c r="C4144" s="1">
        <v>27</v>
      </c>
      <c r="D4144" s="1" t="s">
        <v>49</v>
      </c>
      <c r="E4144" s="1">
        <v>0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</v>
      </c>
      <c r="U4144" s="3" t="str">
        <f t="shared" si="64"/>
        <v>2017Plan</v>
      </c>
      <c r="V4144" s="2">
        <f>DATE(A4144,INDEX(Map!$H$1:$H$12,MATCH(B4144,Map!$G$1:$G$12,0),0),1)</f>
        <v>43862</v>
      </c>
      <c r="W4144" t="str">
        <f>IF(AND(V4144&gt;=Map!$K$2,V4144&lt;=Map!$L$2),"Base",IF(AND(V4144&gt;=Map!$K$3,V4144&lt;=Map!$L$3),"Fcst","N/A"))</f>
        <v>N/A</v>
      </c>
      <c r="X4144" t="str">
        <f>INDEX(Map!$B$2:$B$86,MATCH(D4144,Map!$A$2:$A$86,0),0)</f>
        <v>Brown 11</v>
      </c>
      <c r="Y4144" s="7">
        <f>IF(INDEX(Map!$C$2:$C$86,MATCH(D4144,Map!$A$2:$A$86,0),0)="","N/A",E4144*INDEX(Map!$C$2:$C$86,MATCH(D4144,Map!$A$2:$A$86,0),0))</f>
        <v>0</v>
      </c>
      <c r="Z4144" s="7" t="str">
        <f>IF(INDEX(Map!$D$2:$D$86,MATCH(D4144,Map!$A$2:$A$86,0),0)="","N/A",E4144*INDEX(Map!$D$2:$D$86,MATCH(D4144,Map!$A$2:$A$86,0),0))</f>
        <v>N/A</v>
      </c>
      <c r="AA4144" t="str">
        <f>INDEX(Map!$E$2:$E$86,MATCH(D4144,Map!$A$2:$A$86,0),0)</f>
        <v>SCCT</v>
      </c>
    </row>
    <row r="4145" spans="1:27" x14ac:dyDescent="0.25">
      <c r="A4145" s="1" t="s">
        <v>122</v>
      </c>
      <c r="B4145" s="1" t="s">
        <v>108</v>
      </c>
      <c r="C4145" s="1">
        <v>28</v>
      </c>
      <c r="D4145" s="1" t="s">
        <v>50</v>
      </c>
      <c r="E4145" s="1">
        <v>6.1</v>
      </c>
      <c r="F4145" s="1">
        <v>0</v>
      </c>
      <c r="G4145" s="1">
        <v>5</v>
      </c>
      <c r="H4145" s="1">
        <v>5</v>
      </c>
      <c r="I4145" s="1">
        <v>74.599999999999994</v>
      </c>
      <c r="J4145" s="1">
        <v>12195</v>
      </c>
      <c r="K4145" s="1">
        <v>61</v>
      </c>
      <c r="L4145" s="1">
        <v>398.9</v>
      </c>
      <c r="M4145" s="1">
        <v>298</v>
      </c>
      <c r="N4145" s="1">
        <v>0</v>
      </c>
      <c r="O4145" s="1">
        <v>1</v>
      </c>
      <c r="P4145" s="1">
        <v>0</v>
      </c>
      <c r="Q4145" s="1">
        <v>0</v>
      </c>
      <c r="R4145" s="1">
        <v>48.64</v>
      </c>
      <c r="S4145" s="1">
        <v>48.8</v>
      </c>
      <c r="T4145" s="1">
        <v>299</v>
      </c>
      <c r="U4145" s="3" t="str">
        <f t="shared" si="64"/>
        <v>2017Plan</v>
      </c>
      <c r="V4145" s="2">
        <f>DATE(A4145,INDEX(Map!$H$1:$H$12,MATCH(B4145,Map!$G$1:$G$12,0),0),1)</f>
        <v>43862</v>
      </c>
      <c r="W4145" t="str">
        <f>IF(AND(V4145&gt;=Map!$K$2,V4145&lt;=Map!$L$2),"Base",IF(AND(V4145&gt;=Map!$K$3,V4145&lt;=Map!$L$3),"Fcst","N/A"))</f>
        <v>N/A</v>
      </c>
      <c r="X4145" t="str">
        <f>INDEX(Map!$B$2:$B$86,MATCH(D4145,Map!$A$2:$A$86,0),0)</f>
        <v>Paddys Run 13</v>
      </c>
      <c r="Y4145" s="7">
        <f>IF(INDEX(Map!$C$2:$C$86,MATCH(D4145,Map!$A$2:$A$86,0),0)="","N/A",E4145*INDEX(Map!$C$2:$C$86,MATCH(D4145,Map!$A$2:$A$86,0),0))</f>
        <v>2.8669999999999995</v>
      </c>
      <c r="Z4145" s="7">
        <f>IF(INDEX(Map!$D$2:$D$86,MATCH(D4145,Map!$A$2:$A$86,0),0)="","N/A",E4145*INDEX(Map!$D$2:$D$86,MATCH(D4145,Map!$A$2:$A$86,0),0))</f>
        <v>3.2330000000000001</v>
      </c>
      <c r="AA4145" t="str">
        <f>INDEX(Map!$E$2:$E$86,MATCH(D4145,Map!$A$2:$A$86,0),0)</f>
        <v>SCCT</v>
      </c>
    </row>
    <row r="4146" spans="1:27" x14ac:dyDescent="0.25">
      <c r="A4146" s="1" t="s">
        <v>122</v>
      </c>
      <c r="B4146" s="1" t="s">
        <v>108</v>
      </c>
      <c r="C4146" s="1">
        <v>29</v>
      </c>
      <c r="D4146" s="1" t="s">
        <v>51</v>
      </c>
      <c r="E4146" s="1">
        <v>10</v>
      </c>
      <c r="F4146" s="1">
        <v>0</v>
      </c>
      <c r="G4146" s="1">
        <v>8</v>
      </c>
      <c r="H4146" s="1">
        <v>9</v>
      </c>
      <c r="I4146" s="1">
        <v>111.9</v>
      </c>
      <c r="J4146" s="1">
        <v>11219</v>
      </c>
      <c r="K4146" s="1">
        <v>73</v>
      </c>
      <c r="L4146" s="1">
        <v>398.9</v>
      </c>
      <c r="M4146" s="1">
        <v>447</v>
      </c>
      <c r="N4146" s="1">
        <v>0</v>
      </c>
      <c r="O4146" s="1">
        <v>2</v>
      </c>
      <c r="P4146" s="1">
        <v>0</v>
      </c>
      <c r="Q4146" s="1">
        <v>0</v>
      </c>
      <c r="R4146" s="1">
        <v>44.75</v>
      </c>
      <c r="S4146" s="1">
        <v>44.91</v>
      </c>
      <c r="T4146" s="1">
        <v>448</v>
      </c>
      <c r="U4146" s="3" t="str">
        <f t="shared" si="64"/>
        <v>2017Plan</v>
      </c>
      <c r="V4146" s="2">
        <f>DATE(A4146,INDEX(Map!$H$1:$H$12,MATCH(B4146,Map!$G$1:$G$12,0),0),1)</f>
        <v>43862</v>
      </c>
      <c r="W4146" t="str">
        <f>IF(AND(V4146&gt;=Map!$K$2,V4146&lt;=Map!$L$2),"Base",IF(AND(V4146&gt;=Map!$K$3,V4146&lt;=Map!$L$3),"Fcst","N/A"))</f>
        <v>N/A</v>
      </c>
      <c r="X4146" t="str">
        <f>INDEX(Map!$B$2:$B$86,MATCH(D4146,Map!$A$2:$A$86,0),0)</f>
        <v>Trimble Co 05</v>
      </c>
      <c r="Y4146" s="7">
        <f>IF(INDEX(Map!$C$2:$C$86,MATCH(D4146,Map!$A$2:$A$86,0),0)="","N/A",E4146*INDEX(Map!$C$2:$C$86,MATCH(D4146,Map!$A$2:$A$86,0),0))</f>
        <v>7.1</v>
      </c>
      <c r="Z4146" s="7">
        <f>IF(INDEX(Map!$D$2:$D$86,MATCH(D4146,Map!$A$2:$A$86,0),0)="","N/A",E4146*INDEX(Map!$D$2:$D$86,MATCH(D4146,Map!$A$2:$A$86,0),0))</f>
        <v>2.9</v>
      </c>
      <c r="AA4146" t="str">
        <f>INDEX(Map!$E$2:$E$86,MATCH(D4146,Map!$A$2:$A$86,0),0)</f>
        <v>SCCT</v>
      </c>
    </row>
    <row r="4147" spans="1:27" x14ac:dyDescent="0.25">
      <c r="A4147" s="1" t="s">
        <v>122</v>
      </c>
      <c r="B4147" s="1" t="s">
        <v>108</v>
      </c>
      <c r="C4147" s="1">
        <v>30</v>
      </c>
      <c r="D4147" s="1" t="s">
        <v>52</v>
      </c>
      <c r="E4147" s="1">
        <v>9.1999999999999993</v>
      </c>
      <c r="F4147" s="1">
        <v>0</v>
      </c>
      <c r="G4147" s="1">
        <v>7.4</v>
      </c>
      <c r="H4147" s="1">
        <v>13</v>
      </c>
      <c r="I4147" s="1">
        <v>102.9</v>
      </c>
      <c r="J4147" s="1">
        <v>11198</v>
      </c>
      <c r="K4147" s="1">
        <v>67</v>
      </c>
      <c r="L4147" s="1">
        <v>398.9</v>
      </c>
      <c r="M4147" s="1">
        <v>411</v>
      </c>
      <c r="N4147" s="1">
        <v>1</v>
      </c>
      <c r="O4147" s="1">
        <v>2</v>
      </c>
      <c r="P4147" s="1">
        <v>0</v>
      </c>
      <c r="Q4147" s="1">
        <v>0</v>
      </c>
      <c r="R4147" s="1">
        <v>44.67</v>
      </c>
      <c r="S4147" s="1">
        <v>44.92</v>
      </c>
      <c r="T4147" s="1">
        <v>413</v>
      </c>
      <c r="U4147" s="3" t="str">
        <f t="shared" si="64"/>
        <v>2017Plan</v>
      </c>
      <c r="V4147" s="2">
        <f>DATE(A4147,INDEX(Map!$H$1:$H$12,MATCH(B4147,Map!$G$1:$G$12,0),0),1)</f>
        <v>43862</v>
      </c>
      <c r="W4147" t="str">
        <f>IF(AND(V4147&gt;=Map!$K$2,V4147&lt;=Map!$L$2),"Base",IF(AND(V4147&gt;=Map!$K$3,V4147&lt;=Map!$L$3),"Fcst","N/A"))</f>
        <v>N/A</v>
      </c>
      <c r="X4147" t="str">
        <f>INDEX(Map!$B$2:$B$86,MATCH(D4147,Map!$A$2:$A$86,0),0)</f>
        <v>Trimble Co 06</v>
      </c>
      <c r="Y4147" s="7">
        <f>IF(INDEX(Map!$C$2:$C$86,MATCH(D4147,Map!$A$2:$A$86,0),0)="","N/A",E4147*INDEX(Map!$C$2:$C$86,MATCH(D4147,Map!$A$2:$A$86,0),0))</f>
        <v>6.5319999999999991</v>
      </c>
      <c r="Z4147" s="7">
        <f>IF(INDEX(Map!$D$2:$D$86,MATCH(D4147,Map!$A$2:$A$86,0),0)="","N/A",E4147*INDEX(Map!$D$2:$D$86,MATCH(D4147,Map!$A$2:$A$86,0),0))</f>
        <v>2.6679999999999997</v>
      </c>
      <c r="AA4147" t="str">
        <f>INDEX(Map!$E$2:$E$86,MATCH(D4147,Map!$A$2:$A$86,0),0)</f>
        <v>SCCT</v>
      </c>
    </row>
    <row r="4148" spans="1:27" x14ac:dyDescent="0.25">
      <c r="A4148" s="1" t="s">
        <v>122</v>
      </c>
      <c r="B4148" s="1" t="s">
        <v>108</v>
      </c>
      <c r="C4148" s="1">
        <v>31</v>
      </c>
      <c r="D4148" s="1" t="s">
        <v>53</v>
      </c>
      <c r="E4148" s="1">
        <v>6</v>
      </c>
      <c r="F4148" s="1">
        <v>0</v>
      </c>
      <c r="G4148" s="1">
        <v>4.8</v>
      </c>
      <c r="H4148" s="1">
        <v>9</v>
      </c>
      <c r="I4148" s="1">
        <v>67</v>
      </c>
      <c r="J4148" s="1">
        <v>11262</v>
      </c>
      <c r="K4148" s="1">
        <v>44</v>
      </c>
      <c r="L4148" s="1">
        <v>398.9</v>
      </c>
      <c r="M4148" s="1">
        <v>267</v>
      </c>
      <c r="N4148" s="1">
        <v>0</v>
      </c>
      <c r="O4148" s="1">
        <v>2</v>
      </c>
      <c r="P4148" s="1">
        <v>0</v>
      </c>
      <c r="Q4148" s="1">
        <v>0</v>
      </c>
      <c r="R4148" s="1">
        <v>44.92</v>
      </c>
      <c r="S4148" s="1">
        <v>45.19</v>
      </c>
      <c r="T4148" s="1">
        <v>269</v>
      </c>
      <c r="U4148" s="3" t="str">
        <f t="shared" si="64"/>
        <v>2017Plan</v>
      </c>
      <c r="V4148" s="2">
        <f>DATE(A4148,INDEX(Map!$H$1:$H$12,MATCH(B4148,Map!$G$1:$G$12,0),0),1)</f>
        <v>43862</v>
      </c>
      <c r="W4148" t="str">
        <f>IF(AND(V4148&gt;=Map!$K$2,V4148&lt;=Map!$L$2),"Base",IF(AND(V4148&gt;=Map!$K$3,V4148&lt;=Map!$L$3),"Fcst","N/A"))</f>
        <v>N/A</v>
      </c>
      <c r="X4148" t="str">
        <f>INDEX(Map!$B$2:$B$86,MATCH(D4148,Map!$A$2:$A$86,0),0)</f>
        <v>Trimble Co 07</v>
      </c>
      <c r="Y4148" s="7">
        <f>IF(INDEX(Map!$C$2:$C$86,MATCH(D4148,Map!$A$2:$A$86,0),0)="","N/A",E4148*INDEX(Map!$C$2:$C$86,MATCH(D4148,Map!$A$2:$A$86,0),0))</f>
        <v>3.7800000000000002</v>
      </c>
      <c r="Z4148" s="7">
        <f>IF(INDEX(Map!$D$2:$D$86,MATCH(D4148,Map!$A$2:$A$86,0),0)="","N/A",E4148*INDEX(Map!$D$2:$D$86,MATCH(D4148,Map!$A$2:$A$86,0),0))</f>
        <v>2.2199999999999998</v>
      </c>
      <c r="AA4148" t="str">
        <f>INDEX(Map!$E$2:$E$86,MATCH(D4148,Map!$A$2:$A$86,0),0)</f>
        <v>SCCT</v>
      </c>
    </row>
    <row r="4149" spans="1:27" x14ac:dyDescent="0.25">
      <c r="A4149" s="1" t="s">
        <v>122</v>
      </c>
      <c r="B4149" s="1" t="s">
        <v>108</v>
      </c>
      <c r="C4149" s="1">
        <v>32</v>
      </c>
      <c r="D4149" s="1" t="s">
        <v>54</v>
      </c>
      <c r="E4149" s="1">
        <v>1.1000000000000001</v>
      </c>
      <c r="F4149" s="1">
        <v>0</v>
      </c>
      <c r="G4149" s="1">
        <v>0.9</v>
      </c>
      <c r="H4149" s="1">
        <v>1</v>
      </c>
      <c r="I4149" s="1">
        <v>11.5</v>
      </c>
      <c r="J4149" s="1">
        <v>10759</v>
      </c>
      <c r="K4149" s="1">
        <v>7</v>
      </c>
      <c r="L4149" s="1">
        <v>398.9</v>
      </c>
      <c r="M4149" s="1">
        <v>46</v>
      </c>
      <c r="N4149" s="1">
        <v>0</v>
      </c>
      <c r="O4149" s="1">
        <v>0</v>
      </c>
      <c r="P4149" s="1">
        <v>0</v>
      </c>
      <c r="Q4149" s="1">
        <v>0</v>
      </c>
      <c r="R4149" s="1">
        <v>42.91</v>
      </c>
      <c r="S4149" s="1">
        <v>43.06</v>
      </c>
      <c r="T4149" s="1">
        <v>46</v>
      </c>
      <c r="U4149" s="3" t="str">
        <f t="shared" si="64"/>
        <v>2017Plan</v>
      </c>
      <c r="V4149" s="2">
        <f>DATE(A4149,INDEX(Map!$H$1:$H$12,MATCH(B4149,Map!$G$1:$G$12,0),0),1)</f>
        <v>43862</v>
      </c>
      <c r="W4149" t="str">
        <f>IF(AND(V4149&gt;=Map!$K$2,V4149&lt;=Map!$L$2),"Base",IF(AND(V4149&gt;=Map!$K$3,V4149&lt;=Map!$L$3),"Fcst","N/A"))</f>
        <v>N/A</v>
      </c>
      <c r="X4149" t="str">
        <f>INDEX(Map!$B$2:$B$86,MATCH(D4149,Map!$A$2:$A$86,0),0)</f>
        <v>Trimble Co 08</v>
      </c>
      <c r="Y4149" s="7">
        <f>IF(INDEX(Map!$C$2:$C$86,MATCH(D4149,Map!$A$2:$A$86,0),0)="","N/A",E4149*INDEX(Map!$C$2:$C$86,MATCH(D4149,Map!$A$2:$A$86,0),0))</f>
        <v>0.69300000000000006</v>
      </c>
      <c r="Z4149" s="7">
        <f>IF(INDEX(Map!$D$2:$D$86,MATCH(D4149,Map!$A$2:$A$86,0),0)="","N/A",E4149*INDEX(Map!$D$2:$D$86,MATCH(D4149,Map!$A$2:$A$86,0),0))</f>
        <v>0.40700000000000003</v>
      </c>
      <c r="AA4149" t="str">
        <f>INDEX(Map!$E$2:$E$86,MATCH(D4149,Map!$A$2:$A$86,0),0)</f>
        <v>SCCT</v>
      </c>
    </row>
    <row r="4150" spans="1:27" x14ac:dyDescent="0.25">
      <c r="A4150" s="1" t="s">
        <v>122</v>
      </c>
      <c r="B4150" s="1" t="s">
        <v>108</v>
      </c>
      <c r="C4150" s="1">
        <v>33</v>
      </c>
      <c r="D4150" s="1" t="s">
        <v>55</v>
      </c>
      <c r="E4150" s="1">
        <v>3.1</v>
      </c>
      <c r="F4150" s="1">
        <v>0</v>
      </c>
      <c r="G4150" s="1">
        <v>2.5</v>
      </c>
      <c r="H4150" s="1">
        <v>6</v>
      </c>
      <c r="I4150" s="1">
        <v>35.200000000000003</v>
      </c>
      <c r="J4150" s="1">
        <v>11228</v>
      </c>
      <c r="K4150" s="1">
        <v>23</v>
      </c>
      <c r="L4150" s="1">
        <v>398.9</v>
      </c>
      <c r="M4150" s="1">
        <v>140</v>
      </c>
      <c r="N4150" s="1">
        <v>0</v>
      </c>
      <c r="O4150" s="1">
        <v>1</v>
      </c>
      <c r="P4150" s="1">
        <v>0</v>
      </c>
      <c r="Q4150" s="1">
        <v>0</v>
      </c>
      <c r="R4150" s="1">
        <v>44.78</v>
      </c>
      <c r="S4150" s="1">
        <v>45.13</v>
      </c>
      <c r="T4150" s="1">
        <v>141</v>
      </c>
      <c r="U4150" s="3" t="str">
        <f t="shared" si="64"/>
        <v>2017Plan</v>
      </c>
      <c r="V4150" s="2">
        <f>DATE(A4150,INDEX(Map!$H$1:$H$12,MATCH(B4150,Map!$G$1:$G$12,0),0),1)</f>
        <v>43862</v>
      </c>
      <c r="W4150" t="str">
        <f>IF(AND(V4150&gt;=Map!$K$2,V4150&lt;=Map!$L$2),"Base",IF(AND(V4150&gt;=Map!$K$3,V4150&lt;=Map!$L$3),"Fcst","N/A"))</f>
        <v>N/A</v>
      </c>
      <c r="X4150" t="str">
        <f>INDEX(Map!$B$2:$B$86,MATCH(D4150,Map!$A$2:$A$86,0),0)</f>
        <v>Trimble Co 09</v>
      </c>
      <c r="Y4150" s="7">
        <f>IF(INDEX(Map!$C$2:$C$86,MATCH(D4150,Map!$A$2:$A$86,0),0)="","N/A",E4150*INDEX(Map!$C$2:$C$86,MATCH(D4150,Map!$A$2:$A$86,0),0))</f>
        <v>1.9530000000000001</v>
      </c>
      <c r="Z4150" s="7">
        <f>IF(INDEX(Map!$D$2:$D$86,MATCH(D4150,Map!$A$2:$A$86,0),0)="","N/A",E4150*INDEX(Map!$D$2:$D$86,MATCH(D4150,Map!$A$2:$A$86,0),0))</f>
        <v>1.147</v>
      </c>
      <c r="AA4150" t="str">
        <f>INDEX(Map!$E$2:$E$86,MATCH(D4150,Map!$A$2:$A$86,0),0)</f>
        <v>SCCT</v>
      </c>
    </row>
    <row r="4151" spans="1:27" x14ac:dyDescent="0.25">
      <c r="A4151" s="1" t="s">
        <v>122</v>
      </c>
      <c r="B4151" s="1" t="s">
        <v>108</v>
      </c>
      <c r="C4151" s="1">
        <v>34</v>
      </c>
      <c r="D4151" s="1" t="s">
        <v>56</v>
      </c>
      <c r="E4151" s="1">
        <v>0.8</v>
      </c>
      <c r="F4151" s="1">
        <v>0</v>
      </c>
      <c r="G4151" s="1">
        <v>0.6</v>
      </c>
      <c r="H4151" s="1">
        <v>1</v>
      </c>
      <c r="I4151" s="1">
        <v>8.3000000000000007</v>
      </c>
      <c r="J4151" s="1">
        <v>10716</v>
      </c>
      <c r="K4151" s="1">
        <v>5</v>
      </c>
      <c r="L4151" s="1">
        <v>398.9</v>
      </c>
      <c r="M4151" s="1">
        <v>33</v>
      </c>
      <c r="N4151" s="1">
        <v>0</v>
      </c>
      <c r="O4151" s="1">
        <v>0</v>
      </c>
      <c r="P4151" s="1">
        <v>0</v>
      </c>
      <c r="Q4151" s="1">
        <v>0</v>
      </c>
      <c r="R4151" s="1">
        <v>42.74</v>
      </c>
      <c r="S4151" s="1">
        <v>42.95</v>
      </c>
      <c r="T4151" s="1">
        <v>33</v>
      </c>
      <c r="U4151" s="3" t="str">
        <f t="shared" si="64"/>
        <v>2017Plan</v>
      </c>
      <c r="V4151" s="2">
        <f>DATE(A4151,INDEX(Map!$H$1:$H$12,MATCH(B4151,Map!$G$1:$G$12,0),0),1)</f>
        <v>43862</v>
      </c>
      <c r="W4151" t="str">
        <f>IF(AND(V4151&gt;=Map!$K$2,V4151&lt;=Map!$L$2),"Base",IF(AND(V4151&gt;=Map!$K$3,V4151&lt;=Map!$L$3),"Fcst","N/A"))</f>
        <v>N/A</v>
      </c>
      <c r="X4151" t="str">
        <f>INDEX(Map!$B$2:$B$86,MATCH(D4151,Map!$A$2:$A$86,0),0)</f>
        <v>Trimble Co 10</v>
      </c>
      <c r="Y4151" s="7">
        <f>IF(INDEX(Map!$C$2:$C$86,MATCH(D4151,Map!$A$2:$A$86,0),0)="","N/A",E4151*INDEX(Map!$C$2:$C$86,MATCH(D4151,Map!$A$2:$A$86,0),0))</f>
        <v>0.504</v>
      </c>
      <c r="Z4151" s="7">
        <f>IF(INDEX(Map!$D$2:$D$86,MATCH(D4151,Map!$A$2:$A$86,0),0)="","N/A",E4151*INDEX(Map!$D$2:$D$86,MATCH(D4151,Map!$A$2:$A$86,0),0))</f>
        <v>0.29599999999999999</v>
      </c>
      <c r="AA4151" t="str">
        <f>INDEX(Map!$E$2:$E$86,MATCH(D4151,Map!$A$2:$A$86,0),0)</f>
        <v>SCCT</v>
      </c>
    </row>
    <row r="4152" spans="1:27" x14ac:dyDescent="0.25">
      <c r="A4152" s="1" t="s">
        <v>122</v>
      </c>
      <c r="B4152" s="1" t="s">
        <v>108</v>
      </c>
      <c r="C4152" s="1">
        <v>35</v>
      </c>
      <c r="D4152" s="1" t="s">
        <v>57</v>
      </c>
      <c r="E4152" s="1">
        <v>0</v>
      </c>
      <c r="F4152" s="1">
        <v>0</v>
      </c>
      <c r="G4152" s="1">
        <v>0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</v>
      </c>
      <c r="U4152" s="3" t="str">
        <f t="shared" si="64"/>
        <v>2017Plan</v>
      </c>
      <c r="V4152" s="2">
        <f>DATE(A4152,INDEX(Map!$H$1:$H$12,MATCH(B4152,Map!$G$1:$G$12,0),0),1)</f>
        <v>43862</v>
      </c>
      <c r="W4152" t="str">
        <f>IF(AND(V4152&gt;=Map!$K$2,V4152&lt;=Map!$L$2),"Base",IF(AND(V4152&gt;=Map!$K$3,V4152&lt;=Map!$L$3),"Fcst","N/A"))</f>
        <v>N/A</v>
      </c>
      <c r="X4152" t="str">
        <f>INDEX(Map!$B$2:$B$86,MATCH(D4152,Map!$A$2:$A$86,0),0)</f>
        <v>Cane Run 11</v>
      </c>
      <c r="Y4152" s="7" t="str">
        <f>IF(INDEX(Map!$C$2:$C$86,MATCH(D4152,Map!$A$2:$A$86,0),0)="","N/A",E4152*INDEX(Map!$C$2:$C$86,MATCH(D4152,Map!$A$2:$A$86,0),0))</f>
        <v>N/A</v>
      </c>
      <c r="Z4152" s="7">
        <f>IF(INDEX(Map!$D$2:$D$86,MATCH(D4152,Map!$A$2:$A$86,0),0)="","N/A",E4152*INDEX(Map!$D$2:$D$86,MATCH(D4152,Map!$A$2:$A$86,0),0))</f>
        <v>0</v>
      </c>
      <c r="AA4152" t="str">
        <f>INDEX(Map!$E$2:$E$86,MATCH(D4152,Map!$A$2:$A$86,0),0)</f>
        <v>SCCT</v>
      </c>
    </row>
    <row r="4153" spans="1:27" x14ac:dyDescent="0.25">
      <c r="A4153" s="1" t="s">
        <v>122</v>
      </c>
      <c r="B4153" s="1" t="s">
        <v>108</v>
      </c>
      <c r="C4153" s="1">
        <v>36</v>
      </c>
      <c r="D4153" s="1" t="s">
        <v>58</v>
      </c>
      <c r="E4153" s="1">
        <v>0</v>
      </c>
      <c r="F4153" s="1">
        <v>0</v>
      </c>
      <c r="G4153" s="1">
        <v>0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0</v>
      </c>
      <c r="U4153" s="3" t="str">
        <f t="shared" si="64"/>
        <v>2017Plan</v>
      </c>
      <c r="V4153" s="2">
        <f>DATE(A4153,INDEX(Map!$H$1:$H$12,MATCH(B4153,Map!$G$1:$G$12,0),0),1)</f>
        <v>43862</v>
      </c>
      <c r="W4153" t="str">
        <f>IF(AND(V4153&gt;=Map!$K$2,V4153&lt;=Map!$L$2),"Base",IF(AND(V4153&gt;=Map!$K$3,V4153&lt;=Map!$L$3),"Fcst","N/A"))</f>
        <v>N/A</v>
      </c>
      <c r="X4153" t="str">
        <f>INDEX(Map!$B$2:$B$86,MATCH(D4153,Map!$A$2:$A$86,0),0)</f>
        <v>Haefling</v>
      </c>
      <c r="Y4153" s="7">
        <f>IF(INDEX(Map!$C$2:$C$86,MATCH(D4153,Map!$A$2:$A$86,0),0)="","N/A",E4153*INDEX(Map!$C$2:$C$86,MATCH(D4153,Map!$A$2:$A$86,0),0))</f>
        <v>0</v>
      </c>
      <c r="Z4153" s="7" t="str">
        <f>IF(INDEX(Map!$D$2:$D$86,MATCH(D4153,Map!$A$2:$A$86,0),0)="","N/A",E4153*INDEX(Map!$D$2:$D$86,MATCH(D4153,Map!$A$2:$A$86,0),0))</f>
        <v>N/A</v>
      </c>
      <c r="AA4153" t="str">
        <f>INDEX(Map!$E$2:$E$86,MATCH(D4153,Map!$A$2:$A$86,0),0)</f>
        <v>SCCT</v>
      </c>
    </row>
    <row r="4154" spans="1:27" x14ac:dyDescent="0.25">
      <c r="A4154" s="1" t="s">
        <v>122</v>
      </c>
      <c r="B4154" s="1" t="s">
        <v>108</v>
      </c>
      <c r="C4154" s="1">
        <v>37</v>
      </c>
      <c r="D4154" s="1" t="s">
        <v>59</v>
      </c>
      <c r="E4154" s="1">
        <v>0</v>
      </c>
      <c r="F4154" s="1">
        <v>0</v>
      </c>
      <c r="G4154" s="1">
        <v>0</v>
      </c>
      <c r="H4154" s="1">
        <v>0</v>
      </c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S4154" s="1">
        <v>0</v>
      </c>
      <c r="T4154" s="1">
        <v>0</v>
      </c>
      <c r="U4154" s="3" t="str">
        <f t="shared" si="64"/>
        <v>2017Plan</v>
      </c>
      <c r="V4154" s="2">
        <f>DATE(A4154,INDEX(Map!$H$1:$H$12,MATCH(B4154,Map!$G$1:$G$12,0),0),1)</f>
        <v>43862</v>
      </c>
      <c r="W4154" t="str">
        <f>IF(AND(V4154&gt;=Map!$K$2,V4154&lt;=Map!$L$2),"Base",IF(AND(V4154&gt;=Map!$K$3,V4154&lt;=Map!$L$3),"Fcst","N/A"))</f>
        <v>N/A</v>
      </c>
      <c r="X4154" t="str">
        <f>INDEX(Map!$B$2:$B$86,MATCH(D4154,Map!$A$2:$A$86,0),0)</f>
        <v>Paddys Run 11</v>
      </c>
      <c r="Y4154" s="7" t="str">
        <f>IF(INDEX(Map!$C$2:$C$86,MATCH(D4154,Map!$A$2:$A$86,0),0)="","N/A",E4154*INDEX(Map!$C$2:$C$86,MATCH(D4154,Map!$A$2:$A$86,0),0))</f>
        <v>N/A</v>
      </c>
      <c r="Z4154" s="7">
        <f>IF(INDEX(Map!$D$2:$D$86,MATCH(D4154,Map!$A$2:$A$86,0),0)="","N/A",E4154*INDEX(Map!$D$2:$D$86,MATCH(D4154,Map!$A$2:$A$86,0),0))</f>
        <v>0</v>
      </c>
      <c r="AA4154" t="str">
        <f>INDEX(Map!$E$2:$E$86,MATCH(D4154,Map!$A$2:$A$86,0),0)</f>
        <v>SCCT</v>
      </c>
    </row>
    <row r="4155" spans="1:27" x14ac:dyDescent="0.25">
      <c r="A4155" s="1" t="s">
        <v>122</v>
      </c>
      <c r="B4155" s="1" t="s">
        <v>108</v>
      </c>
      <c r="C4155" s="1">
        <v>38</v>
      </c>
      <c r="D4155" s="1" t="s">
        <v>60</v>
      </c>
      <c r="E4155" s="1">
        <v>0</v>
      </c>
      <c r="F4155" s="1">
        <v>0</v>
      </c>
      <c r="G4155" s="1">
        <v>0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</v>
      </c>
      <c r="U4155" s="3" t="str">
        <f t="shared" si="64"/>
        <v>2017Plan</v>
      </c>
      <c r="V4155" s="2">
        <f>DATE(A4155,INDEX(Map!$H$1:$H$12,MATCH(B4155,Map!$G$1:$G$12,0),0),1)</f>
        <v>43862</v>
      </c>
      <c r="W4155" t="str">
        <f>IF(AND(V4155&gt;=Map!$K$2,V4155&lt;=Map!$L$2),"Base",IF(AND(V4155&gt;=Map!$K$3,V4155&lt;=Map!$L$3),"Fcst","N/A"))</f>
        <v>N/A</v>
      </c>
      <c r="X4155" t="str">
        <f>INDEX(Map!$B$2:$B$86,MATCH(D4155,Map!$A$2:$A$86,0),0)</f>
        <v>Paddys Run 12</v>
      </c>
      <c r="Y4155" s="7" t="str">
        <f>IF(INDEX(Map!$C$2:$C$86,MATCH(D4155,Map!$A$2:$A$86,0),0)="","N/A",E4155*INDEX(Map!$C$2:$C$86,MATCH(D4155,Map!$A$2:$A$86,0),0))</f>
        <v>N/A</v>
      </c>
      <c r="Z4155" s="7">
        <f>IF(INDEX(Map!$D$2:$D$86,MATCH(D4155,Map!$A$2:$A$86,0),0)="","N/A",E4155*INDEX(Map!$D$2:$D$86,MATCH(D4155,Map!$A$2:$A$86,0),0))</f>
        <v>0</v>
      </c>
      <c r="AA4155" t="str">
        <f>INDEX(Map!$E$2:$E$86,MATCH(D4155,Map!$A$2:$A$86,0),0)</f>
        <v>SCCT</v>
      </c>
    </row>
    <row r="4156" spans="1:27" x14ac:dyDescent="0.25">
      <c r="A4156" s="1" t="s">
        <v>122</v>
      </c>
      <c r="B4156" s="1" t="s">
        <v>108</v>
      </c>
      <c r="C4156" s="1">
        <v>39</v>
      </c>
      <c r="D4156" s="1" t="s">
        <v>61</v>
      </c>
      <c r="E4156" s="1">
        <v>0</v>
      </c>
      <c r="F4156" s="1">
        <v>0</v>
      </c>
      <c r="G4156" s="1">
        <v>0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0</v>
      </c>
      <c r="U4156" s="3" t="str">
        <f t="shared" si="64"/>
        <v>2017Plan</v>
      </c>
      <c r="V4156" s="2">
        <f>DATE(A4156,INDEX(Map!$H$1:$H$12,MATCH(B4156,Map!$G$1:$G$12,0),0),1)</f>
        <v>43862</v>
      </c>
      <c r="W4156" t="str">
        <f>IF(AND(V4156&gt;=Map!$K$2,V4156&lt;=Map!$L$2),"Base",IF(AND(V4156&gt;=Map!$K$3,V4156&lt;=Map!$L$3),"Fcst","N/A"))</f>
        <v>N/A</v>
      </c>
      <c r="X4156" t="str">
        <f>INDEX(Map!$B$2:$B$86,MATCH(D4156,Map!$A$2:$A$86,0),0)</f>
        <v>Zorn 1</v>
      </c>
      <c r="Y4156" s="7" t="str">
        <f>IF(INDEX(Map!$C$2:$C$86,MATCH(D4156,Map!$A$2:$A$86,0),0)="","N/A",E4156*INDEX(Map!$C$2:$C$86,MATCH(D4156,Map!$A$2:$A$86,0),0))</f>
        <v>N/A</v>
      </c>
      <c r="Z4156" s="7">
        <f>IF(INDEX(Map!$D$2:$D$86,MATCH(D4156,Map!$A$2:$A$86,0),0)="","N/A",E4156*INDEX(Map!$D$2:$D$86,MATCH(D4156,Map!$A$2:$A$86,0),0))</f>
        <v>0</v>
      </c>
      <c r="AA4156" t="str">
        <f>INDEX(Map!$E$2:$E$86,MATCH(D4156,Map!$A$2:$A$86,0),0)</f>
        <v>SCCT</v>
      </c>
    </row>
    <row r="4157" spans="1:27" x14ac:dyDescent="0.25">
      <c r="A4157" s="1" t="s">
        <v>122</v>
      </c>
      <c r="B4157" s="1" t="s">
        <v>108</v>
      </c>
      <c r="C4157" s="1">
        <v>40</v>
      </c>
      <c r="D4157" s="1" t="s">
        <v>62</v>
      </c>
      <c r="E4157" s="1">
        <v>11.9</v>
      </c>
      <c r="F4157" s="1">
        <v>0</v>
      </c>
      <c r="G4157" s="1">
        <v>54.1</v>
      </c>
      <c r="H4157" s="1">
        <v>30</v>
      </c>
      <c r="I4157" s="1" t="s">
        <v>63</v>
      </c>
      <c r="J4157" s="1" t="s">
        <v>63</v>
      </c>
      <c r="K4157" s="1">
        <v>384</v>
      </c>
      <c r="L4157" s="1">
        <v>0</v>
      </c>
      <c r="M4157" s="1">
        <v>0</v>
      </c>
      <c r="N4157" s="1" t="s">
        <v>63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0</v>
      </c>
      <c r="U4157" s="3" t="str">
        <f t="shared" si="64"/>
        <v>2017Plan</v>
      </c>
      <c r="V4157" s="2">
        <f>DATE(A4157,INDEX(Map!$H$1:$H$12,MATCH(B4157,Map!$G$1:$G$12,0),0),1)</f>
        <v>43862</v>
      </c>
      <c r="W4157" t="str">
        <f>IF(AND(V4157&gt;=Map!$K$2,V4157&lt;=Map!$L$2),"Base",IF(AND(V4157&gt;=Map!$K$3,V4157&lt;=Map!$L$3),"Fcst","N/A"))</f>
        <v>N/A</v>
      </c>
      <c r="X4157" t="str">
        <f>INDEX(Map!$B$2:$B$86,MATCH(D4157,Map!$A$2:$A$86,0),0)</f>
        <v>Dix Dam</v>
      </c>
      <c r="Y4157" s="7">
        <f>IF(INDEX(Map!$C$2:$C$86,MATCH(D4157,Map!$A$2:$A$86,0),0)="","N/A",E4157*INDEX(Map!$C$2:$C$86,MATCH(D4157,Map!$A$2:$A$86,0),0))</f>
        <v>11.9</v>
      </c>
      <c r="Z4157" s="7" t="str">
        <f>IF(INDEX(Map!$D$2:$D$86,MATCH(D4157,Map!$A$2:$A$86,0),0)="","N/A",E4157*INDEX(Map!$D$2:$D$86,MATCH(D4157,Map!$A$2:$A$86,0),0))</f>
        <v>N/A</v>
      </c>
      <c r="AA4157" t="str">
        <f>INDEX(Map!$E$2:$E$86,MATCH(D4157,Map!$A$2:$A$86,0),0)</f>
        <v>Hydro</v>
      </c>
    </row>
    <row r="4158" spans="1:27" x14ac:dyDescent="0.25">
      <c r="A4158" s="1" t="s">
        <v>122</v>
      </c>
      <c r="B4158" s="1" t="s">
        <v>108</v>
      </c>
      <c r="C4158" s="1">
        <v>41</v>
      </c>
      <c r="D4158" s="1" t="s">
        <v>64</v>
      </c>
      <c r="E4158" s="1">
        <v>21.2</v>
      </c>
      <c r="F4158" s="1">
        <v>0</v>
      </c>
      <c r="G4158" s="1">
        <v>100</v>
      </c>
      <c r="H4158" s="1">
        <v>0</v>
      </c>
      <c r="I4158" s="1" t="s">
        <v>63</v>
      </c>
      <c r="J4158" s="1" t="s">
        <v>63</v>
      </c>
      <c r="K4158" s="1">
        <v>696</v>
      </c>
      <c r="L4158" s="1">
        <v>0</v>
      </c>
      <c r="M4158" s="1">
        <v>0</v>
      </c>
      <c r="N4158" s="1" t="s">
        <v>63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</v>
      </c>
      <c r="U4158" s="3" t="str">
        <f t="shared" si="64"/>
        <v>2017Plan</v>
      </c>
      <c r="V4158" s="2">
        <f>DATE(A4158,INDEX(Map!$H$1:$H$12,MATCH(B4158,Map!$G$1:$G$12,0),0),1)</f>
        <v>43862</v>
      </c>
      <c r="W4158" t="str">
        <f>IF(AND(V4158&gt;=Map!$K$2,V4158&lt;=Map!$L$2),"Base",IF(AND(V4158&gt;=Map!$K$3,V4158&lt;=Map!$L$3),"Fcst","N/A"))</f>
        <v>N/A</v>
      </c>
      <c r="X4158" t="str">
        <f>INDEX(Map!$B$2:$B$86,MATCH(D4158,Map!$A$2:$A$86,0),0)</f>
        <v>Ohio Falls</v>
      </c>
      <c r="Y4158" s="7" t="str">
        <f>IF(INDEX(Map!$C$2:$C$86,MATCH(D4158,Map!$A$2:$A$86,0),0)="","N/A",E4158*INDEX(Map!$C$2:$C$86,MATCH(D4158,Map!$A$2:$A$86,0),0))</f>
        <v>N/A</v>
      </c>
      <c r="Z4158" s="7">
        <f>IF(INDEX(Map!$D$2:$D$86,MATCH(D4158,Map!$A$2:$A$86,0),0)="","N/A",E4158*INDEX(Map!$D$2:$D$86,MATCH(D4158,Map!$A$2:$A$86,0),0))</f>
        <v>21.2</v>
      </c>
      <c r="AA4158" t="str">
        <f>INDEX(Map!$E$2:$E$86,MATCH(D4158,Map!$A$2:$A$86,0),0)</f>
        <v>Hydro</v>
      </c>
    </row>
    <row r="4159" spans="1:27" x14ac:dyDescent="0.25">
      <c r="A4159" s="1" t="s">
        <v>122</v>
      </c>
      <c r="B4159" s="1" t="s">
        <v>108</v>
      </c>
      <c r="C4159" s="1">
        <v>42</v>
      </c>
      <c r="D4159" s="1" t="s">
        <v>65</v>
      </c>
      <c r="E4159" s="1">
        <v>1.2</v>
      </c>
      <c r="F4159" s="1">
        <v>0</v>
      </c>
      <c r="G4159" s="1">
        <v>100</v>
      </c>
      <c r="H4159" s="1">
        <v>0</v>
      </c>
      <c r="I4159" s="1" t="s">
        <v>63</v>
      </c>
      <c r="J4159" s="1" t="s">
        <v>63</v>
      </c>
      <c r="K4159" s="1">
        <v>696</v>
      </c>
      <c r="L4159" s="1">
        <v>0</v>
      </c>
      <c r="M4159" s="1">
        <v>0</v>
      </c>
      <c r="N4159" s="1" t="s">
        <v>63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</v>
      </c>
      <c r="U4159" s="3" t="str">
        <f t="shared" si="64"/>
        <v>2017Plan</v>
      </c>
      <c r="V4159" s="2">
        <f>DATE(A4159,INDEX(Map!$H$1:$H$12,MATCH(B4159,Map!$G$1:$G$12,0),0),1)</f>
        <v>43862</v>
      </c>
      <c r="W4159" t="str">
        <f>IF(AND(V4159&gt;=Map!$K$2,V4159&lt;=Map!$L$2),"Base",IF(AND(V4159&gt;=Map!$K$3,V4159&lt;=Map!$L$3),"Fcst","N/A"))</f>
        <v>N/A</v>
      </c>
      <c r="X4159" t="str">
        <f>INDEX(Map!$B$2:$B$86,MATCH(D4159,Map!$A$2:$A$86,0),0)</f>
        <v>Brown Solar</v>
      </c>
      <c r="Y4159" s="7">
        <f>IF(INDEX(Map!$C$2:$C$86,MATCH(D4159,Map!$A$2:$A$86,0),0)="","N/A",E4159*INDEX(Map!$C$2:$C$86,MATCH(D4159,Map!$A$2:$A$86,0),0))</f>
        <v>0.73199999999999998</v>
      </c>
      <c r="Z4159" s="7">
        <f>IF(INDEX(Map!$D$2:$D$86,MATCH(D4159,Map!$A$2:$A$86,0),0)="","N/A",E4159*INDEX(Map!$D$2:$D$86,MATCH(D4159,Map!$A$2:$A$86,0),0))</f>
        <v>0.46799999999999997</v>
      </c>
      <c r="AA4159" t="str">
        <f>INDEX(Map!$E$2:$E$86,MATCH(D4159,Map!$A$2:$A$86,0),0)</f>
        <v>Solar</v>
      </c>
    </row>
    <row r="4160" spans="1:27" x14ac:dyDescent="0.25">
      <c r="A4160" s="1" t="s">
        <v>122</v>
      </c>
      <c r="B4160" s="1" t="s">
        <v>108</v>
      </c>
      <c r="C4160" s="1">
        <v>43</v>
      </c>
      <c r="D4160" s="1" t="s">
        <v>66</v>
      </c>
      <c r="E4160" s="1">
        <v>10.8</v>
      </c>
      <c r="F4160" s="1">
        <v>0</v>
      </c>
      <c r="G4160" s="1">
        <v>100</v>
      </c>
      <c r="H4160" s="1">
        <v>0</v>
      </c>
      <c r="I4160" s="1">
        <v>1078.8</v>
      </c>
      <c r="J4160" s="1">
        <v>100000</v>
      </c>
      <c r="K4160" s="1">
        <v>696</v>
      </c>
      <c r="L4160" s="1">
        <v>28.3</v>
      </c>
      <c r="M4160" s="1">
        <v>305</v>
      </c>
      <c r="N4160" s="1">
        <v>0</v>
      </c>
      <c r="O4160" s="1">
        <v>0</v>
      </c>
      <c r="P4160" s="1">
        <v>0</v>
      </c>
      <c r="Q4160" s="1">
        <v>0</v>
      </c>
      <c r="R4160" s="1">
        <v>28.32</v>
      </c>
      <c r="S4160" s="1">
        <v>28.32</v>
      </c>
      <c r="T4160" s="1">
        <v>305</v>
      </c>
      <c r="U4160" s="3" t="str">
        <f t="shared" si="64"/>
        <v>2017Plan</v>
      </c>
      <c r="V4160" s="2">
        <f>DATE(A4160,INDEX(Map!$H$1:$H$12,MATCH(B4160,Map!$G$1:$G$12,0),0),1)</f>
        <v>43862</v>
      </c>
      <c r="W4160" t="str">
        <f>IF(AND(V4160&gt;=Map!$K$2,V4160&lt;=Map!$L$2),"Base",IF(AND(V4160&gt;=Map!$K$3,V4160&lt;=Map!$L$3),"Fcst","N/A"))</f>
        <v>N/A</v>
      </c>
      <c r="X4160" t="str">
        <f>INDEX(Map!$B$2:$B$86,MATCH(D4160,Map!$A$2:$A$86,0),0)</f>
        <v>OVEC</v>
      </c>
      <c r="Y4160" s="7">
        <f>IF(INDEX(Map!$C$2:$C$86,MATCH(D4160,Map!$A$2:$A$86,0),0)="","N/A",E4160*INDEX(Map!$C$2:$C$86,MATCH(D4160,Map!$A$2:$A$86,0),0))</f>
        <v>10.8</v>
      </c>
      <c r="Z4160" s="7" t="str">
        <f>IF(INDEX(Map!$D$2:$D$86,MATCH(D4160,Map!$A$2:$A$86,0),0)="","N/A",E4160*INDEX(Map!$D$2:$D$86,MATCH(D4160,Map!$A$2:$A$86,0),0))</f>
        <v>N/A</v>
      </c>
      <c r="AA4160" t="str">
        <f>INDEX(Map!$E$2:$E$86,MATCH(D4160,Map!$A$2:$A$86,0),0)</f>
        <v>Coal</v>
      </c>
    </row>
    <row r="4161" spans="1:27" x14ac:dyDescent="0.25">
      <c r="A4161" s="1" t="s">
        <v>122</v>
      </c>
      <c r="B4161" s="1" t="s">
        <v>108</v>
      </c>
      <c r="C4161" s="1">
        <v>44</v>
      </c>
      <c r="D4161" s="1" t="s">
        <v>67</v>
      </c>
      <c r="E4161" s="1">
        <v>4</v>
      </c>
      <c r="F4161" s="1">
        <v>0</v>
      </c>
      <c r="G4161" s="1">
        <v>17.399999999999999</v>
      </c>
      <c r="H4161" s="1">
        <v>34</v>
      </c>
      <c r="I4161" s="1">
        <v>399.3</v>
      </c>
      <c r="J4161" s="1">
        <v>100000</v>
      </c>
      <c r="K4161" s="1">
        <v>121</v>
      </c>
      <c r="L4161" s="1">
        <v>28.3</v>
      </c>
      <c r="M4161" s="1">
        <v>113</v>
      </c>
      <c r="N4161" s="1">
        <v>0</v>
      </c>
      <c r="O4161" s="1">
        <v>0</v>
      </c>
      <c r="P4161" s="1">
        <v>0</v>
      </c>
      <c r="Q4161" s="1">
        <v>0</v>
      </c>
      <c r="R4161" s="1">
        <v>28.32</v>
      </c>
      <c r="S4161" s="1">
        <v>28.32</v>
      </c>
      <c r="T4161" s="1">
        <v>113</v>
      </c>
      <c r="U4161" s="3" t="str">
        <f t="shared" si="64"/>
        <v>2017Plan</v>
      </c>
      <c r="V4161" s="2">
        <f>DATE(A4161,INDEX(Map!$H$1:$H$12,MATCH(B4161,Map!$G$1:$G$12,0),0),1)</f>
        <v>43862</v>
      </c>
      <c r="W4161" t="str">
        <f>IF(AND(V4161&gt;=Map!$K$2,V4161&lt;=Map!$L$2),"Base",IF(AND(V4161&gt;=Map!$K$3,V4161&lt;=Map!$L$3),"Fcst","N/A"))</f>
        <v>N/A</v>
      </c>
      <c r="X4161" t="str">
        <f>INDEX(Map!$B$2:$B$86,MATCH(D4161,Map!$A$2:$A$86,0),0)</f>
        <v>OVEC</v>
      </c>
      <c r="Y4161" s="7">
        <f>IF(INDEX(Map!$C$2:$C$86,MATCH(D4161,Map!$A$2:$A$86,0),0)="","N/A",E4161*INDEX(Map!$C$2:$C$86,MATCH(D4161,Map!$A$2:$A$86,0),0))</f>
        <v>4</v>
      </c>
      <c r="Z4161" s="7" t="str">
        <f>IF(INDEX(Map!$D$2:$D$86,MATCH(D4161,Map!$A$2:$A$86,0),0)="","N/A",E4161*INDEX(Map!$D$2:$D$86,MATCH(D4161,Map!$A$2:$A$86,0),0))</f>
        <v>N/A</v>
      </c>
      <c r="AA4161" t="str">
        <f>INDEX(Map!$E$2:$E$86,MATCH(D4161,Map!$A$2:$A$86,0),0)</f>
        <v>Coal</v>
      </c>
    </row>
    <row r="4162" spans="1:27" x14ac:dyDescent="0.25">
      <c r="A4162" s="1" t="s">
        <v>122</v>
      </c>
      <c r="B4162" s="1" t="s">
        <v>108</v>
      </c>
      <c r="C4162" s="1">
        <v>45</v>
      </c>
      <c r="D4162" s="1" t="s">
        <v>68</v>
      </c>
      <c r="E4162" s="1">
        <v>24</v>
      </c>
      <c r="F4162" s="1">
        <v>0</v>
      </c>
      <c r="G4162" s="1">
        <v>100</v>
      </c>
      <c r="H4162" s="1">
        <v>0</v>
      </c>
      <c r="I4162" s="1">
        <v>2401.1999999999998</v>
      </c>
      <c r="J4162" s="1">
        <v>100000</v>
      </c>
      <c r="K4162" s="1">
        <v>696</v>
      </c>
      <c r="L4162" s="1">
        <v>28.3</v>
      </c>
      <c r="M4162" s="1">
        <v>680</v>
      </c>
      <c r="N4162" s="1">
        <v>0</v>
      </c>
      <c r="O4162" s="1">
        <v>0</v>
      </c>
      <c r="P4162" s="1">
        <v>0</v>
      </c>
      <c r="Q4162" s="1">
        <v>0</v>
      </c>
      <c r="R4162" s="1">
        <v>28.32</v>
      </c>
      <c r="S4162" s="1">
        <v>28.32</v>
      </c>
      <c r="T4162" s="1">
        <v>680</v>
      </c>
      <c r="U4162" s="3" t="str">
        <f t="shared" si="64"/>
        <v>2017Plan</v>
      </c>
      <c r="V4162" s="2">
        <f>DATE(A4162,INDEX(Map!$H$1:$H$12,MATCH(B4162,Map!$G$1:$G$12,0),0),1)</f>
        <v>43862</v>
      </c>
      <c r="W4162" t="str">
        <f>IF(AND(V4162&gt;=Map!$K$2,V4162&lt;=Map!$L$2),"Base",IF(AND(V4162&gt;=Map!$K$3,V4162&lt;=Map!$L$3),"Fcst","N/A"))</f>
        <v>N/A</v>
      </c>
      <c r="X4162" t="str">
        <f>INDEX(Map!$B$2:$B$86,MATCH(D4162,Map!$A$2:$A$86,0),0)</f>
        <v>OVEC</v>
      </c>
      <c r="Y4162" s="7" t="str">
        <f>IF(INDEX(Map!$C$2:$C$86,MATCH(D4162,Map!$A$2:$A$86,0),0)="","N/A",E4162*INDEX(Map!$C$2:$C$86,MATCH(D4162,Map!$A$2:$A$86,0),0))</f>
        <v>N/A</v>
      </c>
      <c r="Z4162" s="7">
        <f>IF(INDEX(Map!$D$2:$D$86,MATCH(D4162,Map!$A$2:$A$86,0),0)="","N/A",E4162*INDEX(Map!$D$2:$D$86,MATCH(D4162,Map!$A$2:$A$86,0),0))</f>
        <v>24</v>
      </c>
      <c r="AA4162" t="str">
        <f>INDEX(Map!$E$2:$E$86,MATCH(D4162,Map!$A$2:$A$86,0),0)</f>
        <v>Coal</v>
      </c>
    </row>
    <row r="4163" spans="1:27" x14ac:dyDescent="0.25">
      <c r="A4163" s="1" t="s">
        <v>122</v>
      </c>
      <c r="B4163" s="1" t="s">
        <v>108</v>
      </c>
      <c r="C4163" s="1">
        <v>46</v>
      </c>
      <c r="D4163" s="1" t="s">
        <v>69</v>
      </c>
      <c r="E4163" s="1">
        <v>15</v>
      </c>
      <c r="F4163" s="1">
        <v>0</v>
      </c>
      <c r="G4163" s="1">
        <v>28.7</v>
      </c>
      <c r="H4163" s="1">
        <v>53</v>
      </c>
      <c r="I4163" s="1">
        <v>1500</v>
      </c>
      <c r="J4163" s="1">
        <v>100000</v>
      </c>
      <c r="K4163" s="1">
        <v>200</v>
      </c>
      <c r="L4163" s="1">
        <v>28.3</v>
      </c>
      <c r="M4163" s="1">
        <v>425</v>
      </c>
      <c r="N4163" s="1">
        <v>0</v>
      </c>
      <c r="O4163" s="1">
        <v>0</v>
      </c>
      <c r="P4163" s="1">
        <v>0</v>
      </c>
      <c r="Q4163" s="1">
        <v>0</v>
      </c>
      <c r="R4163" s="1">
        <v>28.32</v>
      </c>
      <c r="S4163" s="1">
        <v>28.32</v>
      </c>
      <c r="T4163" s="1">
        <v>425</v>
      </c>
      <c r="U4163" s="3" t="str">
        <f t="shared" si="64"/>
        <v>2017Plan</v>
      </c>
      <c r="V4163" s="2">
        <f>DATE(A4163,INDEX(Map!$H$1:$H$12,MATCH(B4163,Map!$G$1:$G$12,0),0),1)</f>
        <v>43862</v>
      </c>
      <c r="W4163" t="str">
        <f>IF(AND(V4163&gt;=Map!$K$2,V4163&lt;=Map!$L$2),"Base",IF(AND(V4163&gt;=Map!$K$3,V4163&lt;=Map!$L$3),"Fcst","N/A"))</f>
        <v>N/A</v>
      </c>
      <c r="X4163" t="str">
        <f>INDEX(Map!$B$2:$B$86,MATCH(D4163,Map!$A$2:$A$86,0),0)</f>
        <v>OVEC</v>
      </c>
      <c r="Y4163" s="7" t="str">
        <f>IF(INDEX(Map!$C$2:$C$86,MATCH(D4163,Map!$A$2:$A$86,0),0)="","N/A",E4163*INDEX(Map!$C$2:$C$86,MATCH(D4163,Map!$A$2:$A$86,0),0))</f>
        <v>N/A</v>
      </c>
      <c r="Z4163" s="7">
        <f>IF(INDEX(Map!$D$2:$D$86,MATCH(D4163,Map!$A$2:$A$86,0),0)="","N/A",E4163*INDEX(Map!$D$2:$D$86,MATCH(D4163,Map!$A$2:$A$86,0),0))</f>
        <v>15</v>
      </c>
      <c r="AA4163" t="str">
        <f>INDEX(Map!$E$2:$E$86,MATCH(D4163,Map!$A$2:$A$86,0),0)</f>
        <v>Coal</v>
      </c>
    </row>
    <row r="4164" spans="1:27" x14ac:dyDescent="0.25">
      <c r="A4164" s="1" t="s">
        <v>122</v>
      </c>
      <c r="B4164" s="1" t="s">
        <v>108</v>
      </c>
      <c r="C4164" s="1">
        <v>47</v>
      </c>
      <c r="D4164" s="1" t="s">
        <v>70</v>
      </c>
      <c r="E4164" s="1">
        <v>0.1</v>
      </c>
      <c r="F4164" s="1">
        <v>0</v>
      </c>
      <c r="G4164" s="1">
        <v>0.3</v>
      </c>
      <c r="H4164" s="1">
        <v>1</v>
      </c>
      <c r="I4164" s="1" t="s">
        <v>63</v>
      </c>
      <c r="J4164" s="1" t="s">
        <v>63</v>
      </c>
      <c r="K4164" s="1">
        <v>1</v>
      </c>
      <c r="L4164" s="1">
        <v>47.3</v>
      </c>
      <c r="M4164" s="1">
        <v>2</v>
      </c>
      <c r="N4164" s="1" t="s">
        <v>63</v>
      </c>
      <c r="O4164" s="1">
        <v>0</v>
      </c>
      <c r="P4164" s="1">
        <v>0</v>
      </c>
      <c r="Q4164" s="1">
        <v>0</v>
      </c>
      <c r="R4164" s="1">
        <v>56.78</v>
      </c>
      <c r="S4164" s="1">
        <v>56.78</v>
      </c>
      <c r="T4164" s="1">
        <v>3</v>
      </c>
      <c r="U4164" s="3" t="str">
        <f t="shared" ref="U4164:U4227" si="65">U4163</f>
        <v>2017Plan</v>
      </c>
      <c r="V4164" s="2">
        <f>DATE(A4164,INDEX(Map!$H$1:$H$12,MATCH(B4164,Map!$G$1:$G$12,0),0),1)</f>
        <v>43862</v>
      </c>
      <c r="W4164" t="str">
        <f>IF(AND(V4164&gt;=Map!$K$2,V4164&lt;=Map!$L$2),"Base",IF(AND(V4164&gt;=Map!$K$3,V4164&lt;=Map!$L$3),"Fcst","N/A"))</f>
        <v>N/A</v>
      </c>
      <c r="X4164" t="str">
        <f>INDEX(Map!$B$2:$B$86,MATCH(D4164,Map!$A$2:$A$86,0),0)</f>
        <v>N/A</v>
      </c>
      <c r="Y4164" s="7" t="str">
        <f>IF(INDEX(Map!$C$2:$C$86,MATCH(D4164,Map!$A$2:$A$86,0),0)="","N/A",E4164*INDEX(Map!$C$2:$C$86,MATCH(D4164,Map!$A$2:$A$86,0),0))</f>
        <v>N/A</v>
      </c>
      <c r="Z4164" s="7" t="str">
        <f>IF(INDEX(Map!$D$2:$D$86,MATCH(D4164,Map!$A$2:$A$86,0),0)="","N/A",E4164*INDEX(Map!$D$2:$D$86,MATCH(D4164,Map!$A$2:$A$86,0),0))</f>
        <v>N/A</v>
      </c>
      <c r="AA4164" t="str">
        <f>INDEX(Map!$E$2:$E$86,MATCH(D4164,Map!$A$2:$A$86,0),0)</f>
        <v>Purchases</v>
      </c>
    </row>
    <row r="4165" spans="1:27" x14ac:dyDescent="0.25">
      <c r="A4165" s="1" t="s">
        <v>122</v>
      </c>
      <c r="B4165" s="1" t="s">
        <v>108</v>
      </c>
      <c r="C4165" s="1">
        <v>48</v>
      </c>
      <c r="D4165" s="1" t="s">
        <v>71</v>
      </c>
      <c r="E4165" s="1">
        <v>0.1</v>
      </c>
      <c r="F4165" s="1">
        <v>0</v>
      </c>
      <c r="G4165" s="1">
        <v>0.3</v>
      </c>
      <c r="H4165" s="1">
        <v>1</v>
      </c>
      <c r="I4165" s="1" t="s">
        <v>63</v>
      </c>
      <c r="J4165" s="1" t="s">
        <v>63</v>
      </c>
      <c r="K4165" s="1">
        <v>1</v>
      </c>
      <c r="L4165" s="1">
        <v>47.3</v>
      </c>
      <c r="M4165" s="1">
        <v>2</v>
      </c>
      <c r="N4165" s="1" t="s">
        <v>63</v>
      </c>
      <c r="O4165" s="1">
        <v>0</v>
      </c>
      <c r="P4165" s="1">
        <v>0</v>
      </c>
      <c r="Q4165" s="1">
        <v>0</v>
      </c>
      <c r="R4165" s="1">
        <v>56.78</v>
      </c>
      <c r="S4165" s="1">
        <v>56.78</v>
      </c>
      <c r="T4165" s="1">
        <v>3</v>
      </c>
      <c r="U4165" s="3" t="str">
        <f t="shared" si="65"/>
        <v>2017Plan</v>
      </c>
      <c r="V4165" s="2">
        <f>DATE(A4165,INDEX(Map!$H$1:$H$12,MATCH(B4165,Map!$G$1:$G$12,0),0),1)</f>
        <v>43862</v>
      </c>
      <c r="W4165" t="str">
        <f>IF(AND(V4165&gt;=Map!$K$2,V4165&lt;=Map!$L$2),"Base",IF(AND(V4165&gt;=Map!$K$3,V4165&lt;=Map!$L$3),"Fcst","N/A"))</f>
        <v>N/A</v>
      </c>
      <c r="X4165" t="str">
        <f>INDEX(Map!$B$2:$B$86,MATCH(D4165,Map!$A$2:$A$86,0),0)</f>
        <v>N/A</v>
      </c>
      <c r="Y4165" s="7" t="str">
        <f>IF(INDEX(Map!$C$2:$C$86,MATCH(D4165,Map!$A$2:$A$86,0),0)="","N/A",E4165*INDEX(Map!$C$2:$C$86,MATCH(D4165,Map!$A$2:$A$86,0),0))</f>
        <v>N/A</v>
      </c>
      <c r="Z4165" s="7" t="str">
        <f>IF(INDEX(Map!$D$2:$D$86,MATCH(D4165,Map!$A$2:$A$86,0),0)="","N/A",E4165*INDEX(Map!$D$2:$D$86,MATCH(D4165,Map!$A$2:$A$86,0),0))</f>
        <v>N/A</v>
      </c>
      <c r="AA4165" t="str">
        <f>INDEX(Map!$E$2:$E$86,MATCH(D4165,Map!$A$2:$A$86,0),0)</f>
        <v>Purchases</v>
      </c>
    </row>
    <row r="4166" spans="1:27" x14ac:dyDescent="0.25">
      <c r="A4166" s="1" t="s">
        <v>122</v>
      </c>
      <c r="B4166" s="1" t="s">
        <v>108</v>
      </c>
      <c r="C4166" s="1">
        <v>49</v>
      </c>
      <c r="D4166" s="1" t="s">
        <v>72</v>
      </c>
      <c r="E4166" s="1">
        <v>0.1</v>
      </c>
      <c r="F4166" s="1">
        <v>0</v>
      </c>
      <c r="G4166" s="1">
        <v>0.3</v>
      </c>
      <c r="H4166" s="1">
        <v>1</v>
      </c>
      <c r="I4166" s="1" t="s">
        <v>63</v>
      </c>
      <c r="J4166" s="1" t="s">
        <v>63</v>
      </c>
      <c r="K4166" s="1">
        <v>1</v>
      </c>
      <c r="L4166" s="1">
        <v>47.3</v>
      </c>
      <c r="M4166" s="1">
        <v>2</v>
      </c>
      <c r="N4166" s="1" t="s">
        <v>63</v>
      </c>
      <c r="O4166" s="1">
        <v>0</v>
      </c>
      <c r="P4166" s="1">
        <v>0</v>
      </c>
      <c r="Q4166" s="1">
        <v>0</v>
      </c>
      <c r="R4166" s="1">
        <v>56.78</v>
      </c>
      <c r="S4166" s="1">
        <v>56.78</v>
      </c>
      <c r="T4166" s="1">
        <v>3</v>
      </c>
      <c r="U4166" s="3" t="str">
        <f t="shared" si="65"/>
        <v>2017Plan</v>
      </c>
      <c r="V4166" s="2">
        <f>DATE(A4166,INDEX(Map!$H$1:$H$12,MATCH(B4166,Map!$G$1:$G$12,0),0),1)</f>
        <v>43862</v>
      </c>
      <c r="W4166" t="str">
        <f>IF(AND(V4166&gt;=Map!$K$2,V4166&lt;=Map!$L$2),"Base",IF(AND(V4166&gt;=Map!$K$3,V4166&lt;=Map!$L$3),"Fcst","N/A"))</f>
        <v>N/A</v>
      </c>
      <c r="X4166" t="str">
        <f>INDEX(Map!$B$2:$B$86,MATCH(D4166,Map!$A$2:$A$86,0),0)</f>
        <v>N/A</v>
      </c>
      <c r="Y4166" s="7" t="str">
        <f>IF(INDEX(Map!$C$2:$C$86,MATCH(D4166,Map!$A$2:$A$86,0),0)="","N/A",E4166*INDEX(Map!$C$2:$C$86,MATCH(D4166,Map!$A$2:$A$86,0),0))</f>
        <v>N/A</v>
      </c>
      <c r="Z4166" s="7" t="str">
        <f>IF(INDEX(Map!$D$2:$D$86,MATCH(D4166,Map!$A$2:$A$86,0),0)="","N/A",E4166*INDEX(Map!$D$2:$D$86,MATCH(D4166,Map!$A$2:$A$86,0),0))</f>
        <v>N/A</v>
      </c>
      <c r="AA4166" t="str">
        <f>INDEX(Map!$E$2:$E$86,MATCH(D4166,Map!$A$2:$A$86,0),0)</f>
        <v>Purchases</v>
      </c>
    </row>
    <row r="4167" spans="1:27" x14ac:dyDescent="0.25">
      <c r="A4167" s="1" t="s">
        <v>122</v>
      </c>
      <c r="B4167" s="1" t="s">
        <v>108</v>
      </c>
      <c r="C4167" s="1">
        <v>50</v>
      </c>
      <c r="D4167" s="1" t="s">
        <v>73</v>
      </c>
      <c r="E4167" s="1">
        <v>0.1</v>
      </c>
      <c r="F4167" s="1">
        <v>0</v>
      </c>
      <c r="G4167" s="1">
        <v>0.3</v>
      </c>
      <c r="H4167" s="1">
        <v>1</v>
      </c>
      <c r="I4167" s="1" t="s">
        <v>63</v>
      </c>
      <c r="J4167" s="1" t="s">
        <v>63</v>
      </c>
      <c r="K4167" s="1">
        <v>1</v>
      </c>
      <c r="L4167" s="1">
        <v>47.3</v>
      </c>
      <c r="M4167" s="1">
        <v>2</v>
      </c>
      <c r="N4167" s="1" t="s">
        <v>63</v>
      </c>
      <c r="O4167" s="1">
        <v>0</v>
      </c>
      <c r="P4167" s="1">
        <v>0</v>
      </c>
      <c r="Q4167" s="1">
        <v>0</v>
      </c>
      <c r="R4167" s="1">
        <v>56.78</v>
      </c>
      <c r="S4167" s="1">
        <v>56.78</v>
      </c>
      <c r="T4167" s="1">
        <v>3</v>
      </c>
      <c r="U4167" s="3" t="str">
        <f t="shared" si="65"/>
        <v>2017Plan</v>
      </c>
      <c r="V4167" s="2">
        <f>DATE(A4167,INDEX(Map!$H$1:$H$12,MATCH(B4167,Map!$G$1:$G$12,0),0),1)</f>
        <v>43862</v>
      </c>
      <c r="W4167" t="str">
        <f>IF(AND(V4167&gt;=Map!$K$2,V4167&lt;=Map!$L$2),"Base",IF(AND(V4167&gt;=Map!$K$3,V4167&lt;=Map!$L$3),"Fcst","N/A"))</f>
        <v>N/A</v>
      </c>
      <c r="X4167" t="str">
        <f>INDEX(Map!$B$2:$B$86,MATCH(D4167,Map!$A$2:$A$86,0),0)</f>
        <v>N/A</v>
      </c>
      <c r="Y4167" s="7" t="str">
        <f>IF(INDEX(Map!$C$2:$C$86,MATCH(D4167,Map!$A$2:$A$86,0),0)="","N/A",E4167*INDEX(Map!$C$2:$C$86,MATCH(D4167,Map!$A$2:$A$86,0),0))</f>
        <v>N/A</v>
      </c>
      <c r="Z4167" s="7" t="str">
        <f>IF(INDEX(Map!$D$2:$D$86,MATCH(D4167,Map!$A$2:$A$86,0),0)="","N/A",E4167*INDEX(Map!$D$2:$D$86,MATCH(D4167,Map!$A$2:$A$86,0),0))</f>
        <v>N/A</v>
      </c>
      <c r="AA4167" t="str">
        <f>INDEX(Map!$E$2:$E$86,MATCH(D4167,Map!$A$2:$A$86,0),0)</f>
        <v>Purchases</v>
      </c>
    </row>
    <row r="4168" spans="1:27" x14ac:dyDescent="0.25">
      <c r="A4168" s="1" t="s">
        <v>122</v>
      </c>
      <c r="B4168" s="1" t="s">
        <v>108</v>
      </c>
      <c r="C4168" s="1">
        <v>51</v>
      </c>
      <c r="D4168" s="1" t="s">
        <v>74</v>
      </c>
      <c r="E4168" s="1">
        <v>0</v>
      </c>
      <c r="F4168" s="1">
        <v>0</v>
      </c>
      <c r="G4168" s="1">
        <v>0</v>
      </c>
      <c r="H4168" s="1">
        <v>0</v>
      </c>
      <c r="I4168" s="1" t="s">
        <v>63</v>
      </c>
      <c r="J4168" s="1" t="s">
        <v>63</v>
      </c>
      <c r="K4168" s="1">
        <v>0</v>
      </c>
      <c r="L4168" s="1">
        <v>0</v>
      </c>
      <c r="M4168" s="1">
        <v>0</v>
      </c>
      <c r="N4168" s="1" t="s">
        <v>63</v>
      </c>
      <c r="O4168" s="1">
        <v>0</v>
      </c>
      <c r="P4168" s="1">
        <v>0</v>
      </c>
      <c r="Q4168" s="1">
        <v>0</v>
      </c>
      <c r="R4168" s="1">
        <v>0</v>
      </c>
      <c r="S4168" s="1">
        <v>0</v>
      </c>
      <c r="T4168" s="1">
        <v>0</v>
      </c>
      <c r="U4168" s="3" t="str">
        <f t="shared" si="65"/>
        <v>2017Plan</v>
      </c>
      <c r="V4168" s="2">
        <f>DATE(A4168,INDEX(Map!$H$1:$H$12,MATCH(B4168,Map!$G$1:$G$12,0),0),1)</f>
        <v>43862</v>
      </c>
      <c r="W4168" t="str">
        <f>IF(AND(V4168&gt;=Map!$K$2,V4168&lt;=Map!$L$2),"Base",IF(AND(V4168&gt;=Map!$K$3,V4168&lt;=Map!$L$3),"Fcst","N/A"))</f>
        <v>N/A</v>
      </c>
      <c r="X4168" t="str">
        <f>INDEX(Map!$B$2:$B$86,MATCH(D4168,Map!$A$2:$A$86,0),0)</f>
        <v>N/A</v>
      </c>
      <c r="Y4168" s="7" t="str">
        <f>IF(INDEX(Map!$C$2:$C$86,MATCH(D4168,Map!$A$2:$A$86,0),0)="","N/A",E4168*INDEX(Map!$C$2:$C$86,MATCH(D4168,Map!$A$2:$A$86,0),0))</f>
        <v>N/A</v>
      </c>
      <c r="Z4168" s="7" t="str">
        <f>IF(INDEX(Map!$D$2:$D$86,MATCH(D4168,Map!$A$2:$A$86,0),0)="","N/A",E4168*INDEX(Map!$D$2:$D$86,MATCH(D4168,Map!$A$2:$A$86,0),0))</f>
        <v>N/A</v>
      </c>
      <c r="AA4168" t="str">
        <f>INDEX(Map!$E$2:$E$86,MATCH(D4168,Map!$A$2:$A$86,0),0)</f>
        <v>Purchases</v>
      </c>
    </row>
    <row r="4169" spans="1:27" x14ac:dyDescent="0.25">
      <c r="A4169" s="1" t="s">
        <v>122</v>
      </c>
      <c r="B4169" s="1" t="s">
        <v>108</v>
      </c>
      <c r="C4169" s="1">
        <v>52</v>
      </c>
      <c r="D4169" s="1" t="s">
        <v>75</v>
      </c>
      <c r="E4169" s="1">
        <v>0</v>
      </c>
      <c r="F4169" s="1">
        <v>0</v>
      </c>
      <c r="G4169" s="1">
        <v>0</v>
      </c>
      <c r="H4169" s="1">
        <v>0</v>
      </c>
      <c r="I4169" s="1" t="s">
        <v>63</v>
      </c>
      <c r="J4169" s="1" t="s">
        <v>63</v>
      </c>
      <c r="K4169" s="1">
        <v>0</v>
      </c>
      <c r="L4169" s="1">
        <v>0</v>
      </c>
      <c r="M4169" s="1">
        <v>0</v>
      </c>
      <c r="N4169" s="1" t="s">
        <v>63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</v>
      </c>
      <c r="U4169" s="3" t="str">
        <f t="shared" si="65"/>
        <v>2017Plan</v>
      </c>
      <c r="V4169" s="2">
        <f>DATE(A4169,INDEX(Map!$H$1:$H$12,MATCH(B4169,Map!$G$1:$G$12,0),0),1)</f>
        <v>43862</v>
      </c>
      <c r="W4169" t="str">
        <f>IF(AND(V4169&gt;=Map!$K$2,V4169&lt;=Map!$L$2),"Base",IF(AND(V4169&gt;=Map!$K$3,V4169&lt;=Map!$L$3),"Fcst","N/A"))</f>
        <v>N/A</v>
      </c>
      <c r="X4169" t="str">
        <f>INDEX(Map!$B$2:$B$86,MATCH(D4169,Map!$A$2:$A$86,0),0)</f>
        <v>N/A</v>
      </c>
      <c r="Y4169" s="7" t="str">
        <f>IF(INDEX(Map!$C$2:$C$86,MATCH(D4169,Map!$A$2:$A$86,0),0)="","N/A",E4169*INDEX(Map!$C$2:$C$86,MATCH(D4169,Map!$A$2:$A$86,0),0))</f>
        <v>N/A</v>
      </c>
      <c r="Z4169" s="7" t="str">
        <f>IF(INDEX(Map!$D$2:$D$86,MATCH(D4169,Map!$A$2:$A$86,0),0)="","N/A",E4169*INDEX(Map!$D$2:$D$86,MATCH(D4169,Map!$A$2:$A$86,0),0))</f>
        <v>N/A</v>
      </c>
      <c r="AA4169" t="str">
        <f>INDEX(Map!$E$2:$E$86,MATCH(D4169,Map!$A$2:$A$86,0),0)</f>
        <v>Purchases</v>
      </c>
    </row>
    <row r="4170" spans="1:27" x14ac:dyDescent="0.25">
      <c r="A4170" s="1" t="s">
        <v>122</v>
      </c>
      <c r="B4170" s="1" t="s">
        <v>108</v>
      </c>
      <c r="C4170" s="1">
        <v>53</v>
      </c>
      <c r="D4170" s="1" t="s">
        <v>76</v>
      </c>
      <c r="E4170" s="1">
        <v>0</v>
      </c>
      <c r="F4170" s="1">
        <v>0</v>
      </c>
      <c r="G4170" s="1">
        <v>0</v>
      </c>
      <c r="H4170" s="1">
        <v>0</v>
      </c>
      <c r="I4170" s="1" t="s">
        <v>63</v>
      </c>
      <c r="J4170" s="1" t="s">
        <v>63</v>
      </c>
      <c r="K4170" s="1">
        <v>0</v>
      </c>
      <c r="L4170" s="1">
        <v>0</v>
      </c>
      <c r="M4170" s="1">
        <v>0</v>
      </c>
      <c r="N4170" s="1" t="s">
        <v>63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</v>
      </c>
      <c r="U4170" s="3" t="str">
        <f t="shared" si="65"/>
        <v>2017Plan</v>
      </c>
      <c r="V4170" s="2">
        <f>DATE(A4170,INDEX(Map!$H$1:$H$12,MATCH(B4170,Map!$G$1:$G$12,0),0),1)</f>
        <v>43862</v>
      </c>
      <c r="W4170" t="str">
        <f>IF(AND(V4170&gt;=Map!$K$2,V4170&lt;=Map!$L$2),"Base",IF(AND(V4170&gt;=Map!$K$3,V4170&lt;=Map!$L$3),"Fcst","N/A"))</f>
        <v>N/A</v>
      </c>
      <c r="X4170" t="str">
        <f>INDEX(Map!$B$2:$B$86,MATCH(D4170,Map!$A$2:$A$86,0),0)</f>
        <v>N/A</v>
      </c>
      <c r="Y4170" s="7" t="str">
        <f>IF(INDEX(Map!$C$2:$C$86,MATCH(D4170,Map!$A$2:$A$86,0),0)="","N/A",E4170*INDEX(Map!$C$2:$C$86,MATCH(D4170,Map!$A$2:$A$86,0),0))</f>
        <v>N/A</v>
      </c>
      <c r="Z4170" s="7" t="str">
        <f>IF(INDEX(Map!$D$2:$D$86,MATCH(D4170,Map!$A$2:$A$86,0),0)="","N/A",E4170*INDEX(Map!$D$2:$D$86,MATCH(D4170,Map!$A$2:$A$86,0),0))</f>
        <v>N/A</v>
      </c>
      <c r="AA4170" t="str">
        <f>INDEX(Map!$E$2:$E$86,MATCH(D4170,Map!$A$2:$A$86,0),0)</f>
        <v>Purchases</v>
      </c>
    </row>
    <row r="4171" spans="1:27" x14ac:dyDescent="0.25">
      <c r="A4171" s="1" t="s">
        <v>122</v>
      </c>
      <c r="B4171" s="1" t="s">
        <v>108</v>
      </c>
      <c r="C4171" s="1">
        <v>54</v>
      </c>
      <c r="D4171" s="1" t="s">
        <v>77</v>
      </c>
      <c r="E4171" s="1">
        <v>0</v>
      </c>
      <c r="F4171" s="1">
        <v>0</v>
      </c>
      <c r="G4171" s="1">
        <v>0</v>
      </c>
      <c r="H4171" s="1">
        <v>0</v>
      </c>
      <c r="I4171" s="1" t="s">
        <v>63</v>
      </c>
      <c r="J4171" s="1" t="s">
        <v>63</v>
      </c>
      <c r="K4171" s="1">
        <v>0</v>
      </c>
      <c r="L4171" s="1">
        <v>0</v>
      </c>
      <c r="M4171" s="1">
        <v>0</v>
      </c>
      <c r="N4171" s="1" t="s">
        <v>63</v>
      </c>
      <c r="O4171" s="1">
        <v>0</v>
      </c>
      <c r="P4171" s="1">
        <v>0</v>
      </c>
      <c r="Q4171" s="1">
        <v>0</v>
      </c>
      <c r="R4171" s="1">
        <v>0</v>
      </c>
      <c r="S4171" s="1">
        <v>0</v>
      </c>
      <c r="T4171" s="1">
        <v>0</v>
      </c>
      <c r="U4171" s="3" t="str">
        <f t="shared" si="65"/>
        <v>2017Plan</v>
      </c>
      <c r="V4171" s="2">
        <f>DATE(A4171,INDEX(Map!$H$1:$H$12,MATCH(B4171,Map!$G$1:$G$12,0),0),1)</f>
        <v>43862</v>
      </c>
      <c r="W4171" t="str">
        <f>IF(AND(V4171&gt;=Map!$K$2,V4171&lt;=Map!$L$2),"Base",IF(AND(V4171&gt;=Map!$K$3,V4171&lt;=Map!$L$3),"Fcst","N/A"))</f>
        <v>N/A</v>
      </c>
      <c r="X4171" t="str">
        <f>INDEX(Map!$B$2:$B$86,MATCH(D4171,Map!$A$2:$A$86,0),0)</f>
        <v>N/A</v>
      </c>
      <c r="Y4171" s="7" t="str">
        <f>IF(INDEX(Map!$C$2:$C$86,MATCH(D4171,Map!$A$2:$A$86,0),0)="","N/A",E4171*INDEX(Map!$C$2:$C$86,MATCH(D4171,Map!$A$2:$A$86,0),0))</f>
        <v>N/A</v>
      </c>
      <c r="Z4171" s="7" t="str">
        <f>IF(INDEX(Map!$D$2:$D$86,MATCH(D4171,Map!$A$2:$A$86,0),0)="","N/A",E4171*INDEX(Map!$D$2:$D$86,MATCH(D4171,Map!$A$2:$A$86,0),0))</f>
        <v>N/A</v>
      </c>
      <c r="AA4171" t="str">
        <f>INDEX(Map!$E$2:$E$86,MATCH(D4171,Map!$A$2:$A$86,0),0)</f>
        <v>Purchases</v>
      </c>
    </row>
    <row r="4172" spans="1:27" x14ac:dyDescent="0.25">
      <c r="A4172" s="1" t="s">
        <v>122</v>
      </c>
      <c r="B4172" s="1" t="s">
        <v>108</v>
      </c>
      <c r="C4172" s="1">
        <v>55</v>
      </c>
      <c r="D4172" s="1" t="s">
        <v>78</v>
      </c>
      <c r="E4172" s="1">
        <v>0</v>
      </c>
      <c r="F4172" s="1">
        <v>0</v>
      </c>
      <c r="G4172" s="1">
        <v>0</v>
      </c>
      <c r="H4172" s="1">
        <v>0</v>
      </c>
      <c r="I4172" s="1" t="s">
        <v>63</v>
      </c>
      <c r="J4172" s="1" t="s">
        <v>63</v>
      </c>
      <c r="K4172" s="1">
        <v>0</v>
      </c>
      <c r="L4172" s="1">
        <v>0</v>
      </c>
      <c r="M4172" s="1">
        <v>0</v>
      </c>
      <c r="N4172" s="1" t="s">
        <v>63</v>
      </c>
      <c r="O4172" s="1">
        <v>0</v>
      </c>
      <c r="P4172" s="1">
        <v>0</v>
      </c>
      <c r="Q4172" s="1">
        <v>0</v>
      </c>
      <c r="R4172" s="1">
        <v>0</v>
      </c>
      <c r="S4172" s="1">
        <v>0</v>
      </c>
      <c r="T4172" s="1">
        <v>0</v>
      </c>
      <c r="U4172" s="3" t="str">
        <f t="shared" si="65"/>
        <v>2017Plan</v>
      </c>
      <c r="V4172" s="2">
        <f>DATE(A4172,INDEX(Map!$H$1:$H$12,MATCH(B4172,Map!$G$1:$G$12,0),0),1)</f>
        <v>43862</v>
      </c>
      <c r="W4172" t="str">
        <f>IF(AND(V4172&gt;=Map!$K$2,V4172&lt;=Map!$L$2),"Base",IF(AND(V4172&gt;=Map!$K$3,V4172&lt;=Map!$L$3),"Fcst","N/A"))</f>
        <v>N/A</v>
      </c>
      <c r="X4172" t="str">
        <f>INDEX(Map!$B$2:$B$86,MATCH(D4172,Map!$A$2:$A$86,0),0)</f>
        <v>N/A</v>
      </c>
      <c r="Y4172" s="7" t="str">
        <f>IF(INDEX(Map!$C$2:$C$86,MATCH(D4172,Map!$A$2:$A$86,0),0)="","N/A",E4172*INDEX(Map!$C$2:$C$86,MATCH(D4172,Map!$A$2:$A$86,0),0))</f>
        <v>N/A</v>
      </c>
      <c r="Z4172" s="7" t="str">
        <f>IF(INDEX(Map!$D$2:$D$86,MATCH(D4172,Map!$A$2:$A$86,0),0)="","N/A",E4172*INDEX(Map!$D$2:$D$86,MATCH(D4172,Map!$A$2:$A$86,0),0))</f>
        <v>N/A</v>
      </c>
      <c r="AA4172" t="str">
        <f>INDEX(Map!$E$2:$E$86,MATCH(D4172,Map!$A$2:$A$86,0),0)</f>
        <v>Purchases</v>
      </c>
    </row>
    <row r="4173" spans="1:27" x14ac:dyDescent="0.25">
      <c r="A4173" s="1" t="s">
        <v>122</v>
      </c>
      <c r="B4173" s="1" t="s">
        <v>108</v>
      </c>
      <c r="C4173" s="1">
        <v>56</v>
      </c>
      <c r="D4173" s="1" t="s">
        <v>79</v>
      </c>
      <c r="E4173" s="1">
        <v>0.1</v>
      </c>
      <c r="F4173" s="1">
        <v>0</v>
      </c>
      <c r="G4173" s="1">
        <v>0.9</v>
      </c>
      <c r="H4173" s="1">
        <v>2</v>
      </c>
      <c r="I4173" s="1" t="s">
        <v>63</v>
      </c>
      <c r="J4173" s="1" t="s">
        <v>63</v>
      </c>
      <c r="K4173" s="1">
        <v>2</v>
      </c>
      <c r="L4173" s="1">
        <v>30.2</v>
      </c>
      <c r="M4173" s="1">
        <v>3</v>
      </c>
      <c r="N4173" s="1" t="s">
        <v>63</v>
      </c>
      <c r="O4173" s="1">
        <v>0</v>
      </c>
      <c r="P4173" s="1">
        <v>0</v>
      </c>
      <c r="Q4173" s="1">
        <v>1</v>
      </c>
      <c r="R4173" s="1">
        <v>38.31</v>
      </c>
      <c r="S4173" s="1">
        <v>38.31</v>
      </c>
      <c r="T4173" s="1">
        <v>4</v>
      </c>
      <c r="U4173" s="3" t="str">
        <f t="shared" si="65"/>
        <v>2017Plan</v>
      </c>
      <c r="V4173" s="2">
        <f>DATE(A4173,INDEX(Map!$H$1:$H$12,MATCH(B4173,Map!$G$1:$G$12,0),0),1)</f>
        <v>43862</v>
      </c>
      <c r="W4173" t="str">
        <f>IF(AND(V4173&gt;=Map!$K$2,V4173&lt;=Map!$L$2),"Base",IF(AND(V4173&gt;=Map!$K$3,V4173&lt;=Map!$L$3),"Fcst","N/A"))</f>
        <v>N/A</v>
      </c>
      <c r="X4173" t="str">
        <f>INDEX(Map!$B$2:$B$86,MATCH(D4173,Map!$A$2:$A$86,0),0)</f>
        <v>N/A</v>
      </c>
      <c r="Y4173" s="7" t="str">
        <f>IF(INDEX(Map!$C$2:$C$86,MATCH(D4173,Map!$A$2:$A$86,0),0)="","N/A",E4173*INDEX(Map!$C$2:$C$86,MATCH(D4173,Map!$A$2:$A$86,0),0))</f>
        <v>N/A</v>
      </c>
      <c r="Z4173" s="7" t="str">
        <f>IF(INDEX(Map!$D$2:$D$86,MATCH(D4173,Map!$A$2:$A$86,0),0)="","N/A",E4173*INDEX(Map!$D$2:$D$86,MATCH(D4173,Map!$A$2:$A$86,0),0))</f>
        <v>N/A</v>
      </c>
      <c r="AA4173" t="str">
        <f>INDEX(Map!$E$2:$E$86,MATCH(D4173,Map!$A$2:$A$86,0),0)</f>
        <v>Purchases</v>
      </c>
    </row>
    <row r="4174" spans="1:27" x14ac:dyDescent="0.25">
      <c r="A4174" s="1" t="s">
        <v>122</v>
      </c>
      <c r="B4174" s="1" t="s">
        <v>108</v>
      </c>
      <c r="C4174" s="1">
        <v>57</v>
      </c>
      <c r="D4174" s="1" t="s">
        <v>80</v>
      </c>
      <c r="E4174" s="1">
        <v>0.1</v>
      </c>
      <c r="F4174" s="1">
        <v>0</v>
      </c>
      <c r="G4174" s="1">
        <v>0.9</v>
      </c>
      <c r="H4174" s="1">
        <v>2</v>
      </c>
      <c r="I4174" s="1" t="s">
        <v>63</v>
      </c>
      <c r="J4174" s="1" t="s">
        <v>63</v>
      </c>
      <c r="K4174" s="1">
        <v>2</v>
      </c>
      <c r="L4174" s="1">
        <v>30.2</v>
      </c>
      <c r="M4174" s="1">
        <v>3</v>
      </c>
      <c r="N4174" s="1" t="s">
        <v>63</v>
      </c>
      <c r="O4174" s="1">
        <v>0</v>
      </c>
      <c r="P4174" s="1">
        <v>0</v>
      </c>
      <c r="Q4174" s="1">
        <v>1</v>
      </c>
      <c r="R4174" s="1">
        <v>38.31</v>
      </c>
      <c r="S4174" s="1">
        <v>38.31</v>
      </c>
      <c r="T4174" s="1">
        <v>4</v>
      </c>
      <c r="U4174" s="3" t="str">
        <f t="shared" si="65"/>
        <v>2017Plan</v>
      </c>
      <c r="V4174" s="2">
        <f>DATE(A4174,INDEX(Map!$H$1:$H$12,MATCH(B4174,Map!$G$1:$G$12,0),0),1)</f>
        <v>43862</v>
      </c>
      <c r="W4174" t="str">
        <f>IF(AND(V4174&gt;=Map!$K$2,V4174&lt;=Map!$L$2),"Base",IF(AND(V4174&gt;=Map!$K$3,V4174&lt;=Map!$L$3),"Fcst","N/A"))</f>
        <v>N/A</v>
      </c>
      <c r="X4174" t="str">
        <f>INDEX(Map!$B$2:$B$86,MATCH(D4174,Map!$A$2:$A$86,0),0)</f>
        <v>N/A</v>
      </c>
      <c r="Y4174" s="7" t="str">
        <f>IF(INDEX(Map!$C$2:$C$86,MATCH(D4174,Map!$A$2:$A$86,0),0)="","N/A",E4174*INDEX(Map!$C$2:$C$86,MATCH(D4174,Map!$A$2:$A$86,0),0))</f>
        <v>N/A</v>
      </c>
      <c r="Z4174" s="7" t="str">
        <f>IF(INDEX(Map!$D$2:$D$86,MATCH(D4174,Map!$A$2:$A$86,0),0)="","N/A",E4174*INDEX(Map!$D$2:$D$86,MATCH(D4174,Map!$A$2:$A$86,0),0))</f>
        <v>N/A</v>
      </c>
      <c r="AA4174" t="str">
        <f>INDEX(Map!$E$2:$E$86,MATCH(D4174,Map!$A$2:$A$86,0),0)</f>
        <v>Purchases</v>
      </c>
    </row>
    <row r="4175" spans="1:27" x14ac:dyDescent="0.25">
      <c r="A4175" s="1" t="s">
        <v>122</v>
      </c>
      <c r="B4175" s="1" t="s">
        <v>108</v>
      </c>
      <c r="C4175" s="1">
        <v>58</v>
      </c>
      <c r="D4175" s="1" t="s">
        <v>81</v>
      </c>
      <c r="E4175" s="1">
        <v>0.1</v>
      </c>
      <c r="F4175" s="1">
        <v>0</v>
      </c>
      <c r="G4175" s="1">
        <v>0.4</v>
      </c>
      <c r="H4175" s="1">
        <v>1</v>
      </c>
      <c r="I4175" s="1" t="s">
        <v>63</v>
      </c>
      <c r="J4175" s="1" t="s">
        <v>63</v>
      </c>
      <c r="K4175" s="1">
        <v>1</v>
      </c>
      <c r="L4175" s="1">
        <v>31.6</v>
      </c>
      <c r="M4175" s="1">
        <v>2</v>
      </c>
      <c r="N4175" s="1" t="s">
        <v>63</v>
      </c>
      <c r="O4175" s="1">
        <v>0</v>
      </c>
      <c r="P4175" s="1">
        <v>0</v>
      </c>
      <c r="Q4175" s="1">
        <v>0</v>
      </c>
      <c r="R4175" s="1">
        <v>38.28</v>
      </c>
      <c r="S4175" s="1">
        <v>38.28</v>
      </c>
      <c r="T4175" s="1">
        <v>2</v>
      </c>
      <c r="U4175" s="3" t="str">
        <f t="shared" si="65"/>
        <v>2017Plan</v>
      </c>
      <c r="V4175" s="2">
        <f>DATE(A4175,INDEX(Map!$H$1:$H$12,MATCH(B4175,Map!$G$1:$G$12,0),0),1)</f>
        <v>43862</v>
      </c>
      <c r="W4175" t="str">
        <f>IF(AND(V4175&gt;=Map!$K$2,V4175&lt;=Map!$L$2),"Base",IF(AND(V4175&gt;=Map!$K$3,V4175&lt;=Map!$L$3),"Fcst","N/A"))</f>
        <v>N/A</v>
      </c>
      <c r="X4175" t="str">
        <f>INDEX(Map!$B$2:$B$86,MATCH(D4175,Map!$A$2:$A$86,0),0)</f>
        <v>N/A</v>
      </c>
      <c r="Y4175" s="7" t="str">
        <f>IF(INDEX(Map!$C$2:$C$86,MATCH(D4175,Map!$A$2:$A$86,0),0)="","N/A",E4175*INDEX(Map!$C$2:$C$86,MATCH(D4175,Map!$A$2:$A$86,0),0))</f>
        <v>N/A</v>
      </c>
      <c r="Z4175" s="7" t="str">
        <f>IF(INDEX(Map!$D$2:$D$86,MATCH(D4175,Map!$A$2:$A$86,0),0)="","N/A",E4175*INDEX(Map!$D$2:$D$86,MATCH(D4175,Map!$A$2:$A$86,0),0))</f>
        <v>N/A</v>
      </c>
      <c r="AA4175" t="str">
        <f>INDEX(Map!$E$2:$E$86,MATCH(D4175,Map!$A$2:$A$86,0),0)</f>
        <v>Purchases</v>
      </c>
    </row>
    <row r="4176" spans="1:27" x14ac:dyDescent="0.25">
      <c r="A4176" s="1" t="s">
        <v>122</v>
      </c>
      <c r="B4176" s="1" t="s">
        <v>108</v>
      </c>
      <c r="C4176" s="1">
        <v>59</v>
      </c>
      <c r="D4176" s="1" t="s">
        <v>82</v>
      </c>
      <c r="E4176" s="1">
        <v>0</v>
      </c>
      <c r="F4176" s="1">
        <v>0</v>
      </c>
      <c r="G4176" s="1">
        <v>0</v>
      </c>
      <c r="H4176" s="1">
        <v>0</v>
      </c>
      <c r="I4176" s="1" t="s">
        <v>63</v>
      </c>
      <c r="J4176" s="1" t="s">
        <v>63</v>
      </c>
      <c r="K4176" s="1">
        <v>0</v>
      </c>
      <c r="L4176" s="1">
        <v>0</v>
      </c>
      <c r="M4176" s="1">
        <v>0</v>
      </c>
      <c r="N4176" s="1" t="s">
        <v>63</v>
      </c>
      <c r="O4176" s="1">
        <v>0</v>
      </c>
      <c r="P4176" s="1">
        <v>0</v>
      </c>
      <c r="Q4176" s="1">
        <v>0</v>
      </c>
      <c r="R4176" s="1">
        <v>0</v>
      </c>
      <c r="S4176" s="1">
        <v>0</v>
      </c>
      <c r="T4176" s="1">
        <v>0</v>
      </c>
      <c r="U4176" s="3" t="str">
        <f t="shared" si="65"/>
        <v>2017Plan</v>
      </c>
      <c r="V4176" s="2">
        <f>DATE(A4176,INDEX(Map!$H$1:$H$12,MATCH(B4176,Map!$G$1:$G$12,0),0),1)</f>
        <v>43862</v>
      </c>
      <c r="W4176" t="str">
        <f>IF(AND(V4176&gt;=Map!$K$2,V4176&lt;=Map!$L$2),"Base",IF(AND(V4176&gt;=Map!$K$3,V4176&lt;=Map!$L$3),"Fcst","N/A"))</f>
        <v>N/A</v>
      </c>
      <c r="X4176" t="str">
        <f>INDEX(Map!$B$2:$B$86,MATCH(D4176,Map!$A$2:$A$86,0),0)</f>
        <v>N/A</v>
      </c>
      <c r="Y4176" s="7" t="str">
        <f>IF(INDEX(Map!$C$2:$C$86,MATCH(D4176,Map!$A$2:$A$86,0),0)="","N/A",E4176*INDEX(Map!$C$2:$C$86,MATCH(D4176,Map!$A$2:$A$86,0),0))</f>
        <v>N/A</v>
      </c>
      <c r="Z4176" s="7" t="str">
        <f>IF(INDEX(Map!$D$2:$D$86,MATCH(D4176,Map!$A$2:$A$86,0),0)="","N/A",E4176*INDEX(Map!$D$2:$D$86,MATCH(D4176,Map!$A$2:$A$86,0),0))</f>
        <v>N/A</v>
      </c>
      <c r="AA4176" t="str">
        <f>INDEX(Map!$E$2:$E$86,MATCH(D4176,Map!$A$2:$A$86,0),0)</f>
        <v>Purchases</v>
      </c>
    </row>
    <row r="4177" spans="1:27" x14ac:dyDescent="0.25">
      <c r="A4177" s="1" t="s">
        <v>122</v>
      </c>
      <c r="B4177" s="1" t="s">
        <v>108</v>
      </c>
      <c r="C4177" s="1">
        <v>60</v>
      </c>
      <c r="D4177" s="1" t="s">
        <v>83</v>
      </c>
      <c r="E4177" s="1">
        <v>-36.6</v>
      </c>
      <c r="F4177" s="1">
        <v>0</v>
      </c>
      <c r="G4177" s="1">
        <v>28.6</v>
      </c>
      <c r="H4177" s="1">
        <v>20</v>
      </c>
      <c r="I4177" s="1" t="s">
        <v>63</v>
      </c>
      <c r="J4177" s="1" t="s">
        <v>63</v>
      </c>
      <c r="K4177" s="1">
        <v>269</v>
      </c>
      <c r="L4177" s="1">
        <v>43.2</v>
      </c>
      <c r="M4177" s="1">
        <v>-1582</v>
      </c>
      <c r="N4177" s="1" t="s">
        <v>63</v>
      </c>
      <c r="O4177" s="1">
        <v>0</v>
      </c>
      <c r="P4177" s="1">
        <v>0</v>
      </c>
      <c r="Q4177" s="1">
        <v>420</v>
      </c>
      <c r="R4177" s="1">
        <v>31.72</v>
      </c>
      <c r="S4177" s="1">
        <v>31.72</v>
      </c>
      <c r="T4177" s="1">
        <v>-1162</v>
      </c>
      <c r="U4177" s="3" t="str">
        <f t="shared" si="65"/>
        <v>2017Plan</v>
      </c>
      <c r="V4177" s="2">
        <f>DATE(A4177,INDEX(Map!$H$1:$H$12,MATCH(B4177,Map!$G$1:$G$12,0),0),1)</f>
        <v>43862</v>
      </c>
      <c r="W4177" t="str">
        <f>IF(AND(V4177&gt;=Map!$K$2,V4177&lt;=Map!$L$2),"Base",IF(AND(V4177&gt;=Map!$K$3,V4177&lt;=Map!$L$3),"Fcst","N/A"))</f>
        <v>N/A</v>
      </c>
      <c r="X4177" t="str">
        <f>INDEX(Map!$B$2:$B$86,MATCH(D4177,Map!$A$2:$A$86,0),0)</f>
        <v>N/A</v>
      </c>
      <c r="Y4177" s="7" t="str">
        <f>IF(INDEX(Map!$C$2:$C$86,MATCH(D4177,Map!$A$2:$A$86,0),0)="","N/A",E4177*INDEX(Map!$C$2:$C$86,MATCH(D4177,Map!$A$2:$A$86,0),0))</f>
        <v>N/A</v>
      </c>
      <c r="Z4177" s="7" t="str">
        <f>IF(INDEX(Map!$D$2:$D$86,MATCH(D4177,Map!$A$2:$A$86,0),0)="","N/A",E4177*INDEX(Map!$D$2:$D$86,MATCH(D4177,Map!$A$2:$A$86,0),0))</f>
        <v>N/A</v>
      </c>
      <c r="AA4177" t="str">
        <f>INDEX(Map!$E$2:$E$86,MATCH(D4177,Map!$A$2:$A$86,0),0)</f>
        <v>Sales</v>
      </c>
    </row>
    <row r="4178" spans="1:27" x14ac:dyDescent="0.25">
      <c r="A4178" s="1" t="s">
        <v>122</v>
      </c>
      <c r="B4178" s="1" t="s">
        <v>108</v>
      </c>
      <c r="C4178" s="1">
        <v>61</v>
      </c>
      <c r="D4178" s="1" t="s">
        <v>84</v>
      </c>
      <c r="E4178" s="1">
        <v>-6.1</v>
      </c>
      <c r="F4178" s="1">
        <v>0</v>
      </c>
      <c r="G4178" s="1">
        <v>26.1</v>
      </c>
      <c r="H4178" s="1">
        <v>28</v>
      </c>
      <c r="I4178" s="1" t="s">
        <v>63</v>
      </c>
      <c r="J4178" s="1" t="s">
        <v>63</v>
      </c>
      <c r="K4178" s="1">
        <v>215</v>
      </c>
      <c r="L4178" s="1">
        <v>41.1</v>
      </c>
      <c r="M4178" s="1">
        <v>-249</v>
      </c>
      <c r="N4178" s="1" t="s">
        <v>63</v>
      </c>
      <c r="O4178" s="1">
        <v>0</v>
      </c>
      <c r="P4178" s="1">
        <v>0</v>
      </c>
      <c r="Q4178" s="1">
        <v>59</v>
      </c>
      <c r="R4178" s="1">
        <v>31.41</v>
      </c>
      <c r="S4178" s="1">
        <v>31.41</v>
      </c>
      <c r="T4178" s="1">
        <v>-191</v>
      </c>
      <c r="U4178" s="3" t="str">
        <f t="shared" si="65"/>
        <v>2017Plan</v>
      </c>
      <c r="V4178" s="2">
        <f>DATE(A4178,INDEX(Map!$H$1:$H$12,MATCH(B4178,Map!$G$1:$G$12,0),0),1)</f>
        <v>43862</v>
      </c>
      <c r="W4178" t="str">
        <f>IF(AND(V4178&gt;=Map!$K$2,V4178&lt;=Map!$L$2),"Base",IF(AND(V4178&gt;=Map!$K$3,V4178&lt;=Map!$L$3),"Fcst","N/A"))</f>
        <v>N/A</v>
      </c>
      <c r="X4178" t="str">
        <f>INDEX(Map!$B$2:$B$86,MATCH(D4178,Map!$A$2:$A$86,0),0)</f>
        <v>N/A</v>
      </c>
      <c r="Y4178" s="7" t="str">
        <f>IF(INDEX(Map!$C$2:$C$86,MATCH(D4178,Map!$A$2:$A$86,0),0)="","N/A",E4178*INDEX(Map!$C$2:$C$86,MATCH(D4178,Map!$A$2:$A$86,0),0))</f>
        <v>N/A</v>
      </c>
      <c r="Z4178" s="7" t="str">
        <f>IF(INDEX(Map!$D$2:$D$86,MATCH(D4178,Map!$A$2:$A$86,0),0)="","N/A",E4178*INDEX(Map!$D$2:$D$86,MATCH(D4178,Map!$A$2:$A$86,0),0))</f>
        <v>N/A</v>
      </c>
      <c r="AA4178" t="str">
        <f>INDEX(Map!$E$2:$E$86,MATCH(D4178,Map!$A$2:$A$86,0),0)</f>
        <v>Sales</v>
      </c>
    </row>
    <row r="4179" spans="1:27" x14ac:dyDescent="0.25">
      <c r="A4179" s="1" t="s">
        <v>122</v>
      </c>
      <c r="B4179" s="1" t="s">
        <v>108</v>
      </c>
      <c r="C4179" s="1">
        <v>62</v>
      </c>
      <c r="D4179" s="1" t="s">
        <v>85</v>
      </c>
      <c r="E4179" s="1">
        <v>-17.399999999999999</v>
      </c>
      <c r="F4179" s="1">
        <v>0</v>
      </c>
      <c r="G4179" s="1">
        <v>62.1</v>
      </c>
      <c r="H4179" s="1">
        <v>5</v>
      </c>
      <c r="I4179" s="1" t="s">
        <v>63</v>
      </c>
      <c r="J4179" s="1" t="s">
        <v>63</v>
      </c>
      <c r="K4179" s="1">
        <v>80</v>
      </c>
      <c r="L4179" s="1">
        <v>41</v>
      </c>
      <c r="M4179" s="1">
        <v>-713</v>
      </c>
      <c r="N4179" s="1" t="s">
        <v>63</v>
      </c>
      <c r="O4179" s="1">
        <v>0</v>
      </c>
      <c r="P4179" s="1">
        <v>0</v>
      </c>
      <c r="Q4179" s="1">
        <v>167</v>
      </c>
      <c r="R4179" s="1">
        <v>31.37</v>
      </c>
      <c r="S4179" s="1">
        <v>31.37</v>
      </c>
      <c r="T4179" s="1">
        <v>-546</v>
      </c>
      <c r="U4179" s="3" t="str">
        <f t="shared" si="65"/>
        <v>2017Plan</v>
      </c>
      <c r="V4179" s="2">
        <f>DATE(A4179,INDEX(Map!$H$1:$H$12,MATCH(B4179,Map!$G$1:$G$12,0),0),1)</f>
        <v>43862</v>
      </c>
      <c r="W4179" t="str">
        <f>IF(AND(V4179&gt;=Map!$K$2,V4179&lt;=Map!$L$2),"Base",IF(AND(V4179&gt;=Map!$K$3,V4179&lt;=Map!$L$3),"Fcst","N/A"))</f>
        <v>N/A</v>
      </c>
      <c r="X4179" t="str">
        <f>INDEX(Map!$B$2:$B$86,MATCH(D4179,Map!$A$2:$A$86,0),0)</f>
        <v>N/A</v>
      </c>
      <c r="Y4179" s="7" t="str">
        <f>IF(INDEX(Map!$C$2:$C$86,MATCH(D4179,Map!$A$2:$A$86,0),0)="","N/A",E4179*INDEX(Map!$C$2:$C$86,MATCH(D4179,Map!$A$2:$A$86,0),0))</f>
        <v>N/A</v>
      </c>
      <c r="Z4179" s="7" t="str">
        <f>IF(INDEX(Map!$D$2:$D$86,MATCH(D4179,Map!$A$2:$A$86,0),0)="","N/A",E4179*INDEX(Map!$D$2:$D$86,MATCH(D4179,Map!$A$2:$A$86,0),0))</f>
        <v>N/A</v>
      </c>
      <c r="AA4179" t="str">
        <f>INDEX(Map!$E$2:$E$86,MATCH(D4179,Map!$A$2:$A$86,0),0)</f>
        <v>Sales</v>
      </c>
    </row>
    <row r="4180" spans="1:27" x14ac:dyDescent="0.25">
      <c r="A4180" s="1" t="s">
        <v>122</v>
      </c>
      <c r="B4180" s="1" t="s">
        <v>108</v>
      </c>
      <c r="C4180" s="1">
        <v>63</v>
      </c>
      <c r="D4180" s="1" t="s">
        <v>86</v>
      </c>
      <c r="E4180" s="1">
        <v>-8.5</v>
      </c>
      <c r="F4180" s="1">
        <v>0</v>
      </c>
      <c r="G4180" s="1">
        <v>38.1</v>
      </c>
      <c r="H4180" s="1">
        <v>4</v>
      </c>
      <c r="I4180" s="1" t="s">
        <v>63</v>
      </c>
      <c r="J4180" s="1" t="s">
        <v>63</v>
      </c>
      <c r="K4180" s="1">
        <v>64</v>
      </c>
      <c r="L4180" s="1">
        <v>39.299999999999997</v>
      </c>
      <c r="M4180" s="1">
        <v>-335</v>
      </c>
      <c r="N4180" s="1" t="s">
        <v>63</v>
      </c>
      <c r="O4180" s="1">
        <v>0</v>
      </c>
      <c r="P4180" s="1">
        <v>0</v>
      </c>
      <c r="Q4180" s="1">
        <v>80</v>
      </c>
      <c r="R4180" s="1">
        <v>29.86</v>
      </c>
      <c r="S4180" s="1">
        <v>29.86</v>
      </c>
      <c r="T4180" s="1">
        <v>-255</v>
      </c>
      <c r="U4180" s="3" t="str">
        <f t="shared" si="65"/>
        <v>2017Plan</v>
      </c>
      <c r="V4180" s="2">
        <f>DATE(A4180,INDEX(Map!$H$1:$H$12,MATCH(B4180,Map!$G$1:$G$12,0),0),1)</f>
        <v>43862</v>
      </c>
      <c r="W4180" t="str">
        <f>IF(AND(V4180&gt;=Map!$K$2,V4180&lt;=Map!$L$2),"Base",IF(AND(V4180&gt;=Map!$K$3,V4180&lt;=Map!$L$3),"Fcst","N/A"))</f>
        <v>N/A</v>
      </c>
      <c r="X4180" t="str">
        <f>INDEX(Map!$B$2:$B$86,MATCH(D4180,Map!$A$2:$A$86,0),0)</f>
        <v>N/A</v>
      </c>
      <c r="Y4180" s="7" t="str">
        <f>IF(INDEX(Map!$C$2:$C$86,MATCH(D4180,Map!$A$2:$A$86,0),0)="","N/A",E4180*INDEX(Map!$C$2:$C$86,MATCH(D4180,Map!$A$2:$A$86,0),0))</f>
        <v>N/A</v>
      </c>
      <c r="Z4180" s="7" t="str">
        <f>IF(INDEX(Map!$D$2:$D$86,MATCH(D4180,Map!$A$2:$A$86,0),0)="","N/A",E4180*INDEX(Map!$D$2:$D$86,MATCH(D4180,Map!$A$2:$A$86,0),0))</f>
        <v>N/A</v>
      </c>
      <c r="AA4180" t="str">
        <f>INDEX(Map!$E$2:$E$86,MATCH(D4180,Map!$A$2:$A$86,0),0)</f>
        <v>Sales</v>
      </c>
    </row>
    <row r="4181" spans="1:27" x14ac:dyDescent="0.25">
      <c r="A4181" s="1" t="s">
        <v>122</v>
      </c>
      <c r="B4181" s="1" t="s">
        <v>108</v>
      </c>
      <c r="C4181" s="1">
        <v>64</v>
      </c>
      <c r="D4181" s="1" t="s">
        <v>87</v>
      </c>
      <c r="E4181" s="1">
        <v>0</v>
      </c>
      <c r="F4181" s="1">
        <v>0</v>
      </c>
      <c r="G4181" s="1">
        <v>0</v>
      </c>
      <c r="H4181" s="1">
        <v>0</v>
      </c>
      <c r="I4181" s="1" t="s">
        <v>63</v>
      </c>
      <c r="J4181" s="1" t="s">
        <v>63</v>
      </c>
      <c r="K4181" s="1">
        <v>0</v>
      </c>
      <c r="L4181" s="1">
        <v>0</v>
      </c>
      <c r="M4181" s="1">
        <v>0</v>
      </c>
      <c r="N4181" s="1" t="s">
        <v>63</v>
      </c>
      <c r="O4181" s="1">
        <v>0</v>
      </c>
      <c r="P4181" s="1">
        <v>0</v>
      </c>
      <c r="Q4181" s="1">
        <v>0</v>
      </c>
      <c r="R4181" s="1">
        <v>0</v>
      </c>
      <c r="S4181" s="1">
        <v>0</v>
      </c>
      <c r="T4181" s="1">
        <v>0</v>
      </c>
      <c r="U4181" s="3" t="str">
        <f t="shared" si="65"/>
        <v>2017Plan</v>
      </c>
      <c r="V4181" s="2">
        <f>DATE(A4181,INDEX(Map!$H$1:$H$12,MATCH(B4181,Map!$G$1:$G$12,0),0),1)</f>
        <v>43862</v>
      </c>
      <c r="W4181" t="str">
        <f>IF(AND(V4181&gt;=Map!$K$2,V4181&lt;=Map!$L$2),"Base",IF(AND(V4181&gt;=Map!$K$3,V4181&lt;=Map!$L$3),"Fcst","N/A"))</f>
        <v>N/A</v>
      </c>
      <c r="X4181" t="str">
        <f>INDEX(Map!$B$2:$B$86,MATCH(D4181,Map!$A$2:$A$86,0),0)</f>
        <v>N/A</v>
      </c>
      <c r="Y4181" s="7" t="str">
        <f>IF(INDEX(Map!$C$2:$C$86,MATCH(D4181,Map!$A$2:$A$86,0),0)="","N/A",E4181*INDEX(Map!$C$2:$C$86,MATCH(D4181,Map!$A$2:$A$86,0),0))</f>
        <v>N/A</v>
      </c>
      <c r="Z4181" s="7" t="str">
        <f>IF(INDEX(Map!$D$2:$D$86,MATCH(D4181,Map!$A$2:$A$86,0),0)="","N/A",E4181*INDEX(Map!$D$2:$D$86,MATCH(D4181,Map!$A$2:$A$86,0),0))</f>
        <v>N/A</v>
      </c>
      <c r="AA4181" t="str">
        <f>INDEX(Map!$E$2:$E$86,MATCH(D4181,Map!$A$2:$A$86,0),0)</f>
        <v>Sales</v>
      </c>
    </row>
    <row r="4182" spans="1:27" x14ac:dyDescent="0.25">
      <c r="A4182" s="1" t="s">
        <v>122</v>
      </c>
      <c r="B4182" s="1" t="s">
        <v>108</v>
      </c>
      <c r="C4182" s="1">
        <v>65</v>
      </c>
      <c r="D4182" s="1" t="s">
        <v>88</v>
      </c>
      <c r="E4182" s="1">
        <v>0</v>
      </c>
      <c r="F4182" s="1">
        <v>0</v>
      </c>
      <c r="G4182" s="1">
        <v>0</v>
      </c>
      <c r="H4182" s="1">
        <v>0</v>
      </c>
      <c r="I4182" s="1" t="s">
        <v>63</v>
      </c>
      <c r="J4182" s="1" t="s">
        <v>63</v>
      </c>
      <c r="K4182" s="1">
        <v>0</v>
      </c>
      <c r="L4182" s="1">
        <v>0</v>
      </c>
      <c r="M4182" s="1">
        <v>0</v>
      </c>
      <c r="N4182" s="1" t="s">
        <v>63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</v>
      </c>
      <c r="U4182" s="3" t="str">
        <f t="shared" si="65"/>
        <v>2017Plan</v>
      </c>
      <c r="V4182" s="2">
        <f>DATE(A4182,INDEX(Map!$H$1:$H$12,MATCH(B4182,Map!$G$1:$G$12,0),0),1)</f>
        <v>43862</v>
      </c>
      <c r="W4182" t="str">
        <f>IF(AND(V4182&gt;=Map!$K$2,V4182&lt;=Map!$L$2),"Base",IF(AND(V4182&gt;=Map!$K$3,V4182&lt;=Map!$L$3),"Fcst","N/A"))</f>
        <v>N/A</v>
      </c>
      <c r="X4182" t="str">
        <f>INDEX(Map!$B$2:$B$86,MATCH(D4182,Map!$A$2:$A$86,0),0)</f>
        <v>N/A</v>
      </c>
      <c r="Y4182" s="7" t="str">
        <f>IF(INDEX(Map!$C$2:$C$86,MATCH(D4182,Map!$A$2:$A$86,0),0)="","N/A",E4182*INDEX(Map!$C$2:$C$86,MATCH(D4182,Map!$A$2:$A$86,0),0))</f>
        <v>N/A</v>
      </c>
      <c r="Z4182" s="7" t="str">
        <f>IF(INDEX(Map!$D$2:$D$86,MATCH(D4182,Map!$A$2:$A$86,0),0)="","N/A",E4182*INDEX(Map!$D$2:$D$86,MATCH(D4182,Map!$A$2:$A$86,0),0))</f>
        <v>N/A</v>
      </c>
      <c r="AA4182" t="str">
        <f>INDEX(Map!$E$2:$E$86,MATCH(D4182,Map!$A$2:$A$86,0),0)</f>
        <v>Sales</v>
      </c>
    </row>
    <row r="4183" spans="1:27" x14ac:dyDescent="0.25">
      <c r="A4183" s="1" t="s">
        <v>122</v>
      </c>
      <c r="B4183" s="1" t="s">
        <v>108</v>
      </c>
      <c r="C4183" s="1">
        <v>66</v>
      </c>
      <c r="D4183" s="1" t="s">
        <v>89</v>
      </c>
      <c r="E4183" s="1">
        <v>0</v>
      </c>
      <c r="F4183" s="1">
        <v>0</v>
      </c>
      <c r="G4183" s="1">
        <v>0</v>
      </c>
      <c r="H4183" s="1">
        <v>0</v>
      </c>
      <c r="I4183" s="1" t="s">
        <v>63</v>
      </c>
      <c r="J4183" s="1" t="s">
        <v>63</v>
      </c>
      <c r="K4183" s="1">
        <v>0</v>
      </c>
      <c r="L4183" s="1">
        <v>0</v>
      </c>
      <c r="M4183" s="1">
        <v>0</v>
      </c>
      <c r="N4183" s="1" t="s">
        <v>63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</v>
      </c>
      <c r="U4183" s="3" t="str">
        <f t="shared" si="65"/>
        <v>2017Plan</v>
      </c>
      <c r="V4183" s="2">
        <f>DATE(A4183,INDEX(Map!$H$1:$H$12,MATCH(B4183,Map!$G$1:$G$12,0),0),1)</f>
        <v>43862</v>
      </c>
      <c r="W4183" t="str">
        <f>IF(AND(V4183&gt;=Map!$K$2,V4183&lt;=Map!$L$2),"Base",IF(AND(V4183&gt;=Map!$K$3,V4183&lt;=Map!$L$3),"Fcst","N/A"))</f>
        <v>N/A</v>
      </c>
      <c r="X4183" t="str">
        <f>INDEX(Map!$B$2:$B$86,MATCH(D4183,Map!$A$2:$A$86,0),0)</f>
        <v>N/A</v>
      </c>
      <c r="Y4183" s="7" t="str">
        <f>IF(INDEX(Map!$C$2:$C$86,MATCH(D4183,Map!$A$2:$A$86,0),0)="","N/A",E4183*INDEX(Map!$C$2:$C$86,MATCH(D4183,Map!$A$2:$A$86,0),0))</f>
        <v>N/A</v>
      </c>
      <c r="Z4183" s="7" t="str">
        <f>IF(INDEX(Map!$D$2:$D$86,MATCH(D4183,Map!$A$2:$A$86,0),0)="","N/A",E4183*INDEX(Map!$D$2:$D$86,MATCH(D4183,Map!$A$2:$A$86,0),0))</f>
        <v>N/A</v>
      </c>
      <c r="AA4183" t="str">
        <f>INDEX(Map!$E$2:$E$86,MATCH(D4183,Map!$A$2:$A$86,0),0)</f>
        <v>Sales</v>
      </c>
    </row>
    <row r="4184" spans="1:27" x14ac:dyDescent="0.25">
      <c r="A4184" s="1" t="s">
        <v>122</v>
      </c>
      <c r="B4184" s="1" t="s">
        <v>108</v>
      </c>
      <c r="C4184" s="1">
        <v>67</v>
      </c>
      <c r="D4184" s="1" t="s">
        <v>90</v>
      </c>
      <c r="E4184" s="1">
        <v>0</v>
      </c>
      <c r="F4184" s="1">
        <v>0</v>
      </c>
      <c r="G4184" s="1">
        <v>0</v>
      </c>
      <c r="H4184" s="1">
        <v>0</v>
      </c>
      <c r="I4184" s="1" t="s">
        <v>63</v>
      </c>
      <c r="J4184" s="1" t="s">
        <v>63</v>
      </c>
      <c r="K4184" s="1">
        <v>0</v>
      </c>
      <c r="L4184" s="1">
        <v>0</v>
      </c>
      <c r="M4184" s="1">
        <v>0</v>
      </c>
      <c r="N4184" s="1" t="s">
        <v>63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</v>
      </c>
      <c r="U4184" s="3" t="str">
        <f t="shared" si="65"/>
        <v>2017Plan</v>
      </c>
      <c r="V4184" s="2">
        <f>DATE(A4184,INDEX(Map!$H$1:$H$12,MATCH(B4184,Map!$G$1:$G$12,0),0),1)</f>
        <v>43862</v>
      </c>
      <c r="W4184" t="str">
        <f>IF(AND(V4184&gt;=Map!$K$2,V4184&lt;=Map!$L$2),"Base",IF(AND(V4184&gt;=Map!$K$3,V4184&lt;=Map!$L$3),"Fcst","N/A"))</f>
        <v>N/A</v>
      </c>
      <c r="X4184" t="str">
        <f>INDEX(Map!$B$2:$B$86,MATCH(D4184,Map!$A$2:$A$86,0),0)</f>
        <v>N/A</v>
      </c>
      <c r="Y4184" s="7" t="str">
        <f>IF(INDEX(Map!$C$2:$C$86,MATCH(D4184,Map!$A$2:$A$86,0),0)="","N/A",E4184*INDEX(Map!$C$2:$C$86,MATCH(D4184,Map!$A$2:$A$86,0),0))</f>
        <v>N/A</v>
      </c>
      <c r="Z4184" s="7" t="str">
        <f>IF(INDEX(Map!$D$2:$D$86,MATCH(D4184,Map!$A$2:$A$86,0),0)="","N/A",E4184*INDEX(Map!$D$2:$D$86,MATCH(D4184,Map!$A$2:$A$86,0),0))</f>
        <v>N/A</v>
      </c>
      <c r="AA4184" t="str">
        <f>INDEX(Map!$E$2:$E$86,MATCH(D4184,Map!$A$2:$A$86,0),0)</f>
        <v>Sales</v>
      </c>
    </row>
    <row r="4185" spans="1:27" x14ac:dyDescent="0.25">
      <c r="A4185" s="1" t="s">
        <v>122</v>
      </c>
      <c r="B4185" s="1" t="s">
        <v>108</v>
      </c>
      <c r="C4185" s="1">
        <v>68</v>
      </c>
      <c r="D4185" s="1" t="s">
        <v>91</v>
      </c>
      <c r="E4185" s="1">
        <v>0</v>
      </c>
      <c r="F4185" s="1">
        <v>0</v>
      </c>
      <c r="G4185" s="1">
        <v>0</v>
      </c>
      <c r="H4185" s="1">
        <v>0</v>
      </c>
      <c r="I4185" s="1" t="s">
        <v>63</v>
      </c>
      <c r="J4185" s="1" t="s">
        <v>63</v>
      </c>
      <c r="K4185" s="1">
        <v>0</v>
      </c>
      <c r="L4185" s="1">
        <v>0</v>
      </c>
      <c r="M4185" s="1">
        <v>0</v>
      </c>
      <c r="N4185" s="1" t="s">
        <v>63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</v>
      </c>
      <c r="U4185" s="3" t="str">
        <f t="shared" si="65"/>
        <v>2017Plan</v>
      </c>
      <c r="V4185" s="2">
        <f>DATE(A4185,INDEX(Map!$H$1:$H$12,MATCH(B4185,Map!$G$1:$G$12,0),0),1)</f>
        <v>43862</v>
      </c>
      <c r="W4185" t="str">
        <f>IF(AND(V4185&gt;=Map!$K$2,V4185&lt;=Map!$L$2),"Base",IF(AND(V4185&gt;=Map!$K$3,V4185&lt;=Map!$L$3),"Fcst","N/A"))</f>
        <v>N/A</v>
      </c>
      <c r="X4185" t="str">
        <f>INDEX(Map!$B$2:$B$86,MATCH(D4185,Map!$A$2:$A$86,0),0)</f>
        <v>N/A</v>
      </c>
      <c r="Y4185" s="7" t="str">
        <f>IF(INDEX(Map!$C$2:$C$86,MATCH(D4185,Map!$A$2:$A$86,0),0)="","N/A",E4185*INDEX(Map!$C$2:$C$86,MATCH(D4185,Map!$A$2:$A$86,0),0))</f>
        <v>N/A</v>
      </c>
      <c r="Z4185" s="7" t="str">
        <f>IF(INDEX(Map!$D$2:$D$86,MATCH(D4185,Map!$A$2:$A$86,0),0)="","N/A",E4185*INDEX(Map!$D$2:$D$86,MATCH(D4185,Map!$A$2:$A$86,0),0))</f>
        <v>N/A</v>
      </c>
      <c r="AA4185" t="str">
        <f>INDEX(Map!$E$2:$E$86,MATCH(D4185,Map!$A$2:$A$86,0),0)</f>
        <v>CSR</v>
      </c>
    </row>
    <row r="4186" spans="1:27" x14ac:dyDescent="0.25">
      <c r="A4186" s="1" t="s">
        <v>122</v>
      </c>
      <c r="B4186" s="1" t="s">
        <v>108</v>
      </c>
      <c r="C4186" s="1">
        <v>69</v>
      </c>
      <c r="D4186" s="1" t="s">
        <v>92</v>
      </c>
      <c r="E4186" s="1">
        <v>0</v>
      </c>
      <c r="F4186" s="1">
        <v>0</v>
      </c>
      <c r="G4186" s="1">
        <v>0</v>
      </c>
      <c r="H4186" s="1">
        <v>0</v>
      </c>
      <c r="I4186" s="1" t="s">
        <v>63</v>
      </c>
      <c r="J4186" s="1" t="s">
        <v>63</v>
      </c>
      <c r="K4186" s="1">
        <v>0</v>
      </c>
      <c r="L4186" s="1">
        <v>0</v>
      </c>
      <c r="M4186" s="1">
        <v>0</v>
      </c>
      <c r="N4186" s="1" t="s">
        <v>63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</v>
      </c>
      <c r="U4186" s="3" t="str">
        <f t="shared" si="65"/>
        <v>2017Plan</v>
      </c>
      <c r="V4186" s="2">
        <f>DATE(A4186,INDEX(Map!$H$1:$H$12,MATCH(B4186,Map!$G$1:$G$12,0),0),1)</f>
        <v>43862</v>
      </c>
      <c r="W4186" t="str">
        <f>IF(AND(V4186&gt;=Map!$K$2,V4186&lt;=Map!$L$2),"Base",IF(AND(V4186&gt;=Map!$K$3,V4186&lt;=Map!$L$3),"Fcst","N/A"))</f>
        <v>N/A</v>
      </c>
      <c r="X4186" t="str">
        <f>INDEX(Map!$B$2:$B$86,MATCH(D4186,Map!$A$2:$A$86,0),0)</f>
        <v>N/A</v>
      </c>
      <c r="Y4186" s="7" t="str">
        <f>IF(INDEX(Map!$C$2:$C$86,MATCH(D4186,Map!$A$2:$A$86,0),0)="","N/A",E4186*INDEX(Map!$C$2:$C$86,MATCH(D4186,Map!$A$2:$A$86,0),0))</f>
        <v>N/A</v>
      </c>
      <c r="Z4186" s="7" t="str">
        <f>IF(INDEX(Map!$D$2:$D$86,MATCH(D4186,Map!$A$2:$A$86,0),0)="","N/A",E4186*INDEX(Map!$D$2:$D$86,MATCH(D4186,Map!$A$2:$A$86,0),0))</f>
        <v>N/A</v>
      </c>
      <c r="AA4186" t="str">
        <f>INDEX(Map!$E$2:$E$86,MATCH(D4186,Map!$A$2:$A$86,0),0)</f>
        <v>CSR</v>
      </c>
    </row>
    <row r="4187" spans="1:27" x14ac:dyDescent="0.25">
      <c r="A4187" s="1" t="s">
        <v>122</v>
      </c>
      <c r="B4187" s="1" t="s">
        <v>108</v>
      </c>
      <c r="C4187" s="1">
        <v>70</v>
      </c>
      <c r="D4187" s="1" t="s">
        <v>93</v>
      </c>
      <c r="E4187" s="1">
        <v>0</v>
      </c>
      <c r="F4187" s="1">
        <v>0</v>
      </c>
      <c r="G4187" s="1">
        <v>0</v>
      </c>
      <c r="H4187" s="1">
        <v>0</v>
      </c>
      <c r="I4187" s="1" t="s">
        <v>63</v>
      </c>
      <c r="J4187" s="1" t="s">
        <v>63</v>
      </c>
      <c r="K4187" s="1">
        <v>0</v>
      </c>
      <c r="L4187" s="1">
        <v>0</v>
      </c>
      <c r="M4187" s="1">
        <v>0</v>
      </c>
      <c r="N4187" s="1" t="s">
        <v>63</v>
      </c>
      <c r="O4187" s="1">
        <v>0</v>
      </c>
      <c r="P4187" s="1">
        <v>0</v>
      </c>
      <c r="Q4187" s="1">
        <v>0</v>
      </c>
      <c r="R4187" s="1">
        <v>0</v>
      </c>
      <c r="S4187" s="1">
        <v>0</v>
      </c>
      <c r="T4187" s="1">
        <v>0</v>
      </c>
      <c r="U4187" s="3" t="str">
        <f t="shared" si="65"/>
        <v>2017Plan</v>
      </c>
      <c r="V4187" s="2">
        <f>DATE(A4187,INDEX(Map!$H$1:$H$12,MATCH(B4187,Map!$G$1:$G$12,0),0),1)</f>
        <v>43862</v>
      </c>
      <c r="W4187" t="str">
        <f>IF(AND(V4187&gt;=Map!$K$2,V4187&lt;=Map!$L$2),"Base",IF(AND(V4187&gt;=Map!$K$3,V4187&lt;=Map!$L$3),"Fcst","N/A"))</f>
        <v>N/A</v>
      </c>
      <c r="X4187" t="str">
        <f>INDEX(Map!$B$2:$B$86,MATCH(D4187,Map!$A$2:$A$86,0),0)</f>
        <v>N/A</v>
      </c>
      <c r="Y4187" s="7" t="str">
        <f>IF(INDEX(Map!$C$2:$C$86,MATCH(D4187,Map!$A$2:$A$86,0),0)="","N/A",E4187*INDEX(Map!$C$2:$C$86,MATCH(D4187,Map!$A$2:$A$86,0),0))</f>
        <v>N/A</v>
      </c>
      <c r="Z4187" s="7" t="str">
        <f>IF(INDEX(Map!$D$2:$D$86,MATCH(D4187,Map!$A$2:$A$86,0),0)="","N/A",E4187*INDEX(Map!$D$2:$D$86,MATCH(D4187,Map!$A$2:$A$86,0),0))</f>
        <v>N/A</v>
      </c>
      <c r="AA4187" t="str">
        <f>INDEX(Map!$E$2:$E$86,MATCH(D4187,Map!$A$2:$A$86,0),0)</f>
        <v>CSR</v>
      </c>
    </row>
    <row r="4188" spans="1:27" x14ac:dyDescent="0.25">
      <c r="A4188" s="1" t="s">
        <v>122</v>
      </c>
      <c r="B4188" s="1" t="s">
        <v>108</v>
      </c>
      <c r="C4188" s="1">
        <v>71</v>
      </c>
      <c r="D4188" s="1" t="s">
        <v>94</v>
      </c>
      <c r="E4188" s="1">
        <v>0</v>
      </c>
      <c r="F4188" s="1">
        <v>0</v>
      </c>
      <c r="G4188" s="1">
        <v>0</v>
      </c>
      <c r="H4188" s="1">
        <v>0</v>
      </c>
      <c r="I4188" s="1" t="s">
        <v>63</v>
      </c>
      <c r="J4188" s="1" t="s">
        <v>63</v>
      </c>
      <c r="K4188" s="1">
        <v>0</v>
      </c>
      <c r="L4188" s="1">
        <v>0</v>
      </c>
      <c r="M4188" s="1">
        <v>0</v>
      </c>
      <c r="N4188" s="1" t="s">
        <v>63</v>
      </c>
      <c r="O4188" s="1">
        <v>0</v>
      </c>
      <c r="P4188" s="1">
        <v>0</v>
      </c>
      <c r="Q4188" s="1">
        <v>0</v>
      </c>
      <c r="R4188" s="1">
        <v>0</v>
      </c>
      <c r="S4188" s="1">
        <v>0</v>
      </c>
      <c r="T4188" s="1">
        <v>0</v>
      </c>
      <c r="U4188" s="3" t="str">
        <f t="shared" si="65"/>
        <v>2017Plan</v>
      </c>
      <c r="V4188" s="2">
        <f>DATE(A4188,INDEX(Map!$H$1:$H$12,MATCH(B4188,Map!$G$1:$G$12,0),0),1)</f>
        <v>43862</v>
      </c>
      <c r="W4188" t="str">
        <f>IF(AND(V4188&gt;=Map!$K$2,V4188&lt;=Map!$L$2),"Base",IF(AND(V4188&gt;=Map!$K$3,V4188&lt;=Map!$L$3),"Fcst","N/A"))</f>
        <v>N/A</v>
      </c>
      <c r="X4188" t="str">
        <f>INDEX(Map!$B$2:$B$86,MATCH(D4188,Map!$A$2:$A$86,0),0)</f>
        <v>N/A</v>
      </c>
      <c r="Y4188" s="7" t="str">
        <f>IF(INDEX(Map!$C$2:$C$86,MATCH(D4188,Map!$A$2:$A$86,0),0)="","N/A",E4188*INDEX(Map!$C$2:$C$86,MATCH(D4188,Map!$A$2:$A$86,0),0))</f>
        <v>N/A</v>
      </c>
      <c r="Z4188" s="7" t="str">
        <f>IF(INDEX(Map!$D$2:$D$86,MATCH(D4188,Map!$A$2:$A$86,0),0)="","N/A",E4188*INDEX(Map!$D$2:$D$86,MATCH(D4188,Map!$A$2:$A$86,0),0))</f>
        <v>N/A</v>
      </c>
      <c r="AA4188" t="str">
        <f>INDEX(Map!$E$2:$E$86,MATCH(D4188,Map!$A$2:$A$86,0),0)</f>
        <v>CSR</v>
      </c>
    </row>
    <row r="4189" spans="1:27" x14ac:dyDescent="0.25">
      <c r="A4189" s="1" t="s">
        <v>122</v>
      </c>
      <c r="B4189" s="1" t="s">
        <v>108</v>
      </c>
      <c r="C4189" s="1">
        <v>72</v>
      </c>
      <c r="D4189" s="1" t="s">
        <v>95</v>
      </c>
      <c r="E4189" s="1">
        <v>0</v>
      </c>
      <c r="F4189" s="1">
        <v>0</v>
      </c>
      <c r="G4189" s="1">
        <v>0</v>
      </c>
      <c r="H4189" s="1">
        <v>0</v>
      </c>
      <c r="I4189" s="1" t="s">
        <v>63</v>
      </c>
      <c r="J4189" s="1" t="s">
        <v>63</v>
      </c>
      <c r="K4189" s="1">
        <v>0</v>
      </c>
      <c r="L4189" s="1">
        <v>0</v>
      </c>
      <c r="M4189" s="1">
        <v>0</v>
      </c>
      <c r="N4189" s="1" t="s">
        <v>63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</v>
      </c>
      <c r="U4189" s="3" t="str">
        <f t="shared" si="65"/>
        <v>2017Plan</v>
      </c>
      <c r="V4189" s="2">
        <f>DATE(A4189,INDEX(Map!$H$1:$H$12,MATCH(B4189,Map!$G$1:$G$12,0),0),1)</f>
        <v>43862</v>
      </c>
      <c r="W4189" t="str">
        <f>IF(AND(V4189&gt;=Map!$K$2,V4189&lt;=Map!$L$2),"Base",IF(AND(V4189&gt;=Map!$K$3,V4189&lt;=Map!$L$3),"Fcst","N/A"))</f>
        <v>N/A</v>
      </c>
      <c r="X4189" t="str">
        <f>INDEX(Map!$B$2:$B$86,MATCH(D4189,Map!$A$2:$A$86,0),0)</f>
        <v>N/A</v>
      </c>
      <c r="Y4189" s="7" t="str">
        <f>IF(INDEX(Map!$C$2:$C$86,MATCH(D4189,Map!$A$2:$A$86,0),0)="","N/A",E4189*INDEX(Map!$C$2:$C$86,MATCH(D4189,Map!$A$2:$A$86,0),0))</f>
        <v>N/A</v>
      </c>
      <c r="Z4189" s="7" t="str">
        <f>IF(INDEX(Map!$D$2:$D$86,MATCH(D4189,Map!$A$2:$A$86,0),0)="","N/A",E4189*INDEX(Map!$D$2:$D$86,MATCH(D4189,Map!$A$2:$A$86,0),0))</f>
        <v>N/A</v>
      </c>
      <c r="AA4189" t="str">
        <f>INDEX(Map!$E$2:$E$86,MATCH(D4189,Map!$A$2:$A$86,0),0)</f>
        <v>CSR</v>
      </c>
    </row>
    <row r="4190" spans="1:27" x14ac:dyDescent="0.25">
      <c r="A4190" s="1" t="s">
        <v>122</v>
      </c>
      <c r="B4190" s="1" t="s">
        <v>108</v>
      </c>
      <c r="C4190" s="1">
        <v>73</v>
      </c>
      <c r="D4190" s="1" t="s">
        <v>96</v>
      </c>
      <c r="E4190" s="1">
        <v>0</v>
      </c>
      <c r="F4190" s="1">
        <v>0</v>
      </c>
      <c r="G4190" s="1">
        <v>0</v>
      </c>
      <c r="H4190" s="1">
        <v>0</v>
      </c>
      <c r="I4190" s="1" t="s">
        <v>63</v>
      </c>
      <c r="J4190" s="1" t="s">
        <v>63</v>
      </c>
      <c r="K4190" s="1">
        <v>0</v>
      </c>
      <c r="L4190" s="1">
        <v>0</v>
      </c>
      <c r="M4190" s="1">
        <v>0</v>
      </c>
      <c r="N4190" s="1" t="s">
        <v>63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</v>
      </c>
      <c r="U4190" s="3" t="str">
        <f t="shared" si="65"/>
        <v>2017Plan</v>
      </c>
      <c r="V4190" s="2">
        <f>DATE(A4190,INDEX(Map!$H$1:$H$12,MATCH(B4190,Map!$G$1:$G$12,0),0),1)</f>
        <v>43862</v>
      </c>
      <c r="W4190" t="str">
        <f>IF(AND(V4190&gt;=Map!$K$2,V4190&lt;=Map!$L$2),"Base",IF(AND(V4190&gt;=Map!$K$3,V4190&lt;=Map!$L$3),"Fcst","N/A"))</f>
        <v>N/A</v>
      </c>
      <c r="X4190" t="str">
        <f>INDEX(Map!$B$2:$B$86,MATCH(D4190,Map!$A$2:$A$86,0),0)</f>
        <v>N/A</v>
      </c>
      <c r="Y4190" s="7" t="str">
        <f>IF(INDEX(Map!$C$2:$C$86,MATCH(D4190,Map!$A$2:$A$86,0),0)="","N/A",E4190*INDEX(Map!$C$2:$C$86,MATCH(D4190,Map!$A$2:$A$86,0),0))</f>
        <v>N/A</v>
      </c>
      <c r="Z4190" s="7" t="str">
        <f>IF(INDEX(Map!$D$2:$D$86,MATCH(D4190,Map!$A$2:$A$86,0),0)="","N/A",E4190*INDEX(Map!$D$2:$D$86,MATCH(D4190,Map!$A$2:$A$86,0),0))</f>
        <v>N/A</v>
      </c>
      <c r="AA4190" t="str">
        <f>INDEX(Map!$E$2:$E$86,MATCH(D4190,Map!$A$2:$A$86,0),0)</f>
        <v>CSR</v>
      </c>
    </row>
    <row r="4191" spans="1:27" x14ac:dyDescent="0.25">
      <c r="A4191" s="1" t="s">
        <v>122</v>
      </c>
      <c r="B4191" s="1" t="s">
        <v>108</v>
      </c>
      <c r="C4191" s="1">
        <v>74</v>
      </c>
      <c r="D4191" s="1" t="s">
        <v>97</v>
      </c>
      <c r="E4191" s="1">
        <v>0</v>
      </c>
      <c r="F4191" s="1">
        <v>0</v>
      </c>
      <c r="G4191" s="1">
        <v>0</v>
      </c>
      <c r="H4191" s="1">
        <v>0</v>
      </c>
      <c r="I4191" s="1" t="s">
        <v>63</v>
      </c>
      <c r="J4191" s="1" t="s">
        <v>63</v>
      </c>
      <c r="K4191" s="1">
        <v>0</v>
      </c>
      <c r="L4191" s="1">
        <v>0</v>
      </c>
      <c r="M4191" s="1">
        <v>0</v>
      </c>
      <c r="N4191" s="1" t="s">
        <v>63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</v>
      </c>
      <c r="U4191" s="3" t="str">
        <f t="shared" si="65"/>
        <v>2017Plan</v>
      </c>
      <c r="V4191" s="2">
        <f>DATE(A4191,INDEX(Map!$H$1:$H$12,MATCH(B4191,Map!$G$1:$G$12,0),0),1)</f>
        <v>43862</v>
      </c>
      <c r="W4191" t="str">
        <f>IF(AND(V4191&gt;=Map!$K$2,V4191&lt;=Map!$L$2),"Base",IF(AND(V4191&gt;=Map!$K$3,V4191&lt;=Map!$L$3),"Fcst","N/A"))</f>
        <v>N/A</v>
      </c>
      <c r="X4191" t="str">
        <f>INDEX(Map!$B$2:$B$86,MATCH(D4191,Map!$A$2:$A$86,0),0)</f>
        <v>N/A</v>
      </c>
      <c r="Y4191" s="7" t="str">
        <f>IF(INDEX(Map!$C$2:$C$86,MATCH(D4191,Map!$A$2:$A$86,0),0)="","N/A",E4191*INDEX(Map!$C$2:$C$86,MATCH(D4191,Map!$A$2:$A$86,0),0))</f>
        <v>N/A</v>
      </c>
      <c r="Z4191" s="7" t="str">
        <f>IF(INDEX(Map!$D$2:$D$86,MATCH(D4191,Map!$A$2:$A$86,0),0)="","N/A",E4191*INDEX(Map!$D$2:$D$86,MATCH(D4191,Map!$A$2:$A$86,0),0))</f>
        <v>N/A</v>
      </c>
      <c r="AA4191" t="str">
        <f>INDEX(Map!$E$2:$E$86,MATCH(D4191,Map!$A$2:$A$86,0),0)</f>
        <v>CSR</v>
      </c>
    </row>
    <row r="4192" spans="1:27" x14ac:dyDescent="0.25">
      <c r="A4192" s="1" t="s">
        <v>122</v>
      </c>
      <c r="B4192" s="1" t="s">
        <v>108</v>
      </c>
      <c r="C4192" s="1">
        <v>75</v>
      </c>
      <c r="D4192" s="1" t="s">
        <v>98</v>
      </c>
      <c r="E4192" s="1">
        <v>0</v>
      </c>
      <c r="F4192" s="1">
        <v>0</v>
      </c>
      <c r="G4192" s="1">
        <v>0</v>
      </c>
      <c r="H4192" s="1">
        <v>0</v>
      </c>
      <c r="I4192" s="1" t="s">
        <v>63</v>
      </c>
      <c r="J4192" s="1" t="s">
        <v>63</v>
      </c>
      <c r="K4192" s="1">
        <v>0</v>
      </c>
      <c r="L4192" s="1">
        <v>0</v>
      </c>
      <c r="M4192" s="1">
        <v>0</v>
      </c>
      <c r="N4192" s="1" t="s">
        <v>63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</v>
      </c>
      <c r="U4192" s="3" t="str">
        <f t="shared" si="65"/>
        <v>2017Plan</v>
      </c>
      <c r="V4192" s="2">
        <f>DATE(A4192,INDEX(Map!$H$1:$H$12,MATCH(B4192,Map!$G$1:$G$12,0),0),1)</f>
        <v>43862</v>
      </c>
      <c r="W4192" t="str">
        <f>IF(AND(V4192&gt;=Map!$K$2,V4192&lt;=Map!$L$2),"Base",IF(AND(V4192&gt;=Map!$K$3,V4192&lt;=Map!$L$3),"Fcst","N/A"))</f>
        <v>N/A</v>
      </c>
      <c r="X4192" t="str">
        <f>INDEX(Map!$B$2:$B$86,MATCH(D4192,Map!$A$2:$A$86,0),0)</f>
        <v>N/A</v>
      </c>
      <c r="Y4192" s="7" t="str">
        <f>IF(INDEX(Map!$C$2:$C$86,MATCH(D4192,Map!$A$2:$A$86,0),0)="","N/A",E4192*INDEX(Map!$C$2:$C$86,MATCH(D4192,Map!$A$2:$A$86,0),0))</f>
        <v>N/A</v>
      </c>
      <c r="Z4192" s="7" t="str">
        <f>IF(INDEX(Map!$D$2:$D$86,MATCH(D4192,Map!$A$2:$A$86,0),0)="","N/A",E4192*INDEX(Map!$D$2:$D$86,MATCH(D4192,Map!$A$2:$A$86,0),0))</f>
        <v>N/A</v>
      </c>
      <c r="AA4192" t="str">
        <f>INDEX(Map!$E$2:$E$86,MATCH(D4192,Map!$A$2:$A$86,0),0)</f>
        <v>CSR</v>
      </c>
    </row>
    <row r="4193" spans="1:27" x14ac:dyDescent="0.25">
      <c r="A4193" s="1" t="s">
        <v>122</v>
      </c>
      <c r="B4193" s="1" t="s">
        <v>108</v>
      </c>
      <c r="C4193" s="1">
        <v>76</v>
      </c>
      <c r="D4193" s="1" t="s">
        <v>99</v>
      </c>
      <c r="E4193" s="1">
        <v>0</v>
      </c>
      <c r="F4193" s="1">
        <v>0</v>
      </c>
      <c r="G4193" s="1">
        <v>0</v>
      </c>
      <c r="H4193" s="1">
        <v>0</v>
      </c>
      <c r="I4193" s="1" t="s">
        <v>63</v>
      </c>
      <c r="J4193" s="1" t="s">
        <v>63</v>
      </c>
      <c r="K4193" s="1">
        <v>0</v>
      </c>
      <c r="L4193" s="1">
        <v>0</v>
      </c>
      <c r="M4193" s="1">
        <v>0</v>
      </c>
      <c r="N4193" s="1" t="s">
        <v>63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0</v>
      </c>
      <c r="U4193" s="3" t="str">
        <f t="shared" si="65"/>
        <v>2017Plan</v>
      </c>
      <c r="V4193" s="2">
        <f>DATE(A4193,INDEX(Map!$H$1:$H$12,MATCH(B4193,Map!$G$1:$G$12,0),0),1)</f>
        <v>43862</v>
      </c>
      <c r="W4193" t="str">
        <f>IF(AND(V4193&gt;=Map!$K$2,V4193&lt;=Map!$L$2),"Base",IF(AND(V4193&gt;=Map!$K$3,V4193&lt;=Map!$L$3),"Fcst","N/A"))</f>
        <v>N/A</v>
      </c>
      <c r="X4193" t="str">
        <f>INDEX(Map!$B$2:$B$86,MATCH(D4193,Map!$A$2:$A$86,0),0)</f>
        <v>N/A</v>
      </c>
      <c r="Y4193" s="7" t="str">
        <f>IF(INDEX(Map!$C$2:$C$86,MATCH(D4193,Map!$A$2:$A$86,0),0)="","N/A",E4193*INDEX(Map!$C$2:$C$86,MATCH(D4193,Map!$A$2:$A$86,0),0))</f>
        <v>N/A</v>
      </c>
      <c r="Z4193" s="7" t="str">
        <f>IF(INDEX(Map!$D$2:$D$86,MATCH(D4193,Map!$A$2:$A$86,0),0)="","N/A",E4193*INDEX(Map!$D$2:$D$86,MATCH(D4193,Map!$A$2:$A$86,0),0))</f>
        <v>N/A</v>
      </c>
      <c r="AA4193" t="str">
        <f>INDEX(Map!$E$2:$E$86,MATCH(D4193,Map!$A$2:$A$86,0),0)</f>
        <v>CSR</v>
      </c>
    </row>
    <row r="4194" spans="1:27" x14ac:dyDescent="0.25">
      <c r="A4194" s="1" t="s">
        <v>122</v>
      </c>
      <c r="B4194" s="1" t="s">
        <v>108</v>
      </c>
      <c r="C4194" s="1">
        <v>77</v>
      </c>
      <c r="D4194" s="1" t="s">
        <v>100</v>
      </c>
      <c r="E4194" s="1">
        <v>0</v>
      </c>
      <c r="F4194" s="1">
        <v>0</v>
      </c>
      <c r="G4194" s="1">
        <v>0</v>
      </c>
      <c r="H4194" s="1">
        <v>0</v>
      </c>
      <c r="I4194" s="1" t="s">
        <v>63</v>
      </c>
      <c r="J4194" s="1" t="s">
        <v>63</v>
      </c>
      <c r="K4194" s="1">
        <v>0</v>
      </c>
      <c r="L4194" s="1">
        <v>0</v>
      </c>
      <c r="M4194" s="1">
        <v>0</v>
      </c>
      <c r="N4194" s="1" t="s">
        <v>63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</v>
      </c>
      <c r="U4194" s="3" t="str">
        <f t="shared" si="65"/>
        <v>2017Plan</v>
      </c>
      <c r="V4194" s="2">
        <f>DATE(A4194,INDEX(Map!$H$1:$H$12,MATCH(B4194,Map!$G$1:$G$12,0),0),1)</f>
        <v>43862</v>
      </c>
      <c r="W4194" t="str">
        <f>IF(AND(V4194&gt;=Map!$K$2,V4194&lt;=Map!$L$2),"Base",IF(AND(V4194&gt;=Map!$K$3,V4194&lt;=Map!$L$3),"Fcst","N/A"))</f>
        <v>N/A</v>
      </c>
      <c r="X4194" t="str">
        <f>INDEX(Map!$B$2:$B$86,MATCH(D4194,Map!$A$2:$A$86,0),0)</f>
        <v>N/A</v>
      </c>
      <c r="Y4194" s="7" t="str">
        <f>IF(INDEX(Map!$C$2:$C$86,MATCH(D4194,Map!$A$2:$A$86,0),0)="","N/A",E4194*INDEX(Map!$C$2:$C$86,MATCH(D4194,Map!$A$2:$A$86,0),0))</f>
        <v>N/A</v>
      </c>
      <c r="Z4194" s="7" t="str">
        <f>IF(INDEX(Map!$D$2:$D$86,MATCH(D4194,Map!$A$2:$A$86,0),0)="","N/A",E4194*INDEX(Map!$D$2:$D$86,MATCH(D4194,Map!$A$2:$A$86,0),0))</f>
        <v>N/A</v>
      </c>
      <c r="AA4194" t="str">
        <f>INDEX(Map!$E$2:$E$86,MATCH(D4194,Map!$A$2:$A$86,0),0)</f>
        <v>CSR</v>
      </c>
    </row>
    <row r="4195" spans="1:27" x14ac:dyDescent="0.25">
      <c r="A4195" s="1" t="s">
        <v>122</v>
      </c>
      <c r="B4195" s="1" t="s">
        <v>108</v>
      </c>
      <c r="C4195" s="1">
        <v>78</v>
      </c>
      <c r="D4195" s="1" t="s">
        <v>101</v>
      </c>
      <c r="E4195" s="1">
        <v>0</v>
      </c>
      <c r="F4195" s="1">
        <v>0</v>
      </c>
      <c r="G4195" s="1">
        <v>0</v>
      </c>
      <c r="H4195" s="1">
        <v>0</v>
      </c>
      <c r="I4195" s="1" t="s">
        <v>63</v>
      </c>
      <c r="J4195" s="1" t="s">
        <v>63</v>
      </c>
      <c r="K4195" s="1">
        <v>0</v>
      </c>
      <c r="L4195" s="1">
        <v>0</v>
      </c>
      <c r="M4195" s="1">
        <v>0</v>
      </c>
      <c r="N4195" s="1" t="s">
        <v>63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3" t="str">
        <f t="shared" si="65"/>
        <v>2017Plan</v>
      </c>
      <c r="V4195" s="2">
        <f>DATE(A4195,INDEX(Map!$H$1:$H$12,MATCH(B4195,Map!$G$1:$G$12,0),0),1)</f>
        <v>43862</v>
      </c>
      <c r="W4195" t="str">
        <f>IF(AND(V4195&gt;=Map!$K$2,V4195&lt;=Map!$L$2),"Base",IF(AND(V4195&gt;=Map!$K$3,V4195&lt;=Map!$L$3),"Fcst","N/A"))</f>
        <v>N/A</v>
      </c>
      <c r="X4195" t="str">
        <f>INDEX(Map!$B$2:$B$86,MATCH(D4195,Map!$A$2:$A$86,0),0)</f>
        <v>N/A</v>
      </c>
      <c r="Y4195" s="7" t="str">
        <f>IF(INDEX(Map!$C$2:$C$86,MATCH(D4195,Map!$A$2:$A$86,0),0)="","N/A",E4195*INDEX(Map!$C$2:$C$86,MATCH(D4195,Map!$A$2:$A$86,0),0))</f>
        <v>N/A</v>
      </c>
      <c r="Z4195" s="7" t="str">
        <f>IF(INDEX(Map!$D$2:$D$86,MATCH(D4195,Map!$A$2:$A$86,0),0)="","N/A",E4195*INDEX(Map!$D$2:$D$86,MATCH(D4195,Map!$A$2:$A$86,0),0))</f>
        <v>N/A</v>
      </c>
      <c r="AA4195" t="str">
        <f>INDEX(Map!$E$2:$E$86,MATCH(D4195,Map!$A$2:$A$86,0),0)</f>
        <v>CSR</v>
      </c>
    </row>
    <row r="4196" spans="1:27" x14ac:dyDescent="0.25">
      <c r="A4196" s="1" t="s">
        <v>122</v>
      </c>
      <c r="B4196" s="1" t="s">
        <v>108</v>
      </c>
      <c r="C4196" s="1">
        <v>79</v>
      </c>
      <c r="D4196" s="1" t="s">
        <v>102</v>
      </c>
      <c r="E4196" s="1">
        <v>0</v>
      </c>
      <c r="F4196" s="1">
        <v>0</v>
      </c>
      <c r="G4196" s="1">
        <v>0</v>
      </c>
      <c r="H4196" s="1">
        <v>0</v>
      </c>
      <c r="I4196" s="1" t="s">
        <v>63</v>
      </c>
      <c r="J4196" s="1" t="s">
        <v>63</v>
      </c>
      <c r="K4196" s="1">
        <v>0</v>
      </c>
      <c r="L4196" s="1">
        <v>0</v>
      </c>
      <c r="M4196" s="1">
        <v>0</v>
      </c>
      <c r="N4196" s="1" t="s">
        <v>63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3" t="str">
        <f t="shared" si="65"/>
        <v>2017Plan</v>
      </c>
      <c r="V4196" s="2">
        <f>DATE(A4196,INDEX(Map!$H$1:$H$12,MATCH(B4196,Map!$G$1:$G$12,0),0),1)</f>
        <v>43862</v>
      </c>
      <c r="W4196" t="str">
        <f>IF(AND(V4196&gt;=Map!$K$2,V4196&lt;=Map!$L$2),"Base",IF(AND(V4196&gt;=Map!$K$3,V4196&lt;=Map!$L$3),"Fcst","N/A"))</f>
        <v>N/A</v>
      </c>
      <c r="X4196" t="str">
        <f>INDEX(Map!$B$2:$B$86,MATCH(D4196,Map!$A$2:$A$86,0),0)</f>
        <v>N/A</v>
      </c>
      <c r="Y4196" s="7" t="str">
        <f>IF(INDEX(Map!$C$2:$C$86,MATCH(D4196,Map!$A$2:$A$86,0),0)="","N/A",E4196*INDEX(Map!$C$2:$C$86,MATCH(D4196,Map!$A$2:$A$86,0),0))</f>
        <v>N/A</v>
      </c>
      <c r="Z4196" s="7" t="str">
        <f>IF(INDEX(Map!$D$2:$D$86,MATCH(D4196,Map!$A$2:$A$86,0),0)="","N/A",E4196*INDEX(Map!$D$2:$D$86,MATCH(D4196,Map!$A$2:$A$86,0),0))</f>
        <v>N/A</v>
      </c>
      <c r="AA4196" t="str">
        <f>INDEX(Map!$E$2:$E$86,MATCH(D4196,Map!$A$2:$A$86,0),0)</f>
        <v>CSR</v>
      </c>
    </row>
    <row r="4197" spans="1:27" x14ac:dyDescent="0.25">
      <c r="A4197" s="1" t="s">
        <v>122</v>
      </c>
      <c r="B4197" s="1" t="s">
        <v>108</v>
      </c>
      <c r="C4197" s="1">
        <v>80</v>
      </c>
      <c r="D4197" s="1" t="s">
        <v>103</v>
      </c>
      <c r="E4197" s="1">
        <v>0</v>
      </c>
      <c r="F4197" s="1">
        <v>0</v>
      </c>
      <c r="G4197" s="1">
        <v>0</v>
      </c>
      <c r="H4197" s="1">
        <v>0</v>
      </c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</v>
      </c>
      <c r="U4197" s="3" t="str">
        <f t="shared" si="65"/>
        <v>2017Plan</v>
      </c>
      <c r="V4197" s="2">
        <f>DATE(A4197,INDEX(Map!$H$1:$H$12,MATCH(B4197,Map!$G$1:$G$12,0),0),1)</f>
        <v>43862</v>
      </c>
      <c r="W4197" t="str">
        <f>IF(AND(V4197&gt;=Map!$K$2,V4197&lt;=Map!$L$2),"Base",IF(AND(V4197&gt;=Map!$K$3,V4197&lt;=Map!$L$3),"Fcst","N/A"))</f>
        <v>N/A</v>
      </c>
      <c r="X4197" t="str">
        <f>INDEX(Map!$B$2:$B$86,MATCH(D4197,Map!$A$2:$A$86,0),0)</f>
        <v>N/A</v>
      </c>
      <c r="Y4197" s="7" t="str">
        <f>IF(INDEX(Map!$C$2:$C$86,MATCH(D4197,Map!$A$2:$A$86,0),0)="","N/A",E4197*INDEX(Map!$C$2:$C$86,MATCH(D4197,Map!$A$2:$A$86,0),0))</f>
        <v>N/A</v>
      </c>
      <c r="Z4197" s="7" t="str">
        <f>IF(INDEX(Map!$D$2:$D$86,MATCH(D4197,Map!$A$2:$A$86,0),0)="","N/A",E4197*INDEX(Map!$D$2:$D$86,MATCH(D4197,Map!$A$2:$A$86,0),0))</f>
        <v>N/A</v>
      </c>
      <c r="AA4197" t="str">
        <f>INDEX(Map!$E$2:$E$86,MATCH(D4197,Map!$A$2:$A$86,0),0)</f>
        <v>NGCC</v>
      </c>
    </row>
    <row r="4198" spans="1:27" x14ac:dyDescent="0.25">
      <c r="A4198" s="1" t="s">
        <v>122</v>
      </c>
      <c r="B4198" s="1" t="s">
        <v>108</v>
      </c>
      <c r="C4198" s="1">
        <v>81</v>
      </c>
      <c r="D4198" s="1" t="s">
        <v>104</v>
      </c>
      <c r="E4198" s="1">
        <v>0</v>
      </c>
      <c r="F4198" s="1">
        <v>0</v>
      </c>
      <c r="G4198" s="1">
        <v>0</v>
      </c>
      <c r="H4198" s="1">
        <v>0</v>
      </c>
      <c r="I4198" s="1">
        <v>0</v>
      </c>
      <c r="J4198" s="1">
        <v>0</v>
      </c>
      <c r="K4198" s="1">
        <v>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0</v>
      </c>
      <c r="T4198" s="1">
        <v>0</v>
      </c>
      <c r="U4198" s="3" t="str">
        <f t="shared" si="65"/>
        <v>2017Plan</v>
      </c>
      <c r="V4198" s="2">
        <f>DATE(A4198,INDEX(Map!$H$1:$H$12,MATCH(B4198,Map!$G$1:$G$12,0),0),1)</f>
        <v>43862</v>
      </c>
      <c r="W4198" t="str">
        <f>IF(AND(V4198&gt;=Map!$K$2,V4198&lt;=Map!$L$2),"Base",IF(AND(V4198&gt;=Map!$K$3,V4198&lt;=Map!$L$3),"Fcst","N/A"))</f>
        <v>N/A</v>
      </c>
      <c r="X4198" t="str">
        <f>INDEX(Map!$B$2:$B$86,MATCH(D4198,Map!$A$2:$A$86,0),0)</f>
        <v>N/A</v>
      </c>
      <c r="Y4198" s="7" t="str">
        <f>IF(INDEX(Map!$C$2:$C$86,MATCH(D4198,Map!$A$2:$A$86,0),0)="","N/A",E4198*INDEX(Map!$C$2:$C$86,MATCH(D4198,Map!$A$2:$A$86,0),0))</f>
        <v>N/A</v>
      </c>
      <c r="Z4198" s="7" t="str">
        <f>IF(INDEX(Map!$D$2:$D$86,MATCH(D4198,Map!$A$2:$A$86,0),0)="","N/A",E4198*INDEX(Map!$D$2:$D$86,MATCH(D4198,Map!$A$2:$A$86,0),0))</f>
        <v>N/A</v>
      </c>
      <c r="AA4198" t="str">
        <f>INDEX(Map!$E$2:$E$86,MATCH(D4198,Map!$A$2:$A$86,0),0)</f>
        <v>NGCC</v>
      </c>
    </row>
    <row r="4199" spans="1:27" x14ac:dyDescent="0.25">
      <c r="A4199" s="1" t="s">
        <v>122</v>
      </c>
      <c r="B4199" s="1" t="s">
        <v>108</v>
      </c>
      <c r="C4199" s="1">
        <v>82</v>
      </c>
      <c r="D4199" s="1" t="s">
        <v>105</v>
      </c>
      <c r="E4199" s="1">
        <v>0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</v>
      </c>
      <c r="U4199" s="3" t="str">
        <f t="shared" si="65"/>
        <v>2017Plan</v>
      </c>
      <c r="V4199" s="2">
        <f>DATE(A4199,INDEX(Map!$H$1:$H$12,MATCH(B4199,Map!$G$1:$G$12,0),0),1)</f>
        <v>43862</v>
      </c>
      <c r="W4199" t="str">
        <f>IF(AND(V4199&gt;=Map!$K$2,V4199&lt;=Map!$L$2),"Base",IF(AND(V4199&gt;=Map!$K$3,V4199&lt;=Map!$L$3),"Fcst","N/A"))</f>
        <v>N/A</v>
      </c>
      <c r="X4199" t="str">
        <f>INDEX(Map!$B$2:$B$86,MATCH(D4199,Map!$A$2:$A$86,0),0)</f>
        <v>N/A</v>
      </c>
      <c r="Y4199" s="7" t="str">
        <f>IF(INDEX(Map!$C$2:$C$86,MATCH(D4199,Map!$A$2:$A$86,0),0)="","N/A",E4199*INDEX(Map!$C$2:$C$86,MATCH(D4199,Map!$A$2:$A$86,0),0))</f>
        <v>N/A</v>
      </c>
      <c r="Z4199" s="7" t="str">
        <f>IF(INDEX(Map!$D$2:$D$86,MATCH(D4199,Map!$A$2:$A$86,0),0)="","N/A",E4199*INDEX(Map!$D$2:$D$86,MATCH(D4199,Map!$A$2:$A$86,0),0))</f>
        <v>N/A</v>
      </c>
      <c r="AA4199" t="str">
        <f>INDEX(Map!$E$2:$E$86,MATCH(D4199,Map!$A$2:$A$86,0),0)</f>
        <v>NGCC</v>
      </c>
    </row>
    <row r="4200" spans="1:27" x14ac:dyDescent="0.25">
      <c r="A4200" s="1" t="s">
        <v>122</v>
      </c>
      <c r="B4200" s="1" t="s">
        <v>108</v>
      </c>
      <c r="C4200" s="1">
        <v>83</v>
      </c>
      <c r="D4200" s="1" t="s">
        <v>106</v>
      </c>
      <c r="E4200" s="1">
        <v>0</v>
      </c>
      <c r="F4200" s="1">
        <v>0</v>
      </c>
      <c r="G4200" s="1">
        <v>0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3" t="str">
        <f t="shared" si="65"/>
        <v>2017Plan</v>
      </c>
      <c r="V4200" s="2">
        <f>DATE(A4200,INDEX(Map!$H$1:$H$12,MATCH(B4200,Map!$G$1:$G$12,0),0),1)</f>
        <v>43862</v>
      </c>
      <c r="W4200" t="str">
        <f>IF(AND(V4200&gt;=Map!$K$2,V4200&lt;=Map!$L$2),"Base",IF(AND(V4200&gt;=Map!$K$3,V4200&lt;=Map!$L$3),"Fcst","N/A"))</f>
        <v>N/A</v>
      </c>
      <c r="X4200" t="str">
        <f>INDEX(Map!$B$2:$B$86,MATCH(D4200,Map!$A$2:$A$86,0),0)</f>
        <v>N/A</v>
      </c>
      <c r="Y4200" s="7" t="str">
        <f>IF(INDEX(Map!$C$2:$C$86,MATCH(D4200,Map!$A$2:$A$86,0),0)="","N/A",E4200*INDEX(Map!$C$2:$C$86,MATCH(D4200,Map!$A$2:$A$86,0),0))</f>
        <v>N/A</v>
      </c>
      <c r="Z4200" s="7" t="str">
        <f>IF(INDEX(Map!$D$2:$D$86,MATCH(D4200,Map!$A$2:$A$86,0),0)="","N/A",E4200*INDEX(Map!$D$2:$D$86,MATCH(D4200,Map!$A$2:$A$86,0),0))</f>
        <v>N/A</v>
      </c>
      <c r="AA4200" t="str">
        <f>INDEX(Map!$E$2:$E$86,MATCH(D4200,Map!$A$2:$A$86,0),0)</f>
        <v>NGCC</v>
      </c>
    </row>
    <row r="4201" spans="1:27" x14ac:dyDescent="0.25">
      <c r="A4201" s="1" t="s">
        <v>122</v>
      </c>
      <c r="B4201" s="1" t="s">
        <v>108</v>
      </c>
      <c r="C4201" s="1">
        <v>84</v>
      </c>
      <c r="D4201" s="1" t="s">
        <v>107</v>
      </c>
      <c r="E4201" s="1">
        <v>0</v>
      </c>
      <c r="F4201" s="1">
        <v>0</v>
      </c>
      <c r="G4201" s="1">
        <v>0</v>
      </c>
      <c r="H4201" s="1">
        <v>0</v>
      </c>
      <c r="I4201" s="1">
        <v>0</v>
      </c>
      <c r="J4201" s="1">
        <v>0</v>
      </c>
      <c r="K4201" s="1">
        <v>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0</v>
      </c>
      <c r="U4201" s="3" t="str">
        <f t="shared" si="65"/>
        <v>2017Plan</v>
      </c>
      <c r="V4201" s="2">
        <f>DATE(A4201,INDEX(Map!$H$1:$H$12,MATCH(B4201,Map!$G$1:$G$12,0),0),1)</f>
        <v>43862</v>
      </c>
      <c r="W4201" t="str">
        <f>IF(AND(V4201&gt;=Map!$K$2,V4201&lt;=Map!$L$2),"Base",IF(AND(V4201&gt;=Map!$K$3,V4201&lt;=Map!$L$3),"Fcst","N/A"))</f>
        <v>N/A</v>
      </c>
      <c r="X4201" t="str">
        <f>INDEX(Map!$B$2:$B$86,MATCH(D4201,Map!$A$2:$A$86,0),0)</f>
        <v>Bluegrass/EKPC</v>
      </c>
      <c r="Y4201" s="7" t="str">
        <f>IF(INDEX(Map!$C$2:$C$86,MATCH(D4201,Map!$A$2:$A$86,0),0)="","N/A",E4201*INDEX(Map!$C$2:$C$86,MATCH(D4201,Map!$A$2:$A$86,0),0))</f>
        <v>N/A</v>
      </c>
      <c r="Z4201" s="7">
        <f>IF(INDEX(Map!$D$2:$D$86,MATCH(D4201,Map!$A$2:$A$86,0),0)="","N/A",E4201*INDEX(Map!$D$2:$D$86,MATCH(D4201,Map!$A$2:$A$86,0),0))</f>
        <v>0</v>
      </c>
      <c r="AA4201" t="str">
        <f>INDEX(Map!$E$2:$E$86,MATCH(D4201,Map!$A$2:$A$86,0),0)</f>
        <v>SCCT</v>
      </c>
    </row>
    <row r="4202" spans="1:27" x14ac:dyDescent="0.25">
      <c r="A4202" s="1" t="s">
        <v>122</v>
      </c>
      <c r="B4202" s="1" t="s">
        <v>109</v>
      </c>
      <c r="C4202" s="1">
        <v>1</v>
      </c>
      <c r="D4202" s="1" t="s">
        <v>23</v>
      </c>
      <c r="E4202" s="1">
        <v>4</v>
      </c>
      <c r="F4202" s="1">
        <v>0</v>
      </c>
      <c r="G4202" s="1">
        <v>5.0999999999999996</v>
      </c>
      <c r="H4202" s="1">
        <v>2</v>
      </c>
      <c r="I4202" s="1">
        <v>48</v>
      </c>
      <c r="J4202" s="1">
        <v>11909</v>
      </c>
      <c r="K4202" s="1">
        <v>110</v>
      </c>
      <c r="L4202" s="1">
        <v>272.7</v>
      </c>
      <c r="M4202" s="1">
        <v>131</v>
      </c>
      <c r="N4202" s="1">
        <v>2</v>
      </c>
      <c r="O4202" s="1">
        <v>28</v>
      </c>
      <c r="P4202" s="1">
        <v>0</v>
      </c>
      <c r="Q4202" s="1">
        <v>12</v>
      </c>
      <c r="R4202" s="1">
        <v>35.49</v>
      </c>
      <c r="S4202" s="1">
        <v>42.4</v>
      </c>
      <c r="T4202" s="1">
        <v>171</v>
      </c>
      <c r="U4202" s="3" t="str">
        <f t="shared" si="65"/>
        <v>2017Plan</v>
      </c>
      <c r="V4202" s="2">
        <f>DATE(A4202,INDEX(Map!$H$1:$H$12,MATCH(B4202,Map!$G$1:$G$12,0),0),1)</f>
        <v>43891</v>
      </c>
      <c r="W4202" t="str">
        <f>IF(AND(V4202&gt;=Map!$K$2,V4202&lt;=Map!$L$2),"Base",IF(AND(V4202&gt;=Map!$K$3,V4202&lt;=Map!$L$3),"Fcst","N/A"))</f>
        <v>N/A</v>
      </c>
      <c r="X4202" t="str">
        <f>INDEX(Map!$B$2:$B$86,MATCH(D4202,Map!$A$2:$A$86,0),0)</f>
        <v>Brown 1</v>
      </c>
      <c r="Y4202" s="7">
        <f>IF(INDEX(Map!$C$2:$C$86,MATCH(D4202,Map!$A$2:$A$86,0),0)="","N/A",E4202*INDEX(Map!$C$2:$C$86,MATCH(D4202,Map!$A$2:$A$86,0),0))</f>
        <v>4</v>
      </c>
      <c r="Z4202" s="7" t="str">
        <f>IF(INDEX(Map!$D$2:$D$86,MATCH(D4202,Map!$A$2:$A$86,0),0)="","N/A",E4202*INDEX(Map!$D$2:$D$86,MATCH(D4202,Map!$A$2:$A$86,0),0))</f>
        <v>N/A</v>
      </c>
      <c r="AA4202" t="str">
        <f>INDEX(Map!$E$2:$E$86,MATCH(D4202,Map!$A$2:$A$86,0),0)</f>
        <v>Coal</v>
      </c>
    </row>
    <row r="4203" spans="1:27" x14ac:dyDescent="0.25">
      <c r="A4203" s="1" t="s">
        <v>122</v>
      </c>
      <c r="B4203" s="1" t="s">
        <v>109</v>
      </c>
      <c r="C4203" s="1">
        <v>2</v>
      </c>
      <c r="D4203" s="1" t="s">
        <v>24</v>
      </c>
      <c r="E4203" s="1">
        <v>14.6</v>
      </c>
      <c r="F4203" s="1">
        <v>0</v>
      </c>
      <c r="G4203" s="1">
        <v>11.8</v>
      </c>
      <c r="H4203" s="1">
        <v>2</v>
      </c>
      <c r="I4203" s="1">
        <v>159.6</v>
      </c>
      <c r="J4203" s="1">
        <v>10901</v>
      </c>
      <c r="K4203" s="1">
        <v>224</v>
      </c>
      <c r="L4203" s="1">
        <v>272.7</v>
      </c>
      <c r="M4203" s="1">
        <v>435</v>
      </c>
      <c r="N4203" s="1">
        <v>2</v>
      </c>
      <c r="O4203" s="1">
        <v>32</v>
      </c>
      <c r="P4203" s="1">
        <v>0</v>
      </c>
      <c r="Q4203" s="1">
        <v>33</v>
      </c>
      <c r="R4203" s="1">
        <v>32</v>
      </c>
      <c r="S4203" s="1">
        <v>34.15</v>
      </c>
      <c r="T4203" s="1">
        <v>500</v>
      </c>
      <c r="U4203" s="3" t="str">
        <f t="shared" si="65"/>
        <v>2017Plan</v>
      </c>
      <c r="V4203" s="2">
        <f>DATE(A4203,INDEX(Map!$H$1:$H$12,MATCH(B4203,Map!$G$1:$G$12,0),0),1)</f>
        <v>43891</v>
      </c>
      <c r="W4203" t="str">
        <f>IF(AND(V4203&gt;=Map!$K$2,V4203&lt;=Map!$L$2),"Base",IF(AND(V4203&gt;=Map!$K$3,V4203&lt;=Map!$L$3),"Fcst","N/A"))</f>
        <v>N/A</v>
      </c>
      <c r="X4203" t="str">
        <f>INDEX(Map!$B$2:$B$86,MATCH(D4203,Map!$A$2:$A$86,0),0)</f>
        <v>Brown 2</v>
      </c>
      <c r="Y4203" s="7">
        <f>IF(INDEX(Map!$C$2:$C$86,MATCH(D4203,Map!$A$2:$A$86,0),0)="","N/A",E4203*INDEX(Map!$C$2:$C$86,MATCH(D4203,Map!$A$2:$A$86,0),0))</f>
        <v>14.6</v>
      </c>
      <c r="Z4203" s="7" t="str">
        <f>IF(INDEX(Map!$D$2:$D$86,MATCH(D4203,Map!$A$2:$A$86,0),0)="","N/A",E4203*INDEX(Map!$D$2:$D$86,MATCH(D4203,Map!$A$2:$A$86,0),0))</f>
        <v>N/A</v>
      </c>
      <c r="AA4203" t="str">
        <f>INDEX(Map!$E$2:$E$86,MATCH(D4203,Map!$A$2:$A$86,0),0)</f>
        <v>Coal</v>
      </c>
    </row>
    <row r="4204" spans="1:27" x14ac:dyDescent="0.25">
      <c r="A4204" s="1" t="s">
        <v>122</v>
      </c>
      <c r="B4204" s="1" t="s">
        <v>109</v>
      </c>
      <c r="C4204" s="1">
        <v>3</v>
      </c>
      <c r="D4204" s="1" t="s">
        <v>25</v>
      </c>
      <c r="E4204" s="1">
        <v>11.9</v>
      </c>
      <c r="F4204" s="1">
        <v>0</v>
      </c>
      <c r="G4204" s="1">
        <v>3.9</v>
      </c>
      <c r="H4204" s="1">
        <v>2</v>
      </c>
      <c r="I4204" s="1">
        <v>143.69999999999999</v>
      </c>
      <c r="J4204" s="1">
        <v>12126</v>
      </c>
      <c r="K4204" s="1">
        <v>75</v>
      </c>
      <c r="L4204" s="1">
        <v>272.7</v>
      </c>
      <c r="M4204" s="1">
        <v>392</v>
      </c>
      <c r="N4204" s="1">
        <v>2</v>
      </c>
      <c r="O4204" s="1">
        <v>37</v>
      </c>
      <c r="P4204" s="1">
        <v>0</v>
      </c>
      <c r="Q4204" s="1">
        <v>38</v>
      </c>
      <c r="R4204" s="1">
        <v>36.28</v>
      </c>
      <c r="S4204" s="1">
        <v>39.369999999999997</v>
      </c>
      <c r="T4204" s="1">
        <v>467</v>
      </c>
      <c r="U4204" s="3" t="str">
        <f t="shared" si="65"/>
        <v>2017Plan</v>
      </c>
      <c r="V4204" s="2">
        <f>DATE(A4204,INDEX(Map!$H$1:$H$12,MATCH(B4204,Map!$G$1:$G$12,0),0),1)</f>
        <v>43891</v>
      </c>
      <c r="W4204" t="str">
        <f>IF(AND(V4204&gt;=Map!$K$2,V4204&lt;=Map!$L$2),"Base",IF(AND(V4204&gt;=Map!$K$3,V4204&lt;=Map!$L$3),"Fcst","N/A"))</f>
        <v>N/A</v>
      </c>
      <c r="X4204" t="str">
        <f>INDEX(Map!$B$2:$B$86,MATCH(D4204,Map!$A$2:$A$86,0),0)</f>
        <v>Brown 3</v>
      </c>
      <c r="Y4204" s="7">
        <f>IF(INDEX(Map!$C$2:$C$86,MATCH(D4204,Map!$A$2:$A$86,0),0)="","N/A",E4204*INDEX(Map!$C$2:$C$86,MATCH(D4204,Map!$A$2:$A$86,0),0))</f>
        <v>11.9</v>
      </c>
      <c r="Z4204" s="7" t="str">
        <f>IF(INDEX(Map!$D$2:$D$86,MATCH(D4204,Map!$A$2:$A$86,0),0)="","N/A",E4204*INDEX(Map!$D$2:$D$86,MATCH(D4204,Map!$A$2:$A$86,0),0))</f>
        <v>N/A</v>
      </c>
      <c r="AA4204" t="str">
        <f>INDEX(Map!$E$2:$E$86,MATCH(D4204,Map!$A$2:$A$86,0),0)</f>
        <v>Coal</v>
      </c>
    </row>
    <row r="4205" spans="1:27" x14ac:dyDescent="0.25">
      <c r="A4205" s="1" t="s">
        <v>122</v>
      </c>
      <c r="B4205" s="1" t="s">
        <v>109</v>
      </c>
      <c r="C4205" s="1">
        <v>4</v>
      </c>
      <c r="D4205" s="1" t="s">
        <v>26</v>
      </c>
      <c r="E4205" s="1">
        <v>72.2</v>
      </c>
      <c r="F4205" s="1">
        <v>0</v>
      </c>
      <c r="G4205" s="1">
        <v>20.399999999999999</v>
      </c>
      <c r="H4205" s="1">
        <v>1</v>
      </c>
      <c r="I4205" s="1">
        <v>758.1</v>
      </c>
      <c r="J4205" s="1">
        <v>10493</v>
      </c>
      <c r="K4205" s="1">
        <v>186</v>
      </c>
      <c r="L4205" s="1">
        <v>204.3</v>
      </c>
      <c r="M4205" s="1">
        <v>1549</v>
      </c>
      <c r="N4205" s="1">
        <v>1</v>
      </c>
      <c r="O4205" s="1">
        <v>23</v>
      </c>
      <c r="P4205" s="1">
        <v>0</v>
      </c>
      <c r="Q4205" s="1">
        <v>148</v>
      </c>
      <c r="R4205" s="1">
        <v>23.48</v>
      </c>
      <c r="S4205" s="1">
        <v>23.81</v>
      </c>
      <c r="T4205" s="1">
        <v>1720</v>
      </c>
      <c r="U4205" s="3" t="str">
        <f t="shared" si="65"/>
        <v>2017Plan</v>
      </c>
      <c r="V4205" s="2">
        <f>DATE(A4205,INDEX(Map!$H$1:$H$12,MATCH(B4205,Map!$G$1:$G$12,0),0),1)</f>
        <v>43891</v>
      </c>
      <c r="W4205" t="str">
        <f>IF(AND(V4205&gt;=Map!$K$2,V4205&lt;=Map!$L$2),"Base",IF(AND(V4205&gt;=Map!$K$3,V4205&lt;=Map!$L$3),"Fcst","N/A"))</f>
        <v>N/A</v>
      </c>
      <c r="X4205" t="str">
        <f>INDEX(Map!$B$2:$B$86,MATCH(D4205,Map!$A$2:$A$86,0),0)</f>
        <v>Ghent 1</v>
      </c>
      <c r="Y4205" s="7">
        <f>IF(INDEX(Map!$C$2:$C$86,MATCH(D4205,Map!$A$2:$A$86,0),0)="","N/A",E4205*INDEX(Map!$C$2:$C$86,MATCH(D4205,Map!$A$2:$A$86,0),0))</f>
        <v>72.2</v>
      </c>
      <c r="Z4205" s="7" t="str">
        <f>IF(INDEX(Map!$D$2:$D$86,MATCH(D4205,Map!$A$2:$A$86,0),0)="","N/A",E4205*INDEX(Map!$D$2:$D$86,MATCH(D4205,Map!$A$2:$A$86,0),0))</f>
        <v>N/A</v>
      </c>
      <c r="AA4205" t="str">
        <f>INDEX(Map!$E$2:$E$86,MATCH(D4205,Map!$A$2:$A$86,0),0)</f>
        <v>Coal</v>
      </c>
    </row>
    <row r="4206" spans="1:27" x14ac:dyDescent="0.25">
      <c r="A4206" s="1" t="s">
        <v>122</v>
      </c>
      <c r="B4206" s="1" t="s">
        <v>109</v>
      </c>
      <c r="C4206" s="1">
        <v>5</v>
      </c>
      <c r="D4206" s="1" t="s">
        <v>27</v>
      </c>
      <c r="E4206" s="1">
        <v>281.2</v>
      </c>
      <c r="F4206" s="1">
        <v>0</v>
      </c>
      <c r="G4206" s="1">
        <v>78.099999999999994</v>
      </c>
      <c r="H4206" s="1">
        <v>3</v>
      </c>
      <c r="I4206" s="1">
        <v>2912.4</v>
      </c>
      <c r="J4206" s="1">
        <v>10356</v>
      </c>
      <c r="K4206" s="1">
        <v>682</v>
      </c>
      <c r="L4206" s="1">
        <v>204.3</v>
      </c>
      <c r="M4206" s="1">
        <v>5951</v>
      </c>
      <c r="N4206" s="1">
        <v>3</v>
      </c>
      <c r="O4206" s="1">
        <v>51</v>
      </c>
      <c r="P4206" s="1">
        <v>0</v>
      </c>
      <c r="Q4206" s="1">
        <v>336</v>
      </c>
      <c r="R4206" s="1">
        <v>22.36</v>
      </c>
      <c r="S4206" s="1">
        <v>22.54</v>
      </c>
      <c r="T4206" s="1">
        <v>6339</v>
      </c>
      <c r="U4206" s="3" t="str">
        <f t="shared" si="65"/>
        <v>2017Plan</v>
      </c>
      <c r="V4206" s="2">
        <f>DATE(A4206,INDEX(Map!$H$1:$H$12,MATCH(B4206,Map!$G$1:$G$12,0),0),1)</f>
        <v>43891</v>
      </c>
      <c r="W4206" t="str">
        <f>IF(AND(V4206&gt;=Map!$K$2,V4206&lt;=Map!$L$2),"Base",IF(AND(V4206&gt;=Map!$K$3,V4206&lt;=Map!$L$3),"Fcst","N/A"))</f>
        <v>N/A</v>
      </c>
      <c r="X4206" t="str">
        <f>INDEX(Map!$B$2:$B$86,MATCH(D4206,Map!$A$2:$A$86,0),0)</f>
        <v>Ghent 2</v>
      </c>
      <c r="Y4206" s="7">
        <f>IF(INDEX(Map!$C$2:$C$86,MATCH(D4206,Map!$A$2:$A$86,0),0)="","N/A",E4206*INDEX(Map!$C$2:$C$86,MATCH(D4206,Map!$A$2:$A$86,0),0))</f>
        <v>281.2</v>
      </c>
      <c r="Z4206" s="7" t="str">
        <f>IF(INDEX(Map!$D$2:$D$86,MATCH(D4206,Map!$A$2:$A$86,0),0)="","N/A",E4206*INDEX(Map!$D$2:$D$86,MATCH(D4206,Map!$A$2:$A$86,0),0))</f>
        <v>N/A</v>
      </c>
      <c r="AA4206" t="str">
        <f>INDEX(Map!$E$2:$E$86,MATCH(D4206,Map!$A$2:$A$86,0),0)</f>
        <v>Coal</v>
      </c>
    </row>
    <row r="4207" spans="1:27" x14ac:dyDescent="0.25">
      <c r="A4207" s="1" t="s">
        <v>122</v>
      </c>
      <c r="B4207" s="1" t="s">
        <v>109</v>
      </c>
      <c r="C4207" s="1">
        <v>6</v>
      </c>
      <c r="D4207" s="1" t="s">
        <v>28</v>
      </c>
      <c r="E4207" s="1">
        <v>251.8</v>
      </c>
      <c r="F4207" s="1">
        <v>0</v>
      </c>
      <c r="G4207" s="1">
        <v>70.2</v>
      </c>
      <c r="H4207" s="1">
        <v>2</v>
      </c>
      <c r="I4207" s="1">
        <v>2815</v>
      </c>
      <c r="J4207" s="1">
        <v>11180</v>
      </c>
      <c r="K4207" s="1">
        <v>674</v>
      </c>
      <c r="L4207" s="1">
        <v>204.3</v>
      </c>
      <c r="M4207" s="1">
        <v>5752</v>
      </c>
      <c r="N4207" s="1">
        <v>3</v>
      </c>
      <c r="O4207" s="1">
        <v>56</v>
      </c>
      <c r="P4207" s="1">
        <v>0</v>
      </c>
      <c r="Q4207" s="1">
        <v>501</v>
      </c>
      <c r="R4207" s="1">
        <v>24.84</v>
      </c>
      <c r="S4207" s="1">
        <v>25.06</v>
      </c>
      <c r="T4207" s="1">
        <v>6309</v>
      </c>
      <c r="U4207" s="3" t="str">
        <f t="shared" si="65"/>
        <v>2017Plan</v>
      </c>
      <c r="V4207" s="2">
        <f>DATE(A4207,INDEX(Map!$H$1:$H$12,MATCH(B4207,Map!$G$1:$G$12,0),0),1)</f>
        <v>43891</v>
      </c>
      <c r="W4207" t="str">
        <f>IF(AND(V4207&gt;=Map!$K$2,V4207&lt;=Map!$L$2),"Base",IF(AND(V4207&gt;=Map!$K$3,V4207&lt;=Map!$L$3),"Fcst","N/A"))</f>
        <v>N/A</v>
      </c>
      <c r="X4207" t="str">
        <f>INDEX(Map!$B$2:$B$86,MATCH(D4207,Map!$A$2:$A$86,0),0)</f>
        <v>Ghent 3</v>
      </c>
      <c r="Y4207" s="7">
        <f>IF(INDEX(Map!$C$2:$C$86,MATCH(D4207,Map!$A$2:$A$86,0),0)="","N/A",E4207*INDEX(Map!$C$2:$C$86,MATCH(D4207,Map!$A$2:$A$86,0),0))</f>
        <v>251.8</v>
      </c>
      <c r="Z4207" s="7" t="str">
        <f>IF(INDEX(Map!$D$2:$D$86,MATCH(D4207,Map!$A$2:$A$86,0),0)="","N/A",E4207*INDEX(Map!$D$2:$D$86,MATCH(D4207,Map!$A$2:$A$86,0),0))</f>
        <v>N/A</v>
      </c>
      <c r="AA4207" t="str">
        <f>INDEX(Map!$E$2:$E$86,MATCH(D4207,Map!$A$2:$A$86,0),0)</f>
        <v>Coal</v>
      </c>
    </row>
    <row r="4208" spans="1:27" x14ac:dyDescent="0.25">
      <c r="A4208" s="1" t="s">
        <v>122</v>
      </c>
      <c r="B4208" s="1" t="s">
        <v>109</v>
      </c>
      <c r="C4208" s="1">
        <v>7</v>
      </c>
      <c r="D4208" s="1" t="s">
        <v>29</v>
      </c>
      <c r="E4208" s="1">
        <v>300.3</v>
      </c>
      <c r="F4208" s="1">
        <v>0</v>
      </c>
      <c r="G4208" s="1">
        <v>84.8</v>
      </c>
      <c r="H4208" s="1">
        <v>2</v>
      </c>
      <c r="I4208" s="1">
        <v>3268.6</v>
      </c>
      <c r="J4208" s="1">
        <v>10883</v>
      </c>
      <c r="K4208" s="1">
        <v>703</v>
      </c>
      <c r="L4208" s="1">
        <v>204.3</v>
      </c>
      <c r="M4208" s="1">
        <v>6679</v>
      </c>
      <c r="N4208" s="1">
        <v>4</v>
      </c>
      <c r="O4208" s="1">
        <v>67</v>
      </c>
      <c r="P4208" s="1">
        <v>0</v>
      </c>
      <c r="Q4208" s="1">
        <v>620</v>
      </c>
      <c r="R4208" s="1">
        <v>24.3</v>
      </c>
      <c r="S4208" s="1">
        <v>24.53</v>
      </c>
      <c r="T4208" s="1">
        <v>7366</v>
      </c>
      <c r="U4208" s="3" t="str">
        <f t="shared" si="65"/>
        <v>2017Plan</v>
      </c>
      <c r="V4208" s="2">
        <f>DATE(A4208,INDEX(Map!$H$1:$H$12,MATCH(B4208,Map!$G$1:$G$12,0),0),1)</f>
        <v>43891</v>
      </c>
      <c r="W4208" t="str">
        <f>IF(AND(V4208&gt;=Map!$K$2,V4208&lt;=Map!$L$2),"Base",IF(AND(V4208&gt;=Map!$K$3,V4208&lt;=Map!$L$3),"Fcst","N/A"))</f>
        <v>N/A</v>
      </c>
      <c r="X4208" t="str">
        <f>INDEX(Map!$B$2:$B$86,MATCH(D4208,Map!$A$2:$A$86,0),0)</f>
        <v>Ghent 4</v>
      </c>
      <c r="Y4208" s="7">
        <f>IF(INDEX(Map!$C$2:$C$86,MATCH(D4208,Map!$A$2:$A$86,0),0)="","N/A",E4208*INDEX(Map!$C$2:$C$86,MATCH(D4208,Map!$A$2:$A$86,0),0))</f>
        <v>300.3</v>
      </c>
      <c r="Z4208" s="7" t="str">
        <f>IF(INDEX(Map!$D$2:$D$86,MATCH(D4208,Map!$A$2:$A$86,0),0)="","N/A",E4208*INDEX(Map!$D$2:$D$86,MATCH(D4208,Map!$A$2:$A$86,0),0))</f>
        <v>N/A</v>
      </c>
      <c r="AA4208" t="str">
        <f>INDEX(Map!$E$2:$E$86,MATCH(D4208,Map!$A$2:$A$86,0),0)</f>
        <v>Coal</v>
      </c>
    </row>
    <row r="4209" spans="1:27" x14ac:dyDescent="0.25">
      <c r="A4209" s="1" t="s">
        <v>122</v>
      </c>
      <c r="B4209" s="1" t="s">
        <v>109</v>
      </c>
      <c r="C4209" s="1">
        <v>8</v>
      </c>
      <c r="D4209" s="1" t="s">
        <v>30</v>
      </c>
      <c r="E4209" s="1">
        <v>176.6</v>
      </c>
      <c r="F4209" s="1">
        <v>0</v>
      </c>
      <c r="G4209" s="1">
        <v>79.099999999999994</v>
      </c>
      <c r="H4209" s="1">
        <v>2</v>
      </c>
      <c r="I4209" s="1">
        <v>1842</v>
      </c>
      <c r="J4209" s="1">
        <v>10431</v>
      </c>
      <c r="K4209" s="1">
        <v>697</v>
      </c>
      <c r="L4209" s="1">
        <v>203.7</v>
      </c>
      <c r="M4209" s="1">
        <v>3751</v>
      </c>
      <c r="N4209" s="1">
        <v>4</v>
      </c>
      <c r="O4209" s="1">
        <v>18</v>
      </c>
      <c r="P4209" s="1">
        <v>0</v>
      </c>
      <c r="Q4209" s="1">
        <v>162</v>
      </c>
      <c r="R4209" s="1">
        <v>22.16</v>
      </c>
      <c r="S4209" s="1">
        <v>22.26</v>
      </c>
      <c r="T4209" s="1">
        <v>3931</v>
      </c>
      <c r="U4209" s="3" t="str">
        <f t="shared" si="65"/>
        <v>2017Plan</v>
      </c>
      <c r="V4209" s="2">
        <f>DATE(A4209,INDEX(Map!$H$1:$H$12,MATCH(B4209,Map!$G$1:$G$12,0),0),1)</f>
        <v>43891</v>
      </c>
      <c r="W4209" t="str">
        <f>IF(AND(V4209&gt;=Map!$K$2,V4209&lt;=Map!$L$2),"Base",IF(AND(V4209&gt;=Map!$K$3,V4209&lt;=Map!$L$3),"Fcst","N/A"))</f>
        <v>N/A</v>
      </c>
      <c r="X4209" t="str">
        <f>INDEX(Map!$B$2:$B$86,MATCH(D4209,Map!$A$2:$A$86,0),0)</f>
        <v>Mill Creek 1</v>
      </c>
      <c r="Y4209" s="7" t="str">
        <f>IF(INDEX(Map!$C$2:$C$86,MATCH(D4209,Map!$A$2:$A$86,0),0)="","N/A",E4209*INDEX(Map!$C$2:$C$86,MATCH(D4209,Map!$A$2:$A$86,0),0))</f>
        <v>N/A</v>
      </c>
      <c r="Z4209" s="7">
        <f>IF(INDEX(Map!$D$2:$D$86,MATCH(D4209,Map!$A$2:$A$86,0),0)="","N/A",E4209*INDEX(Map!$D$2:$D$86,MATCH(D4209,Map!$A$2:$A$86,0),0))</f>
        <v>176.6</v>
      </c>
      <c r="AA4209" t="str">
        <f>INDEX(Map!$E$2:$E$86,MATCH(D4209,Map!$A$2:$A$86,0),0)</f>
        <v>Coal</v>
      </c>
    </row>
    <row r="4210" spans="1:27" x14ac:dyDescent="0.25">
      <c r="A4210" s="1" t="s">
        <v>122</v>
      </c>
      <c r="B4210" s="1" t="s">
        <v>109</v>
      </c>
      <c r="C4210" s="1">
        <v>9</v>
      </c>
      <c r="D4210" s="1" t="s">
        <v>31</v>
      </c>
      <c r="E4210" s="1">
        <v>147.30000000000001</v>
      </c>
      <c r="F4210" s="1">
        <v>0</v>
      </c>
      <c r="G4210" s="1">
        <v>66.900000000000006</v>
      </c>
      <c r="H4210" s="1">
        <v>2</v>
      </c>
      <c r="I4210" s="1">
        <v>1569.5</v>
      </c>
      <c r="J4210" s="1">
        <v>10655</v>
      </c>
      <c r="K4210" s="1">
        <v>584</v>
      </c>
      <c r="L4210" s="1">
        <v>203.7</v>
      </c>
      <c r="M4210" s="1">
        <v>3197</v>
      </c>
      <c r="N4210" s="1">
        <v>4</v>
      </c>
      <c r="O4210" s="1">
        <v>18</v>
      </c>
      <c r="P4210" s="1">
        <v>0</v>
      </c>
      <c r="Q4210" s="1">
        <v>172</v>
      </c>
      <c r="R4210" s="1">
        <v>22.86</v>
      </c>
      <c r="S4210" s="1">
        <v>22.99</v>
      </c>
      <c r="T4210" s="1">
        <v>3386</v>
      </c>
      <c r="U4210" s="3" t="str">
        <f t="shared" si="65"/>
        <v>2017Plan</v>
      </c>
      <c r="V4210" s="2">
        <f>DATE(A4210,INDEX(Map!$H$1:$H$12,MATCH(B4210,Map!$G$1:$G$12,0),0),1)</f>
        <v>43891</v>
      </c>
      <c r="W4210" t="str">
        <f>IF(AND(V4210&gt;=Map!$K$2,V4210&lt;=Map!$L$2),"Base",IF(AND(V4210&gt;=Map!$K$3,V4210&lt;=Map!$L$3),"Fcst","N/A"))</f>
        <v>N/A</v>
      </c>
      <c r="X4210" t="str">
        <f>INDEX(Map!$B$2:$B$86,MATCH(D4210,Map!$A$2:$A$86,0),0)</f>
        <v>Mill Creek 2</v>
      </c>
      <c r="Y4210" s="7" t="str">
        <f>IF(INDEX(Map!$C$2:$C$86,MATCH(D4210,Map!$A$2:$A$86,0),0)="","N/A",E4210*INDEX(Map!$C$2:$C$86,MATCH(D4210,Map!$A$2:$A$86,0),0))</f>
        <v>N/A</v>
      </c>
      <c r="Z4210" s="7">
        <f>IF(INDEX(Map!$D$2:$D$86,MATCH(D4210,Map!$A$2:$A$86,0),0)="","N/A",E4210*INDEX(Map!$D$2:$D$86,MATCH(D4210,Map!$A$2:$A$86,0),0))</f>
        <v>147.30000000000001</v>
      </c>
      <c r="AA4210" t="str">
        <f>INDEX(Map!$E$2:$E$86,MATCH(D4210,Map!$A$2:$A$86,0),0)</f>
        <v>Coal</v>
      </c>
    </row>
    <row r="4211" spans="1:27" x14ac:dyDescent="0.25">
      <c r="A4211" s="1" t="s">
        <v>122</v>
      </c>
      <c r="B4211" s="1" t="s">
        <v>109</v>
      </c>
      <c r="C4211" s="1">
        <v>10</v>
      </c>
      <c r="D4211" s="1" t="s">
        <v>32</v>
      </c>
      <c r="E4211" s="1">
        <v>220</v>
      </c>
      <c r="F4211" s="1">
        <v>0</v>
      </c>
      <c r="G4211" s="1">
        <v>76.400000000000006</v>
      </c>
      <c r="H4211" s="1">
        <v>2</v>
      </c>
      <c r="I4211" s="1">
        <v>2342.5</v>
      </c>
      <c r="J4211" s="1">
        <v>10647</v>
      </c>
      <c r="K4211" s="1">
        <v>695</v>
      </c>
      <c r="L4211" s="1">
        <v>203.7</v>
      </c>
      <c r="M4211" s="1">
        <v>4771</v>
      </c>
      <c r="N4211" s="1">
        <v>12</v>
      </c>
      <c r="O4211" s="1">
        <v>49</v>
      </c>
      <c r="P4211" s="1">
        <v>0</v>
      </c>
      <c r="Q4211" s="1">
        <v>289</v>
      </c>
      <c r="R4211" s="1">
        <v>23</v>
      </c>
      <c r="S4211" s="1">
        <v>23.22</v>
      </c>
      <c r="T4211" s="1">
        <v>5109</v>
      </c>
      <c r="U4211" s="3" t="str">
        <f t="shared" si="65"/>
        <v>2017Plan</v>
      </c>
      <c r="V4211" s="2">
        <f>DATE(A4211,INDEX(Map!$H$1:$H$12,MATCH(B4211,Map!$G$1:$G$12,0),0),1)</f>
        <v>43891</v>
      </c>
      <c r="W4211" t="str">
        <f>IF(AND(V4211&gt;=Map!$K$2,V4211&lt;=Map!$L$2),"Base",IF(AND(V4211&gt;=Map!$K$3,V4211&lt;=Map!$L$3),"Fcst","N/A"))</f>
        <v>N/A</v>
      </c>
      <c r="X4211" t="str">
        <f>INDEX(Map!$B$2:$B$86,MATCH(D4211,Map!$A$2:$A$86,0),0)</f>
        <v>Mill Creek 3</v>
      </c>
      <c r="Y4211" s="7" t="str">
        <f>IF(INDEX(Map!$C$2:$C$86,MATCH(D4211,Map!$A$2:$A$86,0),0)="","N/A",E4211*INDEX(Map!$C$2:$C$86,MATCH(D4211,Map!$A$2:$A$86,0),0))</f>
        <v>N/A</v>
      </c>
      <c r="Z4211" s="7">
        <f>IF(INDEX(Map!$D$2:$D$86,MATCH(D4211,Map!$A$2:$A$86,0),0)="","N/A",E4211*INDEX(Map!$D$2:$D$86,MATCH(D4211,Map!$A$2:$A$86,0),0))</f>
        <v>220</v>
      </c>
      <c r="AA4211" t="str">
        <f>INDEX(Map!$E$2:$E$86,MATCH(D4211,Map!$A$2:$A$86,0),0)</f>
        <v>Coal</v>
      </c>
    </row>
    <row r="4212" spans="1:27" x14ac:dyDescent="0.25">
      <c r="A4212" s="1" t="s">
        <v>122</v>
      </c>
      <c r="B4212" s="1" t="s">
        <v>109</v>
      </c>
      <c r="C4212" s="1">
        <v>11</v>
      </c>
      <c r="D4212" s="1" t="s">
        <v>33</v>
      </c>
      <c r="E4212" s="1">
        <v>297.10000000000002</v>
      </c>
      <c r="F4212" s="1">
        <v>0</v>
      </c>
      <c r="G4212" s="1">
        <v>82.8</v>
      </c>
      <c r="H4212" s="1">
        <v>2</v>
      </c>
      <c r="I4212" s="1">
        <v>3095.2</v>
      </c>
      <c r="J4212" s="1">
        <v>10419</v>
      </c>
      <c r="K4212" s="1">
        <v>692</v>
      </c>
      <c r="L4212" s="1">
        <v>203.7</v>
      </c>
      <c r="M4212" s="1">
        <v>6304</v>
      </c>
      <c r="N4212" s="1">
        <v>19</v>
      </c>
      <c r="O4212" s="1">
        <v>78</v>
      </c>
      <c r="P4212" s="1">
        <v>0</v>
      </c>
      <c r="Q4212" s="1">
        <v>362</v>
      </c>
      <c r="R4212" s="1">
        <v>22.44</v>
      </c>
      <c r="S4212" s="1">
        <v>22.7</v>
      </c>
      <c r="T4212" s="1">
        <v>6744</v>
      </c>
      <c r="U4212" s="3" t="str">
        <f t="shared" si="65"/>
        <v>2017Plan</v>
      </c>
      <c r="V4212" s="2">
        <f>DATE(A4212,INDEX(Map!$H$1:$H$12,MATCH(B4212,Map!$G$1:$G$12,0),0),1)</f>
        <v>43891</v>
      </c>
      <c r="W4212" t="str">
        <f>IF(AND(V4212&gt;=Map!$K$2,V4212&lt;=Map!$L$2),"Base",IF(AND(V4212&gt;=Map!$K$3,V4212&lt;=Map!$L$3),"Fcst","N/A"))</f>
        <v>N/A</v>
      </c>
      <c r="X4212" t="str">
        <f>INDEX(Map!$B$2:$B$86,MATCH(D4212,Map!$A$2:$A$86,0),0)</f>
        <v>Mill Creek 4</v>
      </c>
      <c r="Y4212" s="7" t="str">
        <f>IF(INDEX(Map!$C$2:$C$86,MATCH(D4212,Map!$A$2:$A$86,0),0)="","N/A",E4212*INDEX(Map!$C$2:$C$86,MATCH(D4212,Map!$A$2:$A$86,0),0))</f>
        <v>N/A</v>
      </c>
      <c r="Z4212" s="7">
        <f>IF(INDEX(Map!$D$2:$D$86,MATCH(D4212,Map!$A$2:$A$86,0),0)="","N/A",E4212*INDEX(Map!$D$2:$D$86,MATCH(D4212,Map!$A$2:$A$86,0),0))</f>
        <v>297.10000000000002</v>
      </c>
      <c r="AA4212" t="str">
        <f>INDEX(Map!$E$2:$E$86,MATCH(D4212,Map!$A$2:$A$86,0),0)</f>
        <v>Coal</v>
      </c>
    </row>
    <row r="4213" spans="1:27" x14ac:dyDescent="0.25">
      <c r="A4213" s="1" t="s">
        <v>122</v>
      </c>
      <c r="B4213" s="1" t="s">
        <v>109</v>
      </c>
      <c r="C4213" s="1">
        <v>12</v>
      </c>
      <c r="D4213" s="1" t="s">
        <v>34</v>
      </c>
      <c r="E4213" s="1">
        <v>224.7</v>
      </c>
      <c r="F4213" s="1">
        <v>0</v>
      </c>
      <c r="G4213" s="1">
        <v>81.599999999999994</v>
      </c>
      <c r="H4213" s="1">
        <v>2</v>
      </c>
      <c r="I4213" s="1">
        <v>2398.1999999999998</v>
      </c>
      <c r="J4213" s="1">
        <v>10673</v>
      </c>
      <c r="K4213" s="1">
        <v>699</v>
      </c>
      <c r="L4213" s="1">
        <v>198.4</v>
      </c>
      <c r="M4213" s="1">
        <v>4758</v>
      </c>
      <c r="N4213" s="1">
        <v>7</v>
      </c>
      <c r="O4213" s="1">
        <v>26</v>
      </c>
      <c r="P4213" s="1">
        <v>0</v>
      </c>
      <c r="Q4213" s="1">
        <v>304</v>
      </c>
      <c r="R4213" s="1">
        <v>22.53</v>
      </c>
      <c r="S4213" s="1">
        <v>22.64</v>
      </c>
      <c r="T4213" s="1">
        <v>5088</v>
      </c>
      <c r="U4213" s="3" t="str">
        <f t="shared" si="65"/>
        <v>2017Plan</v>
      </c>
      <c r="V4213" s="2">
        <f>DATE(A4213,INDEX(Map!$H$1:$H$12,MATCH(B4213,Map!$G$1:$G$12,0),0),1)</f>
        <v>43891</v>
      </c>
      <c r="W4213" t="str">
        <f>IF(AND(V4213&gt;=Map!$K$2,V4213&lt;=Map!$L$2),"Base",IF(AND(V4213&gt;=Map!$K$3,V4213&lt;=Map!$L$3),"Fcst","N/A"))</f>
        <v>N/A</v>
      </c>
      <c r="X4213" t="str">
        <f>INDEX(Map!$B$2:$B$86,MATCH(D4213,Map!$A$2:$A$86,0),0)</f>
        <v>Trimble County 1</v>
      </c>
      <c r="Y4213" s="7" t="str">
        <f>IF(INDEX(Map!$C$2:$C$86,MATCH(D4213,Map!$A$2:$A$86,0),0)="","N/A",E4213*INDEX(Map!$C$2:$C$86,MATCH(D4213,Map!$A$2:$A$86,0),0))</f>
        <v>N/A</v>
      </c>
      <c r="Z4213" s="7">
        <f>IF(INDEX(Map!$D$2:$D$86,MATCH(D4213,Map!$A$2:$A$86,0),0)="","N/A",E4213*INDEX(Map!$D$2:$D$86,MATCH(D4213,Map!$A$2:$A$86,0),0))</f>
        <v>224.7</v>
      </c>
      <c r="AA4213" t="str">
        <f>INDEX(Map!$E$2:$E$86,MATCH(D4213,Map!$A$2:$A$86,0),0)</f>
        <v>Coal</v>
      </c>
    </row>
    <row r="4214" spans="1:27" x14ac:dyDescent="0.25">
      <c r="A4214" s="1" t="s">
        <v>122</v>
      </c>
      <c r="B4214" s="1" t="s">
        <v>109</v>
      </c>
      <c r="C4214" s="1">
        <v>13</v>
      </c>
      <c r="D4214" s="1" t="s">
        <v>35</v>
      </c>
      <c r="E4214" s="1">
        <v>237.6</v>
      </c>
      <c r="F4214" s="1">
        <v>0</v>
      </c>
      <c r="G4214" s="1">
        <v>57</v>
      </c>
      <c r="H4214" s="1">
        <v>1</v>
      </c>
      <c r="I4214" s="1">
        <v>2181.8000000000002</v>
      </c>
      <c r="J4214" s="1">
        <v>9181</v>
      </c>
      <c r="K4214" s="1">
        <v>439</v>
      </c>
      <c r="L4214" s="1">
        <v>207.9</v>
      </c>
      <c r="M4214" s="1">
        <v>4536</v>
      </c>
      <c r="N4214" s="1">
        <v>7</v>
      </c>
      <c r="O4214" s="1">
        <v>27</v>
      </c>
      <c r="P4214" s="1">
        <v>0</v>
      </c>
      <c r="Q4214" s="1">
        <v>353</v>
      </c>
      <c r="R4214" s="1">
        <v>20.58</v>
      </c>
      <c r="S4214" s="1">
        <v>20.69</v>
      </c>
      <c r="T4214" s="1">
        <v>4916</v>
      </c>
      <c r="U4214" s="3" t="str">
        <f t="shared" si="65"/>
        <v>2017Plan</v>
      </c>
      <c r="V4214" s="2">
        <f>DATE(A4214,INDEX(Map!$H$1:$H$12,MATCH(B4214,Map!$G$1:$G$12,0),0),1)</f>
        <v>43891</v>
      </c>
      <c r="W4214" t="str">
        <f>IF(AND(V4214&gt;=Map!$K$2,V4214&lt;=Map!$L$2),"Base",IF(AND(V4214&gt;=Map!$K$3,V4214&lt;=Map!$L$3),"Fcst","N/A"))</f>
        <v>N/A</v>
      </c>
      <c r="X4214" t="str">
        <f>INDEX(Map!$B$2:$B$86,MATCH(D4214,Map!$A$2:$A$86,0),0)</f>
        <v>Trimble County 2</v>
      </c>
      <c r="Y4214" s="7">
        <f>IF(INDEX(Map!$C$2:$C$86,MATCH(D4214,Map!$A$2:$A$86,0),0)="","N/A",E4214*INDEX(Map!$C$2:$C$86,MATCH(D4214,Map!$A$2:$A$86,0),0))</f>
        <v>192.45600000000002</v>
      </c>
      <c r="Z4214" s="7">
        <f>IF(INDEX(Map!$D$2:$D$86,MATCH(D4214,Map!$A$2:$A$86,0),0)="","N/A",E4214*INDEX(Map!$D$2:$D$86,MATCH(D4214,Map!$A$2:$A$86,0),0))</f>
        <v>45.143999999999998</v>
      </c>
      <c r="AA4214" t="str">
        <f>INDEX(Map!$E$2:$E$86,MATCH(D4214,Map!$A$2:$A$86,0),0)</f>
        <v>Coal</v>
      </c>
    </row>
    <row r="4215" spans="1:27" x14ac:dyDescent="0.25">
      <c r="A4215" s="1" t="s">
        <v>122</v>
      </c>
      <c r="B4215" s="1" t="s">
        <v>109</v>
      </c>
      <c r="C4215" s="1">
        <v>14</v>
      </c>
      <c r="D4215" s="1" t="s">
        <v>36</v>
      </c>
      <c r="E4215" s="1">
        <v>0</v>
      </c>
      <c r="F4215" s="1">
        <v>0</v>
      </c>
      <c r="G4215" s="1">
        <v>0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</v>
      </c>
      <c r="U4215" s="3" t="str">
        <f t="shared" si="65"/>
        <v>2017Plan</v>
      </c>
      <c r="V4215" s="2">
        <f>DATE(A4215,INDEX(Map!$H$1:$H$12,MATCH(B4215,Map!$G$1:$G$12,0),0),1)</f>
        <v>43891</v>
      </c>
      <c r="W4215" t="str">
        <f>IF(AND(V4215&gt;=Map!$K$2,V4215&lt;=Map!$L$2),"Base",IF(AND(V4215&gt;=Map!$K$3,V4215&lt;=Map!$L$3),"Fcst","N/A"))</f>
        <v>N/A</v>
      </c>
      <c r="X4215" t="str">
        <f>INDEX(Map!$B$2:$B$86,MATCH(D4215,Map!$A$2:$A$86,0),0)</f>
        <v>Cane Run 7</v>
      </c>
      <c r="Y4215" s="7">
        <f>IF(INDEX(Map!$C$2:$C$86,MATCH(D4215,Map!$A$2:$A$86,0),0)="","N/A",E4215*INDEX(Map!$C$2:$C$86,MATCH(D4215,Map!$A$2:$A$86,0),0))</f>
        <v>0</v>
      </c>
      <c r="Z4215" s="7">
        <f>IF(INDEX(Map!$D$2:$D$86,MATCH(D4215,Map!$A$2:$A$86,0),0)="","N/A",E4215*INDEX(Map!$D$2:$D$86,MATCH(D4215,Map!$A$2:$A$86,0),0))</f>
        <v>0</v>
      </c>
      <c r="AA4215" t="str">
        <f>INDEX(Map!$E$2:$E$86,MATCH(D4215,Map!$A$2:$A$86,0),0)</f>
        <v>NGCC</v>
      </c>
    </row>
    <row r="4216" spans="1:27" x14ac:dyDescent="0.25">
      <c r="A4216" s="1" t="s">
        <v>122</v>
      </c>
      <c r="B4216" s="1" t="s">
        <v>109</v>
      </c>
      <c r="C4216" s="1">
        <v>15</v>
      </c>
      <c r="D4216" s="1" t="s">
        <v>37</v>
      </c>
      <c r="E4216" s="1">
        <v>299.3</v>
      </c>
      <c r="F4216" s="1">
        <v>0</v>
      </c>
      <c r="G4216" s="1">
        <v>58.2</v>
      </c>
      <c r="H4216" s="1">
        <v>10</v>
      </c>
      <c r="I4216" s="1">
        <v>2099.3000000000002</v>
      </c>
      <c r="J4216" s="1">
        <v>7014</v>
      </c>
      <c r="K4216" s="1">
        <v>592</v>
      </c>
      <c r="L4216" s="1">
        <v>389.6</v>
      </c>
      <c r="M4216" s="1">
        <v>8179</v>
      </c>
      <c r="N4216" s="1">
        <v>29</v>
      </c>
      <c r="O4216" s="1">
        <v>115</v>
      </c>
      <c r="P4216" s="1">
        <v>0</v>
      </c>
      <c r="Q4216" s="1">
        <v>506</v>
      </c>
      <c r="R4216" s="1">
        <v>29.01</v>
      </c>
      <c r="S4216" s="1">
        <v>29.4</v>
      </c>
      <c r="T4216" s="1">
        <v>8799</v>
      </c>
      <c r="U4216" s="3" t="str">
        <f t="shared" si="65"/>
        <v>2017Plan</v>
      </c>
      <c r="V4216" s="2">
        <f>DATE(A4216,INDEX(Map!$H$1:$H$12,MATCH(B4216,Map!$G$1:$G$12,0),0),1)</f>
        <v>43891</v>
      </c>
      <c r="W4216" t="str">
        <f>IF(AND(V4216&gt;=Map!$K$2,V4216&lt;=Map!$L$2),"Base",IF(AND(V4216&gt;=Map!$K$3,V4216&lt;=Map!$L$3),"Fcst","N/A"))</f>
        <v>N/A</v>
      </c>
      <c r="X4216" t="str">
        <f>INDEX(Map!$B$2:$B$86,MATCH(D4216,Map!$A$2:$A$86,0),0)</f>
        <v>Cane Run 7</v>
      </c>
      <c r="Y4216" s="7">
        <f>IF(INDEX(Map!$C$2:$C$86,MATCH(D4216,Map!$A$2:$A$86,0),0)="","N/A",E4216*INDEX(Map!$C$2:$C$86,MATCH(D4216,Map!$A$2:$A$86,0),0))</f>
        <v>233.45400000000001</v>
      </c>
      <c r="Z4216" s="7">
        <f>IF(INDEX(Map!$D$2:$D$86,MATCH(D4216,Map!$A$2:$A$86,0),0)="","N/A",E4216*INDEX(Map!$D$2:$D$86,MATCH(D4216,Map!$A$2:$A$86,0),0))</f>
        <v>65.846000000000004</v>
      </c>
      <c r="AA4216" t="str">
        <f>INDEX(Map!$E$2:$E$86,MATCH(D4216,Map!$A$2:$A$86,0),0)</f>
        <v>NGCC</v>
      </c>
    </row>
    <row r="4217" spans="1:27" x14ac:dyDescent="0.25">
      <c r="A4217" s="1" t="s">
        <v>122</v>
      </c>
      <c r="B4217" s="1" t="s">
        <v>109</v>
      </c>
      <c r="C4217" s="1">
        <v>16</v>
      </c>
      <c r="D4217" s="1" t="s">
        <v>38</v>
      </c>
      <c r="E4217" s="1">
        <v>0.2</v>
      </c>
      <c r="F4217" s="1">
        <v>0</v>
      </c>
      <c r="G4217" s="1">
        <v>0.3</v>
      </c>
      <c r="H4217" s="1">
        <v>1</v>
      </c>
      <c r="I4217" s="1">
        <v>4.2</v>
      </c>
      <c r="J4217" s="1">
        <v>16624</v>
      </c>
      <c r="K4217" s="1">
        <v>5</v>
      </c>
      <c r="L4217" s="1">
        <v>391.7</v>
      </c>
      <c r="M4217" s="1">
        <v>16</v>
      </c>
      <c r="N4217" s="1">
        <v>0</v>
      </c>
      <c r="O4217" s="1">
        <v>0</v>
      </c>
      <c r="P4217" s="1">
        <v>0</v>
      </c>
      <c r="Q4217" s="1">
        <v>0</v>
      </c>
      <c r="R4217" s="1">
        <v>65.12</v>
      </c>
      <c r="S4217" s="1">
        <v>66.430000000000007</v>
      </c>
      <c r="T4217" s="1">
        <v>17</v>
      </c>
      <c r="U4217" s="3" t="str">
        <f t="shared" si="65"/>
        <v>2017Plan</v>
      </c>
      <c r="V4217" s="2">
        <f>DATE(A4217,INDEX(Map!$H$1:$H$12,MATCH(B4217,Map!$G$1:$G$12,0),0),1)</f>
        <v>43891</v>
      </c>
      <c r="W4217" t="str">
        <f>IF(AND(V4217&gt;=Map!$K$2,V4217&lt;=Map!$L$2),"Base",IF(AND(V4217&gt;=Map!$K$3,V4217&lt;=Map!$L$3),"Fcst","N/A"))</f>
        <v>N/A</v>
      </c>
      <c r="X4217" t="str">
        <f>INDEX(Map!$B$2:$B$86,MATCH(D4217,Map!$A$2:$A$86,0),0)</f>
        <v>Brown 5</v>
      </c>
      <c r="Y4217" s="7">
        <f>IF(INDEX(Map!$C$2:$C$86,MATCH(D4217,Map!$A$2:$A$86,0),0)="","N/A",E4217*INDEX(Map!$C$2:$C$86,MATCH(D4217,Map!$A$2:$A$86,0),0))</f>
        <v>9.4E-2</v>
      </c>
      <c r="Z4217" s="7">
        <f>IF(INDEX(Map!$D$2:$D$86,MATCH(D4217,Map!$A$2:$A$86,0),0)="","N/A",E4217*INDEX(Map!$D$2:$D$86,MATCH(D4217,Map!$A$2:$A$86,0),0))</f>
        <v>0.10600000000000001</v>
      </c>
      <c r="AA4217" t="str">
        <f>INDEX(Map!$E$2:$E$86,MATCH(D4217,Map!$A$2:$A$86,0),0)</f>
        <v>SCCT</v>
      </c>
    </row>
    <row r="4218" spans="1:27" x14ac:dyDescent="0.25">
      <c r="A4218" s="1" t="s">
        <v>122</v>
      </c>
      <c r="B4218" s="1" t="s">
        <v>109</v>
      </c>
      <c r="C4218" s="1">
        <v>17</v>
      </c>
      <c r="D4218" s="1" t="s">
        <v>39</v>
      </c>
      <c r="E4218" s="1">
        <v>0</v>
      </c>
      <c r="F4218" s="1">
        <v>0</v>
      </c>
      <c r="G4218" s="1">
        <v>0</v>
      </c>
      <c r="H4218" s="1">
        <v>0</v>
      </c>
      <c r="I4218" s="1">
        <v>0</v>
      </c>
      <c r="J4218" s="1">
        <v>0</v>
      </c>
      <c r="K4218" s="1">
        <v>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S4218" s="1">
        <v>0</v>
      </c>
      <c r="T4218" s="1">
        <v>0</v>
      </c>
      <c r="U4218" s="3" t="str">
        <f t="shared" si="65"/>
        <v>2017Plan</v>
      </c>
      <c r="V4218" s="2">
        <f>DATE(A4218,INDEX(Map!$H$1:$H$12,MATCH(B4218,Map!$G$1:$G$12,0),0),1)</f>
        <v>43891</v>
      </c>
      <c r="W4218" t="str">
        <f>IF(AND(V4218&gt;=Map!$K$2,V4218&lt;=Map!$L$2),"Base",IF(AND(V4218&gt;=Map!$K$3,V4218&lt;=Map!$L$3),"Fcst","N/A"))</f>
        <v>N/A</v>
      </c>
      <c r="X4218" t="str">
        <f>INDEX(Map!$B$2:$B$86,MATCH(D4218,Map!$A$2:$A$86,0),0)</f>
        <v>Brown 5</v>
      </c>
      <c r="Y4218" s="7">
        <f>IF(INDEX(Map!$C$2:$C$86,MATCH(D4218,Map!$A$2:$A$86,0),0)="","N/A",E4218*INDEX(Map!$C$2:$C$86,MATCH(D4218,Map!$A$2:$A$86,0),0))</f>
        <v>0</v>
      </c>
      <c r="Z4218" s="7">
        <f>IF(INDEX(Map!$D$2:$D$86,MATCH(D4218,Map!$A$2:$A$86,0),0)="","N/A",E4218*INDEX(Map!$D$2:$D$86,MATCH(D4218,Map!$A$2:$A$86,0),0))</f>
        <v>0</v>
      </c>
      <c r="AA4218" t="str">
        <f>INDEX(Map!$E$2:$E$86,MATCH(D4218,Map!$A$2:$A$86,0),0)</f>
        <v>SCCT</v>
      </c>
    </row>
    <row r="4219" spans="1:27" x14ac:dyDescent="0.25">
      <c r="A4219" s="1" t="s">
        <v>122</v>
      </c>
      <c r="B4219" s="1" t="s">
        <v>109</v>
      </c>
      <c r="C4219" s="1">
        <v>18</v>
      </c>
      <c r="D4219" s="1" t="s">
        <v>40</v>
      </c>
      <c r="E4219" s="1">
        <v>0.6</v>
      </c>
      <c r="F4219" s="1">
        <v>0</v>
      </c>
      <c r="G4219" s="1">
        <v>0.5</v>
      </c>
      <c r="H4219" s="1">
        <v>1</v>
      </c>
      <c r="I4219" s="1">
        <v>8.1</v>
      </c>
      <c r="J4219" s="1">
        <v>12832</v>
      </c>
      <c r="K4219" s="1">
        <v>7</v>
      </c>
      <c r="L4219" s="1">
        <v>391.7</v>
      </c>
      <c r="M4219" s="1">
        <v>32</v>
      </c>
      <c r="N4219" s="1">
        <v>0</v>
      </c>
      <c r="O4219" s="1">
        <v>8</v>
      </c>
      <c r="P4219" s="1">
        <v>0</v>
      </c>
      <c r="Q4219" s="1">
        <v>3</v>
      </c>
      <c r="R4219" s="1">
        <v>55.23</v>
      </c>
      <c r="S4219" s="1">
        <v>67.349999999999994</v>
      </c>
      <c r="T4219" s="1">
        <v>42</v>
      </c>
      <c r="U4219" s="3" t="str">
        <f t="shared" si="65"/>
        <v>2017Plan</v>
      </c>
      <c r="V4219" s="2">
        <f>DATE(A4219,INDEX(Map!$H$1:$H$12,MATCH(B4219,Map!$G$1:$G$12,0),0),1)</f>
        <v>43891</v>
      </c>
      <c r="W4219" t="str">
        <f>IF(AND(V4219&gt;=Map!$K$2,V4219&lt;=Map!$L$2),"Base",IF(AND(V4219&gt;=Map!$K$3,V4219&lt;=Map!$L$3),"Fcst","N/A"))</f>
        <v>N/A</v>
      </c>
      <c r="X4219" t="str">
        <f>INDEX(Map!$B$2:$B$86,MATCH(D4219,Map!$A$2:$A$86,0),0)</f>
        <v>Brown 6</v>
      </c>
      <c r="Y4219" s="7">
        <f>IF(INDEX(Map!$C$2:$C$86,MATCH(D4219,Map!$A$2:$A$86,0),0)="","N/A",E4219*INDEX(Map!$C$2:$C$86,MATCH(D4219,Map!$A$2:$A$86,0),0))</f>
        <v>0.372</v>
      </c>
      <c r="Z4219" s="7">
        <f>IF(INDEX(Map!$D$2:$D$86,MATCH(D4219,Map!$A$2:$A$86,0),0)="","N/A",E4219*INDEX(Map!$D$2:$D$86,MATCH(D4219,Map!$A$2:$A$86,0),0))</f>
        <v>0.22799999999999998</v>
      </c>
      <c r="AA4219" t="str">
        <f>INDEX(Map!$E$2:$E$86,MATCH(D4219,Map!$A$2:$A$86,0),0)</f>
        <v>SCCT</v>
      </c>
    </row>
    <row r="4220" spans="1:27" x14ac:dyDescent="0.25">
      <c r="A4220" s="1" t="s">
        <v>122</v>
      </c>
      <c r="B4220" s="1" t="s">
        <v>109</v>
      </c>
      <c r="C4220" s="1">
        <v>19</v>
      </c>
      <c r="D4220" s="1" t="s">
        <v>41</v>
      </c>
      <c r="E4220" s="1">
        <v>0</v>
      </c>
      <c r="F4220" s="1">
        <v>0</v>
      </c>
      <c r="G4220" s="1">
        <v>0</v>
      </c>
      <c r="H4220" s="1">
        <v>0</v>
      </c>
      <c r="I4220" s="1">
        <v>0</v>
      </c>
      <c r="J4220" s="1">
        <v>0</v>
      </c>
      <c r="K4220" s="1">
        <v>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</v>
      </c>
      <c r="U4220" s="3" t="str">
        <f t="shared" si="65"/>
        <v>2017Plan</v>
      </c>
      <c r="V4220" s="2">
        <f>DATE(A4220,INDEX(Map!$H$1:$H$12,MATCH(B4220,Map!$G$1:$G$12,0),0),1)</f>
        <v>43891</v>
      </c>
      <c r="W4220" t="str">
        <f>IF(AND(V4220&gt;=Map!$K$2,V4220&lt;=Map!$L$2),"Base",IF(AND(V4220&gt;=Map!$K$3,V4220&lt;=Map!$L$3),"Fcst","N/A"))</f>
        <v>N/A</v>
      </c>
      <c r="X4220" t="str">
        <f>INDEX(Map!$B$2:$B$86,MATCH(D4220,Map!$A$2:$A$86,0),0)</f>
        <v>Brown 7</v>
      </c>
      <c r="Y4220" s="7">
        <f>IF(INDEX(Map!$C$2:$C$86,MATCH(D4220,Map!$A$2:$A$86,0),0)="","N/A",E4220*INDEX(Map!$C$2:$C$86,MATCH(D4220,Map!$A$2:$A$86,0),0))</f>
        <v>0</v>
      </c>
      <c r="Z4220" s="7">
        <f>IF(INDEX(Map!$D$2:$D$86,MATCH(D4220,Map!$A$2:$A$86,0),0)="","N/A",E4220*INDEX(Map!$D$2:$D$86,MATCH(D4220,Map!$A$2:$A$86,0),0))</f>
        <v>0</v>
      </c>
      <c r="AA4220" t="str">
        <f>INDEX(Map!$E$2:$E$86,MATCH(D4220,Map!$A$2:$A$86,0),0)</f>
        <v>SCCT</v>
      </c>
    </row>
    <row r="4221" spans="1:27" x14ac:dyDescent="0.25">
      <c r="A4221" s="1" t="s">
        <v>122</v>
      </c>
      <c r="B4221" s="1" t="s">
        <v>109</v>
      </c>
      <c r="C4221" s="1">
        <v>20</v>
      </c>
      <c r="D4221" s="1" t="s">
        <v>42</v>
      </c>
      <c r="E4221" s="1">
        <v>0</v>
      </c>
      <c r="F4221" s="1">
        <v>0</v>
      </c>
      <c r="G4221" s="1">
        <v>0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</v>
      </c>
      <c r="U4221" s="3" t="str">
        <f t="shared" si="65"/>
        <v>2017Plan</v>
      </c>
      <c r="V4221" s="2">
        <f>DATE(A4221,INDEX(Map!$H$1:$H$12,MATCH(B4221,Map!$G$1:$G$12,0),0),1)</f>
        <v>43891</v>
      </c>
      <c r="W4221" t="str">
        <f>IF(AND(V4221&gt;=Map!$K$2,V4221&lt;=Map!$L$2),"Base",IF(AND(V4221&gt;=Map!$K$3,V4221&lt;=Map!$L$3),"Fcst","N/A"))</f>
        <v>N/A</v>
      </c>
      <c r="X4221" t="str">
        <f>INDEX(Map!$B$2:$B$86,MATCH(D4221,Map!$A$2:$A$86,0),0)</f>
        <v>Brown 8</v>
      </c>
      <c r="Y4221" s="7">
        <f>IF(INDEX(Map!$C$2:$C$86,MATCH(D4221,Map!$A$2:$A$86,0),0)="","N/A",E4221*INDEX(Map!$C$2:$C$86,MATCH(D4221,Map!$A$2:$A$86,0),0))</f>
        <v>0</v>
      </c>
      <c r="Z4221" s="7" t="str">
        <f>IF(INDEX(Map!$D$2:$D$86,MATCH(D4221,Map!$A$2:$A$86,0),0)="","N/A",E4221*INDEX(Map!$D$2:$D$86,MATCH(D4221,Map!$A$2:$A$86,0),0))</f>
        <v>N/A</v>
      </c>
      <c r="AA4221" t="str">
        <f>INDEX(Map!$E$2:$E$86,MATCH(D4221,Map!$A$2:$A$86,0),0)</f>
        <v>SCCT</v>
      </c>
    </row>
    <row r="4222" spans="1:27" x14ac:dyDescent="0.25">
      <c r="A4222" s="1" t="s">
        <v>122</v>
      </c>
      <c r="B4222" s="1" t="s">
        <v>109</v>
      </c>
      <c r="C4222" s="1">
        <v>21</v>
      </c>
      <c r="D4222" s="1" t="s">
        <v>43</v>
      </c>
      <c r="E4222" s="1">
        <v>0</v>
      </c>
      <c r="F4222" s="1">
        <v>0</v>
      </c>
      <c r="G4222" s="1">
        <v>0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</v>
      </c>
      <c r="U4222" s="3" t="str">
        <f t="shared" si="65"/>
        <v>2017Plan</v>
      </c>
      <c r="V4222" s="2">
        <f>DATE(A4222,INDEX(Map!$H$1:$H$12,MATCH(B4222,Map!$G$1:$G$12,0),0),1)</f>
        <v>43891</v>
      </c>
      <c r="W4222" t="str">
        <f>IF(AND(V4222&gt;=Map!$K$2,V4222&lt;=Map!$L$2),"Base",IF(AND(V4222&gt;=Map!$K$3,V4222&lt;=Map!$L$3),"Fcst","N/A"))</f>
        <v>N/A</v>
      </c>
      <c r="X4222" t="str">
        <f>INDEX(Map!$B$2:$B$86,MATCH(D4222,Map!$A$2:$A$86,0),0)</f>
        <v>Brown 8</v>
      </c>
      <c r="Y4222" s="7">
        <f>IF(INDEX(Map!$C$2:$C$86,MATCH(D4222,Map!$A$2:$A$86,0),0)="","N/A",E4222*INDEX(Map!$C$2:$C$86,MATCH(D4222,Map!$A$2:$A$86,0),0))</f>
        <v>0</v>
      </c>
      <c r="Z4222" s="7" t="str">
        <f>IF(INDEX(Map!$D$2:$D$86,MATCH(D4222,Map!$A$2:$A$86,0),0)="","N/A",E4222*INDEX(Map!$D$2:$D$86,MATCH(D4222,Map!$A$2:$A$86,0),0))</f>
        <v>N/A</v>
      </c>
      <c r="AA4222" t="str">
        <f>INDEX(Map!$E$2:$E$86,MATCH(D4222,Map!$A$2:$A$86,0),0)</f>
        <v>SCCT</v>
      </c>
    </row>
    <row r="4223" spans="1:27" x14ac:dyDescent="0.25">
      <c r="A4223" s="1" t="s">
        <v>122</v>
      </c>
      <c r="B4223" s="1" t="s">
        <v>109</v>
      </c>
      <c r="C4223" s="1">
        <v>22</v>
      </c>
      <c r="D4223" s="1" t="s">
        <v>44</v>
      </c>
      <c r="E4223" s="1">
        <v>0</v>
      </c>
      <c r="F4223" s="1">
        <v>0</v>
      </c>
      <c r="G4223" s="1">
        <v>0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</v>
      </c>
      <c r="U4223" s="3" t="str">
        <f t="shared" si="65"/>
        <v>2017Plan</v>
      </c>
      <c r="V4223" s="2">
        <f>DATE(A4223,INDEX(Map!$H$1:$H$12,MATCH(B4223,Map!$G$1:$G$12,0),0),1)</f>
        <v>43891</v>
      </c>
      <c r="W4223" t="str">
        <f>IF(AND(V4223&gt;=Map!$K$2,V4223&lt;=Map!$L$2),"Base",IF(AND(V4223&gt;=Map!$K$3,V4223&lt;=Map!$L$3),"Fcst","N/A"))</f>
        <v>N/A</v>
      </c>
      <c r="X4223" t="str">
        <f>INDEX(Map!$B$2:$B$86,MATCH(D4223,Map!$A$2:$A$86,0),0)</f>
        <v>Brown 9</v>
      </c>
      <c r="Y4223" s="7">
        <f>IF(INDEX(Map!$C$2:$C$86,MATCH(D4223,Map!$A$2:$A$86,0),0)="","N/A",E4223*INDEX(Map!$C$2:$C$86,MATCH(D4223,Map!$A$2:$A$86,0),0))</f>
        <v>0</v>
      </c>
      <c r="Z4223" s="7" t="str">
        <f>IF(INDEX(Map!$D$2:$D$86,MATCH(D4223,Map!$A$2:$A$86,0),0)="","N/A",E4223*INDEX(Map!$D$2:$D$86,MATCH(D4223,Map!$A$2:$A$86,0),0))</f>
        <v>N/A</v>
      </c>
      <c r="AA4223" t="str">
        <f>INDEX(Map!$E$2:$E$86,MATCH(D4223,Map!$A$2:$A$86,0),0)</f>
        <v>SCCT</v>
      </c>
    </row>
    <row r="4224" spans="1:27" x14ac:dyDescent="0.25">
      <c r="A4224" s="1" t="s">
        <v>122</v>
      </c>
      <c r="B4224" s="1" t="s">
        <v>109</v>
      </c>
      <c r="C4224" s="1">
        <v>23</v>
      </c>
      <c r="D4224" s="1" t="s">
        <v>45</v>
      </c>
      <c r="E4224" s="1">
        <v>0</v>
      </c>
      <c r="F4224" s="1">
        <v>0</v>
      </c>
      <c r="G4224" s="1">
        <v>0</v>
      </c>
      <c r="H4224" s="1">
        <v>0</v>
      </c>
      <c r="I4224" s="1">
        <v>0</v>
      </c>
      <c r="J4224" s="1">
        <v>0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</v>
      </c>
      <c r="U4224" s="3" t="str">
        <f t="shared" si="65"/>
        <v>2017Plan</v>
      </c>
      <c r="V4224" s="2">
        <f>DATE(A4224,INDEX(Map!$H$1:$H$12,MATCH(B4224,Map!$G$1:$G$12,0),0),1)</f>
        <v>43891</v>
      </c>
      <c r="W4224" t="str">
        <f>IF(AND(V4224&gt;=Map!$K$2,V4224&lt;=Map!$L$2),"Base",IF(AND(V4224&gt;=Map!$K$3,V4224&lt;=Map!$L$3),"Fcst","N/A"))</f>
        <v>N/A</v>
      </c>
      <c r="X4224" t="str">
        <f>INDEX(Map!$B$2:$B$86,MATCH(D4224,Map!$A$2:$A$86,0),0)</f>
        <v>Brown 9</v>
      </c>
      <c r="Y4224" s="7">
        <f>IF(INDEX(Map!$C$2:$C$86,MATCH(D4224,Map!$A$2:$A$86,0),0)="","N/A",E4224*INDEX(Map!$C$2:$C$86,MATCH(D4224,Map!$A$2:$A$86,0),0))</f>
        <v>0</v>
      </c>
      <c r="Z4224" s="7" t="str">
        <f>IF(INDEX(Map!$D$2:$D$86,MATCH(D4224,Map!$A$2:$A$86,0),0)="","N/A",E4224*INDEX(Map!$D$2:$D$86,MATCH(D4224,Map!$A$2:$A$86,0),0))</f>
        <v>N/A</v>
      </c>
      <c r="AA4224" t="str">
        <f>INDEX(Map!$E$2:$E$86,MATCH(D4224,Map!$A$2:$A$86,0),0)</f>
        <v>SCCT</v>
      </c>
    </row>
    <row r="4225" spans="1:27" x14ac:dyDescent="0.25">
      <c r="A4225" s="1" t="s">
        <v>122</v>
      </c>
      <c r="B4225" s="1" t="s">
        <v>109</v>
      </c>
      <c r="C4225" s="1">
        <v>24</v>
      </c>
      <c r="D4225" s="1" t="s">
        <v>46</v>
      </c>
      <c r="E4225" s="1">
        <v>0</v>
      </c>
      <c r="F4225" s="1">
        <v>0</v>
      </c>
      <c r="G4225" s="1">
        <v>0</v>
      </c>
      <c r="H4225" s="1">
        <v>0</v>
      </c>
      <c r="I4225" s="1">
        <v>0</v>
      </c>
      <c r="J4225" s="1">
        <v>0</v>
      </c>
      <c r="K4225" s="1">
        <v>0</v>
      </c>
      <c r="L4225" s="1">
        <v>0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</v>
      </c>
      <c r="U4225" s="3" t="str">
        <f t="shared" si="65"/>
        <v>2017Plan</v>
      </c>
      <c r="V4225" s="2">
        <f>DATE(A4225,INDEX(Map!$H$1:$H$12,MATCH(B4225,Map!$G$1:$G$12,0),0),1)</f>
        <v>43891</v>
      </c>
      <c r="W4225" t="str">
        <f>IF(AND(V4225&gt;=Map!$K$2,V4225&lt;=Map!$L$2),"Base",IF(AND(V4225&gt;=Map!$K$3,V4225&lt;=Map!$L$3),"Fcst","N/A"))</f>
        <v>N/A</v>
      </c>
      <c r="X4225" t="str">
        <f>INDEX(Map!$B$2:$B$86,MATCH(D4225,Map!$A$2:$A$86,0),0)</f>
        <v>Brown 10</v>
      </c>
      <c r="Y4225" s="7">
        <f>IF(INDEX(Map!$C$2:$C$86,MATCH(D4225,Map!$A$2:$A$86,0),0)="","N/A",E4225*INDEX(Map!$C$2:$C$86,MATCH(D4225,Map!$A$2:$A$86,0),0))</f>
        <v>0</v>
      </c>
      <c r="Z4225" s="7" t="str">
        <f>IF(INDEX(Map!$D$2:$D$86,MATCH(D4225,Map!$A$2:$A$86,0),0)="","N/A",E4225*INDEX(Map!$D$2:$D$86,MATCH(D4225,Map!$A$2:$A$86,0),0))</f>
        <v>N/A</v>
      </c>
      <c r="AA4225" t="str">
        <f>INDEX(Map!$E$2:$E$86,MATCH(D4225,Map!$A$2:$A$86,0),0)</f>
        <v>SCCT</v>
      </c>
    </row>
    <row r="4226" spans="1:27" x14ac:dyDescent="0.25">
      <c r="A4226" s="1" t="s">
        <v>122</v>
      </c>
      <c r="B4226" s="1" t="s">
        <v>109</v>
      </c>
      <c r="C4226" s="1">
        <v>25</v>
      </c>
      <c r="D4226" s="1" t="s">
        <v>47</v>
      </c>
      <c r="E4226" s="1">
        <v>0</v>
      </c>
      <c r="F4226" s="1">
        <v>0</v>
      </c>
      <c r="G4226" s="1">
        <v>0</v>
      </c>
      <c r="H4226" s="1">
        <v>0</v>
      </c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</v>
      </c>
      <c r="U4226" s="3" t="str">
        <f t="shared" si="65"/>
        <v>2017Plan</v>
      </c>
      <c r="V4226" s="2">
        <f>DATE(A4226,INDEX(Map!$H$1:$H$12,MATCH(B4226,Map!$G$1:$G$12,0),0),1)</f>
        <v>43891</v>
      </c>
      <c r="W4226" t="str">
        <f>IF(AND(V4226&gt;=Map!$K$2,V4226&lt;=Map!$L$2),"Base",IF(AND(V4226&gt;=Map!$K$3,V4226&lt;=Map!$L$3),"Fcst","N/A"))</f>
        <v>N/A</v>
      </c>
      <c r="X4226" t="str">
        <f>INDEX(Map!$B$2:$B$86,MATCH(D4226,Map!$A$2:$A$86,0),0)</f>
        <v>Brown 10</v>
      </c>
      <c r="Y4226" s="7">
        <f>IF(INDEX(Map!$C$2:$C$86,MATCH(D4226,Map!$A$2:$A$86,0),0)="","N/A",E4226*INDEX(Map!$C$2:$C$86,MATCH(D4226,Map!$A$2:$A$86,0),0))</f>
        <v>0</v>
      </c>
      <c r="Z4226" s="7" t="str">
        <f>IF(INDEX(Map!$D$2:$D$86,MATCH(D4226,Map!$A$2:$A$86,0),0)="","N/A",E4226*INDEX(Map!$D$2:$D$86,MATCH(D4226,Map!$A$2:$A$86,0),0))</f>
        <v>N/A</v>
      </c>
      <c r="AA4226" t="str">
        <f>INDEX(Map!$E$2:$E$86,MATCH(D4226,Map!$A$2:$A$86,0),0)</f>
        <v>SCCT</v>
      </c>
    </row>
    <row r="4227" spans="1:27" x14ac:dyDescent="0.25">
      <c r="A4227" s="1" t="s">
        <v>122</v>
      </c>
      <c r="B4227" s="1" t="s">
        <v>109</v>
      </c>
      <c r="C4227" s="1">
        <v>26</v>
      </c>
      <c r="D4227" s="1" t="s">
        <v>48</v>
      </c>
      <c r="E4227" s="1">
        <v>0</v>
      </c>
      <c r="F4227" s="1">
        <v>0</v>
      </c>
      <c r="G4227" s="1">
        <v>0</v>
      </c>
      <c r="H4227" s="1">
        <v>0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</v>
      </c>
      <c r="U4227" s="3" t="str">
        <f t="shared" si="65"/>
        <v>2017Plan</v>
      </c>
      <c r="V4227" s="2">
        <f>DATE(A4227,INDEX(Map!$H$1:$H$12,MATCH(B4227,Map!$G$1:$G$12,0),0),1)</f>
        <v>43891</v>
      </c>
      <c r="W4227" t="str">
        <f>IF(AND(V4227&gt;=Map!$K$2,V4227&lt;=Map!$L$2),"Base",IF(AND(V4227&gt;=Map!$K$3,V4227&lt;=Map!$L$3),"Fcst","N/A"))</f>
        <v>N/A</v>
      </c>
      <c r="X4227" t="str">
        <f>INDEX(Map!$B$2:$B$86,MATCH(D4227,Map!$A$2:$A$86,0),0)</f>
        <v>Brown 11</v>
      </c>
      <c r="Y4227" s="7">
        <f>IF(INDEX(Map!$C$2:$C$86,MATCH(D4227,Map!$A$2:$A$86,0),0)="","N/A",E4227*INDEX(Map!$C$2:$C$86,MATCH(D4227,Map!$A$2:$A$86,0),0))</f>
        <v>0</v>
      </c>
      <c r="Z4227" s="7" t="str">
        <f>IF(INDEX(Map!$D$2:$D$86,MATCH(D4227,Map!$A$2:$A$86,0),0)="","N/A",E4227*INDEX(Map!$D$2:$D$86,MATCH(D4227,Map!$A$2:$A$86,0),0))</f>
        <v>N/A</v>
      </c>
      <c r="AA4227" t="str">
        <f>INDEX(Map!$E$2:$E$86,MATCH(D4227,Map!$A$2:$A$86,0),0)</f>
        <v>SCCT</v>
      </c>
    </row>
    <row r="4228" spans="1:27" x14ac:dyDescent="0.25">
      <c r="A4228" s="1" t="s">
        <v>122</v>
      </c>
      <c r="B4228" s="1" t="s">
        <v>109</v>
      </c>
      <c r="C4228" s="1">
        <v>27</v>
      </c>
      <c r="D4228" s="1" t="s">
        <v>49</v>
      </c>
      <c r="E4228" s="1">
        <v>0</v>
      </c>
      <c r="F4228" s="1">
        <v>0</v>
      </c>
      <c r="G4228" s="1">
        <v>0</v>
      </c>
      <c r="H4228" s="1">
        <v>0</v>
      </c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</v>
      </c>
      <c r="U4228" s="3" t="str">
        <f t="shared" ref="U4228:U4291" si="66">U4227</f>
        <v>2017Plan</v>
      </c>
      <c r="V4228" s="2">
        <f>DATE(A4228,INDEX(Map!$H$1:$H$12,MATCH(B4228,Map!$G$1:$G$12,0),0),1)</f>
        <v>43891</v>
      </c>
      <c r="W4228" t="str">
        <f>IF(AND(V4228&gt;=Map!$K$2,V4228&lt;=Map!$L$2),"Base",IF(AND(V4228&gt;=Map!$K$3,V4228&lt;=Map!$L$3),"Fcst","N/A"))</f>
        <v>N/A</v>
      </c>
      <c r="X4228" t="str">
        <f>INDEX(Map!$B$2:$B$86,MATCH(D4228,Map!$A$2:$A$86,0),0)</f>
        <v>Brown 11</v>
      </c>
      <c r="Y4228" s="7">
        <f>IF(INDEX(Map!$C$2:$C$86,MATCH(D4228,Map!$A$2:$A$86,0),0)="","N/A",E4228*INDEX(Map!$C$2:$C$86,MATCH(D4228,Map!$A$2:$A$86,0),0))</f>
        <v>0</v>
      </c>
      <c r="Z4228" s="7" t="str">
        <f>IF(INDEX(Map!$D$2:$D$86,MATCH(D4228,Map!$A$2:$A$86,0),0)="","N/A",E4228*INDEX(Map!$D$2:$D$86,MATCH(D4228,Map!$A$2:$A$86,0),0))</f>
        <v>N/A</v>
      </c>
      <c r="AA4228" t="str">
        <f>INDEX(Map!$E$2:$E$86,MATCH(D4228,Map!$A$2:$A$86,0),0)</f>
        <v>SCCT</v>
      </c>
    </row>
    <row r="4229" spans="1:27" x14ac:dyDescent="0.25">
      <c r="A4229" s="1" t="s">
        <v>122</v>
      </c>
      <c r="B4229" s="1" t="s">
        <v>109</v>
      </c>
      <c r="C4229" s="1">
        <v>28</v>
      </c>
      <c r="D4229" s="1" t="s">
        <v>50</v>
      </c>
      <c r="E4229" s="1">
        <v>10.5</v>
      </c>
      <c r="F4229" s="1">
        <v>0</v>
      </c>
      <c r="G4229" s="1">
        <v>8.8000000000000007</v>
      </c>
      <c r="H4229" s="1">
        <v>7</v>
      </c>
      <c r="I4229" s="1">
        <v>131.19999999999999</v>
      </c>
      <c r="J4229" s="1">
        <v>12490</v>
      </c>
      <c r="K4229" s="1">
        <v>115</v>
      </c>
      <c r="L4229" s="1">
        <v>391.7</v>
      </c>
      <c r="M4229" s="1">
        <v>514</v>
      </c>
      <c r="N4229" s="1">
        <v>0</v>
      </c>
      <c r="O4229" s="1">
        <v>1</v>
      </c>
      <c r="P4229" s="1">
        <v>0</v>
      </c>
      <c r="Q4229" s="1">
        <v>0</v>
      </c>
      <c r="R4229" s="1">
        <v>48.92</v>
      </c>
      <c r="S4229" s="1">
        <v>49.05</v>
      </c>
      <c r="T4229" s="1">
        <v>515</v>
      </c>
      <c r="U4229" s="3" t="str">
        <f t="shared" si="66"/>
        <v>2017Plan</v>
      </c>
      <c r="V4229" s="2">
        <f>DATE(A4229,INDEX(Map!$H$1:$H$12,MATCH(B4229,Map!$G$1:$G$12,0),0),1)</f>
        <v>43891</v>
      </c>
      <c r="W4229" t="str">
        <f>IF(AND(V4229&gt;=Map!$K$2,V4229&lt;=Map!$L$2),"Base",IF(AND(V4229&gt;=Map!$K$3,V4229&lt;=Map!$L$3),"Fcst","N/A"))</f>
        <v>N/A</v>
      </c>
      <c r="X4229" t="str">
        <f>INDEX(Map!$B$2:$B$86,MATCH(D4229,Map!$A$2:$A$86,0),0)</f>
        <v>Paddys Run 13</v>
      </c>
      <c r="Y4229" s="7">
        <f>IF(INDEX(Map!$C$2:$C$86,MATCH(D4229,Map!$A$2:$A$86,0),0)="","N/A",E4229*INDEX(Map!$C$2:$C$86,MATCH(D4229,Map!$A$2:$A$86,0),0))</f>
        <v>4.9349999999999996</v>
      </c>
      <c r="Z4229" s="7">
        <f>IF(INDEX(Map!$D$2:$D$86,MATCH(D4229,Map!$A$2:$A$86,0),0)="","N/A",E4229*INDEX(Map!$D$2:$D$86,MATCH(D4229,Map!$A$2:$A$86,0),0))</f>
        <v>5.5650000000000004</v>
      </c>
      <c r="AA4229" t="str">
        <f>INDEX(Map!$E$2:$E$86,MATCH(D4229,Map!$A$2:$A$86,0),0)</f>
        <v>SCCT</v>
      </c>
    </row>
    <row r="4230" spans="1:27" x14ac:dyDescent="0.25">
      <c r="A4230" s="1" t="s">
        <v>122</v>
      </c>
      <c r="B4230" s="1" t="s">
        <v>109</v>
      </c>
      <c r="C4230" s="1">
        <v>29</v>
      </c>
      <c r="D4230" s="1" t="s">
        <v>51</v>
      </c>
      <c r="E4230" s="1">
        <v>8.8000000000000007</v>
      </c>
      <c r="F4230" s="1">
        <v>0</v>
      </c>
      <c r="G4230" s="1">
        <v>7</v>
      </c>
      <c r="H4230" s="1">
        <v>11</v>
      </c>
      <c r="I4230" s="1">
        <v>106.7</v>
      </c>
      <c r="J4230" s="1">
        <v>12131</v>
      </c>
      <c r="K4230" s="1">
        <v>80</v>
      </c>
      <c r="L4230" s="1">
        <v>391.7</v>
      </c>
      <c r="M4230" s="1">
        <v>418</v>
      </c>
      <c r="N4230" s="1">
        <v>0</v>
      </c>
      <c r="O4230" s="1">
        <v>2</v>
      </c>
      <c r="P4230" s="1">
        <v>0</v>
      </c>
      <c r="Q4230" s="1">
        <v>0</v>
      </c>
      <c r="R4230" s="1">
        <v>47.52</v>
      </c>
      <c r="S4230" s="1">
        <v>47.73</v>
      </c>
      <c r="T4230" s="1">
        <v>420</v>
      </c>
      <c r="U4230" s="3" t="str">
        <f t="shared" si="66"/>
        <v>2017Plan</v>
      </c>
      <c r="V4230" s="2">
        <f>DATE(A4230,INDEX(Map!$H$1:$H$12,MATCH(B4230,Map!$G$1:$G$12,0),0),1)</f>
        <v>43891</v>
      </c>
      <c r="W4230" t="str">
        <f>IF(AND(V4230&gt;=Map!$K$2,V4230&lt;=Map!$L$2),"Base",IF(AND(V4230&gt;=Map!$K$3,V4230&lt;=Map!$L$3),"Fcst","N/A"))</f>
        <v>N/A</v>
      </c>
      <c r="X4230" t="str">
        <f>INDEX(Map!$B$2:$B$86,MATCH(D4230,Map!$A$2:$A$86,0),0)</f>
        <v>Trimble Co 05</v>
      </c>
      <c r="Y4230" s="7">
        <f>IF(INDEX(Map!$C$2:$C$86,MATCH(D4230,Map!$A$2:$A$86,0),0)="","N/A",E4230*INDEX(Map!$C$2:$C$86,MATCH(D4230,Map!$A$2:$A$86,0),0))</f>
        <v>6.2480000000000002</v>
      </c>
      <c r="Z4230" s="7">
        <f>IF(INDEX(Map!$D$2:$D$86,MATCH(D4230,Map!$A$2:$A$86,0),0)="","N/A",E4230*INDEX(Map!$D$2:$D$86,MATCH(D4230,Map!$A$2:$A$86,0),0))</f>
        <v>2.552</v>
      </c>
      <c r="AA4230" t="str">
        <f>INDEX(Map!$E$2:$E$86,MATCH(D4230,Map!$A$2:$A$86,0),0)</f>
        <v>SCCT</v>
      </c>
    </row>
    <row r="4231" spans="1:27" x14ac:dyDescent="0.25">
      <c r="A4231" s="1" t="s">
        <v>122</v>
      </c>
      <c r="B4231" s="1" t="s">
        <v>109</v>
      </c>
      <c r="C4231" s="1">
        <v>30</v>
      </c>
      <c r="D4231" s="1" t="s">
        <v>52</v>
      </c>
      <c r="E4231" s="1">
        <v>6.2</v>
      </c>
      <c r="F4231" s="1">
        <v>0</v>
      </c>
      <c r="G4231" s="1">
        <v>4.9000000000000004</v>
      </c>
      <c r="H4231" s="1">
        <v>11</v>
      </c>
      <c r="I4231" s="1">
        <v>74.900000000000006</v>
      </c>
      <c r="J4231" s="1">
        <v>12109</v>
      </c>
      <c r="K4231" s="1">
        <v>56</v>
      </c>
      <c r="L4231" s="1">
        <v>391.7</v>
      </c>
      <c r="M4231" s="1">
        <v>293</v>
      </c>
      <c r="N4231" s="1">
        <v>0</v>
      </c>
      <c r="O4231" s="1">
        <v>2</v>
      </c>
      <c r="P4231" s="1">
        <v>0</v>
      </c>
      <c r="Q4231" s="1">
        <v>0</v>
      </c>
      <c r="R4231" s="1">
        <v>47.43</v>
      </c>
      <c r="S4231" s="1">
        <v>47.74</v>
      </c>
      <c r="T4231" s="1">
        <v>295</v>
      </c>
      <c r="U4231" s="3" t="str">
        <f t="shared" si="66"/>
        <v>2017Plan</v>
      </c>
      <c r="V4231" s="2">
        <f>DATE(A4231,INDEX(Map!$H$1:$H$12,MATCH(B4231,Map!$G$1:$G$12,0),0),1)</f>
        <v>43891</v>
      </c>
      <c r="W4231" t="str">
        <f>IF(AND(V4231&gt;=Map!$K$2,V4231&lt;=Map!$L$2),"Base",IF(AND(V4231&gt;=Map!$K$3,V4231&lt;=Map!$L$3),"Fcst","N/A"))</f>
        <v>N/A</v>
      </c>
      <c r="X4231" t="str">
        <f>INDEX(Map!$B$2:$B$86,MATCH(D4231,Map!$A$2:$A$86,0),0)</f>
        <v>Trimble Co 06</v>
      </c>
      <c r="Y4231" s="7">
        <f>IF(INDEX(Map!$C$2:$C$86,MATCH(D4231,Map!$A$2:$A$86,0),0)="","N/A",E4231*INDEX(Map!$C$2:$C$86,MATCH(D4231,Map!$A$2:$A$86,0),0))</f>
        <v>4.4020000000000001</v>
      </c>
      <c r="Z4231" s="7">
        <f>IF(INDEX(Map!$D$2:$D$86,MATCH(D4231,Map!$A$2:$A$86,0),0)="","N/A",E4231*INDEX(Map!$D$2:$D$86,MATCH(D4231,Map!$A$2:$A$86,0),0))</f>
        <v>1.7979999999999998</v>
      </c>
      <c r="AA4231" t="str">
        <f>INDEX(Map!$E$2:$E$86,MATCH(D4231,Map!$A$2:$A$86,0),0)</f>
        <v>SCCT</v>
      </c>
    </row>
    <row r="4232" spans="1:27" x14ac:dyDescent="0.25">
      <c r="A4232" s="1" t="s">
        <v>122</v>
      </c>
      <c r="B4232" s="1" t="s">
        <v>109</v>
      </c>
      <c r="C4232" s="1">
        <v>31</v>
      </c>
      <c r="D4232" s="1" t="s">
        <v>53</v>
      </c>
      <c r="E4232" s="1">
        <v>4.3</v>
      </c>
      <c r="F4232" s="1">
        <v>0</v>
      </c>
      <c r="G4232" s="1">
        <v>3.4</v>
      </c>
      <c r="H4232" s="1">
        <v>11</v>
      </c>
      <c r="I4232" s="1">
        <v>52</v>
      </c>
      <c r="J4232" s="1">
        <v>12129</v>
      </c>
      <c r="K4232" s="1">
        <v>39</v>
      </c>
      <c r="L4232" s="1">
        <v>391.7</v>
      </c>
      <c r="M4232" s="1">
        <v>204</v>
      </c>
      <c r="N4232" s="1">
        <v>0</v>
      </c>
      <c r="O4232" s="1">
        <v>2</v>
      </c>
      <c r="P4232" s="1">
        <v>0</v>
      </c>
      <c r="Q4232" s="1">
        <v>0</v>
      </c>
      <c r="R4232" s="1">
        <v>47.51</v>
      </c>
      <c r="S4232" s="1">
        <v>47.96</v>
      </c>
      <c r="T4232" s="1">
        <v>205</v>
      </c>
      <c r="U4232" s="3" t="str">
        <f t="shared" si="66"/>
        <v>2017Plan</v>
      </c>
      <c r="V4232" s="2">
        <f>DATE(A4232,INDEX(Map!$H$1:$H$12,MATCH(B4232,Map!$G$1:$G$12,0),0),1)</f>
        <v>43891</v>
      </c>
      <c r="W4232" t="str">
        <f>IF(AND(V4232&gt;=Map!$K$2,V4232&lt;=Map!$L$2),"Base",IF(AND(V4232&gt;=Map!$K$3,V4232&lt;=Map!$L$3),"Fcst","N/A"))</f>
        <v>N/A</v>
      </c>
      <c r="X4232" t="str">
        <f>INDEX(Map!$B$2:$B$86,MATCH(D4232,Map!$A$2:$A$86,0),0)</f>
        <v>Trimble Co 07</v>
      </c>
      <c r="Y4232" s="7">
        <f>IF(INDEX(Map!$C$2:$C$86,MATCH(D4232,Map!$A$2:$A$86,0),0)="","N/A",E4232*INDEX(Map!$C$2:$C$86,MATCH(D4232,Map!$A$2:$A$86,0),0))</f>
        <v>2.7090000000000001</v>
      </c>
      <c r="Z4232" s="7">
        <f>IF(INDEX(Map!$D$2:$D$86,MATCH(D4232,Map!$A$2:$A$86,0),0)="","N/A",E4232*INDEX(Map!$D$2:$D$86,MATCH(D4232,Map!$A$2:$A$86,0),0))</f>
        <v>1.591</v>
      </c>
      <c r="AA4232" t="str">
        <f>INDEX(Map!$E$2:$E$86,MATCH(D4232,Map!$A$2:$A$86,0),0)</f>
        <v>SCCT</v>
      </c>
    </row>
    <row r="4233" spans="1:27" x14ac:dyDescent="0.25">
      <c r="A4233" s="1" t="s">
        <v>122</v>
      </c>
      <c r="B4233" s="1" t="s">
        <v>109</v>
      </c>
      <c r="C4233" s="1">
        <v>32</v>
      </c>
      <c r="D4233" s="1" t="s">
        <v>54</v>
      </c>
      <c r="E4233" s="1">
        <v>1.4</v>
      </c>
      <c r="F4233" s="1">
        <v>0</v>
      </c>
      <c r="G4233" s="1">
        <v>1.1000000000000001</v>
      </c>
      <c r="H4233" s="1">
        <v>3</v>
      </c>
      <c r="I4233" s="1">
        <v>16.2</v>
      </c>
      <c r="J4233" s="1">
        <v>11322</v>
      </c>
      <c r="K4233" s="1">
        <v>11</v>
      </c>
      <c r="L4233" s="1">
        <v>391.7</v>
      </c>
      <c r="M4233" s="1">
        <v>64</v>
      </c>
      <c r="N4233" s="1">
        <v>0</v>
      </c>
      <c r="O4233" s="1">
        <v>1</v>
      </c>
      <c r="P4233" s="1">
        <v>0</v>
      </c>
      <c r="Q4233" s="1">
        <v>0</v>
      </c>
      <c r="R4233" s="1">
        <v>44.35</v>
      </c>
      <c r="S4233" s="1">
        <v>44.7</v>
      </c>
      <c r="T4233" s="1">
        <v>64</v>
      </c>
      <c r="U4233" s="3" t="str">
        <f t="shared" si="66"/>
        <v>2017Plan</v>
      </c>
      <c r="V4233" s="2">
        <f>DATE(A4233,INDEX(Map!$H$1:$H$12,MATCH(B4233,Map!$G$1:$G$12,0),0),1)</f>
        <v>43891</v>
      </c>
      <c r="W4233" t="str">
        <f>IF(AND(V4233&gt;=Map!$K$2,V4233&lt;=Map!$L$2),"Base",IF(AND(V4233&gt;=Map!$K$3,V4233&lt;=Map!$L$3),"Fcst","N/A"))</f>
        <v>N/A</v>
      </c>
      <c r="X4233" t="str">
        <f>INDEX(Map!$B$2:$B$86,MATCH(D4233,Map!$A$2:$A$86,0),0)</f>
        <v>Trimble Co 08</v>
      </c>
      <c r="Y4233" s="7">
        <f>IF(INDEX(Map!$C$2:$C$86,MATCH(D4233,Map!$A$2:$A$86,0),0)="","N/A",E4233*INDEX(Map!$C$2:$C$86,MATCH(D4233,Map!$A$2:$A$86,0),0))</f>
        <v>0.8819999999999999</v>
      </c>
      <c r="Z4233" s="7">
        <f>IF(INDEX(Map!$D$2:$D$86,MATCH(D4233,Map!$A$2:$A$86,0),0)="","N/A",E4233*INDEX(Map!$D$2:$D$86,MATCH(D4233,Map!$A$2:$A$86,0),0))</f>
        <v>0.51800000000000002</v>
      </c>
      <c r="AA4233" t="str">
        <f>INDEX(Map!$E$2:$E$86,MATCH(D4233,Map!$A$2:$A$86,0),0)</f>
        <v>SCCT</v>
      </c>
    </row>
    <row r="4234" spans="1:27" x14ac:dyDescent="0.25">
      <c r="A4234" s="1" t="s">
        <v>122</v>
      </c>
      <c r="B4234" s="1" t="s">
        <v>109</v>
      </c>
      <c r="C4234" s="1">
        <v>33</v>
      </c>
      <c r="D4234" s="1" t="s">
        <v>55</v>
      </c>
      <c r="E4234" s="1">
        <v>4.3</v>
      </c>
      <c r="F4234" s="1">
        <v>0</v>
      </c>
      <c r="G4234" s="1">
        <v>3.4</v>
      </c>
      <c r="H4234" s="1">
        <v>10</v>
      </c>
      <c r="I4234" s="1">
        <v>51.7</v>
      </c>
      <c r="J4234" s="1">
        <v>11948</v>
      </c>
      <c r="K4234" s="1">
        <v>38</v>
      </c>
      <c r="L4234" s="1">
        <v>391.7</v>
      </c>
      <c r="M4234" s="1">
        <v>203</v>
      </c>
      <c r="N4234" s="1">
        <v>0</v>
      </c>
      <c r="O4234" s="1">
        <v>2</v>
      </c>
      <c r="P4234" s="1">
        <v>0</v>
      </c>
      <c r="Q4234" s="1">
        <v>0</v>
      </c>
      <c r="R4234" s="1">
        <v>46.8</v>
      </c>
      <c r="S4234" s="1">
        <v>47.2</v>
      </c>
      <c r="T4234" s="1">
        <v>204</v>
      </c>
      <c r="U4234" s="3" t="str">
        <f t="shared" si="66"/>
        <v>2017Plan</v>
      </c>
      <c r="V4234" s="2">
        <f>DATE(A4234,INDEX(Map!$H$1:$H$12,MATCH(B4234,Map!$G$1:$G$12,0),0),1)</f>
        <v>43891</v>
      </c>
      <c r="W4234" t="str">
        <f>IF(AND(V4234&gt;=Map!$K$2,V4234&lt;=Map!$L$2),"Base",IF(AND(V4234&gt;=Map!$K$3,V4234&lt;=Map!$L$3),"Fcst","N/A"))</f>
        <v>N/A</v>
      </c>
      <c r="X4234" t="str">
        <f>INDEX(Map!$B$2:$B$86,MATCH(D4234,Map!$A$2:$A$86,0),0)</f>
        <v>Trimble Co 09</v>
      </c>
      <c r="Y4234" s="7">
        <f>IF(INDEX(Map!$C$2:$C$86,MATCH(D4234,Map!$A$2:$A$86,0),0)="","N/A",E4234*INDEX(Map!$C$2:$C$86,MATCH(D4234,Map!$A$2:$A$86,0),0))</f>
        <v>2.7090000000000001</v>
      </c>
      <c r="Z4234" s="7">
        <f>IF(INDEX(Map!$D$2:$D$86,MATCH(D4234,Map!$A$2:$A$86,0),0)="","N/A",E4234*INDEX(Map!$D$2:$D$86,MATCH(D4234,Map!$A$2:$A$86,0),0))</f>
        <v>1.591</v>
      </c>
      <c r="AA4234" t="str">
        <f>INDEX(Map!$E$2:$E$86,MATCH(D4234,Map!$A$2:$A$86,0),0)</f>
        <v>SCCT</v>
      </c>
    </row>
    <row r="4235" spans="1:27" x14ac:dyDescent="0.25">
      <c r="A4235" s="1" t="s">
        <v>122</v>
      </c>
      <c r="B4235" s="1" t="s">
        <v>109</v>
      </c>
      <c r="C4235" s="1">
        <v>34</v>
      </c>
      <c r="D4235" s="1" t="s">
        <v>56</v>
      </c>
      <c r="E4235" s="1">
        <v>0</v>
      </c>
      <c r="F4235" s="1">
        <v>0</v>
      </c>
      <c r="G4235" s="1">
        <v>0</v>
      </c>
      <c r="H4235" s="1">
        <v>0</v>
      </c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</v>
      </c>
      <c r="U4235" s="3" t="str">
        <f t="shared" si="66"/>
        <v>2017Plan</v>
      </c>
      <c r="V4235" s="2">
        <f>DATE(A4235,INDEX(Map!$H$1:$H$12,MATCH(B4235,Map!$G$1:$G$12,0),0),1)</f>
        <v>43891</v>
      </c>
      <c r="W4235" t="str">
        <f>IF(AND(V4235&gt;=Map!$K$2,V4235&lt;=Map!$L$2),"Base",IF(AND(V4235&gt;=Map!$K$3,V4235&lt;=Map!$L$3),"Fcst","N/A"))</f>
        <v>N/A</v>
      </c>
      <c r="X4235" t="str">
        <f>INDEX(Map!$B$2:$B$86,MATCH(D4235,Map!$A$2:$A$86,0),0)</f>
        <v>Trimble Co 10</v>
      </c>
      <c r="Y4235" s="7">
        <f>IF(INDEX(Map!$C$2:$C$86,MATCH(D4235,Map!$A$2:$A$86,0),0)="","N/A",E4235*INDEX(Map!$C$2:$C$86,MATCH(D4235,Map!$A$2:$A$86,0),0))</f>
        <v>0</v>
      </c>
      <c r="Z4235" s="7">
        <f>IF(INDEX(Map!$D$2:$D$86,MATCH(D4235,Map!$A$2:$A$86,0),0)="","N/A",E4235*INDEX(Map!$D$2:$D$86,MATCH(D4235,Map!$A$2:$A$86,0),0))</f>
        <v>0</v>
      </c>
      <c r="AA4235" t="str">
        <f>INDEX(Map!$E$2:$E$86,MATCH(D4235,Map!$A$2:$A$86,0),0)</f>
        <v>SCCT</v>
      </c>
    </row>
    <row r="4236" spans="1:27" x14ac:dyDescent="0.25">
      <c r="A4236" s="1" t="s">
        <v>122</v>
      </c>
      <c r="B4236" s="1" t="s">
        <v>109</v>
      </c>
      <c r="C4236" s="1">
        <v>35</v>
      </c>
      <c r="D4236" s="1" t="s">
        <v>57</v>
      </c>
      <c r="E4236" s="1">
        <v>0</v>
      </c>
      <c r="F4236" s="1">
        <v>0</v>
      </c>
      <c r="G4236" s="1">
        <v>0</v>
      </c>
      <c r="H4236" s="1">
        <v>0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S4236" s="1">
        <v>0</v>
      </c>
      <c r="T4236" s="1">
        <v>0</v>
      </c>
      <c r="U4236" s="3" t="str">
        <f t="shared" si="66"/>
        <v>2017Plan</v>
      </c>
      <c r="V4236" s="2">
        <f>DATE(A4236,INDEX(Map!$H$1:$H$12,MATCH(B4236,Map!$G$1:$G$12,0),0),1)</f>
        <v>43891</v>
      </c>
      <c r="W4236" t="str">
        <f>IF(AND(V4236&gt;=Map!$K$2,V4236&lt;=Map!$L$2),"Base",IF(AND(V4236&gt;=Map!$K$3,V4236&lt;=Map!$L$3),"Fcst","N/A"))</f>
        <v>N/A</v>
      </c>
      <c r="X4236" t="str">
        <f>INDEX(Map!$B$2:$B$86,MATCH(D4236,Map!$A$2:$A$86,0),0)</f>
        <v>Cane Run 11</v>
      </c>
      <c r="Y4236" s="7" t="str">
        <f>IF(INDEX(Map!$C$2:$C$86,MATCH(D4236,Map!$A$2:$A$86,0),0)="","N/A",E4236*INDEX(Map!$C$2:$C$86,MATCH(D4236,Map!$A$2:$A$86,0),0))</f>
        <v>N/A</v>
      </c>
      <c r="Z4236" s="7">
        <f>IF(INDEX(Map!$D$2:$D$86,MATCH(D4236,Map!$A$2:$A$86,0),0)="","N/A",E4236*INDEX(Map!$D$2:$D$86,MATCH(D4236,Map!$A$2:$A$86,0),0))</f>
        <v>0</v>
      </c>
      <c r="AA4236" t="str">
        <f>INDEX(Map!$E$2:$E$86,MATCH(D4236,Map!$A$2:$A$86,0),0)</f>
        <v>SCCT</v>
      </c>
    </row>
    <row r="4237" spans="1:27" x14ac:dyDescent="0.25">
      <c r="A4237" s="1" t="s">
        <v>122</v>
      </c>
      <c r="B4237" s="1" t="s">
        <v>109</v>
      </c>
      <c r="C4237" s="1">
        <v>36</v>
      </c>
      <c r="D4237" s="1" t="s">
        <v>58</v>
      </c>
      <c r="E4237" s="1">
        <v>0</v>
      </c>
      <c r="F4237" s="1">
        <v>0</v>
      </c>
      <c r="G4237" s="1">
        <v>0</v>
      </c>
      <c r="H4237" s="1">
        <v>0</v>
      </c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</v>
      </c>
      <c r="U4237" s="3" t="str">
        <f t="shared" si="66"/>
        <v>2017Plan</v>
      </c>
      <c r="V4237" s="2">
        <f>DATE(A4237,INDEX(Map!$H$1:$H$12,MATCH(B4237,Map!$G$1:$G$12,0),0),1)</f>
        <v>43891</v>
      </c>
      <c r="W4237" t="str">
        <f>IF(AND(V4237&gt;=Map!$K$2,V4237&lt;=Map!$L$2),"Base",IF(AND(V4237&gt;=Map!$K$3,V4237&lt;=Map!$L$3),"Fcst","N/A"))</f>
        <v>N/A</v>
      </c>
      <c r="X4237" t="str">
        <f>INDEX(Map!$B$2:$B$86,MATCH(D4237,Map!$A$2:$A$86,0),0)</f>
        <v>Haefling</v>
      </c>
      <c r="Y4237" s="7">
        <f>IF(INDEX(Map!$C$2:$C$86,MATCH(D4237,Map!$A$2:$A$86,0),0)="","N/A",E4237*INDEX(Map!$C$2:$C$86,MATCH(D4237,Map!$A$2:$A$86,0),0))</f>
        <v>0</v>
      </c>
      <c r="Z4237" s="7" t="str">
        <f>IF(INDEX(Map!$D$2:$D$86,MATCH(D4237,Map!$A$2:$A$86,0),0)="","N/A",E4237*INDEX(Map!$D$2:$D$86,MATCH(D4237,Map!$A$2:$A$86,0),0))</f>
        <v>N/A</v>
      </c>
      <c r="AA4237" t="str">
        <f>INDEX(Map!$E$2:$E$86,MATCH(D4237,Map!$A$2:$A$86,0),0)</f>
        <v>SCCT</v>
      </c>
    </row>
    <row r="4238" spans="1:27" x14ac:dyDescent="0.25">
      <c r="A4238" s="1" t="s">
        <v>122</v>
      </c>
      <c r="B4238" s="1" t="s">
        <v>109</v>
      </c>
      <c r="C4238" s="1">
        <v>37</v>
      </c>
      <c r="D4238" s="1" t="s">
        <v>59</v>
      </c>
      <c r="E4238" s="1">
        <v>0</v>
      </c>
      <c r="F4238" s="1">
        <v>0</v>
      </c>
      <c r="G4238" s="1">
        <v>0</v>
      </c>
      <c r="H4238" s="1">
        <v>0</v>
      </c>
      <c r="I4238" s="1">
        <v>0</v>
      </c>
      <c r="J4238" s="1">
        <v>0</v>
      </c>
      <c r="K4238" s="1">
        <v>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</v>
      </c>
      <c r="U4238" s="3" t="str">
        <f t="shared" si="66"/>
        <v>2017Plan</v>
      </c>
      <c r="V4238" s="2">
        <f>DATE(A4238,INDEX(Map!$H$1:$H$12,MATCH(B4238,Map!$G$1:$G$12,0),0),1)</f>
        <v>43891</v>
      </c>
      <c r="W4238" t="str">
        <f>IF(AND(V4238&gt;=Map!$K$2,V4238&lt;=Map!$L$2),"Base",IF(AND(V4238&gt;=Map!$K$3,V4238&lt;=Map!$L$3),"Fcst","N/A"))</f>
        <v>N/A</v>
      </c>
      <c r="X4238" t="str">
        <f>INDEX(Map!$B$2:$B$86,MATCH(D4238,Map!$A$2:$A$86,0),0)</f>
        <v>Paddys Run 11</v>
      </c>
      <c r="Y4238" s="7" t="str">
        <f>IF(INDEX(Map!$C$2:$C$86,MATCH(D4238,Map!$A$2:$A$86,0),0)="","N/A",E4238*INDEX(Map!$C$2:$C$86,MATCH(D4238,Map!$A$2:$A$86,0),0))</f>
        <v>N/A</v>
      </c>
      <c r="Z4238" s="7">
        <f>IF(INDEX(Map!$D$2:$D$86,MATCH(D4238,Map!$A$2:$A$86,0),0)="","N/A",E4238*INDEX(Map!$D$2:$D$86,MATCH(D4238,Map!$A$2:$A$86,0),0))</f>
        <v>0</v>
      </c>
      <c r="AA4238" t="str">
        <f>INDEX(Map!$E$2:$E$86,MATCH(D4238,Map!$A$2:$A$86,0),0)</f>
        <v>SCCT</v>
      </c>
    </row>
    <row r="4239" spans="1:27" x14ac:dyDescent="0.25">
      <c r="A4239" s="1" t="s">
        <v>122</v>
      </c>
      <c r="B4239" s="1" t="s">
        <v>109</v>
      </c>
      <c r="C4239" s="1">
        <v>38</v>
      </c>
      <c r="D4239" s="1" t="s">
        <v>60</v>
      </c>
      <c r="E4239" s="1">
        <v>0</v>
      </c>
      <c r="F4239" s="1">
        <v>0</v>
      </c>
      <c r="G4239" s="1">
        <v>0</v>
      </c>
      <c r="H4239" s="1">
        <v>0</v>
      </c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</v>
      </c>
      <c r="U4239" s="3" t="str">
        <f t="shared" si="66"/>
        <v>2017Plan</v>
      </c>
      <c r="V4239" s="2">
        <f>DATE(A4239,INDEX(Map!$H$1:$H$12,MATCH(B4239,Map!$G$1:$G$12,0),0),1)</f>
        <v>43891</v>
      </c>
      <c r="W4239" t="str">
        <f>IF(AND(V4239&gt;=Map!$K$2,V4239&lt;=Map!$L$2),"Base",IF(AND(V4239&gt;=Map!$K$3,V4239&lt;=Map!$L$3),"Fcst","N/A"))</f>
        <v>N/A</v>
      </c>
      <c r="X4239" t="str">
        <f>INDEX(Map!$B$2:$B$86,MATCH(D4239,Map!$A$2:$A$86,0),0)</f>
        <v>Paddys Run 12</v>
      </c>
      <c r="Y4239" s="7" t="str">
        <f>IF(INDEX(Map!$C$2:$C$86,MATCH(D4239,Map!$A$2:$A$86,0),0)="","N/A",E4239*INDEX(Map!$C$2:$C$86,MATCH(D4239,Map!$A$2:$A$86,0),0))</f>
        <v>N/A</v>
      </c>
      <c r="Z4239" s="7">
        <f>IF(INDEX(Map!$D$2:$D$86,MATCH(D4239,Map!$A$2:$A$86,0),0)="","N/A",E4239*INDEX(Map!$D$2:$D$86,MATCH(D4239,Map!$A$2:$A$86,0),0))</f>
        <v>0</v>
      </c>
      <c r="AA4239" t="str">
        <f>INDEX(Map!$E$2:$E$86,MATCH(D4239,Map!$A$2:$A$86,0),0)</f>
        <v>SCCT</v>
      </c>
    </row>
    <row r="4240" spans="1:27" x14ac:dyDescent="0.25">
      <c r="A4240" s="1" t="s">
        <v>122</v>
      </c>
      <c r="B4240" s="1" t="s">
        <v>109</v>
      </c>
      <c r="C4240" s="1">
        <v>39</v>
      </c>
      <c r="D4240" s="1" t="s">
        <v>61</v>
      </c>
      <c r="E4240" s="1">
        <v>0</v>
      </c>
      <c r="F4240" s="1">
        <v>0</v>
      </c>
      <c r="G4240" s="1">
        <v>0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</v>
      </c>
      <c r="U4240" s="3" t="str">
        <f t="shared" si="66"/>
        <v>2017Plan</v>
      </c>
      <c r="V4240" s="2">
        <f>DATE(A4240,INDEX(Map!$H$1:$H$12,MATCH(B4240,Map!$G$1:$G$12,0),0),1)</f>
        <v>43891</v>
      </c>
      <c r="W4240" t="str">
        <f>IF(AND(V4240&gt;=Map!$K$2,V4240&lt;=Map!$L$2),"Base",IF(AND(V4240&gt;=Map!$K$3,V4240&lt;=Map!$L$3),"Fcst","N/A"))</f>
        <v>N/A</v>
      </c>
      <c r="X4240" t="str">
        <f>INDEX(Map!$B$2:$B$86,MATCH(D4240,Map!$A$2:$A$86,0),0)</f>
        <v>Zorn 1</v>
      </c>
      <c r="Y4240" s="7" t="str">
        <f>IF(INDEX(Map!$C$2:$C$86,MATCH(D4240,Map!$A$2:$A$86,0),0)="","N/A",E4240*INDEX(Map!$C$2:$C$86,MATCH(D4240,Map!$A$2:$A$86,0),0))</f>
        <v>N/A</v>
      </c>
      <c r="Z4240" s="7">
        <f>IF(INDEX(Map!$D$2:$D$86,MATCH(D4240,Map!$A$2:$A$86,0),0)="","N/A",E4240*INDEX(Map!$D$2:$D$86,MATCH(D4240,Map!$A$2:$A$86,0),0))</f>
        <v>0</v>
      </c>
      <c r="AA4240" t="str">
        <f>INDEX(Map!$E$2:$E$86,MATCH(D4240,Map!$A$2:$A$86,0),0)</f>
        <v>SCCT</v>
      </c>
    </row>
    <row r="4241" spans="1:27" x14ac:dyDescent="0.25">
      <c r="A4241" s="1" t="s">
        <v>122</v>
      </c>
      <c r="B4241" s="1" t="s">
        <v>109</v>
      </c>
      <c r="C4241" s="1">
        <v>40</v>
      </c>
      <c r="D4241" s="1" t="s">
        <v>62</v>
      </c>
      <c r="E4241" s="1">
        <v>10.8</v>
      </c>
      <c r="F4241" s="1">
        <v>0</v>
      </c>
      <c r="G4241" s="1">
        <v>46</v>
      </c>
      <c r="H4241" s="1">
        <v>35</v>
      </c>
      <c r="I4241" s="1" t="s">
        <v>63</v>
      </c>
      <c r="J4241" s="1" t="s">
        <v>63</v>
      </c>
      <c r="K4241" s="1">
        <v>350</v>
      </c>
      <c r="L4241" s="1">
        <v>0</v>
      </c>
      <c r="M4241" s="1">
        <v>0</v>
      </c>
      <c r="N4241" s="1" t="s">
        <v>63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</v>
      </c>
      <c r="U4241" s="3" t="str">
        <f t="shared" si="66"/>
        <v>2017Plan</v>
      </c>
      <c r="V4241" s="2">
        <f>DATE(A4241,INDEX(Map!$H$1:$H$12,MATCH(B4241,Map!$G$1:$G$12,0),0),1)</f>
        <v>43891</v>
      </c>
      <c r="W4241" t="str">
        <f>IF(AND(V4241&gt;=Map!$K$2,V4241&lt;=Map!$L$2),"Base",IF(AND(V4241&gt;=Map!$K$3,V4241&lt;=Map!$L$3),"Fcst","N/A"))</f>
        <v>N/A</v>
      </c>
      <c r="X4241" t="str">
        <f>INDEX(Map!$B$2:$B$86,MATCH(D4241,Map!$A$2:$A$86,0),0)</f>
        <v>Dix Dam</v>
      </c>
      <c r="Y4241" s="7">
        <f>IF(INDEX(Map!$C$2:$C$86,MATCH(D4241,Map!$A$2:$A$86,0),0)="","N/A",E4241*INDEX(Map!$C$2:$C$86,MATCH(D4241,Map!$A$2:$A$86,0),0))</f>
        <v>10.8</v>
      </c>
      <c r="Z4241" s="7" t="str">
        <f>IF(INDEX(Map!$D$2:$D$86,MATCH(D4241,Map!$A$2:$A$86,0),0)="","N/A",E4241*INDEX(Map!$D$2:$D$86,MATCH(D4241,Map!$A$2:$A$86,0),0))</f>
        <v>N/A</v>
      </c>
      <c r="AA4241" t="str">
        <f>INDEX(Map!$E$2:$E$86,MATCH(D4241,Map!$A$2:$A$86,0),0)</f>
        <v>Hydro</v>
      </c>
    </row>
    <row r="4242" spans="1:27" x14ac:dyDescent="0.25">
      <c r="A4242" s="1" t="s">
        <v>122</v>
      </c>
      <c r="B4242" s="1" t="s">
        <v>109</v>
      </c>
      <c r="C4242" s="1">
        <v>41</v>
      </c>
      <c r="D4242" s="1" t="s">
        <v>64</v>
      </c>
      <c r="E4242" s="1">
        <v>14.1</v>
      </c>
      <c r="F4242" s="1">
        <v>0</v>
      </c>
      <c r="G4242" s="1">
        <v>100</v>
      </c>
      <c r="H4242" s="1">
        <v>0</v>
      </c>
      <c r="I4242" s="1" t="s">
        <v>63</v>
      </c>
      <c r="J4242" s="1" t="s">
        <v>63</v>
      </c>
      <c r="K4242" s="1">
        <v>744</v>
      </c>
      <c r="L4242" s="1">
        <v>0</v>
      </c>
      <c r="M4242" s="1">
        <v>0</v>
      </c>
      <c r="N4242" s="1" t="s">
        <v>63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</v>
      </c>
      <c r="U4242" s="3" t="str">
        <f t="shared" si="66"/>
        <v>2017Plan</v>
      </c>
      <c r="V4242" s="2">
        <f>DATE(A4242,INDEX(Map!$H$1:$H$12,MATCH(B4242,Map!$G$1:$G$12,0),0),1)</f>
        <v>43891</v>
      </c>
      <c r="W4242" t="str">
        <f>IF(AND(V4242&gt;=Map!$K$2,V4242&lt;=Map!$L$2),"Base",IF(AND(V4242&gt;=Map!$K$3,V4242&lt;=Map!$L$3),"Fcst","N/A"))</f>
        <v>N/A</v>
      </c>
      <c r="X4242" t="str">
        <f>INDEX(Map!$B$2:$B$86,MATCH(D4242,Map!$A$2:$A$86,0),0)</f>
        <v>Ohio Falls</v>
      </c>
      <c r="Y4242" s="7" t="str">
        <f>IF(INDEX(Map!$C$2:$C$86,MATCH(D4242,Map!$A$2:$A$86,0),0)="","N/A",E4242*INDEX(Map!$C$2:$C$86,MATCH(D4242,Map!$A$2:$A$86,0),0))</f>
        <v>N/A</v>
      </c>
      <c r="Z4242" s="7">
        <f>IF(INDEX(Map!$D$2:$D$86,MATCH(D4242,Map!$A$2:$A$86,0),0)="","N/A",E4242*INDEX(Map!$D$2:$D$86,MATCH(D4242,Map!$A$2:$A$86,0),0))</f>
        <v>14.1</v>
      </c>
      <c r="AA4242" t="str">
        <f>INDEX(Map!$E$2:$E$86,MATCH(D4242,Map!$A$2:$A$86,0),0)</f>
        <v>Hydro</v>
      </c>
    </row>
    <row r="4243" spans="1:27" x14ac:dyDescent="0.25">
      <c r="A4243" s="1" t="s">
        <v>122</v>
      </c>
      <c r="B4243" s="1" t="s">
        <v>109</v>
      </c>
      <c r="C4243" s="1">
        <v>42</v>
      </c>
      <c r="D4243" s="1" t="s">
        <v>65</v>
      </c>
      <c r="E4243" s="1">
        <v>1.6</v>
      </c>
      <c r="F4243" s="1">
        <v>0</v>
      </c>
      <c r="G4243" s="1">
        <v>100</v>
      </c>
      <c r="H4243" s="1">
        <v>0</v>
      </c>
      <c r="I4243" s="1" t="s">
        <v>63</v>
      </c>
      <c r="J4243" s="1" t="s">
        <v>63</v>
      </c>
      <c r="K4243" s="1">
        <v>744</v>
      </c>
      <c r="L4243" s="1">
        <v>0</v>
      </c>
      <c r="M4243" s="1">
        <v>0</v>
      </c>
      <c r="N4243" s="1" t="s">
        <v>63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</v>
      </c>
      <c r="U4243" s="3" t="str">
        <f t="shared" si="66"/>
        <v>2017Plan</v>
      </c>
      <c r="V4243" s="2">
        <f>DATE(A4243,INDEX(Map!$H$1:$H$12,MATCH(B4243,Map!$G$1:$G$12,0),0),1)</f>
        <v>43891</v>
      </c>
      <c r="W4243" t="str">
        <f>IF(AND(V4243&gt;=Map!$K$2,V4243&lt;=Map!$L$2),"Base",IF(AND(V4243&gt;=Map!$K$3,V4243&lt;=Map!$L$3),"Fcst","N/A"))</f>
        <v>N/A</v>
      </c>
      <c r="X4243" t="str">
        <f>INDEX(Map!$B$2:$B$86,MATCH(D4243,Map!$A$2:$A$86,0),0)</f>
        <v>Brown Solar</v>
      </c>
      <c r="Y4243" s="7">
        <f>IF(INDEX(Map!$C$2:$C$86,MATCH(D4243,Map!$A$2:$A$86,0),0)="","N/A",E4243*INDEX(Map!$C$2:$C$86,MATCH(D4243,Map!$A$2:$A$86,0),0))</f>
        <v>0.97599999999999998</v>
      </c>
      <c r="Z4243" s="7">
        <f>IF(INDEX(Map!$D$2:$D$86,MATCH(D4243,Map!$A$2:$A$86,0),0)="","N/A",E4243*INDEX(Map!$D$2:$D$86,MATCH(D4243,Map!$A$2:$A$86,0),0))</f>
        <v>0.62400000000000011</v>
      </c>
      <c r="AA4243" t="str">
        <f>INDEX(Map!$E$2:$E$86,MATCH(D4243,Map!$A$2:$A$86,0),0)</f>
        <v>Solar</v>
      </c>
    </row>
    <row r="4244" spans="1:27" x14ac:dyDescent="0.25">
      <c r="A4244" s="1" t="s">
        <v>122</v>
      </c>
      <c r="B4244" s="1" t="s">
        <v>109</v>
      </c>
      <c r="C4244" s="1">
        <v>43</v>
      </c>
      <c r="D4244" s="1" t="s">
        <v>66</v>
      </c>
      <c r="E4244" s="1">
        <v>11.5</v>
      </c>
      <c r="F4244" s="1">
        <v>0</v>
      </c>
      <c r="G4244" s="1">
        <v>100</v>
      </c>
      <c r="H4244" s="1">
        <v>0</v>
      </c>
      <c r="I4244" s="1">
        <v>1153.2</v>
      </c>
      <c r="J4244" s="1">
        <v>100000</v>
      </c>
      <c r="K4244" s="1">
        <v>744</v>
      </c>
      <c r="L4244" s="1">
        <v>28.3</v>
      </c>
      <c r="M4244" s="1">
        <v>327</v>
      </c>
      <c r="N4244" s="1">
        <v>0</v>
      </c>
      <c r="O4244" s="1">
        <v>0</v>
      </c>
      <c r="P4244" s="1">
        <v>0</v>
      </c>
      <c r="Q4244" s="1">
        <v>0</v>
      </c>
      <c r="R4244" s="1">
        <v>28.32</v>
      </c>
      <c r="S4244" s="1">
        <v>28.32</v>
      </c>
      <c r="T4244" s="1">
        <v>327</v>
      </c>
      <c r="U4244" s="3" t="str">
        <f t="shared" si="66"/>
        <v>2017Plan</v>
      </c>
      <c r="V4244" s="2">
        <f>DATE(A4244,INDEX(Map!$H$1:$H$12,MATCH(B4244,Map!$G$1:$G$12,0),0),1)</f>
        <v>43891</v>
      </c>
      <c r="W4244" t="str">
        <f>IF(AND(V4244&gt;=Map!$K$2,V4244&lt;=Map!$L$2),"Base",IF(AND(V4244&gt;=Map!$K$3,V4244&lt;=Map!$L$3),"Fcst","N/A"))</f>
        <v>N/A</v>
      </c>
      <c r="X4244" t="str">
        <f>INDEX(Map!$B$2:$B$86,MATCH(D4244,Map!$A$2:$A$86,0),0)</f>
        <v>OVEC</v>
      </c>
      <c r="Y4244" s="7">
        <f>IF(INDEX(Map!$C$2:$C$86,MATCH(D4244,Map!$A$2:$A$86,0),0)="","N/A",E4244*INDEX(Map!$C$2:$C$86,MATCH(D4244,Map!$A$2:$A$86,0),0))</f>
        <v>11.5</v>
      </c>
      <c r="Z4244" s="7" t="str">
        <f>IF(INDEX(Map!$D$2:$D$86,MATCH(D4244,Map!$A$2:$A$86,0),0)="","N/A",E4244*INDEX(Map!$D$2:$D$86,MATCH(D4244,Map!$A$2:$A$86,0),0))</f>
        <v>N/A</v>
      </c>
      <c r="AA4244" t="str">
        <f>INDEX(Map!$E$2:$E$86,MATCH(D4244,Map!$A$2:$A$86,0),0)</f>
        <v>Coal</v>
      </c>
    </row>
    <row r="4245" spans="1:27" x14ac:dyDescent="0.25">
      <c r="A4245" s="1" t="s">
        <v>122</v>
      </c>
      <c r="B4245" s="1" t="s">
        <v>109</v>
      </c>
      <c r="C4245" s="1">
        <v>44</v>
      </c>
      <c r="D4245" s="1" t="s">
        <v>67</v>
      </c>
      <c r="E4245" s="1">
        <v>2.9</v>
      </c>
      <c r="F4245" s="1">
        <v>0</v>
      </c>
      <c r="G4245" s="1">
        <v>12.5</v>
      </c>
      <c r="H4245" s="1">
        <v>39</v>
      </c>
      <c r="I4245" s="1">
        <v>285.39999999999998</v>
      </c>
      <c r="J4245" s="1">
        <v>100000</v>
      </c>
      <c r="K4245" s="1">
        <v>93</v>
      </c>
      <c r="L4245" s="1">
        <v>28.3</v>
      </c>
      <c r="M4245" s="1">
        <v>81</v>
      </c>
      <c r="N4245" s="1">
        <v>0</v>
      </c>
      <c r="O4245" s="1">
        <v>0</v>
      </c>
      <c r="P4245" s="1">
        <v>0</v>
      </c>
      <c r="Q4245" s="1">
        <v>0</v>
      </c>
      <c r="R4245" s="1">
        <v>28.32</v>
      </c>
      <c r="S4245" s="1">
        <v>28.32</v>
      </c>
      <c r="T4245" s="1">
        <v>81</v>
      </c>
      <c r="U4245" s="3" t="str">
        <f t="shared" si="66"/>
        <v>2017Plan</v>
      </c>
      <c r="V4245" s="2">
        <f>DATE(A4245,INDEX(Map!$H$1:$H$12,MATCH(B4245,Map!$G$1:$G$12,0),0),1)</f>
        <v>43891</v>
      </c>
      <c r="W4245" t="str">
        <f>IF(AND(V4245&gt;=Map!$K$2,V4245&lt;=Map!$L$2),"Base",IF(AND(V4245&gt;=Map!$K$3,V4245&lt;=Map!$L$3),"Fcst","N/A"))</f>
        <v>N/A</v>
      </c>
      <c r="X4245" t="str">
        <f>INDEX(Map!$B$2:$B$86,MATCH(D4245,Map!$A$2:$A$86,0),0)</f>
        <v>OVEC</v>
      </c>
      <c r="Y4245" s="7">
        <f>IF(INDEX(Map!$C$2:$C$86,MATCH(D4245,Map!$A$2:$A$86,0),0)="","N/A",E4245*INDEX(Map!$C$2:$C$86,MATCH(D4245,Map!$A$2:$A$86,0),0))</f>
        <v>2.9</v>
      </c>
      <c r="Z4245" s="7" t="str">
        <f>IF(INDEX(Map!$D$2:$D$86,MATCH(D4245,Map!$A$2:$A$86,0),0)="","N/A",E4245*INDEX(Map!$D$2:$D$86,MATCH(D4245,Map!$A$2:$A$86,0),0))</f>
        <v>N/A</v>
      </c>
      <c r="AA4245" t="str">
        <f>INDEX(Map!$E$2:$E$86,MATCH(D4245,Map!$A$2:$A$86,0),0)</f>
        <v>Coal</v>
      </c>
    </row>
    <row r="4246" spans="1:27" x14ac:dyDescent="0.25">
      <c r="A4246" s="1" t="s">
        <v>122</v>
      </c>
      <c r="B4246" s="1" t="s">
        <v>109</v>
      </c>
      <c r="C4246" s="1">
        <v>45</v>
      </c>
      <c r="D4246" s="1" t="s">
        <v>68</v>
      </c>
      <c r="E4246" s="1">
        <v>25.7</v>
      </c>
      <c r="F4246" s="1">
        <v>0</v>
      </c>
      <c r="G4246" s="1">
        <v>100</v>
      </c>
      <c r="H4246" s="1">
        <v>0</v>
      </c>
      <c r="I4246" s="1">
        <v>2566.8000000000002</v>
      </c>
      <c r="J4246" s="1">
        <v>100000</v>
      </c>
      <c r="K4246" s="1">
        <v>744</v>
      </c>
      <c r="L4246" s="1">
        <v>28.3</v>
      </c>
      <c r="M4246" s="1">
        <v>727</v>
      </c>
      <c r="N4246" s="1">
        <v>0</v>
      </c>
      <c r="O4246" s="1">
        <v>0</v>
      </c>
      <c r="P4246" s="1">
        <v>0</v>
      </c>
      <c r="Q4246" s="1">
        <v>0</v>
      </c>
      <c r="R4246" s="1">
        <v>28.32</v>
      </c>
      <c r="S4246" s="1">
        <v>28.32</v>
      </c>
      <c r="T4246" s="1">
        <v>727</v>
      </c>
      <c r="U4246" s="3" t="str">
        <f t="shared" si="66"/>
        <v>2017Plan</v>
      </c>
      <c r="V4246" s="2">
        <f>DATE(A4246,INDEX(Map!$H$1:$H$12,MATCH(B4246,Map!$G$1:$G$12,0),0),1)</f>
        <v>43891</v>
      </c>
      <c r="W4246" t="str">
        <f>IF(AND(V4246&gt;=Map!$K$2,V4246&lt;=Map!$L$2),"Base",IF(AND(V4246&gt;=Map!$K$3,V4246&lt;=Map!$L$3),"Fcst","N/A"))</f>
        <v>N/A</v>
      </c>
      <c r="X4246" t="str">
        <f>INDEX(Map!$B$2:$B$86,MATCH(D4246,Map!$A$2:$A$86,0),0)</f>
        <v>OVEC</v>
      </c>
      <c r="Y4246" s="7" t="str">
        <f>IF(INDEX(Map!$C$2:$C$86,MATCH(D4246,Map!$A$2:$A$86,0),0)="","N/A",E4246*INDEX(Map!$C$2:$C$86,MATCH(D4246,Map!$A$2:$A$86,0),0))</f>
        <v>N/A</v>
      </c>
      <c r="Z4246" s="7">
        <f>IF(INDEX(Map!$D$2:$D$86,MATCH(D4246,Map!$A$2:$A$86,0),0)="","N/A",E4246*INDEX(Map!$D$2:$D$86,MATCH(D4246,Map!$A$2:$A$86,0),0))</f>
        <v>25.7</v>
      </c>
      <c r="AA4246" t="str">
        <f>INDEX(Map!$E$2:$E$86,MATCH(D4246,Map!$A$2:$A$86,0),0)</f>
        <v>Coal</v>
      </c>
    </row>
    <row r="4247" spans="1:27" x14ac:dyDescent="0.25">
      <c r="A4247" s="1" t="s">
        <v>122</v>
      </c>
      <c r="B4247" s="1" t="s">
        <v>109</v>
      </c>
      <c r="C4247" s="1">
        <v>46</v>
      </c>
      <c r="D4247" s="1" t="s">
        <v>69</v>
      </c>
      <c r="E4247" s="1">
        <v>13.4</v>
      </c>
      <c r="F4247" s="1">
        <v>0</v>
      </c>
      <c r="G4247" s="1">
        <v>25.5</v>
      </c>
      <c r="H4247" s="1">
        <v>67</v>
      </c>
      <c r="I4247" s="1">
        <v>1335.5</v>
      </c>
      <c r="J4247" s="1">
        <v>100000</v>
      </c>
      <c r="K4247" s="1">
        <v>187</v>
      </c>
      <c r="L4247" s="1">
        <v>28.3</v>
      </c>
      <c r="M4247" s="1">
        <v>378</v>
      </c>
      <c r="N4247" s="1">
        <v>0</v>
      </c>
      <c r="O4247" s="1">
        <v>0</v>
      </c>
      <c r="P4247" s="1">
        <v>0</v>
      </c>
      <c r="Q4247" s="1">
        <v>0</v>
      </c>
      <c r="R4247" s="1">
        <v>28.32</v>
      </c>
      <c r="S4247" s="1">
        <v>28.32</v>
      </c>
      <c r="T4247" s="1">
        <v>378</v>
      </c>
      <c r="U4247" s="3" t="str">
        <f t="shared" si="66"/>
        <v>2017Plan</v>
      </c>
      <c r="V4247" s="2">
        <f>DATE(A4247,INDEX(Map!$H$1:$H$12,MATCH(B4247,Map!$G$1:$G$12,0),0),1)</f>
        <v>43891</v>
      </c>
      <c r="W4247" t="str">
        <f>IF(AND(V4247&gt;=Map!$K$2,V4247&lt;=Map!$L$2),"Base",IF(AND(V4247&gt;=Map!$K$3,V4247&lt;=Map!$L$3),"Fcst","N/A"))</f>
        <v>N/A</v>
      </c>
      <c r="X4247" t="str">
        <f>INDEX(Map!$B$2:$B$86,MATCH(D4247,Map!$A$2:$A$86,0),0)</f>
        <v>OVEC</v>
      </c>
      <c r="Y4247" s="7" t="str">
        <f>IF(INDEX(Map!$C$2:$C$86,MATCH(D4247,Map!$A$2:$A$86,0),0)="","N/A",E4247*INDEX(Map!$C$2:$C$86,MATCH(D4247,Map!$A$2:$A$86,0),0))</f>
        <v>N/A</v>
      </c>
      <c r="Z4247" s="7">
        <f>IF(INDEX(Map!$D$2:$D$86,MATCH(D4247,Map!$A$2:$A$86,0),0)="","N/A",E4247*INDEX(Map!$D$2:$D$86,MATCH(D4247,Map!$A$2:$A$86,0),0))</f>
        <v>13.4</v>
      </c>
      <c r="AA4247" t="str">
        <f>INDEX(Map!$E$2:$E$86,MATCH(D4247,Map!$A$2:$A$86,0),0)</f>
        <v>Coal</v>
      </c>
    </row>
    <row r="4248" spans="1:27" x14ac:dyDescent="0.25">
      <c r="A4248" s="1" t="s">
        <v>122</v>
      </c>
      <c r="B4248" s="1" t="s">
        <v>109</v>
      </c>
      <c r="C4248" s="1">
        <v>47</v>
      </c>
      <c r="D4248" s="1" t="s">
        <v>70</v>
      </c>
      <c r="E4248" s="1">
        <v>0</v>
      </c>
      <c r="F4248" s="1">
        <v>0</v>
      </c>
      <c r="G4248" s="1">
        <v>0</v>
      </c>
      <c r="H4248" s="1">
        <v>0</v>
      </c>
      <c r="I4248" s="1" t="s">
        <v>63</v>
      </c>
      <c r="J4248" s="1" t="s">
        <v>63</v>
      </c>
      <c r="K4248" s="1">
        <v>0</v>
      </c>
      <c r="L4248" s="1">
        <v>0</v>
      </c>
      <c r="M4248" s="1">
        <v>0</v>
      </c>
      <c r="N4248" s="1" t="s">
        <v>63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</v>
      </c>
      <c r="U4248" s="3" t="str">
        <f t="shared" si="66"/>
        <v>2017Plan</v>
      </c>
      <c r="V4248" s="2">
        <f>DATE(A4248,INDEX(Map!$H$1:$H$12,MATCH(B4248,Map!$G$1:$G$12,0),0),1)</f>
        <v>43891</v>
      </c>
      <c r="W4248" t="str">
        <f>IF(AND(V4248&gt;=Map!$K$2,V4248&lt;=Map!$L$2),"Base",IF(AND(V4248&gt;=Map!$K$3,V4248&lt;=Map!$L$3),"Fcst","N/A"))</f>
        <v>N/A</v>
      </c>
      <c r="X4248" t="str">
        <f>INDEX(Map!$B$2:$B$86,MATCH(D4248,Map!$A$2:$A$86,0),0)</f>
        <v>N/A</v>
      </c>
      <c r="Y4248" s="7" t="str">
        <f>IF(INDEX(Map!$C$2:$C$86,MATCH(D4248,Map!$A$2:$A$86,0),0)="","N/A",E4248*INDEX(Map!$C$2:$C$86,MATCH(D4248,Map!$A$2:$A$86,0),0))</f>
        <v>N/A</v>
      </c>
      <c r="Z4248" s="7" t="str">
        <f>IF(INDEX(Map!$D$2:$D$86,MATCH(D4248,Map!$A$2:$A$86,0),0)="","N/A",E4248*INDEX(Map!$D$2:$D$86,MATCH(D4248,Map!$A$2:$A$86,0),0))</f>
        <v>N/A</v>
      </c>
      <c r="AA4248" t="str">
        <f>INDEX(Map!$E$2:$E$86,MATCH(D4248,Map!$A$2:$A$86,0),0)</f>
        <v>Purchases</v>
      </c>
    </row>
    <row r="4249" spans="1:27" x14ac:dyDescent="0.25">
      <c r="A4249" s="1" t="s">
        <v>122</v>
      </c>
      <c r="B4249" s="1" t="s">
        <v>109</v>
      </c>
      <c r="C4249" s="1">
        <v>48</v>
      </c>
      <c r="D4249" s="1" t="s">
        <v>71</v>
      </c>
      <c r="E4249" s="1">
        <v>0</v>
      </c>
      <c r="F4249" s="1">
        <v>0</v>
      </c>
      <c r="G4249" s="1">
        <v>0</v>
      </c>
      <c r="H4249" s="1">
        <v>0</v>
      </c>
      <c r="I4249" s="1" t="s">
        <v>63</v>
      </c>
      <c r="J4249" s="1" t="s">
        <v>63</v>
      </c>
      <c r="K4249" s="1">
        <v>0</v>
      </c>
      <c r="L4249" s="1">
        <v>0</v>
      </c>
      <c r="M4249" s="1">
        <v>0</v>
      </c>
      <c r="N4249" s="1" t="s">
        <v>63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</v>
      </c>
      <c r="U4249" s="3" t="str">
        <f t="shared" si="66"/>
        <v>2017Plan</v>
      </c>
      <c r="V4249" s="2">
        <f>DATE(A4249,INDEX(Map!$H$1:$H$12,MATCH(B4249,Map!$G$1:$G$12,0),0),1)</f>
        <v>43891</v>
      </c>
      <c r="W4249" t="str">
        <f>IF(AND(V4249&gt;=Map!$K$2,V4249&lt;=Map!$L$2),"Base",IF(AND(V4249&gt;=Map!$K$3,V4249&lt;=Map!$L$3),"Fcst","N/A"))</f>
        <v>N/A</v>
      </c>
      <c r="X4249" t="str">
        <f>INDEX(Map!$B$2:$B$86,MATCH(D4249,Map!$A$2:$A$86,0),0)</f>
        <v>N/A</v>
      </c>
      <c r="Y4249" s="7" t="str">
        <f>IF(INDEX(Map!$C$2:$C$86,MATCH(D4249,Map!$A$2:$A$86,0),0)="","N/A",E4249*INDEX(Map!$C$2:$C$86,MATCH(D4249,Map!$A$2:$A$86,0),0))</f>
        <v>N/A</v>
      </c>
      <c r="Z4249" s="7" t="str">
        <f>IF(INDEX(Map!$D$2:$D$86,MATCH(D4249,Map!$A$2:$A$86,0),0)="","N/A",E4249*INDEX(Map!$D$2:$D$86,MATCH(D4249,Map!$A$2:$A$86,0),0))</f>
        <v>N/A</v>
      </c>
      <c r="AA4249" t="str">
        <f>INDEX(Map!$E$2:$E$86,MATCH(D4249,Map!$A$2:$A$86,0),0)</f>
        <v>Purchases</v>
      </c>
    </row>
    <row r="4250" spans="1:27" x14ac:dyDescent="0.25">
      <c r="A4250" s="1" t="s">
        <v>122</v>
      </c>
      <c r="B4250" s="1" t="s">
        <v>109</v>
      </c>
      <c r="C4250" s="1">
        <v>49</v>
      </c>
      <c r="D4250" s="1" t="s">
        <v>72</v>
      </c>
      <c r="E4250" s="1">
        <v>0</v>
      </c>
      <c r="F4250" s="1">
        <v>0</v>
      </c>
      <c r="G4250" s="1">
        <v>0</v>
      </c>
      <c r="H4250" s="1">
        <v>0</v>
      </c>
      <c r="I4250" s="1" t="s">
        <v>63</v>
      </c>
      <c r="J4250" s="1" t="s">
        <v>63</v>
      </c>
      <c r="K4250" s="1">
        <v>0</v>
      </c>
      <c r="L4250" s="1">
        <v>0</v>
      </c>
      <c r="M4250" s="1">
        <v>0</v>
      </c>
      <c r="N4250" s="1" t="s">
        <v>63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</v>
      </c>
      <c r="U4250" s="3" t="str">
        <f t="shared" si="66"/>
        <v>2017Plan</v>
      </c>
      <c r="V4250" s="2">
        <f>DATE(A4250,INDEX(Map!$H$1:$H$12,MATCH(B4250,Map!$G$1:$G$12,0),0),1)</f>
        <v>43891</v>
      </c>
      <c r="W4250" t="str">
        <f>IF(AND(V4250&gt;=Map!$K$2,V4250&lt;=Map!$L$2),"Base",IF(AND(V4250&gt;=Map!$K$3,V4250&lt;=Map!$L$3),"Fcst","N/A"))</f>
        <v>N/A</v>
      </c>
      <c r="X4250" t="str">
        <f>INDEX(Map!$B$2:$B$86,MATCH(D4250,Map!$A$2:$A$86,0),0)</f>
        <v>N/A</v>
      </c>
      <c r="Y4250" s="7" t="str">
        <f>IF(INDEX(Map!$C$2:$C$86,MATCH(D4250,Map!$A$2:$A$86,0),0)="","N/A",E4250*INDEX(Map!$C$2:$C$86,MATCH(D4250,Map!$A$2:$A$86,0),0))</f>
        <v>N/A</v>
      </c>
      <c r="Z4250" s="7" t="str">
        <f>IF(INDEX(Map!$D$2:$D$86,MATCH(D4250,Map!$A$2:$A$86,0),0)="","N/A",E4250*INDEX(Map!$D$2:$D$86,MATCH(D4250,Map!$A$2:$A$86,0),0))</f>
        <v>N/A</v>
      </c>
      <c r="AA4250" t="str">
        <f>INDEX(Map!$E$2:$E$86,MATCH(D4250,Map!$A$2:$A$86,0),0)</f>
        <v>Purchases</v>
      </c>
    </row>
    <row r="4251" spans="1:27" x14ac:dyDescent="0.25">
      <c r="A4251" s="1" t="s">
        <v>122</v>
      </c>
      <c r="B4251" s="1" t="s">
        <v>109</v>
      </c>
      <c r="C4251" s="1">
        <v>50</v>
      </c>
      <c r="D4251" s="1" t="s">
        <v>73</v>
      </c>
      <c r="E4251" s="1">
        <v>0</v>
      </c>
      <c r="F4251" s="1">
        <v>0</v>
      </c>
      <c r="G4251" s="1">
        <v>0</v>
      </c>
      <c r="H4251" s="1">
        <v>0</v>
      </c>
      <c r="I4251" s="1" t="s">
        <v>63</v>
      </c>
      <c r="J4251" s="1" t="s">
        <v>63</v>
      </c>
      <c r="K4251" s="1">
        <v>0</v>
      </c>
      <c r="L4251" s="1">
        <v>0</v>
      </c>
      <c r="M4251" s="1">
        <v>0</v>
      </c>
      <c r="N4251" s="1" t="s">
        <v>63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</v>
      </c>
      <c r="U4251" s="3" t="str">
        <f t="shared" si="66"/>
        <v>2017Plan</v>
      </c>
      <c r="V4251" s="2">
        <f>DATE(A4251,INDEX(Map!$H$1:$H$12,MATCH(B4251,Map!$G$1:$G$12,0),0),1)</f>
        <v>43891</v>
      </c>
      <c r="W4251" t="str">
        <f>IF(AND(V4251&gt;=Map!$K$2,V4251&lt;=Map!$L$2),"Base",IF(AND(V4251&gt;=Map!$K$3,V4251&lt;=Map!$L$3),"Fcst","N/A"))</f>
        <v>N/A</v>
      </c>
      <c r="X4251" t="str">
        <f>INDEX(Map!$B$2:$B$86,MATCH(D4251,Map!$A$2:$A$86,0),0)</f>
        <v>N/A</v>
      </c>
      <c r="Y4251" s="7" t="str">
        <f>IF(INDEX(Map!$C$2:$C$86,MATCH(D4251,Map!$A$2:$A$86,0),0)="","N/A",E4251*INDEX(Map!$C$2:$C$86,MATCH(D4251,Map!$A$2:$A$86,0),0))</f>
        <v>N/A</v>
      </c>
      <c r="Z4251" s="7" t="str">
        <f>IF(INDEX(Map!$D$2:$D$86,MATCH(D4251,Map!$A$2:$A$86,0),0)="","N/A",E4251*INDEX(Map!$D$2:$D$86,MATCH(D4251,Map!$A$2:$A$86,0),0))</f>
        <v>N/A</v>
      </c>
      <c r="AA4251" t="str">
        <f>INDEX(Map!$E$2:$E$86,MATCH(D4251,Map!$A$2:$A$86,0),0)</f>
        <v>Purchases</v>
      </c>
    </row>
    <row r="4252" spans="1:27" x14ac:dyDescent="0.25">
      <c r="A4252" s="1" t="s">
        <v>122</v>
      </c>
      <c r="B4252" s="1" t="s">
        <v>109</v>
      </c>
      <c r="C4252" s="1">
        <v>51</v>
      </c>
      <c r="D4252" s="1" t="s">
        <v>74</v>
      </c>
      <c r="E4252" s="1">
        <v>0</v>
      </c>
      <c r="F4252" s="1">
        <v>0</v>
      </c>
      <c r="G4252" s="1">
        <v>0</v>
      </c>
      <c r="H4252" s="1">
        <v>0</v>
      </c>
      <c r="I4252" s="1" t="s">
        <v>63</v>
      </c>
      <c r="J4252" s="1" t="s">
        <v>63</v>
      </c>
      <c r="K4252" s="1">
        <v>0</v>
      </c>
      <c r="L4252" s="1">
        <v>0</v>
      </c>
      <c r="M4252" s="1">
        <v>0</v>
      </c>
      <c r="N4252" s="1" t="s">
        <v>63</v>
      </c>
      <c r="O4252" s="1">
        <v>0</v>
      </c>
      <c r="P4252" s="1">
        <v>0</v>
      </c>
      <c r="Q4252" s="1">
        <v>0</v>
      </c>
      <c r="R4252" s="1">
        <v>0</v>
      </c>
      <c r="S4252" s="1">
        <v>0</v>
      </c>
      <c r="T4252" s="1">
        <v>0</v>
      </c>
      <c r="U4252" s="3" t="str">
        <f t="shared" si="66"/>
        <v>2017Plan</v>
      </c>
      <c r="V4252" s="2">
        <f>DATE(A4252,INDEX(Map!$H$1:$H$12,MATCH(B4252,Map!$G$1:$G$12,0),0),1)</f>
        <v>43891</v>
      </c>
      <c r="W4252" t="str">
        <f>IF(AND(V4252&gt;=Map!$K$2,V4252&lt;=Map!$L$2),"Base",IF(AND(V4252&gt;=Map!$K$3,V4252&lt;=Map!$L$3),"Fcst","N/A"))</f>
        <v>N/A</v>
      </c>
      <c r="X4252" t="str">
        <f>INDEX(Map!$B$2:$B$86,MATCH(D4252,Map!$A$2:$A$86,0),0)</f>
        <v>N/A</v>
      </c>
      <c r="Y4252" s="7" t="str">
        <f>IF(INDEX(Map!$C$2:$C$86,MATCH(D4252,Map!$A$2:$A$86,0),0)="","N/A",E4252*INDEX(Map!$C$2:$C$86,MATCH(D4252,Map!$A$2:$A$86,0),0))</f>
        <v>N/A</v>
      </c>
      <c r="Z4252" s="7" t="str">
        <f>IF(INDEX(Map!$D$2:$D$86,MATCH(D4252,Map!$A$2:$A$86,0),0)="","N/A",E4252*INDEX(Map!$D$2:$D$86,MATCH(D4252,Map!$A$2:$A$86,0),0))</f>
        <v>N/A</v>
      </c>
      <c r="AA4252" t="str">
        <f>INDEX(Map!$E$2:$E$86,MATCH(D4252,Map!$A$2:$A$86,0),0)</f>
        <v>Purchases</v>
      </c>
    </row>
    <row r="4253" spans="1:27" x14ac:dyDescent="0.25">
      <c r="A4253" s="1" t="s">
        <v>122</v>
      </c>
      <c r="B4253" s="1" t="s">
        <v>109</v>
      </c>
      <c r="C4253" s="1">
        <v>52</v>
      </c>
      <c r="D4253" s="1" t="s">
        <v>75</v>
      </c>
      <c r="E4253" s="1">
        <v>0</v>
      </c>
      <c r="F4253" s="1">
        <v>0</v>
      </c>
      <c r="G4253" s="1">
        <v>0</v>
      </c>
      <c r="H4253" s="1">
        <v>0</v>
      </c>
      <c r="I4253" s="1" t="s">
        <v>63</v>
      </c>
      <c r="J4253" s="1" t="s">
        <v>63</v>
      </c>
      <c r="K4253" s="1">
        <v>0</v>
      </c>
      <c r="L4253" s="1">
        <v>0</v>
      </c>
      <c r="M4253" s="1">
        <v>0</v>
      </c>
      <c r="N4253" s="1" t="s">
        <v>63</v>
      </c>
      <c r="O4253" s="1">
        <v>0</v>
      </c>
      <c r="P4253" s="1">
        <v>0</v>
      </c>
      <c r="Q4253" s="1">
        <v>0</v>
      </c>
      <c r="R4253" s="1">
        <v>0</v>
      </c>
      <c r="S4253" s="1">
        <v>0</v>
      </c>
      <c r="T4253" s="1">
        <v>0</v>
      </c>
      <c r="U4253" s="3" t="str">
        <f t="shared" si="66"/>
        <v>2017Plan</v>
      </c>
      <c r="V4253" s="2">
        <f>DATE(A4253,INDEX(Map!$H$1:$H$12,MATCH(B4253,Map!$G$1:$G$12,0),0),1)</f>
        <v>43891</v>
      </c>
      <c r="W4253" t="str">
        <f>IF(AND(V4253&gt;=Map!$K$2,V4253&lt;=Map!$L$2),"Base",IF(AND(V4253&gt;=Map!$K$3,V4253&lt;=Map!$L$3),"Fcst","N/A"))</f>
        <v>N/A</v>
      </c>
      <c r="X4253" t="str">
        <f>INDEX(Map!$B$2:$B$86,MATCH(D4253,Map!$A$2:$A$86,0),0)</f>
        <v>N/A</v>
      </c>
      <c r="Y4253" s="7" t="str">
        <f>IF(INDEX(Map!$C$2:$C$86,MATCH(D4253,Map!$A$2:$A$86,0),0)="","N/A",E4253*INDEX(Map!$C$2:$C$86,MATCH(D4253,Map!$A$2:$A$86,0),0))</f>
        <v>N/A</v>
      </c>
      <c r="Z4253" s="7" t="str">
        <f>IF(INDEX(Map!$D$2:$D$86,MATCH(D4253,Map!$A$2:$A$86,0),0)="","N/A",E4253*INDEX(Map!$D$2:$D$86,MATCH(D4253,Map!$A$2:$A$86,0),0))</f>
        <v>N/A</v>
      </c>
      <c r="AA4253" t="str">
        <f>INDEX(Map!$E$2:$E$86,MATCH(D4253,Map!$A$2:$A$86,0),0)</f>
        <v>Purchases</v>
      </c>
    </row>
    <row r="4254" spans="1:27" x14ac:dyDescent="0.25">
      <c r="A4254" s="1" t="s">
        <v>122</v>
      </c>
      <c r="B4254" s="1" t="s">
        <v>109</v>
      </c>
      <c r="C4254" s="1">
        <v>53</v>
      </c>
      <c r="D4254" s="1" t="s">
        <v>76</v>
      </c>
      <c r="E4254" s="1">
        <v>0</v>
      </c>
      <c r="F4254" s="1">
        <v>0</v>
      </c>
      <c r="G4254" s="1">
        <v>0</v>
      </c>
      <c r="H4254" s="1">
        <v>0</v>
      </c>
      <c r="I4254" s="1" t="s">
        <v>63</v>
      </c>
      <c r="J4254" s="1" t="s">
        <v>63</v>
      </c>
      <c r="K4254" s="1">
        <v>0</v>
      </c>
      <c r="L4254" s="1">
        <v>0</v>
      </c>
      <c r="M4254" s="1">
        <v>0</v>
      </c>
      <c r="N4254" s="1" t="s">
        <v>63</v>
      </c>
      <c r="O4254" s="1">
        <v>0</v>
      </c>
      <c r="P4254" s="1">
        <v>0</v>
      </c>
      <c r="Q4254" s="1">
        <v>0</v>
      </c>
      <c r="R4254" s="1">
        <v>0</v>
      </c>
      <c r="S4254" s="1">
        <v>0</v>
      </c>
      <c r="T4254" s="1">
        <v>0</v>
      </c>
      <c r="U4254" s="3" t="str">
        <f t="shared" si="66"/>
        <v>2017Plan</v>
      </c>
      <c r="V4254" s="2">
        <f>DATE(A4254,INDEX(Map!$H$1:$H$12,MATCH(B4254,Map!$G$1:$G$12,0),0),1)</f>
        <v>43891</v>
      </c>
      <c r="W4254" t="str">
        <f>IF(AND(V4254&gt;=Map!$K$2,V4254&lt;=Map!$L$2),"Base",IF(AND(V4254&gt;=Map!$K$3,V4254&lt;=Map!$L$3),"Fcst","N/A"))</f>
        <v>N/A</v>
      </c>
      <c r="X4254" t="str">
        <f>INDEX(Map!$B$2:$B$86,MATCH(D4254,Map!$A$2:$A$86,0),0)</f>
        <v>N/A</v>
      </c>
      <c r="Y4254" s="7" t="str">
        <f>IF(INDEX(Map!$C$2:$C$86,MATCH(D4254,Map!$A$2:$A$86,0),0)="","N/A",E4254*INDEX(Map!$C$2:$C$86,MATCH(D4254,Map!$A$2:$A$86,0),0))</f>
        <v>N/A</v>
      </c>
      <c r="Z4254" s="7" t="str">
        <f>IF(INDEX(Map!$D$2:$D$86,MATCH(D4254,Map!$A$2:$A$86,0),0)="","N/A",E4254*INDEX(Map!$D$2:$D$86,MATCH(D4254,Map!$A$2:$A$86,0),0))</f>
        <v>N/A</v>
      </c>
      <c r="AA4254" t="str">
        <f>INDEX(Map!$E$2:$E$86,MATCH(D4254,Map!$A$2:$A$86,0),0)</f>
        <v>Purchases</v>
      </c>
    </row>
    <row r="4255" spans="1:27" x14ac:dyDescent="0.25">
      <c r="A4255" s="1" t="s">
        <v>122</v>
      </c>
      <c r="B4255" s="1" t="s">
        <v>109</v>
      </c>
      <c r="C4255" s="1">
        <v>54</v>
      </c>
      <c r="D4255" s="1" t="s">
        <v>77</v>
      </c>
      <c r="E4255" s="1">
        <v>0</v>
      </c>
      <c r="F4255" s="1">
        <v>0</v>
      </c>
      <c r="G4255" s="1">
        <v>0</v>
      </c>
      <c r="H4255" s="1">
        <v>0</v>
      </c>
      <c r="I4255" s="1" t="s">
        <v>63</v>
      </c>
      <c r="J4255" s="1" t="s">
        <v>63</v>
      </c>
      <c r="K4255" s="1">
        <v>0</v>
      </c>
      <c r="L4255" s="1">
        <v>0</v>
      </c>
      <c r="M4255" s="1">
        <v>0</v>
      </c>
      <c r="N4255" s="1" t="s">
        <v>63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</v>
      </c>
      <c r="U4255" s="3" t="str">
        <f t="shared" si="66"/>
        <v>2017Plan</v>
      </c>
      <c r="V4255" s="2">
        <f>DATE(A4255,INDEX(Map!$H$1:$H$12,MATCH(B4255,Map!$G$1:$G$12,0),0),1)</f>
        <v>43891</v>
      </c>
      <c r="W4255" t="str">
        <f>IF(AND(V4255&gt;=Map!$K$2,V4255&lt;=Map!$L$2),"Base",IF(AND(V4255&gt;=Map!$K$3,V4255&lt;=Map!$L$3),"Fcst","N/A"))</f>
        <v>N/A</v>
      </c>
      <c r="X4255" t="str">
        <f>INDEX(Map!$B$2:$B$86,MATCH(D4255,Map!$A$2:$A$86,0),0)</f>
        <v>N/A</v>
      </c>
      <c r="Y4255" s="7" t="str">
        <f>IF(INDEX(Map!$C$2:$C$86,MATCH(D4255,Map!$A$2:$A$86,0),0)="","N/A",E4255*INDEX(Map!$C$2:$C$86,MATCH(D4255,Map!$A$2:$A$86,0),0))</f>
        <v>N/A</v>
      </c>
      <c r="Z4255" s="7" t="str">
        <f>IF(INDEX(Map!$D$2:$D$86,MATCH(D4255,Map!$A$2:$A$86,0),0)="","N/A",E4255*INDEX(Map!$D$2:$D$86,MATCH(D4255,Map!$A$2:$A$86,0),0))</f>
        <v>N/A</v>
      </c>
      <c r="AA4255" t="str">
        <f>INDEX(Map!$E$2:$E$86,MATCH(D4255,Map!$A$2:$A$86,0),0)</f>
        <v>Purchases</v>
      </c>
    </row>
    <row r="4256" spans="1:27" x14ac:dyDescent="0.25">
      <c r="A4256" s="1" t="s">
        <v>122</v>
      </c>
      <c r="B4256" s="1" t="s">
        <v>109</v>
      </c>
      <c r="C4256" s="1">
        <v>55</v>
      </c>
      <c r="D4256" s="1" t="s">
        <v>78</v>
      </c>
      <c r="E4256" s="1">
        <v>0</v>
      </c>
      <c r="F4256" s="1">
        <v>0</v>
      </c>
      <c r="G4256" s="1">
        <v>0</v>
      </c>
      <c r="H4256" s="1">
        <v>0</v>
      </c>
      <c r="I4256" s="1" t="s">
        <v>63</v>
      </c>
      <c r="J4256" s="1" t="s">
        <v>63</v>
      </c>
      <c r="K4256" s="1">
        <v>0</v>
      </c>
      <c r="L4256" s="1">
        <v>0</v>
      </c>
      <c r="M4256" s="1">
        <v>0</v>
      </c>
      <c r="N4256" s="1" t="s">
        <v>63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</v>
      </c>
      <c r="U4256" s="3" t="str">
        <f t="shared" si="66"/>
        <v>2017Plan</v>
      </c>
      <c r="V4256" s="2">
        <f>DATE(A4256,INDEX(Map!$H$1:$H$12,MATCH(B4256,Map!$G$1:$G$12,0),0),1)</f>
        <v>43891</v>
      </c>
      <c r="W4256" t="str">
        <f>IF(AND(V4256&gt;=Map!$K$2,V4256&lt;=Map!$L$2),"Base",IF(AND(V4256&gt;=Map!$K$3,V4256&lt;=Map!$L$3),"Fcst","N/A"))</f>
        <v>N/A</v>
      </c>
      <c r="X4256" t="str">
        <f>INDEX(Map!$B$2:$B$86,MATCH(D4256,Map!$A$2:$A$86,0),0)</f>
        <v>N/A</v>
      </c>
      <c r="Y4256" s="7" t="str">
        <f>IF(INDEX(Map!$C$2:$C$86,MATCH(D4256,Map!$A$2:$A$86,0),0)="","N/A",E4256*INDEX(Map!$C$2:$C$86,MATCH(D4256,Map!$A$2:$A$86,0),0))</f>
        <v>N/A</v>
      </c>
      <c r="Z4256" s="7" t="str">
        <f>IF(INDEX(Map!$D$2:$D$86,MATCH(D4256,Map!$A$2:$A$86,0),0)="","N/A",E4256*INDEX(Map!$D$2:$D$86,MATCH(D4256,Map!$A$2:$A$86,0),0))</f>
        <v>N/A</v>
      </c>
      <c r="AA4256" t="str">
        <f>INDEX(Map!$E$2:$E$86,MATCH(D4256,Map!$A$2:$A$86,0),0)</f>
        <v>Purchases</v>
      </c>
    </row>
    <row r="4257" spans="1:27" x14ac:dyDescent="0.25">
      <c r="A4257" s="1" t="s">
        <v>122</v>
      </c>
      <c r="B4257" s="1" t="s">
        <v>109</v>
      </c>
      <c r="C4257" s="1">
        <v>56</v>
      </c>
      <c r="D4257" s="1" t="s">
        <v>79</v>
      </c>
      <c r="E4257" s="1">
        <v>0.7</v>
      </c>
      <c r="F4257" s="1">
        <v>0</v>
      </c>
      <c r="G4257" s="1">
        <v>5.6</v>
      </c>
      <c r="H4257" s="1">
        <v>8</v>
      </c>
      <c r="I4257" s="1" t="s">
        <v>63</v>
      </c>
      <c r="J4257" s="1" t="s">
        <v>63</v>
      </c>
      <c r="K4257" s="1">
        <v>14</v>
      </c>
      <c r="L4257" s="1">
        <v>20.7</v>
      </c>
      <c r="M4257" s="1">
        <v>14</v>
      </c>
      <c r="N4257" s="1" t="s">
        <v>63</v>
      </c>
      <c r="O4257" s="1">
        <v>0</v>
      </c>
      <c r="P4257" s="1">
        <v>0</v>
      </c>
      <c r="Q4257" s="1">
        <v>5</v>
      </c>
      <c r="R4257" s="1">
        <v>27.45</v>
      </c>
      <c r="S4257" s="1">
        <v>27.45</v>
      </c>
      <c r="T4257" s="1">
        <v>19</v>
      </c>
      <c r="U4257" s="3" t="str">
        <f t="shared" si="66"/>
        <v>2017Plan</v>
      </c>
      <c r="V4257" s="2">
        <f>DATE(A4257,INDEX(Map!$H$1:$H$12,MATCH(B4257,Map!$G$1:$G$12,0),0),1)</f>
        <v>43891</v>
      </c>
      <c r="W4257" t="str">
        <f>IF(AND(V4257&gt;=Map!$K$2,V4257&lt;=Map!$L$2),"Base",IF(AND(V4257&gt;=Map!$K$3,V4257&lt;=Map!$L$3),"Fcst","N/A"))</f>
        <v>N/A</v>
      </c>
      <c r="X4257" t="str">
        <f>INDEX(Map!$B$2:$B$86,MATCH(D4257,Map!$A$2:$A$86,0),0)</f>
        <v>N/A</v>
      </c>
      <c r="Y4257" s="7" t="str">
        <f>IF(INDEX(Map!$C$2:$C$86,MATCH(D4257,Map!$A$2:$A$86,0),0)="","N/A",E4257*INDEX(Map!$C$2:$C$86,MATCH(D4257,Map!$A$2:$A$86,0),0))</f>
        <v>N/A</v>
      </c>
      <c r="Z4257" s="7" t="str">
        <f>IF(INDEX(Map!$D$2:$D$86,MATCH(D4257,Map!$A$2:$A$86,0),0)="","N/A",E4257*INDEX(Map!$D$2:$D$86,MATCH(D4257,Map!$A$2:$A$86,0),0))</f>
        <v>N/A</v>
      </c>
      <c r="AA4257" t="str">
        <f>INDEX(Map!$E$2:$E$86,MATCH(D4257,Map!$A$2:$A$86,0),0)</f>
        <v>Purchases</v>
      </c>
    </row>
    <row r="4258" spans="1:27" x14ac:dyDescent="0.25">
      <c r="A4258" s="1" t="s">
        <v>122</v>
      </c>
      <c r="B4258" s="1" t="s">
        <v>109</v>
      </c>
      <c r="C4258" s="1">
        <v>57</v>
      </c>
      <c r="D4258" s="1" t="s">
        <v>80</v>
      </c>
      <c r="E4258" s="1">
        <v>0.4</v>
      </c>
      <c r="F4258" s="1">
        <v>0</v>
      </c>
      <c r="G4258" s="1">
        <v>2.8</v>
      </c>
      <c r="H4258" s="1">
        <v>7</v>
      </c>
      <c r="I4258" s="1" t="s">
        <v>63</v>
      </c>
      <c r="J4258" s="1" t="s">
        <v>63</v>
      </c>
      <c r="K4258" s="1">
        <v>7</v>
      </c>
      <c r="L4258" s="1">
        <v>19</v>
      </c>
      <c r="M4258" s="1">
        <v>7</v>
      </c>
      <c r="N4258" s="1" t="s">
        <v>63</v>
      </c>
      <c r="O4258" s="1">
        <v>0</v>
      </c>
      <c r="P4258" s="1">
        <v>0</v>
      </c>
      <c r="Q4258" s="1">
        <v>2</v>
      </c>
      <c r="R4258" s="1">
        <v>25.57</v>
      </c>
      <c r="S4258" s="1">
        <v>25.57</v>
      </c>
      <c r="T4258" s="1">
        <v>9</v>
      </c>
      <c r="U4258" s="3" t="str">
        <f t="shared" si="66"/>
        <v>2017Plan</v>
      </c>
      <c r="V4258" s="2">
        <f>DATE(A4258,INDEX(Map!$H$1:$H$12,MATCH(B4258,Map!$G$1:$G$12,0),0),1)</f>
        <v>43891</v>
      </c>
      <c r="W4258" t="str">
        <f>IF(AND(V4258&gt;=Map!$K$2,V4258&lt;=Map!$L$2),"Base",IF(AND(V4258&gt;=Map!$K$3,V4258&lt;=Map!$L$3),"Fcst","N/A"))</f>
        <v>N/A</v>
      </c>
      <c r="X4258" t="str">
        <f>INDEX(Map!$B$2:$B$86,MATCH(D4258,Map!$A$2:$A$86,0),0)</f>
        <v>N/A</v>
      </c>
      <c r="Y4258" s="7" t="str">
        <f>IF(INDEX(Map!$C$2:$C$86,MATCH(D4258,Map!$A$2:$A$86,0),0)="","N/A",E4258*INDEX(Map!$C$2:$C$86,MATCH(D4258,Map!$A$2:$A$86,0),0))</f>
        <v>N/A</v>
      </c>
      <c r="Z4258" s="7" t="str">
        <f>IF(INDEX(Map!$D$2:$D$86,MATCH(D4258,Map!$A$2:$A$86,0),0)="","N/A",E4258*INDEX(Map!$D$2:$D$86,MATCH(D4258,Map!$A$2:$A$86,0),0))</f>
        <v>N/A</v>
      </c>
      <c r="AA4258" t="str">
        <f>INDEX(Map!$E$2:$E$86,MATCH(D4258,Map!$A$2:$A$86,0),0)</f>
        <v>Purchases</v>
      </c>
    </row>
    <row r="4259" spans="1:27" x14ac:dyDescent="0.25">
      <c r="A4259" s="1" t="s">
        <v>122</v>
      </c>
      <c r="B4259" s="1" t="s">
        <v>109</v>
      </c>
      <c r="C4259" s="1">
        <v>58</v>
      </c>
      <c r="D4259" s="1" t="s">
        <v>81</v>
      </c>
      <c r="E4259" s="1">
        <v>0.2</v>
      </c>
      <c r="F4259" s="1">
        <v>0</v>
      </c>
      <c r="G4259" s="1">
        <v>2</v>
      </c>
      <c r="H4259" s="1">
        <v>5</v>
      </c>
      <c r="I4259" s="1" t="s">
        <v>63</v>
      </c>
      <c r="J4259" s="1" t="s">
        <v>63</v>
      </c>
      <c r="K4259" s="1">
        <v>5</v>
      </c>
      <c r="L4259" s="1">
        <v>19.100000000000001</v>
      </c>
      <c r="M4259" s="1">
        <v>5</v>
      </c>
      <c r="N4259" s="1" t="s">
        <v>63</v>
      </c>
      <c r="O4259" s="1">
        <v>0</v>
      </c>
      <c r="P4259" s="1">
        <v>0</v>
      </c>
      <c r="Q4259" s="1">
        <v>2</v>
      </c>
      <c r="R4259" s="1">
        <v>25.68</v>
      </c>
      <c r="S4259" s="1">
        <v>25.68</v>
      </c>
      <c r="T4259" s="1">
        <v>6</v>
      </c>
      <c r="U4259" s="3" t="str">
        <f t="shared" si="66"/>
        <v>2017Plan</v>
      </c>
      <c r="V4259" s="2">
        <f>DATE(A4259,INDEX(Map!$H$1:$H$12,MATCH(B4259,Map!$G$1:$G$12,0),0),1)</f>
        <v>43891</v>
      </c>
      <c r="W4259" t="str">
        <f>IF(AND(V4259&gt;=Map!$K$2,V4259&lt;=Map!$L$2),"Base",IF(AND(V4259&gt;=Map!$K$3,V4259&lt;=Map!$L$3),"Fcst","N/A"))</f>
        <v>N/A</v>
      </c>
      <c r="X4259" t="str">
        <f>INDEX(Map!$B$2:$B$86,MATCH(D4259,Map!$A$2:$A$86,0),0)</f>
        <v>N/A</v>
      </c>
      <c r="Y4259" s="7" t="str">
        <f>IF(INDEX(Map!$C$2:$C$86,MATCH(D4259,Map!$A$2:$A$86,0),0)="","N/A",E4259*INDEX(Map!$C$2:$C$86,MATCH(D4259,Map!$A$2:$A$86,0),0))</f>
        <v>N/A</v>
      </c>
      <c r="Z4259" s="7" t="str">
        <f>IF(INDEX(Map!$D$2:$D$86,MATCH(D4259,Map!$A$2:$A$86,0),0)="","N/A",E4259*INDEX(Map!$D$2:$D$86,MATCH(D4259,Map!$A$2:$A$86,0),0))</f>
        <v>N/A</v>
      </c>
      <c r="AA4259" t="str">
        <f>INDEX(Map!$E$2:$E$86,MATCH(D4259,Map!$A$2:$A$86,0),0)</f>
        <v>Purchases</v>
      </c>
    </row>
    <row r="4260" spans="1:27" x14ac:dyDescent="0.25">
      <c r="A4260" s="1" t="s">
        <v>122</v>
      </c>
      <c r="B4260" s="1" t="s">
        <v>109</v>
      </c>
      <c r="C4260" s="1">
        <v>59</v>
      </c>
      <c r="D4260" s="1" t="s">
        <v>82</v>
      </c>
      <c r="E4260" s="1">
        <v>0.2</v>
      </c>
      <c r="F4260" s="1">
        <v>0</v>
      </c>
      <c r="G4260" s="1">
        <v>1.6</v>
      </c>
      <c r="H4260" s="1">
        <v>4</v>
      </c>
      <c r="I4260" s="1" t="s">
        <v>63</v>
      </c>
      <c r="J4260" s="1" t="s">
        <v>63</v>
      </c>
      <c r="K4260" s="1">
        <v>4</v>
      </c>
      <c r="L4260" s="1">
        <v>20.100000000000001</v>
      </c>
      <c r="M4260" s="1">
        <v>4</v>
      </c>
      <c r="N4260" s="1" t="s">
        <v>63</v>
      </c>
      <c r="O4260" s="1">
        <v>0</v>
      </c>
      <c r="P4260" s="1">
        <v>0</v>
      </c>
      <c r="Q4260" s="1">
        <v>1</v>
      </c>
      <c r="R4260" s="1">
        <v>26.73</v>
      </c>
      <c r="S4260" s="1">
        <v>26.73</v>
      </c>
      <c r="T4260" s="1">
        <v>5</v>
      </c>
      <c r="U4260" s="3" t="str">
        <f t="shared" si="66"/>
        <v>2017Plan</v>
      </c>
      <c r="V4260" s="2">
        <f>DATE(A4260,INDEX(Map!$H$1:$H$12,MATCH(B4260,Map!$G$1:$G$12,0),0),1)</f>
        <v>43891</v>
      </c>
      <c r="W4260" t="str">
        <f>IF(AND(V4260&gt;=Map!$K$2,V4260&lt;=Map!$L$2),"Base",IF(AND(V4260&gt;=Map!$K$3,V4260&lt;=Map!$L$3),"Fcst","N/A"))</f>
        <v>N/A</v>
      </c>
      <c r="X4260" t="str">
        <f>INDEX(Map!$B$2:$B$86,MATCH(D4260,Map!$A$2:$A$86,0),0)</f>
        <v>N/A</v>
      </c>
      <c r="Y4260" s="7" t="str">
        <f>IF(INDEX(Map!$C$2:$C$86,MATCH(D4260,Map!$A$2:$A$86,0),0)="","N/A",E4260*INDEX(Map!$C$2:$C$86,MATCH(D4260,Map!$A$2:$A$86,0),0))</f>
        <v>N/A</v>
      </c>
      <c r="Z4260" s="7" t="str">
        <f>IF(INDEX(Map!$D$2:$D$86,MATCH(D4260,Map!$A$2:$A$86,0),0)="","N/A",E4260*INDEX(Map!$D$2:$D$86,MATCH(D4260,Map!$A$2:$A$86,0),0))</f>
        <v>N/A</v>
      </c>
      <c r="AA4260" t="str">
        <f>INDEX(Map!$E$2:$E$86,MATCH(D4260,Map!$A$2:$A$86,0),0)</f>
        <v>Purchases</v>
      </c>
    </row>
    <row r="4261" spans="1:27" x14ac:dyDescent="0.25">
      <c r="A4261" s="1" t="s">
        <v>122</v>
      </c>
      <c r="B4261" s="1" t="s">
        <v>109</v>
      </c>
      <c r="C4261" s="1">
        <v>60</v>
      </c>
      <c r="D4261" s="1" t="s">
        <v>83</v>
      </c>
      <c r="E4261" s="1">
        <v>-18.600000000000001</v>
      </c>
      <c r="F4261" s="1">
        <v>0</v>
      </c>
      <c r="G4261" s="1">
        <v>13.2</v>
      </c>
      <c r="H4261" s="1">
        <v>22</v>
      </c>
      <c r="I4261" s="1" t="s">
        <v>63</v>
      </c>
      <c r="J4261" s="1" t="s">
        <v>63</v>
      </c>
      <c r="K4261" s="1">
        <v>278</v>
      </c>
      <c r="L4261" s="1">
        <v>42</v>
      </c>
      <c r="M4261" s="1">
        <v>-783</v>
      </c>
      <c r="N4261" s="1" t="s">
        <v>63</v>
      </c>
      <c r="O4261" s="1">
        <v>0</v>
      </c>
      <c r="P4261" s="1">
        <v>0</v>
      </c>
      <c r="Q4261" s="1">
        <v>212</v>
      </c>
      <c r="R4261" s="1">
        <v>30.63</v>
      </c>
      <c r="S4261" s="1">
        <v>30.63</v>
      </c>
      <c r="T4261" s="1">
        <v>-571</v>
      </c>
      <c r="U4261" s="3" t="str">
        <f t="shared" si="66"/>
        <v>2017Plan</v>
      </c>
      <c r="V4261" s="2">
        <f>DATE(A4261,INDEX(Map!$H$1:$H$12,MATCH(B4261,Map!$G$1:$G$12,0),0),1)</f>
        <v>43891</v>
      </c>
      <c r="W4261" t="str">
        <f>IF(AND(V4261&gt;=Map!$K$2,V4261&lt;=Map!$L$2),"Base",IF(AND(V4261&gt;=Map!$K$3,V4261&lt;=Map!$L$3),"Fcst","N/A"))</f>
        <v>N/A</v>
      </c>
      <c r="X4261" t="str">
        <f>INDEX(Map!$B$2:$B$86,MATCH(D4261,Map!$A$2:$A$86,0),0)</f>
        <v>N/A</v>
      </c>
      <c r="Y4261" s="7" t="str">
        <f>IF(INDEX(Map!$C$2:$C$86,MATCH(D4261,Map!$A$2:$A$86,0),0)="","N/A",E4261*INDEX(Map!$C$2:$C$86,MATCH(D4261,Map!$A$2:$A$86,0),0))</f>
        <v>N/A</v>
      </c>
      <c r="Z4261" s="7" t="str">
        <f>IF(INDEX(Map!$D$2:$D$86,MATCH(D4261,Map!$A$2:$A$86,0),0)="","N/A",E4261*INDEX(Map!$D$2:$D$86,MATCH(D4261,Map!$A$2:$A$86,0),0))</f>
        <v>N/A</v>
      </c>
      <c r="AA4261" t="str">
        <f>INDEX(Map!$E$2:$E$86,MATCH(D4261,Map!$A$2:$A$86,0),0)</f>
        <v>Sales</v>
      </c>
    </row>
    <row r="4262" spans="1:27" x14ac:dyDescent="0.25">
      <c r="A4262" s="1" t="s">
        <v>122</v>
      </c>
      <c r="B4262" s="1" t="s">
        <v>109</v>
      </c>
      <c r="C4262" s="1">
        <v>61</v>
      </c>
      <c r="D4262" s="1" t="s">
        <v>84</v>
      </c>
      <c r="E4262" s="1">
        <v>-3.8</v>
      </c>
      <c r="F4262" s="1">
        <v>0</v>
      </c>
      <c r="G4262" s="1">
        <v>15.3</v>
      </c>
      <c r="H4262" s="1">
        <v>29</v>
      </c>
      <c r="I4262" s="1" t="s">
        <v>63</v>
      </c>
      <c r="J4262" s="1" t="s">
        <v>63</v>
      </c>
      <c r="K4262" s="1">
        <v>228</v>
      </c>
      <c r="L4262" s="1">
        <v>40.9</v>
      </c>
      <c r="M4262" s="1">
        <v>-155</v>
      </c>
      <c r="N4262" s="1" t="s">
        <v>63</v>
      </c>
      <c r="O4262" s="1">
        <v>0</v>
      </c>
      <c r="P4262" s="1">
        <v>0</v>
      </c>
      <c r="Q4262" s="1">
        <v>37</v>
      </c>
      <c r="R4262" s="1">
        <v>31.26</v>
      </c>
      <c r="S4262" s="1">
        <v>31.26</v>
      </c>
      <c r="T4262" s="1">
        <v>-119</v>
      </c>
      <c r="U4262" s="3" t="str">
        <f t="shared" si="66"/>
        <v>2017Plan</v>
      </c>
      <c r="V4262" s="2">
        <f>DATE(A4262,INDEX(Map!$H$1:$H$12,MATCH(B4262,Map!$G$1:$G$12,0),0),1)</f>
        <v>43891</v>
      </c>
      <c r="W4262" t="str">
        <f>IF(AND(V4262&gt;=Map!$K$2,V4262&lt;=Map!$L$2),"Base",IF(AND(V4262&gt;=Map!$K$3,V4262&lt;=Map!$L$3),"Fcst","N/A"))</f>
        <v>N/A</v>
      </c>
      <c r="X4262" t="str">
        <f>INDEX(Map!$B$2:$B$86,MATCH(D4262,Map!$A$2:$A$86,0),0)</f>
        <v>N/A</v>
      </c>
      <c r="Y4262" s="7" t="str">
        <f>IF(INDEX(Map!$C$2:$C$86,MATCH(D4262,Map!$A$2:$A$86,0),0)="","N/A",E4262*INDEX(Map!$C$2:$C$86,MATCH(D4262,Map!$A$2:$A$86,0),0))</f>
        <v>N/A</v>
      </c>
      <c r="Z4262" s="7" t="str">
        <f>IF(INDEX(Map!$D$2:$D$86,MATCH(D4262,Map!$A$2:$A$86,0),0)="","N/A",E4262*INDEX(Map!$D$2:$D$86,MATCH(D4262,Map!$A$2:$A$86,0),0))</f>
        <v>N/A</v>
      </c>
      <c r="AA4262" t="str">
        <f>INDEX(Map!$E$2:$E$86,MATCH(D4262,Map!$A$2:$A$86,0),0)</f>
        <v>Sales</v>
      </c>
    </row>
    <row r="4263" spans="1:27" x14ac:dyDescent="0.25">
      <c r="A4263" s="1" t="s">
        <v>122</v>
      </c>
      <c r="B4263" s="1" t="s">
        <v>109</v>
      </c>
      <c r="C4263" s="1">
        <v>62</v>
      </c>
      <c r="D4263" s="1" t="s">
        <v>85</v>
      </c>
      <c r="E4263" s="1">
        <v>-4.0999999999999996</v>
      </c>
      <c r="F4263" s="1">
        <v>0</v>
      </c>
      <c r="G4263" s="1">
        <v>18.2</v>
      </c>
      <c r="H4263" s="1">
        <v>3</v>
      </c>
      <c r="I4263" s="1" t="s">
        <v>63</v>
      </c>
      <c r="J4263" s="1" t="s">
        <v>63</v>
      </c>
      <c r="K4263" s="1">
        <v>43</v>
      </c>
      <c r="L4263" s="1">
        <v>38.799999999999997</v>
      </c>
      <c r="M4263" s="1">
        <v>-158</v>
      </c>
      <c r="N4263" s="1" t="s">
        <v>63</v>
      </c>
      <c r="O4263" s="1">
        <v>0</v>
      </c>
      <c r="P4263" s="1">
        <v>0</v>
      </c>
      <c r="Q4263" s="1">
        <v>37</v>
      </c>
      <c r="R4263" s="1">
        <v>29.64</v>
      </c>
      <c r="S4263" s="1">
        <v>29.64</v>
      </c>
      <c r="T4263" s="1">
        <v>-121</v>
      </c>
      <c r="U4263" s="3" t="str">
        <f t="shared" si="66"/>
        <v>2017Plan</v>
      </c>
      <c r="V4263" s="2">
        <f>DATE(A4263,INDEX(Map!$H$1:$H$12,MATCH(B4263,Map!$G$1:$G$12,0),0),1)</f>
        <v>43891</v>
      </c>
      <c r="W4263" t="str">
        <f>IF(AND(V4263&gt;=Map!$K$2,V4263&lt;=Map!$L$2),"Base",IF(AND(V4263&gt;=Map!$K$3,V4263&lt;=Map!$L$3),"Fcst","N/A"))</f>
        <v>N/A</v>
      </c>
      <c r="X4263" t="str">
        <f>INDEX(Map!$B$2:$B$86,MATCH(D4263,Map!$A$2:$A$86,0),0)</f>
        <v>N/A</v>
      </c>
      <c r="Y4263" s="7" t="str">
        <f>IF(INDEX(Map!$C$2:$C$86,MATCH(D4263,Map!$A$2:$A$86,0),0)="","N/A",E4263*INDEX(Map!$C$2:$C$86,MATCH(D4263,Map!$A$2:$A$86,0),0))</f>
        <v>N/A</v>
      </c>
      <c r="Z4263" s="7" t="str">
        <f>IF(INDEX(Map!$D$2:$D$86,MATCH(D4263,Map!$A$2:$A$86,0),0)="","N/A",E4263*INDEX(Map!$D$2:$D$86,MATCH(D4263,Map!$A$2:$A$86,0),0))</f>
        <v>N/A</v>
      </c>
      <c r="AA4263" t="str">
        <f>INDEX(Map!$E$2:$E$86,MATCH(D4263,Map!$A$2:$A$86,0),0)</f>
        <v>Sales</v>
      </c>
    </row>
    <row r="4264" spans="1:27" x14ac:dyDescent="0.25">
      <c r="A4264" s="1" t="s">
        <v>122</v>
      </c>
      <c r="B4264" s="1" t="s">
        <v>109</v>
      </c>
      <c r="C4264" s="1">
        <v>63</v>
      </c>
      <c r="D4264" s="1" t="s">
        <v>86</v>
      </c>
      <c r="E4264" s="1">
        <v>-6.2</v>
      </c>
      <c r="F4264" s="1">
        <v>0</v>
      </c>
      <c r="G4264" s="1">
        <v>22.2</v>
      </c>
      <c r="H4264" s="1">
        <v>5</v>
      </c>
      <c r="I4264" s="1" t="s">
        <v>63</v>
      </c>
      <c r="J4264" s="1" t="s">
        <v>63</v>
      </c>
      <c r="K4264" s="1">
        <v>80</v>
      </c>
      <c r="L4264" s="1">
        <v>38.5</v>
      </c>
      <c r="M4264" s="1">
        <v>-240</v>
      </c>
      <c r="N4264" s="1" t="s">
        <v>63</v>
      </c>
      <c r="O4264" s="1">
        <v>0</v>
      </c>
      <c r="P4264" s="1">
        <v>0</v>
      </c>
      <c r="Q4264" s="1">
        <v>57</v>
      </c>
      <c r="R4264" s="1">
        <v>29.39</v>
      </c>
      <c r="S4264" s="1">
        <v>29.39</v>
      </c>
      <c r="T4264" s="1">
        <v>-183</v>
      </c>
      <c r="U4264" s="3" t="str">
        <f t="shared" si="66"/>
        <v>2017Plan</v>
      </c>
      <c r="V4264" s="2">
        <f>DATE(A4264,INDEX(Map!$H$1:$H$12,MATCH(B4264,Map!$G$1:$G$12,0),0),1)</f>
        <v>43891</v>
      </c>
      <c r="W4264" t="str">
        <f>IF(AND(V4264&gt;=Map!$K$2,V4264&lt;=Map!$L$2),"Base",IF(AND(V4264&gt;=Map!$K$3,V4264&lt;=Map!$L$3),"Fcst","N/A"))</f>
        <v>N/A</v>
      </c>
      <c r="X4264" t="str">
        <f>INDEX(Map!$B$2:$B$86,MATCH(D4264,Map!$A$2:$A$86,0),0)</f>
        <v>N/A</v>
      </c>
      <c r="Y4264" s="7" t="str">
        <f>IF(INDEX(Map!$C$2:$C$86,MATCH(D4264,Map!$A$2:$A$86,0),0)="","N/A",E4264*INDEX(Map!$C$2:$C$86,MATCH(D4264,Map!$A$2:$A$86,0),0))</f>
        <v>N/A</v>
      </c>
      <c r="Z4264" s="7" t="str">
        <f>IF(INDEX(Map!$D$2:$D$86,MATCH(D4264,Map!$A$2:$A$86,0),0)="","N/A",E4264*INDEX(Map!$D$2:$D$86,MATCH(D4264,Map!$A$2:$A$86,0),0))</f>
        <v>N/A</v>
      </c>
      <c r="AA4264" t="str">
        <f>INDEX(Map!$E$2:$E$86,MATCH(D4264,Map!$A$2:$A$86,0),0)</f>
        <v>Sales</v>
      </c>
    </row>
    <row r="4265" spans="1:27" x14ac:dyDescent="0.25">
      <c r="A4265" s="1" t="s">
        <v>122</v>
      </c>
      <c r="B4265" s="1" t="s">
        <v>109</v>
      </c>
      <c r="C4265" s="1">
        <v>64</v>
      </c>
      <c r="D4265" s="1" t="s">
        <v>87</v>
      </c>
      <c r="E4265" s="1">
        <v>0</v>
      </c>
      <c r="F4265" s="1">
        <v>0</v>
      </c>
      <c r="G4265" s="1">
        <v>0</v>
      </c>
      <c r="H4265" s="1">
        <v>0</v>
      </c>
      <c r="I4265" s="1" t="s">
        <v>63</v>
      </c>
      <c r="J4265" s="1" t="s">
        <v>63</v>
      </c>
      <c r="K4265" s="1">
        <v>0</v>
      </c>
      <c r="L4265" s="1">
        <v>0</v>
      </c>
      <c r="M4265" s="1">
        <v>0</v>
      </c>
      <c r="N4265" s="1" t="s">
        <v>63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3" t="str">
        <f t="shared" si="66"/>
        <v>2017Plan</v>
      </c>
      <c r="V4265" s="2">
        <f>DATE(A4265,INDEX(Map!$H$1:$H$12,MATCH(B4265,Map!$G$1:$G$12,0),0),1)</f>
        <v>43891</v>
      </c>
      <c r="W4265" t="str">
        <f>IF(AND(V4265&gt;=Map!$K$2,V4265&lt;=Map!$L$2),"Base",IF(AND(V4265&gt;=Map!$K$3,V4265&lt;=Map!$L$3),"Fcst","N/A"))</f>
        <v>N/A</v>
      </c>
      <c r="X4265" t="str">
        <f>INDEX(Map!$B$2:$B$86,MATCH(D4265,Map!$A$2:$A$86,0),0)</f>
        <v>N/A</v>
      </c>
      <c r="Y4265" s="7" t="str">
        <f>IF(INDEX(Map!$C$2:$C$86,MATCH(D4265,Map!$A$2:$A$86,0),0)="","N/A",E4265*INDEX(Map!$C$2:$C$86,MATCH(D4265,Map!$A$2:$A$86,0),0))</f>
        <v>N/A</v>
      </c>
      <c r="Z4265" s="7" t="str">
        <f>IF(INDEX(Map!$D$2:$D$86,MATCH(D4265,Map!$A$2:$A$86,0),0)="","N/A",E4265*INDEX(Map!$D$2:$D$86,MATCH(D4265,Map!$A$2:$A$86,0),0))</f>
        <v>N/A</v>
      </c>
      <c r="AA4265" t="str">
        <f>INDEX(Map!$E$2:$E$86,MATCH(D4265,Map!$A$2:$A$86,0),0)</f>
        <v>Sales</v>
      </c>
    </row>
    <row r="4266" spans="1:27" x14ac:dyDescent="0.25">
      <c r="A4266" s="1" t="s">
        <v>122</v>
      </c>
      <c r="B4266" s="1" t="s">
        <v>109</v>
      </c>
      <c r="C4266" s="1">
        <v>65</v>
      </c>
      <c r="D4266" s="1" t="s">
        <v>88</v>
      </c>
      <c r="E4266" s="1">
        <v>0</v>
      </c>
      <c r="F4266" s="1">
        <v>0</v>
      </c>
      <c r="G4266" s="1">
        <v>0</v>
      </c>
      <c r="H4266" s="1">
        <v>0</v>
      </c>
      <c r="I4266" s="1" t="s">
        <v>63</v>
      </c>
      <c r="J4266" s="1" t="s">
        <v>63</v>
      </c>
      <c r="K4266" s="1">
        <v>0</v>
      </c>
      <c r="L4266" s="1">
        <v>0</v>
      </c>
      <c r="M4266" s="1">
        <v>0</v>
      </c>
      <c r="N4266" s="1" t="s">
        <v>63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</v>
      </c>
      <c r="U4266" s="3" t="str">
        <f t="shared" si="66"/>
        <v>2017Plan</v>
      </c>
      <c r="V4266" s="2">
        <f>DATE(A4266,INDEX(Map!$H$1:$H$12,MATCH(B4266,Map!$G$1:$G$12,0),0),1)</f>
        <v>43891</v>
      </c>
      <c r="W4266" t="str">
        <f>IF(AND(V4266&gt;=Map!$K$2,V4266&lt;=Map!$L$2),"Base",IF(AND(V4266&gt;=Map!$K$3,V4266&lt;=Map!$L$3),"Fcst","N/A"))</f>
        <v>N/A</v>
      </c>
      <c r="X4266" t="str">
        <f>INDEX(Map!$B$2:$B$86,MATCH(D4266,Map!$A$2:$A$86,0),0)</f>
        <v>N/A</v>
      </c>
      <c r="Y4266" s="7" t="str">
        <f>IF(INDEX(Map!$C$2:$C$86,MATCH(D4266,Map!$A$2:$A$86,0),0)="","N/A",E4266*INDEX(Map!$C$2:$C$86,MATCH(D4266,Map!$A$2:$A$86,0),0))</f>
        <v>N/A</v>
      </c>
      <c r="Z4266" s="7" t="str">
        <f>IF(INDEX(Map!$D$2:$D$86,MATCH(D4266,Map!$A$2:$A$86,0),0)="","N/A",E4266*INDEX(Map!$D$2:$D$86,MATCH(D4266,Map!$A$2:$A$86,0),0))</f>
        <v>N/A</v>
      </c>
      <c r="AA4266" t="str">
        <f>INDEX(Map!$E$2:$E$86,MATCH(D4266,Map!$A$2:$A$86,0),0)</f>
        <v>Sales</v>
      </c>
    </row>
    <row r="4267" spans="1:27" x14ac:dyDescent="0.25">
      <c r="A4267" s="1" t="s">
        <v>122</v>
      </c>
      <c r="B4267" s="1" t="s">
        <v>109</v>
      </c>
      <c r="C4267" s="1">
        <v>66</v>
      </c>
      <c r="D4267" s="1" t="s">
        <v>89</v>
      </c>
      <c r="E4267" s="1">
        <v>0</v>
      </c>
      <c r="F4267" s="1">
        <v>0</v>
      </c>
      <c r="G4267" s="1">
        <v>0</v>
      </c>
      <c r="H4267" s="1">
        <v>0</v>
      </c>
      <c r="I4267" s="1" t="s">
        <v>63</v>
      </c>
      <c r="J4267" s="1" t="s">
        <v>63</v>
      </c>
      <c r="K4267" s="1">
        <v>0</v>
      </c>
      <c r="L4267" s="1">
        <v>0</v>
      </c>
      <c r="M4267" s="1">
        <v>0</v>
      </c>
      <c r="N4267" s="1" t="s">
        <v>63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3" t="str">
        <f t="shared" si="66"/>
        <v>2017Plan</v>
      </c>
      <c r="V4267" s="2">
        <f>DATE(A4267,INDEX(Map!$H$1:$H$12,MATCH(B4267,Map!$G$1:$G$12,0),0),1)</f>
        <v>43891</v>
      </c>
      <c r="W4267" t="str">
        <f>IF(AND(V4267&gt;=Map!$K$2,V4267&lt;=Map!$L$2),"Base",IF(AND(V4267&gt;=Map!$K$3,V4267&lt;=Map!$L$3),"Fcst","N/A"))</f>
        <v>N/A</v>
      </c>
      <c r="X4267" t="str">
        <f>INDEX(Map!$B$2:$B$86,MATCH(D4267,Map!$A$2:$A$86,0),0)</f>
        <v>N/A</v>
      </c>
      <c r="Y4267" s="7" t="str">
        <f>IF(INDEX(Map!$C$2:$C$86,MATCH(D4267,Map!$A$2:$A$86,0),0)="","N/A",E4267*INDEX(Map!$C$2:$C$86,MATCH(D4267,Map!$A$2:$A$86,0),0))</f>
        <v>N/A</v>
      </c>
      <c r="Z4267" s="7" t="str">
        <f>IF(INDEX(Map!$D$2:$D$86,MATCH(D4267,Map!$A$2:$A$86,0),0)="","N/A",E4267*INDEX(Map!$D$2:$D$86,MATCH(D4267,Map!$A$2:$A$86,0),0))</f>
        <v>N/A</v>
      </c>
      <c r="AA4267" t="str">
        <f>INDEX(Map!$E$2:$E$86,MATCH(D4267,Map!$A$2:$A$86,0),0)</f>
        <v>Sales</v>
      </c>
    </row>
    <row r="4268" spans="1:27" x14ac:dyDescent="0.25">
      <c r="A4268" s="1" t="s">
        <v>122</v>
      </c>
      <c r="B4268" s="1" t="s">
        <v>109</v>
      </c>
      <c r="C4268" s="1">
        <v>67</v>
      </c>
      <c r="D4268" s="1" t="s">
        <v>90</v>
      </c>
      <c r="E4268" s="1">
        <v>0</v>
      </c>
      <c r="F4268" s="1">
        <v>0</v>
      </c>
      <c r="G4268" s="1">
        <v>0</v>
      </c>
      <c r="H4268" s="1">
        <v>0</v>
      </c>
      <c r="I4268" s="1" t="s">
        <v>63</v>
      </c>
      <c r="J4268" s="1" t="s">
        <v>63</v>
      </c>
      <c r="K4268" s="1">
        <v>0</v>
      </c>
      <c r="L4268" s="1">
        <v>0</v>
      </c>
      <c r="M4268" s="1">
        <v>0</v>
      </c>
      <c r="N4268" s="1" t="s">
        <v>63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3" t="str">
        <f t="shared" si="66"/>
        <v>2017Plan</v>
      </c>
      <c r="V4268" s="2">
        <f>DATE(A4268,INDEX(Map!$H$1:$H$12,MATCH(B4268,Map!$G$1:$G$12,0),0),1)</f>
        <v>43891</v>
      </c>
      <c r="W4268" t="str">
        <f>IF(AND(V4268&gt;=Map!$K$2,V4268&lt;=Map!$L$2),"Base",IF(AND(V4268&gt;=Map!$K$3,V4268&lt;=Map!$L$3),"Fcst","N/A"))</f>
        <v>N/A</v>
      </c>
      <c r="X4268" t="str">
        <f>INDEX(Map!$B$2:$B$86,MATCH(D4268,Map!$A$2:$A$86,0),0)</f>
        <v>N/A</v>
      </c>
      <c r="Y4268" s="7" t="str">
        <f>IF(INDEX(Map!$C$2:$C$86,MATCH(D4268,Map!$A$2:$A$86,0),0)="","N/A",E4268*INDEX(Map!$C$2:$C$86,MATCH(D4268,Map!$A$2:$A$86,0),0))</f>
        <v>N/A</v>
      </c>
      <c r="Z4268" s="7" t="str">
        <f>IF(INDEX(Map!$D$2:$D$86,MATCH(D4268,Map!$A$2:$A$86,0),0)="","N/A",E4268*INDEX(Map!$D$2:$D$86,MATCH(D4268,Map!$A$2:$A$86,0),0))</f>
        <v>N/A</v>
      </c>
      <c r="AA4268" t="str">
        <f>INDEX(Map!$E$2:$E$86,MATCH(D4268,Map!$A$2:$A$86,0),0)</f>
        <v>Sales</v>
      </c>
    </row>
    <row r="4269" spans="1:27" x14ac:dyDescent="0.25">
      <c r="A4269" s="1" t="s">
        <v>122</v>
      </c>
      <c r="B4269" s="1" t="s">
        <v>109</v>
      </c>
      <c r="C4269" s="1">
        <v>68</v>
      </c>
      <c r="D4269" s="1" t="s">
        <v>91</v>
      </c>
      <c r="E4269" s="1">
        <v>0</v>
      </c>
      <c r="F4269" s="1">
        <v>0</v>
      </c>
      <c r="G4269" s="1">
        <v>0</v>
      </c>
      <c r="H4269" s="1">
        <v>0</v>
      </c>
      <c r="I4269" s="1" t="s">
        <v>63</v>
      </c>
      <c r="J4269" s="1" t="s">
        <v>63</v>
      </c>
      <c r="K4269" s="1">
        <v>0</v>
      </c>
      <c r="L4269" s="1">
        <v>0</v>
      </c>
      <c r="M4269" s="1">
        <v>0</v>
      </c>
      <c r="N4269" s="1" t="s">
        <v>63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</v>
      </c>
      <c r="U4269" s="3" t="str">
        <f t="shared" si="66"/>
        <v>2017Plan</v>
      </c>
      <c r="V4269" s="2">
        <f>DATE(A4269,INDEX(Map!$H$1:$H$12,MATCH(B4269,Map!$G$1:$G$12,0),0),1)</f>
        <v>43891</v>
      </c>
      <c r="W4269" t="str">
        <f>IF(AND(V4269&gt;=Map!$K$2,V4269&lt;=Map!$L$2),"Base",IF(AND(V4269&gt;=Map!$K$3,V4269&lt;=Map!$L$3),"Fcst","N/A"))</f>
        <v>N/A</v>
      </c>
      <c r="X4269" t="str">
        <f>INDEX(Map!$B$2:$B$86,MATCH(D4269,Map!$A$2:$A$86,0),0)</f>
        <v>N/A</v>
      </c>
      <c r="Y4269" s="7" t="str">
        <f>IF(INDEX(Map!$C$2:$C$86,MATCH(D4269,Map!$A$2:$A$86,0),0)="","N/A",E4269*INDEX(Map!$C$2:$C$86,MATCH(D4269,Map!$A$2:$A$86,0),0))</f>
        <v>N/A</v>
      </c>
      <c r="Z4269" s="7" t="str">
        <f>IF(INDEX(Map!$D$2:$D$86,MATCH(D4269,Map!$A$2:$A$86,0),0)="","N/A",E4269*INDEX(Map!$D$2:$D$86,MATCH(D4269,Map!$A$2:$A$86,0),0))</f>
        <v>N/A</v>
      </c>
      <c r="AA4269" t="str">
        <f>INDEX(Map!$E$2:$E$86,MATCH(D4269,Map!$A$2:$A$86,0),0)</f>
        <v>CSR</v>
      </c>
    </row>
    <row r="4270" spans="1:27" x14ac:dyDescent="0.25">
      <c r="A4270" s="1" t="s">
        <v>122</v>
      </c>
      <c r="B4270" s="1" t="s">
        <v>109</v>
      </c>
      <c r="C4270" s="1">
        <v>69</v>
      </c>
      <c r="D4270" s="1" t="s">
        <v>92</v>
      </c>
      <c r="E4270" s="1">
        <v>0</v>
      </c>
      <c r="F4270" s="1">
        <v>0</v>
      </c>
      <c r="G4270" s="1">
        <v>0</v>
      </c>
      <c r="H4270" s="1">
        <v>0</v>
      </c>
      <c r="I4270" s="1" t="s">
        <v>63</v>
      </c>
      <c r="J4270" s="1" t="s">
        <v>63</v>
      </c>
      <c r="K4270" s="1">
        <v>0</v>
      </c>
      <c r="L4270" s="1">
        <v>0</v>
      </c>
      <c r="M4270" s="1">
        <v>0</v>
      </c>
      <c r="N4270" s="1" t="s">
        <v>63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</v>
      </c>
      <c r="U4270" s="3" t="str">
        <f t="shared" si="66"/>
        <v>2017Plan</v>
      </c>
      <c r="V4270" s="2">
        <f>DATE(A4270,INDEX(Map!$H$1:$H$12,MATCH(B4270,Map!$G$1:$G$12,0),0),1)</f>
        <v>43891</v>
      </c>
      <c r="W4270" t="str">
        <f>IF(AND(V4270&gt;=Map!$K$2,V4270&lt;=Map!$L$2),"Base",IF(AND(V4270&gt;=Map!$K$3,V4270&lt;=Map!$L$3),"Fcst","N/A"))</f>
        <v>N/A</v>
      </c>
      <c r="X4270" t="str">
        <f>INDEX(Map!$B$2:$B$86,MATCH(D4270,Map!$A$2:$A$86,0),0)</f>
        <v>N/A</v>
      </c>
      <c r="Y4270" s="7" t="str">
        <f>IF(INDEX(Map!$C$2:$C$86,MATCH(D4270,Map!$A$2:$A$86,0),0)="","N/A",E4270*INDEX(Map!$C$2:$C$86,MATCH(D4270,Map!$A$2:$A$86,0),0))</f>
        <v>N/A</v>
      </c>
      <c r="Z4270" s="7" t="str">
        <f>IF(INDEX(Map!$D$2:$D$86,MATCH(D4270,Map!$A$2:$A$86,0),0)="","N/A",E4270*INDEX(Map!$D$2:$D$86,MATCH(D4270,Map!$A$2:$A$86,0),0))</f>
        <v>N/A</v>
      </c>
      <c r="AA4270" t="str">
        <f>INDEX(Map!$E$2:$E$86,MATCH(D4270,Map!$A$2:$A$86,0),0)</f>
        <v>CSR</v>
      </c>
    </row>
    <row r="4271" spans="1:27" x14ac:dyDescent="0.25">
      <c r="A4271" s="1" t="s">
        <v>122</v>
      </c>
      <c r="B4271" s="1" t="s">
        <v>109</v>
      </c>
      <c r="C4271" s="1">
        <v>70</v>
      </c>
      <c r="D4271" s="1" t="s">
        <v>93</v>
      </c>
      <c r="E4271" s="1">
        <v>0</v>
      </c>
      <c r="F4271" s="1">
        <v>0</v>
      </c>
      <c r="G4271" s="1">
        <v>0</v>
      </c>
      <c r="H4271" s="1">
        <v>0</v>
      </c>
      <c r="I4271" s="1" t="s">
        <v>63</v>
      </c>
      <c r="J4271" s="1" t="s">
        <v>63</v>
      </c>
      <c r="K4271" s="1">
        <v>0</v>
      </c>
      <c r="L4271" s="1">
        <v>0</v>
      </c>
      <c r="M4271" s="1">
        <v>0</v>
      </c>
      <c r="N4271" s="1" t="s">
        <v>63</v>
      </c>
      <c r="O4271" s="1">
        <v>0</v>
      </c>
      <c r="P4271" s="1">
        <v>0</v>
      </c>
      <c r="Q4271" s="1">
        <v>0</v>
      </c>
      <c r="R4271" s="1">
        <v>0</v>
      </c>
      <c r="S4271" s="1">
        <v>0</v>
      </c>
      <c r="T4271" s="1">
        <v>0</v>
      </c>
      <c r="U4271" s="3" t="str">
        <f t="shared" si="66"/>
        <v>2017Plan</v>
      </c>
      <c r="V4271" s="2">
        <f>DATE(A4271,INDEX(Map!$H$1:$H$12,MATCH(B4271,Map!$G$1:$G$12,0),0),1)</f>
        <v>43891</v>
      </c>
      <c r="W4271" t="str">
        <f>IF(AND(V4271&gt;=Map!$K$2,V4271&lt;=Map!$L$2),"Base",IF(AND(V4271&gt;=Map!$K$3,V4271&lt;=Map!$L$3),"Fcst","N/A"))</f>
        <v>N/A</v>
      </c>
      <c r="X4271" t="str">
        <f>INDEX(Map!$B$2:$B$86,MATCH(D4271,Map!$A$2:$A$86,0),0)</f>
        <v>N/A</v>
      </c>
      <c r="Y4271" s="7" t="str">
        <f>IF(INDEX(Map!$C$2:$C$86,MATCH(D4271,Map!$A$2:$A$86,0),0)="","N/A",E4271*INDEX(Map!$C$2:$C$86,MATCH(D4271,Map!$A$2:$A$86,0),0))</f>
        <v>N/A</v>
      </c>
      <c r="Z4271" s="7" t="str">
        <f>IF(INDEX(Map!$D$2:$D$86,MATCH(D4271,Map!$A$2:$A$86,0),0)="","N/A",E4271*INDEX(Map!$D$2:$D$86,MATCH(D4271,Map!$A$2:$A$86,0),0))</f>
        <v>N/A</v>
      </c>
      <c r="AA4271" t="str">
        <f>INDEX(Map!$E$2:$E$86,MATCH(D4271,Map!$A$2:$A$86,0),0)</f>
        <v>CSR</v>
      </c>
    </row>
    <row r="4272" spans="1:27" x14ac:dyDescent="0.25">
      <c r="A4272" s="1" t="s">
        <v>122</v>
      </c>
      <c r="B4272" s="1" t="s">
        <v>109</v>
      </c>
      <c r="C4272" s="1">
        <v>71</v>
      </c>
      <c r="D4272" s="1" t="s">
        <v>94</v>
      </c>
      <c r="E4272" s="1">
        <v>0</v>
      </c>
      <c r="F4272" s="1">
        <v>0</v>
      </c>
      <c r="G4272" s="1">
        <v>0</v>
      </c>
      <c r="H4272" s="1">
        <v>0</v>
      </c>
      <c r="I4272" s="1" t="s">
        <v>63</v>
      </c>
      <c r="J4272" s="1" t="s">
        <v>63</v>
      </c>
      <c r="K4272" s="1">
        <v>0</v>
      </c>
      <c r="L4272" s="1">
        <v>0</v>
      </c>
      <c r="M4272" s="1">
        <v>0</v>
      </c>
      <c r="N4272" s="1" t="s">
        <v>63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</v>
      </c>
      <c r="U4272" s="3" t="str">
        <f t="shared" si="66"/>
        <v>2017Plan</v>
      </c>
      <c r="V4272" s="2">
        <f>DATE(A4272,INDEX(Map!$H$1:$H$12,MATCH(B4272,Map!$G$1:$G$12,0),0),1)</f>
        <v>43891</v>
      </c>
      <c r="W4272" t="str">
        <f>IF(AND(V4272&gt;=Map!$K$2,V4272&lt;=Map!$L$2),"Base",IF(AND(V4272&gt;=Map!$K$3,V4272&lt;=Map!$L$3),"Fcst","N/A"))</f>
        <v>N/A</v>
      </c>
      <c r="X4272" t="str">
        <f>INDEX(Map!$B$2:$B$86,MATCH(D4272,Map!$A$2:$A$86,0),0)</f>
        <v>N/A</v>
      </c>
      <c r="Y4272" s="7" t="str">
        <f>IF(INDEX(Map!$C$2:$C$86,MATCH(D4272,Map!$A$2:$A$86,0),0)="","N/A",E4272*INDEX(Map!$C$2:$C$86,MATCH(D4272,Map!$A$2:$A$86,0),0))</f>
        <v>N/A</v>
      </c>
      <c r="Z4272" s="7" t="str">
        <f>IF(INDEX(Map!$D$2:$D$86,MATCH(D4272,Map!$A$2:$A$86,0),0)="","N/A",E4272*INDEX(Map!$D$2:$D$86,MATCH(D4272,Map!$A$2:$A$86,0),0))</f>
        <v>N/A</v>
      </c>
      <c r="AA4272" t="str">
        <f>INDEX(Map!$E$2:$E$86,MATCH(D4272,Map!$A$2:$A$86,0),0)</f>
        <v>CSR</v>
      </c>
    </row>
    <row r="4273" spans="1:27" x14ac:dyDescent="0.25">
      <c r="A4273" s="1" t="s">
        <v>122</v>
      </c>
      <c r="B4273" s="1" t="s">
        <v>109</v>
      </c>
      <c r="C4273" s="1">
        <v>72</v>
      </c>
      <c r="D4273" s="1" t="s">
        <v>95</v>
      </c>
      <c r="E4273" s="1">
        <v>0</v>
      </c>
      <c r="F4273" s="1">
        <v>0</v>
      </c>
      <c r="G4273" s="1">
        <v>0</v>
      </c>
      <c r="H4273" s="1">
        <v>0</v>
      </c>
      <c r="I4273" s="1" t="s">
        <v>63</v>
      </c>
      <c r="J4273" s="1" t="s">
        <v>63</v>
      </c>
      <c r="K4273" s="1">
        <v>0</v>
      </c>
      <c r="L4273" s="1">
        <v>0</v>
      </c>
      <c r="M4273" s="1">
        <v>0</v>
      </c>
      <c r="N4273" s="1" t="s">
        <v>63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</v>
      </c>
      <c r="U4273" s="3" t="str">
        <f t="shared" si="66"/>
        <v>2017Plan</v>
      </c>
      <c r="V4273" s="2">
        <f>DATE(A4273,INDEX(Map!$H$1:$H$12,MATCH(B4273,Map!$G$1:$G$12,0),0),1)</f>
        <v>43891</v>
      </c>
      <c r="W4273" t="str">
        <f>IF(AND(V4273&gt;=Map!$K$2,V4273&lt;=Map!$L$2),"Base",IF(AND(V4273&gt;=Map!$K$3,V4273&lt;=Map!$L$3),"Fcst","N/A"))</f>
        <v>N/A</v>
      </c>
      <c r="X4273" t="str">
        <f>INDEX(Map!$B$2:$B$86,MATCH(D4273,Map!$A$2:$A$86,0),0)</f>
        <v>N/A</v>
      </c>
      <c r="Y4273" s="7" t="str">
        <f>IF(INDEX(Map!$C$2:$C$86,MATCH(D4273,Map!$A$2:$A$86,0),0)="","N/A",E4273*INDEX(Map!$C$2:$C$86,MATCH(D4273,Map!$A$2:$A$86,0),0))</f>
        <v>N/A</v>
      </c>
      <c r="Z4273" s="7" t="str">
        <f>IF(INDEX(Map!$D$2:$D$86,MATCH(D4273,Map!$A$2:$A$86,0),0)="","N/A",E4273*INDEX(Map!$D$2:$D$86,MATCH(D4273,Map!$A$2:$A$86,0),0))</f>
        <v>N/A</v>
      </c>
      <c r="AA4273" t="str">
        <f>INDEX(Map!$E$2:$E$86,MATCH(D4273,Map!$A$2:$A$86,0),0)</f>
        <v>CSR</v>
      </c>
    </row>
    <row r="4274" spans="1:27" x14ac:dyDescent="0.25">
      <c r="A4274" s="1" t="s">
        <v>122</v>
      </c>
      <c r="B4274" s="1" t="s">
        <v>109</v>
      </c>
      <c r="C4274" s="1">
        <v>73</v>
      </c>
      <c r="D4274" s="1" t="s">
        <v>96</v>
      </c>
      <c r="E4274" s="1">
        <v>0</v>
      </c>
      <c r="F4274" s="1">
        <v>0</v>
      </c>
      <c r="G4274" s="1">
        <v>0</v>
      </c>
      <c r="H4274" s="1">
        <v>0</v>
      </c>
      <c r="I4274" s="1" t="s">
        <v>63</v>
      </c>
      <c r="J4274" s="1" t="s">
        <v>63</v>
      </c>
      <c r="K4274" s="1">
        <v>0</v>
      </c>
      <c r="L4274" s="1">
        <v>0</v>
      </c>
      <c r="M4274" s="1">
        <v>0</v>
      </c>
      <c r="N4274" s="1" t="s">
        <v>63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3" t="str">
        <f t="shared" si="66"/>
        <v>2017Plan</v>
      </c>
      <c r="V4274" s="2">
        <f>DATE(A4274,INDEX(Map!$H$1:$H$12,MATCH(B4274,Map!$G$1:$G$12,0),0),1)</f>
        <v>43891</v>
      </c>
      <c r="W4274" t="str">
        <f>IF(AND(V4274&gt;=Map!$K$2,V4274&lt;=Map!$L$2),"Base",IF(AND(V4274&gt;=Map!$K$3,V4274&lt;=Map!$L$3),"Fcst","N/A"))</f>
        <v>N/A</v>
      </c>
      <c r="X4274" t="str">
        <f>INDEX(Map!$B$2:$B$86,MATCH(D4274,Map!$A$2:$A$86,0),0)</f>
        <v>N/A</v>
      </c>
      <c r="Y4274" s="7" t="str">
        <f>IF(INDEX(Map!$C$2:$C$86,MATCH(D4274,Map!$A$2:$A$86,0),0)="","N/A",E4274*INDEX(Map!$C$2:$C$86,MATCH(D4274,Map!$A$2:$A$86,0),0))</f>
        <v>N/A</v>
      </c>
      <c r="Z4274" s="7" t="str">
        <f>IF(INDEX(Map!$D$2:$D$86,MATCH(D4274,Map!$A$2:$A$86,0),0)="","N/A",E4274*INDEX(Map!$D$2:$D$86,MATCH(D4274,Map!$A$2:$A$86,0),0))</f>
        <v>N/A</v>
      </c>
      <c r="AA4274" t="str">
        <f>INDEX(Map!$E$2:$E$86,MATCH(D4274,Map!$A$2:$A$86,0),0)</f>
        <v>CSR</v>
      </c>
    </row>
    <row r="4275" spans="1:27" x14ac:dyDescent="0.25">
      <c r="A4275" s="1" t="s">
        <v>122</v>
      </c>
      <c r="B4275" s="1" t="s">
        <v>109</v>
      </c>
      <c r="C4275" s="1">
        <v>74</v>
      </c>
      <c r="D4275" s="1" t="s">
        <v>97</v>
      </c>
      <c r="E4275" s="1">
        <v>0</v>
      </c>
      <c r="F4275" s="1">
        <v>0</v>
      </c>
      <c r="G4275" s="1">
        <v>0</v>
      </c>
      <c r="H4275" s="1">
        <v>0</v>
      </c>
      <c r="I4275" s="1" t="s">
        <v>63</v>
      </c>
      <c r="J4275" s="1" t="s">
        <v>63</v>
      </c>
      <c r="K4275" s="1">
        <v>0</v>
      </c>
      <c r="L4275" s="1">
        <v>0</v>
      </c>
      <c r="M4275" s="1">
        <v>0</v>
      </c>
      <c r="N4275" s="1" t="s">
        <v>63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3" t="str">
        <f t="shared" si="66"/>
        <v>2017Plan</v>
      </c>
      <c r="V4275" s="2">
        <f>DATE(A4275,INDEX(Map!$H$1:$H$12,MATCH(B4275,Map!$G$1:$G$12,0),0),1)</f>
        <v>43891</v>
      </c>
      <c r="W4275" t="str">
        <f>IF(AND(V4275&gt;=Map!$K$2,V4275&lt;=Map!$L$2),"Base",IF(AND(V4275&gt;=Map!$K$3,V4275&lt;=Map!$L$3),"Fcst","N/A"))</f>
        <v>N/A</v>
      </c>
      <c r="X4275" t="str">
        <f>INDEX(Map!$B$2:$B$86,MATCH(D4275,Map!$A$2:$A$86,0),0)</f>
        <v>N/A</v>
      </c>
      <c r="Y4275" s="7" t="str">
        <f>IF(INDEX(Map!$C$2:$C$86,MATCH(D4275,Map!$A$2:$A$86,0),0)="","N/A",E4275*INDEX(Map!$C$2:$C$86,MATCH(D4275,Map!$A$2:$A$86,0),0))</f>
        <v>N/A</v>
      </c>
      <c r="Z4275" s="7" t="str">
        <f>IF(INDEX(Map!$D$2:$D$86,MATCH(D4275,Map!$A$2:$A$86,0),0)="","N/A",E4275*INDEX(Map!$D$2:$D$86,MATCH(D4275,Map!$A$2:$A$86,0),0))</f>
        <v>N/A</v>
      </c>
      <c r="AA4275" t="str">
        <f>INDEX(Map!$E$2:$E$86,MATCH(D4275,Map!$A$2:$A$86,0),0)</f>
        <v>CSR</v>
      </c>
    </row>
    <row r="4276" spans="1:27" x14ac:dyDescent="0.25">
      <c r="A4276" s="1" t="s">
        <v>122</v>
      </c>
      <c r="B4276" s="1" t="s">
        <v>109</v>
      </c>
      <c r="C4276" s="1">
        <v>75</v>
      </c>
      <c r="D4276" s="1" t="s">
        <v>98</v>
      </c>
      <c r="E4276" s="1">
        <v>0</v>
      </c>
      <c r="F4276" s="1">
        <v>0</v>
      </c>
      <c r="G4276" s="1">
        <v>0</v>
      </c>
      <c r="H4276" s="1">
        <v>0</v>
      </c>
      <c r="I4276" s="1" t="s">
        <v>63</v>
      </c>
      <c r="J4276" s="1" t="s">
        <v>63</v>
      </c>
      <c r="K4276" s="1">
        <v>0</v>
      </c>
      <c r="L4276" s="1">
        <v>0</v>
      </c>
      <c r="M4276" s="1">
        <v>0</v>
      </c>
      <c r="N4276" s="1" t="s">
        <v>63</v>
      </c>
      <c r="O4276" s="1">
        <v>0</v>
      </c>
      <c r="P4276" s="1">
        <v>0</v>
      </c>
      <c r="Q4276" s="1">
        <v>0</v>
      </c>
      <c r="R4276" s="1">
        <v>0</v>
      </c>
      <c r="S4276" s="1">
        <v>0</v>
      </c>
      <c r="T4276" s="1">
        <v>0</v>
      </c>
      <c r="U4276" s="3" t="str">
        <f t="shared" si="66"/>
        <v>2017Plan</v>
      </c>
      <c r="V4276" s="2">
        <f>DATE(A4276,INDEX(Map!$H$1:$H$12,MATCH(B4276,Map!$G$1:$G$12,0),0),1)</f>
        <v>43891</v>
      </c>
      <c r="W4276" t="str">
        <f>IF(AND(V4276&gt;=Map!$K$2,V4276&lt;=Map!$L$2),"Base",IF(AND(V4276&gt;=Map!$K$3,V4276&lt;=Map!$L$3),"Fcst","N/A"))</f>
        <v>N/A</v>
      </c>
      <c r="X4276" t="str">
        <f>INDEX(Map!$B$2:$B$86,MATCH(D4276,Map!$A$2:$A$86,0),0)</f>
        <v>N/A</v>
      </c>
      <c r="Y4276" s="7" t="str">
        <f>IF(INDEX(Map!$C$2:$C$86,MATCH(D4276,Map!$A$2:$A$86,0),0)="","N/A",E4276*INDEX(Map!$C$2:$C$86,MATCH(D4276,Map!$A$2:$A$86,0),0))</f>
        <v>N/A</v>
      </c>
      <c r="Z4276" s="7" t="str">
        <f>IF(INDEX(Map!$D$2:$D$86,MATCH(D4276,Map!$A$2:$A$86,0),0)="","N/A",E4276*INDEX(Map!$D$2:$D$86,MATCH(D4276,Map!$A$2:$A$86,0),0))</f>
        <v>N/A</v>
      </c>
      <c r="AA4276" t="str">
        <f>INDEX(Map!$E$2:$E$86,MATCH(D4276,Map!$A$2:$A$86,0),0)</f>
        <v>CSR</v>
      </c>
    </row>
    <row r="4277" spans="1:27" x14ac:dyDescent="0.25">
      <c r="A4277" s="1" t="s">
        <v>122</v>
      </c>
      <c r="B4277" s="1" t="s">
        <v>109</v>
      </c>
      <c r="C4277" s="1">
        <v>76</v>
      </c>
      <c r="D4277" s="1" t="s">
        <v>99</v>
      </c>
      <c r="E4277" s="1">
        <v>0</v>
      </c>
      <c r="F4277" s="1">
        <v>0</v>
      </c>
      <c r="G4277" s="1">
        <v>0</v>
      </c>
      <c r="H4277" s="1">
        <v>0</v>
      </c>
      <c r="I4277" s="1" t="s">
        <v>63</v>
      </c>
      <c r="J4277" s="1" t="s">
        <v>63</v>
      </c>
      <c r="K4277" s="1">
        <v>0</v>
      </c>
      <c r="L4277" s="1">
        <v>0</v>
      </c>
      <c r="M4277" s="1">
        <v>0</v>
      </c>
      <c r="N4277" s="1" t="s">
        <v>63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</v>
      </c>
      <c r="U4277" s="3" t="str">
        <f t="shared" si="66"/>
        <v>2017Plan</v>
      </c>
      <c r="V4277" s="2">
        <f>DATE(A4277,INDEX(Map!$H$1:$H$12,MATCH(B4277,Map!$G$1:$G$12,0),0),1)</f>
        <v>43891</v>
      </c>
      <c r="W4277" t="str">
        <f>IF(AND(V4277&gt;=Map!$K$2,V4277&lt;=Map!$L$2),"Base",IF(AND(V4277&gt;=Map!$K$3,V4277&lt;=Map!$L$3),"Fcst","N/A"))</f>
        <v>N/A</v>
      </c>
      <c r="X4277" t="str">
        <f>INDEX(Map!$B$2:$B$86,MATCH(D4277,Map!$A$2:$A$86,0),0)</f>
        <v>N/A</v>
      </c>
      <c r="Y4277" s="7" t="str">
        <f>IF(INDEX(Map!$C$2:$C$86,MATCH(D4277,Map!$A$2:$A$86,0),0)="","N/A",E4277*INDEX(Map!$C$2:$C$86,MATCH(D4277,Map!$A$2:$A$86,0),0))</f>
        <v>N/A</v>
      </c>
      <c r="Z4277" s="7" t="str">
        <f>IF(INDEX(Map!$D$2:$D$86,MATCH(D4277,Map!$A$2:$A$86,0),0)="","N/A",E4277*INDEX(Map!$D$2:$D$86,MATCH(D4277,Map!$A$2:$A$86,0),0))</f>
        <v>N/A</v>
      </c>
      <c r="AA4277" t="str">
        <f>INDEX(Map!$E$2:$E$86,MATCH(D4277,Map!$A$2:$A$86,0),0)</f>
        <v>CSR</v>
      </c>
    </row>
    <row r="4278" spans="1:27" x14ac:dyDescent="0.25">
      <c r="A4278" s="1" t="s">
        <v>122</v>
      </c>
      <c r="B4278" s="1" t="s">
        <v>109</v>
      </c>
      <c r="C4278" s="1">
        <v>77</v>
      </c>
      <c r="D4278" s="1" t="s">
        <v>100</v>
      </c>
      <c r="E4278" s="1">
        <v>0</v>
      </c>
      <c r="F4278" s="1">
        <v>0</v>
      </c>
      <c r="G4278" s="1">
        <v>0</v>
      </c>
      <c r="H4278" s="1">
        <v>0</v>
      </c>
      <c r="I4278" s="1" t="s">
        <v>63</v>
      </c>
      <c r="J4278" s="1" t="s">
        <v>63</v>
      </c>
      <c r="K4278" s="1">
        <v>0</v>
      </c>
      <c r="L4278" s="1">
        <v>0</v>
      </c>
      <c r="M4278" s="1">
        <v>0</v>
      </c>
      <c r="N4278" s="1" t="s">
        <v>63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0</v>
      </c>
      <c r="U4278" s="3" t="str">
        <f t="shared" si="66"/>
        <v>2017Plan</v>
      </c>
      <c r="V4278" s="2">
        <f>DATE(A4278,INDEX(Map!$H$1:$H$12,MATCH(B4278,Map!$G$1:$G$12,0),0),1)</f>
        <v>43891</v>
      </c>
      <c r="W4278" t="str">
        <f>IF(AND(V4278&gt;=Map!$K$2,V4278&lt;=Map!$L$2),"Base",IF(AND(V4278&gt;=Map!$K$3,V4278&lt;=Map!$L$3),"Fcst","N/A"))</f>
        <v>N/A</v>
      </c>
      <c r="X4278" t="str">
        <f>INDEX(Map!$B$2:$B$86,MATCH(D4278,Map!$A$2:$A$86,0),0)</f>
        <v>N/A</v>
      </c>
      <c r="Y4278" s="7" t="str">
        <f>IF(INDEX(Map!$C$2:$C$86,MATCH(D4278,Map!$A$2:$A$86,0),0)="","N/A",E4278*INDEX(Map!$C$2:$C$86,MATCH(D4278,Map!$A$2:$A$86,0),0))</f>
        <v>N/A</v>
      </c>
      <c r="Z4278" s="7" t="str">
        <f>IF(INDEX(Map!$D$2:$D$86,MATCH(D4278,Map!$A$2:$A$86,0),0)="","N/A",E4278*INDEX(Map!$D$2:$D$86,MATCH(D4278,Map!$A$2:$A$86,0),0))</f>
        <v>N/A</v>
      </c>
      <c r="AA4278" t="str">
        <f>INDEX(Map!$E$2:$E$86,MATCH(D4278,Map!$A$2:$A$86,0),0)</f>
        <v>CSR</v>
      </c>
    </row>
    <row r="4279" spans="1:27" x14ac:dyDescent="0.25">
      <c r="A4279" s="1" t="s">
        <v>122</v>
      </c>
      <c r="B4279" s="1" t="s">
        <v>109</v>
      </c>
      <c r="C4279" s="1">
        <v>78</v>
      </c>
      <c r="D4279" s="1" t="s">
        <v>101</v>
      </c>
      <c r="E4279" s="1">
        <v>0</v>
      </c>
      <c r="F4279" s="1">
        <v>0</v>
      </c>
      <c r="G4279" s="1">
        <v>0</v>
      </c>
      <c r="H4279" s="1">
        <v>0</v>
      </c>
      <c r="I4279" s="1" t="s">
        <v>63</v>
      </c>
      <c r="J4279" s="1" t="s">
        <v>63</v>
      </c>
      <c r="K4279" s="1">
        <v>0</v>
      </c>
      <c r="L4279" s="1">
        <v>0</v>
      </c>
      <c r="M4279" s="1">
        <v>0</v>
      </c>
      <c r="N4279" s="1" t="s">
        <v>63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</v>
      </c>
      <c r="U4279" s="3" t="str">
        <f t="shared" si="66"/>
        <v>2017Plan</v>
      </c>
      <c r="V4279" s="2">
        <f>DATE(A4279,INDEX(Map!$H$1:$H$12,MATCH(B4279,Map!$G$1:$G$12,0),0),1)</f>
        <v>43891</v>
      </c>
      <c r="W4279" t="str">
        <f>IF(AND(V4279&gt;=Map!$K$2,V4279&lt;=Map!$L$2),"Base",IF(AND(V4279&gt;=Map!$K$3,V4279&lt;=Map!$L$3),"Fcst","N/A"))</f>
        <v>N/A</v>
      </c>
      <c r="X4279" t="str">
        <f>INDEX(Map!$B$2:$B$86,MATCH(D4279,Map!$A$2:$A$86,0),0)</f>
        <v>N/A</v>
      </c>
      <c r="Y4279" s="7" t="str">
        <f>IF(INDEX(Map!$C$2:$C$86,MATCH(D4279,Map!$A$2:$A$86,0),0)="","N/A",E4279*INDEX(Map!$C$2:$C$86,MATCH(D4279,Map!$A$2:$A$86,0),0))</f>
        <v>N/A</v>
      </c>
      <c r="Z4279" s="7" t="str">
        <f>IF(INDEX(Map!$D$2:$D$86,MATCH(D4279,Map!$A$2:$A$86,0),0)="","N/A",E4279*INDEX(Map!$D$2:$D$86,MATCH(D4279,Map!$A$2:$A$86,0),0))</f>
        <v>N/A</v>
      </c>
      <c r="AA4279" t="str">
        <f>INDEX(Map!$E$2:$E$86,MATCH(D4279,Map!$A$2:$A$86,0),0)</f>
        <v>CSR</v>
      </c>
    </row>
    <row r="4280" spans="1:27" x14ac:dyDescent="0.25">
      <c r="A4280" s="1" t="s">
        <v>122</v>
      </c>
      <c r="B4280" s="1" t="s">
        <v>109</v>
      </c>
      <c r="C4280" s="1">
        <v>79</v>
      </c>
      <c r="D4280" s="1" t="s">
        <v>102</v>
      </c>
      <c r="E4280" s="1">
        <v>0</v>
      </c>
      <c r="F4280" s="1">
        <v>0</v>
      </c>
      <c r="G4280" s="1">
        <v>0</v>
      </c>
      <c r="H4280" s="1">
        <v>0</v>
      </c>
      <c r="I4280" s="1" t="s">
        <v>63</v>
      </c>
      <c r="J4280" s="1" t="s">
        <v>63</v>
      </c>
      <c r="K4280" s="1">
        <v>0</v>
      </c>
      <c r="L4280" s="1">
        <v>0</v>
      </c>
      <c r="M4280" s="1">
        <v>0</v>
      </c>
      <c r="N4280" s="1" t="s">
        <v>63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0</v>
      </c>
      <c r="U4280" s="3" t="str">
        <f t="shared" si="66"/>
        <v>2017Plan</v>
      </c>
      <c r="V4280" s="2">
        <f>DATE(A4280,INDEX(Map!$H$1:$H$12,MATCH(B4280,Map!$G$1:$G$12,0),0),1)</f>
        <v>43891</v>
      </c>
      <c r="W4280" t="str">
        <f>IF(AND(V4280&gt;=Map!$K$2,V4280&lt;=Map!$L$2),"Base",IF(AND(V4280&gt;=Map!$K$3,V4280&lt;=Map!$L$3),"Fcst","N/A"))</f>
        <v>N/A</v>
      </c>
      <c r="X4280" t="str">
        <f>INDEX(Map!$B$2:$B$86,MATCH(D4280,Map!$A$2:$A$86,0),0)</f>
        <v>N/A</v>
      </c>
      <c r="Y4280" s="7" t="str">
        <f>IF(INDEX(Map!$C$2:$C$86,MATCH(D4280,Map!$A$2:$A$86,0),0)="","N/A",E4280*INDEX(Map!$C$2:$C$86,MATCH(D4280,Map!$A$2:$A$86,0),0))</f>
        <v>N/A</v>
      </c>
      <c r="Z4280" s="7" t="str">
        <f>IF(INDEX(Map!$D$2:$D$86,MATCH(D4280,Map!$A$2:$A$86,0),0)="","N/A",E4280*INDEX(Map!$D$2:$D$86,MATCH(D4280,Map!$A$2:$A$86,0),0))</f>
        <v>N/A</v>
      </c>
      <c r="AA4280" t="str">
        <f>INDEX(Map!$E$2:$E$86,MATCH(D4280,Map!$A$2:$A$86,0),0)</f>
        <v>CSR</v>
      </c>
    </row>
    <row r="4281" spans="1:27" x14ac:dyDescent="0.25">
      <c r="A4281" s="1" t="s">
        <v>122</v>
      </c>
      <c r="B4281" s="1" t="s">
        <v>109</v>
      </c>
      <c r="C4281" s="1">
        <v>80</v>
      </c>
      <c r="D4281" s="1" t="s">
        <v>103</v>
      </c>
      <c r="E4281" s="1">
        <v>0</v>
      </c>
      <c r="F4281" s="1">
        <v>0</v>
      </c>
      <c r="G4281" s="1">
        <v>0</v>
      </c>
      <c r="H4281" s="1">
        <v>0</v>
      </c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</v>
      </c>
      <c r="U4281" s="3" t="str">
        <f t="shared" si="66"/>
        <v>2017Plan</v>
      </c>
      <c r="V4281" s="2">
        <f>DATE(A4281,INDEX(Map!$H$1:$H$12,MATCH(B4281,Map!$G$1:$G$12,0),0),1)</f>
        <v>43891</v>
      </c>
      <c r="W4281" t="str">
        <f>IF(AND(V4281&gt;=Map!$K$2,V4281&lt;=Map!$L$2),"Base",IF(AND(V4281&gt;=Map!$K$3,V4281&lt;=Map!$L$3),"Fcst","N/A"))</f>
        <v>N/A</v>
      </c>
      <c r="X4281" t="str">
        <f>INDEX(Map!$B$2:$B$86,MATCH(D4281,Map!$A$2:$A$86,0),0)</f>
        <v>N/A</v>
      </c>
      <c r="Y4281" s="7" t="str">
        <f>IF(INDEX(Map!$C$2:$C$86,MATCH(D4281,Map!$A$2:$A$86,0),0)="","N/A",E4281*INDEX(Map!$C$2:$C$86,MATCH(D4281,Map!$A$2:$A$86,0),0))</f>
        <v>N/A</v>
      </c>
      <c r="Z4281" s="7" t="str">
        <f>IF(INDEX(Map!$D$2:$D$86,MATCH(D4281,Map!$A$2:$A$86,0),0)="","N/A",E4281*INDEX(Map!$D$2:$D$86,MATCH(D4281,Map!$A$2:$A$86,0),0))</f>
        <v>N/A</v>
      </c>
      <c r="AA4281" t="str">
        <f>INDEX(Map!$E$2:$E$86,MATCH(D4281,Map!$A$2:$A$86,0),0)</f>
        <v>NGCC</v>
      </c>
    </row>
    <row r="4282" spans="1:27" x14ac:dyDescent="0.25">
      <c r="A4282" s="1" t="s">
        <v>122</v>
      </c>
      <c r="B4282" s="1" t="s">
        <v>109</v>
      </c>
      <c r="C4282" s="1">
        <v>81</v>
      </c>
      <c r="D4282" s="1" t="s">
        <v>104</v>
      </c>
      <c r="E4282" s="1">
        <v>0</v>
      </c>
      <c r="F4282" s="1">
        <v>0</v>
      </c>
      <c r="G4282" s="1">
        <v>0</v>
      </c>
      <c r="H4282" s="1">
        <v>0</v>
      </c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</v>
      </c>
      <c r="U4282" s="3" t="str">
        <f t="shared" si="66"/>
        <v>2017Plan</v>
      </c>
      <c r="V4282" s="2">
        <f>DATE(A4282,INDEX(Map!$H$1:$H$12,MATCH(B4282,Map!$G$1:$G$12,0),0),1)</f>
        <v>43891</v>
      </c>
      <c r="W4282" t="str">
        <f>IF(AND(V4282&gt;=Map!$K$2,V4282&lt;=Map!$L$2),"Base",IF(AND(V4282&gt;=Map!$K$3,V4282&lt;=Map!$L$3),"Fcst","N/A"))</f>
        <v>N/A</v>
      </c>
      <c r="X4282" t="str">
        <f>INDEX(Map!$B$2:$B$86,MATCH(D4282,Map!$A$2:$A$86,0),0)</f>
        <v>N/A</v>
      </c>
      <c r="Y4282" s="7" t="str">
        <f>IF(INDEX(Map!$C$2:$C$86,MATCH(D4282,Map!$A$2:$A$86,0),0)="","N/A",E4282*INDEX(Map!$C$2:$C$86,MATCH(D4282,Map!$A$2:$A$86,0),0))</f>
        <v>N/A</v>
      </c>
      <c r="Z4282" s="7" t="str">
        <f>IF(INDEX(Map!$D$2:$D$86,MATCH(D4282,Map!$A$2:$A$86,0),0)="","N/A",E4282*INDEX(Map!$D$2:$D$86,MATCH(D4282,Map!$A$2:$A$86,0),0))</f>
        <v>N/A</v>
      </c>
      <c r="AA4282" t="str">
        <f>INDEX(Map!$E$2:$E$86,MATCH(D4282,Map!$A$2:$A$86,0),0)</f>
        <v>NGCC</v>
      </c>
    </row>
    <row r="4283" spans="1:27" x14ac:dyDescent="0.25">
      <c r="A4283" s="1" t="s">
        <v>122</v>
      </c>
      <c r="B4283" s="1" t="s">
        <v>109</v>
      </c>
      <c r="C4283" s="1">
        <v>82</v>
      </c>
      <c r="D4283" s="1" t="s">
        <v>105</v>
      </c>
      <c r="E4283" s="1">
        <v>0</v>
      </c>
      <c r="F4283" s="1">
        <v>0</v>
      </c>
      <c r="G4283" s="1">
        <v>0</v>
      </c>
      <c r="H4283" s="1">
        <v>0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</v>
      </c>
      <c r="U4283" s="3" t="str">
        <f t="shared" si="66"/>
        <v>2017Plan</v>
      </c>
      <c r="V4283" s="2">
        <f>DATE(A4283,INDEX(Map!$H$1:$H$12,MATCH(B4283,Map!$G$1:$G$12,0),0),1)</f>
        <v>43891</v>
      </c>
      <c r="W4283" t="str">
        <f>IF(AND(V4283&gt;=Map!$K$2,V4283&lt;=Map!$L$2),"Base",IF(AND(V4283&gt;=Map!$K$3,V4283&lt;=Map!$L$3),"Fcst","N/A"))</f>
        <v>N/A</v>
      </c>
      <c r="X4283" t="str">
        <f>INDEX(Map!$B$2:$B$86,MATCH(D4283,Map!$A$2:$A$86,0),0)</f>
        <v>N/A</v>
      </c>
      <c r="Y4283" s="7" t="str">
        <f>IF(INDEX(Map!$C$2:$C$86,MATCH(D4283,Map!$A$2:$A$86,0),0)="","N/A",E4283*INDEX(Map!$C$2:$C$86,MATCH(D4283,Map!$A$2:$A$86,0),0))</f>
        <v>N/A</v>
      </c>
      <c r="Z4283" s="7" t="str">
        <f>IF(INDEX(Map!$D$2:$D$86,MATCH(D4283,Map!$A$2:$A$86,0),0)="","N/A",E4283*INDEX(Map!$D$2:$D$86,MATCH(D4283,Map!$A$2:$A$86,0),0))</f>
        <v>N/A</v>
      </c>
      <c r="AA4283" t="str">
        <f>INDEX(Map!$E$2:$E$86,MATCH(D4283,Map!$A$2:$A$86,0),0)</f>
        <v>NGCC</v>
      </c>
    </row>
    <row r="4284" spans="1:27" x14ac:dyDescent="0.25">
      <c r="A4284" s="1" t="s">
        <v>122</v>
      </c>
      <c r="B4284" s="1" t="s">
        <v>109</v>
      </c>
      <c r="C4284" s="1">
        <v>83</v>
      </c>
      <c r="D4284" s="1" t="s">
        <v>106</v>
      </c>
      <c r="E4284" s="1">
        <v>0</v>
      </c>
      <c r="F4284" s="1">
        <v>0</v>
      </c>
      <c r="G4284" s="1">
        <v>0</v>
      </c>
      <c r="H4284" s="1">
        <v>0</v>
      </c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</v>
      </c>
      <c r="U4284" s="3" t="str">
        <f t="shared" si="66"/>
        <v>2017Plan</v>
      </c>
      <c r="V4284" s="2">
        <f>DATE(A4284,INDEX(Map!$H$1:$H$12,MATCH(B4284,Map!$G$1:$G$12,0),0),1)</f>
        <v>43891</v>
      </c>
      <c r="W4284" t="str">
        <f>IF(AND(V4284&gt;=Map!$K$2,V4284&lt;=Map!$L$2),"Base",IF(AND(V4284&gt;=Map!$K$3,V4284&lt;=Map!$L$3),"Fcst","N/A"))</f>
        <v>N/A</v>
      </c>
      <c r="X4284" t="str">
        <f>INDEX(Map!$B$2:$B$86,MATCH(D4284,Map!$A$2:$A$86,0),0)</f>
        <v>N/A</v>
      </c>
      <c r="Y4284" s="7" t="str">
        <f>IF(INDEX(Map!$C$2:$C$86,MATCH(D4284,Map!$A$2:$A$86,0),0)="","N/A",E4284*INDEX(Map!$C$2:$C$86,MATCH(D4284,Map!$A$2:$A$86,0),0))</f>
        <v>N/A</v>
      </c>
      <c r="Z4284" s="7" t="str">
        <f>IF(INDEX(Map!$D$2:$D$86,MATCH(D4284,Map!$A$2:$A$86,0),0)="","N/A",E4284*INDEX(Map!$D$2:$D$86,MATCH(D4284,Map!$A$2:$A$86,0),0))</f>
        <v>N/A</v>
      </c>
      <c r="AA4284" t="str">
        <f>INDEX(Map!$E$2:$E$86,MATCH(D4284,Map!$A$2:$A$86,0),0)</f>
        <v>NGCC</v>
      </c>
    </row>
    <row r="4285" spans="1:27" x14ac:dyDescent="0.25">
      <c r="A4285" s="1" t="s">
        <v>122</v>
      </c>
      <c r="B4285" s="1" t="s">
        <v>109</v>
      </c>
      <c r="C4285" s="1">
        <v>84</v>
      </c>
      <c r="D4285" s="1" t="s">
        <v>107</v>
      </c>
      <c r="E4285" s="1">
        <v>0</v>
      </c>
      <c r="F4285" s="1">
        <v>0</v>
      </c>
      <c r="G4285" s="1">
        <v>0</v>
      </c>
      <c r="H4285" s="1">
        <v>0</v>
      </c>
      <c r="I4285" s="1">
        <v>0</v>
      </c>
      <c r="J4285" s="1">
        <v>0</v>
      </c>
      <c r="K4285" s="1">
        <v>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0</v>
      </c>
      <c r="U4285" s="3" t="str">
        <f t="shared" si="66"/>
        <v>2017Plan</v>
      </c>
      <c r="V4285" s="2">
        <f>DATE(A4285,INDEX(Map!$H$1:$H$12,MATCH(B4285,Map!$G$1:$G$12,0),0),1)</f>
        <v>43891</v>
      </c>
      <c r="W4285" t="str">
        <f>IF(AND(V4285&gt;=Map!$K$2,V4285&lt;=Map!$L$2),"Base",IF(AND(V4285&gt;=Map!$K$3,V4285&lt;=Map!$L$3),"Fcst","N/A"))</f>
        <v>N/A</v>
      </c>
      <c r="X4285" t="str">
        <f>INDEX(Map!$B$2:$B$86,MATCH(D4285,Map!$A$2:$A$86,0),0)</f>
        <v>Bluegrass/EKPC</v>
      </c>
      <c r="Y4285" s="7" t="str">
        <f>IF(INDEX(Map!$C$2:$C$86,MATCH(D4285,Map!$A$2:$A$86,0),0)="","N/A",E4285*INDEX(Map!$C$2:$C$86,MATCH(D4285,Map!$A$2:$A$86,0),0))</f>
        <v>N/A</v>
      </c>
      <c r="Z4285" s="7">
        <f>IF(INDEX(Map!$D$2:$D$86,MATCH(D4285,Map!$A$2:$A$86,0),0)="","N/A",E4285*INDEX(Map!$D$2:$D$86,MATCH(D4285,Map!$A$2:$A$86,0),0))</f>
        <v>0</v>
      </c>
      <c r="AA4285" t="str">
        <f>INDEX(Map!$E$2:$E$86,MATCH(D4285,Map!$A$2:$A$86,0),0)</f>
        <v>SCCT</v>
      </c>
    </row>
    <row r="4286" spans="1:27" x14ac:dyDescent="0.25">
      <c r="A4286" s="1" t="s">
        <v>122</v>
      </c>
      <c r="B4286" s="1" t="s">
        <v>110</v>
      </c>
      <c r="C4286" s="1">
        <v>1</v>
      </c>
      <c r="D4286" s="1" t="s">
        <v>23</v>
      </c>
      <c r="E4286" s="1">
        <v>10.8</v>
      </c>
      <c r="F4286" s="1">
        <v>0</v>
      </c>
      <c r="G4286" s="1">
        <v>14</v>
      </c>
      <c r="H4286" s="1">
        <v>1</v>
      </c>
      <c r="I4286" s="1">
        <v>129.1</v>
      </c>
      <c r="J4286" s="1">
        <v>11972</v>
      </c>
      <c r="K4286" s="1">
        <v>300</v>
      </c>
      <c r="L4286" s="1">
        <v>274.39999999999998</v>
      </c>
      <c r="M4286" s="1">
        <v>354</v>
      </c>
      <c r="N4286" s="1">
        <v>1</v>
      </c>
      <c r="O4286" s="1">
        <v>17</v>
      </c>
      <c r="P4286" s="1">
        <v>0</v>
      </c>
      <c r="Q4286" s="1">
        <v>32</v>
      </c>
      <c r="R4286" s="1">
        <v>35.86</v>
      </c>
      <c r="S4286" s="1">
        <v>37.43</v>
      </c>
      <c r="T4286" s="1">
        <v>404</v>
      </c>
      <c r="U4286" s="3" t="str">
        <f t="shared" si="66"/>
        <v>2017Plan</v>
      </c>
      <c r="V4286" s="2">
        <f>DATE(A4286,INDEX(Map!$H$1:$H$12,MATCH(B4286,Map!$G$1:$G$12,0),0),1)</f>
        <v>43922</v>
      </c>
      <c r="W4286" t="str">
        <f>IF(AND(V4286&gt;=Map!$K$2,V4286&lt;=Map!$L$2),"Base",IF(AND(V4286&gt;=Map!$K$3,V4286&lt;=Map!$L$3),"Fcst","N/A"))</f>
        <v>N/A</v>
      </c>
      <c r="X4286" t="str">
        <f>INDEX(Map!$B$2:$B$86,MATCH(D4286,Map!$A$2:$A$86,0),0)</f>
        <v>Brown 1</v>
      </c>
      <c r="Y4286" s="7">
        <f>IF(INDEX(Map!$C$2:$C$86,MATCH(D4286,Map!$A$2:$A$86,0),0)="","N/A",E4286*INDEX(Map!$C$2:$C$86,MATCH(D4286,Map!$A$2:$A$86,0),0))</f>
        <v>10.8</v>
      </c>
      <c r="Z4286" s="7" t="str">
        <f>IF(INDEX(Map!$D$2:$D$86,MATCH(D4286,Map!$A$2:$A$86,0),0)="","N/A",E4286*INDEX(Map!$D$2:$D$86,MATCH(D4286,Map!$A$2:$A$86,0),0))</f>
        <v>N/A</v>
      </c>
      <c r="AA4286" t="str">
        <f>INDEX(Map!$E$2:$E$86,MATCH(D4286,Map!$A$2:$A$86,0),0)</f>
        <v>Coal</v>
      </c>
    </row>
    <row r="4287" spans="1:27" x14ac:dyDescent="0.25">
      <c r="A4287" s="1" t="s">
        <v>122</v>
      </c>
      <c r="B4287" s="1" t="s">
        <v>110</v>
      </c>
      <c r="C4287" s="1">
        <v>2</v>
      </c>
      <c r="D4287" s="1" t="s">
        <v>24</v>
      </c>
      <c r="E4287" s="1">
        <v>20.8</v>
      </c>
      <c r="F4287" s="1">
        <v>0</v>
      </c>
      <c r="G4287" s="1">
        <v>17.3</v>
      </c>
      <c r="H4287" s="1">
        <v>4</v>
      </c>
      <c r="I4287" s="1">
        <v>227.9</v>
      </c>
      <c r="J4287" s="1">
        <v>10937</v>
      </c>
      <c r="K4287" s="1">
        <v>328</v>
      </c>
      <c r="L4287" s="1">
        <v>274.39999999999998</v>
      </c>
      <c r="M4287" s="1">
        <v>625</v>
      </c>
      <c r="N4287" s="1">
        <v>3</v>
      </c>
      <c r="O4287" s="1">
        <v>50</v>
      </c>
      <c r="P4287" s="1">
        <v>0</v>
      </c>
      <c r="Q4287" s="1">
        <v>47</v>
      </c>
      <c r="R4287" s="1">
        <v>32.28</v>
      </c>
      <c r="S4287" s="1">
        <v>34.69</v>
      </c>
      <c r="T4287" s="1">
        <v>723</v>
      </c>
      <c r="U4287" s="3" t="str">
        <f t="shared" si="66"/>
        <v>2017Plan</v>
      </c>
      <c r="V4287" s="2">
        <f>DATE(A4287,INDEX(Map!$H$1:$H$12,MATCH(B4287,Map!$G$1:$G$12,0),0),1)</f>
        <v>43922</v>
      </c>
      <c r="W4287" t="str">
        <f>IF(AND(V4287&gt;=Map!$K$2,V4287&lt;=Map!$L$2),"Base",IF(AND(V4287&gt;=Map!$K$3,V4287&lt;=Map!$L$3),"Fcst","N/A"))</f>
        <v>N/A</v>
      </c>
      <c r="X4287" t="str">
        <f>INDEX(Map!$B$2:$B$86,MATCH(D4287,Map!$A$2:$A$86,0),0)</f>
        <v>Brown 2</v>
      </c>
      <c r="Y4287" s="7">
        <f>IF(INDEX(Map!$C$2:$C$86,MATCH(D4287,Map!$A$2:$A$86,0),0)="","N/A",E4287*INDEX(Map!$C$2:$C$86,MATCH(D4287,Map!$A$2:$A$86,0),0))</f>
        <v>20.8</v>
      </c>
      <c r="Z4287" s="7" t="str">
        <f>IF(INDEX(Map!$D$2:$D$86,MATCH(D4287,Map!$A$2:$A$86,0),0)="","N/A",E4287*INDEX(Map!$D$2:$D$86,MATCH(D4287,Map!$A$2:$A$86,0),0))</f>
        <v>N/A</v>
      </c>
      <c r="AA4287" t="str">
        <f>INDEX(Map!$E$2:$E$86,MATCH(D4287,Map!$A$2:$A$86,0),0)</f>
        <v>Coal</v>
      </c>
    </row>
    <row r="4288" spans="1:27" x14ac:dyDescent="0.25">
      <c r="A4288" s="1" t="s">
        <v>122</v>
      </c>
      <c r="B4288" s="1" t="s">
        <v>110</v>
      </c>
      <c r="C4288" s="1">
        <v>3</v>
      </c>
      <c r="D4288" s="1" t="s">
        <v>25</v>
      </c>
      <c r="E4288" s="1">
        <v>0</v>
      </c>
      <c r="F4288" s="1">
        <v>0</v>
      </c>
      <c r="G4288" s="1">
        <v>0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</v>
      </c>
      <c r="U4288" s="3" t="str">
        <f t="shared" si="66"/>
        <v>2017Plan</v>
      </c>
      <c r="V4288" s="2">
        <f>DATE(A4288,INDEX(Map!$H$1:$H$12,MATCH(B4288,Map!$G$1:$G$12,0),0),1)</f>
        <v>43922</v>
      </c>
      <c r="W4288" t="str">
        <f>IF(AND(V4288&gt;=Map!$K$2,V4288&lt;=Map!$L$2),"Base",IF(AND(V4288&gt;=Map!$K$3,V4288&lt;=Map!$L$3),"Fcst","N/A"))</f>
        <v>N/A</v>
      </c>
      <c r="X4288" t="str">
        <f>INDEX(Map!$B$2:$B$86,MATCH(D4288,Map!$A$2:$A$86,0),0)</f>
        <v>Brown 3</v>
      </c>
      <c r="Y4288" s="7">
        <f>IF(INDEX(Map!$C$2:$C$86,MATCH(D4288,Map!$A$2:$A$86,0),0)="","N/A",E4288*INDEX(Map!$C$2:$C$86,MATCH(D4288,Map!$A$2:$A$86,0),0))</f>
        <v>0</v>
      </c>
      <c r="Z4288" s="7" t="str">
        <f>IF(INDEX(Map!$D$2:$D$86,MATCH(D4288,Map!$A$2:$A$86,0),0)="","N/A",E4288*INDEX(Map!$D$2:$D$86,MATCH(D4288,Map!$A$2:$A$86,0),0))</f>
        <v>N/A</v>
      </c>
      <c r="AA4288" t="str">
        <f>INDEX(Map!$E$2:$E$86,MATCH(D4288,Map!$A$2:$A$86,0),0)</f>
        <v>Coal</v>
      </c>
    </row>
    <row r="4289" spans="1:27" x14ac:dyDescent="0.25">
      <c r="A4289" s="1" t="s">
        <v>122</v>
      </c>
      <c r="B4289" s="1" t="s">
        <v>110</v>
      </c>
      <c r="C4289" s="1">
        <v>4</v>
      </c>
      <c r="D4289" s="1" t="s">
        <v>26</v>
      </c>
      <c r="E4289" s="1">
        <v>252.9</v>
      </c>
      <c r="F4289" s="1">
        <v>0</v>
      </c>
      <c r="G4289" s="1">
        <v>73.900000000000006</v>
      </c>
      <c r="H4289" s="1">
        <v>2</v>
      </c>
      <c r="I4289" s="1">
        <v>2657.5</v>
      </c>
      <c r="J4289" s="1">
        <v>10508</v>
      </c>
      <c r="K4289" s="1">
        <v>657</v>
      </c>
      <c r="L4289" s="1">
        <v>204.2</v>
      </c>
      <c r="M4289" s="1">
        <v>5428</v>
      </c>
      <c r="N4289" s="1">
        <v>2</v>
      </c>
      <c r="O4289" s="1">
        <v>44</v>
      </c>
      <c r="P4289" s="1">
        <v>0</v>
      </c>
      <c r="Q4289" s="1">
        <v>517</v>
      </c>
      <c r="R4289" s="1">
        <v>23.51</v>
      </c>
      <c r="S4289" s="1">
        <v>23.68</v>
      </c>
      <c r="T4289" s="1">
        <v>5988</v>
      </c>
      <c r="U4289" s="3" t="str">
        <f t="shared" si="66"/>
        <v>2017Plan</v>
      </c>
      <c r="V4289" s="2">
        <f>DATE(A4289,INDEX(Map!$H$1:$H$12,MATCH(B4289,Map!$G$1:$G$12,0),0),1)</f>
        <v>43922</v>
      </c>
      <c r="W4289" t="str">
        <f>IF(AND(V4289&gt;=Map!$K$2,V4289&lt;=Map!$L$2),"Base",IF(AND(V4289&gt;=Map!$K$3,V4289&lt;=Map!$L$3),"Fcst","N/A"))</f>
        <v>N/A</v>
      </c>
      <c r="X4289" t="str">
        <f>INDEX(Map!$B$2:$B$86,MATCH(D4289,Map!$A$2:$A$86,0),0)</f>
        <v>Ghent 1</v>
      </c>
      <c r="Y4289" s="7">
        <f>IF(INDEX(Map!$C$2:$C$86,MATCH(D4289,Map!$A$2:$A$86,0),0)="","N/A",E4289*INDEX(Map!$C$2:$C$86,MATCH(D4289,Map!$A$2:$A$86,0),0))</f>
        <v>252.9</v>
      </c>
      <c r="Z4289" s="7" t="str">
        <f>IF(INDEX(Map!$D$2:$D$86,MATCH(D4289,Map!$A$2:$A$86,0),0)="","N/A",E4289*INDEX(Map!$D$2:$D$86,MATCH(D4289,Map!$A$2:$A$86,0),0))</f>
        <v>N/A</v>
      </c>
      <c r="AA4289" t="str">
        <f>INDEX(Map!$E$2:$E$86,MATCH(D4289,Map!$A$2:$A$86,0),0)</f>
        <v>Coal</v>
      </c>
    </row>
    <row r="4290" spans="1:27" x14ac:dyDescent="0.25">
      <c r="A4290" s="1" t="s">
        <v>122</v>
      </c>
      <c r="B4290" s="1" t="s">
        <v>110</v>
      </c>
      <c r="C4290" s="1">
        <v>5</v>
      </c>
      <c r="D4290" s="1" t="s">
        <v>27</v>
      </c>
      <c r="E4290" s="1">
        <v>271.7</v>
      </c>
      <c r="F4290" s="1">
        <v>0</v>
      </c>
      <c r="G4290" s="1">
        <v>78</v>
      </c>
      <c r="H4290" s="1">
        <v>2</v>
      </c>
      <c r="I4290" s="1">
        <v>2817.3</v>
      </c>
      <c r="J4290" s="1">
        <v>10369</v>
      </c>
      <c r="K4290" s="1">
        <v>676</v>
      </c>
      <c r="L4290" s="1">
        <v>204.2</v>
      </c>
      <c r="M4290" s="1">
        <v>5754</v>
      </c>
      <c r="N4290" s="1">
        <v>2</v>
      </c>
      <c r="O4290" s="1">
        <v>35</v>
      </c>
      <c r="P4290" s="1">
        <v>0</v>
      </c>
      <c r="Q4290" s="1">
        <v>325</v>
      </c>
      <c r="R4290" s="1">
        <v>22.37</v>
      </c>
      <c r="S4290" s="1">
        <v>22.5</v>
      </c>
      <c r="T4290" s="1">
        <v>6114</v>
      </c>
      <c r="U4290" s="3" t="str">
        <f t="shared" si="66"/>
        <v>2017Plan</v>
      </c>
      <c r="V4290" s="2">
        <f>DATE(A4290,INDEX(Map!$H$1:$H$12,MATCH(B4290,Map!$G$1:$G$12,0),0),1)</f>
        <v>43922</v>
      </c>
      <c r="W4290" t="str">
        <f>IF(AND(V4290&gt;=Map!$K$2,V4290&lt;=Map!$L$2),"Base",IF(AND(V4290&gt;=Map!$K$3,V4290&lt;=Map!$L$3),"Fcst","N/A"))</f>
        <v>N/A</v>
      </c>
      <c r="X4290" t="str">
        <f>INDEX(Map!$B$2:$B$86,MATCH(D4290,Map!$A$2:$A$86,0),0)</f>
        <v>Ghent 2</v>
      </c>
      <c r="Y4290" s="7">
        <f>IF(INDEX(Map!$C$2:$C$86,MATCH(D4290,Map!$A$2:$A$86,0),0)="","N/A",E4290*INDEX(Map!$C$2:$C$86,MATCH(D4290,Map!$A$2:$A$86,0),0))</f>
        <v>271.7</v>
      </c>
      <c r="Z4290" s="7" t="str">
        <f>IF(INDEX(Map!$D$2:$D$86,MATCH(D4290,Map!$A$2:$A$86,0),0)="","N/A",E4290*INDEX(Map!$D$2:$D$86,MATCH(D4290,Map!$A$2:$A$86,0),0))</f>
        <v>N/A</v>
      </c>
      <c r="AA4290" t="str">
        <f>INDEX(Map!$E$2:$E$86,MATCH(D4290,Map!$A$2:$A$86,0),0)</f>
        <v>Coal</v>
      </c>
    </row>
    <row r="4291" spans="1:27" x14ac:dyDescent="0.25">
      <c r="A4291" s="1" t="s">
        <v>122</v>
      </c>
      <c r="B4291" s="1" t="s">
        <v>110</v>
      </c>
      <c r="C4291" s="1">
        <v>6</v>
      </c>
      <c r="D4291" s="1" t="s">
        <v>28</v>
      </c>
      <c r="E4291" s="1">
        <v>253.6</v>
      </c>
      <c r="F4291" s="1">
        <v>0</v>
      </c>
      <c r="G4291" s="1">
        <v>73.099999999999994</v>
      </c>
      <c r="H4291" s="1">
        <v>2</v>
      </c>
      <c r="I4291" s="1">
        <v>2835.7</v>
      </c>
      <c r="J4291" s="1">
        <v>11180</v>
      </c>
      <c r="K4291" s="1">
        <v>679</v>
      </c>
      <c r="L4291" s="1">
        <v>204.2</v>
      </c>
      <c r="M4291" s="1">
        <v>5792</v>
      </c>
      <c r="N4291" s="1">
        <v>3</v>
      </c>
      <c r="O4291" s="1">
        <v>57</v>
      </c>
      <c r="P4291" s="1">
        <v>0</v>
      </c>
      <c r="Q4291" s="1">
        <v>505</v>
      </c>
      <c r="R4291" s="1">
        <v>24.82</v>
      </c>
      <c r="S4291" s="1">
        <v>25.05</v>
      </c>
      <c r="T4291" s="1">
        <v>6354</v>
      </c>
      <c r="U4291" s="3" t="str">
        <f t="shared" si="66"/>
        <v>2017Plan</v>
      </c>
      <c r="V4291" s="2">
        <f>DATE(A4291,INDEX(Map!$H$1:$H$12,MATCH(B4291,Map!$G$1:$G$12,0),0),1)</f>
        <v>43922</v>
      </c>
      <c r="W4291" t="str">
        <f>IF(AND(V4291&gt;=Map!$K$2,V4291&lt;=Map!$L$2),"Base",IF(AND(V4291&gt;=Map!$K$3,V4291&lt;=Map!$L$3),"Fcst","N/A"))</f>
        <v>N/A</v>
      </c>
      <c r="X4291" t="str">
        <f>INDEX(Map!$B$2:$B$86,MATCH(D4291,Map!$A$2:$A$86,0),0)</f>
        <v>Ghent 3</v>
      </c>
      <c r="Y4291" s="7">
        <f>IF(INDEX(Map!$C$2:$C$86,MATCH(D4291,Map!$A$2:$A$86,0),0)="","N/A",E4291*INDEX(Map!$C$2:$C$86,MATCH(D4291,Map!$A$2:$A$86,0),0))</f>
        <v>253.6</v>
      </c>
      <c r="Z4291" s="7" t="str">
        <f>IF(INDEX(Map!$D$2:$D$86,MATCH(D4291,Map!$A$2:$A$86,0),0)="","N/A",E4291*INDEX(Map!$D$2:$D$86,MATCH(D4291,Map!$A$2:$A$86,0),0))</f>
        <v>N/A</v>
      </c>
      <c r="AA4291" t="str">
        <f>INDEX(Map!$E$2:$E$86,MATCH(D4291,Map!$A$2:$A$86,0),0)</f>
        <v>Coal</v>
      </c>
    </row>
    <row r="4292" spans="1:27" x14ac:dyDescent="0.25">
      <c r="A4292" s="1" t="s">
        <v>122</v>
      </c>
      <c r="B4292" s="1" t="s">
        <v>110</v>
      </c>
      <c r="C4292" s="1">
        <v>7</v>
      </c>
      <c r="D4292" s="1" t="s">
        <v>29</v>
      </c>
      <c r="E4292" s="1">
        <v>86</v>
      </c>
      <c r="F4292" s="1">
        <v>0</v>
      </c>
      <c r="G4292" s="1">
        <v>25.1</v>
      </c>
      <c r="H4292" s="1">
        <v>1</v>
      </c>
      <c r="I4292" s="1">
        <v>948.2</v>
      </c>
      <c r="J4292" s="1">
        <v>11027</v>
      </c>
      <c r="K4292" s="1">
        <v>227</v>
      </c>
      <c r="L4292" s="1">
        <v>204.2</v>
      </c>
      <c r="M4292" s="1">
        <v>1937</v>
      </c>
      <c r="N4292" s="1">
        <v>2</v>
      </c>
      <c r="O4292" s="1">
        <v>34</v>
      </c>
      <c r="P4292" s="1">
        <v>0</v>
      </c>
      <c r="Q4292" s="1">
        <v>177</v>
      </c>
      <c r="R4292" s="1">
        <v>24.59</v>
      </c>
      <c r="S4292" s="1">
        <v>24.99</v>
      </c>
      <c r="T4292" s="1">
        <v>2148</v>
      </c>
      <c r="U4292" s="3" t="str">
        <f t="shared" ref="U4292:U4355" si="67">U4291</f>
        <v>2017Plan</v>
      </c>
      <c r="V4292" s="2">
        <f>DATE(A4292,INDEX(Map!$H$1:$H$12,MATCH(B4292,Map!$G$1:$G$12,0),0),1)</f>
        <v>43922</v>
      </c>
      <c r="W4292" t="str">
        <f>IF(AND(V4292&gt;=Map!$K$2,V4292&lt;=Map!$L$2),"Base",IF(AND(V4292&gt;=Map!$K$3,V4292&lt;=Map!$L$3),"Fcst","N/A"))</f>
        <v>N/A</v>
      </c>
      <c r="X4292" t="str">
        <f>INDEX(Map!$B$2:$B$86,MATCH(D4292,Map!$A$2:$A$86,0),0)</f>
        <v>Ghent 4</v>
      </c>
      <c r="Y4292" s="7">
        <f>IF(INDEX(Map!$C$2:$C$86,MATCH(D4292,Map!$A$2:$A$86,0),0)="","N/A",E4292*INDEX(Map!$C$2:$C$86,MATCH(D4292,Map!$A$2:$A$86,0),0))</f>
        <v>86</v>
      </c>
      <c r="Z4292" s="7" t="str">
        <f>IF(INDEX(Map!$D$2:$D$86,MATCH(D4292,Map!$A$2:$A$86,0),0)="","N/A",E4292*INDEX(Map!$D$2:$D$86,MATCH(D4292,Map!$A$2:$A$86,0),0))</f>
        <v>N/A</v>
      </c>
      <c r="AA4292" t="str">
        <f>INDEX(Map!$E$2:$E$86,MATCH(D4292,Map!$A$2:$A$86,0),0)</f>
        <v>Coal</v>
      </c>
    </row>
    <row r="4293" spans="1:27" x14ac:dyDescent="0.25">
      <c r="A4293" s="1" t="s">
        <v>122</v>
      </c>
      <c r="B4293" s="1" t="s">
        <v>110</v>
      </c>
      <c r="C4293" s="1">
        <v>8</v>
      </c>
      <c r="D4293" s="1" t="s">
        <v>30</v>
      </c>
      <c r="E4293" s="1">
        <v>103.4</v>
      </c>
      <c r="F4293" s="1">
        <v>0</v>
      </c>
      <c r="G4293" s="1">
        <v>47.8</v>
      </c>
      <c r="H4293" s="1">
        <v>3</v>
      </c>
      <c r="I4293" s="1">
        <v>1078.2</v>
      </c>
      <c r="J4293" s="1">
        <v>10432</v>
      </c>
      <c r="K4293" s="1">
        <v>446</v>
      </c>
      <c r="L4293" s="1">
        <v>204.1</v>
      </c>
      <c r="M4293" s="1">
        <v>2201</v>
      </c>
      <c r="N4293" s="1">
        <v>6</v>
      </c>
      <c r="O4293" s="1">
        <v>27</v>
      </c>
      <c r="P4293" s="1">
        <v>0</v>
      </c>
      <c r="Q4293" s="1">
        <v>95</v>
      </c>
      <c r="R4293" s="1">
        <v>22.21</v>
      </c>
      <c r="S4293" s="1">
        <v>22.47</v>
      </c>
      <c r="T4293" s="1">
        <v>2322</v>
      </c>
      <c r="U4293" s="3" t="str">
        <f t="shared" si="67"/>
        <v>2017Plan</v>
      </c>
      <c r="V4293" s="2">
        <f>DATE(A4293,INDEX(Map!$H$1:$H$12,MATCH(B4293,Map!$G$1:$G$12,0),0),1)</f>
        <v>43922</v>
      </c>
      <c r="W4293" t="str">
        <f>IF(AND(V4293&gt;=Map!$K$2,V4293&lt;=Map!$L$2),"Base",IF(AND(V4293&gt;=Map!$K$3,V4293&lt;=Map!$L$3),"Fcst","N/A"))</f>
        <v>N/A</v>
      </c>
      <c r="X4293" t="str">
        <f>INDEX(Map!$B$2:$B$86,MATCH(D4293,Map!$A$2:$A$86,0),0)</f>
        <v>Mill Creek 1</v>
      </c>
      <c r="Y4293" s="7" t="str">
        <f>IF(INDEX(Map!$C$2:$C$86,MATCH(D4293,Map!$A$2:$A$86,0),0)="","N/A",E4293*INDEX(Map!$C$2:$C$86,MATCH(D4293,Map!$A$2:$A$86,0),0))</f>
        <v>N/A</v>
      </c>
      <c r="Z4293" s="7">
        <f>IF(INDEX(Map!$D$2:$D$86,MATCH(D4293,Map!$A$2:$A$86,0),0)="","N/A",E4293*INDEX(Map!$D$2:$D$86,MATCH(D4293,Map!$A$2:$A$86,0),0))</f>
        <v>103.4</v>
      </c>
      <c r="AA4293" t="str">
        <f>INDEX(Map!$E$2:$E$86,MATCH(D4293,Map!$A$2:$A$86,0),0)</f>
        <v>Coal</v>
      </c>
    </row>
    <row r="4294" spans="1:27" x14ac:dyDescent="0.25">
      <c r="A4294" s="1" t="s">
        <v>122</v>
      </c>
      <c r="B4294" s="1" t="s">
        <v>110</v>
      </c>
      <c r="C4294" s="1">
        <v>9</v>
      </c>
      <c r="D4294" s="1" t="s">
        <v>31</v>
      </c>
      <c r="E4294" s="1">
        <v>17.899999999999999</v>
      </c>
      <c r="F4294" s="1">
        <v>0</v>
      </c>
      <c r="G4294" s="1">
        <v>8.4</v>
      </c>
      <c r="H4294" s="1">
        <v>1</v>
      </c>
      <c r="I4294" s="1">
        <v>190.7</v>
      </c>
      <c r="J4294" s="1">
        <v>10676</v>
      </c>
      <c r="K4294" s="1">
        <v>81</v>
      </c>
      <c r="L4294" s="1">
        <v>204.1</v>
      </c>
      <c r="M4294" s="1">
        <v>389</v>
      </c>
      <c r="N4294" s="1">
        <v>2</v>
      </c>
      <c r="O4294" s="1">
        <v>9</v>
      </c>
      <c r="P4294" s="1">
        <v>0</v>
      </c>
      <c r="Q4294" s="1">
        <v>21</v>
      </c>
      <c r="R4294" s="1">
        <v>22.96</v>
      </c>
      <c r="S4294" s="1">
        <v>23.45</v>
      </c>
      <c r="T4294" s="1">
        <v>419</v>
      </c>
      <c r="U4294" s="3" t="str">
        <f t="shared" si="67"/>
        <v>2017Plan</v>
      </c>
      <c r="V4294" s="2">
        <f>DATE(A4294,INDEX(Map!$H$1:$H$12,MATCH(B4294,Map!$G$1:$G$12,0),0),1)</f>
        <v>43922</v>
      </c>
      <c r="W4294" t="str">
        <f>IF(AND(V4294&gt;=Map!$K$2,V4294&lt;=Map!$L$2),"Base",IF(AND(V4294&gt;=Map!$K$3,V4294&lt;=Map!$L$3),"Fcst","N/A"))</f>
        <v>N/A</v>
      </c>
      <c r="X4294" t="str">
        <f>INDEX(Map!$B$2:$B$86,MATCH(D4294,Map!$A$2:$A$86,0),0)</f>
        <v>Mill Creek 2</v>
      </c>
      <c r="Y4294" s="7" t="str">
        <f>IF(INDEX(Map!$C$2:$C$86,MATCH(D4294,Map!$A$2:$A$86,0),0)="","N/A",E4294*INDEX(Map!$C$2:$C$86,MATCH(D4294,Map!$A$2:$A$86,0),0))</f>
        <v>N/A</v>
      </c>
      <c r="Z4294" s="7">
        <f>IF(INDEX(Map!$D$2:$D$86,MATCH(D4294,Map!$A$2:$A$86,0),0)="","N/A",E4294*INDEX(Map!$D$2:$D$86,MATCH(D4294,Map!$A$2:$A$86,0),0))</f>
        <v>17.899999999999999</v>
      </c>
      <c r="AA4294" t="str">
        <f>INDEX(Map!$E$2:$E$86,MATCH(D4294,Map!$A$2:$A$86,0),0)</f>
        <v>Coal</v>
      </c>
    </row>
    <row r="4295" spans="1:27" x14ac:dyDescent="0.25">
      <c r="A4295" s="1" t="s">
        <v>122</v>
      </c>
      <c r="B4295" s="1" t="s">
        <v>110</v>
      </c>
      <c r="C4295" s="1">
        <v>10</v>
      </c>
      <c r="D4295" s="1" t="s">
        <v>32</v>
      </c>
      <c r="E4295" s="1">
        <v>192.9</v>
      </c>
      <c r="F4295" s="1">
        <v>0</v>
      </c>
      <c r="G4295" s="1">
        <v>69.2</v>
      </c>
      <c r="H4295" s="1">
        <v>2</v>
      </c>
      <c r="I4295" s="1">
        <v>2059.6</v>
      </c>
      <c r="J4295" s="1">
        <v>10678</v>
      </c>
      <c r="K4295" s="1">
        <v>662</v>
      </c>
      <c r="L4295" s="1">
        <v>204.1</v>
      </c>
      <c r="M4295" s="1">
        <v>4204</v>
      </c>
      <c r="N4295" s="1">
        <v>12</v>
      </c>
      <c r="O4295" s="1">
        <v>49</v>
      </c>
      <c r="P4295" s="1">
        <v>0</v>
      </c>
      <c r="Q4295" s="1">
        <v>253</v>
      </c>
      <c r="R4295" s="1">
        <v>23.11</v>
      </c>
      <c r="S4295" s="1">
        <v>23.36</v>
      </c>
      <c r="T4295" s="1">
        <v>4506</v>
      </c>
      <c r="U4295" s="3" t="str">
        <f t="shared" si="67"/>
        <v>2017Plan</v>
      </c>
      <c r="V4295" s="2">
        <f>DATE(A4295,INDEX(Map!$H$1:$H$12,MATCH(B4295,Map!$G$1:$G$12,0),0),1)</f>
        <v>43922</v>
      </c>
      <c r="W4295" t="str">
        <f>IF(AND(V4295&gt;=Map!$K$2,V4295&lt;=Map!$L$2),"Base",IF(AND(V4295&gt;=Map!$K$3,V4295&lt;=Map!$L$3),"Fcst","N/A"))</f>
        <v>N/A</v>
      </c>
      <c r="X4295" t="str">
        <f>INDEX(Map!$B$2:$B$86,MATCH(D4295,Map!$A$2:$A$86,0),0)</f>
        <v>Mill Creek 3</v>
      </c>
      <c r="Y4295" s="7" t="str">
        <f>IF(INDEX(Map!$C$2:$C$86,MATCH(D4295,Map!$A$2:$A$86,0),0)="","N/A",E4295*INDEX(Map!$C$2:$C$86,MATCH(D4295,Map!$A$2:$A$86,0),0))</f>
        <v>N/A</v>
      </c>
      <c r="Z4295" s="7">
        <f>IF(INDEX(Map!$D$2:$D$86,MATCH(D4295,Map!$A$2:$A$86,0),0)="","N/A",E4295*INDEX(Map!$D$2:$D$86,MATCH(D4295,Map!$A$2:$A$86,0),0))</f>
        <v>192.9</v>
      </c>
      <c r="AA4295" t="str">
        <f>INDEX(Map!$E$2:$E$86,MATCH(D4295,Map!$A$2:$A$86,0),0)</f>
        <v>Coal</v>
      </c>
    </row>
    <row r="4296" spans="1:27" x14ac:dyDescent="0.25">
      <c r="A4296" s="1" t="s">
        <v>122</v>
      </c>
      <c r="B4296" s="1" t="s">
        <v>110</v>
      </c>
      <c r="C4296" s="1">
        <v>11</v>
      </c>
      <c r="D4296" s="1" t="s">
        <v>33</v>
      </c>
      <c r="E4296" s="1">
        <v>259.2</v>
      </c>
      <c r="F4296" s="1">
        <v>0</v>
      </c>
      <c r="G4296" s="1">
        <v>74.7</v>
      </c>
      <c r="H4296" s="1">
        <v>2</v>
      </c>
      <c r="I4296" s="1">
        <v>2703.7</v>
      </c>
      <c r="J4296" s="1">
        <v>10430</v>
      </c>
      <c r="K4296" s="1">
        <v>658</v>
      </c>
      <c r="L4296" s="1">
        <v>204.1</v>
      </c>
      <c r="M4296" s="1">
        <v>5519</v>
      </c>
      <c r="N4296" s="1">
        <v>19</v>
      </c>
      <c r="O4296" s="1">
        <v>78</v>
      </c>
      <c r="P4296" s="1">
        <v>0</v>
      </c>
      <c r="Q4296" s="1">
        <v>316</v>
      </c>
      <c r="R4296" s="1">
        <v>22.51</v>
      </c>
      <c r="S4296" s="1">
        <v>22.81</v>
      </c>
      <c r="T4296" s="1">
        <v>5912</v>
      </c>
      <c r="U4296" s="3" t="str">
        <f t="shared" si="67"/>
        <v>2017Plan</v>
      </c>
      <c r="V4296" s="2">
        <f>DATE(A4296,INDEX(Map!$H$1:$H$12,MATCH(B4296,Map!$G$1:$G$12,0),0),1)</f>
        <v>43922</v>
      </c>
      <c r="W4296" t="str">
        <f>IF(AND(V4296&gt;=Map!$K$2,V4296&lt;=Map!$L$2),"Base",IF(AND(V4296&gt;=Map!$K$3,V4296&lt;=Map!$L$3),"Fcst","N/A"))</f>
        <v>N/A</v>
      </c>
      <c r="X4296" t="str">
        <f>INDEX(Map!$B$2:$B$86,MATCH(D4296,Map!$A$2:$A$86,0),0)</f>
        <v>Mill Creek 4</v>
      </c>
      <c r="Y4296" s="7" t="str">
        <f>IF(INDEX(Map!$C$2:$C$86,MATCH(D4296,Map!$A$2:$A$86,0),0)="","N/A",E4296*INDEX(Map!$C$2:$C$86,MATCH(D4296,Map!$A$2:$A$86,0),0))</f>
        <v>N/A</v>
      </c>
      <c r="Z4296" s="7">
        <f>IF(INDEX(Map!$D$2:$D$86,MATCH(D4296,Map!$A$2:$A$86,0),0)="","N/A",E4296*INDEX(Map!$D$2:$D$86,MATCH(D4296,Map!$A$2:$A$86,0),0))</f>
        <v>259.2</v>
      </c>
      <c r="AA4296" t="str">
        <f>INDEX(Map!$E$2:$E$86,MATCH(D4296,Map!$A$2:$A$86,0),0)</f>
        <v>Coal</v>
      </c>
    </row>
    <row r="4297" spans="1:27" x14ac:dyDescent="0.25">
      <c r="A4297" s="1" t="s">
        <v>122</v>
      </c>
      <c r="B4297" s="1" t="s">
        <v>110</v>
      </c>
      <c r="C4297" s="1">
        <v>12</v>
      </c>
      <c r="D4297" s="1" t="s">
        <v>34</v>
      </c>
      <c r="E4297" s="1">
        <v>165.8</v>
      </c>
      <c r="F4297" s="1">
        <v>0</v>
      </c>
      <c r="G4297" s="1">
        <v>62.3</v>
      </c>
      <c r="H4297" s="1">
        <v>2</v>
      </c>
      <c r="I4297" s="1">
        <v>1767.8</v>
      </c>
      <c r="J4297" s="1">
        <v>10660</v>
      </c>
      <c r="K4297" s="1">
        <v>527</v>
      </c>
      <c r="L4297" s="1">
        <v>197.4</v>
      </c>
      <c r="M4297" s="1">
        <v>3489</v>
      </c>
      <c r="N4297" s="1">
        <v>7</v>
      </c>
      <c r="O4297" s="1">
        <v>25</v>
      </c>
      <c r="P4297" s="1">
        <v>0</v>
      </c>
      <c r="Q4297" s="1">
        <v>224</v>
      </c>
      <c r="R4297" s="1">
        <v>22.39</v>
      </c>
      <c r="S4297" s="1">
        <v>22.54</v>
      </c>
      <c r="T4297" s="1">
        <v>3739</v>
      </c>
      <c r="U4297" s="3" t="str">
        <f t="shared" si="67"/>
        <v>2017Plan</v>
      </c>
      <c r="V4297" s="2">
        <f>DATE(A4297,INDEX(Map!$H$1:$H$12,MATCH(B4297,Map!$G$1:$G$12,0),0),1)</f>
        <v>43922</v>
      </c>
      <c r="W4297" t="str">
        <f>IF(AND(V4297&gt;=Map!$K$2,V4297&lt;=Map!$L$2),"Base",IF(AND(V4297&gt;=Map!$K$3,V4297&lt;=Map!$L$3),"Fcst","N/A"))</f>
        <v>N/A</v>
      </c>
      <c r="X4297" t="str">
        <f>INDEX(Map!$B$2:$B$86,MATCH(D4297,Map!$A$2:$A$86,0),0)</f>
        <v>Trimble County 1</v>
      </c>
      <c r="Y4297" s="7" t="str">
        <f>IF(INDEX(Map!$C$2:$C$86,MATCH(D4297,Map!$A$2:$A$86,0),0)="","N/A",E4297*INDEX(Map!$C$2:$C$86,MATCH(D4297,Map!$A$2:$A$86,0),0))</f>
        <v>N/A</v>
      </c>
      <c r="Z4297" s="7">
        <f>IF(INDEX(Map!$D$2:$D$86,MATCH(D4297,Map!$A$2:$A$86,0),0)="","N/A",E4297*INDEX(Map!$D$2:$D$86,MATCH(D4297,Map!$A$2:$A$86,0),0))</f>
        <v>165.8</v>
      </c>
      <c r="AA4297" t="str">
        <f>INDEX(Map!$E$2:$E$86,MATCH(D4297,Map!$A$2:$A$86,0),0)</f>
        <v>Coal</v>
      </c>
    </row>
    <row r="4298" spans="1:27" x14ac:dyDescent="0.25">
      <c r="A4298" s="1" t="s">
        <v>122</v>
      </c>
      <c r="B4298" s="1" t="s">
        <v>110</v>
      </c>
      <c r="C4298" s="1">
        <v>13</v>
      </c>
      <c r="D4298" s="1" t="s">
        <v>35</v>
      </c>
      <c r="E4298" s="1">
        <v>123.1</v>
      </c>
      <c r="F4298" s="1">
        <v>0</v>
      </c>
      <c r="G4298" s="1">
        <v>30.5</v>
      </c>
      <c r="H4298" s="1">
        <v>2</v>
      </c>
      <c r="I4298" s="1">
        <v>1131.0999999999999</v>
      </c>
      <c r="J4298" s="1">
        <v>9187</v>
      </c>
      <c r="K4298" s="1">
        <v>238</v>
      </c>
      <c r="L4298" s="1">
        <v>207.3</v>
      </c>
      <c r="M4298" s="1">
        <v>2345</v>
      </c>
      <c r="N4298" s="1">
        <v>17</v>
      </c>
      <c r="O4298" s="1">
        <v>62</v>
      </c>
      <c r="P4298" s="1">
        <v>0</v>
      </c>
      <c r="Q4298" s="1">
        <v>183</v>
      </c>
      <c r="R4298" s="1">
        <v>20.53</v>
      </c>
      <c r="S4298" s="1">
        <v>21.03</v>
      </c>
      <c r="T4298" s="1">
        <v>2590</v>
      </c>
      <c r="U4298" s="3" t="str">
        <f t="shared" si="67"/>
        <v>2017Plan</v>
      </c>
      <c r="V4298" s="2">
        <f>DATE(A4298,INDEX(Map!$H$1:$H$12,MATCH(B4298,Map!$G$1:$G$12,0),0),1)</f>
        <v>43922</v>
      </c>
      <c r="W4298" t="str">
        <f>IF(AND(V4298&gt;=Map!$K$2,V4298&lt;=Map!$L$2),"Base",IF(AND(V4298&gt;=Map!$K$3,V4298&lt;=Map!$L$3),"Fcst","N/A"))</f>
        <v>N/A</v>
      </c>
      <c r="X4298" t="str">
        <f>INDEX(Map!$B$2:$B$86,MATCH(D4298,Map!$A$2:$A$86,0),0)</f>
        <v>Trimble County 2</v>
      </c>
      <c r="Y4298" s="7">
        <f>IF(INDEX(Map!$C$2:$C$86,MATCH(D4298,Map!$A$2:$A$86,0),0)="","N/A",E4298*INDEX(Map!$C$2:$C$86,MATCH(D4298,Map!$A$2:$A$86,0),0))</f>
        <v>99.710999999999999</v>
      </c>
      <c r="Z4298" s="7">
        <f>IF(INDEX(Map!$D$2:$D$86,MATCH(D4298,Map!$A$2:$A$86,0),0)="","N/A",E4298*INDEX(Map!$D$2:$D$86,MATCH(D4298,Map!$A$2:$A$86,0),0))</f>
        <v>23.388999999999999</v>
      </c>
      <c r="AA4298" t="str">
        <f>INDEX(Map!$E$2:$E$86,MATCH(D4298,Map!$A$2:$A$86,0),0)</f>
        <v>Coal</v>
      </c>
    </row>
    <row r="4299" spans="1:27" x14ac:dyDescent="0.25">
      <c r="A4299" s="1" t="s">
        <v>122</v>
      </c>
      <c r="B4299" s="1" t="s">
        <v>110</v>
      </c>
      <c r="C4299" s="1">
        <v>14</v>
      </c>
      <c r="D4299" s="1" t="s">
        <v>36</v>
      </c>
      <c r="E4299" s="1">
        <v>0</v>
      </c>
      <c r="F4299" s="1">
        <v>0</v>
      </c>
      <c r="G4299" s="1">
        <v>0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3" t="str">
        <f t="shared" si="67"/>
        <v>2017Plan</v>
      </c>
      <c r="V4299" s="2">
        <f>DATE(A4299,INDEX(Map!$H$1:$H$12,MATCH(B4299,Map!$G$1:$G$12,0),0),1)</f>
        <v>43922</v>
      </c>
      <c r="W4299" t="str">
        <f>IF(AND(V4299&gt;=Map!$K$2,V4299&lt;=Map!$L$2),"Base",IF(AND(V4299&gt;=Map!$K$3,V4299&lt;=Map!$L$3),"Fcst","N/A"))</f>
        <v>N/A</v>
      </c>
      <c r="X4299" t="str">
        <f>INDEX(Map!$B$2:$B$86,MATCH(D4299,Map!$A$2:$A$86,0),0)</f>
        <v>Cane Run 7</v>
      </c>
      <c r="Y4299" s="7">
        <f>IF(INDEX(Map!$C$2:$C$86,MATCH(D4299,Map!$A$2:$A$86,0),0)="","N/A",E4299*INDEX(Map!$C$2:$C$86,MATCH(D4299,Map!$A$2:$A$86,0),0))</f>
        <v>0</v>
      </c>
      <c r="Z4299" s="7">
        <f>IF(INDEX(Map!$D$2:$D$86,MATCH(D4299,Map!$A$2:$A$86,0),0)="","N/A",E4299*INDEX(Map!$D$2:$D$86,MATCH(D4299,Map!$A$2:$A$86,0),0))</f>
        <v>0</v>
      </c>
      <c r="AA4299" t="str">
        <f>INDEX(Map!$E$2:$E$86,MATCH(D4299,Map!$A$2:$A$86,0),0)</f>
        <v>NGCC</v>
      </c>
    </row>
    <row r="4300" spans="1:27" x14ac:dyDescent="0.25">
      <c r="A4300" s="1" t="s">
        <v>122</v>
      </c>
      <c r="B4300" s="1" t="s">
        <v>110</v>
      </c>
      <c r="C4300" s="1">
        <v>15</v>
      </c>
      <c r="D4300" s="1" t="s">
        <v>37</v>
      </c>
      <c r="E4300" s="1">
        <v>400.5</v>
      </c>
      <c r="F4300" s="1">
        <v>0</v>
      </c>
      <c r="G4300" s="1">
        <v>80.5</v>
      </c>
      <c r="H4300" s="1">
        <v>3</v>
      </c>
      <c r="I4300" s="1">
        <v>2745</v>
      </c>
      <c r="J4300" s="1">
        <v>6854</v>
      </c>
      <c r="K4300" s="1">
        <v>653</v>
      </c>
      <c r="L4300" s="1">
        <v>354.4</v>
      </c>
      <c r="M4300" s="1">
        <v>9727</v>
      </c>
      <c r="N4300" s="1">
        <v>8</v>
      </c>
      <c r="O4300" s="1">
        <v>29</v>
      </c>
      <c r="P4300" s="1">
        <v>0</v>
      </c>
      <c r="Q4300" s="1">
        <v>558</v>
      </c>
      <c r="R4300" s="1">
        <v>25.68</v>
      </c>
      <c r="S4300" s="1">
        <v>25.75</v>
      </c>
      <c r="T4300" s="1">
        <v>10315</v>
      </c>
      <c r="U4300" s="3" t="str">
        <f t="shared" si="67"/>
        <v>2017Plan</v>
      </c>
      <c r="V4300" s="2">
        <f>DATE(A4300,INDEX(Map!$H$1:$H$12,MATCH(B4300,Map!$G$1:$G$12,0),0),1)</f>
        <v>43922</v>
      </c>
      <c r="W4300" t="str">
        <f>IF(AND(V4300&gt;=Map!$K$2,V4300&lt;=Map!$L$2),"Base",IF(AND(V4300&gt;=Map!$K$3,V4300&lt;=Map!$L$3),"Fcst","N/A"))</f>
        <v>N/A</v>
      </c>
      <c r="X4300" t="str">
        <f>INDEX(Map!$B$2:$B$86,MATCH(D4300,Map!$A$2:$A$86,0),0)</f>
        <v>Cane Run 7</v>
      </c>
      <c r="Y4300" s="7">
        <f>IF(INDEX(Map!$C$2:$C$86,MATCH(D4300,Map!$A$2:$A$86,0),0)="","N/A",E4300*INDEX(Map!$C$2:$C$86,MATCH(D4300,Map!$A$2:$A$86,0),0))</f>
        <v>312.39</v>
      </c>
      <c r="Z4300" s="7">
        <f>IF(INDEX(Map!$D$2:$D$86,MATCH(D4300,Map!$A$2:$A$86,0),0)="","N/A",E4300*INDEX(Map!$D$2:$D$86,MATCH(D4300,Map!$A$2:$A$86,0),0))</f>
        <v>88.11</v>
      </c>
      <c r="AA4300" t="str">
        <f>INDEX(Map!$E$2:$E$86,MATCH(D4300,Map!$A$2:$A$86,0),0)</f>
        <v>NGCC</v>
      </c>
    </row>
    <row r="4301" spans="1:27" x14ac:dyDescent="0.25">
      <c r="A4301" s="1" t="s">
        <v>122</v>
      </c>
      <c r="B4301" s="1" t="s">
        <v>110</v>
      </c>
      <c r="C4301" s="1">
        <v>16</v>
      </c>
      <c r="D4301" s="1" t="s">
        <v>38</v>
      </c>
      <c r="E4301" s="1">
        <v>0.9</v>
      </c>
      <c r="F4301" s="1">
        <v>0</v>
      </c>
      <c r="G4301" s="1">
        <v>1.1000000000000001</v>
      </c>
      <c r="H4301" s="1">
        <v>3</v>
      </c>
      <c r="I4301" s="1">
        <v>15.3</v>
      </c>
      <c r="J4301" s="1">
        <v>16173</v>
      </c>
      <c r="K4301" s="1">
        <v>18</v>
      </c>
      <c r="L4301" s="1">
        <v>356.3</v>
      </c>
      <c r="M4301" s="1">
        <v>55</v>
      </c>
      <c r="N4301" s="1">
        <v>0</v>
      </c>
      <c r="O4301" s="1">
        <v>1</v>
      </c>
      <c r="P4301" s="1">
        <v>0</v>
      </c>
      <c r="Q4301" s="1">
        <v>0</v>
      </c>
      <c r="R4301" s="1">
        <v>57.62</v>
      </c>
      <c r="S4301" s="1">
        <v>58.5</v>
      </c>
      <c r="T4301" s="1">
        <v>55</v>
      </c>
      <c r="U4301" s="3" t="str">
        <f t="shared" si="67"/>
        <v>2017Plan</v>
      </c>
      <c r="V4301" s="2">
        <f>DATE(A4301,INDEX(Map!$H$1:$H$12,MATCH(B4301,Map!$G$1:$G$12,0),0),1)</f>
        <v>43922</v>
      </c>
      <c r="W4301" t="str">
        <f>IF(AND(V4301&gt;=Map!$K$2,V4301&lt;=Map!$L$2),"Base",IF(AND(V4301&gt;=Map!$K$3,V4301&lt;=Map!$L$3),"Fcst","N/A"))</f>
        <v>N/A</v>
      </c>
      <c r="X4301" t="str">
        <f>INDEX(Map!$B$2:$B$86,MATCH(D4301,Map!$A$2:$A$86,0),0)</f>
        <v>Brown 5</v>
      </c>
      <c r="Y4301" s="7">
        <f>IF(INDEX(Map!$C$2:$C$86,MATCH(D4301,Map!$A$2:$A$86,0),0)="","N/A",E4301*INDEX(Map!$C$2:$C$86,MATCH(D4301,Map!$A$2:$A$86,0),0))</f>
        <v>0.42299999999999999</v>
      </c>
      <c r="Z4301" s="7">
        <f>IF(INDEX(Map!$D$2:$D$86,MATCH(D4301,Map!$A$2:$A$86,0),0)="","N/A",E4301*INDEX(Map!$D$2:$D$86,MATCH(D4301,Map!$A$2:$A$86,0),0))</f>
        <v>0.47700000000000004</v>
      </c>
      <c r="AA4301" t="str">
        <f>INDEX(Map!$E$2:$E$86,MATCH(D4301,Map!$A$2:$A$86,0),0)</f>
        <v>SCCT</v>
      </c>
    </row>
    <row r="4302" spans="1:27" x14ac:dyDescent="0.25">
      <c r="A4302" s="1" t="s">
        <v>122</v>
      </c>
      <c r="B4302" s="1" t="s">
        <v>110</v>
      </c>
      <c r="C4302" s="1">
        <v>17</v>
      </c>
      <c r="D4302" s="1" t="s">
        <v>39</v>
      </c>
      <c r="E4302" s="1">
        <v>0</v>
      </c>
      <c r="F4302" s="1">
        <v>0</v>
      </c>
      <c r="G4302" s="1">
        <v>0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3" t="str">
        <f t="shared" si="67"/>
        <v>2017Plan</v>
      </c>
      <c r="V4302" s="2">
        <f>DATE(A4302,INDEX(Map!$H$1:$H$12,MATCH(B4302,Map!$G$1:$G$12,0),0),1)</f>
        <v>43922</v>
      </c>
      <c r="W4302" t="str">
        <f>IF(AND(V4302&gt;=Map!$K$2,V4302&lt;=Map!$L$2),"Base",IF(AND(V4302&gt;=Map!$K$3,V4302&lt;=Map!$L$3),"Fcst","N/A"))</f>
        <v>N/A</v>
      </c>
      <c r="X4302" t="str">
        <f>INDEX(Map!$B$2:$B$86,MATCH(D4302,Map!$A$2:$A$86,0),0)</f>
        <v>Brown 5</v>
      </c>
      <c r="Y4302" s="7">
        <f>IF(INDEX(Map!$C$2:$C$86,MATCH(D4302,Map!$A$2:$A$86,0),0)="","N/A",E4302*INDEX(Map!$C$2:$C$86,MATCH(D4302,Map!$A$2:$A$86,0),0))</f>
        <v>0</v>
      </c>
      <c r="Z4302" s="7">
        <f>IF(INDEX(Map!$D$2:$D$86,MATCH(D4302,Map!$A$2:$A$86,0),0)="","N/A",E4302*INDEX(Map!$D$2:$D$86,MATCH(D4302,Map!$A$2:$A$86,0),0))</f>
        <v>0</v>
      </c>
      <c r="AA4302" t="str">
        <f>INDEX(Map!$E$2:$E$86,MATCH(D4302,Map!$A$2:$A$86,0),0)</f>
        <v>SCCT</v>
      </c>
    </row>
    <row r="4303" spans="1:27" x14ac:dyDescent="0.25">
      <c r="A4303" s="1" t="s">
        <v>122</v>
      </c>
      <c r="B4303" s="1" t="s">
        <v>110</v>
      </c>
      <c r="C4303" s="1">
        <v>18</v>
      </c>
      <c r="D4303" s="1" t="s">
        <v>40</v>
      </c>
      <c r="E4303" s="1">
        <v>4.5</v>
      </c>
      <c r="F4303" s="1">
        <v>0</v>
      </c>
      <c r="G4303" s="1">
        <v>3.9</v>
      </c>
      <c r="H4303" s="1">
        <v>6</v>
      </c>
      <c r="I4303" s="1">
        <v>53.2</v>
      </c>
      <c r="J4303" s="1">
        <v>11952</v>
      </c>
      <c r="K4303" s="1">
        <v>42</v>
      </c>
      <c r="L4303" s="1">
        <v>356.3</v>
      </c>
      <c r="M4303" s="1">
        <v>190</v>
      </c>
      <c r="N4303" s="1">
        <v>1</v>
      </c>
      <c r="O4303" s="1">
        <v>57</v>
      </c>
      <c r="P4303" s="1">
        <v>0</v>
      </c>
      <c r="Q4303" s="1">
        <v>19</v>
      </c>
      <c r="R4303" s="1">
        <v>46.8</v>
      </c>
      <c r="S4303" s="1">
        <v>59.52</v>
      </c>
      <c r="T4303" s="1">
        <v>265</v>
      </c>
      <c r="U4303" s="3" t="str">
        <f t="shared" si="67"/>
        <v>2017Plan</v>
      </c>
      <c r="V4303" s="2">
        <f>DATE(A4303,INDEX(Map!$H$1:$H$12,MATCH(B4303,Map!$G$1:$G$12,0),0),1)</f>
        <v>43922</v>
      </c>
      <c r="W4303" t="str">
        <f>IF(AND(V4303&gt;=Map!$K$2,V4303&lt;=Map!$L$2),"Base",IF(AND(V4303&gt;=Map!$K$3,V4303&lt;=Map!$L$3),"Fcst","N/A"))</f>
        <v>N/A</v>
      </c>
      <c r="X4303" t="str">
        <f>INDEX(Map!$B$2:$B$86,MATCH(D4303,Map!$A$2:$A$86,0),0)</f>
        <v>Brown 6</v>
      </c>
      <c r="Y4303" s="7">
        <f>IF(INDEX(Map!$C$2:$C$86,MATCH(D4303,Map!$A$2:$A$86,0),0)="","N/A",E4303*INDEX(Map!$C$2:$C$86,MATCH(D4303,Map!$A$2:$A$86,0),0))</f>
        <v>2.79</v>
      </c>
      <c r="Z4303" s="7">
        <f>IF(INDEX(Map!$D$2:$D$86,MATCH(D4303,Map!$A$2:$A$86,0),0)="","N/A",E4303*INDEX(Map!$D$2:$D$86,MATCH(D4303,Map!$A$2:$A$86,0),0))</f>
        <v>1.71</v>
      </c>
      <c r="AA4303" t="str">
        <f>INDEX(Map!$E$2:$E$86,MATCH(D4303,Map!$A$2:$A$86,0),0)</f>
        <v>SCCT</v>
      </c>
    </row>
    <row r="4304" spans="1:27" x14ac:dyDescent="0.25">
      <c r="A4304" s="1" t="s">
        <v>122</v>
      </c>
      <c r="B4304" s="1" t="s">
        <v>110</v>
      </c>
      <c r="C4304" s="1">
        <v>19</v>
      </c>
      <c r="D4304" s="1" t="s">
        <v>41</v>
      </c>
      <c r="E4304" s="1">
        <v>0</v>
      </c>
      <c r="F4304" s="1">
        <v>0</v>
      </c>
      <c r="G4304" s="1">
        <v>0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</v>
      </c>
      <c r="U4304" s="3" t="str">
        <f t="shared" si="67"/>
        <v>2017Plan</v>
      </c>
      <c r="V4304" s="2">
        <f>DATE(A4304,INDEX(Map!$H$1:$H$12,MATCH(B4304,Map!$G$1:$G$12,0),0),1)</f>
        <v>43922</v>
      </c>
      <c r="W4304" t="str">
        <f>IF(AND(V4304&gt;=Map!$K$2,V4304&lt;=Map!$L$2),"Base",IF(AND(V4304&gt;=Map!$K$3,V4304&lt;=Map!$L$3),"Fcst","N/A"))</f>
        <v>N/A</v>
      </c>
      <c r="X4304" t="str">
        <f>INDEX(Map!$B$2:$B$86,MATCH(D4304,Map!$A$2:$A$86,0),0)</f>
        <v>Brown 7</v>
      </c>
      <c r="Y4304" s="7">
        <f>IF(INDEX(Map!$C$2:$C$86,MATCH(D4304,Map!$A$2:$A$86,0),0)="","N/A",E4304*INDEX(Map!$C$2:$C$86,MATCH(D4304,Map!$A$2:$A$86,0),0))</f>
        <v>0</v>
      </c>
      <c r="Z4304" s="7">
        <f>IF(INDEX(Map!$D$2:$D$86,MATCH(D4304,Map!$A$2:$A$86,0),0)="","N/A",E4304*INDEX(Map!$D$2:$D$86,MATCH(D4304,Map!$A$2:$A$86,0),0))</f>
        <v>0</v>
      </c>
      <c r="AA4304" t="str">
        <f>INDEX(Map!$E$2:$E$86,MATCH(D4304,Map!$A$2:$A$86,0),0)</f>
        <v>SCCT</v>
      </c>
    </row>
    <row r="4305" spans="1:27" x14ac:dyDescent="0.25">
      <c r="A4305" s="1" t="s">
        <v>122</v>
      </c>
      <c r="B4305" s="1" t="s">
        <v>110</v>
      </c>
      <c r="C4305" s="1">
        <v>20</v>
      </c>
      <c r="D4305" s="1" t="s">
        <v>42</v>
      </c>
      <c r="E4305" s="1">
        <v>0</v>
      </c>
      <c r="F4305" s="1">
        <v>0</v>
      </c>
      <c r="G4305" s="1">
        <v>0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3" t="str">
        <f t="shared" si="67"/>
        <v>2017Plan</v>
      </c>
      <c r="V4305" s="2">
        <f>DATE(A4305,INDEX(Map!$H$1:$H$12,MATCH(B4305,Map!$G$1:$G$12,0),0),1)</f>
        <v>43922</v>
      </c>
      <c r="W4305" t="str">
        <f>IF(AND(V4305&gt;=Map!$K$2,V4305&lt;=Map!$L$2),"Base",IF(AND(V4305&gt;=Map!$K$3,V4305&lt;=Map!$L$3),"Fcst","N/A"))</f>
        <v>N/A</v>
      </c>
      <c r="X4305" t="str">
        <f>INDEX(Map!$B$2:$B$86,MATCH(D4305,Map!$A$2:$A$86,0),0)</f>
        <v>Brown 8</v>
      </c>
      <c r="Y4305" s="7">
        <f>IF(INDEX(Map!$C$2:$C$86,MATCH(D4305,Map!$A$2:$A$86,0),0)="","N/A",E4305*INDEX(Map!$C$2:$C$86,MATCH(D4305,Map!$A$2:$A$86,0),0))</f>
        <v>0</v>
      </c>
      <c r="Z4305" s="7" t="str">
        <f>IF(INDEX(Map!$D$2:$D$86,MATCH(D4305,Map!$A$2:$A$86,0),0)="","N/A",E4305*INDEX(Map!$D$2:$D$86,MATCH(D4305,Map!$A$2:$A$86,0),0))</f>
        <v>N/A</v>
      </c>
      <c r="AA4305" t="str">
        <f>INDEX(Map!$E$2:$E$86,MATCH(D4305,Map!$A$2:$A$86,0),0)</f>
        <v>SCCT</v>
      </c>
    </row>
    <row r="4306" spans="1:27" x14ac:dyDescent="0.25">
      <c r="A4306" s="1" t="s">
        <v>122</v>
      </c>
      <c r="B4306" s="1" t="s">
        <v>110</v>
      </c>
      <c r="C4306" s="1">
        <v>21</v>
      </c>
      <c r="D4306" s="1" t="s">
        <v>43</v>
      </c>
      <c r="E4306" s="1">
        <v>0</v>
      </c>
      <c r="F4306" s="1">
        <v>0</v>
      </c>
      <c r="G4306" s="1">
        <v>0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3" t="str">
        <f t="shared" si="67"/>
        <v>2017Plan</v>
      </c>
      <c r="V4306" s="2">
        <f>DATE(A4306,INDEX(Map!$H$1:$H$12,MATCH(B4306,Map!$G$1:$G$12,0),0),1)</f>
        <v>43922</v>
      </c>
      <c r="W4306" t="str">
        <f>IF(AND(V4306&gt;=Map!$K$2,V4306&lt;=Map!$L$2),"Base",IF(AND(V4306&gt;=Map!$K$3,V4306&lt;=Map!$L$3),"Fcst","N/A"))</f>
        <v>N/A</v>
      </c>
      <c r="X4306" t="str">
        <f>INDEX(Map!$B$2:$B$86,MATCH(D4306,Map!$A$2:$A$86,0),0)</f>
        <v>Brown 8</v>
      </c>
      <c r="Y4306" s="7">
        <f>IF(INDEX(Map!$C$2:$C$86,MATCH(D4306,Map!$A$2:$A$86,0),0)="","N/A",E4306*INDEX(Map!$C$2:$C$86,MATCH(D4306,Map!$A$2:$A$86,0),0))</f>
        <v>0</v>
      </c>
      <c r="Z4306" s="7" t="str">
        <f>IF(INDEX(Map!$D$2:$D$86,MATCH(D4306,Map!$A$2:$A$86,0),0)="","N/A",E4306*INDEX(Map!$D$2:$D$86,MATCH(D4306,Map!$A$2:$A$86,0),0))</f>
        <v>N/A</v>
      </c>
      <c r="AA4306" t="str">
        <f>INDEX(Map!$E$2:$E$86,MATCH(D4306,Map!$A$2:$A$86,0),0)</f>
        <v>SCCT</v>
      </c>
    </row>
    <row r="4307" spans="1:27" x14ac:dyDescent="0.25">
      <c r="A4307" s="1" t="s">
        <v>122</v>
      </c>
      <c r="B4307" s="1" t="s">
        <v>110</v>
      </c>
      <c r="C4307" s="1">
        <v>22</v>
      </c>
      <c r="D4307" s="1" t="s">
        <v>44</v>
      </c>
      <c r="E4307" s="1">
        <v>0.2</v>
      </c>
      <c r="F4307" s="1">
        <v>0</v>
      </c>
      <c r="G4307" s="1">
        <v>0.2</v>
      </c>
      <c r="H4307" s="1">
        <v>1</v>
      </c>
      <c r="I4307" s="1">
        <v>3.3</v>
      </c>
      <c r="J4307" s="1">
        <v>16518</v>
      </c>
      <c r="K4307" s="1">
        <v>4</v>
      </c>
      <c r="L4307" s="1">
        <v>356.3</v>
      </c>
      <c r="M4307" s="1">
        <v>12</v>
      </c>
      <c r="N4307" s="1">
        <v>0</v>
      </c>
      <c r="O4307" s="1">
        <v>0</v>
      </c>
      <c r="P4307" s="1">
        <v>0</v>
      </c>
      <c r="Q4307" s="1">
        <v>0</v>
      </c>
      <c r="R4307" s="1">
        <v>58.85</v>
      </c>
      <c r="S4307" s="1">
        <v>60.01</v>
      </c>
      <c r="T4307" s="1">
        <v>12</v>
      </c>
      <c r="U4307" s="3" t="str">
        <f t="shared" si="67"/>
        <v>2017Plan</v>
      </c>
      <c r="V4307" s="2">
        <f>DATE(A4307,INDEX(Map!$H$1:$H$12,MATCH(B4307,Map!$G$1:$G$12,0),0),1)</f>
        <v>43922</v>
      </c>
      <c r="W4307" t="str">
        <f>IF(AND(V4307&gt;=Map!$K$2,V4307&lt;=Map!$L$2),"Base",IF(AND(V4307&gt;=Map!$K$3,V4307&lt;=Map!$L$3),"Fcst","N/A"))</f>
        <v>N/A</v>
      </c>
      <c r="X4307" t="str">
        <f>INDEX(Map!$B$2:$B$86,MATCH(D4307,Map!$A$2:$A$86,0),0)</f>
        <v>Brown 9</v>
      </c>
      <c r="Y4307" s="7">
        <f>IF(INDEX(Map!$C$2:$C$86,MATCH(D4307,Map!$A$2:$A$86,0),0)="","N/A",E4307*INDEX(Map!$C$2:$C$86,MATCH(D4307,Map!$A$2:$A$86,0),0))</f>
        <v>0.2</v>
      </c>
      <c r="Z4307" s="7" t="str">
        <f>IF(INDEX(Map!$D$2:$D$86,MATCH(D4307,Map!$A$2:$A$86,0),0)="","N/A",E4307*INDEX(Map!$D$2:$D$86,MATCH(D4307,Map!$A$2:$A$86,0),0))</f>
        <v>N/A</v>
      </c>
      <c r="AA4307" t="str">
        <f>INDEX(Map!$E$2:$E$86,MATCH(D4307,Map!$A$2:$A$86,0),0)</f>
        <v>SCCT</v>
      </c>
    </row>
    <row r="4308" spans="1:27" x14ac:dyDescent="0.25">
      <c r="A4308" s="1" t="s">
        <v>122</v>
      </c>
      <c r="B4308" s="1" t="s">
        <v>110</v>
      </c>
      <c r="C4308" s="1">
        <v>23</v>
      </c>
      <c r="D4308" s="1" t="s">
        <v>45</v>
      </c>
      <c r="E4308" s="1">
        <v>0</v>
      </c>
      <c r="F4308" s="1">
        <v>0</v>
      </c>
      <c r="G4308" s="1">
        <v>0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</v>
      </c>
      <c r="U4308" s="3" t="str">
        <f t="shared" si="67"/>
        <v>2017Plan</v>
      </c>
      <c r="V4308" s="2">
        <f>DATE(A4308,INDEX(Map!$H$1:$H$12,MATCH(B4308,Map!$G$1:$G$12,0),0),1)</f>
        <v>43922</v>
      </c>
      <c r="W4308" t="str">
        <f>IF(AND(V4308&gt;=Map!$K$2,V4308&lt;=Map!$L$2),"Base",IF(AND(V4308&gt;=Map!$K$3,V4308&lt;=Map!$L$3),"Fcst","N/A"))</f>
        <v>N/A</v>
      </c>
      <c r="X4308" t="str">
        <f>INDEX(Map!$B$2:$B$86,MATCH(D4308,Map!$A$2:$A$86,0),0)</f>
        <v>Brown 9</v>
      </c>
      <c r="Y4308" s="7">
        <f>IF(INDEX(Map!$C$2:$C$86,MATCH(D4308,Map!$A$2:$A$86,0),0)="","N/A",E4308*INDEX(Map!$C$2:$C$86,MATCH(D4308,Map!$A$2:$A$86,0),0))</f>
        <v>0</v>
      </c>
      <c r="Z4308" s="7" t="str">
        <f>IF(INDEX(Map!$D$2:$D$86,MATCH(D4308,Map!$A$2:$A$86,0),0)="","N/A",E4308*INDEX(Map!$D$2:$D$86,MATCH(D4308,Map!$A$2:$A$86,0),0))</f>
        <v>N/A</v>
      </c>
      <c r="AA4308" t="str">
        <f>INDEX(Map!$E$2:$E$86,MATCH(D4308,Map!$A$2:$A$86,0),0)</f>
        <v>SCCT</v>
      </c>
    </row>
    <row r="4309" spans="1:27" x14ac:dyDescent="0.25">
      <c r="A4309" s="1" t="s">
        <v>122</v>
      </c>
      <c r="B4309" s="1" t="s">
        <v>110</v>
      </c>
      <c r="C4309" s="1">
        <v>24</v>
      </c>
      <c r="D4309" s="1" t="s">
        <v>46</v>
      </c>
      <c r="E4309" s="1">
        <v>0.1</v>
      </c>
      <c r="F4309" s="1">
        <v>0</v>
      </c>
      <c r="G4309" s="1">
        <v>0.1</v>
      </c>
      <c r="H4309" s="1">
        <v>1</v>
      </c>
      <c r="I4309" s="1">
        <v>1.7</v>
      </c>
      <c r="J4309" s="1">
        <v>16518</v>
      </c>
      <c r="K4309" s="1">
        <v>2</v>
      </c>
      <c r="L4309" s="1">
        <v>356.3</v>
      </c>
      <c r="M4309" s="1">
        <v>6</v>
      </c>
      <c r="N4309" s="1">
        <v>0</v>
      </c>
      <c r="O4309" s="1">
        <v>0</v>
      </c>
      <c r="P4309" s="1">
        <v>0</v>
      </c>
      <c r="Q4309" s="1">
        <v>0</v>
      </c>
      <c r="R4309" s="1">
        <v>58.85</v>
      </c>
      <c r="S4309" s="1">
        <v>61.85</v>
      </c>
      <c r="T4309" s="1">
        <v>6</v>
      </c>
      <c r="U4309" s="3" t="str">
        <f t="shared" si="67"/>
        <v>2017Plan</v>
      </c>
      <c r="V4309" s="2">
        <f>DATE(A4309,INDEX(Map!$H$1:$H$12,MATCH(B4309,Map!$G$1:$G$12,0),0),1)</f>
        <v>43922</v>
      </c>
      <c r="W4309" t="str">
        <f>IF(AND(V4309&gt;=Map!$K$2,V4309&lt;=Map!$L$2),"Base",IF(AND(V4309&gt;=Map!$K$3,V4309&lt;=Map!$L$3),"Fcst","N/A"))</f>
        <v>N/A</v>
      </c>
      <c r="X4309" t="str">
        <f>INDEX(Map!$B$2:$B$86,MATCH(D4309,Map!$A$2:$A$86,0),0)</f>
        <v>Brown 10</v>
      </c>
      <c r="Y4309" s="7">
        <f>IF(INDEX(Map!$C$2:$C$86,MATCH(D4309,Map!$A$2:$A$86,0),0)="","N/A",E4309*INDEX(Map!$C$2:$C$86,MATCH(D4309,Map!$A$2:$A$86,0),0))</f>
        <v>0.1</v>
      </c>
      <c r="Z4309" s="7" t="str">
        <f>IF(INDEX(Map!$D$2:$D$86,MATCH(D4309,Map!$A$2:$A$86,0),0)="","N/A",E4309*INDEX(Map!$D$2:$D$86,MATCH(D4309,Map!$A$2:$A$86,0),0))</f>
        <v>N/A</v>
      </c>
      <c r="AA4309" t="str">
        <f>INDEX(Map!$E$2:$E$86,MATCH(D4309,Map!$A$2:$A$86,0),0)</f>
        <v>SCCT</v>
      </c>
    </row>
    <row r="4310" spans="1:27" x14ac:dyDescent="0.25">
      <c r="A4310" s="1" t="s">
        <v>122</v>
      </c>
      <c r="B4310" s="1" t="s">
        <v>110</v>
      </c>
      <c r="C4310" s="1">
        <v>25</v>
      </c>
      <c r="D4310" s="1" t="s">
        <v>47</v>
      </c>
      <c r="E4310" s="1">
        <v>0</v>
      </c>
      <c r="F4310" s="1">
        <v>0</v>
      </c>
      <c r="G4310" s="1">
        <v>0</v>
      </c>
      <c r="H4310" s="1">
        <v>0</v>
      </c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</v>
      </c>
      <c r="U4310" s="3" t="str">
        <f t="shared" si="67"/>
        <v>2017Plan</v>
      </c>
      <c r="V4310" s="2">
        <f>DATE(A4310,INDEX(Map!$H$1:$H$12,MATCH(B4310,Map!$G$1:$G$12,0),0),1)</f>
        <v>43922</v>
      </c>
      <c r="W4310" t="str">
        <f>IF(AND(V4310&gt;=Map!$K$2,V4310&lt;=Map!$L$2),"Base",IF(AND(V4310&gt;=Map!$K$3,V4310&lt;=Map!$L$3),"Fcst","N/A"))</f>
        <v>N/A</v>
      </c>
      <c r="X4310" t="str">
        <f>INDEX(Map!$B$2:$B$86,MATCH(D4310,Map!$A$2:$A$86,0),0)</f>
        <v>Brown 10</v>
      </c>
      <c r="Y4310" s="7">
        <f>IF(INDEX(Map!$C$2:$C$86,MATCH(D4310,Map!$A$2:$A$86,0),0)="","N/A",E4310*INDEX(Map!$C$2:$C$86,MATCH(D4310,Map!$A$2:$A$86,0),0))</f>
        <v>0</v>
      </c>
      <c r="Z4310" s="7" t="str">
        <f>IF(INDEX(Map!$D$2:$D$86,MATCH(D4310,Map!$A$2:$A$86,0),0)="","N/A",E4310*INDEX(Map!$D$2:$D$86,MATCH(D4310,Map!$A$2:$A$86,0),0))</f>
        <v>N/A</v>
      </c>
      <c r="AA4310" t="str">
        <f>INDEX(Map!$E$2:$E$86,MATCH(D4310,Map!$A$2:$A$86,0),0)</f>
        <v>SCCT</v>
      </c>
    </row>
    <row r="4311" spans="1:27" x14ac:dyDescent="0.25">
      <c r="A4311" s="1" t="s">
        <v>122</v>
      </c>
      <c r="B4311" s="1" t="s">
        <v>110</v>
      </c>
      <c r="C4311" s="1">
        <v>26</v>
      </c>
      <c r="D4311" s="1" t="s">
        <v>48</v>
      </c>
      <c r="E4311" s="1">
        <v>0</v>
      </c>
      <c r="F4311" s="1">
        <v>0</v>
      </c>
      <c r="G4311" s="1">
        <v>0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</v>
      </c>
      <c r="U4311" s="3" t="str">
        <f t="shared" si="67"/>
        <v>2017Plan</v>
      </c>
      <c r="V4311" s="2">
        <f>DATE(A4311,INDEX(Map!$H$1:$H$12,MATCH(B4311,Map!$G$1:$G$12,0),0),1)</f>
        <v>43922</v>
      </c>
      <c r="W4311" t="str">
        <f>IF(AND(V4311&gt;=Map!$K$2,V4311&lt;=Map!$L$2),"Base",IF(AND(V4311&gt;=Map!$K$3,V4311&lt;=Map!$L$3),"Fcst","N/A"))</f>
        <v>N/A</v>
      </c>
      <c r="X4311" t="str">
        <f>INDEX(Map!$B$2:$B$86,MATCH(D4311,Map!$A$2:$A$86,0),0)</f>
        <v>Brown 11</v>
      </c>
      <c r="Y4311" s="7">
        <f>IF(INDEX(Map!$C$2:$C$86,MATCH(D4311,Map!$A$2:$A$86,0),0)="","N/A",E4311*INDEX(Map!$C$2:$C$86,MATCH(D4311,Map!$A$2:$A$86,0),0))</f>
        <v>0</v>
      </c>
      <c r="Z4311" s="7" t="str">
        <f>IF(INDEX(Map!$D$2:$D$86,MATCH(D4311,Map!$A$2:$A$86,0),0)="","N/A",E4311*INDEX(Map!$D$2:$D$86,MATCH(D4311,Map!$A$2:$A$86,0),0))</f>
        <v>N/A</v>
      </c>
      <c r="AA4311" t="str">
        <f>INDEX(Map!$E$2:$E$86,MATCH(D4311,Map!$A$2:$A$86,0),0)</f>
        <v>SCCT</v>
      </c>
    </row>
    <row r="4312" spans="1:27" x14ac:dyDescent="0.25">
      <c r="A4312" s="1" t="s">
        <v>122</v>
      </c>
      <c r="B4312" s="1" t="s">
        <v>110</v>
      </c>
      <c r="C4312" s="1">
        <v>27</v>
      </c>
      <c r="D4312" s="1" t="s">
        <v>49</v>
      </c>
      <c r="E4312" s="1">
        <v>0</v>
      </c>
      <c r="F4312" s="1">
        <v>0</v>
      </c>
      <c r="G4312" s="1">
        <v>0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</v>
      </c>
      <c r="U4312" s="3" t="str">
        <f t="shared" si="67"/>
        <v>2017Plan</v>
      </c>
      <c r="V4312" s="2">
        <f>DATE(A4312,INDEX(Map!$H$1:$H$12,MATCH(B4312,Map!$G$1:$G$12,0),0),1)</f>
        <v>43922</v>
      </c>
      <c r="W4312" t="str">
        <f>IF(AND(V4312&gt;=Map!$K$2,V4312&lt;=Map!$L$2),"Base",IF(AND(V4312&gt;=Map!$K$3,V4312&lt;=Map!$L$3),"Fcst","N/A"))</f>
        <v>N/A</v>
      </c>
      <c r="X4312" t="str">
        <f>INDEX(Map!$B$2:$B$86,MATCH(D4312,Map!$A$2:$A$86,0),0)</f>
        <v>Brown 11</v>
      </c>
      <c r="Y4312" s="7">
        <f>IF(INDEX(Map!$C$2:$C$86,MATCH(D4312,Map!$A$2:$A$86,0),0)="","N/A",E4312*INDEX(Map!$C$2:$C$86,MATCH(D4312,Map!$A$2:$A$86,0),0))</f>
        <v>0</v>
      </c>
      <c r="Z4312" s="7" t="str">
        <f>IF(INDEX(Map!$D$2:$D$86,MATCH(D4312,Map!$A$2:$A$86,0),0)="","N/A",E4312*INDEX(Map!$D$2:$D$86,MATCH(D4312,Map!$A$2:$A$86,0),0))</f>
        <v>N/A</v>
      </c>
      <c r="AA4312" t="str">
        <f>INDEX(Map!$E$2:$E$86,MATCH(D4312,Map!$A$2:$A$86,0),0)</f>
        <v>SCCT</v>
      </c>
    </row>
    <row r="4313" spans="1:27" x14ac:dyDescent="0.25">
      <c r="A4313" s="1" t="s">
        <v>122</v>
      </c>
      <c r="B4313" s="1" t="s">
        <v>110</v>
      </c>
      <c r="C4313" s="1">
        <v>28</v>
      </c>
      <c r="D4313" s="1" t="s">
        <v>50</v>
      </c>
      <c r="E4313" s="1">
        <v>12.2</v>
      </c>
      <c r="F4313" s="1">
        <v>0</v>
      </c>
      <c r="G4313" s="1">
        <v>10.5</v>
      </c>
      <c r="H4313" s="1">
        <v>14</v>
      </c>
      <c r="I4313" s="1">
        <v>133.69999999999999</v>
      </c>
      <c r="J4313" s="1">
        <v>10999</v>
      </c>
      <c r="K4313" s="1">
        <v>91</v>
      </c>
      <c r="L4313" s="1">
        <v>356.3</v>
      </c>
      <c r="M4313" s="1">
        <v>476</v>
      </c>
      <c r="N4313" s="1">
        <v>1</v>
      </c>
      <c r="O4313" s="1">
        <v>2</v>
      </c>
      <c r="P4313" s="1">
        <v>0</v>
      </c>
      <c r="Q4313" s="1">
        <v>0</v>
      </c>
      <c r="R4313" s="1">
        <v>39.19</v>
      </c>
      <c r="S4313" s="1">
        <v>39.380000000000003</v>
      </c>
      <c r="T4313" s="1">
        <v>479</v>
      </c>
      <c r="U4313" s="3" t="str">
        <f t="shared" si="67"/>
        <v>2017Plan</v>
      </c>
      <c r="V4313" s="2">
        <f>DATE(A4313,INDEX(Map!$H$1:$H$12,MATCH(B4313,Map!$G$1:$G$12,0),0),1)</f>
        <v>43922</v>
      </c>
      <c r="W4313" t="str">
        <f>IF(AND(V4313&gt;=Map!$K$2,V4313&lt;=Map!$L$2),"Base",IF(AND(V4313&gt;=Map!$K$3,V4313&lt;=Map!$L$3),"Fcst","N/A"))</f>
        <v>N/A</v>
      </c>
      <c r="X4313" t="str">
        <f>INDEX(Map!$B$2:$B$86,MATCH(D4313,Map!$A$2:$A$86,0),0)</f>
        <v>Paddys Run 13</v>
      </c>
      <c r="Y4313" s="7">
        <f>IF(INDEX(Map!$C$2:$C$86,MATCH(D4313,Map!$A$2:$A$86,0),0)="","N/A",E4313*INDEX(Map!$C$2:$C$86,MATCH(D4313,Map!$A$2:$A$86,0),0))</f>
        <v>5.7339999999999991</v>
      </c>
      <c r="Z4313" s="7">
        <f>IF(INDEX(Map!$D$2:$D$86,MATCH(D4313,Map!$A$2:$A$86,0),0)="","N/A",E4313*INDEX(Map!$D$2:$D$86,MATCH(D4313,Map!$A$2:$A$86,0),0))</f>
        <v>6.4660000000000002</v>
      </c>
      <c r="AA4313" t="str">
        <f>INDEX(Map!$E$2:$E$86,MATCH(D4313,Map!$A$2:$A$86,0),0)</f>
        <v>SCCT</v>
      </c>
    </row>
    <row r="4314" spans="1:27" x14ac:dyDescent="0.25">
      <c r="A4314" s="1" t="s">
        <v>122</v>
      </c>
      <c r="B4314" s="1" t="s">
        <v>110</v>
      </c>
      <c r="C4314" s="1">
        <v>29</v>
      </c>
      <c r="D4314" s="1" t="s">
        <v>51</v>
      </c>
      <c r="E4314" s="1">
        <v>24.5</v>
      </c>
      <c r="F4314" s="1">
        <v>0</v>
      </c>
      <c r="G4314" s="1">
        <v>20.2</v>
      </c>
      <c r="H4314" s="1">
        <v>18</v>
      </c>
      <c r="I4314" s="1">
        <v>293</v>
      </c>
      <c r="J4314" s="1">
        <v>11939</v>
      </c>
      <c r="K4314" s="1">
        <v>216</v>
      </c>
      <c r="L4314" s="1">
        <v>356.3</v>
      </c>
      <c r="M4314" s="1">
        <v>1044</v>
      </c>
      <c r="N4314" s="1">
        <v>1</v>
      </c>
      <c r="O4314" s="1">
        <v>3</v>
      </c>
      <c r="P4314" s="1">
        <v>0</v>
      </c>
      <c r="Q4314" s="1">
        <v>0</v>
      </c>
      <c r="R4314" s="1">
        <v>42.54</v>
      </c>
      <c r="S4314" s="1">
        <v>42.65</v>
      </c>
      <c r="T4314" s="1">
        <v>1047</v>
      </c>
      <c r="U4314" s="3" t="str">
        <f t="shared" si="67"/>
        <v>2017Plan</v>
      </c>
      <c r="V4314" s="2">
        <f>DATE(A4314,INDEX(Map!$H$1:$H$12,MATCH(B4314,Map!$G$1:$G$12,0),0),1)</f>
        <v>43922</v>
      </c>
      <c r="W4314" t="str">
        <f>IF(AND(V4314&gt;=Map!$K$2,V4314&lt;=Map!$L$2),"Base",IF(AND(V4314&gt;=Map!$K$3,V4314&lt;=Map!$L$3),"Fcst","N/A"))</f>
        <v>N/A</v>
      </c>
      <c r="X4314" t="str">
        <f>INDEX(Map!$B$2:$B$86,MATCH(D4314,Map!$A$2:$A$86,0),0)</f>
        <v>Trimble Co 05</v>
      </c>
      <c r="Y4314" s="7">
        <f>IF(INDEX(Map!$C$2:$C$86,MATCH(D4314,Map!$A$2:$A$86,0),0)="","N/A",E4314*INDEX(Map!$C$2:$C$86,MATCH(D4314,Map!$A$2:$A$86,0),0))</f>
        <v>17.395</v>
      </c>
      <c r="Z4314" s="7">
        <f>IF(INDEX(Map!$D$2:$D$86,MATCH(D4314,Map!$A$2:$A$86,0),0)="","N/A",E4314*INDEX(Map!$D$2:$D$86,MATCH(D4314,Map!$A$2:$A$86,0),0))</f>
        <v>7.1049999999999995</v>
      </c>
      <c r="AA4314" t="str">
        <f>INDEX(Map!$E$2:$E$86,MATCH(D4314,Map!$A$2:$A$86,0),0)</f>
        <v>SCCT</v>
      </c>
    </row>
    <row r="4315" spans="1:27" x14ac:dyDescent="0.25">
      <c r="A4315" s="1" t="s">
        <v>122</v>
      </c>
      <c r="B4315" s="1" t="s">
        <v>110</v>
      </c>
      <c r="C4315" s="1">
        <v>30</v>
      </c>
      <c r="D4315" s="1" t="s">
        <v>52</v>
      </c>
      <c r="E4315" s="1">
        <v>19.600000000000001</v>
      </c>
      <c r="F4315" s="1">
        <v>0</v>
      </c>
      <c r="G4315" s="1">
        <v>16.100000000000001</v>
      </c>
      <c r="H4315" s="1">
        <v>20</v>
      </c>
      <c r="I4315" s="1">
        <v>231.8</v>
      </c>
      <c r="J4315" s="1">
        <v>11847</v>
      </c>
      <c r="K4315" s="1">
        <v>169</v>
      </c>
      <c r="L4315" s="1">
        <v>356.3</v>
      </c>
      <c r="M4315" s="1">
        <v>826</v>
      </c>
      <c r="N4315" s="1">
        <v>1</v>
      </c>
      <c r="O4315" s="1">
        <v>3</v>
      </c>
      <c r="P4315" s="1">
        <v>0</v>
      </c>
      <c r="Q4315" s="1">
        <v>0</v>
      </c>
      <c r="R4315" s="1">
        <v>42.21</v>
      </c>
      <c r="S4315" s="1">
        <v>42.37</v>
      </c>
      <c r="T4315" s="1">
        <v>829</v>
      </c>
      <c r="U4315" s="3" t="str">
        <f t="shared" si="67"/>
        <v>2017Plan</v>
      </c>
      <c r="V4315" s="2">
        <f>DATE(A4315,INDEX(Map!$H$1:$H$12,MATCH(B4315,Map!$G$1:$G$12,0),0),1)</f>
        <v>43922</v>
      </c>
      <c r="W4315" t="str">
        <f>IF(AND(V4315&gt;=Map!$K$2,V4315&lt;=Map!$L$2),"Base",IF(AND(V4315&gt;=Map!$K$3,V4315&lt;=Map!$L$3),"Fcst","N/A"))</f>
        <v>N/A</v>
      </c>
      <c r="X4315" t="str">
        <f>INDEX(Map!$B$2:$B$86,MATCH(D4315,Map!$A$2:$A$86,0),0)</f>
        <v>Trimble Co 06</v>
      </c>
      <c r="Y4315" s="7">
        <f>IF(INDEX(Map!$C$2:$C$86,MATCH(D4315,Map!$A$2:$A$86,0),0)="","N/A",E4315*INDEX(Map!$C$2:$C$86,MATCH(D4315,Map!$A$2:$A$86,0),0))</f>
        <v>13.916</v>
      </c>
      <c r="Z4315" s="7">
        <f>IF(INDEX(Map!$D$2:$D$86,MATCH(D4315,Map!$A$2:$A$86,0),0)="","N/A",E4315*INDEX(Map!$D$2:$D$86,MATCH(D4315,Map!$A$2:$A$86,0),0))</f>
        <v>5.6840000000000002</v>
      </c>
      <c r="AA4315" t="str">
        <f>INDEX(Map!$E$2:$E$86,MATCH(D4315,Map!$A$2:$A$86,0),0)</f>
        <v>SCCT</v>
      </c>
    </row>
    <row r="4316" spans="1:27" x14ac:dyDescent="0.25">
      <c r="A4316" s="1" t="s">
        <v>122</v>
      </c>
      <c r="B4316" s="1" t="s">
        <v>110</v>
      </c>
      <c r="C4316" s="1">
        <v>31</v>
      </c>
      <c r="D4316" s="1" t="s">
        <v>53</v>
      </c>
      <c r="E4316" s="1">
        <v>11.8</v>
      </c>
      <c r="F4316" s="1">
        <v>0</v>
      </c>
      <c r="G4316" s="1">
        <v>9.6999999999999993</v>
      </c>
      <c r="H4316" s="1">
        <v>13</v>
      </c>
      <c r="I4316" s="1">
        <v>137.80000000000001</v>
      </c>
      <c r="J4316" s="1">
        <v>11722</v>
      </c>
      <c r="K4316" s="1">
        <v>99</v>
      </c>
      <c r="L4316" s="1">
        <v>356.3</v>
      </c>
      <c r="M4316" s="1">
        <v>491</v>
      </c>
      <c r="N4316" s="1">
        <v>1</v>
      </c>
      <c r="O4316" s="1">
        <v>2</v>
      </c>
      <c r="P4316" s="1">
        <v>0</v>
      </c>
      <c r="Q4316" s="1">
        <v>0</v>
      </c>
      <c r="R4316" s="1">
        <v>41.76</v>
      </c>
      <c r="S4316" s="1">
        <v>41.94</v>
      </c>
      <c r="T4316" s="1">
        <v>493</v>
      </c>
      <c r="U4316" s="3" t="str">
        <f t="shared" si="67"/>
        <v>2017Plan</v>
      </c>
      <c r="V4316" s="2">
        <f>DATE(A4316,INDEX(Map!$H$1:$H$12,MATCH(B4316,Map!$G$1:$G$12,0),0),1)</f>
        <v>43922</v>
      </c>
      <c r="W4316" t="str">
        <f>IF(AND(V4316&gt;=Map!$K$2,V4316&lt;=Map!$L$2),"Base",IF(AND(V4316&gt;=Map!$K$3,V4316&lt;=Map!$L$3),"Fcst","N/A"))</f>
        <v>N/A</v>
      </c>
      <c r="X4316" t="str">
        <f>INDEX(Map!$B$2:$B$86,MATCH(D4316,Map!$A$2:$A$86,0),0)</f>
        <v>Trimble Co 07</v>
      </c>
      <c r="Y4316" s="7">
        <f>IF(INDEX(Map!$C$2:$C$86,MATCH(D4316,Map!$A$2:$A$86,0),0)="","N/A",E4316*INDEX(Map!$C$2:$C$86,MATCH(D4316,Map!$A$2:$A$86,0),0))</f>
        <v>7.4340000000000002</v>
      </c>
      <c r="Z4316" s="7">
        <f>IF(INDEX(Map!$D$2:$D$86,MATCH(D4316,Map!$A$2:$A$86,0),0)="","N/A",E4316*INDEX(Map!$D$2:$D$86,MATCH(D4316,Map!$A$2:$A$86,0),0))</f>
        <v>4.3660000000000005</v>
      </c>
      <c r="AA4316" t="str">
        <f>INDEX(Map!$E$2:$E$86,MATCH(D4316,Map!$A$2:$A$86,0),0)</f>
        <v>SCCT</v>
      </c>
    </row>
    <row r="4317" spans="1:27" x14ac:dyDescent="0.25">
      <c r="A4317" s="1" t="s">
        <v>122</v>
      </c>
      <c r="B4317" s="1" t="s">
        <v>110</v>
      </c>
      <c r="C4317" s="1">
        <v>32</v>
      </c>
      <c r="D4317" s="1" t="s">
        <v>54</v>
      </c>
      <c r="E4317" s="1">
        <v>2.7</v>
      </c>
      <c r="F4317" s="1">
        <v>0</v>
      </c>
      <c r="G4317" s="1">
        <v>2.2000000000000002</v>
      </c>
      <c r="H4317" s="1">
        <v>5</v>
      </c>
      <c r="I4317" s="1">
        <v>31.4</v>
      </c>
      <c r="J4317" s="1">
        <v>11521</v>
      </c>
      <c r="K4317" s="1">
        <v>22</v>
      </c>
      <c r="L4317" s="1">
        <v>356.3</v>
      </c>
      <c r="M4317" s="1">
        <v>112</v>
      </c>
      <c r="N4317" s="1">
        <v>0</v>
      </c>
      <c r="O4317" s="1">
        <v>1</v>
      </c>
      <c r="P4317" s="1">
        <v>0</v>
      </c>
      <c r="Q4317" s="1">
        <v>0</v>
      </c>
      <c r="R4317" s="1">
        <v>41.05</v>
      </c>
      <c r="S4317" s="1">
        <v>41.34</v>
      </c>
      <c r="T4317" s="1">
        <v>113</v>
      </c>
      <c r="U4317" s="3" t="str">
        <f t="shared" si="67"/>
        <v>2017Plan</v>
      </c>
      <c r="V4317" s="2">
        <f>DATE(A4317,INDEX(Map!$H$1:$H$12,MATCH(B4317,Map!$G$1:$G$12,0),0),1)</f>
        <v>43922</v>
      </c>
      <c r="W4317" t="str">
        <f>IF(AND(V4317&gt;=Map!$K$2,V4317&lt;=Map!$L$2),"Base",IF(AND(V4317&gt;=Map!$K$3,V4317&lt;=Map!$L$3),"Fcst","N/A"))</f>
        <v>N/A</v>
      </c>
      <c r="X4317" t="str">
        <f>INDEX(Map!$B$2:$B$86,MATCH(D4317,Map!$A$2:$A$86,0),0)</f>
        <v>Trimble Co 08</v>
      </c>
      <c r="Y4317" s="7">
        <f>IF(INDEX(Map!$C$2:$C$86,MATCH(D4317,Map!$A$2:$A$86,0),0)="","N/A",E4317*INDEX(Map!$C$2:$C$86,MATCH(D4317,Map!$A$2:$A$86,0),0))</f>
        <v>1.7010000000000001</v>
      </c>
      <c r="Z4317" s="7">
        <f>IF(INDEX(Map!$D$2:$D$86,MATCH(D4317,Map!$A$2:$A$86,0),0)="","N/A",E4317*INDEX(Map!$D$2:$D$86,MATCH(D4317,Map!$A$2:$A$86,0),0))</f>
        <v>0.999</v>
      </c>
      <c r="AA4317" t="str">
        <f>INDEX(Map!$E$2:$E$86,MATCH(D4317,Map!$A$2:$A$86,0),0)</f>
        <v>SCCT</v>
      </c>
    </row>
    <row r="4318" spans="1:27" x14ac:dyDescent="0.25">
      <c r="A4318" s="1" t="s">
        <v>122</v>
      </c>
      <c r="B4318" s="1" t="s">
        <v>110</v>
      </c>
      <c r="C4318" s="1">
        <v>33</v>
      </c>
      <c r="D4318" s="1" t="s">
        <v>55</v>
      </c>
      <c r="E4318" s="1">
        <v>7.8</v>
      </c>
      <c r="F4318" s="1">
        <v>0</v>
      </c>
      <c r="G4318" s="1">
        <v>6.4</v>
      </c>
      <c r="H4318" s="1">
        <v>13</v>
      </c>
      <c r="I4318" s="1">
        <v>91.6</v>
      </c>
      <c r="J4318" s="1">
        <v>11757</v>
      </c>
      <c r="K4318" s="1">
        <v>66</v>
      </c>
      <c r="L4318" s="1">
        <v>356.3</v>
      </c>
      <c r="M4318" s="1">
        <v>326</v>
      </c>
      <c r="N4318" s="1">
        <v>1</v>
      </c>
      <c r="O4318" s="1">
        <v>2</v>
      </c>
      <c r="P4318" s="1">
        <v>0</v>
      </c>
      <c r="Q4318" s="1">
        <v>0</v>
      </c>
      <c r="R4318" s="1">
        <v>41.89</v>
      </c>
      <c r="S4318" s="1">
        <v>42.15</v>
      </c>
      <c r="T4318" s="1">
        <v>328</v>
      </c>
      <c r="U4318" s="3" t="str">
        <f t="shared" si="67"/>
        <v>2017Plan</v>
      </c>
      <c r="V4318" s="2">
        <f>DATE(A4318,INDEX(Map!$H$1:$H$12,MATCH(B4318,Map!$G$1:$G$12,0),0),1)</f>
        <v>43922</v>
      </c>
      <c r="W4318" t="str">
        <f>IF(AND(V4318&gt;=Map!$K$2,V4318&lt;=Map!$L$2),"Base",IF(AND(V4318&gt;=Map!$K$3,V4318&lt;=Map!$L$3),"Fcst","N/A"))</f>
        <v>N/A</v>
      </c>
      <c r="X4318" t="str">
        <f>INDEX(Map!$B$2:$B$86,MATCH(D4318,Map!$A$2:$A$86,0),0)</f>
        <v>Trimble Co 09</v>
      </c>
      <c r="Y4318" s="7">
        <f>IF(INDEX(Map!$C$2:$C$86,MATCH(D4318,Map!$A$2:$A$86,0),0)="","N/A",E4318*INDEX(Map!$C$2:$C$86,MATCH(D4318,Map!$A$2:$A$86,0),0))</f>
        <v>4.9139999999999997</v>
      </c>
      <c r="Z4318" s="7">
        <f>IF(INDEX(Map!$D$2:$D$86,MATCH(D4318,Map!$A$2:$A$86,0),0)="","N/A",E4318*INDEX(Map!$D$2:$D$86,MATCH(D4318,Map!$A$2:$A$86,0),0))</f>
        <v>2.8860000000000001</v>
      </c>
      <c r="AA4318" t="str">
        <f>INDEX(Map!$E$2:$E$86,MATCH(D4318,Map!$A$2:$A$86,0),0)</f>
        <v>SCCT</v>
      </c>
    </row>
    <row r="4319" spans="1:27" x14ac:dyDescent="0.25">
      <c r="A4319" s="1" t="s">
        <v>122</v>
      </c>
      <c r="B4319" s="1" t="s">
        <v>110</v>
      </c>
      <c r="C4319" s="1">
        <v>34</v>
      </c>
      <c r="D4319" s="1" t="s">
        <v>56</v>
      </c>
      <c r="E4319" s="1">
        <v>2.2000000000000002</v>
      </c>
      <c r="F4319" s="1">
        <v>0</v>
      </c>
      <c r="G4319" s="1">
        <v>1.8</v>
      </c>
      <c r="H4319" s="1">
        <v>5</v>
      </c>
      <c r="I4319" s="1">
        <v>25.8</v>
      </c>
      <c r="J4319" s="1">
        <v>11490</v>
      </c>
      <c r="K4319" s="1">
        <v>18</v>
      </c>
      <c r="L4319" s="1">
        <v>356.3</v>
      </c>
      <c r="M4319" s="1">
        <v>92</v>
      </c>
      <c r="N4319" s="1">
        <v>0</v>
      </c>
      <c r="O4319" s="1">
        <v>1</v>
      </c>
      <c r="P4319" s="1">
        <v>0</v>
      </c>
      <c r="Q4319" s="1">
        <v>0</v>
      </c>
      <c r="R4319" s="1">
        <v>40.94</v>
      </c>
      <c r="S4319" s="1">
        <v>41.29</v>
      </c>
      <c r="T4319" s="1">
        <v>93</v>
      </c>
      <c r="U4319" s="3" t="str">
        <f t="shared" si="67"/>
        <v>2017Plan</v>
      </c>
      <c r="V4319" s="2">
        <f>DATE(A4319,INDEX(Map!$H$1:$H$12,MATCH(B4319,Map!$G$1:$G$12,0),0),1)</f>
        <v>43922</v>
      </c>
      <c r="W4319" t="str">
        <f>IF(AND(V4319&gt;=Map!$K$2,V4319&lt;=Map!$L$2),"Base",IF(AND(V4319&gt;=Map!$K$3,V4319&lt;=Map!$L$3),"Fcst","N/A"))</f>
        <v>N/A</v>
      </c>
      <c r="X4319" t="str">
        <f>INDEX(Map!$B$2:$B$86,MATCH(D4319,Map!$A$2:$A$86,0),0)</f>
        <v>Trimble Co 10</v>
      </c>
      <c r="Y4319" s="7">
        <f>IF(INDEX(Map!$C$2:$C$86,MATCH(D4319,Map!$A$2:$A$86,0),0)="","N/A",E4319*INDEX(Map!$C$2:$C$86,MATCH(D4319,Map!$A$2:$A$86,0),0))</f>
        <v>1.3860000000000001</v>
      </c>
      <c r="Z4319" s="7">
        <f>IF(INDEX(Map!$D$2:$D$86,MATCH(D4319,Map!$A$2:$A$86,0),0)="","N/A",E4319*INDEX(Map!$D$2:$D$86,MATCH(D4319,Map!$A$2:$A$86,0),0))</f>
        <v>0.81400000000000006</v>
      </c>
      <c r="AA4319" t="str">
        <f>INDEX(Map!$E$2:$E$86,MATCH(D4319,Map!$A$2:$A$86,0),0)</f>
        <v>SCCT</v>
      </c>
    </row>
    <row r="4320" spans="1:27" x14ac:dyDescent="0.25">
      <c r="A4320" s="1" t="s">
        <v>122</v>
      </c>
      <c r="B4320" s="1" t="s">
        <v>110</v>
      </c>
      <c r="C4320" s="1">
        <v>35</v>
      </c>
      <c r="D4320" s="1" t="s">
        <v>57</v>
      </c>
      <c r="E4320" s="1">
        <v>0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>
        <v>0</v>
      </c>
      <c r="T4320" s="1">
        <v>0</v>
      </c>
      <c r="U4320" s="3" t="str">
        <f t="shared" si="67"/>
        <v>2017Plan</v>
      </c>
      <c r="V4320" s="2">
        <f>DATE(A4320,INDEX(Map!$H$1:$H$12,MATCH(B4320,Map!$G$1:$G$12,0),0),1)</f>
        <v>43922</v>
      </c>
      <c r="W4320" t="str">
        <f>IF(AND(V4320&gt;=Map!$K$2,V4320&lt;=Map!$L$2),"Base",IF(AND(V4320&gt;=Map!$K$3,V4320&lt;=Map!$L$3),"Fcst","N/A"))</f>
        <v>N/A</v>
      </c>
      <c r="X4320" t="str">
        <f>INDEX(Map!$B$2:$B$86,MATCH(D4320,Map!$A$2:$A$86,0),0)</f>
        <v>Cane Run 11</v>
      </c>
      <c r="Y4320" s="7" t="str">
        <f>IF(INDEX(Map!$C$2:$C$86,MATCH(D4320,Map!$A$2:$A$86,0),0)="","N/A",E4320*INDEX(Map!$C$2:$C$86,MATCH(D4320,Map!$A$2:$A$86,0),0))</f>
        <v>N/A</v>
      </c>
      <c r="Z4320" s="7">
        <f>IF(INDEX(Map!$D$2:$D$86,MATCH(D4320,Map!$A$2:$A$86,0),0)="","N/A",E4320*INDEX(Map!$D$2:$D$86,MATCH(D4320,Map!$A$2:$A$86,0),0))</f>
        <v>0</v>
      </c>
      <c r="AA4320" t="str">
        <f>INDEX(Map!$E$2:$E$86,MATCH(D4320,Map!$A$2:$A$86,0),0)</f>
        <v>SCCT</v>
      </c>
    </row>
    <row r="4321" spans="1:27" x14ac:dyDescent="0.25">
      <c r="A4321" s="1" t="s">
        <v>122</v>
      </c>
      <c r="B4321" s="1" t="s">
        <v>110</v>
      </c>
      <c r="C4321" s="1">
        <v>36</v>
      </c>
      <c r="D4321" s="1" t="s">
        <v>58</v>
      </c>
      <c r="E4321" s="1">
        <v>0</v>
      </c>
      <c r="F4321" s="1">
        <v>0</v>
      </c>
      <c r="G4321" s="1">
        <v>0</v>
      </c>
      <c r="H4321" s="1">
        <v>0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</v>
      </c>
      <c r="U4321" s="3" t="str">
        <f t="shared" si="67"/>
        <v>2017Plan</v>
      </c>
      <c r="V4321" s="2">
        <f>DATE(A4321,INDEX(Map!$H$1:$H$12,MATCH(B4321,Map!$G$1:$G$12,0),0),1)</f>
        <v>43922</v>
      </c>
      <c r="W4321" t="str">
        <f>IF(AND(V4321&gt;=Map!$K$2,V4321&lt;=Map!$L$2),"Base",IF(AND(V4321&gt;=Map!$K$3,V4321&lt;=Map!$L$3),"Fcst","N/A"))</f>
        <v>N/A</v>
      </c>
      <c r="X4321" t="str">
        <f>INDEX(Map!$B$2:$B$86,MATCH(D4321,Map!$A$2:$A$86,0),0)</f>
        <v>Haefling</v>
      </c>
      <c r="Y4321" s="7">
        <f>IF(INDEX(Map!$C$2:$C$86,MATCH(D4321,Map!$A$2:$A$86,0),0)="","N/A",E4321*INDEX(Map!$C$2:$C$86,MATCH(D4321,Map!$A$2:$A$86,0),0))</f>
        <v>0</v>
      </c>
      <c r="Z4321" s="7" t="str">
        <f>IF(INDEX(Map!$D$2:$D$86,MATCH(D4321,Map!$A$2:$A$86,0),0)="","N/A",E4321*INDEX(Map!$D$2:$D$86,MATCH(D4321,Map!$A$2:$A$86,0),0))</f>
        <v>N/A</v>
      </c>
      <c r="AA4321" t="str">
        <f>INDEX(Map!$E$2:$E$86,MATCH(D4321,Map!$A$2:$A$86,0),0)</f>
        <v>SCCT</v>
      </c>
    </row>
    <row r="4322" spans="1:27" x14ac:dyDescent="0.25">
      <c r="A4322" s="1" t="s">
        <v>122</v>
      </c>
      <c r="B4322" s="1" t="s">
        <v>110</v>
      </c>
      <c r="C4322" s="1">
        <v>37</v>
      </c>
      <c r="D4322" s="1" t="s">
        <v>59</v>
      </c>
      <c r="E4322" s="1">
        <v>0</v>
      </c>
      <c r="F4322" s="1">
        <v>0</v>
      </c>
      <c r="G4322" s="1">
        <v>0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0</v>
      </c>
      <c r="T4322" s="1">
        <v>0</v>
      </c>
      <c r="U4322" s="3" t="str">
        <f t="shared" si="67"/>
        <v>2017Plan</v>
      </c>
      <c r="V4322" s="2">
        <f>DATE(A4322,INDEX(Map!$H$1:$H$12,MATCH(B4322,Map!$G$1:$G$12,0),0),1)</f>
        <v>43922</v>
      </c>
      <c r="W4322" t="str">
        <f>IF(AND(V4322&gt;=Map!$K$2,V4322&lt;=Map!$L$2),"Base",IF(AND(V4322&gt;=Map!$K$3,V4322&lt;=Map!$L$3),"Fcst","N/A"))</f>
        <v>N/A</v>
      </c>
      <c r="X4322" t="str">
        <f>INDEX(Map!$B$2:$B$86,MATCH(D4322,Map!$A$2:$A$86,0),0)</f>
        <v>Paddys Run 11</v>
      </c>
      <c r="Y4322" s="7" t="str">
        <f>IF(INDEX(Map!$C$2:$C$86,MATCH(D4322,Map!$A$2:$A$86,0),0)="","N/A",E4322*INDEX(Map!$C$2:$C$86,MATCH(D4322,Map!$A$2:$A$86,0),0))</f>
        <v>N/A</v>
      </c>
      <c r="Z4322" s="7">
        <f>IF(INDEX(Map!$D$2:$D$86,MATCH(D4322,Map!$A$2:$A$86,0),0)="","N/A",E4322*INDEX(Map!$D$2:$D$86,MATCH(D4322,Map!$A$2:$A$86,0),0))</f>
        <v>0</v>
      </c>
      <c r="AA4322" t="str">
        <f>INDEX(Map!$E$2:$E$86,MATCH(D4322,Map!$A$2:$A$86,0),0)</f>
        <v>SCCT</v>
      </c>
    </row>
    <row r="4323" spans="1:27" x14ac:dyDescent="0.25">
      <c r="A4323" s="1" t="s">
        <v>122</v>
      </c>
      <c r="B4323" s="1" t="s">
        <v>110</v>
      </c>
      <c r="C4323" s="1">
        <v>38</v>
      </c>
      <c r="D4323" s="1" t="s">
        <v>60</v>
      </c>
      <c r="E4323" s="1">
        <v>0</v>
      </c>
      <c r="F4323" s="1">
        <v>0</v>
      </c>
      <c r="G4323" s="1">
        <v>0</v>
      </c>
      <c r="H4323" s="1">
        <v>0</v>
      </c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</v>
      </c>
      <c r="U4323" s="3" t="str">
        <f t="shared" si="67"/>
        <v>2017Plan</v>
      </c>
      <c r="V4323" s="2">
        <f>DATE(A4323,INDEX(Map!$H$1:$H$12,MATCH(B4323,Map!$G$1:$G$12,0),0),1)</f>
        <v>43922</v>
      </c>
      <c r="W4323" t="str">
        <f>IF(AND(V4323&gt;=Map!$K$2,V4323&lt;=Map!$L$2),"Base",IF(AND(V4323&gt;=Map!$K$3,V4323&lt;=Map!$L$3),"Fcst","N/A"))</f>
        <v>N/A</v>
      </c>
      <c r="X4323" t="str">
        <f>INDEX(Map!$B$2:$B$86,MATCH(D4323,Map!$A$2:$A$86,0),0)</f>
        <v>Paddys Run 12</v>
      </c>
      <c r="Y4323" s="7" t="str">
        <f>IF(INDEX(Map!$C$2:$C$86,MATCH(D4323,Map!$A$2:$A$86,0),0)="","N/A",E4323*INDEX(Map!$C$2:$C$86,MATCH(D4323,Map!$A$2:$A$86,0),0))</f>
        <v>N/A</v>
      </c>
      <c r="Z4323" s="7">
        <f>IF(INDEX(Map!$D$2:$D$86,MATCH(D4323,Map!$A$2:$A$86,0),0)="","N/A",E4323*INDEX(Map!$D$2:$D$86,MATCH(D4323,Map!$A$2:$A$86,0),0))</f>
        <v>0</v>
      </c>
      <c r="AA4323" t="str">
        <f>INDEX(Map!$E$2:$E$86,MATCH(D4323,Map!$A$2:$A$86,0),0)</f>
        <v>SCCT</v>
      </c>
    </row>
    <row r="4324" spans="1:27" x14ac:dyDescent="0.25">
      <c r="A4324" s="1" t="s">
        <v>122</v>
      </c>
      <c r="B4324" s="1" t="s">
        <v>110</v>
      </c>
      <c r="C4324" s="1">
        <v>39</v>
      </c>
      <c r="D4324" s="1" t="s">
        <v>61</v>
      </c>
      <c r="E4324" s="1">
        <v>0</v>
      </c>
      <c r="F4324" s="1">
        <v>0</v>
      </c>
      <c r="G4324" s="1">
        <v>0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</v>
      </c>
      <c r="U4324" s="3" t="str">
        <f t="shared" si="67"/>
        <v>2017Plan</v>
      </c>
      <c r="V4324" s="2">
        <f>DATE(A4324,INDEX(Map!$H$1:$H$12,MATCH(B4324,Map!$G$1:$G$12,0),0),1)</f>
        <v>43922</v>
      </c>
      <c r="W4324" t="str">
        <f>IF(AND(V4324&gt;=Map!$K$2,V4324&lt;=Map!$L$2),"Base",IF(AND(V4324&gt;=Map!$K$3,V4324&lt;=Map!$L$3),"Fcst","N/A"))</f>
        <v>N/A</v>
      </c>
      <c r="X4324" t="str">
        <f>INDEX(Map!$B$2:$B$86,MATCH(D4324,Map!$A$2:$A$86,0),0)</f>
        <v>Zorn 1</v>
      </c>
      <c r="Y4324" s="7" t="str">
        <f>IF(INDEX(Map!$C$2:$C$86,MATCH(D4324,Map!$A$2:$A$86,0),0)="","N/A",E4324*INDEX(Map!$C$2:$C$86,MATCH(D4324,Map!$A$2:$A$86,0),0))</f>
        <v>N/A</v>
      </c>
      <c r="Z4324" s="7">
        <f>IF(INDEX(Map!$D$2:$D$86,MATCH(D4324,Map!$A$2:$A$86,0),0)="","N/A",E4324*INDEX(Map!$D$2:$D$86,MATCH(D4324,Map!$A$2:$A$86,0),0))</f>
        <v>0</v>
      </c>
      <c r="AA4324" t="str">
        <f>INDEX(Map!$E$2:$E$86,MATCH(D4324,Map!$A$2:$A$86,0),0)</f>
        <v>SCCT</v>
      </c>
    </row>
    <row r="4325" spans="1:27" x14ac:dyDescent="0.25">
      <c r="A4325" s="1" t="s">
        <v>122</v>
      </c>
      <c r="B4325" s="1" t="s">
        <v>110</v>
      </c>
      <c r="C4325" s="1">
        <v>40</v>
      </c>
      <c r="D4325" s="1" t="s">
        <v>62</v>
      </c>
      <c r="E4325" s="1">
        <v>9.1999999999999993</v>
      </c>
      <c r="F4325" s="1">
        <v>0</v>
      </c>
      <c r="G4325" s="1">
        <v>40.4</v>
      </c>
      <c r="H4325" s="1">
        <v>36</v>
      </c>
      <c r="I4325" s="1" t="s">
        <v>63</v>
      </c>
      <c r="J4325" s="1" t="s">
        <v>63</v>
      </c>
      <c r="K4325" s="1">
        <v>298</v>
      </c>
      <c r="L4325" s="1">
        <v>0</v>
      </c>
      <c r="M4325" s="1">
        <v>0</v>
      </c>
      <c r="N4325" s="1" t="s">
        <v>63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</v>
      </c>
      <c r="U4325" s="3" t="str">
        <f t="shared" si="67"/>
        <v>2017Plan</v>
      </c>
      <c r="V4325" s="2">
        <f>DATE(A4325,INDEX(Map!$H$1:$H$12,MATCH(B4325,Map!$G$1:$G$12,0),0),1)</f>
        <v>43922</v>
      </c>
      <c r="W4325" t="str">
        <f>IF(AND(V4325&gt;=Map!$K$2,V4325&lt;=Map!$L$2),"Base",IF(AND(V4325&gt;=Map!$K$3,V4325&lt;=Map!$L$3),"Fcst","N/A"))</f>
        <v>N/A</v>
      </c>
      <c r="X4325" t="str">
        <f>INDEX(Map!$B$2:$B$86,MATCH(D4325,Map!$A$2:$A$86,0),0)</f>
        <v>Dix Dam</v>
      </c>
      <c r="Y4325" s="7">
        <f>IF(INDEX(Map!$C$2:$C$86,MATCH(D4325,Map!$A$2:$A$86,0),0)="","N/A",E4325*INDEX(Map!$C$2:$C$86,MATCH(D4325,Map!$A$2:$A$86,0),0))</f>
        <v>9.1999999999999993</v>
      </c>
      <c r="Z4325" s="7" t="str">
        <f>IF(INDEX(Map!$D$2:$D$86,MATCH(D4325,Map!$A$2:$A$86,0),0)="","N/A",E4325*INDEX(Map!$D$2:$D$86,MATCH(D4325,Map!$A$2:$A$86,0),0))</f>
        <v>N/A</v>
      </c>
      <c r="AA4325" t="str">
        <f>INDEX(Map!$E$2:$E$86,MATCH(D4325,Map!$A$2:$A$86,0),0)</f>
        <v>Hydro</v>
      </c>
    </row>
    <row r="4326" spans="1:27" x14ac:dyDescent="0.25">
      <c r="A4326" s="1" t="s">
        <v>122</v>
      </c>
      <c r="B4326" s="1" t="s">
        <v>110</v>
      </c>
      <c r="C4326" s="1">
        <v>41</v>
      </c>
      <c r="D4326" s="1" t="s">
        <v>64</v>
      </c>
      <c r="E4326" s="1">
        <v>20.6</v>
      </c>
      <c r="F4326" s="1">
        <v>0</v>
      </c>
      <c r="G4326" s="1">
        <v>100</v>
      </c>
      <c r="H4326" s="1">
        <v>0</v>
      </c>
      <c r="I4326" s="1" t="s">
        <v>63</v>
      </c>
      <c r="J4326" s="1" t="s">
        <v>63</v>
      </c>
      <c r="K4326" s="1">
        <v>720</v>
      </c>
      <c r="L4326" s="1">
        <v>0</v>
      </c>
      <c r="M4326" s="1">
        <v>0</v>
      </c>
      <c r="N4326" s="1" t="s">
        <v>63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</v>
      </c>
      <c r="U4326" s="3" t="str">
        <f t="shared" si="67"/>
        <v>2017Plan</v>
      </c>
      <c r="V4326" s="2">
        <f>DATE(A4326,INDEX(Map!$H$1:$H$12,MATCH(B4326,Map!$G$1:$G$12,0),0),1)</f>
        <v>43922</v>
      </c>
      <c r="W4326" t="str">
        <f>IF(AND(V4326&gt;=Map!$K$2,V4326&lt;=Map!$L$2),"Base",IF(AND(V4326&gt;=Map!$K$3,V4326&lt;=Map!$L$3),"Fcst","N/A"))</f>
        <v>N/A</v>
      </c>
      <c r="X4326" t="str">
        <f>INDEX(Map!$B$2:$B$86,MATCH(D4326,Map!$A$2:$A$86,0),0)</f>
        <v>Ohio Falls</v>
      </c>
      <c r="Y4326" s="7" t="str">
        <f>IF(INDEX(Map!$C$2:$C$86,MATCH(D4326,Map!$A$2:$A$86,0),0)="","N/A",E4326*INDEX(Map!$C$2:$C$86,MATCH(D4326,Map!$A$2:$A$86,0),0))</f>
        <v>N/A</v>
      </c>
      <c r="Z4326" s="7">
        <f>IF(INDEX(Map!$D$2:$D$86,MATCH(D4326,Map!$A$2:$A$86,0),0)="","N/A",E4326*INDEX(Map!$D$2:$D$86,MATCH(D4326,Map!$A$2:$A$86,0),0))</f>
        <v>20.6</v>
      </c>
      <c r="AA4326" t="str">
        <f>INDEX(Map!$E$2:$E$86,MATCH(D4326,Map!$A$2:$A$86,0),0)</f>
        <v>Hydro</v>
      </c>
    </row>
    <row r="4327" spans="1:27" x14ac:dyDescent="0.25">
      <c r="A4327" s="1" t="s">
        <v>122</v>
      </c>
      <c r="B4327" s="1" t="s">
        <v>110</v>
      </c>
      <c r="C4327" s="1">
        <v>42</v>
      </c>
      <c r="D4327" s="1" t="s">
        <v>65</v>
      </c>
      <c r="E4327" s="1">
        <v>1.8</v>
      </c>
      <c r="F4327" s="1">
        <v>0</v>
      </c>
      <c r="G4327" s="1">
        <v>100</v>
      </c>
      <c r="H4327" s="1">
        <v>0</v>
      </c>
      <c r="I4327" s="1" t="s">
        <v>63</v>
      </c>
      <c r="J4327" s="1" t="s">
        <v>63</v>
      </c>
      <c r="K4327" s="1">
        <v>720</v>
      </c>
      <c r="L4327" s="1">
        <v>0</v>
      </c>
      <c r="M4327" s="1">
        <v>0</v>
      </c>
      <c r="N4327" s="1" t="s">
        <v>63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3" t="str">
        <f t="shared" si="67"/>
        <v>2017Plan</v>
      </c>
      <c r="V4327" s="2">
        <f>DATE(A4327,INDEX(Map!$H$1:$H$12,MATCH(B4327,Map!$G$1:$G$12,0),0),1)</f>
        <v>43922</v>
      </c>
      <c r="W4327" t="str">
        <f>IF(AND(V4327&gt;=Map!$K$2,V4327&lt;=Map!$L$2),"Base",IF(AND(V4327&gt;=Map!$K$3,V4327&lt;=Map!$L$3),"Fcst","N/A"))</f>
        <v>N/A</v>
      </c>
      <c r="X4327" t="str">
        <f>INDEX(Map!$B$2:$B$86,MATCH(D4327,Map!$A$2:$A$86,0),0)</f>
        <v>Brown Solar</v>
      </c>
      <c r="Y4327" s="7">
        <f>IF(INDEX(Map!$C$2:$C$86,MATCH(D4327,Map!$A$2:$A$86,0),0)="","N/A",E4327*INDEX(Map!$C$2:$C$86,MATCH(D4327,Map!$A$2:$A$86,0),0))</f>
        <v>1.0980000000000001</v>
      </c>
      <c r="Z4327" s="7">
        <f>IF(INDEX(Map!$D$2:$D$86,MATCH(D4327,Map!$A$2:$A$86,0),0)="","N/A",E4327*INDEX(Map!$D$2:$D$86,MATCH(D4327,Map!$A$2:$A$86,0),0))</f>
        <v>0.70200000000000007</v>
      </c>
      <c r="AA4327" t="str">
        <f>INDEX(Map!$E$2:$E$86,MATCH(D4327,Map!$A$2:$A$86,0),0)</f>
        <v>Solar</v>
      </c>
    </row>
    <row r="4328" spans="1:27" x14ac:dyDescent="0.25">
      <c r="A4328" s="1" t="s">
        <v>122</v>
      </c>
      <c r="B4328" s="1" t="s">
        <v>110</v>
      </c>
      <c r="C4328" s="1">
        <v>43</v>
      </c>
      <c r="D4328" s="1" t="s">
        <v>66</v>
      </c>
      <c r="E4328" s="1">
        <v>11.2</v>
      </c>
      <c r="F4328" s="1">
        <v>0</v>
      </c>
      <c r="G4328" s="1">
        <v>100</v>
      </c>
      <c r="H4328" s="1">
        <v>0</v>
      </c>
      <c r="I4328" s="1">
        <v>1116</v>
      </c>
      <c r="J4328" s="1">
        <v>100000</v>
      </c>
      <c r="K4328" s="1">
        <v>720</v>
      </c>
      <c r="L4328" s="1">
        <v>28.3</v>
      </c>
      <c r="M4328" s="1">
        <v>316</v>
      </c>
      <c r="N4328" s="1">
        <v>0</v>
      </c>
      <c r="O4328" s="1">
        <v>0</v>
      </c>
      <c r="P4328" s="1">
        <v>0</v>
      </c>
      <c r="Q4328" s="1">
        <v>0</v>
      </c>
      <c r="R4328" s="1">
        <v>28.32</v>
      </c>
      <c r="S4328" s="1">
        <v>28.32</v>
      </c>
      <c r="T4328" s="1">
        <v>316</v>
      </c>
      <c r="U4328" s="3" t="str">
        <f t="shared" si="67"/>
        <v>2017Plan</v>
      </c>
      <c r="V4328" s="2">
        <f>DATE(A4328,INDEX(Map!$H$1:$H$12,MATCH(B4328,Map!$G$1:$G$12,0),0),1)</f>
        <v>43922</v>
      </c>
      <c r="W4328" t="str">
        <f>IF(AND(V4328&gt;=Map!$K$2,V4328&lt;=Map!$L$2),"Base",IF(AND(V4328&gt;=Map!$K$3,V4328&lt;=Map!$L$3),"Fcst","N/A"))</f>
        <v>N/A</v>
      </c>
      <c r="X4328" t="str">
        <f>INDEX(Map!$B$2:$B$86,MATCH(D4328,Map!$A$2:$A$86,0),0)</f>
        <v>OVEC</v>
      </c>
      <c r="Y4328" s="7">
        <f>IF(INDEX(Map!$C$2:$C$86,MATCH(D4328,Map!$A$2:$A$86,0),0)="","N/A",E4328*INDEX(Map!$C$2:$C$86,MATCH(D4328,Map!$A$2:$A$86,0),0))</f>
        <v>11.2</v>
      </c>
      <c r="Z4328" s="7" t="str">
        <f>IF(INDEX(Map!$D$2:$D$86,MATCH(D4328,Map!$A$2:$A$86,0),0)="","N/A",E4328*INDEX(Map!$D$2:$D$86,MATCH(D4328,Map!$A$2:$A$86,0),0))</f>
        <v>N/A</v>
      </c>
      <c r="AA4328" t="str">
        <f>INDEX(Map!$E$2:$E$86,MATCH(D4328,Map!$A$2:$A$86,0),0)</f>
        <v>Coal</v>
      </c>
    </row>
    <row r="4329" spans="1:27" x14ac:dyDescent="0.25">
      <c r="A4329" s="1" t="s">
        <v>122</v>
      </c>
      <c r="B4329" s="1" t="s">
        <v>110</v>
      </c>
      <c r="C4329" s="1">
        <v>44</v>
      </c>
      <c r="D4329" s="1" t="s">
        <v>67</v>
      </c>
      <c r="E4329" s="1">
        <v>1.1000000000000001</v>
      </c>
      <c r="F4329" s="1">
        <v>0</v>
      </c>
      <c r="G4329" s="1">
        <v>12.3</v>
      </c>
      <c r="H4329" s="1">
        <v>41</v>
      </c>
      <c r="I4329" s="1">
        <v>113.7</v>
      </c>
      <c r="J4329" s="1">
        <v>100000</v>
      </c>
      <c r="K4329" s="1">
        <v>77</v>
      </c>
      <c r="L4329" s="1">
        <v>28.3</v>
      </c>
      <c r="M4329" s="1">
        <v>32</v>
      </c>
      <c r="N4329" s="1">
        <v>0</v>
      </c>
      <c r="O4329" s="1">
        <v>0</v>
      </c>
      <c r="P4329" s="1">
        <v>0</v>
      </c>
      <c r="Q4329" s="1">
        <v>0</v>
      </c>
      <c r="R4329" s="1">
        <v>28.32</v>
      </c>
      <c r="S4329" s="1">
        <v>28.32</v>
      </c>
      <c r="T4329" s="1">
        <v>32</v>
      </c>
      <c r="U4329" s="3" t="str">
        <f t="shared" si="67"/>
        <v>2017Plan</v>
      </c>
      <c r="V4329" s="2">
        <f>DATE(A4329,INDEX(Map!$H$1:$H$12,MATCH(B4329,Map!$G$1:$G$12,0),0),1)</f>
        <v>43922</v>
      </c>
      <c r="W4329" t="str">
        <f>IF(AND(V4329&gt;=Map!$K$2,V4329&lt;=Map!$L$2),"Base",IF(AND(V4329&gt;=Map!$K$3,V4329&lt;=Map!$L$3),"Fcst","N/A"))</f>
        <v>N/A</v>
      </c>
      <c r="X4329" t="str">
        <f>INDEX(Map!$B$2:$B$86,MATCH(D4329,Map!$A$2:$A$86,0),0)</f>
        <v>OVEC</v>
      </c>
      <c r="Y4329" s="7">
        <f>IF(INDEX(Map!$C$2:$C$86,MATCH(D4329,Map!$A$2:$A$86,0),0)="","N/A",E4329*INDEX(Map!$C$2:$C$86,MATCH(D4329,Map!$A$2:$A$86,0),0))</f>
        <v>1.1000000000000001</v>
      </c>
      <c r="Z4329" s="7" t="str">
        <f>IF(INDEX(Map!$D$2:$D$86,MATCH(D4329,Map!$A$2:$A$86,0),0)="","N/A",E4329*INDEX(Map!$D$2:$D$86,MATCH(D4329,Map!$A$2:$A$86,0),0))</f>
        <v>N/A</v>
      </c>
      <c r="AA4329" t="str">
        <f>INDEX(Map!$E$2:$E$86,MATCH(D4329,Map!$A$2:$A$86,0),0)</f>
        <v>Coal</v>
      </c>
    </row>
    <row r="4330" spans="1:27" x14ac:dyDescent="0.25">
      <c r="A4330" s="1" t="s">
        <v>122</v>
      </c>
      <c r="B4330" s="1" t="s">
        <v>110</v>
      </c>
      <c r="C4330" s="1">
        <v>45</v>
      </c>
      <c r="D4330" s="1" t="s">
        <v>68</v>
      </c>
      <c r="E4330" s="1">
        <v>24.8</v>
      </c>
      <c r="F4330" s="1">
        <v>0</v>
      </c>
      <c r="G4330" s="1">
        <v>100</v>
      </c>
      <c r="H4330" s="1">
        <v>0</v>
      </c>
      <c r="I4330" s="1">
        <v>2484</v>
      </c>
      <c r="J4330" s="1">
        <v>100000</v>
      </c>
      <c r="K4330" s="1">
        <v>720</v>
      </c>
      <c r="L4330" s="1">
        <v>28.3</v>
      </c>
      <c r="M4330" s="1">
        <v>703</v>
      </c>
      <c r="N4330" s="1">
        <v>0</v>
      </c>
      <c r="O4330" s="1">
        <v>0</v>
      </c>
      <c r="P4330" s="1">
        <v>0</v>
      </c>
      <c r="Q4330" s="1">
        <v>0</v>
      </c>
      <c r="R4330" s="1">
        <v>28.32</v>
      </c>
      <c r="S4330" s="1">
        <v>28.32</v>
      </c>
      <c r="T4330" s="1">
        <v>703</v>
      </c>
      <c r="U4330" s="3" t="str">
        <f t="shared" si="67"/>
        <v>2017Plan</v>
      </c>
      <c r="V4330" s="2">
        <f>DATE(A4330,INDEX(Map!$H$1:$H$12,MATCH(B4330,Map!$G$1:$G$12,0),0),1)</f>
        <v>43922</v>
      </c>
      <c r="W4330" t="str">
        <f>IF(AND(V4330&gt;=Map!$K$2,V4330&lt;=Map!$L$2),"Base",IF(AND(V4330&gt;=Map!$K$3,V4330&lt;=Map!$L$3),"Fcst","N/A"))</f>
        <v>N/A</v>
      </c>
      <c r="X4330" t="str">
        <f>INDEX(Map!$B$2:$B$86,MATCH(D4330,Map!$A$2:$A$86,0),0)</f>
        <v>OVEC</v>
      </c>
      <c r="Y4330" s="7" t="str">
        <f>IF(INDEX(Map!$C$2:$C$86,MATCH(D4330,Map!$A$2:$A$86,0),0)="","N/A",E4330*INDEX(Map!$C$2:$C$86,MATCH(D4330,Map!$A$2:$A$86,0),0))</f>
        <v>N/A</v>
      </c>
      <c r="Z4330" s="7">
        <f>IF(INDEX(Map!$D$2:$D$86,MATCH(D4330,Map!$A$2:$A$86,0),0)="","N/A",E4330*INDEX(Map!$D$2:$D$86,MATCH(D4330,Map!$A$2:$A$86,0),0))</f>
        <v>24.8</v>
      </c>
      <c r="AA4330" t="str">
        <f>INDEX(Map!$E$2:$E$86,MATCH(D4330,Map!$A$2:$A$86,0),0)</f>
        <v>Coal</v>
      </c>
    </row>
    <row r="4331" spans="1:27" x14ac:dyDescent="0.25">
      <c r="A4331" s="1" t="s">
        <v>122</v>
      </c>
      <c r="B4331" s="1" t="s">
        <v>110</v>
      </c>
      <c r="C4331" s="1">
        <v>46</v>
      </c>
      <c r="D4331" s="1" t="s">
        <v>69</v>
      </c>
      <c r="E4331" s="1">
        <v>2.8</v>
      </c>
      <c r="F4331" s="1">
        <v>0</v>
      </c>
      <c r="G4331" s="1">
        <v>13.5</v>
      </c>
      <c r="H4331" s="1">
        <v>41</v>
      </c>
      <c r="I4331" s="1">
        <v>279</v>
      </c>
      <c r="J4331" s="1">
        <v>100000</v>
      </c>
      <c r="K4331" s="1">
        <v>85</v>
      </c>
      <c r="L4331" s="1">
        <v>28.3</v>
      </c>
      <c r="M4331" s="1">
        <v>79</v>
      </c>
      <c r="N4331" s="1">
        <v>0</v>
      </c>
      <c r="O4331" s="1">
        <v>0</v>
      </c>
      <c r="P4331" s="1">
        <v>0</v>
      </c>
      <c r="Q4331" s="1">
        <v>0</v>
      </c>
      <c r="R4331" s="1">
        <v>28.32</v>
      </c>
      <c r="S4331" s="1">
        <v>28.32</v>
      </c>
      <c r="T4331" s="1">
        <v>79</v>
      </c>
      <c r="U4331" s="3" t="str">
        <f t="shared" si="67"/>
        <v>2017Plan</v>
      </c>
      <c r="V4331" s="2">
        <f>DATE(A4331,INDEX(Map!$H$1:$H$12,MATCH(B4331,Map!$G$1:$G$12,0),0),1)</f>
        <v>43922</v>
      </c>
      <c r="W4331" t="str">
        <f>IF(AND(V4331&gt;=Map!$K$2,V4331&lt;=Map!$L$2),"Base",IF(AND(V4331&gt;=Map!$K$3,V4331&lt;=Map!$L$3),"Fcst","N/A"))</f>
        <v>N/A</v>
      </c>
      <c r="X4331" t="str">
        <f>INDEX(Map!$B$2:$B$86,MATCH(D4331,Map!$A$2:$A$86,0),0)</f>
        <v>OVEC</v>
      </c>
      <c r="Y4331" s="7" t="str">
        <f>IF(INDEX(Map!$C$2:$C$86,MATCH(D4331,Map!$A$2:$A$86,0),0)="","N/A",E4331*INDEX(Map!$C$2:$C$86,MATCH(D4331,Map!$A$2:$A$86,0),0))</f>
        <v>N/A</v>
      </c>
      <c r="Z4331" s="7">
        <f>IF(INDEX(Map!$D$2:$D$86,MATCH(D4331,Map!$A$2:$A$86,0),0)="","N/A",E4331*INDEX(Map!$D$2:$D$86,MATCH(D4331,Map!$A$2:$A$86,0),0))</f>
        <v>2.8</v>
      </c>
      <c r="AA4331" t="str">
        <f>INDEX(Map!$E$2:$E$86,MATCH(D4331,Map!$A$2:$A$86,0),0)</f>
        <v>Coal</v>
      </c>
    </row>
    <row r="4332" spans="1:27" x14ac:dyDescent="0.25">
      <c r="A4332" s="1" t="s">
        <v>122</v>
      </c>
      <c r="B4332" s="1" t="s">
        <v>110</v>
      </c>
      <c r="C4332" s="1">
        <v>47</v>
      </c>
      <c r="D4332" s="1" t="s">
        <v>70</v>
      </c>
      <c r="E4332" s="1">
        <v>0</v>
      </c>
      <c r="F4332" s="1">
        <v>0</v>
      </c>
      <c r="G4332" s="1">
        <v>0</v>
      </c>
      <c r="H4332" s="1">
        <v>0</v>
      </c>
      <c r="I4332" s="1" t="s">
        <v>63</v>
      </c>
      <c r="J4332" s="1" t="s">
        <v>63</v>
      </c>
      <c r="K4332" s="1">
        <v>0</v>
      </c>
      <c r="L4332" s="1">
        <v>0</v>
      </c>
      <c r="M4332" s="1">
        <v>0</v>
      </c>
      <c r="N4332" s="1" t="s">
        <v>63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3" t="str">
        <f t="shared" si="67"/>
        <v>2017Plan</v>
      </c>
      <c r="V4332" s="2">
        <f>DATE(A4332,INDEX(Map!$H$1:$H$12,MATCH(B4332,Map!$G$1:$G$12,0),0),1)</f>
        <v>43922</v>
      </c>
      <c r="W4332" t="str">
        <f>IF(AND(V4332&gt;=Map!$K$2,V4332&lt;=Map!$L$2),"Base",IF(AND(V4332&gt;=Map!$K$3,V4332&lt;=Map!$L$3),"Fcst","N/A"))</f>
        <v>N/A</v>
      </c>
      <c r="X4332" t="str">
        <f>INDEX(Map!$B$2:$B$86,MATCH(D4332,Map!$A$2:$A$86,0),0)</f>
        <v>N/A</v>
      </c>
      <c r="Y4332" s="7" t="str">
        <f>IF(INDEX(Map!$C$2:$C$86,MATCH(D4332,Map!$A$2:$A$86,0),0)="","N/A",E4332*INDEX(Map!$C$2:$C$86,MATCH(D4332,Map!$A$2:$A$86,0),0))</f>
        <v>N/A</v>
      </c>
      <c r="Z4332" s="7" t="str">
        <f>IF(INDEX(Map!$D$2:$D$86,MATCH(D4332,Map!$A$2:$A$86,0),0)="","N/A",E4332*INDEX(Map!$D$2:$D$86,MATCH(D4332,Map!$A$2:$A$86,0),0))</f>
        <v>N/A</v>
      </c>
      <c r="AA4332" t="str">
        <f>INDEX(Map!$E$2:$E$86,MATCH(D4332,Map!$A$2:$A$86,0),0)</f>
        <v>Purchases</v>
      </c>
    </row>
    <row r="4333" spans="1:27" x14ac:dyDescent="0.25">
      <c r="A4333" s="1" t="s">
        <v>122</v>
      </c>
      <c r="B4333" s="1" t="s">
        <v>110</v>
      </c>
      <c r="C4333" s="1">
        <v>48</v>
      </c>
      <c r="D4333" s="1" t="s">
        <v>71</v>
      </c>
      <c r="E4333" s="1">
        <v>0</v>
      </c>
      <c r="F4333" s="1">
        <v>0</v>
      </c>
      <c r="G4333" s="1">
        <v>0</v>
      </c>
      <c r="H4333" s="1">
        <v>0</v>
      </c>
      <c r="I4333" s="1" t="s">
        <v>63</v>
      </c>
      <c r="J4333" s="1" t="s">
        <v>63</v>
      </c>
      <c r="K4333" s="1">
        <v>0</v>
      </c>
      <c r="L4333" s="1">
        <v>0</v>
      </c>
      <c r="M4333" s="1">
        <v>0</v>
      </c>
      <c r="N4333" s="1" t="s">
        <v>63</v>
      </c>
      <c r="O4333" s="1">
        <v>0</v>
      </c>
      <c r="P4333" s="1">
        <v>0</v>
      </c>
      <c r="Q4333" s="1">
        <v>0</v>
      </c>
      <c r="R4333" s="1">
        <v>0</v>
      </c>
      <c r="S4333" s="1">
        <v>0</v>
      </c>
      <c r="T4333" s="1">
        <v>0</v>
      </c>
      <c r="U4333" s="3" t="str">
        <f t="shared" si="67"/>
        <v>2017Plan</v>
      </c>
      <c r="V4333" s="2">
        <f>DATE(A4333,INDEX(Map!$H$1:$H$12,MATCH(B4333,Map!$G$1:$G$12,0),0),1)</f>
        <v>43922</v>
      </c>
      <c r="W4333" t="str">
        <f>IF(AND(V4333&gt;=Map!$K$2,V4333&lt;=Map!$L$2),"Base",IF(AND(V4333&gt;=Map!$K$3,V4333&lt;=Map!$L$3),"Fcst","N/A"))</f>
        <v>N/A</v>
      </c>
      <c r="X4333" t="str">
        <f>INDEX(Map!$B$2:$B$86,MATCH(D4333,Map!$A$2:$A$86,0),0)</f>
        <v>N/A</v>
      </c>
      <c r="Y4333" s="7" t="str">
        <f>IF(INDEX(Map!$C$2:$C$86,MATCH(D4333,Map!$A$2:$A$86,0),0)="","N/A",E4333*INDEX(Map!$C$2:$C$86,MATCH(D4333,Map!$A$2:$A$86,0),0))</f>
        <v>N/A</v>
      </c>
      <c r="Z4333" s="7" t="str">
        <f>IF(INDEX(Map!$D$2:$D$86,MATCH(D4333,Map!$A$2:$A$86,0),0)="","N/A",E4333*INDEX(Map!$D$2:$D$86,MATCH(D4333,Map!$A$2:$A$86,0),0))</f>
        <v>N/A</v>
      </c>
      <c r="AA4333" t="str">
        <f>INDEX(Map!$E$2:$E$86,MATCH(D4333,Map!$A$2:$A$86,0),0)</f>
        <v>Purchases</v>
      </c>
    </row>
    <row r="4334" spans="1:27" x14ac:dyDescent="0.25">
      <c r="A4334" s="1" t="s">
        <v>122</v>
      </c>
      <c r="B4334" s="1" t="s">
        <v>110</v>
      </c>
      <c r="C4334" s="1">
        <v>49</v>
      </c>
      <c r="D4334" s="1" t="s">
        <v>72</v>
      </c>
      <c r="E4334" s="1">
        <v>0</v>
      </c>
      <c r="F4334" s="1">
        <v>0</v>
      </c>
      <c r="G4334" s="1">
        <v>0</v>
      </c>
      <c r="H4334" s="1">
        <v>0</v>
      </c>
      <c r="I4334" s="1" t="s">
        <v>63</v>
      </c>
      <c r="J4334" s="1" t="s">
        <v>63</v>
      </c>
      <c r="K4334" s="1">
        <v>0</v>
      </c>
      <c r="L4334" s="1">
        <v>0</v>
      </c>
      <c r="M4334" s="1">
        <v>0</v>
      </c>
      <c r="N4334" s="1" t="s">
        <v>63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3" t="str">
        <f t="shared" si="67"/>
        <v>2017Plan</v>
      </c>
      <c r="V4334" s="2">
        <f>DATE(A4334,INDEX(Map!$H$1:$H$12,MATCH(B4334,Map!$G$1:$G$12,0),0),1)</f>
        <v>43922</v>
      </c>
      <c r="W4334" t="str">
        <f>IF(AND(V4334&gt;=Map!$K$2,V4334&lt;=Map!$L$2),"Base",IF(AND(V4334&gt;=Map!$K$3,V4334&lt;=Map!$L$3),"Fcst","N/A"))</f>
        <v>N/A</v>
      </c>
      <c r="X4334" t="str">
        <f>INDEX(Map!$B$2:$B$86,MATCH(D4334,Map!$A$2:$A$86,0),0)</f>
        <v>N/A</v>
      </c>
      <c r="Y4334" s="7" t="str">
        <f>IF(INDEX(Map!$C$2:$C$86,MATCH(D4334,Map!$A$2:$A$86,0),0)="","N/A",E4334*INDEX(Map!$C$2:$C$86,MATCH(D4334,Map!$A$2:$A$86,0),0))</f>
        <v>N/A</v>
      </c>
      <c r="Z4334" s="7" t="str">
        <f>IF(INDEX(Map!$D$2:$D$86,MATCH(D4334,Map!$A$2:$A$86,0),0)="","N/A",E4334*INDEX(Map!$D$2:$D$86,MATCH(D4334,Map!$A$2:$A$86,0),0))</f>
        <v>N/A</v>
      </c>
      <c r="AA4334" t="str">
        <f>INDEX(Map!$E$2:$E$86,MATCH(D4334,Map!$A$2:$A$86,0),0)</f>
        <v>Purchases</v>
      </c>
    </row>
    <row r="4335" spans="1:27" x14ac:dyDescent="0.25">
      <c r="A4335" s="1" t="s">
        <v>122</v>
      </c>
      <c r="B4335" s="1" t="s">
        <v>110</v>
      </c>
      <c r="C4335" s="1">
        <v>50</v>
      </c>
      <c r="D4335" s="1" t="s">
        <v>73</v>
      </c>
      <c r="E4335" s="1">
        <v>0</v>
      </c>
      <c r="F4335" s="1">
        <v>0</v>
      </c>
      <c r="G4335" s="1">
        <v>0</v>
      </c>
      <c r="H4335" s="1">
        <v>0</v>
      </c>
      <c r="I4335" s="1" t="s">
        <v>63</v>
      </c>
      <c r="J4335" s="1" t="s">
        <v>63</v>
      </c>
      <c r="K4335" s="1">
        <v>0</v>
      </c>
      <c r="L4335" s="1">
        <v>0</v>
      </c>
      <c r="M4335" s="1">
        <v>0</v>
      </c>
      <c r="N4335" s="1" t="s">
        <v>63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3" t="str">
        <f t="shared" si="67"/>
        <v>2017Plan</v>
      </c>
      <c r="V4335" s="2">
        <f>DATE(A4335,INDEX(Map!$H$1:$H$12,MATCH(B4335,Map!$G$1:$G$12,0),0),1)</f>
        <v>43922</v>
      </c>
      <c r="W4335" t="str">
        <f>IF(AND(V4335&gt;=Map!$K$2,V4335&lt;=Map!$L$2),"Base",IF(AND(V4335&gt;=Map!$K$3,V4335&lt;=Map!$L$3),"Fcst","N/A"))</f>
        <v>N/A</v>
      </c>
      <c r="X4335" t="str">
        <f>INDEX(Map!$B$2:$B$86,MATCH(D4335,Map!$A$2:$A$86,0),0)</f>
        <v>N/A</v>
      </c>
      <c r="Y4335" s="7" t="str">
        <f>IF(INDEX(Map!$C$2:$C$86,MATCH(D4335,Map!$A$2:$A$86,0),0)="","N/A",E4335*INDEX(Map!$C$2:$C$86,MATCH(D4335,Map!$A$2:$A$86,0),0))</f>
        <v>N/A</v>
      </c>
      <c r="Z4335" s="7" t="str">
        <f>IF(INDEX(Map!$D$2:$D$86,MATCH(D4335,Map!$A$2:$A$86,0),0)="","N/A",E4335*INDEX(Map!$D$2:$D$86,MATCH(D4335,Map!$A$2:$A$86,0),0))</f>
        <v>N/A</v>
      </c>
      <c r="AA4335" t="str">
        <f>INDEX(Map!$E$2:$E$86,MATCH(D4335,Map!$A$2:$A$86,0),0)</f>
        <v>Purchases</v>
      </c>
    </row>
    <row r="4336" spans="1:27" x14ac:dyDescent="0.25">
      <c r="A4336" s="1" t="s">
        <v>122</v>
      </c>
      <c r="B4336" s="1" t="s">
        <v>110</v>
      </c>
      <c r="C4336" s="1">
        <v>51</v>
      </c>
      <c r="D4336" s="1" t="s">
        <v>74</v>
      </c>
      <c r="E4336" s="1">
        <v>0</v>
      </c>
      <c r="F4336" s="1">
        <v>0</v>
      </c>
      <c r="G4336" s="1">
        <v>0</v>
      </c>
      <c r="H4336" s="1">
        <v>0</v>
      </c>
      <c r="I4336" s="1" t="s">
        <v>63</v>
      </c>
      <c r="J4336" s="1" t="s">
        <v>63</v>
      </c>
      <c r="K4336" s="1">
        <v>0</v>
      </c>
      <c r="L4336" s="1">
        <v>0</v>
      </c>
      <c r="M4336" s="1">
        <v>0</v>
      </c>
      <c r="N4336" s="1" t="s">
        <v>63</v>
      </c>
      <c r="O4336" s="1">
        <v>0</v>
      </c>
      <c r="P4336" s="1">
        <v>0</v>
      </c>
      <c r="Q4336" s="1">
        <v>0</v>
      </c>
      <c r="R4336" s="1">
        <v>0</v>
      </c>
      <c r="S4336" s="1">
        <v>0</v>
      </c>
      <c r="T4336" s="1">
        <v>0</v>
      </c>
      <c r="U4336" s="3" t="str">
        <f t="shared" si="67"/>
        <v>2017Plan</v>
      </c>
      <c r="V4336" s="2">
        <f>DATE(A4336,INDEX(Map!$H$1:$H$12,MATCH(B4336,Map!$G$1:$G$12,0),0),1)</f>
        <v>43922</v>
      </c>
      <c r="W4336" t="str">
        <f>IF(AND(V4336&gt;=Map!$K$2,V4336&lt;=Map!$L$2),"Base",IF(AND(V4336&gt;=Map!$K$3,V4336&lt;=Map!$L$3),"Fcst","N/A"))</f>
        <v>N/A</v>
      </c>
      <c r="X4336" t="str">
        <f>INDEX(Map!$B$2:$B$86,MATCH(D4336,Map!$A$2:$A$86,0),0)</f>
        <v>N/A</v>
      </c>
      <c r="Y4336" s="7" t="str">
        <f>IF(INDEX(Map!$C$2:$C$86,MATCH(D4336,Map!$A$2:$A$86,0),0)="","N/A",E4336*INDEX(Map!$C$2:$C$86,MATCH(D4336,Map!$A$2:$A$86,0),0))</f>
        <v>N/A</v>
      </c>
      <c r="Z4336" s="7" t="str">
        <f>IF(INDEX(Map!$D$2:$D$86,MATCH(D4336,Map!$A$2:$A$86,0),0)="","N/A",E4336*INDEX(Map!$D$2:$D$86,MATCH(D4336,Map!$A$2:$A$86,0),0))</f>
        <v>N/A</v>
      </c>
      <c r="AA4336" t="str">
        <f>INDEX(Map!$E$2:$E$86,MATCH(D4336,Map!$A$2:$A$86,0),0)</f>
        <v>Purchases</v>
      </c>
    </row>
    <row r="4337" spans="1:27" x14ac:dyDescent="0.25">
      <c r="A4337" s="1" t="s">
        <v>122</v>
      </c>
      <c r="B4337" s="1" t="s">
        <v>110</v>
      </c>
      <c r="C4337" s="1">
        <v>52</v>
      </c>
      <c r="D4337" s="1" t="s">
        <v>75</v>
      </c>
      <c r="E4337" s="1">
        <v>0</v>
      </c>
      <c r="F4337" s="1">
        <v>0</v>
      </c>
      <c r="G4337" s="1">
        <v>0</v>
      </c>
      <c r="H4337" s="1">
        <v>0</v>
      </c>
      <c r="I4337" s="1" t="s">
        <v>63</v>
      </c>
      <c r="J4337" s="1" t="s">
        <v>63</v>
      </c>
      <c r="K4337" s="1">
        <v>0</v>
      </c>
      <c r="L4337" s="1">
        <v>0</v>
      </c>
      <c r="M4337" s="1">
        <v>0</v>
      </c>
      <c r="N4337" s="1" t="s">
        <v>63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</v>
      </c>
      <c r="U4337" s="3" t="str">
        <f t="shared" si="67"/>
        <v>2017Plan</v>
      </c>
      <c r="V4337" s="2">
        <f>DATE(A4337,INDEX(Map!$H$1:$H$12,MATCH(B4337,Map!$G$1:$G$12,0),0),1)</f>
        <v>43922</v>
      </c>
      <c r="W4337" t="str">
        <f>IF(AND(V4337&gt;=Map!$K$2,V4337&lt;=Map!$L$2),"Base",IF(AND(V4337&gt;=Map!$K$3,V4337&lt;=Map!$L$3),"Fcst","N/A"))</f>
        <v>N/A</v>
      </c>
      <c r="X4337" t="str">
        <f>INDEX(Map!$B$2:$B$86,MATCH(D4337,Map!$A$2:$A$86,0),0)</f>
        <v>N/A</v>
      </c>
      <c r="Y4337" s="7" t="str">
        <f>IF(INDEX(Map!$C$2:$C$86,MATCH(D4337,Map!$A$2:$A$86,0),0)="","N/A",E4337*INDEX(Map!$C$2:$C$86,MATCH(D4337,Map!$A$2:$A$86,0),0))</f>
        <v>N/A</v>
      </c>
      <c r="Z4337" s="7" t="str">
        <f>IF(INDEX(Map!$D$2:$D$86,MATCH(D4337,Map!$A$2:$A$86,0),0)="","N/A",E4337*INDEX(Map!$D$2:$D$86,MATCH(D4337,Map!$A$2:$A$86,0),0))</f>
        <v>N/A</v>
      </c>
      <c r="AA4337" t="str">
        <f>INDEX(Map!$E$2:$E$86,MATCH(D4337,Map!$A$2:$A$86,0),0)</f>
        <v>Purchases</v>
      </c>
    </row>
    <row r="4338" spans="1:27" x14ac:dyDescent="0.25">
      <c r="A4338" s="1" t="s">
        <v>122</v>
      </c>
      <c r="B4338" s="1" t="s">
        <v>110</v>
      </c>
      <c r="C4338" s="1">
        <v>53</v>
      </c>
      <c r="D4338" s="1" t="s">
        <v>76</v>
      </c>
      <c r="E4338" s="1">
        <v>0</v>
      </c>
      <c r="F4338" s="1">
        <v>0</v>
      </c>
      <c r="G4338" s="1">
        <v>0</v>
      </c>
      <c r="H4338" s="1">
        <v>0</v>
      </c>
      <c r="I4338" s="1" t="s">
        <v>63</v>
      </c>
      <c r="J4338" s="1" t="s">
        <v>63</v>
      </c>
      <c r="K4338" s="1">
        <v>0</v>
      </c>
      <c r="L4338" s="1">
        <v>0</v>
      </c>
      <c r="M4338" s="1">
        <v>0</v>
      </c>
      <c r="N4338" s="1" t="s">
        <v>63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</v>
      </c>
      <c r="U4338" s="3" t="str">
        <f t="shared" si="67"/>
        <v>2017Plan</v>
      </c>
      <c r="V4338" s="2">
        <f>DATE(A4338,INDEX(Map!$H$1:$H$12,MATCH(B4338,Map!$G$1:$G$12,0),0),1)</f>
        <v>43922</v>
      </c>
      <c r="W4338" t="str">
        <f>IF(AND(V4338&gt;=Map!$K$2,V4338&lt;=Map!$L$2),"Base",IF(AND(V4338&gt;=Map!$K$3,V4338&lt;=Map!$L$3),"Fcst","N/A"))</f>
        <v>N/A</v>
      </c>
      <c r="X4338" t="str">
        <f>INDEX(Map!$B$2:$B$86,MATCH(D4338,Map!$A$2:$A$86,0),0)</f>
        <v>N/A</v>
      </c>
      <c r="Y4338" s="7" t="str">
        <f>IF(INDEX(Map!$C$2:$C$86,MATCH(D4338,Map!$A$2:$A$86,0),0)="","N/A",E4338*INDEX(Map!$C$2:$C$86,MATCH(D4338,Map!$A$2:$A$86,0),0))</f>
        <v>N/A</v>
      </c>
      <c r="Z4338" s="7" t="str">
        <f>IF(INDEX(Map!$D$2:$D$86,MATCH(D4338,Map!$A$2:$A$86,0),0)="","N/A",E4338*INDEX(Map!$D$2:$D$86,MATCH(D4338,Map!$A$2:$A$86,0),0))</f>
        <v>N/A</v>
      </c>
      <c r="AA4338" t="str">
        <f>INDEX(Map!$E$2:$E$86,MATCH(D4338,Map!$A$2:$A$86,0),0)</f>
        <v>Purchases</v>
      </c>
    </row>
    <row r="4339" spans="1:27" x14ac:dyDescent="0.25">
      <c r="A4339" s="1" t="s">
        <v>122</v>
      </c>
      <c r="B4339" s="1" t="s">
        <v>110</v>
      </c>
      <c r="C4339" s="1">
        <v>54</v>
      </c>
      <c r="D4339" s="1" t="s">
        <v>77</v>
      </c>
      <c r="E4339" s="1">
        <v>0</v>
      </c>
      <c r="F4339" s="1">
        <v>0</v>
      </c>
      <c r="G4339" s="1">
        <v>0</v>
      </c>
      <c r="H4339" s="1">
        <v>0</v>
      </c>
      <c r="I4339" s="1" t="s">
        <v>63</v>
      </c>
      <c r="J4339" s="1" t="s">
        <v>63</v>
      </c>
      <c r="K4339" s="1">
        <v>0</v>
      </c>
      <c r="L4339" s="1">
        <v>0</v>
      </c>
      <c r="M4339" s="1">
        <v>0</v>
      </c>
      <c r="N4339" s="1" t="s">
        <v>63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3" t="str">
        <f t="shared" si="67"/>
        <v>2017Plan</v>
      </c>
      <c r="V4339" s="2">
        <f>DATE(A4339,INDEX(Map!$H$1:$H$12,MATCH(B4339,Map!$G$1:$G$12,0),0),1)</f>
        <v>43922</v>
      </c>
      <c r="W4339" t="str">
        <f>IF(AND(V4339&gt;=Map!$K$2,V4339&lt;=Map!$L$2),"Base",IF(AND(V4339&gt;=Map!$K$3,V4339&lt;=Map!$L$3),"Fcst","N/A"))</f>
        <v>N/A</v>
      </c>
      <c r="X4339" t="str">
        <f>INDEX(Map!$B$2:$B$86,MATCH(D4339,Map!$A$2:$A$86,0),0)</f>
        <v>N/A</v>
      </c>
      <c r="Y4339" s="7" t="str">
        <f>IF(INDEX(Map!$C$2:$C$86,MATCH(D4339,Map!$A$2:$A$86,0),0)="","N/A",E4339*INDEX(Map!$C$2:$C$86,MATCH(D4339,Map!$A$2:$A$86,0),0))</f>
        <v>N/A</v>
      </c>
      <c r="Z4339" s="7" t="str">
        <f>IF(INDEX(Map!$D$2:$D$86,MATCH(D4339,Map!$A$2:$A$86,0),0)="","N/A",E4339*INDEX(Map!$D$2:$D$86,MATCH(D4339,Map!$A$2:$A$86,0),0))</f>
        <v>N/A</v>
      </c>
      <c r="AA4339" t="str">
        <f>INDEX(Map!$E$2:$E$86,MATCH(D4339,Map!$A$2:$A$86,0),0)</f>
        <v>Purchases</v>
      </c>
    </row>
    <row r="4340" spans="1:27" x14ac:dyDescent="0.25">
      <c r="A4340" s="1" t="s">
        <v>122</v>
      </c>
      <c r="B4340" s="1" t="s">
        <v>110</v>
      </c>
      <c r="C4340" s="1">
        <v>55</v>
      </c>
      <c r="D4340" s="1" t="s">
        <v>78</v>
      </c>
      <c r="E4340" s="1">
        <v>0</v>
      </c>
      <c r="F4340" s="1">
        <v>0</v>
      </c>
      <c r="G4340" s="1">
        <v>0</v>
      </c>
      <c r="H4340" s="1">
        <v>0</v>
      </c>
      <c r="I4340" s="1" t="s">
        <v>63</v>
      </c>
      <c r="J4340" s="1" t="s">
        <v>63</v>
      </c>
      <c r="K4340" s="1">
        <v>0</v>
      </c>
      <c r="L4340" s="1">
        <v>0</v>
      </c>
      <c r="M4340" s="1">
        <v>0</v>
      </c>
      <c r="N4340" s="1" t="s">
        <v>63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</v>
      </c>
      <c r="U4340" s="3" t="str">
        <f t="shared" si="67"/>
        <v>2017Plan</v>
      </c>
      <c r="V4340" s="2">
        <f>DATE(A4340,INDEX(Map!$H$1:$H$12,MATCH(B4340,Map!$G$1:$G$12,0),0),1)</f>
        <v>43922</v>
      </c>
      <c r="W4340" t="str">
        <f>IF(AND(V4340&gt;=Map!$K$2,V4340&lt;=Map!$L$2),"Base",IF(AND(V4340&gt;=Map!$K$3,V4340&lt;=Map!$L$3),"Fcst","N/A"))</f>
        <v>N/A</v>
      </c>
      <c r="X4340" t="str">
        <f>INDEX(Map!$B$2:$B$86,MATCH(D4340,Map!$A$2:$A$86,0),0)</f>
        <v>N/A</v>
      </c>
      <c r="Y4340" s="7" t="str">
        <f>IF(INDEX(Map!$C$2:$C$86,MATCH(D4340,Map!$A$2:$A$86,0),0)="","N/A",E4340*INDEX(Map!$C$2:$C$86,MATCH(D4340,Map!$A$2:$A$86,0),0))</f>
        <v>N/A</v>
      </c>
      <c r="Z4340" s="7" t="str">
        <f>IF(INDEX(Map!$D$2:$D$86,MATCH(D4340,Map!$A$2:$A$86,0),0)="","N/A",E4340*INDEX(Map!$D$2:$D$86,MATCH(D4340,Map!$A$2:$A$86,0),0))</f>
        <v>N/A</v>
      </c>
      <c r="AA4340" t="str">
        <f>INDEX(Map!$E$2:$E$86,MATCH(D4340,Map!$A$2:$A$86,0),0)</f>
        <v>Purchases</v>
      </c>
    </row>
    <row r="4341" spans="1:27" x14ac:dyDescent="0.25">
      <c r="A4341" s="1" t="s">
        <v>122</v>
      </c>
      <c r="B4341" s="1" t="s">
        <v>110</v>
      </c>
      <c r="C4341" s="1">
        <v>56</v>
      </c>
      <c r="D4341" s="1" t="s">
        <v>79</v>
      </c>
      <c r="E4341" s="1">
        <v>0.3</v>
      </c>
      <c r="F4341" s="1">
        <v>0</v>
      </c>
      <c r="G4341" s="1">
        <v>2.5</v>
      </c>
      <c r="H4341" s="1">
        <v>4</v>
      </c>
      <c r="I4341" s="1" t="s">
        <v>63</v>
      </c>
      <c r="J4341" s="1" t="s">
        <v>63</v>
      </c>
      <c r="K4341" s="1">
        <v>6</v>
      </c>
      <c r="L4341" s="1">
        <v>26.9</v>
      </c>
      <c r="M4341" s="1">
        <v>8</v>
      </c>
      <c r="N4341" s="1" t="s">
        <v>63</v>
      </c>
      <c r="O4341" s="1">
        <v>0</v>
      </c>
      <c r="P4341" s="1">
        <v>0</v>
      </c>
      <c r="Q4341" s="1">
        <v>2</v>
      </c>
      <c r="R4341" s="1">
        <v>33.950000000000003</v>
      </c>
      <c r="S4341" s="1">
        <v>33.950000000000003</v>
      </c>
      <c r="T4341" s="1">
        <v>10</v>
      </c>
      <c r="U4341" s="3" t="str">
        <f t="shared" si="67"/>
        <v>2017Plan</v>
      </c>
      <c r="V4341" s="2">
        <f>DATE(A4341,INDEX(Map!$H$1:$H$12,MATCH(B4341,Map!$G$1:$G$12,0),0),1)</f>
        <v>43922</v>
      </c>
      <c r="W4341" t="str">
        <f>IF(AND(V4341&gt;=Map!$K$2,V4341&lt;=Map!$L$2),"Base",IF(AND(V4341&gt;=Map!$K$3,V4341&lt;=Map!$L$3),"Fcst","N/A"))</f>
        <v>N/A</v>
      </c>
      <c r="X4341" t="str">
        <f>INDEX(Map!$B$2:$B$86,MATCH(D4341,Map!$A$2:$A$86,0),0)</f>
        <v>N/A</v>
      </c>
      <c r="Y4341" s="7" t="str">
        <f>IF(INDEX(Map!$C$2:$C$86,MATCH(D4341,Map!$A$2:$A$86,0),0)="","N/A",E4341*INDEX(Map!$C$2:$C$86,MATCH(D4341,Map!$A$2:$A$86,0),0))</f>
        <v>N/A</v>
      </c>
      <c r="Z4341" s="7" t="str">
        <f>IF(INDEX(Map!$D$2:$D$86,MATCH(D4341,Map!$A$2:$A$86,0),0)="","N/A",E4341*INDEX(Map!$D$2:$D$86,MATCH(D4341,Map!$A$2:$A$86,0),0))</f>
        <v>N/A</v>
      </c>
      <c r="AA4341" t="str">
        <f>INDEX(Map!$E$2:$E$86,MATCH(D4341,Map!$A$2:$A$86,0),0)</f>
        <v>Purchases</v>
      </c>
    </row>
    <row r="4342" spans="1:27" x14ac:dyDescent="0.25">
      <c r="A4342" s="1" t="s">
        <v>122</v>
      </c>
      <c r="B4342" s="1" t="s">
        <v>110</v>
      </c>
      <c r="C4342" s="1">
        <v>57</v>
      </c>
      <c r="D4342" s="1" t="s">
        <v>80</v>
      </c>
      <c r="E4342" s="1">
        <v>0.2</v>
      </c>
      <c r="F4342" s="1">
        <v>0</v>
      </c>
      <c r="G4342" s="1">
        <v>1.7</v>
      </c>
      <c r="H4342" s="1">
        <v>4</v>
      </c>
      <c r="I4342" s="1" t="s">
        <v>63</v>
      </c>
      <c r="J4342" s="1" t="s">
        <v>63</v>
      </c>
      <c r="K4342" s="1">
        <v>4</v>
      </c>
      <c r="L4342" s="1">
        <v>26.6</v>
      </c>
      <c r="M4342" s="1">
        <v>5</v>
      </c>
      <c r="N4342" s="1" t="s">
        <v>63</v>
      </c>
      <c r="O4342" s="1">
        <v>0</v>
      </c>
      <c r="P4342" s="1">
        <v>0</v>
      </c>
      <c r="Q4342" s="1">
        <v>1</v>
      </c>
      <c r="R4342" s="1">
        <v>33.880000000000003</v>
      </c>
      <c r="S4342" s="1">
        <v>33.880000000000003</v>
      </c>
      <c r="T4342" s="1">
        <v>7</v>
      </c>
      <c r="U4342" s="3" t="str">
        <f t="shared" si="67"/>
        <v>2017Plan</v>
      </c>
      <c r="V4342" s="2">
        <f>DATE(A4342,INDEX(Map!$H$1:$H$12,MATCH(B4342,Map!$G$1:$G$12,0),0),1)</f>
        <v>43922</v>
      </c>
      <c r="W4342" t="str">
        <f>IF(AND(V4342&gt;=Map!$K$2,V4342&lt;=Map!$L$2),"Base",IF(AND(V4342&gt;=Map!$K$3,V4342&lt;=Map!$L$3),"Fcst","N/A"))</f>
        <v>N/A</v>
      </c>
      <c r="X4342" t="str">
        <f>INDEX(Map!$B$2:$B$86,MATCH(D4342,Map!$A$2:$A$86,0),0)</f>
        <v>N/A</v>
      </c>
      <c r="Y4342" s="7" t="str">
        <f>IF(INDEX(Map!$C$2:$C$86,MATCH(D4342,Map!$A$2:$A$86,0),0)="","N/A",E4342*INDEX(Map!$C$2:$C$86,MATCH(D4342,Map!$A$2:$A$86,0),0))</f>
        <v>N/A</v>
      </c>
      <c r="Z4342" s="7" t="str">
        <f>IF(INDEX(Map!$D$2:$D$86,MATCH(D4342,Map!$A$2:$A$86,0),0)="","N/A",E4342*INDEX(Map!$D$2:$D$86,MATCH(D4342,Map!$A$2:$A$86,0),0))</f>
        <v>N/A</v>
      </c>
      <c r="AA4342" t="str">
        <f>INDEX(Map!$E$2:$E$86,MATCH(D4342,Map!$A$2:$A$86,0),0)</f>
        <v>Purchases</v>
      </c>
    </row>
    <row r="4343" spans="1:27" x14ac:dyDescent="0.25">
      <c r="A4343" s="1" t="s">
        <v>122</v>
      </c>
      <c r="B4343" s="1" t="s">
        <v>110</v>
      </c>
      <c r="C4343" s="1">
        <v>58</v>
      </c>
      <c r="D4343" s="1" t="s">
        <v>81</v>
      </c>
      <c r="E4343" s="1">
        <v>0.2</v>
      </c>
      <c r="F4343" s="1">
        <v>0</v>
      </c>
      <c r="G4343" s="1">
        <v>1.2</v>
      </c>
      <c r="H4343" s="1">
        <v>3</v>
      </c>
      <c r="I4343" s="1" t="s">
        <v>63</v>
      </c>
      <c r="J4343" s="1" t="s">
        <v>63</v>
      </c>
      <c r="K4343" s="1">
        <v>3</v>
      </c>
      <c r="L4343" s="1">
        <v>25.2</v>
      </c>
      <c r="M4343" s="1">
        <v>4</v>
      </c>
      <c r="N4343" s="1" t="s">
        <v>63</v>
      </c>
      <c r="O4343" s="1">
        <v>0</v>
      </c>
      <c r="P4343" s="1">
        <v>0</v>
      </c>
      <c r="Q4343" s="1">
        <v>1</v>
      </c>
      <c r="R4343" s="1">
        <v>31.74</v>
      </c>
      <c r="S4343" s="1">
        <v>31.74</v>
      </c>
      <c r="T4343" s="1">
        <v>5</v>
      </c>
      <c r="U4343" s="3" t="str">
        <f t="shared" si="67"/>
        <v>2017Plan</v>
      </c>
      <c r="V4343" s="2">
        <f>DATE(A4343,INDEX(Map!$H$1:$H$12,MATCH(B4343,Map!$G$1:$G$12,0),0),1)</f>
        <v>43922</v>
      </c>
      <c r="W4343" t="str">
        <f>IF(AND(V4343&gt;=Map!$K$2,V4343&lt;=Map!$L$2),"Base",IF(AND(V4343&gt;=Map!$K$3,V4343&lt;=Map!$L$3),"Fcst","N/A"))</f>
        <v>N/A</v>
      </c>
      <c r="X4343" t="str">
        <f>INDEX(Map!$B$2:$B$86,MATCH(D4343,Map!$A$2:$A$86,0),0)</f>
        <v>N/A</v>
      </c>
      <c r="Y4343" s="7" t="str">
        <f>IF(INDEX(Map!$C$2:$C$86,MATCH(D4343,Map!$A$2:$A$86,0),0)="","N/A",E4343*INDEX(Map!$C$2:$C$86,MATCH(D4343,Map!$A$2:$A$86,0),0))</f>
        <v>N/A</v>
      </c>
      <c r="Z4343" s="7" t="str">
        <f>IF(INDEX(Map!$D$2:$D$86,MATCH(D4343,Map!$A$2:$A$86,0),0)="","N/A",E4343*INDEX(Map!$D$2:$D$86,MATCH(D4343,Map!$A$2:$A$86,0),0))</f>
        <v>N/A</v>
      </c>
      <c r="AA4343" t="str">
        <f>INDEX(Map!$E$2:$E$86,MATCH(D4343,Map!$A$2:$A$86,0),0)</f>
        <v>Purchases</v>
      </c>
    </row>
    <row r="4344" spans="1:27" x14ac:dyDescent="0.25">
      <c r="A4344" s="1" t="s">
        <v>122</v>
      </c>
      <c r="B4344" s="1" t="s">
        <v>110</v>
      </c>
      <c r="C4344" s="1">
        <v>59</v>
      </c>
      <c r="D4344" s="1" t="s">
        <v>82</v>
      </c>
      <c r="E4344" s="1">
        <v>0.1</v>
      </c>
      <c r="F4344" s="1">
        <v>0</v>
      </c>
      <c r="G4344" s="1">
        <v>0.8</v>
      </c>
      <c r="H4344" s="1">
        <v>2</v>
      </c>
      <c r="I4344" s="1" t="s">
        <v>63</v>
      </c>
      <c r="J4344" s="1" t="s">
        <v>63</v>
      </c>
      <c r="K4344" s="1">
        <v>2</v>
      </c>
      <c r="L4344" s="1">
        <v>24.1</v>
      </c>
      <c r="M4344" s="1">
        <v>2</v>
      </c>
      <c r="N4344" s="1" t="s">
        <v>63</v>
      </c>
      <c r="O4344" s="1">
        <v>0</v>
      </c>
      <c r="P4344" s="1">
        <v>0</v>
      </c>
      <c r="Q4344" s="1">
        <v>1</v>
      </c>
      <c r="R4344" s="1">
        <v>30.62</v>
      </c>
      <c r="S4344" s="1">
        <v>30.62</v>
      </c>
      <c r="T4344" s="1">
        <v>3</v>
      </c>
      <c r="U4344" s="3" t="str">
        <f t="shared" si="67"/>
        <v>2017Plan</v>
      </c>
      <c r="V4344" s="2">
        <f>DATE(A4344,INDEX(Map!$H$1:$H$12,MATCH(B4344,Map!$G$1:$G$12,0),0),1)</f>
        <v>43922</v>
      </c>
      <c r="W4344" t="str">
        <f>IF(AND(V4344&gt;=Map!$K$2,V4344&lt;=Map!$L$2),"Base",IF(AND(V4344&gt;=Map!$K$3,V4344&lt;=Map!$L$3),"Fcst","N/A"))</f>
        <v>N/A</v>
      </c>
      <c r="X4344" t="str">
        <f>INDEX(Map!$B$2:$B$86,MATCH(D4344,Map!$A$2:$A$86,0),0)</f>
        <v>N/A</v>
      </c>
      <c r="Y4344" s="7" t="str">
        <f>IF(INDEX(Map!$C$2:$C$86,MATCH(D4344,Map!$A$2:$A$86,0),0)="","N/A",E4344*INDEX(Map!$C$2:$C$86,MATCH(D4344,Map!$A$2:$A$86,0),0))</f>
        <v>N/A</v>
      </c>
      <c r="Z4344" s="7" t="str">
        <f>IF(INDEX(Map!$D$2:$D$86,MATCH(D4344,Map!$A$2:$A$86,0),0)="","N/A",E4344*INDEX(Map!$D$2:$D$86,MATCH(D4344,Map!$A$2:$A$86,0),0))</f>
        <v>N/A</v>
      </c>
      <c r="AA4344" t="str">
        <f>INDEX(Map!$E$2:$E$86,MATCH(D4344,Map!$A$2:$A$86,0),0)</f>
        <v>Purchases</v>
      </c>
    </row>
    <row r="4345" spans="1:27" x14ac:dyDescent="0.25">
      <c r="A4345" s="1" t="s">
        <v>122</v>
      </c>
      <c r="B4345" s="1" t="s">
        <v>110</v>
      </c>
      <c r="C4345" s="1">
        <v>60</v>
      </c>
      <c r="D4345" s="1" t="s">
        <v>83</v>
      </c>
      <c r="E4345" s="1">
        <v>-14.6</v>
      </c>
      <c r="F4345" s="1">
        <v>0</v>
      </c>
      <c r="G4345" s="1">
        <v>10.4</v>
      </c>
      <c r="H4345" s="1">
        <v>35</v>
      </c>
      <c r="I4345" s="1" t="s">
        <v>63</v>
      </c>
      <c r="J4345" s="1" t="s">
        <v>63</v>
      </c>
      <c r="K4345" s="1">
        <v>255</v>
      </c>
      <c r="L4345" s="1">
        <v>35.4</v>
      </c>
      <c r="M4345" s="1">
        <v>-518</v>
      </c>
      <c r="N4345" s="1" t="s">
        <v>63</v>
      </c>
      <c r="O4345" s="1">
        <v>0</v>
      </c>
      <c r="P4345" s="1">
        <v>0</v>
      </c>
      <c r="Q4345" s="1">
        <v>135</v>
      </c>
      <c r="R4345" s="1">
        <v>26.15</v>
      </c>
      <c r="S4345" s="1">
        <v>26.15</v>
      </c>
      <c r="T4345" s="1">
        <v>-383</v>
      </c>
      <c r="U4345" s="3" t="str">
        <f t="shared" si="67"/>
        <v>2017Plan</v>
      </c>
      <c r="V4345" s="2">
        <f>DATE(A4345,INDEX(Map!$H$1:$H$12,MATCH(B4345,Map!$G$1:$G$12,0),0),1)</f>
        <v>43922</v>
      </c>
      <c r="W4345" t="str">
        <f>IF(AND(V4345&gt;=Map!$K$2,V4345&lt;=Map!$L$2),"Base",IF(AND(V4345&gt;=Map!$K$3,V4345&lt;=Map!$L$3),"Fcst","N/A"))</f>
        <v>N/A</v>
      </c>
      <c r="X4345" t="str">
        <f>INDEX(Map!$B$2:$B$86,MATCH(D4345,Map!$A$2:$A$86,0),0)</f>
        <v>N/A</v>
      </c>
      <c r="Y4345" s="7" t="str">
        <f>IF(INDEX(Map!$C$2:$C$86,MATCH(D4345,Map!$A$2:$A$86,0),0)="","N/A",E4345*INDEX(Map!$C$2:$C$86,MATCH(D4345,Map!$A$2:$A$86,0),0))</f>
        <v>N/A</v>
      </c>
      <c r="Z4345" s="7" t="str">
        <f>IF(INDEX(Map!$D$2:$D$86,MATCH(D4345,Map!$A$2:$A$86,0),0)="","N/A",E4345*INDEX(Map!$D$2:$D$86,MATCH(D4345,Map!$A$2:$A$86,0),0))</f>
        <v>N/A</v>
      </c>
      <c r="AA4345" t="str">
        <f>INDEX(Map!$E$2:$E$86,MATCH(D4345,Map!$A$2:$A$86,0),0)</f>
        <v>Sales</v>
      </c>
    </row>
    <row r="4346" spans="1:27" x14ac:dyDescent="0.25">
      <c r="A4346" s="1" t="s">
        <v>122</v>
      </c>
      <c r="B4346" s="1" t="s">
        <v>110</v>
      </c>
      <c r="C4346" s="1">
        <v>61</v>
      </c>
      <c r="D4346" s="1" t="s">
        <v>84</v>
      </c>
      <c r="E4346" s="1">
        <v>-1</v>
      </c>
      <c r="F4346" s="1">
        <v>0</v>
      </c>
      <c r="G4346" s="1">
        <v>4.0999999999999996</v>
      </c>
      <c r="H4346" s="1">
        <v>29</v>
      </c>
      <c r="I4346" s="1" t="s">
        <v>63</v>
      </c>
      <c r="J4346" s="1" t="s">
        <v>63</v>
      </c>
      <c r="K4346" s="1">
        <v>230</v>
      </c>
      <c r="L4346" s="1">
        <v>31.7</v>
      </c>
      <c r="M4346" s="1">
        <v>-31</v>
      </c>
      <c r="N4346" s="1" t="s">
        <v>63</v>
      </c>
      <c r="O4346" s="1">
        <v>0</v>
      </c>
      <c r="P4346" s="1">
        <v>0</v>
      </c>
      <c r="Q4346" s="1">
        <v>9</v>
      </c>
      <c r="R4346" s="1">
        <v>22.89</v>
      </c>
      <c r="S4346" s="1">
        <v>22.89</v>
      </c>
      <c r="T4346" s="1">
        <v>-23</v>
      </c>
      <c r="U4346" s="3" t="str">
        <f t="shared" si="67"/>
        <v>2017Plan</v>
      </c>
      <c r="V4346" s="2">
        <f>DATE(A4346,INDEX(Map!$H$1:$H$12,MATCH(B4346,Map!$G$1:$G$12,0),0),1)</f>
        <v>43922</v>
      </c>
      <c r="W4346" t="str">
        <f>IF(AND(V4346&gt;=Map!$K$2,V4346&lt;=Map!$L$2),"Base",IF(AND(V4346&gt;=Map!$K$3,V4346&lt;=Map!$L$3),"Fcst","N/A"))</f>
        <v>N/A</v>
      </c>
      <c r="X4346" t="str">
        <f>INDEX(Map!$B$2:$B$86,MATCH(D4346,Map!$A$2:$A$86,0),0)</f>
        <v>N/A</v>
      </c>
      <c r="Y4346" s="7" t="str">
        <f>IF(INDEX(Map!$C$2:$C$86,MATCH(D4346,Map!$A$2:$A$86,0),0)="","N/A",E4346*INDEX(Map!$C$2:$C$86,MATCH(D4346,Map!$A$2:$A$86,0),0))</f>
        <v>N/A</v>
      </c>
      <c r="Z4346" s="7" t="str">
        <f>IF(INDEX(Map!$D$2:$D$86,MATCH(D4346,Map!$A$2:$A$86,0),0)="","N/A",E4346*INDEX(Map!$D$2:$D$86,MATCH(D4346,Map!$A$2:$A$86,0),0))</f>
        <v>N/A</v>
      </c>
      <c r="AA4346" t="str">
        <f>INDEX(Map!$E$2:$E$86,MATCH(D4346,Map!$A$2:$A$86,0),0)</f>
        <v>Sales</v>
      </c>
    </row>
    <row r="4347" spans="1:27" x14ac:dyDescent="0.25">
      <c r="A4347" s="1" t="s">
        <v>122</v>
      </c>
      <c r="B4347" s="1" t="s">
        <v>110</v>
      </c>
      <c r="C4347" s="1">
        <v>62</v>
      </c>
      <c r="D4347" s="1" t="s">
        <v>85</v>
      </c>
      <c r="E4347" s="1">
        <v>-6.5</v>
      </c>
      <c r="F4347" s="1">
        <v>0</v>
      </c>
      <c r="G4347" s="1">
        <v>29.1</v>
      </c>
      <c r="H4347" s="1">
        <v>4</v>
      </c>
      <c r="I4347" s="1" t="s">
        <v>63</v>
      </c>
      <c r="J4347" s="1" t="s">
        <v>63</v>
      </c>
      <c r="K4347" s="1">
        <v>52</v>
      </c>
      <c r="L4347" s="1">
        <v>35.5</v>
      </c>
      <c r="M4347" s="1">
        <v>-232</v>
      </c>
      <c r="N4347" s="1" t="s">
        <v>63</v>
      </c>
      <c r="O4347" s="1">
        <v>0</v>
      </c>
      <c r="P4347" s="1">
        <v>0</v>
      </c>
      <c r="Q4347" s="1">
        <v>56</v>
      </c>
      <c r="R4347" s="1">
        <v>26.89</v>
      </c>
      <c r="S4347" s="1">
        <v>26.89</v>
      </c>
      <c r="T4347" s="1">
        <v>-175</v>
      </c>
      <c r="U4347" s="3" t="str">
        <f t="shared" si="67"/>
        <v>2017Plan</v>
      </c>
      <c r="V4347" s="2">
        <f>DATE(A4347,INDEX(Map!$H$1:$H$12,MATCH(B4347,Map!$G$1:$G$12,0),0),1)</f>
        <v>43922</v>
      </c>
      <c r="W4347" t="str">
        <f>IF(AND(V4347&gt;=Map!$K$2,V4347&lt;=Map!$L$2),"Base",IF(AND(V4347&gt;=Map!$K$3,V4347&lt;=Map!$L$3),"Fcst","N/A"))</f>
        <v>N/A</v>
      </c>
      <c r="X4347" t="str">
        <f>INDEX(Map!$B$2:$B$86,MATCH(D4347,Map!$A$2:$A$86,0),0)</f>
        <v>N/A</v>
      </c>
      <c r="Y4347" s="7" t="str">
        <f>IF(INDEX(Map!$C$2:$C$86,MATCH(D4347,Map!$A$2:$A$86,0),0)="","N/A",E4347*INDEX(Map!$C$2:$C$86,MATCH(D4347,Map!$A$2:$A$86,0),0))</f>
        <v>N/A</v>
      </c>
      <c r="Z4347" s="7" t="str">
        <f>IF(INDEX(Map!$D$2:$D$86,MATCH(D4347,Map!$A$2:$A$86,0),0)="","N/A",E4347*INDEX(Map!$D$2:$D$86,MATCH(D4347,Map!$A$2:$A$86,0),0))</f>
        <v>N/A</v>
      </c>
      <c r="AA4347" t="str">
        <f>INDEX(Map!$E$2:$E$86,MATCH(D4347,Map!$A$2:$A$86,0),0)</f>
        <v>Sales</v>
      </c>
    </row>
    <row r="4348" spans="1:27" x14ac:dyDescent="0.25">
      <c r="A4348" s="1" t="s">
        <v>122</v>
      </c>
      <c r="B4348" s="1" t="s">
        <v>110</v>
      </c>
      <c r="C4348" s="1">
        <v>63</v>
      </c>
      <c r="D4348" s="1" t="s">
        <v>86</v>
      </c>
      <c r="E4348" s="1">
        <v>-3</v>
      </c>
      <c r="F4348" s="1">
        <v>0</v>
      </c>
      <c r="G4348" s="1">
        <v>13.5</v>
      </c>
      <c r="H4348" s="1">
        <v>4</v>
      </c>
      <c r="I4348" s="1" t="s">
        <v>63</v>
      </c>
      <c r="J4348" s="1" t="s">
        <v>63</v>
      </c>
      <c r="K4348" s="1">
        <v>64</v>
      </c>
      <c r="L4348" s="1">
        <v>33.700000000000003</v>
      </c>
      <c r="M4348" s="1">
        <v>-102</v>
      </c>
      <c r="N4348" s="1" t="s">
        <v>63</v>
      </c>
      <c r="O4348" s="1">
        <v>0</v>
      </c>
      <c r="P4348" s="1">
        <v>0</v>
      </c>
      <c r="Q4348" s="1">
        <v>25</v>
      </c>
      <c r="R4348" s="1">
        <v>25.26</v>
      </c>
      <c r="S4348" s="1">
        <v>25.26</v>
      </c>
      <c r="T4348" s="1">
        <v>-76</v>
      </c>
      <c r="U4348" s="3" t="str">
        <f t="shared" si="67"/>
        <v>2017Plan</v>
      </c>
      <c r="V4348" s="2">
        <f>DATE(A4348,INDEX(Map!$H$1:$H$12,MATCH(B4348,Map!$G$1:$G$12,0),0),1)</f>
        <v>43922</v>
      </c>
      <c r="W4348" t="str">
        <f>IF(AND(V4348&gt;=Map!$K$2,V4348&lt;=Map!$L$2),"Base",IF(AND(V4348&gt;=Map!$K$3,V4348&lt;=Map!$L$3),"Fcst","N/A"))</f>
        <v>N/A</v>
      </c>
      <c r="X4348" t="str">
        <f>INDEX(Map!$B$2:$B$86,MATCH(D4348,Map!$A$2:$A$86,0),0)</f>
        <v>N/A</v>
      </c>
      <c r="Y4348" s="7" t="str">
        <f>IF(INDEX(Map!$C$2:$C$86,MATCH(D4348,Map!$A$2:$A$86,0),0)="","N/A",E4348*INDEX(Map!$C$2:$C$86,MATCH(D4348,Map!$A$2:$A$86,0),0))</f>
        <v>N/A</v>
      </c>
      <c r="Z4348" s="7" t="str">
        <f>IF(INDEX(Map!$D$2:$D$86,MATCH(D4348,Map!$A$2:$A$86,0),0)="","N/A",E4348*INDEX(Map!$D$2:$D$86,MATCH(D4348,Map!$A$2:$A$86,0),0))</f>
        <v>N/A</v>
      </c>
      <c r="AA4348" t="str">
        <f>INDEX(Map!$E$2:$E$86,MATCH(D4348,Map!$A$2:$A$86,0),0)</f>
        <v>Sales</v>
      </c>
    </row>
    <row r="4349" spans="1:27" x14ac:dyDescent="0.25">
      <c r="A4349" s="1" t="s">
        <v>122</v>
      </c>
      <c r="B4349" s="1" t="s">
        <v>110</v>
      </c>
      <c r="C4349" s="1">
        <v>64</v>
      </c>
      <c r="D4349" s="1" t="s">
        <v>87</v>
      </c>
      <c r="E4349" s="1">
        <v>0</v>
      </c>
      <c r="F4349" s="1">
        <v>0</v>
      </c>
      <c r="G4349" s="1">
        <v>0</v>
      </c>
      <c r="H4349" s="1">
        <v>0</v>
      </c>
      <c r="I4349" s="1" t="s">
        <v>63</v>
      </c>
      <c r="J4349" s="1" t="s">
        <v>63</v>
      </c>
      <c r="K4349" s="1">
        <v>0</v>
      </c>
      <c r="L4349" s="1">
        <v>0</v>
      </c>
      <c r="M4349" s="1">
        <v>0</v>
      </c>
      <c r="N4349" s="1" t="s">
        <v>63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0</v>
      </c>
      <c r="U4349" s="3" t="str">
        <f t="shared" si="67"/>
        <v>2017Plan</v>
      </c>
      <c r="V4349" s="2">
        <f>DATE(A4349,INDEX(Map!$H$1:$H$12,MATCH(B4349,Map!$G$1:$G$12,0),0),1)</f>
        <v>43922</v>
      </c>
      <c r="W4349" t="str">
        <f>IF(AND(V4349&gt;=Map!$K$2,V4349&lt;=Map!$L$2),"Base",IF(AND(V4349&gt;=Map!$K$3,V4349&lt;=Map!$L$3),"Fcst","N/A"))</f>
        <v>N/A</v>
      </c>
      <c r="X4349" t="str">
        <f>INDEX(Map!$B$2:$B$86,MATCH(D4349,Map!$A$2:$A$86,0),0)</f>
        <v>N/A</v>
      </c>
      <c r="Y4349" s="7" t="str">
        <f>IF(INDEX(Map!$C$2:$C$86,MATCH(D4349,Map!$A$2:$A$86,0),0)="","N/A",E4349*INDEX(Map!$C$2:$C$86,MATCH(D4349,Map!$A$2:$A$86,0),0))</f>
        <v>N/A</v>
      </c>
      <c r="Z4349" s="7" t="str">
        <f>IF(INDEX(Map!$D$2:$D$86,MATCH(D4349,Map!$A$2:$A$86,0),0)="","N/A",E4349*INDEX(Map!$D$2:$D$86,MATCH(D4349,Map!$A$2:$A$86,0),0))</f>
        <v>N/A</v>
      </c>
      <c r="AA4349" t="str">
        <f>INDEX(Map!$E$2:$E$86,MATCH(D4349,Map!$A$2:$A$86,0),0)</f>
        <v>Sales</v>
      </c>
    </row>
    <row r="4350" spans="1:27" x14ac:dyDescent="0.25">
      <c r="A4350" s="1" t="s">
        <v>122</v>
      </c>
      <c r="B4350" s="1" t="s">
        <v>110</v>
      </c>
      <c r="C4350" s="1">
        <v>65</v>
      </c>
      <c r="D4350" s="1" t="s">
        <v>88</v>
      </c>
      <c r="E4350" s="1">
        <v>0</v>
      </c>
      <c r="F4350" s="1">
        <v>0</v>
      </c>
      <c r="G4350" s="1">
        <v>0</v>
      </c>
      <c r="H4350" s="1">
        <v>0</v>
      </c>
      <c r="I4350" s="1" t="s">
        <v>63</v>
      </c>
      <c r="J4350" s="1" t="s">
        <v>63</v>
      </c>
      <c r="K4350" s="1">
        <v>0</v>
      </c>
      <c r="L4350" s="1">
        <v>0</v>
      </c>
      <c r="M4350" s="1">
        <v>0</v>
      </c>
      <c r="N4350" s="1" t="s">
        <v>63</v>
      </c>
      <c r="O4350" s="1">
        <v>0</v>
      </c>
      <c r="P4350" s="1">
        <v>0</v>
      </c>
      <c r="Q4350" s="1">
        <v>0</v>
      </c>
      <c r="R4350" s="1">
        <v>0</v>
      </c>
      <c r="S4350" s="1">
        <v>0</v>
      </c>
      <c r="T4350" s="1">
        <v>0</v>
      </c>
      <c r="U4350" s="3" t="str">
        <f t="shared" si="67"/>
        <v>2017Plan</v>
      </c>
      <c r="V4350" s="2">
        <f>DATE(A4350,INDEX(Map!$H$1:$H$12,MATCH(B4350,Map!$G$1:$G$12,0),0),1)</f>
        <v>43922</v>
      </c>
      <c r="W4350" t="str">
        <f>IF(AND(V4350&gt;=Map!$K$2,V4350&lt;=Map!$L$2),"Base",IF(AND(V4350&gt;=Map!$K$3,V4350&lt;=Map!$L$3),"Fcst","N/A"))</f>
        <v>N/A</v>
      </c>
      <c r="X4350" t="str">
        <f>INDEX(Map!$B$2:$B$86,MATCH(D4350,Map!$A$2:$A$86,0),0)</f>
        <v>N/A</v>
      </c>
      <c r="Y4350" s="7" t="str">
        <f>IF(INDEX(Map!$C$2:$C$86,MATCH(D4350,Map!$A$2:$A$86,0),0)="","N/A",E4350*INDEX(Map!$C$2:$C$86,MATCH(D4350,Map!$A$2:$A$86,0),0))</f>
        <v>N/A</v>
      </c>
      <c r="Z4350" s="7" t="str">
        <f>IF(INDEX(Map!$D$2:$D$86,MATCH(D4350,Map!$A$2:$A$86,0),0)="","N/A",E4350*INDEX(Map!$D$2:$D$86,MATCH(D4350,Map!$A$2:$A$86,0),0))</f>
        <v>N/A</v>
      </c>
      <c r="AA4350" t="str">
        <f>INDEX(Map!$E$2:$E$86,MATCH(D4350,Map!$A$2:$A$86,0),0)</f>
        <v>Sales</v>
      </c>
    </row>
    <row r="4351" spans="1:27" x14ac:dyDescent="0.25">
      <c r="A4351" s="1" t="s">
        <v>122</v>
      </c>
      <c r="B4351" s="1" t="s">
        <v>110</v>
      </c>
      <c r="C4351" s="1">
        <v>66</v>
      </c>
      <c r="D4351" s="1" t="s">
        <v>89</v>
      </c>
      <c r="E4351" s="1">
        <v>0</v>
      </c>
      <c r="F4351" s="1">
        <v>0</v>
      </c>
      <c r="G4351" s="1">
        <v>0</v>
      </c>
      <c r="H4351" s="1">
        <v>0</v>
      </c>
      <c r="I4351" s="1" t="s">
        <v>63</v>
      </c>
      <c r="J4351" s="1" t="s">
        <v>63</v>
      </c>
      <c r="K4351" s="1">
        <v>0</v>
      </c>
      <c r="L4351" s="1">
        <v>0</v>
      </c>
      <c r="M4351" s="1">
        <v>0</v>
      </c>
      <c r="N4351" s="1" t="s">
        <v>63</v>
      </c>
      <c r="O4351" s="1">
        <v>0</v>
      </c>
      <c r="P4351" s="1">
        <v>0</v>
      </c>
      <c r="Q4351" s="1">
        <v>0</v>
      </c>
      <c r="R4351" s="1">
        <v>0</v>
      </c>
      <c r="S4351" s="1">
        <v>0</v>
      </c>
      <c r="T4351" s="1">
        <v>0</v>
      </c>
      <c r="U4351" s="3" t="str">
        <f t="shared" si="67"/>
        <v>2017Plan</v>
      </c>
      <c r="V4351" s="2">
        <f>DATE(A4351,INDEX(Map!$H$1:$H$12,MATCH(B4351,Map!$G$1:$G$12,0),0),1)</f>
        <v>43922</v>
      </c>
      <c r="W4351" t="str">
        <f>IF(AND(V4351&gt;=Map!$K$2,V4351&lt;=Map!$L$2),"Base",IF(AND(V4351&gt;=Map!$K$3,V4351&lt;=Map!$L$3),"Fcst","N/A"))</f>
        <v>N/A</v>
      </c>
      <c r="X4351" t="str">
        <f>INDEX(Map!$B$2:$B$86,MATCH(D4351,Map!$A$2:$A$86,0),0)</f>
        <v>N/A</v>
      </c>
      <c r="Y4351" s="7" t="str">
        <f>IF(INDEX(Map!$C$2:$C$86,MATCH(D4351,Map!$A$2:$A$86,0),0)="","N/A",E4351*INDEX(Map!$C$2:$C$86,MATCH(D4351,Map!$A$2:$A$86,0),0))</f>
        <v>N/A</v>
      </c>
      <c r="Z4351" s="7" t="str">
        <f>IF(INDEX(Map!$D$2:$D$86,MATCH(D4351,Map!$A$2:$A$86,0),0)="","N/A",E4351*INDEX(Map!$D$2:$D$86,MATCH(D4351,Map!$A$2:$A$86,0),0))</f>
        <v>N/A</v>
      </c>
      <c r="AA4351" t="str">
        <f>INDEX(Map!$E$2:$E$86,MATCH(D4351,Map!$A$2:$A$86,0),0)</f>
        <v>Sales</v>
      </c>
    </row>
    <row r="4352" spans="1:27" x14ac:dyDescent="0.25">
      <c r="A4352" s="1" t="s">
        <v>122</v>
      </c>
      <c r="B4352" s="1" t="s">
        <v>110</v>
      </c>
      <c r="C4352" s="1">
        <v>67</v>
      </c>
      <c r="D4352" s="1" t="s">
        <v>90</v>
      </c>
      <c r="E4352" s="1">
        <v>0</v>
      </c>
      <c r="F4352" s="1">
        <v>0</v>
      </c>
      <c r="G4352" s="1">
        <v>0</v>
      </c>
      <c r="H4352" s="1">
        <v>0</v>
      </c>
      <c r="I4352" s="1" t="s">
        <v>63</v>
      </c>
      <c r="J4352" s="1" t="s">
        <v>63</v>
      </c>
      <c r="K4352" s="1">
        <v>0</v>
      </c>
      <c r="L4352" s="1">
        <v>0</v>
      </c>
      <c r="M4352" s="1">
        <v>0</v>
      </c>
      <c r="N4352" s="1" t="s">
        <v>63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</v>
      </c>
      <c r="U4352" s="3" t="str">
        <f t="shared" si="67"/>
        <v>2017Plan</v>
      </c>
      <c r="V4352" s="2">
        <f>DATE(A4352,INDEX(Map!$H$1:$H$12,MATCH(B4352,Map!$G$1:$G$12,0),0),1)</f>
        <v>43922</v>
      </c>
      <c r="W4352" t="str">
        <f>IF(AND(V4352&gt;=Map!$K$2,V4352&lt;=Map!$L$2),"Base",IF(AND(V4352&gt;=Map!$K$3,V4352&lt;=Map!$L$3),"Fcst","N/A"))</f>
        <v>N/A</v>
      </c>
      <c r="X4352" t="str">
        <f>INDEX(Map!$B$2:$B$86,MATCH(D4352,Map!$A$2:$A$86,0),0)</f>
        <v>N/A</v>
      </c>
      <c r="Y4352" s="7" t="str">
        <f>IF(INDEX(Map!$C$2:$C$86,MATCH(D4352,Map!$A$2:$A$86,0),0)="","N/A",E4352*INDEX(Map!$C$2:$C$86,MATCH(D4352,Map!$A$2:$A$86,0),0))</f>
        <v>N/A</v>
      </c>
      <c r="Z4352" s="7" t="str">
        <f>IF(INDEX(Map!$D$2:$D$86,MATCH(D4352,Map!$A$2:$A$86,0),0)="","N/A",E4352*INDEX(Map!$D$2:$D$86,MATCH(D4352,Map!$A$2:$A$86,0),0))</f>
        <v>N/A</v>
      </c>
      <c r="AA4352" t="str">
        <f>INDEX(Map!$E$2:$E$86,MATCH(D4352,Map!$A$2:$A$86,0),0)</f>
        <v>Sales</v>
      </c>
    </row>
    <row r="4353" spans="1:27" x14ac:dyDescent="0.25">
      <c r="A4353" s="1" t="s">
        <v>122</v>
      </c>
      <c r="B4353" s="1" t="s">
        <v>110</v>
      </c>
      <c r="C4353" s="1">
        <v>68</v>
      </c>
      <c r="D4353" s="1" t="s">
        <v>91</v>
      </c>
      <c r="E4353" s="1">
        <v>0</v>
      </c>
      <c r="F4353" s="1">
        <v>0</v>
      </c>
      <c r="G4353" s="1">
        <v>0</v>
      </c>
      <c r="H4353" s="1">
        <v>0</v>
      </c>
      <c r="I4353" s="1" t="s">
        <v>63</v>
      </c>
      <c r="J4353" s="1" t="s">
        <v>63</v>
      </c>
      <c r="K4353" s="1">
        <v>0</v>
      </c>
      <c r="L4353" s="1">
        <v>0</v>
      </c>
      <c r="M4353" s="1">
        <v>0</v>
      </c>
      <c r="N4353" s="1" t="s">
        <v>63</v>
      </c>
      <c r="O4353" s="1">
        <v>0</v>
      </c>
      <c r="P4353" s="1">
        <v>0</v>
      </c>
      <c r="Q4353" s="1">
        <v>0</v>
      </c>
      <c r="R4353" s="1">
        <v>0</v>
      </c>
      <c r="S4353" s="1">
        <v>0</v>
      </c>
      <c r="T4353" s="1">
        <v>0</v>
      </c>
      <c r="U4353" s="3" t="str">
        <f t="shared" si="67"/>
        <v>2017Plan</v>
      </c>
      <c r="V4353" s="2">
        <f>DATE(A4353,INDEX(Map!$H$1:$H$12,MATCH(B4353,Map!$G$1:$G$12,0),0),1)</f>
        <v>43922</v>
      </c>
      <c r="W4353" t="str">
        <f>IF(AND(V4353&gt;=Map!$K$2,V4353&lt;=Map!$L$2),"Base",IF(AND(V4353&gt;=Map!$K$3,V4353&lt;=Map!$L$3),"Fcst","N/A"))</f>
        <v>N/A</v>
      </c>
      <c r="X4353" t="str">
        <f>INDEX(Map!$B$2:$B$86,MATCH(D4353,Map!$A$2:$A$86,0),0)</f>
        <v>N/A</v>
      </c>
      <c r="Y4353" s="7" t="str">
        <f>IF(INDEX(Map!$C$2:$C$86,MATCH(D4353,Map!$A$2:$A$86,0),0)="","N/A",E4353*INDEX(Map!$C$2:$C$86,MATCH(D4353,Map!$A$2:$A$86,0),0))</f>
        <v>N/A</v>
      </c>
      <c r="Z4353" s="7" t="str">
        <f>IF(INDEX(Map!$D$2:$D$86,MATCH(D4353,Map!$A$2:$A$86,0),0)="","N/A",E4353*INDEX(Map!$D$2:$D$86,MATCH(D4353,Map!$A$2:$A$86,0),0))</f>
        <v>N/A</v>
      </c>
      <c r="AA4353" t="str">
        <f>INDEX(Map!$E$2:$E$86,MATCH(D4353,Map!$A$2:$A$86,0),0)</f>
        <v>CSR</v>
      </c>
    </row>
    <row r="4354" spans="1:27" x14ac:dyDescent="0.25">
      <c r="A4354" s="1" t="s">
        <v>122</v>
      </c>
      <c r="B4354" s="1" t="s">
        <v>110</v>
      </c>
      <c r="C4354" s="1">
        <v>69</v>
      </c>
      <c r="D4354" s="1" t="s">
        <v>92</v>
      </c>
      <c r="E4354" s="1">
        <v>0</v>
      </c>
      <c r="F4354" s="1">
        <v>0</v>
      </c>
      <c r="G4354" s="1">
        <v>0</v>
      </c>
      <c r="H4354" s="1">
        <v>0</v>
      </c>
      <c r="I4354" s="1" t="s">
        <v>63</v>
      </c>
      <c r="J4354" s="1" t="s">
        <v>63</v>
      </c>
      <c r="K4354" s="1">
        <v>0</v>
      </c>
      <c r="L4354" s="1">
        <v>0</v>
      </c>
      <c r="M4354" s="1">
        <v>0</v>
      </c>
      <c r="N4354" s="1" t="s">
        <v>63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</v>
      </c>
      <c r="U4354" s="3" t="str">
        <f t="shared" si="67"/>
        <v>2017Plan</v>
      </c>
      <c r="V4354" s="2">
        <f>DATE(A4354,INDEX(Map!$H$1:$H$12,MATCH(B4354,Map!$G$1:$G$12,0),0),1)</f>
        <v>43922</v>
      </c>
      <c r="W4354" t="str">
        <f>IF(AND(V4354&gt;=Map!$K$2,V4354&lt;=Map!$L$2),"Base",IF(AND(V4354&gt;=Map!$K$3,V4354&lt;=Map!$L$3),"Fcst","N/A"))</f>
        <v>N/A</v>
      </c>
      <c r="X4354" t="str">
        <f>INDEX(Map!$B$2:$B$86,MATCH(D4354,Map!$A$2:$A$86,0),0)</f>
        <v>N/A</v>
      </c>
      <c r="Y4354" s="7" t="str">
        <f>IF(INDEX(Map!$C$2:$C$86,MATCH(D4354,Map!$A$2:$A$86,0),0)="","N/A",E4354*INDEX(Map!$C$2:$C$86,MATCH(D4354,Map!$A$2:$A$86,0),0))</f>
        <v>N/A</v>
      </c>
      <c r="Z4354" s="7" t="str">
        <f>IF(INDEX(Map!$D$2:$D$86,MATCH(D4354,Map!$A$2:$A$86,0),0)="","N/A",E4354*INDEX(Map!$D$2:$D$86,MATCH(D4354,Map!$A$2:$A$86,0),0))</f>
        <v>N/A</v>
      </c>
      <c r="AA4354" t="str">
        <f>INDEX(Map!$E$2:$E$86,MATCH(D4354,Map!$A$2:$A$86,0),0)</f>
        <v>CSR</v>
      </c>
    </row>
    <row r="4355" spans="1:27" x14ac:dyDescent="0.25">
      <c r="A4355" s="1" t="s">
        <v>122</v>
      </c>
      <c r="B4355" s="1" t="s">
        <v>110</v>
      </c>
      <c r="C4355" s="1">
        <v>70</v>
      </c>
      <c r="D4355" s="1" t="s">
        <v>93</v>
      </c>
      <c r="E4355" s="1">
        <v>0</v>
      </c>
      <c r="F4355" s="1">
        <v>0</v>
      </c>
      <c r="G4355" s="1">
        <v>0</v>
      </c>
      <c r="H4355" s="1">
        <v>0</v>
      </c>
      <c r="I4355" s="1" t="s">
        <v>63</v>
      </c>
      <c r="J4355" s="1" t="s">
        <v>63</v>
      </c>
      <c r="K4355" s="1">
        <v>0</v>
      </c>
      <c r="L4355" s="1">
        <v>0</v>
      </c>
      <c r="M4355" s="1">
        <v>0</v>
      </c>
      <c r="N4355" s="1" t="s">
        <v>63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</v>
      </c>
      <c r="U4355" s="3" t="str">
        <f t="shared" si="67"/>
        <v>2017Plan</v>
      </c>
      <c r="V4355" s="2">
        <f>DATE(A4355,INDEX(Map!$H$1:$H$12,MATCH(B4355,Map!$G$1:$G$12,0),0),1)</f>
        <v>43922</v>
      </c>
      <c r="W4355" t="str">
        <f>IF(AND(V4355&gt;=Map!$K$2,V4355&lt;=Map!$L$2),"Base",IF(AND(V4355&gt;=Map!$K$3,V4355&lt;=Map!$L$3),"Fcst","N/A"))</f>
        <v>N/A</v>
      </c>
      <c r="X4355" t="str">
        <f>INDEX(Map!$B$2:$B$86,MATCH(D4355,Map!$A$2:$A$86,0),0)</f>
        <v>N/A</v>
      </c>
      <c r="Y4355" s="7" t="str">
        <f>IF(INDEX(Map!$C$2:$C$86,MATCH(D4355,Map!$A$2:$A$86,0),0)="","N/A",E4355*INDEX(Map!$C$2:$C$86,MATCH(D4355,Map!$A$2:$A$86,0),0))</f>
        <v>N/A</v>
      </c>
      <c r="Z4355" s="7" t="str">
        <f>IF(INDEX(Map!$D$2:$D$86,MATCH(D4355,Map!$A$2:$A$86,0),0)="","N/A",E4355*INDEX(Map!$D$2:$D$86,MATCH(D4355,Map!$A$2:$A$86,0),0))</f>
        <v>N/A</v>
      </c>
      <c r="AA4355" t="str">
        <f>INDEX(Map!$E$2:$E$86,MATCH(D4355,Map!$A$2:$A$86,0),0)</f>
        <v>CSR</v>
      </c>
    </row>
    <row r="4356" spans="1:27" x14ac:dyDescent="0.25">
      <c r="A4356" s="1" t="s">
        <v>122</v>
      </c>
      <c r="B4356" s="1" t="s">
        <v>110</v>
      </c>
      <c r="C4356" s="1">
        <v>71</v>
      </c>
      <c r="D4356" s="1" t="s">
        <v>94</v>
      </c>
      <c r="E4356" s="1">
        <v>0</v>
      </c>
      <c r="F4356" s="1">
        <v>0</v>
      </c>
      <c r="G4356" s="1">
        <v>0</v>
      </c>
      <c r="H4356" s="1">
        <v>0</v>
      </c>
      <c r="I4356" s="1" t="s">
        <v>63</v>
      </c>
      <c r="J4356" s="1" t="s">
        <v>63</v>
      </c>
      <c r="K4356" s="1">
        <v>0</v>
      </c>
      <c r="L4356" s="1">
        <v>0</v>
      </c>
      <c r="M4356" s="1">
        <v>0</v>
      </c>
      <c r="N4356" s="1" t="s">
        <v>63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s="3" t="str">
        <f t="shared" ref="U4356:U4419" si="68">U4355</f>
        <v>2017Plan</v>
      </c>
      <c r="V4356" s="2">
        <f>DATE(A4356,INDEX(Map!$H$1:$H$12,MATCH(B4356,Map!$G$1:$G$12,0),0),1)</f>
        <v>43922</v>
      </c>
      <c r="W4356" t="str">
        <f>IF(AND(V4356&gt;=Map!$K$2,V4356&lt;=Map!$L$2),"Base",IF(AND(V4356&gt;=Map!$K$3,V4356&lt;=Map!$L$3),"Fcst","N/A"))</f>
        <v>N/A</v>
      </c>
      <c r="X4356" t="str">
        <f>INDEX(Map!$B$2:$B$86,MATCH(D4356,Map!$A$2:$A$86,0),0)</f>
        <v>N/A</v>
      </c>
      <c r="Y4356" s="7" t="str">
        <f>IF(INDEX(Map!$C$2:$C$86,MATCH(D4356,Map!$A$2:$A$86,0),0)="","N/A",E4356*INDEX(Map!$C$2:$C$86,MATCH(D4356,Map!$A$2:$A$86,0),0))</f>
        <v>N/A</v>
      </c>
      <c r="Z4356" s="7" t="str">
        <f>IF(INDEX(Map!$D$2:$D$86,MATCH(D4356,Map!$A$2:$A$86,0),0)="","N/A",E4356*INDEX(Map!$D$2:$D$86,MATCH(D4356,Map!$A$2:$A$86,0),0))</f>
        <v>N/A</v>
      </c>
      <c r="AA4356" t="str">
        <f>INDEX(Map!$E$2:$E$86,MATCH(D4356,Map!$A$2:$A$86,0),0)</f>
        <v>CSR</v>
      </c>
    </row>
    <row r="4357" spans="1:27" x14ac:dyDescent="0.25">
      <c r="A4357" s="1" t="s">
        <v>122</v>
      </c>
      <c r="B4357" s="1" t="s">
        <v>110</v>
      </c>
      <c r="C4357" s="1">
        <v>72</v>
      </c>
      <c r="D4357" s="1" t="s">
        <v>95</v>
      </c>
      <c r="E4357" s="1">
        <v>0</v>
      </c>
      <c r="F4357" s="1">
        <v>0</v>
      </c>
      <c r="G4357" s="1">
        <v>0</v>
      </c>
      <c r="H4357" s="1">
        <v>0</v>
      </c>
      <c r="I4357" s="1" t="s">
        <v>63</v>
      </c>
      <c r="J4357" s="1" t="s">
        <v>63</v>
      </c>
      <c r="K4357" s="1">
        <v>0</v>
      </c>
      <c r="L4357" s="1">
        <v>0</v>
      </c>
      <c r="M4357" s="1">
        <v>0</v>
      </c>
      <c r="N4357" s="1" t="s">
        <v>63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</v>
      </c>
      <c r="U4357" s="3" t="str">
        <f t="shared" si="68"/>
        <v>2017Plan</v>
      </c>
      <c r="V4357" s="2">
        <f>DATE(A4357,INDEX(Map!$H$1:$H$12,MATCH(B4357,Map!$G$1:$G$12,0),0),1)</f>
        <v>43922</v>
      </c>
      <c r="W4357" t="str">
        <f>IF(AND(V4357&gt;=Map!$K$2,V4357&lt;=Map!$L$2),"Base",IF(AND(V4357&gt;=Map!$K$3,V4357&lt;=Map!$L$3),"Fcst","N/A"))</f>
        <v>N/A</v>
      </c>
      <c r="X4357" t="str">
        <f>INDEX(Map!$B$2:$B$86,MATCH(D4357,Map!$A$2:$A$86,0),0)</f>
        <v>N/A</v>
      </c>
      <c r="Y4357" s="7" t="str">
        <f>IF(INDEX(Map!$C$2:$C$86,MATCH(D4357,Map!$A$2:$A$86,0),0)="","N/A",E4357*INDEX(Map!$C$2:$C$86,MATCH(D4357,Map!$A$2:$A$86,0),0))</f>
        <v>N/A</v>
      </c>
      <c r="Z4357" s="7" t="str">
        <f>IF(INDEX(Map!$D$2:$D$86,MATCH(D4357,Map!$A$2:$A$86,0),0)="","N/A",E4357*INDEX(Map!$D$2:$D$86,MATCH(D4357,Map!$A$2:$A$86,0),0))</f>
        <v>N/A</v>
      </c>
      <c r="AA4357" t="str">
        <f>INDEX(Map!$E$2:$E$86,MATCH(D4357,Map!$A$2:$A$86,0),0)</f>
        <v>CSR</v>
      </c>
    </row>
    <row r="4358" spans="1:27" x14ac:dyDescent="0.25">
      <c r="A4358" s="1" t="s">
        <v>122</v>
      </c>
      <c r="B4358" s="1" t="s">
        <v>110</v>
      </c>
      <c r="C4358" s="1">
        <v>73</v>
      </c>
      <c r="D4358" s="1" t="s">
        <v>96</v>
      </c>
      <c r="E4358" s="1">
        <v>0</v>
      </c>
      <c r="F4358" s="1">
        <v>0</v>
      </c>
      <c r="G4358" s="1">
        <v>0</v>
      </c>
      <c r="H4358" s="1">
        <v>0</v>
      </c>
      <c r="I4358" s="1" t="s">
        <v>63</v>
      </c>
      <c r="J4358" s="1" t="s">
        <v>63</v>
      </c>
      <c r="K4358" s="1">
        <v>0</v>
      </c>
      <c r="L4358" s="1">
        <v>0</v>
      </c>
      <c r="M4358" s="1">
        <v>0</v>
      </c>
      <c r="N4358" s="1" t="s">
        <v>63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</v>
      </c>
      <c r="U4358" s="3" t="str">
        <f t="shared" si="68"/>
        <v>2017Plan</v>
      </c>
      <c r="V4358" s="2">
        <f>DATE(A4358,INDEX(Map!$H$1:$H$12,MATCH(B4358,Map!$G$1:$G$12,0),0),1)</f>
        <v>43922</v>
      </c>
      <c r="W4358" t="str">
        <f>IF(AND(V4358&gt;=Map!$K$2,V4358&lt;=Map!$L$2),"Base",IF(AND(V4358&gt;=Map!$K$3,V4358&lt;=Map!$L$3),"Fcst","N/A"))</f>
        <v>N/A</v>
      </c>
      <c r="X4358" t="str">
        <f>INDEX(Map!$B$2:$B$86,MATCH(D4358,Map!$A$2:$A$86,0),0)</f>
        <v>N/A</v>
      </c>
      <c r="Y4358" s="7" t="str">
        <f>IF(INDEX(Map!$C$2:$C$86,MATCH(D4358,Map!$A$2:$A$86,0),0)="","N/A",E4358*INDEX(Map!$C$2:$C$86,MATCH(D4358,Map!$A$2:$A$86,0),0))</f>
        <v>N/A</v>
      </c>
      <c r="Z4358" s="7" t="str">
        <f>IF(INDEX(Map!$D$2:$D$86,MATCH(D4358,Map!$A$2:$A$86,0),0)="","N/A",E4358*INDEX(Map!$D$2:$D$86,MATCH(D4358,Map!$A$2:$A$86,0),0))</f>
        <v>N/A</v>
      </c>
      <c r="AA4358" t="str">
        <f>INDEX(Map!$E$2:$E$86,MATCH(D4358,Map!$A$2:$A$86,0),0)</f>
        <v>CSR</v>
      </c>
    </row>
    <row r="4359" spans="1:27" x14ac:dyDescent="0.25">
      <c r="A4359" s="1" t="s">
        <v>122</v>
      </c>
      <c r="B4359" s="1" t="s">
        <v>110</v>
      </c>
      <c r="C4359" s="1">
        <v>74</v>
      </c>
      <c r="D4359" s="1" t="s">
        <v>97</v>
      </c>
      <c r="E4359" s="1">
        <v>0</v>
      </c>
      <c r="F4359" s="1">
        <v>0</v>
      </c>
      <c r="G4359" s="1">
        <v>0</v>
      </c>
      <c r="H4359" s="1">
        <v>0</v>
      </c>
      <c r="I4359" s="1" t="s">
        <v>63</v>
      </c>
      <c r="J4359" s="1" t="s">
        <v>63</v>
      </c>
      <c r="K4359" s="1">
        <v>0</v>
      </c>
      <c r="L4359" s="1">
        <v>0</v>
      </c>
      <c r="M4359" s="1">
        <v>0</v>
      </c>
      <c r="N4359" s="1" t="s">
        <v>63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</v>
      </c>
      <c r="U4359" s="3" t="str">
        <f t="shared" si="68"/>
        <v>2017Plan</v>
      </c>
      <c r="V4359" s="2">
        <f>DATE(A4359,INDEX(Map!$H$1:$H$12,MATCH(B4359,Map!$G$1:$G$12,0),0),1)</f>
        <v>43922</v>
      </c>
      <c r="W4359" t="str">
        <f>IF(AND(V4359&gt;=Map!$K$2,V4359&lt;=Map!$L$2),"Base",IF(AND(V4359&gt;=Map!$K$3,V4359&lt;=Map!$L$3),"Fcst","N/A"))</f>
        <v>N/A</v>
      </c>
      <c r="X4359" t="str">
        <f>INDEX(Map!$B$2:$B$86,MATCH(D4359,Map!$A$2:$A$86,0),0)</f>
        <v>N/A</v>
      </c>
      <c r="Y4359" s="7" t="str">
        <f>IF(INDEX(Map!$C$2:$C$86,MATCH(D4359,Map!$A$2:$A$86,0),0)="","N/A",E4359*INDEX(Map!$C$2:$C$86,MATCH(D4359,Map!$A$2:$A$86,0),0))</f>
        <v>N/A</v>
      </c>
      <c r="Z4359" s="7" t="str">
        <f>IF(INDEX(Map!$D$2:$D$86,MATCH(D4359,Map!$A$2:$A$86,0),0)="","N/A",E4359*INDEX(Map!$D$2:$D$86,MATCH(D4359,Map!$A$2:$A$86,0),0))</f>
        <v>N/A</v>
      </c>
      <c r="AA4359" t="str">
        <f>INDEX(Map!$E$2:$E$86,MATCH(D4359,Map!$A$2:$A$86,0),0)</f>
        <v>CSR</v>
      </c>
    </row>
    <row r="4360" spans="1:27" x14ac:dyDescent="0.25">
      <c r="A4360" s="1" t="s">
        <v>122</v>
      </c>
      <c r="B4360" s="1" t="s">
        <v>110</v>
      </c>
      <c r="C4360" s="1">
        <v>75</v>
      </c>
      <c r="D4360" s="1" t="s">
        <v>98</v>
      </c>
      <c r="E4360" s="1">
        <v>0</v>
      </c>
      <c r="F4360" s="1">
        <v>0</v>
      </c>
      <c r="G4360" s="1">
        <v>0</v>
      </c>
      <c r="H4360" s="1">
        <v>0</v>
      </c>
      <c r="I4360" s="1" t="s">
        <v>63</v>
      </c>
      <c r="J4360" s="1" t="s">
        <v>63</v>
      </c>
      <c r="K4360" s="1">
        <v>0</v>
      </c>
      <c r="L4360" s="1">
        <v>0</v>
      </c>
      <c r="M4360" s="1">
        <v>0</v>
      </c>
      <c r="N4360" s="1" t="s">
        <v>63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</v>
      </c>
      <c r="U4360" s="3" t="str">
        <f t="shared" si="68"/>
        <v>2017Plan</v>
      </c>
      <c r="V4360" s="2">
        <f>DATE(A4360,INDEX(Map!$H$1:$H$12,MATCH(B4360,Map!$G$1:$G$12,0),0),1)</f>
        <v>43922</v>
      </c>
      <c r="W4360" t="str">
        <f>IF(AND(V4360&gt;=Map!$K$2,V4360&lt;=Map!$L$2),"Base",IF(AND(V4360&gt;=Map!$K$3,V4360&lt;=Map!$L$3),"Fcst","N/A"))</f>
        <v>N/A</v>
      </c>
      <c r="X4360" t="str">
        <f>INDEX(Map!$B$2:$B$86,MATCH(D4360,Map!$A$2:$A$86,0),0)</f>
        <v>N/A</v>
      </c>
      <c r="Y4360" s="7" t="str">
        <f>IF(INDEX(Map!$C$2:$C$86,MATCH(D4360,Map!$A$2:$A$86,0),0)="","N/A",E4360*INDEX(Map!$C$2:$C$86,MATCH(D4360,Map!$A$2:$A$86,0),0))</f>
        <v>N/A</v>
      </c>
      <c r="Z4360" s="7" t="str">
        <f>IF(INDEX(Map!$D$2:$D$86,MATCH(D4360,Map!$A$2:$A$86,0),0)="","N/A",E4360*INDEX(Map!$D$2:$D$86,MATCH(D4360,Map!$A$2:$A$86,0),0))</f>
        <v>N/A</v>
      </c>
      <c r="AA4360" t="str">
        <f>INDEX(Map!$E$2:$E$86,MATCH(D4360,Map!$A$2:$A$86,0),0)</f>
        <v>CSR</v>
      </c>
    </row>
    <row r="4361" spans="1:27" x14ac:dyDescent="0.25">
      <c r="A4361" s="1" t="s">
        <v>122</v>
      </c>
      <c r="B4361" s="1" t="s">
        <v>110</v>
      </c>
      <c r="C4361" s="1">
        <v>76</v>
      </c>
      <c r="D4361" s="1" t="s">
        <v>99</v>
      </c>
      <c r="E4361" s="1">
        <v>0</v>
      </c>
      <c r="F4361" s="1">
        <v>0</v>
      </c>
      <c r="G4361" s="1">
        <v>0</v>
      </c>
      <c r="H4361" s="1">
        <v>0</v>
      </c>
      <c r="I4361" s="1" t="s">
        <v>63</v>
      </c>
      <c r="J4361" s="1" t="s">
        <v>63</v>
      </c>
      <c r="K4361" s="1">
        <v>0</v>
      </c>
      <c r="L4361" s="1">
        <v>0</v>
      </c>
      <c r="M4361" s="1">
        <v>0</v>
      </c>
      <c r="N4361" s="1" t="s">
        <v>63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3" t="str">
        <f t="shared" si="68"/>
        <v>2017Plan</v>
      </c>
      <c r="V4361" s="2">
        <f>DATE(A4361,INDEX(Map!$H$1:$H$12,MATCH(B4361,Map!$G$1:$G$12,0),0),1)</f>
        <v>43922</v>
      </c>
      <c r="W4361" t="str">
        <f>IF(AND(V4361&gt;=Map!$K$2,V4361&lt;=Map!$L$2),"Base",IF(AND(V4361&gt;=Map!$K$3,V4361&lt;=Map!$L$3),"Fcst","N/A"))</f>
        <v>N/A</v>
      </c>
      <c r="X4361" t="str">
        <f>INDEX(Map!$B$2:$B$86,MATCH(D4361,Map!$A$2:$A$86,0),0)</f>
        <v>N/A</v>
      </c>
      <c r="Y4361" s="7" t="str">
        <f>IF(INDEX(Map!$C$2:$C$86,MATCH(D4361,Map!$A$2:$A$86,0),0)="","N/A",E4361*INDEX(Map!$C$2:$C$86,MATCH(D4361,Map!$A$2:$A$86,0),0))</f>
        <v>N/A</v>
      </c>
      <c r="Z4361" s="7" t="str">
        <f>IF(INDEX(Map!$D$2:$D$86,MATCH(D4361,Map!$A$2:$A$86,0),0)="","N/A",E4361*INDEX(Map!$D$2:$D$86,MATCH(D4361,Map!$A$2:$A$86,0),0))</f>
        <v>N/A</v>
      </c>
      <c r="AA4361" t="str">
        <f>INDEX(Map!$E$2:$E$86,MATCH(D4361,Map!$A$2:$A$86,0),0)</f>
        <v>CSR</v>
      </c>
    </row>
    <row r="4362" spans="1:27" x14ac:dyDescent="0.25">
      <c r="A4362" s="1" t="s">
        <v>122</v>
      </c>
      <c r="B4362" s="1" t="s">
        <v>110</v>
      </c>
      <c r="C4362" s="1">
        <v>77</v>
      </c>
      <c r="D4362" s="1" t="s">
        <v>100</v>
      </c>
      <c r="E4362" s="1">
        <v>0</v>
      </c>
      <c r="F4362" s="1">
        <v>0</v>
      </c>
      <c r="G4362" s="1">
        <v>0</v>
      </c>
      <c r="H4362" s="1">
        <v>0</v>
      </c>
      <c r="I4362" s="1" t="s">
        <v>63</v>
      </c>
      <c r="J4362" s="1" t="s">
        <v>63</v>
      </c>
      <c r="K4362" s="1">
        <v>0</v>
      </c>
      <c r="L4362" s="1">
        <v>0</v>
      </c>
      <c r="M4362" s="1">
        <v>0</v>
      </c>
      <c r="N4362" s="1" t="s">
        <v>63</v>
      </c>
      <c r="O4362" s="1">
        <v>0</v>
      </c>
      <c r="P4362" s="1">
        <v>0</v>
      </c>
      <c r="Q4362" s="1">
        <v>0</v>
      </c>
      <c r="R4362" s="1">
        <v>0</v>
      </c>
      <c r="S4362" s="1">
        <v>0</v>
      </c>
      <c r="T4362" s="1">
        <v>0</v>
      </c>
      <c r="U4362" s="3" t="str">
        <f t="shared" si="68"/>
        <v>2017Plan</v>
      </c>
      <c r="V4362" s="2">
        <f>DATE(A4362,INDEX(Map!$H$1:$H$12,MATCH(B4362,Map!$G$1:$G$12,0),0),1)</f>
        <v>43922</v>
      </c>
      <c r="W4362" t="str">
        <f>IF(AND(V4362&gt;=Map!$K$2,V4362&lt;=Map!$L$2),"Base",IF(AND(V4362&gt;=Map!$K$3,V4362&lt;=Map!$L$3),"Fcst","N/A"))</f>
        <v>N/A</v>
      </c>
      <c r="X4362" t="str">
        <f>INDEX(Map!$B$2:$B$86,MATCH(D4362,Map!$A$2:$A$86,0),0)</f>
        <v>N/A</v>
      </c>
      <c r="Y4362" s="7" t="str">
        <f>IF(INDEX(Map!$C$2:$C$86,MATCH(D4362,Map!$A$2:$A$86,0),0)="","N/A",E4362*INDEX(Map!$C$2:$C$86,MATCH(D4362,Map!$A$2:$A$86,0),0))</f>
        <v>N/A</v>
      </c>
      <c r="Z4362" s="7" t="str">
        <f>IF(INDEX(Map!$D$2:$D$86,MATCH(D4362,Map!$A$2:$A$86,0),0)="","N/A",E4362*INDEX(Map!$D$2:$D$86,MATCH(D4362,Map!$A$2:$A$86,0),0))</f>
        <v>N/A</v>
      </c>
      <c r="AA4362" t="str">
        <f>INDEX(Map!$E$2:$E$86,MATCH(D4362,Map!$A$2:$A$86,0),0)</f>
        <v>CSR</v>
      </c>
    </row>
    <row r="4363" spans="1:27" x14ac:dyDescent="0.25">
      <c r="A4363" s="1" t="s">
        <v>122</v>
      </c>
      <c r="B4363" s="1" t="s">
        <v>110</v>
      </c>
      <c r="C4363" s="1">
        <v>78</v>
      </c>
      <c r="D4363" s="1" t="s">
        <v>101</v>
      </c>
      <c r="E4363" s="1">
        <v>0</v>
      </c>
      <c r="F4363" s="1">
        <v>0</v>
      </c>
      <c r="G4363" s="1">
        <v>0</v>
      </c>
      <c r="H4363" s="1">
        <v>0</v>
      </c>
      <c r="I4363" s="1" t="s">
        <v>63</v>
      </c>
      <c r="J4363" s="1" t="s">
        <v>63</v>
      </c>
      <c r="K4363" s="1">
        <v>0</v>
      </c>
      <c r="L4363" s="1">
        <v>0</v>
      </c>
      <c r="M4363" s="1">
        <v>0</v>
      </c>
      <c r="N4363" s="1" t="s">
        <v>63</v>
      </c>
      <c r="O4363" s="1">
        <v>0</v>
      </c>
      <c r="P4363" s="1">
        <v>0</v>
      </c>
      <c r="Q4363" s="1">
        <v>0</v>
      </c>
      <c r="R4363" s="1">
        <v>0</v>
      </c>
      <c r="S4363" s="1">
        <v>0</v>
      </c>
      <c r="T4363" s="1">
        <v>0</v>
      </c>
      <c r="U4363" s="3" t="str">
        <f t="shared" si="68"/>
        <v>2017Plan</v>
      </c>
      <c r="V4363" s="2">
        <f>DATE(A4363,INDEX(Map!$H$1:$H$12,MATCH(B4363,Map!$G$1:$G$12,0),0),1)</f>
        <v>43922</v>
      </c>
      <c r="W4363" t="str">
        <f>IF(AND(V4363&gt;=Map!$K$2,V4363&lt;=Map!$L$2),"Base",IF(AND(V4363&gt;=Map!$K$3,V4363&lt;=Map!$L$3),"Fcst","N/A"))</f>
        <v>N/A</v>
      </c>
      <c r="X4363" t="str">
        <f>INDEX(Map!$B$2:$B$86,MATCH(D4363,Map!$A$2:$A$86,0),0)</f>
        <v>N/A</v>
      </c>
      <c r="Y4363" s="7" t="str">
        <f>IF(INDEX(Map!$C$2:$C$86,MATCH(D4363,Map!$A$2:$A$86,0),0)="","N/A",E4363*INDEX(Map!$C$2:$C$86,MATCH(D4363,Map!$A$2:$A$86,0),0))</f>
        <v>N/A</v>
      </c>
      <c r="Z4363" s="7" t="str">
        <f>IF(INDEX(Map!$D$2:$D$86,MATCH(D4363,Map!$A$2:$A$86,0),0)="","N/A",E4363*INDEX(Map!$D$2:$D$86,MATCH(D4363,Map!$A$2:$A$86,0),0))</f>
        <v>N/A</v>
      </c>
      <c r="AA4363" t="str">
        <f>INDEX(Map!$E$2:$E$86,MATCH(D4363,Map!$A$2:$A$86,0),0)</f>
        <v>CSR</v>
      </c>
    </row>
    <row r="4364" spans="1:27" x14ac:dyDescent="0.25">
      <c r="A4364" s="1" t="s">
        <v>122</v>
      </c>
      <c r="B4364" s="1" t="s">
        <v>110</v>
      </c>
      <c r="C4364" s="1">
        <v>79</v>
      </c>
      <c r="D4364" s="1" t="s">
        <v>102</v>
      </c>
      <c r="E4364" s="1">
        <v>0</v>
      </c>
      <c r="F4364" s="1">
        <v>0</v>
      </c>
      <c r="G4364" s="1">
        <v>0</v>
      </c>
      <c r="H4364" s="1">
        <v>0</v>
      </c>
      <c r="I4364" s="1" t="s">
        <v>63</v>
      </c>
      <c r="J4364" s="1" t="s">
        <v>63</v>
      </c>
      <c r="K4364" s="1">
        <v>0</v>
      </c>
      <c r="L4364" s="1">
        <v>0</v>
      </c>
      <c r="M4364" s="1">
        <v>0</v>
      </c>
      <c r="N4364" s="1" t="s">
        <v>63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3" t="str">
        <f t="shared" si="68"/>
        <v>2017Plan</v>
      </c>
      <c r="V4364" s="2">
        <f>DATE(A4364,INDEX(Map!$H$1:$H$12,MATCH(B4364,Map!$G$1:$G$12,0),0),1)</f>
        <v>43922</v>
      </c>
      <c r="W4364" t="str">
        <f>IF(AND(V4364&gt;=Map!$K$2,V4364&lt;=Map!$L$2),"Base",IF(AND(V4364&gt;=Map!$K$3,V4364&lt;=Map!$L$3),"Fcst","N/A"))</f>
        <v>N/A</v>
      </c>
      <c r="X4364" t="str">
        <f>INDEX(Map!$B$2:$B$86,MATCH(D4364,Map!$A$2:$A$86,0),0)</f>
        <v>N/A</v>
      </c>
      <c r="Y4364" s="7" t="str">
        <f>IF(INDEX(Map!$C$2:$C$86,MATCH(D4364,Map!$A$2:$A$86,0),0)="","N/A",E4364*INDEX(Map!$C$2:$C$86,MATCH(D4364,Map!$A$2:$A$86,0),0))</f>
        <v>N/A</v>
      </c>
      <c r="Z4364" s="7" t="str">
        <f>IF(INDEX(Map!$D$2:$D$86,MATCH(D4364,Map!$A$2:$A$86,0),0)="","N/A",E4364*INDEX(Map!$D$2:$D$86,MATCH(D4364,Map!$A$2:$A$86,0),0))</f>
        <v>N/A</v>
      </c>
      <c r="AA4364" t="str">
        <f>INDEX(Map!$E$2:$E$86,MATCH(D4364,Map!$A$2:$A$86,0),0)</f>
        <v>CSR</v>
      </c>
    </row>
    <row r="4365" spans="1:27" x14ac:dyDescent="0.25">
      <c r="A4365" s="1" t="s">
        <v>122</v>
      </c>
      <c r="B4365" s="1" t="s">
        <v>110</v>
      </c>
      <c r="C4365" s="1">
        <v>80</v>
      </c>
      <c r="D4365" s="1" t="s">
        <v>103</v>
      </c>
      <c r="E4365" s="1">
        <v>0</v>
      </c>
      <c r="F4365" s="1">
        <v>0</v>
      </c>
      <c r="G4365" s="1">
        <v>0</v>
      </c>
      <c r="H4365" s="1">
        <v>0</v>
      </c>
      <c r="I4365" s="1">
        <v>0</v>
      </c>
      <c r="J4365" s="1">
        <v>0</v>
      </c>
      <c r="K4365" s="1">
        <v>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</v>
      </c>
      <c r="U4365" s="3" t="str">
        <f t="shared" si="68"/>
        <v>2017Plan</v>
      </c>
      <c r="V4365" s="2">
        <f>DATE(A4365,INDEX(Map!$H$1:$H$12,MATCH(B4365,Map!$G$1:$G$12,0),0),1)</f>
        <v>43922</v>
      </c>
      <c r="W4365" t="str">
        <f>IF(AND(V4365&gt;=Map!$K$2,V4365&lt;=Map!$L$2),"Base",IF(AND(V4365&gt;=Map!$K$3,V4365&lt;=Map!$L$3),"Fcst","N/A"))</f>
        <v>N/A</v>
      </c>
      <c r="X4365" t="str">
        <f>INDEX(Map!$B$2:$B$86,MATCH(D4365,Map!$A$2:$A$86,0),0)</f>
        <v>N/A</v>
      </c>
      <c r="Y4365" s="7" t="str">
        <f>IF(INDEX(Map!$C$2:$C$86,MATCH(D4365,Map!$A$2:$A$86,0),0)="","N/A",E4365*INDEX(Map!$C$2:$C$86,MATCH(D4365,Map!$A$2:$A$86,0),0))</f>
        <v>N/A</v>
      </c>
      <c r="Z4365" s="7" t="str">
        <f>IF(INDEX(Map!$D$2:$D$86,MATCH(D4365,Map!$A$2:$A$86,0),0)="","N/A",E4365*INDEX(Map!$D$2:$D$86,MATCH(D4365,Map!$A$2:$A$86,0),0))</f>
        <v>N/A</v>
      </c>
      <c r="AA4365" t="str">
        <f>INDEX(Map!$E$2:$E$86,MATCH(D4365,Map!$A$2:$A$86,0),0)</f>
        <v>NGCC</v>
      </c>
    </row>
    <row r="4366" spans="1:27" x14ac:dyDescent="0.25">
      <c r="A4366" s="1" t="s">
        <v>122</v>
      </c>
      <c r="B4366" s="1" t="s">
        <v>110</v>
      </c>
      <c r="C4366" s="1">
        <v>81</v>
      </c>
      <c r="D4366" s="1" t="s">
        <v>104</v>
      </c>
      <c r="E4366" s="1">
        <v>0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  <c r="T4366" s="1">
        <v>0</v>
      </c>
      <c r="U4366" s="3" t="str">
        <f t="shared" si="68"/>
        <v>2017Plan</v>
      </c>
      <c r="V4366" s="2">
        <f>DATE(A4366,INDEX(Map!$H$1:$H$12,MATCH(B4366,Map!$G$1:$G$12,0),0),1)</f>
        <v>43922</v>
      </c>
      <c r="W4366" t="str">
        <f>IF(AND(V4366&gt;=Map!$K$2,V4366&lt;=Map!$L$2),"Base",IF(AND(V4366&gt;=Map!$K$3,V4366&lt;=Map!$L$3),"Fcst","N/A"))</f>
        <v>N/A</v>
      </c>
      <c r="X4366" t="str">
        <f>INDEX(Map!$B$2:$B$86,MATCH(D4366,Map!$A$2:$A$86,0),0)</f>
        <v>N/A</v>
      </c>
      <c r="Y4366" s="7" t="str">
        <f>IF(INDEX(Map!$C$2:$C$86,MATCH(D4366,Map!$A$2:$A$86,0),0)="","N/A",E4366*INDEX(Map!$C$2:$C$86,MATCH(D4366,Map!$A$2:$A$86,0),0))</f>
        <v>N/A</v>
      </c>
      <c r="Z4366" s="7" t="str">
        <f>IF(INDEX(Map!$D$2:$D$86,MATCH(D4366,Map!$A$2:$A$86,0),0)="","N/A",E4366*INDEX(Map!$D$2:$D$86,MATCH(D4366,Map!$A$2:$A$86,0),0))</f>
        <v>N/A</v>
      </c>
      <c r="AA4366" t="str">
        <f>INDEX(Map!$E$2:$E$86,MATCH(D4366,Map!$A$2:$A$86,0),0)</f>
        <v>NGCC</v>
      </c>
    </row>
    <row r="4367" spans="1:27" x14ac:dyDescent="0.25">
      <c r="A4367" s="1" t="s">
        <v>122</v>
      </c>
      <c r="B4367" s="1" t="s">
        <v>110</v>
      </c>
      <c r="C4367" s="1">
        <v>82</v>
      </c>
      <c r="D4367" s="1" t="s">
        <v>105</v>
      </c>
      <c r="E4367" s="1">
        <v>0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</v>
      </c>
      <c r="U4367" s="3" t="str">
        <f t="shared" si="68"/>
        <v>2017Plan</v>
      </c>
      <c r="V4367" s="2">
        <f>DATE(A4367,INDEX(Map!$H$1:$H$12,MATCH(B4367,Map!$G$1:$G$12,0),0),1)</f>
        <v>43922</v>
      </c>
      <c r="W4367" t="str">
        <f>IF(AND(V4367&gt;=Map!$K$2,V4367&lt;=Map!$L$2),"Base",IF(AND(V4367&gt;=Map!$K$3,V4367&lt;=Map!$L$3),"Fcst","N/A"))</f>
        <v>N/A</v>
      </c>
      <c r="X4367" t="str">
        <f>INDEX(Map!$B$2:$B$86,MATCH(D4367,Map!$A$2:$A$86,0),0)</f>
        <v>N/A</v>
      </c>
      <c r="Y4367" s="7" t="str">
        <f>IF(INDEX(Map!$C$2:$C$86,MATCH(D4367,Map!$A$2:$A$86,0),0)="","N/A",E4367*INDEX(Map!$C$2:$C$86,MATCH(D4367,Map!$A$2:$A$86,0),0))</f>
        <v>N/A</v>
      </c>
      <c r="Z4367" s="7" t="str">
        <f>IF(INDEX(Map!$D$2:$D$86,MATCH(D4367,Map!$A$2:$A$86,0),0)="","N/A",E4367*INDEX(Map!$D$2:$D$86,MATCH(D4367,Map!$A$2:$A$86,0),0))</f>
        <v>N/A</v>
      </c>
      <c r="AA4367" t="str">
        <f>INDEX(Map!$E$2:$E$86,MATCH(D4367,Map!$A$2:$A$86,0),0)</f>
        <v>NGCC</v>
      </c>
    </row>
    <row r="4368" spans="1:27" x14ac:dyDescent="0.25">
      <c r="A4368" s="1" t="s">
        <v>122</v>
      </c>
      <c r="B4368" s="1" t="s">
        <v>110</v>
      </c>
      <c r="C4368" s="1">
        <v>83</v>
      </c>
      <c r="D4368" s="1" t="s">
        <v>106</v>
      </c>
      <c r="E4368" s="1">
        <v>0</v>
      </c>
      <c r="F4368" s="1">
        <v>0</v>
      </c>
      <c r="G4368" s="1">
        <v>0</v>
      </c>
      <c r="H4368" s="1">
        <v>0</v>
      </c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</v>
      </c>
      <c r="U4368" s="3" t="str">
        <f t="shared" si="68"/>
        <v>2017Plan</v>
      </c>
      <c r="V4368" s="2">
        <f>DATE(A4368,INDEX(Map!$H$1:$H$12,MATCH(B4368,Map!$G$1:$G$12,0),0),1)</f>
        <v>43922</v>
      </c>
      <c r="W4368" t="str">
        <f>IF(AND(V4368&gt;=Map!$K$2,V4368&lt;=Map!$L$2),"Base",IF(AND(V4368&gt;=Map!$K$3,V4368&lt;=Map!$L$3),"Fcst","N/A"))</f>
        <v>N/A</v>
      </c>
      <c r="X4368" t="str">
        <f>INDEX(Map!$B$2:$B$86,MATCH(D4368,Map!$A$2:$A$86,0),0)</f>
        <v>N/A</v>
      </c>
      <c r="Y4368" s="7" t="str">
        <f>IF(INDEX(Map!$C$2:$C$86,MATCH(D4368,Map!$A$2:$A$86,0),0)="","N/A",E4368*INDEX(Map!$C$2:$C$86,MATCH(D4368,Map!$A$2:$A$86,0),0))</f>
        <v>N/A</v>
      </c>
      <c r="Z4368" s="7" t="str">
        <f>IF(INDEX(Map!$D$2:$D$86,MATCH(D4368,Map!$A$2:$A$86,0),0)="","N/A",E4368*INDEX(Map!$D$2:$D$86,MATCH(D4368,Map!$A$2:$A$86,0),0))</f>
        <v>N/A</v>
      </c>
      <c r="AA4368" t="str">
        <f>INDEX(Map!$E$2:$E$86,MATCH(D4368,Map!$A$2:$A$86,0),0)</f>
        <v>NGCC</v>
      </c>
    </row>
    <row r="4369" spans="1:27" x14ac:dyDescent="0.25">
      <c r="A4369" s="1" t="s">
        <v>122</v>
      </c>
      <c r="B4369" s="1" t="s">
        <v>110</v>
      </c>
      <c r="C4369" s="1">
        <v>84</v>
      </c>
      <c r="D4369" s="1" t="s">
        <v>107</v>
      </c>
      <c r="E4369" s="1">
        <v>0</v>
      </c>
      <c r="F4369" s="1">
        <v>0</v>
      </c>
      <c r="G4369" s="1">
        <v>0</v>
      </c>
      <c r="H4369" s="1">
        <v>0</v>
      </c>
      <c r="I4369" s="1">
        <v>0</v>
      </c>
      <c r="J4369" s="1">
        <v>0</v>
      </c>
      <c r="K4369" s="1">
        <v>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S4369" s="1">
        <v>0</v>
      </c>
      <c r="T4369" s="1">
        <v>0</v>
      </c>
      <c r="U4369" s="3" t="str">
        <f t="shared" si="68"/>
        <v>2017Plan</v>
      </c>
      <c r="V4369" s="2">
        <f>DATE(A4369,INDEX(Map!$H$1:$H$12,MATCH(B4369,Map!$G$1:$G$12,0),0),1)</f>
        <v>43922</v>
      </c>
      <c r="W4369" t="str">
        <f>IF(AND(V4369&gt;=Map!$K$2,V4369&lt;=Map!$L$2),"Base",IF(AND(V4369&gt;=Map!$K$3,V4369&lt;=Map!$L$3),"Fcst","N/A"))</f>
        <v>N/A</v>
      </c>
      <c r="X4369" t="str">
        <f>INDEX(Map!$B$2:$B$86,MATCH(D4369,Map!$A$2:$A$86,0),0)</f>
        <v>Bluegrass/EKPC</v>
      </c>
      <c r="Y4369" s="7" t="str">
        <f>IF(INDEX(Map!$C$2:$C$86,MATCH(D4369,Map!$A$2:$A$86,0),0)="","N/A",E4369*INDEX(Map!$C$2:$C$86,MATCH(D4369,Map!$A$2:$A$86,0),0))</f>
        <v>N/A</v>
      </c>
      <c r="Z4369" s="7">
        <f>IF(INDEX(Map!$D$2:$D$86,MATCH(D4369,Map!$A$2:$A$86,0),0)="","N/A",E4369*INDEX(Map!$D$2:$D$86,MATCH(D4369,Map!$A$2:$A$86,0),0))</f>
        <v>0</v>
      </c>
      <c r="AA4369" t="str">
        <f>INDEX(Map!$E$2:$E$86,MATCH(D4369,Map!$A$2:$A$86,0),0)</f>
        <v>SCCT</v>
      </c>
    </row>
    <row r="4370" spans="1:27" x14ac:dyDescent="0.25">
      <c r="A4370" s="1" t="s">
        <v>122</v>
      </c>
      <c r="B4370" s="1" t="s">
        <v>111</v>
      </c>
      <c r="C4370" s="1">
        <v>1</v>
      </c>
      <c r="D4370" s="1" t="s">
        <v>23</v>
      </c>
      <c r="E4370" s="1">
        <v>0</v>
      </c>
      <c r="F4370" s="1">
        <v>0</v>
      </c>
      <c r="G4370" s="1">
        <v>0</v>
      </c>
      <c r="H4370" s="1">
        <v>0</v>
      </c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</v>
      </c>
      <c r="U4370" s="3" t="str">
        <f t="shared" si="68"/>
        <v>2017Plan</v>
      </c>
      <c r="V4370" s="2">
        <f>DATE(A4370,INDEX(Map!$H$1:$H$12,MATCH(B4370,Map!$G$1:$G$12,0),0),1)</f>
        <v>43952</v>
      </c>
      <c r="W4370" t="str">
        <f>IF(AND(V4370&gt;=Map!$K$2,V4370&lt;=Map!$L$2),"Base",IF(AND(V4370&gt;=Map!$K$3,V4370&lt;=Map!$L$3),"Fcst","N/A"))</f>
        <v>N/A</v>
      </c>
      <c r="X4370" t="str">
        <f>INDEX(Map!$B$2:$B$86,MATCH(D4370,Map!$A$2:$A$86,0),0)</f>
        <v>Brown 1</v>
      </c>
      <c r="Y4370" s="7">
        <f>IF(INDEX(Map!$C$2:$C$86,MATCH(D4370,Map!$A$2:$A$86,0),0)="","N/A",E4370*INDEX(Map!$C$2:$C$86,MATCH(D4370,Map!$A$2:$A$86,0),0))</f>
        <v>0</v>
      </c>
      <c r="Z4370" s="7" t="str">
        <f>IF(INDEX(Map!$D$2:$D$86,MATCH(D4370,Map!$A$2:$A$86,0),0)="","N/A",E4370*INDEX(Map!$D$2:$D$86,MATCH(D4370,Map!$A$2:$A$86,0),0))</f>
        <v>N/A</v>
      </c>
      <c r="AA4370" t="str">
        <f>INDEX(Map!$E$2:$E$86,MATCH(D4370,Map!$A$2:$A$86,0),0)</f>
        <v>Coal</v>
      </c>
    </row>
    <row r="4371" spans="1:27" x14ac:dyDescent="0.25">
      <c r="A4371" s="1" t="s">
        <v>122</v>
      </c>
      <c r="B4371" s="1" t="s">
        <v>111</v>
      </c>
      <c r="C4371" s="1">
        <v>2</v>
      </c>
      <c r="D4371" s="1" t="s">
        <v>24</v>
      </c>
      <c r="E4371" s="1">
        <v>16.8</v>
      </c>
      <c r="F4371" s="1">
        <v>0</v>
      </c>
      <c r="G4371" s="1">
        <v>13.5</v>
      </c>
      <c r="H4371" s="1">
        <v>2</v>
      </c>
      <c r="I4371" s="1">
        <v>183.2</v>
      </c>
      <c r="J4371" s="1">
        <v>10922</v>
      </c>
      <c r="K4371" s="1">
        <v>261</v>
      </c>
      <c r="L4371" s="1">
        <v>275.60000000000002</v>
      </c>
      <c r="M4371" s="1">
        <v>505</v>
      </c>
      <c r="N4371" s="1">
        <v>1</v>
      </c>
      <c r="O4371" s="1">
        <v>28</v>
      </c>
      <c r="P4371" s="1">
        <v>0</v>
      </c>
      <c r="Q4371" s="1">
        <v>38</v>
      </c>
      <c r="R4371" s="1">
        <v>32.369999999999997</v>
      </c>
      <c r="S4371" s="1">
        <v>34.049999999999997</v>
      </c>
      <c r="T4371" s="1">
        <v>571</v>
      </c>
      <c r="U4371" s="3" t="str">
        <f t="shared" si="68"/>
        <v>2017Plan</v>
      </c>
      <c r="V4371" s="2">
        <f>DATE(A4371,INDEX(Map!$H$1:$H$12,MATCH(B4371,Map!$G$1:$G$12,0),0),1)</f>
        <v>43952</v>
      </c>
      <c r="W4371" t="str">
        <f>IF(AND(V4371&gt;=Map!$K$2,V4371&lt;=Map!$L$2),"Base",IF(AND(V4371&gt;=Map!$K$3,V4371&lt;=Map!$L$3),"Fcst","N/A"))</f>
        <v>N/A</v>
      </c>
      <c r="X4371" t="str">
        <f>INDEX(Map!$B$2:$B$86,MATCH(D4371,Map!$A$2:$A$86,0),0)</f>
        <v>Brown 2</v>
      </c>
      <c r="Y4371" s="7">
        <f>IF(INDEX(Map!$C$2:$C$86,MATCH(D4371,Map!$A$2:$A$86,0),0)="","N/A",E4371*INDEX(Map!$C$2:$C$86,MATCH(D4371,Map!$A$2:$A$86,0),0))</f>
        <v>16.8</v>
      </c>
      <c r="Z4371" s="7" t="str">
        <f>IF(INDEX(Map!$D$2:$D$86,MATCH(D4371,Map!$A$2:$A$86,0),0)="","N/A",E4371*INDEX(Map!$D$2:$D$86,MATCH(D4371,Map!$A$2:$A$86,0),0))</f>
        <v>N/A</v>
      </c>
      <c r="AA4371" t="str">
        <f>INDEX(Map!$E$2:$E$86,MATCH(D4371,Map!$A$2:$A$86,0),0)</f>
        <v>Coal</v>
      </c>
    </row>
    <row r="4372" spans="1:27" x14ac:dyDescent="0.25">
      <c r="A4372" s="1" t="s">
        <v>122</v>
      </c>
      <c r="B4372" s="1" t="s">
        <v>111</v>
      </c>
      <c r="C4372" s="1">
        <v>3</v>
      </c>
      <c r="D4372" s="1" t="s">
        <v>25</v>
      </c>
      <c r="E4372" s="1">
        <v>51.1</v>
      </c>
      <c r="F4372" s="1">
        <v>0</v>
      </c>
      <c r="G4372" s="1">
        <v>16.7</v>
      </c>
      <c r="H4372" s="1">
        <v>4</v>
      </c>
      <c r="I4372" s="1">
        <v>623.79999999999995</v>
      </c>
      <c r="J4372" s="1">
        <v>12215</v>
      </c>
      <c r="K4372" s="1">
        <v>332</v>
      </c>
      <c r="L4372" s="1">
        <v>275.60000000000002</v>
      </c>
      <c r="M4372" s="1">
        <v>1719</v>
      </c>
      <c r="N4372" s="1">
        <v>4</v>
      </c>
      <c r="O4372" s="1">
        <v>82</v>
      </c>
      <c r="P4372" s="1">
        <v>0</v>
      </c>
      <c r="Q4372" s="1">
        <v>164</v>
      </c>
      <c r="R4372" s="1">
        <v>36.869999999999997</v>
      </c>
      <c r="S4372" s="1">
        <v>38.47</v>
      </c>
      <c r="T4372" s="1">
        <v>1965</v>
      </c>
      <c r="U4372" s="3" t="str">
        <f t="shared" si="68"/>
        <v>2017Plan</v>
      </c>
      <c r="V4372" s="2">
        <f>DATE(A4372,INDEX(Map!$H$1:$H$12,MATCH(B4372,Map!$G$1:$G$12,0),0),1)</f>
        <v>43952</v>
      </c>
      <c r="W4372" t="str">
        <f>IF(AND(V4372&gt;=Map!$K$2,V4372&lt;=Map!$L$2),"Base",IF(AND(V4372&gt;=Map!$K$3,V4372&lt;=Map!$L$3),"Fcst","N/A"))</f>
        <v>N/A</v>
      </c>
      <c r="X4372" t="str">
        <f>INDEX(Map!$B$2:$B$86,MATCH(D4372,Map!$A$2:$A$86,0),0)</f>
        <v>Brown 3</v>
      </c>
      <c r="Y4372" s="7">
        <f>IF(INDEX(Map!$C$2:$C$86,MATCH(D4372,Map!$A$2:$A$86,0),0)="","N/A",E4372*INDEX(Map!$C$2:$C$86,MATCH(D4372,Map!$A$2:$A$86,0),0))</f>
        <v>51.1</v>
      </c>
      <c r="Z4372" s="7" t="str">
        <f>IF(INDEX(Map!$D$2:$D$86,MATCH(D4372,Map!$A$2:$A$86,0),0)="","N/A",E4372*INDEX(Map!$D$2:$D$86,MATCH(D4372,Map!$A$2:$A$86,0),0))</f>
        <v>N/A</v>
      </c>
      <c r="AA4372" t="str">
        <f>INDEX(Map!$E$2:$E$86,MATCH(D4372,Map!$A$2:$A$86,0),0)</f>
        <v>Coal</v>
      </c>
    </row>
    <row r="4373" spans="1:27" x14ac:dyDescent="0.25">
      <c r="A4373" s="1" t="s">
        <v>122</v>
      </c>
      <c r="B4373" s="1" t="s">
        <v>111</v>
      </c>
      <c r="C4373" s="1">
        <v>4</v>
      </c>
      <c r="D4373" s="1" t="s">
        <v>26</v>
      </c>
      <c r="E4373" s="1">
        <v>252.3</v>
      </c>
      <c r="F4373" s="1">
        <v>0</v>
      </c>
      <c r="G4373" s="1">
        <v>71.400000000000006</v>
      </c>
      <c r="H4373" s="1">
        <v>2</v>
      </c>
      <c r="I4373" s="1">
        <v>2654.5</v>
      </c>
      <c r="J4373" s="1">
        <v>10520</v>
      </c>
      <c r="K4373" s="1">
        <v>663</v>
      </c>
      <c r="L4373" s="1">
        <v>204.4</v>
      </c>
      <c r="M4373" s="1">
        <v>5426</v>
      </c>
      <c r="N4373" s="1">
        <v>2</v>
      </c>
      <c r="O4373" s="1">
        <v>40</v>
      </c>
      <c r="P4373" s="1">
        <v>0</v>
      </c>
      <c r="Q4373" s="1">
        <v>516</v>
      </c>
      <c r="R4373" s="1">
        <v>23.55</v>
      </c>
      <c r="S4373" s="1">
        <v>23.7</v>
      </c>
      <c r="T4373" s="1">
        <v>5981</v>
      </c>
      <c r="U4373" s="3" t="str">
        <f t="shared" si="68"/>
        <v>2017Plan</v>
      </c>
      <c r="V4373" s="2">
        <f>DATE(A4373,INDEX(Map!$H$1:$H$12,MATCH(B4373,Map!$G$1:$G$12,0),0),1)</f>
        <v>43952</v>
      </c>
      <c r="W4373" t="str">
        <f>IF(AND(V4373&gt;=Map!$K$2,V4373&lt;=Map!$L$2),"Base",IF(AND(V4373&gt;=Map!$K$3,V4373&lt;=Map!$L$3),"Fcst","N/A"))</f>
        <v>N/A</v>
      </c>
      <c r="X4373" t="str">
        <f>INDEX(Map!$B$2:$B$86,MATCH(D4373,Map!$A$2:$A$86,0),0)</f>
        <v>Ghent 1</v>
      </c>
      <c r="Y4373" s="7">
        <f>IF(INDEX(Map!$C$2:$C$86,MATCH(D4373,Map!$A$2:$A$86,0),0)="","N/A",E4373*INDEX(Map!$C$2:$C$86,MATCH(D4373,Map!$A$2:$A$86,0),0))</f>
        <v>252.3</v>
      </c>
      <c r="Z4373" s="7" t="str">
        <f>IF(INDEX(Map!$D$2:$D$86,MATCH(D4373,Map!$A$2:$A$86,0),0)="","N/A",E4373*INDEX(Map!$D$2:$D$86,MATCH(D4373,Map!$A$2:$A$86,0),0))</f>
        <v>N/A</v>
      </c>
      <c r="AA4373" t="str">
        <f>INDEX(Map!$E$2:$E$86,MATCH(D4373,Map!$A$2:$A$86,0),0)</f>
        <v>Coal</v>
      </c>
    </row>
    <row r="4374" spans="1:27" x14ac:dyDescent="0.25">
      <c r="A4374" s="1" t="s">
        <v>122</v>
      </c>
      <c r="B4374" s="1" t="s">
        <v>111</v>
      </c>
      <c r="C4374" s="1">
        <v>5</v>
      </c>
      <c r="D4374" s="1" t="s">
        <v>27</v>
      </c>
      <c r="E4374" s="1">
        <v>249.6</v>
      </c>
      <c r="F4374" s="1">
        <v>0</v>
      </c>
      <c r="G4374" s="1">
        <v>69.3</v>
      </c>
      <c r="H4374" s="1">
        <v>1</v>
      </c>
      <c r="I4374" s="1">
        <v>2600.6999999999998</v>
      </c>
      <c r="J4374" s="1">
        <v>10419</v>
      </c>
      <c r="K4374" s="1">
        <v>687</v>
      </c>
      <c r="L4374" s="1">
        <v>204.4</v>
      </c>
      <c r="M4374" s="1">
        <v>5316</v>
      </c>
      <c r="N4374" s="1">
        <v>1</v>
      </c>
      <c r="O4374" s="1">
        <v>18</v>
      </c>
      <c r="P4374" s="1">
        <v>0</v>
      </c>
      <c r="Q4374" s="1">
        <v>298</v>
      </c>
      <c r="R4374" s="1">
        <v>22.49</v>
      </c>
      <c r="S4374" s="1">
        <v>22.56</v>
      </c>
      <c r="T4374" s="1">
        <v>5632</v>
      </c>
      <c r="U4374" s="3" t="str">
        <f t="shared" si="68"/>
        <v>2017Plan</v>
      </c>
      <c r="V4374" s="2">
        <f>DATE(A4374,INDEX(Map!$H$1:$H$12,MATCH(B4374,Map!$G$1:$G$12,0),0),1)</f>
        <v>43952</v>
      </c>
      <c r="W4374" t="str">
        <f>IF(AND(V4374&gt;=Map!$K$2,V4374&lt;=Map!$L$2),"Base",IF(AND(V4374&gt;=Map!$K$3,V4374&lt;=Map!$L$3),"Fcst","N/A"))</f>
        <v>N/A</v>
      </c>
      <c r="X4374" t="str">
        <f>INDEX(Map!$B$2:$B$86,MATCH(D4374,Map!$A$2:$A$86,0),0)</f>
        <v>Ghent 2</v>
      </c>
      <c r="Y4374" s="7">
        <f>IF(INDEX(Map!$C$2:$C$86,MATCH(D4374,Map!$A$2:$A$86,0),0)="","N/A",E4374*INDEX(Map!$C$2:$C$86,MATCH(D4374,Map!$A$2:$A$86,0),0))</f>
        <v>249.6</v>
      </c>
      <c r="Z4374" s="7" t="str">
        <f>IF(INDEX(Map!$D$2:$D$86,MATCH(D4374,Map!$A$2:$A$86,0),0)="","N/A",E4374*INDEX(Map!$D$2:$D$86,MATCH(D4374,Map!$A$2:$A$86,0),0))</f>
        <v>N/A</v>
      </c>
      <c r="AA4374" t="str">
        <f>INDEX(Map!$E$2:$E$86,MATCH(D4374,Map!$A$2:$A$86,0),0)</f>
        <v>Coal</v>
      </c>
    </row>
    <row r="4375" spans="1:27" x14ac:dyDescent="0.25">
      <c r="A4375" s="1" t="s">
        <v>122</v>
      </c>
      <c r="B4375" s="1" t="s">
        <v>111</v>
      </c>
      <c r="C4375" s="1">
        <v>6</v>
      </c>
      <c r="D4375" s="1" t="s">
        <v>28</v>
      </c>
      <c r="E4375" s="1">
        <v>259.2</v>
      </c>
      <c r="F4375" s="1">
        <v>0</v>
      </c>
      <c r="G4375" s="1">
        <v>72.3</v>
      </c>
      <c r="H4375" s="1">
        <v>2</v>
      </c>
      <c r="I4375" s="1">
        <v>2898.6</v>
      </c>
      <c r="J4375" s="1">
        <v>11182</v>
      </c>
      <c r="K4375" s="1">
        <v>695</v>
      </c>
      <c r="L4375" s="1">
        <v>204.4</v>
      </c>
      <c r="M4375" s="1">
        <v>5925</v>
      </c>
      <c r="N4375" s="1">
        <v>3</v>
      </c>
      <c r="O4375" s="1">
        <v>57</v>
      </c>
      <c r="P4375" s="1">
        <v>0</v>
      </c>
      <c r="Q4375" s="1">
        <v>516</v>
      </c>
      <c r="R4375" s="1">
        <v>24.85</v>
      </c>
      <c r="S4375" s="1">
        <v>25.07</v>
      </c>
      <c r="T4375" s="1">
        <v>6498</v>
      </c>
      <c r="U4375" s="3" t="str">
        <f t="shared" si="68"/>
        <v>2017Plan</v>
      </c>
      <c r="V4375" s="2">
        <f>DATE(A4375,INDEX(Map!$H$1:$H$12,MATCH(B4375,Map!$G$1:$G$12,0),0),1)</f>
        <v>43952</v>
      </c>
      <c r="W4375" t="str">
        <f>IF(AND(V4375&gt;=Map!$K$2,V4375&lt;=Map!$L$2),"Base",IF(AND(V4375&gt;=Map!$K$3,V4375&lt;=Map!$L$3),"Fcst","N/A"))</f>
        <v>N/A</v>
      </c>
      <c r="X4375" t="str">
        <f>INDEX(Map!$B$2:$B$86,MATCH(D4375,Map!$A$2:$A$86,0),0)</f>
        <v>Ghent 3</v>
      </c>
      <c r="Y4375" s="7">
        <f>IF(INDEX(Map!$C$2:$C$86,MATCH(D4375,Map!$A$2:$A$86,0),0)="","N/A",E4375*INDEX(Map!$C$2:$C$86,MATCH(D4375,Map!$A$2:$A$86,0),0))</f>
        <v>259.2</v>
      </c>
      <c r="Z4375" s="7" t="str">
        <f>IF(INDEX(Map!$D$2:$D$86,MATCH(D4375,Map!$A$2:$A$86,0),0)="","N/A",E4375*INDEX(Map!$D$2:$D$86,MATCH(D4375,Map!$A$2:$A$86,0),0))</f>
        <v>N/A</v>
      </c>
      <c r="AA4375" t="str">
        <f>INDEX(Map!$E$2:$E$86,MATCH(D4375,Map!$A$2:$A$86,0),0)</f>
        <v>Coal</v>
      </c>
    </row>
    <row r="4376" spans="1:27" x14ac:dyDescent="0.25">
      <c r="A4376" s="1" t="s">
        <v>122</v>
      </c>
      <c r="B4376" s="1" t="s">
        <v>111</v>
      </c>
      <c r="C4376" s="1">
        <v>7</v>
      </c>
      <c r="D4376" s="1" t="s">
        <v>29</v>
      </c>
      <c r="E4376" s="1">
        <v>151.19999999999999</v>
      </c>
      <c r="F4376" s="1">
        <v>0</v>
      </c>
      <c r="G4376" s="1">
        <v>42.7</v>
      </c>
      <c r="H4376" s="1">
        <v>3</v>
      </c>
      <c r="I4376" s="1">
        <v>1669.7</v>
      </c>
      <c r="J4376" s="1">
        <v>11047</v>
      </c>
      <c r="K4376" s="1">
        <v>405</v>
      </c>
      <c r="L4376" s="1">
        <v>204.4</v>
      </c>
      <c r="M4376" s="1">
        <v>3413</v>
      </c>
      <c r="N4376" s="1">
        <v>7</v>
      </c>
      <c r="O4376" s="1">
        <v>124</v>
      </c>
      <c r="P4376" s="1">
        <v>0</v>
      </c>
      <c r="Q4376" s="1">
        <v>312</v>
      </c>
      <c r="R4376" s="1">
        <v>24.64</v>
      </c>
      <c r="S4376" s="1">
        <v>25.46</v>
      </c>
      <c r="T4376" s="1">
        <v>3849</v>
      </c>
      <c r="U4376" s="3" t="str">
        <f t="shared" si="68"/>
        <v>2017Plan</v>
      </c>
      <c r="V4376" s="2">
        <f>DATE(A4376,INDEX(Map!$H$1:$H$12,MATCH(B4376,Map!$G$1:$G$12,0),0),1)</f>
        <v>43952</v>
      </c>
      <c r="W4376" t="str">
        <f>IF(AND(V4376&gt;=Map!$K$2,V4376&lt;=Map!$L$2),"Base",IF(AND(V4376&gt;=Map!$K$3,V4376&lt;=Map!$L$3),"Fcst","N/A"))</f>
        <v>N/A</v>
      </c>
      <c r="X4376" t="str">
        <f>INDEX(Map!$B$2:$B$86,MATCH(D4376,Map!$A$2:$A$86,0),0)</f>
        <v>Ghent 4</v>
      </c>
      <c r="Y4376" s="7">
        <f>IF(INDEX(Map!$C$2:$C$86,MATCH(D4376,Map!$A$2:$A$86,0),0)="","N/A",E4376*INDEX(Map!$C$2:$C$86,MATCH(D4376,Map!$A$2:$A$86,0),0))</f>
        <v>151.19999999999999</v>
      </c>
      <c r="Z4376" s="7" t="str">
        <f>IF(INDEX(Map!$D$2:$D$86,MATCH(D4376,Map!$A$2:$A$86,0),0)="","N/A",E4376*INDEX(Map!$D$2:$D$86,MATCH(D4376,Map!$A$2:$A$86,0),0))</f>
        <v>N/A</v>
      </c>
      <c r="AA4376" t="str">
        <f>INDEX(Map!$E$2:$E$86,MATCH(D4376,Map!$A$2:$A$86,0),0)</f>
        <v>Coal</v>
      </c>
    </row>
    <row r="4377" spans="1:27" x14ac:dyDescent="0.25">
      <c r="A4377" s="1" t="s">
        <v>122</v>
      </c>
      <c r="B4377" s="1" t="s">
        <v>111</v>
      </c>
      <c r="C4377" s="1">
        <v>8</v>
      </c>
      <c r="D4377" s="1" t="s">
        <v>30</v>
      </c>
      <c r="E4377" s="1">
        <v>148.5</v>
      </c>
      <c r="F4377" s="1">
        <v>0</v>
      </c>
      <c r="G4377" s="1">
        <v>66.5</v>
      </c>
      <c r="H4377" s="1">
        <v>2</v>
      </c>
      <c r="I4377" s="1">
        <v>1553.3</v>
      </c>
      <c r="J4377" s="1">
        <v>10462</v>
      </c>
      <c r="K4377" s="1">
        <v>688</v>
      </c>
      <c r="L4377" s="1">
        <v>204.1</v>
      </c>
      <c r="M4377" s="1">
        <v>3171</v>
      </c>
      <c r="N4377" s="1">
        <v>4</v>
      </c>
      <c r="O4377" s="1">
        <v>17</v>
      </c>
      <c r="P4377" s="1">
        <v>0</v>
      </c>
      <c r="Q4377" s="1">
        <v>136</v>
      </c>
      <c r="R4377" s="1">
        <v>22.27</v>
      </c>
      <c r="S4377" s="1">
        <v>22.39</v>
      </c>
      <c r="T4377" s="1">
        <v>3324</v>
      </c>
      <c r="U4377" s="3" t="str">
        <f t="shared" si="68"/>
        <v>2017Plan</v>
      </c>
      <c r="V4377" s="2">
        <f>DATE(A4377,INDEX(Map!$H$1:$H$12,MATCH(B4377,Map!$G$1:$G$12,0),0),1)</f>
        <v>43952</v>
      </c>
      <c r="W4377" t="str">
        <f>IF(AND(V4377&gt;=Map!$K$2,V4377&lt;=Map!$L$2),"Base",IF(AND(V4377&gt;=Map!$K$3,V4377&lt;=Map!$L$3),"Fcst","N/A"))</f>
        <v>N/A</v>
      </c>
      <c r="X4377" t="str">
        <f>INDEX(Map!$B$2:$B$86,MATCH(D4377,Map!$A$2:$A$86,0),0)</f>
        <v>Mill Creek 1</v>
      </c>
      <c r="Y4377" s="7" t="str">
        <f>IF(INDEX(Map!$C$2:$C$86,MATCH(D4377,Map!$A$2:$A$86,0),0)="","N/A",E4377*INDEX(Map!$C$2:$C$86,MATCH(D4377,Map!$A$2:$A$86,0),0))</f>
        <v>N/A</v>
      </c>
      <c r="Z4377" s="7">
        <f>IF(INDEX(Map!$D$2:$D$86,MATCH(D4377,Map!$A$2:$A$86,0),0)="","N/A",E4377*INDEX(Map!$D$2:$D$86,MATCH(D4377,Map!$A$2:$A$86,0),0))</f>
        <v>148.5</v>
      </c>
      <c r="AA4377" t="str">
        <f>INDEX(Map!$E$2:$E$86,MATCH(D4377,Map!$A$2:$A$86,0),0)</f>
        <v>Coal</v>
      </c>
    </row>
    <row r="4378" spans="1:27" x14ac:dyDescent="0.25">
      <c r="A4378" s="1" t="s">
        <v>122</v>
      </c>
      <c r="B4378" s="1" t="s">
        <v>111</v>
      </c>
      <c r="C4378" s="1">
        <v>9</v>
      </c>
      <c r="D4378" s="1" t="s">
        <v>31</v>
      </c>
      <c r="E4378" s="1">
        <v>128.9</v>
      </c>
      <c r="F4378" s="1">
        <v>0</v>
      </c>
      <c r="G4378" s="1">
        <v>58.5</v>
      </c>
      <c r="H4378" s="1">
        <v>2</v>
      </c>
      <c r="I4378" s="1">
        <v>1385.2</v>
      </c>
      <c r="J4378" s="1">
        <v>10749</v>
      </c>
      <c r="K4378" s="1">
        <v>616</v>
      </c>
      <c r="L4378" s="1">
        <v>204.1</v>
      </c>
      <c r="M4378" s="1">
        <v>2828</v>
      </c>
      <c r="N4378" s="1">
        <v>4</v>
      </c>
      <c r="O4378" s="1">
        <v>17</v>
      </c>
      <c r="P4378" s="1">
        <v>0</v>
      </c>
      <c r="Q4378" s="1">
        <v>150</v>
      </c>
      <c r="R4378" s="1">
        <v>23.11</v>
      </c>
      <c r="S4378" s="1">
        <v>23.24</v>
      </c>
      <c r="T4378" s="1">
        <v>2995</v>
      </c>
      <c r="U4378" s="3" t="str">
        <f t="shared" si="68"/>
        <v>2017Plan</v>
      </c>
      <c r="V4378" s="2">
        <f>DATE(A4378,INDEX(Map!$H$1:$H$12,MATCH(B4378,Map!$G$1:$G$12,0),0),1)</f>
        <v>43952</v>
      </c>
      <c r="W4378" t="str">
        <f>IF(AND(V4378&gt;=Map!$K$2,V4378&lt;=Map!$L$2),"Base",IF(AND(V4378&gt;=Map!$K$3,V4378&lt;=Map!$L$3),"Fcst","N/A"))</f>
        <v>N/A</v>
      </c>
      <c r="X4378" t="str">
        <f>INDEX(Map!$B$2:$B$86,MATCH(D4378,Map!$A$2:$A$86,0),0)</f>
        <v>Mill Creek 2</v>
      </c>
      <c r="Y4378" s="7" t="str">
        <f>IF(INDEX(Map!$C$2:$C$86,MATCH(D4378,Map!$A$2:$A$86,0),0)="","N/A",E4378*INDEX(Map!$C$2:$C$86,MATCH(D4378,Map!$A$2:$A$86,0),0))</f>
        <v>N/A</v>
      </c>
      <c r="Z4378" s="7">
        <f>IF(INDEX(Map!$D$2:$D$86,MATCH(D4378,Map!$A$2:$A$86,0),0)="","N/A",E4378*INDEX(Map!$D$2:$D$86,MATCH(D4378,Map!$A$2:$A$86,0),0))</f>
        <v>128.9</v>
      </c>
      <c r="AA4378" t="str">
        <f>INDEX(Map!$E$2:$E$86,MATCH(D4378,Map!$A$2:$A$86,0),0)</f>
        <v>Coal</v>
      </c>
    </row>
    <row r="4379" spans="1:27" x14ac:dyDescent="0.25">
      <c r="A4379" s="1" t="s">
        <v>122</v>
      </c>
      <c r="B4379" s="1" t="s">
        <v>111</v>
      </c>
      <c r="C4379" s="1">
        <v>10</v>
      </c>
      <c r="D4379" s="1" t="s">
        <v>32</v>
      </c>
      <c r="E4379" s="1">
        <v>188.4</v>
      </c>
      <c r="F4379" s="1">
        <v>0</v>
      </c>
      <c r="G4379" s="1">
        <v>65.400000000000006</v>
      </c>
      <c r="H4379" s="1">
        <v>2</v>
      </c>
      <c r="I4379" s="1">
        <v>2018</v>
      </c>
      <c r="J4379" s="1">
        <v>10711</v>
      </c>
      <c r="K4379" s="1">
        <v>674</v>
      </c>
      <c r="L4379" s="1">
        <v>204.1</v>
      </c>
      <c r="M4379" s="1">
        <v>4119</v>
      </c>
      <c r="N4379" s="1">
        <v>12</v>
      </c>
      <c r="O4379" s="1">
        <v>48</v>
      </c>
      <c r="P4379" s="1">
        <v>0</v>
      </c>
      <c r="Q4379" s="1">
        <v>247</v>
      </c>
      <c r="R4379" s="1">
        <v>23.18</v>
      </c>
      <c r="S4379" s="1">
        <v>23.43</v>
      </c>
      <c r="T4379" s="1">
        <v>4415</v>
      </c>
      <c r="U4379" s="3" t="str">
        <f t="shared" si="68"/>
        <v>2017Plan</v>
      </c>
      <c r="V4379" s="2">
        <f>DATE(A4379,INDEX(Map!$H$1:$H$12,MATCH(B4379,Map!$G$1:$G$12,0),0),1)</f>
        <v>43952</v>
      </c>
      <c r="W4379" t="str">
        <f>IF(AND(V4379&gt;=Map!$K$2,V4379&lt;=Map!$L$2),"Base",IF(AND(V4379&gt;=Map!$K$3,V4379&lt;=Map!$L$3),"Fcst","N/A"))</f>
        <v>N/A</v>
      </c>
      <c r="X4379" t="str">
        <f>INDEX(Map!$B$2:$B$86,MATCH(D4379,Map!$A$2:$A$86,0),0)</f>
        <v>Mill Creek 3</v>
      </c>
      <c r="Y4379" s="7" t="str">
        <f>IF(INDEX(Map!$C$2:$C$86,MATCH(D4379,Map!$A$2:$A$86,0),0)="","N/A",E4379*INDEX(Map!$C$2:$C$86,MATCH(D4379,Map!$A$2:$A$86,0),0))</f>
        <v>N/A</v>
      </c>
      <c r="Z4379" s="7">
        <f>IF(INDEX(Map!$D$2:$D$86,MATCH(D4379,Map!$A$2:$A$86,0),0)="","N/A",E4379*INDEX(Map!$D$2:$D$86,MATCH(D4379,Map!$A$2:$A$86,0),0))</f>
        <v>188.4</v>
      </c>
      <c r="AA4379" t="str">
        <f>INDEX(Map!$E$2:$E$86,MATCH(D4379,Map!$A$2:$A$86,0),0)</f>
        <v>Coal</v>
      </c>
    </row>
    <row r="4380" spans="1:27" x14ac:dyDescent="0.25">
      <c r="A4380" s="1" t="s">
        <v>122</v>
      </c>
      <c r="B4380" s="1" t="s">
        <v>111</v>
      </c>
      <c r="C4380" s="1">
        <v>11</v>
      </c>
      <c r="D4380" s="1" t="s">
        <v>33</v>
      </c>
      <c r="E4380" s="1">
        <v>244.1</v>
      </c>
      <c r="F4380" s="1">
        <v>0</v>
      </c>
      <c r="G4380" s="1">
        <v>68.099999999999994</v>
      </c>
      <c r="H4380" s="1">
        <v>2</v>
      </c>
      <c r="I4380" s="1">
        <v>2549.6</v>
      </c>
      <c r="J4380" s="1">
        <v>10444</v>
      </c>
      <c r="K4380" s="1">
        <v>658</v>
      </c>
      <c r="L4380" s="1">
        <v>204.1</v>
      </c>
      <c r="M4380" s="1">
        <v>5204</v>
      </c>
      <c r="N4380" s="1">
        <v>19</v>
      </c>
      <c r="O4380" s="1">
        <v>76</v>
      </c>
      <c r="P4380" s="1">
        <v>0</v>
      </c>
      <c r="Q4380" s="1">
        <v>297</v>
      </c>
      <c r="R4380" s="1">
        <v>22.54</v>
      </c>
      <c r="S4380" s="1">
        <v>22.85</v>
      </c>
      <c r="T4380" s="1">
        <v>5578</v>
      </c>
      <c r="U4380" s="3" t="str">
        <f t="shared" si="68"/>
        <v>2017Plan</v>
      </c>
      <c r="V4380" s="2">
        <f>DATE(A4380,INDEX(Map!$H$1:$H$12,MATCH(B4380,Map!$G$1:$G$12,0),0),1)</f>
        <v>43952</v>
      </c>
      <c r="W4380" t="str">
        <f>IF(AND(V4380&gt;=Map!$K$2,V4380&lt;=Map!$L$2),"Base",IF(AND(V4380&gt;=Map!$K$3,V4380&lt;=Map!$L$3),"Fcst","N/A"))</f>
        <v>N/A</v>
      </c>
      <c r="X4380" t="str">
        <f>INDEX(Map!$B$2:$B$86,MATCH(D4380,Map!$A$2:$A$86,0),0)</f>
        <v>Mill Creek 4</v>
      </c>
      <c r="Y4380" s="7" t="str">
        <f>IF(INDEX(Map!$C$2:$C$86,MATCH(D4380,Map!$A$2:$A$86,0),0)="","N/A",E4380*INDEX(Map!$C$2:$C$86,MATCH(D4380,Map!$A$2:$A$86,0),0))</f>
        <v>N/A</v>
      </c>
      <c r="Z4380" s="7">
        <f>IF(INDEX(Map!$D$2:$D$86,MATCH(D4380,Map!$A$2:$A$86,0),0)="","N/A",E4380*INDEX(Map!$D$2:$D$86,MATCH(D4380,Map!$A$2:$A$86,0),0))</f>
        <v>244.1</v>
      </c>
      <c r="AA4380" t="str">
        <f>INDEX(Map!$E$2:$E$86,MATCH(D4380,Map!$A$2:$A$86,0),0)</f>
        <v>Coal</v>
      </c>
    </row>
    <row r="4381" spans="1:27" x14ac:dyDescent="0.25">
      <c r="A4381" s="1" t="s">
        <v>122</v>
      </c>
      <c r="B4381" s="1" t="s">
        <v>111</v>
      </c>
      <c r="C4381" s="1">
        <v>12</v>
      </c>
      <c r="D4381" s="1" t="s">
        <v>34</v>
      </c>
      <c r="E4381" s="1">
        <v>194</v>
      </c>
      <c r="F4381" s="1">
        <v>0</v>
      </c>
      <c r="G4381" s="1">
        <v>70.5</v>
      </c>
      <c r="H4381" s="1">
        <v>3</v>
      </c>
      <c r="I4381" s="1">
        <v>2068.9</v>
      </c>
      <c r="J4381" s="1">
        <v>10663</v>
      </c>
      <c r="K4381" s="1">
        <v>618</v>
      </c>
      <c r="L4381" s="1">
        <v>197.8</v>
      </c>
      <c r="M4381" s="1">
        <v>4093</v>
      </c>
      <c r="N4381" s="1">
        <v>10</v>
      </c>
      <c r="O4381" s="1">
        <v>36</v>
      </c>
      <c r="P4381" s="1">
        <v>0</v>
      </c>
      <c r="Q4381" s="1">
        <v>263</v>
      </c>
      <c r="R4381" s="1">
        <v>22.45</v>
      </c>
      <c r="S4381" s="1">
        <v>22.64</v>
      </c>
      <c r="T4381" s="1">
        <v>4392</v>
      </c>
      <c r="U4381" s="3" t="str">
        <f t="shared" si="68"/>
        <v>2017Plan</v>
      </c>
      <c r="V4381" s="2">
        <f>DATE(A4381,INDEX(Map!$H$1:$H$12,MATCH(B4381,Map!$G$1:$G$12,0),0),1)</f>
        <v>43952</v>
      </c>
      <c r="W4381" t="str">
        <f>IF(AND(V4381&gt;=Map!$K$2,V4381&lt;=Map!$L$2),"Base",IF(AND(V4381&gt;=Map!$K$3,V4381&lt;=Map!$L$3),"Fcst","N/A"))</f>
        <v>N/A</v>
      </c>
      <c r="X4381" t="str">
        <f>INDEX(Map!$B$2:$B$86,MATCH(D4381,Map!$A$2:$A$86,0),0)</f>
        <v>Trimble County 1</v>
      </c>
      <c r="Y4381" s="7" t="str">
        <f>IF(INDEX(Map!$C$2:$C$86,MATCH(D4381,Map!$A$2:$A$86,0),0)="","N/A",E4381*INDEX(Map!$C$2:$C$86,MATCH(D4381,Map!$A$2:$A$86,0),0))</f>
        <v>N/A</v>
      </c>
      <c r="Z4381" s="7">
        <f>IF(INDEX(Map!$D$2:$D$86,MATCH(D4381,Map!$A$2:$A$86,0),0)="","N/A",E4381*INDEX(Map!$D$2:$D$86,MATCH(D4381,Map!$A$2:$A$86,0),0))</f>
        <v>194</v>
      </c>
      <c r="AA4381" t="str">
        <f>INDEX(Map!$E$2:$E$86,MATCH(D4381,Map!$A$2:$A$86,0),0)</f>
        <v>Coal</v>
      </c>
    </row>
    <row r="4382" spans="1:27" x14ac:dyDescent="0.25">
      <c r="A4382" s="1" t="s">
        <v>122</v>
      </c>
      <c r="B4382" s="1" t="s">
        <v>111</v>
      </c>
      <c r="C4382" s="1">
        <v>13</v>
      </c>
      <c r="D4382" s="1" t="s">
        <v>35</v>
      </c>
      <c r="E4382" s="1">
        <v>347.4</v>
      </c>
      <c r="F4382" s="1">
        <v>0</v>
      </c>
      <c r="G4382" s="1">
        <v>83.4</v>
      </c>
      <c r="H4382" s="1">
        <v>1</v>
      </c>
      <c r="I4382" s="1">
        <v>3192.2</v>
      </c>
      <c r="J4382" s="1">
        <v>9188</v>
      </c>
      <c r="K4382" s="1">
        <v>667</v>
      </c>
      <c r="L4382" s="1">
        <v>207.7</v>
      </c>
      <c r="M4382" s="1">
        <v>6629</v>
      </c>
      <c r="N4382" s="1">
        <v>14</v>
      </c>
      <c r="O4382" s="1">
        <v>49</v>
      </c>
      <c r="P4382" s="1">
        <v>0</v>
      </c>
      <c r="Q4382" s="1">
        <v>517</v>
      </c>
      <c r="R4382" s="1">
        <v>20.57</v>
      </c>
      <c r="S4382" s="1">
        <v>20.71</v>
      </c>
      <c r="T4382" s="1">
        <v>7195</v>
      </c>
      <c r="U4382" s="3" t="str">
        <f t="shared" si="68"/>
        <v>2017Plan</v>
      </c>
      <c r="V4382" s="2">
        <f>DATE(A4382,INDEX(Map!$H$1:$H$12,MATCH(B4382,Map!$G$1:$G$12,0),0),1)</f>
        <v>43952</v>
      </c>
      <c r="W4382" t="str">
        <f>IF(AND(V4382&gt;=Map!$K$2,V4382&lt;=Map!$L$2),"Base",IF(AND(V4382&gt;=Map!$K$3,V4382&lt;=Map!$L$3),"Fcst","N/A"))</f>
        <v>N/A</v>
      </c>
      <c r="X4382" t="str">
        <f>INDEX(Map!$B$2:$B$86,MATCH(D4382,Map!$A$2:$A$86,0),0)</f>
        <v>Trimble County 2</v>
      </c>
      <c r="Y4382" s="7">
        <f>IF(INDEX(Map!$C$2:$C$86,MATCH(D4382,Map!$A$2:$A$86,0),0)="","N/A",E4382*INDEX(Map!$C$2:$C$86,MATCH(D4382,Map!$A$2:$A$86,0),0))</f>
        <v>281.39400000000001</v>
      </c>
      <c r="Z4382" s="7">
        <f>IF(INDEX(Map!$D$2:$D$86,MATCH(D4382,Map!$A$2:$A$86,0),0)="","N/A",E4382*INDEX(Map!$D$2:$D$86,MATCH(D4382,Map!$A$2:$A$86,0),0))</f>
        <v>66.006</v>
      </c>
      <c r="AA4382" t="str">
        <f>INDEX(Map!$E$2:$E$86,MATCH(D4382,Map!$A$2:$A$86,0),0)</f>
        <v>Coal</v>
      </c>
    </row>
    <row r="4383" spans="1:27" x14ac:dyDescent="0.25">
      <c r="A4383" s="1" t="s">
        <v>122</v>
      </c>
      <c r="B4383" s="1" t="s">
        <v>111</v>
      </c>
      <c r="C4383" s="1">
        <v>14</v>
      </c>
      <c r="D4383" s="1" t="s">
        <v>36</v>
      </c>
      <c r="E4383" s="1">
        <v>0</v>
      </c>
      <c r="F4383" s="1">
        <v>0</v>
      </c>
      <c r="G4383" s="1">
        <v>0</v>
      </c>
      <c r="H4383" s="1">
        <v>0</v>
      </c>
      <c r="I4383" s="1">
        <v>0</v>
      </c>
      <c r="J4383" s="1">
        <v>0</v>
      </c>
      <c r="K4383" s="1">
        <v>0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S4383" s="1">
        <v>0</v>
      </c>
      <c r="T4383" s="1">
        <v>0</v>
      </c>
      <c r="U4383" s="3" t="str">
        <f t="shared" si="68"/>
        <v>2017Plan</v>
      </c>
      <c r="V4383" s="2">
        <f>DATE(A4383,INDEX(Map!$H$1:$H$12,MATCH(B4383,Map!$G$1:$G$12,0),0),1)</f>
        <v>43952</v>
      </c>
      <c r="W4383" t="str">
        <f>IF(AND(V4383&gt;=Map!$K$2,V4383&lt;=Map!$L$2),"Base",IF(AND(V4383&gt;=Map!$K$3,V4383&lt;=Map!$L$3),"Fcst","N/A"))</f>
        <v>N/A</v>
      </c>
      <c r="X4383" t="str">
        <f>INDEX(Map!$B$2:$B$86,MATCH(D4383,Map!$A$2:$A$86,0),0)</f>
        <v>Cane Run 7</v>
      </c>
      <c r="Y4383" s="7">
        <f>IF(INDEX(Map!$C$2:$C$86,MATCH(D4383,Map!$A$2:$A$86,0),0)="","N/A",E4383*INDEX(Map!$C$2:$C$86,MATCH(D4383,Map!$A$2:$A$86,0),0))</f>
        <v>0</v>
      </c>
      <c r="Z4383" s="7">
        <f>IF(INDEX(Map!$D$2:$D$86,MATCH(D4383,Map!$A$2:$A$86,0),0)="","N/A",E4383*INDEX(Map!$D$2:$D$86,MATCH(D4383,Map!$A$2:$A$86,0),0))</f>
        <v>0</v>
      </c>
      <c r="AA4383" t="str">
        <f>INDEX(Map!$E$2:$E$86,MATCH(D4383,Map!$A$2:$A$86,0),0)</f>
        <v>NGCC</v>
      </c>
    </row>
    <row r="4384" spans="1:27" x14ac:dyDescent="0.25">
      <c r="A4384" s="1" t="s">
        <v>122</v>
      </c>
      <c r="B4384" s="1" t="s">
        <v>111</v>
      </c>
      <c r="C4384" s="1">
        <v>15</v>
      </c>
      <c r="D4384" s="1" t="s">
        <v>37</v>
      </c>
      <c r="E4384" s="1">
        <v>309.10000000000002</v>
      </c>
      <c r="F4384" s="1">
        <v>0</v>
      </c>
      <c r="G4384" s="1">
        <v>60.1</v>
      </c>
      <c r="H4384" s="1">
        <v>9</v>
      </c>
      <c r="I4384" s="1">
        <v>2127.4</v>
      </c>
      <c r="J4384" s="1">
        <v>6882</v>
      </c>
      <c r="K4384" s="1">
        <v>520</v>
      </c>
      <c r="L4384" s="1">
        <v>353.4</v>
      </c>
      <c r="M4384" s="1">
        <v>7518</v>
      </c>
      <c r="N4384" s="1">
        <v>26</v>
      </c>
      <c r="O4384" s="1">
        <v>93</v>
      </c>
      <c r="P4384" s="1">
        <v>0</v>
      </c>
      <c r="Q4384" s="1">
        <v>444</v>
      </c>
      <c r="R4384" s="1">
        <v>25.76</v>
      </c>
      <c r="S4384" s="1">
        <v>26.06</v>
      </c>
      <c r="T4384" s="1">
        <v>8056</v>
      </c>
      <c r="U4384" s="3" t="str">
        <f t="shared" si="68"/>
        <v>2017Plan</v>
      </c>
      <c r="V4384" s="2">
        <f>DATE(A4384,INDEX(Map!$H$1:$H$12,MATCH(B4384,Map!$G$1:$G$12,0),0),1)</f>
        <v>43952</v>
      </c>
      <c r="W4384" t="str">
        <f>IF(AND(V4384&gt;=Map!$K$2,V4384&lt;=Map!$L$2),"Base",IF(AND(V4384&gt;=Map!$K$3,V4384&lt;=Map!$L$3),"Fcst","N/A"))</f>
        <v>N/A</v>
      </c>
      <c r="X4384" t="str">
        <f>INDEX(Map!$B$2:$B$86,MATCH(D4384,Map!$A$2:$A$86,0),0)</f>
        <v>Cane Run 7</v>
      </c>
      <c r="Y4384" s="7">
        <f>IF(INDEX(Map!$C$2:$C$86,MATCH(D4384,Map!$A$2:$A$86,0),0)="","N/A",E4384*INDEX(Map!$C$2:$C$86,MATCH(D4384,Map!$A$2:$A$86,0),0))</f>
        <v>241.09800000000001</v>
      </c>
      <c r="Z4384" s="7">
        <f>IF(INDEX(Map!$D$2:$D$86,MATCH(D4384,Map!$A$2:$A$86,0),0)="","N/A",E4384*INDEX(Map!$D$2:$D$86,MATCH(D4384,Map!$A$2:$A$86,0),0))</f>
        <v>68.00200000000001</v>
      </c>
      <c r="AA4384" t="str">
        <f>INDEX(Map!$E$2:$E$86,MATCH(D4384,Map!$A$2:$A$86,0),0)</f>
        <v>NGCC</v>
      </c>
    </row>
    <row r="4385" spans="1:27" x14ac:dyDescent="0.25">
      <c r="A4385" s="1" t="s">
        <v>122</v>
      </c>
      <c r="B4385" s="1" t="s">
        <v>111</v>
      </c>
      <c r="C4385" s="1">
        <v>16</v>
      </c>
      <c r="D4385" s="1" t="s">
        <v>38</v>
      </c>
      <c r="E4385" s="1">
        <v>0</v>
      </c>
      <c r="F4385" s="1">
        <v>0</v>
      </c>
      <c r="G4385" s="1">
        <v>0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0</v>
      </c>
      <c r="N4385" s="1">
        <v>0</v>
      </c>
      <c r="O4385" s="1">
        <v>0</v>
      </c>
      <c r="P4385" s="1">
        <v>0</v>
      </c>
      <c r="Q4385" s="1">
        <v>0</v>
      </c>
      <c r="R4385" s="1">
        <v>0</v>
      </c>
      <c r="S4385" s="1">
        <v>0</v>
      </c>
      <c r="T4385" s="1">
        <v>0</v>
      </c>
      <c r="U4385" s="3" t="str">
        <f t="shared" si="68"/>
        <v>2017Plan</v>
      </c>
      <c r="V4385" s="2">
        <f>DATE(A4385,INDEX(Map!$H$1:$H$12,MATCH(B4385,Map!$G$1:$G$12,0),0),1)</f>
        <v>43952</v>
      </c>
      <c r="W4385" t="str">
        <f>IF(AND(V4385&gt;=Map!$K$2,V4385&lt;=Map!$L$2),"Base",IF(AND(V4385&gt;=Map!$K$3,V4385&lt;=Map!$L$3),"Fcst","N/A"))</f>
        <v>N/A</v>
      </c>
      <c r="X4385" t="str">
        <f>INDEX(Map!$B$2:$B$86,MATCH(D4385,Map!$A$2:$A$86,0),0)</f>
        <v>Brown 5</v>
      </c>
      <c r="Y4385" s="7">
        <f>IF(INDEX(Map!$C$2:$C$86,MATCH(D4385,Map!$A$2:$A$86,0),0)="","N/A",E4385*INDEX(Map!$C$2:$C$86,MATCH(D4385,Map!$A$2:$A$86,0),0))</f>
        <v>0</v>
      </c>
      <c r="Z4385" s="7">
        <f>IF(INDEX(Map!$D$2:$D$86,MATCH(D4385,Map!$A$2:$A$86,0),0)="","N/A",E4385*INDEX(Map!$D$2:$D$86,MATCH(D4385,Map!$A$2:$A$86,0),0))</f>
        <v>0</v>
      </c>
      <c r="AA4385" t="str">
        <f>INDEX(Map!$E$2:$E$86,MATCH(D4385,Map!$A$2:$A$86,0),0)</f>
        <v>SCCT</v>
      </c>
    </row>
    <row r="4386" spans="1:27" x14ac:dyDescent="0.25">
      <c r="A4386" s="1" t="s">
        <v>122</v>
      </c>
      <c r="B4386" s="1" t="s">
        <v>111</v>
      </c>
      <c r="C4386" s="1">
        <v>17</v>
      </c>
      <c r="D4386" s="1" t="s">
        <v>39</v>
      </c>
      <c r="E4386" s="1">
        <v>0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</v>
      </c>
      <c r="U4386" s="3" t="str">
        <f t="shared" si="68"/>
        <v>2017Plan</v>
      </c>
      <c r="V4386" s="2">
        <f>DATE(A4386,INDEX(Map!$H$1:$H$12,MATCH(B4386,Map!$G$1:$G$12,0),0),1)</f>
        <v>43952</v>
      </c>
      <c r="W4386" t="str">
        <f>IF(AND(V4386&gt;=Map!$K$2,V4386&lt;=Map!$L$2),"Base",IF(AND(V4386&gt;=Map!$K$3,V4386&lt;=Map!$L$3),"Fcst","N/A"))</f>
        <v>N/A</v>
      </c>
      <c r="X4386" t="str">
        <f>INDEX(Map!$B$2:$B$86,MATCH(D4386,Map!$A$2:$A$86,0),0)</f>
        <v>Brown 5</v>
      </c>
      <c r="Y4386" s="7">
        <f>IF(INDEX(Map!$C$2:$C$86,MATCH(D4386,Map!$A$2:$A$86,0),0)="","N/A",E4386*INDEX(Map!$C$2:$C$86,MATCH(D4386,Map!$A$2:$A$86,0),0))</f>
        <v>0</v>
      </c>
      <c r="Z4386" s="7">
        <f>IF(INDEX(Map!$D$2:$D$86,MATCH(D4386,Map!$A$2:$A$86,0),0)="","N/A",E4386*INDEX(Map!$D$2:$D$86,MATCH(D4386,Map!$A$2:$A$86,0),0))</f>
        <v>0</v>
      </c>
      <c r="AA4386" t="str">
        <f>INDEX(Map!$E$2:$E$86,MATCH(D4386,Map!$A$2:$A$86,0),0)</f>
        <v>SCCT</v>
      </c>
    </row>
    <row r="4387" spans="1:27" x14ac:dyDescent="0.25">
      <c r="A4387" s="1" t="s">
        <v>122</v>
      </c>
      <c r="B4387" s="1" t="s">
        <v>111</v>
      </c>
      <c r="C4387" s="1">
        <v>18</v>
      </c>
      <c r="D4387" s="1" t="s">
        <v>40</v>
      </c>
      <c r="E4387" s="1">
        <v>0.4</v>
      </c>
      <c r="F4387" s="1">
        <v>0</v>
      </c>
      <c r="G4387" s="1">
        <v>0.3</v>
      </c>
      <c r="H4387" s="1">
        <v>1</v>
      </c>
      <c r="I4387" s="1">
        <v>4.8</v>
      </c>
      <c r="J4387" s="1">
        <v>12432</v>
      </c>
      <c r="K4387" s="1">
        <v>4</v>
      </c>
      <c r="L4387" s="1">
        <v>355.3</v>
      </c>
      <c r="M4387" s="1">
        <v>17</v>
      </c>
      <c r="N4387" s="1">
        <v>0</v>
      </c>
      <c r="O4387" s="1">
        <v>10</v>
      </c>
      <c r="P4387" s="1">
        <v>0</v>
      </c>
      <c r="Q4387" s="1">
        <v>2</v>
      </c>
      <c r="R4387" s="1">
        <v>48.79</v>
      </c>
      <c r="S4387" s="1">
        <v>74.16</v>
      </c>
      <c r="T4387" s="1">
        <v>29</v>
      </c>
      <c r="U4387" s="3" t="str">
        <f t="shared" si="68"/>
        <v>2017Plan</v>
      </c>
      <c r="V4387" s="2">
        <f>DATE(A4387,INDEX(Map!$H$1:$H$12,MATCH(B4387,Map!$G$1:$G$12,0),0),1)</f>
        <v>43952</v>
      </c>
      <c r="W4387" t="str">
        <f>IF(AND(V4387&gt;=Map!$K$2,V4387&lt;=Map!$L$2),"Base",IF(AND(V4387&gt;=Map!$K$3,V4387&lt;=Map!$L$3),"Fcst","N/A"))</f>
        <v>N/A</v>
      </c>
      <c r="X4387" t="str">
        <f>INDEX(Map!$B$2:$B$86,MATCH(D4387,Map!$A$2:$A$86,0),0)</f>
        <v>Brown 6</v>
      </c>
      <c r="Y4387" s="7">
        <f>IF(INDEX(Map!$C$2:$C$86,MATCH(D4387,Map!$A$2:$A$86,0),0)="","N/A",E4387*INDEX(Map!$C$2:$C$86,MATCH(D4387,Map!$A$2:$A$86,0),0))</f>
        <v>0.248</v>
      </c>
      <c r="Z4387" s="7">
        <f>IF(INDEX(Map!$D$2:$D$86,MATCH(D4387,Map!$A$2:$A$86,0),0)="","N/A",E4387*INDEX(Map!$D$2:$D$86,MATCH(D4387,Map!$A$2:$A$86,0),0))</f>
        <v>0.15200000000000002</v>
      </c>
      <c r="AA4387" t="str">
        <f>INDEX(Map!$E$2:$E$86,MATCH(D4387,Map!$A$2:$A$86,0),0)</f>
        <v>SCCT</v>
      </c>
    </row>
    <row r="4388" spans="1:27" x14ac:dyDescent="0.25">
      <c r="A4388" s="1" t="s">
        <v>122</v>
      </c>
      <c r="B4388" s="1" t="s">
        <v>111</v>
      </c>
      <c r="C4388" s="1">
        <v>19</v>
      </c>
      <c r="D4388" s="1" t="s">
        <v>41</v>
      </c>
      <c r="E4388" s="1">
        <v>2.1</v>
      </c>
      <c r="F4388" s="1">
        <v>0</v>
      </c>
      <c r="G4388" s="1">
        <v>1.8</v>
      </c>
      <c r="H4388" s="1">
        <v>5</v>
      </c>
      <c r="I4388" s="1">
        <v>24.6</v>
      </c>
      <c r="J4388" s="1">
        <v>11471</v>
      </c>
      <c r="K4388" s="1">
        <v>18</v>
      </c>
      <c r="L4388" s="1">
        <v>355.3</v>
      </c>
      <c r="M4388" s="1">
        <v>87</v>
      </c>
      <c r="N4388" s="1">
        <v>1</v>
      </c>
      <c r="O4388" s="1">
        <v>47</v>
      </c>
      <c r="P4388" s="1">
        <v>0</v>
      </c>
      <c r="Q4388" s="1">
        <v>8</v>
      </c>
      <c r="R4388" s="1">
        <v>44.52</v>
      </c>
      <c r="S4388" s="1">
        <v>66.39</v>
      </c>
      <c r="T4388" s="1">
        <v>142</v>
      </c>
      <c r="U4388" s="3" t="str">
        <f t="shared" si="68"/>
        <v>2017Plan</v>
      </c>
      <c r="V4388" s="2">
        <f>DATE(A4388,INDEX(Map!$H$1:$H$12,MATCH(B4388,Map!$G$1:$G$12,0),0),1)</f>
        <v>43952</v>
      </c>
      <c r="W4388" t="str">
        <f>IF(AND(V4388&gt;=Map!$K$2,V4388&lt;=Map!$L$2),"Base",IF(AND(V4388&gt;=Map!$K$3,V4388&lt;=Map!$L$3),"Fcst","N/A"))</f>
        <v>N/A</v>
      </c>
      <c r="X4388" t="str">
        <f>INDEX(Map!$B$2:$B$86,MATCH(D4388,Map!$A$2:$A$86,0),0)</f>
        <v>Brown 7</v>
      </c>
      <c r="Y4388" s="7">
        <f>IF(INDEX(Map!$C$2:$C$86,MATCH(D4388,Map!$A$2:$A$86,0),0)="","N/A",E4388*INDEX(Map!$C$2:$C$86,MATCH(D4388,Map!$A$2:$A$86,0),0))</f>
        <v>1.302</v>
      </c>
      <c r="Z4388" s="7">
        <f>IF(INDEX(Map!$D$2:$D$86,MATCH(D4388,Map!$A$2:$A$86,0),0)="","N/A",E4388*INDEX(Map!$D$2:$D$86,MATCH(D4388,Map!$A$2:$A$86,0),0))</f>
        <v>0.79800000000000004</v>
      </c>
      <c r="AA4388" t="str">
        <f>INDEX(Map!$E$2:$E$86,MATCH(D4388,Map!$A$2:$A$86,0),0)</f>
        <v>SCCT</v>
      </c>
    </row>
    <row r="4389" spans="1:27" x14ac:dyDescent="0.25">
      <c r="A4389" s="1" t="s">
        <v>122</v>
      </c>
      <c r="B4389" s="1" t="s">
        <v>111</v>
      </c>
      <c r="C4389" s="1">
        <v>20</v>
      </c>
      <c r="D4389" s="1" t="s">
        <v>42</v>
      </c>
      <c r="E4389" s="1">
        <v>0</v>
      </c>
      <c r="F4389" s="1">
        <v>0</v>
      </c>
      <c r="G4389" s="1">
        <v>0</v>
      </c>
      <c r="H4389" s="1">
        <v>0</v>
      </c>
      <c r="I4389" s="1">
        <v>0</v>
      </c>
      <c r="J4389" s="1">
        <v>0</v>
      </c>
      <c r="K4389" s="1">
        <v>0</v>
      </c>
      <c r="L4389" s="1">
        <v>0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0</v>
      </c>
      <c r="T4389" s="1">
        <v>0</v>
      </c>
      <c r="U4389" s="3" t="str">
        <f t="shared" si="68"/>
        <v>2017Plan</v>
      </c>
      <c r="V4389" s="2">
        <f>DATE(A4389,INDEX(Map!$H$1:$H$12,MATCH(B4389,Map!$G$1:$G$12,0),0),1)</f>
        <v>43952</v>
      </c>
      <c r="W4389" t="str">
        <f>IF(AND(V4389&gt;=Map!$K$2,V4389&lt;=Map!$L$2),"Base",IF(AND(V4389&gt;=Map!$K$3,V4389&lt;=Map!$L$3),"Fcst","N/A"))</f>
        <v>N/A</v>
      </c>
      <c r="X4389" t="str">
        <f>INDEX(Map!$B$2:$B$86,MATCH(D4389,Map!$A$2:$A$86,0),0)</f>
        <v>Brown 8</v>
      </c>
      <c r="Y4389" s="7">
        <f>IF(INDEX(Map!$C$2:$C$86,MATCH(D4389,Map!$A$2:$A$86,0),0)="","N/A",E4389*INDEX(Map!$C$2:$C$86,MATCH(D4389,Map!$A$2:$A$86,0),0))</f>
        <v>0</v>
      </c>
      <c r="Z4389" s="7" t="str">
        <f>IF(INDEX(Map!$D$2:$D$86,MATCH(D4389,Map!$A$2:$A$86,0),0)="","N/A",E4389*INDEX(Map!$D$2:$D$86,MATCH(D4389,Map!$A$2:$A$86,0),0))</f>
        <v>N/A</v>
      </c>
      <c r="AA4389" t="str">
        <f>INDEX(Map!$E$2:$E$86,MATCH(D4389,Map!$A$2:$A$86,0),0)</f>
        <v>SCCT</v>
      </c>
    </row>
    <row r="4390" spans="1:27" x14ac:dyDescent="0.25">
      <c r="A4390" s="1" t="s">
        <v>122</v>
      </c>
      <c r="B4390" s="1" t="s">
        <v>111</v>
      </c>
      <c r="C4390" s="1">
        <v>21</v>
      </c>
      <c r="D4390" s="1" t="s">
        <v>43</v>
      </c>
      <c r="E4390" s="1">
        <v>0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S4390" s="1">
        <v>0</v>
      </c>
      <c r="T4390" s="1">
        <v>0</v>
      </c>
      <c r="U4390" s="3" t="str">
        <f t="shared" si="68"/>
        <v>2017Plan</v>
      </c>
      <c r="V4390" s="2">
        <f>DATE(A4390,INDEX(Map!$H$1:$H$12,MATCH(B4390,Map!$G$1:$G$12,0),0),1)</f>
        <v>43952</v>
      </c>
      <c r="W4390" t="str">
        <f>IF(AND(V4390&gt;=Map!$K$2,V4390&lt;=Map!$L$2),"Base",IF(AND(V4390&gt;=Map!$K$3,V4390&lt;=Map!$L$3),"Fcst","N/A"))</f>
        <v>N/A</v>
      </c>
      <c r="X4390" t="str">
        <f>INDEX(Map!$B$2:$B$86,MATCH(D4390,Map!$A$2:$A$86,0),0)</f>
        <v>Brown 8</v>
      </c>
      <c r="Y4390" s="7">
        <f>IF(INDEX(Map!$C$2:$C$86,MATCH(D4390,Map!$A$2:$A$86,0),0)="","N/A",E4390*INDEX(Map!$C$2:$C$86,MATCH(D4390,Map!$A$2:$A$86,0),0))</f>
        <v>0</v>
      </c>
      <c r="Z4390" s="7" t="str">
        <f>IF(INDEX(Map!$D$2:$D$86,MATCH(D4390,Map!$A$2:$A$86,0),0)="","N/A",E4390*INDEX(Map!$D$2:$D$86,MATCH(D4390,Map!$A$2:$A$86,0),0))</f>
        <v>N/A</v>
      </c>
      <c r="AA4390" t="str">
        <f>INDEX(Map!$E$2:$E$86,MATCH(D4390,Map!$A$2:$A$86,0),0)</f>
        <v>SCCT</v>
      </c>
    </row>
    <row r="4391" spans="1:27" x14ac:dyDescent="0.25">
      <c r="A4391" s="1" t="s">
        <v>122</v>
      </c>
      <c r="B4391" s="1" t="s">
        <v>111</v>
      </c>
      <c r="C4391" s="1">
        <v>22</v>
      </c>
      <c r="D4391" s="1" t="s">
        <v>44</v>
      </c>
      <c r="E4391" s="1">
        <v>0</v>
      </c>
      <c r="F4391" s="1">
        <v>0</v>
      </c>
      <c r="G4391" s="1">
        <v>0</v>
      </c>
      <c r="H4391" s="1">
        <v>0</v>
      </c>
      <c r="I4391" s="1">
        <v>0</v>
      </c>
      <c r="J4391" s="1">
        <v>0</v>
      </c>
      <c r="K4391" s="1">
        <v>0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</v>
      </c>
      <c r="U4391" s="3" t="str">
        <f t="shared" si="68"/>
        <v>2017Plan</v>
      </c>
      <c r="V4391" s="2">
        <f>DATE(A4391,INDEX(Map!$H$1:$H$12,MATCH(B4391,Map!$G$1:$G$12,0),0),1)</f>
        <v>43952</v>
      </c>
      <c r="W4391" t="str">
        <f>IF(AND(V4391&gt;=Map!$K$2,V4391&lt;=Map!$L$2),"Base",IF(AND(V4391&gt;=Map!$K$3,V4391&lt;=Map!$L$3),"Fcst","N/A"))</f>
        <v>N/A</v>
      </c>
      <c r="X4391" t="str">
        <f>INDEX(Map!$B$2:$B$86,MATCH(D4391,Map!$A$2:$A$86,0),0)</f>
        <v>Brown 9</v>
      </c>
      <c r="Y4391" s="7">
        <f>IF(INDEX(Map!$C$2:$C$86,MATCH(D4391,Map!$A$2:$A$86,0),0)="","N/A",E4391*INDEX(Map!$C$2:$C$86,MATCH(D4391,Map!$A$2:$A$86,0),0))</f>
        <v>0</v>
      </c>
      <c r="Z4391" s="7" t="str">
        <f>IF(INDEX(Map!$D$2:$D$86,MATCH(D4391,Map!$A$2:$A$86,0),0)="","N/A",E4391*INDEX(Map!$D$2:$D$86,MATCH(D4391,Map!$A$2:$A$86,0),0))</f>
        <v>N/A</v>
      </c>
      <c r="AA4391" t="str">
        <f>INDEX(Map!$E$2:$E$86,MATCH(D4391,Map!$A$2:$A$86,0),0)</f>
        <v>SCCT</v>
      </c>
    </row>
    <row r="4392" spans="1:27" x14ac:dyDescent="0.25">
      <c r="A4392" s="1" t="s">
        <v>122</v>
      </c>
      <c r="B4392" s="1" t="s">
        <v>111</v>
      </c>
      <c r="C4392" s="1">
        <v>23</v>
      </c>
      <c r="D4392" s="1" t="s">
        <v>45</v>
      </c>
      <c r="E4392" s="1">
        <v>0</v>
      </c>
      <c r="F4392" s="1">
        <v>0</v>
      </c>
      <c r="G4392" s="1">
        <v>0</v>
      </c>
      <c r="H4392" s="1">
        <v>0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  <c r="T4392" s="1">
        <v>0</v>
      </c>
      <c r="U4392" s="3" t="str">
        <f t="shared" si="68"/>
        <v>2017Plan</v>
      </c>
      <c r="V4392" s="2">
        <f>DATE(A4392,INDEX(Map!$H$1:$H$12,MATCH(B4392,Map!$G$1:$G$12,0),0),1)</f>
        <v>43952</v>
      </c>
      <c r="W4392" t="str">
        <f>IF(AND(V4392&gt;=Map!$K$2,V4392&lt;=Map!$L$2),"Base",IF(AND(V4392&gt;=Map!$K$3,V4392&lt;=Map!$L$3),"Fcst","N/A"))</f>
        <v>N/A</v>
      </c>
      <c r="X4392" t="str">
        <f>INDEX(Map!$B$2:$B$86,MATCH(D4392,Map!$A$2:$A$86,0),0)</f>
        <v>Brown 9</v>
      </c>
      <c r="Y4392" s="7">
        <f>IF(INDEX(Map!$C$2:$C$86,MATCH(D4392,Map!$A$2:$A$86,0),0)="","N/A",E4392*INDEX(Map!$C$2:$C$86,MATCH(D4392,Map!$A$2:$A$86,0),0))</f>
        <v>0</v>
      </c>
      <c r="Z4392" s="7" t="str">
        <f>IF(INDEX(Map!$D$2:$D$86,MATCH(D4392,Map!$A$2:$A$86,0),0)="","N/A",E4392*INDEX(Map!$D$2:$D$86,MATCH(D4392,Map!$A$2:$A$86,0),0))</f>
        <v>N/A</v>
      </c>
      <c r="AA4392" t="str">
        <f>INDEX(Map!$E$2:$E$86,MATCH(D4392,Map!$A$2:$A$86,0),0)</f>
        <v>SCCT</v>
      </c>
    </row>
    <row r="4393" spans="1:27" x14ac:dyDescent="0.25">
      <c r="A4393" s="1" t="s">
        <v>122</v>
      </c>
      <c r="B4393" s="1" t="s">
        <v>111</v>
      </c>
      <c r="C4393" s="1">
        <v>24</v>
      </c>
      <c r="D4393" s="1" t="s">
        <v>46</v>
      </c>
      <c r="E4393" s="1">
        <v>0</v>
      </c>
      <c r="F4393" s="1">
        <v>0</v>
      </c>
      <c r="G4393" s="1">
        <v>0</v>
      </c>
      <c r="H4393" s="1">
        <v>0</v>
      </c>
      <c r="I4393" s="1">
        <v>0</v>
      </c>
      <c r="J4393" s="1">
        <v>0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S4393" s="1">
        <v>0</v>
      </c>
      <c r="T4393" s="1">
        <v>0</v>
      </c>
      <c r="U4393" s="3" t="str">
        <f t="shared" si="68"/>
        <v>2017Plan</v>
      </c>
      <c r="V4393" s="2">
        <f>DATE(A4393,INDEX(Map!$H$1:$H$12,MATCH(B4393,Map!$G$1:$G$12,0),0),1)</f>
        <v>43952</v>
      </c>
      <c r="W4393" t="str">
        <f>IF(AND(V4393&gt;=Map!$K$2,V4393&lt;=Map!$L$2),"Base",IF(AND(V4393&gt;=Map!$K$3,V4393&lt;=Map!$L$3),"Fcst","N/A"))</f>
        <v>N/A</v>
      </c>
      <c r="X4393" t="str">
        <f>INDEX(Map!$B$2:$B$86,MATCH(D4393,Map!$A$2:$A$86,0),0)</f>
        <v>Brown 10</v>
      </c>
      <c r="Y4393" s="7">
        <f>IF(INDEX(Map!$C$2:$C$86,MATCH(D4393,Map!$A$2:$A$86,0),0)="","N/A",E4393*INDEX(Map!$C$2:$C$86,MATCH(D4393,Map!$A$2:$A$86,0),0))</f>
        <v>0</v>
      </c>
      <c r="Z4393" s="7" t="str">
        <f>IF(INDEX(Map!$D$2:$D$86,MATCH(D4393,Map!$A$2:$A$86,0),0)="","N/A",E4393*INDEX(Map!$D$2:$D$86,MATCH(D4393,Map!$A$2:$A$86,0),0))</f>
        <v>N/A</v>
      </c>
      <c r="AA4393" t="str">
        <f>INDEX(Map!$E$2:$E$86,MATCH(D4393,Map!$A$2:$A$86,0),0)</f>
        <v>SCCT</v>
      </c>
    </row>
    <row r="4394" spans="1:27" x14ac:dyDescent="0.25">
      <c r="A4394" s="1" t="s">
        <v>122</v>
      </c>
      <c r="B4394" s="1" t="s">
        <v>111</v>
      </c>
      <c r="C4394" s="1">
        <v>25</v>
      </c>
      <c r="D4394" s="1" t="s">
        <v>47</v>
      </c>
      <c r="E4394" s="1">
        <v>0</v>
      </c>
      <c r="F4394" s="1">
        <v>0</v>
      </c>
      <c r="G4394" s="1">
        <v>0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0</v>
      </c>
      <c r="T4394" s="1">
        <v>0</v>
      </c>
      <c r="U4394" s="3" t="str">
        <f t="shared" si="68"/>
        <v>2017Plan</v>
      </c>
      <c r="V4394" s="2">
        <f>DATE(A4394,INDEX(Map!$H$1:$H$12,MATCH(B4394,Map!$G$1:$G$12,0),0),1)</f>
        <v>43952</v>
      </c>
      <c r="W4394" t="str">
        <f>IF(AND(V4394&gt;=Map!$K$2,V4394&lt;=Map!$L$2),"Base",IF(AND(V4394&gt;=Map!$K$3,V4394&lt;=Map!$L$3),"Fcst","N/A"))</f>
        <v>N/A</v>
      </c>
      <c r="X4394" t="str">
        <f>INDEX(Map!$B$2:$B$86,MATCH(D4394,Map!$A$2:$A$86,0),0)</f>
        <v>Brown 10</v>
      </c>
      <c r="Y4394" s="7">
        <f>IF(INDEX(Map!$C$2:$C$86,MATCH(D4394,Map!$A$2:$A$86,0),0)="","N/A",E4394*INDEX(Map!$C$2:$C$86,MATCH(D4394,Map!$A$2:$A$86,0),0))</f>
        <v>0</v>
      </c>
      <c r="Z4394" s="7" t="str">
        <f>IF(INDEX(Map!$D$2:$D$86,MATCH(D4394,Map!$A$2:$A$86,0),0)="","N/A",E4394*INDEX(Map!$D$2:$D$86,MATCH(D4394,Map!$A$2:$A$86,0),0))</f>
        <v>N/A</v>
      </c>
      <c r="AA4394" t="str">
        <f>INDEX(Map!$E$2:$E$86,MATCH(D4394,Map!$A$2:$A$86,0),0)</f>
        <v>SCCT</v>
      </c>
    </row>
    <row r="4395" spans="1:27" x14ac:dyDescent="0.25">
      <c r="A4395" s="1" t="s">
        <v>122</v>
      </c>
      <c r="B4395" s="1" t="s">
        <v>111</v>
      </c>
      <c r="C4395" s="1">
        <v>26</v>
      </c>
      <c r="D4395" s="1" t="s">
        <v>48</v>
      </c>
      <c r="E4395" s="1">
        <v>0</v>
      </c>
      <c r="F4395" s="1">
        <v>0</v>
      </c>
      <c r="G4395" s="1">
        <v>0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S4395" s="1">
        <v>0</v>
      </c>
      <c r="T4395" s="1">
        <v>0</v>
      </c>
      <c r="U4395" s="3" t="str">
        <f t="shared" si="68"/>
        <v>2017Plan</v>
      </c>
      <c r="V4395" s="2">
        <f>DATE(A4395,INDEX(Map!$H$1:$H$12,MATCH(B4395,Map!$G$1:$G$12,0),0),1)</f>
        <v>43952</v>
      </c>
      <c r="W4395" t="str">
        <f>IF(AND(V4395&gt;=Map!$K$2,V4395&lt;=Map!$L$2),"Base",IF(AND(V4395&gt;=Map!$K$3,V4395&lt;=Map!$L$3),"Fcst","N/A"))</f>
        <v>N/A</v>
      </c>
      <c r="X4395" t="str">
        <f>INDEX(Map!$B$2:$B$86,MATCH(D4395,Map!$A$2:$A$86,0),0)</f>
        <v>Brown 11</v>
      </c>
      <c r="Y4395" s="7">
        <f>IF(INDEX(Map!$C$2:$C$86,MATCH(D4395,Map!$A$2:$A$86,0),0)="","N/A",E4395*INDEX(Map!$C$2:$C$86,MATCH(D4395,Map!$A$2:$A$86,0),0))</f>
        <v>0</v>
      </c>
      <c r="Z4395" s="7" t="str">
        <f>IF(INDEX(Map!$D$2:$D$86,MATCH(D4395,Map!$A$2:$A$86,0),0)="","N/A",E4395*INDEX(Map!$D$2:$D$86,MATCH(D4395,Map!$A$2:$A$86,0),0))</f>
        <v>N/A</v>
      </c>
      <c r="AA4395" t="str">
        <f>INDEX(Map!$E$2:$E$86,MATCH(D4395,Map!$A$2:$A$86,0),0)</f>
        <v>SCCT</v>
      </c>
    </row>
    <row r="4396" spans="1:27" x14ac:dyDescent="0.25">
      <c r="A4396" s="1" t="s">
        <v>122</v>
      </c>
      <c r="B4396" s="1" t="s">
        <v>111</v>
      </c>
      <c r="C4396" s="1">
        <v>27</v>
      </c>
      <c r="D4396" s="1" t="s">
        <v>49</v>
      </c>
      <c r="E4396" s="1">
        <v>0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0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S4396" s="1">
        <v>0</v>
      </c>
      <c r="T4396" s="1">
        <v>0</v>
      </c>
      <c r="U4396" s="3" t="str">
        <f t="shared" si="68"/>
        <v>2017Plan</v>
      </c>
      <c r="V4396" s="2">
        <f>DATE(A4396,INDEX(Map!$H$1:$H$12,MATCH(B4396,Map!$G$1:$G$12,0),0),1)</f>
        <v>43952</v>
      </c>
      <c r="W4396" t="str">
        <f>IF(AND(V4396&gt;=Map!$K$2,V4396&lt;=Map!$L$2),"Base",IF(AND(V4396&gt;=Map!$K$3,V4396&lt;=Map!$L$3),"Fcst","N/A"))</f>
        <v>N/A</v>
      </c>
      <c r="X4396" t="str">
        <f>INDEX(Map!$B$2:$B$86,MATCH(D4396,Map!$A$2:$A$86,0),0)</f>
        <v>Brown 11</v>
      </c>
      <c r="Y4396" s="7">
        <f>IF(INDEX(Map!$C$2:$C$86,MATCH(D4396,Map!$A$2:$A$86,0),0)="","N/A",E4396*INDEX(Map!$C$2:$C$86,MATCH(D4396,Map!$A$2:$A$86,0),0))</f>
        <v>0</v>
      </c>
      <c r="Z4396" s="7" t="str">
        <f>IF(INDEX(Map!$D$2:$D$86,MATCH(D4396,Map!$A$2:$A$86,0),0)="","N/A",E4396*INDEX(Map!$D$2:$D$86,MATCH(D4396,Map!$A$2:$A$86,0),0))</f>
        <v>N/A</v>
      </c>
      <c r="AA4396" t="str">
        <f>INDEX(Map!$E$2:$E$86,MATCH(D4396,Map!$A$2:$A$86,0),0)</f>
        <v>SCCT</v>
      </c>
    </row>
    <row r="4397" spans="1:27" x14ac:dyDescent="0.25">
      <c r="A4397" s="1" t="s">
        <v>122</v>
      </c>
      <c r="B4397" s="1" t="s">
        <v>111</v>
      </c>
      <c r="C4397" s="1">
        <v>28</v>
      </c>
      <c r="D4397" s="1" t="s">
        <v>50</v>
      </c>
      <c r="E4397" s="1">
        <v>5.2</v>
      </c>
      <c r="F4397" s="1">
        <v>0</v>
      </c>
      <c r="G4397" s="1">
        <v>4.3</v>
      </c>
      <c r="H4397" s="1">
        <v>6</v>
      </c>
      <c r="I4397" s="1">
        <v>59.7</v>
      </c>
      <c r="J4397" s="1">
        <v>11506</v>
      </c>
      <c r="K4397" s="1">
        <v>45</v>
      </c>
      <c r="L4397" s="1">
        <v>355.3</v>
      </c>
      <c r="M4397" s="1">
        <v>212</v>
      </c>
      <c r="N4397" s="1">
        <v>0</v>
      </c>
      <c r="O4397" s="1">
        <v>1</v>
      </c>
      <c r="P4397" s="1">
        <v>0</v>
      </c>
      <c r="Q4397" s="1">
        <v>0</v>
      </c>
      <c r="R4397" s="1">
        <v>40.89</v>
      </c>
      <c r="S4397" s="1">
        <v>41.06</v>
      </c>
      <c r="T4397" s="1">
        <v>213</v>
      </c>
      <c r="U4397" s="3" t="str">
        <f t="shared" si="68"/>
        <v>2017Plan</v>
      </c>
      <c r="V4397" s="2">
        <f>DATE(A4397,INDEX(Map!$H$1:$H$12,MATCH(B4397,Map!$G$1:$G$12,0),0),1)</f>
        <v>43952</v>
      </c>
      <c r="W4397" t="str">
        <f>IF(AND(V4397&gt;=Map!$K$2,V4397&lt;=Map!$L$2),"Base",IF(AND(V4397&gt;=Map!$K$3,V4397&lt;=Map!$L$3),"Fcst","N/A"))</f>
        <v>N/A</v>
      </c>
      <c r="X4397" t="str">
        <f>INDEX(Map!$B$2:$B$86,MATCH(D4397,Map!$A$2:$A$86,0),0)</f>
        <v>Paddys Run 13</v>
      </c>
      <c r="Y4397" s="7">
        <f>IF(INDEX(Map!$C$2:$C$86,MATCH(D4397,Map!$A$2:$A$86,0),0)="","N/A",E4397*INDEX(Map!$C$2:$C$86,MATCH(D4397,Map!$A$2:$A$86,0),0))</f>
        <v>2.444</v>
      </c>
      <c r="Z4397" s="7">
        <f>IF(INDEX(Map!$D$2:$D$86,MATCH(D4397,Map!$A$2:$A$86,0),0)="","N/A",E4397*INDEX(Map!$D$2:$D$86,MATCH(D4397,Map!$A$2:$A$86,0),0))</f>
        <v>2.7560000000000002</v>
      </c>
      <c r="AA4397" t="str">
        <f>INDEX(Map!$E$2:$E$86,MATCH(D4397,Map!$A$2:$A$86,0),0)</f>
        <v>SCCT</v>
      </c>
    </row>
    <row r="4398" spans="1:27" x14ac:dyDescent="0.25">
      <c r="A4398" s="1" t="s">
        <v>122</v>
      </c>
      <c r="B4398" s="1" t="s">
        <v>111</v>
      </c>
      <c r="C4398" s="1">
        <v>29</v>
      </c>
      <c r="D4398" s="1" t="s">
        <v>51</v>
      </c>
      <c r="E4398" s="1">
        <v>10</v>
      </c>
      <c r="F4398" s="1">
        <v>0</v>
      </c>
      <c r="G4398" s="1">
        <v>8</v>
      </c>
      <c r="H4398" s="1">
        <v>12</v>
      </c>
      <c r="I4398" s="1">
        <v>113.7</v>
      </c>
      <c r="J4398" s="1">
        <v>11348</v>
      </c>
      <c r="K4398" s="1">
        <v>77</v>
      </c>
      <c r="L4398" s="1">
        <v>355.3</v>
      </c>
      <c r="M4398" s="1">
        <v>404</v>
      </c>
      <c r="N4398" s="1">
        <v>1</v>
      </c>
      <c r="O4398" s="1">
        <v>2</v>
      </c>
      <c r="P4398" s="1">
        <v>0</v>
      </c>
      <c r="Q4398" s="1">
        <v>0</v>
      </c>
      <c r="R4398" s="1">
        <v>40.32</v>
      </c>
      <c r="S4398" s="1">
        <v>40.51</v>
      </c>
      <c r="T4398" s="1">
        <v>406</v>
      </c>
      <c r="U4398" s="3" t="str">
        <f t="shared" si="68"/>
        <v>2017Plan</v>
      </c>
      <c r="V4398" s="2">
        <f>DATE(A4398,INDEX(Map!$H$1:$H$12,MATCH(B4398,Map!$G$1:$G$12,0),0),1)</f>
        <v>43952</v>
      </c>
      <c r="W4398" t="str">
        <f>IF(AND(V4398&gt;=Map!$K$2,V4398&lt;=Map!$L$2),"Base",IF(AND(V4398&gt;=Map!$K$3,V4398&lt;=Map!$L$3),"Fcst","N/A"))</f>
        <v>N/A</v>
      </c>
      <c r="X4398" t="str">
        <f>INDEX(Map!$B$2:$B$86,MATCH(D4398,Map!$A$2:$A$86,0),0)</f>
        <v>Trimble Co 05</v>
      </c>
      <c r="Y4398" s="7">
        <f>IF(INDEX(Map!$C$2:$C$86,MATCH(D4398,Map!$A$2:$A$86,0),0)="","N/A",E4398*INDEX(Map!$C$2:$C$86,MATCH(D4398,Map!$A$2:$A$86,0),0))</f>
        <v>7.1</v>
      </c>
      <c r="Z4398" s="7">
        <f>IF(INDEX(Map!$D$2:$D$86,MATCH(D4398,Map!$A$2:$A$86,0),0)="","N/A",E4398*INDEX(Map!$D$2:$D$86,MATCH(D4398,Map!$A$2:$A$86,0),0))</f>
        <v>2.9</v>
      </c>
      <c r="AA4398" t="str">
        <f>INDEX(Map!$E$2:$E$86,MATCH(D4398,Map!$A$2:$A$86,0),0)</f>
        <v>SCCT</v>
      </c>
    </row>
    <row r="4399" spans="1:27" x14ac:dyDescent="0.25">
      <c r="A4399" s="1" t="s">
        <v>122</v>
      </c>
      <c r="B4399" s="1" t="s">
        <v>111</v>
      </c>
      <c r="C4399" s="1">
        <v>30</v>
      </c>
      <c r="D4399" s="1" t="s">
        <v>52</v>
      </c>
      <c r="E4399" s="1">
        <v>8.8000000000000007</v>
      </c>
      <c r="F4399" s="1">
        <v>0</v>
      </c>
      <c r="G4399" s="1">
        <v>7</v>
      </c>
      <c r="H4399" s="1">
        <v>8</v>
      </c>
      <c r="I4399" s="1">
        <v>100.2</v>
      </c>
      <c r="J4399" s="1">
        <v>11356</v>
      </c>
      <c r="K4399" s="1">
        <v>68</v>
      </c>
      <c r="L4399" s="1">
        <v>355.3</v>
      </c>
      <c r="M4399" s="1">
        <v>356</v>
      </c>
      <c r="N4399" s="1">
        <v>0</v>
      </c>
      <c r="O4399" s="1">
        <v>1</v>
      </c>
      <c r="P4399" s="1">
        <v>0</v>
      </c>
      <c r="Q4399" s="1">
        <v>0</v>
      </c>
      <c r="R4399" s="1">
        <v>40.35</v>
      </c>
      <c r="S4399" s="1">
        <v>40.49</v>
      </c>
      <c r="T4399" s="1">
        <v>357</v>
      </c>
      <c r="U4399" s="3" t="str">
        <f t="shared" si="68"/>
        <v>2017Plan</v>
      </c>
      <c r="V4399" s="2">
        <f>DATE(A4399,INDEX(Map!$H$1:$H$12,MATCH(B4399,Map!$G$1:$G$12,0),0),1)</f>
        <v>43952</v>
      </c>
      <c r="W4399" t="str">
        <f>IF(AND(V4399&gt;=Map!$K$2,V4399&lt;=Map!$L$2),"Base",IF(AND(V4399&gt;=Map!$K$3,V4399&lt;=Map!$L$3),"Fcst","N/A"))</f>
        <v>N/A</v>
      </c>
      <c r="X4399" t="str">
        <f>INDEX(Map!$B$2:$B$86,MATCH(D4399,Map!$A$2:$A$86,0),0)</f>
        <v>Trimble Co 06</v>
      </c>
      <c r="Y4399" s="7">
        <f>IF(INDEX(Map!$C$2:$C$86,MATCH(D4399,Map!$A$2:$A$86,0),0)="","N/A",E4399*INDEX(Map!$C$2:$C$86,MATCH(D4399,Map!$A$2:$A$86,0),0))</f>
        <v>6.2480000000000002</v>
      </c>
      <c r="Z4399" s="7">
        <f>IF(INDEX(Map!$D$2:$D$86,MATCH(D4399,Map!$A$2:$A$86,0),0)="","N/A",E4399*INDEX(Map!$D$2:$D$86,MATCH(D4399,Map!$A$2:$A$86,0),0))</f>
        <v>2.552</v>
      </c>
      <c r="AA4399" t="str">
        <f>INDEX(Map!$E$2:$E$86,MATCH(D4399,Map!$A$2:$A$86,0),0)</f>
        <v>SCCT</v>
      </c>
    </row>
    <row r="4400" spans="1:27" x14ac:dyDescent="0.25">
      <c r="A4400" s="1" t="s">
        <v>122</v>
      </c>
      <c r="B4400" s="1" t="s">
        <v>111</v>
      </c>
      <c r="C4400" s="1">
        <v>31</v>
      </c>
      <c r="D4400" s="1" t="s">
        <v>53</v>
      </c>
      <c r="E4400" s="1">
        <v>8.1</v>
      </c>
      <c r="F4400" s="1">
        <v>0</v>
      </c>
      <c r="G4400" s="1">
        <v>6.5</v>
      </c>
      <c r="H4400" s="1">
        <v>11</v>
      </c>
      <c r="I4400" s="1">
        <v>92.4</v>
      </c>
      <c r="J4400" s="1">
        <v>11388</v>
      </c>
      <c r="K4400" s="1">
        <v>63</v>
      </c>
      <c r="L4400" s="1">
        <v>355.3</v>
      </c>
      <c r="M4400" s="1">
        <v>328</v>
      </c>
      <c r="N4400" s="1">
        <v>0</v>
      </c>
      <c r="O4400" s="1">
        <v>2</v>
      </c>
      <c r="P4400" s="1">
        <v>0</v>
      </c>
      <c r="Q4400" s="1">
        <v>0</v>
      </c>
      <c r="R4400" s="1">
        <v>40.47</v>
      </c>
      <c r="S4400" s="1">
        <v>40.68</v>
      </c>
      <c r="T4400" s="1">
        <v>330</v>
      </c>
      <c r="U4400" s="3" t="str">
        <f t="shared" si="68"/>
        <v>2017Plan</v>
      </c>
      <c r="V4400" s="2">
        <f>DATE(A4400,INDEX(Map!$H$1:$H$12,MATCH(B4400,Map!$G$1:$G$12,0),0),1)</f>
        <v>43952</v>
      </c>
      <c r="W4400" t="str">
        <f>IF(AND(V4400&gt;=Map!$K$2,V4400&lt;=Map!$L$2),"Base",IF(AND(V4400&gt;=Map!$K$3,V4400&lt;=Map!$L$3),"Fcst","N/A"))</f>
        <v>N/A</v>
      </c>
      <c r="X4400" t="str">
        <f>INDEX(Map!$B$2:$B$86,MATCH(D4400,Map!$A$2:$A$86,0),0)</f>
        <v>Trimble Co 07</v>
      </c>
      <c r="Y4400" s="7">
        <f>IF(INDEX(Map!$C$2:$C$86,MATCH(D4400,Map!$A$2:$A$86,0),0)="","N/A",E4400*INDEX(Map!$C$2:$C$86,MATCH(D4400,Map!$A$2:$A$86,0),0))</f>
        <v>5.1029999999999998</v>
      </c>
      <c r="Z4400" s="7">
        <f>IF(INDEX(Map!$D$2:$D$86,MATCH(D4400,Map!$A$2:$A$86,0),0)="","N/A",E4400*INDEX(Map!$D$2:$D$86,MATCH(D4400,Map!$A$2:$A$86,0),0))</f>
        <v>2.9969999999999999</v>
      </c>
      <c r="AA4400" t="str">
        <f>INDEX(Map!$E$2:$E$86,MATCH(D4400,Map!$A$2:$A$86,0),0)</f>
        <v>SCCT</v>
      </c>
    </row>
    <row r="4401" spans="1:27" x14ac:dyDescent="0.25">
      <c r="A4401" s="1" t="s">
        <v>122</v>
      </c>
      <c r="B4401" s="1" t="s">
        <v>111</v>
      </c>
      <c r="C4401" s="1">
        <v>32</v>
      </c>
      <c r="D4401" s="1" t="s">
        <v>54</v>
      </c>
      <c r="E4401" s="1">
        <v>1.2</v>
      </c>
      <c r="F4401" s="1">
        <v>0</v>
      </c>
      <c r="G4401" s="1">
        <v>1</v>
      </c>
      <c r="H4401" s="1">
        <v>3</v>
      </c>
      <c r="I4401" s="1">
        <v>13.7</v>
      </c>
      <c r="J4401" s="1">
        <v>11149</v>
      </c>
      <c r="K4401" s="1">
        <v>9</v>
      </c>
      <c r="L4401" s="1">
        <v>355.3</v>
      </c>
      <c r="M4401" s="1">
        <v>49</v>
      </c>
      <c r="N4401" s="1">
        <v>0</v>
      </c>
      <c r="O4401" s="1">
        <v>0</v>
      </c>
      <c r="P4401" s="1">
        <v>0</v>
      </c>
      <c r="Q4401" s="1">
        <v>0</v>
      </c>
      <c r="R4401" s="1">
        <v>39.619999999999997</v>
      </c>
      <c r="S4401" s="1">
        <v>39.99</v>
      </c>
      <c r="T4401" s="1">
        <v>49</v>
      </c>
      <c r="U4401" s="3" t="str">
        <f t="shared" si="68"/>
        <v>2017Plan</v>
      </c>
      <c r="V4401" s="2">
        <f>DATE(A4401,INDEX(Map!$H$1:$H$12,MATCH(B4401,Map!$G$1:$G$12,0),0),1)</f>
        <v>43952</v>
      </c>
      <c r="W4401" t="str">
        <f>IF(AND(V4401&gt;=Map!$K$2,V4401&lt;=Map!$L$2),"Base",IF(AND(V4401&gt;=Map!$K$3,V4401&lt;=Map!$L$3),"Fcst","N/A"))</f>
        <v>N/A</v>
      </c>
      <c r="X4401" t="str">
        <f>INDEX(Map!$B$2:$B$86,MATCH(D4401,Map!$A$2:$A$86,0),0)</f>
        <v>Trimble Co 08</v>
      </c>
      <c r="Y4401" s="7">
        <f>IF(INDEX(Map!$C$2:$C$86,MATCH(D4401,Map!$A$2:$A$86,0),0)="","N/A",E4401*INDEX(Map!$C$2:$C$86,MATCH(D4401,Map!$A$2:$A$86,0),0))</f>
        <v>0.75600000000000001</v>
      </c>
      <c r="Z4401" s="7">
        <f>IF(INDEX(Map!$D$2:$D$86,MATCH(D4401,Map!$A$2:$A$86,0),0)="","N/A",E4401*INDEX(Map!$D$2:$D$86,MATCH(D4401,Map!$A$2:$A$86,0),0))</f>
        <v>0.44400000000000001</v>
      </c>
      <c r="AA4401" t="str">
        <f>INDEX(Map!$E$2:$E$86,MATCH(D4401,Map!$A$2:$A$86,0),0)</f>
        <v>SCCT</v>
      </c>
    </row>
    <row r="4402" spans="1:27" x14ac:dyDescent="0.25">
      <c r="A4402" s="1" t="s">
        <v>122</v>
      </c>
      <c r="B4402" s="1" t="s">
        <v>111</v>
      </c>
      <c r="C4402" s="1">
        <v>33</v>
      </c>
      <c r="D4402" s="1" t="s">
        <v>55</v>
      </c>
      <c r="E4402" s="1">
        <v>6.3</v>
      </c>
      <c r="F4402" s="1">
        <v>0</v>
      </c>
      <c r="G4402" s="1">
        <v>5</v>
      </c>
      <c r="H4402" s="1">
        <v>9</v>
      </c>
      <c r="I4402" s="1">
        <v>72.099999999999994</v>
      </c>
      <c r="J4402" s="1">
        <v>11486</v>
      </c>
      <c r="K4402" s="1">
        <v>50</v>
      </c>
      <c r="L4402" s="1">
        <v>355.3</v>
      </c>
      <c r="M4402" s="1">
        <v>256</v>
      </c>
      <c r="N4402" s="1">
        <v>0</v>
      </c>
      <c r="O4402" s="1">
        <v>1</v>
      </c>
      <c r="P4402" s="1">
        <v>0</v>
      </c>
      <c r="Q4402" s="1">
        <v>0</v>
      </c>
      <c r="R4402" s="1">
        <v>40.81</v>
      </c>
      <c r="S4402" s="1">
        <v>41.04</v>
      </c>
      <c r="T4402" s="1">
        <v>258</v>
      </c>
      <c r="U4402" s="3" t="str">
        <f t="shared" si="68"/>
        <v>2017Plan</v>
      </c>
      <c r="V4402" s="2">
        <f>DATE(A4402,INDEX(Map!$H$1:$H$12,MATCH(B4402,Map!$G$1:$G$12,0),0),1)</f>
        <v>43952</v>
      </c>
      <c r="W4402" t="str">
        <f>IF(AND(V4402&gt;=Map!$K$2,V4402&lt;=Map!$L$2),"Base",IF(AND(V4402&gt;=Map!$K$3,V4402&lt;=Map!$L$3),"Fcst","N/A"))</f>
        <v>N/A</v>
      </c>
      <c r="X4402" t="str">
        <f>INDEX(Map!$B$2:$B$86,MATCH(D4402,Map!$A$2:$A$86,0),0)</f>
        <v>Trimble Co 09</v>
      </c>
      <c r="Y4402" s="7">
        <f>IF(INDEX(Map!$C$2:$C$86,MATCH(D4402,Map!$A$2:$A$86,0),0)="","N/A",E4402*INDEX(Map!$C$2:$C$86,MATCH(D4402,Map!$A$2:$A$86,0),0))</f>
        <v>3.9689999999999999</v>
      </c>
      <c r="Z4402" s="7">
        <f>IF(INDEX(Map!$D$2:$D$86,MATCH(D4402,Map!$A$2:$A$86,0),0)="","N/A",E4402*INDEX(Map!$D$2:$D$86,MATCH(D4402,Map!$A$2:$A$86,0),0))</f>
        <v>2.331</v>
      </c>
      <c r="AA4402" t="str">
        <f>INDEX(Map!$E$2:$E$86,MATCH(D4402,Map!$A$2:$A$86,0),0)</f>
        <v>SCCT</v>
      </c>
    </row>
    <row r="4403" spans="1:27" x14ac:dyDescent="0.25">
      <c r="A4403" s="1" t="s">
        <v>122</v>
      </c>
      <c r="B4403" s="1" t="s">
        <v>111</v>
      </c>
      <c r="C4403" s="1">
        <v>34</v>
      </c>
      <c r="D4403" s="1" t="s">
        <v>56</v>
      </c>
      <c r="E4403" s="1">
        <v>0</v>
      </c>
      <c r="F4403" s="1">
        <v>0</v>
      </c>
      <c r="G4403" s="1">
        <v>0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>
        <v>0</v>
      </c>
      <c r="T4403" s="1">
        <v>0</v>
      </c>
      <c r="U4403" s="3" t="str">
        <f t="shared" si="68"/>
        <v>2017Plan</v>
      </c>
      <c r="V4403" s="2">
        <f>DATE(A4403,INDEX(Map!$H$1:$H$12,MATCH(B4403,Map!$G$1:$G$12,0),0),1)</f>
        <v>43952</v>
      </c>
      <c r="W4403" t="str">
        <f>IF(AND(V4403&gt;=Map!$K$2,V4403&lt;=Map!$L$2),"Base",IF(AND(V4403&gt;=Map!$K$3,V4403&lt;=Map!$L$3),"Fcst","N/A"))</f>
        <v>N/A</v>
      </c>
      <c r="X4403" t="str">
        <f>INDEX(Map!$B$2:$B$86,MATCH(D4403,Map!$A$2:$A$86,0),0)</f>
        <v>Trimble Co 10</v>
      </c>
      <c r="Y4403" s="7">
        <f>IF(INDEX(Map!$C$2:$C$86,MATCH(D4403,Map!$A$2:$A$86,0),0)="","N/A",E4403*INDEX(Map!$C$2:$C$86,MATCH(D4403,Map!$A$2:$A$86,0),0))</f>
        <v>0</v>
      </c>
      <c r="Z4403" s="7">
        <f>IF(INDEX(Map!$D$2:$D$86,MATCH(D4403,Map!$A$2:$A$86,0),0)="","N/A",E4403*INDEX(Map!$D$2:$D$86,MATCH(D4403,Map!$A$2:$A$86,0),0))</f>
        <v>0</v>
      </c>
      <c r="AA4403" t="str">
        <f>INDEX(Map!$E$2:$E$86,MATCH(D4403,Map!$A$2:$A$86,0),0)</f>
        <v>SCCT</v>
      </c>
    </row>
    <row r="4404" spans="1:27" x14ac:dyDescent="0.25">
      <c r="A4404" s="1" t="s">
        <v>122</v>
      </c>
      <c r="B4404" s="1" t="s">
        <v>111</v>
      </c>
      <c r="C4404" s="1">
        <v>35</v>
      </c>
      <c r="D4404" s="1" t="s">
        <v>57</v>
      </c>
      <c r="E4404" s="1">
        <v>0</v>
      </c>
      <c r="F4404" s="1">
        <v>0</v>
      </c>
      <c r="G4404" s="1">
        <v>0</v>
      </c>
      <c r="H4404" s="1">
        <v>0</v>
      </c>
      <c r="I4404" s="1">
        <v>0</v>
      </c>
      <c r="J4404" s="1">
        <v>0</v>
      </c>
      <c r="K4404" s="1">
        <v>0</v>
      </c>
      <c r="L4404" s="1">
        <v>0</v>
      </c>
      <c r="M4404" s="1">
        <v>0</v>
      </c>
      <c r="N4404" s="1">
        <v>0</v>
      </c>
      <c r="O4404" s="1">
        <v>0</v>
      </c>
      <c r="P4404" s="1">
        <v>0</v>
      </c>
      <c r="Q4404" s="1">
        <v>0</v>
      </c>
      <c r="R4404" s="1">
        <v>0</v>
      </c>
      <c r="S4404" s="1">
        <v>0</v>
      </c>
      <c r="T4404" s="1">
        <v>0</v>
      </c>
      <c r="U4404" s="3" t="str">
        <f t="shared" si="68"/>
        <v>2017Plan</v>
      </c>
      <c r="V4404" s="2">
        <f>DATE(A4404,INDEX(Map!$H$1:$H$12,MATCH(B4404,Map!$G$1:$G$12,0),0),1)</f>
        <v>43952</v>
      </c>
      <c r="W4404" t="str">
        <f>IF(AND(V4404&gt;=Map!$K$2,V4404&lt;=Map!$L$2),"Base",IF(AND(V4404&gt;=Map!$K$3,V4404&lt;=Map!$L$3),"Fcst","N/A"))</f>
        <v>N/A</v>
      </c>
      <c r="X4404" t="str">
        <f>INDEX(Map!$B$2:$B$86,MATCH(D4404,Map!$A$2:$A$86,0),0)</f>
        <v>Cane Run 11</v>
      </c>
      <c r="Y4404" s="7" t="str">
        <f>IF(INDEX(Map!$C$2:$C$86,MATCH(D4404,Map!$A$2:$A$86,0),0)="","N/A",E4404*INDEX(Map!$C$2:$C$86,MATCH(D4404,Map!$A$2:$A$86,0),0))</f>
        <v>N/A</v>
      </c>
      <c r="Z4404" s="7">
        <f>IF(INDEX(Map!$D$2:$D$86,MATCH(D4404,Map!$A$2:$A$86,0),0)="","N/A",E4404*INDEX(Map!$D$2:$D$86,MATCH(D4404,Map!$A$2:$A$86,0),0))</f>
        <v>0</v>
      </c>
      <c r="AA4404" t="str">
        <f>INDEX(Map!$E$2:$E$86,MATCH(D4404,Map!$A$2:$A$86,0),0)</f>
        <v>SCCT</v>
      </c>
    </row>
    <row r="4405" spans="1:27" x14ac:dyDescent="0.25">
      <c r="A4405" s="1" t="s">
        <v>122</v>
      </c>
      <c r="B4405" s="1" t="s">
        <v>111</v>
      </c>
      <c r="C4405" s="1">
        <v>36</v>
      </c>
      <c r="D4405" s="1" t="s">
        <v>58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s="1">
        <v>0</v>
      </c>
      <c r="K4405" s="1">
        <v>0</v>
      </c>
      <c r="L4405" s="1">
        <v>0</v>
      </c>
      <c r="M4405" s="1">
        <v>0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</v>
      </c>
      <c r="U4405" s="3" t="str">
        <f t="shared" si="68"/>
        <v>2017Plan</v>
      </c>
      <c r="V4405" s="2">
        <f>DATE(A4405,INDEX(Map!$H$1:$H$12,MATCH(B4405,Map!$G$1:$G$12,0),0),1)</f>
        <v>43952</v>
      </c>
      <c r="W4405" t="str">
        <f>IF(AND(V4405&gt;=Map!$K$2,V4405&lt;=Map!$L$2),"Base",IF(AND(V4405&gt;=Map!$K$3,V4405&lt;=Map!$L$3),"Fcst","N/A"))</f>
        <v>N/A</v>
      </c>
      <c r="X4405" t="str">
        <f>INDEX(Map!$B$2:$B$86,MATCH(D4405,Map!$A$2:$A$86,0),0)</f>
        <v>Haefling</v>
      </c>
      <c r="Y4405" s="7">
        <f>IF(INDEX(Map!$C$2:$C$86,MATCH(D4405,Map!$A$2:$A$86,0),0)="","N/A",E4405*INDEX(Map!$C$2:$C$86,MATCH(D4405,Map!$A$2:$A$86,0),0))</f>
        <v>0</v>
      </c>
      <c r="Z4405" s="7" t="str">
        <f>IF(INDEX(Map!$D$2:$D$86,MATCH(D4405,Map!$A$2:$A$86,0),0)="","N/A",E4405*INDEX(Map!$D$2:$D$86,MATCH(D4405,Map!$A$2:$A$86,0),0))</f>
        <v>N/A</v>
      </c>
      <c r="AA4405" t="str">
        <f>INDEX(Map!$E$2:$E$86,MATCH(D4405,Map!$A$2:$A$86,0),0)</f>
        <v>SCCT</v>
      </c>
    </row>
    <row r="4406" spans="1:27" x14ac:dyDescent="0.25">
      <c r="A4406" s="1" t="s">
        <v>122</v>
      </c>
      <c r="B4406" s="1" t="s">
        <v>111</v>
      </c>
      <c r="C4406" s="1">
        <v>37</v>
      </c>
      <c r="D4406" s="1" t="s">
        <v>59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</v>
      </c>
      <c r="U4406" s="3" t="str">
        <f t="shared" si="68"/>
        <v>2017Plan</v>
      </c>
      <c r="V4406" s="2">
        <f>DATE(A4406,INDEX(Map!$H$1:$H$12,MATCH(B4406,Map!$G$1:$G$12,0),0),1)</f>
        <v>43952</v>
      </c>
      <c r="W4406" t="str">
        <f>IF(AND(V4406&gt;=Map!$K$2,V4406&lt;=Map!$L$2),"Base",IF(AND(V4406&gt;=Map!$K$3,V4406&lt;=Map!$L$3),"Fcst","N/A"))</f>
        <v>N/A</v>
      </c>
      <c r="X4406" t="str">
        <f>INDEX(Map!$B$2:$B$86,MATCH(D4406,Map!$A$2:$A$86,0),0)</f>
        <v>Paddys Run 11</v>
      </c>
      <c r="Y4406" s="7" t="str">
        <f>IF(INDEX(Map!$C$2:$C$86,MATCH(D4406,Map!$A$2:$A$86,0),0)="","N/A",E4406*INDEX(Map!$C$2:$C$86,MATCH(D4406,Map!$A$2:$A$86,0),0))</f>
        <v>N/A</v>
      </c>
      <c r="Z4406" s="7">
        <f>IF(INDEX(Map!$D$2:$D$86,MATCH(D4406,Map!$A$2:$A$86,0),0)="","N/A",E4406*INDEX(Map!$D$2:$D$86,MATCH(D4406,Map!$A$2:$A$86,0),0))</f>
        <v>0</v>
      </c>
      <c r="AA4406" t="str">
        <f>INDEX(Map!$E$2:$E$86,MATCH(D4406,Map!$A$2:$A$86,0),0)</f>
        <v>SCCT</v>
      </c>
    </row>
    <row r="4407" spans="1:27" x14ac:dyDescent="0.25">
      <c r="A4407" s="1" t="s">
        <v>122</v>
      </c>
      <c r="B4407" s="1" t="s">
        <v>111</v>
      </c>
      <c r="C4407" s="1">
        <v>38</v>
      </c>
      <c r="D4407" s="1" t="s">
        <v>60</v>
      </c>
      <c r="E4407" s="1">
        <v>0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</v>
      </c>
      <c r="U4407" s="3" t="str">
        <f t="shared" si="68"/>
        <v>2017Plan</v>
      </c>
      <c r="V4407" s="2">
        <f>DATE(A4407,INDEX(Map!$H$1:$H$12,MATCH(B4407,Map!$G$1:$G$12,0),0),1)</f>
        <v>43952</v>
      </c>
      <c r="W4407" t="str">
        <f>IF(AND(V4407&gt;=Map!$K$2,V4407&lt;=Map!$L$2),"Base",IF(AND(V4407&gt;=Map!$K$3,V4407&lt;=Map!$L$3),"Fcst","N/A"))</f>
        <v>N/A</v>
      </c>
      <c r="X4407" t="str">
        <f>INDEX(Map!$B$2:$B$86,MATCH(D4407,Map!$A$2:$A$86,0),0)</f>
        <v>Paddys Run 12</v>
      </c>
      <c r="Y4407" s="7" t="str">
        <f>IF(INDEX(Map!$C$2:$C$86,MATCH(D4407,Map!$A$2:$A$86,0),0)="","N/A",E4407*INDEX(Map!$C$2:$C$86,MATCH(D4407,Map!$A$2:$A$86,0),0))</f>
        <v>N/A</v>
      </c>
      <c r="Z4407" s="7">
        <f>IF(INDEX(Map!$D$2:$D$86,MATCH(D4407,Map!$A$2:$A$86,0),0)="","N/A",E4407*INDEX(Map!$D$2:$D$86,MATCH(D4407,Map!$A$2:$A$86,0),0))</f>
        <v>0</v>
      </c>
      <c r="AA4407" t="str">
        <f>INDEX(Map!$E$2:$E$86,MATCH(D4407,Map!$A$2:$A$86,0),0)</f>
        <v>SCCT</v>
      </c>
    </row>
    <row r="4408" spans="1:27" x14ac:dyDescent="0.25">
      <c r="A4408" s="1" t="s">
        <v>122</v>
      </c>
      <c r="B4408" s="1" t="s">
        <v>111</v>
      </c>
      <c r="C4408" s="1">
        <v>39</v>
      </c>
      <c r="D4408" s="1" t="s">
        <v>61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  <c r="J4408" s="1">
        <v>0</v>
      </c>
      <c r="K4408" s="1">
        <v>0</v>
      </c>
      <c r="L4408" s="1">
        <v>0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</v>
      </c>
      <c r="U4408" s="3" t="str">
        <f t="shared" si="68"/>
        <v>2017Plan</v>
      </c>
      <c r="V4408" s="2">
        <f>DATE(A4408,INDEX(Map!$H$1:$H$12,MATCH(B4408,Map!$G$1:$G$12,0),0),1)</f>
        <v>43952</v>
      </c>
      <c r="W4408" t="str">
        <f>IF(AND(V4408&gt;=Map!$K$2,V4408&lt;=Map!$L$2),"Base",IF(AND(V4408&gt;=Map!$K$3,V4408&lt;=Map!$L$3),"Fcst","N/A"))</f>
        <v>N/A</v>
      </c>
      <c r="X4408" t="str">
        <f>INDEX(Map!$B$2:$B$86,MATCH(D4408,Map!$A$2:$A$86,0),0)</f>
        <v>Zorn 1</v>
      </c>
      <c r="Y4408" s="7" t="str">
        <f>IF(INDEX(Map!$C$2:$C$86,MATCH(D4408,Map!$A$2:$A$86,0),0)="","N/A",E4408*INDEX(Map!$C$2:$C$86,MATCH(D4408,Map!$A$2:$A$86,0),0))</f>
        <v>N/A</v>
      </c>
      <c r="Z4408" s="7">
        <f>IF(INDEX(Map!$D$2:$D$86,MATCH(D4408,Map!$A$2:$A$86,0),0)="","N/A",E4408*INDEX(Map!$D$2:$D$86,MATCH(D4408,Map!$A$2:$A$86,0),0))</f>
        <v>0</v>
      </c>
      <c r="AA4408" t="str">
        <f>INDEX(Map!$E$2:$E$86,MATCH(D4408,Map!$A$2:$A$86,0),0)</f>
        <v>SCCT</v>
      </c>
    </row>
    <row r="4409" spans="1:27" x14ac:dyDescent="0.25">
      <c r="A4409" s="1" t="s">
        <v>122</v>
      </c>
      <c r="B4409" s="1" t="s">
        <v>111</v>
      </c>
      <c r="C4409" s="1">
        <v>40</v>
      </c>
      <c r="D4409" s="1" t="s">
        <v>62</v>
      </c>
      <c r="E4409" s="1">
        <v>6.3</v>
      </c>
      <c r="F4409" s="1">
        <v>0</v>
      </c>
      <c r="G4409" s="1">
        <v>26.9</v>
      </c>
      <c r="H4409" s="1">
        <v>25</v>
      </c>
      <c r="I4409" s="1" t="s">
        <v>63</v>
      </c>
      <c r="J4409" s="1" t="s">
        <v>63</v>
      </c>
      <c r="K4409" s="1">
        <v>205</v>
      </c>
      <c r="L4409" s="1">
        <v>0</v>
      </c>
      <c r="M4409" s="1">
        <v>0</v>
      </c>
      <c r="N4409" s="1" t="s">
        <v>63</v>
      </c>
      <c r="O4409" s="1">
        <v>0</v>
      </c>
      <c r="P4409" s="1">
        <v>0</v>
      </c>
      <c r="Q4409" s="1">
        <v>0</v>
      </c>
      <c r="R4409" s="1">
        <v>0</v>
      </c>
      <c r="S4409" s="1">
        <v>0</v>
      </c>
      <c r="T4409" s="1">
        <v>0</v>
      </c>
      <c r="U4409" s="3" t="str">
        <f t="shared" si="68"/>
        <v>2017Plan</v>
      </c>
      <c r="V4409" s="2">
        <f>DATE(A4409,INDEX(Map!$H$1:$H$12,MATCH(B4409,Map!$G$1:$G$12,0),0),1)</f>
        <v>43952</v>
      </c>
      <c r="W4409" t="str">
        <f>IF(AND(V4409&gt;=Map!$K$2,V4409&lt;=Map!$L$2),"Base",IF(AND(V4409&gt;=Map!$K$3,V4409&lt;=Map!$L$3),"Fcst","N/A"))</f>
        <v>N/A</v>
      </c>
      <c r="X4409" t="str">
        <f>INDEX(Map!$B$2:$B$86,MATCH(D4409,Map!$A$2:$A$86,0),0)</f>
        <v>Dix Dam</v>
      </c>
      <c r="Y4409" s="7">
        <f>IF(INDEX(Map!$C$2:$C$86,MATCH(D4409,Map!$A$2:$A$86,0),0)="","N/A",E4409*INDEX(Map!$C$2:$C$86,MATCH(D4409,Map!$A$2:$A$86,0),0))</f>
        <v>6.3</v>
      </c>
      <c r="Z4409" s="7" t="str">
        <f>IF(INDEX(Map!$D$2:$D$86,MATCH(D4409,Map!$A$2:$A$86,0),0)="","N/A",E4409*INDEX(Map!$D$2:$D$86,MATCH(D4409,Map!$A$2:$A$86,0),0))</f>
        <v>N/A</v>
      </c>
      <c r="AA4409" t="str">
        <f>INDEX(Map!$E$2:$E$86,MATCH(D4409,Map!$A$2:$A$86,0),0)</f>
        <v>Hydro</v>
      </c>
    </row>
    <row r="4410" spans="1:27" x14ac:dyDescent="0.25">
      <c r="A4410" s="1" t="s">
        <v>122</v>
      </c>
      <c r="B4410" s="1" t="s">
        <v>111</v>
      </c>
      <c r="C4410" s="1">
        <v>41</v>
      </c>
      <c r="D4410" s="1" t="s">
        <v>64</v>
      </c>
      <c r="E4410" s="1">
        <v>24.1</v>
      </c>
      <c r="F4410" s="1">
        <v>0</v>
      </c>
      <c r="G4410" s="1">
        <v>100</v>
      </c>
      <c r="H4410" s="1">
        <v>0</v>
      </c>
      <c r="I4410" s="1" t="s">
        <v>63</v>
      </c>
      <c r="J4410" s="1" t="s">
        <v>63</v>
      </c>
      <c r="K4410" s="1">
        <v>744</v>
      </c>
      <c r="L4410" s="1">
        <v>0</v>
      </c>
      <c r="M4410" s="1">
        <v>0</v>
      </c>
      <c r="N4410" s="1" t="s">
        <v>63</v>
      </c>
      <c r="O4410" s="1">
        <v>0</v>
      </c>
      <c r="P4410" s="1">
        <v>0</v>
      </c>
      <c r="Q4410" s="1">
        <v>0</v>
      </c>
      <c r="R4410" s="1">
        <v>0</v>
      </c>
      <c r="S4410" s="1">
        <v>0</v>
      </c>
      <c r="T4410" s="1">
        <v>0</v>
      </c>
      <c r="U4410" s="3" t="str">
        <f t="shared" si="68"/>
        <v>2017Plan</v>
      </c>
      <c r="V4410" s="2">
        <f>DATE(A4410,INDEX(Map!$H$1:$H$12,MATCH(B4410,Map!$G$1:$G$12,0),0),1)</f>
        <v>43952</v>
      </c>
      <c r="W4410" t="str">
        <f>IF(AND(V4410&gt;=Map!$K$2,V4410&lt;=Map!$L$2),"Base",IF(AND(V4410&gt;=Map!$K$3,V4410&lt;=Map!$L$3),"Fcst","N/A"))</f>
        <v>N/A</v>
      </c>
      <c r="X4410" t="str">
        <f>INDEX(Map!$B$2:$B$86,MATCH(D4410,Map!$A$2:$A$86,0),0)</f>
        <v>Ohio Falls</v>
      </c>
      <c r="Y4410" s="7" t="str">
        <f>IF(INDEX(Map!$C$2:$C$86,MATCH(D4410,Map!$A$2:$A$86,0),0)="","N/A",E4410*INDEX(Map!$C$2:$C$86,MATCH(D4410,Map!$A$2:$A$86,0),0))</f>
        <v>N/A</v>
      </c>
      <c r="Z4410" s="7">
        <f>IF(INDEX(Map!$D$2:$D$86,MATCH(D4410,Map!$A$2:$A$86,0),0)="","N/A",E4410*INDEX(Map!$D$2:$D$86,MATCH(D4410,Map!$A$2:$A$86,0),0))</f>
        <v>24.1</v>
      </c>
      <c r="AA4410" t="str">
        <f>INDEX(Map!$E$2:$E$86,MATCH(D4410,Map!$A$2:$A$86,0),0)</f>
        <v>Hydro</v>
      </c>
    </row>
    <row r="4411" spans="1:27" x14ac:dyDescent="0.25">
      <c r="A4411" s="1" t="s">
        <v>122</v>
      </c>
      <c r="B4411" s="1" t="s">
        <v>111</v>
      </c>
      <c r="C4411" s="1">
        <v>42</v>
      </c>
      <c r="D4411" s="1" t="s">
        <v>65</v>
      </c>
      <c r="E4411" s="1">
        <v>2.1</v>
      </c>
      <c r="F4411" s="1">
        <v>0</v>
      </c>
      <c r="G4411" s="1">
        <v>100</v>
      </c>
      <c r="H4411" s="1">
        <v>0</v>
      </c>
      <c r="I4411" s="1" t="s">
        <v>63</v>
      </c>
      <c r="J4411" s="1" t="s">
        <v>63</v>
      </c>
      <c r="K4411" s="1">
        <v>744</v>
      </c>
      <c r="L4411" s="1">
        <v>0</v>
      </c>
      <c r="M4411" s="1">
        <v>0</v>
      </c>
      <c r="N4411" s="1" t="s">
        <v>63</v>
      </c>
      <c r="O4411" s="1">
        <v>0</v>
      </c>
      <c r="P4411" s="1">
        <v>0</v>
      </c>
      <c r="Q4411" s="1">
        <v>0</v>
      </c>
      <c r="R4411" s="1">
        <v>0</v>
      </c>
      <c r="S4411" s="1">
        <v>0</v>
      </c>
      <c r="T4411" s="1">
        <v>0</v>
      </c>
      <c r="U4411" s="3" t="str">
        <f t="shared" si="68"/>
        <v>2017Plan</v>
      </c>
      <c r="V4411" s="2">
        <f>DATE(A4411,INDEX(Map!$H$1:$H$12,MATCH(B4411,Map!$G$1:$G$12,0),0),1)</f>
        <v>43952</v>
      </c>
      <c r="W4411" t="str">
        <f>IF(AND(V4411&gt;=Map!$K$2,V4411&lt;=Map!$L$2),"Base",IF(AND(V4411&gt;=Map!$K$3,V4411&lt;=Map!$L$3),"Fcst","N/A"))</f>
        <v>N/A</v>
      </c>
      <c r="X4411" t="str">
        <f>INDEX(Map!$B$2:$B$86,MATCH(D4411,Map!$A$2:$A$86,0),0)</f>
        <v>Brown Solar</v>
      </c>
      <c r="Y4411" s="7">
        <f>IF(INDEX(Map!$C$2:$C$86,MATCH(D4411,Map!$A$2:$A$86,0),0)="","N/A",E4411*INDEX(Map!$C$2:$C$86,MATCH(D4411,Map!$A$2:$A$86,0),0))</f>
        <v>1.2809999999999999</v>
      </c>
      <c r="Z4411" s="7">
        <f>IF(INDEX(Map!$D$2:$D$86,MATCH(D4411,Map!$A$2:$A$86,0),0)="","N/A",E4411*INDEX(Map!$D$2:$D$86,MATCH(D4411,Map!$A$2:$A$86,0),0))</f>
        <v>0.81900000000000006</v>
      </c>
      <c r="AA4411" t="str">
        <f>INDEX(Map!$E$2:$E$86,MATCH(D4411,Map!$A$2:$A$86,0),0)</f>
        <v>Solar</v>
      </c>
    </row>
    <row r="4412" spans="1:27" x14ac:dyDescent="0.25">
      <c r="A4412" s="1" t="s">
        <v>122</v>
      </c>
      <c r="B4412" s="1" t="s">
        <v>111</v>
      </c>
      <c r="C4412" s="1">
        <v>43</v>
      </c>
      <c r="D4412" s="1" t="s">
        <v>66</v>
      </c>
      <c r="E4412" s="1">
        <v>11.5</v>
      </c>
      <c r="F4412" s="1">
        <v>0</v>
      </c>
      <c r="G4412" s="1">
        <v>100</v>
      </c>
      <c r="H4412" s="1">
        <v>0</v>
      </c>
      <c r="I4412" s="1">
        <v>1153.2</v>
      </c>
      <c r="J4412" s="1">
        <v>100000</v>
      </c>
      <c r="K4412" s="1">
        <v>744</v>
      </c>
      <c r="L4412" s="1">
        <v>28.3</v>
      </c>
      <c r="M4412" s="1">
        <v>327</v>
      </c>
      <c r="N4412" s="1">
        <v>0</v>
      </c>
      <c r="O4412" s="1">
        <v>0</v>
      </c>
      <c r="P4412" s="1">
        <v>0</v>
      </c>
      <c r="Q4412" s="1">
        <v>0</v>
      </c>
      <c r="R4412" s="1">
        <v>28.32</v>
      </c>
      <c r="S4412" s="1">
        <v>28.32</v>
      </c>
      <c r="T4412" s="1">
        <v>327</v>
      </c>
      <c r="U4412" s="3" t="str">
        <f t="shared" si="68"/>
        <v>2017Plan</v>
      </c>
      <c r="V4412" s="2">
        <f>DATE(A4412,INDEX(Map!$H$1:$H$12,MATCH(B4412,Map!$G$1:$G$12,0),0),1)</f>
        <v>43952</v>
      </c>
      <c r="W4412" t="str">
        <f>IF(AND(V4412&gt;=Map!$K$2,V4412&lt;=Map!$L$2),"Base",IF(AND(V4412&gt;=Map!$K$3,V4412&lt;=Map!$L$3),"Fcst","N/A"))</f>
        <v>N/A</v>
      </c>
      <c r="X4412" t="str">
        <f>INDEX(Map!$B$2:$B$86,MATCH(D4412,Map!$A$2:$A$86,0),0)</f>
        <v>OVEC</v>
      </c>
      <c r="Y4412" s="7">
        <f>IF(INDEX(Map!$C$2:$C$86,MATCH(D4412,Map!$A$2:$A$86,0),0)="","N/A",E4412*INDEX(Map!$C$2:$C$86,MATCH(D4412,Map!$A$2:$A$86,0),0))</f>
        <v>11.5</v>
      </c>
      <c r="Z4412" s="7" t="str">
        <f>IF(INDEX(Map!$D$2:$D$86,MATCH(D4412,Map!$A$2:$A$86,0),0)="","N/A",E4412*INDEX(Map!$D$2:$D$86,MATCH(D4412,Map!$A$2:$A$86,0),0))</f>
        <v>N/A</v>
      </c>
      <c r="AA4412" t="str">
        <f>INDEX(Map!$E$2:$E$86,MATCH(D4412,Map!$A$2:$A$86,0),0)</f>
        <v>Coal</v>
      </c>
    </row>
    <row r="4413" spans="1:27" x14ac:dyDescent="0.25">
      <c r="A4413" s="1" t="s">
        <v>122</v>
      </c>
      <c r="B4413" s="1" t="s">
        <v>111</v>
      </c>
      <c r="C4413" s="1">
        <v>44</v>
      </c>
      <c r="D4413" s="1" t="s">
        <v>67</v>
      </c>
      <c r="E4413" s="1">
        <v>1.7</v>
      </c>
      <c r="F4413" s="1">
        <v>0</v>
      </c>
      <c r="G4413" s="1">
        <v>11.1</v>
      </c>
      <c r="H4413" s="1">
        <v>24</v>
      </c>
      <c r="I4413" s="1">
        <v>166.6</v>
      </c>
      <c r="J4413" s="1">
        <v>100000</v>
      </c>
      <c r="K4413" s="1">
        <v>77</v>
      </c>
      <c r="L4413" s="1">
        <v>28.3</v>
      </c>
      <c r="M4413" s="1">
        <v>47</v>
      </c>
      <c r="N4413" s="1">
        <v>0</v>
      </c>
      <c r="O4413" s="1">
        <v>0</v>
      </c>
      <c r="P4413" s="1">
        <v>0</v>
      </c>
      <c r="Q4413" s="1">
        <v>0</v>
      </c>
      <c r="R4413" s="1">
        <v>28.32</v>
      </c>
      <c r="S4413" s="1">
        <v>28.32</v>
      </c>
      <c r="T4413" s="1">
        <v>47</v>
      </c>
      <c r="U4413" s="3" t="str">
        <f t="shared" si="68"/>
        <v>2017Plan</v>
      </c>
      <c r="V4413" s="2">
        <f>DATE(A4413,INDEX(Map!$H$1:$H$12,MATCH(B4413,Map!$G$1:$G$12,0),0),1)</f>
        <v>43952</v>
      </c>
      <c r="W4413" t="str">
        <f>IF(AND(V4413&gt;=Map!$K$2,V4413&lt;=Map!$L$2),"Base",IF(AND(V4413&gt;=Map!$K$3,V4413&lt;=Map!$L$3),"Fcst","N/A"))</f>
        <v>N/A</v>
      </c>
      <c r="X4413" t="str">
        <f>INDEX(Map!$B$2:$B$86,MATCH(D4413,Map!$A$2:$A$86,0),0)</f>
        <v>OVEC</v>
      </c>
      <c r="Y4413" s="7">
        <f>IF(INDEX(Map!$C$2:$C$86,MATCH(D4413,Map!$A$2:$A$86,0),0)="","N/A",E4413*INDEX(Map!$C$2:$C$86,MATCH(D4413,Map!$A$2:$A$86,0),0))</f>
        <v>1.7</v>
      </c>
      <c r="Z4413" s="7" t="str">
        <f>IF(INDEX(Map!$D$2:$D$86,MATCH(D4413,Map!$A$2:$A$86,0),0)="","N/A",E4413*INDEX(Map!$D$2:$D$86,MATCH(D4413,Map!$A$2:$A$86,0),0))</f>
        <v>N/A</v>
      </c>
      <c r="AA4413" t="str">
        <f>INDEX(Map!$E$2:$E$86,MATCH(D4413,Map!$A$2:$A$86,0),0)</f>
        <v>Coal</v>
      </c>
    </row>
    <row r="4414" spans="1:27" x14ac:dyDescent="0.25">
      <c r="A4414" s="1" t="s">
        <v>122</v>
      </c>
      <c r="B4414" s="1" t="s">
        <v>111</v>
      </c>
      <c r="C4414" s="1">
        <v>45</v>
      </c>
      <c r="D4414" s="1" t="s">
        <v>68</v>
      </c>
      <c r="E4414" s="1">
        <v>25.7</v>
      </c>
      <c r="F4414" s="1">
        <v>0</v>
      </c>
      <c r="G4414" s="1">
        <v>100</v>
      </c>
      <c r="H4414" s="1">
        <v>0</v>
      </c>
      <c r="I4414" s="1">
        <v>2566.8000000000002</v>
      </c>
      <c r="J4414" s="1">
        <v>100000</v>
      </c>
      <c r="K4414" s="1">
        <v>744</v>
      </c>
      <c r="L4414" s="1">
        <v>28.3</v>
      </c>
      <c r="M4414" s="1">
        <v>727</v>
      </c>
      <c r="N4414" s="1">
        <v>0</v>
      </c>
      <c r="O4414" s="1">
        <v>0</v>
      </c>
      <c r="P4414" s="1">
        <v>0</v>
      </c>
      <c r="Q4414" s="1">
        <v>0</v>
      </c>
      <c r="R4414" s="1">
        <v>28.32</v>
      </c>
      <c r="S4414" s="1">
        <v>28.32</v>
      </c>
      <c r="T4414" s="1">
        <v>727</v>
      </c>
      <c r="U4414" s="3" t="str">
        <f t="shared" si="68"/>
        <v>2017Plan</v>
      </c>
      <c r="V4414" s="2">
        <f>DATE(A4414,INDEX(Map!$H$1:$H$12,MATCH(B4414,Map!$G$1:$G$12,0),0),1)</f>
        <v>43952</v>
      </c>
      <c r="W4414" t="str">
        <f>IF(AND(V4414&gt;=Map!$K$2,V4414&lt;=Map!$L$2),"Base",IF(AND(V4414&gt;=Map!$K$3,V4414&lt;=Map!$L$3),"Fcst","N/A"))</f>
        <v>N/A</v>
      </c>
      <c r="X4414" t="str">
        <f>INDEX(Map!$B$2:$B$86,MATCH(D4414,Map!$A$2:$A$86,0),0)</f>
        <v>OVEC</v>
      </c>
      <c r="Y4414" s="7" t="str">
        <f>IF(INDEX(Map!$C$2:$C$86,MATCH(D4414,Map!$A$2:$A$86,0),0)="","N/A",E4414*INDEX(Map!$C$2:$C$86,MATCH(D4414,Map!$A$2:$A$86,0),0))</f>
        <v>N/A</v>
      </c>
      <c r="Z4414" s="7">
        <f>IF(INDEX(Map!$D$2:$D$86,MATCH(D4414,Map!$A$2:$A$86,0),0)="","N/A",E4414*INDEX(Map!$D$2:$D$86,MATCH(D4414,Map!$A$2:$A$86,0),0))</f>
        <v>25.7</v>
      </c>
      <c r="AA4414" t="str">
        <f>INDEX(Map!$E$2:$E$86,MATCH(D4414,Map!$A$2:$A$86,0),0)</f>
        <v>Coal</v>
      </c>
    </row>
    <row r="4415" spans="1:27" x14ac:dyDescent="0.25">
      <c r="A4415" s="1" t="s">
        <v>122</v>
      </c>
      <c r="B4415" s="1" t="s">
        <v>111</v>
      </c>
      <c r="C4415" s="1">
        <v>46</v>
      </c>
      <c r="D4415" s="1" t="s">
        <v>69</v>
      </c>
      <c r="E4415" s="1">
        <v>5.3</v>
      </c>
      <c r="F4415" s="1">
        <v>0</v>
      </c>
      <c r="G4415" s="1">
        <v>15.5</v>
      </c>
      <c r="H4415" s="1">
        <v>34</v>
      </c>
      <c r="I4415" s="1">
        <v>526.9</v>
      </c>
      <c r="J4415" s="1">
        <v>100000</v>
      </c>
      <c r="K4415" s="1">
        <v>114</v>
      </c>
      <c r="L4415" s="1">
        <v>28.3</v>
      </c>
      <c r="M4415" s="1">
        <v>149</v>
      </c>
      <c r="N4415" s="1">
        <v>0</v>
      </c>
      <c r="O4415" s="1">
        <v>0</v>
      </c>
      <c r="P4415" s="1">
        <v>0</v>
      </c>
      <c r="Q4415" s="1">
        <v>0</v>
      </c>
      <c r="R4415" s="1">
        <v>28.32</v>
      </c>
      <c r="S4415" s="1">
        <v>28.32</v>
      </c>
      <c r="T4415" s="1">
        <v>149</v>
      </c>
      <c r="U4415" s="3" t="str">
        <f t="shared" si="68"/>
        <v>2017Plan</v>
      </c>
      <c r="V4415" s="2">
        <f>DATE(A4415,INDEX(Map!$H$1:$H$12,MATCH(B4415,Map!$G$1:$G$12,0),0),1)</f>
        <v>43952</v>
      </c>
      <c r="W4415" t="str">
        <f>IF(AND(V4415&gt;=Map!$K$2,V4415&lt;=Map!$L$2),"Base",IF(AND(V4415&gt;=Map!$K$3,V4415&lt;=Map!$L$3),"Fcst","N/A"))</f>
        <v>N/A</v>
      </c>
      <c r="X4415" t="str">
        <f>INDEX(Map!$B$2:$B$86,MATCH(D4415,Map!$A$2:$A$86,0),0)</f>
        <v>OVEC</v>
      </c>
      <c r="Y4415" s="7" t="str">
        <f>IF(INDEX(Map!$C$2:$C$86,MATCH(D4415,Map!$A$2:$A$86,0),0)="","N/A",E4415*INDEX(Map!$C$2:$C$86,MATCH(D4415,Map!$A$2:$A$86,0),0))</f>
        <v>N/A</v>
      </c>
      <c r="Z4415" s="7">
        <f>IF(INDEX(Map!$D$2:$D$86,MATCH(D4415,Map!$A$2:$A$86,0),0)="","N/A",E4415*INDEX(Map!$D$2:$D$86,MATCH(D4415,Map!$A$2:$A$86,0),0))</f>
        <v>5.3</v>
      </c>
      <c r="AA4415" t="str">
        <f>INDEX(Map!$E$2:$E$86,MATCH(D4415,Map!$A$2:$A$86,0),0)</f>
        <v>Coal</v>
      </c>
    </row>
    <row r="4416" spans="1:27" x14ac:dyDescent="0.25">
      <c r="A4416" s="1" t="s">
        <v>122</v>
      </c>
      <c r="B4416" s="1" t="s">
        <v>111</v>
      </c>
      <c r="C4416" s="1">
        <v>47</v>
      </c>
      <c r="D4416" s="1" t="s">
        <v>70</v>
      </c>
      <c r="E4416" s="1">
        <v>0</v>
      </c>
      <c r="F4416" s="1">
        <v>0</v>
      </c>
      <c r="G4416" s="1">
        <v>0</v>
      </c>
      <c r="H4416" s="1">
        <v>0</v>
      </c>
      <c r="I4416" s="1" t="s">
        <v>63</v>
      </c>
      <c r="J4416" s="1" t="s">
        <v>63</v>
      </c>
      <c r="K4416" s="1">
        <v>0</v>
      </c>
      <c r="L4416" s="1">
        <v>0</v>
      </c>
      <c r="M4416" s="1">
        <v>0</v>
      </c>
      <c r="N4416" s="1" t="s">
        <v>63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</v>
      </c>
      <c r="U4416" s="3" t="str">
        <f t="shared" si="68"/>
        <v>2017Plan</v>
      </c>
      <c r="V4416" s="2">
        <f>DATE(A4416,INDEX(Map!$H$1:$H$12,MATCH(B4416,Map!$G$1:$G$12,0),0),1)</f>
        <v>43952</v>
      </c>
      <c r="W4416" t="str">
        <f>IF(AND(V4416&gt;=Map!$K$2,V4416&lt;=Map!$L$2),"Base",IF(AND(V4416&gt;=Map!$K$3,V4416&lt;=Map!$L$3),"Fcst","N/A"))</f>
        <v>N/A</v>
      </c>
      <c r="X4416" t="str">
        <f>INDEX(Map!$B$2:$B$86,MATCH(D4416,Map!$A$2:$A$86,0),0)</f>
        <v>N/A</v>
      </c>
      <c r="Y4416" s="7" t="str">
        <f>IF(INDEX(Map!$C$2:$C$86,MATCH(D4416,Map!$A$2:$A$86,0),0)="","N/A",E4416*INDEX(Map!$C$2:$C$86,MATCH(D4416,Map!$A$2:$A$86,0),0))</f>
        <v>N/A</v>
      </c>
      <c r="Z4416" s="7" t="str">
        <f>IF(INDEX(Map!$D$2:$D$86,MATCH(D4416,Map!$A$2:$A$86,0),0)="","N/A",E4416*INDEX(Map!$D$2:$D$86,MATCH(D4416,Map!$A$2:$A$86,0),0))</f>
        <v>N/A</v>
      </c>
      <c r="AA4416" t="str">
        <f>INDEX(Map!$E$2:$E$86,MATCH(D4416,Map!$A$2:$A$86,0),0)</f>
        <v>Purchases</v>
      </c>
    </row>
    <row r="4417" spans="1:27" x14ac:dyDescent="0.25">
      <c r="A4417" s="1" t="s">
        <v>122</v>
      </c>
      <c r="B4417" s="1" t="s">
        <v>111</v>
      </c>
      <c r="C4417" s="1">
        <v>48</v>
      </c>
      <c r="D4417" s="1" t="s">
        <v>71</v>
      </c>
      <c r="E4417" s="1">
        <v>0</v>
      </c>
      <c r="F4417" s="1">
        <v>0</v>
      </c>
      <c r="G4417" s="1">
        <v>0</v>
      </c>
      <c r="H4417" s="1">
        <v>0</v>
      </c>
      <c r="I4417" s="1" t="s">
        <v>63</v>
      </c>
      <c r="J4417" s="1" t="s">
        <v>63</v>
      </c>
      <c r="K4417" s="1">
        <v>0</v>
      </c>
      <c r="L4417" s="1">
        <v>0</v>
      </c>
      <c r="M4417" s="1">
        <v>0</v>
      </c>
      <c r="N4417" s="1" t="s">
        <v>63</v>
      </c>
      <c r="O4417" s="1">
        <v>0</v>
      </c>
      <c r="P4417" s="1">
        <v>0</v>
      </c>
      <c r="Q4417" s="1">
        <v>0</v>
      </c>
      <c r="R4417" s="1">
        <v>0</v>
      </c>
      <c r="S4417" s="1">
        <v>0</v>
      </c>
      <c r="T4417" s="1">
        <v>0</v>
      </c>
      <c r="U4417" s="3" t="str">
        <f t="shared" si="68"/>
        <v>2017Plan</v>
      </c>
      <c r="V4417" s="2">
        <f>DATE(A4417,INDEX(Map!$H$1:$H$12,MATCH(B4417,Map!$G$1:$G$12,0),0),1)</f>
        <v>43952</v>
      </c>
      <c r="W4417" t="str">
        <f>IF(AND(V4417&gt;=Map!$K$2,V4417&lt;=Map!$L$2),"Base",IF(AND(V4417&gt;=Map!$K$3,V4417&lt;=Map!$L$3),"Fcst","N/A"))</f>
        <v>N/A</v>
      </c>
      <c r="X4417" t="str">
        <f>INDEX(Map!$B$2:$B$86,MATCH(D4417,Map!$A$2:$A$86,0),0)</f>
        <v>N/A</v>
      </c>
      <c r="Y4417" s="7" t="str">
        <f>IF(INDEX(Map!$C$2:$C$86,MATCH(D4417,Map!$A$2:$A$86,0),0)="","N/A",E4417*INDEX(Map!$C$2:$C$86,MATCH(D4417,Map!$A$2:$A$86,0),0))</f>
        <v>N/A</v>
      </c>
      <c r="Z4417" s="7" t="str">
        <f>IF(INDEX(Map!$D$2:$D$86,MATCH(D4417,Map!$A$2:$A$86,0),0)="","N/A",E4417*INDEX(Map!$D$2:$D$86,MATCH(D4417,Map!$A$2:$A$86,0),0))</f>
        <v>N/A</v>
      </c>
      <c r="AA4417" t="str">
        <f>INDEX(Map!$E$2:$E$86,MATCH(D4417,Map!$A$2:$A$86,0),0)</f>
        <v>Purchases</v>
      </c>
    </row>
    <row r="4418" spans="1:27" x14ac:dyDescent="0.25">
      <c r="A4418" s="1" t="s">
        <v>122</v>
      </c>
      <c r="B4418" s="1" t="s">
        <v>111</v>
      </c>
      <c r="C4418" s="1">
        <v>49</v>
      </c>
      <c r="D4418" s="1" t="s">
        <v>72</v>
      </c>
      <c r="E4418" s="1">
        <v>0</v>
      </c>
      <c r="F4418" s="1">
        <v>0</v>
      </c>
      <c r="G4418" s="1">
        <v>0</v>
      </c>
      <c r="H4418" s="1">
        <v>0</v>
      </c>
      <c r="I4418" s="1" t="s">
        <v>63</v>
      </c>
      <c r="J4418" s="1" t="s">
        <v>63</v>
      </c>
      <c r="K4418" s="1">
        <v>0</v>
      </c>
      <c r="L4418" s="1">
        <v>0</v>
      </c>
      <c r="M4418" s="1">
        <v>0</v>
      </c>
      <c r="N4418" s="1" t="s">
        <v>63</v>
      </c>
      <c r="O4418" s="1">
        <v>0</v>
      </c>
      <c r="P4418" s="1">
        <v>0</v>
      </c>
      <c r="Q4418" s="1">
        <v>0</v>
      </c>
      <c r="R4418" s="1">
        <v>0</v>
      </c>
      <c r="S4418" s="1">
        <v>0</v>
      </c>
      <c r="T4418" s="1">
        <v>0</v>
      </c>
      <c r="U4418" s="3" t="str">
        <f t="shared" si="68"/>
        <v>2017Plan</v>
      </c>
      <c r="V4418" s="2">
        <f>DATE(A4418,INDEX(Map!$H$1:$H$12,MATCH(B4418,Map!$G$1:$G$12,0),0),1)</f>
        <v>43952</v>
      </c>
      <c r="W4418" t="str">
        <f>IF(AND(V4418&gt;=Map!$K$2,V4418&lt;=Map!$L$2),"Base",IF(AND(V4418&gt;=Map!$K$3,V4418&lt;=Map!$L$3),"Fcst","N/A"))</f>
        <v>N/A</v>
      </c>
      <c r="X4418" t="str">
        <f>INDEX(Map!$B$2:$B$86,MATCH(D4418,Map!$A$2:$A$86,0),0)</f>
        <v>N/A</v>
      </c>
      <c r="Y4418" s="7" t="str">
        <f>IF(INDEX(Map!$C$2:$C$86,MATCH(D4418,Map!$A$2:$A$86,0),0)="","N/A",E4418*INDEX(Map!$C$2:$C$86,MATCH(D4418,Map!$A$2:$A$86,0),0))</f>
        <v>N/A</v>
      </c>
      <c r="Z4418" s="7" t="str">
        <f>IF(INDEX(Map!$D$2:$D$86,MATCH(D4418,Map!$A$2:$A$86,0),0)="","N/A",E4418*INDEX(Map!$D$2:$D$86,MATCH(D4418,Map!$A$2:$A$86,0),0))</f>
        <v>N/A</v>
      </c>
      <c r="AA4418" t="str">
        <f>INDEX(Map!$E$2:$E$86,MATCH(D4418,Map!$A$2:$A$86,0),0)</f>
        <v>Purchases</v>
      </c>
    </row>
    <row r="4419" spans="1:27" x14ac:dyDescent="0.25">
      <c r="A4419" s="1" t="s">
        <v>122</v>
      </c>
      <c r="B4419" s="1" t="s">
        <v>111</v>
      </c>
      <c r="C4419" s="1">
        <v>50</v>
      </c>
      <c r="D4419" s="1" t="s">
        <v>73</v>
      </c>
      <c r="E4419" s="1">
        <v>0</v>
      </c>
      <c r="F4419" s="1">
        <v>0</v>
      </c>
      <c r="G4419" s="1">
        <v>0</v>
      </c>
      <c r="H4419" s="1">
        <v>0</v>
      </c>
      <c r="I4419" s="1" t="s">
        <v>63</v>
      </c>
      <c r="J4419" s="1" t="s">
        <v>63</v>
      </c>
      <c r="K4419" s="1">
        <v>0</v>
      </c>
      <c r="L4419" s="1">
        <v>0</v>
      </c>
      <c r="M4419" s="1">
        <v>0</v>
      </c>
      <c r="N4419" s="1" t="s">
        <v>63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</v>
      </c>
      <c r="U4419" s="3" t="str">
        <f t="shared" si="68"/>
        <v>2017Plan</v>
      </c>
      <c r="V4419" s="2">
        <f>DATE(A4419,INDEX(Map!$H$1:$H$12,MATCH(B4419,Map!$G$1:$G$12,0),0),1)</f>
        <v>43952</v>
      </c>
      <c r="W4419" t="str">
        <f>IF(AND(V4419&gt;=Map!$K$2,V4419&lt;=Map!$L$2),"Base",IF(AND(V4419&gt;=Map!$K$3,V4419&lt;=Map!$L$3),"Fcst","N/A"))</f>
        <v>N/A</v>
      </c>
      <c r="X4419" t="str">
        <f>INDEX(Map!$B$2:$B$86,MATCH(D4419,Map!$A$2:$A$86,0),0)</f>
        <v>N/A</v>
      </c>
      <c r="Y4419" s="7" t="str">
        <f>IF(INDEX(Map!$C$2:$C$86,MATCH(D4419,Map!$A$2:$A$86,0),0)="","N/A",E4419*INDEX(Map!$C$2:$C$86,MATCH(D4419,Map!$A$2:$A$86,0),0))</f>
        <v>N/A</v>
      </c>
      <c r="Z4419" s="7" t="str">
        <f>IF(INDEX(Map!$D$2:$D$86,MATCH(D4419,Map!$A$2:$A$86,0),0)="","N/A",E4419*INDEX(Map!$D$2:$D$86,MATCH(D4419,Map!$A$2:$A$86,0),0))</f>
        <v>N/A</v>
      </c>
      <c r="AA4419" t="str">
        <f>INDEX(Map!$E$2:$E$86,MATCH(D4419,Map!$A$2:$A$86,0),0)</f>
        <v>Purchases</v>
      </c>
    </row>
    <row r="4420" spans="1:27" x14ac:dyDescent="0.25">
      <c r="A4420" s="1" t="s">
        <v>122</v>
      </c>
      <c r="B4420" s="1" t="s">
        <v>111</v>
      </c>
      <c r="C4420" s="1">
        <v>51</v>
      </c>
      <c r="D4420" s="1" t="s">
        <v>74</v>
      </c>
      <c r="E4420" s="1">
        <v>0</v>
      </c>
      <c r="F4420" s="1">
        <v>0</v>
      </c>
      <c r="G4420" s="1">
        <v>0</v>
      </c>
      <c r="H4420" s="1">
        <v>0</v>
      </c>
      <c r="I4420" s="1" t="s">
        <v>63</v>
      </c>
      <c r="J4420" s="1" t="s">
        <v>63</v>
      </c>
      <c r="K4420" s="1">
        <v>0</v>
      </c>
      <c r="L4420" s="1">
        <v>0</v>
      </c>
      <c r="M4420" s="1">
        <v>0</v>
      </c>
      <c r="N4420" s="1" t="s">
        <v>63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3" t="str">
        <f t="shared" ref="U4420:U4483" si="69">U4419</f>
        <v>2017Plan</v>
      </c>
      <c r="V4420" s="2">
        <f>DATE(A4420,INDEX(Map!$H$1:$H$12,MATCH(B4420,Map!$G$1:$G$12,0),0),1)</f>
        <v>43952</v>
      </c>
      <c r="W4420" t="str">
        <f>IF(AND(V4420&gt;=Map!$K$2,V4420&lt;=Map!$L$2),"Base",IF(AND(V4420&gt;=Map!$K$3,V4420&lt;=Map!$L$3),"Fcst","N/A"))</f>
        <v>N/A</v>
      </c>
      <c r="X4420" t="str">
        <f>INDEX(Map!$B$2:$B$86,MATCH(D4420,Map!$A$2:$A$86,0),0)</f>
        <v>N/A</v>
      </c>
      <c r="Y4420" s="7" t="str">
        <f>IF(INDEX(Map!$C$2:$C$86,MATCH(D4420,Map!$A$2:$A$86,0),0)="","N/A",E4420*INDEX(Map!$C$2:$C$86,MATCH(D4420,Map!$A$2:$A$86,0),0))</f>
        <v>N/A</v>
      </c>
      <c r="Z4420" s="7" t="str">
        <f>IF(INDEX(Map!$D$2:$D$86,MATCH(D4420,Map!$A$2:$A$86,0),0)="","N/A",E4420*INDEX(Map!$D$2:$D$86,MATCH(D4420,Map!$A$2:$A$86,0),0))</f>
        <v>N/A</v>
      </c>
      <c r="AA4420" t="str">
        <f>INDEX(Map!$E$2:$E$86,MATCH(D4420,Map!$A$2:$A$86,0),0)</f>
        <v>Purchases</v>
      </c>
    </row>
    <row r="4421" spans="1:27" x14ac:dyDescent="0.25">
      <c r="A4421" s="1" t="s">
        <v>122</v>
      </c>
      <c r="B4421" s="1" t="s">
        <v>111</v>
      </c>
      <c r="C4421" s="1">
        <v>52</v>
      </c>
      <c r="D4421" s="1" t="s">
        <v>75</v>
      </c>
      <c r="E4421" s="1">
        <v>0</v>
      </c>
      <c r="F4421" s="1">
        <v>0</v>
      </c>
      <c r="G4421" s="1">
        <v>0</v>
      </c>
      <c r="H4421" s="1">
        <v>0</v>
      </c>
      <c r="I4421" s="1" t="s">
        <v>63</v>
      </c>
      <c r="J4421" s="1" t="s">
        <v>63</v>
      </c>
      <c r="K4421" s="1">
        <v>0</v>
      </c>
      <c r="L4421" s="1">
        <v>0</v>
      </c>
      <c r="M4421" s="1">
        <v>0</v>
      </c>
      <c r="N4421" s="1" t="s">
        <v>63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3" t="str">
        <f t="shared" si="69"/>
        <v>2017Plan</v>
      </c>
      <c r="V4421" s="2">
        <f>DATE(A4421,INDEX(Map!$H$1:$H$12,MATCH(B4421,Map!$G$1:$G$12,0),0),1)</f>
        <v>43952</v>
      </c>
      <c r="W4421" t="str">
        <f>IF(AND(V4421&gt;=Map!$K$2,V4421&lt;=Map!$L$2),"Base",IF(AND(V4421&gt;=Map!$K$3,V4421&lt;=Map!$L$3),"Fcst","N/A"))</f>
        <v>N/A</v>
      </c>
      <c r="X4421" t="str">
        <f>INDEX(Map!$B$2:$B$86,MATCH(D4421,Map!$A$2:$A$86,0),0)</f>
        <v>N/A</v>
      </c>
      <c r="Y4421" s="7" t="str">
        <f>IF(INDEX(Map!$C$2:$C$86,MATCH(D4421,Map!$A$2:$A$86,0),0)="","N/A",E4421*INDEX(Map!$C$2:$C$86,MATCH(D4421,Map!$A$2:$A$86,0),0))</f>
        <v>N/A</v>
      </c>
      <c r="Z4421" s="7" t="str">
        <f>IF(INDEX(Map!$D$2:$D$86,MATCH(D4421,Map!$A$2:$A$86,0),0)="","N/A",E4421*INDEX(Map!$D$2:$D$86,MATCH(D4421,Map!$A$2:$A$86,0),0))</f>
        <v>N/A</v>
      </c>
      <c r="AA4421" t="str">
        <f>INDEX(Map!$E$2:$E$86,MATCH(D4421,Map!$A$2:$A$86,0),0)</f>
        <v>Purchases</v>
      </c>
    </row>
    <row r="4422" spans="1:27" x14ac:dyDescent="0.25">
      <c r="A4422" s="1" t="s">
        <v>122</v>
      </c>
      <c r="B4422" s="1" t="s">
        <v>111</v>
      </c>
      <c r="C4422" s="1">
        <v>53</v>
      </c>
      <c r="D4422" s="1" t="s">
        <v>76</v>
      </c>
      <c r="E4422" s="1">
        <v>0</v>
      </c>
      <c r="F4422" s="1">
        <v>0</v>
      </c>
      <c r="G4422" s="1">
        <v>0</v>
      </c>
      <c r="H4422" s="1">
        <v>0</v>
      </c>
      <c r="I4422" s="1" t="s">
        <v>63</v>
      </c>
      <c r="J4422" s="1" t="s">
        <v>63</v>
      </c>
      <c r="K4422" s="1">
        <v>0</v>
      </c>
      <c r="L4422" s="1">
        <v>0</v>
      </c>
      <c r="M4422" s="1">
        <v>0</v>
      </c>
      <c r="N4422" s="1" t="s">
        <v>63</v>
      </c>
      <c r="O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</v>
      </c>
      <c r="U4422" s="3" t="str">
        <f t="shared" si="69"/>
        <v>2017Plan</v>
      </c>
      <c r="V4422" s="2">
        <f>DATE(A4422,INDEX(Map!$H$1:$H$12,MATCH(B4422,Map!$G$1:$G$12,0),0),1)</f>
        <v>43952</v>
      </c>
      <c r="W4422" t="str">
        <f>IF(AND(V4422&gt;=Map!$K$2,V4422&lt;=Map!$L$2),"Base",IF(AND(V4422&gt;=Map!$K$3,V4422&lt;=Map!$L$3),"Fcst","N/A"))</f>
        <v>N/A</v>
      </c>
      <c r="X4422" t="str">
        <f>INDEX(Map!$B$2:$B$86,MATCH(D4422,Map!$A$2:$A$86,0),0)</f>
        <v>N/A</v>
      </c>
      <c r="Y4422" s="7" t="str">
        <f>IF(INDEX(Map!$C$2:$C$86,MATCH(D4422,Map!$A$2:$A$86,0),0)="","N/A",E4422*INDEX(Map!$C$2:$C$86,MATCH(D4422,Map!$A$2:$A$86,0),0))</f>
        <v>N/A</v>
      </c>
      <c r="Z4422" s="7" t="str">
        <f>IF(INDEX(Map!$D$2:$D$86,MATCH(D4422,Map!$A$2:$A$86,0),0)="","N/A",E4422*INDEX(Map!$D$2:$D$86,MATCH(D4422,Map!$A$2:$A$86,0),0))</f>
        <v>N/A</v>
      </c>
      <c r="AA4422" t="str">
        <f>INDEX(Map!$E$2:$E$86,MATCH(D4422,Map!$A$2:$A$86,0),0)</f>
        <v>Purchases</v>
      </c>
    </row>
    <row r="4423" spans="1:27" x14ac:dyDescent="0.25">
      <c r="A4423" s="1" t="s">
        <v>122</v>
      </c>
      <c r="B4423" s="1" t="s">
        <v>111</v>
      </c>
      <c r="C4423" s="1">
        <v>54</v>
      </c>
      <c r="D4423" s="1" t="s">
        <v>77</v>
      </c>
      <c r="E4423" s="1">
        <v>0</v>
      </c>
      <c r="F4423" s="1">
        <v>0</v>
      </c>
      <c r="G4423" s="1">
        <v>0</v>
      </c>
      <c r="H4423" s="1">
        <v>0</v>
      </c>
      <c r="I4423" s="1" t="s">
        <v>63</v>
      </c>
      <c r="J4423" s="1" t="s">
        <v>63</v>
      </c>
      <c r="K4423" s="1">
        <v>0</v>
      </c>
      <c r="L4423" s="1">
        <v>0</v>
      </c>
      <c r="M4423" s="1">
        <v>0</v>
      </c>
      <c r="N4423" s="1" t="s">
        <v>63</v>
      </c>
      <c r="O4423" s="1">
        <v>0</v>
      </c>
      <c r="P4423" s="1">
        <v>0</v>
      </c>
      <c r="Q4423" s="1">
        <v>0</v>
      </c>
      <c r="R4423" s="1">
        <v>0</v>
      </c>
      <c r="S4423" s="1">
        <v>0</v>
      </c>
      <c r="T4423" s="1">
        <v>0</v>
      </c>
      <c r="U4423" s="3" t="str">
        <f t="shared" si="69"/>
        <v>2017Plan</v>
      </c>
      <c r="V4423" s="2">
        <f>DATE(A4423,INDEX(Map!$H$1:$H$12,MATCH(B4423,Map!$G$1:$G$12,0),0),1)</f>
        <v>43952</v>
      </c>
      <c r="W4423" t="str">
        <f>IF(AND(V4423&gt;=Map!$K$2,V4423&lt;=Map!$L$2),"Base",IF(AND(V4423&gt;=Map!$K$3,V4423&lt;=Map!$L$3),"Fcst","N/A"))</f>
        <v>N/A</v>
      </c>
      <c r="X4423" t="str">
        <f>INDEX(Map!$B$2:$B$86,MATCH(D4423,Map!$A$2:$A$86,0),0)</f>
        <v>N/A</v>
      </c>
      <c r="Y4423" s="7" t="str">
        <f>IF(INDEX(Map!$C$2:$C$86,MATCH(D4423,Map!$A$2:$A$86,0),0)="","N/A",E4423*INDEX(Map!$C$2:$C$86,MATCH(D4423,Map!$A$2:$A$86,0),0))</f>
        <v>N/A</v>
      </c>
      <c r="Z4423" s="7" t="str">
        <f>IF(INDEX(Map!$D$2:$D$86,MATCH(D4423,Map!$A$2:$A$86,0),0)="","N/A",E4423*INDEX(Map!$D$2:$D$86,MATCH(D4423,Map!$A$2:$A$86,0),0))</f>
        <v>N/A</v>
      </c>
      <c r="AA4423" t="str">
        <f>INDEX(Map!$E$2:$E$86,MATCH(D4423,Map!$A$2:$A$86,0),0)</f>
        <v>Purchases</v>
      </c>
    </row>
    <row r="4424" spans="1:27" x14ac:dyDescent="0.25">
      <c r="A4424" s="1" t="s">
        <v>122</v>
      </c>
      <c r="B4424" s="1" t="s">
        <v>111</v>
      </c>
      <c r="C4424" s="1">
        <v>55</v>
      </c>
      <c r="D4424" s="1" t="s">
        <v>78</v>
      </c>
      <c r="E4424" s="1">
        <v>0</v>
      </c>
      <c r="F4424" s="1">
        <v>0</v>
      </c>
      <c r="G4424" s="1">
        <v>0</v>
      </c>
      <c r="H4424" s="1">
        <v>0</v>
      </c>
      <c r="I4424" s="1" t="s">
        <v>63</v>
      </c>
      <c r="J4424" s="1" t="s">
        <v>63</v>
      </c>
      <c r="K4424" s="1">
        <v>0</v>
      </c>
      <c r="L4424" s="1">
        <v>0</v>
      </c>
      <c r="M4424" s="1">
        <v>0</v>
      </c>
      <c r="N4424" s="1" t="s">
        <v>63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3" t="str">
        <f t="shared" si="69"/>
        <v>2017Plan</v>
      </c>
      <c r="V4424" s="2">
        <f>DATE(A4424,INDEX(Map!$H$1:$H$12,MATCH(B4424,Map!$G$1:$G$12,0),0),1)</f>
        <v>43952</v>
      </c>
      <c r="W4424" t="str">
        <f>IF(AND(V4424&gt;=Map!$K$2,V4424&lt;=Map!$L$2),"Base",IF(AND(V4424&gt;=Map!$K$3,V4424&lt;=Map!$L$3),"Fcst","N/A"))</f>
        <v>N/A</v>
      </c>
      <c r="X4424" t="str">
        <f>INDEX(Map!$B$2:$B$86,MATCH(D4424,Map!$A$2:$A$86,0),0)</f>
        <v>N/A</v>
      </c>
      <c r="Y4424" s="7" t="str">
        <f>IF(INDEX(Map!$C$2:$C$86,MATCH(D4424,Map!$A$2:$A$86,0),0)="","N/A",E4424*INDEX(Map!$C$2:$C$86,MATCH(D4424,Map!$A$2:$A$86,0),0))</f>
        <v>N/A</v>
      </c>
      <c r="Z4424" s="7" t="str">
        <f>IF(INDEX(Map!$D$2:$D$86,MATCH(D4424,Map!$A$2:$A$86,0),0)="","N/A",E4424*INDEX(Map!$D$2:$D$86,MATCH(D4424,Map!$A$2:$A$86,0),0))</f>
        <v>N/A</v>
      </c>
      <c r="AA4424" t="str">
        <f>INDEX(Map!$E$2:$E$86,MATCH(D4424,Map!$A$2:$A$86,0),0)</f>
        <v>Purchases</v>
      </c>
    </row>
    <row r="4425" spans="1:27" x14ac:dyDescent="0.25">
      <c r="A4425" s="1" t="s">
        <v>122</v>
      </c>
      <c r="B4425" s="1" t="s">
        <v>111</v>
      </c>
      <c r="C4425" s="1">
        <v>56</v>
      </c>
      <c r="D4425" s="1" t="s">
        <v>79</v>
      </c>
      <c r="E4425" s="1">
        <v>0</v>
      </c>
      <c r="F4425" s="1">
        <v>0</v>
      </c>
      <c r="G4425" s="1">
        <v>0</v>
      </c>
      <c r="H4425" s="1">
        <v>0</v>
      </c>
      <c r="I4425" s="1" t="s">
        <v>63</v>
      </c>
      <c r="J4425" s="1" t="s">
        <v>63</v>
      </c>
      <c r="K4425" s="1">
        <v>0</v>
      </c>
      <c r="L4425" s="1">
        <v>0</v>
      </c>
      <c r="M4425" s="1">
        <v>0</v>
      </c>
      <c r="N4425" s="1" t="s">
        <v>63</v>
      </c>
      <c r="O4425" s="1">
        <v>0</v>
      </c>
      <c r="P4425" s="1">
        <v>0</v>
      </c>
      <c r="Q4425" s="1">
        <v>0</v>
      </c>
      <c r="R4425" s="1">
        <v>0</v>
      </c>
      <c r="S4425" s="1">
        <v>0</v>
      </c>
      <c r="T4425" s="1">
        <v>0</v>
      </c>
      <c r="U4425" s="3" t="str">
        <f t="shared" si="69"/>
        <v>2017Plan</v>
      </c>
      <c r="V4425" s="2">
        <f>DATE(A4425,INDEX(Map!$H$1:$H$12,MATCH(B4425,Map!$G$1:$G$12,0),0),1)</f>
        <v>43952</v>
      </c>
      <c r="W4425" t="str">
        <f>IF(AND(V4425&gt;=Map!$K$2,V4425&lt;=Map!$L$2),"Base",IF(AND(V4425&gt;=Map!$K$3,V4425&lt;=Map!$L$3),"Fcst","N/A"))</f>
        <v>N/A</v>
      </c>
      <c r="X4425" t="str">
        <f>INDEX(Map!$B$2:$B$86,MATCH(D4425,Map!$A$2:$A$86,0),0)</f>
        <v>N/A</v>
      </c>
      <c r="Y4425" s="7" t="str">
        <f>IF(INDEX(Map!$C$2:$C$86,MATCH(D4425,Map!$A$2:$A$86,0),0)="","N/A",E4425*INDEX(Map!$C$2:$C$86,MATCH(D4425,Map!$A$2:$A$86,0),0))</f>
        <v>N/A</v>
      </c>
      <c r="Z4425" s="7" t="str">
        <f>IF(INDEX(Map!$D$2:$D$86,MATCH(D4425,Map!$A$2:$A$86,0),0)="","N/A",E4425*INDEX(Map!$D$2:$D$86,MATCH(D4425,Map!$A$2:$A$86,0),0))</f>
        <v>N/A</v>
      </c>
      <c r="AA4425" t="str">
        <f>INDEX(Map!$E$2:$E$86,MATCH(D4425,Map!$A$2:$A$86,0),0)</f>
        <v>Purchases</v>
      </c>
    </row>
    <row r="4426" spans="1:27" x14ac:dyDescent="0.25">
      <c r="A4426" s="1" t="s">
        <v>122</v>
      </c>
      <c r="B4426" s="1" t="s">
        <v>111</v>
      </c>
      <c r="C4426" s="1">
        <v>57</v>
      </c>
      <c r="D4426" s="1" t="s">
        <v>80</v>
      </c>
      <c r="E4426" s="1">
        <v>0</v>
      </c>
      <c r="F4426" s="1">
        <v>0</v>
      </c>
      <c r="G4426" s="1">
        <v>0</v>
      </c>
      <c r="H4426" s="1">
        <v>0</v>
      </c>
      <c r="I4426" s="1" t="s">
        <v>63</v>
      </c>
      <c r="J4426" s="1" t="s">
        <v>63</v>
      </c>
      <c r="K4426" s="1">
        <v>0</v>
      </c>
      <c r="L4426" s="1">
        <v>0</v>
      </c>
      <c r="M4426" s="1">
        <v>0</v>
      </c>
      <c r="N4426" s="1" t="s">
        <v>63</v>
      </c>
      <c r="O4426" s="1">
        <v>0</v>
      </c>
      <c r="P4426" s="1">
        <v>0</v>
      </c>
      <c r="Q4426" s="1">
        <v>0</v>
      </c>
      <c r="R4426" s="1">
        <v>0</v>
      </c>
      <c r="S4426" s="1">
        <v>0</v>
      </c>
      <c r="T4426" s="1">
        <v>0</v>
      </c>
      <c r="U4426" s="3" t="str">
        <f t="shared" si="69"/>
        <v>2017Plan</v>
      </c>
      <c r="V4426" s="2">
        <f>DATE(A4426,INDEX(Map!$H$1:$H$12,MATCH(B4426,Map!$G$1:$G$12,0),0),1)</f>
        <v>43952</v>
      </c>
      <c r="W4426" t="str">
        <f>IF(AND(V4426&gt;=Map!$K$2,V4426&lt;=Map!$L$2),"Base",IF(AND(V4426&gt;=Map!$K$3,V4426&lt;=Map!$L$3),"Fcst","N/A"))</f>
        <v>N/A</v>
      </c>
      <c r="X4426" t="str">
        <f>INDEX(Map!$B$2:$B$86,MATCH(D4426,Map!$A$2:$A$86,0),0)</f>
        <v>N/A</v>
      </c>
      <c r="Y4426" s="7" t="str">
        <f>IF(INDEX(Map!$C$2:$C$86,MATCH(D4426,Map!$A$2:$A$86,0),0)="","N/A",E4426*INDEX(Map!$C$2:$C$86,MATCH(D4426,Map!$A$2:$A$86,0),0))</f>
        <v>N/A</v>
      </c>
      <c r="Z4426" s="7" t="str">
        <f>IF(INDEX(Map!$D$2:$D$86,MATCH(D4426,Map!$A$2:$A$86,0),0)="","N/A",E4426*INDEX(Map!$D$2:$D$86,MATCH(D4426,Map!$A$2:$A$86,0),0))</f>
        <v>N/A</v>
      </c>
      <c r="AA4426" t="str">
        <f>INDEX(Map!$E$2:$E$86,MATCH(D4426,Map!$A$2:$A$86,0),0)</f>
        <v>Purchases</v>
      </c>
    </row>
    <row r="4427" spans="1:27" x14ac:dyDescent="0.25">
      <c r="A4427" s="1" t="s">
        <v>122</v>
      </c>
      <c r="B4427" s="1" t="s">
        <v>111</v>
      </c>
      <c r="C4427" s="1">
        <v>58</v>
      </c>
      <c r="D4427" s="1" t="s">
        <v>81</v>
      </c>
      <c r="E4427" s="1">
        <v>0</v>
      </c>
      <c r="F4427" s="1">
        <v>0</v>
      </c>
      <c r="G4427" s="1">
        <v>0</v>
      </c>
      <c r="H4427" s="1">
        <v>0</v>
      </c>
      <c r="I4427" s="1" t="s">
        <v>63</v>
      </c>
      <c r="J4427" s="1" t="s">
        <v>63</v>
      </c>
      <c r="K4427" s="1">
        <v>0</v>
      </c>
      <c r="L4427" s="1">
        <v>0</v>
      </c>
      <c r="M4427" s="1">
        <v>0</v>
      </c>
      <c r="N4427" s="1" t="s">
        <v>63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</v>
      </c>
      <c r="U4427" s="3" t="str">
        <f t="shared" si="69"/>
        <v>2017Plan</v>
      </c>
      <c r="V4427" s="2">
        <f>DATE(A4427,INDEX(Map!$H$1:$H$12,MATCH(B4427,Map!$G$1:$G$12,0),0),1)</f>
        <v>43952</v>
      </c>
      <c r="W4427" t="str">
        <f>IF(AND(V4427&gt;=Map!$K$2,V4427&lt;=Map!$L$2),"Base",IF(AND(V4427&gt;=Map!$K$3,V4427&lt;=Map!$L$3),"Fcst","N/A"))</f>
        <v>N/A</v>
      </c>
      <c r="X4427" t="str">
        <f>INDEX(Map!$B$2:$B$86,MATCH(D4427,Map!$A$2:$A$86,0),0)</f>
        <v>N/A</v>
      </c>
      <c r="Y4427" s="7" t="str">
        <f>IF(INDEX(Map!$C$2:$C$86,MATCH(D4427,Map!$A$2:$A$86,0),0)="","N/A",E4427*INDEX(Map!$C$2:$C$86,MATCH(D4427,Map!$A$2:$A$86,0),0))</f>
        <v>N/A</v>
      </c>
      <c r="Z4427" s="7" t="str">
        <f>IF(INDEX(Map!$D$2:$D$86,MATCH(D4427,Map!$A$2:$A$86,0),0)="","N/A",E4427*INDEX(Map!$D$2:$D$86,MATCH(D4427,Map!$A$2:$A$86,0),0))</f>
        <v>N/A</v>
      </c>
      <c r="AA4427" t="str">
        <f>INDEX(Map!$E$2:$E$86,MATCH(D4427,Map!$A$2:$A$86,0),0)</f>
        <v>Purchases</v>
      </c>
    </row>
    <row r="4428" spans="1:27" x14ac:dyDescent="0.25">
      <c r="A4428" s="1" t="s">
        <v>122</v>
      </c>
      <c r="B4428" s="1" t="s">
        <v>111</v>
      </c>
      <c r="C4428" s="1">
        <v>59</v>
      </c>
      <c r="D4428" s="1" t="s">
        <v>82</v>
      </c>
      <c r="E4428" s="1">
        <v>0</v>
      </c>
      <c r="F4428" s="1">
        <v>0</v>
      </c>
      <c r="G4428" s="1">
        <v>0</v>
      </c>
      <c r="H4428" s="1">
        <v>0</v>
      </c>
      <c r="I4428" s="1" t="s">
        <v>63</v>
      </c>
      <c r="J4428" s="1" t="s">
        <v>63</v>
      </c>
      <c r="K4428" s="1">
        <v>0</v>
      </c>
      <c r="L4428" s="1">
        <v>0</v>
      </c>
      <c r="M4428" s="1">
        <v>0</v>
      </c>
      <c r="N4428" s="1" t="s">
        <v>63</v>
      </c>
      <c r="O4428" s="1">
        <v>0</v>
      </c>
      <c r="P4428" s="1">
        <v>0</v>
      </c>
      <c r="Q4428" s="1">
        <v>0</v>
      </c>
      <c r="R4428" s="1">
        <v>0</v>
      </c>
      <c r="S4428" s="1">
        <v>0</v>
      </c>
      <c r="T4428" s="1">
        <v>0</v>
      </c>
      <c r="U4428" s="3" t="str">
        <f t="shared" si="69"/>
        <v>2017Plan</v>
      </c>
      <c r="V4428" s="2">
        <f>DATE(A4428,INDEX(Map!$H$1:$H$12,MATCH(B4428,Map!$G$1:$G$12,0),0),1)</f>
        <v>43952</v>
      </c>
      <c r="W4428" t="str">
        <f>IF(AND(V4428&gt;=Map!$K$2,V4428&lt;=Map!$L$2),"Base",IF(AND(V4428&gt;=Map!$K$3,V4428&lt;=Map!$L$3),"Fcst","N/A"))</f>
        <v>N/A</v>
      </c>
      <c r="X4428" t="str">
        <f>INDEX(Map!$B$2:$B$86,MATCH(D4428,Map!$A$2:$A$86,0),0)</f>
        <v>N/A</v>
      </c>
      <c r="Y4428" s="7" t="str">
        <f>IF(INDEX(Map!$C$2:$C$86,MATCH(D4428,Map!$A$2:$A$86,0),0)="","N/A",E4428*INDEX(Map!$C$2:$C$86,MATCH(D4428,Map!$A$2:$A$86,0),0))</f>
        <v>N/A</v>
      </c>
      <c r="Z4428" s="7" t="str">
        <f>IF(INDEX(Map!$D$2:$D$86,MATCH(D4428,Map!$A$2:$A$86,0),0)="","N/A",E4428*INDEX(Map!$D$2:$D$86,MATCH(D4428,Map!$A$2:$A$86,0),0))</f>
        <v>N/A</v>
      </c>
      <c r="AA4428" t="str">
        <f>INDEX(Map!$E$2:$E$86,MATCH(D4428,Map!$A$2:$A$86,0),0)</f>
        <v>Purchases</v>
      </c>
    </row>
    <row r="4429" spans="1:27" x14ac:dyDescent="0.25">
      <c r="A4429" s="1" t="s">
        <v>122</v>
      </c>
      <c r="B4429" s="1" t="s">
        <v>111</v>
      </c>
      <c r="C4429" s="1">
        <v>60</v>
      </c>
      <c r="D4429" s="1" t="s">
        <v>83</v>
      </c>
      <c r="E4429" s="1">
        <v>-16.7</v>
      </c>
      <c r="F4429" s="1">
        <v>0</v>
      </c>
      <c r="G4429" s="1">
        <v>12.4</v>
      </c>
      <c r="H4429" s="1">
        <v>26</v>
      </c>
      <c r="I4429" s="1" t="s">
        <v>63</v>
      </c>
      <c r="J4429" s="1" t="s">
        <v>63</v>
      </c>
      <c r="K4429" s="1">
        <v>291</v>
      </c>
      <c r="L4429" s="1">
        <v>37.9</v>
      </c>
      <c r="M4429" s="1">
        <v>-633</v>
      </c>
      <c r="N4429" s="1" t="s">
        <v>63</v>
      </c>
      <c r="O4429" s="1">
        <v>0</v>
      </c>
      <c r="P4429" s="1">
        <v>0</v>
      </c>
      <c r="Q4429" s="1">
        <v>165</v>
      </c>
      <c r="R4429" s="1">
        <v>28.02</v>
      </c>
      <c r="S4429" s="1">
        <v>28.02</v>
      </c>
      <c r="T4429" s="1">
        <v>-468</v>
      </c>
      <c r="U4429" s="3" t="str">
        <f t="shared" si="69"/>
        <v>2017Plan</v>
      </c>
      <c r="V4429" s="2">
        <f>DATE(A4429,INDEX(Map!$H$1:$H$12,MATCH(B4429,Map!$G$1:$G$12,0),0),1)</f>
        <v>43952</v>
      </c>
      <c r="W4429" t="str">
        <f>IF(AND(V4429&gt;=Map!$K$2,V4429&lt;=Map!$L$2),"Base",IF(AND(V4429&gt;=Map!$K$3,V4429&lt;=Map!$L$3),"Fcst","N/A"))</f>
        <v>N/A</v>
      </c>
      <c r="X4429" t="str">
        <f>INDEX(Map!$B$2:$B$86,MATCH(D4429,Map!$A$2:$A$86,0),0)</f>
        <v>N/A</v>
      </c>
      <c r="Y4429" s="7" t="str">
        <f>IF(INDEX(Map!$C$2:$C$86,MATCH(D4429,Map!$A$2:$A$86,0),0)="","N/A",E4429*INDEX(Map!$C$2:$C$86,MATCH(D4429,Map!$A$2:$A$86,0),0))</f>
        <v>N/A</v>
      </c>
      <c r="Z4429" s="7" t="str">
        <f>IF(INDEX(Map!$D$2:$D$86,MATCH(D4429,Map!$A$2:$A$86,0),0)="","N/A",E4429*INDEX(Map!$D$2:$D$86,MATCH(D4429,Map!$A$2:$A$86,0),0))</f>
        <v>N/A</v>
      </c>
      <c r="AA4429" t="str">
        <f>INDEX(Map!$E$2:$E$86,MATCH(D4429,Map!$A$2:$A$86,0),0)</f>
        <v>Sales</v>
      </c>
    </row>
    <row r="4430" spans="1:27" x14ac:dyDescent="0.25">
      <c r="A4430" s="1" t="s">
        <v>122</v>
      </c>
      <c r="B4430" s="1" t="s">
        <v>111</v>
      </c>
      <c r="C4430" s="1">
        <v>61</v>
      </c>
      <c r="D4430" s="1" t="s">
        <v>84</v>
      </c>
      <c r="E4430" s="1">
        <v>-4.5</v>
      </c>
      <c r="F4430" s="1">
        <v>0</v>
      </c>
      <c r="G4430" s="1">
        <v>18.100000000000001</v>
      </c>
      <c r="H4430" s="1">
        <v>31</v>
      </c>
      <c r="I4430" s="1" t="s">
        <v>63</v>
      </c>
      <c r="J4430" s="1" t="s">
        <v>63</v>
      </c>
      <c r="K4430" s="1">
        <v>248</v>
      </c>
      <c r="L4430" s="1">
        <v>32</v>
      </c>
      <c r="M4430" s="1">
        <v>-143</v>
      </c>
      <c r="N4430" s="1" t="s">
        <v>63</v>
      </c>
      <c r="O4430" s="1">
        <v>0</v>
      </c>
      <c r="P4430" s="1">
        <v>0</v>
      </c>
      <c r="Q4430" s="1">
        <v>42</v>
      </c>
      <c r="R4430" s="1">
        <v>22.63</v>
      </c>
      <c r="S4430" s="1">
        <v>22.63</v>
      </c>
      <c r="T4430" s="1">
        <v>-101</v>
      </c>
      <c r="U4430" s="3" t="str">
        <f t="shared" si="69"/>
        <v>2017Plan</v>
      </c>
      <c r="V4430" s="2">
        <f>DATE(A4430,INDEX(Map!$H$1:$H$12,MATCH(B4430,Map!$G$1:$G$12,0),0),1)</f>
        <v>43952</v>
      </c>
      <c r="W4430" t="str">
        <f>IF(AND(V4430&gt;=Map!$K$2,V4430&lt;=Map!$L$2),"Base",IF(AND(V4430&gt;=Map!$K$3,V4430&lt;=Map!$L$3),"Fcst","N/A"))</f>
        <v>N/A</v>
      </c>
      <c r="X4430" t="str">
        <f>INDEX(Map!$B$2:$B$86,MATCH(D4430,Map!$A$2:$A$86,0),0)</f>
        <v>N/A</v>
      </c>
      <c r="Y4430" s="7" t="str">
        <f>IF(INDEX(Map!$C$2:$C$86,MATCH(D4430,Map!$A$2:$A$86,0),0)="","N/A",E4430*INDEX(Map!$C$2:$C$86,MATCH(D4430,Map!$A$2:$A$86,0),0))</f>
        <v>N/A</v>
      </c>
      <c r="Z4430" s="7" t="str">
        <f>IF(INDEX(Map!$D$2:$D$86,MATCH(D4430,Map!$A$2:$A$86,0),0)="","N/A",E4430*INDEX(Map!$D$2:$D$86,MATCH(D4430,Map!$A$2:$A$86,0),0))</f>
        <v>N/A</v>
      </c>
      <c r="AA4430" t="str">
        <f>INDEX(Map!$E$2:$E$86,MATCH(D4430,Map!$A$2:$A$86,0),0)</f>
        <v>Sales</v>
      </c>
    </row>
    <row r="4431" spans="1:27" x14ac:dyDescent="0.25">
      <c r="A4431" s="1" t="s">
        <v>122</v>
      </c>
      <c r="B4431" s="1" t="s">
        <v>111</v>
      </c>
      <c r="C4431" s="1">
        <v>62</v>
      </c>
      <c r="D4431" s="1" t="s">
        <v>85</v>
      </c>
      <c r="E4431" s="1">
        <v>-8</v>
      </c>
      <c r="F4431" s="1">
        <v>0</v>
      </c>
      <c r="G4431" s="1">
        <v>28.5</v>
      </c>
      <c r="H4431" s="1">
        <v>6</v>
      </c>
      <c r="I4431" s="1" t="s">
        <v>63</v>
      </c>
      <c r="J4431" s="1" t="s">
        <v>63</v>
      </c>
      <c r="K4431" s="1">
        <v>77</v>
      </c>
      <c r="L4431" s="1">
        <v>38.4</v>
      </c>
      <c r="M4431" s="1">
        <v>-307</v>
      </c>
      <c r="N4431" s="1" t="s">
        <v>63</v>
      </c>
      <c r="O4431" s="1">
        <v>0</v>
      </c>
      <c r="P4431" s="1">
        <v>0</v>
      </c>
      <c r="Q4431" s="1">
        <v>72</v>
      </c>
      <c r="R4431" s="1">
        <v>29.37</v>
      </c>
      <c r="S4431" s="1">
        <v>29.37</v>
      </c>
      <c r="T4431" s="1">
        <v>-235</v>
      </c>
      <c r="U4431" s="3" t="str">
        <f t="shared" si="69"/>
        <v>2017Plan</v>
      </c>
      <c r="V4431" s="2">
        <f>DATE(A4431,INDEX(Map!$H$1:$H$12,MATCH(B4431,Map!$G$1:$G$12,0),0),1)</f>
        <v>43952</v>
      </c>
      <c r="W4431" t="str">
        <f>IF(AND(V4431&gt;=Map!$K$2,V4431&lt;=Map!$L$2),"Base",IF(AND(V4431&gt;=Map!$K$3,V4431&lt;=Map!$L$3),"Fcst","N/A"))</f>
        <v>N/A</v>
      </c>
      <c r="X4431" t="str">
        <f>INDEX(Map!$B$2:$B$86,MATCH(D4431,Map!$A$2:$A$86,0),0)</f>
        <v>N/A</v>
      </c>
      <c r="Y4431" s="7" t="str">
        <f>IF(INDEX(Map!$C$2:$C$86,MATCH(D4431,Map!$A$2:$A$86,0),0)="","N/A",E4431*INDEX(Map!$C$2:$C$86,MATCH(D4431,Map!$A$2:$A$86,0),0))</f>
        <v>N/A</v>
      </c>
      <c r="Z4431" s="7" t="str">
        <f>IF(INDEX(Map!$D$2:$D$86,MATCH(D4431,Map!$A$2:$A$86,0),0)="","N/A",E4431*INDEX(Map!$D$2:$D$86,MATCH(D4431,Map!$A$2:$A$86,0),0))</f>
        <v>N/A</v>
      </c>
      <c r="AA4431" t="str">
        <f>INDEX(Map!$E$2:$E$86,MATCH(D4431,Map!$A$2:$A$86,0),0)</f>
        <v>Sales</v>
      </c>
    </row>
    <row r="4432" spans="1:27" x14ac:dyDescent="0.25">
      <c r="A4432" s="1" t="s">
        <v>122</v>
      </c>
      <c r="B4432" s="1" t="s">
        <v>111</v>
      </c>
      <c r="C4432" s="1">
        <v>63</v>
      </c>
      <c r="D4432" s="1" t="s">
        <v>86</v>
      </c>
      <c r="E4432" s="1">
        <v>-11.4</v>
      </c>
      <c r="F4432" s="1">
        <v>0</v>
      </c>
      <c r="G4432" s="1">
        <v>40.799999999999997</v>
      </c>
      <c r="H4432" s="1">
        <v>5</v>
      </c>
      <c r="I4432" s="1" t="s">
        <v>63</v>
      </c>
      <c r="J4432" s="1" t="s">
        <v>63</v>
      </c>
      <c r="K4432" s="1">
        <v>80</v>
      </c>
      <c r="L4432" s="1">
        <v>36.799999999999997</v>
      </c>
      <c r="M4432" s="1">
        <v>-420</v>
      </c>
      <c r="N4432" s="1" t="s">
        <v>63</v>
      </c>
      <c r="O4432" s="1">
        <v>0</v>
      </c>
      <c r="P4432" s="1">
        <v>0</v>
      </c>
      <c r="Q4432" s="1">
        <v>101</v>
      </c>
      <c r="R4432" s="1">
        <v>27.92</v>
      </c>
      <c r="S4432" s="1">
        <v>27.92</v>
      </c>
      <c r="T4432" s="1">
        <v>-319</v>
      </c>
      <c r="U4432" s="3" t="str">
        <f t="shared" si="69"/>
        <v>2017Plan</v>
      </c>
      <c r="V4432" s="2">
        <f>DATE(A4432,INDEX(Map!$H$1:$H$12,MATCH(B4432,Map!$G$1:$G$12,0),0),1)</f>
        <v>43952</v>
      </c>
      <c r="W4432" t="str">
        <f>IF(AND(V4432&gt;=Map!$K$2,V4432&lt;=Map!$L$2),"Base",IF(AND(V4432&gt;=Map!$K$3,V4432&lt;=Map!$L$3),"Fcst","N/A"))</f>
        <v>N/A</v>
      </c>
      <c r="X4432" t="str">
        <f>INDEX(Map!$B$2:$B$86,MATCH(D4432,Map!$A$2:$A$86,0),0)</f>
        <v>N/A</v>
      </c>
      <c r="Y4432" s="7" t="str">
        <f>IF(INDEX(Map!$C$2:$C$86,MATCH(D4432,Map!$A$2:$A$86,0),0)="","N/A",E4432*INDEX(Map!$C$2:$C$86,MATCH(D4432,Map!$A$2:$A$86,0),0))</f>
        <v>N/A</v>
      </c>
      <c r="Z4432" s="7" t="str">
        <f>IF(INDEX(Map!$D$2:$D$86,MATCH(D4432,Map!$A$2:$A$86,0),0)="","N/A",E4432*INDEX(Map!$D$2:$D$86,MATCH(D4432,Map!$A$2:$A$86,0),0))</f>
        <v>N/A</v>
      </c>
      <c r="AA4432" t="str">
        <f>INDEX(Map!$E$2:$E$86,MATCH(D4432,Map!$A$2:$A$86,0),0)</f>
        <v>Sales</v>
      </c>
    </row>
    <row r="4433" spans="1:27" x14ac:dyDescent="0.25">
      <c r="A4433" s="1" t="s">
        <v>122</v>
      </c>
      <c r="B4433" s="1" t="s">
        <v>111</v>
      </c>
      <c r="C4433" s="1">
        <v>64</v>
      </c>
      <c r="D4433" s="1" t="s">
        <v>87</v>
      </c>
      <c r="E4433" s="1">
        <v>0</v>
      </c>
      <c r="F4433" s="1">
        <v>0</v>
      </c>
      <c r="G4433" s="1">
        <v>0</v>
      </c>
      <c r="H4433" s="1">
        <v>0</v>
      </c>
      <c r="I4433" s="1" t="s">
        <v>63</v>
      </c>
      <c r="J4433" s="1" t="s">
        <v>63</v>
      </c>
      <c r="K4433" s="1">
        <v>0</v>
      </c>
      <c r="L4433" s="1">
        <v>0</v>
      </c>
      <c r="M4433" s="1">
        <v>0</v>
      </c>
      <c r="N4433" s="1" t="s">
        <v>63</v>
      </c>
      <c r="O4433" s="1">
        <v>0</v>
      </c>
      <c r="P4433" s="1">
        <v>0</v>
      </c>
      <c r="Q4433" s="1">
        <v>0</v>
      </c>
      <c r="R4433" s="1">
        <v>0</v>
      </c>
      <c r="S4433" s="1">
        <v>0</v>
      </c>
      <c r="T4433" s="1">
        <v>0</v>
      </c>
      <c r="U4433" s="3" t="str">
        <f t="shared" si="69"/>
        <v>2017Plan</v>
      </c>
      <c r="V4433" s="2">
        <f>DATE(A4433,INDEX(Map!$H$1:$H$12,MATCH(B4433,Map!$G$1:$G$12,0),0),1)</f>
        <v>43952</v>
      </c>
      <c r="W4433" t="str">
        <f>IF(AND(V4433&gt;=Map!$K$2,V4433&lt;=Map!$L$2),"Base",IF(AND(V4433&gt;=Map!$K$3,V4433&lt;=Map!$L$3),"Fcst","N/A"))</f>
        <v>N/A</v>
      </c>
      <c r="X4433" t="str">
        <f>INDEX(Map!$B$2:$B$86,MATCH(D4433,Map!$A$2:$A$86,0),0)</f>
        <v>N/A</v>
      </c>
      <c r="Y4433" s="7" t="str">
        <f>IF(INDEX(Map!$C$2:$C$86,MATCH(D4433,Map!$A$2:$A$86,0),0)="","N/A",E4433*INDEX(Map!$C$2:$C$86,MATCH(D4433,Map!$A$2:$A$86,0),0))</f>
        <v>N/A</v>
      </c>
      <c r="Z4433" s="7" t="str">
        <f>IF(INDEX(Map!$D$2:$D$86,MATCH(D4433,Map!$A$2:$A$86,0),0)="","N/A",E4433*INDEX(Map!$D$2:$D$86,MATCH(D4433,Map!$A$2:$A$86,0),0))</f>
        <v>N/A</v>
      </c>
      <c r="AA4433" t="str">
        <f>INDEX(Map!$E$2:$E$86,MATCH(D4433,Map!$A$2:$A$86,0),0)</f>
        <v>Sales</v>
      </c>
    </row>
    <row r="4434" spans="1:27" x14ac:dyDescent="0.25">
      <c r="A4434" s="1" t="s">
        <v>122</v>
      </c>
      <c r="B4434" s="1" t="s">
        <v>111</v>
      </c>
      <c r="C4434" s="1">
        <v>65</v>
      </c>
      <c r="D4434" s="1" t="s">
        <v>88</v>
      </c>
      <c r="E4434" s="1">
        <v>0</v>
      </c>
      <c r="F4434" s="1">
        <v>0</v>
      </c>
      <c r="G4434" s="1">
        <v>0</v>
      </c>
      <c r="H4434" s="1">
        <v>0</v>
      </c>
      <c r="I4434" s="1" t="s">
        <v>63</v>
      </c>
      <c r="J4434" s="1" t="s">
        <v>63</v>
      </c>
      <c r="K4434" s="1">
        <v>0</v>
      </c>
      <c r="L4434" s="1">
        <v>0</v>
      </c>
      <c r="M4434" s="1">
        <v>0</v>
      </c>
      <c r="N4434" s="1" t="s">
        <v>63</v>
      </c>
      <c r="O4434" s="1">
        <v>0</v>
      </c>
      <c r="P4434" s="1">
        <v>0</v>
      </c>
      <c r="Q4434" s="1">
        <v>0</v>
      </c>
      <c r="R4434" s="1">
        <v>0</v>
      </c>
      <c r="S4434" s="1">
        <v>0</v>
      </c>
      <c r="T4434" s="1">
        <v>0</v>
      </c>
      <c r="U4434" s="3" t="str">
        <f t="shared" si="69"/>
        <v>2017Plan</v>
      </c>
      <c r="V4434" s="2">
        <f>DATE(A4434,INDEX(Map!$H$1:$H$12,MATCH(B4434,Map!$G$1:$G$12,0),0),1)</f>
        <v>43952</v>
      </c>
      <c r="W4434" t="str">
        <f>IF(AND(V4434&gt;=Map!$K$2,V4434&lt;=Map!$L$2),"Base",IF(AND(V4434&gt;=Map!$K$3,V4434&lt;=Map!$L$3),"Fcst","N/A"))</f>
        <v>N/A</v>
      </c>
      <c r="X4434" t="str">
        <f>INDEX(Map!$B$2:$B$86,MATCH(D4434,Map!$A$2:$A$86,0),0)</f>
        <v>N/A</v>
      </c>
      <c r="Y4434" s="7" t="str">
        <f>IF(INDEX(Map!$C$2:$C$86,MATCH(D4434,Map!$A$2:$A$86,0),0)="","N/A",E4434*INDEX(Map!$C$2:$C$86,MATCH(D4434,Map!$A$2:$A$86,0),0))</f>
        <v>N/A</v>
      </c>
      <c r="Z4434" s="7" t="str">
        <f>IF(INDEX(Map!$D$2:$D$86,MATCH(D4434,Map!$A$2:$A$86,0),0)="","N/A",E4434*INDEX(Map!$D$2:$D$86,MATCH(D4434,Map!$A$2:$A$86,0),0))</f>
        <v>N/A</v>
      </c>
      <c r="AA4434" t="str">
        <f>INDEX(Map!$E$2:$E$86,MATCH(D4434,Map!$A$2:$A$86,0),0)</f>
        <v>Sales</v>
      </c>
    </row>
    <row r="4435" spans="1:27" x14ac:dyDescent="0.25">
      <c r="A4435" s="1" t="s">
        <v>122</v>
      </c>
      <c r="B4435" s="1" t="s">
        <v>111</v>
      </c>
      <c r="C4435" s="1">
        <v>66</v>
      </c>
      <c r="D4435" s="1" t="s">
        <v>89</v>
      </c>
      <c r="E4435" s="1">
        <v>0</v>
      </c>
      <c r="F4435" s="1">
        <v>0</v>
      </c>
      <c r="G4435" s="1">
        <v>0</v>
      </c>
      <c r="H4435" s="1">
        <v>0</v>
      </c>
      <c r="I4435" s="1" t="s">
        <v>63</v>
      </c>
      <c r="J4435" s="1" t="s">
        <v>63</v>
      </c>
      <c r="K4435" s="1">
        <v>0</v>
      </c>
      <c r="L4435" s="1">
        <v>0</v>
      </c>
      <c r="M4435" s="1">
        <v>0</v>
      </c>
      <c r="N4435" s="1" t="s">
        <v>63</v>
      </c>
      <c r="O4435" s="1">
        <v>0</v>
      </c>
      <c r="P4435" s="1">
        <v>0</v>
      </c>
      <c r="Q4435" s="1">
        <v>0</v>
      </c>
      <c r="R4435" s="1">
        <v>0</v>
      </c>
      <c r="S4435" s="1">
        <v>0</v>
      </c>
      <c r="T4435" s="1">
        <v>0</v>
      </c>
      <c r="U4435" s="3" t="str">
        <f t="shared" si="69"/>
        <v>2017Plan</v>
      </c>
      <c r="V4435" s="2">
        <f>DATE(A4435,INDEX(Map!$H$1:$H$12,MATCH(B4435,Map!$G$1:$G$12,0),0),1)</f>
        <v>43952</v>
      </c>
      <c r="W4435" t="str">
        <f>IF(AND(V4435&gt;=Map!$K$2,V4435&lt;=Map!$L$2),"Base",IF(AND(V4435&gt;=Map!$K$3,V4435&lt;=Map!$L$3),"Fcst","N/A"))</f>
        <v>N/A</v>
      </c>
      <c r="X4435" t="str">
        <f>INDEX(Map!$B$2:$B$86,MATCH(D4435,Map!$A$2:$A$86,0),0)</f>
        <v>N/A</v>
      </c>
      <c r="Y4435" s="7" t="str">
        <f>IF(INDEX(Map!$C$2:$C$86,MATCH(D4435,Map!$A$2:$A$86,0),0)="","N/A",E4435*INDEX(Map!$C$2:$C$86,MATCH(D4435,Map!$A$2:$A$86,0),0))</f>
        <v>N/A</v>
      </c>
      <c r="Z4435" s="7" t="str">
        <f>IF(INDEX(Map!$D$2:$D$86,MATCH(D4435,Map!$A$2:$A$86,0),0)="","N/A",E4435*INDEX(Map!$D$2:$D$86,MATCH(D4435,Map!$A$2:$A$86,0),0))</f>
        <v>N/A</v>
      </c>
      <c r="AA4435" t="str">
        <f>INDEX(Map!$E$2:$E$86,MATCH(D4435,Map!$A$2:$A$86,0),0)</f>
        <v>Sales</v>
      </c>
    </row>
    <row r="4436" spans="1:27" x14ac:dyDescent="0.25">
      <c r="A4436" s="1" t="s">
        <v>122</v>
      </c>
      <c r="B4436" s="1" t="s">
        <v>111</v>
      </c>
      <c r="C4436" s="1">
        <v>67</v>
      </c>
      <c r="D4436" s="1" t="s">
        <v>90</v>
      </c>
      <c r="E4436" s="1">
        <v>0</v>
      </c>
      <c r="F4436" s="1">
        <v>0</v>
      </c>
      <c r="G4436" s="1">
        <v>0</v>
      </c>
      <c r="H4436" s="1">
        <v>0</v>
      </c>
      <c r="I4436" s="1" t="s">
        <v>63</v>
      </c>
      <c r="J4436" s="1" t="s">
        <v>63</v>
      </c>
      <c r="K4436" s="1">
        <v>0</v>
      </c>
      <c r="L4436" s="1">
        <v>0</v>
      </c>
      <c r="M4436" s="1">
        <v>0</v>
      </c>
      <c r="N4436" s="1" t="s">
        <v>63</v>
      </c>
      <c r="O4436" s="1">
        <v>0</v>
      </c>
      <c r="P4436" s="1">
        <v>0</v>
      </c>
      <c r="Q4436" s="1">
        <v>0</v>
      </c>
      <c r="R4436" s="1">
        <v>0</v>
      </c>
      <c r="S4436" s="1">
        <v>0</v>
      </c>
      <c r="T4436" s="1">
        <v>0</v>
      </c>
      <c r="U4436" s="3" t="str">
        <f t="shared" si="69"/>
        <v>2017Plan</v>
      </c>
      <c r="V4436" s="2">
        <f>DATE(A4436,INDEX(Map!$H$1:$H$12,MATCH(B4436,Map!$G$1:$G$12,0),0),1)</f>
        <v>43952</v>
      </c>
      <c r="W4436" t="str">
        <f>IF(AND(V4436&gt;=Map!$K$2,V4436&lt;=Map!$L$2),"Base",IF(AND(V4436&gt;=Map!$K$3,V4436&lt;=Map!$L$3),"Fcst","N/A"))</f>
        <v>N/A</v>
      </c>
      <c r="X4436" t="str">
        <f>INDEX(Map!$B$2:$B$86,MATCH(D4436,Map!$A$2:$A$86,0),0)</f>
        <v>N/A</v>
      </c>
      <c r="Y4436" s="7" t="str">
        <f>IF(INDEX(Map!$C$2:$C$86,MATCH(D4436,Map!$A$2:$A$86,0),0)="","N/A",E4436*INDEX(Map!$C$2:$C$86,MATCH(D4436,Map!$A$2:$A$86,0),0))</f>
        <v>N/A</v>
      </c>
      <c r="Z4436" s="7" t="str">
        <f>IF(INDEX(Map!$D$2:$D$86,MATCH(D4436,Map!$A$2:$A$86,0),0)="","N/A",E4436*INDEX(Map!$D$2:$D$86,MATCH(D4436,Map!$A$2:$A$86,0),0))</f>
        <v>N/A</v>
      </c>
      <c r="AA4436" t="str">
        <f>INDEX(Map!$E$2:$E$86,MATCH(D4436,Map!$A$2:$A$86,0),0)</f>
        <v>Sales</v>
      </c>
    </row>
    <row r="4437" spans="1:27" x14ac:dyDescent="0.25">
      <c r="A4437" s="1" t="s">
        <v>122</v>
      </c>
      <c r="B4437" s="1" t="s">
        <v>111</v>
      </c>
      <c r="C4437" s="1">
        <v>68</v>
      </c>
      <c r="D4437" s="1" t="s">
        <v>91</v>
      </c>
      <c r="E4437" s="1">
        <v>0</v>
      </c>
      <c r="F4437" s="1">
        <v>0</v>
      </c>
      <c r="G4437" s="1">
        <v>0</v>
      </c>
      <c r="H4437" s="1">
        <v>0</v>
      </c>
      <c r="I4437" s="1" t="s">
        <v>63</v>
      </c>
      <c r="J4437" s="1" t="s">
        <v>63</v>
      </c>
      <c r="K4437" s="1">
        <v>0</v>
      </c>
      <c r="L4437" s="1">
        <v>0</v>
      </c>
      <c r="M4437" s="1">
        <v>0</v>
      </c>
      <c r="N4437" s="1" t="s">
        <v>63</v>
      </c>
      <c r="O4437" s="1">
        <v>0</v>
      </c>
      <c r="P4437" s="1">
        <v>0</v>
      </c>
      <c r="Q4437" s="1">
        <v>0</v>
      </c>
      <c r="R4437" s="1">
        <v>0</v>
      </c>
      <c r="S4437" s="1">
        <v>0</v>
      </c>
      <c r="T4437" s="1">
        <v>0</v>
      </c>
      <c r="U4437" s="3" t="str">
        <f t="shared" si="69"/>
        <v>2017Plan</v>
      </c>
      <c r="V4437" s="2">
        <f>DATE(A4437,INDEX(Map!$H$1:$H$12,MATCH(B4437,Map!$G$1:$G$12,0),0),1)</f>
        <v>43952</v>
      </c>
      <c r="W4437" t="str">
        <f>IF(AND(V4437&gt;=Map!$K$2,V4437&lt;=Map!$L$2),"Base",IF(AND(V4437&gt;=Map!$K$3,V4437&lt;=Map!$L$3),"Fcst","N/A"))</f>
        <v>N/A</v>
      </c>
      <c r="X4437" t="str">
        <f>INDEX(Map!$B$2:$B$86,MATCH(D4437,Map!$A$2:$A$86,0),0)</f>
        <v>N/A</v>
      </c>
      <c r="Y4437" s="7" t="str">
        <f>IF(INDEX(Map!$C$2:$C$86,MATCH(D4437,Map!$A$2:$A$86,0),0)="","N/A",E4437*INDEX(Map!$C$2:$C$86,MATCH(D4437,Map!$A$2:$A$86,0),0))</f>
        <v>N/A</v>
      </c>
      <c r="Z4437" s="7" t="str">
        <f>IF(INDEX(Map!$D$2:$D$86,MATCH(D4437,Map!$A$2:$A$86,0),0)="","N/A",E4437*INDEX(Map!$D$2:$D$86,MATCH(D4437,Map!$A$2:$A$86,0),0))</f>
        <v>N/A</v>
      </c>
      <c r="AA4437" t="str">
        <f>INDEX(Map!$E$2:$E$86,MATCH(D4437,Map!$A$2:$A$86,0),0)</f>
        <v>CSR</v>
      </c>
    </row>
    <row r="4438" spans="1:27" x14ac:dyDescent="0.25">
      <c r="A4438" s="1" t="s">
        <v>122</v>
      </c>
      <c r="B4438" s="1" t="s">
        <v>111</v>
      </c>
      <c r="C4438" s="1">
        <v>69</v>
      </c>
      <c r="D4438" s="1" t="s">
        <v>92</v>
      </c>
      <c r="E4438" s="1">
        <v>0</v>
      </c>
      <c r="F4438" s="1">
        <v>0</v>
      </c>
      <c r="G4438" s="1">
        <v>0</v>
      </c>
      <c r="H4438" s="1">
        <v>0</v>
      </c>
      <c r="I4438" s="1" t="s">
        <v>63</v>
      </c>
      <c r="J4438" s="1" t="s">
        <v>63</v>
      </c>
      <c r="K4438" s="1">
        <v>0</v>
      </c>
      <c r="L4438" s="1">
        <v>0</v>
      </c>
      <c r="M4438" s="1">
        <v>0</v>
      </c>
      <c r="N4438" s="1" t="s">
        <v>63</v>
      </c>
      <c r="O4438" s="1">
        <v>0</v>
      </c>
      <c r="P4438" s="1">
        <v>0</v>
      </c>
      <c r="Q4438" s="1">
        <v>0</v>
      </c>
      <c r="R4438" s="1">
        <v>0</v>
      </c>
      <c r="S4438" s="1">
        <v>0</v>
      </c>
      <c r="T4438" s="1">
        <v>0</v>
      </c>
      <c r="U4438" s="3" t="str">
        <f t="shared" si="69"/>
        <v>2017Plan</v>
      </c>
      <c r="V4438" s="2">
        <f>DATE(A4438,INDEX(Map!$H$1:$H$12,MATCH(B4438,Map!$G$1:$G$12,0),0),1)</f>
        <v>43952</v>
      </c>
      <c r="W4438" t="str">
        <f>IF(AND(V4438&gt;=Map!$K$2,V4438&lt;=Map!$L$2),"Base",IF(AND(V4438&gt;=Map!$K$3,V4438&lt;=Map!$L$3),"Fcst","N/A"))</f>
        <v>N/A</v>
      </c>
      <c r="X4438" t="str">
        <f>INDEX(Map!$B$2:$B$86,MATCH(D4438,Map!$A$2:$A$86,0),0)</f>
        <v>N/A</v>
      </c>
      <c r="Y4438" s="7" t="str">
        <f>IF(INDEX(Map!$C$2:$C$86,MATCH(D4438,Map!$A$2:$A$86,0),0)="","N/A",E4438*INDEX(Map!$C$2:$C$86,MATCH(D4438,Map!$A$2:$A$86,0),0))</f>
        <v>N/A</v>
      </c>
      <c r="Z4438" s="7" t="str">
        <f>IF(INDEX(Map!$D$2:$D$86,MATCH(D4438,Map!$A$2:$A$86,0),0)="","N/A",E4438*INDEX(Map!$D$2:$D$86,MATCH(D4438,Map!$A$2:$A$86,0),0))</f>
        <v>N/A</v>
      </c>
      <c r="AA4438" t="str">
        <f>INDEX(Map!$E$2:$E$86,MATCH(D4438,Map!$A$2:$A$86,0),0)</f>
        <v>CSR</v>
      </c>
    </row>
    <row r="4439" spans="1:27" x14ac:dyDescent="0.25">
      <c r="A4439" s="1" t="s">
        <v>122</v>
      </c>
      <c r="B4439" s="1" t="s">
        <v>111</v>
      </c>
      <c r="C4439" s="1">
        <v>70</v>
      </c>
      <c r="D4439" s="1" t="s">
        <v>93</v>
      </c>
      <c r="E4439" s="1">
        <v>0</v>
      </c>
      <c r="F4439" s="1">
        <v>0</v>
      </c>
      <c r="G4439" s="1">
        <v>0</v>
      </c>
      <c r="H4439" s="1">
        <v>0</v>
      </c>
      <c r="I4439" s="1" t="s">
        <v>63</v>
      </c>
      <c r="J4439" s="1" t="s">
        <v>63</v>
      </c>
      <c r="K4439" s="1">
        <v>0</v>
      </c>
      <c r="L4439" s="1">
        <v>0</v>
      </c>
      <c r="M4439" s="1">
        <v>0</v>
      </c>
      <c r="N4439" s="1" t="s">
        <v>63</v>
      </c>
      <c r="O4439" s="1">
        <v>0</v>
      </c>
      <c r="P4439" s="1">
        <v>0</v>
      </c>
      <c r="Q4439" s="1">
        <v>0</v>
      </c>
      <c r="R4439" s="1">
        <v>0</v>
      </c>
      <c r="S4439" s="1">
        <v>0</v>
      </c>
      <c r="T4439" s="1">
        <v>0</v>
      </c>
      <c r="U4439" s="3" t="str">
        <f t="shared" si="69"/>
        <v>2017Plan</v>
      </c>
      <c r="V4439" s="2">
        <f>DATE(A4439,INDEX(Map!$H$1:$H$12,MATCH(B4439,Map!$G$1:$G$12,0),0),1)</f>
        <v>43952</v>
      </c>
      <c r="W4439" t="str">
        <f>IF(AND(V4439&gt;=Map!$K$2,V4439&lt;=Map!$L$2),"Base",IF(AND(V4439&gt;=Map!$K$3,V4439&lt;=Map!$L$3),"Fcst","N/A"))</f>
        <v>N/A</v>
      </c>
      <c r="X4439" t="str">
        <f>INDEX(Map!$B$2:$B$86,MATCH(D4439,Map!$A$2:$A$86,0),0)</f>
        <v>N/A</v>
      </c>
      <c r="Y4439" s="7" t="str">
        <f>IF(INDEX(Map!$C$2:$C$86,MATCH(D4439,Map!$A$2:$A$86,0),0)="","N/A",E4439*INDEX(Map!$C$2:$C$86,MATCH(D4439,Map!$A$2:$A$86,0),0))</f>
        <v>N/A</v>
      </c>
      <c r="Z4439" s="7" t="str">
        <f>IF(INDEX(Map!$D$2:$D$86,MATCH(D4439,Map!$A$2:$A$86,0),0)="","N/A",E4439*INDEX(Map!$D$2:$D$86,MATCH(D4439,Map!$A$2:$A$86,0),0))</f>
        <v>N/A</v>
      </c>
      <c r="AA4439" t="str">
        <f>INDEX(Map!$E$2:$E$86,MATCH(D4439,Map!$A$2:$A$86,0),0)</f>
        <v>CSR</v>
      </c>
    </row>
    <row r="4440" spans="1:27" x14ac:dyDescent="0.25">
      <c r="A4440" s="1" t="s">
        <v>122</v>
      </c>
      <c r="B4440" s="1" t="s">
        <v>111</v>
      </c>
      <c r="C4440" s="1">
        <v>71</v>
      </c>
      <c r="D4440" s="1" t="s">
        <v>94</v>
      </c>
      <c r="E4440" s="1">
        <v>0</v>
      </c>
      <c r="F4440" s="1">
        <v>0</v>
      </c>
      <c r="G4440" s="1">
        <v>0</v>
      </c>
      <c r="H4440" s="1">
        <v>0</v>
      </c>
      <c r="I4440" s="1" t="s">
        <v>63</v>
      </c>
      <c r="J4440" s="1" t="s">
        <v>63</v>
      </c>
      <c r="K4440" s="1">
        <v>0</v>
      </c>
      <c r="L4440" s="1">
        <v>0</v>
      </c>
      <c r="M4440" s="1">
        <v>0</v>
      </c>
      <c r="N4440" s="1" t="s">
        <v>63</v>
      </c>
      <c r="O4440" s="1">
        <v>0</v>
      </c>
      <c r="P4440" s="1">
        <v>0</v>
      </c>
      <c r="Q4440" s="1">
        <v>0</v>
      </c>
      <c r="R4440" s="1">
        <v>0</v>
      </c>
      <c r="S4440" s="1">
        <v>0</v>
      </c>
      <c r="T4440" s="1">
        <v>0</v>
      </c>
      <c r="U4440" s="3" t="str">
        <f t="shared" si="69"/>
        <v>2017Plan</v>
      </c>
      <c r="V4440" s="2">
        <f>DATE(A4440,INDEX(Map!$H$1:$H$12,MATCH(B4440,Map!$G$1:$G$12,0),0),1)</f>
        <v>43952</v>
      </c>
      <c r="W4440" t="str">
        <f>IF(AND(V4440&gt;=Map!$K$2,V4440&lt;=Map!$L$2),"Base",IF(AND(V4440&gt;=Map!$K$3,V4440&lt;=Map!$L$3),"Fcst","N/A"))</f>
        <v>N/A</v>
      </c>
      <c r="X4440" t="str">
        <f>INDEX(Map!$B$2:$B$86,MATCH(D4440,Map!$A$2:$A$86,0),0)</f>
        <v>N/A</v>
      </c>
      <c r="Y4440" s="7" t="str">
        <f>IF(INDEX(Map!$C$2:$C$86,MATCH(D4440,Map!$A$2:$A$86,0),0)="","N/A",E4440*INDEX(Map!$C$2:$C$86,MATCH(D4440,Map!$A$2:$A$86,0),0))</f>
        <v>N/A</v>
      </c>
      <c r="Z4440" s="7" t="str">
        <f>IF(INDEX(Map!$D$2:$D$86,MATCH(D4440,Map!$A$2:$A$86,0),0)="","N/A",E4440*INDEX(Map!$D$2:$D$86,MATCH(D4440,Map!$A$2:$A$86,0),0))</f>
        <v>N/A</v>
      </c>
      <c r="AA4440" t="str">
        <f>INDEX(Map!$E$2:$E$86,MATCH(D4440,Map!$A$2:$A$86,0),0)</f>
        <v>CSR</v>
      </c>
    </row>
    <row r="4441" spans="1:27" x14ac:dyDescent="0.25">
      <c r="A4441" s="1" t="s">
        <v>122</v>
      </c>
      <c r="B4441" s="1" t="s">
        <v>111</v>
      </c>
      <c r="C4441" s="1">
        <v>72</v>
      </c>
      <c r="D4441" s="1" t="s">
        <v>95</v>
      </c>
      <c r="E4441" s="1">
        <v>0</v>
      </c>
      <c r="F4441" s="1">
        <v>0</v>
      </c>
      <c r="G4441" s="1">
        <v>0</v>
      </c>
      <c r="H4441" s="1">
        <v>0</v>
      </c>
      <c r="I4441" s="1" t="s">
        <v>63</v>
      </c>
      <c r="J4441" s="1" t="s">
        <v>63</v>
      </c>
      <c r="K4441" s="1">
        <v>0</v>
      </c>
      <c r="L4441" s="1">
        <v>0</v>
      </c>
      <c r="M4441" s="1">
        <v>0</v>
      </c>
      <c r="N4441" s="1" t="s">
        <v>63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</v>
      </c>
      <c r="U4441" s="3" t="str">
        <f t="shared" si="69"/>
        <v>2017Plan</v>
      </c>
      <c r="V4441" s="2">
        <f>DATE(A4441,INDEX(Map!$H$1:$H$12,MATCH(B4441,Map!$G$1:$G$12,0),0),1)</f>
        <v>43952</v>
      </c>
      <c r="W4441" t="str">
        <f>IF(AND(V4441&gt;=Map!$K$2,V4441&lt;=Map!$L$2),"Base",IF(AND(V4441&gt;=Map!$K$3,V4441&lt;=Map!$L$3),"Fcst","N/A"))</f>
        <v>N/A</v>
      </c>
      <c r="X4441" t="str">
        <f>INDEX(Map!$B$2:$B$86,MATCH(D4441,Map!$A$2:$A$86,0),0)</f>
        <v>N/A</v>
      </c>
      <c r="Y4441" s="7" t="str">
        <f>IF(INDEX(Map!$C$2:$C$86,MATCH(D4441,Map!$A$2:$A$86,0),0)="","N/A",E4441*INDEX(Map!$C$2:$C$86,MATCH(D4441,Map!$A$2:$A$86,0),0))</f>
        <v>N/A</v>
      </c>
      <c r="Z4441" s="7" t="str">
        <f>IF(INDEX(Map!$D$2:$D$86,MATCH(D4441,Map!$A$2:$A$86,0),0)="","N/A",E4441*INDEX(Map!$D$2:$D$86,MATCH(D4441,Map!$A$2:$A$86,0),0))</f>
        <v>N/A</v>
      </c>
      <c r="AA4441" t="str">
        <f>INDEX(Map!$E$2:$E$86,MATCH(D4441,Map!$A$2:$A$86,0),0)</f>
        <v>CSR</v>
      </c>
    </row>
    <row r="4442" spans="1:27" x14ac:dyDescent="0.25">
      <c r="A4442" s="1" t="s">
        <v>122</v>
      </c>
      <c r="B4442" s="1" t="s">
        <v>111</v>
      </c>
      <c r="C4442" s="1">
        <v>73</v>
      </c>
      <c r="D4442" s="1" t="s">
        <v>96</v>
      </c>
      <c r="E4442" s="1">
        <v>0</v>
      </c>
      <c r="F4442" s="1">
        <v>0</v>
      </c>
      <c r="G4442" s="1">
        <v>0</v>
      </c>
      <c r="H4442" s="1">
        <v>0</v>
      </c>
      <c r="I4442" s="1" t="s">
        <v>63</v>
      </c>
      <c r="J4442" s="1" t="s">
        <v>63</v>
      </c>
      <c r="K4442" s="1">
        <v>0</v>
      </c>
      <c r="L4442" s="1">
        <v>0</v>
      </c>
      <c r="M4442" s="1">
        <v>0</v>
      </c>
      <c r="N4442" s="1" t="s">
        <v>63</v>
      </c>
      <c r="O4442" s="1">
        <v>0</v>
      </c>
      <c r="P4442" s="1">
        <v>0</v>
      </c>
      <c r="Q4442" s="1">
        <v>0</v>
      </c>
      <c r="R4442" s="1">
        <v>0</v>
      </c>
      <c r="S4442" s="1">
        <v>0</v>
      </c>
      <c r="T4442" s="1">
        <v>0</v>
      </c>
      <c r="U4442" s="3" t="str">
        <f t="shared" si="69"/>
        <v>2017Plan</v>
      </c>
      <c r="V4442" s="2">
        <f>DATE(A4442,INDEX(Map!$H$1:$H$12,MATCH(B4442,Map!$G$1:$G$12,0),0),1)</f>
        <v>43952</v>
      </c>
      <c r="W4442" t="str">
        <f>IF(AND(V4442&gt;=Map!$K$2,V4442&lt;=Map!$L$2),"Base",IF(AND(V4442&gt;=Map!$K$3,V4442&lt;=Map!$L$3),"Fcst","N/A"))</f>
        <v>N/A</v>
      </c>
      <c r="X4442" t="str">
        <f>INDEX(Map!$B$2:$B$86,MATCH(D4442,Map!$A$2:$A$86,0),0)</f>
        <v>N/A</v>
      </c>
      <c r="Y4442" s="7" t="str">
        <f>IF(INDEX(Map!$C$2:$C$86,MATCH(D4442,Map!$A$2:$A$86,0),0)="","N/A",E4442*INDEX(Map!$C$2:$C$86,MATCH(D4442,Map!$A$2:$A$86,0),0))</f>
        <v>N/A</v>
      </c>
      <c r="Z4442" s="7" t="str">
        <f>IF(INDEX(Map!$D$2:$D$86,MATCH(D4442,Map!$A$2:$A$86,0),0)="","N/A",E4442*INDEX(Map!$D$2:$D$86,MATCH(D4442,Map!$A$2:$A$86,0),0))</f>
        <v>N/A</v>
      </c>
      <c r="AA4442" t="str">
        <f>INDEX(Map!$E$2:$E$86,MATCH(D4442,Map!$A$2:$A$86,0),0)</f>
        <v>CSR</v>
      </c>
    </row>
    <row r="4443" spans="1:27" x14ac:dyDescent="0.25">
      <c r="A4443" s="1" t="s">
        <v>122</v>
      </c>
      <c r="B4443" s="1" t="s">
        <v>111</v>
      </c>
      <c r="C4443" s="1">
        <v>74</v>
      </c>
      <c r="D4443" s="1" t="s">
        <v>97</v>
      </c>
      <c r="E4443" s="1">
        <v>0</v>
      </c>
      <c r="F4443" s="1">
        <v>0</v>
      </c>
      <c r="G4443" s="1">
        <v>0</v>
      </c>
      <c r="H4443" s="1">
        <v>0</v>
      </c>
      <c r="I4443" s="1" t="s">
        <v>63</v>
      </c>
      <c r="J4443" s="1" t="s">
        <v>63</v>
      </c>
      <c r="K4443" s="1">
        <v>0</v>
      </c>
      <c r="L4443" s="1">
        <v>0</v>
      </c>
      <c r="M4443" s="1">
        <v>0</v>
      </c>
      <c r="N4443" s="1" t="s">
        <v>63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</v>
      </c>
      <c r="U4443" s="3" t="str">
        <f t="shared" si="69"/>
        <v>2017Plan</v>
      </c>
      <c r="V4443" s="2">
        <f>DATE(A4443,INDEX(Map!$H$1:$H$12,MATCH(B4443,Map!$G$1:$G$12,0),0),1)</f>
        <v>43952</v>
      </c>
      <c r="W4443" t="str">
        <f>IF(AND(V4443&gt;=Map!$K$2,V4443&lt;=Map!$L$2),"Base",IF(AND(V4443&gt;=Map!$K$3,V4443&lt;=Map!$L$3),"Fcst","N/A"))</f>
        <v>N/A</v>
      </c>
      <c r="X4443" t="str">
        <f>INDEX(Map!$B$2:$B$86,MATCH(D4443,Map!$A$2:$A$86,0),0)</f>
        <v>N/A</v>
      </c>
      <c r="Y4443" s="7" t="str">
        <f>IF(INDEX(Map!$C$2:$C$86,MATCH(D4443,Map!$A$2:$A$86,0),0)="","N/A",E4443*INDEX(Map!$C$2:$C$86,MATCH(D4443,Map!$A$2:$A$86,0),0))</f>
        <v>N/A</v>
      </c>
      <c r="Z4443" s="7" t="str">
        <f>IF(INDEX(Map!$D$2:$D$86,MATCH(D4443,Map!$A$2:$A$86,0),0)="","N/A",E4443*INDEX(Map!$D$2:$D$86,MATCH(D4443,Map!$A$2:$A$86,0),0))</f>
        <v>N/A</v>
      </c>
      <c r="AA4443" t="str">
        <f>INDEX(Map!$E$2:$E$86,MATCH(D4443,Map!$A$2:$A$86,0),0)</f>
        <v>CSR</v>
      </c>
    </row>
    <row r="4444" spans="1:27" x14ac:dyDescent="0.25">
      <c r="A4444" s="1" t="s">
        <v>122</v>
      </c>
      <c r="B4444" s="1" t="s">
        <v>111</v>
      </c>
      <c r="C4444" s="1">
        <v>75</v>
      </c>
      <c r="D4444" s="1" t="s">
        <v>98</v>
      </c>
      <c r="E4444" s="1">
        <v>0</v>
      </c>
      <c r="F4444" s="1">
        <v>0</v>
      </c>
      <c r="G4444" s="1">
        <v>0</v>
      </c>
      <c r="H4444" s="1">
        <v>0</v>
      </c>
      <c r="I4444" s="1" t="s">
        <v>63</v>
      </c>
      <c r="J4444" s="1" t="s">
        <v>63</v>
      </c>
      <c r="K4444" s="1">
        <v>0</v>
      </c>
      <c r="L4444" s="1">
        <v>0</v>
      </c>
      <c r="M4444" s="1">
        <v>0</v>
      </c>
      <c r="N4444" s="1" t="s">
        <v>63</v>
      </c>
      <c r="O4444" s="1">
        <v>0</v>
      </c>
      <c r="P4444" s="1">
        <v>0</v>
      </c>
      <c r="Q4444" s="1">
        <v>0</v>
      </c>
      <c r="R4444" s="1">
        <v>0</v>
      </c>
      <c r="S4444" s="1">
        <v>0</v>
      </c>
      <c r="T4444" s="1">
        <v>0</v>
      </c>
      <c r="U4444" s="3" t="str">
        <f t="shared" si="69"/>
        <v>2017Plan</v>
      </c>
      <c r="V4444" s="2">
        <f>DATE(A4444,INDEX(Map!$H$1:$H$12,MATCH(B4444,Map!$G$1:$G$12,0),0),1)</f>
        <v>43952</v>
      </c>
      <c r="W4444" t="str">
        <f>IF(AND(V4444&gt;=Map!$K$2,V4444&lt;=Map!$L$2),"Base",IF(AND(V4444&gt;=Map!$K$3,V4444&lt;=Map!$L$3),"Fcst","N/A"))</f>
        <v>N/A</v>
      </c>
      <c r="X4444" t="str">
        <f>INDEX(Map!$B$2:$B$86,MATCH(D4444,Map!$A$2:$A$86,0),0)</f>
        <v>N/A</v>
      </c>
      <c r="Y4444" s="7" t="str">
        <f>IF(INDEX(Map!$C$2:$C$86,MATCH(D4444,Map!$A$2:$A$86,0),0)="","N/A",E4444*INDEX(Map!$C$2:$C$86,MATCH(D4444,Map!$A$2:$A$86,0),0))</f>
        <v>N/A</v>
      </c>
      <c r="Z4444" s="7" t="str">
        <f>IF(INDEX(Map!$D$2:$D$86,MATCH(D4444,Map!$A$2:$A$86,0),0)="","N/A",E4444*INDEX(Map!$D$2:$D$86,MATCH(D4444,Map!$A$2:$A$86,0),0))</f>
        <v>N/A</v>
      </c>
      <c r="AA4444" t="str">
        <f>INDEX(Map!$E$2:$E$86,MATCH(D4444,Map!$A$2:$A$86,0),0)</f>
        <v>CSR</v>
      </c>
    </row>
    <row r="4445" spans="1:27" x14ac:dyDescent="0.25">
      <c r="A4445" s="1" t="s">
        <v>122</v>
      </c>
      <c r="B4445" s="1" t="s">
        <v>111</v>
      </c>
      <c r="C4445" s="1">
        <v>76</v>
      </c>
      <c r="D4445" s="1" t="s">
        <v>99</v>
      </c>
      <c r="E4445" s="1">
        <v>0</v>
      </c>
      <c r="F4445" s="1">
        <v>0</v>
      </c>
      <c r="G4445" s="1">
        <v>0</v>
      </c>
      <c r="H4445" s="1">
        <v>0</v>
      </c>
      <c r="I4445" s="1" t="s">
        <v>63</v>
      </c>
      <c r="J4445" s="1" t="s">
        <v>63</v>
      </c>
      <c r="K4445" s="1">
        <v>0</v>
      </c>
      <c r="L4445" s="1">
        <v>0</v>
      </c>
      <c r="M4445" s="1">
        <v>0</v>
      </c>
      <c r="N4445" s="1" t="s">
        <v>63</v>
      </c>
      <c r="O4445" s="1">
        <v>0</v>
      </c>
      <c r="P4445" s="1">
        <v>0</v>
      </c>
      <c r="Q4445" s="1">
        <v>0</v>
      </c>
      <c r="R4445" s="1">
        <v>0</v>
      </c>
      <c r="S4445" s="1">
        <v>0</v>
      </c>
      <c r="T4445" s="1">
        <v>0</v>
      </c>
      <c r="U4445" s="3" t="str">
        <f t="shared" si="69"/>
        <v>2017Plan</v>
      </c>
      <c r="V4445" s="2">
        <f>DATE(A4445,INDEX(Map!$H$1:$H$12,MATCH(B4445,Map!$G$1:$G$12,0),0),1)</f>
        <v>43952</v>
      </c>
      <c r="W4445" t="str">
        <f>IF(AND(V4445&gt;=Map!$K$2,V4445&lt;=Map!$L$2),"Base",IF(AND(V4445&gt;=Map!$K$3,V4445&lt;=Map!$L$3),"Fcst","N/A"))</f>
        <v>N/A</v>
      </c>
      <c r="X4445" t="str">
        <f>INDEX(Map!$B$2:$B$86,MATCH(D4445,Map!$A$2:$A$86,0),0)</f>
        <v>N/A</v>
      </c>
      <c r="Y4445" s="7" t="str">
        <f>IF(INDEX(Map!$C$2:$C$86,MATCH(D4445,Map!$A$2:$A$86,0),0)="","N/A",E4445*INDEX(Map!$C$2:$C$86,MATCH(D4445,Map!$A$2:$A$86,0),0))</f>
        <v>N/A</v>
      </c>
      <c r="Z4445" s="7" t="str">
        <f>IF(INDEX(Map!$D$2:$D$86,MATCH(D4445,Map!$A$2:$A$86,0),0)="","N/A",E4445*INDEX(Map!$D$2:$D$86,MATCH(D4445,Map!$A$2:$A$86,0),0))</f>
        <v>N/A</v>
      </c>
      <c r="AA4445" t="str">
        <f>INDEX(Map!$E$2:$E$86,MATCH(D4445,Map!$A$2:$A$86,0),0)</f>
        <v>CSR</v>
      </c>
    </row>
    <row r="4446" spans="1:27" x14ac:dyDescent="0.25">
      <c r="A4446" s="1" t="s">
        <v>122</v>
      </c>
      <c r="B4446" s="1" t="s">
        <v>111</v>
      </c>
      <c r="C4446" s="1">
        <v>77</v>
      </c>
      <c r="D4446" s="1" t="s">
        <v>100</v>
      </c>
      <c r="E4446" s="1">
        <v>0</v>
      </c>
      <c r="F4446" s="1">
        <v>0</v>
      </c>
      <c r="G4446" s="1">
        <v>0</v>
      </c>
      <c r="H4446" s="1">
        <v>0</v>
      </c>
      <c r="I4446" s="1" t="s">
        <v>63</v>
      </c>
      <c r="J4446" s="1" t="s">
        <v>63</v>
      </c>
      <c r="K4446" s="1">
        <v>0</v>
      </c>
      <c r="L4446" s="1">
        <v>0</v>
      </c>
      <c r="M4446" s="1">
        <v>0</v>
      </c>
      <c r="N4446" s="1" t="s">
        <v>63</v>
      </c>
      <c r="O4446" s="1">
        <v>0</v>
      </c>
      <c r="P4446" s="1">
        <v>0</v>
      </c>
      <c r="Q4446" s="1">
        <v>0</v>
      </c>
      <c r="R4446" s="1">
        <v>0</v>
      </c>
      <c r="S4446" s="1">
        <v>0</v>
      </c>
      <c r="T4446" s="1">
        <v>0</v>
      </c>
      <c r="U4446" s="3" t="str">
        <f t="shared" si="69"/>
        <v>2017Plan</v>
      </c>
      <c r="V4446" s="2">
        <f>DATE(A4446,INDEX(Map!$H$1:$H$12,MATCH(B4446,Map!$G$1:$G$12,0),0),1)</f>
        <v>43952</v>
      </c>
      <c r="W4446" t="str">
        <f>IF(AND(V4446&gt;=Map!$K$2,V4446&lt;=Map!$L$2),"Base",IF(AND(V4446&gt;=Map!$K$3,V4446&lt;=Map!$L$3),"Fcst","N/A"))</f>
        <v>N/A</v>
      </c>
      <c r="X4446" t="str">
        <f>INDEX(Map!$B$2:$B$86,MATCH(D4446,Map!$A$2:$A$86,0),0)</f>
        <v>N/A</v>
      </c>
      <c r="Y4446" s="7" t="str">
        <f>IF(INDEX(Map!$C$2:$C$86,MATCH(D4446,Map!$A$2:$A$86,0),0)="","N/A",E4446*INDEX(Map!$C$2:$C$86,MATCH(D4446,Map!$A$2:$A$86,0),0))</f>
        <v>N/A</v>
      </c>
      <c r="Z4446" s="7" t="str">
        <f>IF(INDEX(Map!$D$2:$D$86,MATCH(D4446,Map!$A$2:$A$86,0),0)="","N/A",E4446*INDEX(Map!$D$2:$D$86,MATCH(D4446,Map!$A$2:$A$86,0),0))</f>
        <v>N/A</v>
      </c>
      <c r="AA4446" t="str">
        <f>INDEX(Map!$E$2:$E$86,MATCH(D4446,Map!$A$2:$A$86,0),0)</f>
        <v>CSR</v>
      </c>
    </row>
    <row r="4447" spans="1:27" x14ac:dyDescent="0.25">
      <c r="A4447" s="1" t="s">
        <v>122</v>
      </c>
      <c r="B4447" s="1" t="s">
        <v>111</v>
      </c>
      <c r="C4447" s="1">
        <v>78</v>
      </c>
      <c r="D4447" s="1" t="s">
        <v>101</v>
      </c>
      <c r="E4447" s="1">
        <v>0</v>
      </c>
      <c r="F4447" s="1">
        <v>0</v>
      </c>
      <c r="G4447" s="1">
        <v>0</v>
      </c>
      <c r="H4447" s="1">
        <v>0</v>
      </c>
      <c r="I4447" s="1" t="s">
        <v>63</v>
      </c>
      <c r="J4447" s="1" t="s">
        <v>63</v>
      </c>
      <c r="K4447" s="1">
        <v>0</v>
      </c>
      <c r="L4447" s="1">
        <v>0</v>
      </c>
      <c r="M4447" s="1">
        <v>0</v>
      </c>
      <c r="N4447" s="1" t="s">
        <v>63</v>
      </c>
      <c r="O4447" s="1">
        <v>0</v>
      </c>
      <c r="P4447" s="1">
        <v>0</v>
      </c>
      <c r="Q4447" s="1">
        <v>0</v>
      </c>
      <c r="R4447" s="1">
        <v>0</v>
      </c>
      <c r="S4447" s="1">
        <v>0</v>
      </c>
      <c r="T4447" s="1">
        <v>0</v>
      </c>
      <c r="U4447" s="3" t="str">
        <f t="shared" si="69"/>
        <v>2017Plan</v>
      </c>
      <c r="V4447" s="2">
        <f>DATE(A4447,INDEX(Map!$H$1:$H$12,MATCH(B4447,Map!$G$1:$G$12,0),0),1)</f>
        <v>43952</v>
      </c>
      <c r="W4447" t="str">
        <f>IF(AND(V4447&gt;=Map!$K$2,V4447&lt;=Map!$L$2),"Base",IF(AND(V4447&gt;=Map!$K$3,V4447&lt;=Map!$L$3),"Fcst","N/A"))</f>
        <v>N/A</v>
      </c>
      <c r="X4447" t="str">
        <f>INDEX(Map!$B$2:$B$86,MATCH(D4447,Map!$A$2:$A$86,0),0)</f>
        <v>N/A</v>
      </c>
      <c r="Y4447" s="7" t="str">
        <f>IF(INDEX(Map!$C$2:$C$86,MATCH(D4447,Map!$A$2:$A$86,0),0)="","N/A",E4447*INDEX(Map!$C$2:$C$86,MATCH(D4447,Map!$A$2:$A$86,0),0))</f>
        <v>N/A</v>
      </c>
      <c r="Z4447" s="7" t="str">
        <f>IF(INDEX(Map!$D$2:$D$86,MATCH(D4447,Map!$A$2:$A$86,0),0)="","N/A",E4447*INDEX(Map!$D$2:$D$86,MATCH(D4447,Map!$A$2:$A$86,0),0))</f>
        <v>N/A</v>
      </c>
      <c r="AA4447" t="str">
        <f>INDEX(Map!$E$2:$E$86,MATCH(D4447,Map!$A$2:$A$86,0),0)</f>
        <v>CSR</v>
      </c>
    </row>
    <row r="4448" spans="1:27" x14ac:dyDescent="0.25">
      <c r="A4448" s="1" t="s">
        <v>122</v>
      </c>
      <c r="B4448" s="1" t="s">
        <v>111</v>
      </c>
      <c r="C4448" s="1">
        <v>79</v>
      </c>
      <c r="D4448" s="1" t="s">
        <v>102</v>
      </c>
      <c r="E4448" s="1">
        <v>0</v>
      </c>
      <c r="F4448" s="1">
        <v>0</v>
      </c>
      <c r="G4448" s="1">
        <v>0</v>
      </c>
      <c r="H4448" s="1">
        <v>0</v>
      </c>
      <c r="I4448" s="1" t="s">
        <v>63</v>
      </c>
      <c r="J4448" s="1" t="s">
        <v>63</v>
      </c>
      <c r="K4448" s="1">
        <v>0</v>
      </c>
      <c r="L4448" s="1">
        <v>0</v>
      </c>
      <c r="M4448" s="1">
        <v>0</v>
      </c>
      <c r="N4448" s="1" t="s">
        <v>63</v>
      </c>
      <c r="O4448" s="1">
        <v>0</v>
      </c>
      <c r="P4448" s="1">
        <v>0</v>
      </c>
      <c r="Q4448" s="1">
        <v>0</v>
      </c>
      <c r="R4448" s="1">
        <v>0</v>
      </c>
      <c r="S4448" s="1">
        <v>0</v>
      </c>
      <c r="T4448" s="1">
        <v>0</v>
      </c>
      <c r="U4448" s="3" t="str">
        <f t="shared" si="69"/>
        <v>2017Plan</v>
      </c>
      <c r="V4448" s="2">
        <f>DATE(A4448,INDEX(Map!$H$1:$H$12,MATCH(B4448,Map!$G$1:$G$12,0),0),1)</f>
        <v>43952</v>
      </c>
      <c r="W4448" t="str">
        <f>IF(AND(V4448&gt;=Map!$K$2,V4448&lt;=Map!$L$2),"Base",IF(AND(V4448&gt;=Map!$K$3,V4448&lt;=Map!$L$3),"Fcst","N/A"))</f>
        <v>N/A</v>
      </c>
      <c r="X4448" t="str">
        <f>INDEX(Map!$B$2:$B$86,MATCH(D4448,Map!$A$2:$A$86,0),0)</f>
        <v>N/A</v>
      </c>
      <c r="Y4448" s="7" t="str">
        <f>IF(INDEX(Map!$C$2:$C$86,MATCH(D4448,Map!$A$2:$A$86,0),0)="","N/A",E4448*INDEX(Map!$C$2:$C$86,MATCH(D4448,Map!$A$2:$A$86,0),0))</f>
        <v>N/A</v>
      </c>
      <c r="Z4448" s="7" t="str">
        <f>IF(INDEX(Map!$D$2:$D$86,MATCH(D4448,Map!$A$2:$A$86,0),0)="","N/A",E4448*INDEX(Map!$D$2:$D$86,MATCH(D4448,Map!$A$2:$A$86,0),0))</f>
        <v>N/A</v>
      </c>
      <c r="AA4448" t="str">
        <f>INDEX(Map!$E$2:$E$86,MATCH(D4448,Map!$A$2:$A$86,0),0)</f>
        <v>CSR</v>
      </c>
    </row>
    <row r="4449" spans="1:27" x14ac:dyDescent="0.25">
      <c r="A4449" s="1" t="s">
        <v>122</v>
      </c>
      <c r="B4449" s="1" t="s">
        <v>111</v>
      </c>
      <c r="C4449" s="1">
        <v>80</v>
      </c>
      <c r="D4449" s="1" t="s">
        <v>103</v>
      </c>
      <c r="E4449" s="1">
        <v>0</v>
      </c>
      <c r="F4449" s="1">
        <v>0</v>
      </c>
      <c r="G4449" s="1">
        <v>0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S4449" s="1">
        <v>0</v>
      </c>
      <c r="T4449" s="1">
        <v>0</v>
      </c>
      <c r="U4449" s="3" t="str">
        <f t="shared" si="69"/>
        <v>2017Plan</v>
      </c>
      <c r="V4449" s="2">
        <f>DATE(A4449,INDEX(Map!$H$1:$H$12,MATCH(B4449,Map!$G$1:$G$12,0),0),1)</f>
        <v>43952</v>
      </c>
      <c r="W4449" t="str">
        <f>IF(AND(V4449&gt;=Map!$K$2,V4449&lt;=Map!$L$2),"Base",IF(AND(V4449&gt;=Map!$K$3,V4449&lt;=Map!$L$3),"Fcst","N/A"))</f>
        <v>N/A</v>
      </c>
      <c r="X4449" t="str">
        <f>INDEX(Map!$B$2:$B$86,MATCH(D4449,Map!$A$2:$A$86,0),0)</f>
        <v>N/A</v>
      </c>
      <c r="Y4449" s="7" t="str">
        <f>IF(INDEX(Map!$C$2:$C$86,MATCH(D4449,Map!$A$2:$A$86,0),0)="","N/A",E4449*INDEX(Map!$C$2:$C$86,MATCH(D4449,Map!$A$2:$A$86,0),0))</f>
        <v>N/A</v>
      </c>
      <c r="Z4449" s="7" t="str">
        <f>IF(INDEX(Map!$D$2:$D$86,MATCH(D4449,Map!$A$2:$A$86,0),0)="","N/A",E4449*INDEX(Map!$D$2:$D$86,MATCH(D4449,Map!$A$2:$A$86,0),0))</f>
        <v>N/A</v>
      </c>
      <c r="AA4449" t="str">
        <f>INDEX(Map!$E$2:$E$86,MATCH(D4449,Map!$A$2:$A$86,0),0)</f>
        <v>NGCC</v>
      </c>
    </row>
    <row r="4450" spans="1:27" x14ac:dyDescent="0.25">
      <c r="A4450" s="1" t="s">
        <v>122</v>
      </c>
      <c r="B4450" s="1" t="s">
        <v>111</v>
      </c>
      <c r="C4450" s="1">
        <v>81</v>
      </c>
      <c r="D4450" s="1" t="s">
        <v>104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S4450" s="1">
        <v>0</v>
      </c>
      <c r="T4450" s="1">
        <v>0</v>
      </c>
      <c r="U4450" s="3" t="str">
        <f t="shared" si="69"/>
        <v>2017Plan</v>
      </c>
      <c r="V4450" s="2">
        <f>DATE(A4450,INDEX(Map!$H$1:$H$12,MATCH(B4450,Map!$G$1:$G$12,0),0),1)</f>
        <v>43952</v>
      </c>
      <c r="W4450" t="str">
        <f>IF(AND(V4450&gt;=Map!$K$2,V4450&lt;=Map!$L$2),"Base",IF(AND(V4450&gt;=Map!$K$3,V4450&lt;=Map!$L$3),"Fcst","N/A"))</f>
        <v>N/A</v>
      </c>
      <c r="X4450" t="str">
        <f>INDEX(Map!$B$2:$B$86,MATCH(D4450,Map!$A$2:$A$86,0),0)</f>
        <v>N/A</v>
      </c>
      <c r="Y4450" s="7" t="str">
        <f>IF(INDEX(Map!$C$2:$C$86,MATCH(D4450,Map!$A$2:$A$86,0),0)="","N/A",E4450*INDEX(Map!$C$2:$C$86,MATCH(D4450,Map!$A$2:$A$86,0),0))</f>
        <v>N/A</v>
      </c>
      <c r="Z4450" s="7" t="str">
        <f>IF(INDEX(Map!$D$2:$D$86,MATCH(D4450,Map!$A$2:$A$86,0),0)="","N/A",E4450*INDEX(Map!$D$2:$D$86,MATCH(D4450,Map!$A$2:$A$86,0),0))</f>
        <v>N/A</v>
      </c>
      <c r="AA4450" t="str">
        <f>INDEX(Map!$E$2:$E$86,MATCH(D4450,Map!$A$2:$A$86,0),0)</f>
        <v>NGCC</v>
      </c>
    </row>
    <row r="4451" spans="1:27" x14ac:dyDescent="0.25">
      <c r="A4451" s="1" t="s">
        <v>122</v>
      </c>
      <c r="B4451" s="1" t="s">
        <v>111</v>
      </c>
      <c r="C4451" s="1">
        <v>82</v>
      </c>
      <c r="D4451" s="1" t="s">
        <v>105</v>
      </c>
      <c r="E4451" s="1">
        <v>0</v>
      </c>
      <c r="F4451" s="1">
        <v>0</v>
      </c>
      <c r="G4451" s="1">
        <v>0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0</v>
      </c>
      <c r="U4451" s="3" t="str">
        <f t="shared" si="69"/>
        <v>2017Plan</v>
      </c>
      <c r="V4451" s="2">
        <f>DATE(A4451,INDEX(Map!$H$1:$H$12,MATCH(B4451,Map!$G$1:$G$12,0),0),1)</f>
        <v>43952</v>
      </c>
      <c r="W4451" t="str">
        <f>IF(AND(V4451&gt;=Map!$K$2,V4451&lt;=Map!$L$2),"Base",IF(AND(V4451&gt;=Map!$K$3,V4451&lt;=Map!$L$3),"Fcst","N/A"))</f>
        <v>N/A</v>
      </c>
      <c r="X4451" t="str">
        <f>INDEX(Map!$B$2:$B$86,MATCH(D4451,Map!$A$2:$A$86,0),0)</f>
        <v>N/A</v>
      </c>
      <c r="Y4451" s="7" t="str">
        <f>IF(INDEX(Map!$C$2:$C$86,MATCH(D4451,Map!$A$2:$A$86,0),0)="","N/A",E4451*INDEX(Map!$C$2:$C$86,MATCH(D4451,Map!$A$2:$A$86,0),0))</f>
        <v>N/A</v>
      </c>
      <c r="Z4451" s="7" t="str">
        <f>IF(INDEX(Map!$D$2:$D$86,MATCH(D4451,Map!$A$2:$A$86,0),0)="","N/A",E4451*INDEX(Map!$D$2:$D$86,MATCH(D4451,Map!$A$2:$A$86,0),0))</f>
        <v>N/A</v>
      </c>
      <c r="AA4451" t="str">
        <f>INDEX(Map!$E$2:$E$86,MATCH(D4451,Map!$A$2:$A$86,0),0)</f>
        <v>NGCC</v>
      </c>
    </row>
    <row r="4452" spans="1:27" x14ac:dyDescent="0.25">
      <c r="A4452" s="1" t="s">
        <v>122</v>
      </c>
      <c r="B4452" s="1" t="s">
        <v>111</v>
      </c>
      <c r="C4452" s="1">
        <v>83</v>
      </c>
      <c r="D4452" s="1" t="s">
        <v>106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</v>
      </c>
      <c r="U4452" s="3" t="str">
        <f t="shared" si="69"/>
        <v>2017Plan</v>
      </c>
      <c r="V4452" s="2">
        <f>DATE(A4452,INDEX(Map!$H$1:$H$12,MATCH(B4452,Map!$G$1:$G$12,0),0),1)</f>
        <v>43952</v>
      </c>
      <c r="W4452" t="str">
        <f>IF(AND(V4452&gt;=Map!$K$2,V4452&lt;=Map!$L$2),"Base",IF(AND(V4452&gt;=Map!$K$3,V4452&lt;=Map!$L$3),"Fcst","N/A"))</f>
        <v>N/A</v>
      </c>
      <c r="X4452" t="str">
        <f>INDEX(Map!$B$2:$B$86,MATCH(D4452,Map!$A$2:$A$86,0),0)</f>
        <v>N/A</v>
      </c>
      <c r="Y4452" s="7" t="str">
        <f>IF(INDEX(Map!$C$2:$C$86,MATCH(D4452,Map!$A$2:$A$86,0),0)="","N/A",E4452*INDEX(Map!$C$2:$C$86,MATCH(D4452,Map!$A$2:$A$86,0),0))</f>
        <v>N/A</v>
      </c>
      <c r="Z4452" s="7" t="str">
        <f>IF(INDEX(Map!$D$2:$D$86,MATCH(D4452,Map!$A$2:$A$86,0),0)="","N/A",E4452*INDEX(Map!$D$2:$D$86,MATCH(D4452,Map!$A$2:$A$86,0),0))</f>
        <v>N/A</v>
      </c>
      <c r="AA4452" t="str">
        <f>INDEX(Map!$E$2:$E$86,MATCH(D4452,Map!$A$2:$A$86,0),0)</f>
        <v>NGCC</v>
      </c>
    </row>
    <row r="4453" spans="1:27" x14ac:dyDescent="0.25">
      <c r="A4453" s="1" t="s">
        <v>122</v>
      </c>
      <c r="B4453" s="1" t="s">
        <v>111</v>
      </c>
      <c r="C4453" s="1">
        <v>84</v>
      </c>
      <c r="D4453" s="1" t="s">
        <v>107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</v>
      </c>
      <c r="U4453" s="3" t="str">
        <f t="shared" si="69"/>
        <v>2017Plan</v>
      </c>
      <c r="V4453" s="2">
        <f>DATE(A4453,INDEX(Map!$H$1:$H$12,MATCH(B4453,Map!$G$1:$G$12,0),0),1)</f>
        <v>43952</v>
      </c>
      <c r="W4453" t="str">
        <f>IF(AND(V4453&gt;=Map!$K$2,V4453&lt;=Map!$L$2),"Base",IF(AND(V4453&gt;=Map!$K$3,V4453&lt;=Map!$L$3),"Fcst","N/A"))</f>
        <v>N/A</v>
      </c>
      <c r="X4453" t="str">
        <f>INDEX(Map!$B$2:$B$86,MATCH(D4453,Map!$A$2:$A$86,0),0)</f>
        <v>Bluegrass/EKPC</v>
      </c>
      <c r="Y4453" s="7" t="str">
        <f>IF(INDEX(Map!$C$2:$C$86,MATCH(D4453,Map!$A$2:$A$86,0),0)="","N/A",E4453*INDEX(Map!$C$2:$C$86,MATCH(D4453,Map!$A$2:$A$86,0),0))</f>
        <v>N/A</v>
      </c>
      <c r="Z4453" s="7">
        <f>IF(INDEX(Map!$D$2:$D$86,MATCH(D4453,Map!$A$2:$A$86,0),0)="","N/A",E4453*INDEX(Map!$D$2:$D$86,MATCH(D4453,Map!$A$2:$A$86,0),0))</f>
        <v>0</v>
      </c>
      <c r="AA4453" t="str">
        <f>INDEX(Map!$E$2:$E$86,MATCH(D4453,Map!$A$2:$A$86,0),0)</f>
        <v>SCCT</v>
      </c>
    </row>
    <row r="4454" spans="1:27" x14ac:dyDescent="0.25">
      <c r="A4454" s="1" t="s">
        <v>122</v>
      </c>
      <c r="B4454" s="1" t="s">
        <v>112</v>
      </c>
      <c r="C4454" s="1">
        <v>1</v>
      </c>
      <c r="D4454" s="1" t="s">
        <v>23</v>
      </c>
      <c r="E4454" s="1">
        <v>17</v>
      </c>
      <c r="F4454" s="1">
        <v>0</v>
      </c>
      <c r="G4454" s="1">
        <v>22.3</v>
      </c>
      <c r="H4454" s="1">
        <v>3</v>
      </c>
      <c r="I4454" s="1">
        <v>198</v>
      </c>
      <c r="J4454" s="1">
        <v>11650</v>
      </c>
      <c r="K4454" s="1">
        <v>417</v>
      </c>
      <c r="L4454" s="1">
        <v>275.8</v>
      </c>
      <c r="M4454" s="1">
        <v>546</v>
      </c>
      <c r="N4454" s="1">
        <v>3</v>
      </c>
      <c r="O4454" s="1">
        <v>57</v>
      </c>
      <c r="P4454" s="1">
        <v>0</v>
      </c>
      <c r="Q4454" s="1">
        <v>51</v>
      </c>
      <c r="R4454" s="1">
        <v>35.14</v>
      </c>
      <c r="S4454" s="1">
        <v>38.51</v>
      </c>
      <c r="T4454" s="1">
        <v>654</v>
      </c>
      <c r="U4454" s="3" t="str">
        <f t="shared" si="69"/>
        <v>2017Plan</v>
      </c>
      <c r="V4454" s="2">
        <f>DATE(A4454,INDEX(Map!$H$1:$H$12,MATCH(B4454,Map!$G$1:$G$12,0),0),1)</f>
        <v>43983</v>
      </c>
      <c r="W4454" t="str">
        <f>IF(AND(V4454&gt;=Map!$K$2,V4454&lt;=Map!$L$2),"Base",IF(AND(V4454&gt;=Map!$K$3,V4454&lt;=Map!$L$3),"Fcst","N/A"))</f>
        <v>N/A</v>
      </c>
      <c r="X4454" t="str">
        <f>INDEX(Map!$B$2:$B$86,MATCH(D4454,Map!$A$2:$A$86,0),0)</f>
        <v>Brown 1</v>
      </c>
      <c r="Y4454" s="7">
        <f>IF(INDEX(Map!$C$2:$C$86,MATCH(D4454,Map!$A$2:$A$86,0),0)="","N/A",E4454*INDEX(Map!$C$2:$C$86,MATCH(D4454,Map!$A$2:$A$86,0),0))</f>
        <v>17</v>
      </c>
      <c r="Z4454" s="7" t="str">
        <f>IF(INDEX(Map!$D$2:$D$86,MATCH(D4454,Map!$A$2:$A$86,0),0)="","N/A",E4454*INDEX(Map!$D$2:$D$86,MATCH(D4454,Map!$A$2:$A$86,0),0))</f>
        <v>N/A</v>
      </c>
      <c r="AA4454" t="str">
        <f>INDEX(Map!$E$2:$E$86,MATCH(D4454,Map!$A$2:$A$86,0),0)</f>
        <v>Coal</v>
      </c>
    </row>
    <row r="4455" spans="1:27" x14ac:dyDescent="0.25">
      <c r="A4455" s="1" t="s">
        <v>122</v>
      </c>
      <c r="B4455" s="1" t="s">
        <v>112</v>
      </c>
      <c r="C4455" s="1">
        <v>2</v>
      </c>
      <c r="D4455" s="1" t="s">
        <v>24</v>
      </c>
      <c r="E4455" s="1">
        <v>27.2</v>
      </c>
      <c r="F4455" s="1">
        <v>0</v>
      </c>
      <c r="G4455" s="1">
        <v>22.8</v>
      </c>
      <c r="H4455" s="1">
        <v>3</v>
      </c>
      <c r="I4455" s="1">
        <v>290.60000000000002</v>
      </c>
      <c r="J4455" s="1">
        <v>10678</v>
      </c>
      <c r="K4455" s="1">
        <v>371</v>
      </c>
      <c r="L4455" s="1">
        <v>275.8</v>
      </c>
      <c r="M4455" s="1">
        <v>802</v>
      </c>
      <c r="N4455" s="1">
        <v>2</v>
      </c>
      <c r="O4455" s="1">
        <v>46</v>
      </c>
      <c r="P4455" s="1">
        <v>0</v>
      </c>
      <c r="Q4455" s="1">
        <v>62</v>
      </c>
      <c r="R4455" s="1">
        <v>31.72</v>
      </c>
      <c r="S4455" s="1">
        <v>33.4</v>
      </c>
      <c r="T4455" s="1">
        <v>909</v>
      </c>
      <c r="U4455" s="3" t="str">
        <f t="shared" si="69"/>
        <v>2017Plan</v>
      </c>
      <c r="V4455" s="2">
        <f>DATE(A4455,INDEX(Map!$H$1:$H$12,MATCH(B4455,Map!$G$1:$G$12,0),0),1)</f>
        <v>43983</v>
      </c>
      <c r="W4455" t="str">
        <f>IF(AND(V4455&gt;=Map!$K$2,V4455&lt;=Map!$L$2),"Base",IF(AND(V4455&gt;=Map!$K$3,V4455&lt;=Map!$L$3),"Fcst","N/A"))</f>
        <v>N/A</v>
      </c>
      <c r="X4455" t="str">
        <f>INDEX(Map!$B$2:$B$86,MATCH(D4455,Map!$A$2:$A$86,0),0)</f>
        <v>Brown 2</v>
      </c>
      <c r="Y4455" s="7">
        <f>IF(INDEX(Map!$C$2:$C$86,MATCH(D4455,Map!$A$2:$A$86,0),0)="","N/A",E4455*INDEX(Map!$C$2:$C$86,MATCH(D4455,Map!$A$2:$A$86,0),0))</f>
        <v>27.2</v>
      </c>
      <c r="Z4455" s="7" t="str">
        <f>IF(INDEX(Map!$D$2:$D$86,MATCH(D4455,Map!$A$2:$A$86,0),0)="","N/A",E4455*INDEX(Map!$D$2:$D$86,MATCH(D4455,Map!$A$2:$A$86,0),0))</f>
        <v>N/A</v>
      </c>
      <c r="AA4455" t="str">
        <f>INDEX(Map!$E$2:$E$86,MATCH(D4455,Map!$A$2:$A$86,0),0)</f>
        <v>Coal</v>
      </c>
    </row>
    <row r="4456" spans="1:27" x14ac:dyDescent="0.25">
      <c r="A4456" s="1" t="s">
        <v>122</v>
      </c>
      <c r="B4456" s="1" t="s">
        <v>112</v>
      </c>
      <c r="C4456" s="1">
        <v>3</v>
      </c>
      <c r="D4456" s="1" t="s">
        <v>25</v>
      </c>
      <c r="E4456" s="1">
        <v>77.8</v>
      </c>
      <c r="F4456" s="1">
        <v>0</v>
      </c>
      <c r="G4456" s="1">
        <v>26.4</v>
      </c>
      <c r="H4456" s="1">
        <v>5</v>
      </c>
      <c r="I4456" s="1">
        <v>941.1</v>
      </c>
      <c r="J4456" s="1">
        <v>12096</v>
      </c>
      <c r="K4456" s="1">
        <v>474</v>
      </c>
      <c r="L4456" s="1">
        <v>275.8</v>
      </c>
      <c r="M4456" s="1">
        <v>2595</v>
      </c>
      <c r="N4456" s="1">
        <v>5</v>
      </c>
      <c r="O4456" s="1">
        <v>99</v>
      </c>
      <c r="P4456" s="1">
        <v>0</v>
      </c>
      <c r="Q4456" s="1">
        <v>250</v>
      </c>
      <c r="R4456" s="1">
        <v>36.57</v>
      </c>
      <c r="S4456" s="1">
        <v>37.840000000000003</v>
      </c>
      <c r="T4456" s="1">
        <v>2944</v>
      </c>
      <c r="U4456" s="3" t="str">
        <f t="shared" si="69"/>
        <v>2017Plan</v>
      </c>
      <c r="V4456" s="2">
        <f>DATE(A4456,INDEX(Map!$H$1:$H$12,MATCH(B4456,Map!$G$1:$G$12,0),0),1)</f>
        <v>43983</v>
      </c>
      <c r="W4456" t="str">
        <f>IF(AND(V4456&gt;=Map!$K$2,V4456&lt;=Map!$L$2),"Base",IF(AND(V4456&gt;=Map!$K$3,V4456&lt;=Map!$L$3),"Fcst","N/A"))</f>
        <v>N/A</v>
      </c>
      <c r="X4456" t="str">
        <f>INDEX(Map!$B$2:$B$86,MATCH(D4456,Map!$A$2:$A$86,0),0)</f>
        <v>Brown 3</v>
      </c>
      <c r="Y4456" s="7">
        <f>IF(INDEX(Map!$C$2:$C$86,MATCH(D4456,Map!$A$2:$A$86,0),0)="","N/A",E4456*INDEX(Map!$C$2:$C$86,MATCH(D4456,Map!$A$2:$A$86,0),0))</f>
        <v>77.8</v>
      </c>
      <c r="Z4456" s="7" t="str">
        <f>IF(INDEX(Map!$D$2:$D$86,MATCH(D4456,Map!$A$2:$A$86,0),0)="","N/A",E4456*INDEX(Map!$D$2:$D$86,MATCH(D4456,Map!$A$2:$A$86,0),0))</f>
        <v>N/A</v>
      </c>
      <c r="AA4456" t="str">
        <f>INDEX(Map!$E$2:$E$86,MATCH(D4456,Map!$A$2:$A$86,0),0)</f>
        <v>Coal</v>
      </c>
    </row>
    <row r="4457" spans="1:27" x14ac:dyDescent="0.25">
      <c r="A4457" s="1" t="s">
        <v>122</v>
      </c>
      <c r="B4457" s="1" t="s">
        <v>112</v>
      </c>
      <c r="C4457" s="1">
        <v>4</v>
      </c>
      <c r="D4457" s="1" t="s">
        <v>26</v>
      </c>
      <c r="E4457" s="1">
        <v>258.39999999999998</v>
      </c>
      <c r="F4457" s="1">
        <v>0</v>
      </c>
      <c r="G4457" s="1">
        <v>75.7</v>
      </c>
      <c r="H4457" s="1">
        <v>2</v>
      </c>
      <c r="I4457" s="1">
        <v>2740.2</v>
      </c>
      <c r="J4457" s="1">
        <v>10604</v>
      </c>
      <c r="K4457" s="1">
        <v>660</v>
      </c>
      <c r="L4457" s="1">
        <v>204.4</v>
      </c>
      <c r="M4457" s="1">
        <v>5602</v>
      </c>
      <c r="N4457" s="1">
        <v>2</v>
      </c>
      <c r="O4457" s="1">
        <v>44</v>
      </c>
      <c r="P4457" s="1">
        <v>0</v>
      </c>
      <c r="Q4457" s="1">
        <v>528</v>
      </c>
      <c r="R4457" s="1">
        <v>23.72</v>
      </c>
      <c r="S4457" s="1">
        <v>23.89</v>
      </c>
      <c r="T4457" s="1">
        <v>6173</v>
      </c>
      <c r="U4457" s="3" t="str">
        <f t="shared" si="69"/>
        <v>2017Plan</v>
      </c>
      <c r="V4457" s="2">
        <f>DATE(A4457,INDEX(Map!$H$1:$H$12,MATCH(B4457,Map!$G$1:$G$12,0),0),1)</f>
        <v>43983</v>
      </c>
      <c r="W4457" t="str">
        <f>IF(AND(V4457&gt;=Map!$K$2,V4457&lt;=Map!$L$2),"Base",IF(AND(V4457&gt;=Map!$K$3,V4457&lt;=Map!$L$3),"Fcst","N/A"))</f>
        <v>N/A</v>
      </c>
      <c r="X4457" t="str">
        <f>INDEX(Map!$B$2:$B$86,MATCH(D4457,Map!$A$2:$A$86,0),0)</f>
        <v>Ghent 1</v>
      </c>
      <c r="Y4457" s="7">
        <f>IF(INDEX(Map!$C$2:$C$86,MATCH(D4457,Map!$A$2:$A$86,0),0)="","N/A",E4457*INDEX(Map!$C$2:$C$86,MATCH(D4457,Map!$A$2:$A$86,0),0))</f>
        <v>258.39999999999998</v>
      </c>
      <c r="Z4457" s="7" t="str">
        <f>IF(INDEX(Map!$D$2:$D$86,MATCH(D4457,Map!$A$2:$A$86,0),0)="","N/A",E4457*INDEX(Map!$D$2:$D$86,MATCH(D4457,Map!$A$2:$A$86,0),0))</f>
        <v>N/A</v>
      </c>
      <c r="AA4457" t="str">
        <f>INDEX(Map!$E$2:$E$86,MATCH(D4457,Map!$A$2:$A$86,0),0)</f>
        <v>Coal</v>
      </c>
    </row>
    <row r="4458" spans="1:27" x14ac:dyDescent="0.25">
      <c r="A4458" s="1" t="s">
        <v>122</v>
      </c>
      <c r="B4458" s="1" t="s">
        <v>112</v>
      </c>
      <c r="C4458" s="1">
        <v>5</v>
      </c>
      <c r="D4458" s="1" t="s">
        <v>27</v>
      </c>
      <c r="E4458" s="1">
        <v>260.10000000000002</v>
      </c>
      <c r="F4458" s="1">
        <v>0</v>
      </c>
      <c r="G4458" s="1">
        <v>73.3</v>
      </c>
      <c r="H4458" s="1">
        <v>3</v>
      </c>
      <c r="I4458" s="1">
        <v>2719.3</v>
      </c>
      <c r="J4458" s="1">
        <v>10457</v>
      </c>
      <c r="K4458" s="1">
        <v>662</v>
      </c>
      <c r="L4458" s="1">
        <v>204.4</v>
      </c>
      <c r="M4458" s="1">
        <v>5559</v>
      </c>
      <c r="N4458" s="1">
        <v>3</v>
      </c>
      <c r="O4458" s="1">
        <v>56</v>
      </c>
      <c r="P4458" s="1">
        <v>0</v>
      </c>
      <c r="Q4458" s="1">
        <v>311</v>
      </c>
      <c r="R4458" s="1">
        <v>22.57</v>
      </c>
      <c r="S4458" s="1">
        <v>22.79</v>
      </c>
      <c r="T4458" s="1">
        <v>5926</v>
      </c>
      <c r="U4458" s="3" t="str">
        <f t="shared" si="69"/>
        <v>2017Plan</v>
      </c>
      <c r="V4458" s="2">
        <f>DATE(A4458,INDEX(Map!$H$1:$H$12,MATCH(B4458,Map!$G$1:$G$12,0),0),1)</f>
        <v>43983</v>
      </c>
      <c r="W4458" t="str">
        <f>IF(AND(V4458&gt;=Map!$K$2,V4458&lt;=Map!$L$2),"Base",IF(AND(V4458&gt;=Map!$K$3,V4458&lt;=Map!$L$3),"Fcst","N/A"))</f>
        <v>N/A</v>
      </c>
      <c r="X4458" t="str">
        <f>INDEX(Map!$B$2:$B$86,MATCH(D4458,Map!$A$2:$A$86,0),0)</f>
        <v>Ghent 2</v>
      </c>
      <c r="Y4458" s="7">
        <f>IF(INDEX(Map!$C$2:$C$86,MATCH(D4458,Map!$A$2:$A$86,0),0)="","N/A",E4458*INDEX(Map!$C$2:$C$86,MATCH(D4458,Map!$A$2:$A$86,0),0))</f>
        <v>260.10000000000002</v>
      </c>
      <c r="Z4458" s="7" t="str">
        <f>IF(INDEX(Map!$D$2:$D$86,MATCH(D4458,Map!$A$2:$A$86,0),0)="","N/A",E4458*INDEX(Map!$D$2:$D$86,MATCH(D4458,Map!$A$2:$A$86,0),0))</f>
        <v>N/A</v>
      </c>
      <c r="AA4458" t="str">
        <f>INDEX(Map!$E$2:$E$86,MATCH(D4458,Map!$A$2:$A$86,0),0)</f>
        <v>Coal</v>
      </c>
    </row>
    <row r="4459" spans="1:27" x14ac:dyDescent="0.25">
      <c r="A4459" s="1" t="s">
        <v>122</v>
      </c>
      <c r="B4459" s="1" t="s">
        <v>112</v>
      </c>
      <c r="C4459" s="1">
        <v>6</v>
      </c>
      <c r="D4459" s="1" t="s">
        <v>28</v>
      </c>
      <c r="E4459" s="1">
        <v>271</v>
      </c>
      <c r="F4459" s="1">
        <v>0</v>
      </c>
      <c r="G4459" s="1">
        <v>77.599999999999994</v>
      </c>
      <c r="H4459" s="1">
        <v>2</v>
      </c>
      <c r="I4459" s="1">
        <v>3017.1</v>
      </c>
      <c r="J4459" s="1">
        <v>11132</v>
      </c>
      <c r="K4459" s="1">
        <v>679</v>
      </c>
      <c r="L4459" s="1">
        <v>204.4</v>
      </c>
      <c r="M4459" s="1">
        <v>6168</v>
      </c>
      <c r="N4459" s="1">
        <v>3</v>
      </c>
      <c r="O4459" s="1">
        <v>57</v>
      </c>
      <c r="P4459" s="1">
        <v>0</v>
      </c>
      <c r="Q4459" s="1">
        <v>539</v>
      </c>
      <c r="R4459" s="1">
        <v>24.75</v>
      </c>
      <c r="S4459" s="1">
        <v>24.96</v>
      </c>
      <c r="T4459" s="1">
        <v>6765</v>
      </c>
      <c r="U4459" s="3" t="str">
        <f t="shared" si="69"/>
        <v>2017Plan</v>
      </c>
      <c r="V4459" s="2">
        <f>DATE(A4459,INDEX(Map!$H$1:$H$12,MATCH(B4459,Map!$G$1:$G$12,0),0),1)</f>
        <v>43983</v>
      </c>
      <c r="W4459" t="str">
        <f>IF(AND(V4459&gt;=Map!$K$2,V4459&lt;=Map!$L$2),"Base",IF(AND(V4459&gt;=Map!$K$3,V4459&lt;=Map!$L$3),"Fcst","N/A"))</f>
        <v>N/A</v>
      </c>
      <c r="X4459" t="str">
        <f>INDEX(Map!$B$2:$B$86,MATCH(D4459,Map!$A$2:$A$86,0),0)</f>
        <v>Ghent 3</v>
      </c>
      <c r="Y4459" s="7">
        <f>IF(INDEX(Map!$C$2:$C$86,MATCH(D4459,Map!$A$2:$A$86,0),0)="","N/A",E4459*INDEX(Map!$C$2:$C$86,MATCH(D4459,Map!$A$2:$A$86,0),0))</f>
        <v>271</v>
      </c>
      <c r="Z4459" s="7" t="str">
        <f>IF(INDEX(Map!$D$2:$D$86,MATCH(D4459,Map!$A$2:$A$86,0),0)="","N/A",E4459*INDEX(Map!$D$2:$D$86,MATCH(D4459,Map!$A$2:$A$86,0),0))</f>
        <v>N/A</v>
      </c>
      <c r="AA4459" t="str">
        <f>INDEX(Map!$E$2:$E$86,MATCH(D4459,Map!$A$2:$A$86,0),0)</f>
        <v>Coal</v>
      </c>
    </row>
    <row r="4460" spans="1:27" x14ac:dyDescent="0.25">
      <c r="A4460" s="1" t="s">
        <v>122</v>
      </c>
      <c r="B4460" s="1" t="s">
        <v>112</v>
      </c>
      <c r="C4460" s="1">
        <v>7</v>
      </c>
      <c r="D4460" s="1" t="s">
        <v>29</v>
      </c>
      <c r="E4460" s="1">
        <v>266.10000000000002</v>
      </c>
      <c r="F4460" s="1">
        <v>0</v>
      </c>
      <c r="G4460" s="1">
        <v>79.5</v>
      </c>
      <c r="H4460" s="1">
        <v>2</v>
      </c>
      <c r="I4460" s="1">
        <v>2924.3</v>
      </c>
      <c r="J4460" s="1">
        <v>10990</v>
      </c>
      <c r="K4460" s="1">
        <v>676</v>
      </c>
      <c r="L4460" s="1">
        <v>204.4</v>
      </c>
      <c r="M4460" s="1">
        <v>5978</v>
      </c>
      <c r="N4460" s="1">
        <v>4</v>
      </c>
      <c r="O4460" s="1">
        <v>69</v>
      </c>
      <c r="P4460" s="1">
        <v>0</v>
      </c>
      <c r="Q4460" s="1">
        <v>549</v>
      </c>
      <c r="R4460" s="1">
        <v>24.53</v>
      </c>
      <c r="S4460" s="1">
        <v>24.79</v>
      </c>
      <c r="T4460" s="1">
        <v>6596</v>
      </c>
      <c r="U4460" s="3" t="str">
        <f t="shared" si="69"/>
        <v>2017Plan</v>
      </c>
      <c r="V4460" s="2">
        <f>DATE(A4460,INDEX(Map!$H$1:$H$12,MATCH(B4460,Map!$G$1:$G$12,0),0),1)</f>
        <v>43983</v>
      </c>
      <c r="W4460" t="str">
        <f>IF(AND(V4460&gt;=Map!$K$2,V4460&lt;=Map!$L$2),"Base",IF(AND(V4460&gt;=Map!$K$3,V4460&lt;=Map!$L$3),"Fcst","N/A"))</f>
        <v>N/A</v>
      </c>
      <c r="X4460" t="str">
        <f>INDEX(Map!$B$2:$B$86,MATCH(D4460,Map!$A$2:$A$86,0),0)</f>
        <v>Ghent 4</v>
      </c>
      <c r="Y4460" s="7">
        <f>IF(INDEX(Map!$C$2:$C$86,MATCH(D4460,Map!$A$2:$A$86,0),0)="","N/A",E4460*INDEX(Map!$C$2:$C$86,MATCH(D4460,Map!$A$2:$A$86,0),0))</f>
        <v>266.10000000000002</v>
      </c>
      <c r="Z4460" s="7" t="str">
        <f>IF(INDEX(Map!$D$2:$D$86,MATCH(D4460,Map!$A$2:$A$86,0),0)="","N/A",E4460*INDEX(Map!$D$2:$D$86,MATCH(D4460,Map!$A$2:$A$86,0),0))</f>
        <v>N/A</v>
      </c>
      <c r="AA4460" t="str">
        <f>INDEX(Map!$E$2:$E$86,MATCH(D4460,Map!$A$2:$A$86,0),0)</f>
        <v>Coal</v>
      </c>
    </row>
    <row r="4461" spans="1:27" x14ac:dyDescent="0.25">
      <c r="A4461" s="1" t="s">
        <v>122</v>
      </c>
      <c r="B4461" s="1" t="s">
        <v>112</v>
      </c>
      <c r="C4461" s="1">
        <v>8</v>
      </c>
      <c r="D4461" s="1" t="s">
        <v>30</v>
      </c>
      <c r="E4461" s="1">
        <v>159</v>
      </c>
      <c r="F4461" s="1">
        <v>0</v>
      </c>
      <c r="G4461" s="1">
        <v>73.599999999999994</v>
      </c>
      <c r="H4461" s="1">
        <v>2</v>
      </c>
      <c r="I4461" s="1">
        <v>1653.2</v>
      </c>
      <c r="J4461" s="1">
        <v>10399</v>
      </c>
      <c r="K4461" s="1">
        <v>668</v>
      </c>
      <c r="L4461" s="1">
        <v>204.3</v>
      </c>
      <c r="M4461" s="1">
        <v>3378</v>
      </c>
      <c r="N4461" s="1">
        <v>4</v>
      </c>
      <c r="O4461" s="1">
        <v>17</v>
      </c>
      <c r="P4461" s="1">
        <v>0</v>
      </c>
      <c r="Q4461" s="1">
        <v>146</v>
      </c>
      <c r="R4461" s="1">
        <v>22.16</v>
      </c>
      <c r="S4461" s="1">
        <v>22.27</v>
      </c>
      <c r="T4461" s="1">
        <v>3541</v>
      </c>
      <c r="U4461" s="3" t="str">
        <f t="shared" si="69"/>
        <v>2017Plan</v>
      </c>
      <c r="V4461" s="2">
        <f>DATE(A4461,INDEX(Map!$H$1:$H$12,MATCH(B4461,Map!$G$1:$G$12,0),0),1)</f>
        <v>43983</v>
      </c>
      <c r="W4461" t="str">
        <f>IF(AND(V4461&gt;=Map!$K$2,V4461&lt;=Map!$L$2),"Base",IF(AND(V4461&gt;=Map!$K$3,V4461&lt;=Map!$L$3),"Fcst","N/A"))</f>
        <v>N/A</v>
      </c>
      <c r="X4461" t="str">
        <f>INDEX(Map!$B$2:$B$86,MATCH(D4461,Map!$A$2:$A$86,0),0)</f>
        <v>Mill Creek 1</v>
      </c>
      <c r="Y4461" s="7" t="str">
        <f>IF(INDEX(Map!$C$2:$C$86,MATCH(D4461,Map!$A$2:$A$86,0),0)="","N/A",E4461*INDEX(Map!$C$2:$C$86,MATCH(D4461,Map!$A$2:$A$86,0),0))</f>
        <v>N/A</v>
      </c>
      <c r="Z4461" s="7">
        <f>IF(INDEX(Map!$D$2:$D$86,MATCH(D4461,Map!$A$2:$A$86,0),0)="","N/A",E4461*INDEX(Map!$D$2:$D$86,MATCH(D4461,Map!$A$2:$A$86,0),0))</f>
        <v>159</v>
      </c>
      <c r="AA4461" t="str">
        <f>INDEX(Map!$E$2:$E$86,MATCH(D4461,Map!$A$2:$A$86,0),0)</f>
        <v>Coal</v>
      </c>
    </row>
    <row r="4462" spans="1:27" x14ac:dyDescent="0.25">
      <c r="A4462" s="1" t="s">
        <v>122</v>
      </c>
      <c r="B4462" s="1" t="s">
        <v>112</v>
      </c>
      <c r="C4462" s="1">
        <v>9</v>
      </c>
      <c r="D4462" s="1" t="s">
        <v>31</v>
      </c>
      <c r="E4462" s="1">
        <v>148.1</v>
      </c>
      <c r="F4462" s="1">
        <v>0</v>
      </c>
      <c r="G4462" s="1">
        <v>69.3</v>
      </c>
      <c r="H4462" s="1">
        <v>3</v>
      </c>
      <c r="I4462" s="1">
        <v>1591.2</v>
      </c>
      <c r="J4462" s="1">
        <v>10744</v>
      </c>
      <c r="K4462" s="1">
        <v>653</v>
      </c>
      <c r="L4462" s="1">
        <v>204.3</v>
      </c>
      <c r="M4462" s="1">
        <v>3251</v>
      </c>
      <c r="N4462" s="1">
        <v>6</v>
      </c>
      <c r="O4462" s="1">
        <v>26</v>
      </c>
      <c r="P4462" s="1">
        <v>0</v>
      </c>
      <c r="Q4462" s="1">
        <v>173</v>
      </c>
      <c r="R4462" s="1">
        <v>23.12</v>
      </c>
      <c r="S4462" s="1">
        <v>23.29</v>
      </c>
      <c r="T4462" s="1">
        <v>3449</v>
      </c>
      <c r="U4462" s="3" t="str">
        <f t="shared" si="69"/>
        <v>2017Plan</v>
      </c>
      <c r="V4462" s="2">
        <f>DATE(A4462,INDEX(Map!$H$1:$H$12,MATCH(B4462,Map!$G$1:$G$12,0),0),1)</f>
        <v>43983</v>
      </c>
      <c r="W4462" t="str">
        <f>IF(AND(V4462&gt;=Map!$K$2,V4462&lt;=Map!$L$2),"Base",IF(AND(V4462&gt;=Map!$K$3,V4462&lt;=Map!$L$3),"Fcst","N/A"))</f>
        <v>N/A</v>
      </c>
      <c r="X4462" t="str">
        <f>INDEX(Map!$B$2:$B$86,MATCH(D4462,Map!$A$2:$A$86,0),0)</f>
        <v>Mill Creek 2</v>
      </c>
      <c r="Y4462" s="7" t="str">
        <f>IF(INDEX(Map!$C$2:$C$86,MATCH(D4462,Map!$A$2:$A$86,0),0)="","N/A",E4462*INDEX(Map!$C$2:$C$86,MATCH(D4462,Map!$A$2:$A$86,0),0))</f>
        <v>N/A</v>
      </c>
      <c r="Z4462" s="7">
        <f>IF(INDEX(Map!$D$2:$D$86,MATCH(D4462,Map!$A$2:$A$86,0),0)="","N/A",E4462*INDEX(Map!$D$2:$D$86,MATCH(D4462,Map!$A$2:$A$86,0),0))</f>
        <v>148.1</v>
      </c>
      <c r="AA4462" t="str">
        <f>INDEX(Map!$E$2:$E$86,MATCH(D4462,Map!$A$2:$A$86,0),0)</f>
        <v>Coal</v>
      </c>
    </row>
    <row r="4463" spans="1:27" x14ac:dyDescent="0.25">
      <c r="A4463" s="1" t="s">
        <v>122</v>
      </c>
      <c r="B4463" s="1" t="s">
        <v>112</v>
      </c>
      <c r="C4463" s="1">
        <v>10</v>
      </c>
      <c r="D4463" s="1" t="s">
        <v>32</v>
      </c>
      <c r="E4463" s="1">
        <v>196.2</v>
      </c>
      <c r="F4463" s="1">
        <v>0</v>
      </c>
      <c r="G4463" s="1">
        <v>70.8</v>
      </c>
      <c r="H4463" s="1">
        <v>2</v>
      </c>
      <c r="I4463" s="1">
        <v>2101.4</v>
      </c>
      <c r="J4463" s="1">
        <v>10709</v>
      </c>
      <c r="K4463" s="1">
        <v>646</v>
      </c>
      <c r="L4463" s="1">
        <v>204.3</v>
      </c>
      <c r="M4463" s="1">
        <v>4293</v>
      </c>
      <c r="N4463" s="1">
        <v>12</v>
      </c>
      <c r="O4463" s="1">
        <v>48</v>
      </c>
      <c r="P4463" s="1">
        <v>0</v>
      </c>
      <c r="Q4463" s="1">
        <v>257</v>
      </c>
      <c r="R4463" s="1">
        <v>23.19</v>
      </c>
      <c r="S4463" s="1">
        <v>23.43</v>
      </c>
      <c r="T4463" s="1">
        <v>4599</v>
      </c>
      <c r="U4463" s="3" t="str">
        <f t="shared" si="69"/>
        <v>2017Plan</v>
      </c>
      <c r="V4463" s="2">
        <f>DATE(A4463,INDEX(Map!$H$1:$H$12,MATCH(B4463,Map!$G$1:$G$12,0),0),1)</f>
        <v>43983</v>
      </c>
      <c r="W4463" t="str">
        <f>IF(AND(V4463&gt;=Map!$K$2,V4463&lt;=Map!$L$2),"Base",IF(AND(V4463&gt;=Map!$K$3,V4463&lt;=Map!$L$3),"Fcst","N/A"))</f>
        <v>N/A</v>
      </c>
      <c r="X4463" t="str">
        <f>INDEX(Map!$B$2:$B$86,MATCH(D4463,Map!$A$2:$A$86,0),0)</f>
        <v>Mill Creek 3</v>
      </c>
      <c r="Y4463" s="7" t="str">
        <f>IF(INDEX(Map!$C$2:$C$86,MATCH(D4463,Map!$A$2:$A$86,0),0)="","N/A",E4463*INDEX(Map!$C$2:$C$86,MATCH(D4463,Map!$A$2:$A$86,0),0))</f>
        <v>N/A</v>
      </c>
      <c r="Z4463" s="7">
        <f>IF(INDEX(Map!$D$2:$D$86,MATCH(D4463,Map!$A$2:$A$86,0),0)="","N/A",E4463*INDEX(Map!$D$2:$D$86,MATCH(D4463,Map!$A$2:$A$86,0),0))</f>
        <v>196.2</v>
      </c>
      <c r="AA4463" t="str">
        <f>INDEX(Map!$E$2:$E$86,MATCH(D4463,Map!$A$2:$A$86,0),0)</f>
        <v>Coal</v>
      </c>
    </row>
    <row r="4464" spans="1:27" x14ac:dyDescent="0.25">
      <c r="A4464" s="1" t="s">
        <v>122</v>
      </c>
      <c r="B4464" s="1" t="s">
        <v>112</v>
      </c>
      <c r="C4464" s="1">
        <v>11</v>
      </c>
      <c r="D4464" s="1" t="s">
        <v>33</v>
      </c>
      <c r="E4464" s="1">
        <v>253.4</v>
      </c>
      <c r="F4464" s="1">
        <v>0</v>
      </c>
      <c r="G4464" s="1">
        <v>73.8</v>
      </c>
      <c r="H4464" s="1">
        <v>2</v>
      </c>
      <c r="I4464" s="1">
        <v>2652.5</v>
      </c>
      <c r="J4464" s="1">
        <v>10470</v>
      </c>
      <c r="K4464" s="1">
        <v>659</v>
      </c>
      <c r="L4464" s="1">
        <v>204.3</v>
      </c>
      <c r="M4464" s="1">
        <v>5419</v>
      </c>
      <c r="N4464" s="1">
        <v>19</v>
      </c>
      <c r="O4464" s="1">
        <v>76</v>
      </c>
      <c r="P4464" s="1">
        <v>0</v>
      </c>
      <c r="Q4464" s="1">
        <v>309</v>
      </c>
      <c r="R4464" s="1">
        <v>22.61</v>
      </c>
      <c r="S4464" s="1">
        <v>22.91</v>
      </c>
      <c r="T4464" s="1">
        <v>5804</v>
      </c>
      <c r="U4464" s="3" t="str">
        <f t="shared" si="69"/>
        <v>2017Plan</v>
      </c>
      <c r="V4464" s="2">
        <f>DATE(A4464,INDEX(Map!$H$1:$H$12,MATCH(B4464,Map!$G$1:$G$12,0),0),1)</f>
        <v>43983</v>
      </c>
      <c r="W4464" t="str">
        <f>IF(AND(V4464&gt;=Map!$K$2,V4464&lt;=Map!$L$2),"Base",IF(AND(V4464&gt;=Map!$K$3,V4464&lt;=Map!$L$3),"Fcst","N/A"))</f>
        <v>N/A</v>
      </c>
      <c r="X4464" t="str">
        <f>INDEX(Map!$B$2:$B$86,MATCH(D4464,Map!$A$2:$A$86,0),0)</f>
        <v>Mill Creek 4</v>
      </c>
      <c r="Y4464" s="7" t="str">
        <f>IF(INDEX(Map!$C$2:$C$86,MATCH(D4464,Map!$A$2:$A$86,0),0)="","N/A",E4464*INDEX(Map!$C$2:$C$86,MATCH(D4464,Map!$A$2:$A$86,0),0))</f>
        <v>N/A</v>
      </c>
      <c r="Z4464" s="7">
        <f>IF(INDEX(Map!$D$2:$D$86,MATCH(D4464,Map!$A$2:$A$86,0),0)="","N/A",E4464*INDEX(Map!$D$2:$D$86,MATCH(D4464,Map!$A$2:$A$86,0),0))</f>
        <v>253.4</v>
      </c>
      <c r="AA4464" t="str">
        <f>INDEX(Map!$E$2:$E$86,MATCH(D4464,Map!$A$2:$A$86,0),0)</f>
        <v>Coal</v>
      </c>
    </row>
    <row r="4465" spans="1:27" x14ac:dyDescent="0.25">
      <c r="A4465" s="1" t="s">
        <v>122</v>
      </c>
      <c r="B4465" s="1" t="s">
        <v>112</v>
      </c>
      <c r="C4465" s="1">
        <v>12</v>
      </c>
      <c r="D4465" s="1" t="s">
        <v>34</v>
      </c>
      <c r="E4465" s="1">
        <v>219.3</v>
      </c>
      <c r="F4465" s="1">
        <v>0</v>
      </c>
      <c r="G4465" s="1">
        <v>82.3</v>
      </c>
      <c r="H4465" s="1">
        <v>2</v>
      </c>
      <c r="I4465" s="1">
        <v>2346.5</v>
      </c>
      <c r="J4465" s="1">
        <v>10700</v>
      </c>
      <c r="K4465" s="1">
        <v>676</v>
      </c>
      <c r="L4465" s="1">
        <v>198.2</v>
      </c>
      <c r="M4465" s="1">
        <v>4651</v>
      </c>
      <c r="N4465" s="1">
        <v>7</v>
      </c>
      <c r="O4465" s="1">
        <v>24</v>
      </c>
      <c r="P4465" s="1">
        <v>0</v>
      </c>
      <c r="Q4465" s="1">
        <v>297</v>
      </c>
      <c r="R4465" s="1">
        <v>22.56</v>
      </c>
      <c r="S4465" s="1">
        <v>22.67</v>
      </c>
      <c r="T4465" s="1">
        <v>4972</v>
      </c>
      <c r="U4465" s="3" t="str">
        <f t="shared" si="69"/>
        <v>2017Plan</v>
      </c>
      <c r="V4465" s="2">
        <f>DATE(A4465,INDEX(Map!$H$1:$H$12,MATCH(B4465,Map!$G$1:$G$12,0),0),1)</f>
        <v>43983</v>
      </c>
      <c r="W4465" t="str">
        <f>IF(AND(V4465&gt;=Map!$K$2,V4465&lt;=Map!$L$2),"Base",IF(AND(V4465&gt;=Map!$K$3,V4465&lt;=Map!$L$3),"Fcst","N/A"))</f>
        <v>N/A</v>
      </c>
      <c r="X4465" t="str">
        <f>INDEX(Map!$B$2:$B$86,MATCH(D4465,Map!$A$2:$A$86,0),0)</f>
        <v>Trimble County 1</v>
      </c>
      <c r="Y4465" s="7" t="str">
        <f>IF(INDEX(Map!$C$2:$C$86,MATCH(D4465,Map!$A$2:$A$86,0),0)="","N/A",E4465*INDEX(Map!$C$2:$C$86,MATCH(D4465,Map!$A$2:$A$86,0),0))</f>
        <v>N/A</v>
      </c>
      <c r="Z4465" s="7">
        <f>IF(INDEX(Map!$D$2:$D$86,MATCH(D4465,Map!$A$2:$A$86,0),0)="","N/A",E4465*INDEX(Map!$D$2:$D$86,MATCH(D4465,Map!$A$2:$A$86,0),0))</f>
        <v>219.3</v>
      </c>
      <c r="AA4465" t="str">
        <f>INDEX(Map!$E$2:$E$86,MATCH(D4465,Map!$A$2:$A$86,0),0)</f>
        <v>Coal</v>
      </c>
    </row>
    <row r="4466" spans="1:27" x14ac:dyDescent="0.25">
      <c r="A4466" s="1" t="s">
        <v>122</v>
      </c>
      <c r="B4466" s="1" t="s">
        <v>112</v>
      </c>
      <c r="C4466" s="1">
        <v>13</v>
      </c>
      <c r="D4466" s="1" t="s">
        <v>35</v>
      </c>
      <c r="E4466" s="1">
        <v>333.7</v>
      </c>
      <c r="F4466" s="1">
        <v>0</v>
      </c>
      <c r="G4466" s="1">
        <v>84.4</v>
      </c>
      <c r="H4466" s="1">
        <v>1</v>
      </c>
      <c r="I4466" s="1">
        <v>3080.7</v>
      </c>
      <c r="J4466" s="1">
        <v>9233</v>
      </c>
      <c r="K4466" s="1">
        <v>649</v>
      </c>
      <c r="L4466" s="1">
        <v>207.9</v>
      </c>
      <c r="M4466" s="1">
        <v>6406</v>
      </c>
      <c r="N4466" s="1">
        <v>14</v>
      </c>
      <c r="O4466" s="1">
        <v>50</v>
      </c>
      <c r="P4466" s="1">
        <v>0</v>
      </c>
      <c r="Q4466" s="1">
        <v>496</v>
      </c>
      <c r="R4466" s="1">
        <v>20.69</v>
      </c>
      <c r="S4466" s="1">
        <v>20.84</v>
      </c>
      <c r="T4466" s="1">
        <v>6952</v>
      </c>
      <c r="U4466" s="3" t="str">
        <f t="shared" si="69"/>
        <v>2017Plan</v>
      </c>
      <c r="V4466" s="2">
        <f>DATE(A4466,INDEX(Map!$H$1:$H$12,MATCH(B4466,Map!$G$1:$G$12,0),0),1)</f>
        <v>43983</v>
      </c>
      <c r="W4466" t="str">
        <f>IF(AND(V4466&gt;=Map!$K$2,V4466&lt;=Map!$L$2),"Base",IF(AND(V4466&gt;=Map!$K$3,V4466&lt;=Map!$L$3),"Fcst","N/A"))</f>
        <v>N/A</v>
      </c>
      <c r="X4466" t="str">
        <f>INDEX(Map!$B$2:$B$86,MATCH(D4466,Map!$A$2:$A$86,0),0)</f>
        <v>Trimble County 2</v>
      </c>
      <c r="Y4466" s="7">
        <f>IF(INDEX(Map!$C$2:$C$86,MATCH(D4466,Map!$A$2:$A$86,0),0)="","N/A",E4466*INDEX(Map!$C$2:$C$86,MATCH(D4466,Map!$A$2:$A$86,0),0))</f>
        <v>270.29700000000003</v>
      </c>
      <c r="Z4466" s="7">
        <f>IF(INDEX(Map!$D$2:$D$86,MATCH(D4466,Map!$A$2:$A$86,0),0)="","N/A",E4466*INDEX(Map!$D$2:$D$86,MATCH(D4466,Map!$A$2:$A$86,0),0))</f>
        <v>63.402999999999999</v>
      </c>
      <c r="AA4466" t="str">
        <f>INDEX(Map!$E$2:$E$86,MATCH(D4466,Map!$A$2:$A$86,0),0)</f>
        <v>Coal</v>
      </c>
    </row>
    <row r="4467" spans="1:27" x14ac:dyDescent="0.25">
      <c r="A4467" s="1" t="s">
        <v>122</v>
      </c>
      <c r="B4467" s="1" t="s">
        <v>112</v>
      </c>
      <c r="C4467" s="1">
        <v>14</v>
      </c>
      <c r="D4467" s="1" t="s">
        <v>36</v>
      </c>
      <c r="E4467" s="1">
        <v>0</v>
      </c>
      <c r="F4467" s="1">
        <v>0</v>
      </c>
      <c r="G4467" s="1">
        <v>0</v>
      </c>
      <c r="H4467" s="1">
        <v>0</v>
      </c>
      <c r="I4467" s="1">
        <v>0</v>
      </c>
      <c r="J4467" s="1">
        <v>0</v>
      </c>
      <c r="K4467" s="1">
        <v>0</v>
      </c>
      <c r="L4467" s="1">
        <v>0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1">
        <v>0</v>
      </c>
      <c r="S4467" s="1">
        <v>0</v>
      </c>
      <c r="T4467" s="1">
        <v>0</v>
      </c>
      <c r="U4467" s="3" t="str">
        <f t="shared" si="69"/>
        <v>2017Plan</v>
      </c>
      <c r="V4467" s="2">
        <f>DATE(A4467,INDEX(Map!$H$1:$H$12,MATCH(B4467,Map!$G$1:$G$12,0),0),1)</f>
        <v>43983</v>
      </c>
      <c r="W4467" t="str">
        <f>IF(AND(V4467&gt;=Map!$K$2,V4467&lt;=Map!$L$2),"Base",IF(AND(V4467&gt;=Map!$K$3,V4467&lt;=Map!$L$3),"Fcst","N/A"))</f>
        <v>N/A</v>
      </c>
      <c r="X4467" t="str">
        <f>INDEX(Map!$B$2:$B$86,MATCH(D4467,Map!$A$2:$A$86,0),0)</f>
        <v>Cane Run 7</v>
      </c>
      <c r="Y4467" s="7">
        <f>IF(INDEX(Map!$C$2:$C$86,MATCH(D4467,Map!$A$2:$A$86,0),0)="","N/A",E4467*INDEX(Map!$C$2:$C$86,MATCH(D4467,Map!$A$2:$A$86,0),0))</f>
        <v>0</v>
      </c>
      <c r="Z4467" s="7">
        <f>IF(INDEX(Map!$D$2:$D$86,MATCH(D4467,Map!$A$2:$A$86,0),0)="","N/A",E4467*INDEX(Map!$D$2:$D$86,MATCH(D4467,Map!$A$2:$A$86,0),0))</f>
        <v>0</v>
      </c>
      <c r="AA4467" t="str">
        <f>INDEX(Map!$E$2:$E$86,MATCH(D4467,Map!$A$2:$A$86,0),0)</f>
        <v>NGCC</v>
      </c>
    </row>
    <row r="4468" spans="1:27" x14ac:dyDescent="0.25">
      <c r="A4468" s="1" t="s">
        <v>122</v>
      </c>
      <c r="B4468" s="1" t="s">
        <v>112</v>
      </c>
      <c r="C4468" s="1">
        <v>15</v>
      </c>
      <c r="D4468" s="1" t="s">
        <v>37</v>
      </c>
      <c r="E4468" s="1">
        <v>335.8</v>
      </c>
      <c r="F4468" s="1">
        <v>0</v>
      </c>
      <c r="G4468" s="1">
        <v>70.5</v>
      </c>
      <c r="H4468" s="1">
        <v>10</v>
      </c>
      <c r="I4468" s="1">
        <v>2312.1</v>
      </c>
      <c r="J4468" s="1">
        <v>6885</v>
      </c>
      <c r="K4468" s="1">
        <v>543</v>
      </c>
      <c r="L4468" s="1">
        <v>357.2</v>
      </c>
      <c r="M4468" s="1">
        <v>8259</v>
      </c>
      <c r="N4468" s="1">
        <v>29</v>
      </c>
      <c r="O4468" s="1">
        <v>104</v>
      </c>
      <c r="P4468" s="1">
        <v>0</v>
      </c>
      <c r="Q4468" s="1">
        <v>464</v>
      </c>
      <c r="R4468" s="1">
        <v>25.98</v>
      </c>
      <c r="S4468" s="1">
        <v>26.29</v>
      </c>
      <c r="T4468" s="1">
        <v>8828</v>
      </c>
      <c r="U4468" s="3" t="str">
        <f t="shared" si="69"/>
        <v>2017Plan</v>
      </c>
      <c r="V4468" s="2">
        <f>DATE(A4468,INDEX(Map!$H$1:$H$12,MATCH(B4468,Map!$G$1:$G$12,0),0),1)</f>
        <v>43983</v>
      </c>
      <c r="W4468" t="str">
        <f>IF(AND(V4468&gt;=Map!$K$2,V4468&lt;=Map!$L$2),"Base",IF(AND(V4468&gt;=Map!$K$3,V4468&lt;=Map!$L$3),"Fcst","N/A"))</f>
        <v>N/A</v>
      </c>
      <c r="X4468" t="str">
        <f>INDEX(Map!$B$2:$B$86,MATCH(D4468,Map!$A$2:$A$86,0),0)</f>
        <v>Cane Run 7</v>
      </c>
      <c r="Y4468" s="7">
        <f>IF(INDEX(Map!$C$2:$C$86,MATCH(D4468,Map!$A$2:$A$86,0),0)="","N/A",E4468*INDEX(Map!$C$2:$C$86,MATCH(D4468,Map!$A$2:$A$86,0),0))</f>
        <v>261.92400000000004</v>
      </c>
      <c r="Z4468" s="7">
        <f>IF(INDEX(Map!$D$2:$D$86,MATCH(D4468,Map!$A$2:$A$86,0),0)="","N/A",E4468*INDEX(Map!$D$2:$D$86,MATCH(D4468,Map!$A$2:$A$86,0),0))</f>
        <v>73.876000000000005</v>
      </c>
      <c r="AA4468" t="str">
        <f>INDEX(Map!$E$2:$E$86,MATCH(D4468,Map!$A$2:$A$86,0),0)</f>
        <v>NGCC</v>
      </c>
    </row>
    <row r="4469" spans="1:27" x14ac:dyDescent="0.25">
      <c r="A4469" s="1" t="s">
        <v>122</v>
      </c>
      <c r="B4469" s="1" t="s">
        <v>112</v>
      </c>
      <c r="C4469" s="1">
        <v>16</v>
      </c>
      <c r="D4469" s="1" t="s">
        <v>38</v>
      </c>
      <c r="E4469" s="1">
        <v>1.3</v>
      </c>
      <c r="F4469" s="1">
        <v>0</v>
      </c>
      <c r="G4469" s="1">
        <v>1.7</v>
      </c>
      <c r="H4469" s="1">
        <v>5</v>
      </c>
      <c r="I4469" s="1">
        <v>19.5</v>
      </c>
      <c r="J4469" s="1">
        <v>14638</v>
      </c>
      <c r="K4469" s="1">
        <v>22</v>
      </c>
      <c r="L4469" s="1">
        <v>359.2</v>
      </c>
      <c r="M4469" s="1">
        <v>70</v>
      </c>
      <c r="N4469" s="1">
        <v>0</v>
      </c>
      <c r="O4469" s="1">
        <v>2</v>
      </c>
      <c r="P4469" s="1">
        <v>0</v>
      </c>
      <c r="Q4469" s="1">
        <v>0</v>
      </c>
      <c r="R4469" s="1">
        <v>52.58</v>
      </c>
      <c r="S4469" s="1">
        <v>53.78</v>
      </c>
      <c r="T4469" s="1">
        <v>72</v>
      </c>
      <c r="U4469" s="3" t="str">
        <f t="shared" si="69"/>
        <v>2017Plan</v>
      </c>
      <c r="V4469" s="2">
        <f>DATE(A4469,INDEX(Map!$H$1:$H$12,MATCH(B4469,Map!$G$1:$G$12,0),0),1)</f>
        <v>43983</v>
      </c>
      <c r="W4469" t="str">
        <f>IF(AND(V4469&gt;=Map!$K$2,V4469&lt;=Map!$L$2),"Base",IF(AND(V4469&gt;=Map!$K$3,V4469&lt;=Map!$L$3),"Fcst","N/A"))</f>
        <v>N/A</v>
      </c>
      <c r="X4469" t="str">
        <f>INDEX(Map!$B$2:$B$86,MATCH(D4469,Map!$A$2:$A$86,0),0)</f>
        <v>Brown 5</v>
      </c>
      <c r="Y4469" s="7">
        <f>IF(INDEX(Map!$C$2:$C$86,MATCH(D4469,Map!$A$2:$A$86,0),0)="","N/A",E4469*INDEX(Map!$C$2:$C$86,MATCH(D4469,Map!$A$2:$A$86,0),0))</f>
        <v>0.61099999999999999</v>
      </c>
      <c r="Z4469" s="7">
        <f>IF(INDEX(Map!$D$2:$D$86,MATCH(D4469,Map!$A$2:$A$86,0),0)="","N/A",E4469*INDEX(Map!$D$2:$D$86,MATCH(D4469,Map!$A$2:$A$86,0),0))</f>
        <v>0.68900000000000006</v>
      </c>
      <c r="AA4469" t="str">
        <f>INDEX(Map!$E$2:$E$86,MATCH(D4469,Map!$A$2:$A$86,0),0)</f>
        <v>SCCT</v>
      </c>
    </row>
    <row r="4470" spans="1:27" x14ac:dyDescent="0.25">
      <c r="A4470" s="1" t="s">
        <v>122</v>
      </c>
      <c r="B4470" s="1" t="s">
        <v>112</v>
      </c>
      <c r="C4470" s="1">
        <v>17</v>
      </c>
      <c r="D4470" s="1" t="s">
        <v>39</v>
      </c>
      <c r="E4470" s="1">
        <v>0.2</v>
      </c>
      <c r="F4470" s="1">
        <v>0</v>
      </c>
      <c r="G4470" s="1">
        <v>0.2</v>
      </c>
      <c r="H4470" s="1">
        <v>4</v>
      </c>
      <c r="I4470" s="1">
        <v>2.5</v>
      </c>
      <c r="J4470" s="1">
        <v>16510</v>
      </c>
      <c r="K4470" s="1">
        <v>5</v>
      </c>
      <c r="L4470" s="1">
        <v>359.2</v>
      </c>
      <c r="M4470" s="1">
        <v>9</v>
      </c>
      <c r="N4470" s="1">
        <v>0</v>
      </c>
      <c r="O4470" s="1">
        <v>0</v>
      </c>
      <c r="P4470" s="1">
        <v>0</v>
      </c>
      <c r="Q4470" s="1">
        <v>0</v>
      </c>
      <c r="R4470" s="1">
        <v>59.3</v>
      </c>
      <c r="S4470" s="1">
        <v>59.3</v>
      </c>
      <c r="T4470" s="1">
        <v>9</v>
      </c>
      <c r="U4470" s="3" t="str">
        <f t="shared" si="69"/>
        <v>2017Plan</v>
      </c>
      <c r="V4470" s="2">
        <f>DATE(A4470,INDEX(Map!$H$1:$H$12,MATCH(B4470,Map!$G$1:$G$12,0),0),1)</f>
        <v>43983</v>
      </c>
      <c r="W4470" t="str">
        <f>IF(AND(V4470&gt;=Map!$K$2,V4470&lt;=Map!$L$2),"Base",IF(AND(V4470&gt;=Map!$K$3,V4470&lt;=Map!$L$3),"Fcst","N/A"))</f>
        <v>N/A</v>
      </c>
      <c r="X4470" t="str">
        <f>INDEX(Map!$B$2:$B$86,MATCH(D4470,Map!$A$2:$A$86,0),0)</f>
        <v>Brown 5</v>
      </c>
      <c r="Y4470" s="7">
        <f>IF(INDEX(Map!$C$2:$C$86,MATCH(D4470,Map!$A$2:$A$86,0),0)="","N/A",E4470*INDEX(Map!$C$2:$C$86,MATCH(D4470,Map!$A$2:$A$86,0),0))</f>
        <v>9.4E-2</v>
      </c>
      <c r="Z4470" s="7">
        <f>IF(INDEX(Map!$D$2:$D$86,MATCH(D4470,Map!$A$2:$A$86,0),0)="","N/A",E4470*INDEX(Map!$D$2:$D$86,MATCH(D4470,Map!$A$2:$A$86,0),0))</f>
        <v>0.10600000000000001</v>
      </c>
      <c r="AA4470" t="str">
        <f>INDEX(Map!$E$2:$E$86,MATCH(D4470,Map!$A$2:$A$86,0),0)</f>
        <v>SCCT</v>
      </c>
    </row>
    <row r="4471" spans="1:27" x14ac:dyDescent="0.25">
      <c r="A4471" s="1" t="s">
        <v>122</v>
      </c>
      <c r="B4471" s="1" t="s">
        <v>112</v>
      </c>
      <c r="C4471" s="1">
        <v>18</v>
      </c>
      <c r="D4471" s="1" t="s">
        <v>40</v>
      </c>
      <c r="E4471" s="1">
        <v>8.1999999999999993</v>
      </c>
      <c r="F4471" s="1">
        <v>0</v>
      </c>
      <c r="G4471" s="1">
        <v>7.8</v>
      </c>
      <c r="H4471" s="1">
        <v>9</v>
      </c>
      <c r="I4471" s="1">
        <v>94.4</v>
      </c>
      <c r="J4471" s="1">
        <v>11573</v>
      </c>
      <c r="K4471" s="1">
        <v>71</v>
      </c>
      <c r="L4471" s="1">
        <v>359.2</v>
      </c>
      <c r="M4471" s="1">
        <v>339</v>
      </c>
      <c r="N4471" s="1">
        <v>2</v>
      </c>
      <c r="O4471" s="1">
        <v>84</v>
      </c>
      <c r="P4471" s="1">
        <v>0</v>
      </c>
      <c r="Q4471" s="1">
        <v>32</v>
      </c>
      <c r="R4471" s="1">
        <v>45.45</v>
      </c>
      <c r="S4471" s="1">
        <v>55.74</v>
      </c>
      <c r="T4471" s="1">
        <v>455</v>
      </c>
      <c r="U4471" s="3" t="str">
        <f t="shared" si="69"/>
        <v>2017Plan</v>
      </c>
      <c r="V4471" s="2">
        <f>DATE(A4471,INDEX(Map!$H$1:$H$12,MATCH(B4471,Map!$G$1:$G$12,0),0),1)</f>
        <v>43983</v>
      </c>
      <c r="W4471" t="str">
        <f>IF(AND(V4471&gt;=Map!$K$2,V4471&lt;=Map!$L$2),"Base",IF(AND(V4471&gt;=Map!$K$3,V4471&lt;=Map!$L$3),"Fcst","N/A"))</f>
        <v>N/A</v>
      </c>
      <c r="X4471" t="str">
        <f>INDEX(Map!$B$2:$B$86,MATCH(D4471,Map!$A$2:$A$86,0),0)</f>
        <v>Brown 6</v>
      </c>
      <c r="Y4471" s="7">
        <f>IF(INDEX(Map!$C$2:$C$86,MATCH(D4471,Map!$A$2:$A$86,0),0)="","N/A",E4471*INDEX(Map!$C$2:$C$86,MATCH(D4471,Map!$A$2:$A$86,0),0))</f>
        <v>5.0839999999999996</v>
      </c>
      <c r="Z4471" s="7">
        <f>IF(INDEX(Map!$D$2:$D$86,MATCH(D4471,Map!$A$2:$A$86,0),0)="","N/A",E4471*INDEX(Map!$D$2:$D$86,MATCH(D4471,Map!$A$2:$A$86,0),0))</f>
        <v>3.1159999999999997</v>
      </c>
      <c r="AA4471" t="str">
        <f>INDEX(Map!$E$2:$E$86,MATCH(D4471,Map!$A$2:$A$86,0),0)</f>
        <v>SCCT</v>
      </c>
    </row>
    <row r="4472" spans="1:27" x14ac:dyDescent="0.25">
      <c r="A4472" s="1" t="s">
        <v>122</v>
      </c>
      <c r="B4472" s="1" t="s">
        <v>112</v>
      </c>
      <c r="C4472" s="1">
        <v>19</v>
      </c>
      <c r="D4472" s="1" t="s">
        <v>41</v>
      </c>
      <c r="E4472" s="1">
        <v>7</v>
      </c>
      <c r="F4472" s="1">
        <v>0</v>
      </c>
      <c r="G4472" s="1">
        <v>6.7</v>
      </c>
      <c r="H4472" s="1">
        <v>9</v>
      </c>
      <c r="I4472" s="1">
        <v>80.099999999999994</v>
      </c>
      <c r="J4472" s="1">
        <v>11427</v>
      </c>
      <c r="K4472" s="1">
        <v>59</v>
      </c>
      <c r="L4472" s="1">
        <v>359.2</v>
      </c>
      <c r="M4472" s="1">
        <v>288</v>
      </c>
      <c r="N4472" s="1">
        <v>2</v>
      </c>
      <c r="O4472" s="1">
        <v>92</v>
      </c>
      <c r="P4472" s="1">
        <v>0</v>
      </c>
      <c r="Q4472" s="1">
        <v>26</v>
      </c>
      <c r="R4472" s="1">
        <v>44.81</v>
      </c>
      <c r="S4472" s="1">
        <v>57.86</v>
      </c>
      <c r="T4472" s="1">
        <v>406</v>
      </c>
      <c r="U4472" s="3" t="str">
        <f t="shared" si="69"/>
        <v>2017Plan</v>
      </c>
      <c r="V4472" s="2">
        <f>DATE(A4472,INDEX(Map!$H$1:$H$12,MATCH(B4472,Map!$G$1:$G$12,0),0),1)</f>
        <v>43983</v>
      </c>
      <c r="W4472" t="str">
        <f>IF(AND(V4472&gt;=Map!$K$2,V4472&lt;=Map!$L$2),"Base",IF(AND(V4472&gt;=Map!$K$3,V4472&lt;=Map!$L$3),"Fcst","N/A"))</f>
        <v>N/A</v>
      </c>
      <c r="X4472" t="str">
        <f>INDEX(Map!$B$2:$B$86,MATCH(D4472,Map!$A$2:$A$86,0),0)</f>
        <v>Brown 7</v>
      </c>
      <c r="Y4472" s="7">
        <f>IF(INDEX(Map!$C$2:$C$86,MATCH(D4472,Map!$A$2:$A$86,0),0)="","N/A",E4472*INDEX(Map!$C$2:$C$86,MATCH(D4472,Map!$A$2:$A$86,0),0))</f>
        <v>4.34</v>
      </c>
      <c r="Z4472" s="7">
        <f>IF(INDEX(Map!$D$2:$D$86,MATCH(D4472,Map!$A$2:$A$86,0),0)="","N/A",E4472*INDEX(Map!$D$2:$D$86,MATCH(D4472,Map!$A$2:$A$86,0),0))</f>
        <v>2.66</v>
      </c>
      <c r="AA4472" t="str">
        <f>INDEX(Map!$E$2:$E$86,MATCH(D4472,Map!$A$2:$A$86,0),0)</f>
        <v>SCCT</v>
      </c>
    </row>
    <row r="4473" spans="1:27" x14ac:dyDescent="0.25">
      <c r="A4473" s="1" t="s">
        <v>122</v>
      </c>
      <c r="B4473" s="1" t="s">
        <v>112</v>
      </c>
      <c r="C4473" s="1">
        <v>20</v>
      </c>
      <c r="D4473" s="1" t="s">
        <v>42</v>
      </c>
      <c r="E4473" s="1">
        <v>0.7</v>
      </c>
      <c r="F4473" s="1">
        <v>0</v>
      </c>
      <c r="G4473" s="1">
        <v>0.9</v>
      </c>
      <c r="H4473" s="1">
        <v>3</v>
      </c>
      <c r="I4473" s="1">
        <v>10.5</v>
      </c>
      <c r="J4473" s="1">
        <v>16110</v>
      </c>
      <c r="K4473" s="1">
        <v>13</v>
      </c>
      <c r="L4473" s="1">
        <v>359.2</v>
      </c>
      <c r="M4473" s="1">
        <v>38</v>
      </c>
      <c r="N4473" s="1">
        <v>0</v>
      </c>
      <c r="O4473" s="1">
        <v>1</v>
      </c>
      <c r="P4473" s="1">
        <v>0</v>
      </c>
      <c r="Q4473" s="1">
        <v>0</v>
      </c>
      <c r="R4473" s="1">
        <v>57.86</v>
      </c>
      <c r="S4473" s="1">
        <v>59.4</v>
      </c>
      <c r="T4473" s="1">
        <v>39</v>
      </c>
      <c r="U4473" s="3" t="str">
        <f t="shared" si="69"/>
        <v>2017Plan</v>
      </c>
      <c r="V4473" s="2">
        <f>DATE(A4473,INDEX(Map!$H$1:$H$12,MATCH(B4473,Map!$G$1:$G$12,0),0),1)</f>
        <v>43983</v>
      </c>
      <c r="W4473" t="str">
        <f>IF(AND(V4473&gt;=Map!$K$2,V4473&lt;=Map!$L$2),"Base",IF(AND(V4473&gt;=Map!$K$3,V4473&lt;=Map!$L$3),"Fcst","N/A"))</f>
        <v>N/A</v>
      </c>
      <c r="X4473" t="str">
        <f>INDEX(Map!$B$2:$B$86,MATCH(D4473,Map!$A$2:$A$86,0),0)</f>
        <v>Brown 8</v>
      </c>
      <c r="Y4473" s="7">
        <f>IF(INDEX(Map!$C$2:$C$86,MATCH(D4473,Map!$A$2:$A$86,0),0)="","N/A",E4473*INDEX(Map!$C$2:$C$86,MATCH(D4473,Map!$A$2:$A$86,0),0))</f>
        <v>0.7</v>
      </c>
      <c r="Z4473" s="7" t="str">
        <f>IF(INDEX(Map!$D$2:$D$86,MATCH(D4473,Map!$A$2:$A$86,0),0)="","N/A",E4473*INDEX(Map!$D$2:$D$86,MATCH(D4473,Map!$A$2:$A$86,0),0))</f>
        <v>N/A</v>
      </c>
      <c r="AA4473" t="str">
        <f>INDEX(Map!$E$2:$E$86,MATCH(D4473,Map!$A$2:$A$86,0),0)</f>
        <v>SCCT</v>
      </c>
    </row>
    <row r="4474" spans="1:27" x14ac:dyDescent="0.25">
      <c r="A4474" s="1" t="s">
        <v>122</v>
      </c>
      <c r="B4474" s="1" t="s">
        <v>112</v>
      </c>
      <c r="C4474" s="1">
        <v>21</v>
      </c>
      <c r="D4474" s="1" t="s">
        <v>43</v>
      </c>
      <c r="E4474" s="1">
        <v>0.1</v>
      </c>
      <c r="F4474" s="1">
        <v>0</v>
      </c>
      <c r="G4474" s="1">
        <v>0.2</v>
      </c>
      <c r="H4474" s="1">
        <v>4</v>
      </c>
      <c r="I4474" s="1">
        <v>2.2999999999999998</v>
      </c>
      <c r="J4474" s="1">
        <v>16329</v>
      </c>
      <c r="K4474" s="1">
        <v>5</v>
      </c>
      <c r="L4474" s="1">
        <v>359.2</v>
      </c>
      <c r="M4474" s="1">
        <v>8</v>
      </c>
      <c r="N4474" s="1">
        <v>0</v>
      </c>
      <c r="O4474" s="1">
        <v>0</v>
      </c>
      <c r="P4474" s="1">
        <v>0</v>
      </c>
      <c r="Q4474" s="1">
        <v>0</v>
      </c>
      <c r="R4474" s="1">
        <v>58.65</v>
      </c>
      <c r="S4474" s="1">
        <v>58.65</v>
      </c>
      <c r="T4474" s="1">
        <v>8</v>
      </c>
      <c r="U4474" s="3" t="str">
        <f t="shared" si="69"/>
        <v>2017Plan</v>
      </c>
      <c r="V4474" s="2">
        <f>DATE(A4474,INDEX(Map!$H$1:$H$12,MATCH(B4474,Map!$G$1:$G$12,0),0),1)</f>
        <v>43983</v>
      </c>
      <c r="W4474" t="str">
        <f>IF(AND(V4474&gt;=Map!$K$2,V4474&lt;=Map!$L$2),"Base",IF(AND(V4474&gt;=Map!$K$3,V4474&lt;=Map!$L$3),"Fcst","N/A"))</f>
        <v>N/A</v>
      </c>
      <c r="X4474" t="str">
        <f>INDEX(Map!$B$2:$B$86,MATCH(D4474,Map!$A$2:$A$86,0),0)</f>
        <v>Brown 8</v>
      </c>
      <c r="Y4474" s="7">
        <f>IF(INDEX(Map!$C$2:$C$86,MATCH(D4474,Map!$A$2:$A$86,0),0)="","N/A",E4474*INDEX(Map!$C$2:$C$86,MATCH(D4474,Map!$A$2:$A$86,0),0))</f>
        <v>0.1</v>
      </c>
      <c r="Z4474" s="7" t="str">
        <f>IF(INDEX(Map!$D$2:$D$86,MATCH(D4474,Map!$A$2:$A$86,0),0)="","N/A",E4474*INDEX(Map!$D$2:$D$86,MATCH(D4474,Map!$A$2:$A$86,0),0))</f>
        <v>N/A</v>
      </c>
      <c r="AA4474" t="str">
        <f>INDEX(Map!$E$2:$E$86,MATCH(D4474,Map!$A$2:$A$86,0),0)</f>
        <v>SCCT</v>
      </c>
    </row>
    <row r="4475" spans="1:27" x14ac:dyDescent="0.25">
      <c r="A4475" s="1" t="s">
        <v>122</v>
      </c>
      <c r="B4475" s="1" t="s">
        <v>112</v>
      </c>
      <c r="C4475" s="1">
        <v>22</v>
      </c>
      <c r="D4475" s="1" t="s">
        <v>44</v>
      </c>
      <c r="E4475" s="1">
        <v>0.5</v>
      </c>
      <c r="F4475" s="1">
        <v>0</v>
      </c>
      <c r="G4475" s="1">
        <v>0.6</v>
      </c>
      <c r="H4475" s="1">
        <v>4</v>
      </c>
      <c r="I4475" s="1">
        <v>7.2</v>
      </c>
      <c r="J4475" s="1">
        <v>16110</v>
      </c>
      <c r="K4475" s="1">
        <v>9</v>
      </c>
      <c r="L4475" s="1">
        <v>359.2</v>
      </c>
      <c r="M4475" s="1">
        <v>26</v>
      </c>
      <c r="N4475" s="1">
        <v>0</v>
      </c>
      <c r="O4475" s="1">
        <v>1</v>
      </c>
      <c r="P4475" s="1">
        <v>0</v>
      </c>
      <c r="Q4475" s="1">
        <v>0</v>
      </c>
      <c r="R4475" s="1">
        <v>57.86</v>
      </c>
      <c r="S4475" s="1">
        <v>60.39</v>
      </c>
      <c r="T4475" s="1">
        <v>27</v>
      </c>
      <c r="U4475" s="3" t="str">
        <f t="shared" si="69"/>
        <v>2017Plan</v>
      </c>
      <c r="V4475" s="2">
        <f>DATE(A4475,INDEX(Map!$H$1:$H$12,MATCH(B4475,Map!$G$1:$G$12,0),0),1)</f>
        <v>43983</v>
      </c>
      <c r="W4475" t="str">
        <f>IF(AND(V4475&gt;=Map!$K$2,V4475&lt;=Map!$L$2),"Base",IF(AND(V4475&gt;=Map!$K$3,V4475&lt;=Map!$L$3),"Fcst","N/A"))</f>
        <v>N/A</v>
      </c>
      <c r="X4475" t="str">
        <f>INDEX(Map!$B$2:$B$86,MATCH(D4475,Map!$A$2:$A$86,0),0)</f>
        <v>Brown 9</v>
      </c>
      <c r="Y4475" s="7">
        <f>IF(INDEX(Map!$C$2:$C$86,MATCH(D4475,Map!$A$2:$A$86,0),0)="","N/A",E4475*INDEX(Map!$C$2:$C$86,MATCH(D4475,Map!$A$2:$A$86,0),0))</f>
        <v>0.5</v>
      </c>
      <c r="Z4475" s="7" t="str">
        <f>IF(INDEX(Map!$D$2:$D$86,MATCH(D4475,Map!$A$2:$A$86,0),0)="","N/A",E4475*INDEX(Map!$D$2:$D$86,MATCH(D4475,Map!$A$2:$A$86,0),0))</f>
        <v>N/A</v>
      </c>
      <c r="AA4475" t="str">
        <f>INDEX(Map!$E$2:$E$86,MATCH(D4475,Map!$A$2:$A$86,0),0)</f>
        <v>SCCT</v>
      </c>
    </row>
    <row r="4476" spans="1:27" x14ac:dyDescent="0.25">
      <c r="A4476" s="1" t="s">
        <v>122</v>
      </c>
      <c r="B4476" s="1" t="s">
        <v>112</v>
      </c>
      <c r="C4476" s="1">
        <v>23</v>
      </c>
      <c r="D4476" s="1" t="s">
        <v>45</v>
      </c>
      <c r="E4476" s="1">
        <v>0.1</v>
      </c>
      <c r="F4476" s="1">
        <v>0</v>
      </c>
      <c r="G4476" s="1">
        <v>0.2</v>
      </c>
      <c r="H4476" s="1">
        <v>4</v>
      </c>
      <c r="I4476" s="1">
        <v>2.2999999999999998</v>
      </c>
      <c r="J4476" s="1">
        <v>16329</v>
      </c>
      <c r="K4476" s="1">
        <v>5</v>
      </c>
      <c r="L4476" s="1">
        <v>359.2</v>
      </c>
      <c r="M4476" s="1">
        <v>8</v>
      </c>
      <c r="N4476" s="1">
        <v>0</v>
      </c>
      <c r="O4476" s="1">
        <v>0</v>
      </c>
      <c r="P4476" s="1">
        <v>0</v>
      </c>
      <c r="Q4476" s="1">
        <v>0</v>
      </c>
      <c r="R4476" s="1">
        <v>58.65</v>
      </c>
      <c r="S4476" s="1">
        <v>58.65</v>
      </c>
      <c r="T4476" s="1">
        <v>8</v>
      </c>
      <c r="U4476" s="3" t="str">
        <f t="shared" si="69"/>
        <v>2017Plan</v>
      </c>
      <c r="V4476" s="2">
        <f>DATE(A4476,INDEX(Map!$H$1:$H$12,MATCH(B4476,Map!$G$1:$G$12,0),0),1)</f>
        <v>43983</v>
      </c>
      <c r="W4476" t="str">
        <f>IF(AND(V4476&gt;=Map!$K$2,V4476&lt;=Map!$L$2),"Base",IF(AND(V4476&gt;=Map!$K$3,V4476&lt;=Map!$L$3),"Fcst","N/A"))</f>
        <v>N/A</v>
      </c>
      <c r="X4476" t="str">
        <f>INDEX(Map!$B$2:$B$86,MATCH(D4476,Map!$A$2:$A$86,0),0)</f>
        <v>Brown 9</v>
      </c>
      <c r="Y4476" s="7">
        <f>IF(INDEX(Map!$C$2:$C$86,MATCH(D4476,Map!$A$2:$A$86,0),0)="","N/A",E4476*INDEX(Map!$C$2:$C$86,MATCH(D4476,Map!$A$2:$A$86,0),0))</f>
        <v>0.1</v>
      </c>
      <c r="Z4476" s="7" t="str">
        <f>IF(INDEX(Map!$D$2:$D$86,MATCH(D4476,Map!$A$2:$A$86,0),0)="","N/A",E4476*INDEX(Map!$D$2:$D$86,MATCH(D4476,Map!$A$2:$A$86,0),0))</f>
        <v>N/A</v>
      </c>
      <c r="AA4476" t="str">
        <f>INDEX(Map!$E$2:$E$86,MATCH(D4476,Map!$A$2:$A$86,0),0)</f>
        <v>SCCT</v>
      </c>
    </row>
    <row r="4477" spans="1:27" x14ac:dyDescent="0.25">
      <c r="A4477" s="1" t="s">
        <v>122</v>
      </c>
      <c r="B4477" s="1" t="s">
        <v>112</v>
      </c>
      <c r="C4477" s="1">
        <v>24</v>
      </c>
      <c r="D4477" s="1" t="s">
        <v>46</v>
      </c>
      <c r="E4477" s="1">
        <v>0.3</v>
      </c>
      <c r="F4477" s="1">
        <v>0</v>
      </c>
      <c r="G4477" s="1">
        <v>0.4</v>
      </c>
      <c r="H4477" s="1">
        <v>2</v>
      </c>
      <c r="I4477" s="1">
        <v>4.8</v>
      </c>
      <c r="J4477" s="1">
        <v>16110</v>
      </c>
      <c r="K4477" s="1">
        <v>6</v>
      </c>
      <c r="L4477" s="1">
        <v>359.2</v>
      </c>
      <c r="M4477" s="1">
        <v>17</v>
      </c>
      <c r="N4477" s="1">
        <v>0</v>
      </c>
      <c r="O4477" s="1">
        <v>1</v>
      </c>
      <c r="P4477" s="1">
        <v>0</v>
      </c>
      <c r="Q4477" s="1">
        <v>0</v>
      </c>
      <c r="R4477" s="1">
        <v>57.86</v>
      </c>
      <c r="S4477" s="1">
        <v>59.64</v>
      </c>
      <c r="T4477" s="1">
        <v>18</v>
      </c>
      <c r="U4477" s="3" t="str">
        <f t="shared" si="69"/>
        <v>2017Plan</v>
      </c>
      <c r="V4477" s="2">
        <f>DATE(A4477,INDEX(Map!$H$1:$H$12,MATCH(B4477,Map!$G$1:$G$12,0),0),1)</f>
        <v>43983</v>
      </c>
      <c r="W4477" t="str">
        <f>IF(AND(V4477&gt;=Map!$K$2,V4477&lt;=Map!$L$2),"Base",IF(AND(V4477&gt;=Map!$K$3,V4477&lt;=Map!$L$3),"Fcst","N/A"))</f>
        <v>N/A</v>
      </c>
      <c r="X4477" t="str">
        <f>INDEX(Map!$B$2:$B$86,MATCH(D4477,Map!$A$2:$A$86,0),0)</f>
        <v>Brown 10</v>
      </c>
      <c r="Y4477" s="7">
        <f>IF(INDEX(Map!$C$2:$C$86,MATCH(D4477,Map!$A$2:$A$86,0),0)="","N/A",E4477*INDEX(Map!$C$2:$C$86,MATCH(D4477,Map!$A$2:$A$86,0),0))</f>
        <v>0.3</v>
      </c>
      <c r="Z4477" s="7" t="str">
        <f>IF(INDEX(Map!$D$2:$D$86,MATCH(D4477,Map!$A$2:$A$86,0),0)="","N/A",E4477*INDEX(Map!$D$2:$D$86,MATCH(D4477,Map!$A$2:$A$86,0),0))</f>
        <v>N/A</v>
      </c>
      <c r="AA4477" t="str">
        <f>INDEX(Map!$E$2:$E$86,MATCH(D4477,Map!$A$2:$A$86,0),0)</f>
        <v>SCCT</v>
      </c>
    </row>
    <row r="4478" spans="1:27" x14ac:dyDescent="0.25">
      <c r="A4478" s="1" t="s">
        <v>122</v>
      </c>
      <c r="B4478" s="1" t="s">
        <v>112</v>
      </c>
      <c r="C4478" s="1">
        <v>25</v>
      </c>
      <c r="D4478" s="1" t="s">
        <v>47</v>
      </c>
      <c r="E4478" s="1">
        <v>0.1</v>
      </c>
      <c r="F4478" s="1">
        <v>0</v>
      </c>
      <c r="G4478" s="1">
        <v>0.2</v>
      </c>
      <c r="H4478" s="1">
        <v>5</v>
      </c>
      <c r="I4478" s="1">
        <v>2.2999999999999998</v>
      </c>
      <c r="J4478" s="1">
        <v>16329</v>
      </c>
      <c r="K4478" s="1">
        <v>5</v>
      </c>
      <c r="L4478" s="1">
        <v>359.2</v>
      </c>
      <c r="M4478" s="1">
        <v>8</v>
      </c>
      <c r="N4478" s="1">
        <v>0</v>
      </c>
      <c r="O4478" s="1">
        <v>0</v>
      </c>
      <c r="P4478" s="1">
        <v>0</v>
      </c>
      <c r="Q4478" s="1">
        <v>0</v>
      </c>
      <c r="R4478" s="1">
        <v>58.65</v>
      </c>
      <c r="S4478" s="1">
        <v>58.65</v>
      </c>
      <c r="T4478" s="1">
        <v>8</v>
      </c>
      <c r="U4478" s="3" t="str">
        <f t="shared" si="69"/>
        <v>2017Plan</v>
      </c>
      <c r="V4478" s="2">
        <f>DATE(A4478,INDEX(Map!$H$1:$H$12,MATCH(B4478,Map!$G$1:$G$12,0),0),1)</f>
        <v>43983</v>
      </c>
      <c r="W4478" t="str">
        <f>IF(AND(V4478&gt;=Map!$K$2,V4478&lt;=Map!$L$2),"Base",IF(AND(V4478&gt;=Map!$K$3,V4478&lt;=Map!$L$3),"Fcst","N/A"))</f>
        <v>N/A</v>
      </c>
      <c r="X4478" t="str">
        <f>INDEX(Map!$B$2:$B$86,MATCH(D4478,Map!$A$2:$A$86,0),0)</f>
        <v>Brown 10</v>
      </c>
      <c r="Y4478" s="7">
        <f>IF(INDEX(Map!$C$2:$C$86,MATCH(D4478,Map!$A$2:$A$86,0),0)="","N/A",E4478*INDEX(Map!$C$2:$C$86,MATCH(D4478,Map!$A$2:$A$86,0),0))</f>
        <v>0.1</v>
      </c>
      <c r="Z4478" s="7" t="str">
        <f>IF(INDEX(Map!$D$2:$D$86,MATCH(D4478,Map!$A$2:$A$86,0),0)="","N/A",E4478*INDEX(Map!$D$2:$D$86,MATCH(D4478,Map!$A$2:$A$86,0),0))</f>
        <v>N/A</v>
      </c>
      <c r="AA4478" t="str">
        <f>INDEX(Map!$E$2:$E$86,MATCH(D4478,Map!$A$2:$A$86,0),0)</f>
        <v>SCCT</v>
      </c>
    </row>
    <row r="4479" spans="1:27" x14ac:dyDescent="0.25">
      <c r="A4479" s="1" t="s">
        <v>122</v>
      </c>
      <c r="B4479" s="1" t="s">
        <v>112</v>
      </c>
      <c r="C4479" s="1">
        <v>26</v>
      </c>
      <c r="D4479" s="1" t="s">
        <v>48</v>
      </c>
      <c r="E4479" s="1">
        <v>0.8</v>
      </c>
      <c r="F4479" s="1">
        <v>0</v>
      </c>
      <c r="G4479" s="1">
        <v>1</v>
      </c>
      <c r="H4479" s="1">
        <v>4</v>
      </c>
      <c r="I4479" s="1">
        <v>12.1</v>
      </c>
      <c r="J4479" s="1">
        <v>16110</v>
      </c>
      <c r="K4479" s="1">
        <v>15</v>
      </c>
      <c r="L4479" s="1">
        <v>359.2</v>
      </c>
      <c r="M4479" s="1">
        <v>43</v>
      </c>
      <c r="N4479" s="1">
        <v>0</v>
      </c>
      <c r="O4479" s="1">
        <v>1</v>
      </c>
      <c r="P4479" s="1">
        <v>0</v>
      </c>
      <c r="Q4479" s="1">
        <v>0</v>
      </c>
      <c r="R4479" s="1">
        <v>57.86</v>
      </c>
      <c r="S4479" s="1">
        <v>59.29</v>
      </c>
      <c r="T4479" s="1">
        <v>44</v>
      </c>
      <c r="U4479" s="3" t="str">
        <f t="shared" si="69"/>
        <v>2017Plan</v>
      </c>
      <c r="V4479" s="2">
        <f>DATE(A4479,INDEX(Map!$H$1:$H$12,MATCH(B4479,Map!$G$1:$G$12,0),0),1)</f>
        <v>43983</v>
      </c>
      <c r="W4479" t="str">
        <f>IF(AND(V4479&gt;=Map!$K$2,V4479&lt;=Map!$L$2),"Base",IF(AND(V4479&gt;=Map!$K$3,V4479&lt;=Map!$L$3),"Fcst","N/A"))</f>
        <v>N/A</v>
      </c>
      <c r="X4479" t="str">
        <f>INDEX(Map!$B$2:$B$86,MATCH(D4479,Map!$A$2:$A$86,0),0)</f>
        <v>Brown 11</v>
      </c>
      <c r="Y4479" s="7">
        <f>IF(INDEX(Map!$C$2:$C$86,MATCH(D4479,Map!$A$2:$A$86,0),0)="","N/A",E4479*INDEX(Map!$C$2:$C$86,MATCH(D4479,Map!$A$2:$A$86,0),0))</f>
        <v>0.8</v>
      </c>
      <c r="Z4479" s="7" t="str">
        <f>IF(INDEX(Map!$D$2:$D$86,MATCH(D4479,Map!$A$2:$A$86,0),0)="","N/A",E4479*INDEX(Map!$D$2:$D$86,MATCH(D4479,Map!$A$2:$A$86,0),0))</f>
        <v>N/A</v>
      </c>
      <c r="AA4479" t="str">
        <f>INDEX(Map!$E$2:$E$86,MATCH(D4479,Map!$A$2:$A$86,0),0)</f>
        <v>SCCT</v>
      </c>
    </row>
    <row r="4480" spans="1:27" x14ac:dyDescent="0.25">
      <c r="A4480" s="1" t="s">
        <v>122</v>
      </c>
      <c r="B4480" s="1" t="s">
        <v>112</v>
      </c>
      <c r="C4480" s="1">
        <v>27</v>
      </c>
      <c r="D4480" s="1" t="s">
        <v>49</v>
      </c>
      <c r="E4480" s="1">
        <v>0.1</v>
      </c>
      <c r="F4480" s="1">
        <v>0</v>
      </c>
      <c r="G4480" s="1">
        <v>0.2</v>
      </c>
      <c r="H4480" s="1">
        <v>4</v>
      </c>
      <c r="I4480" s="1">
        <v>2.2999999999999998</v>
      </c>
      <c r="J4480" s="1">
        <v>16329</v>
      </c>
      <c r="K4480" s="1">
        <v>5</v>
      </c>
      <c r="L4480" s="1">
        <v>359.2</v>
      </c>
      <c r="M4480" s="1">
        <v>8</v>
      </c>
      <c r="N4480" s="1">
        <v>0</v>
      </c>
      <c r="O4480" s="1">
        <v>0</v>
      </c>
      <c r="P4480" s="1">
        <v>0</v>
      </c>
      <c r="Q4480" s="1">
        <v>0</v>
      </c>
      <c r="R4480" s="1">
        <v>58.65</v>
      </c>
      <c r="S4480" s="1">
        <v>58.65</v>
      </c>
      <c r="T4480" s="1">
        <v>8</v>
      </c>
      <c r="U4480" s="3" t="str">
        <f t="shared" si="69"/>
        <v>2017Plan</v>
      </c>
      <c r="V4480" s="2">
        <f>DATE(A4480,INDEX(Map!$H$1:$H$12,MATCH(B4480,Map!$G$1:$G$12,0),0),1)</f>
        <v>43983</v>
      </c>
      <c r="W4480" t="str">
        <f>IF(AND(V4480&gt;=Map!$K$2,V4480&lt;=Map!$L$2),"Base",IF(AND(V4480&gt;=Map!$K$3,V4480&lt;=Map!$L$3),"Fcst","N/A"))</f>
        <v>N/A</v>
      </c>
      <c r="X4480" t="str">
        <f>INDEX(Map!$B$2:$B$86,MATCH(D4480,Map!$A$2:$A$86,0),0)</f>
        <v>Brown 11</v>
      </c>
      <c r="Y4480" s="7">
        <f>IF(INDEX(Map!$C$2:$C$86,MATCH(D4480,Map!$A$2:$A$86,0),0)="","N/A",E4480*INDEX(Map!$C$2:$C$86,MATCH(D4480,Map!$A$2:$A$86,0),0))</f>
        <v>0.1</v>
      </c>
      <c r="Z4480" s="7" t="str">
        <f>IF(INDEX(Map!$D$2:$D$86,MATCH(D4480,Map!$A$2:$A$86,0),0)="","N/A",E4480*INDEX(Map!$D$2:$D$86,MATCH(D4480,Map!$A$2:$A$86,0),0))</f>
        <v>N/A</v>
      </c>
      <c r="AA4480" t="str">
        <f>INDEX(Map!$E$2:$E$86,MATCH(D4480,Map!$A$2:$A$86,0),0)</f>
        <v>SCCT</v>
      </c>
    </row>
    <row r="4481" spans="1:27" x14ac:dyDescent="0.25">
      <c r="A4481" s="1" t="s">
        <v>122</v>
      </c>
      <c r="B4481" s="1" t="s">
        <v>112</v>
      </c>
      <c r="C4481" s="1">
        <v>28</v>
      </c>
      <c r="D4481" s="1" t="s">
        <v>50</v>
      </c>
      <c r="E4481" s="1">
        <v>14.6</v>
      </c>
      <c r="F4481" s="1">
        <v>0</v>
      </c>
      <c r="G4481" s="1">
        <v>13.8</v>
      </c>
      <c r="H4481" s="1">
        <v>13</v>
      </c>
      <c r="I4481" s="1">
        <v>160.1</v>
      </c>
      <c r="J4481" s="1">
        <v>10940</v>
      </c>
      <c r="K4481" s="1">
        <v>109</v>
      </c>
      <c r="L4481" s="1">
        <v>359.2</v>
      </c>
      <c r="M4481" s="1">
        <v>575</v>
      </c>
      <c r="N4481" s="1">
        <v>1</v>
      </c>
      <c r="O4481" s="1">
        <v>2</v>
      </c>
      <c r="P4481" s="1">
        <v>0</v>
      </c>
      <c r="Q4481" s="1">
        <v>0</v>
      </c>
      <c r="R4481" s="1">
        <v>39.29</v>
      </c>
      <c r="S4481" s="1">
        <v>39.44</v>
      </c>
      <c r="T4481" s="1">
        <v>577</v>
      </c>
      <c r="U4481" s="3" t="str">
        <f t="shared" si="69"/>
        <v>2017Plan</v>
      </c>
      <c r="V4481" s="2">
        <f>DATE(A4481,INDEX(Map!$H$1:$H$12,MATCH(B4481,Map!$G$1:$G$12,0),0),1)</f>
        <v>43983</v>
      </c>
      <c r="W4481" t="str">
        <f>IF(AND(V4481&gt;=Map!$K$2,V4481&lt;=Map!$L$2),"Base",IF(AND(V4481&gt;=Map!$K$3,V4481&lt;=Map!$L$3),"Fcst","N/A"))</f>
        <v>N/A</v>
      </c>
      <c r="X4481" t="str">
        <f>INDEX(Map!$B$2:$B$86,MATCH(D4481,Map!$A$2:$A$86,0),0)</f>
        <v>Paddys Run 13</v>
      </c>
      <c r="Y4481" s="7">
        <f>IF(INDEX(Map!$C$2:$C$86,MATCH(D4481,Map!$A$2:$A$86,0),0)="","N/A",E4481*INDEX(Map!$C$2:$C$86,MATCH(D4481,Map!$A$2:$A$86,0),0))</f>
        <v>6.8619999999999992</v>
      </c>
      <c r="Z4481" s="7">
        <f>IF(INDEX(Map!$D$2:$D$86,MATCH(D4481,Map!$A$2:$A$86,0),0)="","N/A",E4481*INDEX(Map!$D$2:$D$86,MATCH(D4481,Map!$A$2:$A$86,0),0))</f>
        <v>7.7380000000000004</v>
      </c>
      <c r="AA4481" t="str">
        <f>INDEX(Map!$E$2:$E$86,MATCH(D4481,Map!$A$2:$A$86,0),0)</f>
        <v>SCCT</v>
      </c>
    </row>
    <row r="4482" spans="1:27" x14ac:dyDescent="0.25">
      <c r="A4482" s="1" t="s">
        <v>122</v>
      </c>
      <c r="B4482" s="1" t="s">
        <v>112</v>
      </c>
      <c r="C4482" s="1">
        <v>29</v>
      </c>
      <c r="D4482" s="1" t="s">
        <v>51</v>
      </c>
      <c r="E4482" s="1">
        <v>20.5</v>
      </c>
      <c r="F4482" s="1">
        <v>0</v>
      </c>
      <c r="G4482" s="1">
        <v>17.899999999999999</v>
      </c>
      <c r="H4482" s="1">
        <v>21</v>
      </c>
      <c r="I4482" s="1">
        <v>237.8</v>
      </c>
      <c r="J4482" s="1">
        <v>11619</v>
      </c>
      <c r="K4482" s="1">
        <v>173</v>
      </c>
      <c r="L4482" s="1">
        <v>359.2</v>
      </c>
      <c r="M4482" s="1">
        <v>854</v>
      </c>
      <c r="N4482" s="1">
        <v>1</v>
      </c>
      <c r="O4482" s="1">
        <v>3</v>
      </c>
      <c r="P4482" s="1">
        <v>0</v>
      </c>
      <c r="Q4482" s="1">
        <v>0</v>
      </c>
      <c r="R4482" s="1">
        <v>41.73</v>
      </c>
      <c r="S4482" s="1">
        <v>41.9</v>
      </c>
      <c r="T4482" s="1">
        <v>857</v>
      </c>
      <c r="U4482" s="3" t="str">
        <f t="shared" si="69"/>
        <v>2017Plan</v>
      </c>
      <c r="V4482" s="2">
        <f>DATE(A4482,INDEX(Map!$H$1:$H$12,MATCH(B4482,Map!$G$1:$G$12,0),0),1)</f>
        <v>43983</v>
      </c>
      <c r="W4482" t="str">
        <f>IF(AND(V4482&gt;=Map!$K$2,V4482&lt;=Map!$L$2),"Base",IF(AND(V4482&gt;=Map!$K$3,V4482&lt;=Map!$L$3),"Fcst","N/A"))</f>
        <v>N/A</v>
      </c>
      <c r="X4482" t="str">
        <f>INDEX(Map!$B$2:$B$86,MATCH(D4482,Map!$A$2:$A$86,0),0)</f>
        <v>Trimble Co 05</v>
      </c>
      <c r="Y4482" s="7">
        <f>IF(INDEX(Map!$C$2:$C$86,MATCH(D4482,Map!$A$2:$A$86,0),0)="","N/A",E4482*INDEX(Map!$C$2:$C$86,MATCH(D4482,Map!$A$2:$A$86,0),0))</f>
        <v>14.555</v>
      </c>
      <c r="Z4482" s="7">
        <f>IF(INDEX(Map!$D$2:$D$86,MATCH(D4482,Map!$A$2:$A$86,0),0)="","N/A",E4482*INDEX(Map!$D$2:$D$86,MATCH(D4482,Map!$A$2:$A$86,0),0))</f>
        <v>5.9449999999999994</v>
      </c>
      <c r="AA4482" t="str">
        <f>INDEX(Map!$E$2:$E$86,MATCH(D4482,Map!$A$2:$A$86,0),0)</f>
        <v>SCCT</v>
      </c>
    </row>
    <row r="4483" spans="1:27" x14ac:dyDescent="0.25">
      <c r="A4483" s="1" t="s">
        <v>122</v>
      </c>
      <c r="B4483" s="1" t="s">
        <v>112</v>
      </c>
      <c r="C4483" s="1">
        <v>30</v>
      </c>
      <c r="D4483" s="1" t="s">
        <v>52</v>
      </c>
      <c r="E4483" s="1">
        <v>20.399999999999999</v>
      </c>
      <c r="F4483" s="1">
        <v>0</v>
      </c>
      <c r="G4483" s="1">
        <v>17.8</v>
      </c>
      <c r="H4483" s="1">
        <v>18</v>
      </c>
      <c r="I4483" s="1">
        <v>234.8</v>
      </c>
      <c r="J4483" s="1">
        <v>11524</v>
      </c>
      <c r="K4483" s="1">
        <v>168</v>
      </c>
      <c r="L4483" s="1">
        <v>359.2</v>
      </c>
      <c r="M4483" s="1">
        <v>843</v>
      </c>
      <c r="N4483" s="1">
        <v>1</v>
      </c>
      <c r="O4483" s="1">
        <v>3</v>
      </c>
      <c r="P4483" s="1">
        <v>0</v>
      </c>
      <c r="Q4483" s="1">
        <v>0</v>
      </c>
      <c r="R4483" s="1">
        <v>41.39</v>
      </c>
      <c r="S4483" s="1">
        <v>41.53</v>
      </c>
      <c r="T4483" s="1">
        <v>846</v>
      </c>
      <c r="U4483" s="3" t="str">
        <f t="shared" si="69"/>
        <v>2017Plan</v>
      </c>
      <c r="V4483" s="2">
        <f>DATE(A4483,INDEX(Map!$H$1:$H$12,MATCH(B4483,Map!$G$1:$G$12,0),0),1)</f>
        <v>43983</v>
      </c>
      <c r="W4483" t="str">
        <f>IF(AND(V4483&gt;=Map!$K$2,V4483&lt;=Map!$L$2),"Base",IF(AND(V4483&gt;=Map!$K$3,V4483&lt;=Map!$L$3),"Fcst","N/A"))</f>
        <v>N/A</v>
      </c>
      <c r="X4483" t="str">
        <f>INDEX(Map!$B$2:$B$86,MATCH(D4483,Map!$A$2:$A$86,0),0)</f>
        <v>Trimble Co 06</v>
      </c>
      <c r="Y4483" s="7">
        <f>IF(INDEX(Map!$C$2:$C$86,MATCH(D4483,Map!$A$2:$A$86,0),0)="","N/A",E4483*INDEX(Map!$C$2:$C$86,MATCH(D4483,Map!$A$2:$A$86,0),0))</f>
        <v>14.483999999999998</v>
      </c>
      <c r="Z4483" s="7">
        <f>IF(INDEX(Map!$D$2:$D$86,MATCH(D4483,Map!$A$2:$A$86,0),0)="","N/A",E4483*INDEX(Map!$D$2:$D$86,MATCH(D4483,Map!$A$2:$A$86,0),0))</f>
        <v>5.9159999999999995</v>
      </c>
      <c r="AA4483" t="str">
        <f>INDEX(Map!$E$2:$E$86,MATCH(D4483,Map!$A$2:$A$86,0),0)</f>
        <v>SCCT</v>
      </c>
    </row>
    <row r="4484" spans="1:27" x14ac:dyDescent="0.25">
      <c r="A4484" s="1" t="s">
        <v>122</v>
      </c>
      <c r="B4484" s="1" t="s">
        <v>112</v>
      </c>
      <c r="C4484" s="1">
        <v>31</v>
      </c>
      <c r="D4484" s="1" t="s">
        <v>53</v>
      </c>
      <c r="E4484" s="1">
        <v>16.8</v>
      </c>
      <c r="F4484" s="1">
        <v>0</v>
      </c>
      <c r="G4484" s="1">
        <v>14.7</v>
      </c>
      <c r="H4484" s="1">
        <v>19</v>
      </c>
      <c r="I4484" s="1">
        <v>193.2</v>
      </c>
      <c r="J4484" s="1">
        <v>11509</v>
      </c>
      <c r="K4484" s="1">
        <v>138</v>
      </c>
      <c r="L4484" s="1">
        <v>359.2</v>
      </c>
      <c r="M4484" s="1">
        <v>694</v>
      </c>
      <c r="N4484" s="1">
        <v>1</v>
      </c>
      <c r="O4484" s="1">
        <v>3</v>
      </c>
      <c r="P4484" s="1">
        <v>0</v>
      </c>
      <c r="Q4484" s="1">
        <v>0</v>
      </c>
      <c r="R4484" s="1">
        <v>41.34</v>
      </c>
      <c r="S4484" s="1">
        <v>41.52</v>
      </c>
      <c r="T4484" s="1">
        <v>697</v>
      </c>
      <c r="U4484" s="3" t="str">
        <f t="shared" ref="U4484:U4547" si="70">U4483</f>
        <v>2017Plan</v>
      </c>
      <c r="V4484" s="2">
        <f>DATE(A4484,INDEX(Map!$H$1:$H$12,MATCH(B4484,Map!$G$1:$G$12,0),0),1)</f>
        <v>43983</v>
      </c>
      <c r="W4484" t="str">
        <f>IF(AND(V4484&gt;=Map!$K$2,V4484&lt;=Map!$L$2),"Base",IF(AND(V4484&gt;=Map!$K$3,V4484&lt;=Map!$L$3),"Fcst","N/A"))</f>
        <v>N/A</v>
      </c>
      <c r="X4484" t="str">
        <f>INDEX(Map!$B$2:$B$86,MATCH(D4484,Map!$A$2:$A$86,0),0)</f>
        <v>Trimble Co 07</v>
      </c>
      <c r="Y4484" s="7">
        <f>IF(INDEX(Map!$C$2:$C$86,MATCH(D4484,Map!$A$2:$A$86,0),0)="","N/A",E4484*INDEX(Map!$C$2:$C$86,MATCH(D4484,Map!$A$2:$A$86,0),0))</f>
        <v>10.584000000000001</v>
      </c>
      <c r="Z4484" s="7">
        <f>IF(INDEX(Map!$D$2:$D$86,MATCH(D4484,Map!$A$2:$A$86,0),0)="","N/A",E4484*INDEX(Map!$D$2:$D$86,MATCH(D4484,Map!$A$2:$A$86,0),0))</f>
        <v>6.2160000000000002</v>
      </c>
      <c r="AA4484" t="str">
        <f>INDEX(Map!$E$2:$E$86,MATCH(D4484,Map!$A$2:$A$86,0),0)</f>
        <v>SCCT</v>
      </c>
    </row>
    <row r="4485" spans="1:27" x14ac:dyDescent="0.25">
      <c r="A4485" s="1" t="s">
        <v>122</v>
      </c>
      <c r="B4485" s="1" t="s">
        <v>112</v>
      </c>
      <c r="C4485" s="1">
        <v>32</v>
      </c>
      <c r="D4485" s="1" t="s">
        <v>54</v>
      </c>
      <c r="E4485" s="1">
        <v>6.3</v>
      </c>
      <c r="F4485" s="1">
        <v>0</v>
      </c>
      <c r="G4485" s="1">
        <v>5.5</v>
      </c>
      <c r="H4485" s="1">
        <v>9</v>
      </c>
      <c r="I4485" s="1">
        <v>70.7</v>
      </c>
      <c r="J4485" s="1">
        <v>11233</v>
      </c>
      <c r="K4485" s="1">
        <v>48</v>
      </c>
      <c r="L4485" s="1">
        <v>359.2</v>
      </c>
      <c r="M4485" s="1">
        <v>254</v>
      </c>
      <c r="N4485" s="1">
        <v>0</v>
      </c>
      <c r="O4485" s="1">
        <v>1</v>
      </c>
      <c r="P4485" s="1">
        <v>0</v>
      </c>
      <c r="Q4485" s="1">
        <v>0</v>
      </c>
      <c r="R4485" s="1">
        <v>40.35</v>
      </c>
      <c r="S4485" s="1">
        <v>40.57</v>
      </c>
      <c r="T4485" s="1">
        <v>255</v>
      </c>
      <c r="U4485" s="3" t="str">
        <f t="shared" si="70"/>
        <v>2017Plan</v>
      </c>
      <c r="V4485" s="2">
        <f>DATE(A4485,INDEX(Map!$H$1:$H$12,MATCH(B4485,Map!$G$1:$G$12,0),0),1)</f>
        <v>43983</v>
      </c>
      <c r="W4485" t="str">
        <f>IF(AND(V4485&gt;=Map!$K$2,V4485&lt;=Map!$L$2),"Base",IF(AND(V4485&gt;=Map!$K$3,V4485&lt;=Map!$L$3),"Fcst","N/A"))</f>
        <v>N/A</v>
      </c>
      <c r="X4485" t="str">
        <f>INDEX(Map!$B$2:$B$86,MATCH(D4485,Map!$A$2:$A$86,0),0)</f>
        <v>Trimble Co 08</v>
      </c>
      <c r="Y4485" s="7">
        <f>IF(INDEX(Map!$C$2:$C$86,MATCH(D4485,Map!$A$2:$A$86,0),0)="","N/A",E4485*INDEX(Map!$C$2:$C$86,MATCH(D4485,Map!$A$2:$A$86,0),0))</f>
        <v>3.9689999999999999</v>
      </c>
      <c r="Z4485" s="7">
        <f>IF(INDEX(Map!$D$2:$D$86,MATCH(D4485,Map!$A$2:$A$86,0),0)="","N/A",E4485*INDEX(Map!$D$2:$D$86,MATCH(D4485,Map!$A$2:$A$86,0),0))</f>
        <v>2.331</v>
      </c>
      <c r="AA4485" t="str">
        <f>INDEX(Map!$E$2:$E$86,MATCH(D4485,Map!$A$2:$A$86,0),0)</f>
        <v>SCCT</v>
      </c>
    </row>
    <row r="4486" spans="1:27" x14ac:dyDescent="0.25">
      <c r="A4486" s="1" t="s">
        <v>122</v>
      </c>
      <c r="B4486" s="1" t="s">
        <v>112</v>
      </c>
      <c r="C4486" s="1">
        <v>33</v>
      </c>
      <c r="D4486" s="1" t="s">
        <v>55</v>
      </c>
      <c r="E4486" s="1">
        <v>12.3</v>
      </c>
      <c r="F4486" s="1">
        <v>0</v>
      </c>
      <c r="G4486" s="1">
        <v>10.8</v>
      </c>
      <c r="H4486" s="1">
        <v>13</v>
      </c>
      <c r="I4486" s="1">
        <v>141.30000000000001</v>
      </c>
      <c r="J4486" s="1">
        <v>11456</v>
      </c>
      <c r="K4486" s="1">
        <v>100</v>
      </c>
      <c r="L4486" s="1">
        <v>359.2</v>
      </c>
      <c r="M4486" s="1">
        <v>507</v>
      </c>
      <c r="N4486" s="1">
        <v>1</v>
      </c>
      <c r="O4486" s="1">
        <v>2</v>
      </c>
      <c r="P4486" s="1">
        <v>0</v>
      </c>
      <c r="Q4486" s="1">
        <v>0</v>
      </c>
      <c r="R4486" s="1">
        <v>41.15</v>
      </c>
      <c r="S4486" s="1">
        <v>41.31</v>
      </c>
      <c r="T4486" s="1">
        <v>510</v>
      </c>
      <c r="U4486" s="3" t="str">
        <f t="shared" si="70"/>
        <v>2017Plan</v>
      </c>
      <c r="V4486" s="2">
        <f>DATE(A4486,INDEX(Map!$H$1:$H$12,MATCH(B4486,Map!$G$1:$G$12,0),0),1)</f>
        <v>43983</v>
      </c>
      <c r="W4486" t="str">
        <f>IF(AND(V4486&gt;=Map!$K$2,V4486&lt;=Map!$L$2),"Base",IF(AND(V4486&gt;=Map!$K$3,V4486&lt;=Map!$L$3),"Fcst","N/A"))</f>
        <v>N/A</v>
      </c>
      <c r="X4486" t="str">
        <f>INDEX(Map!$B$2:$B$86,MATCH(D4486,Map!$A$2:$A$86,0),0)</f>
        <v>Trimble Co 09</v>
      </c>
      <c r="Y4486" s="7">
        <f>IF(INDEX(Map!$C$2:$C$86,MATCH(D4486,Map!$A$2:$A$86,0),0)="","N/A",E4486*INDEX(Map!$C$2:$C$86,MATCH(D4486,Map!$A$2:$A$86,0),0))</f>
        <v>7.7490000000000006</v>
      </c>
      <c r="Z4486" s="7">
        <f>IF(INDEX(Map!$D$2:$D$86,MATCH(D4486,Map!$A$2:$A$86,0),0)="","N/A",E4486*INDEX(Map!$D$2:$D$86,MATCH(D4486,Map!$A$2:$A$86,0),0))</f>
        <v>4.5510000000000002</v>
      </c>
      <c r="AA4486" t="str">
        <f>INDEX(Map!$E$2:$E$86,MATCH(D4486,Map!$A$2:$A$86,0),0)</f>
        <v>SCCT</v>
      </c>
    </row>
    <row r="4487" spans="1:27" x14ac:dyDescent="0.25">
      <c r="A4487" s="1" t="s">
        <v>122</v>
      </c>
      <c r="B4487" s="1" t="s">
        <v>112</v>
      </c>
      <c r="C4487" s="1">
        <v>34</v>
      </c>
      <c r="D4487" s="1" t="s">
        <v>56</v>
      </c>
      <c r="E4487" s="1">
        <v>4.5999999999999996</v>
      </c>
      <c r="F4487" s="1">
        <v>0</v>
      </c>
      <c r="G4487" s="1">
        <v>4.0999999999999996</v>
      </c>
      <c r="H4487" s="1">
        <v>8</v>
      </c>
      <c r="I4487" s="1">
        <v>52.4</v>
      </c>
      <c r="J4487" s="1">
        <v>11284</v>
      </c>
      <c r="K4487" s="1">
        <v>36</v>
      </c>
      <c r="L4487" s="1">
        <v>359.2</v>
      </c>
      <c r="M4487" s="1">
        <v>188</v>
      </c>
      <c r="N4487" s="1">
        <v>0</v>
      </c>
      <c r="O4487" s="1">
        <v>1</v>
      </c>
      <c r="P4487" s="1">
        <v>0</v>
      </c>
      <c r="Q4487" s="1">
        <v>0</v>
      </c>
      <c r="R4487" s="1">
        <v>40.53</v>
      </c>
      <c r="S4487" s="1">
        <v>40.799999999999997</v>
      </c>
      <c r="T4487" s="1">
        <v>190</v>
      </c>
      <c r="U4487" s="3" t="str">
        <f t="shared" si="70"/>
        <v>2017Plan</v>
      </c>
      <c r="V4487" s="2">
        <f>DATE(A4487,INDEX(Map!$H$1:$H$12,MATCH(B4487,Map!$G$1:$G$12,0),0),1)</f>
        <v>43983</v>
      </c>
      <c r="W4487" t="str">
        <f>IF(AND(V4487&gt;=Map!$K$2,V4487&lt;=Map!$L$2),"Base",IF(AND(V4487&gt;=Map!$K$3,V4487&lt;=Map!$L$3),"Fcst","N/A"))</f>
        <v>N/A</v>
      </c>
      <c r="X4487" t="str">
        <f>INDEX(Map!$B$2:$B$86,MATCH(D4487,Map!$A$2:$A$86,0),0)</f>
        <v>Trimble Co 10</v>
      </c>
      <c r="Y4487" s="7">
        <f>IF(INDEX(Map!$C$2:$C$86,MATCH(D4487,Map!$A$2:$A$86,0),0)="","N/A",E4487*INDEX(Map!$C$2:$C$86,MATCH(D4487,Map!$A$2:$A$86,0),0))</f>
        <v>2.8979999999999997</v>
      </c>
      <c r="Z4487" s="7">
        <f>IF(INDEX(Map!$D$2:$D$86,MATCH(D4487,Map!$A$2:$A$86,0),0)="","N/A",E4487*INDEX(Map!$D$2:$D$86,MATCH(D4487,Map!$A$2:$A$86,0),0))</f>
        <v>1.702</v>
      </c>
      <c r="AA4487" t="str">
        <f>INDEX(Map!$E$2:$E$86,MATCH(D4487,Map!$A$2:$A$86,0),0)</f>
        <v>SCCT</v>
      </c>
    </row>
    <row r="4488" spans="1:27" x14ac:dyDescent="0.25">
      <c r="A4488" s="1" t="s">
        <v>122</v>
      </c>
      <c r="B4488" s="1" t="s">
        <v>112</v>
      </c>
      <c r="C4488" s="1">
        <v>35</v>
      </c>
      <c r="D4488" s="1" t="s">
        <v>57</v>
      </c>
      <c r="E4488" s="1">
        <v>0.1</v>
      </c>
      <c r="F4488" s="1">
        <v>0</v>
      </c>
      <c r="G4488" s="1">
        <v>0.6</v>
      </c>
      <c r="H4488" s="1">
        <v>1</v>
      </c>
      <c r="I4488" s="1">
        <v>0.9</v>
      </c>
      <c r="J4488" s="1">
        <v>16117</v>
      </c>
      <c r="K4488" s="1">
        <v>4</v>
      </c>
      <c r="L4488" s="1">
        <v>357.2</v>
      </c>
      <c r="M4488" s="1">
        <v>3</v>
      </c>
      <c r="N4488" s="1">
        <v>0</v>
      </c>
      <c r="O4488" s="1">
        <v>0</v>
      </c>
      <c r="P4488" s="1">
        <v>0</v>
      </c>
      <c r="Q4488" s="1">
        <v>0</v>
      </c>
      <c r="R4488" s="1">
        <v>57.57</v>
      </c>
      <c r="S4488" s="1">
        <v>57.57</v>
      </c>
      <c r="T4488" s="1">
        <v>3</v>
      </c>
      <c r="U4488" s="3" t="str">
        <f t="shared" si="70"/>
        <v>2017Plan</v>
      </c>
      <c r="V4488" s="2">
        <f>DATE(A4488,INDEX(Map!$H$1:$H$12,MATCH(B4488,Map!$G$1:$G$12,0),0),1)</f>
        <v>43983</v>
      </c>
      <c r="W4488" t="str">
        <f>IF(AND(V4488&gt;=Map!$K$2,V4488&lt;=Map!$L$2),"Base",IF(AND(V4488&gt;=Map!$K$3,V4488&lt;=Map!$L$3),"Fcst","N/A"))</f>
        <v>N/A</v>
      </c>
      <c r="X4488" t="str">
        <f>INDEX(Map!$B$2:$B$86,MATCH(D4488,Map!$A$2:$A$86,0),0)</f>
        <v>Cane Run 11</v>
      </c>
      <c r="Y4488" s="7" t="str">
        <f>IF(INDEX(Map!$C$2:$C$86,MATCH(D4488,Map!$A$2:$A$86,0),0)="","N/A",E4488*INDEX(Map!$C$2:$C$86,MATCH(D4488,Map!$A$2:$A$86,0),0))</f>
        <v>N/A</v>
      </c>
      <c r="Z4488" s="7">
        <f>IF(INDEX(Map!$D$2:$D$86,MATCH(D4488,Map!$A$2:$A$86,0),0)="","N/A",E4488*INDEX(Map!$D$2:$D$86,MATCH(D4488,Map!$A$2:$A$86,0),0))</f>
        <v>0.1</v>
      </c>
      <c r="AA4488" t="str">
        <f>INDEX(Map!$E$2:$E$86,MATCH(D4488,Map!$A$2:$A$86,0),0)</f>
        <v>SCCT</v>
      </c>
    </row>
    <row r="4489" spans="1:27" x14ac:dyDescent="0.25">
      <c r="A4489" s="1" t="s">
        <v>122</v>
      </c>
      <c r="B4489" s="1" t="s">
        <v>112</v>
      </c>
      <c r="C4489" s="1">
        <v>36</v>
      </c>
      <c r="D4489" s="1" t="s">
        <v>58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  <c r="T4489" s="1">
        <v>0</v>
      </c>
      <c r="U4489" s="3" t="str">
        <f t="shared" si="70"/>
        <v>2017Plan</v>
      </c>
      <c r="V4489" s="2">
        <f>DATE(A4489,INDEX(Map!$H$1:$H$12,MATCH(B4489,Map!$G$1:$G$12,0),0),1)</f>
        <v>43983</v>
      </c>
      <c r="W4489" t="str">
        <f>IF(AND(V4489&gt;=Map!$K$2,V4489&lt;=Map!$L$2),"Base",IF(AND(V4489&gt;=Map!$K$3,V4489&lt;=Map!$L$3),"Fcst","N/A"))</f>
        <v>N/A</v>
      </c>
      <c r="X4489" t="str">
        <f>INDEX(Map!$B$2:$B$86,MATCH(D4489,Map!$A$2:$A$86,0),0)</f>
        <v>Haefling</v>
      </c>
      <c r="Y4489" s="7">
        <f>IF(INDEX(Map!$C$2:$C$86,MATCH(D4489,Map!$A$2:$A$86,0),0)="","N/A",E4489*INDEX(Map!$C$2:$C$86,MATCH(D4489,Map!$A$2:$A$86,0),0))</f>
        <v>0</v>
      </c>
      <c r="Z4489" s="7" t="str">
        <f>IF(INDEX(Map!$D$2:$D$86,MATCH(D4489,Map!$A$2:$A$86,0),0)="","N/A",E4489*INDEX(Map!$D$2:$D$86,MATCH(D4489,Map!$A$2:$A$86,0),0))</f>
        <v>N/A</v>
      </c>
      <c r="AA4489" t="str">
        <f>INDEX(Map!$E$2:$E$86,MATCH(D4489,Map!$A$2:$A$86,0),0)</f>
        <v>SCCT</v>
      </c>
    </row>
    <row r="4490" spans="1:27" x14ac:dyDescent="0.25">
      <c r="A4490" s="1" t="s">
        <v>122</v>
      </c>
      <c r="B4490" s="1" t="s">
        <v>112</v>
      </c>
      <c r="C4490" s="1">
        <v>37</v>
      </c>
      <c r="D4490" s="1" t="s">
        <v>59</v>
      </c>
      <c r="E4490" s="1">
        <v>0</v>
      </c>
      <c r="F4490" s="1">
        <v>0</v>
      </c>
      <c r="G4490" s="1">
        <v>0.6</v>
      </c>
      <c r="H4490" s="1">
        <v>1</v>
      </c>
      <c r="I4490" s="1">
        <v>0.7</v>
      </c>
      <c r="J4490" s="1">
        <v>15479</v>
      </c>
      <c r="K4490" s="1">
        <v>4</v>
      </c>
      <c r="L4490" s="1">
        <v>359.2</v>
      </c>
      <c r="M4490" s="1">
        <v>3</v>
      </c>
      <c r="N4490" s="1">
        <v>0</v>
      </c>
      <c r="O4490" s="1">
        <v>0</v>
      </c>
      <c r="P4490" s="1">
        <v>0</v>
      </c>
      <c r="Q4490" s="1">
        <v>0</v>
      </c>
      <c r="R4490" s="1">
        <v>55.6</v>
      </c>
      <c r="S4490" s="1">
        <v>55.6</v>
      </c>
      <c r="T4490" s="1">
        <v>3</v>
      </c>
      <c r="U4490" s="3" t="str">
        <f t="shared" si="70"/>
        <v>2017Plan</v>
      </c>
      <c r="V4490" s="2">
        <f>DATE(A4490,INDEX(Map!$H$1:$H$12,MATCH(B4490,Map!$G$1:$G$12,0),0),1)</f>
        <v>43983</v>
      </c>
      <c r="W4490" t="str">
        <f>IF(AND(V4490&gt;=Map!$K$2,V4490&lt;=Map!$L$2),"Base",IF(AND(V4490&gt;=Map!$K$3,V4490&lt;=Map!$L$3),"Fcst","N/A"))</f>
        <v>N/A</v>
      </c>
      <c r="X4490" t="str">
        <f>INDEX(Map!$B$2:$B$86,MATCH(D4490,Map!$A$2:$A$86,0),0)</f>
        <v>Paddys Run 11</v>
      </c>
      <c r="Y4490" s="7" t="str">
        <f>IF(INDEX(Map!$C$2:$C$86,MATCH(D4490,Map!$A$2:$A$86,0),0)="","N/A",E4490*INDEX(Map!$C$2:$C$86,MATCH(D4490,Map!$A$2:$A$86,0),0))</f>
        <v>N/A</v>
      </c>
      <c r="Z4490" s="7">
        <f>IF(INDEX(Map!$D$2:$D$86,MATCH(D4490,Map!$A$2:$A$86,0),0)="","N/A",E4490*INDEX(Map!$D$2:$D$86,MATCH(D4490,Map!$A$2:$A$86,0),0))</f>
        <v>0</v>
      </c>
      <c r="AA4490" t="str">
        <f>INDEX(Map!$E$2:$E$86,MATCH(D4490,Map!$A$2:$A$86,0),0)</f>
        <v>SCCT</v>
      </c>
    </row>
    <row r="4491" spans="1:27" x14ac:dyDescent="0.25">
      <c r="A4491" s="1" t="s">
        <v>122</v>
      </c>
      <c r="B4491" s="1" t="s">
        <v>112</v>
      </c>
      <c r="C4491" s="1">
        <v>38</v>
      </c>
      <c r="D4491" s="1" t="s">
        <v>60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</v>
      </c>
      <c r="U4491" s="3" t="str">
        <f t="shared" si="70"/>
        <v>2017Plan</v>
      </c>
      <c r="V4491" s="2">
        <f>DATE(A4491,INDEX(Map!$H$1:$H$12,MATCH(B4491,Map!$G$1:$G$12,0),0),1)</f>
        <v>43983</v>
      </c>
      <c r="W4491" t="str">
        <f>IF(AND(V4491&gt;=Map!$K$2,V4491&lt;=Map!$L$2),"Base",IF(AND(V4491&gt;=Map!$K$3,V4491&lt;=Map!$L$3),"Fcst","N/A"))</f>
        <v>N/A</v>
      </c>
      <c r="X4491" t="str">
        <f>INDEX(Map!$B$2:$B$86,MATCH(D4491,Map!$A$2:$A$86,0),0)</f>
        <v>Paddys Run 12</v>
      </c>
      <c r="Y4491" s="7" t="str">
        <f>IF(INDEX(Map!$C$2:$C$86,MATCH(D4491,Map!$A$2:$A$86,0),0)="","N/A",E4491*INDEX(Map!$C$2:$C$86,MATCH(D4491,Map!$A$2:$A$86,0),0))</f>
        <v>N/A</v>
      </c>
      <c r="Z4491" s="7">
        <f>IF(INDEX(Map!$D$2:$D$86,MATCH(D4491,Map!$A$2:$A$86,0),0)="","N/A",E4491*INDEX(Map!$D$2:$D$86,MATCH(D4491,Map!$A$2:$A$86,0),0))</f>
        <v>0</v>
      </c>
      <c r="AA4491" t="str">
        <f>INDEX(Map!$E$2:$E$86,MATCH(D4491,Map!$A$2:$A$86,0),0)</f>
        <v>SCCT</v>
      </c>
    </row>
    <row r="4492" spans="1:27" x14ac:dyDescent="0.25">
      <c r="A4492" s="1" t="s">
        <v>122</v>
      </c>
      <c r="B4492" s="1" t="s">
        <v>112</v>
      </c>
      <c r="C4492" s="1">
        <v>39</v>
      </c>
      <c r="D4492" s="1" t="s">
        <v>61</v>
      </c>
      <c r="E4492" s="1">
        <v>0</v>
      </c>
      <c r="F4492" s="1">
        <v>0</v>
      </c>
      <c r="G4492" s="1">
        <v>0</v>
      </c>
      <c r="H4492" s="1">
        <v>0</v>
      </c>
      <c r="I4492" s="1">
        <v>0</v>
      </c>
      <c r="J4492" s="1">
        <v>0</v>
      </c>
      <c r="K4492" s="1">
        <v>0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</v>
      </c>
      <c r="U4492" s="3" t="str">
        <f t="shared" si="70"/>
        <v>2017Plan</v>
      </c>
      <c r="V4492" s="2">
        <f>DATE(A4492,INDEX(Map!$H$1:$H$12,MATCH(B4492,Map!$G$1:$G$12,0),0),1)</f>
        <v>43983</v>
      </c>
      <c r="W4492" t="str">
        <f>IF(AND(V4492&gt;=Map!$K$2,V4492&lt;=Map!$L$2),"Base",IF(AND(V4492&gt;=Map!$K$3,V4492&lt;=Map!$L$3),"Fcst","N/A"))</f>
        <v>N/A</v>
      </c>
      <c r="X4492" t="str">
        <f>INDEX(Map!$B$2:$B$86,MATCH(D4492,Map!$A$2:$A$86,0),0)</f>
        <v>Zorn 1</v>
      </c>
      <c r="Y4492" s="7" t="str">
        <f>IF(INDEX(Map!$C$2:$C$86,MATCH(D4492,Map!$A$2:$A$86,0),0)="","N/A",E4492*INDEX(Map!$C$2:$C$86,MATCH(D4492,Map!$A$2:$A$86,0),0))</f>
        <v>N/A</v>
      </c>
      <c r="Z4492" s="7">
        <f>IF(INDEX(Map!$D$2:$D$86,MATCH(D4492,Map!$A$2:$A$86,0),0)="","N/A",E4492*INDEX(Map!$D$2:$D$86,MATCH(D4492,Map!$A$2:$A$86,0),0))</f>
        <v>0</v>
      </c>
      <c r="AA4492" t="str">
        <f>INDEX(Map!$E$2:$E$86,MATCH(D4492,Map!$A$2:$A$86,0),0)</f>
        <v>SCCT</v>
      </c>
    </row>
    <row r="4493" spans="1:27" x14ac:dyDescent="0.25">
      <c r="A4493" s="1" t="s">
        <v>122</v>
      </c>
      <c r="B4493" s="1" t="s">
        <v>112</v>
      </c>
      <c r="C4493" s="1">
        <v>40</v>
      </c>
      <c r="D4493" s="1" t="s">
        <v>62</v>
      </c>
      <c r="E4493" s="1">
        <v>1.6</v>
      </c>
      <c r="F4493" s="1">
        <v>0</v>
      </c>
      <c r="G4493" s="1">
        <v>7</v>
      </c>
      <c r="H4493" s="1">
        <v>13</v>
      </c>
      <c r="I4493" s="1" t="s">
        <v>63</v>
      </c>
      <c r="J4493" s="1" t="s">
        <v>63</v>
      </c>
      <c r="K4493" s="1">
        <v>53</v>
      </c>
      <c r="L4493" s="1">
        <v>0</v>
      </c>
      <c r="M4493" s="1">
        <v>0</v>
      </c>
      <c r="N4493" s="1" t="s">
        <v>63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  <c r="T4493" s="1">
        <v>0</v>
      </c>
      <c r="U4493" s="3" t="str">
        <f t="shared" si="70"/>
        <v>2017Plan</v>
      </c>
      <c r="V4493" s="2">
        <f>DATE(A4493,INDEX(Map!$H$1:$H$12,MATCH(B4493,Map!$G$1:$G$12,0),0),1)</f>
        <v>43983</v>
      </c>
      <c r="W4493" t="str">
        <f>IF(AND(V4493&gt;=Map!$K$2,V4493&lt;=Map!$L$2),"Base",IF(AND(V4493&gt;=Map!$K$3,V4493&lt;=Map!$L$3),"Fcst","N/A"))</f>
        <v>N/A</v>
      </c>
      <c r="X4493" t="str">
        <f>INDEX(Map!$B$2:$B$86,MATCH(D4493,Map!$A$2:$A$86,0),0)</f>
        <v>Dix Dam</v>
      </c>
      <c r="Y4493" s="7">
        <f>IF(INDEX(Map!$C$2:$C$86,MATCH(D4493,Map!$A$2:$A$86,0),0)="","N/A",E4493*INDEX(Map!$C$2:$C$86,MATCH(D4493,Map!$A$2:$A$86,0),0))</f>
        <v>1.6</v>
      </c>
      <c r="Z4493" s="7" t="str">
        <f>IF(INDEX(Map!$D$2:$D$86,MATCH(D4493,Map!$A$2:$A$86,0),0)="","N/A",E4493*INDEX(Map!$D$2:$D$86,MATCH(D4493,Map!$A$2:$A$86,0),0))</f>
        <v>N/A</v>
      </c>
      <c r="AA4493" t="str">
        <f>INDEX(Map!$E$2:$E$86,MATCH(D4493,Map!$A$2:$A$86,0),0)</f>
        <v>Hydro</v>
      </c>
    </row>
    <row r="4494" spans="1:27" x14ac:dyDescent="0.25">
      <c r="A4494" s="1" t="s">
        <v>122</v>
      </c>
      <c r="B4494" s="1" t="s">
        <v>112</v>
      </c>
      <c r="C4494" s="1">
        <v>41</v>
      </c>
      <c r="D4494" s="1" t="s">
        <v>64</v>
      </c>
      <c r="E4494" s="1">
        <v>27.4</v>
      </c>
      <c r="F4494" s="1">
        <v>0</v>
      </c>
      <c r="G4494" s="1">
        <v>100</v>
      </c>
      <c r="H4494" s="1">
        <v>0</v>
      </c>
      <c r="I4494" s="1" t="s">
        <v>63</v>
      </c>
      <c r="J4494" s="1" t="s">
        <v>63</v>
      </c>
      <c r="K4494" s="1">
        <v>720</v>
      </c>
      <c r="L4494" s="1">
        <v>0</v>
      </c>
      <c r="M4494" s="1">
        <v>0</v>
      </c>
      <c r="N4494" s="1" t="s">
        <v>63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  <c r="T4494" s="1">
        <v>0</v>
      </c>
      <c r="U4494" s="3" t="str">
        <f t="shared" si="70"/>
        <v>2017Plan</v>
      </c>
      <c r="V4494" s="2">
        <f>DATE(A4494,INDEX(Map!$H$1:$H$12,MATCH(B4494,Map!$G$1:$G$12,0),0),1)</f>
        <v>43983</v>
      </c>
      <c r="W4494" t="str">
        <f>IF(AND(V4494&gt;=Map!$K$2,V4494&lt;=Map!$L$2),"Base",IF(AND(V4494&gt;=Map!$K$3,V4494&lt;=Map!$L$3),"Fcst","N/A"))</f>
        <v>N/A</v>
      </c>
      <c r="X4494" t="str">
        <f>INDEX(Map!$B$2:$B$86,MATCH(D4494,Map!$A$2:$A$86,0),0)</f>
        <v>Ohio Falls</v>
      </c>
      <c r="Y4494" s="7" t="str">
        <f>IF(INDEX(Map!$C$2:$C$86,MATCH(D4494,Map!$A$2:$A$86,0),0)="","N/A",E4494*INDEX(Map!$C$2:$C$86,MATCH(D4494,Map!$A$2:$A$86,0),0))</f>
        <v>N/A</v>
      </c>
      <c r="Z4494" s="7">
        <f>IF(INDEX(Map!$D$2:$D$86,MATCH(D4494,Map!$A$2:$A$86,0),0)="","N/A",E4494*INDEX(Map!$D$2:$D$86,MATCH(D4494,Map!$A$2:$A$86,0),0))</f>
        <v>27.4</v>
      </c>
      <c r="AA4494" t="str">
        <f>INDEX(Map!$E$2:$E$86,MATCH(D4494,Map!$A$2:$A$86,0),0)</f>
        <v>Hydro</v>
      </c>
    </row>
    <row r="4495" spans="1:27" x14ac:dyDescent="0.25">
      <c r="A4495" s="1" t="s">
        <v>122</v>
      </c>
      <c r="B4495" s="1" t="s">
        <v>112</v>
      </c>
      <c r="C4495" s="1">
        <v>42</v>
      </c>
      <c r="D4495" s="1" t="s">
        <v>65</v>
      </c>
      <c r="E4495" s="1">
        <v>2.2000000000000002</v>
      </c>
      <c r="F4495" s="1">
        <v>0</v>
      </c>
      <c r="G4495" s="1">
        <v>100</v>
      </c>
      <c r="H4495" s="1">
        <v>0</v>
      </c>
      <c r="I4495" s="1" t="s">
        <v>63</v>
      </c>
      <c r="J4495" s="1" t="s">
        <v>63</v>
      </c>
      <c r="K4495" s="1">
        <v>720</v>
      </c>
      <c r="L4495" s="1">
        <v>0</v>
      </c>
      <c r="M4495" s="1">
        <v>0</v>
      </c>
      <c r="N4495" s="1" t="s">
        <v>63</v>
      </c>
      <c r="O4495" s="1">
        <v>0</v>
      </c>
      <c r="P4495" s="1">
        <v>0</v>
      </c>
      <c r="Q4495" s="1">
        <v>0</v>
      </c>
      <c r="R4495" s="1">
        <v>0</v>
      </c>
      <c r="S4495" s="1">
        <v>0</v>
      </c>
      <c r="T4495" s="1">
        <v>0</v>
      </c>
      <c r="U4495" s="3" t="str">
        <f t="shared" si="70"/>
        <v>2017Plan</v>
      </c>
      <c r="V4495" s="2">
        <f>DATE(A4495,INDEX(Map!$H$1:$H$12,MATCH(B4495,Map!$G$1:$G$12,0),0),1)</f>
        <v>43983</v>
      </c>
      <c r="W4495" t="str">
        <f>IF(AND(V4495&gt;=Map!$K$2,V4495&lt;=Map!$L$2),"Base",IF(AND(V4495&gt;=Map!$K$3,V4495&lt;=Map!$L$3),"Fcst","N/A"))</f>
        <v>N/A</v>
      </c>
      <c r="X4495" t="str">
        <f>INDEX(Map!$B$2:$B$86,MATCH(D4495,Map!$A$2:$A$86,0),0)</f>
        <v>Brown Solar</v>
      </c>
      <c r="Y4495" s="7">
        <f>IF(INDEX(Map!$C$2:$C$86,MATCH(D4495,Map!$A$2:$A$86,0),0)="","N/A",E4495*INDEX(Map!$C$2:$C$86,MATCH(D4495,Map!$A$2:$A$86,0),0))</f>
        <v>1.3420000000000001</v>
      </c>
      <c r="Z4495" s="7">
        <f>IF(INDEX(Map!$D$2:$D$86,MATCH(D4495,Map!$A$2:$A$86,0),0)="","N/A",E4495*INDEX(Map!$D$2:$D$86,MATCH(D4495,Map!$A$2:$A$86,0),0))</f>
        <v>0.8580000000000001</v>
      </c>
      <c r="AA4495" t="str">
        <f>INDEX(Map!$E$2:$E$86,MATCH(D4495,Map!$A$2:$A$86,0),0)</f>
        <v>Solar</v>
      </c>
    </row>
    <row r="4496" spans="1:27" x14ac:dyDescent="0.25">
      <c r="A4496" s="1" t="s">
        <v>122</v>
      </c>
      <c r="B4496" s="1" t="s">
        <v>112</v>
      </c>
      <c r="C4496" s="1">
        <v>43</v>
      </c>
      <c r="D4496" s="1" t="s">
        <v>66</v>
      </c>
      <c r="E4496" s="1">
        <v>11.2</v>
      </c>
      <c r="F4496" s="1">
        <v>0</v>
      </c>
      <c r="G4496" s="1">
        <v>100</v>
      </c>
      <c r="H4496" s="1">
        <v>0</v>
      </c>
      <c r="I4496" s="1">
        <v>1116</v>
      </c>
      <c r="J4496" s="1">
        <v>100000</v>
      </c>
      <c r="K4496" s="1">
        <v>720</v>
      </c>
      <c r="L4496" s="1">
        <v>28.3</v>
      </c>
      <c r="M4496" s="1">
        <v>316</v>
      </c>
      <c r="N4496" s="1">
        <v>0</v>
      </c>
      <c r="O4496" s="1">
        <v>0</v>
      </c>
      <c r="P4496" s="1">
        <v>0</v>
      </c>
      <c r="Q4496" s="1">
        <v>0</v>
      </c>
      <c r="R4496" s="1">
        <v>28.32</v>
      </c>
      <c r="S4496" s="1">
        <v>28.32</v>
      </c>
      <c r="T4496" s="1">
        <v>316</v>
      </c>
      <c r="U4496" s="3" t="str">
        <f t="shared" si="70"/>
        <v>2017Plan</v>
      </c>
      <c r="V4496" s="2">
        <f>DATE(A4496,INDEX(Map!$H$1:$H$12,MATCH(B4496,Map!$G$1:$G$12,0),0),1)</f>
        <v>43983</v>
      </c>
      <c r="W4496" t="str">
        <f>IF(AND(V4496&gt;=Map!$K$2,V4496&lt;=Map!$L$2),"Base",IF(AND(V4496&gt;=Map!$K$3,V4496&lt;=Map!$L$3),"Fcst","N/A"))</f>
        <v>N/A</v>
      </c>
      <c r="X4496" t="str">
        <f>INDEX(Map!$B$2:$B$86,MATCH(D4496,Map!$A$2:$A$86,0),0)</f>
        <v>OVEC</v>
      </c>
      <c r="Y4496" s="7">
        <f>IF(INDEX(Map!$C$2:$C$86,MATCH(D4496,Map!$A$2:$A$86,0),0)="","N/A",E4496*INDEX(Map!$C$2:$C$86,MATCH(D4496,Map!$A$2:$A$86,0),0))</f>
        <v>11.2</v>
      </c>
      <c r="Z4496" s="7" t="str">
        <f>IF(INDEX(Map!$D$2:$D$86,MATCH(D4496,Map!$A$2:$A$86,0),0)="","N/A",E4496*INDEX(Map!$D$2:$D$86,MATCH(D4496,Map!$A$2:$A$86,0),0))</f>
        <v>N/A</v>
      </c>
      <c r="AA4496" t="str">
        <f>INDEX(Map!$E$2:$E$86,MATCH(D4496,Map!$A$2:$A$86,0),0)</f>
        <v>Coal</v>
      </c>
    </row>
    <row r="4497" spans="1:27" x14ac:dyDescent="0.25">
      <c r="A4497" s="1" t="s">
        <v>122</v>
      </c>
      <c r="B4497" s="1" t="s">
        <v>112</v>
      </c>
      <c r="C4497" s="1">
        <v>44</v>
      </c>
      <c r="D4497" s="1" t="s">
        <v>67</v>
      </c>
      <c r="E4497" s="1">
        <v>5.8</v>
      </c>
      <c r="F4497" s="1">
        <v>0</v>
      </c>
      <c r="G4497" s="1">
        <v>25.4</v>
      </c>
      <c r="H4497" s="1">
        <v>35</v>
      </c>
      <c r="I4497" s="1">
        <v>579.20000000000005</v>
      </c>
      <c r="J4497" s="1">
        <v>100000</v>
      </c>
      <c r="K4497" s="1">
        <v>181</v>
      </c>
      <c r="L4497" s="1">
        <v>28.3</v>
      </c>
      <c r="M4497" s="1">
        <v>164</v>
      </c>
      <c r="N4497" s="1">
        <v>0</v>
      </c>
      <c r="O4497" s="1">
        <v>0</v>
      </c>
      <c r="P4497" s="1">
        <v>0</v>
      </c>
      <c r="Q4497" s="1">
        <v>0</v>
      </c>
      <c r="R4497" s="1">
        <v>28.32</v>
      </c>
      <c r="S4497" s="1">
        <v>28.32</v>
      </c>
      <c r="T4497" s="1">
        <v>164</v>
      </c>
      <c r="U4497" s="3" t="str">
        <f t="shared" si="70"/>
        <v>2017Plan</v>
      </c>
      <c r="V4497" s="2">
        <f>DATE(A4497,INDEX(Map!$H$1:$H$12,MATCH(B4497,Map!$G$1:$G$12,0),0),1)</f>
        <v>43983</v>
      </c>
      <c r="W4497" t="str">
        <f>IF(AND(V4497&gt;=Map!$K$2,V4497&lt;=Map!$L$2),"Base",IF(AND(V4497&gt;=Map!$K$3,V4497&lt;=Map!$L$3),"Fcst","N/A"))</f>
        <v>N/A</v>
      </c>
      <c r="X4497" t="str">
        <f>INDEX(Map!$B$2:$B$86,MATCH(D4497,Map!$A$2:$A$86,0),0)</f>
        <v>OVEC</v>
      </c>
      <c r="Y4497" s="7">
        <f>IF(INDEX(Map!$C$2:$C$86,MATCH(D4497,Map!$A$2:$A$86,0),0)="","N/A",E4497*INDEX(Map!$C$2:$C$86,MATCH(D4497,Map!$A$2:$A$86,0),0))</f>
        <v>5.8</v>
      </c>
      <c r="Z4497" s="7" t="str">
        <f>IF(INDEX(Map!$D$2:$D$86,MATCH(D4497,Map!$A$2:$A$86,0),0)="","N/A",E4497*INDEX(Map!$D$2:$D$86,MATCH(D4497,Map!$A$2:$A$86,0),0))</f>
        <v>N/A</v>
      </c>
      <c r="AA4497" t="str">
        <f>INDEX(Map!$E$2:$E$86,MATCH(D4497,Map!$A$2:$A$86,0),0)</f>
        <v>Coal</v>
      </c>
    </row>
    <row r="4498" spans="1:27" x14ac:dyDescent="0.25">
      <c r="A4498" s="1" t="s">
        <v>122</v>
      </c>
      <c r="B4498" s="1" t="s">
        <v>112</v>
      </c>
      <c r="C4498" s="1">
        <v>45</v>
      </c>
      <c r="D4498" s="1" t="s">
        <v>68</v>
      </c>
      <c r="E4498" s="1">
        <v>24.8</v>
      </c>
      <c r="F4498" s="1">
        <v>0</v>
      </c>
      <c r="G4498" s="1">
        <v>100</v>
      </c>
      <c r="H4498" s="1">
        <v>0</v>
      </c>
      <c r="I4498" s="1">
        <v>2484</v>
      </c>
      <c r="J4498" s="1">
        <v>100000</v>
      </c>
      <c r="K4498" s="1">
        <v>720</v>
      </c>
      <c r="L4498" s="1">
        <v>28.3</v>
      </c>
      <c r="M4498" s="1">
        <v>703</v>
      </c>
      <c r="N4498" s="1">
        <v>0</v>
      </c>
      <c r="O4498" s="1">
        <v>0</v>
      </c>
      <c r="P4498" s="1">
        <v>0</v>
      </c>
      <c r="Q4498" s="1">
        <v>0</v>
      </c>
      <c r="R4498" s="1">
        <v>28.32</v>
      </c>
      <c r="S4498" s="1">
        <v>28.32</v>
      </c>
      <c r="T4498" s="1">
        <v>703</v>
      </c>
      <c r="U4498" s="3" t="str">
        <f t="shared" si="70"/>
        <v>2017Plan</v>
      </c>
      <c r="V4498" s="2">
        <f>DATE(A4498,INDEX(Map!$H$1:$H$12,MATCH(B4498,Map!$G$1:$G$12,0),0),1)</f>
        <v>43983</v>
      </c>
      <c r="W4498" t="str">
        <f>IF(AND(V4498&gt;=Map!$K$2,V4498&lt;=Map!$L$2),"Base",IF(AND(V4498&gt;=Map!$K$3,V4498&lt;=Map!$L$3),"Fcst","N/A"))</f>
        <v>N/A</v>
      </c>
      <c r="X4498" t="str">
        <f>INDEX(Map!$B$2:$B$86,MATCH(D4498,Map!$A$2:$A$86,0),0)</f>
        <v>OVEC</v>
      </c>
      <c r="Y4498" s="7" t="str">
        <f>IF(INDEX(Map!$C$2:$C$86,MATCH(D4498,Map!$A$2:$A$86,0),0)="","N/A",E4498*INDEX(Map!$C$2:$C$86,MATCH(D4498,Map!$A$2:$A$86,0),0))</f>
        <v>N/A</v>
      </c>
      <c r="Z4498" s="7">
        <f>IF(INDEX(Map!$D$2:$D$86,MATCH(D4498,Map!$A$2:$A$86,0),0)="","N/A",E4498*INDEX(Map!$D$2:$D$86,MATCH(D4498,Map!$A$2:$A$86,0),0))</f>
        <v>24.8</v>
      </c>
      <c r="AA4498" t="str">
        <f>INDEX(Map!$E$2:$E$86,MATCH(D4498,Map!$A$2:$A$86,0),0)</f>
        <v>Coal</v>
      </c>
    </row>
    <row r="4499" spans="1:27" x14ac:dyDescent="0.25">
      <c r="A4499" s="1" t="s">
        <v>122</v>
      </c>
      <c r="B4499" s="1" t="s">
        <v>112</v>
      </c>
      <c r="C4499" s="1">
        <v>46</v>
      </c>
      <c r="D4499" s="1" t="s">
        <v>69</v>
      </c>
      <c r="E4499" s="1">
        <v>16.899999999999999</v>
      </c>
      <c r="F4499" s="1">
        <v>0</v>
      </c>
      <c r="G4499" s="1">
        <v>32.9</v>
      </c>
      <c r="H4499" s="1">
        <v>36</v>
      </c>
      <c r="I4499" s="1">
        <v>1690.2</v>
      </c>
      <c r="J4499" s="1">
        <v>100000</v>
      </c>
      <c r="K4499" s="1">
        <v>235</v>
      </c>
      <c r="L4499" s="1">
        <v>28.3</v>
      </c>
      <c r="M4499" s="1">
        <v>479</v>
      </c>
      <c r="N4499" s="1">
        <v>0</v>
      </c>
      <c r="O4499" s="1">
        <v>0</v>
      </c>
      <c r="P4499" s="1">
        <v>0</v>
      </c>
      <c r="Q4499" s="1">
        <v>0</v>
      </c>
      <c r="R4499" s="1">
        <v>28.32</v>
      </c>
      <c r="S4499" s="1">
        <v>28.32</v>
      </c>
      <c r="T4499" s="1">
        <v>479</v>
      </c>
      <c r="U4499" s="3" t="str">
        <f t="shared" si="70"/>
        <v>2017Plan</v>
      </c>
      <c r="V4499" s="2">
        <f>DATE(A4499,INDEX(Map!$H$1:$H$12,MATCH(B4499,Map!$G$1:$G$12,0),0),1)</f>
        <v>43983</v>
      </c>
      <c r="W4499" t="str">
        <f>IF(AND(V4499&gt;=Map!$K$2,V4499&lt;=Map!$L$2),"Base",IF(AND(V4499&gt;=Map!$K$3,V4499&lt;=Map!$L$3),"Fcst","N/A"))</f>
        <v>N/A</v>
      </c>
      <c r="X4499" t="str">
        <f>INDEX(Map!$B$2:$B$86,MATCH(D4499,Map!$A$2:$A$86,0),0)</f>
        <v>OVEC</v>
      </c>
      <c r="Y4499" s="7" t="str">
        <f>IF(INDEX(Map!$C$2:$C$86,MATCH(D4499,Map!$A$2:$A$86,0),0)="","N/A",E4499*INDEX(Map!$C$2:$C$86,MATCH(D4499,Map!$A$2:$A$86,0),0))</f>
        <v>N/A</v>
      </c>
      <c r="Z4499" s="7">
        <f>IF(INDEX(Map!$D$2:$D$86,MATCH(D4499,Map!$A$2:$A$86,0),0)="","N/A",E4499*INDEX(Map!$D$2:$D$86,MATCH(D4499,Map!$A$2:$A$86,0),0))</f>
        <v>16.899999999999999</v>
      </c>
      <c r="AA4499" t="str">
        <f>INDEX(Map!$E$2:$E$86,MATCH(D4499,Map!$A$2:$A$86,0),0)</f>
        <v>Coal</v>
      </c>
    </row>
    <row r="4500" spans="1:27" x14ac:dyDescent="0.25">
      <c r="A4500" s="1" t="s">
        <v>122</v>
      </c>
      <c r="B4500" s="1" t="s">
        <v>112</v>
      </c>
      <c r="C4500" s="1">
        <v>47</v>
      </c>
      <c r="D4500" s="1" t="s">
        <v>70</v>
      </c>
      <c r="E4500" s="1">
        <v>0.6</v>
      </c>
      <c r="F4500" s="1">
        <v>0</v>
      </c>
      <c r="G4500" s="1">
        <v>3.1</v>
      </c>
      <c r="H4500" s="1">
        <v>3</v>
      </c>
      <c r="I4500" s="1" t="s">
        <v>63</v>
      </c>
      <c r="J4500" s="1" t="s">
        <v>63</v>
      </c>
      <c r="K4500" s="1">
        <v>11</v>
      </c>
      <c r="L4500" s="1">
        <v>47.1</v>
      </c>
      <c r="M4500" s="1">
        <v>26</v>
      </c>
      <c r="N4500" s="1" t="s">
        <v>63</v>
      </c>
      <c r="O4500" s="1">
        <v>0</v>
      </c>
      <c r="P4500" s="1">
        <v>0</v>
      </c>
      <c r="Q4500" s="1">
        <v>4</v>
      </c>
      <c r="R4500" s="1">
        <v>53.7</v>
      </c>
      <c r="S4500" s="1">
        <v>53.7</v>
      </c>
      <c r="T4500" s="1">
        <v>30</v>
      </c>
      <c r="U4500" s="3" t="str">
        <f t="shared" si="70"/>
        <v>2017Plan</v>
      </c>
      <c r="V4500" s="2">
        <f>DATE(A4500,INDEX(Map!$H$1:$H$12,MATCH(B4500,Map!$G$1:$G$12,0),0),1)</f>
        <v>43983</v>
      </c>
      <c r="W4500" t="str">
        <f>IF(AND(V4500&gt;=Map!$K$2,V4500&lt;=Map!$L$2),"Base",IF(AND(V4500&gt;=Map!$K$3,V4500&lt;=Map!$L$3),"Fcst","N/A"))</f>
        <v>N/A</v>
      </c>
      <c r="X4500" t="str">
        <f>INDEX(Map!$B$2:$B$86,MATCH(D4500,Map!$A$2:$A$86,0),0)</f>
        <v>N/A</v>
      </c>
      <c r="Y4500" s="7" t="str">
        <f>IF(INDEX(Map!$C$2:$C$86,MATCH(D4500,Map!$A$2:$A$86,0),0)="","N/A",E4500*INDEX(Map!$C$2:$C$86,MATCH(D4500,Map!$A$2:$A$86,0),0))</f>
        <v>N/A</v>
      </c>
      <c r="Z4500" s="7" t="str">
        <f>IF(INDEX(Map!$D$2:$D$86,MATCH(D4500,Map!$A$2:$A$86,0),0)="","N/A",E4500*INDEX(Map!$D$2:$D$86,MATCH(D4500,Map!$A$2:$A$86,0),0))</f>
        <v>N/A</v>
      </c>
      <c r="AA4500" t="str">
        <f>INDEX(Map!$E$2:$E$86,MATCH(D4500,Map!$A$2:$A$86,0),0)</f>
        <v>Purchases</v>
      </c>
    </row>
    <row r="4501" spans="1:27" x14ac:dyDescent="0.25">
      <c r="A4501" s="1" t="s">
        <v>122</v>
      </c>
      <c r="B4501" s="1" t="s">
        <v>112</v>
      </c>
      <c r="C4501" s="1">
        <v>48</v>
      </c>
      <c r="D4501" s="1" t="s">
        <v>71</v>
      </c>
      <c r="E4501" s="1">
        <v>0.5</v>
      </c>
      <c r="F4501" s="1">
        <v>0</v>
      </c>
      <c r="G4501" s="1">
        <v>2.8</v>
      </c>
      <c r="H4501" s="1">
        <v>3</v>
      </c>
      <c r="I4501" s="1" t="s">
        <v>63</v>
      </c>
      <c r="J4501" s="1" t="s">
        <v>63</v>
      </c>
      <c r="K4501" s="1">
        <v>10</v>
      </c>
      <c r="L4501" s="1">
        <v>46.5</v>
      </c>
      <c r="M4501" s="1">
        <v>23</v>
      </c>
      <c r="N4501" s="1" t="s">
        <v>63</v>
      </c>
      <c r="O4501" s="1">
        <v>0</v>
      </c>
      <c r="P4501" s="1">
        <v>0</v>
      </c>
      <c r="Q4501" s="1">
        <v>3</v>
      </c>
      <c r="R4501" s="1">
        <v>53.19</v>
      </c>
      <c r="S4501" s="1">
        <v>53.19</v>
      </c>
      <c r="T4501" s="1">
        <v>27</v>
      </c>
      <c r="U4501" s="3" t="str">
        <f t="shared" si="70"/>
        <v>2017Plan</v>
      </c>
      <c r="V4501" s="2">
        <f>DATE(A4501,INDEX(Map!$H$1:$H$12,MATCH(B4501,Map!$G$1:$G$12,0),0),1)</f>
        <v>43983</v>
      </c>
      <c r="W4501" t="str">
        <f>IF(AND(V4501&gt;=Map!$K$2,V4501&lt;=Map!$L$2),"Base",IF(AND(V4501&gt;=Map!$K$3,V4501&lt;=Map!$L$3),"Fcst","N/A"))</f>
        <v>N/A</v>
      </c>
      <c r="X4501" t="str">
        <f>INDEX(Map!$B$2:$B$86,MATCH(D4501,Map!$A$2:$A$86,0),0)</f>
        <v>N/A</v>
      </c>
      <c r="Y4501" s="7" t="str">
        <f>IF(INDEX(Map!$C$2:$C$86,MATCH(D4501,Map!$A$2:$A$86,0),0)="","N/A",E4501*INDEX(Map!$C$2:$C$86,MATCH(D4501,Map!$A$2:$A$86,0),0))</f>
        <v>N/A</v>
      </c>
      <c r="Z4501" s="7" t="str">
        <f>IF(INDEX(Map!$D$2:$D$86,MATCH(D4501,Map!$A$2:$A$86,0),0)="","N/A",E4501*INDEX(Map!$D$2:$D$86,MATCH(D4501,Map!$A$2:$A$86,0),0))</f>
        <v>N/A</v>
      </c>
      <c r="AA4501" t="str">
        <f>INDEX(Map!$E$2:$E$86,MATCH(D4501,Map!$A$2:$A$86,0),0)</f>
        <v>Purchases</v>
      </c>
    </row>
    <row r="4502" spans="1:27" x14ac:dyDescent="0.25">
      <c r="A4502" s="1" t="s">
        <v>122</v>
      </c>
      <c r="B4502" s="1" t="s">
        <v>112</v>
      </c>
      <c r="C4502" s="1">
        <v>49</v>
      </c>
      <c r="D4502" s="1" t="s">
        <v>72</v>
      </c>
      <c r="E4502" s="1">
        <v>0.4</v>
      </c>
      <c r="F4502" s="1">
        <v>0</v>
      </c>
      <c r="G4502" s="1">
        <v>2</v>
      </c>
      <c r="H4502" s="1">
        <v>2</v>
      </c>
      <c r="I4502" s="1" t="s">
        <v>63</v>
      </c>
      <c r="J4502" s="1" t="s">
        <v>63</v>
      </c>
      <c r="K4502" s="1">
        <v>7</v>
      </c>
      <c r="L4502" s="1">
        <v>46.7</v>
      </c>
      <c r="M4502" s="1">
        <v>16</v>
      </c>
      <c r="N4502" s="1" t="s">
        <v>63</v>
      </c>
      <c r="O4502" s="1">
        <v>0</v>
      </c>
      <c r="P4502" s="1">
        <v>0</v>
      </c>
      <c r="Q4502" s="1">
        <v>2</v>
      </c>
      <c r="R4502" s="1">
        <v>53.36</v>
      </c>
      <c r="S4502" s="1">
        <v>53.36</v>
      </c>
      <c r="T4502" s="1">
        <v>19</v>
      </c>
      <c r="U4502" s="3" t="str">
        <f t="shared" si="70"/>
        <v>2017Plan</v>
      </c>
      <c r="V4502" s="2">
        <f>DATE(A4502,INDEX(Map!$H$1:$H$12,MATCH(B4502,Map!$G$1:$G$12,0),0),1)</f>
        <v>43983</v>
      </c>
      <c r="W4502" t="str">
        <f>IF(AND(V4502&gt;=Map!$K$2,V4502&lt;=Map!$L$2),"Base",IF(AND(V4502&gt;=Map!$K$3,V4502&lt;=Map!$L$3),"Fcst","N/A"))</f>
        <v>N/A</v>
      </c>
      <c r="X4502" t="str">
        <f>INDEX(Map!$B$2:$B$86,MATCH(D4502,Map!$A$2:$A$86,0),0)</f>
        <v>N/A</v>
      </c>
      <c r="Y4502" s="7" t="str">
        <f>IF(INDEX(Map!$C$2:$C$86,MATCH(D4502,Map!$A$2:$A$86,0),0)="","N/A",E4502*INDEX(Map!$C$2:$C$86,MATCH(D4502,Map!$A$2:$A$86,0),0))</f>
        <v>N/A</v>
      </c>
      <c r="Z4502" s="7" t="str">
        <f>IF(INDEX(Map!$D$2:$D$86,MATCH(D4502,Map!$A$2:$A$86,0),0)="","N/A",E4502*INDEX(Map!$D$2:$D$86,MATCH(D4502,Map!$A$2:$A$86,0),0))</f>
        <v>N/A</v>
      </c>
      <c r="AA4502" t="str">
        <f>INDEX(Map!$E$2:$E$86,MATCH(D4502,Map!$A$2:$A$86,0),0)</f>
        <v>Purchases</v>
      </c>
    </row>
    <row r="4503" spans="1:27" x14ac:dyDescent="0.25">
      <c r="A4503" s="1" t="s">
        <v>122</v>
      </c>
      <c r="B4503" s="1" t="s">
        <v>112</v>
      </c>
      <c r="C4503" s="1">
        <v>50</v>
      </c>
      <c r="D4503" s="1" t="s">
        <v>73</v>
      </c>
      <c r="E4503" s="1">
        <v>0.2</v>
      </c>
      <c r="F4503" s="1">
        <v>0</v>
      </c>
      <c r="G4503" s="1">
        <v>1.4</v>
      </c>
      <c r="H4503" s="1">
        <v>2</v>
      </c>
      <c r="I4503" s="1" t="s">
        <v>63</v>
      </c>
      <c r="J4503" s="1" t="s">
        <v>63</v>
      </c>
      <c r="K4503" s="1">
        <v>5</v>
      </c>
      <c r="L4503" s="1">
        <v>47.8</v>
      </c>
      <c r="M4503" s="1">
        <v>12</v>
      </c>
      <c r="N4503" s="1" t="s">
        <v>63</v>
      </c>
      <c r="O4503" s="1">
        <v>0</v>
      </c>
      <c r="P4503" s="1">
        <v>0</v>
      </c>
      <c r="Q4503" s="1">
        <v>2</v>
      </c>
      <c r="R4503" s="1">
        <v>54.45</v>
      </c>
      <c r="S4503" s="1">
        <v>54.45</v>
      </c>
      <c r="T4503" s="1">
        <v>14</v>
      </c>
      <c r="U4503" s="3" t="str">
        <f t="shared" si="70"/>
        <v>2017Plan</v>
      </c>
      <c r="V4503" s="2">
        <f>DATE(A4503,INDEX(Map!$H$1:$H$12,MATCH(B4503,Map!$G$1:$G$12,0),0),1)</f>
        <v>43983</v>
      </c>
      <c r="W4503" t="str">
        <f>IF(AND(V4503&gt;=Map!$K$2,V4503&lt;=Map!$L$2),"Base",IF(AND(V4503&gt;=Map!$K$3,V4503&lt;=Map!$L$3),"Fcst","N/A"))</f>
        <v>N/A</v>
      </c>
      <c r="X4503" t="str">
        <f>INDEX(Map!$B$2:$B$86,MATCH(D4503,Map!$A$2:$A$86,0),0)</f>
        <v>N/A</v>
      </c>
      <c r="Y4503" s="7" t="str">
        <f>IF(INDEX(Map!$C$2:$C$86,MATCH(D4503,Map!$A$2:$A$86,0),0)="","N/A",E4503*INDEX(Map!$C$2:$C$86,MATCH(D4503,Map!$A$2:$A$86,0),0))</f>
        <v>N/A</v>
      </c>
      <c r="Z4503" s="7" t="str">
        <f>IF(INDEX(Map!$D$2:$D$86,MATCH(D4503,Map!$A$2:$A$86,0),0)="","N/A",E4503*INDEX(Map!$D$2:$D$86,MATCH(D4503,Map!$A$2:$A$86,0),0))</f>
        <v>N/A</v>
      </c>
      <c r="AA4503" t="str">
        <f>INDEX(Map!$E$2:$E$86,MATCH(D4503,Map!$A$2:$A$86,0),0)</f>
        <v>Purchases</v>
      </c>
    </row>
    <row r="4504" spans="1:27" x14ac:dyDescent="0.25">
      <c r="A4504" s="1" t="s">
        <v>122</v>
      </c>
      <c r="B4504" s="1" t="s">
        <v>112</v>
      </c>
      <c r="C4504" s="1">
        <v>51</v>
      </c>
      <c r="D4504" s="1" t="s">
        <v>74</v>
      </c>
      <c r="E4504" s="1">
        <v>0.7</v>
      </c>
      <c r="F4504" s="1">
        <v>0</v>
      </c>
      <c r="G4504" s="1">
        <v>0.2</v>
      </c>
      <c r="H4504" s="1">
        <v>1</v>
      </c>
      <c r="I4504" s="1" t="s">
        <v>63</v>
      </c>
      <c r="J4504" s="1" t="s">
        <v>63</v>
      </c>
      <c r="K4504" s="1">
        <v>3</v>
      </c>
      <c r="L4504" s="1">
        <v>100</v>
      </c>
      <c r="M4504" s="1">
        <v>71</v>
      </c>
      <c r="N4504" s="1" t="s">
        <v>63</v>
      </c>
      <c r="O4504" s="1">
        <v>0</v>
      </c>
      <c r="P4504" s="1">
        <v>0</v>
      </c>
      <c r="Q4504" s="1">
        <v>5</v>
      </c>
      <c r="R4504" s="1">
        <v>106.64</v>
      </c>
      <c r="S4504" s="1">
        <v>106.64</v>
      </c>
      <c r="T4504" s="1">
        <v>75</v>
      </c>
      <c r="U4504" s="3" t="str">
        <f t="shared" si="70"/>
        <v>2017Plan</v>
      </c>
      <c r="V4504" s="2">
        <f>DATE(A4504,INDEX(Map!$H$1:$H$12,MATCH(B4504,Map!$G$1:$G$12,0),0),1)</f>
        <v>43983</v>
      </c>
      <c r="W4504" t="str">
        <f>IF(AND(V4504&gt;=Map!$K$2,V4504&lt;=Map!$L$2),"Base",IF(AND(V4504&gt;=Map!$K$3,V4504&lt;=Map!$L$3),"Fcst","N/A"))</f>
        <v>N/A</v>
      </c>
      <c r="X4504" t="str">
        <f>INDEX(Map!$B$2:$B$86,MATCH(D4504,Map!$A$2:$A$86,0),0)</f>
        <v>N/A</v>
      </c>
      <c r="Y4504" s="7" t="str">
        <f>IF(INDEX(Map!$C$2:$C$86,MATCH(D4504,Map!$A$2:$A$86,0),0)="","N/A",E4504*INDEX(Map!$C$2:$C$86,MATCH(D4504,Map!$A$2:$A$86,0),0))</f>
        <v>N/A</v>
      </c>
      <c r="Z4504" s="7" t="str">
        <f>IF(INDEX(Map!$D$2:$D$86,MATCH(D4504,Map!$A$2:$A$86,0),0)="","N/A",E4504*INDEX(Map!$D$2:$D$86,MATCH(D4504,Map!$A$2:$A$86,0),0))</f>
        <v>N/A</v>
      </c>
      <c r="AA4504" t="str">
        <f>INDEX(Map!$E$2:$E$86,MATCH(D4504,Map!$A$2:$A$86,0),0)</f>
        <v>Purchases</v>
      </c>
    </row>
    <row r="4505" spans="1:27" x14ac:dyDescent="0.25">
      <c r="A4505" s="1" t="s">
        <v>122</v>
      </c>
      <c r="B4505" s="1" t="s">
        <v>112</v>
      </c>
      <c r="C4505" s="1">
        <v>52</v>
      </c>
      <c r="D4505" s="1" t="s">
        <v>75</v>
      </c>
      <c r="E4505" s="1">
        <v>0</v>
      </c>
      <c r="F4505" s="1">
        <v>0</v>
      </c>
      <c r="G4505" s="1">
        <v>0</v>
      </c>
      <c r="H4505" s="1">
        <v>0</v>
      </c>
      <c r="I4505" s="1" t="s">
        <v>63</v>
      </c>
      <c r="J4505" s="1" t="s">
        <v>63</v>
      </c>
      <c r="K4505" s="1">
        <v>0</v>
      </c>
      <c r="L4505" s="1">
        <v>0</v>
      </c>
      <c r="M4505" s="1">
        <v>0</v>
      </c>
      <c r="N4505" s="1" t="s">
        <v>63</v>
      </c>
      <c r="O4505" s="1">
        <v>0</v>
      </c>
      <c r="P4505" s="1">
        <v>0</v>
      </c>
      <c r="Q4505" s="1">
        <v>0</v>
      </c>
      <c r="R4505" s="1">
        <v>0</v>
      </c>
      <c r="S4505" s="1">
        <v>0</v>
      </c>
      <c r="T4505" s="1">
        <v>0</v>
      </c>
      <c r="U4505" s="3" t="str">
        <f t="shared" si="70"/>
        <v>2017Plan</v>
      </c>
      <c r="V4505" s="2">
        <f>DATE(A4505,INDEX(Map!$H$1:$H$12,MATCH(B4505,Map!$G$1:$G$12,0),0),1)</f>
        <v>43983</v>
      </c>
      <c r="W4505" t="str">
        <f>IF(AND(V4505&gt;=Map!$K$2,V4505&lt;=Map!$L$2),"Base",IF(AND(V4505&gt;=Map!$K$3,V4505&lt;=Map!$L$3),"Fcst","N/A"))</f>
        <v>N/A</v>
      </c>
      <c r="X4505" t="str">
        <f>INDEX(Map!$B$2:$B$86,MATCH(D4505,Map!$A$2:$A$86,0),0)</f>
        <v>N/A</v>
      </c>
      <c r="Y4505" s="7" t="str">
        <f>IF(INDEX(Map!$C$2:$C$86,MATCH(D4505,Map!$A$2:$A$86,0),0)="","N/A",E4505*INDEX(Map!$C$2:$C$86,MATCH(D4505,Map!$A$2:$A$86,0),0))</f>
        <v>N/A</v>
      </c>
      <c r="Z4505" s="7" t="str">
        <f>IF(INDEX(Map!$D$2:$D$86,MATCH(D4505,Map!$A$2:$A$86,0),0)="","N/A",E4505*INDEX(Map!$D$2:$D$86,MATCH(D4505,Map!$A$2:$A$86,0),0))</f>
        <v>N/A</v>
      </c>
      <c r="AA4505" t="str">
        <f>INDEX(Map!$E$2:$E$86,MATCH(D4505,Map!$A$2:$A$86,0),0)</f>
        <v>Purchases</v>
      </c>
    </row>
    <row r="4506" spans="1:27" x14ac:dyDescent="0.25">
      <c r="A4506" s="1" t="s">
        <v>122</v>
      </c>
      <c r="B4506" s="1" t="s">
        <v>112</v>
      </c>
      <c r="C4506" s="1">
        <v>53</v>
      </c>
      <c r="D4506" s="1" t="s">
        <v>76</v>
      </c>
      <c r="E4506" s="1">
        <v>0</v>
      </c>
      <c r="F4506" s="1">
        <v>0</v>
      </c>
      <c r="G4506" s="1">
        <v>0</v>
      </c>
      <c r="H4506" s="1">
        <v>0</v>
      </c>
      <c r="I4506" s="1" t="s">
        <v>63</v>
      </c>
      <c r="J4506" s="1" t="s">
        <v>63</v>
      </c>
      <c r="K4506" s="1">
        <v>0</v>
      </c>
      <c r="L4506" s="1">
        <v>0</v>
      </c>
      <c r="M4506" s="1">
        <v>0</v>
      </c>
      <c r="N4506" s="1" t="s">
        <v>63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  <c r="T4506" s="1">
        <v>0</v>
      </c>
      <c r="U4506" s="3" t="str">
        <f t="shared" si="70"/>
        <v>2017Plan</v>
      </c>
      <c r="V4506" s="2">
        <f>DATE(A4506,INDEX(Map!$H$1:$H$12,MATCH(B4506,Map!$G$1:$G$12,0),0),1)</f>
        <v>43983</v>
      </c>
      <c r="W4506" t="str">
        <f>IF(AND(V4506&gt;=Map!$K$2,V4506&lt;=Map!$L$2),"Base",IF(AND(V4506&gt;=Map!$K$3,V4506&lt;=Map!$L$3),"Fcst","N/A"))</f>
        <v>N/A</v>
      </c>
      <c r="X4506" t="str">
        <f>INDEX(Map!$B$2:$B$86,MATCH(D4506,Map!$A$2:$A$86,0),0)</f>
        <v>N/A</v>
      </c>
      <c r="Y4506" s="7" t="str">
        <f>IF(INDEX(Map!$C$2:$C$86,MATCH(D4506,Map!$A$2:$A$86,0),0)="","N/A",E4506*INDEX(Map!$C$2:$C$86,MATCH(D4506,Map!$A$2:$A$86,0),0))</f>
        <v>N/A</v>
      </c>
      <c r="Z4506" s="7" t="str">
        <f>IF(INDEX(Map!$D$2:$D$86,MATCH(D4506,Map!$A$2:$A$86,0),0)="","N/A",E4506*INDEX(Map!$D$2:$D$86,MATCH(D4506,Map!$A$2:$A$86,0),0))</f>
        <v>N/A</v>
      </c>
      <c r="AA4506" t="str">
        <f>INDEX(Map!$E$2:$E$86,MATCH(D4506,Map!$A$2:$A$86,0),0)</f>
        <v>Purchases</v>
      </c>
    </row>
    <row r="4507" spans="1:27" x14ac:dyDescent="0.25">
      <c r="A4507" s="1" t="s">
        <v>122</v>
      </c>
      <c r="B4507" s="1" t="s">
        <v>112</v>
      </c>
      <c r="C4507" s="1">
        <v>54</v>
      </c>
      <c r="D4507" s="1" t="s">
        <v>77</v>
      </c>
      <c r="E4507" s="1">
        <v>0</v>
      </c>
      <c r="F4507" s="1">
        <v>0</v>
      </c>
      <c r="G4507" s="1">
        <v>0</v>
      </c>
      <c r="H4507" s="1">
        <v>0</v>
      </c>
      <c r="I4507" s="1" t="s">
        <v>63</v>
      </c>
      <c r="J4507" s="1" t="s">
        <v>63</v>
      </c>
      <c r="K4507" s="1">
        <v>0</v>
      </c>
      <c r="L4507" s="1">
        <v>0</v>
      </c>
      <c r="M4507" s="1">
        <v>0</v>
      </c>
      <c r="N4507" s="1" t="s">
        <v>63</v>
      </c>
      <c r="O4507" s="1">
        <v>0</v>
      </c>
      <c r="P4507" s="1">
        <v>0</v>
      </c>
      <c r="Q4507" s="1">
        <v>0</v>
      </c>
      <c r="R4507" s="1">
        <v>0</v>
      </c>
      <c r="S4507" s="1">
        <v>0</v>
      </c>
      <c r="T4507" s="1">
        <v>0</v>
      </c>
      <c r="U4507" s="3" t="str">
        <f t="shared" si="70"/>
        <v>2017Plan</v>
      </c>
      <c r="V4507" s="2">
        <f>DATE(A4507,INDEX(Map!$H$1:$H$12,MATCH(B4507,Map!$G$1:$G$12,0),0),1)</f>
        <v>43983</v>
      </c>
      <c r="W4507" t="str">
        <f>IF(AND(V4507&gt;=Map!$K$2,V4507&lt;=Map!$L$2),"Base",IF(AND(V4507&gt;=Map!$K$3,V4507&lt;=Map!$L$3),"Fcst","N/A"))</f>
        <v>N/A</v>
      </c>
      <c r="X4507" t="str">
        <f>INDEX(Map!$B$2:$B$86,MATCH(D4507,Map!$A$2:$A$86,0),0)</f>
        <v>N/A</v>
      </c>
      <c r="Y4507" s="7" t="str">
        <f>IF(INDEX(Map!$C$2:$C$86,MATCH(D4507,Map!$A$2:$A$86,0),0)="","N/A",E4507*INDEX(Map!$C$2:$C$86,MATCH(D4507,Map!$A$2:$A$86,0),0))</f>
        <v>N/A</v>
      </c>
      <c r="Z4507" s="7" t="str">
        <f>IF(INDEX(Map!$D$2:$D$86,MATCH(D4507,Map!$A$2:$A$86,0),0)="","N/A",E4507*INDEX(Map!$D$2:$D$86,MATCH(D4507,Map!$A$2:$A$86,0),0))</f>
        <v>N/A</v>
      </c>
      <c r="AA4507" t="str">
        <f>INDEX(Map!$E$2:$E$86,MATCH(D4507,Map!$A$2:$A$86,0),0)</f>
        <v>Purchases</v>
      </c>
    </row>
    <row r="4508" spans="1:27" x14ac:dyDescent="0.25">
      <c r="A4508" s="1" t="s">
        <v>122</v>
      </c>
      <c r="B4508" s="1" t="s">
        <v>112</v>
      </c>
      <c r="C4508" s="1">
        <v>55</v>
      </c>
      <c r="D4508" s="1" t="s">
        <v>78</v>
      </c>
      <c r="E4508" s="1">
        <v>0</v>
      </c>
      <c r="F4508" s="1">
        <v>0</v>
      </c>
      <c r="G4508" s="1">
        <v>0</v>
      </c>
      <c r="H4508" s="1">
        <v>0</v>
      </c>
      <c r="I4508" s="1" t="s">
        <v>63</v>
      </c>
      <c r="J4508" s="1" t="s">
        <v>63</v>
      </c>
      <c r="K4508" s="1">
        <v>0</v>
      </c>
      <c r="L4508" s="1">
        <v>0</v>
      </c>
      <c r="M4508" s="1">
        <v>0</v>
      </c>
      <c r="N4508" s="1" t="s">
        <v>63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</v>
      </c>
      <c r="U4508" s="3" t="str">
        <f t="shared" si="70"/>
        <v>2017Plan</v>
      </c>
      <c r="V4508" s="2">
        <f>DATE(A4508,INDEX(Map!$H$1:$H$12,MATCH(B4508,Map!$G$1:$G$12,0),0),1)</f>
        <v>43983</v>
      </c>
      <c r="W4508" t="str">
        <f>IF(AND(V4508&gt;=Map!$K$2,V4508&lt;=Map!$L$2),"Base",IF(AND(V4508&gt;=Map!$K$3,V4508&lt;=Map!$L$3),"Fcst","N/A"))</f>
        <v>N/A</v>
      </c>
      <c r="X4508" t="str">
        <f>INDEX(Map!$B$2:$B$86,MATCH(D4508,Map!$A$2:$A$86,0),0)</f>
        <v>N/A</v>
      </c>
      <c r="Y4508" s="7" t="str">
        <f>IF(INDEX(Map!$C$2:$C$86,MATCH(D4508,Map!$A$2:$A$86,0),0)="","N/A",E4508*INDEX(Map!$C$2:$C$86,MATCH(D4508,Map!$A$2:$A$86,0),0))</f>
        <v>N/A</v>
      </c>
      <c r="Z4508" s="7" t="str">
        <f>IF(INDEX(Map!$D$2:$D$86,MATCH(D4508,Map!$A$2:$A$86,0),0)="","N/A",E4508*INDEX(Map!$D$2:$D$86,MATCH(D4508,Map!$A$2:$A$86,0),0))</f>
        <v>N/A</v>
      </c>
      <c r="AA4508" t="str">
        <f>INDEX(Map!$E$2:$E$86,MATCH(D4508,Map!$A$2:$A$86,0),0)</f>
        <v>Purchases</v>
      </c>
    </row>
    <row r="4509" spans="1:27" x14ac:dyDescent="0.25">
      <c r="A4509" s="1" t="s">
        <v>122</v>
      </c>
      <c r="B4509" s="1" t="s">
        <v>112</v>
      </c>
      <c r="C4509" s="1">
        <v>56</v>
      </c>
      <c r="D4509" s="1" t="s">
        <v>79</v>
      </c>
      <c r="E4509" s="1">
        <v>0.1</v>
      </c>
      <c r="F4509" s="1">
        <v>0</v>
      </c>
      <c r="G4509" s="1">
        <v>0.4</v>
      </c>
      <c r="H4509" s="1">
        <v>1</v>
      </c>
      <c r="I4509" s="1" t="s">
        <v>63</v>
      </c>
      <c r="J4509" s="1" t="s">
        <v>63</v>
      </c>
      <c r="K4509" s="1">
        <v>1</v>
      </c>
      <c r="L4509" s="1">
        <v>14.7</v>
      </c>
      <c r="M4509" s="1">
        <v>1</v>
      </c>
      <c r="N4509" s="1" t="s">
        <v>63</v>
      </c>
      <c r="O4509" s="1">
        <v>0</v>
      </c>
      <c r="P4509" s="1">
        <v>0</v>
      </c>
      <c r="Q4509" s="1">
        <v>0</v>
      </c>
      <c r="R4509" s="1">
        <v>21.36</v>
      </c>
      <c r="S4509" s="1">
        <v>21.36</v>
      </c>
      <c r="T4509" s="1">
        <v>1</v>
      </c>
      <c r="U4509" s="3" t="str">
        <f t="shared" si="70"/>
        <v>2017Plan</v>
      </c>
      <c r="V4509" s="2">
        <f>DATE(A4509,INDEX(Map!$H$1:$H$12,MATCH(B4509,Map!$G$1:$G$12,0),0),1)</f>
        <v>43983</v>
      </c>
      <c r="W4509" t="str">
        <f>IF(AND(V4509&gt;=Map!$K$2,V4509&lt;=Map!$L$2),"Base",IF(AND(V4509&gt;=Map!$K$3,V4509&lt;=Map!$L$3),"Fcst","N/A"))</f>
        <v>N/A</v>
      </c>
      <c r="X4509" t="str">
        <f>INDEX(Map!$B$2:$B$86,MATCH(D4509,Map!$A$2:$A$86,0),0)</f>
        <v>N/A</v>
      </c>
      <c r="Y4509" s="7" t="str">
        <f>IF(INDEX(Map!$C$2:$C$86,MATCH(D4509,Map!$A$2:$A$86,0),0)="","N/A",E4509*INDEX(Map!$C$2:$C$86,MATCH(D4509,Map!$A$2:$A$86,0),0))</f>
        <v>N/A</v>
      </c>
      <c r="Z4509" s="7" t="str">
        <f>IF(INDEX(Map!$D$2:$D$86,MATCH(D4509,Map!$A$2:$A$86,0),0)="","N/A",E4509*INDEX(Map!$D$2:$D$86,MATCH(D4509,Map!$A$2:$A$86,0),0))</f>
        <v>N/A</v>
      </c>
      <c r="AA4509" t="str">
        <f>INDEX(Map!$E$2:$E$86,MATCH(D4509,Map!$A$2:$A$86,0),0)</f>
        <v>Purchases</v>
      </c>
    </row>
    <row r="4510" spans="1:27" x14ac:dyDescent="0.25">
      <c r="A4510" s="1" t="s">
        <v>122</v>
      </c>
      <c r="B4510" s="1" t="s">
        <v>112</v>
      </c>
      <c r="C4510" s="1">
        <v>57</v>
      </c>
      <c r="D4510" s="1" t="s">
        <v>80</v>
      </c>
      <c r="E4510" s="1">
        <v>0.1</v>
      </c>
      <c r="F4510" s="1">
        <v>0</v>
      </c>
      <c r="G4510" s="1">
        <v>0.4</v>
      </c>
      <c r="H4510" s="1">
        <v>1</v>
      </c>
      <c r="I4510" s="1" t="s">
        <v>63</v>
      </c>
      <c r="J4510" s="1" t="s">
        <v>63</v>
      </c>
      <c r="K4510" s="1">
        <v>1</v>
      </c>
      <c r="L4510" s="1">
        <v>14.7</v>
      </c>
      <c r="M4510" s="1">
        <v>1</v>
      </c>
      <c r="N4510" s="1" t="s">
        <v>63</v>
      </c>
      <c r="O4510" s="1">
        <v>0</v>
      </c>
      <c r="P4510" s="1">
        <v>0</v>
      </c>
      <c r="Q4510" s="1">
        <v>0</v>
      </c>
      <c r="R4510" s="1">
        <v>21.36</v>
      </c>
      <c r="S4510" s="1">
        <v>21.36</v>
      </c>
      <c r="T4510" s="1">
        <v>1</v>
      </c>
      <c r="U4510" s="3" t="str">
        <f t="shared" si="70"/>
        <v>2017Plan</v>
      </c>
      <c r="V4510" s="2">
        <f>DATE(A4510,INDEX(Map!$H$1:$H$12,MATCH(B4510,Map!$G$1:$G$12,0),0),1)</f>
        <v>43983</v>
      </c>
      <c r="W4510" t="str">
        <f>IF(AND(V4510&gt;=Map!$K$2,V4510&lt;=Map!$L$2),"Base",IF(AND(V4510&gt;=Map!$K$3,V4510&lt;=Map!$L$3),"Fcst","N/A"))</f>
        <v>N/A</v>
      </c>
      <c r="X4510" t="str">
        <f>INDEX(Map!$B$2:$B$86,MATCH(D4510,Map!$A$2:$A$86,0),0)</f>
        <v>N/A</v>
      </c>
      <c r="Y4510" s="7" t="str">
        <f>IF(INDEX(Map!$C$2:$C$86,MATCH(D4510,Map!$A$2:$A$86,0),0)="","N/A",E4510*INDEX(Map!$C$2:$C$86,MATCH(D4510,Map!$A$2:$A$86,0),0))</f>
        <v>N/A</v>
      </c>
      <c r="Z4510" s="7" t="str">
        <f>IF(INDEX(Map!$D$2:$D$86,MATCH(D4510,Map!$A$2:$A$86,0),0)="","N/A",E4510*INDEX(Map!$D$2:$D$86,MATCH(D4510,Map!$A$2:$A$86,0),0))</f>
        <v>N/A</v>
      </c>
      <c r="AA4510" t="str">
        <f>INDEX(Map!$E$2:$E$86,MATCH(D4510,Map!$A$2:$A$86,0),0)</f>
        <v>Purchases</v>
      </c>
    </row>
    <row r="4511" spans="1:27" x14ac:dyDescent="0.25">
      <c r="A4511" s="1" t="s">
        <v>122</v>
      </c>
      <c r="B4511" s="1" t="s">
        <v>112</v>
      </c>
      <c r="C4511" s="1">
        <v>58</v>
      </c>
      <c r="D4511" s="1" t="s">
        <v>81</v>
      </c>
      <c r="E4511" s="1">
        <v>0</v>
      </c>
      <c r="F4511" s="1">
        <v>0</v>
      </c>
      <c r="G4511" s="1">
        <v>0</v>
      </c>
      <c r="H4511" s="1">
        <v>0</v>
      </c>
      <c r="I4511" s="1" t="s">
        <v>63</v>
      </c>
      <c r="J4511" s="1" t="s">
        <v>63</v>
      </c>
      <c r="K4511" s="1">
        <v>0</v>
      </c>
      <c r="L4511" s="1">
        <v>0</v>
      </c>
      <c r="M4511" s="1">
        <v>0</v>
      </c>
      <c r="N4511" s="1" t="s">
        <v>63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</v>
      </c>
      <c r="U4511" s="3" t="str">
        <f t="shared" si="70"/>
        <v>2017Plan</v>
      </c>
      <c r="V4511" s="2">
        <f>DATE(A4511,INDEX(Map!$H$1:$H$12,MATCH(B4511,Map!$G$1:$G$12,0),0),1)</f>
        <v>43983</v>
      </c>
      <c r="W4511" t="str">
        <f>IF(AND(V4511&gt;=Map!$K$2,V4511&lt;=Map!$L$2),"Base",IF(AND(V4511&gt;=Map!$K$3,V4511&lt;=Map!$L$3),"Fcst","N/A"))</f>
        <v>N/A</v>
      </c>
      <c r="X4511" t="str">
        <f>INDEX(Map!$B$2:$B$86,MATCH(D4511,Map!$A$2:$A$86,0),0)</f>
        <v>N/A</v>
      </c>
      <c r="Y4511" s="7" t="str">
        <f>IF(INDEX(Map!$C$2:$C$86,MATCH(D4511,Map!$A$2:$A$86,0),0)="","N/A",E4511*INDEX(Map!$C$2:$C$86,MATCH(D4511,Map!$A$2:$A$86,0),0))</f>
        <v>N/A</v>
      </c>
      <c r="Z4511" s="7" t="str">
        <f>IF(INDEX(Map!$D$2:$D$86,MATCH(D4511,Map!$A$2:$A$86,0),0)="","N/A",E4511*INDEX(Map!$D$2:$D$86,MATCH(D4511,Map!$A$2:$A$86,0),0))</f>
        <v>N/A</v>
      </c>
      <c r="AA4511" t="str">
        <f>INDEX(Map!$E$2:$E$86,MATCH(D4511,Map!$A$2:$A$86,0),0)</f>
        <v>Purchases</v>
      </c>
    </row>
    <row r="4512" spans="1:27" x14ac:dyDescent="0.25">
      <c r="A4512" s="1" t="s">
        <v>122</v>
      </c>
      <c r="B4512" s="1" t="s">
        <v>112</v>
      </c>
      <c r="C4512" s="1">
        <v>59</v>
      </c>
      <c r="D4512" s="1" t="s">
        <v>82</v>
      </c>
      <c r="E4512" s="1">
        <v>0</v>
      </c>
      <c r="F4512" s="1">
        <v>0</v>
      </c>
      <c r="G4512" s="1">
        <v>0</v>
      </c>
      <c r="H4512" s="1">
        <v>0</v>
      </c>
      <c r="I4512" s="1" t="s">
        <v>63</v>
      </c>
      <c r="J4512" s="1" t="s">
        <v>63</v>
      </c>
      <c r="K4512" s="1">
        <v>0</v>
      </c>
      <c r="L4512" s="1">
        <v>0</v>
      </c>
      <c r="M4512" s="1">
        <v>0</v>
      </c>
      <c r="N4512" s="1" t="s">
        <v>63</v>
      </c>
      <c r="O4512" s="1">
        <v>0</v>
      </c>
      <c r="P4512" s="1">
        <v>0</v>
      </c>
      <c r="Q4512" s="1">
        <v>0</v>
      </c>
      <c r="R4512" s="1">
        <v>0</v>
      </c>
      <c r="S4512" s="1">
        <v>0</v>
      </c>
      <c r="T4512" s="1">
        <v>0</v>
      </c>
      <c r="U4512" s="3" t="str">
        <f t="shared" si="70"/>
        <v>2017Plan</v>
      </c>
      <c r="V4512" s="2">
        <f>DATE(A4512,INDEX(Map!$H$1:$H$12,MATCH(B4512,Map!$G$1:$G$12,0),0),1)</f>
        <v>43983</v>
      </c>
      <c r="W4512" t="str">
        <f>IF(AND(V4512&gt;=Map!$K$2,V4512&lt;=Map!$L$2),"Base",IF(AND(V4512&gt;=Map!$K$3,V4512&lt;=Map!$L$3),"Fcst","N/A"))</f>
        <v>N/A</v>
      </c>
      <c r="X4512" t="str">
        <f>INDEX(Map!$B$2:$B$86,MATCH(D4512,Map!$A$2:$A$86,0),0)</f>
        <v>N/A</v>
      </c>
      <c r="Y4512" s="7" t="str">
        <f>IF(INDEX(Map!$C$2:$C$86,MATCH(D4512,Map!$A$2:$A$86,0),0)="","N/A",E4512*INDEX(Map!$C$2:$C$86,MATCH(D4512,Map!$A$2:$A$86,0),0))</f>
        <v>N/A</v>
      </c>
      <c r="Z4512" s="7" t="str">
        <f>IF(INDEX(Map!$D$2:$D$86,MATCH(D4512,Map!$A$2:$A$86,0),0)="","N/A",E4512*INDEX(Map!$D$2:$D$86,MATCH(D4512,Map!$A$2:$A$86,0),0))</f>
        <v>N/A</v>
      </c>
      <c r="AA4512" t="str">
        <f>INDEX(Map!$E$2:$E$86,MATCH(D4512,Map!$A$2:$A$86,0),0)</f>
        <v>Purchases</v>
      </c>
    </row>
    <row r="4513" spans="1:27" x14ac:dyDescent="0.25">
      <c r="A4513" s="1" t="s">
        <v>122</v>
      </c>
      <c r="B4513" s="1" t="s">
        <v>112</v>
      </c>
      <c r="C4513" s="1">
        <v>60</v>
      </c>
      <c r="D4513" s="1" t="s">
        <v>83</v>
      </c>
      <c r="E4513" s="1">
        <v>-7.5</v>
      </c>
      <c r="F4513" s="1">
        <v>0</v>
      </c>
      <c r="G4513" s="1">
        <v>5.3</v>
      </c>
      <c r="H4513" s="1">
        <v>35</v>
      </c>
      <c r="I4513" s="1" t="s">
        <v>63</v>
      </c>
      <c r="J4513" s="1" t="s">
        <v>63</v>
      </c>
      <c r="K4513" s="1">
        <v>222</v>
      </c>
      <c r="L4513" s="1">
        <v>39.4</v>
      </c>
      <c r="M4513" s="1">
        <v>-294</v>
      </c>
      <c r="N4513" s="1" t="s">
        <v>63</v>
      </c>
      <c r="O4513" s="1">
        <v>0</v>
      </c>
      <c r="P4513" s="1">
        <v>0</v>
      </c>
      <c r="Q4513" s="1">
        <v>72</v>
      </c>
      <c r="R4513" s="1">
        <v>29.73</v>
      </c>
      <c r="S4513" s="1">
        <v>29.73</v>
      </c>
      <c r="T4513" s="1">
        <v>-222</v>
      </c>
      <c r="U4513" s="3" t="str">
        <f t="shared" si="70"/>
        <v>2017Plan</v>
      </c>
      <c r="V4513" s="2">
        <f>DATE(A4513,INDEX(Map!$H$1:$H$12,MATCH(B4513,Map!$G$1:$G$12,0),0),1)</f>
        <v>43983</v>
      </c>
      <c r="W4513" t="str">
        <f>IF(AND(V4513&gt;=Map!$K$2,V4513&lt;=Map!$L$2),"Base",IF(AND(V4513&gt;=Map!$K$3,V4513&lt;=Map!$L$3),"Fcst","N/A"))</f>
        <v>N/A</v>
      </c>
      <c r="X4513" t="str">
        <f>INDEX(Map!$B$2:$B$86,MATCH(D4513,Map!$A$2:$A$86,0),0)</f>
        <v>N/A</v>
      </c>
      <c r="Y4513" s="7" t="str">
        <f>IF(INDEX(Map!$C$2:$C$86,MATCH(D4513,Map!$A$2:$A$86,0),0)="","N/A",E4513*INDEX(Map!$C$2:$C$86,MATCH(D4513,Map!$A$2:$A$86,0),0))</f>
        <v>N/A</v>
      </c>
      <c r="Z4513" s="7" t="str">
        <f>IF(INDEX(Map!$D$2:$D$86,MATCH(D4513,Map!$A$2:$A$86,0),0)="","N/A",E4513*INDEX(Map!$D$2:$D$86,MATCH(D4513,Map!$A$2:$A$86,0),0))</f>
        <v>N/A</v>
      </c>
      <c r="AA4513" t="str">
        <f>INDEX(Map!$E$2:$E$86,MATCH(D4513,Map!$A$2:$A$86,0),0)</f>
        <v>Sales</v>
      </c>
    </row>
    <row r="4514" spans="1:27" x14ac:dyDescent="0.25">
      <c r="A4514" s="1" t="s">
        <v>122</v>
      </c>
      <c r="B4514" s="1" t="s">
        <v>112</v>
      </c>
      <c r="C4514" s="1">
        <v>61</v>
      </c>
      <c r="D4514" s="1" t="s">
        <v>84</v>
      </c>
      <c r="E4514" s="1">
        <v>-5</v>
      </c>
      <c r="F4514" s="1">
        <v>0</v>
      </c>
      <c r="G4514" s="1">
        <v>20.8</v>
      </c>
      <c r="H4514" s="1">
        <v>30</v>
      </c>
      <c r="I4514" s="1" t="s">
        <v>63</v>
      </c>
      <c r="J4514" s="1" t="s">
        <v>63</v>
      </c>
      <c r="K4514" s="1">
        <v>240</v>
      </c>
      <c r="L4514" s="1">
        <v>34.4</v>
      </c>
      <c r="M4514" s="1">
        <v>-172</v>
      </c>
      <c r="N4514" s="1" t="s">
        <v>63</v>
      </c>
      <c r="O4514" s="1">
        <v>0</v>
      </c>
      <c r="P4514" s="1">
        <v>0</v>
      </c>
      <c r="Q4514" s="1">
        <v>46</v>
      </c>
      <c r="R4514" s="1">
        <v>25.22</v>
      </c>
      <c r="S4514" s="1">
        <v>25.22</v>
      </c>
      <c r="T4514" s="1">
        <v>-126</v>
      </c>
      <c r="U4514" s="3" t="str">
        <f t="shared" si="70"/>
        <v>2017Plan</v>
      </c>
      <c r="V4514" s="2">
        <f>DATE(A4514,INDEX(Map!$H$1:$H$12,MATCH(B4514,Map!$G$1:$G$12,0),0),1)</f>
        <v>43983</v>
      </c>
      <c r="W4514" t="str">
        <f>IF(AND(V4514&gt;=Map!$K$2,V4514&lt;=Map!$L$2),"Base",IF(AND(V4514&gt;=Map!$K$3,V4514&lt;=Map!$L$3),"Fcst","N/A"))</f>
        <v>N/A</v>
      </c>
      <c r="X4514" t="str">
        <f>INDEX(Map!$B$2:$B$86,MATCH(D4514,Map!$A$2:$A$86,0),0)</f>
        <v>N/A</v>
      </c>
      <c r="Y4514" s="7" t="str">
        <f>IF(INDEX(Map!$C$2:$C$86,MATCH(D4514,Map!$A$2:$A$86,0),0)="","N/A",E4514*INDEX(Map!$C$2:$C$86,MATCH(D4514,Map!$A$2:$A$86,0),0))</f>
        <v>N/A</v>
      </c>
      <c r="Z4514" s="7" t="str">
        <f>IF(INDEX(Map!$D$2:$D$86,MATCH(D4514,Map!$A$2:$A$86,0),0)="","N/A",E4514*INDEX(Map!$D$2:$D$86,MATCH(D4514,Map!$A$2:$A$86,0),0))</f>
        <v>N/A</v>
      </c>
      <c r="AA4514" t="str">
        <f>INDEX(Map!$E$2:$E$86,MATCH(D4514,Map!$A$2:$A$86,0),0)</f>
        <v>Sales</v>
      </c>
    </row>
    <row r="4515" spans="1:27" x14ac:dyDescent="0.25">
      <c r="A4515" s="1" t="s">
        <v>122</v>
      </c>
      <c r="B4515" s="1" t="s">
        <v>112</v>
      </c>
      <c r="C4515" s="1">
        <v>62</v>
      </c>
      <c r="D4515" s="1" t="s">
        <v>85</v>
      </c>
      <c r="E4515" s="1">
        <v>-5.3</v>
      </c>
      <c r="F4515" s="1">
        <v>0</v>
      </c>
      <c r="G4515" s="1">
        <v>23.8</v>
      </c>
      <c r="H4515" s="1">
        <v>6</v>
      </c>
      <c r="I4515" s="1" t="s">
        <v>63</v>
      </c>
      <c r="J4515" s="1" t="s">
        <v>63</v>
      </c>
      <c r="K4515" s="1">
        <v>56</v>
      </c>
      <c r="L4515" s="1">
        <v>39</v>
      </c>
      <c r="M4515" s="1">
        <v>-208</v>
      </c>
      <c r="N4515" s="1" t="s">
        <v>63</v>
      </c>
      <c r="O4515" s="1">
        <v>0</v>
      </c>
      <c r="P4515" s="1">
        <v>0</v>
      </c>
      <c r="Q4515" s="1">
        <v>47</v>
      </c>
      <c r="R4515" s="1">
        <v>30.18</v>
      </c>
      <c r="S4515" s="1">
        <v>30.18</v>
      </c>
      <c r="T4515" s="1">
        <v>-161</v>
      </c>
      <c r="U4515" s="3" t="str">
        <f t="shared" si="70"/>
        <v>2017Plan</v>
      </c>
      <c r="V4515" s="2">
        <f>DATE(A4515,INDEX(Map!$H$1:$H$12,MATCH(B4515,Map!$G$1:$G$12,0),0),1)</f>
        <v>43983</v>
      </c>
      <c r="W4515" t="str">
        <f>IF(AND(V4515&gt;=Map!$K$2,V4515&lt;=Map!$L$2),"Base",IF(AND(V4515&gt;=Map!$K$3,V4515&lt;=Map!$L$3),"Fcst","N/A"))</f>
        <v>N/A</v>
      </c>
      <c r="X4515" t="str">
        <f>INDEX(Map!$B$2:$B$86,MATCH(D4515,Map!$A$2:$A$86,0),0)</f>
        <v>N/A</v>
      </c>
      <c r="Y4515" s="7" t="str">
        <f>IF(INDEX(Map!$C$2:$C$86,MATCH(D4515,Map!$A$2:$A$86,0),0)="","N/A",E4515*INDEX(Map!$C$2:$C$86,MATCH(D4515,Map!$A$2:$A$86,0),0))</f>
        <v>N/A</v>
      </c>
      <c r="Z4515" s="7" t="str">
        <f>IF(INDEX(Map!$D$2:$D$86,MATCH(D4515,Map!$A$2:$A$86,0),0)="","N/A",E4515*INDEX(Map!$D$2:$D$86,MATCH(D4515,Map!$A$2:$A$86,0),0))</f>
        <v>N/A</v>
      </c>
      <c r="AA4515" t="str">
        <f>INDEX(Map!$E$2:$E$86,MATCH(D4515,Map!$A$2:$A$86,0),0)</f>
        <v>Sales</v>
      </c>
    </row>
    <row r="4516" spans="1:27" x14ac:dyDescent="0.25">
      <c r="A4516" s="1" t="s">
        <v>122</v>
      </c>
      <c r="B4516" s="1" t="s">
        <v>112</v>
      </c>
      <c r="C4516" s="1">
        <v>63</v>
      </c>
      <c r="D4516" s="1" t="s">
        <v>86</v>
      </c>
      <c r="E4516" s="1">
        <v>-3.2</v>
      </c>
      <c r="F4516" s="1">
        <v>0</v>
      </c>
      <c r="G4516" s="1">
        <v>14.4</v>
      </c>
      <c r="H4516" s="1">
        <v>6</v>
      </c>
      <c r="I4516" s="1" t="s">
        <v>63</v>
      </c>
      <c r="J4516" s="1" t="s">
        <v>63</v>
      </c>
      <c r="K4516" s="1">
        <v>59</v>
      </c>
      <c r="L4516" s="1">
        <v>39.200000000000003</v>
      </c>
      <c r="M4516" s="1">
        <v>-126</v>
      </c>
      <c r="N4516" s="1" t="s">
        <v>63</v>
      </c>
      <c r="O4516" s="1">
        <v>0</v>
      </c>
      <c r="P4516" s="1">
        <v>0</v>
      </c>
      <c r="Q4516" s="1">
        <v>28</v>
      </c>
      <c r="R4516" s="1">
        <v>30.36</v>
      </c>
      <c r="S4516" s="1">
        <v>30.36</v>
      </c>
      <c r="T4516" s="1">
        <v>-98</v>
      </c>
      <c r="U4516" s="3" t="str">
        <f t="shared" si="70"/>
        <v>2017Plan</v>
      </c>
      <c r="V4516" s="2">
        <f>DATE(A4516,INDEX(Map!$H$1:$H$12,MATCH(B4516,Map!$G$1:$G$12,0),0),1)</f>
        <v>43983</v>
      </c>
      <c r="W4516" t="str">
        <f>IF(AND(V4516&gt;=Map!$K$2,V4516&lt;=Map!$L$2),"Base",IF(AND(V4516&gt;=Map!$K$3,V4516&lt;=Map!$L$3),"Fcst","N/A"))</f>
        <v>N/A</v>
      </c>
      <c r="X4516" t="str">
        <f>INDEX(Map!$B$2:$B$86,MATCH(D4516,Map!$A$2:$A$86,0),0)</f>
        <v>N/A</v>
      </c>
      <c r="Y4516" s="7" t="str">
        <f>IF(INDEX(Map!$C$2:$C$86,MATCH(D4516,Map!$A$2:$A$86,0),0)="","N/A",E4516*INDEX(Map!$C$2:$C$86,MATCH(D4516,Map!$A$2:$A$86,0),0))</f>
        <v>N/A</v>
      </c>
      <c r="Z4516" s="7" t="str">
        <f>IF(INDEX(Map!$D$2:$D$86,MATCH(D4516,Map!$A$2:$A$86,0),0)="","N/A",E4516*INDEX(Map!$D$2:$D$86,MATCH(D4516,Map!$A$2:$A$86,0),0))</f>
        <v>N/A</v>
      </c>
      <c r="AA4516" t="str">
        <f>INDEX(Map!$E$2:$E$86,MATCH(D4516,Map!$A$2:$A$86,0),0)</f>
        <v>Sales</v>
      </c>
    </row>
    <row r="4517" spans="1:27" x14ac:dyDescent="0.25">
      <c r="A4517" s="1" t="s">
        <v>122</v>
      </c>
      <c r="B4517" s="1" t="s">
        <v>112</v>
      </c>
      <c r="C4517" s="1">
        <v>64</v>
      </c>
      <c r="D4517" s="1" t="s">
        <v>87</v>
      </c>
      <c r="E4517" s="1">
        <v>0</v>
      </c>
      <c r="F4517" s="1">
        <v>0</v>
      </c>
      <c r="G4517" s="1">
        <v>0</v>
      </c>
      <c r="H4517" s="1">
        <v>0</v>
      </c>
      <c r="I4517" s="1" t="s">
        <v>63</v>
      </c>
      <c r="J4517" s="1" t="s">
        <v>63</v>
      </c>
      <c r="K4517" s="1">
        <v>0</v>
      </c>
      <c r="L4517" s="1">
        <v>0</v>
      </c>
      <c r="M4517" s="1">
        <v>0</v>
      </c>
      <c r="N4517" s="1" t="s">
        <v>63</v>
      </c>
      <c r="O4517" s="1">
        <v>0</v>
      </c>
      <c r="P4517" s="1">
        <v>0</v>
      </c>
      <c r="Q4517" s="1">
        <v>0</v>
      </c>
      <c r="R4517" s="1">
        <v>0</v>
      </c>
      <c r="S4517" s="1">
        <v>0</v>
      </c>
      <c r="T4517" s="1">
        <v>0</v>
      </c>
      <c r="U4517" s="3" t="str">
        <f t="shared" si="70"/>
        <v>2017Plan</v>
      </c>
      <c r="V4517" s="2">
        <f>DATE(A4517,INDEX(Map!$H$1:$H$12,MATCH(B4517,Map!$G$1:$G$12,0),0),1)</f>
        <v>43983</v>
      </c>
      <c r="W4517" t="str">
        <f>IF(AND(V4517&gt;=Map!$K$2,V4517&lt;=Map!$L$2),"Base",IF(AND(V4517&gt;=Map!$K$3,V4517&lt;=Map!$L$3),"Fcst","N/A"))</f>
        <v>N/A</v>
      </c>
      <c r="X4517" t="str">
        <f>INDEX(Map!$B$2:$B$86,MATCH(D4517,Map!$A$2:$A$86,0),0)</f>
        <v>N/A</v>
      </c>
      <c r="Y4517" s="7" t="str">
        <f>IF(INDEX(Map!$C$2:$C$86,MATCH(D4517,Map!$A$2:$A$86,0),0)="","N/A",E4517*INDEX(Map!$C$2:$C$86,MATCH(D4517,Map!$A$2:$A$86,0),0))</f>
        <v>N/A</v>
      </c>
      <c r="Z4517" s="7" t="str">
        <f>IF(INDEX(Map!$D$2:$D$86,MATCH(D4517,Map!$A$2:$A$86,0),0)="","N/A",E4517*INDEX(Map!$D$2:$D$86,MATCH(D4517,Map!$A$2:$A$86,0),0))</f>
        <v>N/A</v>
      </c>
      <c r="AA4517" t="str">
        <f>INDEX(Map!$E$2:$E$86,MATCH(D4517,Map!$A$2:$A$86,0),0)</f>
        <v>Sales</v>
      </c>
    </row>
    <row r="4518" spans="1:27" x14ac:dyDescent="0.25">
      <c r="A4518" s="1" t="s">
        <v>122</v>
      </c>
      <c r="B4518" s="1" t="s">
        <v>112</v>
      </c>
      <c r="C4518" s="1">
        <v>65</v>
      </c>
      <c r="D4518" s="1" t="s">
        <v>88</v>
      </c>
      <c r="E4518" s="1">
        <v>0</v>
      </c>
      <c r="F4518" s="1">
        <v>0</v>
      </c>
      <c r="G4518" s="1">
        <v>0</v>
      </c>
      <c r="H4518" s="1">
        <v>0</v>
      </c>
      <c r="I4518" s="1" t="s">
        <v>63</v>
      </c>
      <c r="J4518" s="1" t="s">
        <v>63</v>
      </c>
      <c r="K4518" s="1">
        <v>0</v>
      </c>
      <c r="L4518" s="1">
        <v>0</v>
      </c>
      <c r="M4518" s="1">
        <v>0</v>
      </c>
      <c r="N4518" s="1" t="s">
        <v>63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</v>
      </c>
      <c r="U4518" s="3" t="str">
        <f t="shared" si="70"/>
        <v>2017Plan</v>
      </c>
      <c r="V4518" s="2">
        <f>DATE(A4518,INDEX(Map!$H$1:$H$12,MATCH(B4518,Map!$G$1:$G$12,0),0),1)</f>
        <v>43983</v>
      </c>
      <c r="W4518" t="str">
        <f>IF(AND(V4518&gt;=Map!$K$2,V4518&lt;=Map!$L$2),"Base",IF(AND(V4518&gt;=Map!$K$3,V4518&lt;=Map!$L$3),"Fcst","N/A"))</f>
        <v>N/A</v>
      </c>
      <c r="X4518" t="str">
        <f>INDEX(Map!$B$2:$B$86,MATCH(D4518,Map!$A$2:$A$86,0),0)</f>
        <v>N/A</v>
      </c>
      <c r="Y4518" s="7" t="str">
        <f>IF(INDEX(Map!$C$2:$C$86,MATCH(D4518,Map!$A$2:$A$86,0),0)="","N/A",E4518*INDEX(Map!$C$2:$C$86,MATCH(D4518,Map!$A$2:$A$86,0),0))</f>
        <v>N/A</v>
      </c>
      <c r="Z4518" s="7" t="str">
        <f>IF(INDEX(Map!$D$2:$D$86,MATCH(D4518,Map!$A$2:$A$86,0),0)="","N/A",E4518*INDEX(Map!$D$2:$D$86,MATCH(D4518,Map!$A$2:$A$86,0),0))</f>
        <v>N/A</v>
      </c>
      <c r="AA4518" t="str">
        <f>INDEX(Map!$E$2:$E$86,MATCH(D4518,Map!$A$2:$A$86,0),0)</f>
        <v>Sales</v>
      </c>
    </row>
    <row r="4519" spans="1:27" x14ac:dyDescent="0.25">
      <c r="A4519" s="1" t="s">
        <v>122</v>
      </c>
      <c r="B4519" s="1" t="s">
        <v>112</v>
      </c>
      <c r="C4519" s="1">
        <v>66</v>
      </c>
      <c r="D4519" s="1" t="s">
        <v>89</v>
      </c>
      <c r="E4519" s="1">
        <v>0</v>
      </c>
      <c r="F4519" s="1">
        <v>0</v>
      </c>
      <c r="G4519" s="1">
        <v>0</v>
      </c>
      <c r="H4519" s="1">
        <v>0</v>
      </c>
      <c r="I4519" s="1" t="s">
        <v>63</v>
      </c>
      <c r="J4519" s="1" t="s">
        <v>63</v>
      </c>
      <c r="K4519" s="1">
        <v>0</v>
      </c>
      <c r="L4519" s="1">
        <v>0</v>
      </c>
      <c r="M4519" s="1">
        <v>0</v>
      </c>
      <c r="N4519" s="1" t="s">
        <v>63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</v>
      </c>
      <c r="U4519" s="3" t="str">
        <f t="shared" si="70"/>
        <v>2017Plan</v>
      </c>
      <c r="V4519" s="2">
        <f>DATE(A4519,INDEX(Map!$H$1:$H$12,MATCH(B4519,Map!$G$1:$G$12,0),0),1)</f>
        <v>43983</v>
      </c>
      <c r="W4519" t="str">
        <f>IF(AND(V4519&gt;=Map!$K$2,V4519&lt;=Map!$L$2),"Base",IF(AND(V4519&gt;=Map!$K$3,V4519&lt;=Map!$L$3),"Fcst","N/A"))</f>
        <v>N/A</v>
      </c>
      <c r="X4519" t="str">
        <f>INDEX(Map!$B$2:$B$86,MATCH(D4519,Map!$A$2:$A$86,0),0)</f>
        <v>N/A</v>
      </c>
      <c r="Y4519" s="7" t="str">
        <f>IF(INDEX(Map!$C$2:$C$86,MATCH(D4519,Map!$A$2:$A$86,0),0)="","N/A",E4519*INDEX(Map!$C$2:$C$86,MATCH(D4519,Map!$A$2:$A$86,0),0))</f>
        <v>N/A</v>
      </c>
      <c r="Z4519" s="7" t="str">
        <f>IF(INDEX(Map!$D$2:$D$86,MATCH(D4519,Map!$A$2:$A$86,0),0)="","N/A",E4519*INDEX(Map!$D$2:$D$86,MATCH(D4519,Map!$A$2:$A$86,0),0))</f>
        <v>N/A</v>
      </c>
      <c r="AA4519" t="str">
        <f>INDEX(Map!$E$2:$E$86,MATCH(D4519,Map!$A$2:$A$86,0),0)</f>
        <v>Sales</v>
      </c>
    </row>
    <row r="4520" spans="1:27" x14ac:dyDescent="0.25">
      <c r="A4520" s="1" t="s">
        <v>122</v>
      </c>
      <c r="B4520" s="1" t="s">
        <v>112</v>
      </c>
      <c r="C4520" s="1">
        <v>67</v>
      </c>
      <c r="D4520" s="1" t="s">
        <v>90</v>
      </c>
      <c r="E4520" s="1">
        <v>0</v>
      </c>
      <c r="F4520" s="1">
        <v>0</v>
      </c>
      <c r="G4520" s="1">
        <v>0</v>
      </c>
      <c r="H4520" s="1">
        <v>0</v>
      </c>
      <c r="I4520" s="1" t="s">
        <v>63</v>
      </c>
      <c r="J4520" s="1" t="s">
        <v>63</v>
      </c>
      <c r="K4520" s="1">
        <v>0</v>
      </c>
      <c r="L4520" s="1">
        <v>0</v>
      </c>
      <c r="M4520" s="1">
        <v>0</v>
      </c>
      <c r="N4520" s="1" t="s">
        <v>63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</v>
      </c>
      <c r="U4520" s="3" t="str">
        <f t="shared" si="70"/>
        <v>2017Plan</v>
      </c>
      <c r="V4520" s="2">
        <f>DATE(A4520,INDEX(Map!$H$1:$H$12,MATCH(B4520,Map!$G$1:$G$12,0),0),1)</f>
        <v>43983</v>
      </c>
      <c r="W4520" t="str">
        <f>IF(AND(V4520&gt;=Map!$K$2,V4520&lt;=Map!$L$2),"Base",IF(AND(V4520&gt;=Map!$K$3,V4520&lt;=Map!$L$3),"Fcst","N/A"))</f>
        <v>N/A</v>
      </c>
      <c r="X4520" t="str">
        <f>INDEX(Map!$B$2:$B$86,MATCH(D4520,Map!$A$2:$A$86,0),0)</f>
        <v>N/A</v>
      </c>
      <c r="Y4520" s="7" t="str">
        <f>IF(INDEX(Map!$C$2:$C$86,MATCH(D4520,Map!$A$2:$A$86,0),0)="","N/A",E4520*INDEX(Map!$C$2:$C$86,MATCH(D4520,Map!$A$2:$A$86,0),0))</f>
        <v>N/A</v>
      </c>
      <c r="Z4520" s="7" t="str">
        <f>IF(INDEX(Map!$D$2:$D$86,MATCH(D4520,Map!$A$2:$A$86,0),0)="","N/A",E4520*INDEX(Map!$D$2:$D$86,MATCH(D4520,Map!$A$2:$A$86,0),0))</f>
        <v>N/A</v>
      </c>
      <c r="AA4520" t="str">
        <f>INDEX(Map!$E$2:$E$86,MATCH(D4520,Map!$A$2:$A$86,0),0)</f>
        <v>Sales</v>
      </c>
    </row>
    <row r="4521" spans="1:27" x14ac:dyDescent="0.25">
      <c r="A4521" s="1" t="s">
        <v>122</v>
      </c>
      <c r="B4521" s="1" t="s">
        <v>112</v>
      </c>
      <c r="C4521" s="1">
        <v>68</v>
      </c>
      <c r="D4521" s="1" t="s">
        <v>91</v>
      </c>
      <c r="E4521" s="1">
        <v>0</v>
      </c>
      <c r="F4521" s="1">
        <v>0</v>
      </c>
      <c r="G4521" s="1">
        <v>0.3</v>
      </c>
      <c r="H4521" s="1">
        <v>2</v>
      </c>
      <c r="I4521" s="1" t="s">
        <v>63</v>
      </c>
      <c r="J4521" s="1" t="s">
        <v>63</v>
      </c>
      <c r="K4521" s="1">
        <v>2</v>
      </c>
      <c r="L4521" s="1">
        <v>0</v>
      </c>
      <c r="M4521" s="1">
        <v>0</v>
      </c>
      <c r="N4521" s="1" t="s">
        <v>63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0</v>
      </c>
      <c r="U4521" s="3" t="str">
        <f t="shared" si="70"/>
        <v>2017Plan</v>
      </c>
      <c r="V4521" s="2">
        <f>DATE(A4521,INDEX(Map!$H$1:$H$12,MATCH(B4521,Map!$G$1:$G$12,0),0),1)</f>
        <v>43983</v>
      </c>
      <c r="W4521" t="str">
        <f>IF(AND(V4521&gt;=Map!$K$2,V4521&lt;=Map!$L$2),"Base",IF(AND(V4521&gt;=Map!$K$3,V4521&lt;=Map!$L$3),"Fcst","N/A"))</f>
        <v>N/A</v>
      </c>
      <c r="X4521" t="str">
        <f>INDEX(Map!$B$2:$B$86,MATCH(D4521,Map!$A$2:$A$86,0),0)</f>
        <v>N/A</v>
      </c>
      <c r="Y4521" s="7" t="str">
        <f>IF(INDEX(Map!$C$2:$C$86,MATCH(D4521,Map!$A$2:$A$86,0),0)="","N/A",E4521*INDEX(Map!$C$2:$C$86,MATCH(D4521,Map!$A$2:$A$86,0),0))</f>
        <v>N/A</v>
      </c>
      <c r="Z4521" s="7" t="str">
        <f>IF(INDEX(Map!$D$2:$D$86,MATCH(D4521,Map!$A$2:$A$86,0),0)="","N/A",E4521*INDEX(Map!$D$2:$D$86,MATCH(D4521,Map!$A$2:$A$86,0),0))</f>
        <v>N/A</v>
      </c>
      <c r="AA4521" t="str">
        <f>INDEX(Map!$E$2:$E$86,MATCH(D4521,Map!$A$2:$A$86,0),0)</f>
        <v>CSR</v>
      </c>
    </row>
    <row r="4522" spans="1:27" x14ac:dyDescent="0.25">
      <c r="A4522" s="1" t="s">
        <v>122</v>
      </c>
      <c r="B4522" s="1" t="s">
        <v>112</v>
      </c>
      <c r="C4522" s="1">
        <v>69</v>
      </c>
      <c r="D4522" s="1" t="s">
        <v>92</v>
      </c>
      <c r="E4522" s="1">
        <v>0</v>
      </c>
      <c r="F4522" s="1">
        <v>0</v>
      </c>
      <c r="G4522" s="1">
        <v>0.3</v>
      </c>
      <c r="H4522" s="1">
        <v>1</v>
      </c>
      <c r="I4522" s="1" t="s">
        <v>63</v>
      </c>
      <c r="J4522" s="1" t="s">
        <v>63</v>
      </c>
      <c r="K4522" s="1">
        <v>2</v>
      </c>
      <c r="L4522" s="1">
        <v>0</v>
      </c>
      <c r="M4522" s="1">
        <v>0</v>
      </c>
      <c r="N4522" s="1" t="s">
        <v>63</v>
      </c>
      <c r="O4522" s="1">
        <v>0</v>
      </c>
      <c r="P4522" s="1">
        <v>0</v>
      </c>
      <c r="Q4522" s="1">
        <v>0</v>
      </c>
      <c r="R4522" s="1">
        <v>0</v>
      </c>
      <c r="S4522" s="1">
        <v>0</v>
      </c>
      <c r="T4522" s="1">
        <v>0</v>
      </c>
      <c r="U4522" s="3" t="str">
        <f t="shared" si="70"/>
        <v>2017Plan</v>
      </c>
      <c r="V4522" s="2">
        <f>DATE(A4522,INDEX(Map!$H$1:$H$12,MATCH(B4522,Map!$G$1:$G$12,0),0),1)</f>
        <v>43983</v>
      </c>
      <c r="W4522" t="str">
        <f>IF(AND(V4522&gt;=Map!$K$2,V4522&lt;=Map!$L$2),"Base",IF(AND(V4522&gt;=Map!$K$3,V4522&lt;=Map!$L$3),"Fcst","N/A"))</f>
        <v>N/A</v>
      </c>
      <c r="X4522" t="str">
        <f>INDEX(Map!$B$2:$B$86,MATCH(D4522,Map!$A$2:$A$86,0),0)</f>
        <v>N/A</v>
      </c>
      <c r="Y4522" s="7" t="str">
        <f>IF(INDEX(Map!$C$2:$C$86,MATCH(D4522,Map!$A$2:$A$86,0),0)="","N/A",E4522*INDEX(Map!$C$2:$C$86,MATCH(D4522,Map!$A$2:$A$86,0),0))</f>
        <v>N/A</v>
      </c>
      <c r="Z4522" s="7" t="str">
        <f>IF(INDEX(Map!$D$2:$D$86,MATCH(D4522,Map!$A$2:$A$86,0),0)="","N/A",E4522*INDEX(Map!$D$2:$D$86,MATCH(D4522,Map!$A$2:$A$86,0),0))</f>
        <v>N/A</v>
      </c>
      <c r="AA4522" t="str">
        <f>INDEX(Map!$E$2:$E$86,MATCH(D4522,Map!$A$2:$A$86,0),0)</f>
        <v>CSR</v>
      </c>
    </row>
    <row r="4523" spans="1:27" x14ac:dyDescent="0.25">
      <c r="A4523" s="1" t="s">
        <v>122</v>
      </c>
      <c r="B4523" s="1" t="s">
        <v>112</v>
      </c>
      <c r="C4523" s="1">
        <v>70</v>
      </c>
      <c r="D4523" s="1" t="s">
        <v>93</v>
      </c>
      <c r="E4523" s="1">
        <v>0.1</v>
      </c>
      <c r="F4523" s="1">
        <v>0</v>
      </c>
      <c r="G4523" s="1">
        <v>0.3</v>
      </c>
      <c r="H4523" s="1">
        <v>1</v>
      </c>
      <c r="I4523" s="1" t="s">
        <v>63</v>
      </c>
      <c r="J4523" s="1" t="s">
        <v>63</v>
      </c>
      <c r="K4523" s="1">
        <v>2</v>
      </c>
      <c r="L4523" s="1">
        <v>0</v>
      </c>
      <c r="M4523" s="1">
        <v>0</v>
      </c>
      <c r="N4523" s="1" t="s">
        <v>63</v>
      </c>
      <c r="O4523" s="1">
        <v>0</v>
      </c>
      <c r="P4523" s="1">
        <v>0</v>
      </c>
      <c r="Q4523" s="1">
        <v>0</v>
      </c>
      <c r="R4523" s="1">
        <v>0</v>
      </c>
      <c r="S4523" s="1">
        <v>0</v>
      </c>
      <c r="T4523" s="1">
        <v>0</v>
      </c>
      <c r="U4523" s="3" t="str">
        <f t="shared" si="70"/>
        <v>2017Plan</v>
      </c>
      <c r="V4523" s="2">
        <f>DATE(A4523,INDEX(Map!$H$1:$H$12,MATCH(B4523,Map!$G$1:$G$12,0),0),1)</f>
        <v>43983</v>
      </c>
      <c r="W4523" t="str">
        <f>IF(AND(V4523&gt;=Map!$K$2,V4523&lt;=Map!$L$2),"Base",IF(AND(V4523&gt;=Map!$K$3,V4523&lt;=Map!$L$3),"Fcst","N/A"))</f>
        <v>N/A</v>
      </c>
      <c r="X4523" t="str">
        <f>INDEX(Map!$B$2:$B$86,MATCH(D4523,Map!$A$2:$A$86,0),0)</f>
        <v>N/A</v>
      </c>
      <c r="Y4523" s="7" t="str">
        <f>IF(INDEX(Map!$C$2:$C$86,MATCH(D4523,Map!$A$2:$A$86,0),0)="","N/A",E4523*INDEX(Map!$C$2:$C$86,MATCH(D4523,Map!$A$2:$A$86,0),0))</f>
        <v>N/A</v>
      </c>
      <c r="Z4523" s="7" t="str">
        <f>IF(INDEX(Map!$D$2:$D$86,MATCH(D4523,Map!$A$2:$A$86,0),0)="","N/A",E4523*INDEX(Map!$D$2:$D$86,MATCH(D4523,Map!$A$2:$A$86,0),0))</f>
        <v>N/A</v>
      </c>
      <c r="AA4523" t="str">
        <f>INDEX(Map!$E$2:$E$86,MATCH(D4523,Map!$A$2:$A$86,0),0)</f>
        <v>CSR</v>
      </c>
    </row>
    <row r="4524" spans="1:27" x14ac:dyDescent="0.25">
      <c r="A4524" s="1" t="s">
        <v>122</v>
      </c>
      <c r="B4524" s="1" t="s">
        <v>112</v>
      </c>
      <c r="C4524" s="1">
        <v>71</v>
      </c>
      <c r="D4524" s="1" t="s">
        <v>94</v>
      </c>
      <c r="E4524" s="1">
        <v>0</v>
      </c>
      <c r="F4524" s="1">
        <v>0</v>
      </c>
      <c r="G4524" s="1">
        <v>0.3</v>
      </c>
      <c r="H4524" s="1">
        <v>1</v>
      </c>
      <c r="I4524" s="1" t="s">
        <v>63</v>
      </c>
      <c r="J4524" s="1" t="s">
        <v>63</v>
      </c>
      <c r="K4524" s="1">
        <v>2</v>
      </c>
      <c r="L4524" s="1">
        <v>0</v>
      </c>
      <c r="M4524" s="1">
        <v>0</v>
      </c>
      <c r="N4524" s="1" t="s">
        <v>63</v>
      </c>
      <c r="O4524" s="1">
        <v>0</v>
      </c>
      <c r="P4524" s="1">
        <v>0</v>
      </c>
      <c r="Q4524" s="1">
        <v>0</v>
      </c>
      <c r="R4524" s="1">
        <v>0</v>
      </c>
      <c r="S4524" s="1">
        <v>0</v>
      </c>
      <c r="T4524" s="1">
        <v>0</v>
      </c>
      <c r="U4524" s="3" t="str">
        <f t="shared" si="70"/>
        <v>2017Plan</v>
      </c>
      <c r="V4524" s="2">
        <f>DATE(A4524,INDEX(Map!$H$1:$H$12,MATCH(B4524,Map!$G$1:$G$12,0),0),1)</f>
        <v>43983</v>
      </c>
      <c r="W4524" t="str">
        <f>IF(AND(V4524&gt;=Map!$K$2,V4524&lt;=Map!$L$2),"Base",IF(AND(V4524&gt;=Map!$K$3,V4524&lt;=Map!$L$3),"Fcst","N/A"))</f>
        <v>N/A</v>
      </c>
      <c r="X4524" t="str">
        <f>INDEX(Map!$B$2:$B$86,MATCH(D4524,Map!$A$2:$A$86,0),0)</f>
        <v>N/A</v>
      </c>
      <c r="Y4524" s="7" t="str">
        <f>IF(INDEX(Map!$C$2:$C$86,MATCH(D4524,Map!$A$2:$A$86,0),0)="","N/A",E4524*INDEX(Map!$C$2:$C$86,MATCH(D4524,Map!$A$2:$A$86,0),0))</f>
        <v>N/A</v>
      </c>
      <c r="Z4524" s="7" t="str">
        <f>IF(INDEX(Map!$D$2:$D$86,MATCH(D4524,Map!$A$2:$A$86,0),0)="","N/A",E4524*INDEX(Map!$D$2:$D$86,MATCH(D4524,Map!$A$2:$A$86,0),0))</f>
        <v>N/A</v>
      </c>
      <c r="AA4524" t="str">
        <f>INDEX(Map!$E$2:$E$86,MATCH(D4524,Map!$A$2:$A$86,0),0)</f>
        <v>CSR</v>
      </c>
    </row>
    <row r="4525" spans="1:27" x14ac:dyDescent="0.25">
      <c r="A4525" s="1" t="s">
        <v>122</v>
      </c>
      <c r="B4525" s="1" t="s">
        <v>112</v>
      </c>
      <c r="C4525" s="1">
        <v>72</v>
      </c>
      <c r="D4525" s="1" t="s">
        <v>95</v>
      </c>
      <c r="E4525" s="1">
        <v>0</v>
      </c>
      <c r="F4525" s="1">
        <v>0</v>
      </c>
      <c r="G4525" s="1">
        <v>0.3</v>
      </c>
      <c r="H4525" s="1">
        <v>1</v>
      </c>
      <c r="I4525" s="1" t="s">
        <v>63</v>
      </c>
      <c r="J4525" s="1" t="s">
        <v>63</v>
      </c>
      <c r="K4525" s="1">
        <v>2</v>
      </c>
      <c r="L4525" s="1">
        <v>0</v>
      </c>
      <c r="M4525" s="1">
        <v>0</v>
      </c>
      <c r="N4525" s="1" t="s">
        <v>63</v>
      </c>
      <c r="O4525" s="1">
        <v>0</v>
      </c>
      <c r="P4525" s="1">
        <v>0</v>
      </c>
      <c r="Q4525" s="1">
        <v>0</v>
      </c>
      <c r="R4525" s="1">
        <v>0</v>
      </c>
      <c r="S4525" s="1">
        <v>0</v>
      </c>
      <c r="T4525" s="1">
        <v>0</v>
      </c>
      <c r="U4525" s="3" t="str">
        <f t="shared" si="70"/>
        <v>2017Plan</v>
      </c>
      <c r="V4525" s="2">
        <f>DATE(A4525,INDEX(Map!$H$1:$H$12,MATCH(B4525,Map!$G$1:$G$12,0),0),1)</f>
        <v>43983</v>
      </c>
      <c r="W4525" t="str">
        <f>IF(AND(V4525&gt;=Map!$K$2,V4525&lt;=Map!$L$2),"Base",IF(AND(V4525&gt;=Map!$K$3,V4525&lt;=Map!$L$3),"Fcst","N/A"))</f>
        <v>N/A</v>
      </c>
      <c r="X4525" t="str">
        <f>INDEX(Map!$B$2:$B$86,MATCH(D4525,Map!$A$2:$A$86,0),0)</f>
        <v>N/A</v>
      </c>
      <c r="Y4525" s="7" t="str">
        <f>IF(INDEX(Map!$C$2:$C$86,MATCH(D4525,Map!$A$2:$A$86,0),0)="","N/A",E4525*INDEX(Map!$C$2:$C$86,MATCH(D4525,Map!$A$2:$A$86,0),0))</f>
        <v>N/A</v>
      </c>
      <c r="Z4525" s="7" t="str">
        <f>IF(INDEX(Map!$D$2:$D$86,MATCH(D4525,Map!$A$2:$A$86,0),0)="","N/A",E4525*INDEX(Map!$D$2:$D$86,MATCH(D4525,Map!$A$2:$A$86,0),0))</f>
        <v>N/A</v>
      </c>
      <c r="AA4525" t="str">
        <f>INDEX(Map!$E$2:$E$86,MATCH(D4525,Map!$A$2:$A$86,0),0)</f>
        <v>CSR</v>
      </c>
    </row>
    <row r="4526" spans="1:27" x14ac:dyDescent="0.25">
      <c r="A4526" s="1" t="s">
        <v>122</v>
      </c>
      <c r="B4526" s="1" t="s">
        <v>112</v>
      </c>
      <c r="C4526" s="1">
        <v>73</v>
      </c>
      <c r="D4526" s="1" t="s">
        <v>96</v>
      </c>
      <c r="E4526" s="1">
        <v>0</v>
      </c>
      <c r="F4526" s="1">
        <v>0</v>
      </c>
      <c r="G4526" s="1">
        <v>0.6</v>
      </c>
      <c r="H4526" s="1">
        <v>1</v>
      </c>
      <c r="I4526" s="1" t="s">
        <v>63</v>
      </c>
      <c r="J4526" s="1" t="s">
        <v>63</v>
      </c>
      <c r="K4526" s="1">
        <v>4</v>
      </c>
      <c r="L4526" s="1">
        <v>0</v>
      </c>
      <c r="M4526" s="1">
        <v>0</v>
      </c>
      <c r="N4526" s="1" t="s">
        <v>63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</v>
      </c>
      <c r="U4526" s="3" t="str">
        <f t="shared" si="70"/>
        <v>2017Plan</v>
      </c>
      <c r="V4526" s="2">
        <f>DATE(A4526,INDEX(Map!$H$1:$H$12,MATCH(B4526,Map!$G$1:$G$12,0),0),1)</f>
        <v>43983</v>
      </c>
      <c r="W4526" t="str">
        <f>IF(AND(V4526&gt;=Map!$K$2,V4526&lt;=Map!$L$2),"Base",IF(AND(V4526&gt;=Map!$K$3,V4526&lt;=Map!$L$3),"Fcst","N/A"))</f>
        <v>N/A</v>
      </c>
      <c r="X4526" t="str">
        <f>INDEX(Map!$B$2:$B$86,MATCH(D4526,Map!$A$2:$A$86,0),0)</f>
        <v>N/A</v>
      </c>
      <c r="Y4526" s="7" t="str">
        <f>IF(INDEX(Map!$C$2:$C$86,MATCH(D4526,Map!$A$2:$A$86,0),0)="","N/A",E4526*INDEX(Map!$C$2:$C$86,MATCH(D4526,Map!$A$2:$A$86,0),0))</f>
        <v>N/A</v>
      </c>
      <c r="Z4526" s="7" t="str">
        <f>IF(INDEX(Map!$D$2:$D$86,MATCH(D4526,Map!$A$2:$A$86,0),0)="","N/A",E4526*INDEX(Map!$D$2:$D$86,MATCH(D4526,Map!$A$2:$A$86,0),0))</f>
        <v>N/A</v>
      </c>
      <c r="AA4526" t="str">
        <f>INDEX(Map!$E$2:$E$86,MATCH(D4526,Map!$A$2:$A$86,0),0)</f>
        <v>CSR</v>
      </c>
    </row>
    <row r="4527" spans="1:27" x14ac:dyDescent="0.25">
      <c r="A4527" s="1" t="s">
        <v>122</v>
      </c>
      <c r="B4527" s="1" t="s">
        <v>112</v>
      </c>
      <c r="C4527" s="1">
        <v>74</v>
      </c>
      <c r="D4527" s="1" t="s">
        <v>97</v>
      </c>
      <c r="E4527" s="1">
        <v>0</v>
      </c>
      <c r="F4527" s="1">
        <v>0</v>
      </c>
      <c r="G4527" s="1">
        <v>0.3</v>
      </c>
      <c r="H4527" s="1">
        <v>1</v>
      </c>
      <c r="I4527" s="1" t="s">
        <v>63</v>
      </c>
      <c r="J4527" s="1" t="s">
        <v>63</v>
      </c>
      <c r="K4527" s="1">
        <v>2</v>
      </c>
      <c r="L4527" s="1">
        <v>0</v>
      </c>
      <c r="M4527" s="1">
        <v>0</v>
      </c>
      <c r="N4527" s="1" t="s">
        <v>63</v>
      </c>
      <c r="O4527" s="1">
        <v>0</v>
      </c>
      <c r="P4527" s="1">
        <v>0</v>
      </c>
      <c r="Q4527" s="1">
        <v>0</v>
      </c>
      <c r="R4527" s="1">
        <v>0</v>
      </c>
      <c r="S4527" s="1">
        <v>0</v>
      </c>
      <c r="T4527" s="1">
        <v>0</v>
      </c>
      <c r="U4527" s="3" t="str">
        <f t="shared" si="70"/>
        <v>2017Plan</v>
      </c>
      <c r="V4527" s="2">
        <f>DATE(A4527,INDEX(Map!$H$1:$H$12,MATCH(B4527,Map!$G$1:$G$12,0),0),1)</f>
        <v>43983</v>
      </c>
      <c r="W4527" t="str">
        <f>IF(AND(V4527&gt;=Map!$K$2,V4527&lt;=Map!$L$2),"Base",IF(AND(V4527&gt;=Map!$K$3,V4527&lt;=Map!$L$3),"Fcst","N/A"))</f>
        <v>N/A</v>
      </c>
      <c r="X4527" t="str">
        <f>INDEX(Map!$B$2:$B$86,MATCH(D4527,Map!$A$2:$A$86,0),0)</f>
        <v>N/A</v>
      </c>
      <c r="Y4527" s="7" t="str">
        <f>IF(INDEX(Map!$C$2:$C$86,MATCH(D4527,Map!$A$2:$A$86,0),0)="","N/A",E4527*INDEX(Map!$C$2:$C$86,MATCH(D4527,Map!$A$2:$A$86,0),0))</f>
        <v>N/A</v>
      </c>
      <c r="Z4527" s="7" t="str">
        <f>IF(INDEX(Map!$D$2:$D$86,MATCH(D4527,Map!$A$2:$A$86,0),0)="","N/A",E4527*INDEX(Map!$D$2:$D$86,MATCH(D4527,Map!$A$2:$A$86,0),0))</f>
        <v>N/A</v>
      </c>
      <c r="AA4527" t="str">
        <f>INDEX(Map!$E$2:$E$86,MATCH(D4527,Map!$A$2:$A$86,0),0)</f>
        <v>CSR</v>
      </c>
    </row>
    <row r="4528" spans="1:27" x14ac:dyDescent="0.25">
      <c r="A4528" s="1" t="s">
        <v>122</v>
      </c>
      <c r="B4528" s="1" t="s">
        <v>112</v>
      </c>
      <c r="C4528" s="1">
        <v>75</v>
      </c>
      <c r="D4528" s="1" t="s">
        <v>98</v>
      </c>
      <c r="E4528" s="1">
        <v>0</v>
      </c>
      <c r="F4528" s="1">
        <v>0</v>
      </c>
      <c r="G4528" s="1">
        <v>0.3</v>
      </c>
      <c r="H4528" s="1">
        <v>1</v>
      </c>
      <c r="I4528" s="1" t="s">
        <v>63</v>
      </c>
      <c r="J4528" s="1" t="s">
        <v>63</v>
      </c>
      <c r="K4528" s="1">
        <v>2</v>
      </c>
      <c r="L4528" s="1">
        <v>0</v>
      </c>
      <c r="M4528" s="1">
        <v>0</v>
      </c>
      <c r="N4528" s="1" t="s">
        <v>63</v>
      </c>
      <c r="O4528" s="1">
        <v>0</v>
      </c>
      <c r="P4528" s="1">
        <v>0</v>
      </c>
      <c r="Q4528" s="1">
        <v>0</v>
      </c>
      <c r="R4528" s="1">
        <v>0</v>
      </c>
      <c r="S4528" s="1">
        <v>0</v>
      </c>
      <c r="T4528" s="1">
        <v>0</v>
      </c>
      <c r="U4528" s="3" t="str">
        <f t="shared" si="70"/>
        <v>2017Plan</v>
      </c>
      <c r="V4528" s="2">
        <f>DATE(A4528,INDEX(Map!$H$1:$H$12,MATCH(B4528,Map!$G$1:$G$12,0),0),1)</f>
        <v>43983</v>
      </c>
      <c r="W4528" t="str">
        <f>IF(AND(V4528&gt;=Map!$K$2,V4528&lt;=Map!$L$2),"Base",IF(AND(V4528&gt;=Map!$K$3,V4528&lt;=Map!$L$3),"Fcst","N/A"))</f>
        <v>N/A</v>
      </c>
      <c r="X4528" t="str">
        <f>INDEX(Map!$B$2:$B$86,MATCH(D4528,Map!$A$2:$A$86,0),0)</f>
        <v>N/A</v>
      </c>
      <c r="Y4528" s="7" t="str">
        <f>IF(INDEX(Map!$C$2:$C$86,MATCH(D4528,Map!$A$2:$A$86,0),0)="","N/A",E4528*INDEX(Map!$C$2:$C$86,MATCH(D4528,Map!$A$2:$A$86,0),0))</f>
        <v>N/A</v>
      </c>
      <c r="Z4528" s="7" t="str">
        <f>IF(INDEX(Map!$D$2:$D$86,MATCH(D4528,Map!$A$2:$A$86,0),0)="","N/A",E4528*INDEX(Map!$D$2:$D$86,MATCH(D4528,Map!$A$2:$A$86,0),0))</f>
        <v>N/A</v>
      </c>
      <c r="AA4528" t="str">
        <f>INDEX(Map!$E$2:$E$86,MATCH(D4528,Map!$A$2:$A$86,0),0)</f>
        <v>CSR</v>
      </c>
    </row>
    <row r="4529" spans="1:27" x14ac:dyDescent="0.25">
      <c r="A4529" s="1" t="s">
        <v>122</v>
      </c>
      <c r="B4529" s="1" t="s">
        <v>112</v>
      </c>
      <c r="C4529" s="1">
        <v>76</v>
      </c>
      <c r="D4529" s="1" t="s">
        <v>99</v>
      </c>
      <c r="E4529" s="1">
        <v>0</v>
      </c>
      <c r="F4529" s="1">
        <v>0</v>
      </c>
      <c r="G4529" s="1">
        <v>0.3</v>
      </c>
      <c r="H4529" s="1">
        <v>1</v>
      </c>
      <c r="I4529" s="1" t="s">
        <v>63</v>
      </c>
      <c r="J4529" s="1" t="s">
        <v>63</v>
      </c>
      <c r="K4529" s="1">
        <v>2</v>
      </c>
      <c r="L4529" s="1">
        <v>0</v>
      </c>
      <c r="M4529" s="1">
        <v>0</v>
      </c>
      <c r="N4529" s="1" t="s">
        <v>63</v>
      </c>
      <c r="O4529" s="1">
        <v>0</v>
      </c>
      <c r="P4529" s="1">
        <v>0</v>
      </c>
      <c r="Q4529" s="1">
        <v>0</v>
      </c>
      <c r="R4529" s="1">
        <v>0</v>
      </c>
      <c r="S4529" s="1">
        <v>0</v>
      </c>
      <c r="T4529" s="1">
        <v>0</v>
      </c>
      <c r="U4529" s="3" t="str">
        <f t="shared" si="70"/>
        <v>2017Plan</v>
      </c>
      <c r="V4529" s="2">
        <f>DATE(A4529,INDEX(Map!$H$1:$H$12,MATCH(B4529,Map!$G$1:$G$12,0),0),1)</f>
        <v>43983</v>
      </c>
      <c r="W4529" t="str">
        <f>IF(AND(V4529&gt;=Map!$K$2,V4529&lt;=Map!$L$2),"Base",IF(AND(V4529&gt;=Map!$K$3,V4529&lt;=Map!$L$3),"Fcst","N/A"))</f>
        <v>N/A</v>
      </c>
      <c r="X4529" t="str">
        <f>INDEX(Map!$B$2:$B$86,MATCH(D4529,Map!$A$2:$A$86,0),0)</f>
        <v>N/A</v>
      </c>
      <c r="Y4529" s="7" t="str">
        <f>IF(INDEX(Map!$C$2:$C$86,MATCH(D4529,Map!$A$2:$A$86,0),0)="","N/A",E4529*INDEX(Map!$C$2:$C$86,MATCH(D4529,Map!$A$2:$A$86,0),0))</f>
        <v>N/A</v>
      </c>
      <c r="Z4529" s="7" t="str">
        <f>IF(INDEX(Map!$D$2:$D$86,MATCH(D4529,Map!$A$2:$A$86,0),0)="","N/A",E4529*INDEX(Map!$D$2:$D$86,MATCH(D4529,Map!$A$2:$A$86,0),0))</f>
        <v>N/A</v>
      </c>
      <c r="AA4529" t="str">
        <f>INDEX(Map!$E$2:$E$86,MATCH(D4529,Map!$A$2:$A$86,0),0)</f>
        <v>CSR</v>
      </c>
    </row>
    <row r="4530" spans="1:27" x14ac:dyDescent="0.25">
      <c r="A4530" s="1" t="s">
        <v>122</v>
      </c>
      <c r="B4530" s="1" t="s">
        <v>112</v>
      </c>
      <c r="C4530" s="1">
        <v>77</v>
      </c>
      <c r="D4530" s="1" t="s">
        <v>100</v>
      </c>
      <c r="E4530" s="1">
        <v>0</v>
      </c>
      <c r="F4530" s="1">
        <v>0</v>
      </c>
      <c r="G4530" s="1">
        <v>0.3</v>
      </c>
      <c r="H4530" s="1">
        <v>1</v>
      </c>
      <c r="I4530" s="1" t="s">
        <v>63</v>
      </c>
      <c r="J4530" s="1" t="s">
        <v>63</v>
      </c>
      <c r="K4530" s="1">
        <v>2</v>
      </c>
      <c r="L4530" s="1">
        <v>0</v>
      </c>
      <c r="M4530" s="1">
        <v>0</v>
      </c>
      <c r="N4530" s="1" t="s">
        <v>63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3" t="str">
        <f t="shared" si="70"/>
        <v>2017Plan</v>
      </c>
      <c r="V4530" s="2">
        <f>DATE(A4530,INDEX(Map!$H$1:$H$12,MATCH(B4530,Map!$G$1:$G$12,0),0),1)</f>
        <v>43983</v>
      </c>
      <c r="W4530" t="str">
        <f>IF(AND(V4530&gt;=Map!$K$2,V4530&lt;=Map!$L$2),"Base",IF(AND(V4530&gt;=Map!$K$3,V4530&lt;=Map!$L$3),"Fcst","N/A"))</f>
        <v>N/A</v>
      </c>
      <c r="X4530" t="str">
        <f>INDEX(Map!$B$2:$B$86,MATCH(D4530,Map!$A$2:$A$86,0),0)</f>
        <v>N/A</v>
      </c>
      <c r="Y4530" s="7" t="str">
        <f>IF(INDEX(Map!$C$2:$C$86,MATCH(D4530,Map!$A$2:$A$86,0),0)="","N/A",E4530*INDEX(Map!$C$2:$C$86,MATCH(D4530,Map!$A$2:$A$86,0),0))</f>
        <v>N/A</v>
      </c>
      <c r="Z4530" s="7" t="str">
        <f>IF(INDEX(Map!$D$2:$D$86,MATCH(D4530,Map!$A$2:$A$86,0),0)="","N/A",E4530*INDEX(Map!$D$2:$D$86,MATCH(D4530,Map!$A$2:$A$86,0),0))</f>
        <v>N/A</v>
      </c>
      <c r="AA4530" t="str">
        <f>INDEX(Map!$E$2:$E$86,MATCH(D4530,Map!$A$2:$A$86,0),0)</f>
        <v>CSR</v>
      </c>
    </row>
    <row r="4531" spans="1:27" x14ac:dyDescent="0.25">
      <c r="A4531" s="1" t="s">
        <v>122</v>
      </c>
      <c r="B4531" s="1" t="s">
        <v>112</v>
      </c>
      <c r="C4531" s="1">
        <v>78</v>
      </c>
      <c r="D4531" s="1" t="s">
        <v>101</v>
      </c>
      <c r="E4531" s="1">
        <v>0</v>
      </c>
      <c r="F4531" s="1">
        <v>0</v>
      </c>
      <c r="G4531" s="1">
        <v>0</v>
      </c>
      <c r="H4531" s="1">
        <v>0</v>
      </c>
      <c r="I4531" s="1" t="s">
        <v>63</v>
      </c>
      <c r="J4531" s="1" t="s">
        <v>63</v>
      </c>
      <c r="K4531" s="1">
        <v>0</v>
      </c>
      <c r="L4531" s="1">
        <v>0</v>
      </c>
      <c r="M4531" s="1">
        <v>0</v>
      </c>
      <c r="N4531" s="1" t="s">
        <v>63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</v>
      </c>
      <c r="U4531" s="3" t="str">
        <f t="shared" si="70"/>
        <v>2017Plan</v>
      </c>
      <c r="V4531" s="2">
        <f>DATE(A4531,INDEX(Map!$H$1:$H$12,MATCH(B4531,Map!$G$1:$G$12,0),0),1)</f>
        <v>43983</v>
      </c>
      <c r="W4531" t="str">
        <f>IF(AND(V4531&gt;=Map!$K$2,V4531&lt;=Map!$L$2),"Base",IF(AND(V4531&gt;=Map!$K$3,V4531&lt;=Map!$L$3),"Fcst","N/A"))</f>
        <v>N/A</v>
      </c>
      <c r="X4531" t="str">
        <f>INDEX(Map!$B$2:$B$86,MATCH(D4531,Map!$A$2:$A$86,0),0)</f>
        <v>N/A</v>
      </c>
      <c r="Y4531" s="7" t="str">
        <f>IF(INDEX(Map!$C$2:$C$86,MATCH(D4531,Map!$A$2:$A$86,0),0)="","N/A",E4531*INDEX(Map!$C$2:$C$86,MATCH(D4531,Map!$A$2:$A$86,0),0))</f>
        <v>N/A</v>
      </c>
      <c r="Z4531" s="7" t="str">
        <f>IF(INDEX(Map!$D$2:$D$86,MATCH(D4531,Map!$A$2:$A$86,0),0)="","N/A",E4531*INDEX(Map!$D$2:$D$86,MATCH(D4531,Map!$A$2:$A$86,0),0))</f>
        <v>N/A</v>
      </c>
      <c r="AA4531" t="str">
        <f>INDEX(Map!$E$2:$E$86,MATCH(D4531,Map!$A$2:$A$86,0),0)</f>
        <v>CSR</v>
      </c>
    </row>
    <row r="4532" spans="1:27" x14ac:dyDescent="0.25">
      <c r="A4532" s="1" t="s">
        <v>122</v>
      </c>
      <c r="B4532" s="1" t="s">
        <v>112</v>
      </c>
      <c r="C4532" s="1">
        <v>79</v>
      </c>
      <c r="D4532" s="1" t="s">
        <v>102</v>
      </c>
      <c r="E4532" s="1">
        <v>0</v>
      </c>
      <c r="F4532" s="1">
        <v>0</v>
      </c>
      <c r="G4532" s="1">
        <v>0.3</v>
      </c>
      <c r="H4532" s="1">
        <v>1</v>
      </c>
      <c r="I4532" s="1" t="s">
        <v>63</v>
      </c>
      <c r="J4532" s="1" t="s">
        <v>63</v>
      </c>
      <c r="K4532" s="1">
        <v>2</v>
      </c>
      <c r="L4532" s="1">
        <v>0</v>
      </c>
      <c r="M4532" s="1">
        <v>0</v>
      </c>
      <c r="N4532" s="1" t="s">
        <v>63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0</v>
      </c>
      <c r="U4532" s="3" t="str">
        <f t="shared" si="70"/>
        <v>2017Plan</v>
      </c>
      <c r="V4532" s="2">
        <f>DATE(A4532,INDEX(Map!$H$1:$H$12,MATCH(B4532,Map!$G$1:$G$12,0),0),1)</f>
        <v>43983</v>
      </c>
      <c r="W4532" t="str">
        <f>IF(AND(V4532&gt;=Map!$K$2,V4532&lt;=Map!$L$2),"Base",IF(AND(V4532&gt;=Map!$K$3,V4532&lt;=Map!$L$3),"Fcst","N/A"))</f>
        <v>N/A</v>
      </c>
      <c r="X4532" t="str">
        <f>INDEX(Map!$B$2:$B$86,MATCH(D4532,Map!$A$2:$A$86,0),0)</f>
        <v>N/A</v>
      </c>
      <c r="Y4532" s="7" t="str">
        <f>IF(INDEX(Map!$C$2:$C$86,MATCH(D4532,Map!$A$2:$A$86,0),0)="","N/A",E4532*INDEX(Map!$C$2:$C$86,MATCH(D4532,Map!$A$2:$A$86,0),0))</f>
        <v>N/A</v>
      </c>
      <c r="Z4532" s="7" t="str">
        <f>IF(INDEX(Map!$D$2:$D$86,MATCH(D4532,Map!$A$2:$A$86,0),0)="","N/A",E4532*INDEX(Map!$D$2:$D$86,MATCH(D4532,Map!$A$2:$A$86,0),0))</f>
        <v>N/A</v>
      </c>
      <c r="AA4532" t="str">
        <f>INDEX(Map!$E$2:$E$86,MATCH(D4532,Map!$A$2:$A$86,0),0)</f>
        <v>CSR</v>
      </c>
    </row>
    <row r="4533" spans="1:27" x14ac:dyDescent="0.25">
      <c r="A4533" s="1" t="s">
        <v>122</v>
      </c>
      <c r="B4533" s="1" t="s">
        <v>112</v>
      </c>
      <c r="C4533" s="1">
        <v>80</v>
      </c>
      <c r="D4533" s="1" t="s">
        <v>103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</v>
      </c>
      <c r="U4533" s="3" t="str">
        <f t="shared" si="70"/>
        <v>2017Plan</v>
      </c>
      <c r="V4533" s="2">
        <f>DATE(A4533,INDEX(Map!$H$1:$H$12,MATCH(B4533,Map!$G$1:$G$12,0),0),1)</f>
        <v>43983</v>
      </c>
      <c r="W4533" t="str">
        <f>IF(AND(V4533&gt;=Map!$K$2,V4533&lt;=Map!$L$2),"Base",IF(AND(V4533&gt;=Map!$K$3,V4533&lt;=Map!$L$3),"Fcst","N/A"))</f>
        <v>N/A</v>
      </c>
      <c r="X4533" t="str">
        <f>INDEX(Map!$B$2:$B$86,MATCH(D4533,Map!$A$2:$A$86,0),0)</f>
        <v>N/A</v>
      </c>
      <c r="Y4533" s="7" t="str">
        <f>IF(INDEX(Map!$C$2:$C$86,MATCH(D4533,Map!$A$2:$A$86,0),0)="","N/A",E4533*INDEX(Map!$C$2:$C$86,MATCH(D4533,Map!$A$2:$A$86,0),0))</f>
        <v>N/A</v>
      </c>
      <c r="Z4533" s="7" t="str">
        <f>IF(INDEX(Map!$D$2:$D$86,MATCH(D4533,Map!$A$2:$A$86,0),0)="","N/A",E4533*INDEX(Map!$D$2:$D$86,MATCH(D4533,Map!$A$2:$A$86,0),0))</f>
        <v>N/A</v>
      </c>
      <c r="AA4533" t="str">
        <f>INDEX(Map!$E$2:$E$86,MATCH(D4533,Map!$A$2:$A$86,0),0)</f>
        <v>NGCC</v>
      </c>
    </row>
    <row r="4534" spans="1:27" x14ac:dyDescent="0.25">
      <c r="A4534" s="1" t="s">
        <v>122</v>
      </c>
      <c r="B4534" s="1" t="s">
        <v>112</v>
      </c>
      <c r="C4534" s="1">
        <v>81</v>
      </c>
      <c r="D4534" s="1" t="s">
        <v>104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S4534" s="1">
        <v>0</v>
      </c>
      <c r="T4534" s="1">
        <v>0</v>
      </c>
      <c r="U4534" s="3" t="str">
        <f t="shared" si="70"/>
        <v>2017Plan</v>
      </c>
      <c r="V4534" s="2">
        <f>DATE(A4534,INDEX(Map!$H$1:$H$12,MATCH(B4534,Map!$G$1:$G$12,0),0),1)</f>
        <v>43983</v>
      </c>
      <c r="W4534" t="str">
        <f>IF(AND(V4534&gt;=Map!$K$2,V4534&lt;=Map!$L$2),"Base",IF(AND(V4534&gt;=Map!$K$3,V4534&lt;=Map!$L$3),"Fcst","N/A"))</f>
        <v>N/A</v>
      </c>
      <c r="X4534" t="str">
        <f>INDEX(Map!$B$2:$B$86,MATCH(D4534,Map!$A$2:$A$86,0),0)</f>
        <v>N/A</v>
      </c>
      <c r="Y4534" s="7" t="str">
        <f>IF(INDEX(Map!$C$2:$C$86,MATCH(D4534,Map!$A$2:$A$86,0),0)="","N/A",E4534*INDEX(Map!$C$2:$C$86,MATCH(D4534,Map!$A$2:$A$86,0),0))</f>
        <v>N/A</v>
      </c>
      <c r="Z4534" s="7" t="str">
        <f>IF(INDEX(Map!$D$2:$D$86,MATCH(D4534,Map!$A$2:$A$86,0),0)="","N/A",E4534*INDEX(Map!$D$2:$D$86,MATCH(D4534,Map!$A$2:$A$86,0),0))</f>
        <v>N/A</v>
      </c>
      <c r="AA4534" t="str">
        <f>INDEX(Map!$E$2:$E$86,MATCH(D4534,Map!$A$2:$A$86,0),0)</f>
        <v>NGCC</v>
      </c>
    </row>
    <row r="4535" spans="1:27" x14ac:dyDescent="0.25">
      <c r="A4535" s="1" t="s">
        <v>122</v>
      </c>
      <c r="B4535" s="1" t="s">
        <v>112</v>
      </c>
      <c r="C4535" s="1">
        <v>82</v>
      </c>
      <c r="D4535" s="1" t="s">
        <v>105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3" t="str">
        <f t="shared" si="70"/>
        <v>2017Plan</v>
      </c>
      <c r="V4535" s="2">
        <f>DATE(A4535,INDEX(Map!$H$1:$H$12,MATCH(B4535,Map!$G$1:$G$12,0),0),1)</f>
        <v>43983</v>
      </c>
      <c r="W4535" t="str">
        <f>IF(AND(V4535&gt;=Map!$K$2,V4535&lt;=Map!$L$2),"Base",IF(AND(V4535&gt;=Map!$K$3,V4535&lt;=Map!$L$3),"Fcst","N/A"))</f>
        <v>N/A</v>
      </c>
      <c r="X4535" t="str">
        <f>INDEX(Map!$B$2:$B$86,MATCH(D4535,Map!$A$2:$A$86,0),0)</f>
        <v>N/A</v>
      </c>
      <c r="Y4535" s="7" t="str">
        <f>IF(INDEX(Map!$C$2:$C$86,MATCH(D4535,Map!$A$2:$A$86,0),0)="","N/A",E4535*INDEX(Map!$C$2:$C$86,MATCH(D4535,Map!$A$2:$A$86,0),0))</f>
        <v>N/A</v>
      </c>
      <c r="Z4535" s="7" t="str">
        <f>IF(INDEX(Map!$D$2:$D$86,MATCH(D4535,Map!$A$2:$A$86,0),0)="","N/A",E4535*INDEX(Map!$D$2:$D$86,MATCH(D4535,Map!$A$2:$A$86,0),0))</f>
        <v>N/A</v>
      </c>
      <c r="AA4535" t="str">
        <f>INDEX(Map!$E$2:$E$86,MATCH(D4535,Map!$A$2:$A$86,0),0)</f>
        <v>NGCC</v>
      </c>
    </row>
    <row r="4536" spans="1:27" x14ac:dyDescent="0.25">
      <c r="A4536" s="1" t="s">
        <v>122</v>
      </c>
      <c r="B4536" s="1" t="s">
        <v>112</v>
      </c>
      <c r="C4536" s="1">
        <v>83</v>
      </c>
      <c r="D4536" s="1" t="s">
        <v>106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  <c r="S4536" s="1">
        <v>0</v>
      </c>
      <c r="T4536" s="1">
        <v>0</v>
      </c>
      <c r="U4536" s="3" t="str">
        <f t="shared" si="70"/>
        <v>2017Plan</v>
      </c>
      <c r="V4536" s="2">
        <f>DATE(A4536,INDEX(Map!$H$1:$H$12,MATCH(B4536,Map!$G$1:$G$12,0),0),1)</f>
        <v>43983</v>
      </c>
      <c r="W4536" t="str">
        <f>IF(AND(V4536&gt;=Map!$K$2,V4536&lt;=Map!$L$2),"Base",IF(AND(V4536&gt;=Map!$K$3,V4536&lt;=Map!$L$3),"Fcst","N/A"))</f>
        <v>N/A</v>
      </c>
      <c r="X4536" t="str">
        <f>INDEX(Map!$B$2:$B$86,MATCH(D4536,Map!$A$2:$A$86,0),0)</f>
        <v>N/A</v>
      </c>
      <c r="Y4536" s="7" t="str">
        <f>IF(INDEX(Map!$C$2:$C$86,MATCH(D4536,Map!$A$2:$A$86,0),0)="","N/A",E4536*INDEX(Map!$C$2:$C$86,MATCH(D4536,Map!$A$2:$A$86,0),0))</f>
        <v>N/A</v>
      </c>
      <c r="Z4536" s="7" t="str">
        <f>IF(INDEX(Map!$D$2:$D$86,MATCH(D4536,Map!$A$2:$A$86,0),0)="","N/A",E4536*INDEX(Map!$D$2:$D$86,MATCH(D4536,Map!$A$2:$A$86,0),0))</f>
        <v>N/A</v>
      </c>
      <c r="AA4536" t="str">
        <f>INDEX(Map!$E$2:$E$86,MATCH(D4536,Map!$A$2:$A$86,0),0)</f>
        <v>NGCC</v>
      </c>
    </row>
    <row r="4537" spans="1:27" x14ac:dyDescent="0.25">
      <c r="A4537" s="1" t="s">
        <v>122</v>
      </c>
      <c r="B4537" s="1" t="s">
        <v>112</v>
      </c>
      <c r="C4537" s="1">
        <v>84</v>
      </c>
      <c r="D4537" s="1" t="s">
        <v>107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</v>
      </c>
      <c r="U4537" s="3" t="str">
        <f t="shared" si="70"/>
        <v>2017Plan</v>
      </c>
      <c r="V4537" s="2">
        <f>DATE(A4537,INDEX(Map!$H$1:$H$12,MATCH(B4537,Map!$G$1:$G$12,0),0),1)</f>
        <v>43983</v>
      </c>
      <c r="W4537" t="str">
        <f>IF(AND(V4537&gt;=Map!$K$2,V4537&lt;=Map!$L$2),"Base",IF(AND(V4537&gt;=Map!$K$3,V4537&lt;=Map!$L$3),"Fcst","N/A"))</f>
        <v>N/A</v>
      </c>
      <c r="X4537" t="str">
        <f>INDEX(Map!$B$2:$B$86,MATCH(D4537,Map!$A$2:$A$86,0),0)</f>
        <v>Bluegrass/EKPC</v>
      </c>
      <c r="Y4537" s="7" t="str">
        <f>IF(INDEX(Map!$C$2:$C$86,MATCH(D4537,Map!$A$2:$A$86,0),0)="","N/A",E4537*INDEX(Map!$C$2:$C$86,MATCH(D4537,Map!$A$2:$A$86,0),0))</f>
        <v>N/A</v>
      </c>
      <c r="Z4537" s="7">
        <f>IF(INDEX(Map!$D$2:$D$86,MATCH(D4537,Map!$A$2:$A$86,0),0)="","N/A",E4537*INDEX(Map!$D$2:$D$86,MATCH(D4537,Map!$A$2:$A$86,0),0))</f>
        <v>0</v>
      </c>
      <c r="AA4537" t="str">
        <f>INDEX(Map!$E$2:$E$86,MATCH(D4537,Map!$A$2:$A$86,0),0)</f>
        <v>SCCT</v>
      </c>
    </row>
    <row r="4538" spans="1:27" x14ac:dyDescent="0.25">
      <c r="A4538" s="1" t="s">
        <v>122</v>
      </c>
      <c r="B4538" s="1" t="s">
        <v>113</v>
      </c>
      <c r="C4538" s="1">
        <v>1</v>
      </c>
      <c r="D4538" s="1" t="s">
        <v>23</v>
      </c>
      <c r="E4538" s="1">
        <v>19.399999999999999</v>
      </c>
      <c r="F4538" s="1">
        <v>0</v>
      </c>
      <c r="G4538" s="1">
        <v>24.6</v>
      </c>
      <c r="H4538" s="1">
        <v>2</v>
      </c>
      <c r="I4538" s="1">
        <v>224.6</v>
      </c>
      <c r="J4538" s="1">
        <v>11599</v>
      </c>
      <c r="K4538" s="1">
        <v>463</v>
      </c>
      <c r="L4538" s="1">
        <v>275.5</v>
      </c>
      <c r="M4538" s="1">
        <v>619</v>
      </c>
      <c r="N4538" s="1">
        <v>2</v>
      </c>
      <c r="O4538" s="1">
        <v>41</v>
      </c>
      <c r="P4538" s="1">
        <v>0</v>
      </c>
      <c r="Q4538" s="1">
        <v>58</v>
      </c>
      <c r="R4538" s="1">
        <v>34.97</v>
      </c>
      <c r="S4538" s="1">
        <v>37.1</v>
      </c>
      <c r="T4538" s="1">
        <v>718</v>
      </c>
      <c r="U4538" s="3" t="str">
        <f t="shared" si="70"/>
        <v>2017Plan</v>
      </c>
      <c r="V4538" s="2">
        <f>DATE(A4538,INDEX(Map!$H$1:$H$12,MATCH(B4538,Map!$G$1:$G$12,0),0),1)</f>
        <v>44013</v>
      </c>
      <c r="W4538" t="str">
        <f>IF(AND(V4538&gt;=Map!$K$2,V4538&lt;=Map!$L$2),"Base",IF(AND(V4538&gt;=Map!$K$3,V4538&lt;=Map!$L$3),"Fcst","N/A"))</f>
        <v>N/A</v>
      </c>
      <c r="X4538" t="str">
        <f>INDEX(Map!$B$2:$B$86,MATCH(D4538,Map!$A$2:$A$86,0),0)</f>
        <v>Brown 1</v>
      </c>
      <c r="Y4538" s="7">
        <f>IF(INDEX(Map!$C$2:$C$86,MATCH(D4538,Map!$A$2:$A$86,0),0)="","N/A",E4538*INDEX(Map!$C$2:$C$86,MATCH(D4538,Map!$A$2:$A$86,0),0))</f>
        <v>19.399999999999999</v>
      </c>
      <c r="Z4538" s="7" t="str">
        <f>IF(INDEX(Map!$D$2:$D$86,MATCH(D4538,Map!$A$2:$A$86,0),0)="","N/A",E4538*INDEX(Map!$D$2:$D$86,MATCH(D4538,Map!$A$2:$A$86,0),0))</f>
        <v>N/A</v>
      </c>
      <c r="AA4538" t="str">
        <f>INDEX(Map!$E$2:$E$86,MATCH(D4538,Map!$A$2:$A$86,0),0)</f>
        <v>Coal</v>
      </c>
    </row>
    <row r="4539" spans="1:27" x14ac:dyDescent="0.25">
      <c r="A4539" s="1" t="s">
        <v>122</v>
      </c>
      <c r="B4539" s="1" t="s">
        <v>113</v>
      </c>
      <c r="C4539" s="1">
        <v>2</v>
      </c>
      <c r="D4539" s="1" t="s">
        <v>24</v>
      </c>
      <c r="E4539" s="1">
        <v>41.3</v>
      </c>
      <c r="F4539" s="1">
        <v>0</v>
      </c>
      <c r="G4539" s="1">
        <v>33.5</v>
      </c>
      <c r="H4539" s="1">
        <v>3</v>
      </c>
      <c r="I4539" s="1">
        <v>441.2</v>
      </c>
      <c r="J4539" s="1">
        <v>10671</v>
      </c>
      <c r="K4539" s="1">
        <v>555</v>
      </c>
      <c r="L4539" s="1">
        <v>275.5</v>
      </c>
      <c r="M4539" s="1">
        <v>1215</v>
      </c>
      <c r="N4539" s="1">
        <v>2</v>
      </c>
      <c r="O4539" s="1">
        <v>37</v>
      </c>
      <c r="P4539" s="1">
        <v>0</v>
      </c>
      <c r="Q4539" s="1">
        <v>94</v>
      </c>
      <c r="R4539" s="1">
        <v>31.67</v>
      </c>
      <c r="S4539" s="1">
        <v>32.58</v>
      </c>
      <c r="T4539" s="1">
        <v>1347</v>
      </c>
      <c r="U4539" s="3" t="str">
        <f t="shared" si="70"/>
        <v>2017Plan</v>
      </c>
      <c r="V4539" s="2">
        <f>DATE(A4539,INDEX(Map!$H$1:$H$12,MATCH(B4539,Map!$G$1:$G$12,0),0),1)</f>
        <v>44013</v>
      </c>
      <c r="W4539" t="str">
        <f>IF(AND(V4539&gt;=Map!$K$2,V4539&lt;=Map!$L$2),"Base",IF(AND(V4539&gt;=Map!$K$3,V4539&lt;=Map!$L$3),"Fcst","N/A"))</f>
        <v>N/A</v>
      </c>
      <c r="X4539" t="str">
        <f>INDEX(Map!$B$2:$B$86,MATCH(D4539,Map!$A$2:$A$86,0),0)</f>
        <v>Brown 2</v>
      </c>
      <c r="Y4539" s="7">
        <f>IF(INDEX(Map!$C$2:$C$86,MATCH(D4539,Map!$A$2:$A$86,0),0)="","N/A",E4539*INDEX(Map!$C$2:$C$86,MATCH(D4539,Map!$A$2:$A$86,0),0))</f>
        <v>41.3</v>
      </c>
      <c r="Z4539" s="7" t="str">
        <f>IF(INDEX(Map!$D$2:$D$86,MATCH(D4539,Map!$A$2:$A$86,0),0)="","N/A",E4539*INDEX(Map!$D$2:$D$86,MATCH(D4539,Map!$A$2:$A$86,0),0))</f>
        <v>N/A</v>
      </c>
      <c r="AA4539" t="str">
        <f>INDEX(Map!$E$2:$E$86,MATCH(D4539,Map!$A$2:$A$86,0),0)</f>
        <v>Coal</v>
      </c>
    </row>
    <row r="4540" spans="1:27" x14ac:dyDescent="0.25">
      <c r="A4540" s="1" t="s">
        <v>122</v>
      </c>
      <c r="B4540" s="1" t="s">
        <v>113</v>
      </c>
      <c r="C4540" s="1">
        <v>3</v>
      </c>
      <c r="D4540" s="1" t="s">
        <v>25</v>
      </c>
      <c r="E4540" s="1">
        <v>97.6</v>
      </c>
      <c r="F4540" s="1">
        <v>0</v>
      </c>
      <c r="G4540" s="1">
        <v>32.1</v>
      </c>
      <c r="H4540" s="1">
        <v>2</v>
      </c>
      <c r="I4540" s="1">
        <v>1175.0999999999999</v>
      </c>
      <c r="J4540" s="1">
        <v>12042</v>
      </c>
      <c r="K4540" s="1">
        <v>576</v>
      </c>
      <c r="L4540" s="1">
        <v>275.5</v>
      </c>
      <c r="M4540" s="1">
        <v>3237</v>
      </c>
      <c r="N4540" s="1">
        <v>2</v>
      </c>
      <c r="O4540" s="1">
        <v>40</v>
      </c>
      <c r="P4540" s="1">
        <v>0</v>
      </c>
      <c r="Q4540" s="1">
        <v>313</v>
      </c>
      <c r="R4540" s="1">
        <v>36.39</v>
      </c>
      <c r="S4540" s="1">
        <v>36.799999999999997</v>
      </c>
      <c r="T4540" s="1">
        <v>3591</v>
      </c>
      <c r="U4540" s="3" t="str">
        <f t="shared" si="70"/>
        <v>2017Plan</v>
      </c>
      <c r="V4540" s="2">
        <f>DATE(A4540,INDEX(Map!$H$1:$H$12,MATCH(B4540,Map!$G$1:$G$12,0),0),1)</f>
        <v>44013</v>
      </c>
      <c r="W4540" t="str">
        <f>IF(AND(V4540&gt;=Map!$K$2,V4540&lt;=Map!$L$2),"Base",IF(AND(V4540&gt;=Map!$K$3,V4540&lt;=Map!$L$3),"Fcst","N/A"))</f>
        <v>N/A</v>
      </c>
      <c r="X4540" t="str">
        <f>INDEX(Map!$B$2:$B$86,MATCH(D4540,Map!$A$2:$A$86,0),0)</f>
        <v>Brown 3</v>
      </c>
      <c r="Y4540" s="7">
        <f>IF(INDEX(Map!$C$2:$C$86,MATCH(D4540,Map!$A$2:$A$86,0),0)="","N/A",E4540*INDEX(Map!$C$2:$C$86,MATCH(D4540,Map!$A$2:$A$86,0),0))</f>
        <v>97.6</v>
      </c>
      <c r="Z4540" s="7" t="str">
        <f>IF(INDEX(Map!$D$2:$D$86,MATCH(D4540,Map!$A$2:$A$86,0),0)="","N/A",E4540*INDEX(Map!$D$2:$D$86,MATCH(D4540,Map!$A$2:$A$86,0),0))</f>
        <v>N/A</v>
      </c>
      <c r="AA4540" t="str">
        <f>INDEX(Map!$E$2:$E$86,MATCH(D4540,Map!$A$2:$A$86,0),0)</f>
        <v>Coal</v>
      </c>
    </row>
    <row r="4541" spans="1:27" x14ac:dyDescent="0.25">
      <c r="A4541" s="1" t="s">
        <v>122</v>
      </c>
      <c r="B4541" s="1" t="s">
        <v>113</v>
      </c>
      <c r="C4541" s="1">
        <v>4</v>
      </c>
      <c r="D4541" s="1" t="s">
        <v>26</v>
      </c>
      <c r="E4541" s="1">
        <v>266</v>
      </c>
      <c r="F4541" s="1">
        <v>0</v>
      </c>
      <c r="G4541" s="1">
        <v>75.400000000000006</v>
      </c>
      <c r="H4541" s="1">
        <v>2</v>
      </c>
      <c r="I4541" s="1">
        <v>2821.1</v>
      </c>
      <c r="J4541" s="1">
        <v>10604</v>
      </c>
      <c r="K4541" s="1">
        <v>673</v>
      </c>
      <c r="L4541" s="1">
        <v>204.5</v>
      </c>
      <c r="M4541" s="1">
        <v>5768</v>
      </c>
      <c r="N4541" s="1">
        <v>2</v>
      </c>
      <c r="O4541" s="1">
        <v>45</v>
      </c>
      <c r="P4541" s="1">
        <v>0</v>
      </c>
      <c r="Q4541" s="1">
        <v>544</v>
      </c>
      <c r="R4541" s="1">
        <v>23.73</v>
      </c>
      <c r="S4541" s="1">
        <v>23.89</v>
      </c>
      <c r="T4541" s="1">
        <v>6357</v>
      </c>
      <c r="U4541" s="3" t="str">
        <f t="shared" si="70"/>
        <v>2017Plan</v>
      </c>
      <c r="V4541" s="2">
        <f>DATE(A4541,INDEX(Map!$H$1:$H$12,MATCH(B4541,Map!$G$1:$G$12,0),0),1)</f>
        <v>44013</v>
      </c>
      <c r="W4541" t="str">
        <f>IF(AND(V4541&gt;=Map!$K$2,V4541&lt;=Map!$L$2),"Base",IF(AND(V4541&gt;=Map!$K$3,V4541&lt;=Map!$L$3),"Fcst","N/A"))</f>
        <v>N/A</v>
      </c>
      <c r="X4541" t="str">
        <f>INDEX(Map!$B$2:$B$86,MATCH(D4541,Map!$A$2:$A$86,0),0)</f>
        <v>Ghent 1</v>
      </c>
      <c r="Y4541" s="7">
        <f>IF(INDEX(Map!$C$2:$C$86,MATCH(D4541,Map!$A$2:$A$86,0),0)="","N/A",E4541*INDEX(Map!$C$2:$C$86,MATCH(D4541,Map!$A$2:$A$86,0),0))</f>
        <v>266</v>
      </c>
      <c r="Z4541" s="7" t="str">
        <f>IF(INDEX(Map!$D$2:$D$86,MATCH(D4541,Map!$A$2:$A$86,0),0)="","N/A",E4541*INDEX(Map!$D$2:$D$86,MATCH(D4541,Map!$A$2:$A$86,0),0))</f>
        <v>N/A</v>
      </c>
      <c r="AA4541" t="str">
        <f>INDEX(Map!$E$2:$E$86,MATCH(D4541,Map!$A$2:$A$86,0),0)</f>
        <v>Coal</v>
      </c>
    </row>
    <row r="4542" spans="1:27" x14ac:dyDescent="0.25">
      <c r="A4542" s="1" t="s">
        <v>122</v>
      </c>
      <c r="B4542" s="1" t="s">
        <v>113</v>
      </c>
      <c r="C4542" s="1">
        <v>5</v>
      </c>
      <c r="D4542" s="1" t="s">
        <v>27</v>
      </c>
      <c r="E4542" s="1">
        <v>282.39999999999998</v>
      </c>
      <c r="F4542" s="1">
        <v>0</v>
      </c>
      <c r="G4542" s="1">
        <v>77</v>
      </c>
      <c r="H4542" s="1">
        <v>2</v>
      </c>
      <c r="I4542" s="1">
        <v>2953</v>
      </c>
      <c r="J4542" s="1">
        <v>10455</v>
      </c>
      <c r="K4542" s="1">
        <v>701</v>
      </c>
      <c r="L4542" s="1">
        <v>204.5</v>
      </c>
      <c r="M4542" s="1">
        <v>6038</v>
      </c>
      <c r="N4542" s="1">
        <v>2</v>
      </c>
      <c r="O4542" s="1">
        <v>36</v>
      </c>
      <c r="P4542" s="1">
        <v>0</v>
      </c>
      <c r="Q4542" s="1">
        <v>338</v>
      </c>
      <c r="R4542" s="1">
        <v>22.57</v>
      </c>
      <c r="S4542" s="1">
        <v>22.7</v>
      </c>
      <c r="T4542" s="1">
        <v>6412</v>
      </c>
      <c r="U4542" s="3" t="str">
        <f t="shared" si="70"/>
        <v>2017Plan</v>
      </c>
      <c r="V4542" s="2">
        <f>DATE(A4542,INDEX(Map!$H$1:$H$12,MATCH(B4542,Map!$G$1:$G$12,0),0),1)</f>
        <v>44013</v>
      </c>
      <c r="W4542" t="str">
        <f>IF(AND(V4542&gt;=Map!$K$2,V4542&lt;=Map!$L$2),"Base",IF(AND(V4542&gt;=Map!$K$3,V4542&lt;=Map!$L$3),"Fcst","N/A"))</f>
        <v>N/A</v>
      </c>
      <c r="X4542" t="str">
        <f>INDEX(Map!$B$2:$B$86,MATCH(D4542,Map!$A$2:$A$86,0),0)</f>
        <v>Ghent 2</v>
      </c>
      <c r="Y4542" s="7">
        <f>IF(INDEX(Map!$C$2:$C$86,MATCH(D4542,Map!$A$2:$A$86,0),0)="","N/A",E4542*INDEX(Map!$C$2:$C$86,MATCH(D4542,Map!$A$2:$A$86,0),0))</f>
        <v>282.39999999999998</v>
      </c>
      <c r="Z4542" s="7" t="str">
        <f>IF(INDEX(Map!$D$2:$D$86,MATCH(D4542,Map!$A$2:$A$86,0),0)="","N/A",E4542*INDEX(Map!$D$2:$D$86,MATCH(D4542,Map!$A$2:$A$86,0),0))</f>
        <v>N/A</v>
      </c>
      <c r="AA4542" t="str">
        <f>INDEX(Map!$E$2:$E$86,MATCH(D4542,Map!$A$2:$A$86,0),0)</f>
        <v>Coal</v>
      </c>
    </row>
    <row r="4543" spans="1:27" x14ac:dyDescent="0.25">
      <c r="A4543" s="1" t="s">
        <v>122</v>
      </c>
      <c r="B4543" s="1" t="s">
        <v>113</v>
      </c>
      <c r="C4543" s="1">
        <v>6</v>
      </c>
      <c r="D4543" s="1" t="s">
        <v>28</v>
      </c>
      <c r="E4543" s="1">
        <v>281.7</v>
      </c>
      <c r="F4543" s="1">
        <v>0</v>
      </c>
      <c r="G4543" s="1">
        <v>78.099999999999994</v>
      </c>
      <c r="H4543" s="1">
        <v>2</v>
      </c>
      <c r="I4543" s="1">
        <v>3130.5</v>
      </c>
      <c r="J4543" s="1">
        <v>11112</v>
      </c>
      <c r="K4543" s="1">
        <v>682</v>
      </c>
      <c r="L4543" s="1">
        <v>204.5</v>
      </c>
      <c r="M4543" s="1">
        <v>6401</v>
      </c>
      <c r="N4543" s="1">
        <v>3</v>
      </c>
      <c r="O4543" s="1">
        <v>59</v>
      </c>
      <c r="P4543" s="1">
        <v>0</v>
      </c>
      <c r="Q4543" s="1">
        <v>561</v>
      </c>
      <c r="R4543" s="1">
        <v>24.71</v>
      </c>
      <c r="S4543" s="1">
        <v>24.92</v>
      </c>
      <c r="T4543" s="1">
        <v>7021</v>
      </c>
      <c r="U4543" s="3" t="str">
        <f t="shared" si="70"/>
        <v>2017Plan</v>
      </c>
      <c r="V4543" s="2">
        <f>DATE(A4543,INDEX(Map!$H$1:$H$12,MATCH(B4543,Map!$G$1:$G$12,0),0),1)</f>
        <v>44013</v>
      </c>
      <c r="W4543" t="str">
        <f>IF(AND(V4543&gt;=Map!$K$2,V4543&lt;=Map!$L$2),"Base",IF(AND(V4543&gt;=Map!$K$3,V4543&lt;=Map!$L$3),"Fcst","N/A"))</f>
        <v>N/A</v>
      </c>
      <c r="X4543" t="str">
        <f>INDEX(Map!$B$2:$B$86,MATCH(D4543,Map!$A$2:$A$86,0),0)</f>
        <v>Ghent 3</v>
      </c>
      <c r="Y4543" s="7">
        <f>IF(INDEX(Map!$C$2:$C$86,MATCH(D4543,Map!$A$2:$A$86,0),0)="","N/A",E4543*INDEX(Map!$C$2:$C$86,MATCH(D4543,Map!$A$2:$A$86,0),0))</f>
        <v>281.7</v>
      </c>
      <c r="Z4543" s="7" t="str">
        <f>IF(INDEX(Map!$D$2:$D$86,MATCH(D4543,Map!$A$2:$A$86,0),0)="","N/A",E4543*INDEX(Map!$D$2:$D$86,MATCH(D4543,Map!$A$2:$A$86,0),0))</f>
        <v>N/A</v>
      </c>
      <c r="AA4543" t="str">
        <f>INDEX(Map!$E$2:$E$86,MATCH(D4543,Map!$A$2:$A$86,0),0)</f>
        <v>Coal</v>
      </c>
    </row>
    <row r="4544" spans="1:27" x14ac:dyDescent="0.25">
      <c r="A4544" s="1" t="s">
        <v>122</v>
      </c>
      <c r="B4544" s="1" t="s">
        <v>113</v>
      </c>
      <c r="C4544" s="1">
        <v>7</v>
      </c>
      <c r="D4544" s="1" t="s">
        <v>29</v>
      </c>
      <c r="E4544" s="1">
        <v>277.3</v>
      </c>
      <c r="F4544" s="1">
        <v>0</v>
      </c>
      <c r="G4544" s="1">
        <v>80.099999999999994</v>
      </c>
      <c r="H4544" s="1">
        <v>2</v>
      </c>
      <c r="I4544" s="1">
        <v>3047.3</v>
      </c>
      <c r="J4544" s="1">
        <v>10990</v>
      </c>
      <c r="K4544" s="1">
        <v>704</v>
      </c>
      <c r="L4544" s="1">
        <v>204.5</v>
      </c>
      <c r="M4544" s="1">
        <v>6231</v>
      </c>
      <c r="N4544" s="1">
        <v>4</v>
      </c>
      <c r="O4544" s="1">
        <v>71</v>
      </c>
      <c r="P4544" s="1">
        <v>0</v>
      </c>
      <c r="Q4544" s="1">
        <v>572</v>
      </c>
      <c r="R4544" s="1">
        <v>24.54</v>
      </c>
      <c r="S4544" s="1">
        <v>24.79</v>
      </c>
      <c r="T4544" s="1">
        <v>6874</v>
      </c>
      <c r="U4544" s="3" t="str">
        <f t="shared" si="70"/>
        <v>2017Plan</v>
      </c>
      <c r="V4544" s="2">
        <f>DATE(A4544,INDEX(Map!$H$1:$H$12,MATCH(B4544,Map!$G$1:$G$12,0),0),1)</f>
        <v>44013</v>
      </c>
      <c r="W4544" t="str">
        <f>IF(AND(V4544&gt;=Map!$K$2,V4544&lt;=Map!$L$2),"Base",IF(AND(V4544&gt;=Map!$K$3,V4544&lt;=Map!$L$3),"Fcst","N/A"))</f>
        <v>N/A</v>
      </c>
      <c r="X4544" t="str">
        <f>INDEX(Map!$B$2:$B$86,MATCH(D4544,Map!$A$2:$A$86,0),0)</f>
        <v>Ghent 4</v>
      </c>
      <c r="Y4544" s="7">
        <f>IF(INDEX(Map!$C$2:$C$86,MATCH(D4544,Map!$A$2:$A$86,0),0)="","N/A",E4544*INDEX(Map!$C$2:$C$86,MATCH(D4544,Map!$A$2:$A$86,0),0))</f>
        <v>277.3</v>
      </c>
      <c r="Z4544" s="7" t="str">
        <f>IF(INDEX(Map!$D$2:$D$86,MATCH(D4544,Map!$A$2:$A$86,0),0)="","N/A",E4544*INDEX(Map!$D$2:$D$86,MATCH(D4544,Map!$A$2:$A$86,0),0))</f>
        <v>N/A</v>
      </c>
      <c r="AA4544" t="str">
        <f>INDEX(Map!$E$2:$E$86,MATCH(D4544,Map!$A$2:$A$86,0),0)</f>
        <v>Coal</v>
      </c>
    </row>
    <row r="4545" spans="1:27" x14ac:dyDescent="0.25">
      <c r="A4545" s="1" t="s">
        <v>122</v>
      </c>
      <c r="B4545" s="1" t="s">
        <v>113</v>
      </c>
      <c r="C4545" s="1">
        <v>8</v>
      </c>
      <c r="D4545" s="1" t="s">
        <v>30</v>
      </c>
      <c r="E4545" s="1">
        <v>170</v>
      </c>
      <c r="F4545" s="1">
        <v>0</v>
      </c>
      <c r="G4545" s="1">
        <v>76.2</v>
      </c>
      <c r="H4545" s="1">
        <v>2</v>
      </c>
      <c r="I4545" s="1">
        <v>1768.1</v>
      </c>
      <c r="J4545" s="1">
        <v>10401</v>
      </c>
      <c r="K4545" s="1">
        <v>695</v>
      </c>
      <c r="L4545" s="1">
        <v>204.1</v>
      </c>
      <c r="M4545" s="1">
        <v>3609</v>
      </c>
      <c r="N4545" s="1">
        <v>4</v>
      </c>
      <c r="O4545" s="1">
        <v>17</v>
      </c>
      <c r="P4545" s="1">
        <v>0</v>
      </c>
      <c r="Q4545" s="1">
        <v>156</v>
      </c>
      <c r="R4545" s="1">
        <v>22.15</v>
      </c>
      <c r="S4545" s="1">
        <v>22.25</v>
      </c>
      <c r="T4545" s="1">
        <v>3782</v>
      </c>
      <c r="U4545" s="3" t="str">
        <f t="shared" si="70"/>
        <v>2017Plan</v>
      </c>
      <c r="V4545" s="2">
        <f>DATE(A4545,INDEX(Map!$H$1:$H$12,MATCH(B4545,Map!$G$1:$G$12,0),0),1)</f>
        <v>44013</v>
      </c>
      <c r="W4545" t="str">
        <f>IF(AND(V4545&gt;=Map!$K$2,V4545&lt;=Map!$L$2),"Base",IF(AND(V4545&gt;=Map!$K$3,V4545&lt;=Map!$L$3),"Fcst","N/A"))</f>
        <v>N/A</v>
      </c>
      <c r="X4545" t="str">
        <f>INDEX(Map!$B$2:$B$86,MATCH(D4545,Map!$A$2:$A$86,0),0)</f>
        <v>Mill Creek 1</v>
      </c>
      <c r="Y4545" s="7" t="str">
        <f>IF(INDEX(Map!$C$2:$C$86,MATCH(D4545,Map!$A$2:$A$86,0),0)="","N/A",E4545*INDEX(Map!$C$2:$C$86,MATCH(D4545,Map!$A$2:$A$86,0),0))</f>
        <v>N/A</v>
      </c>
      <c r="Z4545" s="7">
        <f>IF(INDEX(Map!$D$2:$D$86,MATCH(D4545,Map!$A$2:$A$86,0),0)="","N/A",E4545*INDEX(Map!$D$2:$D$86,MATCH(D4545,Map!$A$2:$A$86,0),0))</f>
        <v>170</v>
      </c>
      <c r="AA4545" t="str">
        <f>INDEX(Map!$E$2:$E$86,MATCH(D4545,Map!$A$2:$A$86,0),0)</f>
        <v>Coal</v>
      </c>
    </row>
    <row r="4546" spans="1:27" x14ac:dyDescent="0.25">
      <c r="A4546" s="1" t="s">
        <v>122</v>
      </c>
      <c r="B4546" s="1" t="s">
        <v>113</v>
      </c>
      <c r="C4546" s="1">
        <v>9</v>
      </c>
      <c r="D4546" s="1" t="s">
        <v>31</v>
      </c>
      <c r="E4546" s="1">
        <v>161.9</v>
      </c>
      <c r="F4546" s="1">
        <v>0</v>
      </c>
      <c r="G4546" s="1">
        <v>73.3</v>
      </c>
      <c r="H4546" s="1">
        <v>2</v>
      </c>
      <c r="I4546" s="1">
        <v>1739.3</v>
      </c>
      <c r="J4546" s="1">
        <v>10743</v>
      </c>
      <c r="K4546" s="1">
        <v>697</v>
      </c>
      <c r="L4546" s="1">
        <v>204.1</v>
      </c>
      <c r="M4546" s="1">
        <v>3550</v>
      </c>
      <c r="N4546" s="1">
        <v>4</v>
      </c>
      <c r="O4546" s="1">
        <v>17</v>
      </c>
      <c r="P4546" s="1">
        <v>0</v>
      </c>
      <c r="Q4546" s="1">
        <v>189</v>
      </c>
      <c r="R4546" s="1">
        <v>23.09</v>
      </c>
      <c r="S4546" s="1">
        <v>23.2</v>
      </c>
      <c r="T4546" s="1">
        <v>3756</v>
      </c>
      <c r="U4546" s="3" t="str">
        <f t="shared" si="70"/>
        <v>2017Plan</v>
      </c>
      <c r="V4546" s="2">
        <f>DATE(A4546,INDEX(Map!$H$1:$H$12,MATCH(B4546,Map!$G$1:$G$12,0),0),1)</f>
        <v>44013</v>
      </c>
      <c r="W4546" t="str">
        <f>IF(AND(V4546&gt;=Map!$K$2,V4546&lt;=Map!$L$2),"Base",IF(AND(V4546&gt;=Map!$K$3,V4546&lt;=Map!$L$3),"Fcst","N/A"))</f>
        <v>N/A</v>
      </c>
      <c r="X4546" t="str">
        <f>INDEX(Map!$B$2:$B$86,MATCH(D4546,Map!$A$2:$A$86,0),0)</f>
        <v>Mill Creek 2</v>
      </c>
      <c r="Y4546" s="7" t="str">
        <f>IF(INDEX(Map!$C$2:$C$86,MATCH(D4546,Map!$A$2:$A$86,0),0)="","N/A",E4546*INDEX(Map!$C$2:$C$86,MATCH(D4546,Map!$A$2:$A$86,0),0))</f>
        <v>N/A</v>
      </c>
      <c r="Z4546" s="7">
        <f>IF(INDEX(Map!$D$2:$D$86,MATCH(D4546,Map!$A$2:$A$86,0),0)="","N/A",E4546*INDEX(Map!$D$2:$D$86,MATCH(D4546,Map!$A$2:$A$86,0),0))</f>
        <v>161.9</v>
      </c>
      <c r="AA4546" t="str">
        <f>INDEX(Map!$E$2:$E$86,MATCH(D4546,Map!$A$2:$A$86,0),0)</f>
        <v>Coal</v>
      </c>
    </row>
    <row r="4547" spans="1:27" x14ac:dyDescent="0.25">
      <c r="A4547" s="1" t="s">
        <v>122</v>
      </c>
      <c r="B4547" s="1" t="s">
        <v>113</v>
      </c>
      <c r="C4547" s="1">
        <v>10</v>
      </c>
      <c r="D4547" s="1" t="s">
        <v>32</v>
      </c>
      <c r="E4547" s="1">
        <v>212</v>
      </c>
      <c r="F4547" s="1">
        <v>0</v>
      </c>
      <c r="G4547" s="1">
        <v>74</v>
      </c>
      <c r="H4547" s="1">
        <v>2</v>
      </c>
      <c r="I4547" s="1">
        <v>2270.6999999999998</v>
      </c>
      <c r="J4547" s="1">
        <v>10712</v>
      </c>
      <c r="K4547" s="1">
        <v>687</v>
      </c>
      <c r="L4547" s="1">
        <v>204.1</v>
      </c>
      <c r="M4547" s="1">
        <v>4635</v>
      </c>
      <c r="N4547" s="1">
        <v>12</v>
      </c>
      <c r="O4547" s="1">
        <v>48</v>
      </c>
      <c r="P4547" s="1">
        <v>0</v>
      </c>
      <c r="Q4547" s="1">
        <v>278</v>
      </c>
      <c r="R4547" s="1">
        <v>23.18</v>
      </c>
      <c r="S4547" s="1">
        <v>23.4</v>
      </c>
      <c r="T4547" s="1">
        <v>4961</v>
      </c>
      <c r="U4547" s="3" t="str">
        <f t="shared" si="70"/>
        <v>2017Plan</v>
      </c>
      <c r="V4547" s="2">
        <f>DATE(A4547,INDEX(Map!$H$1:$H$12,MATCH(B4547,Map!$G$1:$G$12,0),0),1)</f>
        <v>44013</v>
      </c>
      <c r="W4547" t="str">
        <f>IF(AND(V4547&gt;=Map!$K$2,V4547&lt;=Map!$L$2),"Base",IF(AND(V4547&gt;=Map!$K$3,V4547&lt;=Map!$L$3),"Fcst","N/A"))</f>
        <v>N/A</v>
      </c>
      <c r="X4547" t="str">
        <f>INDEX(Map!$B$2:$B$86,MATCH(D4547,Map!$A$2:$A$86,0),0)</f>
        <v>Mill Creek 3</v>
      </c>
      <c r="Y4547" s="7" t="str">
        <f>IF(INDEX(Map!$C$2:$C$86,MATCH(D4547,Map!$A$2:$A$86,0),0)="","N/A",E4547*INDEX(Map!$C$2:$C$86,MATCH(D4547,Map!$A$2:$A$86,0),0))</f>
        <v>N/A</v>
      </c>
      <c r="Z4547" s="7">
        <f>IF(INDEX(Map!$D$2:$D$86,MATCH(D4547,Map!$A$2:$A$86,0),0)="","N/A",E4547*INDEX(Map!$D$2:$D$86,MATCH(D4547,Map!$A$2:$A$86,0),0))</f>
        <v>212</v>
      </c>
      <c r="AA4547" t="str">
        <f>INDEX(Map!$E$2:$E$86,MATCH(D4547,Map!$A$2:$A$86,0),0)</f>
        <v>Coal</v>
      </c>
    </row>
    <row r="4548" spans="1:27" x14ac:dyDescent="0.25">
      <c r="A4548" s="1" t="s">
        <v>122</v>
      </c>
      <c r="B4548" s="1" t="s">
        <v>113</v>
      </c>
      <c r="C4548" s="1">
        <v>11</v>
      </c>
      <c r="D4548" s="1" t="s">
        <v>33</v>
      </c>
      <c r="E4548" s="1">
        <v>270.60000000000002</v>
      </c>
      <c r="F4548" s="1">
        <v>0</v>
      </c>
      <c r="G4548" s="1">
        <v>76.2</v>
      </c>
      <c r="H4548" s="1">
        <v>2</v>
      </c>
      <c r="I4548" s="1">
        <v>2833.9</v>
      </c>
      <c r="J4548" s="1">
        <v>10473</v>
      </c>
      <c r="K4548" s="1">
        <v>691</v>
      </c>
      <c r="L4548" s="1">
        <v>204.1</v>
      </c>
      <c r="M4548" s="1">
        <v>5785</v>
      </c>
      <c r="N4548" s="1">
        <v>19</v>
      </c>
      <c r="O4548" s="1">
        <v>76</v>
      </c>
      <c r="P4548" s="1">
        <v>0</v>
      </c>
      <c r="Q4548" s="1">
        <v>330</v>
      </c>
      <c r="R4548" s="1">
        <v>22.59</v>
      </c>
      <c r="S4548" s="1">
        <v>22.88</v>
      </c>
      <c r="T4548" s="1">
        <v>6190</v>
      </c>
      <c r="U4548" s="3" t="str">
        <f t="shared" ref="U4548:U4611" si="71">U4547</f>
        <v>2017Plan</v>
      </c>
      <c r="V4548" s="2">
        <f>DATE(A4548,INDEX(Map!$H$1:$H$12,MATCH(B4548,Map!$G$1:$G$12,0),0),1)</f>
        <v>44013</v>
      </c>
      <c r="W4548" t="str">
        <f>IF(AND(V4548&gt;=Map!$K$2,V4548&lt;=Map!$L$2),"Base",IF(AND(V4548&gt;=Map!$K$3,V4548&lt;=Map!$L$3),"Fcst","N/A"))</f>
        <v>N/A</v>
      </c>
      <c r="X4548" t="str">
        <f>INDEX(Map!$B$2:$B$86,MATCH(D4548,Map!$A$2:$A$86,0),0)</f>
        <v>Mill Creek 4</v>
      </c>
      <c r="Y4548" s="7" t="str">
        <f>IF(INDEX(Map!$C$2:$C$86,MATCH(D4548,Map!$A$2:$A$86,0),0)="","N/A",E4548*INDEX(Map!$C$2:$C$86,MATCH(D4548,Map!$A$2:$A$86,0),0))</f>
        <v>N/A</v>
      </c>
      <c r="Z4548" s="7">
        <f>IF(INDEX(Map!$D$2:$D$86,MATCH(D4548,Map!$A$2:$A$86,0),0)="","N/A",E4548*INDEX(Map!$D$2:$D$86,MATCH(D4548,Map!$A$2:$A$86,0),0))</f>
        <v>270.60000000000002</v>
      </c>
      <c r="AA4548" t="str">
        <f>INDEX(Map!$E$2:$E$86,MATCH(D4548,Map!$A$2:$A$86,0),0)</f>
        <v>Coal</v>
      </c>
    </row>
    <row r="4549" spans="1:27" x14ac:dyDescent="0.25">
      <c r="A4549" s="1" t="s">
        <v>122</v>
      </c>
      <c r="B4549" s="1" t="s">
        <v>113</v>
      </c>
      <c r="C4549" s="1">
        <v>12</v>
      </c>
      <c r="D4549" s="1" t="s">
        <v>34</v>
      </c>
      <c r="E4549" s="1">
        <v>228</v>
      </c>
      <c r="F4549" s="1">
        <v>0</v>
      </c>
      <c r="G4549" s="1">
        <v>82.8</v>
      </c>
      <c r="H4549" s="1">
        <v>2</v>
      </c>
      <c r="I4549" s="1">
        <v>2440.6</v>
      </c>
      <c r="J4549" s="1">
        <v>10703</v>
      </c>
      <c r="K4549" s="1">
        <v>700</v>
      </c>
      <c r="L4549" s="1">
        <v>198.6</v>
      </c>
      <c r="M4549" s="1">
        <v>4847</v>
      </c>
      <c r="N4549" s="1">
        <v>7</v>
      </c>
      <c r="O4549" s="1">
        <v>24</v>
      </c>
      <c r="P4549" s="1">
        <v>0</v>
      </c>
      <c r="Q4549" s="1">
        <v>309</v>
      </c>
      <c r="R4549" s="1">
        <v>22.61</v>
      </c>
      <c r="S4549" s="1">
        <v>22.71</v>
      </c>
      <c r="T4549" s="1">
        <v>5179</v>
      </c>
      <c r="U4549" s="3" t="str">
        <f t="shared" si="71"/>
        <v>2017Plan</v>
      </c>
      <c r="V4549" s="2">
        <f>DATE(A4549,INDEX(Map!$H$1:$H$12,MATCH(B4549,Map!$G$1:$G$12,0),0),1)</f>
        <v>44013</v>
      </c>
      <c r="W4549" t="str">
        <f>IF(AND(V4549&gt;=Map!$K$2,V4549&lt;=Map!$L$2),"Base",IF(AND(V4549&gt;=Map!$K$3,V4549&lt;=Map!$L$3),"Fcst","N/A"))</f>
        <v>N/A</v>
      </c>
      <c r="X4549" t="str">
        <f>INDEX(Map!$B$2:$B$86,MATCH(D4549,Map!$A$2:$A$86,0),0)</f>
        <v>Trimble County 1</v>
      </c>
      <c r="Y4549" s="7" t="str">
        <f>IF(INDEX(Map!$C$2:$C$86,MATCH(D4549,Map!$A$2:$A$86,0),0)="","N/A",E4549*INDEX(Map!$C$2:$C$86,MATCH(D4549,Map!$A$2:$A$86,0),0))</f>
        <v>N/A</v>
      </c>
      <c r="Z4549" s="7">
        <f>IF(INDEX(Map!$D$2:$D$86,MATCH(D4549,Map!$A$2:$A$86,0),0)="","N/A",E4549*INDEX(Map!$D$2:$D$86,MATCH(D4549,Map!$A$2:$A$86,0),0))</f>
        <v>228</v>
      </c>
      <c r="AA4549" t="str">
        <f>INDEX(Map!$E$2:$E$86,MATCH(D4549,Map!$A$2:$A$86,0),0)</f>
        <v>Coal</v>
      </c>
    </row>
    <row r="4550" spans="1:27" x14ac:dyDescent="0.25">
      <c r="A4550" s="1" t="s">
        <v>122</v>
      </c>
      <c r="B4550" s="1" t="s">
        <v>113</v>
      </c>
      <c r="C4550" s="1">
        <v>13</v>
      </c>
      <c r="D4550" s="1" t="s">
        <v>35</v>
      </c>
      <c r="E4550" s="1">
        <v>352.8</v>
      </c>
      <c r="F4550" s="1">
        <v>0</v>
      </c>
      <c r="G4550" s="1">
        <v>86.4</v>
      </c>
      <c r="H4550" s="1">
        <v>1</v>
      </c>
      <c r="I4550" s="1">
        <v>3256.5</v>
      </c>
      <c r="J4550" s="1">
        <v>9230</v>
      </c>
      <c r="K4550" s="1">
        <v>681</v>
      </c>
      <c r="L4550" s="1">
        <v>208.3</v>
      </c>
      <c r="M4550" s="1">
        <v>6782</v>
      </c>
      <c r="N4550" s="1">
        <v>14</v>
      </c>
      <c r="O4550" s="1">
        <v>50</v>
      </c>
      <c r="P4550" s="1">
        <v>0</v>
      </c>
      <c r="Q4550" s="1">
        <v>525</v>
      </c>
      <c r="R4550" s="1">
        <v>20.71</v>
      </c>
      <c r="S4550" s="1">
        <v>20.85</v>
      </c>
      <c r="T4550" s="1">
        <v>7357</v>
      </c>
      <c r="U4550" s="3" t="str">
        <f t="shared" si="71"/>
        <v>2017Plan</v>
      </c>
      <c r="V4550" s="2">
        <f>DATE(A4550,INDEX(Map!$H$1:$H$12,MATCH(B4550,Map!$G$1:$G$12,0),0),1)</f>
        <v>44013</v>
      </c>
      <c r="W4550" t="str">
        <f>IF(AND(V4550&gt;=Map!$K$2,V4550&lt;=Map!$L$2),"Base",IF(AND(V4550&gt;=Map!$K$3,V4550&lt;=Map!$L$3),"Fcst","N/A"))</f>
        <v>N/A</v>
      </c>
      <c r="X4550" t="str">
        <f>INDEX(Map!$B$2:$B$86,MATCH(D4550,Map!$A$2:$A$86,0),0)</f>
        <v>Trimble County 2</v>
      </c>
      <c r="Y4550" s="7">
        <f>IF(INDEX(Map!$C$2:$C$86,MATCH(D4550,Map!$A$2:$A$86,0),0)="","N/A",E4550*INDEX(Map!$C$2:$C$86,MATCH(D4550,Map!$A$2:$A$86,0),0))</f>
        <v>285.76800000000003</v>
      </c>
      <c r="Z4550" s="7">
        <f>IF(INDEX(Map!$D$2:$D$86,MATCH(D4550,Map!$A$2:$A$86,0),0)="","N/A",E4550*INDEX(Map!$D$2:$D$86,MATCH(D4550,Map!$A$2:$A$86,0),0))</f>
        <v>67.031999999999996</v>
      </c>
      <c r="AA4550" t="str">
        <f>INDEX(Map!$E$2:$E$86,MATCH(D4550,Map!$A$2:$A$86,0),0)</f>
        <v>Coal</v>
      </c>
    </row>
    <row r="4551" spans="1:27" x14ac:dyDescent="0.25">
      <c r="A4551" s="1" t="s">
        <v>122</v>
      </c>
      <c r="B4551" s="1" t="s">
        <v>113</v>
      </c>
      <c r="C4551" s="1">
        <v>14</v>
      </c>
      <c r="D4551" s="1" t="s">
        <v>36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</v>
      </c>
      <c r="U4551" s="3" t="str">
        <f t="shared" si="71"/>
        <v>2017Plan</v>
      </c>
      <c r="V4551" s="2">
        <f>DATE(A4551,INDEX(Map!$H$1:$H$12,MATCH(B4551,Map!$G$1:$G$12,0),0),1)</f>
        <v>44013</v>
      </c>
      <c r="W4551" t="str">
        <f>IF(AND(V4551&gt;=Map!$K$2,V4551&lt;=Map!$L$2),"Base",IF(AND(V4551&gt;=Map!$K$3,V4551&lt;=Map!$L$3),"Fcst","N/A"))</f>
        <v>N/A</v>
      </c>
      <c r="X4551" t="str">
        <f>INDEX(Map!$B$2:$B$86,MATCH(D4551,Map!$A$2:$A$86,0),0)</f>
        <v>Cane Run 7</v>
      </c>
      <c r="Y4551" s="7">
        <f>IF(INDEX(Map!$C$2:$C$86,MATCH(D4551,Map!$A$2:$A$86,0),0)="","N/A",E4551*INDEX(Map!$C$2:$C$86,MATCH(D4551,Map!$A$2:$A$86,0),0))</f>
        <v>0</v>
      </c>
      <c r="Z4551" s="7">
        <f>IF(INDEX(Map!$D$2:$D$86,MATCH(D4551,Map!$A$2:$A$86,0),0)="","N/A",E4551*INDEX(Map!$D$2:$D$86,MATCH(D4551,Map!$A$2:$A$86,0),0))</f>
        <v>0</v>
      </c>
      <c r="AA4551" t="str">
        <f>INDEX(Map!$E$2:$E$86,MATCH(D4551,Map!$A$2:$A$86,0),0)</f>
        <v>NGCC</v>
      </c>
    </row>
    <row r="4552" spans="1:27" x14ac:dyDescent="0.25">
      <c r="A4552" s="1" t="s">
        <v>122</v>
      </c>
      <c r="B4552" s="1" t="s">
        <v>113</v>
      </c>
      <c r="C4552" s="1">
        <v>15</v>
      </c>
      <c r="D4552" s="1" t="s">
        <v>37</v>
      </c>
      <c r="E4552" s="1">
        <v>357.9</v>
      </c>
      <c r="F4552" s="1">
        <v>0</v>
      </c>
      <c r="G4552" s="1">
        <v>72.7</v>
      </c>
      <c r="H4552" s="1">
        <v>9</v>
      </c>
      <c r="I4552" s="1">
        <v>2461.3000000000002</v>
      </c>
      <c r="J4552" s="1">
        <v>6878</v>
      </c>
      <c r="K4552" s="1">
        <v>576</v>
      </c>
      <c r="L4552" s="1">
        <v>361.7</v>
      </c>
      <c r="M4552" s="1">
        <v>8902</v>
      </c>
      <c r="N4552" s="1">
        <v>26</v>
      </c>
      <c r="O4552" s="1">
        <v>96</v>
      </c>
      <c r="P4552" s="1">
        <v>0</v>
      </c>
      <c r="Q4552" s="1">
        <v>492</v>
      </c>
      <c r="R4552" s="1">
        <v>26.25</v>
      </c>
      <c r="S4552" s="1">
        <v>26.52</v>
      </c>
      <c r="T4552" s="1">
        <v>9490</v>
      </c>
      <c r="U4552" s="3" t="str">
        <f t="shared" si="71"/>
        <v>2017Plan</v>
      </c>
      <c r="V4552" s="2">
        <f>DATE(A4552,INDEX(Map!$H$1:$H$12,MATCH(B4552,Map!$G$1:$G$12,0),0),1)</f>
        <v>44013</v>
      </c>
      <c r="W4552" t="str">
        <f>IF(AND(V4552&gt;=Map!$K$2,V4552&lt;=Map!$L$2),"Base",IF(AND(V4552&gt;=Map!$K$3,V4552&lt;=Map!$L$3),"Fcst","N/A"))</f>
        <v>N/A</v>
      </c>
      <c r="X4552" t="str">
        <f>INDEX(Map!$B$2:$B$86,MATCH(D4552,Map!$A$2:$A$86,0),0)</f>
        <v>Cane Run 7</v>
      </c>
      <c r="Y4552" s="7">
        <f>IF(INDEX(Map!$C$2:$C$86,MATCH(D4552,Map!$A$2:$A$86,0),0)="","N/A",E4552*INDEX(Map!$C$2:$C$86,MATCH(D4552,Map!$A$2:$A$86,0),0))</f>
        <v>279.16199999999998</v>
      </c>
      <c r="Z4552" s="7">
        <f>IF(INDEX(Map!$D$2:$D$86,MATCH(D4552,Map!$A$2:$A$86,0),0)="","N/A",E4552*INDEX(Map!$D$2:$D$86,MATCH(D4552,Map!$A$2:$A$86,0),0))</f>
        <v>78.738</v>
      </c>
      <c r="AA4552" t="str">
        <f>INDEX(Map!$E$2:$E$86,MATCH(D4552,Map!$A$2:$A$86,0),0)</f>
        <v>NGCC</v>
      </c>
    </row>
    <row r="4553" spans="1:27" x14ac:dyDescent="0.25">
      <c r="A4553" s="1" t="s">
        <v>122</v>
      </c>
      <c r="B4553" s="1" t="s">
        <v>113</v>
      </c>
      <c r="C4553" s="1">
        <v>16</v>
      </c>
      <c r="D4553" s="1" t="s">
        <v>38</v>
      </c>
      <c r="E4553" s="1">
        <v>3.2</v>
      </c>
      <c r="F4553" s="1">
        <v>0</v>
      </c>
      <c r="G4553" s="1">
        <v>4</v>
      </c>
      <c r="H4553" s="1">
        <v>7</v>
      </c>
      <c r="I4553" s="1">
        <v>46</v>
      </c>
      <c r="J4553" s="1">
        <v>14220</v>
      </c>
      <c r="K4553" s="1">
        <v>50</v>
      </c>
      <c r="L4553" s="1">
        <v>363.6</v>
      </c>
      <c r="M4553" s="1">
        <v>167</v>
      </c>
      <c r="N4553" s="1">
        <v>1</v>
      </c>
      <c r="O4553" s="1">
        <v>2</v>
      </c>
      <c r="P4553" s="1">
        <v>0</v>
      </c>
      <c r="Q4553" s="1">
        <v>0</v>
      </c>
      <c r="R4553" s="1">
        <v>51.71</v>
      </c>
      <c r="S4553" s="1">
        <v>52.33</v>
      </c>
      <c r="T4553" s="1">
        <v>169</v>
      </c>
      <c r="U4553" s="3" t="str">
        <f t="shared" si="71"/>
        <v>2017Plan</v>
      </c>
      <c r="V4553" s="2">
        <f>DATE(A4553,INDEX(Map!$H$1:$H$12,MATCH(B4553,Map!$G$1:$G$12,0),0),1)</f>
        <v>44013</v>
      </c>
      <c r="W4553" t="str">
        <f>IF(AND(V4553&gt;=Map!$K$2,V4553&lt;=Map!$L$2),"Base",IF(AND(V4553&gt;=Map!$K$3,V4553&lt;=Map!$L$3),"Fcst","N/A"))</f>
        <v>N/A</v>
      </c>
      <c r="X4553" t="str">
        <f>INDEX(Map!$B$2:$B$86,MATCH(D4553,Map!$A$2:$A$86,0),0)</f>
        <v>Brown 5</v>
      </c>
      <c r="Y4553" s="7">
        <f>IF(INDEX(Map!$C$2:$C$86,MATCH(D4553,Map!$A$2:$A$86,0),0)="","N/A",E4553*INDEX(Map!$C$2:$C$86,MATCH(D4553,Map!$A$2:$A$86,0),0))</f>
        <v>1.504</v>
      </c>
      <c r="Z4553" s="7">
        <f>IF(INDEX(Map!$D$2:$D$86,MATCH(D4553,Map!$A$2:$A$86,0),0)="","N/A",E4553*INDEX(Map!$D$2:$D$86,MATCH(D4553,Map!$A$2:$A$86,0),0))</f>
        <v>1.6960000000000002</v>
      </c>
      <c r="AA4553" t="str">
        <f>INDEX(Map!$E$2:$E$86,MATCH(D4553,Map!$A$2:$A$86,0),0)</f>
        <v>SCCT</v>
      </c>
    </row>
    <row r="4554" spans="1:27" x14ac:dyDescent="0.25">
      <c r="A4554" s="1" t="s">
        <v>122</v>
      </c>
      <c r="B4554" s="1" t="s">
        <v>113</v>
      </c>
      <c r="C4554" s="1">
        <v>17</v>
      </c>
      <c r="D4554" s="1" t="s">
        <v>39</v>
      </c>
      <c r="E4554" s="1">
        <v>0.1</v>
      </c>
      <c r="F4554" s="1">
        <v>0</v>
      </c>
      <c r="G4554" s="1">
        <v>0.1</v>
      </c>
      <c r="H4554" s="1">
        <v>4</v>
      </c>
      <c r="I4554" s="1">
        <v>2</v>
      </c>
      <c r="J4554" s="1">
        <v>16510</v>
      </c>
      <c r="K4554" s="1">
        <v>4</v>
      </c>
      <c r="L4554" s="1">
        <v>363.6</v>
      </c>
      <c r="M4554" s="1">
        <v>7</v>
      </c>
      <c r="N4554" s="1">
        <v>0</v>
      </c>
      <c r="O4554" s="1">
        <v>0</v>
      </c>
      <c r="P4554" s="1">
        <v>0</v>
      </c>
      <c r="Q4554" s="1">
        <v>0</v>
      </c>
      <c r="R4554" s="1">
        <v>60.04</v>
      </c>
      <c r="S4554" s="1">
        <v>60.04</v>
      </c>
      <c r="T4554" s="1">
        <v>7</v>
      </c>
      <c r="U4554" s="3" t="str">
        <f t="shared" si="71"/>
        <v>2017Plan</v>
      </c>
      <c r="V4554" s="2">
        <f>DATE(A4554,INDEX(Map!$H$1:$H$12,MATCH(B4554,Map!$G$1:$G$12,0),0),1)</f>
        <v>44013</v>
      </c>
      <c r="W4554" t="str">
        <f>IF(AND(V4554&gt;=Map!$K$2,V4554&lt;=Map!$L$2),"Base",IF(AND(V4554&gt;=Map!$K$3,V4554&lt;=Map!$L$3),"Fcst","N/A"))</f>
        <v>N/A</v>
      </c>
      <c r="X4554" t="str">
        <f>INDEX(Map!$B$2:$B$86,MATCH(D4554,Map!$A$2:$A$86,0),0)</f>
        <v>Brown 5</v>
      </c>
      <c r="Y4554" s="7">
        <f>IF(INDEX(Map!$C$2:$C$86,MATCH(D4554,Map!$A$2:$A$86,0),0)="","N/A",E4554*INDEX(Map!$C$2:$C$86,MATCH(D4554,Map!$A$2:$A$86,0),0))</f>
        <v>4.7E-2</v>
      </c>
      <c r="Z4554" s="7">
        <f>IF(INDEX(Map!$D$2:$D$86,MATCH(D4554,Map!$A$2:$A$86,0),0)="","N/A",E4554*INDEX(Map!$D$2:$D$86,MATCH(D4554,Map!$A$2:$A$86,0),0))</f>
        <v>5.3000000000000005E-2</v>
      </c>
      <c r="AA4554" t="str">
        <f>INDEX(Map!$E$2:$E$86,MATCH(D4554,Map!$A$2:$A$86,0),0)</f>
        <v>SCCT</v>
      </c>
    </row>
    <row r="4555" spans="1:27" x14ac:dyDescent="0.25">
      <c r="A4555" s="1" t="s">
        <v>122</v>
      </c>
      <c r="B4555" s="1" t="s">
        <v>113</v>
      </c>
      <c r="C4555" s="1">
        <v>18</v>
      </c>
      <c r="D4555" s="1" t="s">
        <v>40</v>
      </c>
      <c r="E4555" s="1">
        <v>9.4</v>
      </c>
      <c r="F4555" s="1">
        <v>0</v>
      </c>
      <c r="G4555" s="1">
        <v>8.6999999999999993</v>
      </c>
      <c r="H4555" s="1">
        <v>10</v>
      </c>
      <c r="I4555" s="1">
        <v>107.3</v>
      </c>
      <c r="J4555" s="1">
        <v>11390</v>
      </c>
      <c r="K4555" s="1">
        <v>78</v>
      </c>
      <c r="L4555" s="1">
        <v>363.6</v>
      </c>
      <c r="M4555" s="1">
        <v>390</v>
      </c>
      <c r="N4555" s="1">
        <v>2</v>
      </c>
      <c r="O4555" s="1">
        <v>94</v>
      </c>
      <c r="P4555" s="1">
        <v>0</v>
      </c>
      <c r="Q4555" s="1">
        <v>35</v>
      </c>
      <c r="R4555" s="1">
        <v>45.12</v>
      </c>
      <c r="S4555" s="1">
        <v>55.08</v>
      </c>
      <c r="T4555" s="1">
        <v>519</v>
      </c>
      <c r="U4555" s="3" t="str">
        <f t="shared" si="71"/>
        <v>2017Plan</v>
      </c>
      <c r="V4555" s="2">
        <f>DATE(A4555,INDEX(Map!$H$1:$H$12,MATCH(B4555,Map!$G$1:$G$12,0),0),1)</f>
        <v>44013</v>
      </c>
      <c r="W4555" t="str">
        <f>IF(AND(V4555&gt;=Map!$K$2,V4555&lt;=Map!$L$2),"Base",IF(AND(V4555&gt;=Map!$K$3,V4555&lt;=Map!$L$3),"Fcst","N/A"))</f>
        <v>N/A</v>
      </c>
      <c r="X4555" t="str">
        <f>INDEX(Map!$B$2:$B$86,MATCH(D4555,Map!$A$2:$A$86,0),0)</f>
        <v>Brown 6</v>
      </c>
      <c r="Y4555" s="7">
        <f>IF(INDEX(Map!$C$2:$C$86,MATCH(D4555,Map!$A$2:$A$86,0),0)="","N/A",E4555*INDEX(Map!$C$2:$C$86,MATCH(D4555,Map!$A$2:$A$86,0),0))</f>
        <v>5.8280000000000003</v>
      </c>
      <c r="Z4555" s="7">
        <f>IF(INDEX(Map!$D$2:$D$86,MATCH(D4555,Map!$A$2:$A$86,0),0)="","N/A",E4555*INDEX(Map!$D$2:$D$86,MATCH(D4555,Map!$A$2:$A$86,0),0))</f>
        <v>3.5720000000000001</v>
      </c>
      <c r="AA4555" t="str">
        <f>INDEX(Map!$E$2:$E$86,MATCH(D4555,Map!$A$2:$A$86,0),0)</f>
        <v>SCCT</v>
      </c>
    </row>
    <row r="4556" spans="1:27" x14ac:dyDescent="0.25">
      <c r="A4556" s="1" t="s">
        <v>122</v>
      </c>
      <c r="B4556" s="1" t="s">
        <v>113</v>
      </c>
      <c r="C4556" s="1">
        <v>19</v>
      </c>
      <c r="D4556" s="1" t="s">
        <v>41</v>
      </c>
      <c r="E4556" s="1">
        <v>9.6</v>
      </c>
      <c r="F4556" s="1">
        <v>0</v>
      </c>
      <c r="G4556" s="1">
        <v>8.9</v>
      </c>
      <c r="H4556" s="1">
        <v>10</v>
      </c>
      <c r="I4556" s="1">
        <v>109.3</v>
      </c>
      <c r="J4556" s="1">
        <v>11345</v>
      </c>
      <c r="K4556" s="1">
        <v>79</v>
      </c>
      <c r="L4556" s="1">
        <v>363.7</v>
      </c>
      <c r="M4556" s="1">
        <v>397</v>
      </c>
      <c r="N4556" s="1">
        <v>2</v>
      </c>
      <c r="O4556" s="1">
        <v>99</v>
      </c>
      <c r="P4556" s="1">
        <v>0</v>
      </c>
      <c r="Q4556" s="1">
        <v>35</v>
      </c>
      <c r="R4556" s="1">
        <v>44.92</v>
      </c>
      <c r="S4556" s="1">
        <v>55.22</v>
      </c>
      <c r="T4556" s="1">
        <v>532</v>
      </c>
      <c r="U4556" s="3" t="str">
        <f t="shared" si="71"/>
        <v>2017Plan</v>
      </c>
      <c r="V4556" s="2">
        <f>DATE(A4556,INDEX(Map!$H$1:$H$12,MATCH(B4556,Map!$G$1:$G$12,0),0),1)</f>
        <v>44013</v>
      </c>
      <c r="W4556" t="str">
        <f>IF(AND(V4556&gt;=Map!$K$2,V4556&lt;=Map!$L$2),"Base",IF(AND(V4556&gt;=Map!$K$3,V4556&lt;=Map!$L$3),"Fcst","N/A"))</f>
        <v>N/A</v>
      </c>
      <c r="X4556" t="str">
        <f>INDEX(Map!$B$2:$B$86,MATCH(D4556,Map!$A$2:$A$86,0),0)</f>
        <v>Brown 7</v>
      </c>
      <c r="Y4556" s="7">
        <f>IF(INDEX(Map!$C$2:$C$86,MATCH(D4556,Map!$A$2:$A$86,0),0)="","N/A",E4556*INDEX(Map!$C$2:$C$86,MATCH(D4556,Map!$A$2:$A$86,0),0))</f>
        <v>5.952</v>
      </c>
      <c r="Z4556" s="7">
        <f>IF(INDEX(Map!$D$2:$D$86,MATCH(D4556,Map!$A$2:$A$86,0),0)="","N/A",E4556*INDEX(Map!$D$2:$D$86,MATCH(D4556,Map!$A$2:$A$86,0),0))</f>
        <v>3.6479999999999997</v>
      </c>
      <c r="AA4556" t="str">
        <f>INDEX(Map!$E$2:$E$86,MATCH(D4556,Map!$A$2:$A$86,0),0)</f>
        <v>SCCT</v>
      </c>
    </row>
    <row r="4557" spans="1:27" x14ac:dyDescent="0.25">
      <c r="A4557" s="1" t="s">
        <v>122</v>
      </c>
      <c r="B4557" s="1" t="s">
        <v>113</v>
      </c>
      <c r="C4557" s="1">
        <v>20</v>
      </c>
      <c r="D4557" s="1" t="s">
        <v>42</v>
      </c>
      <c r="E4557" s="1">
        <v>1.6</v>
      </c>
      <c r="F4557" s="1">
        <v>0</v>
      </c>
      <c r="G4557" s="1">
        <v>2.1</v>
      </c>
      <c r="H4557" s="1">
        <v>6</v>
      </c>
      <c r="I4557" s="1">
        <v>25.8</v>
      </c>
      <c r="J4557" s="1">
        <v>16110</v>
      </c>
      <c r="K4557" s="1">
        <v>32</v>
      </c>
      <c r="L4557" s="1">
        <v>363.6</v>
      </c>
      <c r="M4557" s="1">
        <v>94</v>
      </c>
      <c r="N4557" s="1">
        <v>0</v>
      </c>
      <c r="O4557" s="1">
        <v>2</v>
      </c>
      <c r="P4557" s="1">
        <v>0</v>
      </c>
      <c r="Q4557" s="1">
        <v>0</v>
      </c>
      <c r="R4557" s="1">
        <v>58.58</v>
      </c>
      <c r="S4557" s="1">
        <v>59.64</v>
      </c>
      <c r="T4557" s="1">
        <v>95</v>
      </c>
      <c r="U4557" s="3" t="str">
        <f t="shared" si="71"/>
        <v>2017Plan</v>
      </c>
      <c r="V4557" s="2">
        <f>DATE(A4557,INDEX(Map!$H$1:$H$12,MATCH(B4557,Map!$G$1:$G$12,0),0),1)</f>
        <v>44013</v>
      </c>
      <c r="W4557" t="str">
        <f>IF(AND(V4557&gt;=Map!$K$2,V4557&lt;=Map!$L$2),"Base",IF(AND(V4557&gt;=Map!$K$3,V4557&lt;=Map!$L$3),"Fcst","N/A"))</f>
        <v>N/A</v>
      </c>
      <c r="X4557" t="str">
        <f>INDEX(Map!$B$2:$B$86,MATCH(D4557,Map!$A$2:$A$86,0),0)</f>
        <v>Brown 8</v>
      </c>
      <c r="Y4557" s="7">
        <f>IF(INDEX(Map!$C$2:$C$86,MATCH(D4557,Map!$A$2:$A$86,0),0)="","N/A",E4557*INDEX(Map!$C$2:$C$86,MATCH(D4557,Map!$A$2:$A$86,0),0))</f>
        <v>1.6</v>
      </c>
      <c r="Z4557" s="7" t="str">
        <f>IF(INDEX(Map!$D$2:$D$86,MATCH(D4557,Map!$A$2:$A$86,0),0)="","N/A",E4557*INDEX(Map!$D$2:$D$86,MATCH(D4557,Map!$A$2:$A$86,0),0))</f>
        <v>N/A</v>
      </c>
      <c r="AA4557" t="str">
        <f>INDEX(Map!$E$2:$E$86,MATCH(D4557,Map!$A$2:$A$86,0),0)</f>
        <v>SCCT</v>
      </c>
    </row>
    <row r="4558" spans="1:27" x14ac:dyDescent="0.25">
      <c r="A4558" s="1" t="s">
        <v>122</v>
      </c>
      <c r="B4558" s="1" t="s">
        <v>113</v>
      </c>
      <c r="C4558" s="1">
        <v>21</v>
      </c>
      <c r="D4558" s="1" t="s">
        <v>43</v>
      </c>
      <c r="E4558" s="1">
        <v>0.1</v>
      </c>
      <c r="F4558" s="1">
        <v>0</v>
      </c>
      <c r="G4558" s="1">
        <v>0.1</v>
      </c>
      <c r="H4558" s="1">
        <v>3</v>
      </c>
      <c r="I4558" s="1">
        <v>1.8</v>
      </c>
      <c r="J4558" s="1">
        <v>16329</v>
      </c>
      <c r="K4558" s="1">
        <v>4</v>
      </c>
      <c r="L4558" s="1">
        <v>363.6</v>
      </c>
      <c r="M4558" s="1">
        <v>6</v>
      </c>
      <c r="N4558" s="1">
        <v>0</v>
      </c>
      <c r="O4558" s="1">
        <v>0</v>
      </c>
      <c r="P4558" s="1">
        <v>0</v>
      </c>
      <c r="Q4558" s="1">
        <v>0</v>
      </c>
      <c r="R4558" s="1">
        <v>59.38</v>
      </c>
      <c r="S4558" s="1">
        <v>59.38</v>
      </c>
      <c r="T4558" s="1">
        <v>6</v>
      </c>
      <c r="U4558" s="3" t="str">
        <f t="shared" si="71"/>
        <v>2017Plan</v>
      </c>
      <c r="V4558" s="2">
        <f>DATE(A4558,INDEX(Map!$H$1:$H$12,MATCH(B4558,Map!$G$1:$G$12,0),0),1)</f>
        <v>44013</v>
      </c>
      <c r="W4558" t="str">
        <f>IF(AND(V4558&gt;=Map!$K$2,V4558&lt;=Map!$L$2),"Base",IF(AND(V4558&gt;=Map!$K$3,V4558&lt;=Map!$L$3),"Fcst","N/A"))</f>
        <v>N/A</v>
      </c>
      <c r="X4558" t="str">
        <f>INDEX(Map!$B$2:$B$86,MATCH(D4558,Map!$A$2:$A$86,0),0)</f>
        <v>Brown 8</v>
      </c>
      <c r="Y4558" s="7">
        <f>IF(INDEX(Map!$C$2:$C$86,MATCH(D4558,Map!$A$2:$A$86,0),0)="","N/A",E4558*INDEX(Map!$C$2:$C$86,MATCH(D4558,Map!$A$2:$A$86,0),0))</f>
        <v>0.1</v>
      </c>
      <c r="Z4558" s="7" t="str">
        <f>IF(INDEX(Map!$D$2:$D$86,MATCH(D4558,Map!$A$2:$A$86,0),0)="","N/A",E4558*INDEX(Map!$D$2:$D$86,MATCH(D4558,Map!$A$2:$A$86,0),0))</f>
        <v>N/A</v>
      </c>
      <c r="AA4558" t="str">
        <f>INDEX(Map!$E$2:$E$86,MATCH(D4558,Map!$A$2:$A$86,0),0)</f>
        <v>SCCT</v>
      </c>
    </row>
    <row r="4559" spans="1:27" x14ac:dyDescent="0.25">
      <c r="A4559" s="1" t="s">
        <v>122</v>
      </c>
      <c r="B4559" s="1" t="s">
        <v>113</v>
      </c>
      <c r="C4559" s="1">
        <v>22</v>
      </c>
      <c r="D4559" s="1" t="s">
        <v>44</v>
      </c>
      <c r="E4559" s="1">
        <v>1.1000000000000001</v>
      </c>
      <c r="F4559" s="1">
        <v>0</v>
      </c>
      <c r="G4559" s="1">
        <v>1.4</v>
      </c>
      <c r="H4559" s="1">
        <v>6</v>
      </c>
      <c r="I4559" s="1">
        <v>17.7</v>
      </c>
      <c r="J4559" s="1">
        <v>16110</v>
      </c>
      <c r="K4559" s="1">
        <v>22</v>
      </c>
      <c r="L4559" s="1">
        <v>363.6</v>
      </c>
      <c r="M4559" s="1">
        <v>64</v>
      </c>
      <c r="N4559" s="1">
        <v>0</v>
      </c>
      <c r="O4559" s="1">
        <v>2</v>
      </c>
      <c r="P4559" s="1">
        <v>0</v>
      </c>
      <c r="Q4559" s="1">
        <v>0</v>
      </c>
      <c r="R4559" s="1">
        <v>58.58</v>
      </c>
      <c r="S4559" s="1">
        <v>60.12</v>
      </c>
      <c r="T4559" s="1">
        <v>66</v>
      </c>
      <c r="U4559" s="3" t="str">
        <f t="shared" si="71"/>
        <v>2017Plan</v>
      </c>
      <c r="V4559" s="2">
        <f>DATE(A4559,INDEX(Map!$H$1:$H$12,MATCH(B4559,Map!$G$1:$G$12,0),0),1)</f>
        <v>44013</v>
      </c>
      <c r="W4559" t="str">
        <f>IF(AND(V4559&gt;=Map!$K$2,V4559&lt;=Map!$L$2),"Base",IF(AND(V4559&gt;=Map!$K$3,V4559&lt;=Map!$L$3),"Fcst","N/A"))</f>
        <v>N/A</v>
      </c>
      <c r="X4559" t="str">
        <f>INDEX(Map!$B$2:$B$86,MATCH(D4559,Map!$A$2:$A$86,0),0)</f>
        <v>Brown 9</v>
      </c>
      <c r="Y4559" s="7">
        <f>IF(INDEX(Map!$C$2:$C$86,MATCH(D4559,Map!$A$2:$A$86,0),0)="","N/A",E4559*INDEX(Map!$C$2:$C$86,MATCH(D4559,Map!$A$2:$A$86,0),0))</f>
        <v>1.1000000000000001</v>
      </c>
      <c r="Z4559" s="7" t="str">
        <f>IF(INDEX(Map!$D$2:$D$86,MATCH(D4559,Map!$A$2:$A$86,0),0)="","N/A",E4559*INDEX(Map!$D$2:$D$86,MATCH(D4559,Map!$A$2:$A$86,0),0))</f>
        <v>N/A</v>
      </c>
      <c r="AA4559" t="str">
        <f>INDEX(Map!$E$2:$E$86,MATCH(D4559,Map!$A$2:$A$86,0),0)</f>
        <v>SCCT</v>
      </c>
    </row>
    <row r="4560" spans="1:27" x14ac:dyDescent="0.25">
      <c r="A4560" s="1" t="s">
        <v>122</v>
      </c>
      <c r="B4560" s="1" t="s">
        <v>113</v>
      </c>
      <c r="C4560" s="1">
        <v>23</v>
      </c>
      <c r="D4560" s="1" t="s">
        <v>45</v>
      </c>
      <c r="E4560" s="1">
        <v>0.1</v>
      </c>
      <c r="F4560" s="1">
        <v>0</v>
      </c>
      <c r="G4560" s="1">
        <v>0.1</v>
      </c>
      <c r="H4560" s="1">
        <v>4</v>
      </c>
      <c r="I4560" s="1">
        <v>1.8</v>
      </c>
      <c r="J4560" s="1">
        <v>16329</v>
      </c>
      <c r="K4560" s="1">
        <v>4</v>
      </c>
      <c r="L4560" s="1">
        <v>363.6</v>
      </c>
      <c r="M4560" s="1">
        <v>6</v>
      </c>
      <c r="N4560" s="1">
        <v>0</v>
      </c>
      <c r="O4560" s="1">
        <v>0</v>
      </c>
      <c r="P4560" s="1">
        <v>0</v>
      </c>
      <c r="Q4560" s="1">
        <v>0</v>
      </c>
      <c r="R4560" s="1">
        <v>59.38</v>
      </c>
      <c r="S4560" s="1">
        <v>59.38</v>
      </c>
      <c r="T4560" s="1">
        <v>6</v>
      </c>
      <c r="U4560" s="3" t="str">
        <f t="shared" si="71"/>
        <v>2017Plan</v>
      </c>
      <c r="V4560" s="2">
        <f>DATE(A4560,INDEX(Map!$H$1:$H$12,MATCH(B4560,Map!$G$1:$G$12,0),0),1)</f>
        <v>44013</v>
      </c>
      <c r="W4560" t="str">
        <f>IF(AND(V4560&gt;=Map!$K$2,V4560&lt;=Map!$L$2),"Base",IF(AND(V4560&gt;=Map!$K$3,V4560&lt;=Map!$L$3),"Fcst","N/A"))</f>
        <v>N/A</v>
      </c>
      <c r="X4560" t="str">
        <f>INDEX(Map!$B$2:$B$86,MATCH(D4560,Map!$A$2:$A$86,0),0)</f>
        <v>Brown 9</v>
      </c>
      <c r="Y4560" s="7">
        <f>IF(INDEX(Map!$C$2:$C$86,MATCH(D4560,Map!$A$2:$A$86,0),0)="","N/A",E4560*INDEX(Map!$C$2:$C$86,MATCH(D4560,Map!$A$2:$A$86,0),0))</f>
        <v>0.1</v>
      </c>
      <c r="Z4560" s="7" t="str">
        <f>IF(INDEX(Map!$D$2:$D$86,MATCH(D4560,Map!$A$2:$A$86,0),0)="","N/A",E4560*INDEX(Map!$D$2:$D$86,MATCH(D4560,Map!$A$2:$A$86,0),0))</f>
        <v>N/A</v>
      </c>
      <c r="AA4560" t="str">
        <f>INDEX(Map!$E$2:$E$86,MATCH(D4560,Map!$A$2:$A$86,0),0)</f>
        <v>SCCT</v>
      </c>
    </row>
    <row r="4561" spans="1:27" x14ac:dyDescent="0.25">
      <c r="A4561" s="1" t="s">
        <v>122</v>
      </c>
      <c r="B4561" s="1" t="s">
        <v>113</v>
      </c>
      <c r="C4561" s="1">
        <v>24</v>
      </c>
      <c r="D4561" s="1" t="s">
        <v>46</v>
      </c>
      <c r="E4561" s="1">
        <v>1.1000000000000001</v>
      </c>
      <c r="F4561" s="1">
        <v>0</v>
      </c>
      <c r="G4561" s="1">
        <v>1.4</v>
      </c>
      <c r="H4561" s="1">
        <v>6</v>
      </c>
      <c r="I4561" s="1">
        <v>17.7</v>
      </c>
      <c r="J4561" s="1">
        <v>16110</v>
      </c>
      <c r="K4561" s="1">
        <v>22</v>
      </c>
      <c r="L4561" s="1">
        <v>363.6</v>
      </c>
      <c r="M4561" s="1">
        <v>64</v>
      </c>
      <c r="N4561" s="1">
        <v>1</v>
      </c>
      <c r="O4561" s="1">
        <v>2</v>
      </c>
      <c r="P4561" s="1">
        <v>0</v>
      </c>
      <c r="Q4561" s="1">
        <v>0</v>
      </c>
      <c r="R4561" s="1">
        <v>58.58</v>
      </c>
      <c r="S4561" s="1">
        <v>60.27</v>
      </c>
      <c r="T4561" s="1">
        <v>66</v>
      </c>
      <c r="U4561" s="3" t="str">
        <f t="shared" si="71"/>
        <v>2017Plan</v>
      </c>
      <c r="V4561" s="2">
        <f>DATE(A4561,INDEX(Map!$H$1:$H$12,MATCH(B4561,Map!$G$1:$G$12,0),0),1)</f>
        <v>44013</v>
      </c>
      <c r="W4561" t="str">
        <f>IF(AND(V4561&gt;=Map!$K$2,V4561&lt;=Map!$L$2),"Base",IF(AND(V4561&gt;=Map!$K$3,V4561&lt;=Map!$L$3),"Fcst","N/A"))</f>
        <v>N/A</v>
      </c>
      <c r="X4561" t="str">
        <f>INDEX(Map!$B$2:$B$86,MATCH(D4561,Map!$A$2:$A$86,0),0)</f>
        <v>Brown 10</v>
      </c>
      <c r="Y4561" s="7">
        <f>IF(INDEX(Map!$C$2:$C$86,MATCH(D4561,Map!$A$2:$A$86,0),0)="","N/A",E4561*INDEX(Map!$C$2:$C$86,MATCH(D4561,Map!$A$2:$A$86,0),0))</f>
        <v>1.1000000000000001</v>
      </c>
      <c r="Z4561" s="7" t="str">
        <f>IF(INDEX(Map!$D$2:$D$86,MATCH(D4561,Map!$A$2:$A$86,0),0)="","N/A",E4561*INDEX(Map!$D$2:$D$86,MATCH(D4561,Map!$A$2:$A$86,0),0))</f>
        <v>N/A</v>
      </c>
      <c r="AA4561" t="str">
        <f>INDEX(Map!$E$2:$E$86,MATCH(D4561,Map!$A$2:$A$86,0),0)</f>
        <v>SCCT</v>
      </c>
    </row>
    <row r="4562" spans="1:27" x14ac:dyDescent="0.25">
      <c r="A4562" s="1" t="s">
        <v>122</v>
      </c>
      <c r="B4562" s="1" t="s">
        <v>113</v>
      </c>
      <c r="C4562" s="1">
        <v>25</v>
      </c>
      <c r="D4562" s="1" t="s">
        <v>47</v>
      </c>
      <c r="E4562" s="1">
        <v>0.1</v>
      </c>
      <c r="F4562" s="1">
        <v>0</v>
      </c>
      <c r="G4562" s="1">
        <v>0.1</v>
      </c>
      <c r="H4562" s="1">
        <v>3</v>
      </c>
      <c r="I4562" s="1">
        <v>1.8</v>
      </c>
      <c r="J4562" s="1">
        <v>16329</v>
      </c>
      <c r="K4562" s="1">
        <v>4</v>
      </c>
      <c r="L4562" s="1">
        <v>363.6</v>
      </c>
      <c r="M4562" s="1">
        <v>6</v>
      </c>
      <c r="N4562" s="1">
        <v>0</v>
      </c>
      <c r="O4562" s="1">
        <v>0</v>
      </c>
      <c r="P4562" s="1">
        <v>0</v>
      </c>
      <c r="Q4562" s="1">
        <v>0</v>
      </c>
      <c r="R4562" s="1">
        <v>59.38</v>
      </c>
      <c r="S4562" s="1">
        <v>59.38</v>
      </c>
      <c r="T4562" s="1">
        <v>6</v>
      </c>
      <c r="U4562" s="3" t="str">
        <f t="shared" si="71"/>
        <v>2017Plan</v>
      </c>
      <c r="V4562" s="2">
        <f>DATE(A4562,INDEX(Map!$H$1:$H$12,MATCH(B4562,Map!$G$1:$G$12,0),0),1)</f>
        <v>44013</v>
      </c>
      <c r="W4562" t="str">
        <f>IF(AND(V4562&gt;=Map!$K$2,V4562&lt;=Map!$L$2),"Base",IF(AND(V4562&gt;=Map!$K$3,V4562&lt;=Map!$L$3),"Fcst","N/A"))</f>
        <v>N/A</v>
      </c>
      <c r="X4562" t="str">
        <f>INDEX(Map!$B$2:$B$86,MATCH(D4562,Map!$A$2:$A$86,0),0)</f>
        <v>Brown 10</v>
      </c>
      <c r="Y4562" s="7">
        <f>IF(INDEX(Map!$C$2:$C$86,MATCH(D4562,Map!$A$2:$A$86,0),0)="","N/A",E4562*INDEX(Map!$C$2:$C$86,MATCH(D4562,Map!$A$2:$A$86,0),0))</f>
        <v>0.1</v>
      </c>
      <c r="Z4562" s="7" t="str">
        <f>IF(INDEX(Map!$D$2:$D$86,MATCH(D4562,Map!$A$2:$A$86,0),0)="","N/A",E4562*INDEX(Map!$D$2:$D$86,MATCH(D4562,Map!$A$2:$A$86,0),0))</f>
        <v>N/A</v>
      </c>
      <c r="AA4562" t="str">
        <f>INDEX(Map!$E$2:$E$86,MATCH(D4562,Map!$A$2:$A$86,0),0)</f>
        <v>SCCT</v>
      </c>
    </row>
    <row r="4563" spans="1:27" x14ac:dyDescent="0.25">
      <c r="A4563" s="1" t="s">
        <v>122</v>
      </c>
      <c r="B4563" s="1" t="s">
        <v>113</v>
      </c>
      <c r="C4563" s="1">
        <v>26</v>
      </c>
      <c r="D4563" s="1" t="s">
        <v>48</v>
      </c>
      <c r="E4563" s="1">
        <v>1</v>
      </c>
      <c r="F4563" s="1">
        <v>0</v>
      </c>
      <c r="G4563" s="1">
        <v>1.3</v>
      </c>
      <c r="H4563" s="1">
        <v>4</v>
      </c>
      <c r="I4563" s="1">
        <v>15.3</v>
      </c>
      <c r="J4563" s="1">
        <v>16110</v>
      </c>
      <c r="K4563" s="1">
        <v>19</v>
      </c>
      <c r="L4563" s="1">
        <v>363.6</v>
      </c>
      <c r="M4563" s="1">
        <v>56</v>
      </c>
      <c r="N4563" s="1">
        <v>0</v>
      </c>
      <c r="O4563" s="1">
        <v>1</v>
      </c>
      <c r="P4563" s="1">
        <v>0</v>
      </c>
      <c r="Q4563" s="1">
        <v>0</v>
      </c>
      <c r="R4563" s="1">
        <v>58.58</v>
      </c>
      <c r="S4563" s="1">
        <v>59.72</v>
      </c>
      <c r="T4563" s="1">
        <v>57</v>
      </c>
      <c r="U4563" s="3" t="str">
        <f t="shared" si="71"/>
        <v>2017Plan</v>
      </c>
      <c r="V4563" s="2">
        <f>DATE(A4563,INDEX(Map!$H$1:$H$12,MATCH(B4563,Map!$G$1:$G$12,0),0),1)</f>
        <v>44013</v>
      </c>
      <c r="W4563" t="str">
        <f>IF(AND(V4563&gt;=Map!$K$2,V4563&lt;=Map!$L$2),"Base",IF(AND(V4563&gt;=Map!$K$3,V4563&lt;=Map!$L$3),"Fcst","N/A"))</f>
        <v>N/A</v>
      </c>
      <c r="X4563" t="str">
        <f>INDEX(Map!$B$2:$B$86,MATCH(D4563,Map!$A$2:$A$86,0),0)</f>
        <v>Brown 11</v>
      </c>
      <c r="Y4563" s="7">
        <f>IF(INDEX(Map!$C$2:$C$86,MATCH(D4563,Map!$A$2:$A$86,0),0)="","N/A",E4563*INDEX(Map!$C$2:$C$86,MATCH(D4563,Map!$A$2:$A$86,0),0))</f>
        <v>1</v>
      </c>
      <c r="Z4563" s="7" t="str">
        <f>IF(INDEX(Map!$D$2:$D$86,MATCH(D4563,Map!$A$2:$A$86,0),0)="","N/A",E4563*INDEX(Map!$D$2:$D$86,MATCH(D4563,Map!$A$2:$A$86,0),0))</f>
        <v>N/A</v>
      </c>
      <c r="AA4563" t="str">
        <f>INDEX(Map!$E$2:$E$86,MATCH(D4563,Map!$A$2:$A$86,0),0)</f>
        <v>SCCT</v>
      </c>
    </row>
    <row r="4564" spans="1:27" x14ac:dyDescent="0.25">
      <c r="A4564" s="1" t="s">
        <v>122</v>
      </c>
      <c r="B4564" s="1" t="s">
        <v>113</v>
      </c>
      <c r="C4564" s="1">
        <v>27</v>
      </c>
      <c r="D4564" s="1" t="s">
        <v>49</v>
      </c>
      <c r="E4564" s="1">
        <v>0.1</v>
      </c>
      <c r="F4564" s="1">
        <v>0</v>
      </c>
      <c r="G4564" s="1">
        <v>0.1</v>
      </c>
      <c r="H4564" s="1">
        <v>3</v>
      </c>
      <c r="I4564" s="1">
        <v>1.8</v>
      </c>
      <c r="J4564" s="1">
        <v>16329</v>
      </c>
      <c r="K4564" s="1">
        <v>4</v>
      </c>
      <c r="L4564" s="1">
        <v>363.6</v>
      </c>
      <c r="M4564" s="1">
        <v>6</v>
      </c>
      <c r="N4564" s="1">
        <v>0</v>
      </c>
      <c r="O4564" s="1">
        <v>0</v>
      </c>
      <c r="P4564" s="1">
        <v>0</v>
      </c>
      <c r="Q4564" s="1">
        <v>0</v>
      </c>
      <c r="R4564" s="1">
        <v>59.38</v>
      </c>
      <c r="S4564" s="1">
        <v>59.38</v>
      </c>
      <c r="T4564" s="1">
        <v>6</v>
      </c>
      <c r="U4564" s="3" t="str">
        <f t="shared" si="71"/>
        <v>2017Plan</v>
      </c>
      <c r="V4564" s="2">
        <f>DATE(A4564,INDEX(Map!$H$1:$H$12,MATCH(B4564,Map!$G$1:$G$12,0),0),1)</f>
        <v>44013</v>
      </c>
      <c r="W4564" t="str">
        <f>IF(AND(V4564&gt;=Map!$K$2,V4564&lt;=Map!$L$2),"Base",IF(AND(V4564&gt;=Map!$K$3,V4564&lt;=Map!$L$3),"Fcst","N/A"))</f>
        <v>N/A</v>
      </c>
      <c r="X4564" t="str">
        <f>INDEX(Map!$B$2:$B$86,MATCH(D4564,Map!$A$2:$A$86,0),0)</f>
        <v>Brown 11</v>
      </c>
      <c r="Y4564" s="7">
        <f>IF(INDEX(Map!$C$2:$C$86,MATCH(D4564,Map!$A$2:$A$86,0),0)="","N/A",E4564*INDEX(Map!$C$2:$C$86,MATCH(D4564,Map!$A$2:$A$86,0),0))</f>
        <v>0.1</v>
      </c>
      <c r="Z4564" s="7" t="str">
        <f>IF(INDEX(Map!$D$2:$D$86,MATCH(D4564,Map!$A$2:$A$86,0),0)="","N/A",E4564*INDEX(Map!$D$2:$D$86,MATCH(D4564,Map!$A$2:$A$86,0),0))</f>
        <v>N/A</v>
      </c>
      <c r="AA4564" t="str">
        <f>INDEX(Map!$E$2:$E$86,MATCH(D4564,Map!$A$2:$A$86,0),0)</f>
        <v>SCCT</v>
      </c>
    </row>
    <row r="4565" spans="1:27" x14ac:dyDescent="0.25">
      <c r="A4565" s="1" t="s">
        <v>122</v>
      </c>
      <c r="B4565" s="1" t="s">
        <v>113</v>
      </c>
      <c r="C4565" s="1">
        <v>28</v>
      </c>
      <c r="D4565" s="1" t="s">
        <v>50</v>
      </c>
      <c r="E4565" s="1">
        <v>15.6</v>
      </c>
      <c r="F4565" s="1">
        <v>0</v>
      </c>
      <c r="G4565" s="1">
        <v>14.3</v>
      </c>
      <c r="H4565" s="1">
        <v>17</v>
      </c>
      <c r="I4565" s="1">
        <v>174.7</v>
      </c>
      <c r="J4565" s="1">
        <v>11176</v>
      </c>
      <c r="K4565" s="1">
        <v>126</v>
      </c>
      <c r="L4565" s="1">
        <v>363.7</v>
      </c>
      <c r="M4565" s="1">
        <v>635</v>
      </c>
      <c r="N4565" s="1">
        <v>1</v>
      </c>
      <c r="O4565" s="1">
        <v>3</v>
      </c>
      <c r="P4565" s="1">
        <v>0</v>
      </c>
      <c r="Q4565" s="1">
        <v>0</v>
      </c>
      <c r="R4565" s="1">
        <v>40.64</v>
      </c>
      <c r="S4565" s="1">
        <v>40.82</v>
      </c>
      <c r="T4565" s="1">
        <v>638</v>
      </c>
      <c r="U4565" s="3" t="str">
        <f t="shared" si="71"/>
        <v>2017Plan</v>
      </c>
      <c r="V4565" s="2">
        <f>DATE(A4565,INDEX(Map!$H$1:$H$12,MATCH(B4565,Map!$G$1:$G$12,0),0),1)</f>
        <v>44013</v>
      </c>
      <c r="W4565" t="str">
        <f>IF(AND(V4565&gt;=Map!$K$2,V4565&lt;=Map!$L$2),"Base",IF(AND(V4565&gt;=Map!$K$3,V4565&lt;=Map!$L$3),"Fcst","N/A"))</f>
        <v>N/A</v>
      </c>
      <c r="X4565" t="str">
        <f>INDEX(Map!$B$2:$B$86,MATCH(D4565,Map!$A$2:$A$86,0),0)</f>
        <v>Paddys Run 13</v>
      </c>
      <c r="Y4565" s="7">
        <f>IF(INDEX(Map!$C$2:$C$86,MATCH(D4565,Map!$A$2:$A$86,0),0)="","N/A",E4565*INDEX(Map!$C$2:$C$86,MATCH(D4565,Map!$A$2:$A$86,0),0))</f>
        <v>7.3319999999999999</v>
      </c>
      <c r="Z4565" s="7">
        <f>IF(INDEX(Map!$D$2:$D$86,MATCH(D4565,Map!$A$2:$A$86,0),0)="","N/A",E4565*INDEX(Map!$D$2:$D$86,MATCH(D4565,Map!$A$2:$A$86,0),0))</f>
        <v>8.2680000000000007</v>
      </c>
      <c r="AA4565" t="str">
        <f>INDEX(Map!$E$2:$E$86,MATCH(D4565,Map!$A$2:$A$86,0),0)</f>
        <v>SCCT</v>
      </c>
    </row>
    <row r="4566" spans="1:27" x14ac:dyDescent="0.25">
      <c r="A4566" s="1" t="s">
        <v>122</v>
      </c>
      <c r="B4566" s="1" t="s">
        <v>113</v>
      </c>
      <c r="C4566" s="1">
        <v>29</v>
      </c>
      <c r="D4566" s="1" t="s">
        <v>51</v>
      </c>
      <c r="E4566" s="1">
        <v>23.6</v>
      </c>
      <c r="F4566" s="1">
        <v>0</v>
      </c>
      <c r="G4566" s="1">
        <v>20</v>
      </c>
      <c r="H4566" s="1">
        <v>21</v>
      </c>
      <c r="I4566" s="1">
        <v>272.2</v>
      </c>
      <c r="J4566" s="1">
        <v>11531</v>
      </c>
      <c r="K4566" s="1">
        <v>195</v>
      </c>
      <c r="L4566" s="1">
        <v>363.6</v>
      </c>
      <c r="M4566" s="1">
        <v>990</v>
      </c>
      <c r="N4566" s="1">
        <v>1</v>
      </c>
      <c r="O4566" s="1">
        <v>3</v>
      </c>
      <c r="P4566" s="1">
        <v>0</v>
      </c>
      <c r="Q4566" s="1">
        <v>0</v>
      </c>
      <c r="R4566" s="1">
        <v>41.93</v>
      </c>
      <c r="S4566" s="1">
        <v>42.08</v>
      </c>
      <c r="T4566" s="1">
        <v>993</v>
      </c>
      <c r="U4566" s="3" t="str">
        <f t="shared" si="71"/>
        <v>2017Plan</v>
      </c>
      <c r="V4566" s="2">
        <f>DATE(A4566,INDEX(Map!$H$1:$H$12,MATCH(B4566,Map!$G$1:$G$12,0),0),1)</f>
        <v>44013</v>
      </c>
      <c r="W4566" t="str">
        <f>IF(AND(V4566&gt;=Map!$K$2,V4566&lt;=Map!$L$2),"Base",IF(AND(V4566&gt;=Map!$K$3,V4566&lt;=Map!$L$3),"Fcst","N/A"))</f>
        <v>N/A</v>
      </c>
      <c r="X4566" t="str">
        <f>INDEX(Map!$B$2:$B$86,MATCH(D4566,Map!$A$2:$A$86,0),0)</f>
        <v>Trimble Co 05</v>
      </c>
      <c r="Y4566" s="7">
        <f>IF(INDEX(Map!$C$2:$C$86,MATCH(D4566,Map!$A$2:$A$86,0),0)="","N/A",E4566*INDEX(Map!$C$2:$C$86,MATCH(D4566,Map!$A$2:$A$86,0),0))</f>
        <v>16.756</v>
      </c>
      <c r="Z4566" s="7">
        <f>IF(INDEX(Map!$D$2:$D$86,MATCH(D4566,Map!$A$2:$A$86,0),0)="","N/A",E4566*INDEX(Map!$D$2:$D$86,MATCH(D4566,Map!$A$2:$A$86,0),0))</f>
        <v>6.8440000000000003</v>
      </c>
      <c r="AA4566" t="str">
        <f>INDEX(Map!$E$2:$E$86,MATCH(D4566,Map!$A$2:$A$86,0),0)</f>
        <v>SCCT</v>
      </c>
    </row>
    <row r="4567" spans="1:27" x14ac:dyDescent="0.25">
      <c r="A4567" s="1" t="s">
        <v>122</v>
      </c>
      <c r="B4567" s="1" t="s">
        <v>113</v>
      </c>
      <c r="C4567" s="1">
        <v>30</v>
      </c>
      <c r="D4567" s="1" t="s">
        <v>52</v>
      </c>
      <c r="E4567" s="1">
        <v>23.3</v>
      </c>
      <c r="F4567" s="1">
        <v>0</v>
      </c>
      <c r="G4567" s="1">
        <v>19.7</v>
      </c>
      <c r="H4567" s="1">
        <v>21</v>
      </c>
      <c r="I4567" s="1">
        <v>267.89999999999998</v>
      </c>
      <c r="J4567" s="1">
        <v>11494</v>
      </c>
      <c r="K4567" s="1">
        <v>191</v>
      </c>
      <c r="L4567" s="1">
        <v>363.7</v>
      </c>
      <c r="M4567" s="1">
        <v>974</v>
      </c>
      <c r="N4567" s="1">
        <v>1</v>
      </c>
      <c r="O4567" s="1">
        <v>3</v>
      </c>
      <c r="P4567" s="1">
        <v>0</v>
      </c>
      <c r="Q4567" s="1">
        <v>0</v>
      </c>
      <c r="R4567" s="1">
        <v>41.8</v>
      </c>
      <c r="S4567" s="1">
        <v>41.95</v>
      </c>
      <c r="T4567" s="1">
        <v>978</v>
      </c>
      <c r="U4567" s="3" t="str">
        <f t="shared" si="71"/>
        <v>2017Plan</v>
      </c>
      <c r="V4567" s="2">
        <f>DATE(A4567,INDEX(Map!$H$1:$H$12,MATCH(B4567,Map!$G$1:$G$12,0),0),1)</f>
        <v>44013</v>
      </c>
      <c r="W4567" t="str">
        <f>IF(AND(V4567&gt;=Map!$K$2,V4567&lt;=Map!$L$2),"Base",IF(AND(V4567&gt;=Map!$K$3,V4567&lt;=Map!$L$3),"Fcst","N/A"))</f>
        <v>N/A</v>
      </c>
      <c r="X4567" t="str">
        <f>INDEX(Map!$B$2:$B$86,MATCH(D4567,Map!$A$2:$A$86,0),0)</f>
        <v>Trimble Co 06</v>
      </c>
      <c r="Y4567" s="7">
        <f>IF(INDEX(Map!$C$2:$C$86,MATCH(D4567,Map!$A$2:$A$86,0),0)="","N/A",E4567*INDEX(Map!$C$2:$C$86,MATCH(D4567,Map!$A$2:$A$86,0),0))</f>
        <v>16.542999999999999</v>
      </c>
      <c r="Z4567" s="7">
        <f>IF(INDEX(Map!$D$2:$D$86,MATCH(D4567,Map!$A$2:$A$86,0),0)="","N/A",E4567*INDEX(Map!$D$2:$D$86,MATCH(D4567,Map!$A$2:$A$86,0),0))</f>
        <v>6.7569999999999997</v>
      </c>
      <c r="AA4567" t="str">
        <f>INDEX(Map!$E$2:$E$86,MATCH(D4567,Map!$A$2:$A$86,0),0)</f>
        <v>SCCT</v>
      </c>
    </row>
    <row r="4568" spans="1:27" x14ac:dyDescent="0.25">
      <c r="A4568" s="1" t="s">
        <v>122</v>
      </c>
      <c r="B4568" s="1" t="s">
        <v>113</v>
      </c>
      <c r="C4568" s="1">
        <v>31</v>
      </c>
      <c r="D4568" s="1" t="s">
        <v>53</v>
      </c>
      <c r="E4568" s="1">
        <v>21.3</v>
      </c>
      <c r="F4568" s="1">
        <v>0</v>
      </c>
      <c r="G4568" s="1">
        <v>18</v>
      </c>
      <c r="H4568" s="1">
        <v>24</v>
      </c>
      <c r="I4568" s="1">
        <v>243.1</v>
      </c>
      <c r="J4568" s="1">
        <v>11417</v>
      </c>
      <c r="K4568" s="1">
        <v>171</v>
      </c>
      <c r="L4568" s="1">
        <v>363.7</v>
      </c>
      <c r="M4568" s="1">
        <v>884</v>
      </c>
      <c r="N4568" s="1">
        <v>1</v>
      </c>
      <c r="O4568" s="1">
        <v>4</v>
      </c>
      <c r="P4568" s="1">
        <v>0</v>
      </c>
      <c r="Q4568" s="1">
        <v>0</v>
      </c>
      <c r="R4568" s="1">
        <v>41.52</v>
      </c>
      <c r="S4568" s="1">
        <v>41.7</v>
      </c>
      <c r="T4568" s="1">
        <v>888</v>
      </c>
      <c r="U4568" s="3" t="str">
        <f t="shared" si="71"/>
        <v>2017Plan</v>
      </c>
      <c r="V4568" s="2">
        <f>DATE(A4568,INDEX(Map!$H$1:$H$12,MATCH(B4568,Map!$G$1:$G$12,0),0),1)</f>
        <v>44013</v>
      </c>
      <c r="W4568" t="str">
        <f>IF(AND(V4568&gt;=Map!$K$2,V4568&lt;=Map!$L$2),"Base",IF(AND(V4568&gt;=Map!$K$3,V4568&lt;=Map!$L$3),"Fcst","N/A"))</f>
        <v>N/A</v>
      </c>
      <c r="X4568" t="str">
        <f>INDEX(Map!$B$2:$B$86,MATCH(D4568,Map!$A$2:$A$86,0),0)</f>
        <v>Trimble Co 07</v>
      </c>
      <c r="Y4568" s="7">
        <f>IF(INDEX(Map!$C$2:$C$86,MATCH(D4568,Map!$A$2:$A$86,0),0)="","N/A",E4568*INDEX(Map!$C$2:$C$86,MATCH(D4568,Map!$A$2:$A$86,0),0))</f>
        <v>13.419</v>
      </c>
      <c r="Z4568" s="7">
        <f>IF(INDEX(Map!$D$2:$D$86,MATCH(D4568,Map!$A$2:$A$86,0),0)="","N/A",E4568*INDEX(Map!$D$2:$D$86,MATCH(D4568,Map!$A$2:$A$86,0),0))</f>
        <v>7.8810000000000002</v>
      </c>
      <c r="AA4568" t="str">
        <f>INDEX(Map!$E$2:$E$86,MATCH(D4568,Map!$A$2:$A$86,0),0)</f>
        <v>SCCT</v>
      </c>
    </row>
    <row r="4569" spans="1:27" x14ac:dyDescent="0.25">
      <c r="A4569" s="1" t="s">
        <v>122</v>
      </c>
      <c r="B4569" s="1" t="s">
        <v>113</v>
      </c>
      <c r="C4569" s="1">
        <v>32</v>
      </c>
      <c r="D4569" s="1" t="s">
        <v>54</v>
      </c>
      <c r="E4569" s="1">
        <v>7.4</v>
      </c>
      <c r="F4569" s="1">
        <v>0</v>
      </c>
      <c r="G4569" s="1">
        <v>6.2</v>
      </c>
      <c r="H4569" s="1">
        <v>9</v>
      </c>
      <c r="I4569" s="1">
        <v>82.3</v>
      </c>
      <c r="J4569" s="1">
        <v>11167</v>
      </c>
      <c r="K4569" s="1">
        <v>55</v>
      </c>
      <c r="L4569" s="1">
        <v>363.7</v>
      </c>
      <c r="M4569" s="1">
        <v>299</v>
      </c>
      <c r="N4569" s="1">
        <v>0</v>
      </c>
      <c r="O4569" s="1">
        <v>1</v>
      </c>
      <c r="P4569" s="1">
        <v>0</v>
      </c>
      <c r="Q4569" s="1">
        <v>0</v>
      </c>
      <c r="R4569" s="1">
        <v>40.61</v>
      </c>
      <c r="S4569" s="1">
        <v>40.799999999999997</v>
      </c>
      <c r="T4569" s="1">
        <v>301</v>
      </c>
      <c r="U4569" s="3" t="str">
        <f t="shared" si="71"/>
        <v>2017Plan</v>
      </c>
      <c r="V4569" s="2">
        <f>DATE(A4569,INDEX(Map!$H$1:$H$12,MATCH(B4569,Map!$G$1:$G$12,0),0),1)</f>
        <v>44013</v>
      </c>
      <c r="W4569" t="str">
        <f>IF(AND(V4569&gt;=Map!$K$2,V4569&lt;=Map!$L$2),"Base",IF(AND(V4569&gt;=Map!$K$3,V4569&lt;=Map!$L$3),"Fcst","N/A"))</f>
        <v>N/A</v>
      </c>
      <c r="X4569" t="str">
        <f>INDEX(Map!$B$2:$B$86,MATCH(D4569,Map!$A$2:$A$86,0),0)</f>
        <v>Trimble Co 08</v>
      </c>
      <c r="Y4569" s="7">
        <f>IF(INDEX(Map!$C$2:$C$86,MATCH(D4569,Map!$A$2:$A$86,0),0)="","N/A",E4569*INDEX(Map!$C$2:$C$86,MATCH(D4569,Map!$A$2:$A$86,0),0))</f>
        <v>4.6619999999999999</v>
      </c>
      <c r="Z4569" s="7">
        <f>IF(INDEX(Map!$D$2:$D$86,MATCH(D4569,Map!$A$2:$A$86,0),0)="","N/A",E4569*INDEX(Map!$D$2:$D$86,MATCH(D4569,Map!$A$2:$A$86,0),0))</f>
        <v>2.738</v>
      </c>
      <c r="AA4569" t="str">
        <f>INDEX(Map!$E$2:$E$86,MATCH(D4569,Map!$A$2:$A$86,0),0)</f>
        <v>SCCT</v>
      </c>
    </row>
    <row r="4570" spans="1:27" x14ac:dyDescent="0.25">
      <c r="A4570" s="1" t="s">
        <v>122</v>
      </c>
      <c r="B4570" s="1" t="s">
        <v>113</v>
      </c>
      <c r="C4570" s="1">
        <v>33</v>
      </c>
      <c r="D4570" s="1" t="s">
        <v>55</v>
      </c>
      <c r="E4570" s="1">
        <v>15.3</v>
      </c>
      <c r="F4570" s="1">
        <v>0</v>
      </c>
      <c r="G4570" s="1">
        <v>12.9</v>
      </c>
      <c r="H4570" s="1">
        <v>16</v>
      </c>
      <c r="I4570" s="1">
        <v>174</v>
      </c>
      <c r="J4570" s="1">
        <v>11360</v>
      </c>
      <c r="K4570" s="1">
        <v>121</v>
      </c>
      <c r="L4570" s="1">
        <v>363.7</v>
      </c>
      <c r="M4570" s="1">
        <v>633</v>
      </c>
      <c r="N4570" s="1">
        <v>1</v>
      </c>
      <c r="O4570" s="1">
        <v>3</v>
      </c>
      <c r="P4570" s="1">
        <v>0</v>
      </c>
      <c r="Q4570" s="1">
        <v>0</v>
      </c>
      <c r="R4570" s="1">
        <v>41.31</v>
      </c>
      <c r="S4570" s="1">
        <v>41.48</v>
      </c>
      <c r="T4570" s="1">
        <v>635</v>
      </c>
      <c r="U4570" s="3" t="str">
        <f t="shared" si="71"/>
        <v>2017Plan</v>
      </c>
      <c r="V4570" s="2">
        <f>DATE(A4570,INDEX(Map!$H$1:$H$12,MATCH(B4570,Map!$G$1:$G$12,0),0),1)</f>
        <v>44013</v>
      </c>
      <c r="W4570" t="str">
        <f>IF(AND(V4570&gt;=Map!$K$2,V4570&lt;=Map!$L$2),"Base",IF(AND(V4570&gt;=Map!$K$3,V4570&lt;=Map!$L$3),"Fcst","N/A"))</f>
        <v>N/A</v>
      </c>
      <c r="X4570" t="str">
        <f>INDEX(Map!$B$2:$B$86,MATCH(D4570,Map!$A$2:$A$86,0),0)</f>
        <v>Trimble Co 09</v>
      </c>
      <c r="Y4570" s="7">
        <f>IF(INDEX(Map!$C$2:$C$86,MATCH(D4570,Map!$A$2:$A$86,0),0)="","N/A",E4570*INDEX(Map!$C$2:$C$86,MATCH(D4570,Map!$A$2:$A$86,0),0))</f>
        <v>9.6390000000000011</v>
      </c>
      <c r="Z4570" s="7">
        <f>IF(INDEX(Map!$D$2:$D$86,MATCH(D4570,Map!$A$2:$A$86,0),0)="","N/A",E4570*INDEX(Map!$D$2:$D$86,MATCH(D4570,Map!$A$2:$A$86,0),0))</f>
        <v>5.6610000000000005</v>
      </c>
      <c r="AA4570" t="str">
        <f>INDEX(Map!$E$2:$E$86,MATCH(D4570,Map!$A$2:$A$86,0),0)</f>
        <v>SCCT</v>
      </c>
    </row>
    <row r="4571" spans="1:27" x14ac:dyDescent="0.25">
      <c r="A4571" s="1" t="s">
        <v>122</v>
      </c>
      <c r="B4571" s="1" t="s">
        <v>113</v>
      </c>
      <c r="C4571" s="1">
        <v>34</v>
      </c>
      <c r="D4571" s="1" t="s">
        <v>56</v>
      </c>
      <c r="E4571" s="1">
        <v>5.4</v>
      </c>
      <c r="F4571" s="1">
        <v>0</v>
      </c>
      <c r="G4571" s="1">
        <v>4.5</v>
      </c>
      <c r="H4571" s="1">
        <v>6</v>
      </c>
      <c r="I4571" s="1">
        <v>59.5</v>
      </c>
      <c r="J4571" s="1">
        <v>11086</v>
      </c>
      <c r="K4571" s="1">
        <v>39</v>
      </c>
      <c r="L4571" s="1">
        <v>363.7</v>
      </c>
      <c r="M4571" s="1">
        <v>216</v>
      </c>
      <c r="N4571" s="1">
        <v>0</v>
      </c>
      <c r="O4571" s="1">
        <v>1</v>
      </c>
      <c r="P4571" s="1">
        <v>0</v>
      </c>
      <c r="Q4571" s="1">
        <v>0</v>
      </c>
      <c r="R4571" s="1">
        <v>40.31</v>
      </c>
      <c r="S4571" s="1">
        <v>40.479999999999997</v>
      </c>
      <c r="T4571" s="1">
        <v>217</v>
      </c>
      <c r="U4571" s="3" t="str">
        <f t="shared" si="71"/>
        <v>2017Plan</v>
      </c>
      <c r="V4571" s="2">
        <f>DATE(A4571,INDEX(Map!$H$1:$H$12,MATCH(B4571,Map!$G$1:$G$12,0),0),1)</f>
        <v>44013</v>
      </c>
      <c r="W4571" t="str">
        <f>IF(AND(V4571&gt;=Map!$K$2,V4571&lt;=Map!$L$2),"Base",IF(AND(V4571&gt;=Map!$K$3,V4571&lt;=Map!$L$3),"Fcst","N/A"))</f>
        <v>N/A</v>
      </c>
      <c r="X4571" t="str">
        <f>INDEX(Map!$B$2:$B$86,MATCH(D4571,Map!$A$2:$A$86,0),0)</f>
        <v>Trimble Co 10</v>
      </c>
      <c r="Y4571" s="7">
        <f>IF(INDEX(Map!$C$2:$C$86,MATCH(D4571,Map!$A$2:$A$86,0),0)="","N/A",E4571*INDEX(Map!$C$2:$C$86,MATCH(D4571,Map!$A$2:$A$86,0),0))</f>
        <v>3.4020000000000001</v>
      </c>
      <c r="Z4571" s="7">
        <f>IF(INDEX(Map!$D$2:$D$86,MATCH(D4571,Map!$A$2:$A$86,0),0)="","N/A",E4571*INDEX(Map!$D$2:$D$86,MATCH(D4571,Map!$A$2:$A$86,0),0))</f>
        <v>1.998</v>
      </c>
      <c r="AA4571" t="str">
        <f>INDEX(Map!$E$2:$E$86,MATCH(D4571,Map!$A$2:$A$86,0),0)</f>
        <v>SCCT</v>
      </c>
    </row>
    <row r="4572" spans="1:27" x14ac:dyDescent="0.25">
      <c r="A4572" s="1" t="s">
        <v>122</v>
      </c>
      <c r="B4572" s="1" t="s">
        <v>113</v>
      </c>
      <c r="C4572" s="1">
        <v>35</v>
      </c>
      <c r="D4572" s="1" t="s">
        <v>57</v>
      </c>
      <c r="E4572" s="1">
        <v>0.1</v>
      </c>
      <c r="F4572" s="1">
        <v>0</v>
      </c>
      <c r="G4572" s="1">
        <v>0.8</v>
      </c>
      <c r="H4572" s="1">
        <v>2</v>
      </c>
      <c r="I4572" s="1">
        <v>1.4</v>
      </c>
      <c r="J4572" s="1">
        <v>16117</v>
      </c>
      <c r="K4572" s="1">
        <v>6</v>
      </c>
      <c r="L4572" s="1">
        <v>361.7</v>
      </c>
      <c r="M4572" s="1">
        <v>5</v>
      </c>
      <c r="N4572" s="1">
        <v>0</v>
      </c>
      <c r="O4572" s="1">
        <v>0</v>
      </c>
      <c r="P4572" s="1">
        <v>0</v>
      </c>
      <c r="Q4572" s="1">
        <v>0</v>
      </c>
      <c r="R4572" s="1">
        <v>58.29</v>
      </c>
      <c r="S4572" s="1">
        <v>58.29</v>
      </c>
      <c r="T4572" s="1">
        <v>5</v>
      </c>
      <c r="U4572" s="3" t="str">
        <f t="shared" si="71"/>
        <v>2017Plan</v>
      </c>
      <c r="V4572" s="2">
        <f>DATE(A4572,INDEX(Map!$H$1:$H$12,MATCH(B4572,Map!$G$1:$G$12,0),0),1)</f>
        <v>44013</v>
      </c>
      <c r="W4572" t="str">
        <f>IF(AND(V4572&gt;=Map!$K$2,V4572&lt;=Map!$L$2),"Base",IF(AND(V4572&gt;=Map!$K$3,V4572&lt;=Map!$L$3),"Fcst","N/A"))</f>
        <v>N/A</v>
      </c>
      <c r="X4572" t="str">
        <f>INDEX(Map!$B$2:$B$86,MATCH(D4572,Map!$A$2:$A$86,0),0)</f>
        <v>Cane Run 11</v>
      </c>
      <c r="Y4572" s="7" t="str">
        <f>IF(INDEX(Map!$C$2:$C$86,MATCH(D4572,Map!$A$2:$A$86,0),0)="","N/A",E4572*INDEX(Map!$C$2:$C$86,MATCH(D4572,Map!$A$2:$A$86,0),0))</f>
        <v>N/A</v>
      </c>
      <c r="Z4572" s="7">
        <f>IF(INDEX(Map!$D$2:$D$86,MATCH(D4572,Map!$A$2:$A$86,0),0)="","N/A",E4572*INDEX(Map!$D$2:$D$86,MATCH(D4572,Map!$A$2:$A$86,0),0))</f>
        <v>0.1</v>
      </c>
      <c r="AA4572" t="str">
        <f>INDEX(Map!$E$2:$E$86,MATCH(D4572,Map!$A$2:$A$86,0),0)</f>
        <v>SCCT</v>
      </c>
    </row>
    <row r="4573" spans="1:27" x14ac:dyDescent="0.25">
      <c r="A4573" s="1" t="s">
        <v>122</v>
      </c>
      <c r="B4573" s="1" t="s">
        <v>113</v>
      </c>
      <c r="C4573" s="1">
        <v>36</v>
      </c>
      <c r="D4573" s="1" t="s">
        <v>58</v>
      </c>
      <c r="E4573" s="1">
        <v>0</v>
      </c>
      <c r="F4573" s="1">
        <v>0</v>
      </c>
      <c r="G4573" s="1">
        <v>0.3</v>
      </c>
      <c r="H4573" s="1">
        <v>1</v>
      </c>
      <c r="I4573" s="1">
        <v>0.9</v>
      </c>
      <c r="J4573" s="1">
        <v>18000</v>
      </c>
      <c r="K4573" s="1">
        <v>4</v>
      </c>
      <c r="L4573" s="1">
        <v>953.6</v>
      </c>
      <c r="M4573" s="1">
        <v>8</v>
      </c>
      <c r="N4573" s="1">
        <v>0</v>
      </c>
      <c r="O4573" s="1">
        <v>3</v>
      </c>
      <c r="P4573" s="1">
        <v>0</v>
      </c>
      <c r="Q4573" s="1">
        <v>0</v>
      </c>
      <c r="R4573" s="1">
        <v>171.66</v>
      </c>
      <c r="S4573" s="1">
        <v>225.44</v>
      </c>
      <c r="T4573" s="1">
        <v>11</v>
      </c>
      <c r="U4573" s="3" t="str">
        <f t="shared" si="71"/>
        <v>2017Plan</v>
      </c>
      <c r="V4573" s="2">
        <f>DATE(A4573,INDEX(Map!$H$1:$H$12,MATCH(B4573,Map!$G$1:$G$12,0),0),1)</f>
        <v>44013</v>
      </c>
      <c r="W4573" t="str">
        <f>IF(AND(V4573&gt;=Map!$K$2,V4573&lt;=Map!$L$2),"Base",IF(AND(V4573&gt;=Map!$K$3,V4573&lt;=Map!$L$3),"Fcst","N/A"))</f>
        <v>N/A</v>
      </c>
      <c r="X4573" t="str">
        <f>INDEX(Map!$B$2:$B$86,MATCH(D4573,Map!$A$2:$A$86,0),0)</f>
        <v>Haefling</v>
      </c>
      <c r="Y4573" s="7">
        <f>IF(INDEX(Map!$C$2:$C$86,MATCH(D4573,Map!$A$2:$A$86,0),0)="","N/A",E4573*INDEX(Map!$C$2:$C$86,MATCH(D4573,Map!$A$2:$A$86,0),0))</f>
        <v>0</v>
      </c>
      <c r="Z4573" s="7" t="str">
        <f>IF(INDEX(Map!$D$2:$D$86,MATCH(D4573,Map!$A$2:$A$86,0),0)="","N/A",E4573*INDEX(Map!$D$2:$D$86,MATCH(D4573,Map!$A$2:$A$86,0),0))</f>
        <v>N/A</v>
      </c>
      <c r="AA4573" t="str">
        <f>INDEX(Map!$E$2:$E$86,MATCH(D4573,Map!$A$2:$A$86,0),0)</f>
        <v>SCCT</v>
      </c>
    </row>
    <row r="4574" spans="1:27" x14ac:dyDescent="0.25">
      <c r="A4574" s="1" t="s">
        <v>122</v>
      </c>
      <c r="B4574" s="1" t="s">
        <v>113</v>
      </c>
      <c r="C4574" s="1">
        <v>37</v>
      </c>
      <c r="D4574" s="1" t="s">
        <v>59</v>
      </c>
      <c r="E4574" s="1">
        <v>0.1</v>
      </c>
      <c r="F4574" s="1">
        <v>0</v>
      </c>
      <c r="G4574" s="1">
        <v>1.1000000000000001</v>
      </c>
      <c r="H4574" s="1">
        <v>2</v>
      </c>
      <c r="I4574" s="1">
        <v>1.5</v>
      </c>
      <c r="J4574" s="1">
        <v>15479</v>
      </c>
      <c r="K4574" s="1">
        <v>8</v>
      </c>
      <c r="L4574" s="1">
        <v>363.6</v>
      </c>
      <c r="M4574" s="1">
        <v>5</v>
      </c>
      <c r="N4574" s="1">
        <v>0</v>
      </c>
      <c r="O4574" s="1">
        <v>0</v>
      </c>
      <c r="P4574" s="1">
        <v>0</v>
      </c>
      <c r="Q4574" s="1">
        <v>0</v>
      </c>
      <c r="R4574" s="1">
        <v>56.29</v>
      </c>
      <c r="S4574" s="1">
        <v>56.29</v>
      </c>
      <c r="T4574" s="1">
        <v>5</v>
      </c>
      <c r="U4574" s="3" t="str">
        <f t="shared" si="71"/>
        <v>2017Plan</v>
      </c>
      <c r="V4574" s="2">
        <f>DATE(A4574,INDEX(Map!$H$1:$H$12,MATCH(B4574,Map!$G$1:$G$12,0),0),1)</f>
        <v>44013</v>
      </c>
      <c r="W4574" t="str">
        <f>IF(AND(V4574&gt;=Map!$K$2,V4574&lt;=Map!$L$2),"Base",IF(AND(V4574&gt;=Map!$K$3,V4574&lt;=Map!$L$3),"Fcst","N/A"))</f>
        <v>N/A</v>
      </c>
      <c r="X4574" t="str">
        <f>INDEX(Map!$B$2:$B$86,MATCH(D4574,Map!$A$2:$A$86,0),0)</f>
        <v>Paddys Run 11</v>
      </c>
      <c r="Y4574" s="7" t="str">
        <f>IF(INDEX(Map!$C$2:$C$86,MATCH(D4574,Map!$A$2:$A$86,0),0)="","N/A",E4574*INDEX(Map!$C$2:$C$86,MATCH(D4574,Map!$A$2:$A$86,0),0))</f>
        <v>N/A</v>
      </c>
      <c r="Z4574" s="7">
        <f>IF(INDEX(Map!$D$2:$D$86,MATCH(D4574,Map!$A$2:$A$86,0),0)="","N/A",E4574*INDEX(Map!$D$2:$D$86,MATCH(D4574,Map!$A$2:$A$86,0),0))</f>
        <v>0.1</v>
      </c>
      <c r="AA4574" t="str">
        <f>INDEX(Map!$E$2:$E$86,MATCH(D4574,Map!$A$2:$A$86,0),0)</f>
        <v>SCCT</v>
      </c>
    </row>
    <row r="4575" spans="1:27" x14ac:dyDescent="0.25">
      <c r="A4575" s="1" t="s">
        <v>122</v>
      </c>
      <c r="B4575" s="1" t="s">
        <v>113</v>
      </c>
      <c r="C4575" s="1">
        <v>38</v>
      </c>
      <c r="D4575" s="1" t="s">
        <v>60</v>
      </c>
      <c r="E4575" s="1">
        <v>0.1</v>
      </c>
      <c r="F4575" s="1">
        <v>0</v>
      </c>
      <c r="G4575" s="1">
        <v>0.5</v>
      </c>
      <c r="H4575" s="1">
        <v>1</v>
      </c>
      <c r="I4575" s="1">
        <v>1.6</v>
      </c>
      <c r="J4575" s="1">
        <v>17005</v>
      </c>
      <c r="K4575" s="1">
        <v>4</v>
      </c>
      <c r="L4575" s="1">
        <v>363.6</v>
      </c>
      <c r="M4575" s="1">
        <v>6</v>
      </c>
      <c r="N4575" s="1">
        <v>0</v>
      </c>
      <c r="O4575" s="1">
        <v>0</v>
      </c>
      <c r="P4575" s="1">
        <v>0</v>
      </c>
      <c r="Q4575" s="1">
        <v>0</v>
      </c>
      <c r="R4575" s="1">
        <v>61.84</v>
      </c>
      <c r="S4575" s="1">
        <v>61.84</v>
      </c>
      <c r="T4575" s="1">
        <v>6</v>
      </c>
      <c r="U4575" s="3" t="str">
        <f t="shared" si="71"/>
        <v>2017Plan</v>
      </c>
      <c r="V4575" s="2">
        <f>DATE(A4575,INDEX(Map!$H$1:$H$12,MATCH(B4575,Map!$G$1:$G$12,0),0),1)</f>
        <v>44013</v>
      </c>
      <c r="W4575" t="str">
        <f>IF(AND(V4575&gt;=Map!$K$2,V4575&lt;=Map!$L$2),"Base",IF(AND(V4575&gt;=Map!$K$3,V4575&lt;=Map!$L$3),"Fcst","N/A"))</f>
        <v>N/A</v>
      </c>
      <c r="X4575" t="str">
        <f>INDEX(Map!$B$2:$B$86,MATCH(D4575,Map!$A$2:$A$86,0),0)</f>
        <v>Paddys Run 12</v>
      </c>
      <c r="Y4575" s="7" t="str">
        <f>IF(INDEX(Map!$C$2:$C$86,MATCH(D4575,Map!$A$2:$A$86,0),0)="","N/A",E4575*INDEX(Map!$C$2:$C$86,MATCH(D4575,Map!$A$2:$A$86,0),0))</f>
        <v>N/A</v>
      </c>
      <c r="Z4575" s="7">
        <f>IF(INDEX(Map!$D$2:$D$86,MATCH(D4575,Map!$A$2:$A$86,0),0)="","N/A",E4575*INDEX(Map!$D$2:$D$86,MATCH(D4575,Map!$A$2:$A$86,0),0))</f>
        <v>0.1</v>
      </c>
      <c r="AA4575" t="str">
        <f>INDEX(Map!$E$2:$E$86,MATCH(D4575,Map!$A$2:$A$86,0),0)</f>
        <v>SCCT</v>
      </c>
    </row>
    <row r="4576" spans="1:27" x14ac:dyDescent="0.25">
      <c r="A4576" s="1" t="s">
        <v>122</v>
      </c>
      <c r="B4576" s="1" t="s">
        <v>113</v>
      </c>
      <c r="C4576" s="1">
        <v>39</v>
      </c>
      <c r="D4576" s="1" t="s">
        <v>61</v>
      </c>
      <c r="E4576" s="1">
        <v>0.1</v>
      </c>
      <c r="F4576" s="1">
        <v>0</v>
      </c>
      <c r="G4576" s="1">
        <v>0.5</v>
      </c>
      <c r="H4576" s="1">
        <v>1</v>
      </c>
      <c r="I4576" s="1">
        <v>1</v>
      </c>
      <c r="J4576" s="1">
        <v>18676</v>
      </c>
      <c r="K4576" s="1">
        <v>4</v>
      </c>
      <c r="L4576" s="1">
        <v>385.6</v>
      </c>
      <c r="M4576" s="1">
        <v>4</v>
      </c>
      <c r="N4576" s="1">
        <v>0</v>
      </c>
      <c r="O4576" s="1">
        <v>0</v>
      </c>
      <c r="P4576" s="1">
        <v>0</v>
      </c>
      <c r="Q4576" s="1">
        <v>0</v>
      </c>
      <c r="R4576" s="1">
        <v>72.02</v>
      </c>
      <c r="S4576" s="1">
        <v>72.02</v>
      </c>
      <c r="T4576" s="1">
        <v>4</v>
      </c>
      <c r="U4576" s="3" t="str">
        <f t="shared" si="71"/>
        <v>2017Plan</v>
      </c>
      <c r="V4576" s="2">
        <f>DATE(A4576,INDEX(Map!$H$1:$H$12,MATCH(B4576,Map!$G$1:$G$12,0),0),1)</f>
        <v>44013</v>
      </c>
      <c r="W4576" t="str">
        <f>IF(AND(V4576&gt;=Map!$K$2,V4576&lt;=Map!$L$2),"Base",IF(AND(V4576&gt;=Map!$K$3,V4576&lt;=Map!$L$3),"Fcst","N/A"))</f>
        <v>N/A</v>
      </c>
      <c r="X4576" t="str">
        <f>INDEX(Map!$B$2:$B$86,MATCH(D4576,Map!$A$2:$A$86,0),0)</f>
        <v>Zorn 1</v>
      </c>
      <c r="Y4576" s="7" t="str">
        <f>IF(INDEX(Map!$C$2:$C$86,MATCH(D4576,Map!$A$2:$A$86,0),0)="","N/A",E4576*INDEX(Map!$C$2:$C$86,MATCH(D4576,Map!$A$2:$A$86,0),0))</f>
        <v>N/A</v>
      </c>
      <c r="Z4576" s="7">
        <f>IF(INDEX(Map!$D$2:$D$86,MATCH(D4576,Map!$A$2:$A$86,0),0)="","N/A",E4576*INDEX(Map!$D$2:$D$86,MATCH(D4576,Map!$A$2:$A$86,0),0))</f>
        <v>0.1</v>
      </c>
      <c r="AA4576" t="str">
        <f>INDEX(Map!$E$2:$E$86,MATCH(D4576,Map!$A$2:$A$86,0),0)</f>
        <v>SCCT</v>
      </c>
    </row>
    <row r="4577" spans="1:27" x14ac:dyDescent="0.25">
      <c r="A4577" s="1" t="s">
        <v>122</v>
      </c>
      <c r="B4577" s="1" t="s">
        <v>113</v>
      </c>
      <c r="C4577" s="1">
        <v>40</v>
      </c>
      <c r="D4577" s="1" t="s">
        <v>62</v>
      </c>
      <c r="E4577" s="1">
        <v>2.6</v>
      </c>
      <c r="F4577" s="1">
        <v>0</v>
      </c>
      <c r="G4577" s="1">
        <v>11</v>
      </c>
      <c r="H4577" s="1">
        <v>20</v>
      </c>
      <c r="I4577" s="1" t="s">
        <v>63</v>
      </c>
      <c r="J4577" s="1" t="s">
        <v>63</v>
      </c>
      <c r="K4577" s="1">
        <v>86</v>
      </c>
      <c r="L4577" s="1">
        <v>0</v>
      </c>
      <c r="M4577" s="1">
        <v>0</v>
      </c>
      <c r="N4577" s="1" t="s">
        <v>63</v>
      </c>
      <c r="O4577" s="1">
        <v>0</v>
      </c>
      <c r="P4577" s="1">
        <v>0</v>
      </c>
      <c r="Q4577" s="1">
        <v>0</v>
      </c>
      <c r="R4577" s="1">
        <v>0</v>
      </c>
      <c r="S4577" s="1">
        <v>0</v>
      </c>
      <c r="T4577" s="1">
        <v>0</v>
      </c>
      <c r="U4577" s="3" t="str">
        <f t="shared" si="71"/>
        <v>2017Plan</v>
      </c>
      <c r="V4577" s="2">
        <f>DATE(A4577,INDEX(Map!$H$1:$H$12,MATCH(B4577,Map!$G$1:$G$12,0),0),1)</f>
        <v>44013</v>
      </c>
      <c r="W4577" t="str">
        <f>IF(AND(V4577&gt;=Map!$K$2,V4577&lt;=Map!$L$2),"Base",IF(AND(V4577&gt;=Map!$K$3,V4577&lt;=Map!$L$3),"Fcst","N/A"))</f>
        <v>N/A</v>
      </c>
      <c r="X4577" t="str">
        <f>INDEX(Map!$B$2:$B$86,MATCH(D4577,Map!$A$2:$A$86,0),0)</f>
        <v>Dix Dam</v>
      </c>
      <c r="Y4577" s="7">
        <f>IF(INDEX(Map!$C$2:$C$86,MATCH(D4577,Map!$A$2:$A$86,0),0)="","N/A",E4577*INDEX(Map!$C$2:$C$86,MATCH(D4577,Map!$A$2:$A$86,0),0))</f>
        <v>2.6</v>
      </c>
      <c r="Z4577" s="7" t="str">
        <f>IF(INDEX(Map!$D$2:$D$86,MATCH(D4577,Map!$A$2:$A$86,0),0)="","N/A",E4577*INDEX(Map!$D$2:$D$86,MATCH(D4577,Map!$A$2:$A$86,0),0))</f>
        <v>N/A</v>
      </c>
      <c r="AA4577" t="str">
        <f>INDEX(Map!$E$2:$E$86,MATCH(D4577,Map!$A$2:$A$86,0),0)</f>
        <v>Hydro</v>
      </c>
    </row>
    <row r="4578" spans="1:27" x14ac:dyDescent="0.25">
      <c r="A4578" s="1" t="s">
        <v>122</v>
      </c>
      <c r="B4578" s="1" t="s">
        <v>113</v>
      </c>
      <c r="C4578" s="1">
        <v>41</v>
      </c>
      <c r="D4578" s="1" t="s">
        <v>64</v>
      </c>
      <c r="E4578" s="1">
        <v>31.8</v>
      </c>
      <c r="F4578" s="1">
        <v>0</v>
      </c>
      <c r="G4578" s="1">
        <v>100</v>
      </c>
      <c r="H4578" s="1">
        <v>0</v>
      </c>
      <c r="I4578" s="1" t="s">
        <v>63</v>
      </c>
      <c r="J4578" s="1" t="s">
        <v>63</v>
      </c>
      <c r="K4578" s="1">
        <v>744</v>
      </c>
      <c r="L4578" s="1">
        <v>0</v>
      </c>
      <c r="M4578" s="1">
        <v>0</v>
      </c>
      <c r="N4578" s="1" t="s">
        <v>63</v>
      </c>
      <c r="O4578" s="1">
        <v>0</v>
      </c>
      <c r="P4578" s="1">
        <v>0</v>
      </c>
      <c r="Q4578" s="1">
        <v>0</v>
      </c>
      <c r="R4578" s="1">
        <v>0</v>
      </c>
      <c r="S4578" s="1">
        <v>0</v>
      </c>
      <c r="T4578" s="1">
        <v>0</v>
      </c>
      <c r="U4578" s="3" t="str">
        <f t="shared" si="71"/>
        <v>2017Plan</v>
      </c>
      <c r="V4578" s="2">
        <f>DATE(A4578,INDEX(Map!$H$1:$H$12,MATCH(B4578,Map!$G$1:$G$12,0),0),1)</f>
        <v>44013</v>
      </c>
      <c r="W4578" t="str">
        <f>IF(AND(V4578&gt;=Map!$K$2,V4578&lt;=Map!$L$2),"Base",IF(AND(V4578&gt;=Map!$K$3,V4578&lt;=Map!$L$3),"Fcst","N/A"))</f>
        <v>N/A</v>
      </c>
      <c r="X4578" t="str">
        <f>INDEX(Map!$B$2:$B$86,MATCH(D4578,Map!$A$2:$A$86,0),0)</f>
        <v>Ohio Falls</v>
      </c>
      <c r="Y4578" s="7" t="str">
        <f>IF(INDEX(Map!$C$2:$C$86,MATCH(D4578,Map!$A$2:$A$86,0),0)="","N/A",E4578*INDEX(Map!$C$2:$C$86,MATCH(D4578,Map!$A$2:$A$86,0),0))</f>
        <v>N/A</v>
      </c>
      <c r="Z4578" s="7">
        <f>IF(INDEX(Map!$D$2:$D$86,MATCH(D4578,Map!$A$2:$A$86,0),0)="","N/A",E4578*INDEX(Map!$D$2:$D$86,MATCH(D4578,Map!$A$2:$A$86,0),0))</f>
        <v>31.8</v>
      </c>
      <c r="AA4578" t="str">
        <f>INDEX(Map!$E$2:$E$86,MATCH(D4578,Map!$A$2:$A$86,0),0)</f>
        <v>Hydro</v>
      </c>
    </row>
    <row r="4579" spans="1:27" x14ac:dyDescent="0.25">
      <c r="A4579" s="1" t="s">
        <v>122</v>
      </c>
      <c r="B4579" s="1" t="s">
        <v>113</v>
      </c>
      <c r="C4579" s="1">
        <v>42</v>
      </c>
      <c r="D4579" s="1" t="s">
        <v>65</v>
      </c>
      <c r="E4579" s="1">
        <v>2.2000000000000002</v>
      </c>
      <c r="F4579" s="1">
        <v>0</v>
      </c>
      <c r="G4579" s="1">
        <v>100</v>
      </c>
      <c r="H4579" s="1">
        <v>0</v>
      </c>
      <c r="I4579" s="1" t="s">
        <v>63</v>
      </c>
      <c r="J4579" s="1" t="s">
        <v>63</v>
      </c>
      <c r="K4579" s="1">
        <v>744</v>
      </c>
      <c r="L4579" s="1">
        <v>0</v>
      </c>
      <c r="M4579" s="1">
        <v>0</v>
      </c>
      <c r="N4579" s="1" t="s">
        <v>63</v>
      </c>
      <c r="O4579" s="1">
        <v>0</v>
      </c>
      <c r="P4579" s="1">
        <v>0</v>
      </c>
      <c r="Q4579" s="1">
        <v>0</v>
      </c>
      <c r="R4579" s="1">
        <v>0</v>
      </c>
      <c r="S4579" s="1">
        <v>0</v>
      </c>
      <c r="T4579" s="1">
        <v>0</v>
      </c>
      <c r="U4579" s="3" t="str">
        <f t="shared" si="71"/>
        <v>2017Plan</v>
      </c>
      <c r="V4579" s="2">
        <f>DATE(A4579,INDEX(Map!$H$1:$H$12,MATCH(B4579,Map!$G$1:$G$12,0),0),1)</f>
        <v>44013</v>
      </c>
      <c r="W4579" t="str">
        <f>IF(AND(V4579&gt;=Map!$K$2,V4579&lt;=Map!$L$2),"Base",IF(AND(V4579&gt;=Map!$K$3,V4579&lt;=Map!$L$3),"Fcst","N/A"))</f>
        <v>N/A</v>
      </c>
      <c r="X4579" t="str">
        <f>INDEX(Map!$B$2:$B$86,MATCH(D4579,Map!$A$2:$A$86,0),0)</f>
        <v>Brown Solar</v>
      </c>
      <c r="Y4579" s="7">
        <f>IF(INDEX(Map!$C$2:$C$86,MATCH(D4579,Map!$A$2:$A$86,0),0)="","N/A",E4579*INDEX(Map!$C$2:$C$86,MATCH(D4579,Map!$A$2:$A$86,0),0))</f>
        <v>1.3420000000000001</v>
      </c>
      <c r="Z4579" s="7">
        <f>IF(INDEX(Map!$D$2:$D$86,MATCH(D4579,Map!$A$2:$A$86,0),0)="","N/A",E4579*INDEX(Map!$D$2:$D$86,MATCH(D4579,Map!$A$2:$A$86,0),0))</f>
        <v>0.8580000000000001</v>
      </c>
      <c r="AA4579" t="str">
        <f>INDEX(Map!$E$2:$E$86,MATCH(D4579,Map!$A$2:$A$86,0),0)</f>
        <v>Solar</v>
      </c>
    </row>
    <row r="4580" spans="1:27" x14ac:dyDescent="0.25">
      <c r="A4580" s="1" t="s">
        <v>122</v>
      </c>
      <c r="B4580" s="1" t="s">
        <v>113</v>
      </c>
      <c r="C4580" s="1">
        <v>43</v>
      </c>
      <c r="D4580" s="1" t="s">
        <v>66</v>
      </c>
      <c r="E4580" s="1">
        <v>11.5</v>
      </c>
      <c r="F4580" s="1">
        <v>0</v>
      </c>
      <c r="G4580" s="1">
        <v>100</v>
      </c>
      <c r="H4580" s="1">
        <v>0</v>
      </c>
      <c r="I4580" s="1">
        <v>1153.2</v>
      </c>
      <c r="J4580" s="1">
        <v>100000</v>
      </c>
      <c r="K4580" s="1">
        <v>744</v>
      </c>
      <c r="L4580" s="1">
        <v>28.3</v>
      </c>
      <c r="M4580" s="1">
        <v>327</v>
      </c>
      <c r="N4580" s="1">
        <v>0</v>
      </c>
      <c r="O4580" s="1">
        <v>0</v>
      </c>
      <c r="P4580" s="1">
        <v>0</v>
      </c>
      <c r="Q4580" s="1">
        <v>0</v>
      </c>
      <c r="R4580" s="1">
        <v>28.32</v>
      </c>
      <c r="S4580" s="1">
        <v>28.32</v>
      </c>
      <c r="T4580" s="1">
        <v>327</v>
      </c>
      <c r="U4580" s="3" t="str">
        <f t="shared" si="71"/>
        <v>2017Plan</v>
      </c>
      <c r="V4580" s="2">
        <f>DATE(A4580,INDEX(Map!$H$1:$H$12,MATCH(B4580,Map!$G$1:$G$12,0),0),1)</f>
        <v>44013</v>
      </c>
      <c r="W4580" t="str">
        <f>IF(AND(V4580&gt;=Map!$K$2,V4580&lt;=Map!$L$2),"Base",IF(AND(V4580&gt;=Map!$K$3,V4580&lt;=Map!$L$3),"Fcst","N/A"))</f>
        <v>N/A</v>
      </c>
      <c r="X4580" t="str">
        <f>INDEX(Map!$B$2:$B$86,MATCH(D4580,Map!$A$2:$A$86,0),0)</f>
        <v>OVEC</v>
      </c>
      <c r="Y4580" s="7">
        <f>IF(INDEX(Map!$C$2:$C$86,MATCH(D4580,Map!$A$2:$A$86,0),0)="","N/A",E4580*INDEX(Map!$C$2:$C$86,MATCH(D4580,Map!$A$2:$A$86,0),0))</f>
        <v>11.5</v>
      </c>
      <c r="Z4580" s="7" t="str">
        <f>IF(INDEX(Map!$D$2:$D$86,MATCH(D4580,Map!$A$2:$A$86,0),0)="","N/A",E4580*INDEX(Map!$D$2:$D$86,MATCH(D4580,Map!$A$2:$A$86,0),0))</f>
        <v>N/A</v>
      </c>
      <c r="AA4580" t="str">
        <f>INDEX(Map!$E$2:$E$86,MATCH(D4580,Map!$A$2:$A$86,0),0)</f>
        <v>Coal</v>
      </c>
    </row>
    <row r="4581" spans="1:27" x14ac:dyDescent="0.25">
      <c r="A4581" s="1" t="s">
        <v>122</v>
      </c>
      <c r="B4581" s="1" t="s">
        <v>113</v>
      </c>
      <c r="C4581" s="1">
        <v>44</v>
      </c>
      <c r="D4581" s="1" t="s">
        <v>67</v>
      </c>
      <c r="E4581" s="1">
        <v>6.9</v>
      </c>
      <c r="F4581" s="1">
        <v>0</v>
      </c>
      <c r="G4581" s="1">
        <v>29.8</v>
      </c>
      <c r="H4581" s="1">
        <v>33</v>
      </c>
      <c r="I4581" s="1">
        <v>692.4</v>
      </c>
      <c r="J4581" s="1">
        <v>100000</v>
      </c>
      <c r="K4581" s="1">
        <v>223</v>
      </c>
      <c r="L4581" s="1">
        <v>28.3</v>
      </c>
      <c r="M4581" s="1">
        <v>196</v>
      </c>
      <c r="N4581" s="1">
        <v>0</v>
      </c>
      <c r="O4581" s="1">
        <v>0</v>
      </c>
      <c r="P4581" s="1">
        <v>0</v>
      </c>
      <c r="Q4581" s="1">
        <v>0</v>
      </c>
      <c r="R4581" s="1">
        <v>28.32</v>
      </c>
      <c r="S4581" s="1">
        <v>28.32</v>
      </c>
      <c r="T4581" s="1">
        <v>196</v>
      </c>
      <c r="U4581" s="3" t="str">
        <f t="shared" si="71"/>
        <v>2017Plan</v>
      </c>
      <c r="V4581" s="2">
        <f>DATE(A4581,INDEX(Map!$H$1:$H$12,MATCH(B4581,Map!$G$1:$G$12,0),0),1)</f>
        <v>44013</v>
      </c>
      <c r="W4581" t="str">
        <f>IF(AND(V4581&gt;=Map!$K$2,V4581&lt;=Map!$L$2),"Base",IF(AND(V4581&gt;=Map!$K$3,V4581&lt;=Map!$L$3),"Fcst","N/A"))</f>
        <v>N/A</v>
      </c>
      <c r="X4581" t="str">
        <f>INDEX(Map!$B$2:$B$86,MATCH(D4581,Map!$A$2:$A$86,0),0)</f>
        <v>OVEC</v>
      </c>
      <c r="Y4581" s="7">
        <f>IF(INDEX(Map!$C$2:$C$86,MATCH(D4581,Map!$A$2:$A$86,0),0)="","N/A",E4581*INDEX(Map!$C$2:$C$86,MATCH(D4581,Map!$A$2:$A$86,0),0))</f>
        <v>6.9</v>
      </c>
      <c r="Z4581" s="7" t="str">
        <f>IF(INDEX(Map!$D$2:$D$86,MATCH(D4581,Map!$A$2:$A$86,0),0)="","N/A",E4581*INDEX(Map!$D$2:$D$86,MATCH(D4581,Map!$A$2:$A$86,0),0))</f>
        <v>N/A</v>
      </c>
      <c r="AA4581" t="str">
        <f>INDEX(Map!$E$2:$E$86,MATCH(D4581,Map!$A$2:$A$86,0),0)</f>
        <v>Coal</v>
      </c>
    </row>
    <row r="4582" spans="1:27" x14ac:dyDescent="0.25">
      <c r="A4582" s="1" t="s">
        <v>122</v>
      </c>
      <c r="B4582" s="1" t="s">
        <v>113</v>
      </c>
      <c r="C4582" s="1">
        <v>45</v>
      </c>
      <c r="D4582" s="1" t="s">
        <v>68</v>
      </c>
      <c r="E4582" s="1">
        <v>25.7</v>
      </c>
      <c r="F4582" s="1">
        <v>0</v>
      </c>
      <c r="G4582" s="1">
        <v>100</v>
      </c>
      <c r="H4582" s="1">
        <v>0</v>
      </c>
      <c r="I4582" s="1">
        <v>2566.8000000000002</v>
      </c>
      <c r="J4582" s="1">
        <v>100000</v>
      </c>
      <c r="K4582" s="1">
        <v>744</v>
      </c>
      <c r="L4582" s="1">
        <v>28.3</v>
      </c>
      <c r="M4582" s="1">
        <v>727</v>
      </c>
      <c r="N4582" s="1">
        <v>0</v>
      </c>
      <c r="O4582" s="1">
        <v>0</v>
      </c>
      <c r="P4582" s="1">
        <v>0</v>
      </c>
      <c r="Q4582" s="1">
        <v>0</v>
      </c>
      <c r="R4582" s="1">
        <v>28.32</v>
      </c>
      <c r="S4582" s="1">
        <v>28.32</v>
      </c>
      <c r="T4582" s="1">
        <v>727</v>
      </c>
      <c r="U4582" s="3" t="str">
        <f t="shared" si="71"/>
        <v>2017Plan</v>
      </c>
      <c r="V4582" s="2">
        <f>DATE(A4582,INDEX(Map!$H$1:$H$12,MATCH(B4582,Map!$G$1:$G$12,0),0),1)</f>
        <v>44013</v>
      </c>
      <c r="W4582" t="str">
        <f>IF(AND(V4582&gt;=Map!$K$2,V4582&lt;=Map!$L$2),"Base",IF(AND(V4582&gt;=Map!$K$3,V4582&lt;=Map!$L$3),"Fcst","N/A"))</f>
        <v>N/A</v>
      </c>
      <c r="X4582" t="str">
        <f>INDEX(Map!$B$2:$B$86,MATCH(D4582,Map!$A$2:$A$86,0),0)</f>
        <v>OVEC</v>
      </c>
      <c r="Y4582" s="7" t="str">
        <f>IF(INDEX(Map!$C$2:$C$86,MATCH(D4582,Map!$A$2:$A$86,0),0)="","N/A",E4582*INDEX(Map!$C$2:$C$86,MATCH(D4582,Map!$A$2:$A$86,0),0))</f>
        <v>N/A</v>
      </c>
      <c r="Z4582" s="7">
        <f>IF(INDEX(Map!$D$2:$D$86,MATCH(D4582,Map!$A$2:$A$86,0),0)="","N/A",E4582*INDEX(Map!$D$2:$D$86,MATCH(D4582,Map!$A$2:$A$86,0),0))</f>
        <v>25.7</v>
      </c>
      <c r="AA4582" t="str">
        <f>INDEX(Map!$E$2:$E$86,MATCH(D4582,Map!$A$2:$A$86,0),0)</f>
        <v>Coal</v>
      </c>
    </row>
    <row r="4583" spans="1:27" x14ac:dyDescent="0.25">
      <c r="A4583" s="1" t="s">
        <v>122</v>
      </c>
      <c r="B4583" s="1" t="s">
        <v>113</v>
      </c>
      <c r="C4583" s="1">
        <v>46</v>
      </c>
      <c r="D4583" s="1" t="s">
        <v>69</v>
      </c>
      <c r="E4583" s="1">
        <v>20.100000000000001</v>
      </c>
      <c r="F4583" s="1">
        <v>0</v>
      </c>
      <c r="G4583" s="1">
        <v>38</v>
      </c>
      <c r="H4583" s="1">
        <v>36</v>
      </c>
      <c r="I4583" s="1">
        <v>2012.2</v>
      </c>
      <c r="J4583" s="1">
        <v>100000</v>
      </c>
      <c r="K4583" s="1">
        <v>283</v>
      </c>
      <c r="L4583" s="1">
        <v>28.3</v>
      </c>
      <c r="M4583" s="1">
        <v>570</v>
      </c>
      <c r="N4583" s="1">
        <v>0</v>
      </c>
      <c r="O4583" s="1">
        <v>0</v>
      </c>
      <c r="P4583" s="1">
        <v>0</v>
      </c>
      <c r="Q4583" s="1">
        <v>0</v>
      </c>
      <c r="R4583" s="1">
        <v>28.32</v>
      </c>
      <c r="S4583" s="1">
        <v>28.32</v>
      </c>
      <c r="T4583" s="1">
        <v>570</v>
      </c>
      <c r="U4583" s="3" t="str">
        <f t="shared" si="71"/>
        <v>2017Plan</v>
      </c>
      <c r="V4583" s="2">
        <f>DATE(A4583,INDEX(Map!$H$1:$H$12,MATCH(B4583,Map!$G$1:$G$12,0),0),1)</f>
        <v>44013</v>
      </c>
      <c r="W4583" t="str">
        <f>IF(AND(V4583&gt;=Map!$K$2,V4583&lt;=Map!$L$2),"Base",IF(AND(V4583&gt;=Map!$K$3,V4583&lt;=Map!$L$3),"Fcst","N/A"))</f>
        <v>N/A</v>
      </c>
      <c r="X4583" t="str">
        <f>INDEX(Map!$B$2:$B$86,MATCH(D4583,Map!$A$2:$A$86,0),0)</f>
        <v>OVEC</v>
      </c>
      <c r="Y4583" s="7" t="str">
        <f>IF(INDEX(Map!$C$2:$C$86,MATCH(D4583,Map!$A$2:$A$86,0),0)="","N/A",E4583*INDEX(Map!$C$2:$C$86,MATCH(D4583,Map!$A$2:$A$86,0),0))</f>
        <v>N/A</v>
      </c>
      <c r="Z4583" s="7">
        <f>IF(INDEX(Map!$D$2:$D$86,MATCH(D4583,Map!$A$2:$A$86,0),0)="","N/A",E4583*INDEX(Map!$D$2:$D$86,MATCH(D4583,Map!$A$2:$A$86,0),0))</f>
        <v>20.100000000000001</v>
      </c>
      <c r="AA4583" t="str">
        <f>INDEX(Map!$E$2:$E$86,MATCH(D4583,Map!$A$2:$A$86,0),0)</f>
        <v>Coal</v>
      </c>
    </row>
    <row r="4584" spans="1:27" x14ac:dyDescent="0.25">
      <c r="A4584" s="1" t="s">
        <v>122</v>
      </c>
      <c r="B4584" s="1" t="s">
        <v>113</v>
      </c>
      <c r="C4584" s="1">
        <v>47</v>
      </c>
      <c r="D4584" s="1" t="s">
        <v>70</v>
      </c>
      <c r="E4584" s="1">
        <v>0.5</v>
      </c>
      <c r="F4584" s="1">
        <v>0</v>
      </c>
      <c r="G4584" s="1">
        <v>2.7</v>
      </c>
      <c r="H4584" s="1">
        <v>4</v>
      </c>
      <c r="I4584" s="1" t="s">
        <v>63</v>
      </c>
      <c r="J4584" s="1" t="s">
        <v>63</v>
      </c>
      <c r="K4584" s="1">
        <v>10</v>
      </c>
      <c r="L4584" s="1">
        <v>70.7</v>
      </c>
      <c r="M4584" s="1">
        <v>35</v>
      </c>
      <c r="N4584" s="1" t="s">
        <v>63</v>
      </c>
      <c r="O4584" s="1">
        <v>0</v>
      </c>
      <c r="P4584" s="1">
        <v>0</v>
      </c>
      <c r="Q4584" s="1">
        <v>4</v>
      </c>
      <c r="R4584" s="1">
        <v>78.09</v>
      </c>
      <c r="S4584" s="1">
        <v>78.09</v>
      </c>
      <c r="T4584" s="1">
        <v>39</v>
      </c>
      <c r="U4584" s="3" t="str">
        <f t="shared" si="71"/>
        <v>2017Plan</v>
      </c>
      <c r="V4584" s="2">
        <f>DATE(A4584,INDEX(Map!$H$1:$H$12,MATCH(B4584,Map!$G$1:$G$12,0),0),1)</f>
        <v>44013</v>
      </c>
      <c r="W4584" t="str">
        <f>IF(AND(V4584&gt;=Map!$K$2,V4584&lt;=Map!$L$2),"Base",IF(AND(V4584&gt;=Map!$K$3,V4584&lt;=Map!$L$3),"Fcst","N/A"))</f>
        <v>N/A</v>
      </c>
      <c r="X4584" t="str">
        <f>INDEX(Map!$B$2:$B$86,MATCH(D4584,Map!$A$2:$A$86,0),0)</f>
        <v>N/A</v>
      </c>
      <c r="Y4584" s="7" t="str">
        <f>IF(INDEX(Map!$C$2:$C$86,MATCH(D4584,Map!$A$2:$A$86,0),0)="","N/A",E4584*INDEX(Map!$C$2:$C$86,MATCH(D4584,Map!$A$2:$A$86,0),0))</f>
        <v>N/A</v>
      </c>
      <c r="Z4584" s="7" t="str">
        <f>IF(INDEX(Map!$D$2:$D$86,MATCH(D4584,Map!$A$2:$A$86,0),0)="","N/A",E4584*INDEX(Map!$D$2:$D$86,MATCH(D4584,Map!$A$2:$A$86,0),0))</f>
        <v>N/A</v>
      </c>
      <c r="AA4584" t="str">
        <f>INDEX(Map!$E$2:$E$86,MATCH(D4584,Map!$A$2:$A$86,0),0)</f>
        <v>Purchases</v>
      </c>
    </row>
    <row r="4585" spans="1:27" x14ac:dyDescent="0.25">
      <c r="A4585" s="1" t="s">
        <v>122</v>
      </c>
      <c r="B4585" s="1" t="s">
        <v>113</v>
      </c>
      <c r="C4585" s="1">
        <v>48</v>
      </c>
      <c r="D4585" s="1" t="s">
        <v>71</v>
      </c>
      <c r="E4585" s="1">
        <v>0.3</v>
      </c>
      <c r="F4585" s="1">
        <v>0</v>
      </c>
      <c r="G4585" s="1">
        <v>1.6</v>
      </c>
      <c r="H4585" s="1">
        <v>2</v>
      </c>
      <c r="I4585" s="1" t="s">
        <v>63</v>
      </c>
      <c r="J4585" s="1" t="s">
        <v>63</v>
      </c>
      <c r="K4585" s="1">
        <v>6</v>
      </c>
      <c r="L4585" s="1">
        <v>70.900000000000006</v>
      </c>
      <c r="M4585" s="1">
        <v>21</v>
      </c>
      <c r="N4585" s="1" t="s">
        <v>63</v>
      </c>
      <c r="O4585" s="1">
        <v>0</v>
      </c>
      <c r="P4585" s="1">
        <v>0</v>
      </c>
      <c r="Q4585" s="1">
        <v>2</v>
      </c>
      <c r="R4585" s="1">
        <v>78.16</v>
      </c>
      <c r="S4585" s="1">
        <v>78.16</v>
      </c>
      <c r="T4585" s="1">
        <v>23</v>
      </c>
      <c r="U4585" s="3" t="str">
        <f t="shared" si="71"/>
        <v>2017Plan</v>
      </c>
      <c r="V4585" s="2">
        <f>DATE(A4585,INDEX(Map!$H$1:$H$12,MATCH(B4585,Map!$G$1:$G$12,0),0),1)</f>
        <v>44013</v>
      </c>
      <c r="W4585" t="str">
        <f>IF(AND(V4585&gt;=Map!$K$2,V4585&lt;=Map!$L$2),"Base",IF(AND(V4585&gt;=Map!$K$3,V4585&lt;=Map!$L$3),"Fcst","N/A"))</f>
        <v>N/A</v>
      </c>
      <c r="X4585" t="str">
        <f>INDEX(Map!$B$2:$B$86,MATCH(D4585,Map!$A$2:$A$86,0),0)</f>
        <v>N/A</v>
      </c>
      <c r="Y4585" s="7" t="str">
        <f>IF(INDEX(Map!$C$2:$C$86,MATCH(D4585,Map!$A$2:$A$86,0),0)="","N/A",E4585*INDEX(Map!$C$2:$C$86,MATCH(D4585,Map!$A$2:$A$86,0),0))</f>
        <v>N/A</v>
      </c>
      <c r="Z4585" s="7" t="str">
        <f>IF(INDEX(Map!$D$2:$D$86,MATCH(D4585,Map!$A$2:$A$86,0),0)="","N/A",E4585*INDEX(Map!$D$2:$D$86,MATCH(D4585,Map!$A$2:$A$86,0),0))</f>
        <v>N/A</v>
      </c>
      <c r="AA4585" t="str">
        <f>INDEX(Map!$E$2:$E$86,MATCH(D4585,Map!$A$2:$A$86,0),0)</f>
        <v>Purchases</v>
      </c>
    </row>
    <row r="4586" spans="1:27" x14ac:dyDescent="0.25">
      <c r="A4586" s="1" t="s">
        <v>122</v>
      </c>
      <c r="B4586" s="1" t="s">
        <v>113</v>
      </c>
      <c r="C4586" s="1">
        <v>49</v>
      </c>
      <c r="D4586" s="1" t="s">
        <v>72</v>
      </c>
      <c r="E4586" s="1">
        <v>0.2</v>
      </c>
      <c r="F4586" s="1">
        <v>0</v>
      </c>
      <c r="G4586" s="1">
        <v>0.8</v>
      </c>
      <c r="H4586" s="1">
        <v>1</v>
      </c>
      <c r="I4586" s="1" t="s">
        <v>63</v>
      </c>
      <c r="J4586" s="1" t="s">
        <v>63</v>
      </c>
      <c r="K4586" s="1">
        <v>3</v>
      </c>
      <c r="L4586" s="1">
        <v>71.7</v>
      </c>
      <c r="M4586" s="1">
        <v>11</v>
      </c>
      <c r="N4586" s="1" t="s">
        <v>63</v>
      </c>
      <c r="O4586" s="1">
        <v>0</v>
      </c>
      <c r="P4586" s="1">
        <v>0</v>
      </c>
      <c r="Q4586" s="1">
        <v>1</v>
      </c>
      <c r="R4586" s="1">
        <v>78.55</v>
      </c>
      <c r="S4586" s="1">
        <v>78.55</v>
      </c>
      <c r="T4586" s="1">
        <v>12</v>
      </c>
      <c r="U4586" s="3" t="str">
        <f t="shared" si="71"/>
        <v>2017Plan</v>
      </c>
      <c r="V4586" s="2">
        <f>DATE(A4586,INDEX(Map!$H$1:$H$12,MATCH(B4586,Map!$G$1:$G$12,0),0),1)</f>
        <v>44013</v>
      </c>
      <c r="W4586" t="str">
        <f>IF(AND(V4586&gt;=Map!$K$2,V4586&lt;=Map!$L$2),"Base",IF(AND(V4586&gt;=Map!$K$3,V4586&lt;=Map!$L$3),"Fcst","N/A"))</f>
        <v>N/A</v>
      </c>
      <c r="X4586" t="str">
        <f>INDEX(Map!$B$2:$B$86,MATCH(D4586,Map!$A$2:$A$86,0),0)</f>
        <v>N/A</v>
      </c>
      <c r="Y4586" s="7" t="str">
        <f>IF(INDEX(Map!$C$2:$C$86,MATCH(D4586,Map!$A$2:$A$86,0),0)="","N/A",E4586*INDEX(Map!$C$2:$C$86,MATCH(D4586,Map!$A$2:$A$86,0),0))</f>
        <v>N/A</v>
      </c>
      <c r="Z4586" s="7" t="str">
        <f>IF(INDEX(Map!$D$2:$D$86,MATCH(D4586,Map!$A$2:$A$86,0),0)="","N/A",E4586*INDEX(Map!$D$2:$D$86,MATCH(D4586,Map!$A$2:$A$86,0),0))</f>
        <v>N/A</v>
      </c>
      <c r="AA4586" t="str">
        <f>INDEX(Map!$E$2:$E$86,MATCH(D4586,Map!$A$2:$A$86,0),0)</f>
        <v>Purchases</v>
      </c>
    </row>
    <row r="4587" spans="1:27" x14ac:dyDescent="0.25">
      <c r="A4587" s="1" t="s">
        <v>122</v>
      </c>
      <c r="B4587" s="1" t="s">
        <v>113</v>
      </c>
      <c r="C4587" s="1">
        <v>50</v>
      </c>
      <c r="D4587" s="1" t="s">
        <v>73</v>
      </c>
      <c r="E4587" s="1">
        <v>0.2</v>
      </c>
      <c r="F4587" s="1">
        <v>0</v>
      </c>
      <c r="G4587" s="1">
        <v>0.8</v>
      </c>
      <c r="H4587" s="1">
        <v>1</v>
      </c>
      <c r="I4587" s="1" t="s">
        <v>63</v>
      </c>
      <c r="J4587" s="1" t="s">
        <v>63</v>
      </c>
      <c r="K4587" s="1">
        <v>3</v>
      </c>
      <c r="L4587" s="1">
        <v>71.7</v>
      </c>
      <c r="M4587" s="1">
        <v>11</v>
      </c>
      <c r="N4587" s="1" t="s">
        <v>63</v>
      </c>
      <c r="O4587" s="1">
        <v>0</v>
      </c>
      <c r="P4587" s="1">
        <v>0</v>
      </c>
      <c r="Q4587" s="1">
        <v>1</v>
      </c>
      <c r="R4587" s="1">
        <v>78.55</v>
      </c>
      <c r="S4587" s="1">
        <v>78.55</v>
      </c>
      <c r="T4587" s="1">
        <v>12</v>
      </c>
      <c r="U4587" s="3" t="str">
        <f t="shared" si="71"/>
        <v>2017Plan</v>
      </c>
      <c r="V4587" s="2">
        <f>DATE(A4587,INDEX(Map!$H$1:$H$12,MATCH(B4587,Map!$G$1:$G$12,0),0),1)</f>
        <v>44013</v>
      </c>
      <c r="W4587" t="str">
        <f>IF(AND(V4587&gt;=Map!$K$2,V4587&lt;=Map!$L$2),"Base",IF(AND(V4587&gt;=Map!$K$3,V4587&lt;=Map!$L$3),"Fcst","N/A"))</f>
        <v>N/A</v>
      </c>
      <c r="X4587" t="str">
        <f>INDEX(Map!$B$2:$B$86,MATCH(D4587,Map!$A$2:$A$86,0),0)</f>
        <v>N/A</v>
      </c>
      <c r="Y4587" s="7" t="str">
        <f>IF(INDEX(Map!$C$2:$C$86,MATCH(D4587,Map!$A$2:$A$86,0),0)="","N/A",E4587*INDEX(Map!$C$2:$C$86,MATCH(D4587,Map!$A$2:$A$86,0),0))</f>
        <v>N/A</v>
      </c>
      <c r="Z4587" s="7" t="str">
        <f>IF(INDEX(Map!$D$2:$D$86,MATCH(D4587,Map!$A$2:$A$86,0),0)="","N/A",E4587*INDEX(Map!$D$2:$D$86,MATCH(D4587,Map!$A$2:$A$86,0),0))</f>
        <v>N/A</v>
      </c>
      <c r="AA4587" t="str">
        <f>INDEX(Map!$E$2:$E$86,MATCH(D4587,Map!$A$2:$A$86,0),0)</f>
        <v>Purchases</v>
      </c>
    </row>
    <row r="4588" spans="1:27" x14ac:dyDescent="0.25">
      <c r="A4588" s="1" t="s">
        <v>122</v>
      </c>
      <c r="B4588" s="1" t="s">
        <v>113</v>
      </c>
      <c r="C4588" s="1">
        <v>51</v>
      </c>
      <c r="D4588" s="1" t="s">
        <v>74</v>
      </c>
      <c r="E4588" s="1">
        <v>0</v>
      </c>
      <c r="F4588" s="1">
        <v>0</v>
      </c>
      <c r="G4588" s="1">
        <v>0</v>
      </c>
      <c r="H4588" s="1">
        <v>1</v>
      </c>
      <c r="I4588" s="1" t="s">
        <v>63</v>
      </c>
      <c r="J4588" s="1" t="s">
        <v>63</v>
      </c>
      <c r="K4588" s="1">
        <v>1</v>
      </c>
      <c r="L4588" s="1">
        <v>100</v>
      </c>
      <c r="M4588" s="1">
        <v>3</v>
      </c>
      <c r="N4588" s="1" t="s">
        <v>63</v>
      </c>
      <c r="O4588" s="1">
        <v>0</v>
      </c>
      <c r="P4588" s="1">
        <v>0</v>
      </c>
      <c r="Q4588" s="1">
        <v>0</v>
      </c>
      <c r="R4588" s="1">
        <v>106.81</v>
      </c>
      <c r="S4588" s="1">
        <v>106.81</v>
      </c>
      <c r="T4588" s="1">
        <v>3</v>
      </c>
      <c r="U4588" s="3" t="str">
        <f t="shared" si="71"/>
        <v>2017Plan</v>
      </c>
      <c r="V4588" s="2">
        <f>DATE(A4588,INDEX(Map!$H$1:$H$12,MATCH(B4588,Map!$G$1:$G$12,0),0),1)</f>
        <v>44013</v>
      </c>
      <c r="W4588" t="str">
        <f>IF(AND(V4588&gt;=Map!$K$2,V4588&lt;=Map!$L$2),"Base",IF(AND(V4588&gt;=Map!$K$3,V4588&lt;=Map!$L$3),"Fcst","N/A"))</f>
        <v>N/A</v>
      </c>
      <c r="X4588" t="str">
        <f>INDEX(Map!$B$2:$B$86,MATCH(D4588,Map!$A$2:$A$86,0),0)</f>
        <v>N/A</v>
      </c>
      <c r="Y4588" s="7" t="str">
        <f>IF(INDEX(Map!$C$2:$C$86,MATCH(D4588,Map!$A$2:$A$86,0),0)="","N/A",E4588*INDEX(Map!$C$2:$C$86,MATCH(D4588,Map!$A$2:$A$86,0),0))</f>
        <v>N/A</v>
      </c>
      <c r="Z4588" s="7" t="str">
        <f>IF(INDEX(Map!$D$2:$D$86,MATCH(D4588,Map!$A$2:$A$86,0),0)="","N/A",E4588*INDEX(Map!$D$2:$D$86,MATCH(D4588,Map!$A$2:$A$86,0),0))</f>
        <v>N/A</v>
      </c>
      <c r="AA4588" t="str">
        <f>INDEX(Map!$E$2:$E$86,MATCH(D4588,Map!$A$2:$A$86,0),0)</f>
        <v>Purchases</v>
      </c>
    </row>
    <row r="4589" spans="1:27" x14ac:dyDescent="0.25">
      <c r="A4589" s="1" t="s">
        <v>122</v>
      </c>
      <c r="B4589" s="1" t="s">
        <v>113</v>
      </c>
      <c r="C4589" s="1">
        <v>52</v>
      </c>
      <c r="D4589" s="1" t="s">
        <v>75</v>
      </c>
      <c r="E4589" s="1">
        <v>0</v>
      </c>
      <c r="F4589" s="1">
        <v>0</v>
      </c>
      <c r="G4589" s="1">
        <v>0</v>
      </c>
      <c r="H4589" s="1">
        <v>0</v>
      </c>
      <c r="I4589" s="1" t="s">
        <v>63</v>
      </c>
      <c r="J4589" s="1" t="s">
        <v>63</v>
      </c>
      <c r="K4589" s="1">
        <v>0</v>
      </c>
      <c r="L4589" s="1">
        <v>0</v>
      </c>
      <c r="M4589" s="1">
        <v>0</v>
      </c>
      <c r="N4589" s="1" t="s">
        <v>63</v>
      </c>
      <c r="O4589" s="1">
        <v>0</v>
      </c>
      <c r="P4589" s="1">
        <v>0</v>
      </c>
      <c r="Q4589" s="1">
        <v>0</v>
      </c>
      <c r="R4589" s="1">
        <v>0</v>
      </c>
      <c r="S4589" s="1">
        <v>0</v>
      </c>
      <c r="T4589" s="1">
        <v>0</v>
      </c>
      <c r="U4589" s="3" t="str">
        <f t="shared" si="71"/>
        <v>2017Plan</v>
      </c>
      <c r="V4589" s="2">
        <f>DATE(A4589,INDEX(Map!$H$1:$H$12,MATCH(B4589,Map!$G$1:$G$12,0),0),1)</f>
        <v>44013</v>
      </c>
      <c r="W4589" t="str">
        <f>IF(AND(V4589&gt;=Map!$K$2,V4589&lt;=Map!$L$2),"Base",IF(AND(V4589&gt;=Map!$K$3,V4589&lt;=Map!$L$3),"Fcst","N/A"))</f>
        <v>N/A</v>
      </c>
      <c r="X4589" t="str">
        <f>INDEX(Map!$B$2:$B$86,MATCH(D4589,Map!$A$2:$A$86,0),0)</f>
        <v>N/A</v>
      </c>
      <c r="Y4589" s="7" t="str">
        <f>IF(INDEX(Map!$C$2:$C$86,MATCH(D4589,Map!$A$2:$A$86,0),0)="","N/A",E4589*INDEX(Map!$C$2:$C$86,MATCH(D4589,Map!$A$2:$A$86,0),0))</f>
        <v>N/A</v>
      </c>
      <c r="Z4589" s="7" t="str">
        <f>IF(INDEX(Map!$D$2:$D$86,MATCH(D4589,Map!$A$2:$A$86,0),0)="","N/A",E4589*INDEX(Map!$D$2:$D$86,MATCH(D4589,Map!$A$2:$A$86,0),0))</f>
        <v>N/A</v>
      </c>
      <c r="AA4589" t="str">
        <f>INDEX(Map!$E$2:$E$86,MATCH(D4589,Map!$A$2:$A$86,0),0)</f>
        <v>Purchases</v>
      </c>
    </row>
    <row r="4590" spans="1:27" x14ac:dyDescent="0.25">
      <c r="A4590" s="1" t="s">
        <v>122</v>
      </c>
      <c r="B4590" s="1" t="s">
        <v>113</v>
      </c>
      <c r="C4590" s="1">
        <v>53</v>
      </c>
      <c r="D4590" s="1" t="s">
        <v>76</v>
      </c>
      <c r="E4590" s="1">
        <v>0</v>
      </c>
      <c r="F4590" s="1">
        <v>0</v>
      </c>
      <c r="G4590" s="1">
        <v>0</v>
      </c>
      <c r="H4590" s="1">
        <v>0</v>
      </c>
      <c r="I4590" s="1" t="s">
        <v>63</v>
      </c>
      <c r="J4590" s="1" t="s">
        <v>63</v>
      </c>
      <c r="K4590" s="1">
        <v>0</v>
      </c>
      <c r="L4590" s="1">
        <v>0</v>
      </c>
      <c r="M4590" s="1">
        <v>0</v>
      </c>
      <c r="N4590" s="1" t="s">
        <v>63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</v>
      </c>
      <c r="U4590" s="3" t="str">
        <f t="shared" si="71"/>
        <v>2017Plan</v>
      </c>
      <c r="V4590" s="2">
        <f>DATE(A4590,INDEX(Map!$H$1:$H$12,MATCH(B4590,Map!$G$1:$G$12,0),0),1)</f>
        <v>44013</v>
      </c>
      <c r="W4590" t="str">
        <f>IF(AND(V4590&gt;=Map!$K$2,V4590&lt;=Map!$L$2),"Base",IF(AND(V4590&gt;=Map!$K$3,V4590&lt;=Map!$L$3),"Fcst","N/A"))</f>
        <v>N/A</v>
      </c>
      <c r="X4590" t="str">
        <f>INDEX(Map!$B$2:$B$86,MATCH(D4590,Map!$A$2:$A$86,0),0)</f>
        <v>N/A</v>
      </c>
      <c r="Y4590" s="7" t="str">
        <f>IF(INDEX(Map!$C$2:$C$86,MATCH(D4590,Map!$A$2:$A$86,0),0)="","N/A",E4590*INDEX(Map!$C$2:$C$86,MATCH(D4590,Map!$A$2:$A$86,0),0))</f>
        <v>N/A</v>
      </c>
      <c r="Z4590" s="7" t="str">
        <f>IF(INDEX(Map!$D$2:$D$86,MATCH(D4590,Map!$A$2:$A$86,0),0)="","N/A",E4590*INDEX(Map!$D$2:$D$86,MATCH(D4590,Map!$A$2:$A$86,0),0))</f>
        <v>N/A</v>
      </c>
      <c r="AA4590" t="str">
        <f>INDEX(Map!$E$2:$E$86,MATCH(D4590,Map!$A$2:$A$86,0),0)</f>
        <v>Purchases</v>
      </c>
    </row>
    <row r="4591" spans="1:27" x14ac:dyDescent="0.25">
      <c r="A4591" s="1" t="s">
        <v>122</v>
      </c>
      <c r="B4591" s="1" t="s">
        <v>113</v>
      </c>
      <c r="C4591" s="1">
        <v>54</v>
      </c>
      <c r="D4591" s="1" t="s">
        <v>77</v>
      </c>
      <c r="E4591" s="1">
        <v>0</v>
      </c>
      <c r="F4591" s="1">
        <v>0</v>
      </c>
      <c r="G4591" s="1">
        <v>0</v>
      </c>
      <c r="H4591" s="1">
        <v>0</v>
      </c>
      <c r="I4591" s="1" t="s">
        <v>63</v>
      </c>
      <c r="J4591" s="1" t="s">
        <v>63</v>
      </c>
      <c r="K4591" s="1">
        <v>0</v>
      </c>
      <c r="L4591" s="1">
        <v>0</v>
      </c>
      <c r="M4591" s="1">
        <v>0</v>
      </c>
      <c r="N4591" s="1" t="s">
        <v>63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</v>
      </c>
      <c r="U4591" s="3" t="str">
        <f t="shared" si="71"/>
        <v>2017Plan</v>
      </c>
      <c r="V4591" s="2">
        <f>DATE(A4591,INDEX(Map!$H$1:$H$12,MATCH(B4591,Map!$G$1:$G$12,0),0),1)</f>
        <v>44013</v>
      </c>
      <c r="W4591" t="str">
        <f>IF(AND(V4591&gt;=Map!$K$2,V4591&lt;=Map!$L$2),"Base",IF(AND(V4591&gt;=Map!$K$3,V4591&lt;=Map!$L$3),"Fcst","N/A"))</f>
        <v>N/A</v>
      </c>
      <c r="X4591" t="str">
        <f>INDEX(Map!$B$2:$B$86,MATCH(D4591,Map!$A$2:$A$86,0),0)</f>
        <v>N/A</v>
      </c>
      <c r="Y4591" s="7" t="str">
        <f>IF(INDEX(Map!$C$2:$C$86,MATCH(D4591,Map!$A$2:$A$86,0),0)="","N/A",E4591*INDEX(Map!$C$2:$C$86,MATCH(D4591,Map!$A$2:$A$86,0),0))</f>
        <v>N/A</v>
      </c>
      <c r="Z4591" s="7" t="str">
        <f>IF(INDEX(Map!$D$2:$D$86,MATCH(D4591,Map!$A$2:$A$86,0),0)="","N/A",E4591*INDEX(Map!$D$2:$D$86,MATCH(D4591,Map!$A$2:$A$86,0),0))</f>
        <v>N/A</v>
      </c>
      <c r="AA4591" t="str">
        <f>INDEX(Map!$E$2:$E$86,MATCH(D4591,Map!$A$2:$A$86,0),0)</f>
        <v>Purchases</v>
      </c>
    </row>
    <row r="4592" spans="1:27" x14ac:dyDescent="0.25">
      <c r="A4592" s="1" t="s">
        <v>122</v>
      </c>
      <c r="B4592" s="1" t="s">
        <v>113</v>
      </c>
      <c r="C4592" s="1">
        <v>55</v>
      </c>
      <c r="D4592" s="1" t="s">
        <v>78</v>
      </c>
      <c r="E4592" s="1">
        <v>0</v>
      </c>
      <c r="F4592" s="1">
        <v>0</v>
      </c>
      <c r="G4592" s="1">
        <v>0</v>
      </c>
      <c r="H4592" s="1">
        <v>0</v>
      </c>
      <c r="I4592" s="1" t="s">
        <v>63</v>
      </c>
      <c r="J4592" s="1" t="s">
        <v>63</v>
      </c>
      <c r="K4592" s="1">
        <v>0</v>
      </c>
      <c r="L4592" s="1">
        <v>0</v>
      </c>
      <c r="M4592" s="1">
        <v>0</v>
      </c>
      <c r="N4592" s="1" t="s">
        <v>63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</v>
      </c>
      <c r="U4592" s="3" t="str">
        <f t="shared" si="71"/>
        <v>2017Plan</v>
      </c>
      <c r="V4592" s="2">
        <f>DATE(A4592,INDEX(Map!$H$1:$H$12,MATCH(B4592,Map!$G$1:$G$12,0),0),1)</f>
        <v>44013</v>
      </c>
      <c r="W4592" t="str">
        <f>IF(AND(V4592&gt;=Map!$K$2,V4592&lt;=Map!$L$2),"Base",IF(AND(V4592&gt;=Map!$K$3,V4592&lt;=Map!$L$3),"Fcst","N/A"))</f>
        <v>N/A</v>
      </c>
      <c r="X4592" t="str">
        <f>INDEX(Map!$B$2:$B$86,MATCH(D4592,Map!$A$2:$A$86,0),0)</f>
        <v>N/A</v>
      </c>
      <c r="Y4592" s="7" t="str">
        <f>IF(INDEX(Map!$C$2:$C$86,MATCH(D4592,Map!$A$2:$A$86,0),0)="","N/A",E4592*INDEX(Map!$C$2:$C$86,MATCH(D4592,Map!$A$2:$A$86,0),0))</f>
        <v>N/A</v>
      </c>
      <c r="Z4592" s="7" t="str">
        <f>IF(INDEX(Map!$D$2:$D$86,MATCH(D4592,Map!$A$2:$A$86,0),0)="","N/A",E4592*INDEX(Map!$D$2:$D$86,MATCH(D4592,Map!$A$2:$A$86,0),0))</f>
        <v>N/A</v>
      </c>
      <c r="AA4592" t="str">
        <f>INDEX(Map!$E$2:$E$86,MATCH(D4592,Map!$A$2:$A$86,0),0)</f>
        <v>Purchases</v>
      </c>
    </row>
    <row r="4593" spans="1:27" x14ac:dyDescent="0.25">
      <c r="A4593" s="1" t="s">
        <v>122</v>
      </c>
      <c r="B4593" s="1" t="s">
        <v>113</v>
      </c>
      <c r="C4593" s="1">
        <v>56</v>
      </c>
      <c r="D4593" s="1" t="s">
        <v>79</v>
      </c>
      <c r="E4593" s="1">
        <v>0</v>
      </c>
      <c r="F4593" s="1">
        <v>0</v>
      </c>
      <c r="G4593" s="1">
        <v>0</v>
      </c>
      <c r="H4593" s="1">
        <v>0</v>
      </c>
      <c r="I4593" s="1" t="s">
        <v>63</v>
      </c>
      <c r="J4593" s="1" t="s">
        <v>63</v>
      </c>
      <c r="K4593" s="1">
        <v>0</v>
      </c>
      <c r="L4593" s="1">
        <v>0</v>
      </c>
      <c r="M4593" s="1">
        <v>0</v>
      </c>
      <c r="N4593" s="1" t="s">
        <v>63</v>
      </c>
      <c r="O4593" s="1">
        <v>0</v>
      </c>
      <c r="P4593" s="1">
        <v>0</v>
      </c>
      <c r="Q4593" s="1">
        <v>0</v>
      </c>
      <c r="R4593" s="1">
        <v>0</v>
      </c>
      <c r="S4593" s="1">
        <v>0</v>
      </c>
      <c r="T4593" s="1">
        <v>0</v>
      </c>
      <c r="U4593" s="3" t="str">
        <f t="shared" si="71"/>
        <v>2017Plan</v>
      </c>
      <c r="V4593" s="2">
        <f>DATE(A4593,INDEX(Map!$H$1:$H$12,MATCH(B4593,Map!$G$1:$G$12,0),0),1)</f>
        <v>44013</v>
      </c>
      <c r="W4593" t="str">
        <f>IF(AND(V4593&gt;=Map!$K$2,V4593&lt;=Map!$L$2),"Base",IF(AND(V4593&gt;=Map!$K$3,V4593&lt;=Map!$L$3),"Fcst","N/A"))</f>
        <v>N/A</v>
      </c>
      <c r="X4593" t="str">
        <f>INDEX(Map!$B$2:$B$86,MATCH(D4593,Map!$A$2:$A$86,0),0)</f>
        <v>N/A</v>
      </c>
      <c r="Y4593" s="7" t="str">
        <f>IF(INDEX(Map!$C$2:$C$86,MATCH(D4593,Map!$A$2:$A$86,0),0)="","N/A",E4593*INDEX(Map!$C$2:$C$86,MATCH(D4593,Map!$A$2:$A$86,0),0))</f>
        <v>N/A</v>
      </c>
      <c r="Z4593" s="7" t="str">
        <f>IF(INDEX(Map!$D$2:$D$86,MATCH(D4593,Map!$A$2:$A$86,0),0)="","N/A",E4593*INDEX(Map!$D$2:$D$86,MATCH(D4593,Map!$A$2:$A$86,0),0))</f>
        <v>N/A</v>
      </c>
      <c r="AA4593" t="str">
        <f>INDEX(Map!$E$2:$E$86,MATCH(D4593,Map!$A$2:$A$86,0),0)</f>
        <v>Purchases</v>
      </c>
    </row>
    <row r="4594" spans="1:27" x14ac:dyDescent="0.25">
      <c r="A4594" s="1" t="s">
        <v>122</v>
      </c>
      <c r="B4594" s="1" t="s">
        <v>113</v>
      </c>
      <c r="C4594" s="1">
        <v>57</v>
      </c>
      <c r="D4594" s="1" t="s">
        <v>80</v>
      </c>
      <c r="E4594" s="1">
        <v>0</v>
      </c>
      <c r="F4594" s="1">
        <v>0</v>
      </c>
      <c r="G4594" s="1">
        <v>0</v>
      </c>
      <c r="H4594" s="1">
        <v>0</v>
      </c>
      <c r="I4594" s="1" t="s">
        <v>63</v>
      </c>
      <c r="J4594" s="1" t="s">
        <v>63</v>
      </c>
      <c r="K4594" s="1">
        <v>0</v>
      </c>
      <c r="L4594" s="1">
        <v>0</v>
      </c>
      <c r="M4594" s="1">
        <v>0</v>
      </c>
      <c r="N4594" s="1" t="s">
        <v>63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</v>
      </c>
      <c r="U4594" s="3" t="str">
        <f t="shared" si="71"/>
        <v>2017Plan</v>
      </c>
      <c r="V4594" s="2">
        <f>DATE(A4594,INDEX(Map!$H$1:$H$12,MATCH(B4594,Map!$G$1:$G$12,0),0),1)</f>
        <v>44013</v>
      </c>
      <c r="W4594" t="str">
        <f>IF(AND(V4594&gt;=Map!$K$2,V4594&lt;=Map!$L$2),"Base",IF(AND(V4594&gt;=Map!$K$3,V4594&lt;=Map!$L$3),"Fcst","N/A"))</f>
        <v>N/A</v>
      </c>
      <c r="X4594" t="str">
        <f>INDEX(Map!$B$2:$B$86,MATCH(D4594,Map!$A$2:$A$86,0),0)</f>
        <v>N/A</v>
      </c>
      <c r="Y4594" s="7" t="str">
        <f>IF(INDEX(Map!$C$2:$C$86,MATCH(D4594,Map!$A$2:$A$86,0),0)="","N/A",E4594*INDEX(Map!$C$2:$C$86,MATCH(D4594,Map!$A$2:$A$86,0),0))</f>
        <v>N/A</v>
      </c>
      <c r="Z4594" s="7" t="str">
        <f>IF(INDEX(Map!$D$2:$D$86,MATCH(D4594,Map!$A$2:$A$86,0),0)="","N/A",E4594*INDEX(Map!$D$2:$D$86,MATCH(D4594,Map!$A$2:$A$86,0),0))</f>
        <v>N/A</v>
      </c>
      <c r="AA4594" t="str">
        <f>INDEX(Map!$E$2:$E$86,MATCH(D4594,Map!$A$2:$A$86,0),0)</f>
        <v>Purchases</v>
      </c>
    </row>
    <row r="4595" spans="1:27" x14ac:dyDescent="0.25">
      <c r="A4595" s="1" t="s">
        <v>122</v>
      </c>
      <c r="B4595" s="1" t="s">
        <v>113</v>
      </c>
      <c r="C4595" s="1">
        <v>58</v>
      </c>
      <c r="D4595" s="1" t="s">
        <v>81</v>
      </c>
      <c r="E4595" s="1">
        <v>0</v>
      </c>
      <c r="F4595" s="1">
        <v>0</v>
      </c>
      <c r="G4595" s="1">
        <v>0</v>
      </c>
      <c r="H4595" s="1">
        <v>0</v>
      </c>
      <c r="I4595" s="1" t="s">
        <v>63</v>
      </c>
      <c r="J4595" s="1" t="s">
        <v>63</v>
      </c>
      <c r="K4595" s="1">
        <v>0</v>
      </c>
      <c r="L4595" s="1">
        <v>0</v>
      </c>
      <c r="M4595" s="1">
        <v>0</v>
      </c>
      <c r="N4595" s="1" t="s">
        <v>63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</v>
      </c>
      <c r="U4595" s="3" t="str">
        <f t="shared" si="71"/>
        <v>2017Plan</v>
      </c>
      <c r="V4595" s="2">
        <f>DATE(A4595,INDEX(Map!$H$1:$H$12,MATCH(B4595,Map!$G$1:$G$12,0),0),1)</f>
        <v>44013</v>
      </c>
      <c r="W4595" t="str">
        <f>IF(AND(V4595&gt;=Map!$K$2,V4595&lt;=Map!$L$2),"Base",IF(AND(V4595&gt;=Map!$K$3,V4595&lt;=Map!$L$3),"Fcst","N/A"))</f>
        <v>N/A</v>
      </c>
      <c r="X4595" t="str">
        <f>INDEX(Map!$B$2:$B$86,MATCH(D4595,Map!$A$2:$A$86,0),0)</f>
        <v>N/A</v>
      </c>
      <c r="Y4595" s="7" t="str">
        <f>IF(INDEX(Map!$C$2:$C$86,MATCH(D4595,Map!$A$2:$A$86,0),0)="","N/A",E4595*INDEX(Map!$C$2:$C$86,MATCH(D4595,Map!$A$2:$A$86,0),0))</f>
        <v>N/A</v>
      </c>
      <c r="Z4595" s="7" t="str">
        <f>IF(INDEX(Map!$D$2:$D$86,MATCH(D4595,Map!$A$2:$A$86,0),0)="","N/A",E4595*INDEX(Map!$D$2:$D$86,MATCH(D4595,Map!$A$2:$A$86,0),0))</f>
        <v>N/A</v>
      </c>
      <c r="AA4595" t="str">
        <f>INDEX(Map!$E$2:$E$86,MATCH(D4595,Map!$A$2:$A$86,0),0)</f>
        <v>Purchases</v>
      </c>
    </row>
    <row r="4596" spans="1:27" x14ac:dyDescent="0.25">
      <c r="A4596" s="1" t="s">
        <v>122</v>
      </c>
      <c r="B4596" s="1" t="s">
        <v>113</v>
      </c>
      <c r="C4596" s="1">
        <v>59</v>
      </c>
      <c r="D4596" s="1" t="s">
        <v>82</v>
      </c>
      <c r="E4596" s="1">
        <v>0</v>
      </c>
      <c r="F4596" s="1">
        <v>0</v>
      </c>
      <c r="G4596" s="1">
        <v>0</v>
      </c>
      <c r="H4596" s="1">
        <v>0</v>
      </c>
      <c r="I4596" s="1" t="s">
        <v>63</v>
      </c>
      <c r="J4596" s="1" t="s">
        <v>63</v>
      </c>
      <c r="K4596" s="1">
        <v>0</v>
      </c>
      <c r="L4596" s="1">
        <v>0</v>
      </c>
      <c r="M4596" s="1">
        <v>0</v>
      </c>
      <c r="N4596" s="1" t="s">
        <v>63</v>
      </c>
      <c r="O4596" s="1">
        <v>0</v>
      </c>
      <c r="P4596" s="1">
        <v>0</v>
      </c>
      <c r="Q4596" s="1">
        <v>0</v>
      </c>
      <c r="R4596" s="1">
        <v>0</v>
      </c>
      <c r="S4596" s="1">
        <v>0</v>
      </c>
      <c r="T4596" s="1">
        <v>0</v>
      </c>
      <c r="U4596" s="3" t="str">
        <f t="shared" si="71"/>
        <v>2017Plan</v>
      </c>
      <c r="V4596" s="2">
        <f>DATE(A4596,INDEX(Map!$H$1:$H$12,MATCH(B4596,Map!$G$1:$G$12,0),0),1)</f>
        <v>44013</v>
      </c>
      <c r="W4596" t="str">
        <f>IF(AND(V4596&gt;=Map!$K$2,V4596&lt;=Map!$L$2),"Base",IF(AND(V4596&gt;=Map!$K$3,V4596&lt;=Map!$L$3),"Fcst","N/A"))</f>
        <v>N/A</v>
      </c>
      <c r="X4596" t="str">
        <f>INDEX(Map!$B$2:$B$86,MATCH(D4596,Map!$A$2:$A$86,0),0)</f>
        <v>N/A</v>
      </c>
      <c r="Y4596" s="7" t="str">
        <f>IF(INDEX(Map!$C$2:$C$86,MATCH(D4596,Map!$A$2:$A$86,0),0)="","N/A",E4596*INDEX(Map!$C$2:$C$86,MATCH(D4596,Map!$A$2:$A$86,0),0))</f>
        <v>N/A</v>
      </c>
      <c r="Z4596" s="7" t="str">
        <f>IF(INDEX(Map!$D$2:$D$86,MATCH(D4596,Map!$A$2:$A$86,0),0)="","N/A",E4596*INDEX(Map!$D$2:$D$86,MATCH(D4596,Map!$A$2:$A$86,0),0))</f>
        <v>N/A</v>
      </c>
      <c r="AA4596" t="str">
        <f>INDEX(Map!$E$2:$E$86,MATCH(D4596,Map!$A$2:$A$86,0),0)</f>
        <v>Purchases</v>
      </c>
    </row>
    <row r="4597" spans="1:27" x14ac:dyDescent="0.25">
      <c r="A4597" s="1" t="s">
        <v>122</v>
      </c>
      <c r="B4597" s="1" t="s">
        <v>113</v>
      </c>
      <c r="C4597" s="1">
        <v>60</v>
      </c>
      <c r="D4597" s="1" t="s">
        <v>83</v>
      </c>
      <c r="E4597" s="1">
        <v>-24.9</v>
      </c>
      <c r="F4597" s="1">
        <v>0</v>
      </c>
      <c r="G4597" s="1">
        <v>16.899999999999999</v>
      </c>
      <c r="H4597" s="1">
        <v>37</v>
      </c>
      <c r="I4597" s="1" t="s">
        <v>63</v>
      </c>
      <c r="J4597" s="1" t="s">
        <v>63</v>
      </c>
      <c r="K4597" s="1">
        <v>225</v>
      </c>
      <c r="L4597" s="1">
        <v>44.1</v>
      </c>
      <c r="M4597" s="1">
        <v>-1095</v>
      </c>
      <c r="N4597" s="1" t="s">
        <v>63</v>
      </c>
      <c r="O4597" s="1">
        <v>0</v>
      </c>
      <c r="P4597" s="1">
        <v>0</v>
      </c>
      <c r="Q4597" s="1">
        <v>270</v>
      </c>
      <c r="R4597" s="1">
        <v>33.19</v>
      </c>
      <c r="S4597" s="1">
        <v>33.19</v>
      </c>
      <c r="T4597" s="1">
        <v>-825</v>
      </c>
      <c r="U4597" s="3" t="str">
        <f t="shared" si="71"/>
        <v>2017Plan</v>
      </c>
      <c r="V4597" s="2">
        <f>DATE(A4597,INDEX(Map!$H$1:$H$12,MATCH(B4597,Map!$G$1:$G$12,0),0),1)</f>
        <v>44013</v>
      </c>
      <c r="W4597" t="str">
        <f>IF(AND(V4597&gt;=Map!$K$2,V4597&lt;=Map!$L$2),"Base",IF(AND(V4597&gt;=Map!$K$3,V4597&lt;=Map!$L$3),"Fcst","N/A"))</f>
        <v>N/A</v>
      </c>
      <c r="X4597" t="str">
        <f>INDEX(Map!$B$2:$B$86,MATCH(D4597,Map!$A$2:$A$86,0),0)</f>
        <v>N/A</v>
      </c>
      <c r="Y4597" s="7" t="str">
        <f>IF(INDEX(Map!$C$2:$C$86,MATCH(D4597,Map!$A$2:$A$86,0),0)="","N/A",E4597*INDEX(Map!$C$2:$C$86,MATCH(D4597,Map!$A$2:$A$86,0),0))</f>
        <v>N/A</v>
      </c>
      <c r="Z4597" s="7" t="str">
        <f>IF(INDEX(Map!$D$2:$D$86,MATCH(D4597,Map!$A$2:$A$86,0),0)="","N/A",E4597*INDEX(Map!$D$2:$D$86,MATCH(D4597,Map!$A$2:$A$86,0),0))</f>
        <v>N/A</v>
      </c>
      <c r="AA4597" t="str">
        <f>INDEX(Map!$E$2:$E$86,MATCH(D4597,Map!$A$2:$A$86,0),0)</f>
        <v>Sales</v>
      </c>
    </row>
    <row r="4598" spans="1:27" x14ac:dyDescent="0.25">
      <c r="A4598" s="1" t="s">
        <v>122</v>
      </c>
      <c r="B4598" s="1" t="s">
        <v>113</v>
      </c>
      <c r="C4598" s="1">
        <v>61</v>
      </c>
      <c r="D4598" s="1" t="s">
        <v>84</v>
      </c>
      <c r="E4598" s="1">
        <v>-10.199999999999999</v>
      </c>
      <c r="F4598" s="1">
        <v>0</v>
      </c>
      <c r="G4598" s="1">
        <v>41</v>
      </c>
      <c r="H4598" s="1">
        <v>31</v>
      </c>
      <c r="I4598" s="1" t="s">
        <v>63</v>
      </c>
      <c r="J4598" s="1" t="s">
        <v>63</v>
      </c>
      <c r="K4598" s="1">
        <v>247</v>
      </c>
      <c r="L4598" s="1">
        <v>35</v>
      </c>
      <c r="M4598" s="1">
        <v>-355</v>
      </c>
      <c r="N4598" s="1" t="s">
        <v>63</v>
      </c>
      <c r="O4598" s="1">
        <v>0</v>
      </c>
      <c r="P4598" s="1">
        <v>0</v>
      </c>
      <c r="Q4598" s="1">
        <v>94</v>
      </c>
      <c r="R4598" s="1">
        <v>25.72</v>
      </c>
      <c r="S4598" s="1">
        <v>25.72</v>
      </c>
      <c r="T4598" s="1">
        <v>-261</v>
      </c>
      <c r="U4598" s="3" t="str">
        <f t="shared" si="71"/>
        <v>2017Plan</v>
      </c>
      <c r="V4598" s="2">
        <f>DATE(A4598,INDEX(Map!$H$1:$H$12,MATCH(B4598,Map!$G$1:$G$12,0),0),1)</f>
        <v>44013</v>
      </c>
      <c r="W4598" t="str">
        <f>IF(AND(V4598&gt;=Map!$K$2,V4598&lt;=Map!$L$2),"Base",IF(AND(V4598&gt;=Map!$K$3,V4598&lt;=Map!$L$3),"Fcst","N/A"))</f>
        <v>N/A</v>
      </c>
      <c r="X4598" t="str">
        <f>INDEX(Map!$B$2:$B$86,MATCH(D4598,Map!$A$2:$A$86,0),0)</f>
        <v>N/A</v>
      </c>
      <c r="Y4598" s="7" t="str">
        <f>IF(INDEX(Map!$C$2:$C$86,MATCH(D4598,Map!$A$2:$A$86,0),0)="","N/A",E4598*INDEX(Map!$C$2:$C$86,MATCH(D4598,Map!$A$2:$A$86,0),0))</f>
        <v>N/A</v>
      </c>
      <c r="Z4598" s="7" t="str">
        <f>IF(INDEX(Map!$D$2:$D$86,MATCH(D4598,Map!$A$2:$A$86,0),0)="","N/A",E4598*INDEX(Map!$D$2:$D$86,MATCH(D4598,Map!$A$2:$A$86,0),0))</f>
        <v>N/A</v>
      </c>
      <c r="AA4598" t="str">
        <f>INDEX(Map!$E$2:$E$86,MATCH(D4598,Map!$A$2:$A$86,0),0)</f>
        <v>Sales</v>
      </c>
    </row>
    <row r="4599" spans="1:27" x14ac:dyDescent="0.25">
      <c r="A4599" s="1" t="s">
        <v>122</v>
      </c>
      <c r="B4599" s="1" t="s">
        <v>113</v>
      </c>
      <c r="C4599" s="1">
        <v>62</v>
      </c>
      <c r="D4599" s="1" t="s">
        <v>85</v>
      </c>
      <c r="E4599" s="1">
        <v>-4.7</v>
      </c>
      <c r="F4599" s="1">
        <v>0</v>
      </c>
      <c r="G4599" s="1">
        <v>20.9</v>
      </c>
      <c r="H4599" s="1">
        <v>6</v>
      </c>
      <c r="I4599" s="1" t="s">
        <v>63</v>
      </c>
      <c r="J4599" s="1" t="s">
        <v>63</v>
      </c>
      <c r="K4599" s="1">
        <v>49</v>
      </c>
      <c r="L4599" s="1">
        <v>40</v>
      </c>
      <c r="M4599" s="1">
        <v>-187</v>
      </c>
      <c r="N4599" s="1" t="s">
        <v>63</v>
      </c>
      <c r="O4599" s="1">
        <v>0</v>
      </c>
      <c r="P4599" s="1">
        <v>0</v>
      </c>
      <c r="Q4599" s="1">
        <v>42</v>
      </c>
      <c r="R4599" s="1">
        <v>31.13</v>
      </c>
      <c r="S4599" s="1">
        <v>31.13</v>
      </c>
      <c r="T4599" s="1">
        <v>-145</v>
      </c>
      <c r="U4599" s="3" t="str">
        <f t="shared" si="71"/>
        <v>2017Plan</v>
      </c>
      <c r="V4599" s="2">
        <f>DATE(A4599,INDEX(Map!$H$1:$H$12,MATCH(B4599,Map!$G$1:$G$12,0),0),1)</f>
        <v>44013</v>
      </c>
      <c r="W4599" t="str">
        <f>IF(AND(V4599&gt;=Map!$K$2,V4599&lt;=Map!$L$2),"Base",IF(AND(V4599&gt;=Map!$K$3,V4599&lt;=Map!$L$3),"Fcst","N/A"))</f>
        <v>N/A</v>
      </c>
      <c r="X4599" t="str">
        <f>INDEX(Map!$B$2:$B$86,MATCH(D4599,Map!$A$2:$A$86,0),0)</f>
        <v>N/A</v>
      </c>
      <c r="Y4599" s="7" t="str">
        <f>IF(INDEX(Map!$C$2:$C$86,MATCH(D4599,Map!$A$2:$A$86,0),0)="","N/A",E4599*INDEX(Map!$C$2:$C$86,MATCH(D4599,Map!$A$2:$A$86,0),0))</f>
        <v>N/A</v>
      </c>
      <c r="Z4599" s="7" t="str">
        <f>IF(INDEX(Map!$D$2:$D$86,MATCH(D4599,Map!$A$2:$A$86,0),0)="","N/A",E4599*INDEX(Map!$D$2:$D$86,MATCH(D4599,Map!$A$2:$A$86,0),0))</f>
        <v>N/A</v>
      </c>
      <c r="AA4599" t="str">
        <f>INDEX(Map!$E$2:$E$86,MATCH(D4599,Map!$A$2:$A$86,0),0)</f>
        <v>Sales</v>
      </c>
    </row>
    <row r="4600" spans="1:27" x14ac:dyDescent="0.25">
      <c r="A4600" s="1" t="s">
        <v>122</v>
      </c>
      <c r="B4600" s="1" t="s">
        <v>113</v>
      </c>
      <c r="C4600" s="1">
        <v>63</v>
      </c>
      <c r="D4600" s="1" t="s">
        <v>86</v>
      </c>
      <c r="E4600" s="1">
        <v>-4.5999999999999996</v>
      </c>
      <c r="F4600" s="1">
        <v>0</v>
      </c>
      <c r="G4600" s="1">
        <v>20.399999999999999</v>
      </c>
      <c r="H4600" s="1">
        <v>6</v>
      </c>
      <c r="I4600" s="1" t="s">
        <v>63</v>
      </c>
      <c r="J4600" s="1" t="s">
        <v>63</v>
      </c>
      <c r="K4600" s="1">
        <v>56</v>
      </c>
      <c r="L4600" s="1">
        <v>40.299999999999997</v>
      </c>
      <c r="M4600" s="1">
        <v>-184</v>
      </c>
      <c r="N4600" s="1" t="s">
        <v>63</v>
      </c>
      <c r="O4600" s="1">
        <v>0</v>
      </c>
      <c r="P4600" s="1">
        <v>0</v>
      </c>
      <c r="Q4600" s="1">
        <v>41</v>
      </c>
      <c r="R4600" s="1">
        <v>31.39</v>
      </c>
      <c r="S4600" s="1">
        <v>31.39</v>
      </c>
      <c r="T4600" s="1">
        <v>-143</v>
      </c>
      <c r="U4600" s="3" t="str">
        <f t="shared" si="71"/>
        <v>2017Plan</v>
      </c>
      <c r="V4600" s="2">
        <f>DATE(A4600,INDEX(Map!$H$1:$H$12,MATCH(B4600,Map!$G$1:$G$12,0),0),1)</f>
        <v>44013</v>
      </c>
      <c r="W4600" t="str">
        <f>IF(AND(V4600&gt;=Map!$K$2,V4600&lt;=Map!$L$2),"Base",IF(AND(V4600&gt;=Map!$K$3,V4600&lt;=Map!$L$3),"Fcst","N/A"))</f>
        <v>N/A</v>
      </c>
      <c r="X4600" t="str">
        <f>INDEX(Map!$B$2:$B$86,MATCH(D4600,Map!$A$2:$A$86,0),0)</f>
        <v>N/A</v>
      </c>
      <c r="Y4600" s="7" t="str">
        <f>IF(INDEX(Map!$C$2:$C$86,MATCH(D4600,Map!$A$2:$A$86,0),0)="","N/A",E4600*INDEX(Map!$C$2:$C$86,MATCH(D4600,Map!$A$2:$A$86,0),0))</f>
        <v>N/A</v>
      </c>
      <c r="Z4600" s="7" t="str">
        <f>IF(INDEX(Map!$D$2:$D$86,MATCH(D4600,Map!$A$2:$A$86,0),0)="","N/A",E4600*INDEX(Map!$D$2:$D$86,MATCH(D4600,Map!$A$2:$A$86,0),0))</f>
        <v>N/A</v>
      </c>
      <c r="AA4600" t="str">
        <f>INDEX(Map!$E$2:$E$86,MATCH(D4600,Map!$A$2:$A$86,0),0)</f>
        <v>Sales</v>
      </c>
    </row>
    <row r="4601" spans="1:27" x14ac:dyDescent="0.25">
      <c r="A4601" s="1" t="s">
        <v>122</v>
      </c>
      <c r="B4601" s="1" t="s">
        <v>113</v>
      </c>
      <c r="C4601" s="1">
        <v>64</v>
      </c>
      <c r="D4601" s="1" t="s">
        <v>87</v>
      </c>
      <c r="E4601" s="1">
        <v>0</v>
      </c>
      <c r="F4601" s="1">
        <v>0</v>
      </c>
      <c r="G4601" s="1">
        <v>0</v>
      </c>
      <c r="H4601" s="1">
        <v>0</v>
      </c>
      <c r="I4601" s="1" t="s">
        <v>63</v>
      </c>
      <c r="J4601" s="1" t="s">
        <v>63</v>
      </c>
      <c r="K4601" s="1">
        <v>0</v>
      </c>
      <c r="L4601" s="1">
        <v>0</v>
      </c>
      <c r="M4601" s="1">
        <v>0</v>
      </c>
      <c r="N4601" s="1" t="s">
        <v>63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</v>
      </c>
      <c r="U4601" s="3" t="str">
        <f t="shared" si="71"/>
        <v>2017Plan</v>
      </c>
      <c r="V4601" s="2">
        <f>DATE(A4601,INDEX(Map!$H$1:$H$12,MATCH(B4601,Map!$G$1:$G$12,0),0),1)</f>
        <v>44013</v>
      </c>
      <c r="W4601" t="str">
        <f>IF(AND(V4601&gt;=Map!$K$2,V4601&lt;=Map!$L$2),"Base",IF(AND(V4601&gt;=Map!$K$3,V4601&lt;=Map!$L$3),"Fcst","N/A"))</f>
        <v>N/A</v>
      </c>
      <c r="X4601" t="str">
        <f>INDEX(Map!$B$2:$B$86,MATCH(D4601,Map!$A$2:$A$86,0),0)</f>
        <v>N/A</v>
      </c>
      <c r="Y4601" s="7" t="str">
        <f>IF(INDEX(Map!$C$2:$C$86,MATCH(D4601,Map!$A$2:$A$86,0),0)="","N/A",E4601*INDEX(Map!$C$2:$C$86,MATCH(D4601,Map!$A$2:$A$86,0),0))</f>
        <v>N/A</v>
      </c>
      <c r="Z4601" s="7" t="str">
        <f>IF(INDEX(Map!$D$2:$D$86,MATCH(D4601,Map!$A$2:$A$86,0),0)="","N/A",E4601*INDEX(Map!$D$2:$D$86,MATCH(D4601,Map!$A$2:$A$86,0),0))</f>
        <v>N/A</v>
      </c>
      <c r="AA4601" t="str">
        <f>INDEX(Map!$E$2:$E$86,MATCH(D4601,Map!$A$2:$A$86,0),0)</f>
        <v>Sales</v>
      </c>
    </row>
    <row r="4602" spans="1:27" x14ac:dyDescent="0.25">
      <c r="A4602" s="1" t="s">
        <v>122</v>
      </c>
      <c r="B4602" s="1" t="s">
        <v>113</v>
      </c>
      <c r="C4602" s="1">
        <v>65</v>
      </c>
      <c r="D4602" s="1" t="s">
        <v>88</v>
      </c>
      <c r="E4602" s="1">
        <v>0</v>
      </c>
      <c r="F4602" s="1">
        <v>0</v>
      </c>
      <c r="G4602" s="1">
        <v>0</v>
      </c>
      <c r="H4602" s="1">
        <v>0</v>
      </c>
      <c r="I4602" s="1" t="s">
        <v>63</v>
      </c>
      <c r="J4602" s="1" t="s">
        <v>63</v>
      </c>
      <c r="K4602" s="1">
        <v>0</v>
      </c>
      <c r="L4602" s="1">
        <v>0</v>
      </c>
      <c r="M4602" s="1">
        <v>0</v>
      </c>
      <c r="N4602" s="1" t="s">
        <v>63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</v>
      </c>
      <c r="U4602" s="3" t="str">
        <f t="shared" si="71"/>
        <v>2017Plan</v>
      </c>
      <c r="V4602" s="2">
        <f>DATE(A4602,INDEX(Map!$H$1:$H$12,MATCH(B4602,Map!$G$1:$G$12,0),0),1)</f>
        <v>44013</v>
      </c>
      <c r="W4602" t="str">
        <f>IF(AND(V4602&gt;=Map!$K$2,V4602&lt;=Map!$L$2),"Base",IF(AND(V4602&gt;=Map!$K$3,V4602&lt;=Map!$L$3),"Fcst","N/A"))</f>
        <v>N/A</v>
      </c>
      <c r="X4602" t="str">
        <f>INDEX(Map!$B$2:$B$86,MATCH(D4602,Map!$A$2:$A$86,0),0)</f>
        <v>N/A</v>
      </c>
      <c r="Y4602" s="7" t="str">
        <f>IF(INDEX(Map!$C$2:$C$86,MATCH(D4602,Map!$A$2:$A$86,0),0)="","N/A",E4602*INDEX(Map!$C$2:$C$86,MATCH(D4602,Map!$A$2:$A$86,0),0))</f>
        <v>N/A</v>
      </c>
      <c r="Z4602" s="7" t="str">
        <f>IF(INDEX(Map!$D$2:$D$86,MATCH(D4602,Map!$A$2:$A$86,0),0)="","N/A",E4602*INDEX(Map!$D$2:$D$86,MATCH(D4602,Map!$A$2:$A$86,0),0))</f>
        <v>N/A</v>
      </c>
      <c r="AA4602" t="str">
        <f>INDEX(Map!$E$2:$E$86,MATCH(D4602,Map!$A$2:$A$86,0),0)</f>
        <v>Sales</v>
      </c>
    </row>
    <row r="4603" spans="1:27" x14ac:dyDescent="0.25">
      <c r="A4603" s="1" t="s">
        <v>122</v>
      </c>
      <c r="B4603" s="1" t="s">
        <v>113</v>
      </c>
      <c r="C4603" s="1">
        <v>66</v>
      </c>
      <c r="D4603" s="1" t="s">
        <v>89</v>
      </c>
      <c r="E4603" s="1">
        <v>0</v>
      </c>
      <c r="F4603" s="1">
        <v>0</v>
      </c>
      <c r="G4603" s="1">
        <v>0</v>
      </c>
      <c r="H4603" s="1">
        <v>0</v>
      </c>
      <c r="I4603" s="1" t="s">
        <v>63</v>
      </c>
      <c r="J4603" s="1" t="s">
        <v>63</v>
      </c>
      <c r="K4603" s="1">
        <v>0</v>
      </c>
      <c r="L4603" s="1">
        <v>0</v>
      </c>
      <c r="M4603" s="1">
        <v>0</v>
      </c>
      <c r="N4603" s="1" t="s">
        <v>63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</v>
      </c>
      <c r="U4603" s="3" t="str">
        <f t="shared" si="71"/>
        <v>2017Plan</v>
      </c>
      <c r="V4603" s="2">
        <f>DATE(A4603,INDEX(Map!$H$1:$H$12,MATCH(B4603,Map!$G$1:$G$12,0),0),1)</f>
        <v>44013</v>
      </c>
      <c r="W4603" t="str">
        <f>IF(AND(V4603&gt;=Map!$K$2,V4603&lt;=Map!$L$2),"Base",IF(AND(V4603&gt;=Map!$K$3,V4603&lt;=Map!$L$3),"Fcst","N/A"))</f>
        <v>N/A</v>
      </c>
      <c r="X4603" t="str">
        <f>INDEX(Map!$B$2:$B$86,MATCH(D4603,Map!$A$2:$A$86,0),0)</f>
        <v>N/A</v>
      </c>
      <c r="Y4603" s="7" t="str">
        <f>IF(INDEX(Map!$C$2:$C$86,MATCH(D4603,Map!$A$2:$A$86,0),0)="","N/A",E4603*INDEX(Map!$C$2:$C$86,MATCH(D4603,Map!$A$2:$A$86,0),0))</f>
        <v>N/A</v>
      </c>
      <c r="Z4603" s="7" t="str">
        <f>IF(INDEX(Map!$D$2:$D$86,MATCH(D4603,Map!$A$2:$A$86,0),0)="","N/A",E4603*INDEX(Map!$D$2:$D$86,MATCH(D4603,Map!$A$2:$A$86,0),0))</f>
        <v>N/A</v>
      </c>
      <c r="AA4603" t="str">
        <f>INDEX(Map!$E$2:$E$86,MATCH(D4603,Map!$A$2:$A$86,0),0)</f>
        <v>Sales</v>
      </c>
    </row>
    <row r="4604" spans="1:27" x14ac:dyDescent="0.25">
      <c r="A4604" s="1" t="s">
        <v>122</v>
      </c>
      <c r="B4604" s="1" t="s">
        <v>113</v>
      </c>
      <c r="C4604" s="1">
        <v>67</v>
      </c>
      <c r="D4604" s="1" t="s">
        <v>90</v>
      </c>
      <c r="E4604" s="1">
        <v>0</v>
      </c>
      <c r="F4604" s="1">
        <v>0</v>
      </c>
      <c r="G4604" s="1">
        <v>0</v>
      </c>
      <c r="H4604" s="1">
        <v>0</v>
      </c>
      <c r="I4604" s="1" t="s">
        <v>63</v>
      </c>
      <c r="J4604" s="1" t="s">
        <v>63</v>
      </c>
      <c r="K4604" s="1">
        <v>0</v>
      </c>
      <c r="L4604" s="1">
        <v>0</v>
      </c>
      <c r="M4604" s="1">
        <v>0</v>
      </c>
      <c r="N4604" s="1" t="s">
        <v>63</v>
      </c>
      <c r="O4604" s="1">
        <v>0</v>
      </c>
      <c r="P4604" s="1">
        <v>0</v>
      </c>
      <c r="Q4604" s="1">
        <v>0</v>
      </c>
      <c r="R4604" s="1">
        <v>0</v>
      </c>
      <c r="S4604" s="1">
        <v>0</v>
      </c>
      <c r="T4604" s="1">
        <v>0</v>
      </c>
      <c r="U4604" s="3" t="str">
        <f t="shared" si="71"/>
        <v>2017Plan</v>
      </c>
      <c r="V4604" s="2">
        <f>DATE(A4604,INDEX(Map!$H$1:$H$12,MATCH(B4604,Map!$G$1:$G$12,0),0),1)</f>
        <v>44013</v>
      </c>
      <c r="W4604" t="str">
        <f>IF(AND(V4604&gt;=Map!$K$2,V4604&lt;=Map!$L$2),"Base",IF(AND(V4604&gt;=Map!$K$3,V4604&lt;=Map!$L$3),"Fcst","N/A"))</f>
        <v>N/A</v>
      </c>
      <c r="X4604" t="str">
        <f>INDEX(Map!$B$2:$B$86,MATCH(D4604,Map!$A$2:$A$86,0),0)</f>
        <v>N/A</v>
      </c>
      <c r="Y4604" s="7" t="str">
        <f>IF(INDEX(Map!$C$2:$C$86,MATCH(D4604,Map!$A$2:$A$86,0),0)="","N/A",E4604*INDEX(Map!$C$2:$C$86,MATCH(D4604,Map!$A$2:$A$86,0),0))</f>
        <v>N/A</v>
      </c>
      <c r="Z4604" s="7" t="str">
        <f>IF(INDEX(Map!$D$2:$D$86,MATCH(D4604,Map!$A$2:$A$86,0),0)="","N/A",E4604*INDEX(Map!$D$2:$D$86,MATCH(D4604,Map!$A$2:$A$86,0),0))</f>
        <v>N/A</v>
      </c>
      <c r="AA4604" t="str">
        <f>INDEX(Map!$E$2:$E$86,MATCH(D4604,Map!$A$2:$A$86,0),0)</f>
        <v>Sales</v>
      </c>
    </row>
    <row r="4605" spans="1:27" x14ac:dyDescent="0.25">
      <c r="A4605" s="1" t="s">
        <v>122</v>
      </c>
      <c r="B4605" s="1" t="s">
        <v>113</v>
      </c>
      <c r="C4605" s="1">
        <v>68</v>
      </c>
      <c r="D4605" s="1" t="s">
        <v>91</v>
      </c>
      <c r="E4605" s="1">
        <v>0</v>
      </c>
      <c r="F4605" s="1">
        <v>0</v>
      </c>
      <c r="G4605" s="1">
        <v>0.3</v>
      </c>
      <c r="H4605" s="1">
        <v>1</v>
      </c>
      <c r="I4605" s="1" t="s">
        <v>63</v>
      </c>
      <c r="J4605" s="1" t="s">
        <v>63</v>
      </c>
      <c r="K4605" s="1">
        <v>2</v>
      </c>
      <c r="L4605" s="1">
        <v>0</v>
      </c>
      <c r="M4605" s="1">
        <v>0</v>
      </c>
      <c r="N4605" s="1" t="s">
        <v>63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</v>
      </c>
      <c r="U4605" s="3" t="str">
        <f t="shared" si="71"/>
        <v>2017Plan</v>
      </c>
      <c r="V4605" s="2">
        <f>DATE(A4605,INDEX(Map!$H$1:$H$12,MATCH(B4605,Map!$G$1:$G$12,0),0),1)</f>
        <v>44013</v>
      </c>
      <c r="W4605" t="str">
        <f>IF(AND(V4605&gt;=Map!$K$2,V4605&lt;=Map!$L$2),"Base",IF(AND(V4605&gt;=Map!$K$3,V4605&lt;=Map!$L$3),"Fcst","N/A"))</f>
        <v>N/A</v>
      </c>
      <c r="X4605" t="str">
        <f>INDEX(Map!$B$2:$B$86,MATCH(D4605,Map!$A$2:$A$86,0),0)</f>
        <v>N/A</v>
      </c>
      <c r="Y4605" s="7" t="str">
        <f>IF(INDEX(Map!$C$2:$C$86,MATCH(D4605,Map!$A$2:$A$86,0),0)="","N/A",E4605*INDEX(Map!$C$2:$C$86,MATCH(D4605,Map!$A$2:$A$86,0),0))</f>
        <v>N/A</v>
      </c>
      <c r="Z4605" s="7" t="str">
        <f>IF(INDEX(Map!$D$2:$D$86,MATCH(D4605,Map!$A$2:$A$86,0),0)="","N/A",E4605*INDEX(Map!$D$2:$D$86,MATCH(D4605,Map!$A$2:$A$86,0),0))</f>
        <v>N/A</v>
      </c>
      <c r="AA4605" t="str">
        <f>INDEX(Map!$E$2:$E$86,MATCH(D4605,Map!$A$2:$A$86,0),0)</f>
        <v>CSR</v>
      </c>
    </row>
    <row r="4606" spans="1:27" x14ac:dyDescent="0.25">
      <c r="A4606" s="1" t="s">
        <v>122</v>
      </c>
      <c r="B4606" s="1" t="s">
        <v>113</v>
      </c>
      <c r="C4606" s="1">
        <v>69</v>
      </c>
      <c r="D4606" s="1" t="s">
        <v>92</v>
      </c>
      <c r="E4606" s="1">
        <v>0</v>
      </c>
      <c r="F4606" s="1">
        <v>0</v>
      </c>
      <c r="G4606" s="1">
        <v>0.3</v>
      </c>
      <c r="H4606" s="1">
        <v>1</v>
      </c>
      <c r="I4606" s="1" t="s">
        <v>63</v>
      </c>
      <c r="J4606" s="1" t="s">
        <v>63</v>
      </c>
      <c r="K4606" s="1">
        <v>2</v>
      </c>
      <c r="L4606" s="1">
        <v>0</v>
      </c>
      <c r="M4606" s="1">
        <v>0</v>
      </c>
      <c r="N4606" s="1" t="s">
        <v>63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0</v>
      </c>
      <c r="U4606" s="3" t="str">
        <f t="shared" si="71"/>
        <v>2017Plan</v>
      </c>
      <c r="V4606" s="2">
        <f>DATE(A4606,INDEX(Map!$H$1:$H$12,MATCH(B4606,Map!$G$1:$G$12,0),0),1)</f>
        <v>44013</v>
      </c>
      <c r="W4606" t="str">
        <f>IF(AND(V4606&gt;=Map!$K$2,V4606&lt;=Map!$L$2),"Base",IF(AND(V4606&gt;=Map!$K$3,V4606&lt;=Map!$L$3),"Fcst","N/A"))</f>
        <v>N/A</v>
      </c>
      <c r="X4606" t="str">
        <f>INDEX(Map!$B$2:$B$86,MATCH(D4606,Map!$A$2:$A$86,0),0)</f>
        <v>N/A</v>
      </c>
      <c r="Y4606" s="7" t="str">
        <f>IF(INDEX(Map!$C$2:$C$86,MATCH(D4606,Map!$A$2:$A$86,0),0)="","N/A",E4606*INDEX(Map!$C$2:$C$86,MATCH(D4606,Map!$A$2:$A$86,0),0))</f>
        <v>N/A</v>
      </c>
      <c r="Z4606" s="7" t="str">
        <f>IF(INDEX(Map!$D$2:$D$86,MATCH(D4606,Map!$A$2:$A$86,0),0)="","N/A",E4606*INDEX(Map!$D$2:$D$86,MATCH(D4606,Map!$A$2:$A$86,0),0))</f>
        <v>N/A</v>
      </c>
      <c r="AA4606" t="str">
        <f>INDEX(Map!$E$2:$E$86,MATCH(D4606,Map!$A$2:$A$86,0),0)</f>
        <v>CSR</v>
      </c>
    </row>
    <row r="4607" spans="1:27" x14ac:dyDescent="0.25">
      <c r="A4607" s="1" t="s">
        <v>122</v>
      </c>
      <c r="B4607" s="1" t="s">
        <v>113</v>
      </c>
      <c r="C4607" s="1">
        <v>70</v>
      </c>
      <c r="D4607" s="1" t="s">
        <v>93</v>
      </c>
      <c r="E4607" s="1">
        <v>0.1</v>
      </c>
      <c r="F4607" s="1">
        <v>0</v>
      </c>
      <c r="G4607" s="1">
        <v>0.3</v>
      </c>
      <c r="H4607" s="1">
        <v>2</v>
      </c>
      <c r="I4607" s="1" t="s">
        <v>63</v>
      </c>
      <c r="J4607" s="1" t="s">
        <v>63</v>
      </c>
      <c r="K4607" s="1">
        <v>2</v>
      </c>
      <c r="L4607" s="1">
        <v>0</v>
      </c>
      <c r="M4607" s="1">
        <v>0</v>
      </c>
      <c r="N4607" s="1" t="s">
        <v>63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3" t="str">
        <f t="shared" si="71"/>
        <v>2017Plan</v>
      </c>
      <c r="V4607" s="2">
        <f>DATE(A4607,INDEX(Map!$H$1:$H$12,MATCH(B4607,Map!$G$1:$G$12,0),0),1)</f>
        <v>44013</v>
      </c>
      <c r="W4607" t="str">
        <f>IF(AND(V4607&gt;=Map!$K$2,V4607&lt;=Map!$L$2),"Base",IF(AND(V4607&gt;=Map!$K$3,V4607&lt;=Map!$L$3),"Fcst","N/A"))</f>
        <v>N/A</v>
      </c>
      <c r="X4607" t="str">
        <f>INDEX(Map!$B$2:$B$86,MATCH(D4607,Map!$A$2:$A$86,0),0)</f>
        <v>N/A</v>
      </c>
      <c r="Y4607" s="7" t="str">
        <f>IF(INDEX(Map!$C$2:$C$86,MATCH(D4607,Map!$A$2:$A$86,0),0)="","N/A",E4607*INDEX(Map!$C$2:$C$86,MATCH(D4607,Map!$A$2:$A$86,0),0))</f>
        <v>N/A</v>
      </c>
      <c r="Z4607" s="7" t="str">
        <f>IF(INDEX(Map!$D$2:$D$86,MATCH(D4607,Map!$A$2:$A$86,0),0)="","N/A",E4607*INDEX(Map!$D$2:$D$86,MATCH(D4607,Map!$A$2:$A$86,0),0))</f>
        <v>N/A</v>
      </c>
      <c r="AA4607" t="str">
        <f>INDEX(Map!$E$2:$E$86,MATCH(D4607,Map!$A$2:$A$86,0),0)</f>
        <v>CSR</v>
      </c>
    </row>
    <row r="4608" spans="1:27" x14ac:dyDescent="0.25">
      <c r="A4608" s="1" t="s">
        <v>122</v>
      </c>
      <c r="B4608" s="1" t="s">
        <v>113</v>
      </c>
      <c r="C4608" s="1">
        <v>71</v>
      </c>
      <c r="D4608" s="1" t="s">
        <v>94</v>
      </c>
      <c r="E4608" s="1">
        <v>0</v>
      </c>
      <c r="F4608" s="1">
        <v>0</v>
      </c>
      <c r="G4608" s="1">
        <v>0.3</v>
      </c>
      <c r="H4608" s="1">
        <v>2</v>
      </c>
      <c r="I4608" s="1" t="s">
        <v>63</v>
      </c>
      <c r="J4608" s="1" t="s">
        <v>63</v>
      </c>
      <c r="K4608" s="1">
        <v>2</v>
      </c>
      <c r="L4608" s="1">
        <v>0</v>
      </c>
      <c r="M4608" s="1">
        <v>0</v>
      </c>
      <c r="N4608" s="1" t="s">
        <v>63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3" t="str">
        <f t="shared" si="71"/>
        <v>2017Plan</v>
      </c>
      <c r="V4608" s="2">
        <f>DATE(A4608,INDEX(Map!$H$1:$H$12,MATCH(B4608,Map!$G$1:$G$12,0),0),1)</f>
        <v>44013</v>
      </c>
      <c r="W4608" t="str">
        <f>IF(AND(V4608&gt;=Map!$K$2,V4608&lt;=Map!$L$2),"Base",IF(AND(V4608&gt;=Map!$K$3,V4608&lt;=Map!$L$3),"Fcst","N/A"))</f>
        <v>N/A</v>
      </c>
      <c r="X4608" t="str">
        <f>INDEX(Map!$B$2:$B$86,MATCH(D4608,Map!$A$2:$A$86,0),0)</f>
        <v>N/A</v>
      </c>
      <c r="Y4608" s="7" t="str">
        <f>IF(INDEX(Map!$C$2:$C$86,MATCH(D4608,Map!$A$2:$A$86,0),0)="","N/A",E4608*INDEX(Map!$C$2:$C$86,MATCH(D4608,Map!$A$2:$A$86,0),0))</f>
        <v>N/A</v>
      </c>
      <c r="Z4608" s="7" t="str">
        <f>IF(INDEX(Map!$D$2:$D$86,MATCH(D4608,Map!$A$2:$A$86,0),0)="","N/A",E4608*INDEX(Map!$D$2:$D$86,MATCH(D4608,Map!$A$2:$A$86,0),0))</f>
        <v>N/A</v>
      </c>
      <c r="AA4608" t="str">
        <f>INDEX(Map!$E$2:$E$86,MATCH(D4608,Map!$A$2:$A$86,0),0)</f>
        <v>CSR</v>
      </c>
    </row>
    <row r="4609" spans="1:27" x14ac:dyDescent="0.25">
      <c r="A4609" s="1" t="s">
        <v>122</v>
      </c>
      <c r="B4609" s="1" t="s">
        <v>113</v>
      </c>
      <c r="C4609" s="1">
        <v>72</v>
      </c>
      <c r="D4609" s="1" t="s">
        <v>95</v>
      </c>
      <c r="E4609" s="1">
        <v>0</v>
      </c>
      <c r="F4609" s="1">
        <v>0</v>
      </c>
      <c r="G4609" s="1">
        <v>0.3</v>
      </c>
      <c r="H4609" s="1">
        <v>1</v>
      </c>
      <c r="I4609" s="1" t="s">
        <v>63</v>
      </c>
      <c r="J4609" s="1" t="s">
        <v>63</v>
      </c>
      <c r="K4609" s="1">
        <v>2</v>
      </c>
      <c r="L4609" s="1">
        <v>0</v>
      </c>
      <c r="M4609" s="1">
        <v>0</v>
      </c>
      <c r="N4609" s="1" t="s">
        <v>63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s="3" t="str">
        <f t="shared" si="71"/>
        <v>2017Plan</v>
      </c>
      <c r="V4609" s="2">
        <f>DATE(A4609,INDEX(Map!$H$1:$H$12,MATCH(B4609,Map!$G$1:$G$12,0),0),1)</f>
        <v>44013</v>
      </c>
      <c r="W4609" t="str">
        <f>IF(AND(V4609&gt;=Map!$K$2,V4609&lt;=Map!$L$2),"Base",IF(AND(V4609&gt;=Map!$K$3,V4609&lt;=Map!$L$3),"Fcst","N/A"))</f>
        <v>N/A</v>
      </c>
      <c r="X4609" t="str">
        <f>INDEX(Map!$B$2:$B$86,MATCH(D4609,Map!$A$2:$A$86,0),0)</f>
        <v>N/A</v>
      </c>
      <c r="Y4609" s="7" t="str">
        <f>IF(INDEX(Map!$C$2:$C$86,MATCH(D4609,Map!$A$2:$A$86,0),0)="","N/A",E4609*INDEX(Map!$C$2:$C$86,MATCH(D4609,Map!$A$2:$A$86,0),0))</f>
        <v>N/A</v>
      </c>
      <c r="Z4609" s="7" t="str">
        <f>IF(INDEX(Map!$D$2:$D$86,MATCH(D4609,Map!$A$2:$A$86,0),0)="","N/A",E4609*INDEX(Map!$D$2:$D$86,MATCH(D4609,Map!$A$2:$A$86,0),0))</f>
        <v>N/A</v>
      </c>
      <c r="AA4609" t="str">
        <f>INDEX(Map!$E$2:$E$86,MATCH(D4609,Map!$A$2:$A$86,0),0)</f>
        <v>CSR</v>
      </c>
    </row>
    <row r="4610" spans="1:27" x14ac:dyDescent="0.25">
      <c r="A4610" s="1" t="s">
        <v>122</v>
      </c>
      <c r="B4610" s="1" t="s">
        <v>113</v>
      </c>
      <c r="C4610" s="1">
        <v>73</v>
      </c>
      <c r="D4610" s="1" t="s">
        <v>96</v>
      </c>
      <c r="E4610" s="1">
        <v>0</v>
      </c>
      <c r="F4610" s="1">
        <v>0</v>
      </c>
      <c r="G4610" s="1">
        <v>0.5</v>
      </c>
      <c r="H4610" s="1">
        <v>1</v>
      </c>
      <c r="I4610" s="1" t="s">
        <v>63</v>
      </c>
      <c r="J4610" s="1" t="s">
        <v>63</v>
      </c>
      <c r="K4610" s="1">
        <v>4</v>
      </c>
      <c r="L4610" s="1">
        <v>0</v>
      </c>
      <c r="M4610" s="1">
        <v>0</v>
      </c>
      <c r="N4610" s="1" t="s">
        <v>63</v>
      </c>
      <c r="O4610" s="1">
        <v>0</v>
      </c>
      <c r="P4610" s="1">
        <v>0</v>
      </c>
      <c r="Q4610" s="1">
        <v>0</v>
      </c>
      <c r="R4610" s="1">
        <v>0</v>
      </c>
      <c r="S4610" s="1">
        <v>0</v>
      </c>
      <c r="T4610" s="1">
        <v>0</v>
      </c>
      <c r="U4610" s="3" t="str">
        <f t="shared" si="71"/>
        <v>2017Plan</v>
      </c>
      <c r="V4610" s="2">
        <f>DATE(A4610,INDEX(Map!$H$1:$H$12,MATCH(B4610,Map!$G$1:$G$12,0),0),1)</f>
        <v>44013</v>
      </c>
      <c r="W4610" t="str">
        <f>IF(AND(V4610&gt;=Map!$K$2,V4610&lt;=Map!$L$2),"Base",IF(AND(V4610&gt;=Map!$K$3,V4610&lt;=Map!$L$3),"Fcst","N/A"))</f>
        <v>N/A</v>
      </c>
      <c r="X4610" t="str">
        <f>INDEX(Map!$B$2:$B$86,MATCH(D4610,Map!$A$2:$A$86,0),0)</f>
        <v>N/A</v>
      </c>
      <c r="Y4610" s="7" t="str">
        <f>IF(INDEX(Map!$C$2:$C$86,MATCH(D4610,Map!$A$2:$A$86,0),0)="","N/A",E4610*INDEX(Map!$C$2:$C$86,MATCH(D4610,Map!$A$2:$A$86,0),0))</f>
        <v>N/A</v>
      </c>
      <c r="Z4610" s="7" t="str">
        <f>IF(INDEX(Map!$D$2:$D$86,MATCH(D4610,Map!$A$2:$A$86,0),0)="","N/A",E4610*INDEX(Map!$D$2:$D$86,MATCH(D4610,Map!$A$2:$A$86,0),0))</f>
        <v>N/A</v>
      </c>
      <c r="AA4610" t="str">
        <f>INDEX(Map!$E$2:$E$86,MATCH(D4610,Map!$A$2:$A$86,0),0)</f>
        <v>CSR</v>
      </c>
    </row>
    <row r="4611" spans="1:27" x14ac:dyDescent="0.25">
      <c r="A4611" s="1" t="s">
        <v>122</v>
      </c>
      <c r="B4611" s="1" t="s">
        <v>113</v>
      </c>
      <c r="C4611" s="1">
        <v>74</v>
      </c>
      <c r="D4611" s="1" t="s">
        <v>97</v>
      </c>
      <c r="E4611" s="1">
        <v>0</v>
      </c>
      <c r="F4611" s="1">
        <v>0</v>
      </c>
      <c r="G4611" s="1">
        <v>0.3</v>
      </c>
      <c r="H4611" s="1">
        <v>2</v>
      </c>
      <c r="I4611" s="1" t="s">
        <v>63</v>
      </c>
      <c r="J4611" s="1" t="s">
        <v>63</v>
      </c>
      <c r="K4611" s="1">
        <v>2</v>
      </c>
      <c r="L4611" s="1">
        <v>0</v>
      </c>
      <c r="M4611" s="1">
        <v>0</v>
      </c>
      <c r="N4611" s="1" t="s">
        <v>63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</v>
      </c>
      <c r="U4611" s="3" t="str">
        <f t="shared" si="71"/>
        <v>2017Plan</v>
      </c>
      <c r="V4611" s="2">
        <f>DATE(A4611,INDEX(Map!$H$1:$H$12,MATCH(B4611,Map!$G$1:$G$12,0),0),1)</f>
        <v>44013</v>
      </c>
      <c r="W4611" t="str">
        <f>IF(AND(V4611&gt;=Map!$K$2,V4611&lt;=Map!$L$2),"Base",IF(AND(V4611&gt;=Map!$K$3,V4611&lt;=Map!$L$3),"Fcst","N/A"))</f>
        <v>N/A</v>
      </c>
      <c r="X4611" t="str">
        <f>INDEX(Map!$B$2:$B$86,MATCH(D4611,Map!$A$2:$A$86,0),0)</f>
        <v>N/A</v>
      </c>
      <c r="Y4611" s="7" t="str">
        <f>IF(INDEX(Map!$C$2:$C$86,MATCH(D4611,Map!$A$2:$A$86,0),0)="","N/A",E4611*INDEX(Map!$C$2:$C$86,MATCH(D4611,Map!$A$2:$A$86,0),0))</f>
        <v>N/A</v>
      </c>
      <c r="Z4611" s="7" t="str">
        <f>IF(INDEX(Map!$D$2:$D$86,MATCH(D4611,Map!$A$2:$A$86,0),0)="","N/A",E4611*INDEX(Map!$D$2:$D$86,MATCH(D4611,Map!$A$2:$A$86,0),0))</f>
        <v>N/A</v>
      </c>
      <c r="AA4611" t="str">
        <f>INDEX(Map!$E$2:$E$86,MATCH(D4611,Map!$A$2:$A$86,0),0)</f>
        <v>CSR</v>
      </c>
    </row>
    <row r="4612" spans="1:27" x14ac:dyDescent="0.25">
      <c r="A4612" s="1" t="s">
        <v>122</v>
      </c>
      <c r="B4612" s="1" t="s">
        <v>113</v>
      </c>
      <c r="C4612" s="1">
        <v>75</v>
      </c>
      <c r="D4612" s="1" t="s">
        <v>98</v>
      </c>
      <c r="E4612" s="1">
        <v>0</v>
      </c>
      <c r="F4612" s="1">
        <v>0</v>
      </c>
      <c r="G4612" s="1">
        <v>0.3</v>
      </c>
      <c r="H4612" s="1">
        <v>1</v>
      </c>
      <c r="I4612" s="1" t="s">
        <v>63</v>
      </c>
      <c r="J4612" s="1" t="s">
        <v>63</v>
      </c>
      <c r="K4612" s="1">
        <v>2</v>
      </c>
      <c r="L4612" s="1">
        <v>0</v>
      </c>
      <c r="M4612" s="1">
        <v>0</v>
      </c>
      <c r="N4612" s="1" t="s">
        <v>63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</v>
      </c>
      <c r="U4612" s="3" t="str">
        <f t="shared" ref="U4612:U4675" si="72">U4611</f>
        <v>2017Plan</v>
      </c>
      <c r="V4612" s="2">
        <f>DATE(A4612,INDEX(Map!$H$1:$H$12,MATCH(B4612,Map!$G$1:$G$12,0),0),1)</f>
        <v>44013</v>
      </c>
      <c r="W4612" t="str">
        <f>IF(AND(V4612&gt;=Map!$K$2,V4612&lt;=Map!$L$2),"Base",IF(AND(V4612&gt;=Map!$K$3,V4612&lt;=Map!$L$3),"Fcst","N/A"))</f>
        <v>N/A</v>
      </c>
      <c r="X4612" t="str">
        <f>INDEX(Map!$B$2:$B$86,MATCH(D4612,Map!$A$2:$A$86,0),0)</f>
        <v>N/A</v>
      </c>
      <c r="Y4612" s="7" t="str">
        <f>IF(INDEX(Map!$C$2:$C$86,MATCH(D4612,Map!$A$2:$A$86,0),0)="","N/A",E4612*INDEX(Map!$C$2:$C$86,MATCH(D4612,Map!$A$2:$A$86,0),0))</f>
        <v>N/A</v>
      </c>
      <c r="Z4612" s="7" t="str">
        <f>IF(INDEX(Map!$D$2:$D$86,MATCH(D4612,Map!$A$2:$A$86,0),0)="","N/A",E4612*INDEX(Map!$D$2:$D$86,MATCH(D4612,Map!$A$2:$A$86,0),0))</f>
        <v>N/A</v>
      </c>
      <c r="AA4612" t="str">
        <f>INDEX(Map!$E$2:$E$86,MATCH(D4612,Map!$A$2:$A$86,0),0)</f>
        <v>CSR</v>
      </c>
    </row>
    <row r="4613" spans="1:27" x14ac:dyDescent="0.25">
      <c r="A4613" s="1" t="s">
        <v>122</v>
      </c>
      <c r="B4613" s="1" t="s">
        <v>113</v>
      </c>
      <c r="C4613" s="1">
        <v>76</v>
      </c>
      <c r="D4613" s="1" t="s">
        <v>99</v>
      </c>
      <c r="E4613" s="1">
        <v>0</v>
      </c>
      <c r="F4613" s="1">
        <v>0</v>
      </c>
      <c r="G4613" s="1">
        <v>0.3</v>
      </c>
      <c r="H4613" s="1">
        <v>2</v>
      </c>
      <c r="I4613" s="1" t="s">
        <v>63</v>
      </c>
      <c r="J4613" s="1" t="s">
        <v>63</v>
      </c>
      <c r="K4613" s="1">
        <v>2</v>
      </c>
      <c r="L4613" s="1">
        <v>0</v>
      </c>
      <c r="M4613" s="1">
        <v>0</v>
      </c>
      <c r="N4613" s="1" t="s">
        <v>63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0</v>
      </c>
      <c r="U4613" s="3" t="str">
        <f t="shared" si="72"/>
        <v>2017Plan</v>
      </c>
      <c r="V4613" s="2">
        <f>DATE(A4613,INDEX(Map!$H$1:$H$12,MATCH(B4613,Map!$G$1:$G$12,0),0),1)</f>
        <v>44013</v>
      </c>
      <c r="W4613" t="str">
        <f>IF(AND(V4613&gt;=Map!$K$2,V4613&lt;=Map!$L$2),"Base",IF(AND(V4613&gt;=Map!$K$3,V4613&lt;=Map!$L$3),"Fcst","N/A"))</f>
        <v>N/A</v>
      </c>
      <c r="X4613" t="str">
        <f>INDEX(Map!$B$2:$B$86,MATCH(D4613,Map!$A$2:$A$86,0),0)</f>
        <v>N/A</v>
      </c>
      <c r="Y4613" s="7" t="str">
        <f>IF(INDEX(Map!$C$2:$C$86,MATCH(D4613,Map!$A$2:$A$86,0),0)="","N/A",E4613*INDEX(Map!$C$2:$C$86,MATCH(D4613,Map!$A$2:$A$86,0),0))</f>
        <v>N/A</v>
      </c>
      <c r="Z4613" s="7" t="str">
        <f>IF(INDEX(Map!$D$2:$D$86,MATCH(D4613,Map!$A$2:$A$86,0),0)="","N/A",E4613*INDEX(Map!$D$2:$D$86,MATCH(D4613,Map!$A$2:$A$86,0),0))</f>
        <v>N/A</v>
      </c>
      <c r="AA4613" t="str">
        <f>INDEX(Map!$E$2:$E$86,MATCH(D4613,Map!$A$2:$A$86,0),0)</f>
        <v>CSR</v>
      </c>
    </row>
    <row r="4614" spans="1:27" x14ac:dyDescent="0.25">
      <c r="A4614" s="1" t="s">
        <v>122</v>
      </c>
      <c r="B4614" s="1" t="s">
        <v>113</v>
      </c>
      <c r="C4614" s="1">
        <v>77</v>
      </c>
      <c r="D4614" s="1" t="s">
        <v>100</v>
      </c>
      <c r="E4614" s="1">
        <v>0</v>
      </c>
      <c r="F4614" s="1">
        <v>0</v>
      </c>
      <c r="G4614" s="1">
        <v>0.3</v>
      </c>
      <c r="H4614" s="1">
        <v>1</v>
      </c>
      <c r="I4614" s="1" t="s">
        <v>63</v>
      </c>
      <c r="J4614" s="1" t="s">
        <v>63</v>
      </c>
      <c r="K4614" s="1">
        <v>2</v>
      </c>
      <c r="L4614" s="1">
        <v>0</v>
      </c>
      <c r="M4614" s="1">
        <v>0</v>
      </c>
      <c r="N4614" s="1" t="s">
        <v>63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3" t="str">
        <f t="shared" si="72"/>
        <v>2017Plan</v>
      </c>
      <c r="V4614" s="2">
        <f>DATE(A4614,INDEX(Map!$H$1:$H$12,MATCH(B4614,Map!$G$1:$G$12,0),0),1)</f>
        <v>44013</v>
      </c>
      <c r="W4614" t="str">
        <f>IF(AND(V4614&gt;=Map!$K$2,V4614&lt;=Map!$L$2),"Base",IF(AND(V4614&gt;=Map!$K$3,V4614&lt;=Map!$L$3),"Fcst","N/A"))</f>
        <v>N/A</v>
      </c>
      <c r="X4614" t="str">
        <f>INDEX(Map!$B$2:$B$86,MATCH(D4614,Map!$A$2:$A$86,0),0)</f>
        <v>N/A</v>
      </c>
      <c r="Y4614" s="7" t="str">
        <f>IF(INDEX(Map!$C$2:$C$86,MATCH(D4614,Map!$A$2:$A$86,0),0)="","N/A",E4614*INDEX(Map!$C$2:$C$86,MATCH(D4614,Map!$A$2:$A$86,0),0))</f>
        <v>N/A</v>
      </c>
      <c r="Z4614" s="7" t="str">
        <f>IF(INDEX(Map!$D$2:$D$86,MATCH(D4614,Map!$A$2:$A$86,0),0)="","N/A",E4614*INDEX(Map!$D$2:$D$86,MATCH(D4614,Map!$A$2:$A$86,0),0))</f>
        <v>N/A</v>
      </c>
      <c r="AA4614" t="str">
        <f>INDEX(Map!$E$2:$E$86,MATCH(D4614,Map!$A$2:$A$86,0),0)</f>
        <v>CSR</v>
      </c>
    </row>
    <row r="4615" spans="1:27" x14ac:dyDescent="0.25">
      <c r="A4615" s="1" t="s">
        <v>122</v>
      </c>
      <c r="B4615" s="1" t="s">
        <v>113</v>
      </c>
      <c r="C4615" s="1">
        <v>78</v>
      </c>
      <c r="D4615" s="1" t="s">
        <v>101</v>
      </c>
      <c r="E4615" s="1">
        <v>0</v>
      </c>
      <c r="F4615" s="1">
        <v>0</v>
      </c>
      <c r="G4615" s="1">
        <v>0</v>
      </c>
      <c r="H4615" s="1">
        <v>0</v>
      </c>
      <c r="I4615" s="1" t="s">
        <v>63</v>
      </c>
      <c r="J4615" s="1" t="s">
        <v>63</v>
      </c>
      <c r="K4615" s="1">
        <v>0</v>
      </c>
      <c r="L4615" s="1">
        <v>0</v>
      </c>
      <c r="M4615" s="1">
        <v>0</v>
      </c>
      <c r="N4615" s="1" t="s">
        <v>63</v>
      </c>
      <c r="O4615" s="1">
        <v>0</v>
      </c>
      <c r="P4615" s="1">
        <v>0</v>
      </c>
      <c r="Q4615" s="1">
        <v>0</v>
      </c>
      <c r="R4615" s="1">
        <v>0</v>
      </c>
      <c r="S4615" s="1">
        <v>0</v>
      </c>
      <c r="T4615" s="1">
        <v>0</v>
      </c>
      <c r="U4615" s="3" t="str">
        <f t="shared" si="72"/>
        <v>2017Plan</v>
      </c>
      <c r="V4615" s="2">
        <f>DATE(A4615,INDEX(Map!$H$1:$H$12,MATCH(B4615,Map!$G$1:$G$12,0),0),1)</f>
        <v>44013</v>
      </c>
      <c r="W4615" t="str">
        <f>IF(AND(V4615&gt;=Map!$K$2,V4615&lt;=Map!$L$2),"Base",IF(AND(V4615&gt;=Map!$K$3,V4615&lt;=Map!$L$3),"Fcst","N/A"))</f>
        <v>N/A</v>
      </c>
      <c r="X4615" t="str">
        <f>INDEX(Map!$B$2:$B$86,MATCH(D4615,Map!$A$2:$A$86,0),0)</f>
        <v>N/A</v>
      </c>
      <c r="Y4615" s="7" t="str">
        <f>IF(INDEX(Map!$C$2:$C$86,MATCH(D4615,Map!$A$2:$A$86,0),0)="","N/A",E4615*INDEX(Map!$C$2:$C$86,MATCH(D4615,Map!$A$2:$A$86,0),0))</f>
        <v>N/A</v>
      </c>
      <c r="Z4615" s="7" t="str">
        <f>IF(INDEX(Map!$D$2:$D$86,MATCH(D4615,Map!$A$2:$A$86,0),0)="","N/A",E4615*INDEX(Map!$D$2:$D$86,MATCH(D4615,Map!$A$2:$A$86,0),0))</f>
        <v>N/A</v>
      </c>
      <c r="AA4615" t="str">
        <f>INDEX(Map!$E$2:$E$86,MATCH(D4615,Map!$A$2:$A$86,0),0)</f>
        <v>CSR</v>
      </c>
    </row>
    <row r="4616" spans="1:27" x14ac:dyDescent="0.25">
      <c r="A4616" s="1" t="s">
        <v>122</v>
      </c>
      <c r="B4616" s="1" t="s">
        <v>113</v>
      </c>
      <c r="C4616" s="1">
        <v>79</v>
      </c>
      <c r="D4616" s="1" t="s">
        <v>102</v>
      </c>
      <c r="E4616" s="1">
        <v>0</v>
      </c>
      <c r="F4616" s="1">
        <v>0</v>
      </c>
      <c r="G4616" s="1">
        <v>0.3</v>
      </c>
      <c r="H4616" s="1">
        <v>1</v>
      </c>
      <c r="I4616" s="1" t="s">
        <v>63</v>
      </c>
      <c r="J4616" s="1" t="s">
        <v>63</v>
      </c>
      <c r="K4616" s="1">
        <v>2</v>
      </c>
      <c r="L4616" s="1">
        <v>0</v>
      </c>
      <c r="M4616" s="1">
        <v>0</v>
      </c>
      <c r="N4616" s="1" t="s">
        <v>63</v>
      </c>
      <c r="O4616" s="1">
        <v>0</v>
      </c>
      <c r="P4616" s="1">
        <v>0</v>
      </c>
      <c r="Q4616" s="1">
        <v>0</v>
      </c>
      <c r="R4616" s="1">
        <v>0</v>
      </c>
      <c r="S4616" s="1">
        <v>0</v>
      </c>
      <c r="T4616" s="1">
        <v>0</v>
      </c>
      <c r="U4616" s="3" t="str">
        <f t="shared" si="72"/>
        <v>2017Plan</v>
      </c>
      <c r="V4616" s="2">
        <f>DATE(A4616,INDEX(Map!$H$1:$H$12,MATCH(B4616,Map!$G$1:$G$12,0),0),1)</f>
        <v>44013</v>
      </c>
      <c r="W4616" t="str">
        <f>IF(AND(V4616&gt;=Map!$K$2,V4616&lt;=Map!$L$2),"Base",IF(AND(V4616&gt;=Map!$K$3,V4616&lt;=Map!$L$3),"Fcst","N/A"))</f>
        <v>N/A</v>
      </c>
      <c r="X4616" t="str">
        <f>INDEX(Map!$B$2:$B$86,MATCH(D4616,Map!$A$2:$A$86,0),0)</f>
        <v>N/A</v>
      </c>
      <c r="Y4616" s="7" t="str">
        <f>IF(INDEX(Map!$C$2:$C$86,MATCH(D4616,Map!$A$2:$A$86,0),0)="","N/A",E4616*INDEX(Map!$C$2:$C$86,MATCH(D4616,Map!$A$2:$A$86,0),0))</f>
        <v>N/A</v>
      </c>
      <c r="Z4616" s="7" t="str">
        <f>IF(INDEX(Map!$D$2:$D$86,MATCH(D4616,Map!$A$2:$A$86,0),0)="","N/A",E4616*INDEX(Map!$D$2:$D$86,MATCH(D4616,Map!$A$2:$A$86,0),0))</f>
        <v>N/A</v>
      </c>
      <c r="AA4616" t="str">
        <f>INDEX(Map!$E$2:$E$86,MATCH(D4616,Map!$A$2:$A$86,0),0)</f>
        <v>CSR</v>
      </c>
    </row>
    <row r="4617" spans="1:27" x14ac:dyDescent="0.25">
      <c r="A4617" s="1" t="s">
        <v>122</v>
      </c>
      <c r="B4617" s="1" t="s">
        <v>113</v>
      </c>
      <c r="C4617" s="1">
        <v>80</v>
      </c>
      <c r="D4617" s="1" t="s">
        <v>103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1">
        <v>0</v>
      </c>
      <c r="S4617" s="1">
        <v>0</v>
      </c>
      <c r="T4617" s="1">
        <v>0</v>
      </c>
      <c r="U4617" s="3" t="str">
        <f t="shared" si="72"/>
        <v>2017Plan</v>
      </c>
      <c r="V4617" s="2">
        <f>DATE(A4617,INDEX(Map!$H$1:$H$12,MATCH(B4617,Map!$G$1:$G$12,0),0),1)</f>
        <v>44013</v>
      </c>
      <c r="W4617" t="str">
        <f>IF(AND(V4617&gt;=Map!$K$2,V4617&lt;=Map!$L$2),"Base",IF(AND(V4617&gt;=Map!$K$3,V4617&lt;=Map!$L$3),"Fcst","N/A"))</f>
        <v>N/A</v>
      </c>
      <c r="X4617" t="str">
        <f>INDEX(Map!$B$2:$B$86,MATCH(D4617,Map!$A$2:$A$86,0),0)</f>
        <v>N/A</v>
      </c>
      <c r="Y4617" s="7" t="str">
        <f>IF(INDEX(Map!$C$2:$C$86,MATCH(D4617,Map!$A$2:$A$86,0),0)="","N/A",E4617*INDEX(Map!$C$2:$C$86,MATCH(D4617,Map!$A$2:$A$86,0),0))</f>
        <v>N/A</v>
      </c>
      <c r="Z4617" s="7" t="str">
        <f>IF(INDEX(Map!$D$2:$D$86,MATCH(D4617,Map!$A$2:$A$86,0),0)="","N/A",E4617*INDEX(Map!$D$2:$D$86,MATCH(D4617,Map!$A$2:$A$86,0),0))</f>
        <v>N/A</v>
      </c>
      <c r="AA4617" t="str">
        <f>INDEX(Map!$E$2:$E$86,MATCH(D4617,Map!$A$2:$A$86,0),0)</f>
        <v>NGCC</v>
      </c>
    </row>
    <row r="4618" spans="1:27" x14ac:dyDescent="0.25">
      <c r="A4618" s="1" t="s">
        <v>122</v>
      </c>
      <c r="B4618" s="1" t="s">
        <v>113</v>
      </c>
      <c r="C4618" s="1">
        <v>81</v>
      </c>
      <c r="D4618" s="1" t="s">
        <v>104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</v>
      </c>
      <c r="U4618" s="3" t="str">
        <f t="shared" si="72"/>
        <v>2017Plan</v>
      </c>
      <c r="V4618" s="2">
        <f>DATE(A4618,INDEX(Map!$H$1:$H$12,MATCH(B4618,Map!$G$1:$G$12,0),0),1)</f>
        <v>44013</v>
      </c>
      <c r="W4618" t="str">
        <f>IF(AND(V4618&gt;=Map!$K$2,V4618&lt;=Map!$L$2),"Base",IF(AND(V4618&gt;=Map!$K$3,V4618&lt;=Map!$L$3),"Fcst","N/A"))</f>
        <v>N/A</v>
      </c>
      <c r="X4618" t="str">
        <f>INDEX(Map!$B$2:$B$86,MATCH(D4618,Map!$A$2:$A$86,0),0)</f>
        <v>N/A</v>
      </c>
      <c r="Y4618" s="7" t="str">
        <f>IF(INDEX(Map!$C$2:$C$86,MATCH(D4618,Map!$A$2:$A$86,0),0)="","N/A",E4618*INDEX(Map!$C$2:$C$86,MATCH(D4618,Map!$A$2:$A$86,0),0))</f>
        <v>N/A</v>
      </c>
      <c r="Z4618" s="7" t="str">
        <f>IF(INDEX(Map!$D$2:$D$86,MATCH(D4618,Map!$A$2:$A$86,0),0)="","N/A",E4618*INDEX(Map!$D$2:$D$86,MATCH(D4618,Map!$A$2:$A$86,0),0))</f>
        <v>N/A</v>
      </c>
      <c r="AA4618" t="str">
        <f>INDEX(Map!$E$2:$E$86,MATCH(D4618,Map!$A$2:$A$86,0),0)</f>
        <v>NGCC</v>
      </c>
    </row>
    <row r="4619" spans="1:27" x14ac:dyDescent="0.25">
      <c r="A4619" s="1" t="s">
        <v>122</v>
      </c>
      <c r="B4619" s="1" t="s">
        <v>113</v>
      </c>
      <c r="C4619" s="1">
        <v>82</v>
      </c>
      <c r="D4619" s="1" t="s">
        <v>105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S4619" s="1">
        <v>0</v>
      </c>
      <c r="T4619" s="1">
        <v>0</v>
      </c>
      <c r="U4619" s="3" t="str">
        <f t="shared" si="72"/>
        <v>2017Plan</v>
      </c>
      <c r="V4619" s="2">
        <f>DATE(A4619,INDEX(Map!$H$1:$H$12,MATCH(B4619,Map!$G$1:$G$12,0),0),1)</f>
        <v>44013</v>
      </c>
      <c r="W4619" t="str">
        <f>IF(AND(V4619&gt;=Map!$K$2,V4619&lt;=Map!$L$2),"Base",IF(AND(V4619&gt;=Map!$K$3,V4619&lt;=Map!$L$3),"Fcst","N/A"))</f>
        <v>N/A</v>
      </c>
      <c r="X4619" t="str">
        <f>INDEX(Map!$B$2:$B$86,MATCH(D4619,Map!$A$2:$A$86,0),0)</f>
        <v>N/A</v>
      </c>
      <c r="Y4619" s="7" t="str">
        <f>IF(INDEX(Map!$C$2:$C$86,MATCH(D4619,Map!$A$2:$A$86,0),0)="","N/A",E4619*INDEX(Map!$C$2:$C$86,MATCH(D4619,Map!$A$2:$A$86,0),0))</f>
        <v>N/A</v>
      </c>
      <c r="Z4619" s="7" t="str">
        <f>IF(INDEX(Map!$D$2:$D$86,MATCH(D4619,Map!$A$2:$A$86,0),0)="","N/A",E4619*INDEX(Map!$D$2:$D$86,MATCH(D4619,Map!$A$2:$A$86,0),0))</f>
        <v>N/A</v>
      </c>
      <c r="AA4619" t="str">
        <f>INDEX(Map!$E$2:$E$86,MATCH(D4619,Map!$A$2:$A$86,0),0)</f>
        <v>NGCC</v>
      </c>
    </row>
    <row r="4620" spans="1:27" x14ac:dyDescent="0.25">
      <c r="A4620" s="1" t="s">
        <v>122</v>
      </c>
      <c r="B4620" s="1" t="s">
        <v>113</v>
      </c>
      <c r="C4620" s="1">
        <v>83</v>
      </c>
      <c r="D4620" s="1" t="s">
        <v>106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  <c r="J4620" s="1">
        <v>0</v>
      </c>
      <c r="K4620" s="1">
        <v>0</v>
      </c>
      <c r="L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  <c r="T4620" s="1">
        <v>0</v>
      </c>
      <c r="U4620" s="3" t="str">
        <f t="shared" si="72"/>
        <v>2017Plan</v>
      </c>
      <c r="V4620" s="2">
        <f>DATE(A4620,INDEX(Map!$H$1:$H$12,MATCH(B4620,Map!$G$1:$G$12,0),0),1)</f>
        <v>44013</v>
      </c>
      <c r="W4620" t="str">
        <f>IF(AND(V4620&gt;=Map!$K$2,V4620&lt;=Map!$L$2),"Base",IF(AND(V4620&gt;=Map!$K$3,V4620&lt;=Map!$L$3),"Fcst","N/A"))</f>
        <v>N/A</v>
      </c>
      <c r="X4620" t="str">
        <f>INDEX(Map!$B$2:$B$86,MATCH(D4620,Map!$A$2:$A$86,0),0)</f>
        <v>N/A</v>
      </c>
      <c r="Y4620" s="7" t="str">
        <f>IF(INDEX(Map!$C$2:$C$86,MATCH(D4620,Map!$A$2:$A$86,0),0)="","N/A",E4620*INDEX(Map!$C$2:$C$86,MATCH(D4620,Map!$A$2:$A$86,0),0))</f>
        <v>N/A</v>
      </c>
      <c r="Z4620" s="7" t="str">
        <f>IF(INDEX(Map!$D$2:$D$86,MATCH(D4620,Map!$A$2:$A$86,0),0)="","N/A",E4620*INDEX(Map!$D$2:$D$86,MATCH(D4620,Map!$A$2:$A$86,0),0))</f>
        <v>N/A</v>
      </c>
      <c r="AA4620" t="str">
        <f>INDEX(Map!$E$2:$E$86,MATCH(D4620,Map!$A$2:$A$86,0),0)</f>
        <v>NGCC</v>
      </c>
    </row>
    <row r="4621" spans="1:27" x14ac:dyDescent="0.25">
      <c r="A4621" s="1" t="s">
        <v>122</v>
      </c>
      <c r="B4621" s="1" t="s">
        <v>113</v>
      </c>
      <c r="C4621" s="1">
        <v>84</v>
      </c>
      <c r="D4621" s="1" t="s">
        <v>107</v>
      </c>
      <c r="E4621" s="1">
        <v>0</v>
      </c>
      <c r="F4621" s="1">
        <v>0</v>
      </c>
      <c r="G4621" s="1">
        <v>0</v>
      </c>
      <c r="H4621" s="1">
        <v>0</v>
      </c>
      <c r="I4621" s="1">
        <v>0</v>
      </c>
      <c r="J4621" s="1">
        <v>0</v>
      </c>
      <c r="K4621" s="1">
        <v>0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</v>
      </c>
      <c r="U4621" s="3" t="str">
        <f t="shared" si="72"/>
        <v>2017Plan</v>
      </c>
      <c r="V4621" s="2">
        <f>DATE(A4621,INDEX(Map!$H$1:$H$12,MATCH(B4621,Map!$G$1:$G$12,0),0),1)</f>
        <v>44013</v>
      </c>
      <c r="W4621" t="str">
        <f>IF(AND(V4621&gt;=Map!$K$2,V4621&lt;=Map!$L$2),"Base",IF(AND(V4621&gt;=Map!$K$3,V4621&lt;=Map!$L$3),"Fcst","N/A"))</f>
        <v>N/A</v>
      </c>
      <c r="X4621" t="str">
        <f>INDEX(Map!$B$2:$B$86,MATCH(D4621,Map!$A$2:$A$86,0),0)</f>
        <v>Bluegrass/EKPC</v>
      </c>
      <c r="Y4621" s="7" t="str">
        <f>IF(INDEX(Map!$C$2:$C$86,MATCH(D4621,Map!$A$2:$A$86,0),0)="","N/A",E4621*INDEX(Map!$C$2:$C$86,MATCH(D4621,Map!$A$2:$A$86,0),0))</f>
        <v>N/A</v>
      </c>
      <c r="Z4621" s="7">
        <f>IF(INDEX(Map!$D$2:$D$86,MATCH(D4621,Map!$A$2:$A$86,0),0)="","N/A",E4621*INDEX(Map!$D$2:$D$86,MATCH(D4621,Map!$A$2:$A$86,0),0))</f>
        <v>0</v>
      </c>
      <c r="AA4621" t="str">
        <f>INDEX(Map!$E$2:$E$86,MATCH(D4621,Map!$A$2:$A$86,0),0)</f>
        <v>SCCT</v>
      </c>
    </row>
    <row r="4622" spans="1:27" x14ac:dyDescent="0.25">
      <c r="A4622" s="1" t="s">
        <v>122</v>
      </c>
      <c r="B4622" s="1" t="s">
        <v>114</v>
      </c>
      <c r="C4622" s="1">
        <v>1</v>
      </c>
      <c r="D4622" s="1" t="s">
        <v>23</v>
      </c>
      <c r="E4622" s="1">
        <v>19.399999999999999</v>
      </c>
      <c r="F4622" s="1">
        <v>0</v>
      </c>
      <c r="G4622" s="1">
        <v>24.6</v>
      </c>
      <c r="H4622" s="1">
        <v>2</v>
      </c>
      <c r="I4622" s="1">
        <v>224.6</v>
      </c>
      <c r="J4622" s="1">
        <v>11569</v>
      </c>
      <c r="K4622" s="1">
        <v>458</v>
      </c>
      <c r="L4622" s="1">
        <v>275.5</v>
      </c>
      <c r="M4622" s="1">
        <v>619</v>
      </c>
      <c r="N4622" s="1">
        <v>2</v>
      </c>
      <c r="O4622" s="1">
        <v>41</v>
      </c>
      <c r="P4622" s="1">
        <v>0</v>
      </c>
      <c r="Q4622" s="1">
        <v>58</v>
      </c>
      <c r="R4622" s="1">
        <v>34.880000000000003</v>
      </c>
      <c r="S4622" s="1">
        <v>37.020000000000003</v>
      </c>
      <c r="T4622" s="1">
        <v>719</v>
      </c>
      <c r="U4622" s="3" t="str">
        <f t="shared" si="72"/>
        <v>2017Plan</v>
      </c>
      <c r="V4622" s="2">
        <f>DATE(A4622,INDEX(Map!$H$1:$H$12,MATCH(B4622,Map!$G$1:$G$12,0),0),1)</f>
        <v>44044</v>
      </c>
      <c r="W4622" t="str">
        <f>IF(AND(V4622&gt;=Map!$K$2,V4622&lt;=Map!$L$2),"Base",IF(AND(V4622&gt;=Map!$K$3,V4622&lt;=Map!$L$3),"Fcst","N/A"))</f>
        <v>N/A</v>
      </c>
      <c r="X4622" t="str">
        <f>INDEX(Map!$B$2:$B$86,MATCH(D4622,Map!$A$2:$A$86,0),0)</f>
        <v>Brown 1</v>
      </c>
      <c r="Y4622" s="7">
        <f>IF(INDEX(Map!$C$2:$C$86,MATCH(D4622,Map!$A$2:$A$86,0),0)="","N/A",E4622*INDEX(Map!$C$2:$C$86,MATCH(D4622,Map!$A$2:$A$86,0),0))</f>
        <v>19.399999999999999</v>
      </c>
      <c r="Z4622" s="7" t="str">
        <f>IF(INDEX(Map!$D$2:$D$86,MATCH(D4622,Map!$A$2:$A$86,0),0)="","N/A",E4622*INDEX(Map!$D$2:$D$86,MATCH(D4622,Map!$A$2:$A$86,0),0))</f>
        <v>N/A</v>
      </c>
      <c r="AA4622" t="str">
        <f>INDEX(Map!$E$2:$E$86,MATCH(D4622,Map!$A$2:$A$86,0),0)</f>
        <v>Coal</v>
      </c>
    </row>
    <row r="4623" spans="1:27" x14ac:dyDescent="0.25">
      <c r="A4623" s="1" t="s">
        <v>122</v>
      </c>
      <c r="B4623" s="1" t="s">
        <v>114</v>
      </c>
      <c r="C4623" s="1">
        <v>2</v>
      </c>
      <c r="D4623" s="1" t="s">
        <v>24</v>
      </c>
      <c r="E4623" s="1">
        <v>38.799999999999997</v>
      </c>
      <c r="F4623" s="1">
        <v>0</v>
      </c>
      <c r="G4623" s="1">
        <v>31.4</v>
      </c>
      <c r="H4623" s="1">
        <v>2</v>
      </c>
      <c r="I4623" s="1">
        <v>414.2</v>
      </c>
      <c r="J4623" s="1">
        <v>10687</v>
      </c>
      <c r="K4623" s="1">
        <v>531</v>
      </c>
      <c r="L4623" s="1">
        <v>275.5</v>
      </c>
      <c r="M4623" s="1">
        <v>1141</v>
      </c>
      <c r="N4623" s="1">
        <v>1</v>
      </c>
      <c r="O4623" s="1">
        <v>29</v>
      </c>
      <c r="P4623" s="1">
        <v>0</v>
      </c>
      <c r="Q4623" s="1">
        <v>88</v>
      </c>
      <c r="R4623" s="1">
        <v>31.71</v>
      </c>
      <c r="S4623" s="1">
        <v>32.46</v>
      </c>
      <c r="T4623" s="1">
        <v>1258</v>
      </c>
      <c r="U4623" s="3" t="str">
        <f t="shared" si="72"/>
        <v>2017Plan</v>
      </c>
      <c r="V4623" s="2">
        <f>DATE(A4623,INDEX(Map!$H$1:$H$12,MATCH(B4623,Map!$G$1:$G$12,0),0),1)</f>
        <v>44044</v>
      </c>
      <c r="W4623" t="str">
        <f>IF(AND(V4623&gt;=Map!$K$2,V4623&lt;=Map!$L$2),"Base",IF(AND(V4623&gt;=Map!$K$3,V4623&lt;=Map!$L$3),"Fcst","N/A"))</f>
        <v>N/A</v>
      </c>
      <c r="X4623" t="str">
        <f>INDEX(Map!$B$2:$B$86,MATCH(D4623,Map!$A$2:$A$86,0),0)</f>
        <v>Brown 2</v>
      </c>
      <c r="Y4623" s="7">
        <f>IF(INDEX(Map!$C$2:$C$86,MATCH(D4623,Map!$A$2:$A$86,0),0)="","N/A",E4623*INDEX(Map!$C$2:$C$86,MATCH(D4623,Map!$A$2:$A$86,0),0))</f>
        <v>38.799999999999997</v>
      </c>
      <c r="Z4623" s="7" t="str">
        <f>IF(INDEX(Map!$D$2:$D$86,MATCH(D4623,Map!$A$2:$A$86,0),0)="","N/A",E4623*INDEX(Map!$D$2:$D$86,MATCH(D4623,Map!$A$2:$A$86,0),0))</f>
        <v>N/A</v>
      </c>
      <c r="AA4623" t="str">
        <f>INDEX(Map!$E$2:$E$86,MATCH(D4623,Map!$A$2:$A$86,0),0)</f>
        <v>Coal</v>
      </c>
    </row>
    <row r="4624" spans="1:27" x14ac:dyDescent="0.25">
      <c r="A4624" s="1" t="s">
        <v>122</v>
      </c>
      <c r="B4624" s="1" t="s">
        <v>114</v>
      </c>
      <c r="C4624" s="1">
        <v>3</v>
      </c>
      <c r="D4624" s="1" t="s">
        <v>25</v>
      </c>
      <c r="E4624" s="1">
        <v>82.8</v>
      </c>
      <c r="F4624" s="1">
        <v>0</v>
      </c>
      <c r="G4624" s="1">
        <v>27.2</v>
      </c>
      <c r="H4624" s="1">
        <v>4</v>
      </c>
      <c r="I4624" s="1">
        <v>1001.4</v>
      </c>
      <c r="J4624" s="1">
        <v>12096</v>
      </c>
      <c r="K4624" s="1">
        <v>503</v>
      </c>
      <c r="L4624" s="1">
        <v>275.5</v>
      </c>
      <c r="M4624" s="1">
        <v>2759</v>
      </c>
      <c r="N4624" s="1">
        <v>4</v>
      </c>
      <c r="O4624" s="1">
        <v>81</v>
      </c>
      <c r="P4624" s="1">
        <v>0</v>
      </c>
      <c r="Q4624" s="1">
        <v>266</v>
      </c>
      <c r="R4624" s="1">
        <v>36.54</v>
      </c>
      <c r="S4624" s="1">
        <v>37.51</v>
      </c>
      <c r="T4624" s="1">
        <v>3105</v>
      </c>
      <c r="U4624" s="3" t="str">
        <f t="shared" si="72"/>
        <v>2017Plan</v>
      </c>
      <c r="V4624" s="2">
        <f>DATE(A4624,INDEX(Map!$H$1:$H$12,MATCH(B4624,Map!$G$1:$G$12,0),0),1)</f>
        <v>44044</v>
      </c>
      <c r="W4624" t="str">
        <f>IF(AND(V4624&gt;=Map!$K$2,V4624&lt;=Map!$L$2),"Base",IF(AND(V4624&gt;=Map!$K$3,V4624&lt;=Map!$L$3),"Fcst","N/A"))</f>
        <v>N/A</v>
      </c>
      <c r="X4624" t="str">
        <f>INDEX(Map!$B$2:$B$86,MATCH(D4624,Map!$A$2:$A$86,0),0)</f>
        <v>Brown 3</v>
      </c>
      <c r="Y4624" s="7">
        <f>IF(INDEX(Map!$C$2:$C$86,MATCH(D4624,Map!$A$2:$A$86,0),0)="","N/A",E4624*INDEX(Map!$C$2:$C$86,MATCH(D4624,Map!$A$2:$A$86,0),0))</f>
        <v>82.8</v>
      </c>
      <c r="Z4624" s="7" t="str">
        <f>IF(INDEX(Map!$D$2:$D$86,MATCH(D4624,Map!$A$2:$A$86,0),0)="","N/A",E4624*INDEX(Map!$D$2:$D$86,MATCH(D4624,Map!$A$2:$A$86,0),0))</f>
        <v>N/A</v>
      </c>
      <c r="AA4624" t="str">
        <f>INDEX(Map!$E$2:$E$86,MATCH(D4624,Map!$A$2:$A$86,0),0)</f>
        <v>Coal</v>
      </c>
    </row>
    <row r="4625" spans="1:27" x14ac:dyDescent="0.25">
      <c r="A4625" s="1" t="s">
        <v>122</v>
      </c>
      <c r="B4625" s="1" t="s">
        <v>114</v>
      </c>
      <c r="C4625" s="1">
        <v>4</v>
      </c>
      <c r="D4625" s="1" t="s">
        <v>26</v>
      </c>
      <c r="E4625" s="1">
        <v>280.3</v>
      </c>
      <c r="F4625" s="1">
        <v>0</v>
      </c>
      <c r="G4625" s="1">
        <v>79.5</v>
      </c>
      <c r="H4625" s="1">
        <v>2</v>
      </c>
      <c r="I4625" s="1">
        <v>2970.5</v>
      </c>
      <c r="J4625" s="1">
        <v>10598</v>
      </c>
      <c r="K4625" s="1">
        <v>697</v>
      </c>
      <c r="L4625" s="1">
        <v>204.5</v>
      </c>
      <c r="M4625" s="1">
        <v>6075</v>
      </c>
      <c r="N4625" s="1">
        <v>2</v>
      </c>
      <c r="O4625" s="1">
        <v>41</v>
      </c>
      <c r="P4625" s="1">
        <v>0</v>
      </c>
      <c r="Q4625" s="1">
        <v>573</v>
      </c>
      <c r="R4625" s="1">
        <v>23.72</v>
      </c>
      <c r="S4625" s="1">
        <v>23.86</v>
      </c>
      <c r="T4625" s="1">
        <v>6688</v>
      </c>
      <c r="U4625" s="3" t="str">
        <f t="shared" si="72"/>
        <v>2017Plan</v>
      </c>
      <c r="V4625" s="2">
        <f>DATE(A4625,INDEX(Map!$H$1:$H$12,MATCH(B4625,Map!$G$1:$G$12,0),0),1)</f>
        <v>44044</v>
      </c>
      <c r="W4625" t="str">
        <f>IF(AND(V4625&gt;=Map!$K$2,V4625&lt;=Map!$L$2),"Base",IF(AND(V4625&gt;=Map!$K$3,V4625&lt;=Map!$L$3),"Fcst","N/A"))</f>
        <v>N/A</v>
      </c>
      <c r="X4625" t="str">
        <f>INDEX(Map!$B$2:$B$86,MATCH(D4625,Map!$A$2:$A$86,0),0)</f>
        <v>Ghent 1</v>
      </c>
      <c r="Y4625" s="7">
        <f>IF(INDEX(Map!$C$2:$C$86,MATCH(D4625,Map!$A$2:$A$86,0),0)="","N/A",E4625*INDEX(Map!$C$2:$C$86,MATCH(D4625,Map!$A$2:$A$86,0),0))</f>
        <v>280.3</v>
      </c>
      <c r="Z4625" s="7" t="str">
        <f>IF(INDEX(Map!$D$2:$D$86,MATCH(D4625,Map!$A$2:$A$86,0),0)="","N/A",E4625*INDEX(Map!$D$2:$D$86,MATCH(D4625,Map!$A$2:$A$86,0),0))</f>
        <v>N/A</v>
      </c>
      <c r="AA4625" t="str">
        <f>INDEX(Map!$E$2:$E$86,MATCH(D4625,Map!$A$2:$A$86,0),0)</f>
        <v>Coal</v>
      </c>
    </row>
    <row r="4626" spans="1:27" x14ac:dyDescent="0.25">
      <c r="A4626" s="1" t="s">
        <v>122</v>
      </c>
      <c r="B4626" s="1" t="s">
        <v>114</v>
      </c>
      <c r="C4626" s="1">
        <v>5</v>
      </c>
      <c r="D4626" s="1" t="s">
        <v>27</v>
      </c>
      <c r="E4626" s="1">
        <v>291.8</v>
      </c>
      <c r="F4626" s="1">
        <v>0</v>
      </c>
      <c r="G4626" s="1">
        <v>79.599999999999994</v>
      </c>
      <c r="H4626" s="1">
        <v>1</v>
      </c>
      <c r="I4626" s="1">
        <v>3047.7</v>
      </c>
      <c r="J4626" s="1">
        <v>10445</v>
      </c>
      <c r="K4626" s="1">
        <v>702</v>
      </c>
      <c r="L4626" s="1">
        <v>204.5</v>
      </c>
      <c r="M4626" s="1">
        <v>6233</v>
      </c>
      <c r="N4626" s="1">
        <v>1</v>
      </c>
      <c r="O4626" s="1">
        <v>18</v>
      </c>
      <c r="P4626" s="1">
        <v>0</v>
      </c>
      <c r="Q4626" s="1">
        <v>349</v>
      </c>
      <c r="R4626" s="1">
        <v>22.55</v>
      </c>
      <c r="S4626" s="1">
        <v>22.62</v>
      </c>
      <c r="T4626" s="1">
        <v>6600</v>
      </c>
      <c r="U4626" s="3" t="str">
        <f t="shared" si="72"/>
        <v>2017Plan</v>
      </c>
      <c r="V4626" s="2">
        <f>DATE(A4626,INDEX(Map!$H$1:$H$12,MATCH(B4626,Map!$G$1:$G$12,0),0),1)</f>
        <v>44044</v>
      </c>
      <c r="W4626" t="str">
        <f>IF(AND(V4626&gt;=Map!$K$2,V4626&lt;=Map!$L$2),"Base",IF(AND(V4626&gt;=Map!$K$3,V4626&lt;=Map!$L$3),"Fcst","N/A"))</f>
        <v>N/A</v>
      </c>
      <c r="X4626" t="str">
        <f>INDEX(Map!$B$2:$B$86,MATCH(D4626,Map!$A$2:$A$86,0),0)</f>
        <v>Ghent 2</v>
      </c>
      <c r="Y4626" s="7">
        <f>IF(INDEX(Map!$C$2:$C$86,MATCH(D4626,Map!$A$2:$A$86,0),0)="","N/A",E4626*INDEX(Map!$C$2:$C$86,MATCH(D4626,Map!$A$2:$A$86,0),0))</f>
        <v>291.8</v>
      </c>
      <c r="Z4626" s="7" t="str">
        <f>IF(INDEX(Map!$D$2:$D$86,MATCH(D4626,Map!$A$2:$A$86,0),0)="","N/A",E4626*INDEX(Map!$D$2:$D$86,MATCH(D4626,Map!$A$2:$A$86,0),0))</f>
        <v>N/A</v>
      </c>
      <c r="AA4626" t="str">
        <f>INDEX(Map!$E$2:$E$86,MATCH(D4626,Map!$A$2:$A$86,0),0)</f>
        <v>Coal</v>
      </c>
    </row>
    <row r="4627" spans="1:27" x14ac:dyDescent="0.25">
      <c r="A4627" s="1" t="s">
        <v>122</v>
      </c>
      <c r="B4627" s="1" t="s">
        <v>114</v>
      </c>
      <c r="C4627" s="1">
        <v>6</v>
      </c>
      <c r="D4627" s="1" t="s">
        <v>28</v>
      </c>
      <c r="E4627" s="1">
        <v>290.10000000000002</v>
      </c>
      <c r="F4627" s="1">
        <v>0</v>
      </c>
      <c r="G4627" s="1">
        <v>80.400000000000006</v>
      </c>
      <c r="H4627" s="1">
        <v>2</v>
      </c>
      <c r="I4627" s="1">
        <v>3223.7</v>
      </c>
      <c r="J4627" s="1">
        <v>11113</v>
      </c>
      <c r="K4627" s="1">
        <v>704</v>
      </c>
      <c r="L4627" s="1">
        <v>204.5</v>
      </c>
      <c r="M4627" s="1">
        <v>6592</v>
      </c>
      <c r="N4627" s="1">
        <v>3</v>
      </c>
      <c r="O4627" s="1">
        <v>59</v>
      </c>
      <c r="P4627" s="1">
        <v>0</v>
      </c>
      <c r="Q4627" s="1">
        <v>577</v>
      </c>
      <c r="R4627" s="1">
        <v>24.72</v>
      </c>
      <c r="S4627" s="1">
        <v>24.92</v>
      </c>
      <c r="T4627" s="1">
        <v>7229</v>
      </c>
      <c r="U4627" s="3" t="str">
        <f t="shared" si="72"/>
        <v>2017Plan</v>
      </c>
      <c r="V4627" s="2">
        <f>DATE(A4627,INDEX(Map!$H$1:$H$12,MATCH(B4627,Map!$G$1:$G$12,0),0),1)</f>
        <v>44044</v>
      </c>
      <c r="W4627" t="str">
        <f>IF(AND(V4627&gt;=Map!$K$2,V4627&lt;=Map!$L$2),"Base",IF(AND(V4627&gt;=Map!$K$3,V4627&lt;=Map!$L$3),"Fcst","N/A"))</f>
        <v>N/A</v>
      </c>
      <c r="X4627" t="str">
        <f>INDEX(Map!$B$2:$B$86,MATCH(D4627,Map!$A$2:$A$86,0),0)</f>
        <v>Ghent 3</v>
      </c>
      <c r="Y4627" s="7">
        <f>IF(INDEX(Map!$C$2:$C$86,MATCH(D4627,Map!$A$2:$A$86,0),0)="","N/A",E4627*INDEX(Map!$C$2:$C$86,MATCH(D4627,Map!$A$2:$A$86,0),0))</f>
        <v>290.10000000000002</v>
      </c>
      <c r="Z4627" s="7" t="str">
        <f>IF(INDEX(Map!$D$2:$D$86,MATCH(D4627,Map!$A$2:$A$86,0),0)="","N/A",E4627*INDEX(Map!$D$2:$D$86,MATCH(D4627,Map!$A$2:$A$86,0),0))</f>
        <v>N/A</v>
      </c>
      <c r="AA4627" t="str">
        <f>INDEX(Map!$E$2:$E$86,MATCH(D4627,Map!$A$2:$A$86,0),0)</f>
        <v>Coal</v>
      </c>
    </row>
    <row r="4628" spans="1:27" x14ac:dyDescent="0.25">
      <c r="A4628" s="1" t="s">
        <v>122</v>
      </c>
      <c r="B4628" s="1" t="s">
        <v>114</v>
      </c>
      <c r="C4628" s="1">
        <v>7</v>
      </c>
      <c r="D4628" s="1" t="s">
        <v>29</v>
      </c>
      <c r="E4628" s="1">
        <v>280</v>
      </c>
      <c r="F4628" s="1">
        <v>0</v>
      </c>
      <c r="G4628" s="1">
        <v>80.900000000000006</v>
      </c>
      <c r="H4628" s="1">
        <v>2</v>
      </c>
      <c r="I4628" s="1">
        <v>3066.9</v>
      </c>
      <c r="J4628" s="1">
        <v>10952</v>
      </c>
      <c r="K4628" s="1">
        <v>688</v>
      </c>
      <c r="L4628" s="1">
        <v>204.5</v>
      </c>
      <c r="M4628" s="1">
        <v>6272</v>
      </c>
      <c r="N4628" s="1">
        <v>4</v>
      </c>
      <c r="O4628" s="1">
        <v>71</v>
      </c>
      <c r="P4628" s="1">
        <v>0</v>
      </c>
      <c r="Q4628" s="1">
        <v>578</v>
      </c>
      <c r="R4628" s="1">
        <v>24.46</v>
      </c>
      <c r="S4628" s="1">
        <v>24.71</v>
      </c>
      <c r="T4628" s="1">
        <v>6920</v>
      </c>
      <c r="U4628" s="3" t="str">
        <f t="shared" si="72"/>
        <v>2017Plan</v>
      </c>
      <c r="V4628" s="2">
        <f>DATE(A4628,INDEX(Map!$H$1:$H$12,MATCH(B4628,Map!$G$1:$G$12,0),0),1)</f>
        <v>44044</v>
      </c>
      <c r="W4628" t="str">
        <f>IF(AND(V4628&gt;=Map!$K$2,V4628&lt;=Map!$L$2),"Base",IF(AND(V4628&gt;=Map!$K$3,V4628&lt;=Map!$L$3),"Fcst","N/A"))</f>
        <v>N/A</v>
      </c>
      <c r="X4628" t="str">
        <f>INDEX(Map!$B$2:$B$86,MATCH(D4628,Map!$A$2:$A$86,0),0)</f>
        <v>Ghent 4</v>
      </c>
      <c r="Y4628" s="7">
        <f>IF(INDEX(Map!$C$2:$C$86,MATCH(D4628,Map!$A$2:$A$86,0),0)="","N/A",E4628*INDEX(Map!$C$2:$C$86,MATCH(D4628,Map!$A$2:$A$86,0),0))</f>
        <v>280</v>
      </c>
      <c r="Z4628" s="7" t="str">
        <f>IF(INDEX(Map!$D$2:$D$86,MATCH(D4628,Map!$A$2:$A$86,0),0)="","N/A",E4628*INDEX(Map!$D$2:$D$86,MATCH(D4628,Map!$A$2:$A$86,0),0))</f>
        <v>N/A</v>
      </c>
      <c r="AA4628" t="str">
        <f>INDEX(Map!$E$2:$E$86,MATCH(D4628,Map!$A$2:$A$86,0),0)</f>
        <v>Coal</v>
      </c>
    </row>
    <row r="4629" spans="1:27" x14ac:dyDescent="0.25">
      <c r="A4629" s="1" t="s">
        <v>122</v>
      </c>
      <c r="B4629" s="1" t="s">
        <v>114</v>
      </c>
      <c r="C4629" s="1">
        <v>8</v>
      </c>
      <c r="D4629" s="1" t="s">
        <v>30</v>
      </c>
      <c r="E4629" s="1">
        <v>173.2</v>
      </c>
      <c r="F4629" s="1">
        <v>0</v>
      </c>
      <c r="G4629" s="1">
        <v>77.599999999999994</v>
      </c>
      <c r="H4629" s="1">
        <v>1</v>
      </c>
      <c r="I4629" s="1">
        <v>1799.3</v>
      </c>
      <c r="J4629" s="1">
        <v>10391</v>
      </c>
      <c r="K4629" s="1">
        <v>695</v>
      </c>
      <c r="L4629" s="1">
        <v>204</v>
      </c>
      <c r="M4629" s="1">
        <v>3670</v>
      </c>
      <c r="N4629" s="1">
        <v>2</v>
      </c>
      <c r="O4629" s="1">
        <v>9</v>
      </c>
      <c r="P4629" s="1">
        <v>0</v>
      </c>
      <c r="Q4629" s="1">
        <v>159</v>
      </c>
      <c r="R4629" s="1">
        <v>22.12</v>
      </c>
      <c r="S4629" s="1">
        <v>22.17</v>
      </c>
      <c r="T4629" s="1">
        <v>3838</v>
      </c>
      <c r="U4629" s="3" t="str">
        <f t="shared" si="72"/>
        <v>2017Plan</v>
      </c>
      <c r="V4629" s="2">
        <f>DATE(A4629,INDEX(Map!$H$1:$H$12,MATCH(B4629,Map!$G$1:$G$12,0),0),1)</f>
        <v>44044</v>
      </c>
      <c r="W4629" t="str">
        <f>IF(AND(V4629&gt;=Map!$K$2,V4629&lt;=Map!$L$2),"Base",IF(AND(V4629&gt;=Map!$K$3,V4629&lt;=Map!$L$3),"Fcst","N/A"))</f>
        <v>N/A</v>
      </c>
      <c r="X4629" t="str">
        <f>INDEX(Map!$B$2:$B$86,MATCH(D4629,Map!$A$2:$A$86,0),0)</f>
        <v>Mill Creek 1</v>
      </c>
      <c r="Y4629" s="7" t="str">
        <f>IF(INDEX(Map!$C$2:$C$86,MATCH(D4629,Map!$A$2:$A$86,0),0)="","N/A",E4629*INDEX(Map!$C$2:$C$86,MATCH(D4629,Map!$A$2:$A$86,0),0))</f>
        <v>N/A</v>
      </c>
      <c r="Z4629" s="7">
        <f>IF(INDEX(Map!$D$2:$D$86,MATCH(D4629,Map!$A$2:$A$86,0),0)="","N/A",E4629*INDEX(Map!$D$2:$D$86,MATCH(D4629,Map!$A$2:$A$86,0),0))</f>
        <v>173.2</v>
      </c>
      <c r="AA4629" t="str">
        <f>INDEX(Map!$E$2:$E$86,MATCH(D4629,Map!$A$2:$A$86,0),0)</f>
        <v>Coal</v>
      </c>
    </row>
    <row r="4630" spans="1:27" x14ac:dyDescent="0.25">
      <c r="A4630" s="1" t="s">
        <v>122</v>
      </c>
      <c r="B4630" s="1" t="s">
        <v>114</v>
      </c>
      <c r="C4630" s="1">
        <v>9</v>
      </c>
      <c r="D4630" s="1" t="s">
        <v>31</v>
      </c>
      <c r="E4630" s="1">
        <v>158.9</v>
      </c>
      <c r="F4630" s="1">
        <v>0</v>
      </c>
      <c r="G4630" s="1">
        <v>71.900000000000006</v>
      </c>
      <c r="H4630" s="1">
        <v>2</v>
      </c>
      <c r="I4630" s="1">
        <v>1705.8</v>
      </c>
      <c r="J4630" s="1">
        <v>10732</v>
      </c>
      <c r="K4630" s="1">
        <v>660</v>
      </c>
      <c r="L4630" s="1">
        <v>204</v>
      </c>
      <c r="M4630" s="1">
        <v>3480</v>
      </c>
      <c r="N4630" s="1">
        <v>4</v>
      </c>
      <c r="O4630" s="1">
        <v>18</v>
      </c>
      <c r="P4630" s="1">
        <v>0</v>
      </c>
      <c r="Q4630" s="1">
        <v>185</v>
      </c>
      <c r="R4630" s="1">
        <v>23.06</v>
      </c>
      <c r="S4630" s="1">
        <v>23.17</v>
      </c>
      <c r="T4630" s="1">
        <v>3683</v>
      </c>
      <c r="U4630" s="3" t="str">
        <f t="shared" si="72"/>
        <v>2017Plan</v>
      </c>
      <c r="V4630" s="2">
        <f>DATE(A4630,INDEX(Map!$H$1:$H$12,MATCH(B4630,Map!$G$1:$G$12,0),0),1)</f>
        <v>44044</v>
      </c>
      <c r="W4630" t="str">
        <f>IF(AND(V4630&gt;=Map!$K$2,V4630&lt;=Map!$L$2),"Base",IF(AND(V4630&gt;=Map!$K$3,V4630&lt;=Map!$L$3),"Fcst","N/A"))</f>
        <v>N/A</v>
      </c>
      <c r="X4630" t="str">
        <f>INDEX(Map!$B$2:$B$86,MATCH(D4630,Map!$A$2:$A$86,0),0)</f>
        <v>Mill Creek 2</v>
      </c>
      <c r="Y4630" s="7" t="str">
        <f>IF(INDEX(Map!$C$2:$C$86,MATCH(D4630,Map!$A$2:$A$86,0),0)="","N/A",E4630*INDEX(Map!$C$2:$C$86,MATCH(D4630,Map!$A$2:$A$86,0),0))</f>
        <v>N/A</v>
      </c>
      <c r="Z4630" s="7">
        <f>IF(INDEX(Map!$D$2:$D$86,MATCH(D4630,Map!$A$2:$A$86,0),0)="","N/A",E4630*INDEX(Map!$D$2:$D$86,MATCH(D4630,Map!$A$2:$A$86,0),0))</f>
        <v>158.9</v>
      </c>
      <c r="AA4630" t="str">
        <f>INDEX(Map!$E$2:$E$86,MATCH(D4630,Map!$A$2:$A$86,0),0)</f>
        <v>Coal</v>
      </c>
    </row>
    <row r="4631" spans="1:27" x14ac:dyDescent="0.25">
      <c r="A4631" s="1" t="s">
        <v>122</v>
      </c>
      <c r="B4631" s="1" t="s">
        <v>114</v>
      </c>
      <c r="C4631" s="1">
        <v>10</v>
      </c>
      <c r="D4631" s="1" t="s">
        <v>32</v>
      </c>
      <c r="E4631" s="1">
        <v>219.8</v>
      </c>
      <c r="F4631" s="1">
        <v>0</v>
      </c>
      <c r="G4631" s="1">
        <v>76.7</v>
      </c>
      <c r="H4631" s="1">
        <v>2</v>
      </c>
      <c r="I4631" s="1">
        <v>2351.6999999999998</v>
      </c>
      <c r="J4631" s="1">
        <v>10701</v>
      </c>
      <c r="K4631" s="1">
        <v>696</v>
      </c>
      <c r="L4631" s="1">
        <v>204</v>
      </c>
      <c r="M4631" s="1">
        <v>4797</v>
      </c>
      <c r="N4631" s="1">
        <v>12</v>
      </c>
      <c r="O4631" s="1">
        <v>49</v>
      </c>
      <c r="P4631" s="1">
        <v>0</v>
      </c>
      <c r="Q4631" s="1">
        <v>288</v>
      </c>
      <c r="R4631" s="1">
        <v>23.14</v>
      </c>
      <c r="S4631" s="1">
        <v>23.36</v>
      </c>
      <c r="T4631" s="1">
        <v>5135</v>
      </c>
      <c r="U4631" s="3" t="str">
        <f t="shared" si="72"/>
        <v>2017Plan</v>
      </c>
      <c r="V4631" s="2">
        <f>DATE(A4631,INDEX(Map!$H$1:$H$12,MATCH(B4631,Map!$G$1:$G$12,0),0),1)</f>
        <v>44044</v>
      </c>
      <c r="W4631" t="str">
        <f>IF(AND(V4631&gt;=Map!$K$2,V4631&lt;=Map!$L$2),"Base",IF(AND(V4631&gt;=Map!$K$3,V4631&lt;=Map!$L$3),"Fcst","N/A"))</f>
        <v>N/A</v>
      </c>
      <c r="X4631" t="str">
        <f>INDEX(Map!$B$2:$B$86,MATCH(D4631,Map!$A$2:$A$86,0),0)</f>
        <v>Mill Creek 3</v>
      </c>
      <c r="Y4631" s="7" t="str">
        <f>IF(INDEX(Map!$C$2:$C$86,MATCH(D4631,Map!$A$2:$A$86,0),0)="","N/A",E4631*INDEX(Map!$C$2:$C$86,MATCH(D4631,Map!$A$2:$A$86,0),0))</f>
        <v>N/A</v>
      </c>
      <c r="Z4631" s="7">
        <f>IF(INDEX(Map!$D$2:$D$86,MATCH(D4631,Map!$A$2:$A$86,0),0)="","N/A",E4631*INDEX(Map!$D$2:$D$86,MATCH(D4631,Map!$A$2:$A$86,0),0))</f>
        <v>219.8</v>
      </c>
      <c r="AA4631" t="str">
        <f>INDEX(Map!$E$2:$E$86,MATCH(D4631,Map!$A$2:$A$86,0),0)</f>
        <v>Coal</v>
      </c>
    </row>
    <row r="4632" spans="1:27" x14ac:dyDescent="0.25">
      <c r="A4632" s="1" t="s">
        <v>122</v>
      </c>
      <c r="B4632" s="1" t="s">
        <v>114</v>
      </c>
      <c r="C4632" s="1">
        <v>11</v>
      </c>
      <c r="D4632" s="1" t="s">
        <v>33</v>
      </c>
      <c r="E4632" s="1">
        <v>277.5</v>
      </c>
      <c r="F4632" s="1">
        <v>0</v>
      </c>
      <c r="G4632" s="1">
        <v>78.2</v>
      </c>
      <c r="H4632" s="1">
        <v>2</v>
      </c>
      <c r="I4632" s="1">
        <v>2905.6</v>
      </c>
      <c r="J4632" s="1">
        <v>10472</v>
      </c>
      <c r="K4632" s="1">
        <v>686</v>
      </c>
      <c r="L4632" s="1">
        <v>204</v>
      </c>
      <c r="M4632" s="1">
        <v>5927</v>
      </c>
      <c r="N4632" s="1">
        <v>19</v>
      </c>
      <c r="O4632" s="1">
        <v>78</v>
      </c>
      <c r="P4632" s="1">
        <v>0</v>
      </c>
      <c r="Q4632" s="1">
        <v>338</v>
      </c>
      <c r="R4632" s="1">
        <v>22.58</v>
      </c>
      <c r="S4632" s="1">
        <v>22.86</v>
      </c>
      <c r="T4632" s="1">
        <v>6343</v>
      </c>
      <c r="U4632" s="3" t="str">
        <f t="shared" si="72"/>
        <v>2017Plan</v>
      </c>
      <c r="V4632" s="2">
        <f>DATE(A4632,INDEX(Map!$H$1:$H$12,MATCH(B4632,Map!$G$1:$G$12,0),0),1)</f>
        <v>44044</v>
      </c>
      <c r="W4632" t="str">
        <f>IF(AND(V4632&gt;=Map!$K$2,V4632&lt;=Map!$L$2),"Base",IF(AND(V4632&gt;=Map!$K$3,V4632&lt;=Map!$L$3),"Fcst","N/A"))</f>
        <v>N/A</v>
      </c>
      <c r="X4632" t="str">
        <f>INDEX(Map!$B$2:$B$86,MATCH(D4632,Map!$A$2:$A$86,0),0)</f>
        <v>Mill Creek 4</v>
      </c>
      <c r="Y4632" s="7" t="str">
        <f>IF(INDEX(Map!$C$2:$C$86,MATCH(D4632,Map!$A$2:$A$86,0),0)="","N/A",E4632*INDEX(Map!$C$2:$C$86,MATCH(D4632,Map!$A$2:$A$86,0),0))</f>
        <v>N/A</v>
      </c>
      <c r="Z4632" s="7">
        <f>IF(INDEX(Map!$D$2:$D$86,MATCH(D4632,Map!$A$2:$A$86,0),0)="","N/A",E4632*INDEX(Map!$D$2:$D$86,MATCH(D4632,Map!$A$2:$A$86,0),0))</f>
        <v>277.5</v>
      </c>
      <c r="AA4632" t="str">
        <f>INDEX(Map!$E$2:$E$86,MATCH(D4632,Map!$A$2:$A$86,0),0)</f>
        <v>Coal</v>
      </c>
    </row>
    <row r="4633" spans="1:27" x14ac:dyDescent="0.25">
      <c r="A4633" s="1" t="s">
        <v>122</v>
      </c>
      <c r="B4633" s="1" t="s">
        <v>114</v>
      </c>
      <c r="C4633" s="1">
        <v>12</v>
      </c>
      <c r="D4633" s="1" t="s">
        <v>34</v>
      </c>
      <c r="E4633" s="1">
        <v>226.7</v>
      </c>
      <c r="F4633" s="1">
        <v>0</v>
      </c>
      <c r="G4633" s="1">
        <v>82.3</v>
      </c>
      <c r="H4633" s="1">
        <v>2</v>
      </c>
      <c r="I4633" s="1">
        <v>2428.3000000000002</v>
      </c>
      <c r="J4633" s="1">
        <v>10713</v>
      </c>
      <c r="K4633" s="1">
        <v>688</v>
      </c>
      <c r="L4633" s="1">
        <v>198.7</v>
      </c>
      <c r="M4633" s="1">
        <v>4826</v>
      </c>
      <c r="N4633" s="1">
        <v>7</v>
      </c>
      <c r="O4633" s="1">
        <v>24</v>
      </c>
      <c r="P4633" s="1">
        <v>0</v>
      </c>
      <c r="Q4633" s="1">
        <v>307</v>
      </c>
      <c r="R4633" s="1">
        <v>22.64</v>
      </c>
      <c r="S4633" s="1">
        <v>22.75</v>
      </c>
      <c r="T4633" s="1">
        <v>5157</v>
      </c>
      <c r="U4633" s="3" t="str">
        <f t="shared" si="72"/>
        <v>2017Plan</v>
      </c>
      <c r="V4633" s="2">
        <f>DATE(A4633,INDEX(Map!$H$1:$H$12,MATCH(B4633,Map!$G$1:$G$12,0),0),1)</f>
        <v>44044</v>
      </c>
      <c r="W4633" t="str">
        <f>IF(AND(V4633&gt;=Map!$K$2,V4633&lt;=Map!$L$2),"Base",IF(AND(V4633&gt;=Map!$K$3,V4633&lt;=Map!$L$3),"Fcst","N/A"))</f>
        <v>N/A</v>
      </c>
      <c r="X4633" t="str">
        <f>INDEX(Map!$B$2:$B$86,MATCH(D4633,Map!$A$2:$A$86,0),0)</f>
        <v>Trimble County 1</v>
      </c>
      <c r="Y4633" s="7" t="str">
        <f>IF(INDEX(Map!$C$2:$C$86,MATCH(D4633,Map!$A$2:$A$86,0),0)="","N/A",E4633*INDEX(Map!$C$2:$C$86,MATCH(D4633,Map!$A$2:$A$86,0),0))</f>
        <v>N/A</v>
      </c>
      <c r="Z4633" s="7">
        <f>IF(INDEX(Map!$D$2:$D$86,MATCH(D4633,Map!$A$2:$A$86,0),0)="","N/A",E4633*INDEX(Map!$D$2:$D$86,MATCH(D4633,Map!$A$2:$A$86,0),0))</f>
        <v>226.7</v>
      </c>
      <c r="AA4633" t="str">
        <f>INDEX(Map!$E$2:$E$86,MATCH(D4633,Map!$A$2:$A$86,0),0)</f>
        <v>Coal</v>
      </c>
    </row>
    <row r="4634" spans="1:27" x14ac:dyDescent="0.25">
      <c r="A4634" s="1" t="s">
        <v>122</v>
      </c>
      <c r="B4634" s="1" t="s">
        <v>114</v>
      </c>
      <c r="C4634" s="1">
        <v>13</v>
      </c>
      <c r="D4634" s="1" t="s">
        <v>35</v>
      </c>
      <c r="E4634" s="1">
        <v>340.7</v>
      </c>
      <c r="F4634" s="1">
        <v>0</v>
      </c>
      <c r="G4634" s="1">
        <v>83.4</v>
      </c>
      <c r="H4634" s="1">
        <v>2</v>
      </c>
      <c r="I4634" s="1">
        <v>3144.9</v>
      </c>
      <c r="J4634" s="1">
        <v>9231</v>
      </c>
      <c r="K4634" s="1">
        <v>656</v>
      </c>
      <c r="L4634" s="1">
        <v>208.4</v>
      </c>
      <c r="M4634" s="1">
        <v>6553</v>
      </c>
      <c r="N4634" s="1">
        <v>17</v>
      </c>
      <c r="O4634" s="1">
        <v>63</v>
      </c>
      <c r="P4634" s="1">
        <v>0</v>
      </c>
      <c r="Q4634" s="1">
        <v>507</v>
      </c>
      <c r="R4634" s="1">
        <v>20.72</v>
      </c>
      <c r="S4634" s="1">
        <v>20.91</v>
      </c>
      <c r="T4634" s="1">
        <v>7123</v>
      </c>
      <c r="U4634" s="3" t="str">
        <f t="shared" si="72"/>
        <v>2017Plan</v>
      </c>
      <c r="V4634" s="2">
        <f>DATE(A4634,INDEX(Map!$H$1:$H$12,MATCH(B4634,Map!$G$1:$G$12,0),0),1)</f>
        <v>44044</v>
      </c>
      <c r="W4634" t="str">
        <f>IF(AND(V4634&gt;=Map!$K$2,V4634&lt;=Map!$L$2),"Base",IF(AND(V4634&gt;=Map!$K$3,V4634&lt;=Map!$L$3),"Fcst","N/A"))</f>
        <v>N/A</v>
      </c>
      <c r="X4634" t="str">
        <f>INDEX(Map!$B$2:$B$86,MATCH(D4634,Map!$A$2:$A$86,0),0)</f>
        <v>Trimble County 2</v>
      </c>
      <c r="Y4634" s="7">
        <f>IF(INDEX(Map!$C$2:$C$86,MATCH(D4634,Map!$A$2:$A$86,0),0)="","N/A",E4634*INDEX(Map!$C$2:$C$86,MATCH(D4634,Map!$A$2:$A$86,0),0))</f>
        <v>275.96699999999998</v>
      </c>
      <c r="Z4634" s="7">
        <f>IF(INDEX(Map!$D$2:$D$86,MATCH(D4634,Map!$A$2:$A$86,0),0)="","N/A",E4634*INDEX(Map!$D$2:$D$86,MATCH(D4634,Map!$A$2:$A$86,0),0))</f>
        <v>64.733000000000004</v>
      </c>
      <c r="AA4634" t="str">
        <f>INDEX(Map!$E$2:$E$86,MATCH(D4634,Map!$A$2:$A$86,0),0)</f>
        <v>Coal</v>
      </c>
    </row>
    <row r="4635" spans="1:27" x14ac:dyDescent="0.25">
      <c r="A4635" s="1" t="s">
        <v>122</v>
      </c>
      <c r="B4635" s="1" t="s">
        <v>114</v>
      </c>
      <c r="C4635" s="1">
        <v>14</v>
      </c>
      <c r="D4635" s="1" t="s">
        <v>36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s="1">
        <v>0</v>
      </c>
      <c r="K4635" s="1">
        <v>0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S4635" s="1">
        <v>0</v>
      </c>
      <c r="T4635" s="1">
        <v>0</v>
      </c>
      <c r="U4635" s="3" t="str">
        <f t="shared" si="72"/>
        <v>2017Plan</v>
      </c>
      <c r="V4635" s="2">
        <f>DATE(A4635,INDEX(Map!$H$1:$H$12,MATCH(B4635,Map!$G$1:$G$12,0),0),1)</f>
        <v>44044</v>
      </c>
      <c r="W4635" t="str">
        <f>IF(AND(V4635&gt;=Map!$K$2,V4635&lt;=Map!$L$2),"Base",IF(AND(V4635&gt;=Map!$K$3,V4635&lt;=Map!$L$3),"Fcst","N/A"))</f>
        <v>N/A</v>
      </c>
      <c r="X4635" t="str">
        <f>INDEX(Map!$B$2:$B$86,MATCH(D4635,Map!$A$2:$A$86,0),0)</f>
        <v>Cane Run 7</v>
      </c>
      <c r="Y4635" s="7">
        <f>IF(INDEX(Map!$C$2:$C$86,MATCH(D4635,Map!$A$2:$A$86,0),0)="","N/A",E4635*INDEX(Map!$C$2:$C$86,MATCH(D4635,Map!$A$2:$A$86,0),0))</f>
        <v>0</v>
      </c>
      <c r="Z4635" s="7">
        <f>IF(INDEX(Map!$D$2:$D$86,MATCH(D4635,Map!$A$2:$A$86,0),0)="","N/A",E4635*INDEX(Map!$D$2:$D$86,MATCH(D4635,Map!$A$2:$A$86,0),0))</f>
        <v>0</v>
      </c>
      <c r="AA4635" t="str">
        <f>INDEX(Map!$E$2:$E$86,MATCH(D4635,Map!$A$2:$A$86,0),0)</f>
        <v>NGCC</v>
      </c>
    </row>
    <row r="4636" spans="1:27" x14ac:dyDescent="0.25">
      <c r="A4636" s="1" t="s">
        <v>122</v>
      </c>
      <c r="B4636" s="1" t="s">
        <v>114</v>
      </c>
      <c r="C4636" s="1">
        <v>15</v>
      </c>
      <c r="D4636" s="1" t="s">
        <v>37</v>
      </c>
      <c r="E4636" s="1">
        <v>377.9</v>
      </c>
      <c r="F4636" s="1">
        <v>0</v>
      </c>
      <c r="G4636" s="1">
        <v>76.7</v>
      </c>
      <c r="H4636" s="1">
        <v>10</v>
      </c>
      <c r="I4636" s="1">
        <v>2600.5</v>
      </c>
      <c r="J4636" s="1">
        <v>6881</v>
      </c>
      <c r="K4636" s="1">
        <v>611</v>
      </c>
      <c r="L4636" s="1">
        <v>364.2</v>
      </c>
      <c r="M4636" s="1">
        <v>9471</v>
      </c>
      <c r="N4636" s="1">
        <v>29</v>
      </c>
      <c r="O4636" s="1">
        <v>106</v>
      </c>
      <c r="P4636" s="1">
        <v>0</v>
      </c>
      <c r="Q4636" s="1">
        <v>522</v>
      </c>
      <c r="R4636" s="1">
        <v>26.44</v>
      </c>
      <c r="S4636" s="1">
        <v>26.72</v>
      </c>
      <c r="T4636" s="1">
        <v>10099</v>
      </c>
      <c r="U4636" s="3" t="str">
        <f t="shared" si="72"/>
        <v>2017Plan</v>
      </c>
      <c r="V4636" s="2">
        <f>DATE(A4636,INDEX(Map!$H$1:$H$12,MATCH(B4636,Map!$G$1:$G$12,0),0),1)</f>
        <v>44044</v>
      </c>
      <c r="W4636" t="str">
        <f>IF(AND(V4636&gt;=Map!$K$2,V4636&lt;=Map!$L$2),"Base",IF(AND(V4636&gt;=Map!$K$3,V4636&lt;=Map!$L$3),"Fcst","N/A"))</f>
        <v>N/A</v>
      </c>
      <c r="X4636" t="str">
        <f>INDEX(Map!$B$2:$B$86,MATCH(D4636,Map!$A$2:$A$86,0),0)</f>
        <v>Cane Run 7</v>
      </c>
      <c r="Y4636" s="7">
        <f>IF(INDEX(Map!$C$2:$C$86,MATCH(D4636,Map!$A$2:$A$86,0),0)="","N/A",E4636*INDEX(Map!$C$2:$C$86,MATCH(D4636,Map!$A$2:$A$86,0),0))</f>
        <v>294.762</v>
      </c>
      <c r="Z4636" s="7">
        <f>IF(INDEX(Map!$D$2:$D$86,MATCH(D4636,Map!$A$2:$A$86,0),0)="","N/A",E4636*INDEX(Map!$D$2:$D$86,MATCH(D4636,Map!$A$2:$A$86,0),0))</f>
        <v>83.137999999999991</v>
      </c>
      <c r="AA4636" t="str">
        <f>INDEX(Map!$E$2:$E$86,MATCH(D4636,Map!$A$2:$A$86,0),0)</f>
        <v>NGCC</v>
      </c>
    </row>
    <row r="4637" spans="1:27" x14ac:dyDescent="0.25">
      <c r="A4637" s="1" t="s">
        <v>122</v>
      </c>
      <c r="B4637" s="1" t="s">
        <v>114</v>
      </c>
      <c r="C4637" s="1">
        <v>16</v>
      </c>
      <c r="D4637" s="1" t="s">
        <v>38</v>
      </c>
      <c r="E4637" s="1">
        <v>2</v>
      </c>
      <c r="F4637" s="1">
        <v>0</v>
      </c>
      <c r="G4637" s="1">
        <v>2.6</v>
      </c>
      <c r="H4637" s="1">
        <v>7</v>
      </c>
      <c r="I4637" s="1">
        <v>29.6</v>
      </c>
      <c r="J4637" s="1">
        <v>14459</v>
      </c>
      <c r="K4637" s="1">
        <v>33</v>
      </c>
      <c r="L4637" s="1">
        <v>366.2</v>
      </c>
      <c r="M4637" s="1">
        <v>109</v>
      </c>
      <c r="N4637" s="1">
        <v>1</v>
      </c>
      <c r="O4637" s="1">
        <v>2</v>
      </c>
      <c r="P4637" s="1">
        <v>0</v>
      </c>
      <c r="Q4637" s="1">
        <v>0</v>
      </c>
      <c r="R4637" s="1">
        <v>52.95</v>
      </c>
      <c r="S4637" s="1">
        <v>53.93</v>
      </c>
      <c r="T4637" s="1">
        <v>111</v>
      </c>
      <c r="U4637" s="3" t="str">
        <f t="shared" si="72"/>
        <v>2017Plan</v>
      </c>
      <c r="V4637" s="2">
        <f>DATE(A4637,INDEX(Map!$H$1:$H$12,MATCH(B4637,Map!$G$1:$G$12,0),0),1)</f>
        <v>44044</v>
      </c>
      <c r="W4637" t="str">
        <f>IF(AND(V4637&gt;=Map!$K$2,V4637&lt;=Map!$L$2),"Base",IF(AND(V4637&gt;=Map!$K$3,V4637&lt;=Map!$L$3),"Fcst","N/A"))</f>
        <v>N/A</v>
      </c>
      <c r="X4637" t="str">
        <f>INDEX(Map!$B$2:$B$86,MATCH(D4637,Map!$A$2:$A$86,0),0)</f>
        <v>Brown 5</v>
      </c>
      <c r="Y4637" s="7">
        <f>IF(INDEX(Map!$C$2:$C$86,MATCH(D4637,Map!$A$2:$A$86,0),0)="","N/A",E4637*INDEX(Map!$C$2:$C$86,MATCH(D4637,Map!$A$2:$A$86,0),0))</f>
        <v>0.94</v>
      </c>
      <c r="Z4637" s="7">
        <f>IF(INDEX(Map!$D$2:$D$86,MATCH(D4637,Map!$A$2:$A$86,0),0)="","N/A",E4637*INDEX(Map!$D$2:$D$86,MATCH(D4637,Map!$A$2:$A$86,0),0))</f>
        <v>1.06</v>
      </c>
      <c r="AA4637" t="str">
        <f>INDEX(Map!$E$2:$E$86,MATCH(D4637,Map!$A$2:$A$86,0),0)</f>
        <v>SCCT</v>
      </c>
    </row>
    <row r="4638" spans="1:27" x14ac:dyDescent="0.25">
      <c r="A4638" s="1" t="s">
        <v>122</v>
      </c>
      <c r="B4638" s="1" t="s">
        <v>114</v>
      </c>
      <c r="C4638" s="1">
        <v>17</v>
      </c>
      <c r="D4638" s="1" t="s">
        <v>39</v>
      </c>
      <c r="E4638" s="1">
        <v>0.1</v>
      </c>
      <c r="F4638" s="1">
        <v>0</v>
      </c>
      <c r="G4638" s="1">
        <v>0.1</v>
      </c>
      <c r="H4638" s="1">
        <v>3</v>
      </c>
      <c r="I4638" s="1">
        <v>2</v>
      </c>
      <c r="J4638" s="1">
        <v>16510</v>
      </c>
      <c r="K4638" s="1">
        <v>4</v>
      </c>
      <c r="L4638" s="1">
        <v>366.2</v>
      </c>
      <c r="M4638" s="1">
        <v>7</v>
      </c>
      <c r="N4638" s="1">
        <v>0</v>
      </c>
      <c r="O4638" s="1">
        <v>0</v>
      </c>
      <c r="P4638" s="1">
        <v>0</v>
      </c>
      <c r="Q4638" s="1">
        <v>0</v>
      </c>
      <c r="R4638" s="1">
        <v>60.46</v>
      </c>
      <c r="S4638" s="1">
        <v>60.46</v>
      </c>
      <c r="T4638" s="1">
        <v>7</v>
      </c>
      <c r="U4638" s="3" t="str">
        <f t="shared" si="72"/>
        <v>2017Plan</v>
      </c>
      <c r="V4638" s="2">
        <f>DATE(A4638,INDEX(Map!$H$1:$H$12,MATCH(B4638,Map!$G$1:$G$12,0),0),1)</f>
        <v>44044</v>
      </c>
      <c r="W4638" t="str">
        <f>IF(AND(V4638&gt;=Map!$K$2,V4638&lt;=Map!$L$2),"Base",IF(AND(V4638&gt;=Map!$K$3,V4638&lt;=Map!$L$3),"Fcst","N/A"))</f>
        <v>N/A</v>
      </c>
      <c r="X4638" t="str">
        <f>INDEX(Map!$B$2:$B$86,MATCH(D4638,Map!$A$2:$A$86,0),0)</f>
        <v>Brown 5</v>
      </c>
      <c r="Y4638" s="7">
        <f>IF(INDEX(Map!$C$2:$C$86,MATCH(D4638,Map!$A$2:$A$86,0),0)="","N/A",E4638*INDEX(Map!$C$2:$C$86,MATCH(D4638,Map!$A$2:$A$86,0),0))</f>
        <v>4.7E-2</v>
      </c>
      <c r="Z4638" s="7">
        <f>IF(INDEX(Map!$D$2:$D$86,MATCH(D4638,Map!$A$2:$A$86,0),0)="","N/A",E4638*INDEX(Map!$D$2:$D$86,MATCH(D4638,Map!$A$2:$A$86,0),0))</f>
        <v>5.3000000000000005E-2</v>
      </c>
      <c r="AA4638" t="str">
        <f>INDEX(Map!$E$2:$E$86,MATCH(D4638,Map!$A$2:$A$86,0),0)</f>
        <v>SCCT</v>
      </c>
    </row>
    <row r="4639" spans="1:27" x14ac:dyDescent="0.25">
      <c r="A4639" s="1" t="s">
        <v>122</v>
      </c>
      <c r="B4639" s="1" t="s">
        <v>114</v>
      </c>
      <c r="C4639" s="1">
        <v>18</v>
      </c>
      <c r="D4639" s="1" t="s">
        <v>40</v>
      </c>
      <c r="E4639" s="1">
        <v>9.6</v>
      </c>
      <c r="F4639" s="1">
        <v>0</v>
      </c>
      <c r="G4639" s="1">
        <v>8.9</v>
      </c>
      <c r="H4639" s="1">
        <v>9</v>
      </c>
      <c r="I4639" s="1">
        <v>112.3</v>
      </c>
      <c r="J4639" s="1">
        <v>11669</v>
      </c>
      <c r="K4639" s="1">
        <v>86</v>
      </c>
      <c r="L4639" s="1">
        <v>366.2</v>
      </c>
      <c r="M4639" s="1">
        <v>411</v>
      </c>
      <c r="N4639" s="1">
        <v>2</v>
      </c>
      <c r="O4639" s="1">
        <v>92</v>
      </c>
      <c r="P4639" s="1">
        <v>0</v>
      </c>
      <c r="Q4639" s="1">
        <v>38</v>
      </c>
      <c r="R4639" s="1">
        <v>46.72</v>
      </c>
      <c r="S4639" s="1">
        <v>56.24</v>
      </c>
      <c r="T4639" s="1">
        <v>541</v>
      </c>
      <c r="U4639" s="3" t="str">
        <f t="shared" si="72"/>
        <v>2017Plan</v>
      </c>
      <c r="V4639" s="2">
        <f>DATE(A4639,INDEX(Map!$H$1:$H$12,MATCH(B4639,Map!$G$1:$G$12,0),0),1)</f>
        <v>44044</v>
      </c>
      <c r="W4639" t="str">
        <f>IF(AND(V4639&gt;=Map!$K$2,V4639&lt;=Map!$L$2),"Base",IF(AND(V4639&gt;=Map!$K$3,V4639&lt;=Map!$L$3),"Fcst","N/A"))</f>
        <v>N/A</v>
      </c>
      <c r="X4639" t="str">
        <f>INDEX(Map!$B$2:$B$86,MATCH(D4639,Map!$A$2:$A$86,0),0)</f>
        <v>Brown 6</v>
      </c>
      <c r="Y4639" s="7">
        <f>IF(INDEX(Map!$C$2:$C$86,MATCH(D4639,Map!$A$2:$A$86,0),0)="","N/A",E4639*INDEX(Map!$C$2:$C$86,MATCH(D4639,Map!$A$2:$A$86,0),0))</f>
        <v>5.952</v>
      </c>
      <c r="Z4639" s="7">
        <f>IF(INDEX(Map!$D$2:$D$86,MATCH(D4639,Map!$A$2:$A$86,0),0)="","N/A",E4639*INDEX(Map!$D$2:$D$86,MATCH(D4639,Map!$A$2:$A$86,0),0))</f>
        <v>3.6479999999999997</v>
      </c>
      <c r="AA4639" t="str">
        <f>INDEX(Map!$E$2:$E$86,MATCH(D4639,Map!$A$2:$A$86,0),0)</f>
        <v>SCCT</v>
      </c>
    </row>
    <row r="4640" spans="1:27" x14ac:dyDescent="0.25">
      <c r="A4640" s="1" t="s">
        <v>122</v>
      </c>
      <c r="B4640" s="1" t="s">
        <v>114</v>
      </c>
      <c r="C4640" s="1">
        <v>19</v>
      </c>
      <c r="D4640" s="1" t="s">
        <v>41</v>
      </c>
      <c r="E4640" s="1">
        <v>10.3</v>
      </c>
      <c r="F4640" s="1">
        <v>0</v>
      </c>
      <c r="G4640" s="1">
        <v>9.5</v>
      </c>
      <c r="H4640" s="1">
        <v>13</v>
      </c>
      <c r="I4640" s="1">
        <v>118.8</v>
      </c>
      <c r="J4640" s="1">
        <v>11504</v>
      </c>
      <c r="K4640" s="1">
        <v>89</v>
      </c>
      <c r="L4640" s="1">
        <v>366.2</v>
      </c>
      <c r="M4640" s="1">
        <v>435</v>
      </c>
      <c r="N4640" s="1">
        <v>3</v>
      </c>
      <c r="O4640" s="1">
        <v>129</v>
      </c>
      <c r="P4640" s="1">
        <v>0</v>
      </c>
      <c r="Q4640" s="1">
        <v>40</v>
      </c>
      <c r="R4640" s="1">
        <v>45.98</v>
      </c>
      <c r="S4640" s="1">
        <v>58.45</v>
      </c>
      <c r="T4640" s="1">
        <v>604</v>
      </c>
      <c r="U4640" s="3" t="str">
        <f t="shared" si="72"/>
        <v>2017Plan</v>
      </c>
      <c r="V4640" s="2">
        <f>DATE(A4640,INDEX(Map!$H$1:$H$12,MATCH(B4640,Map!$G$1:$G$12,0),0),1)</f>
        <v>44044</v>
      </c>
      <c r="W4640" t="str">
        <f>IF(AND(V4640&gt;=Map!$K$2,V4640&lt;=Map!$L$2),"Base",IF(AND(V4640&gt;=Map!$K$3,V4640&lt;=Map!$L$3),"Fcst","N/A"))</f>
        <v>N/A</v>
      </c>
      <c r="X4640" t="str">
        <f>INDEX(Map!$B$2:$B$86,MATCH(D4640,Map!$A$2:$A$86,0),0)</f>
        <v>Brown 7</v>
      </c>
      <c r="Y4640" s="7">
        <f>IF(INDEX(Map!$C$2:$C$86,MATCH(D4640,Map!$A$2:$A$86,0),0)="","N/A",E4640*INDEX(Map!$C$2:$C$86,MATCH(D4640,Map!$A$2:$A$86,0),0))</f>
        <v>6.3860000000000001</v>
      </c>
      <c r="Z4640" s="7">
        <f>IF(INDEX(Map!$D$2:$D$86,MATCH(D4640,Map!$A$2:$A$86,0),0)="","N/A",E4640*INDEX(Map!$D$2:$D$86,MATCH(D4640,Map!$A$2:$A$86,0),0))</f>
        <v>3.9140000000000001</v>
      </c>
      <c r="AA4640" t="str">
        <f>INDEX(Map!$E$2:$E$86,MATCH(D4640,Map!$A$2:$A$86,0),0)</f>
        <v>SCCT</v>
      </c>
    </row>
    <row r="4641" spans="1:27" x14ac:dyDescent="0.25">
      <c r="A4641" s="1" t="s">
        <v>122</v>
      </c>
      <c r="B4641" s="1" t="s">
        <v>114</v>
      </c>
      <c r="C4641" s="1">
        <v>20</v>
      </c>
      <c r="D4641" s="1" t="s">
        <v>42</v>
      </c>
      <c r="E4641" s="1">
        <v>1.5</v>
      </c>
      <c r="F4641" s="1">
        <v>0</v>
      </c>
      <c r="G4641" s="1">
        <v>2</v>
      </c>
      <c r="H4641" s="1">
        <v>7</v>
      </c>
      <c r="I4641" s="1">
        <v>24.2</v>
      </c>
      <c r="J4641" s="1">
        <v>16110</v>
      </c>
      <c r="K4641" s="1">
        <v>30</v>
      </c>
      <c r="L4641" s="1">
        <v>366.2</v>
      </c>
      <c r="M4641" s="1">
        <v>88</v>
      </c>
      <c r="N4641" s="1">
        <v>1</v>
      </c>
      <c r="O4641" s="1">
        <v>2</v>
      </c>
      <c r="P4641" s="1">
        <v>0</v>
      </c>
      <c r="Q4641" s="1">
        <v>0</v>
      </c>
      <c r="R4641" s="1">
        <v>58.99</v>
      </c>
      <c r="S4641" s="1">
        <v>60.33</v>
      </c>
      <c r="T4641" s="1">
        <v>90</v>
      </c>
      <c r="U4641" s="3" t="str">
        <f t="shared" si="72"/>
        <v>2017Plan</v>
      </c>
      <c r="V4641" s="2">
        <f>DATE(A4641,INDEX(Map!$H$1:$H$12,MATCH(B4641,Map!$G$1:$G$12,0),0),1)</f>
        <v>44044</v>
      </c>
      <c r="W4641" t="str">
        <f>IF(AND(V4641&gt;=Map!$K$2,V4641&lt;=Map!$L$2),"Base",IF(AND(V4641&gt;=Map!$K$3,V4641&lt;=Map!$L$3),"Fcst","N/A"))</f>
        <v>N/A</v>
      </c>
      <c r="X4641" t="str">
        <f>INDEX(Map!$B$2:$B$86,MATCH(D4641,Map!$A$2:$A$86,0),0)</f>
        <v>Brown 8</v>
      </c>
      <c r="Y4641" s="7">
        <f>IF(INDEX(Map!$C$2:$C$86,MATCH(D4641,Map!$A$2:$A$86,0),0)="","N/A",E4641*INDEX(Map!$C$2:$C$86,MATCH(D4641,Map!$A$2:$A$86,0),0))</f>
        <v>1.5</v>
      </c>
      <c r="Z4641" s="7" t="str">
        <f>IF(INDEX(Map!$D$2:$D$86,MATCH(D4641,Map!$A$2:$A$86,0),0)="","N/A",E4641*INDEX(Map!$D$2:$D$86,MATCH(D4641,Map!$A$2:$A$86,0),0))</f>
        <v>N/A</v>
      </c>
      <c r="AA4641" t="str">
        <f>INDEX(Map!$E$2:$E$86,MATCH(D4641,Map!$A$2:$A$86,0),0)</f>
        <v>SCCT</v>
      </c>
    </row>
    <row r="4642" spans="1:27" x14ac:dyDescent="0.25">
      <c r="A4642" s="1" t="s">
        <v>122</v>
      </c>
      <c r="B4642" s="1" t="s">
        <v>114</v>
      </c>
      <c r="C4642" s="1">
        <v>21</v>
      </c>
      <c r="D4642" s="1" t="s">
        <v>43</v>
      </c>
      <c r="E4642" s="1">
        <v>0.1</v>
      </c>
      <c r="F4642" s="1">
        <v>0</v>
      </c>
      <c r="G4642" s="1">
        <v>0.1</v>
      </c>
      <c r="H4642" s="1">
        <v>3</v>
      </c>
      <c r="I4642" s="1">
        <v>1.8</v>
      </c>
      <c r="J4642" s="1">
        <v>16329</v>
      </c>
      <c r="K4642" s="1">
        <v>4</v>
      </c>
      <c r="L4642" s="1">
        <v>366.2</v>
      </c>
      <c r="M4642" s="1">
        <v>7</v>
      </c>
      <c r="N4642" s="1">
        <v>0</v>
      </c>
      <c r="O4642" s="1">
        <v>0</v>
      </c>
      <c r="P4642" s="1">
        <v>0</v>
      </c>
      <c r="Q4642" s="1">
        <v>0</v>
      </c>
      <c r="R4642" s="1">
        <v>59.79</v>
      </c>
      <c r="S4642" s="1">
        <v>59.79</v>
      </c>
      <c r="T4642" s="1">
        <v>7</v>
      </c>
      <c r="U4642" s="3" t="str">
        <f t="shared" si="72"/>
        <v>2017Plan</v>
      </c>
      <c r="V4642" s="2">
        <f>DATE(A4642,INDEX(Map!$H$1:$H$12,MATCH(B4642,Map!$G$1:$G$12,0),0),1)</f>
        <v>44044</v>
      </c>
      <c r="W4642" t="str">
        <f>IF(AND(V4642&gt;=Map!$K$2,V4642&lt;=Map!$L$2),"Base",IF(AND(V4642&gt;=Map!$K$3,V4642&lt;=Map!$L$3),"Fcst","N/A"))</f>
        <v>N/A</v>
      </c>
      <c r="X4642" t="str">
        <f>INDEX(Map!$B$2:$B$86,MATCH(D4642,Map!$A$2:$A$86,0),0)</f>
        <v>Brown 8</v>
      </c>
      <c r="Y4642" s="7">
        <f>IF(INDEX(Map!$C$2:$C$86,MATCH(D4642,Map!$A$2:$A$86,0),0)="","N/A",E4642*INDEX(Map!$C$2:$C$86,MATCH(D4642,Map!$A$2:$A$86,0),0))</f>
        <v>0.1</v>
      </c>
      <c r="Z4642" s="7" t="str">
        <f>IF(INDEX(Map!$D$2:$D$86,MATCH(D4642,Map!$A$2:$A$86,0),0)="","N/A",E4642*INDEX(Map!$D$2:$D$86,MATCH(D4642,Map!$A$2:$A$86,0),0))</f>
        <v>N/A</v>
      </c>
      <c r="AA4642" t="str">
        <f>INDEX(Map!$E$2:$E$86,MATCH(D4642,Map!$A$2:$A$86,0),0)</f>
        <v>SCCT</v>
      </c>
    </row>
    <row r="4643" spans="1:27" x14ac:dyDescent="0.25">
      <c r="A4643" s="1" t="s">
        <v>122</v>
      </c>
      <c r="B4643" s="1" t="s">
        <v>114</v>
      </c>
      <c r="C4643" s="1">
        <v>22</v>
      </c>
      <c r="D4643" s="1" t="s">
        <v>44</v>
      </c>
      <c r="E4643" s="1">
        <v>0.8</v>
      </c>
      <c r="F4643" s="1">
        <v>0</v>
      </c>
      <c r="G4643" s="1">
        <v>1</v>
      </c>
      <c r="H4643" s="1">
        <v>6</v>
      </c>
      <c r="I4643" s="1">
        <v>12.1</v>
      </c>
      <c r="J4643" s="1">
        <v>16110</v>
      </c>
      <c r="K4643" s="1">
        <v>15</v>
      </c>
      <c r="L4643" s="1">
        <v>366.2</v>
      </c>
      <c r="M4643" s="1">
        <v>44</v>
      </c>
      <c r="N4643" s="1">
        <v>0</v>
      </c>
      <c r="O4643" s="1">
        <v>2</v>
      </c>
      <c r="P4643" s="1">
        <v>0</v>
      </c>
      <c r="Q4643" s="1">
        <v>0</v>
      </c>
      <c r="R4643" s="1">
        <v>58.99</v>
      </c>
      <c r="S4643" s="1">
        <v>61.26</v>
      </c>
      <c r="T4643" s="1">
        <v>46</v>
      </c>
      <c r="U4643" s="3" t="str">
        <f t="shared" si="72"/>
        <v>2017Plan</v>
      </c>
      <c r="V4643" s="2">
        <f>DATE(A4643,INDEX(Map!$H$1:$H$12,MATCH(B4643,Map!$G$1:$G$12,0),0),1)</f>
        <v>44044</v>
      </c>
      <c r="W4643" t="str">
        <f>IF(AND(V4643&gt;=Map!$K$2,V4643&lt;=Map!$L$2),"Base",IF(AND(V4643&gt;=Map!$K$3,V4643&lt;=Map!$L$3),"Fcst","N/A"))</f>
        <v>N/A</v>
      </c>
      <c r="X4643" t="str">
        <f>INDEX(Map!$B$2:$B$86,MATCH(D4643,Map!$A$2:$A$86,0),0)</f>
        <v>Brown 9</v>
      </c>
      <c r="Y4643" s="7">
        <f>IF(INDEX(Map!$C$2:$C$86,MATCH(D4643,Map!$A$2:$A$86,0),0)="","N/A",E4643*INDEX(Map!$C$2:$C$86,MATCH(D4643,Map!$A$2:$A$86,0),0))</f>
        <v>0.8</v>
      </c>
      <c r="Z4643" s="7" t="str">
        <f>IF(INDEX(Map!$D$2:$D$86,MATCH(D4643,Map!$A$2:$A$86,0),0)="","N/A",E4643*INDEX(Map!$D$2:$D$86,MATCH(D4643,Map!$A$2:$A$86,0),0))</f>
        <v>N/A</v>
      </c>
      <c r="AA4643" t="str">
        <f>INDEX(Map!$E$2:$E$86,MATCH(D4643,Map!$A$2:$A$86,0),0)</f>
        <v>SCCT</v>
      </c>
    </row>
    <row r="4644" spans="1:27" x14ac:dyDescent="0.25">
      <c r="A4644" s="1" t="s">
        <v>122</v>
      </c>
      <c r="B4644" s="1" t="s">
        <v>114</v>
      </c>
      <c r="C4644" s="1">
        <v>23</v>
      </c>
      <c r="D4644" s="1" t="s">
        <v>45</v>
      </c>
      <c r="E4644" s="1">
        <v>0.1</v>
      </c>
      <c r="F4644" s="1">
        <v>0</v>
      </c>
      <c r="G4644" s="1">
        <v>0.1</v>
      </c>
      <c r="H4644" s="1">
        <v>4</v>
      </c>
      <c r="I4644" s="1">
        <v>1.8</v>
      </c>
      <c r="J4644" s="1">
        <v>16329</v>
      </c>
      <c r="K4644" s="1">
        <v>4</v>
      </c>
      <c r="L4644" s="1">
        <v>366.2</v>
      </c>
      <c r="M4644" s="1">
        <v>7</v>
      </c>
      <c r="N4644" s="1">
        <v>0</v>
      </c>
      <c r="O4644" s="1">
        <v>0</v>
      </c>
      <c r="P4644" s="1">
        <v>0</v>
      </c>
      <c r="Q4644" s="1">
        <v>0</v>
      </c>
      <c r="R4644" s="1">
        <v>59.79</v>
      </c>
      <c r="S4644" s="1">
        <v>59.79</v>
      </c>
      <c r="T4644" s="1">
        <v>7</v>
      </c>
      <c r="U4644" s="3" t="str">
        <f t="shared" si="72"/>
        <v>2017Plan</v>
      </c>
      <c r="V4644" s="2">
        <f>DATE(A4644,INDEX(Map!$H$1:$H$12,MATCH(B4644,Map!$G$1:$G$12,0),0),1)</f>
        <v>44044</v>
      </c>
      <c r="W4644" t="str">
        <f>IF(AND(V4644&gt;=Map!$K$2,V4644&lt;=Map!$L$2),"Base",IF(AND(V4644&gt;=Map!$K$3,V4644&lt;=Map!$L$3),"Fcst","N/A"))</f>
        <v>N/A</v>
      </c>
      <c r="X4644" t="str">
        <f>INDEX(Map!$B$2:$B$86,MATCH(D4644,Map!$A$2:$A$86,0),0)</f>
        <v>Brown 9</v>
      </c>
      <c r="Y4644" s="7">
        <f>IF(INDEX(Map!$C$2:$C$86,MATCH(D4644,Map!$A$2:$A$86,0),0)="","N/A",E4644*INDEX(Map!$C$2:$C$86,MATCH(D4644,Map!$A$2:$A$86,0),0))</f>
        <v>0.1</v>
      </c>
      <c r="Z4644" s="7" t="str">
        <f>IF(INDEX(Map!$D$2:$D$86,MATCH(D4644,Map!$A$2:$A$86,0),0)="","N/A",E4644*INDEX(Map!$D$2:$D$86,MATCH(D4644,Map!$A$2:$A$86,0),0))</f>
        <v>N/A</v>
      </c>
      <c r="AA4644" t="str">
        <f>INDEX(Map!$E$2:$E$86,MATCH(D4644,Map!$A$2:$A$86,0),0)</f>
        <v>SCCT</v>
      </c>
    </row>
    <row r="4645" spans="1:27" x14ac:dyDescent="0.25">
      <c r="A4645" s="1" t="s">
        <v>122</v>
      </c>
      <c r="B4645" s="1" t="s">
        <v>114</v>
      </c>
      <c r="C4645" s="1">
        <v>24</v>
      </c>
      <c r="D4645" s="1" t="s">
        <v>46</v>
      </c>
      <c r="E4645" s="1">
        <v>0.2</v>
      </c>
      <c r="F4645" s="1">
        <v>0</v>
      </c>
      <c r="G4645" s="1">
        <v>0.2</v>
      </c>
      <c r="H4645" s="1">
        <v>1</v>
      </c>
      <c r="I4645" s="1">
        <v>2.4</v>
      </c>
      <c r="J4645" s="1">
        <v>16110</v>
      </c>
      <c r="K4645" s="1">
        <v>3</v>
      </c>
      <c r="L4645" s="1">
        <v>366.2</v>
      </c>
      <c r="M4645" s="1">
        <v>9</v>
      </c>
      <c r="N4645" s="1">
        <v>0</v>
      </c>
      <c r="O4645" s="1">
        <v>0</v>
      </c>
      <c r="P4645" s="1">
        <v>0</v>
      </c>
      <c r="Q4645" s="1">
        <v>0</v>
      </c>
      <c r="R4645" s="1">
        <v>58.99</v>
      </c>
      <c r="S4645" s="1">
        <v>60.57</v>
      </c>
      <c r="T4645" s="1">
        <v>9</v>
      </c>
      <c r="U4645" s="3" t="str">
        <f t="shared" si="72"/>
        <v>2017Plan</v>
      </c>
      <c r="V4645" s="2">
        <f>DATE(A4645,INDEX(Map!$H$1:$H$12,MATCH(B4645,Map!$G$1:$G$12,0),0),1)</f>
        <v>44044</v>
      </c>
      <c r="W4645" t="str">
        <f>IF(AND(V4645&gt;=Map!$K$2,V4645&lt;=Map!$L$2),"Base",IF(AND(V4645&gt;=Map!$K$3,V4645&lt;=Map!$L$3),"Fcst","N/A"))</f>
        <v>N/A</v>
      </c>
      <c r="X4645" t="str">
        <f>INDEX(Map!$B$2:$B$86,MATCH(D4645,Map!$A$2:$A$86,0),0)</f>
        <v>Brown 10</v>
      </c>
      <c r="Y4645" s="7">
        <f>IF(INDEX(Map!$C$2:$C$86,MATCH(D4645,Map!$A$2:$A$86,0),0)="","N/A",E4645*INDEX(Map!$C$2:$C$86,MATCH(D4645,Map!$A$2:$A$86,0),0))</f>
        <v>0.2</v>
      </c>
      <c r="Z4645" s="7" t="str">
        <f>IF(INDEX(Map!$D$2:$D$86,MATCH(D4645,Map!$A$2:$A$86,0),0)="","N/A",E4645*INDEX(Map!$D$2:$D$86,MATCH(D4645,Map!$A$2:$A$86,0),0))</f>
        <v>N/A</v>
      </c>
      <c r="AA4645" t="str">
        <f>INDEX(Map!$E$2:$E$86,MATCH(D4645,Map!$A$2:$A$86,0),0)</f>
        <v>SCCT</v>
      </c>
    </row>
    <row r="4646" spans="1:27" x14ac:dyDescent="0.25">
      <c r="A4646" s="1" t="s">
        <v>122</v>
      </c>
      <c r="B4646" s="1" t="s">
        <v>114</v>
      </c>
      <c r="C4646" s="1">
        <v>25</v>
      </c>
      <c r="D4646" s="1" t="s">
        <v>47</v>
      </c>
      <c r="E4646" s="1">
        <v>0.1</v>
      </c>
      <c r="F4646" s="1">
        <v>0</v>
      </c>
      <c r="G4646" s="1">
        <v>0.1</v>
      </c>
      <c r="H4646" s="1">
        <v>4</v>
      </c>
      <c r="I4646" s="1">
        <v>1.8</v>
      </c>
      <c r="J4646" s="1">
        <v>16329</v>
      </c>
      <c r="K4646" s="1">
        <v>4</v>
      </c>
      <c r="L4646" s="1">
        <v>366.2</v>
      </c>
      <c r="M4646" s="1">
        <v>7</v>
      </c>
      <c r="N4646" s="1">
        <v>0</v>
      </c>
      <c r="O4646" s="1">
        <v>0</v>
      </c>
      <c r="P4646" s="1">
        <v>0</v>
      </c>
      <c r="Q4646" s="1">
        <v>0</v>
      </c>
      <c r="R4646" s="1">
        <v>59.79</v>
      </c>
      <c r="S4646" s="1">
        <v>59.79</v>
      </c>
      <c r="T4646" s="1">
        <v>7</v>
      </c>
      <c r="U4646" s="3" t="str">
        <f t="shared" si="72"/>
        <v>2017Plan</v>
      </c>
      <c r="V4646" s="2">
        <f>DATE(A4646,INDEX(Map!$H$1:$H$12,MATCH(B4646,Map!$G$1:$G$12,0),0),1)</f>
        <v>44044</v>
      </c>
      <c r="W4646" t="str">
        <f>IF(AND(V4646&gt;=Map!$K$2,V4646&lt;=Map!$L$2),"Base",IF(AND(V4646&gt;=Map!$K$3,V4646&lt;=Map!$L$3),"Fcst","N/A"))</f>
        <v>N/A</v>
      </c>
      <c r="X4646" t="str">
        <f>INDEX(Map!$B$2:$B$86,MATCH(D4646,Map!$A$2:$A$86,0),0)</f>
        <v>Brown 10</v>
      </c>
      <c r="Y4646" s="7">
        <f>IF(INDEX(Map!$C$2:$C$86,MATCH(D4646,Map!$A$2:$A$86,0),0)="","N/A",E4646*INDEX(Map!$C$2:$C$86,MATCH(D4646,Map!$A$2:$A$86,0),0))</f>
        <v>0.1</v>
      </c>
      <c r="Z4646" s="7" t="str">
        <f>IF(INDEX(Map!$D$2:$D$86,MATCH(D4646,Map!$A$2:$A$86,0),0)="","N/A",E4646*INDEX(Map!$D$2:$D$86,MATCH(D4646,Map!$A$2:$A$86,0),0))</f>
        <v>N/A</v>
      </c>
      <c r="AA4646" t="str">
        <f>INDEX(Map!$E$2:$E$86,MATCH(D4646,Map!$A$2:$A$86,0),0)</f>
        <v>SCCT</v>
      </c>
    </row>
    <row r="4647" spans="1:27" x14ac:dyDescent="0.25">
      <c r="A4647" s="1" t="s">
        <v>122</v>
      </c>
      <c r="B4647" s="1" t="s">
        <v>114</v>
      </c>
      <c r="C4647" s="1">
        <v>26</v>
      </c>
      <c r="D4647" s="1" t="s">
        <v>48</v>
      </c>
      <c r="E4647" s="1">
        <v>1.2</v>
      </c>
      <c r="F4647" s="1">
        <v>0</v>
      </c>
      <c r="G4647" s="1">
        <v>1.5</v>
      </c>
      <c r="H4647" s="1">
        <v>6</v>
      </c>
      <c r="I4647" s="1">
        <v>18.5</v>
      </c>
      <c r="J4647" s="1">
        <v>16110</v>
      </c>
      <c r="K4647" s="1">
        <v>23</v>
      </c>
      <c r="L4647" s="1">
        <v>366.2</v>
      </c>
      <c r="M4647" s="1">
        <v>68</v>
      </c>
      <c r="N4647" s="1">
        <v>0</v>
      </c>
      <c r="O4647" s="1">
        <v>2</v>
      </c>
      <c r="P4647" s="1">
        <v>0</v>
      </c>
      <c r="Q4647" s="1">
        <v>0</v>
      </c>
      <c r="R4647" s="1">
        <v>58.99</v>
      </c>
      <c r="S4647" s="1">
        <v>60.47</v>
      </c>
      <c r="T4647" s="1">
        <v>70</v>
      </c>
      <c r="U4647" s="3" t="str">
        <f t="shared" si="72"/>
        <v>2017Plan</v>
      </c>
      <c r="V4647" s="2">
        <f>DATE(A4647,INDEX(Map!$H$1:$H$12,MATCH(B4647,Map!$G$1:$G$12,0),0),1)</f>
        <v>44044</v>
      </c>
      <c r="W4647" t="str">
        <f>IF(AND(V4647&gt;=Map!$K$2,V4647&lt;=Map!$L$2),"Base",IF(AND(V4647&gt;=Map!$K$3,V4647&lt;=Map!$L$3),"Fcst","N/A"))</f>
        <v>N/A</v>
      </c>
      <c r="X4647" t="str">
        <f>INDEX(Map!$B$2:$B$86,MATCH(D4647,Map!$A$2:$A$86,0),0)</f>
        <v>Brown 11</v>
      </c>
      <c r="Y4647" s="7">
        <f>IF(INDEX(Map!$C$2:$C$86,MATCH(D4647,Map!$A$2:$A$86,0),0)="","N/A",E4647*INDEX(Map!$C$2:$C$86,MATCH(D4647,Map!$A$2:$A$86,0),0))</f>
        <v>1.2</v>
      </c>
      <c r="Z4647" s="7" t="str">
        <f>IF(INDEX(Map!$D$2:$D$86,MATCH(D4647,Map!$A$2:$A$86,0),0)="","N/A",E4647*INDEX(Map!$D$2:$D$86,MATCH(D4647,Map!$A$2:$A$86,0),0))</f>
        <v>N/A</v>
      </c>
      <c r="AA4647" t="str">
        <f>INDEX(Map!$E$2:$E$86,MATCH(D4647,Map!$A$2:$A$86,0),0)</f>
        <v>SCCT</v>
      </c>
    </row>
    <row r="4648" spans="1:27" x14ac:dyDescent="0.25">
      <c r="A4648" s="1" t="s">
        <v>122</v>
      </c>
      <c r="B4648" s="1" t="s">
        <v>114</v>
      </c>
      <c r="C4648" s="1">
        <v>27</v>
      </c>
      <c r="D4648" s="1" t="s">
        <v>49</v>
      </c>
      <c r="E4648" s="1">
        <v>0.1</v>
      </c>
      <c r="F4648" s="1">
        <v>0</v>
      </c>
      <c r="G4648" s="1">
        <v>0.1</v>
      </c>
      <c r="H4648" s="1">
        <v>4</v>
      </c>
      <c r="I4648" s="1">
        <v>1.8</v>
      </c>
      <c r="J4648" s="1">
        <v>16329</v>
      </c>
      <c r="K4648" s="1">
        <v>4</v>
      </c>
      <c r="L4648" s="1">
        <v>366.2</v>
      </c>
      <c r="M4648" s="1">
        <v>7</v>
      </c>
      <c r="N4648" s="1">
        <v>0</v>
      </c>
      <c r="O4648" s="1">
        <v>0</v>
      </c>
      <c r="P4648" s="1">
        <v>0</v>
      </c>
      <c r="Q4648" s="1">
        <v>0</v>
      </c>
      <c r="R4648" s="1">
        <v>59.79</v>
      </c>
      <c r="S4648" s="1">
        <v>59.79</v>
      </c>
      <c r="T4648" s="1">
        <v>7</v>
      </c>
      <c r="U4648" s="3" t="str">
        <f t="shared" si="72"/>
        <v>2017Plan</v>
      </c>
      <c r="V4648" s="2">
        <f>DATE(A4648,INDEX(Map!$H$1:$H$12,MATCH(B4648,Map!$G$1:$G$12,0),0),1)</f>
        <v>44044</v>
      </c>
      <c r="W4648" t="str">
        <f>IF(AND(V4648&gt;=Map!$K$2,V4648&lt;=Map!$L$2),"Base",IF(AND(V4648&gt;=Map!$K$3,V4648&lt;=Map!$L$3),"Fcst","N/A"))</f>
        <v>N/A</v>
      </c>
      <c r="X4648" t="str">
        <f>INDEX(Map!$B$2:$B$86,MATCH(D4648,Map!$A$2:$A$86,0),0)</f>
        <v>Brown 11</v>
      </c>
      <c r="Y4648" s="7">
        <f>IF(INDEX(Map!$C$2:$C$86,MATCH(D4648,Map!$A$2:$A$86,0),0)="","N/A",E4648*INDEX(Map!$C$2:$C$86,MATCH(D4648,Map!$A$2:$A$86,0),0))</f>
        <v>0.1</v>
      </c>
      <c r="Z4648" s="7" t="str">
        <f>IF(INDEX(Map!$D$2:$D$86,MATCH(D4648,Map!$A$2:$A$86,0),0)="","N/A",E4648*INDEX(Map!$D$2:$D$86,MATCH(D4648,Map!$A$2:$A$86,0),0))</f>
        <v>N/A</v>
      </c>
      <c r="AA4648" t="str">
        <f>INDEX(Map!$E$2:$E$86,MATCH(D4648,Map!$A$2:$A$86,0),0)</f>
        <v>SCCT</v>
      </c>
    </row>
    <row r="4649" spans="1:27" x14ac:dyDescent="0.25">
      <c r="A4649" s="1" t="s">
        <v>122</v>
      </c>
      <c r="B4649" s="1" t="s">
        <v>114</v>
      </c>
      <c r="C4649" s="1">
        <v>28</v>
      </c>
      <c r="D4649" s="1" t="s">
        <v>50</v>
      </c>
      <c r="E4649" s="1">
        <v>19.100000000000001</v>
      </c>
      <c r="F4649" s="1">
        <v>0</v>
      </c>
      <c r="G4649" s="1">
        <v>17.5</v>
      </c>
      <c r="H4649" s="1">
        <v>16</v>
      </c>
      <c r="I4649" s="1">
        <v>205.3</v>
      </c>
      <c r="J4649" s="1">
        <v>10736</v>
      </c>
      <c r="K4649" s="1">
        <v>133</v>
      </c>
      <c r="L4649" s="1">
        <v>366.2</v>
      </c>
      <c r="M4649" s="1">
        <v>752</v>
      </c>
      <c r="N4649" s="1">
        <v>1</v>
      </c>
      <c r="O4649" s="1">
        <v>3</v>
      </c>
      <c r="P4649" s="1">
        <v>0</v>
      </c>
      <c r="Q4649" s="1">
        <v>0</v>
      </c>
      <c r="R4649" s="1">
        <v>39.31</v>
      </c>
      <c r="S4649" s="1">
        <v>39.450000000000003</v>
      </c>
      <c r="T4649" s="1">
        <v>755</v>
      </c>
      <c r="U4649" s="3" t="str">
        <f t="shared" si="72"/>
        <v>2017Plan</v>
      </c>
      <c r="V4649" s="2">
        <f>DATE(A4649,INDEX(Map!$H$1:$H$12,MATCH(B4649,Map!$G$1:$G$12,0),0),1)</f>
        <v>44044</v>
      </c>
      <c r="W4649" t="str">
        <f>IF(AND(V4649&gt;=Map!$K$2,V4649&lt;=Map!$L$2),"Base",IF(AND(V4649&gt;=Map!$K$3,V4649&lt;=Map!$L$3),"Fcst","N/A"))</f>
        <v>N/A</v>
      </c>
      <c r="X4649" t="str">
        <f>INDEX(Map!$B$2:$B$86,MATCH(D4649,Map!$A$2:$A$86,0),0)</f>
        <v>Paddys Run 13</v>
      </c>
      <c r="Y4649" s="7">
        <f>IF(INDEX(Map!$C$2:$C$86,MATCH(D4649,Map!$A$2:$A$86,0),0)="","N/A",E4649*INDEX(Map!$C$2:$C$86,MATCH(D4649,Map!$A$2:$A$86,0),0))</f>
        <v>8.9770000000000003</v>
      </c>
      <c r="Z4649" s="7">
        <f>IF(INDEX(Map!$D$2:$D$86,MATCH(D4649,Map!$A$2:$A$86,0),0)="","N/A",E4649*INDEX(Map!$D$2:$D$86,MATCH(D4649,Map!$A$2:$A$86,0),0))</f>
        <v>10.123000000000001</v>
      </c>
      <c r="AA4649" t="str">
        <f>INDEX(Map!$E$2:$E$86,MATCH(D4649,Map!$A$2:$A$86,0),0)</f>
        <v>SCCT</v>
      </c>
    </row>
    <row r="4650" spans="1:27" x14ac:dyDescent="0.25">
      <c r="A4650" s="1" t="s">
        <v>122</v>
      </c>
      <c r="B4650" s="1" t="s">
        <v>114</v>
      </c>
      <c r="C4650" s="1">
        <v>29</v>
      </c>
      <c r="D4650" s="1" t="s">
        <v>51</v>
      </c>
      <c r="E4650" s="1">
        <v>28.2</v>
      </c>
      <c r="F4650" s="1">
        <v>0</v>
      </c>
      <c r="G4650" s="1">
        <v>23.9</v>
      </c>
      <c r="H4650" s="1">
        <v>24</v>
      </c>
      <c r="I4650" s="1">
        <v>329.2</v>
      </c>
      <c r="J4650" s="1">
        <v>11669</v>
      </c>
      <c r="K4650" s="1">
        <v>241</v>
      </c>
      <c r="L4650" s="1">
        <v>366.2</v>
      </c>
      <c r="M4650" s="1">
        <v>1206</v>
      </c>
      <c r="N4650" s="1">
        <v>1</v>
      </c>
      <c r="O4650" s="1">
        <v>4</v>
      </c>
      <c r="P4650" s="1">
        <v>0</v>
      </c>
      <c r="Q4650" s="1">
        <v>0</v>
      </c>
      <c r="R4650" s="1">
        <v>42.73</v>
      </c>
      <c r="S4650" s="1">
        <v>42.87</v>
      </c>
      <c r="T4650" s="1">
        <v>1209</v>
      </c>
      <c r="U4650" s="3" t="str">
        <f t="shared" si="72"/>
        <v>2017Plan</v>
      </c>
      <c r="V4650" s="2">
        <f>DATE(A4650,INDEX(Map!$H$1:$H$12,MATCH(B4650,Map!$G$1:$G$12,0),0),1)</f>
        <v>44044</v>
      </c>
      <c r="W4650" t="str">
        <f>IF(AND(V4650&gt;=Map!$K$2,V4650&lt;=Map!$L$2),"Base",IF(AND(V4650&gt;=Map!$K$3,V4650&lt;=Map!$L$3),"Fcst","N/A"))</f>
        <v>N/A</v>
      </c>
      <c r="X4650" t="str">
        <f>INDEX(Map!$B$2:$B$86,MATCH(D4650,Map!$A$2:$A$86,0),0)</f>
        <v>Trimble Co 05</v>
      </c>
      <c r="Y4650" s="7">
        <f>IF(INDEX(Map!$C$2:$C$86,MATCH(D4650,Map!$A$2:$A$86,0),0)="","N/A",E4650*INDEX(Map!$C$2:$C$86,MATCH(D4650,Map!$A$2:$A$86,0),0))</f>
        <v>20.021999999999998</v>
      </c>
      <c r="Z4650" s="7">
        <f>IF(INDEX(Map!$D$2:$D$86,MATCH(D4650,Map!$A$2:$A$86,0),0)="","N/A",E4650*INDEX(Map!$D$2:$D$86,MATCH(D4650,Map!$A$2:$A$86,0),0))</f>
        <v>8.177999999999999</v>
      </c>
      <c r="AA4650" t="str">
        <f>INDEX(Map!$E$2:$E$86,MATCH(D4650,Map!$A$2:$A$86,0),0)</f>
        <v>SCCT</v>
      </c>
    </row>
    <row r="4651" spans="1:27" x14ac:dyDescent="0.25">
      <c r="A4651" s="1" t="s">
        <v>122</v>
      </c>
      <c r="B4651" s="1" t="s">
        <v>114</v>
      </c>
      <c r="C4651" s="1">
        <v>30</v>
      </c>
      <c r="D4651" s="1" t="s">
        <v>52</v>
      </c>
      <c r="E4651" s="1">
        <v>24.8</v>
      </c>
      <c r="F4651" s="1">
        <v>0</v>
      </c>
      <c r="G4651" s="1">
        <v>21</v>
      </c>
      <c r="H4651" s="1">
        <v>21</v>
      </c>
      <c r="I4651" s="1">
        <v>286.7</v>
      </c>
      <c r="J4651" s="1">
        <v>11545</v>
      </c>
      <c r="K4651" s="1">
        <v>206</v>
      </c>
      <c r="L4651" s="1">
        <v>366.2</v>
      </c>
      <c r="M4651" s="1">
        <v>1050</v>
      </c>
      <c r="N4651" s="1">
        <v>1</v>
      </c>
      <c r="O4651" s="1">
        <v>3</v>
      </c>
      <c r="P4651" s="1">
        <v>0</v>
      </c>
      <c r="Q4651" s="1">
        <v>0</v>
      </c>
      <c r="R4651" s="1">
        <v>42.28</v>
      </c>
      <c r="S4651" s="1">
        <v>42.41</v>
      </c>
      <c r="T4651" s="1">
        <v>1053</v>
      </c>
      <c r="U4651" s="3" t="str">
        <f t="shared" si="72"/>
        <v>2017Plan</v>
      </c>
      <c r="V4651" s="2">
        <f>DATE(A4651,INDEX(Map!$H$1:$H$12,MATCH(B4651,Map!$G$1:$G$12,0),0),1)</f>
        <v>44044</v>
      </c>
      <c r="W4651" t="str">
        <f>IF(AND(V4651&gt;=Map!$K$2,V4651&lt;=Map!$L$2),"Base",IF(AND(V4651&gt;=Map!$K$3,V4651&lt;=Map!$L$3),"Fcst","N/A"))</f>
        <v>N/A</v>
      </c>
      <c r="X4651" t="str">
        <f>INDEX(Map!$B$2:$B$86,MATCH(D4651,Map!$A$2:$A$86,0),0)</f>
        <v>Trimble Co 06</v>
      </c>
      <c r="Y4651" s="7">
        <f>IF(INDEX(Map!$C$2:$C$86,MATCH(D4651,Map!$A$2:$A$86,0),0)="","N/A",E4651*INDEX(Map!$C$2:$C$86,MATCH(D4651,Map!$A$2:$A$86,0),0))</f>
        <v>17.608000000000001</v>
      </c>
      <c r="Z4651" s="7">
        <f>IF(INDEX(Map!$D$2:$D$86,MATCH(D4651,Map!$A$2:$A$86,0),0)="","N/A",E4651*INDEX(Map!$D$2:$D$86,MATCH(D4651,Map!$A$2:$A$86,0),0))</f>
        <v>7.1919999999999993</v>
      </c>
      <c r="AA4651" t="str">
        <f>INDEX(Map!$E$2:$E$86,MATCH(D4651,Map!$A$2:$A$86,0),0)</f>
        <v>SCCT</v>
      </c>
    </row>
    <row r="4652" spans="1:27" x14ac:dyDescent="0.25">
      <c r="A4652" s="1" t="s">
        <v>122</v>
      </c>
      <c r="B4652" s="1" t="s">
        <v>114</v>
      </c>
      <c r="C4652" s="1">
        <v>31</v>
      </c>
      <c r="D4652" s="1" t="s">
        <v>53</v>
      </c>
      <c r="E4652" s="1">
        <v>23.4</v>
      </c>
      <c r="F4652" s="1">
        <v>0</v>
      </c>
      <c r="G4652" s="1">
        <v>19.8</v>
      </c>
      <c r="H4652" s="1">
        <v>21</v>
      </c>
      <c r="I4652" s="1">
        <v>269.3</v>
      </c>
      <c r="J4652" s="1">
        <v>11504</v>
      </c>
      <c r="K4652" s="1">
        <v>192</v>
      </c>
      <c r="L4652" s="1">
        <v>366.2</v>
      </c>
      <c r="M4652" s="1">
        <v>986</v>
      </c>
      <c r="N4652" s="1">
        <v>1</v>
      </c>
      <c r="O4652" s="1">
        <v>3</v>
      </c>
      <c r="P4652" s="1">
        <v>0</v>
      </c>
      <c r="Q4652" s="1">
        <v>0</v>
      </c>
      <c r="R4652" s="1">
        <v>42.13</v>
      </c>
      <c r="S4652" s="1">
        <v>42.27</v>
      </c>
      <c r="T4652" s="1">
        <v>990</v>
      </c>
      <c r="U4652" s="3" t="str">
        <f t="shared" si="72"/>
        <v>2017Plan</v>
      </c>
      <c r="V4652" s="2">
        <f>DATE(A4652,INDEX(Map!$H$1:$H$12,MATCH(B4652,Map!$G$1:$G$12,0),0),1)</f>
        <v>44044</v>
      </c>
      <c r="W4652" t="str">
        <f>IF(AND(V4652&gt;=Map!$K$2,V4652&lt;=Map!$L$2),"Base",IF(AND(V4652&gt;=Map!$K$3,V4652&lt;=Map!$L$3),"Fcst","N/A"))</f>
        <v>N/A</v>
      </c>
      <c r="X4652" t="str">
        <f>INDEX(Map!$B$2:$B$86,MATCH(D4652,Map!$A$2:$A$86,0),0)</f>
        <v>Trimble Co 07</v>
      </c>
      <c r="Y4652" s="7">
        <f>IF(INDEX(Map!$C$2:$C$86,MATCH(D4652,Map!$A$2:$A$86,0),0)="","N/A",E4652*INDEX(Map!$C$2:$C$86,MATCH(D4652,Map!$A$2:$A$86,0),0))</f>
        <v>14.741999999999999</v>
      </c>
      <c r="Z4652" s="7">
        <f>IF(INDEX(Map!$D$2:$D$86,MATCH(D4652,Map!$A$2:$A$86,0),0)="","N/A",E4652*INDEX(Map!$D$2:$D$86,MATCH(D4652,Map!$A$2:$A$86,0),0))</f>
        <v>8.6579999999999995</v>
      </c>
      <c r="AA4652" t="str">
        <f>INDEX(Map!$E$2:$E$86,MATCH(D4652,Map!$A$2:$A$86,0),0)</f>
        <v>SCCT</v>
      </c>
    </row>
    <row r="4653" spans="1:27" x14ac:dyDescent="0.25">
      <c r="A4653" s="1" t="s">
        <v>122</v>
      </c>
      <c r="B4653" s="1" t="s">
        <v>114</v>
      </c>
      <c r="C4653" s="1">
        <v>32</v>
      </c>
      <c r="D4653" s="1" t="s">
        <v>54</v>
      </c>
      <c r="E4653" s="1">
        <v>7.7</v>
      </c>
      <c r="F4653" s="1">
        <v>0</v>
      </c>
      <c r="G4653" s="1">
        <v>6.5</v>
      </c>
      <c r="H4653" s="1">
        <v>11</v>
      </c>
      <c r="I4653" s="1">
        <v>86.4</v>
      </c>
      <c r="J4653" s="1">
        <v>11279</v>
      </c>
      <c r="K4653" s="1">
        <v>59</v>
      </c>
      <c r="L4653" s="1">
        <v>366.2</v>
      </c>
      <c r="M4653" s="1">
        <v>316</v>
      </c>
      <c r="N4653" s="1">
        <v>0</v>
      </c>
      <c r="O4653" s="1">
        <v>2</v>
      </c>
      <c r="P4653" s="1">
        <v>0</v>
      </c>
      <c r="Q4653" s="1">
        <v>0</v>
      </c>
      <c r="R4653" s="1">
        <v>41.3</v>
      </c>
      <c r="S4653" s="1">
        <v>41.54</v>
      </c>
      <c r="T4653" s="1">
        <v>318</v>
      </c>
      <c r="U4653" s="3" t="str">
        <f t="shared" si="72"/>
        <v>2017Plan</v>
      </c>
      <c r="V4653" s="2">
        <f>DATE(A4653,INDEX(Map!$H$1:$H$12,MATCH(B4653,Map!$G$1:$G$12,0),0),1)</f>
        <v>44044</v>
      </c>
      <c r="W4653" t="str">
        <f>IF(AND(V4653&gt;=Map!$K$2,V4653&lt;=Map!$L$2),"Base",IF(AND(V4653&gt;=Map!$K$3,V4653&lt;=Map!$L$3),"Fcst","N/A"))</f>
        <v>N/A</v>
      </c>
      <c r="X4653" t="str">
        <f>INDEX(Map!$B$2:$B$86,MATCH(D4653,Map!$A$2:$A$86,0),0)</f>
        <v>Trimble Co 08</v>
      </c>
      <c r="Y4653" s="7">
        <f>IF(INDEX(Map!$C$2:$C$86,MATCH(D4653,Map!$A$2:$A$86,0),0)="","N/A",E4653*INDEX(Map!$C$2:$C$86,MATCH(D4653,Map!$A$2:$A$86,0),0))</f>
        <v>4.851</v>
      </c>
      <c r="Z4653" s="7">
        <f>IF(INDEX(Map!$D$2:$D$86,MATCH(D4653,Map!$A$2:$A$86,0),0)="","N/A",E4653*INDEX(Map!$D$2:$D$86,MATCH(D4653,Map!$A$2:$A$86,0),0))</f>
        <v>2.8490000000000002</v>
      </c>
      <c r="AA4653" t="str">
        <f>INDEX(Map!$E$2:$E$86,MATCH(D4653,Map!$A$2:$A$86,0),0)</f>
        <v>SCCT</v>
      </c>
    </row>
    <row r="4654" spans="1:27" x14ac:dyDescent="0.25">
      <c r="A4654" s="1" t="s">
        <v>122</v>
      </c>
      <c r="B4654" s="1" t="s">
        <v>114</v>
      </c>
      <c r="C4654" s="1">
        <v>33</v>
      </c>
      <c r="D4654" s="1" t="s">
        <v>55</v>
      </c>
      <c r="E4654" s="1">
        <v>18.899999999999999</v>
      </c>
      <c r="F4654" s="1">
        <v>0</v>
      </c>
      <c r="G4654" s="1">
        <v>15.9</v>
      </c>
      <c r="H4654" s="1">
        <v>19</v>
      </c>
      <c r="I4654" s="1">
        <v>216.6</v>
      </c>
      <c r="J4654" s="1">
        <v>11485</v>
      </c>
      <c r="K4654" s="1">
        <v>154</v>
      </c>
      <c r="L4654" s="1">
        <v>366.2</v>
      </c>
      <c r="M4654" s="1">
        <v>793</v>
      </c>
      <c r="N4654" s="1">
        <v>1</v>
      </c>
      <c r="O4654" s="1">
        <v>3</v>
      </c>
      <c r="P4654" s="1">
        <v>0</v>
      </c>
      <c r="Q4654" s="1">
        <v>0</v>
      </c>
      <c r="R4654" s="1">
        <v>42.06</v>
      </c>
      <c r="S4654" s="1">
        <v>42.22</v>
      </c>
      <c r="T4654" s="1">
        <v>796</v>
      </c>
      <c r="U4654" s="3" t="str">
        <f t="shared" si="72"/>
        <v>2017Plan</v>
      </c>
      <c r="V4654" s="2">
        <f>DATE(A4654,INDEX(Map!$H$1:$H$12,MATCH(B4654,Map!$G$1:$G$12,0),0),1)</f>
        <v>44044</v>
      </c>
      <c r="W4654" t="str">
        <f>IF(AND(V4654&gt;=Map!$K$2,V4654&lt;=Map!$L$2),"Base",IF(AND(V4654&gt;=Map!$K$3,V4654&lt;=Map!$L$3),"Fcst","N/A"))</f>
        <v>N/A</v>
      </c>
      <c r="X4654" t="str">
        <f>INDEX(Map!$B$2:$B$86,MATCH(D4654,Map!$A$2:$A$86,0),0)</f>
        <v>Trimble Co 09</v>
      </c>
      <c r="Y4654" s="7">
        <f>IF(INDEX(Map!$C$2:$C$86,MATCH(D4654,Map!$A$2:$A$86,0),0)="","N/A",E4654*INDEX(Map!$C$2:$C$86,MATCH(D4654,Map!$A$2:$A$86,0),0))</f>
        <v>11.907</v>
      </c>
      <c r="Z4654" s="7">
        <f>IF(INDEX(Map!$D$2:$D$86,MATCH(D4654,Map!$A$2:$A$86,0),0)="","N/A",E4654*INDEX(Map!$D$2:$D$86,MATCH(D4654,Map!$A$2:$A$86,0),0))</f>
        <v>6.9929999999999994</v>
      </c>
      <c r="AA4654" t="str">
        <f>INDEX(Map!$E$2:$E$86,MATCH(D4654,Map!$A$2:$A$86,0),0)</f>
        <v>SCCT</v>
      </c>
    </row>
    <row r="4655" spans="1:27" x14ac:dyDescent="0.25">
      <c r="A4655" s="1" t="s">
        <v>122</v>
      </c>
      <c r="B4655" s="1" t="s">
        <v>114</v>
      </c>
      <c r="C4655" s="1">
        <v>34</v>
      </c>
      <c r="D4655" s="1" t="s">
        <v>56</v>
      </c>
      <c r="E4655" s="1">
        <v>6</v>
      </c>
      <c r="F4655" s="1">
        <v>0</v>
      </c>
      <c r="G4655" s="1">
        <v>5</v>
      </c>
      <c r="H4655" s="1">
        <v>10</v>
      </c>
      <c r="I4655" s="1">
        <v>66.7</v>
      </c>
      <c r="J4655" s="1">
        <v>11205</v>
      </c>
      <c r="K4655" s="1">
        <v>45</v>
      </c>
      <c r="L4655" s="1">
        <v>366.2</v>
      </c>
      <c r="M4655" s="1">
        <v>244</v>
      </c>
      <c r="N4655" s="1">
        <v>0</v>
      </c>
      <c r="O4655" s="1">
        <v>2</v>
      </c>
      <c r="P4655" s="1">
        <v>0</v>
      </c>
      <c r="Q4655" s="1">
        <v>0</v>
      </c>
      <c r="R4655" s="1">
        <v>41.03</v>
      </c>
      <c r="S4655" s="1">
        <v>41.31</v>
      </c>
      <c r="T4655" s="1">
        <v>246</v>
      </c>
      <c r="U4655" s="3" t="str">
        <f t="shared" si="72"/>
        <v>2017Plan</v>
      </c>
      <c r="V4655" s="2">
        <f>DATE(A4655,INDEX(Map!$H$1:$H$12,MATCH(B4655,Map!$G$1:$G$12,0),0),1)</f>
        <v>44044</v>
      </c>
      <c r="W4655" t="str">
        <f>IF(AND(V4655&gt;=Map!$K$2,V4655&lt;=Map!$L$2),"Base",IF(AND(V4655&gt;=Map!$K$3,V4655&lt;=Map!$L$3),"Fcst","N/A"))</f>
        <v>N/A</v>
      </c>
      <c r="X4655" t="str">
        <f>INDEX(Map!$B$2:$B$86,MATCH(D4655,Map!$A$2:$A$86,0),0)</f>
        <v>Trimble Co 10</v>
      </c>
      <c r="Y4655" s="7">
        <f>IF(INDEX(Map!$C$2:$C$86,MATCH(D4655,Map!$A$2:$A$86,0),0)="","N/A",E4655*INDEX(Map!$C$2:$C$86,MATCH(D4655,Map!$A$2:$A$86,0),0))</f>
        <v>3.7800000000000002</v>
      </c>
      <c r="Z4655" s="7">
        <f>IF(INDEX(Map!$D$2:$D$86,MATCH(D4655,Map!$A$2:$A$86,0),0)="","N/A",E4655*INDEX(Map!$D$2:$D$86,MATCH(D4655,Map!$A$2:$A$86,0),0))</f>
        <v>2.2199999999999998</v>
      </c>
      <c r="AA4655" t="str">
        <f>INDEX(Map!$E$2:$E$86,MATCH(D4655,Map!$A$2:$A$86,0),0)</f>
        <v>SCCT</v>
      </c>
    </row>
    <row r="4656" spans="1:27" x14ac:dyDescent="0.25">
      <c r="A4656" s="1" t="s">
        <v>122</v>
      </c>
      <c r="B4656" s="1" t="s">
        <v>114</v>
      </c>
      <c r="C4656" s="1">
        <v>35</v>
      </c>
      <c r="D4656" s="1" t="s">
        <v>57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  <c r="K4656" s="1">
        <v>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</v>
      </c>
      <c r="U4656" s="3" t="str">
        <f t="shared" si="72"/>
        <v>2017Plan</v>
      </c>
      <c r="V4656" s="2">
        <f>DATE(A4656,INDEX(Map!$H$1:$H$12,MATCH(B4656,Map!$G$1:$G$12,0),0),1)</f>
        <v>44044</v>
      </c>
      <c r="W4656" t="str">
        <f>IF(AND(V4656&gt;=Map!$K$2,V4656&lt;=Map!$L$2),"Base",IF(AND(V4656&gt;=Map!$K$3,V4656&lt;=Map!$L$3),"Fcst","N/A"))</f>
        <v>N/A</v>
      </c>
      <c r="X4656" t="str">
        <f>INDEX(Map!$B$2:$B$86,MATCH(D4656,Map!$A$2:$A$86,0),0)</f>
        <v>Cane Run 11</v>
      </c>
      <c r="Y4656" s="7" t="str">
        <f>IF(INDEX(Map!$C$2:$C$86,MATCH(D4656,Map!$A$2:$A$86,0),0)="","N/A",E4656*INDEX(Map!$C$2:$C$86,MATCH(D4656,Map!$A$2:$A$86,0),0))</f>
        <v>N/A</v>
      </c>
      <c r="Z4656" s="7">
        <f>IF(INDEX(Map!$D$2:$D$86,MATCH(D4656,Map!$A$2:$A$86,0),0)="","N/A",E4656*INDEX(Map!$D$2:$D$86,MATCH(D4656,Map!$A$2:$A$86,0),0))</f>
        <v>0</v>
      </c>
      <c r="AA4656" t="str">
        <f>INDEX(Map!$E$2:$E$86,MATCH(D4656,Map!$A$2:$A$86,0),0)</f>
        <v>SCCT</v>
      </c>
    </row>
    <row r="4657" spans="1:27" x14ac:dyDescent="0.25">
      <c r="A4657" s="1" t="s">
        <v>122</v>
      </c>
      <c r="B4657" s="1" t="s">
        <v>114</v>
      </c>
      <c r="C4657" s="1">
        <v>36</v>
      </c>
      <c r="D4657" s="1" t="s">
        <v>58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S4657" s="1">
        <v>0</v>
      </c>
      <c r="T4657" s="1">
        <v>0</v>
      </c>
      <c r="U4657" s="3" t="str">
        <f t="shared" si="72"/>
        <v>2017Plan</v>
      </c>
      <c r="V4657" s="2">
        <f>DATE(A4657,INDEX(Map!$H$1:$H$12,MATCH(B4657,Map!$G$1:$G$12,0),0),1)</f>
        <v>44044</v>
      </c>
      <c r="W4657" t="str">
        <f>IF(AND(V4657&gt;=Map!$K$2,V4657&lt;=Map!$L$2),"Base",IF(AND(V4657&gt;=Map!$K$3,V4657&lt;=Map!$L$3),"Fcst","N/A"))</f>
        <v>N/A</v>
      </c>
      <c r="X4657" t="str">
        <f>INDEX(Map!$B$2:$B$86,MATCH(D4657,Map!$A$2:$A$86,0),0)</f>
        <v>Haefling</v>
      </c>
      <c r="Y4657" s="7">
        <f>IF(INDEX(Map!$C$2:$C$86,MATCH(D4657,Map!$A$2:$A$86,0),0)="","N/A",E4657*INDEX(Map!$C$2:$C$86,MATCH(D4657,Map!$A$2:$A$86,0),0))</f>
        <v>0</v>
      </c>
      <c r="Z4657" s="7" t="str">
        <f>IF(INDEX(Map!$D$2:$D$86,MATCH(D4657,Map!$A$2:$A$86,0),0)="","N/A",E4657*INDEX(Map!$D$2:$D$86,MATCH(D4657,Map!$A$2:$A$86,0),0))</f>
        <v>N/A</v>
      </c>
      <c r="AA4657" t="str">
        <f>INDEX(Map!$E$2:$E$86,MATCH(D4657,Map!$A$2:$A$86,0),0)</f>
        <v>SCCT</v>
      </c>
    </row>
    <row r="4658" spans="1:27" x14ac:dyDescent="0.25">
      <c r="A4658" s="1" t="s">
        <v>122</v>
      </c>
      <c r="B4658" s="1" t="s">
        <v>114</v>
      </c>
      <c r="C4658" s="1">
        <v>37</v>
      </c>
      <c r="D4658" s="1" t="s">
        <v>59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</v>
      </c>
      <c r="U4658" s="3" t="str">
        <f t="shared" si="72"/>
        <v>2017Plan</v>
      </c>
      <c r="V4658" s="2">
        <f>DATE(A4658,INDEX(Map!$H$1:$H$12,MATCH(B4658,Map!$G$1:$G$12,0),0),1)</f>
        <v>44044</v>
      </c>
      <c r="W4658" t="str">
        <f>IF(AND(V4658&gt;=Map!$K$2,V4658&lt;=Map!$L$2),"Base",IF(AND(V4658&gt;=Map!$K$3,V4658&lt;=Map!$L$3),"Fcst","N/A"))</f>
        <v>N/A</v>
      </c>
      <c r="X4658" t="str">
        <f>INDEX(Map!$B$2:$B$86,MATCH(D4658,Map!$A$2:$A$86,0),0)</f>
        <v>Paddys Run 11</v>
      </c>
      <c r="Y4658" s="7" t="str">
        <f>IF(INDEX(Map!$C$2:$C$86,MATCH(D4658,Map!$A$2:$A$86,0),0)="","N/A",E4658*INDEX(Map!$C$2:$C$86,MATCH(D4658,Map!$A$2:$A$86,0),0))</f>
        <v>N/A</v>
      </c>
      <c r="Z4658" s="7">
        <f>IF(INDEX(Map!$D$2:$D$86,MATCH(D4658,Map!$A$2:$A$86,0),0)="","N/A",E4658*INDEX(Map!$D$2:$D$86,MATCH(D4658,Map!$A$2:$A$86,0),0))</f>
        <v>0</v>
      </c>
      <c r="AA4658" t="str">
        <f>INDEX(Map!$E$2:$E$86,MATCH(D4658,Map!$A$2:$A$86,0),0)</f>
        <v>SCCT</v>
      </c>
    </row>
    <row r="4659" spans="1:27" x14ac:dyDescent="0.25">
      <c r="A4659" s="1" t="s">
        <v>122</v>
      </c>
      <c r="B4659" s="1" t="s">
        <v>114</v>
      </c>
      <c r="C4659" s="1">
        <v>38</v>
      </c>
      <c r="D4659" s="1" t="s">
        <v>60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</v>
      </c>
      <c r="U4659" s="3" t="str">
        <f t="shared" si="72"/>
        <v>2017Plan</v>
      </c>
      <c r="V4659" s="2">
        <f>DATE(A4659,INDEX(Map!$H$1:$H$12,MATCH(B4659,Map!$G$1:$G$12,0),0),1)</f>
        <v>44044</v>
      </c>
      <c r="W4659" t="str">
        <f>IF(AND(V4659&gt;=Map!$K$2,V4659&lt;=Map!$L$2),"Base",IF(AND(V4659&gt;=Map!$K$3,V4659&lt;=Map!$L$3),"Fcst","N/A"))</f>
        <v>N/A</v>
      </c>
      <c r="X4659" t="str">
        <f>INDEX(Map!$B$2:$B$86,MATCH(D4659,Map!$A$2:$A$86,0),0)</f>
        <v>Paddys Run 12</v>
      </c>
      <c r="Y4659" s="7" t="str">
        <f>IF(INDEX(Map!$C$2:$C$86,MATCH(D4659,Map!$A$2:$A$86,0),0)="","N/A",E4659*INDEX(Map!$C$2:$C$86,MATCH(D4659,Map!$A$2:$A$86,0),0))</f>
        <v>N/A</v>
      </c>
      <c r="Z4659" s="7">
        <f>IF(INDEX(Map!$D$2:$D$86,MATCH(D4659,Map!$A$2:$A$86,0),0)="","N/A",E4659*INDEX(Map!$D$2:$D$86,MATCH(D4659,Map!$A$2:$A$86,0),0))</f>
        <v>0</v>
      </c>
      <c r="AA4659" t="str">
        <f>INDEX(Map!$E$2:$E$86,MATCH(D4659,Map!$A$2:$A$86,0),0)</f>
        <v>SCCT</v>
      </c>
    </row>
    <row r="4660" spans="1:27" x14ac:dyDescent="0.25">
      <c r="A4660" s="1" t="s">
        <v>122</v>
      </c>
      <c r="B4660" s="1" t="s">
        <v>114</v>
      </c>
      <c r="C4660" s="1">
        <v>39</v>
      </c>
      <c r="D4660" s="1" t="s">
        <v>61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s="1">
        <v>0</v>
      </c>
      <c r="K4660" s="1">
        <v>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S4660" s="1">
        <v>0</v>
      </c>
      <c r="T4660" s="1">
        <v>0</v>
      </c>
      <c r="U4660" s="3" t="str">
        <f t="shared" si="72"/>
        <v>2017Plan</v>
      </c>
      <c r="V4660" s="2">
        <f>DATE(A4660,INDEX(Map!$H$1:$H$12,MATCH(B4660,Map!$G$1:$G$12,0),0),1)</f>
        <v>44044</v>
      </c>
      <c r="W4660" t="str">
        <f>IF(AND(V4660&gt;=Map!$K$2,V4660&lt;=Map!$L$2),"Base",IF(AND(V4660&gt;=Map!$K$3,V4660&lt;=Map!$L$3),"Fcst","N/A"))</f>
        <v>N/A</v>
      </c>
      <c r="X4660" t="str">
        <f>INDEX(Map!$B$2:$B$86,MATCH(D4660,Map!$A$2:$A$86,0),0)</f>
        <v>Zorn 1</v>
      </c>
      <c r="Y4660" s="7" t="str">
        <f>IF(INDEX(Map!$C$2:$C$86,MATCH(D4660,Map!$A$2:$A$86,0),0)="","N/A",E4660*INDEX(Map!$C$2:$C$86,MATCH(D4660,Map!$A$2:$A$86,0),0))</f>
        <v>N/A</v>
      </c>
      <c r="Z4660" s="7">
        <f>IF(INDEX(Map!$D$2:$D$86,MATCH(D4660,Map!$A$2:$A$86,0),0)="","N/A",E4660*INDEX(Map!$D$2:$D$86,MATCH(D4660,Map!$A$2:$A$86,0),0))</f>
        <v>0</v>
      </c>
      <c r="AA4660" t="str">
        <f>INDEX(Map!$E$2:$E$86,MATCH(D4660,Map!$A$2:$A$86,0),0)</f>
        <v>SCCT</v>
      </c>
    </row>
    <row r="4661" spans="1:27" x14ac:dyDescent="0.25">
      <c r="A4661" s="1" t="s">
        <v>122</v>
      </c>
      <c r="B4661" s="1" t="s">
        <v>114</v>
      </c>
      <c r="C4661" s="1">
        <v>40</v>
      </c>
      <c r="D4661" s="1" t="s">
        <v>62</v>
      </c>
      <c r="E4661" s="1">
        <v>0.9</v>
      </c>
      <c r="F4661" s="1">
        <v>0</v>
      </c>
      <c r="G4661" s="1">
        <v>3.9</v>
      </c>
      <c r="H4661" s="1">
        <v>9</v>
      </c>
      <c r="I4661" s="1" t="s">
        <v>63</v>
      </c>
      <c r="J4661" s="1" t="s">
        <v>63</v>
      </c>
      <c r="K4661" s="1">
        <v>33</v>
      </c>
      <c r="L4661" s="1">
        <v>0</v>
      </c>
      <c r="M4661" s="1">
        <v>0</v>
      </c>
      <c r="N4661" s="1" t="s">
        <v>63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</v>
      </c>
      <c r="U4661" s="3" t="str">
        <f t="shared" si="72"/>
        <v>2017Plan</v>
      </c>
      <c r="V4661" s="2">
        <f>DATE(A4661,INDEX(Map!$H$1:$H$12,MATCH(B4661,Map!$G$1:$G$12,0),0),1)</f>
        <v>44044</v>
      </c>
      <c r="W4661" t="str">
        <f>IF(AND(V4661&gt;=Map!$K$2,V4661&lt;=Map!$L$2),"Base",IF(AND(V4661&gt;=Map!$K$3,V4661&lt;=Map!$L$3),"Fcst","N/A"))</f>
        <v>N/A</v>
      </c>
      <c r="X4661" t="str">
        <f>INDEX(Map!$B$2:$B$86,MATCH(D4661,Map!$A$2:$A$86,0),0)</f>
        <v>Dix Dam</v>
      </c>
      <c r="Y4661" s="7">
        <f>IF(INDEX(Map!$C$2:$C$86,MATCH(D4661,Map!$A$2:$A$86,0),0)="","N/A",E4661*INDEX(Map!$C$2:$C$86,MATCH(D4661,Map!$A$2:$A$86,0),0))</f>
        <v>0.9</v>
      </c>
      <c r="Z4661" s="7" t="str">
        <f>IF(INDEX(Map!$D$2:$D$86,MATCH(D4661,Map!$A$2:$A$86,0),0)="","N/A",E4661*INDEX(Map!$D$2:$D$86,MATCH(D4661,Map!$A$2:$A$86,0),0))</f>
        <v>N/A</v>
      </c>
      <c r="AA4661" t="str">
        <f>INDEX(Map!$E$2:$E$86,MATCH(D4661,Map!$A$2:$A$86,0),0)</f>
        <v>Hydro</v>
      </c>
    </row>
    <row r="4662" spans="1:27" x14ac:dyDescent="0.25">
      <c r="A4662" s="1" t="s">
        <v>122</v>
      </c>
      <c r="B4662" s="1" t="s">
        <v>114</v>
      </c>
      <c r="C4662" s="1">
        <v>41</v>
      </c>
      <c r="D4662" s="1" t="s">
        <v>64</v>
      </c>
      <c r="E4662" s="1">
        <v>27.4</v>
      </c>
      <c r="F4662" s="1">
        <v>0</v>
      </c>
      <c r="G4662" s="1">
        <v>100</v>
      </c>
      <c r="H4662" s="1">
        <v>0</v>
      </c>
      <c r="I4662" s="1" t="s">
        <v>63</v>
      </c>
      <c r="J4662" s="1" t="s">
        <v>63</v>
      </c>
      <c r="K4662" s="1">
        <v>744</v>
      </c>
      <c r="L4662" s="1">
        <v>0</v>
      </c>
      <c r="M4662" s="1">
        <v>0</v>
      </c>
      <c r="N4662" s="1" t="s">
        <v>63</v>
      </c>
      <c r="O4662" s="1">
        <v>0</v>
      </c>
      <c r="P4662" s="1">
        <v>0</v>
      </c>
      <c r="Q4662" s="1">
        <v>0</v>
      </c>
      <c r="R4662" s="1">
        <v>0</v>
      </c>
      <c r="S4662" s="1">
        <v>0</v>
      </c>
      <c r="T4662" s="1">
        <v>0</v>
      </c>
      <c r="U4662" s="3" t="str">
        <f t="shared" si="72"/>
        <v>2017Plan</v>
      </c>
      <c r="V4662" s="2">
        <f>DATE(A4662,INDEX(Map!$H$1:$H$12,MATCH(B4662,Map!$G$1:$G$12,0),0),1)</f>
        <v>44044</v>
      </c>
      <c r="W4662" t="str">
        <f>IF(AND(V4662&gt;=Map!$K$2,V4662&lt;=Map!$L$2),"Base",IF(AND(V4662&gt;=Map!$K$3,V4662&lt;=Map!$L$3),"Fcst","N/A"))</f>
        <v>N/A</v>
      </c>
      <c r="X4662" t="str">
        <f>INDEX(Map!$B$2:$B$86,MATCH(D4662,Map!$A$2:$A$86,0),0)</f>
        <v>Ohio Falls</v>
      </c>
      <c r="Y4662" s="7" t="str">
        <f>IF(INDEX(Map!$C$2:$C$86,MATCH(D4662,Map!$A$2:$A$86,0),0)="","N/A",E4662*INDEX(Map!$C$2:$C$86,MATCH(D4662,Map!$A$2:$A$86,0),0))</f>
        <v>N/A</v>
      </c>
      <c r="Z4662" s="7">
        <f>IF(INDEX(Map!$D$2:$D$86,MATCH(D4662,Map!$A$2:$A$86,0),0)="","N/A",E4662*INDEX(Map!$D$2:$D$86,MATCH(D4662,Map!$A$2:$A$86,0),0))</f>
        <v>27.4</v>
      </c>
      <c r="AA4662" t="str">
        <f>INDEX(Map!$E$2:$E$86,MATCH(D4662,Map!$A$2:$A$86,0),0)</f>
        <v>Hydro</v>
      </c>
    </row>
    <row r="4663" spans="1:27" x14ac:dyDescent="0.25">
      <c r="A4663" s="1" t="s">
        <v>122</v>
      </c>
      <c r="B4663" s="1" t="s">
        <v>114</v>
      </c>
      <c r="C4663" s="1">
        <v>42</v>
      </c>
      <c r="D4663" s="1" t="s">
        <v>65</v>
      </c>
      <c r="E4663" s="1">
        <v>2.1</v>
      </c>
      <c r="F4663" s="1">
        <v>0</v>
      </c>
      <c r="G4663" s="1">
        <v>100</v>
      </c>
      <c r="H4663" s="1">
        <v>0</v>
      </c>
      <c r="I4663" s="1" t="s">
        <v>63</v>
      </c>
      <c r="J4663" s="1" t="s">
        <v>63</v>
      </c>
      <c r="K4663" s="1">
        <v>744</v>
      </c>
      <c r="L4663" s="1">
        <v>0</v>
      </c>
      <c r="M4663" s="1">
        <v>0</v>
      </c>
      <c r="N4663" s="1" t="s">
        <v>63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0</v>
      </c>
      <c r="U4663" s="3" t="str">
        <f t="shared" si="72"/>
        <v>2017Plan</v>
      </c>
      <c r="V4663" s="2">
        <f>DATE(A4663,INDEX(Map!$H$1:$H$12,MATCH(B4663,Map!$G$1:$G$12,0),0),1)</f>
        <v>44044</v>
      </c>
      <c r="W4663" t="str">
        <f>IF(AND(V4663&gt;=Map!$K$2,V4663&lt;=Map!$L$2),"Base",IF(AND(V4663&gt;=Map!$K$3,V4663&lt;=Map!$L$3),"Fcst","N/A"))</f>
        <v>N/A</v>
      </c>
      <c r="X4663" t="str">
        <f>INDEX(Map!$B$2:$B$86,MATCH(D4663,Map!$A$2:$A$86,0),0)</f>
        <v>Brown Solar</v>
      </c>
      <c r="Y4663" s="7">
        <f>IF(INDEX(Map!$C$2:$C$86,MATCH(D4663,Map!$A$2:$A$86,0),0)="","N/A",E4663*INDEX(Map!$C$2:$C$86,MATCH(D4663,Map!$A$2:$A$86,0),0))</f>
        <v>1.2809999999999999</v>
      </c>
      <c r="Z4663" s="7">
        <f>IF(INDEX(Map!$D$2:$D$86,MATCH(D4663,Map!$A$2:$A$86,0),0)="","N/A",E4663*INDEX(Map!$D$2:$D$86,MATCH(D4663,Map!$A$2:$A$86,0),0))</f>
        <v>0.81900000000000006</v>
      </c>
      <c r="AA4663" t="str">
        <f>INDEX(Map!$E$2:$E$86,MATCH(D4663,Map!$A$2:$A$86,0),0)</f>
        <v>Solar</v>
      </c>
    </row>
    <row r="4664" spans="1:27" x14ac:dyDescent="0.25">
      <c r="A4664" s="1" t="s">
        <v>122</v>
      </c>
      <c r="B4664" s="1" t="s">
        <v>114</v>
      </c>
      <c r="C4664" s="1">
        <v>43</v>
      </c>
      <c r="D4664" s="1" t="s">
        <v>66</v>
      </c>
      <c r="E4664" s="1">
        <v>11.5</v>
      </c>
      <c r="F4664" s="1">
        <v>0</v>
      </c>
      <c r="G4664" s="1">
        <v>100</v>
      </c>
      <c r="H4664" s="1">
        <v>0</v>
      </c>
      <c r="I4664" s="1">
        <v>1153.2</v>
      </c>
      <c r="J4664" s="1">
        <v>100000</v>
      </c>
      <c r="K4664" s="1">
        <v>744</v>
      </c>
      <c r="L4664" s="1">
        <v>28.3</v>
      </c>
      <c r="M4664" s="1">
        <v>327</v>
      </c>
      <c r="N4664" s="1">
        <v>0</v>
      </c>
      <c r="O4664" s="1">
        <v>0</v>
      </c>
      <c r="P4664" s="1">
        <v>0</v>
      </c>
      <c r="Q4664" s="1">
        <v>0</v>
      </c>
      <c r="R4664" s="1">
        <v>28.32</v>
      </c>
      <c r="S4664" s="1">
        <v>28.32</v>
      </c>
      <c r="T4664" s="1">
        <v>327</v>
      </c>
      <c r="U4664" s="3" t="str">
        <f t="shared" si="72"/>
        <v>2017Plan</v>
      </c>
      <c r="V4664" s="2">
        <f>DATE(A4664,INDEX(Map!$H$1:$H$12,MATCH(B4664,Map!$G$1:$G$12,0),0),1)</f>
        <v>44044</v>
      </c>
      <c r="W4664" t="str">
        <f>IF(AND(V4664&gt;=Map!$K$2,V4664&lt;=Map!$L$2),"Base",IF(AND(V4664&gt;=Map!$K$3,V4664&lt;=Map!$L$3),"Fcst","N/A"))</f>
        <v>N/A</v>
      </c>
      <c r="X4664" t="str">
        <f>INDEX(Map!$B$2:$B$86,MATCH(D4664,Map!$A$2:$A$86,0),0)</f>
        <v>OVEC</v>
      </c>
      <c r="Y4664" s="7">
        <f>IF(INDEX(Map!$C$2:$C$86,MATCH(D4664,Map!$A$2:$A$86,0),0)="","N/A",E4664*INDEX(Map!$C$2:$C$86,MATCH(D4664,Map!$A$2:$A$86,0),0))</f>
        <v>11.5</v>
      </c>
      <c r="Z4664" s="7" t="str">
        <f>IF(INDEX(Map!$D$2:$D$86,MATCH(D4664,Map!$A$2:$A$86,0),0)="","N/A",E4664*INDEX(Map!$D$2:$D$86,MATCH(D4664,Map!$A$2:$A$86,0),0))</f>
        <v>N/A</v>
      </c>
      <c r="AA4664" t="str">
        <f>INDEX(Map!$E$2:$E$86,MATCH(D4664,Map!$A$2:$A$86,0),0)</f>
        <v>Coal</v>
      </c>
    </row>
    <row r="4665" spans="1:27" x14ac:dyDescent="0.25">
      <c r="A4665" s="1" t="s">
        <v>122</v>
      </c>
      <c r="B4665" s="1" t="s">
        <v>114</v>
      </c>
      <c r="C4665" s="1">
        <v>44</v>
      </c>
      <c r="D4665" s="1" t="s">
        <v>67</v>
      </c>
      <c r="E4665" s="1">
        <v>7.6</v>
      </c>
      <c r="F4665" s="1">
        <v>0</v>
      </c>
      <c r="G4665" s="1">
        <v>32.799999999999997</v>
      </c>
      <c r="H4665" s="1">
        <v>42</v>
      </c>
      <c r="I4665" s="1">
        <v>756.4</v>
      </c>
      <c r="J4665" s="1">
        <v>100000</v>
      </c>
      <c r="K4665" s="1">
        <v>244</v>
      </c>
      <c r="L4665" s="1">
        <v>28.3</v>
      </c>
      <c r="M4665" s="1">
        <v>214</v>
      </c>
      <c r="N4665" s="1">
        <v>0</v>
      </c>
      <c r="O4665" s="1">
        <v>0</v>
      </c>
      <c r="P4665" s="1">
        <v>0</v>
      </c>
      <c r="Q4665" s="1">
        <v>0</v>
      </c>
      <c r="R4665" s="1">
        <v>28.32</v>
      </c>
      <c r="S4665" s="1">
        <v>28.32</v>
      </c>
      <c r="T4665" s="1">
        <v>214</v>
      </c>
      <c r="U4665" s="3" t="str">
        <f t="shared" si="72"/>
        <v>2017Plan</v>
      </c>
      <c r="V4665" s="2">
        <f>DATE(A4665,INDEX(Map!$H$1:$H$12,MATCH(B4665,Map!$G$1:$G$12,0),0),1)</f>
        <v>44044</v>
      </c>
      <c r="W4665" t="str">
        <f>IF(AND(V4665&gt;=Map!$K$2,V4665&lt;=Map!$L$2),"Base",IF(AND(V4665&gt;=Map!$K$3,V4665&lt;=Map!$L$3),"Fcst","N/A"))</f>
        <v>N/A</v>
      </c>
      <c r="X4665" t="str">
        <f>INDEX(Map!$B$2:$B$86,MATCH(D4665,Map!$A$2:$A$86,0),0)</f>
        <v>OVEC</v>
      </c>
      <c r="Y4665" s="7">
        <f>IF(INDEX(Map!$C$2:$C$86,MATCH(D4665,Map!$A$2:$A$86,0),0)="","N/A",E4665*INDEX(Map!$C$2:$C$86,MATCH(D4665,Map!$A$2:$A$86,0),0))</f>
        <v>7.6</v>
      </c>
      <c r="Z4665" s="7" t="str">
        <f>IF(INDEX(Map!$D$2:$D$86,MATCH(D4665,Map!$A$2:$A$86,0),0)="","N/A",E4665*INDEX(Map!$D$2:$D$86,MATCH(D4665,Map!$A$2:$A$86,0),0))</f>
        <v>N/A</v>
      </c>
      <c r="AA4665" t="str">
        <f>INDEX(Map!$E$2:$E$86,MATCH(D4665,Map!$A$2:$A$86,0),0)</f>
        <v>Coal</v>
      </c>
    </row>
    <row r="4666" spans="1:27" x14ac:dyDescent="0.25">
      <c r="A4666" s="1" t="s">
        <v>122</v>
      </c>
      <c r="B4666" s="1" t="s">
        <v>114</v>
      </c>
      <c r="C4666" s="1">
        <v>45</v>
      </c>
      <c r="D4666" s="1" t="s">
        <v>68</v>
      </c>
      <c r="E4666" s="1">
        <v>25.7</v>
      </c>
      <c r="F4666" s="1">
        <v>0</v>
      </c>
      <c r="G4666" s="1">
        <v>100</v>
      </c>
      <c r="H4666" s="1">
        <v>0</v>
      </c>
      <c r="I4666" s="1">
        <v>2566.8000000000002</v>
      </c>
      <c r="J4666" s="1">
        <v>100000</v>
      </c>
      <c r="K4666" s="1">
        <v>744</v>
      </c>
      <c r="L4666" s="1">
        <v>28.3</v>
      </c>
      <c r="M4666" s="1">
        <v>727</v>
      </c>
      <c r="N4666" s="1">
        <v>0</v>
      </c>
      <c r="O4666" s="1">
        <v>0</v>
      </c>
      <c r="P4666" s="1">
        <v>0</v>
      </c>
      <c r="Q4666" s="1">
        <v>0</v>
      </c>
      <c r="R4666" s="1">
        <v>28.32</v>
      </c>
      <c r="S4666" s="1">
        <v>28.32</v>
      </c>
      <c r="T4666" s="1">
        <v>727</v>
      </c>
      <c r="U4666" s="3" t="str">
        <f t="shared" si="72"/>
        <v>2017Plan</v>
      </c>
      <c r="V4666" s="2">
        <f>DATE(A4666,INDEX(Map!$H$1:$H$12,MATCH(B4666,Map!$G$1:$G$12,0),0),1)</f>
        <v>44044</v>
      </c>
      <c r="W4666" t="str">
        <f>IF(AND(V4666&gt;=Map!$K$2,V4666&lt;=Map!$L$2),"Base",IF(AND(V4666&gt;=Map!$K$3,V4666&lt;=Map!$L$3),"Fcst","N/A"))</f>
        <v>N/A</v>
      </c>
      <c r="X4666" t="str">
        <f>INDEX(Map!$B$2:$B$86,MATCH(D4666,Map!$A$2:$A$86,0),0)</f>
        <v>OVEC</v>
      </c>
      <c r="Y4666" s="7" t="str">
        <f>IF(INDEX(Map!$C$2:$C$86,MATCH(D4666,Map!$A$2:$A$86,0),0)="","N/A",E4666*INDEX(Map!$C$2:$C$86,MATCH(D4666,Map!$A$2:$A$86,0),0))</f>
        <v>N/A</v>
      </c>
      <c r="Z4666" s="7">
        <f>IF(INDEX(Map!$D$2:$D$86,MATCH(D4666,Map!$A$2:$A$86,0),0)="","N/A",E4666*INDEX(Map!$D$2:$D$86,MATCH(D4666,Map!$A$2:$A$86,0),0))</f>
        <v>25.7</v>
      </c>
      <c r="AA4666" t="str">
        <f>INDEX(Map!$E$2:$E$86,MATCH(D4666,Map!$A$2:$A$86,0),0)</f>
        <v>Coal</v>
      </c>
    </row>
    <row r="4667" spans="1:27" x14ac:dyDescent="0.25">
      <c r="A4667" s="1" t="s">
        <v>122</v>
      </c>
      <c r="B4667" s="1" t="s">
        <v>114</v>
      </c>
      <c r="C4667" s="1">
        <v>46</v>
      </c>
      <c r="D4667" s="1" t="s">
        <v>69</v>
      </c>
      <c r="E4667" s="1">
        <v>20.9</v>
      </c>
      <c r="F4667" s="1">
        <v>0</v>
      </c>
      <c r="G4667" s="1">
        <v>39.700000000000003</v>
      </c>
      <c r="H4667" s="1">
        <v>44</v>
      </c>
      <c r="I4667" s="1">
        <v>2094.5</v>
      </c>
      <c r="J4667" s="1">
        <v>100000</v>
      </c>
      <c r="K4667" s="1">
        <v>295</v>
      </c>
      <c r="L4667" s="1">
        <v>28.3</v>
      </c>
      <c r="M4667" s="1">
        <v>593</v>
      </c>
      <c r="N4667" s="1">
        <v>0</v>
      </c>
      <c r="O4667" s="1">
        <v>0</v>
      </c>
      <c r="P4667" s="1">
        <v>0</v>
      </c>
      <c r="Q4667" s="1">
        <v>0</v>
      </c>
      <c r="R4667" s="1">
        <v>28.32</v>
      </c>
      <c r="S4667" s="1">
        <v>28.32</v>
      </c>
      <c r="T4667" s="1">
        <v>593</v>
      </c>
      <c r="U4667" s="3" t="str">
        <f t="shared" si="72"/>
        <v>2017Plan</v>
      </c>
      <c r="V4667" s="2">
        <f>DATE(A4667,INDEX(Map!$H$1:$H$12,MATCH(B4667,Map!$G$1:$G$12,0),0),1)</f>
        <v>44044</v>
      </c>
      <c r="W4667" t="str">
        <f>IF(AND(V4667&gt;=Map!$K$2,V4667&lt;=Map!$L$2),"Base",IF(AND(V4667&gt;=Map!$K$3,V4667&lt;=Map!$L$3),"Fcst","N/A"))</f>
        <v>N/A</v>
      </c>
      <c r="X4667" t="str">
        <f>INDEX(Map!$B$2:$B$86,MATCH(D4667,Map!$A$2:$A$86,0),0)</f>
        <v>OVEC</v>
      </c>
      <c r="Y4667" s="7" t="str">
        <f>IF(INDEX(Map!$C$2:$C$86,MATCH(D4667,Map!$A$2:$A$86,0),0)="","N/A",E4667*INDEX(Map!$C$2:$C$86,MATCH(D4667,Map!$A$2:$A$86,0),0))</f>
        <v>N/A</v>
      </c>
      <c r="Z4667" s="7">
        <f>IF(INDEX(Map!$D$2:$D$86,MATCH(D4667,Map!$A$2:$A$86,0),0)="","N/A",E4667*INDEX(Map!$D$2:$D$86,MATCH(D4667,Map!$A$2:$A$86,0),0))</f>
        <v>20.9</v>
      </c>
      <c r="AA4667" t="str">
        <f>INDEX(Map!$E$2:$E$86,MATCH(D4667,Map!$A$2:$A$86,0),0)</f>
        <v>Coal</v>
      </c>
    </row>
    <row r="4668" spans="1:27" x14ac:dyDescent="0.25">
      <c r="A4668" s="1" t="s">
        <v>122</v>
      </c>
      <c r="B4668" s="1" t="s">
        <v>114</v>
      </c>
      <c r="C4668" s="1">
        <v>47</v>
      </c>
      <c r="D4668" s="1" t="s">
        <v>70</v>
      </c>
      <c r="E4668" s="1">
        <v>0.1</v>
      </c>
      <c r="F4668" s="1">
        <v>0</v>
      </c>
      <c r="G4668" s="1">
        <v>0.3</v>
      </c>
      <c r="H4668" s="1">
        <v>1</v>
      </c>
      <c r="I4668" s="1" t="s">
        <v>63</v>
      </c>
      <c r="J4668" s="1" t="s">
        <v>63</v>
      </c>
      <c r="K4668" s="1">
        <v>1</v>
      </c>
      <c r="L4668" s="1">
        <v>50.9</v>
      </c>
      <c r="M4668" s="1">
        <v>3</v>
      </c>
      <c r="N4668" s="1" t="s">
        <v>63</v>
      </c>
      <c r="O4668" s="1">
        <v>0</v>
      </c>
      <c r="P4668" s="1">
        <v>0</v>
      </c>
      <c r="Q4668" s="1">
        <v>0</v>
      </c>
      <c r="R4668" s="1">
        <v>57.66</v>
      </c>
      <c r="S4668" s="1">
        <v>57.66</v>
      </c>
      <c r="T4668" s="1">
        <v>3</v>
      </c>
      <c r="U4668" s="3" t="str">
        <f t="shared" si="72"/>
        <v>2017Plan</v>
      </c>
      <c r="V4668" s="2">
        <f>DATE(A4668,INDEX(Map!$H$1:$H$12,MATCH(B4668,Map!$G$1:$G$12,0),0),1)</f>
        <v>44044</v>
      </c>
      <c r="W4668" t="str">
        <f>IF(AND(V4668&gt;=Map!$K$2,V4668&lt;=Map!$L$2),"Base",IF(AND(V4668&gt;=Map!$K$3,V4668&lt;=Map!$L$3),"Fcst","N/A"))</f>
        <v>N/A</v>
      </c>
      <c r="X4668" t="str">
        <f>INDEX(Map!$B$2:$B$86,MATCH(D4668,Map!$A$2:$A$86,0),0)</f>
        <v>N/A</v>
      </c>
      <c r="Y4668" s="7" t="str">
        <f>IF(INDEX(Map!$C$2:$C$86,MATCH(D4668,Map!$A$2:$A$86,0),0)="","N/A",E4668*INDEX(Map!$C$2:$C$86,MATCH(D4668,Map!$A$2:$A$86,0),0))</f>
        <v>N/A</v>
      </c>
      <c r="Z4668" s="7" t="str">
        <f>IF(INDEX(Map!$D$2:$D$86,MATCH(D4668,Map!$A$2:$A$86,0),0)="","N/A",E4668*INDEX(Map!$D$2:$D$86,MATCH(D4668,Map!$A$2:$A$86,0),0))</f>
        <v>N/A</v>
      </c>
      <c r="AA4668" t="str">
        <f>INDEX(Map!$E$2:$E$86,MATCH(D4668,Map!$A$2:$A$86,0),0)</f>
        <v>Purchases</v>
      </c>
    </row>
    <row r="4669" spans="1:27" x14ac:dyDescent="0.25">
      <c r="A4669" s="1" t="s">
        <v>122</v>
      </c>
      <c r="B4669" s="1" t="s">
        <v>114</v>
      </c>
      <c r="C4669" s="1">
        <v>48</v>
      </c>
      <c r="D4669" s="1" t="s">
        <v>71</v>
      </c>
      <c r="E4669" s="1">
        <v>0</v>
      </c>
      <c r="F4669" s="1">
        <v>0</v>
      </c>
      <c r="G4669" s="1">
        <v>0</v>
      </c>
      <c r="H4669" s="1">
        <v>0</v>
      </c>
      <c r="I4669" s="1" t="s">
        <v>63</v>
      </c>
      <c r="J4669" s="1" t="s">
        <v>63</v>
      </c>
      <c r="K4669" s="1">
        <v>0</v>
      </c>
      <c r="L4669" s="1">
        <v>0</v>
      </c>
      <c r="M4669" s="1">
        <v>0</v>
      </c>
      <c r="N4669" s="1" t="s">
        <v>63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0</v>
      </c>
      <c r="U4669" s="3" t="str">
        <f t="shared" si="72"/>
        <v>2017Plan</v>
      </c>
      <c r="V4669" s="2">
        <f>DATE(A4669,INDEX(Map!$H$1:$H$12,MATCH(B4669,Map!$G$1:$G$12,0),0),1)</f>
        <v>44044</v>
      </c>
      <c r="W4669" t="str">
        <f>IF(AND(V4669&gt;=Map!$K$2,V4669&lt;=Map!$L$2),"Base",IF(AND(V4669&gt;=Map!$K$3,V4669&lt;=Map!$L$3),"Fcst","N/A"))</f>
        <v>N/A</v>
      </c>
      <c r="X4669" t="str">
        <f>INDEX(Map!$B$2:$B$86,MATCH(D4669,Map!$A$2:$A$86,0),0)</f>
        <v>N/A</v>
      </c>
      <c r="Y4669" s="7" t="str">
        <f>IF(INDEX(Map!$C$2:$C$86,MATCH(D4669,Map!$A$2:$A$86,0),0)="","N/A",E4669*INDEX(Map!$C$2:$C$86,MATCH(D4669,Map!$A$2:$A$86,0),0))</f>
        <v>N/A</v>
      </c>
      <c r="Z4669" s="7" t="str">
        <f>IF(INDEX(Map!$D$2:$D$86,MATCH(D4669,Map!$A$2:$A$86,0),0)="","N/A",E4669*INDEX(Map!$D$2:$D$86,MATCH(D4669,Map!$A$2:$A$86,0),0))</f>
        <v>N/A</v>
      </c>
      <c r="AA4669" t="str">
        <f>INDEX(Map!$E$2:$E$86,MATCH(D4669,Map!$A$2:$A$86,0),0)</f>
        <v>Purchases</v>
      </c>
    </row>
    <row r="4670" spans="1:27" x14ac:dyDescent="0.25">
      <c r="A4670" s="1" t="s">
        <v>122</v>
      </c>
      <c r="B4670" s="1" t="s">
        <v>114</v>
      </c>
      <c r="C4670" s="1">
        <v>49</v>
      </c>
      <c r="D4670" s="1" t="s">
        <v>72</v>
      </c>
      <c r="E4670" s="1">
        <v>0</v>
      </c>
      <c r="F4670" s="1">
        <v>0</v>
      </c>
      <c r="G4670" s="1">
        <v>0</v>
      </c>
      <c r="H4670" s="1">
        <v>0</v>
      </c>
      <c r="I4670" s="1" t="s">
        <v>63</v>
      </c>
      <c r="J4670" s="1" t="s">
        <v>63</v>
      </c>
      <c r="K4670" s="1">
        <v>0</v>
      </c>
      <c r="L4670" s="1">
        <v>0</v>
      </c>
      <c r="M4670" s="1">
        <v>0</v>
      </c>
      <c r="N4670" s="1" t="s">
        <v>63</v>
      </c>
      <c r="O4670" s="1">
        <v>0</v>
      </c>
      <c r="P4670" s="1">
        <v>0</v>
      </c>
      <c r="Q4670" s="1">
        <v>0</v>
      </c>
      <c r="R4670" s="1">
        <v>0</v>
      </c>
      <c r="S4670" s="1">
        <v>0</v>
      </c>
      <c r="T4670" s="1">
        <v>0</v>
      </c>
      <c r="U4670" s="3" t="str">
        <f t="shared" si="72"/>
        <v>2017Plan</v>
      </c>
      <c r="V4670" s="2">
        <f>DATE(A4670,INDEX(Map!$H$1:$H$12,MATCH(B4670,Map!$G$1:$G$12,0),0),1)</f>
        <v>44044</v>
      </c>
      <c r="W4670" t="str">
        <f>IF(AND(V4670&gt;=Map!$K$2,V4670&lt;=Map!$L$2),"Base",IF(AND(V4670&gt;=Map!$K$3,V4670&lt;=Map!$L$3),"Fcst","N/A"))</f>
        <v>N/A</v>
      </c>
      <c r="X4670" t="str">
        <f>INDEX(Map!$B$2:$B$86,MATCH(D4670,Map!$A$2:$A$86,0),0)</f>
        <v>N/A</v>
      </c>
      <c r="Y4670" s="7" t="str">
        <f>IF(INDEX(Map!$C$2:$C$86,MATCH(D4670,Map!$A$2:$A$86,0),0)="","N/A",E4670*INDEX(Map!$C$2:$C$86,MATCH(D4670,Map!$A$2:$A$86,0),0))</f>
        <v>N/A</v>
      </c>
      <c r="Z4670" s="7" t="str">
        <f>IF(INDEX(Map!$D$2:$D$86,MATCH(D4670,Map!$A$2:$A$86,0),0)="","N/A",E4670*INDEX(Map!$D$2:$D$86,MATCH(D4670,Map!$A$2:$A$86,0),0))</f>
        <v>N/A</v>
      </c>
      <c r="AA4670" t="str">
        <f>INDEX(Map!$E$2:$E$86,MATCH(D4670,Map!$A$2:$A$86,0),0)</f>
        <v>Purchases</v>
      </c>
    </row>
    <row r="4671" spans="1:27" x14ac:dyDescent="0.25">
      <c r="A4671" s="1" t="s">
        <v>122</v>
      </c>
      <c r="B4671" s="1" t="s">
        <v>114</v>
      </c>
      <c r="C4671" s="1">
        <v>50</v>
      </c>
      <c r="D4671" s="1" t="s">
        <v>73</v>
      </c>
      <c r="E4671" s="1">
        <v>0</v>
      </c>
      <c r="F4671" s="1">
        <v>0</v>
      </c>
      <c r="G4671" s="1">
        <v>0</v>
      </c>
      <c r="H4671" s="1">
        <v>0</v>
      </c>
      <c r="I4671" s="1" t="s">
        <v>63</v>
      </c>
      <c r="J4671" s="1" t="s">
        <v>63</v>
      </c>
      <c r="K4671" s="1">
        <v>0</v>
      </c>
      <c r="L4671" s="1">
        <v>0</v>
      </c>
      <c r="M4671" s="1">
        <v>0</v>
      </c>
      <c r="N4671" s="1" t="s">
        <v>63</v>
      </c>
      <c r="O4671" s="1">
        <v>0</v>
      </c>
      <c r="P4671" s="1">
        <v>0</v>
      </c>
      <c r="Q4671" s="1">
        <v>0</v>
      </c>
      <c r="R4671" s="1">
        <v>0</v>
      </c>
      <c r="S4671" s="1">
        <v>0</v>
      </c>
      <c r="T4671" s="1">
        <v>0</v>
      </c>
      <c r="U4671" s="3" t="str">
        <f t="shared" si="72"/>
        <v>2017Plan</v>
      </c>
      <c r="V4671" s="2">
        <f>DATE(A4671,INDEX(Map!$H$1:$H$12,MATCH(B4671,Map!$G$1:$G$12,0),0),1)</f>
        <v>44044</v>
      </c>
      <c r="W4671" t="str">
        <f>IF(AND(V4671&gt;=Map!$K$2,V4671&lt;=Map!$L$2),"Base",IF(AND(V4671&gt;=Map!$K$3,V4671&lt;=Map!$L$3),"Fcst","N/A"))</f>
        <v>N/A</v>
      </c>
      <c r="X4671" t="str">
        <f>INDEX(Map!$B$2:$B$86,MATCH(D4671,Map!$A$2:$A$86,0),0)</f>
        <v>N/A</v>
      </c>
      <c r="Y4671" s="7" t="str">
        <f>IF(INDEX(Map!$C$2:$C$86,MATCH(D4671,Map!$A$2:$A$86,0),0)="","N/A",E4671*INDEX(Map!$C$2:$C$86,MATCH(D4671,Map!$A$2:$A$86,0),0))</f>
        <v>N/A</v>
      </c>
      <c r="Z4671" s="7" t="str">
        <f>IF(INDEX(Map!$D$2:$D$86,MATCH(D4671,Map!$A$2:$A$86,0),0)="","N/A",E4671*INDEX(Map!$D$2:$D$86,MATCH(D4671,Map!$A$2:$A$86,0),0))</f>
        <v>N/A</v>
      </c>
      <c r="AA4671" t="str">
        <f>INDEX(Map!$E$2:$E$86,MATCH(D4671,Map!$A$2:$A$86,0),0)</f>
        <v>Purchases</v>
      </c>
    </row>
    <row r="4672" spans="1:27" x14ac:dyDescent="0.25">
      <c r="A4672" s="1" t="s">
        <v>122</v>
      </c>
      <c r="B4672" s="1" t="s">
        <v>114</v>
      </c>
      <c r="C4672" s="1">
        <v>51</v>
      </c>
      <c r="D4672" s="1" t="s">
        <v>74</v>
      </c>
      <c r="E4672" s="1">
        <v>0</v>
      </c>
      <c r="F4672" s="1">
        <v>0</v>
      </c>
      <c r="G4672" s="1">
        <v>0</v>
      </c>
      <c r="H4672" s="1">
        <v>0</v>
      </c>
      <c r="I4672" s="1" t="s">
        <v>63</v>
      </c>
      <c r="J4672" s="1" t="s">
        <v>63</v>
      </c>
      <c r="K4672" s="1">
        <v>0</v>
      </c>
      <c r="L4672" s="1">
        <v>0</v>
      </c>
      <c r="M4672" s="1">
        <v>0</v>
      </c>
      <c r="N4672" s="1" t="s">
        <v>63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</v>
      </c>
      <c r="U4672" s="3" t="str">
        <f t="shared" si="72"/>
        <v>2017Plan</v>
      </c>
      <c r="V4672" s="2">
        <f>DATE(A4672,INDEX(Map!$H$1:$H$12,MATCH(B4672,Map!$G$1:$G$12,0),0),1)</f>
        <v>44044</v>
      </c>
      <c r="W4672" t="str">
        <f>IF(AND(V4672&gt;=Map!$K$2,V4672&lt;=Map!$L$2),"Base",IF(AND(V4672&gt;=Map!$K$3,V4672&lt;=Map!$L$3),"Fcst","N/A"))</f>
        <v>N/A</v>
      </c>
      <c r="X4672" t="str">
        <f>INDEX(Map!$B$2:$B$86,MATCH(D4672,Map!$A$2:$A$86,0),0)</f>
        <v>N/A</v>
      </c>
      <c r="Y4672" s="7" t="str">
        <f>IF(INDEX(Map!$C$2:$C$86,MATCH(D4672,Map!$A$2:$A$86,0),0)="","N/A",E4672*INDEX(Map!$C$2:$C$86,MATCH(D4672,Map!$A$2:$A$86,0),0))</f>
        <v>N/A</v>
      </c>
      <c r="Z4672" s="7" t="str">
        <f>IF(INDEX(Map!$D$2:$D$86,MATCH(D4672,Map!$A$2:$A$86,0),0)="","N/A",E4672*INDEX(Map!$D$2:$D$86,MATCH(D4672,Map!$A$2:$A$86,0),0))</f>
        <v>N/A</v>
      </c>
      <c r="AA4672" t="str">
        <f>INDEX(Map!$E$2:$E$86,MATCH(D4672,Map!$A$2:$A$86,0),0)</f>
        <v>Purchases</v>
      </c>
    </row>
    <row r="4673" spans="1:27" x14ac:dyDescent="0.25">
      <c r="A4673" s="1" t="s">
        <v>122</v>
      </c>
      <c r="B4673" s="1" t="s">
        <v>114</v>
      </c>
      <c r="C4673" s="1">
        <v>52</v>
      </c>
      <c r="D4673" s="1" t="s">
        <v>75</v>
      </c>
      <c r="E4673" s="1">
        <v>0</v>
      </c>
      <c r="F4673" s="1">
        <v>0</v>
      </c>
      <c r="G4673" s="1">
        <v>0</v>
      </c>
      <c r="H4673" s="1">
        <v>0</v>
      </c>
      <c r="I4673" s="1" t="s">
        <v>63</v>
      </c>
      <c r="J4673" s="1" t="s">
        <v>63</v>
      </c>
      <c r="K4673" s="1">
        <v>0</v>
      </c>
      <c r="L4673" s="1">
        <v>0</v>
      </c>
      <c r="M4673" s="1">
        <v>0</v>
      </c>
      <c r="N4673" s="1" t="s">
        <v>63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</v>
      </c>
      <c r="U4673" s="3" t="str">
        <f t="shared" si="72"/>
        <v>2017Plan</v>
      </c>
      <c r="V4673" s="2">
        <f>DATE(A4673,INDEX(Map!$H$1:$H$12,MATCH(B4673,Map!$G$1:$G$12,0),0),1)</f>
        <v>44044</v>
      </c>
      <c r="W4673" t="str">
        <f>IF(AND(V4673&gt;=Map!$K$2,V4673&lt;=Map!$L$2),"Base",IF(AND(V4673&gt;=Map!$K$3,V4673&lt;=Map!$L$3),"Fcst","N/A"))</f>
        <v>N/A</v>
      </c>
      <c r="X4673" t="str">
        <f>INDEX(Map!$B$2:$B$86,MATCH(D4673,Map!$A$2:$A$86,0),0)</f>
        <v>N/A</v>
      </c>
      <c r="Y4673" s="7" t="str">
        <f>IF(INDEX(Map!$C$2:$C$86,MATCH(D4673,Map!$A$2:$A$86,0),0)="","N/A",E4673*INDEX(Map!$C$2:$C$86,MATCH(D4673,Map!$A$2:$A$86,0),0))</f>
        <v>N/A</v>
      </c>
      <c r="Z4673" s="7" t="str">
        <f>IF(INDEX(Map!$D$2:$D$86,MATCH(D4673,Map!$A$2:$A$86,0),0)="","N/A",E4673*INDEX(Map!$D$2:$D$86,MATCH(D4673,Map!$A$2:$A$86,0),0))</f>
        <v>N/A</v>
      </c>
      <c r="AA4673" t="str">
        <f>INDEX(Map!$E$2:$E$86,MATCH(D4673,Map!$A$2:$A$86,0),0)</f>
        <v>Purchases</v>
      </c>
    </row>
    <row r="4674" spans="1:27" x14ac:dyDescent="0.25">
      <c r="A4674" s="1" t="s">
        <v>122</v>
      </c>
      <c r="B4674" s="1" t="s">
        <v>114</v>
      </c>
      <c r="C4674" s="1">
        <v>53</v>
      </c>
      <c r="D4674" s="1" t="s">
        <v>76</v>
      </c>
      <c r="E4674" s="1">
        <v>0</v>
      </c>
      <c r="F4674" s="1">
        <v>0</v>
      </c>
      <c r="G4674" s="1">
        <v>0</v>
      </c>
      <c r="H4674" s="1">
        <v>0</v>
      </c>
      <c r="I4674" s="1" t="s">
        <v>63</v>
      </c>
      <c r="J4674" s="1" t="s">
        <v>63</v>
      </c>
      <c r="K4674" s="1">
        <v>0</v>
      </c>
      <c r="L4674" s="1">
        <v>0</v>
      </c>
      <c r="M4674" s="1">
        <v>0</v>
      </c>
      <c r="N4674" s="1" t="s">
        <v>63</v>
      </c>
      <c r="O4674" s="1">
        <v>0</v>
      </c>
      <c r="P4674" s="1">
        <v>0</v>
      </c>
      <c r="Q4674" s="1">
        <v>0</v>
      </c>
      <c r="R4674" s="1">
        <v>0</v>
      </c>
      <c r="S4674" s="1">
        <v>0</v>
      </c>
      <c r="T4674" s="1">
        <v>0</v>
      </c>
      <c r="U4674" s="3" t="str">
        <f t="shared" si="72"/>
        <v>2017Plan</v>
      </c>
      <c r="V4674" s="2">
        <f>DATE(A4674,INDEX(Map!$H$1:$H$12,MATCH(B4674,Map!$G$1:$G$12,0),0),1)</f>
        <v>44044</v>
      </c>
      <c r="W4674" t="str">
        <f>IF(AND(V4674&gt;=Map!$K$2,V4674&lt;=Map!$L$2),"Base",IF(AND(V4674&gt;=Map!$K$3,V4674&lt;=Map!$L$3),"Fcst","N/A"))</f>
        <v>N/A</v>
      </c>
      <c r="X4674" t="str">
        <f>INDEX(Map!$B$2:$B$86,MATCH(D4674,Map!$A$2:$A$86,0),0)</f>
        <v>N/A</v>
      </c>
      <c r="Y4674" s="7" t="str">
        <f>IF(INDEX(Map!$C$2:$C$86,MATCH(D4674,Map!$A$2:$A$86,0),0)="","N/A",E4674*INDEX(Map!$C$2:$C$86,MATCH(D4674,Map!$A$2:$A$86,0),0))</f>
        <v>N/A</v>
      </c>
      <c r="Z4674" s="7" t="str">
        <f>IF(INDEX(Map!$D$2:$D$86,MATCH(D4674,Map!$A$2:$A$86,0),0)="","N/A",E4674*INDEX(Map!$D$2:$D$86,MATCH(D4674,Map!$A$2:$A$86,0),0))</f>
        <v>N/A</v>
      </c>
      <c r="AA4674" t="str">
        <f>INDEX(Map!$E$2:$E$86,MATCH(D4674,Map!$A$2:$A$86,0),0)</f>
        <v>Purchases</v>
      </c>
    </row>
    <row r="4675" spans="1:27" x14ac:dyDescent="0.25">
      <c r="A4675" s="1" t="s">
        <v>122</v>
      </c>
      <c r="B4675" s="1" t="s">
        <v>114</v>
      </c>
      <c r="C4675" s="1">
        <v>54</v>
      </c>
      <c r="D4675" s="1" t="s">
        <v>77</v>
      </c>
      <c r="E4675" s="1">
        <v>0</v>
      </c>
      <c r="F4675" s="1">
        <v>0</v>
      </c>
      <c r="G4675" s="1">
        <v>0</v>
      </c>
      <c r="H4675" s="1">
        <v>0</v>
      </c>
      <c r="I4675" s="1" t="s">
        <v>63</v>
      </c>
      <c r="J4675" s="1" t="s">
        <v>63</v>
      </c>
      <c r="K4675" s="1">
        <v>0</v>
      </c>
      <c r="L4675" s="1">
        <v>0</v>
      </c>
      <c r="M4675" s="1">
        <v>0</v>
      </c>
      <c r="N4675" s="1" t="s">
        <v>63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0</v>
      </c>
      <c r="U4675" s="3" t="str">
        <f t="shared" si="72"/>
        <v>2017Plan</v>
      </c>
      <c r="V4675" s="2">
        <f>DATE(A4675,INDEX(Map!$H$1:$H$12,MATCH(B4675,Map!$G$1:$G$12,0),0),1)</f>
        <v>44044</v>
      </c>
      <c r="W4675" t="str">
        <f>IF(AND(V4675&gt;=Map!$K$2,V4675&lt;=Map!$L$2),"Base",IF(AND(V4675&gt;=Map!$K$3,V4675&lt;=Map!$L$3),"Fcst","N/A"))</f>
        <v>N/A</v>
      </c>
      <c r="X4675" t="str">
        <f>INDEX(Map!$B$2:$B$86,MATCH(D4675,Map!$A$2:$A$86,0),0)</f>
        <v>N/A</v>
      </c>
      <c r="Y4675" s="7" t="str">
        <f>IF(INDEX(Map!$C$2:$C$86,MATCH(D4675,Map!$A$2:$A$86,0),0)="","N/A",E4675*INDEX(Map!$C$2:$C$86,MATCH(D4675,Map!$A$2:$A$86,0),0))</f>
        <v>N/A</v>
      </c>
      <c r="Z4675" s="7" t="str">
        <f>IF(INDEX(Map!$D$2:$D$86,MATCH(D4675,Map!$A$2:$A$86,0),0)="","N/A",E4675*INDEX(Map!$D$2:$D$86,MATCH(D4675,Map!$A$2:$A$86,0),0))</f>
        <v>N/A</v>
      </c>
      <c r="AA4675" t="str">
        <f>INDEX(Map!$E$2:$E$86,MATCH(D4675,Map!$A$2:$A$86,0),0)</f>
        <v>Purchases</v>
      </c>
    </row>
    <row r="4676" spans="1:27" x14ac:dyDescent="0.25">
      <c r="A4676" s="1" t="s">
        <v>122</v>
      </c>
      <c r="B4676" s="1" t="s">
        <v>114</v>
      </c>
      <c r="C4676" s="1">
        <v>55</v>
      </c>
      <c r="D4676" s="1" t="s">
        <v>78</v>
      </c>
      <c r="E4676" s="1">
        <v>0</v>
      </c>
      <c r="F4676" s="1">
        <v>0</v>
      </c>
      <c r="G4676" s="1">
        <v>0</v>
      </c>
      <c r="H4676" s="1">
        <v>0</v>
      </c>
      <c r="I4676" s="1" t="s">
        <v>63</v>
      </c>
      <c r="J4676" s="1" t="s">
        <v>63</v>
      </c>
      <c r="K4676" s="1">
        <v>0</v>
      </c>
      <c r="L4676" s="1">
        <v>0</v>
      </c>
      <c r="M4676" s="1">
        <v>0</v>
      </c>
      <c r="N4676" s="1" t="s">
        <v>63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</v>
      </c>
      <c r="U4676" s="3" t="str">
        <f t="shared" ref="U4676:U4739" si="73">U4675</f>
        <v>2017Plan</v>
      </c>
      <c r="V4676" s="2">
        <f>DATE(A4676,INDEX(Map!$H$1:$H$12,MATCH(B4676,Map!$G$1:$G$12,0),0),1)</f>
        <v>44044</v>
      </c>
      <c r="W4676" t="str">
        <f>IF(AND(V4676&gt;=Map!$K$2,V4676&lt;=Map!$L$2),"Base",IF(AND(V4676&gt;=Map!$K$3,V4676&lt;=Map!$L$3),"Fcst","N/A"))</f>
        <v>N/A</v>
      </c>
      <c r="X4676" t="str">
        <f>INDEX(Map!$B$2:$B$86,MATCH(D4676,Map!$A$2:$A$86,0),0)</f>
        <v>N/A</v>
      </c>
      <c r="Y4676" s="7" t="str">
        <f>IF(INDEX(Map!$C$2:$C$86,MATCH(D4676,Map!$A$2:$A$86,0),0)="","N/A",E4676*INDEX(Map!$C$2:$C$86,MATCH(D4676,Map!$A$2:$A$86,0),0))</f>
        <v>N/A</v>
      </c>
      <c r="Z4676" s="7" t="str">
        <f>IF(INDEX(Map!$D$2:$D$86,MATCH(D4676,Map!$A$2:$A$86,0),0)="","N/A",E4676*INDEX(Map!$D$2:$D$86,MATCH(D4676,Map!$A$2:$A$86,0),0))</f>
        <v>N/A</v>
      </c>
      <c r="AA4676" t="str">
        <f>INDEX(Map!$E$2:$E$86,MATCH(D4676,Map!$A$2:$A$86,0),0)</f>
        <v>Purchases</v>
      </c>
    </row>
    <row r="4677" spans="1:27" x14ac:dyDescent="0.25">
      <c r="A4677" s="1" t="s">
        <v>122</v>
      </c>
      <c r="B4677" s="1" t="s">
        <v>114</v>
      </c>
      <c r="C4677" s="1">
        <v>56</v>
      </c>
      <c r="D4677" s="1" t="s">
        <v>79</v>
      </c>
      <c r="E4677" s="1">
        <v>0.1</v>
      </c>
      <c r="F4677" s="1">
        <v>0</v>
      </c>
      <c r="G4677" s="1">
        <v>0.8</v>
      </c>
      <c r="H4677" s="1">
        <v>1</v>
      </c>
      <c r="I4677" s="1" t="s">
        <v>63</v>
      </c>
      <c r="J4677" s="1" t="s">
        <v>63</v>
      </c>
      <c r="K4677" s="1">
        <v>2</v>
      </c>
      <c r="L4677" s="1">
        <v>34.6</v>
      </c>
      <c r="M4677" s="1">
        <v>3</v>
      </c>
      <c r="N4677" s="1" t="s">
        <v>63</v>
      </c>
      <c r="O4677" s="1">
        <v>0</v>
      </c>
      <c r="P4677" s="1">
        <v>0</v>
      </c>
      <c r="Q4677" s="1">
        <v>1</v>
      </c>
      <c r="R4677" s="1">
        <v>41.29</v>
      </c>
      <c r="S4677" s="1">
        <v>41.29</v>
      </c>
      <c r="T4677" s="1">
        <v>4</v>
      </c>
      <c r="U4677" s="3" t="str">
        <f t="shared" si="73"/>
        <v>2017Plan</v>
      </c>
      <c r="V4677" s="2">
        <f>DATE(A4677,INDEX(Map!$H$1:$H$12,MATCH(B4677,Map!$G$1:$G$12,0),0),1)</f>
        <v>44044</v>
      </c>
      <c r="W4677" t="str">
        <f>IF(AND(V4677&gt;=Map!$K$2,V4677&lt;=Map!$L$2),"Base",IF(AND(V4677&gt;=Map!$K$3,V4677&lt;=Map!$L$3),"Fcst","N/A"))</f>
        <v>N/A</v>
      </c>
      <c r="X4677" t="str">
        <f>INDEX(Map!$B$2:$B$86,MATCH(D4677,Map!$A$2:$A$86,0),0)</f>
        <v>N/A</v>
      </c>
      <c r="Y4677" s="7" t="str">
        <f>IF(INDEX(Map!$C$2:$C$86,MATCH(D4677,Map!$A$2:$A$86,0),0)="","N/A",E4677*INDEX(Map!$C$2:$C$86,MATCH(D4677,Map!$A$2:$A$86,0),0))</f>
        <v>N/A</v>
      </c>
      <c r="Z4677" s="7" t="str">
        <f>IF(INDEX(Map!$D$2:$D$86,MATCH(D4677,Map!$A$2:$A$86,0),0)="","N/A",E4677*INDEX(Map!$D$2:$D$86,MATCH(D4677,Map!$A$2:$A$86,0),0))</f>
        <v>N/A</v>
      </c>
      <c r="AA4677" t="str">
        <f>INDEX(Map!$E$2:$E$86,MATCH(D4677,Map!$A$2:$A$86,0),0)</f>
        <v>Purchases</v>
      </c>
    </row>
    <row r="4678" spans="1:27" x14ac:dyDescent="0.25">
      <c r="A4678" s="1" t="s">
        <v>122</v>
      </c>
      <c r="B4678" s="1" t="s">
        <v>114</v>
      </c>
      <c r="C4678" s="1">
        <v>57</v>
      </c>
      <c r="D4678" s="1" t="s">
        <v>80</v>
      </c>
      <c r="E4678" s="1">
        <v>0.1</v>
      </c>
      <c r="F4678" s="1">
        <v>0</v>
      </c>
      <c r="G4678" s="1">
        <v>0.8</v>
      </c>
      <c r="H4678" s="1">
        <v>1</v>
      </c>
      <c r="I4678" s="1" t="s">
        <v>63</v>
      </c>
      <c r="J4678" s="1" t="s">
        <v>63</v>
      </c>
      <c r="K4678" s="1">
        <v>2</v>
      </c>
      <c r="L4678" s="1">
        <v>34.6</v>
      </c>
      <c r="M4678" s="1">
        <v>3</v>
      </c>
      <c r="N4678" s="1" t="s">
        <v>63</v>
      </c>
      <c r="O4678" s="1">
        <v>0</v>
      </c>
      <c r="P4678" s="1">
        <v>0</v>
      </c>
      <c r="Q4678" s="1">
        <v>1</v>
      </c>
      <c r="R4678" s="1">
        <v>41.29</v>
      </c>
      <c r="S4678" s="1">
        <v>41.29</v>
      </c>
      <c r="T4678" s="1">
        <v>4</v>
      </c>
      <c r="U4678" s="3" t="str">
        <f t="shared" si="73"/>
        <v>2017Plan</v>
      </c>
      <c r="V4678" s="2">
        <f>DATE(A4678,INDEX(Map!$H$1:$H$12,MATCH(B4678,Map!$G$1:$G$12,0),0),1)</f>
        <v>44044</v>
      </c>
      <c r="W4678" t="str">
        <f>IF(AND(V4678&gt;=Map!$K$2,V4678&lt;=Map!$L$2),"Base",IF(AND(V4678&gt;=Map!$K$3,V4678&lt;=Map!$L$3),"Fcst","N/A"))</f>
        <v>N/A</v>
      </c>
      <c r="X4678" t="str">
        <f>INDEX(Map!$B$2:$B$86,MATCH(D4678,Map!$A$2:$A$86,0),0)</f>
        <v>N/A</v>
      </c>
      <c r="Y4678" s="7" t="str">
        <f>IF(INDEX(Map!$C$2:$C$86,MATCH(D4678,Map!$A$2:$A$86,0),0)="","N/A",E4678*INDEX(Map!$C$2:$C$86,MATCH(D4678,Map!$A$2:$A$86,0),0))</f>
        <v>N/A</v>
      </c>
      <c r="Z4678" s="7" t="str">
        <f>IF(INDEX(Map!$D$2:$D$86,MATCH(D4678,Map!$A$2:$A$86,0),0)="","N/A",E4678*INDEX(Map!$D$2:$D$86,MATCH(D4678,Map!$A$2:$A$86,0),0))</f>
        <v>N/A</v>
      </c>
      <c r="AA4678" t="str">
        <f>INDEX(Map!$E$2:$E$86,MATCH(D4678,Map!$A$2:$A$86,0),0)</f>
        <v>Purchases</v>
      </c>
    </row>
    <row r="4679" spans="1:27" x14ac:dyDescent="0.25">
      <c r="A4679" s="1" t="s">
        <v>122</v>
      </c>
      <c r="B4679" s="1" t="s">
        <v>114</v>
      </c>
      <c r="C4679" s="1">
        <v>58</v>
      </c>
      <c r="D4679" s="1" t="s">
        <v>81</v>
      </c>
      <c r="E4679" s="1">
        <v>0.1</v>
      </c>
      <c r="F4679" s="1">
        <v>0</v>
      </c>
      <c r="G4679" s="1">
        <v>0.4</v>
      </c>
      <c r="H4679" s="1">
        <v>1</v>
      </c>
      <c r="I4679" s="1" t="s">
        <v>63</v>
      </c>
      <c r="J4679" s="1" t="s">
        <v>63</v>
      </c>
      <c r="K4679" s="1">
        <v>1</v>
      </c>
      <c r="L4679" s="1">
        <v>35.6</v>
      </c>
      <c r="M4679" s="1">
        <v>2</v>
      </c>
      <c r="N4679" s="1" t="s">
        <v>63</v>
      </c>
      <c r="O4679" s="1">
        <v>0</v>
      </c>
      <c r="P4679" s="1">
        <v>0</v>
      </c>
      <c r="Q4679" s="1">
        <v>0</v>
      </c>
      <c r="R4679" s="1">
        <v>42.34</v>
      </c>
      <c r="S4679" s="1">
        <v>42.34</v>
      </c>
      <c r="T4679" s="1">
        <v>2</v>
      </c>
      <c r="U4679" s="3" t="str">
        <f t="shared" si="73"/>
        <v>2017Plan</v>
      </c>
      <c r="V4679" s="2">
        <f>DATE(A4679,INDEX(Map!$H$1:$H$12,MATCH(B4679,Map!$G$1:$G$12,0),0),1)</f>
        <v>44044</v>
      </c>
      <c r="W4679" t="str">
        <f>IF(AND(V4679&gt;=Map!$K$2,V4679&lt;=Map!$L$2),"Base",IF(AND(V4679&gt;=Map!$K$3,V4679&lt;=Map!$L$3),"Fcst","N/A"))</f>
        <v>N/A</v>
      </c>
      <c r="X4679" t="str">
        <f>INDEX(Map!$B$2:$B$86,MATCH(D4679,Map!$A$2:$A$86,0),0)</f>
        <v>N/A</v>
      </c>
      <c r="Y4679" s="7" t="str">
        <f>IF(INDEX(Map!$C$2:$C$86,MATCH(D4679,Map!$A$2:$A$86,0),0)="","N/A",E4679*INDEX(Map!$C$2:$C$86,MATCH(D4679,Map!$A$2:$A$86,0),0))</f>
        <v>N/A</v>
      </c>
      <c r="Z4679" s="7" t="str">
        <f>IF(INDEX(Map!$D$2:$D$86,MATCH(D4679,Map!$A$2:$A$86,0),0)="","N/A",E4679*INDEX(Map!$D$2:$D$86,MATCH(D4679,Map!$A$2:$A$86,0),0))</f>
        <v>N/A</v>
      </c>
      <c r="AA4679" t="str">
        <f>INDEX(Map!$E$2:$E$86,MATCH(D4679,Map!$A$2:$A$86,0),0)</f>
        <v>Purchases</v>
      </c>
    </row>
    <row r="4680" spans="1:27" x14ac:dyDescent="0.25">
      <c r="A4680" s="1" t="s">
        <v>122</v>
      </c>
      <c r="B4680" s="1" t="s">
        <v>114</v>
      </c>
      <c r="C4680" s="1">
        <v>59</v>
      </c>
      <c r="D4680" s="1" t="s">
        <v>82</v>
      </c>
      <c r="E4680" s="1">
        <v>0.1</v>
      </c>
      <c r="F4680" s="1">
        <v>0</v>
      </c>
      <c r="G4680" s="1">
        <v>0.4</v>
      </c>
      <c r="H4680" s="1">
        <v>1</v>
      </c>
      <c r="I4680" s="1" t="s">
        <v>63</v>
      </c>
      <c r="J4680" s="1" t="s">
        <v>63</v>
      </c>
      <c r="K4680" s="1">
        <v>1</v>
      </c>
      <c r="L4680" s="1">
        <v>35.6</v>
      </c>
      <c r="M4680" s="1">
        <v>2</v>
      </c>
      <c r="N4680" s="1" t="s">
        <v>63</v>
      </c>
      <c r="O4680" s="1">
        <v>0</v>
      </c>
      <c r="P4680" s="1">
        <v>0</v>
      </c>
      <c r="Q4680" s="1">
        <v>0</v>
      </c>
      <c r="R4680" s="1">
        <v>42.34</v>
      </c>
      <c r="S4680" s="1">
        <v>42.34</v>
      </c>
      <c r="T4680" s="1">
        <v>2</v>
      </c>
      <c r="U4680" s="3" t="str">
        <f t="shared" si="73"/>
        <v>2017Plan</v>
      </c>
      <c r="V4680" s="2">
        <f>DATE(A4680,INDEX(Map!$H$1:$H$12,MATCH(B4680,Map!$G$1:$G$12,0),0),1)</f>
        <v>44044</v>
      </c>
      <c r="W4680" t="str">
        <f>IF(AND(V4680&gt;=Map!$K$2,V4680&lt;=Map!$L$2),"Base",IF(AND(V4680&gt;=Map!$K$3,V4680&lt;=Map!$L$3),"Fcst","N/A"))</f>
        <v>N/A</v>
      </c>
      <c r="X4680" t="str">
        <f>INDEX(Map!$B$2:$B$86,MATCH(D4680,Map!$A$2:$A$86,0),0)</f>
        <v>N/A</v>
      </c>
      <c r="Y4680" s="7" t="str">
        <f>IF(INDEX(Map!$C$2:$C$86,MATCH(D4680,Map!$A$2:$A$86,0),0)="","N/A",E4680*INDEX(Map!$C$2:$C$86,MATCH(D4680,Map!$A$2:$A$86,0),0))</f>
        <v>N/A</v>
      </c>
      <c r="Z4680" s="7" t="str">
        <f>IF(INDEX(Map!$D$2:$D$86,MATCH(D4680,Map!$A$2:$A$86,0),0)="","N/A",E4680*INDEX(Map!$D$2:$D$86,MATCH(D4680,Map!$A$2:$A$86,0),0))</f>
        <v>N/A</v>
      </c>
      <c r="AA4680" t="str">
        <f>INDEX(Map!$E$2:$E$86,MATCH(D4680,Map!$A$2:$A$86,0),0)</f>
        <v>Purchases</v>
      </c>
    </row>
    <row r="4681" spans="1:27" x14ac:dyDescent="0.25">
      <c r="A4681" s="1" t="s">
        <v>122</v>
      </c>
      <c r="B4681" s="1" t="s">
        <v>114</v>
      </c>
      <c r="C4681" s="1">
        <v>60</v>
      </c>
      <c r="D4681" s="1" t="s">
        <v>83</v>
      </c>
      <c r="E4681" s="1">
        <v>-8.9</v>
      </c>
      <c r="F4681" s="1">
        <v>0</v>
      </c>
      <c r="G4681" s="1">
        <v>6.6</v>
      </c>
      <c r="H4681" s="1">
        <v>39</v>
      </c>
      <c r="I4681" s="1" t="s">
        <v>63</v>
      </c>
      <c r="J4681" s="1" t="s">
        <v>63</v>
      </c>
      <c r="K4681" s="1">
        <v>191</v>
      </c>
      <c r="L4681" s="1">
        <v>40</v>
      </c>
      <c r="M4681" s="1">
        <v>-355</v>
      </c>
      <c r="N4681" s="1" t="s">
        <v>63</v>
      </c>
      <c r="O4681" s="1">
        <v>0</v>
      </c>
      <c r="P4681" s="1">
        <v>0</v>
      </c>
      <c r="Q4681" s="1">
        <v>89</v>
      </c>
      <c r="R4681" s="1">
        <v>29.97</v>
      </c>
      <c r="S4681" s="1">
        <v>29.97</v>
      </c>
      <c r="T4681" s="1">
        <v>-266</v>
      </c>
      <c r="U4681" s="3" t="str">
        <f t="shared" si="73"/>
        <v>2017Plan</v>
      </c>
      <c r="V4681" s="2">
        <f>DATE(A4681,INDEX(Map!$H$1:$H$12,MATCH(B4681,Map!$G$1:$G$12,0),0),1)</f>
        <v>44044</v>
      </c>
      <c r="W4681" t="str">
        <f>IF(AND(V4681&gt;=Map!$K$2,V4681&lt;=Map!$L$2),"Base",IF(AND(V4681&gt;=Map!$K$3,V4681&lt;=Map!$L$3),"Fcst","N/A"))</f>
        <v>N/A</v>
      </c>
      <c r="X4681" t="str">
        <f>INDEX(Map!$B$2:$B$86,MATCH(D4681,Map!$A$2:$A$86,0),0)</f>
        <v>N/A</v>
      </c>
      <c r="Y4681" s="7" t="str">
        <f>IF(INDEX(Map!$C$2:$C$86,MATCH(D4681,Map!$A$2:$A$86,0),0)="","N/A",E4681*INDEX(Map!$C$2:$C$86,MATCH(D4681,Map!$A$2:$A$86,0),0))</f>
        <v>N/A</v>
      </c>
      <c r="Z4681" s="7" t="str">
        <f>IF(INDEX(Map!$D$2:$D$86,MATCH(D4681,Map!$A$2:$A$86,0),0)="","N/A",E4681*INDEX(Map!$D$2:$D$86,MATCH(D4681,Map!$A$2:$A$86,0),0))</f>
        <v>N/A</v>
      </c>
      <c r="AA4681" t="str">
        <f>INDEX(Map!$E$2:$E$86,MATCH(D4681,Map!$A$2:$A$86,0),0)</f>
        <v>Sales</v>
      </c>
    </row>
    <row r="4682" spans="1:27" x14ac:dyDescent="0.25">
      <c r="A4682" s="1" t="s">
        <v>122</v>
      </c>
      <c r="B4682" s="1" t="s">
        <v>114</v>
      </c>
      <c r="C4682" s="1">
        <v>61</v>
      </c>
      <c r="D4682" s="1" t="s">
        <v>84</v>
      </c>
      <c r="E4682" s="1">
        <v>-7.1</v>
      </c>
      <c r="F4682" s="1">
        <v>0</v>
      </c>
      <c r="G4682" s="1">
        <v>28.8</v>
      </c>
      <c r="H4682" s="1">
        <v>31</v>
      </c>
      <c r="I4682" s="1" t="s">
        <v>63</v>
      </c>
      <c r="J4682" s="1" t="s">
        <v>63</v>
      </c>
      <c r="K4682" s="1">
        <v>247</v>
      </c>
      <c r="L4682" s="1">
        <v>34.6</v>
      </c>
      <c r="M4682" s="1">
        <v>-247</v>
      </c>
      <c r="N4682" s="1" t="s">
        <v>63</v>
      </c>
      <c r="O4682" s="1">
        <v>0</v>
      </c>
      <c r="P4682" s="1">
        <v>0</v>
      </c>
      <c r="Q4682" s="1">
        <v>66</v>
      </c>
      <c r="R4682" s="1">
        <v>25.39</v>
      </c>
      <c r="S4682" s="1">
        <v>25.39</v>
      </c>
      <c r="T4682" s="1">
        <v>-181</v>
      </c>
      <c r="U4682" s="3" t="str">
        <f t="shared" si="73"/>
        <v>2017Plan</v>
      </c>
      <c r="V4682" s="2">
        <f>DATE(A4682,INDEX(Map!$H$1:$H$12,MATCH(B4682,Map!$G$1:$G$12,0),0),1)</f>
        <v>44044</v>
      </c>
      <c r="W4682" t="str">
        <f>IF(AND(V4682&gt;=Map!$K$2,V4682&lt;=Map!$L$2),"Base",IF(AND(V4682&gt;=Map!$K$3,V4682&lt;=Map!$L$3),"Fcst","N/A"))</f>
        <v>N/A</v>
      </c>
      <c r="X4682" t="str">
        <f>INDEX(Map!$B$2:$B$86,MATCH(D4682,Map!$A$2:$A$86,0),0)</f>
        <v>N/A</v>
      </c>
      <c r="Y4682" s="7" t="str">
        <f>IF(INDEX(Map!$C$2:$C$86,MATCH(D4682,Map!$A$2:$A$86,0),0)="","N/A",E4682*INDEX(Map!$C$2:$C$86,MATCH(D4682,Map!$A$2:$A$86,0),0))</f>
        <v>N/A</v>
      </c>
      <c r="Z4682" s="7" t="str">
        <f>IF(INDEX(Map!$D$2:$D$86,MATCH(D4682,Map!$A$2:$A$86,0),0)="","N/A",E4682*INDEX(Map!$D$2:$D$86,MATCH(D4682,Map!$A$2:$A$86,0),0))</f>
        <v>N/A</v>
      </c>
      <c r="AA4682" t="str">
        <f>INDEX(Map!$E$2:$E$86,MATCH(D4682,Map!$A$2:$A$86,0),0)</f>
        <v>Sales</v>
      </c>
    </row>
    <row r="4683" spans="1:27" x14ac:dyDescent="0.25">
      <c r="A4683" s="1" t="s">
        <v>122</v>
      </c>
      <c r="B4683" s="1" t="s">
        <v>114</v>
      </c>
      <c r="C4683" s="1">
        <v>62</v>
      </c>
      <c r="D4683" s="1" t="s">
        <v>85</v>
      </c>
      <c r="E4683" s="1">
        <v>-9</v>
      </c>
      <c r="F4683" s="1">
        <v>0</v>
      </c>
      <c r="G4683" s="1">
        <v>32.1</v>
      </c>
      <c r="H4683" s="1">
        <v>6</v>
      </c>
      <c r="I4683" s="1" t="s">
        <v>63</v>
      </c>
      <c r="J4683" s="1" t="s">
        <v>63</v>
      </c>
      <c r="K4683" s="1">
        <v>65</v>
      </c>
      <c r="L4683" s="1">
        <v>39.299999999999997</v>
      </c>
      <c r="M4683" s="1">
        <v>-353</v>
      </c>
      <c r="N4683" s="1" t="s">
        <v>63</v>
      </c>
      <c r="O4683" s="1">
        <v>0</v>
      </c>
      <c r="P4683" s="1">
        <v>0</v>
      </c>
      <c r="Q4683" s="1">
        <v>79</v>
      </c>
      <c r="R4683" s="1">
        <v>30.51</v>
      </c>
      <c r="S4683" s="1">
        <v>30.51</v>
      </c>
      <c r="T4683" s="1">
        <v>-274</v>
      </c>
      <c r="U4683" s="3" t="str">
        <f t="shared" si="73"/>
        <v>2017Plan</v>
      </c>
      <c r="V4683" s="2">
        <f>DATE(A4683,INDEX(Map!$H$1:$H$12,MATCH(B4683,Map!$G$1:$G$12,0),0),1)</f>
        <v>44044</v>
      </c>
      <c r="W4683" t="str">
        <f>IF(AND(V4683&gt;=Map!$K$2,V4683&lt;=Map!$L$2),"Base",IF(AND(V4683&gt;=Map!$K$3,V4683&lt;=Map!$L$3),"Fcst","N/A"))</f>
        <v>N/A</v>
      </c>
      <c r="X4683" t="str">
        <f>INDEX(Map!$B$2:$B$86,MATCH(D4683,Map!$A$2:$A$86,0),0)</f>
        <v>N/A</v>
      </c>
      <c r="Y4683" s="7" t="str">
        <f>IF(INDEX(Map!$C$2:$C$86,MATCH(D4683,Map!$A$2:$A$86,0),0)="","N/A",E4683*INDEX(Map!$C$2:$C$86,MATCH(D4683,Map!$A$2:$A$86,0),0))</f>
        <v>N/A</v>
      </c>
      <c r="Z4683" s="7" t="str">
        <f>IF(INDEX(Map!$D$2:$D$86,MATCH(D4683,Map!$A$2:$A$86,0),0)="","N/A",E4683*INDEX(Map!$D$2:$D$86,MATCH(D4683,Map!$A$2:$A$86,0),0))</f>
        <v>N/A</v>
      </c>
      <c r="AA4683" t="str">
        <f>INDEX(Map!$E$2:$E$86,MATCH(D4683,Map!$A$2:$A$86,0),0)</f>
        <v>Sales</v>
      </c>
    </row>
    <row r="4684" spans="1:27" x14ac:dyDescent="0.25">
      <c r="A4684" s="1" t="s">
        <v>122</v>
      </c>
      <c r="B4684" s="1" t="s">
        <v>114</v>
      </c>
      <c r="C4684" s="1">
        <v>63</v>
      </c>
      <c r="D4684" s="1" t="s">
        <v>86</v>
      </c>
      <c r="E4684" s="1">
        <v>-2.6</v>
      </c>
      <c r="F4684" s="1">
        <v>0</v>
      </c>
      <c r="G4684" s="1">
        <v>9.1</v>
      </c>
      <c r="H4684" s="1">
        <v>7</v>
      </c>
      <c r="I4684" s="1" t="s">
        <v>63</v>
      </c>
      <c r="J4684" s="1" t="s">
        <v>63</v>
      </c>
      <c r="K4684" s="1">
        <v>60</v>
      </c>
      <c r="L4684" s="1">
        <v>38.5</v>
      </c>
      <c r="M4684" s="1">
        <v>-98</v>
      </c>
      <c r="N4684" s="1" t="s">
        <v>63</v>
      </c>
      <c r="O4684" s="1">
        <v>0</v>
      </c>
      <c r="P4684" s="1">
        <v>0</v>
      </c>
      <c r="Q4684" s="1">
        <v>22</v>
      </c>
      <c r="R4684" s="1">
        <v>29.84</v>
      </c>
      <c r="S4684" s="1">
        <v>29.84</v>
      </c>
      <c r="T4684" s="1">
        <v>-76</v>
      </c>
      <c r="U4684" s="3" t="str">
        <f t="shared" si="73"/>
        <v>2017Plan</v>
      </c>
      <c r="V4684" s="2">
        <f>DATE(A4684,INDEX(Map!$H$1:$H$12,MATCH(B4684,Map!$G$1:$G$12,0),0),1)</f>
        <v>44044</v>
      </c>
      <c r="W4684" t="str">
        <f>IF(AND(V4684&gt;=Map!$K$2,V4684&lt;=Map!$L$2),"Base",IF(AND(V4684&gt;=Map!$K$3,V4684&lt;=Map!$L$3),"Fcst","N/A"))</f>
        <v>N/A</v>
      </c>
      <c r="X4684" t="str">
        <f>INDEX(Map!$B$2:$B$86,MATCH(D4684,Map!$A$2:$A$86,0),0)</f>
        <v>N/A</v>
      </c>
      <c r="Y4684" s="7" t="str">
        <f>IF(INDEX(Map!$C$2:$C$86,MATCH(D4684,Map!$A$2:$A$86,0),0)="","N/A",E4684*INDEX(Map!$C$2:$C$86,MATCH(D4684,Map!$A$2:$A$86,0),0))</f>
        <v>N/A</v>
      </c>
      <c r="Z4684" s="7" t="str">
        <f>IF(INDEX(Map!$D$2:$D$86,MATCH(D4684,Map!$A$2:$A$86,0),0)="","N/A",E4684*INDEX(Map!$D$2:$D$86,MATCH(D4684,Map!$A$2:$A$86,0),0))</f>
        <v>N/A</v>
      </c>
      <c r="AA4684" t="str">
        <f>INDEX(Map!$E$2:$E$86,MATCH(D4684,Map!$A$2:$A$86,0),0)</f>
        <v>Sales</v>
      </c>
    </row>
    <row r="4685" spans="1:27" x14ac:dyDescent="0.25">
      <c r="A4685" s="1" t="s">
        <v>122</v>
      </c>
      <c r="B4685" s="1" t="s">
        <v>114</v>
      </c>
      <c r="C4685" s="1">
        <v>64</v>
      </c>
      <c r="D4685" s="1" t="s">
        <v>87</v>
      </c>
      <c r="E4685" s="1">
        <v>0</v>
      </c>
      <c r="F4685" s="1">
        <v>0</v>
      </c>
      <c r="G4685" s="1">
        <v>0</v>
      </c>
      <c r="H4685" s="1">
        <v>0</v>
      </c>
      <c r="I4685" s="1" t="s">
        <v>63</v>
      </c>
      <c r="J4685" s="1" t="s">
        <v>63</v>
      </c>
      <c r="K4685" s="1">
        <v>0</v>
      </c>
      <c r="L4685" s="1">
        <v>0</v>
      </c>
      <c r="M4685" s="1">
        <v>0</v>
      </c>
      <c r="N4685" s="1" t="s">
        <v>63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</v>
      </c>
      <c r="U4685" s="3" t="str">
        <f t="shared" si="73"/>
        <v>2017Plan</v>
      </c>
      <c r="V4685" s="2">
        <f>DATE(A4685,INDEX(Map!$H$1:$H$12,MATCH(B4685,Map!$G$1:$G$12,0),0),1)</f>
        <v>44044</v>
      </c>
      <c r="W4685" t="str">
        <f>IF(AND(V4685&gt;=Map!$K$2,V4685&lt;=Map!$L$2),"Base",IF(AND(V4685&gt;=Map!$K$3,V4685&lt;=Map!$L$3),"Fcst","N/A"))</f>
        <v>N/A</v>
      </c>
      <c r="X4685" t="str">
        <f>INDEX(Map!$B$2:$B$86,MATCH(D4685,Map!$A$2:$A$86,0),0)</f>
        <v>N/A</v>
      </c>
      <c r="Y4685" s="7" t="str">
        <f>IF(INDEX(Map!$C$2:$C$86,MATCH(D4685,Map!$A$2:$A$86,0),0)="","N/A",E4685*INDEX(Map!$C$2:$C$86,MATCH(D4685,Map!$A$2:$A$86,0),0))</f>
        <v>N/A</v>
      </c>
      <c r="Z4685" s="7" t="str">
        <f>IF(INDEX(Map!$D$2:$D$86,MATCH(D4685,Map!$A$2:$A$86,0),0)="","N/A",E4685*INDEX(Map!$D$2:$D$86,MATCH(D4685,Map!$A$2:$A$86,0),0))</f>
        <v>N/A</v>
      </c>
      <c r="AA4685" t="str">
        <f>INDEX(Map!$E$2:$E$86,MATCH(D4685,Map!$A$2:$A$86,0),0)</f>
        <v>Sales</v>
      </c>
    </row>
    <row r="4686" spans="1:27" x14ac:dyDescent="0.25">
      <c r="A4686" s="1" t="s">
        <v>122</v>
      </c>
      <c r="B4686" s="1" t="s">
        <v>114</v>
      </c>
      <c r="C4686" s="1">
        <v>65</v>
      </c>
      <c r="D4686" s="1" t="s">
        <v>88</v>
      </c>
      <c r="E4686" s="1">
        <v>0</v>
      </c>
      <c r="F4686" s="1">
        <v>0</v>
      </c>
      <c r="G4686" s="1">
        <v>0</v>
      </c>
      <c r="H4686" s="1">
        <v>0</v>
      </c>
      <c r="I4686" s="1" t="s">
        <v>63</v>
      </c>
      <c r="J4686" s="1" t="s">
        <v>63</v>
      </c>
      <c r="K4686" s="1">
        <v>0</v>
      </c>
      <c r="L4686" s="1">
        <v>0</v>
      </c>
      <c r="M4686" s="1">
        <v>0</v>
      </c>
      <c r="N4686" s="1" t="s">
        <v>63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</v>
      </c>
      <c r="U4686" s="3" t="str">
        <f t="shared" si="73"/>
        <v>2017Plan</v>
      </c>
      <c r="V4686" s="2">
        <f>DATE(A4686,INDEX(Map!$H$1:$H$12,MATCH(B4686,Map!$G$1:$G$12,0),0),1)</f>
        <v>44044</v>
      </c>
      <c r="W4686" t="str">
        <f>IF(AND(V4686&gt;=Map!$K$2,V4686&lt;=Map!$L$2),"Base",IF(AND(V4686&gt;=Map!$K$3,V4686&lt;=Map!$L$3),"Fcst","N/A"))</f>
        <v>N/A</v>
      </c>
      <c r="X4686" t="str">
        <f>INDEX(Map!$B$2:$B$86,MATCH(D4686,Map!$A$2:$A$86,0),0)</f>
        <v>N/A</v>
      </c>
      <c r="Y4686" s="7" t="str">
        <f>IF(INDEX(Map!$C$2:$C$86,MATCH(D4686,Map!$A$2:$A$86,0),0)="","N/A",E4686*INDEX(Map!$C$2:$C$86,MATCH(D4686,Map!$A$2:$A$86,0),0))</f>
        <v>N/A</v>
      </c>
      <c r="Z4686" s="7" t="str">
        <f>IF(INDEX(Map!$D$2:$D$86,MATCH(D4686,Map!$A$2:$A$86,0),0)="","N/A",E4686*INDEX(Map!$D$2:$D$86,MATCH(D4686,Map!$A$2:$A$86,0),0))</f>
        <v>N/A</v>
      </c>
      <c r="AA4686" t="str">
        <f>INDEX(Map!$E$2:$E$86,MATCH(D4686,Map!$A$2:$A$86,0),0)</f>
        <v>Sales</v>
      </c>
    </row>
    <row r="4687" spans="1:27" x14ac:dyDescent="0.25">
      <c r="A4687" s="1" t="s">
        <v>122</v>
      </c>
      <c r="B4687" s="1" t="s">
        <v>114</v>
      </c>
      <c r="C4687" s="1">
        <v>66</v>
      </c>
      <c r="D4687" s="1" t="s">
        <v>89</v>
      </c>
      <c r="E4687" s="1">
        <v>0</v>
      </c>
      <c r="F4687" s="1">
        <v>0</v>
      </c>
      <c r="G4687" s="1">
        <v>0</v>
      </c>
      <c r="H4687" s="1">
        <v>0</v>
      </c>
      <c r="I4687" s="1" t="s">
        <v>63</v>
      </c>
      <c r="J4687" s="1" t="s">
        <v>63</v>
      </c>
      <c r="K4687" s="1">
        <v>0</v>
      </c>
      <c r="L4687" s="1">
        <v>0</v>
      </c>
      <c r="M4687" s="1">
        <v>0</v>
      </c>
      <c r="N4687" s="1" t="s">
        <v>63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</v>
      </c>
      <c r="U4687" s="3" t="str">
        <f t="shared" si="73"/>
        <v>2017Plan</v>
      </c>
      <c r="V4687" s="2">
        <f>DATE(A4687,INDEX(Map!$H$1:$H$12,MATCH(B4687,Map!$G$1:$G$12,0),0),1)</f>
        <v>44044</v>
      </c>
      <c r="W4687" t="str">
        <f>IF(AND(V4687&gt;=Map!$K$2,V4687&lt;=Map!$L$2),"Base",IF(AND(V4687&gt;=Map!$K$3,V4687&lt;=Map!$L$3),"Fcst","N/A"))</f>
        <v>N/A</v>
      </c>
      <c r="X4687" t="str">
        <f>INDEX(Map!$B$2:$B$86,MATCH(D4687,Map!$A$2:$A$86,0),0)</f>
        <v>N/A</v>
      </c>
      <c r="Y4687" s="7" t="str">
        <f>IF(INDEX(Map!$C$2:$C$86,MATCH(D4687,Map!$A$2:$A$86,0),0)="","N/A",E4687*INDEX(Map!$C$2:$C$86,MATCH(D4687,Map!$A$2:$A$86,0),0))</f>
        <v>N/A</v>
      </c>
      <c r="Z4687" s="7" t="str">
        <f>IF(INDEX(Map!$D$2:$D$86,MATCH(D4687,Map!$A$2:$A$86,0),0)="","N/A",E4687*INDEX(Map!$D$2:$D$86,MATCH(D4687,Map!$A$2:$A$86,0),0))</f>
        <v>N/A</v>
      </c>
      <c r="AA4687" t="str">
        <f>INDEX(Map!$E$2:$E$86,MATCH(D4687,Map!$A$2:$A$86,0),0)</f>
        <v>Sales</v>
      </c>
    </row>
    <row r="4688" spans="1:27" x14ac:dyDescent="0.25">
      <c r="A4688" s="1" t="s">
        <v>122</v>
      </c>
      <c r="B4688" s="1" t="s">
        <v>114</v>
      </c>
      <c r="C4688" s="1">
        <v>67</v>
      </c>
      <c r="D4688" s="1" t="s">
        <v>90</v>
      </c>
      <c r="E4688" s="1">
        <v>0</v>
      </c>
      <c r="F4688" s="1">
        <v>0</v>
      </c>
      <c r="G4688" s="1">
        <v>0</v>
      </c>
      <c r="H4688" s="1">
        <v>0</v>
      </c>
      <c r="I4688" s="1" t="s">
        <v>63</v>
      </c>
      <c r="J4688" s="1" t="s">
        <v>63</v>
      </c>
      <c r="K4688" s="1">
        <v>0</v>
      </c>
      <c r="L4688" s="1">
        <v>0</v>
      </c>
      <c r="M4688" s="1">
        <v>0</v>
      </c>
      <c r="N4688" s="1" t="s">
        <v>63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</v>
      </c>
      <c r="U4688" s="3" t="str">
        <f t="shared" si="73"/>
        <v>2017Plan</v>
      </c>
      <c r="V4688" s="2">
        <f>DATE(A4688,INDEX(Map!$H$1:$H$12,MATCH(B4688,Map!$G$1:$G$12,0),0),1)</f>
        <v>44044</v>
      </c>
      <c r="W4688" t="str">
        <f>IF(AND(V4688&gt;=Map!$K$2,V4688&lt;=Map!$L$2),"Base",IF(AND(V4688&gt;=Map!$K$3,V4688&lt;=Map!$L$3),"Fcst","N/A"))</f>
        <v>N/A</v>
      </c>
      <c r="X4688" t="str">
        <f>INDEX(Map!$B$2:$B$86,MATCH(D4688,Map!$A$2:$A$86,0),0)</f>
        <v>N/A</v>
      </c>
      <c r="Y4688" s="7" t="str">
        <f>IF(INDEX(Map!$C$2:$C$86,MATCH(D4688,Map!$A$2:$A$86,0),0)="","N/A",E4688*INDEX(Map!$C$2:$C$86,MATCH(D4688,Map!$A$2:$A$86,0),0))</f>
        <v>N/A</v>
      </c>
      <c r="Z4688" s="7" t="str">
        <f>IF(INDEX(Map!$D$2:$D$86,MATCH(D4688,Map!$A$2:$A$86,0),0)="","N/A",E4688*INDEX(Map!$D$2:$D$86,MATCH(D4688,Map!$A$2:$A$86,0),0))</f>
        <v>N/A</v>
      </c>
      <c r="AA4688" t="str">
        <f>INDEX(Map!$E$2:$E$86,MATCH(D4688,Map!$A$2:$A$86,0),0)</f>
        <v>Sales</v>
      </c>
    </row>
    <row r="4689" spans="1:27" x14ac:dyDescent="0.25">
      <c r="A4689" s="1" t="s">
        <v>122</v>
      </c>
      <c r="B4689" s="1" t="s">
        <v>114</v>
      </c>
      <c r="C4689" s="1">
        <v>68</v>
      </c>
      <c r="D4689" s="1" t="s">
        <v>91</v>
      </c>
      <c r="E4689" s="1">
        <v>0</v>
      </c>
      <c r="F4689" s="1">
        <v>0</v>
      </c>
      <c r="G4689" s="1">
        <v>0</v>
      </c>
      <c r="H4689" s="1">
        <v>0</v>
      </c>
      <c r="I4689" s="1" t="s">
        <v>63</v>
      </c>
      <c r="J4689" s="1" t="s">
        <v>63</v>
      </c>
      <c r="K4689" s="1">
        <v>0</v>
      </c>
      <c r="L4689" s="1">
        <v>0</v>
      </c>
      <c r="M4689" s="1">
        <v>0</v>
      </c>
      <c r="N4689" s="1" t="s">
        <v>63</v>
      </c>
      <c r="O4689" s="1">
        <v>0</v>
      </c>
      <c r="P4689" s="1">
        <v>0</v>
      </c>
      <c r="Q4689" s="1">
        <v>0</v>
      </c>
      <c r="R4689" s="1">
        <v>0</v>
      </c>
      <c r="S4689" s="1">
        <v>0</v>
      </c>
      <c r="T4689" s="1">
        <v>0</v>
      </c>
      <c r="U4689" s="3" t="str">
        <f t="shared" si="73"/>
        <v>2017Plan</v>
      </c>
      <c r="V4689" s="2">
        <f>DATE(A4689,INDEX(Map!$H$1:$H$12,MATCH(B4689,Map!$G$1:$G$12,0),0),1)</f>
        <v>44044</v>
      </c>
      <c r="W4689" t="str">
        <f>IF(AND(V4689&gt;=Map!$K$2,V4689&lt;=Map!$L$2),"Base",IF(AND(V4689&gt;=Map!$K$3,V4689&lt;=Map!$L$3),"Fcst","N/A"))</f>
        <v>N/A</v>
      </c>
      <c r="X4689" t="str">
        <f>INDEX(Map!$B$2:$B$86,MATCH(D4689,Map!$A$2:$A$86,0),0)</f>
        <v>N/A</v>
      </c>
      <c r="Y4689" s="7" t="str">
        <f>IF(INDEX(Map!$C$2:$C$86,MATCH(D4689,Map!$A$2:$A$86,0),0)="","N/A",E4689*INDEX(Map!$C$2:$C$86,MATCH(D4689,Map!$A$2:$A$86,0),0))</f>
        <v>N/A</v>
      </c>
      <c r="Z4689" s="7" t="str">
        <f>IF(INDEX(Map!$D$2:$D$86,MATCH(D4689,Map!$A$2:$A$86,0),0)="","N/A",E4689*INDEX(Map!$D$2:$D$86,MATCH(D4689,Map!$A$2:$A$86,0),0))</f>
        <v>N/A</v>
      </c>
      <c r="AA4689" t="str">
        <f>INDEX(Map!$E$2:$E$86,MATCH(D4689,Map!$A$2:$A$86,0),0)</f>
        <v>CSR</v>
      </c>
    </row>
    <row r="4690" spans="1:27" x14ac:dyDescent="0.25">
      <c r="A4690" s="1" t="s">
        <v>122</v>
      </c>
      <c r="B4690" s="1" t="s">
        <v>114</v>
      </c>
      <c r="C4690" s="1">
        <v>69</v>
      </c>
      <c r="D4690" s="1" t="s">
        <v>92</v>
      </c>
      <c r="E4690" s="1">
        <v>0</v>
      </c>
      <c r="F4690" s="1">
        <v>0</v>
      </c>
      <c r="G4690" s="1">
        <v>0</v>
      </c>
      <c r="H4690" s="1">
        <v>0</v>
      </c>
      <c r="I4690" s="1" t="s">
        <v>63</v>
      </c>
      <c r="J4690" s="1" t="s">
        <v>63</v>
      </c>
      <c r="K4690" s="1">
        <v>0</v>
      </c>
      <c r="L4690" s="1">
        <v>0</v>
      </c>
      <c r="M4690" s="1">
        <v>0</v>
      </c>
      <c r="N4690" s="1" t="s">
        <v>63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</v>
      </c>
      <c r="U4690" s="3" t="str">
        <f t="shared" si="73"/>
        <v>2017Plan</v>
      </c>
      <c r="V4690" s="2">
        <f>DATE(A4690,INDEX(Map!$H$1:$H$12,MATCH(B4690,Map!$G$1:$G$12,0),0),1)</f>
        <v>44044</v>
      </c>
      <c r="W4690" t="str">
        <f>IF(AND(V4690&gt;=Map!$K$2,V4690&lt;=Map!$L$2),"Base",IF(AND(V4690&gt;=Map!$K$3,V4690&lt;=Map!$L$3),"Fcst","N/A"))</f>
        <v>N/A</v>
      </c>
      <c r="X4690" t="str">
        <f>INDEX(Map!$B$2:$B$86,MATCH(D4690,Map!$A$2:$A$86,0),0)</f>
        <v>N/A</v>
      </c>
      <c r="Y4690" s="7" t="str">
        <f>IF(INDEX(Map!$C$2:$C$86,MATCH(D4690,Map!$A$2:$A$86,0),0)="","N/A",E4690*INDEX(Map!$C$2:$C$86,MATCH(D4690,Map!$A$2:$A$86,0),0))</f>
        <v>N/A</v>
      </c>
      <c r="Z4690" s="7" t="str">
        <f>IF(INDEX(Map!$D$2:$D$86,MATCH(D4690,Map!$A$2:$A$86,0),0)="","N/A",E4690*INDEX(Map!$D$2:$D$86,MATCH(D4690,Map!$A$2:$A$86,0),0))</f>
        <v>N/A</v>
      </c>
      <c r="AA4690" t="str">
        <f>INDEX(Map!$E$2:$E$86,MATCH(D4690,Map!$A$2:$A$86,0),0)</f>
        <v>CSR</v>
      </c>
    </row>
    <row r="4691" spans="1:27" x14ac:dyDescent="0.25">
      <c r="A4691" s="1" t="s">
        <v>122</v>
      </c>
      <c r="B4691" s="1" t="s">
        <v>114</v>
      </c>
      <c r="C4691" s="1">
        <v>70</v>
      </c>
      <c r="D4691" s="1" t="s">
        <v>93</v>
      </c>
      <c r="E4691" s="1">
        <v>0</v>
      </c>
      <c r="F4691" s="1">
        <v>0</v>
      </c>
      <c r="G4691" s="1">
        <v>0</v>
      </c>
      <c r="H4691" s="1">
        <v>0</v>
      </c>
      <c r="I4691" s="1" t="s">
        <v>63</v>
      </c>
      <c r="J4691" s="1" t="s">
        <v>63</v>
      </c>
      <c r="K4691" s="1">
        <v>0</v>
      </c>
      <c r="L4691" s="1">
        <v>0</v>
      </c>
      <c r="M4691" s="1">
        <v>0</v>
      </c>
      <c r="N4691" s="1" t="s">
        <v>63</v>
      </c>
      <c r="O4691" s="1">
        <v>0</v>
      </c>
      <c r="P4691" s="1">
        <v>0</v>
      </c>
      <c r="Q4691" s="1">
        <v>0</v>
      </c>
      <c r="R4691" s="1">
        <v>0</v>
      </c>
      <c r="S4691" s="1">
        <v>0</v>
      </c>
      <c r="T4691" s="1">
        <v>0</v>
      </c>
      <c r="U4691" s="3" t="str">
        <f t="shared" si="73"/>
        <v>2017Plan</v>
      </c>
      <c r="V4691" s="2">
        <f>DATE(A4691,INDEX(Map!$H$1:$H$12,MATCH(B4691,Map!$G$1:$G$12,0),0),1)</f>
        <v>44044</v>
      </c>
      <c r="W4691" t="str">
        <f>IF(AND(V4691&gt;=Map!$K$2,V4691&lt;=Map!$L$2),"Base",IF(AND(V4691&gt;=Map!$K$3,V4691&lt;=Map!$L$3),"Fcst","N/A"))</f>
        <v>N/A</v>
      </c>
      <c r="X4691" t="str">
        <f>INDEX(Map!$B$2:$B$86,MATCH(D4691,Map!$A$2:$A$86,0),0)</f>
        <v>N/A</v>
      </c>
      <c r="Y4691" s="7" t="str">
        <f>IF(INDEX(Map!$C$2:$C$86,MATCH(D4691,Map!$A$2:$A$86,0),0)="","N/A",E4691*INDEX(Map!$C$2:$C$86,MATCH(D4691,Map!$A$2:$A$86,0),0))</f>
        <v>N/A</v>
      </c>
      <c r="Z4691" s="7" t="str">
        <f>IF(INDEX(Map!$D$2:$D$86,MATCH(D4691,Map!$A$2:$A$86,0),0)="","N/A",E4691*INDEX(Map!$D$2:$D$86,MATCH(D4691,Map!$A$2:$A$86,0),0))</f>
        <v>N/A</v>
      </c>
      <c r="AA4691" t="str">
        <f>INDEX(Map!$E$2:$E$86,MATCH(D4691,Map!$A$2:$A$86,0),0)</f>
        <v>CSR</v>
      </c>
    </row>
    <row r="4692" spans="1:27" x14ac:dyDescent="0.25">
      <c r="A4692" s="1" t="s">
        <v>122</v>
      </c>
      <c r="B4692" s="1" t="s">
        <v>114</v>
      </c>
      <c r="C4692" s="1">
        <v>71</v>
      </c>
      <c r="D4692" s="1" t="s">
        <v>94</v>
      </c>
      <c r="E4692" s="1">
        <v>0</v>
      </c>
      <c r="F4692" s="1">
        <v>0</v>
      </c>
      <c r="G4692" s="1">
        <v>0</v>
      </c>
      <c r="H4692" s="1">
        <v>0</v>
      </c>
      <c r="I4692" s="1" t="s">
        <v>63</v>
      </c>
      <c r="J4692" s="1" t="s">
        <v>63</v>
      </c>
      <c r="K4692" s="1">
        <v>0</v>
      </c>
      <c r="L4692" s="1">
        <v>0</v>
      </c>
      <c r="M4692" s="1">
        <v>0</v>
      </c>
      <c r="N4692" s="1" t="s">
        <v>63</v>
      </c>
      <c r="O4692" s="1">
        <v>0</v>
      </c>
      <c r="P4692" s="1">
        <v>0</v>
      </c>
      <c r="Q4692" s="1">
        <v>0</v>
      </c>
      <c r="R4692" s="1">
        <v>0</v>
      </c>
      <c r="S4692" s="1">
        <v>0</v>
      </c>
      <c r="T4692" s="1">
        <v>0</v>
      </c>
      <c r="U4692" s="3" t="str">
        <f t="shared" si="73"/>
        <v>2017Plan</v>
      </c>
      <c r="V4692" s="2">
        <f>DATE(A4692,INDEX(Map!$H$1:$H$12,MATCH(B4692,Map!$G$1:$G$12,0),0),1)</f>
        <v>44044</v>
      </c>
      <c r="W4692" t="str">
        <f>IF(AND(V4692&gt;=Map!$K$2,V4692&lt;=Map!$L$2),"Base",IF(AND(V4692&gt;=Map!$K$3,V4692&lt;=Map!$L$3),"Fcst","N/A"))</f>
        <v>N/A</v>
      </c>
      <c r="X4692" t="str">
        <f>INDEX(Map!$B$2:$B$86,MATCH(D4692,Map!$A$2:$A$86,0),0)</f>
        <v>N/A</v>
      </c>
      <c r="Y4692" s="7" t="str">
        <f>IF(INDEX(Map!$C$2:$C$86,MATCH(D4692,Map!$A$2:$A$86,0),0)="","N/A",E4692*INDEX(Map!$C$2:$C$86,MATCH(D4692,Map!$A$2:$A$86,0),0))</f>
        <v>N/A</v>
      </c>
      <c r="Z4692" s="7" t="str">
        <f>IF(INDEX(Map!$D$2:$D$86,MATCH(D4692,Map!$A$2:$A$86,0),0)="","N/A",E4692*INDEX(Map!$D$2:$D$86,MATCH(D4692,Map!$A$2:$A$86,0),0))</f>
        <v>N/A</v>
      </c>
      <c r="AA4692" t="str">
        <f>INDEX(Map!$E$2:$E$86,MATCH(D4692,Map!$A$2:$A$86,0),0)</f>
        <v>CSR</v>
      </c>
    </row>
    <row r="4693" spans="1:27" x14ac:dyDescent="0.25">
      <c r="A4693" s="1" t="s">
        <v>122</v>
      </c>
      <c r="B4693" s="1" t="s">
        <v>114</v>
      </c>
      <c r="C4693" s="1">
        <v>72</v>
      </c>
      <c r="D4693" s="1" t="s">
        <v>95</v>
      </c>
      <c r="E4693" s="1">
        <v>0</v>
      </c>
      <c r="F4693" s="1">
        <v>0</v>
      </c>
      <c r="G4693" s="1">
        <v>0</v>
      </c>
      <c r="H4693" s="1">
        <v>0</v>
      </c>
      <c r="I4693" s="1" t="s">
        <v>63</v>
      </c>
      <c r="J4693" s="1" t="s">
        <v>63</v>
      </c>
      <c r="K4693" s="1">
        <v>0</v>
      </c>
      <c r="L4693" s="1">
        <v>0</v>
      </c>
      <c r="M4693" s="1">
        <v>0</v>
      </c>
      <c r="N4693" s="1" t="s">
        <v>63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</v>
      </c>
      <c r="U4693" s="3" t="str">
        <f t="shared" si="73"/>
        <v>2017Plan</v>
      </c>
      <c r="V4693" s="2">
        <f>DATE(A4693,INDEX(Map!$H$1:$H$12,MATCH(B4693,Map!$G$1:$G$12,0),0),1)</f>
        <v>44044</v>
      </c>
      <c r="W4693" t="str">
        <f>IF(AND(V4693&gt;=Map!$K$2,V4693&lt;=Map!$L$2),"Base",IF(AND(V4693&gt;=Map!$K$3,V4693&lt;=Map!$L$3),"Fcst","N/A"))</f>
        <v>N/A</v>
      </c>
      <c r="X4693" t="str">
        <f>INDEX(Map!$B$2:$B$86,MATCH(D4693,Map!$A$2:$A$86,0),0)</f>
        <v>N/A</v>
      </c>
      <c r="Y4693" s="7" t="str">
        <f>IF(INDEX(Map!$C$2:$C$86,MATCH(D4693,Map!$A$2:$A$86,0),0)="","N/A",E4693*INDEX(Map!$C$2:$C$86,MATCH(D4693,Map!$A$2:$A$86,0),0))</f>
        <v>N/A</v>
      </c>
      <c r="Z4693" s="7" t="str">
        <f>IF(INDEX(Map!$D$2:$D$86,MATCH(D4693,Map!$A$2:$A$86,0),0)="","N/A",E4693*INDEX(Map!$D$2:$D$86,MATCH(D4693,Map!$A$2:$A$86,0),0))</f>
        <v>N/A</v>
      </c>
      <c r="AA4693" t="str">
        <f>INDEX(Map!$E$2:$E$86,MATCH(D4693,Map!$A$2:$A$86,0),0)</f>
        <v>CSR</v>
      </c>
    </row>
    <row r="4694" spans="1:27" x14ac:dyDescent="0.25">
      <c r="A4694" s="1" t="s">
        <v>122</v>
      </c>
      <c r="B4694" s="1" t="s">
        <v>114</v>
      </c>
      <c r="C4694" s="1">
        <v>73</v>
      </c>
      <c r="D4694" s="1" t="s">
        <v>96</v>
      </c>
      <c r="E4694" s="1">
        <v>0</v>
      </c>
      <c r="F4694" s="1">
        <v>0</v>
      </c>
      <c r="G4694" s="1">
        <v>0</v>
      </c>
      <c r="H4694" s="1">
        <v>0</v>
      </c>
      <c r="I4694" s="1" t="s">
        <v>63</v>
      </c>
      <c r="J4694" s="1" t="s">
        <v>63</v>
      </c>
      <c r="K4694" s="1">
        <v>0</v>
      </c>
      <c r="L4694" s="1">
        <v>0</v>
      </c>
      <c r="M4694" s="1">
        <v>0</v>
      </c>
      <c r="N4694" s="1" t="s">
        <v>63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0</v>
      </c>
      <c r="U4694" s="3" t="str">
        <f t="shared" si="73"/>
        <v>2017Plan</v>
      </c>
      <c r="V4694" s="2">
        <f>DATE(A4694,INDEX(Map!$H$1:$H$12,MATCH(B4694,Map!$G$1:$G$12,0),0),1)</f>
        <v>44044</v>
      </c>
      <c r="W4694" t="str">
        <f>IF(AND(V4694&gt;=Map!$K$2,V4694&lt;=Map!$L$2),"Base",IF(AND(V4694&gt;=Map!$K$3,V4694&lt;=Map!$L$3),"Fcst","N/A"))</f>
        <v>N/A</v>
      </c>
      <c r="X4694" t="str">
        <f>INDEX(Map!$B$2:$B$86,MATCH(D4694,Map!$A$2:$A$86,0),0)</f>
        <v>N/A</v>
      </c>
      <c r="Y4694" s="7" t="str">
        <f>IF(INDEX(Map!$C$2:$C$86,MATCH(D4694,Map!$A$2:$A$86,0),0)="","N/A",E4694*INDEX(Map!$C$2:$C$86,MATCH(D4694,Map!$A$2:$A$86,0),0))</f>
        <v>N/A</v>
      </c>
      <c r="Z4694" s="7" t="str">
        <f>IF(INDEX(Map!$D$2:$D$86,MATCH(D4694,Map!$A$2:$A$86,0),0)="","N/A",E4694*INDEX(Map!$D$2:$D$86,MATCH(D4694,Map!$A$2:$A$86,0),0))</f>
        <v>N/A</v>
      </c>
      <c r="AA4694" t="str">
        <f>INDEX(Map!$E$2:$E$86,MATCH(D4694,Map!$A$2:$A$86,0),0)</f>
        <v>CSR</v>
      </c>
    </row>
    <row r="4695" spans="1:27" x14ac:dyDescent="0.25">
      <c r="A4695" s="1" t="s">
        <v>122</v>
      </c>
      <c r="B4695" s="1" t="s">
        <v>114</v>
      </c>
      <c r="C4695" s="1">
        <v>74</v>
      </c>
      <c r="D4695" s="1" t="s">
        <v>97</v>
      </c>
      <c r="E4695" s="1">
        <v>0</v>
      </c>
      <c r="F4695" s="1">
        <v>0</v>
      </c>
      <c r="G4695" s="1">
        <v>0</v>
      </c>
      <c r="H4695" s="1">
        <v>0</v>
      </c>
      <c r="I4695" s="1" t="s">
        <v>63</v>
      </c>
      <c r="J4695" s="1" t="s">
        <v>63</v>
      </c>
      <c r="K4695" s="1">
        <v>0</v>
      </c>
      <c r="L4695" s="1">
        <v>0</v>
      </c>
      <c r="M4695" s="1">
        <v>0</v>
      </c>
      <c r="N4695" s="1" t="s">
        <v>63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</v>
      </c>
      <c r="U4695" s="3" t="str">
        <f t="shared" si="73"/>
        <v>2017Plan</v>
      </c>
      <c r="V4695" s="2">
        <f>DATE(A4695,INDEX(Map!$H$1:$H$12,MATCH(B4695,Map!$G$1:$G$12,0),0),1)</f>
        <v>44044</v>
      </c>
      <c r="W4695" t="str">
        <f>IF(AND(V4695&gt;=Map!$K$2,V4695&lt;=Map!$L$2),"Base",IF(AND(V4695&gt;=Map!$K$3,V4695&lt;=Map!$L$3),"Fcst","N/A"))</f>
        <v>N/A</v>
      </c>
      <c r="X4695" t="str">
        <f>INDEX(Map!$B$2:$B$86,MATCH(D4695,Map!$A$2:$A$86,0),0)</f>
        <v>N/A</v>
      </c>
      <c r="Y4695" s="7" t="str">
        <f>IF(INDEX(Map!$C$2:$C$86,MATCH(D4695,Map!$A$2:$A$86,0),0)="","N/A",E4695*INDEX(Map!$C$2:$C$86,MATCH(D4695,Map!$A$2:$A$86,0),0))</f>
        <v>N/A</v>
      </c>
      <c r="Z4695" s="7" t="str">
        <f>IF(INDEX(Map!$D$2:$D$86,MATCH(D4695,Map!$A$2:$A$86,0),0)="","N/A",E4695*INDEX(Map!$D$2:$D$86,MATCH(D4695,Map!$A$2:$A$86,0),0))</f>
        <v>N/A</v>
      </c>
      <c r="AA4695" t="str">
        <f>INDEX(Map!$E$2:$E$86,MATCH(D4695,Map!$A$2:$A$86,0),0)</f>
        <v>CSR</v>
      </c>
    </row>
    <row r="4696" spans="1:27" x14ac:dyDescent="0.25">
      <c r="A4696" s="1" t="s">
        <v>122</v>
      </c>
      <c r="B4696" s="1" t="s">
        <v>114</v>
      </c>
      <c r="C4696" s="1">
        <v>75</v>
      </c>
      <c r="D4696" s="1" t="s">
        <v>98</v>
      </c>
      <c r="E4696" s="1">
        <v>0</v>
      </c>
      <c r="F4696" s="1">
        <v>0</v>
      </c>
      <c r="G4696" s="1">
        <v>0</v>
      </c>
      <c r="H4696" s="1">
        <v>0</v>
      </c>
      <c r="I4696" s="1" t="s">
        <v>63</v>
      </c>
      <c r="J4696" s="1" t="s">
        <v>63</v>
      </c>
      <c r="K4696" s="1">
        <v>0</v>
      </c>
      <c r="L4696" s="1">
        <v>0</v>
      </c>
      <c r="M4696" s="1">
        <v>0</v>
      </c>
      <c r="N4696" s="1" t="s">
        <v>63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0</v>
      </c>
      <c r="U4696" s="3" t="str">
        <f t="shared" si="73"/>
        <v>2017Plan</v>
      </c>
      <c r="V4696" s="2">
        <f>DATE(A4696,INDEX(Map!$H$1:$H$12,MATCH(B4696,Map!$G$1:$G$12,0),0),1)</f>
        <v>44044</v>
      </c>
      <c r="W4696" t="str">
        <f>IF(AND(V4696&gt;=Map!$K$2,V4696&lt;=Map!$L$2),"Base",IF(AND(V4696&gt;=Map!$K$3,V4696&lt;=Map!$L$3),"Fcst","N/A"))</f>
        <v>N/A</v>
      </c>
      <c r="X4696" t="str">
        <f>INDEX(Map!$B$2:$B$86,MATCH(D4696,Map!$A$2:$A$86,0),0)</f>
        <v>N/A</v>
      </c>
      <c r="Y4696" s="7" t="str">
        <f>IF(INDEX(Map!$C$2:$C$86,MATCH(D4696,Map!$A$2:$A$86,0),0)="","N/A",E4696*INDEX(Map!$C$2:$C$86,MATCH(D4696,Map!$A$2:$A$86,0),0))</f>
        <v>N/A</v>
      </c>
      <c r="Z4696" s="7" t="str">
        <f>IF(INDEX(Map!$D$2:$D$86,MATCH(D4696,Map!$A$2:$A$86,0),0)="","N/A",E4696*INDEX(Map!$D$2:$D$86,MATCH(D4696,Map!$A$2:$A$86,0),0))</f>
        <v>N/A</v>
      </c>
      <c r="AA4696" t="str">
        <f>INDEX(Map!$E$2:$E$86,MATCH(D4696,Map!$A$2:$A$86,0),0)</f>
        <v>CSR</v>
      </c>
    </row>
    <row r="4697" spans="1:27" x14ac:dyDescent="0.25">
      <c r="A4697" s="1" t="s">
        <v>122</v>
      </c>
      <c r="B4697" s="1" t="s">
        <v>114</v>
      </c>
      <c r="C4697" s="1">
        <v>76</v>
      </c>
      <c r="D4697" s="1" t="s">
        <v>99</v>
      </c>
      <c r="E4697" s="1">
        <v>0</v>
      </c>
      <c r="F4697" s="1">
        <v>0</v>
      </c>
      <c r="G4697" s="1">
        <v>0</v>
      </c>
      <c r="H4697" s="1">
        <v>0</v>
      </c>
      <c r="I4697" s="1" t="s">
        <v>63</v>
      </c>
      <c r="J4697" s="1" t="s">
        <v>63</v>
      </c>
      <c r="K4697" s="1">
        <v>0</v>
      </c>
      <c r="L4697" s="1">
        <v>0</v>
      </c>
      <c r="M4697" s="1">
        <v>0</v>
      </c>
      <c r="N4697" s="1" t="s">
        <v>63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</v>
      </c>
      <c r="U4697" s="3" t="str">
        <f t="shared" si="73"/>
        <v>2017Plan</v>
      </c>
      <c r="V4697" s="2">
        <f>DATE(A4697,INDEX(Map!$H$1:$H$12,MATCH(B4697,Map!$G$1:$G$12,0),0),1)</f>
        <v>44044</v>
      </c>
      <c r="W4697" t="str">
        <f>IF(AND(V4697&gt;=Map!$K$2,V4697&lt;=Map!$L$2),"Base",IF(AND(V4697&gt;=Map!$K$3,V4697&lt;=Map!$L$3),"Fcst","N/A"))</f>
        <v>N/A</v>
      </c>
      <c r="X4697" t="str">
        <f>INDEX(Map!$B$2:$B$86,MATCH(D4697,Map!$A$2:$A$86,0),0)</f>
        <v>N/A</v>
      </c>
      <c r="Y4697" s="7" t="str">
        <f>IF(INDEX(Map!$C$2:$C$86,MATCH(D4697,Map!$A$2:$A$86,0),0)="","N/A",E4697*INDEX(Map!$C$2:$C$86,MATCH(D4697,Map!$A$2:$A$86,0),0))</f>
        <v>N/A</v>
      </c>
      <c r="Z4697" s="7" t="str">
        <f>IF(INDEX(Map!$D$2:$D$86,MATCH(D4697,Map!$A$2:$A$86,0),0)="","N/A",E4697*INDEX(Map!$D$2:$D$86,MATCH(D4697,Map!$A$2:$A$86,0),0))</f>
        <v>N/A</v>
      </c>
      <c r="AA4697" t="str">
        <f>INDEX(Map!$E$2:$E$86,MATCH(D4697,Map!$A$2:$A$86,0),0)</f>
        <v>CSR</v>
      </c>
    </row>
    <row r="4698" spans="1:27" x14ac:dyDescent="0.25">
      <c r="A4698" s="1" t="s">
        <v>122</v>
      </c>
      <c r="B4698" s="1" t="s">
        <v>114</v>
      </c>
      <c r="C4698" s="1">
        <v>77</v>
      </c>
      <c r="D4698" s="1" t="s">
        <v>100</v>
      </c>
      <c r="E4698" s="1">
        <v>0</v>
      </c>
      <c r="F4698" s="1">
        <v>0</v>
      </c>
      <c r="G4698" s="1">
        <v>0</v>
      </c>
      <c r="H4698" s="1">
        <v>0</v>
      </c>
      <c r="I4698" s="1" t="s">
        <v>63</v>
      </c>
      <c r="J4698" s="1" t="s">
        <v>63</v>
      </c>
      <c r="K4698" s="1">
        <v>0</v>
      </c>
      <c r="L4698" s="1">
        <v>0</v>
      </c>
      <c r="M4698" s="1">
        <v>0</v>
      </c>
      <c r="N4698" s="1" t="s">
        <v>63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3" t="str">
        <f t="shared" si="73"/>
        <v>2017Plan</v>
      </c>
      <c r="V4698" s="2">
        <f>DATE(A4698,INDEX(Map!$H$1:$H$12,MATCH(B4698,Map!$G$1:$G$12,0),0),1)</f>
        <v>44044</v>
      </c>
      <c r="W4698" t="str">
        <f>IF(AND(V4698&gt;=Map!$K$2,V4698&lt;=Map!$L$2),"Base",IF(AND(V4698&gt;=Map!$K$3,V4698&lt;=Map!$L$3),"Fcst","N/A"))</f>
        <v>N/A</v>
      </c>
      <c r="X4698" t="str">
        <f>INDEX(Map!$B$2:$B$86,MATCH(D4698,Map!$A$2:$A$86,0),0)</f>
        <v>N/A</v>
      </c>
      <c r="Y4698" s="7" t="str">
        <f>IF(INDEX(Map!$C$2:$C$86,MATCH(D4698,Map!$A$2:$A$86,0),0)="","N/A",E4698*INDEX(Map!$C$2:$C$86,MATCH(D4698,Map!$A$2:$A$86,0),0))</f>
        <v>N/A</v>
      </c>
      <c r="Z4698" s="7" t="str">
        <f>IF(INDEX(Map!$D$2:$D$86,MATCH(D4698,Map!$A$2:$A$86,0),0)="","N/A",E4698*INDEX(Map!$D$2:$D$86,MATCH(D4698,Map!$A$2:$A$86,0),0))</f>
        <v>N/A</v>
      </c>
      <c r="AA4698" t="str">
        <f>INDEX(Map!$E$2:$E$86,MATCH(D4698,Map!$A$2:$A$86,0),0)</f>
        <v>CSR</v>
      </c>
    </row>
    <row r="4699" spans="1:27" x14ac:dyDescent="0.25">
      <c r="A4699" s="1" t="s">
        <v>122</v>
      </c>
      <c r="B4699" s="1" t="s">
        <v>114</v>
      </c>
      <c r="C4699" s="1">
        <v>78</v>
      </c>
      <c r="D4699" s="1" t="s">
        <v>101</v>
      </c>
      <c r="E4699" s="1">
        <v>0</v>
      </c>
      <c r="F4699" s="1">
        <v>0</v>
      </c>
      <c r="G4699" s="1">
        <v>0</v>
      </c>
      <c r="H4699" s="1">
        <v>0</v>
      </c>
      <c r="I4699" s="1" t="s">
        <v>63</v>
      </c>
      <c r="J4699" s="1" t="s">
        <v>63</v>
      </c>
      <c r="K4699" s="1">
        <v>0</v>
      </c>
      <c r="L4699" s="1">
        <v>0</v>
      </c>
      <c r="M4699" s="1">
        <v>0</v>
      </c>
      <c r="N4699" s="1" t="s">
        <v>63</v>
      </c>
      <c r="O4699" s="1">
        <v>0</v>
      </c>
      <c r="P4699" s="1">
        <v>0</v>
      </c>
      <c r="Q4699" s="1">
        <v>0</v>
      </c>
      <c r="R4699" s="1">
        <v>0</v>
      </c>
      <c r="S4699" s="1">
        <v>0</v>
      </c>
      <c r="T4699" s="1">
        <v>0</v>
      </c>
      <c r="U4699" s="3" t="str">
        <f t="shared" si="73"/>
        <v>2017Plan</v>
      </c>
      <c r="V4699" s="2">
        <f>DATE(A4699,INDEX(Map!$H$1:$H$12,MATCH(B4699,Map!$G$1:$G$12,0),0),1)</f>
        <v>44044</v>
      </c>
      <c r="W4699" t="str">
        <f>IF(AND(V4699&gt;=Map!$K$2,V4699&lt;=Map!$L$2),"Base",IF(AND(V4699&gt;=Map!$K$3,V4699&lt;=Map!$L$3),"Fcst","N/A"))</f>
        <v>N/A</v>
      </c>
      <c r="X4699" t="str">
        <f>INDEX(Map!$B$2:$B$86,MATCH(D4699,Map!$A$2:$A$86,0),0)</f>
        <v>N/A</v>
      </c>
      <c r="Y4699" s="7" t="str">
        <f>IF(INDEX(Map!$C$2:$C$86,MATCH(D4699,Map!$A$2:$A$86,0),0)="","N/A",E4699*INDEX(Map!$C$2:$C$86,MATCH(D4699,Map!$A$2:$A$86,0),0))</f>
        <v>N/A</v>
      </c>
      <c r="Z4699" s="7" t="str">
        <f>IF(INDEX(Map!$D$2:$D$86,MATCH(D4699,Map!$A$2:$A$86,0),0)="","N/A",E4699*INDEX(Map!$D$2:$D$86,MATCH(D4699,Map!$A$2:$A$86,0),0))</f>
        <v>N/A</v>
      </c>
      <c r="AA4699" t="str">
        <f>INDEX(Map!$E$2:$E$86,MATCH(D4699,Map!$A$2:$A$86,0),0)</f>
        <v>CSR</v>
      </c>
    </row>
    <row r="4700" spans="1:27" x14ac:dyDescent="0.25">
      <c r="A4700" s="1" t="s">
        <v>122</v>
      </c>
      <c r="B4700" s="1" t="s">
        <v>114</v>
      </c>
      <c r="C4700" s="1">
        <v>79</v>
      </c>
      <c r="D4700" s="1" t="s">
        <v>102</v>
      </c>
      <c r="E4700" s="1">
        <v>0</v>
      </c>
      <c r="F4700" s="1">
        <v>0</v>
      </c>
      <c r="G4700" s="1">
        <v>0</v>
      </c>
      <c r="H4700" s="1">
        <v>0</v>
      </c>
      <c r="I4700" s="1" t="s">
        <v>63</v>
      </c>
      <c r="J4700" s="1" t="s">
        <v>63</v>
      </c>
      <c r="K4700" s="1">
        <v>0</v>
      </c>
      <c r="L4700" s="1">
        <v>0</v>
      </c>
      <c r="M4700" s="1">
        <v>0</v>
      </c>
      <c r="N4700" s="1" t="s">
        <v>63</v>
      </c>
      <c r="O4700" s="1">
        <v>0</v>
      </c>
      <c r="P4700" s="1">
        <v>0</v>
      </c>
      <c r="Q4700" s="1">
        <v>0</v>
      </c>
      <c r="R4700" s="1">
        <v>0</v>
      </c>
      <c r="S4700" s="1">
        <v>0</v>
      </c>
      <c r="T4700" s="1">
        <v>0</v>
      </c>
      <c r="U4700" s="3" t="str">
        <f t="shared" si="73"/>
        <v>2017Plan</v>
      </c>
      <c r="V4700" s="2">
        <f>DATE(A4700,INDEX(Map!$H$1:$H$12,MATCH(B4700,Map!$G$1:$G$12,0),0),1)</f>
        <v>44044</v>
      </c>
      <c r="W4700" t="str">
        <f>IF(AND(V4700&gt;=Map!$K$2,V4700&lt;=Map!$L$2),"Base",IF(AND(V4700&gt;=Map!$K$3,V4700&lt;=Map!$L$3),"Fcst","N/A"))</f>
        <v>N/A</v>
      </c>
      <c r="X4700" t="str">
        <f>INDEX(Map!$B$2:$B$86,MATCH(D4700,Map!$A$2:$A$86,0),0)</f>
        <v>N/A</v>
      </c>
      <c r="Y4700" s="7" t="str">
        <f>IF(INDEX(Map!$C$2:$C$86,MATCH(D4700,Map!$A$2:$A$86,0),0)="","N/A",E4700*INDEX(Map!$C$2:$C$86,MATCH(D4700,Map!$A$2:$A$86,0),0))</f>
        <v>N/A</v>
      </c>
      <c r="Z4700" s="7" t="str">
        <f>IF(INDEX(Map!$D$2:$D$86,MATCH(D4700,Map!$A$2:$A$86,0),0)="","N/A",E4700*INDEX(Map!$D$2:$D$86,MATCH(D4700,Map!$A$2:$A$86,0),0))</f>
        <v>N/A</v>
      </c>
      <c r="AA4700" t="str">
        <f>INDEX(Map!$E$2:$E$86,MATCH(D4700,Map!$A$2:$A$86,0),0)</f>
        <v>CSR</v>
      </c>
    </row>
    <row r="4701" spans="1:27" x14ac:dyDescent="0.25">
      <c r="A4701" s="1" t="s">
        <v>122</v>
      </c>
      <c r="B4701" s="1" t="s">
        <v>114</v>
      </c>
      <c r="C4701" s="1">
        <v>80</v>
      </c>
      <c r="D4701" s="1" t="s">
        <v>103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</v>
      </c>
      <c r="U4701" s="3" t="str">
        <f t="shared" si="73"/>
        <v>2017Plan</v>
      </c>
      <c r="V4701" s="2">
        <f>DATE(A4701,INDEX(Map!$H$1:$H$12,MATCH(B4701,Map!$G$1:$G$12,0),0),1)</f>
        <v>44044</v>
      </c>
      <c r="W4701" t="str">
        <f>IF(AND(V4701&gt;=Map!$K$2,V4701&lt;=Map!$L$2),"Base",IF(AND(V4701&gt;=Map!$K$3,V4701&lt;=Map!$L$3),"Fcst","N/A"))</f>
        <v>N/A</v>
      </c>
      <c r="X4701" t="str">
        <f>INDEX(Map!$B$2:$B$86,MATCH(D4701,Map!$A$2:$A$86,0),0)</f>
        <v>N/A</v>
      </c>
      <c r="Y4701" s="7" t="str">
        <f>IF(INDEX(Map!$C$2:$C$86,MATCH(D4701,Map!$A$2:$A$86,0),0)="","N/A",E4701*INDEX(Map!$C$2:$C$86,MATCH(D4701,Map!$A$2:$A$86,0),0))</f>
        <v>N/A</v>
      </c>
      <c r="Z4701" s="7" t="str">
        <f>IF(INDEX(Map!$D$2:$D$86,MATCH(D4701,Map!$A$2:$A$86,0),0)="","N/A",E4701*INDEX(Map!$D$2:$D$86,MATCH(D4701,Map!$A$2:$A$86,0),0))</f>
        <v>N/A</v>
      </c>
      <c r="AA4701" t="str">
        <f>INDEX(Map!$E$2:$E$86,MATCH(D4701,Map!$A$2:$A$86,0),0)</f>
        <v>NGCC</v>
      </c>
    </row>
    <row r="4702" spans="1:27" x14ac:dyDescent="0.25">
      <c r="A4702" s="1" t="s">
        <v>122</v>
      </c>
      <c r="B4702" s="1" t="s">
        <v>114</v>
      </c>
      <c r="C4702" s="1">
        <v>81</v>
      </c>
      <c r="D4702" s="1" t="s">
        <v>104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0</v>
      </c>
      <c r="T4702" s="1">
        <v>0</v>
      </c>
      <c r="U4702" s="3" t="str">
        <f t="shared" si="73"/>
        <v>2017Plan</v>
      </c>
      <c r="V4702" s="2">
        <f>DATE(A4702,INDEX(Map!$H$1:$H$12,MATCH(B4702,Map!$G$1:$G$12,0),0),1)</f>
        <v>44044</v>
      </c>
      <c r="W4702" t="str">
        <f>IF(AND(V4702&gt;=Map!$K$2,V4702&lt;=Map!$L$2),"Base",IF(AND(V4702&gt;=Map!$K$3,V4702&lt;=Map!$L$3),"Fcst","N/A"))</f>
        <v>N/A</v>
      </c>
      <c r="X4702" t="str">
        <f>INDEX(Map!$B$2:$B$86,MATCH(D4702,Map!$A$2:$A$86,0),0)</f>
        <v>N/A</v>
      </c>
      <c r="Y4702" s="7" t="str">
        <f>IF(INDEX(Map!$C$2:$C$86,MATCH(D4702,Map!$A$2:$A$86,0),0)="","N/A",E4702*INDEX(Map!$C$2:$C$86,MATCH(D4702,Map!$A$2:$A$86,0),0))</f>
        <v>N/A</v>
      </c>
      <c r="Z4702" s="7" t="str">
        <f>IF(INDEX(Map!$D$2:$D$86,MATCH(D4702,Map!$A$2:$A$86,0),0)="","N/A",E4702*INDEX(Map!$D$2:$D$86,MATCH(D4702,Map!$A$2:$A$86,0),0))</f>
        <v>N/A</v>
      </c>
      <c r="AA4702" t="str">
        <f>INDEX(Map!$E$2:$E$86,MATCH(D4702,Map!$A$2:$A$86,0),0)</f>
        <v>NGCC</v>
      </c>
    </row>
    <row r="4703" spans="1:27" x14ac:dyDescent="0.25">
      <c r="A4703" s="1" t="s">
        <v>122</v>
      </c>
      <c r="B4703" s="1" t="s">
        <v>114</v>
      </c>
      <c r="C4703" s="1">
        <v>82</v>
      </c>
      <c r="D4703" s="1" t="s">
        <v>105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0</v>
      </c>
      <c r="T4703" s="1">
        <v>0</v>
      </c>
      <c r="U4703" s="3" t="str">
        <f t="shared" si="73"/>
        <v>2017Plan</v>
      </c>
      <c r="V4703" s="2">
        <f>DATE(A4703,INDEX(Map!$H$1:$H$12,MATCH(B4703,Map!$G$1:$G$12,0),0),1)</f>
        <v>44044</v>
      </c>
      <c r="W4703" t="str">
        <f>IF(AND(V4703&gt;=Map!$K$2,V4703&lt;=Map!$L$2),"Base",IF(AND(V4703&gt;=Map!$K$3,V4703&lt;=Map!$L$3),"Fcst","N/A"))</f>
        <v>N/A</v>
      </c>
      <c r="X4703" t="str">
        <f>INDEX(Map!$B$2:$B$86,MATCH(D4703,Map!$A$2:$A$86,0),0)</f>
        <v>N/A</v>
      </c>
      <c r="Y4703" s="7" t="str">
        <f>IF(INDEX(Map!$C$2:$C$86,MATCH(D4703,Map!$A$2:$A$86,0),0)="","N/A",E4703*INDEX(Map!$C$2:$C$86,MATCH(D4703,Map!$A$2:$A$86,0),0))</f>
        <v>N/A</v>
      </c>
      <c r="Z4703" s="7" t="str">
        <f>IF(INDEX(Map!$D$2:$D$86,MATCH(D4703,Map!$A$2:$A$86,0),0)="","N/A",E4703*INDEX(Map!$D$2:$D$86,MATCH(D4703,Map!$A$2:$A$86,0),0))</f>
        <v>N/A</v>
      </c>
      <c r="AA4703" t="str">
        <f>INDEX(Map!$E$2:$E$86,MATCH(D4703,Map!$A$2:$A$86,0),0)</f>
        <v>NGCC</v>
      </c>
    </row>
    <row r="4704" spans="1:27" x14ac:dyDescent="0.25">
      <c r="A4704" s="1" t="s">
        <v>122</v>
      </c>
      <c r="B4704" s="1" t="s">
        <v>114</v>
      </c>
      <c r="C4704" s="1">
        <v>83</v>
      </c>
      <c r="D4704" s="1" t="s">
        <v>106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0</v>
      </c>
      <c r="T4704" s="1">
        <v>0</v>
      </c>
      <c r="U4704" s="3" t="str">
        <f t="shared" si="73"/>
        <v>2017Plan</v>
      </c>
      <c r="V4704" s="2">
        <f>DATE(A4704,INDEX(Map!$H$1:$H$12,MATCH(B4704,Map!$G$1:$G$12,0),0),1)</f>
        <v>44044</v>
      </c>
      <c r="W4704" t="str">
        <f>IF(AND(V4704&gt;=Map!$K$2,V4704&lt;=Map!$L$2),"Base",IF(AND(V4704&gt;=Map!$K$3,V4704&lt;=Map!$L$3),"Fcst","N/A"))</f>
        <v>N/A</v>
      </c>
      <c r="X4704" t="str">
        <f>INDEX(Map!$B$2:$B$86,MATCH(D4704,Map!$A$2:$A$86,0),0)</f>
        <v>N/A</v>
      </c>
      <c r="Y4704" s="7" t="str">
        <f>IF(INDEX(Map!$C$2:$C$86,MATCH(D4704,Map!$A$2:$A$86,0),0)="","N/A",E4704*INDEX(Map!$C$2:$C$86,MATCH(D4704,Map!$A$2:$A$86,0),0))</f>
        <v>N/A</v>
      </c>
      <c r="Z4704" s="7" t="str">
        <f>IF(INDEX(Map!$D$2:$D$86,MATCH(D4704,Map!$A$2:$A$86,0),0)="","N/A",E4704*INDEX(Map!$D$2:$D$86,MATCH(D4704,Map!$A$2:$A$86,0),0))</f>
        <v>N/A</v>
      </c>
      <c r="AA4704" t="str">
        <f>INDEX(Map!$E$2:$E$86,MATCH(D4704,Map!$A$2:$A$86,0),0)</f>
        <v>NGCC</v>
      </c>
    </row>
    <row r="4705" spans="1:27" x14ac:dyDescent="0.25">
      <c r="A4705" s="1" t="s">
        <v>122</v>
      </c>
      <c r="B4705" s="1" t="s">
        <v>114</v>
      </c>
      <c r="C4705" s="1">
        <v>84</v>
      </c>
      <c r="D4705" s="1" t="s">
        <v>107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0</v>
      </c>
      <c r="U4705" s="3" t="str">
        <f t="shared" si="73"/>
        <v>2017Plan</v>
      </c>
      <c r="V4705" s="2">
        <f>DATE(A4705,INDEX(Map!$H$1:$H$12,MATCH(B4705,Map!$G$1:$G$12,0),0),1)</f>
        <v>44044</v>
      </c>
      <c r="W4705" t="str">
        <f>IF(AND(V4705&gt;=Map!$K$2,V4705&lt;=Map!$L$2),"Base",IF(AND(V4705&gt;=Map!$K$3,V4705&lt;=Map!$L$3),"Fcst","N/A"))</f>
        <v>N/A</v>
      </c>
      <c r="X4705" t="str">
        <f>INDEX(Map!$B$2:$B$86,MATCH(D4705,Map!$A$2:$A$86,0),0)</f>
        <v>Bluegrass/EKPC</v>
      </c>
      <c r="Y4705" s="7" t="str">
        <f>IF(INDEX(Map!$C$2:$C$86,MATCH(D4705,Map!$A$2:$A$86,0),0)="","N/A",E4705*INDEX(Map!$C$2:$C$86,MATCH(D4705,Map!$A$2:$A$86,0),0))</f>
        <v>N/A</v>
      </c>
      <c r="Z4705" s="7">
        <f>IF(INDEX(Map!$D$2:$D$86,MATCH(D4705,Map!$A$2:$A$86,0),0)="","N/A",E4705*INDEX(Map!$D$2:$D$86,MATCH(D4705,Map!$A$2:$A$86,0),0))</f>
        <v>0</v>
      </c>
      <c r="AA4705" t="str">
        <f>INDEX(Map!$E$2:$E$86,MATCH(D4705,Map!$A$2:$A$86,0),0)</f>
        <v>SCCT</v>
      </c>
    </row>
    <row r="4706" spans="1:27" x14ac:dyDescent="0.25">
      <c r="A4706" s="1" t="s">
        <v>122</v>
      </c>
      <c r="B4706" s="1" t="s">
        <v>115</v>
      </c>
      <c r="C4706" s="1">
        <v>1</v>
      </c>
      <c r="D4706" s="1" t="s">
        <v>23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s="1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0</v>
      </c>
      <c r="T4706" s="1">
        <v>0</v>
      </c>
      <c r="U4706" s="3" t="str">
        <f t="shared" si="73"/>
        <v>2017Plan</v>
      </c>
      <c r="V4706" s="2">
        <f>DATE(A4706,INDEX(Map!$H$1:$H$12,MATCH(B4706,Map!$G$1:$G$12,0),0),1)</f>
        <v>44075</v>
      </c>
      <c r="W4706" t="str">
        <f>IF(AND(V4706&gt;=Map!$K$2,V4706&lt;=Map!$L$2),"Base",IF(AND(V4706&gt;=Map!$K$3,V4706&lt;=Map!$L$3),"Fcst","N/A"))</f>
        <v>N/A</v>
      </c>
      <c r="X4706" t="str">
        <f>INDEX(Map!$B$2:$B$86,MATCH(D4706,Map!$A$2:$A$86,0),0)</f>
        <v>Brown 1</v>
      </c>
      <c r="Y4706" s="7">
        <f>IF(INDEX(Map!$C$2:$C$86,MATCH(D4706,Map!$A$2:$A$86,0),0)="","N/A",E4706*INDEX(Map!$C$2:$C$86,MATCH(D4706,Map!$A$2:$A$86,0),0))</f>
        <v>0</v>
      </c>
      <c r="Z4706" s="7" t="str">
        <f>IF(INDEX(Map!$D$2:$D$86,MATCH(D4706,Map!$A$2:$A$86,0),0)="","N/A",E4706*INDEX(Map!$D$2:$D$86,MATCH(D4706,Map!$A$2:$A$86,0),0))</f>
        <v>N/A</v>
      </c>
      <c r="AA4706" t="str">
        <f>INDEX(Map!$E$2:$E$86,MATCH(D4706,Map!$A$2:$A$86,0),0)</f>
        <v>Coal</v>
      </c>
    </row>
    <row r="4707" spans="1:27" x14ac:dyDescent="0.25">
      <c r="A4707" s="1" t="s">
        <v>122</v>
      </c>
      <c r="B4707" s="1" t="s">
        <v>115</v>
      </c>
      <c r="C4707" s="1">
        <v>2</v>
      </c>
      <c r="D4707" s="1" t="s">
        <v>24</v>
      </c>
      <c r="E4707" s="1">
        <v>28.3</v>
      </c>
      <c r="F4707" s="1">
        <v>0</v>
      </c>
      <c r="G4707" s="1">
        <v>23.5</v>
      </c>
      <c r="H4707" s="1">
        <v>3</v>
      </c>
      <c r="I4707" s="1">
        <v>309.10000000000002</v>
      </c>
      <c r="J4707" s="1">
        <v>10931</v>
      </c>
      <c r="K4707" s="1">
        <v>442</v>
      </c>
      <c r="L4707" s="1">
        <v>276</v>
      </c>
      <c r="M4707" s="1">
        <v>853</v>
      </c>
      <c r="N4707" s="1">
        <v>2</v>
      </c>
      <c r="O4707" s="1">
        <v>47</v>
      </c>
      <c r="P4707" s="1">
        <v>0</v>
      </c>
      <c r="Q4707" s="1">
        <v>64</v>
      </c>
      <c r="R4707" s="1">
        <v>32.44</v>
      </c>
      <c r="S4707" s="1">
        <v>34.1</v>
      </c>
      <c r="T4707" s="1">
        <v>964</v>
      </c>
      <c r="U4707" s="3" t="str">
        <f t="shared" si="73"/>
        <v>2017Plan</v>
      </c>
      <c r="V4707" s="2">
        <f>DATE(A4707,INDEX(Map!$H$1:$H$12,MATCH(B4707,Map!$G$1:$G$12,0),0),1)</f>
        <v>44075</v>
      </c>
      <c r="W4707" t="str">
        <f>IF(AND(V4707&gt;=Map!$K$2,V4707&lt;=Map!$L$2),"Base",IF(AND(V4707&gt;=Map!$K$3,V4707&lt;=Map!$L$3),"Fcst","N/A"))</f>
        <v>N/A</v>
      </c>
      <c r="X4707" t="str">
        <f>INDEX(Map!$B$2:$B$86,MATCH(D4707,Map!$A$2:$A$86,0),0)</f>
        <v>Brown 2</v>
      </c>
      <c r="Y4707" s="7">
        <f>IF(INDEX(Map!$C$2:$C$86,MATCH(D4707,Map!$A$2:$A$86,0),0)="","N/A",E4707*INDEX(Map!$C$2:$C$86,MATCH(D4707,Map!$A$2:$A$86,0),0))</f>
        <v>28.3</v>
      </c>
      <c r="Z4707" s="7" t="str">
        <f>IF(INDEX(Map!$D$2:$D$86,MATCH(D4707,Map!$A$2:$A$86,0),0)="","N/A",E4707*INDEX(Map!$D$2:$D$86,MATCH(D4707,Map!$A$2:$A$86,0),0))</f>
        <v>N/A</v>
      </c>
      <c r="AA4707" t="str">
        <f>INDEX(Map!$E$2:$E$86,MATCH(D4707,Map!$A$2:$A$86,0),0)</f>
        <v>Coal</v>
      </c>
    </row>
    <row r="4708" spans="1:27" x14ac:dyDescent="0.25">
      <c r="A4708" s="1" t="s">
        <v>122</v>
      </c>
      <c r="B4708" s="1" t="s">
        <v>115</v>
      </c>
      <c r="C4708" s="1">
        <v>3</v>
      </c>
      <c r="D4708" s="1" t="s">
        <v>25</v>
      </c>
      <c r="E4708" s="1">
        <v>43.1</v>
      </c>
      <c r="F4708" s="1">
        <v>0</v>
      </c>
      <c r="G4708" s="1">
        <v>14.6</v>
      </c>
      <c r="H4708" s="1">
        <v>5</v>
      </c>
      <c r="I4708" s="1">
        <v>526.29999999999995</v>
      </c>
      <c r="J4708" s="1">
        <v>12213</v>
      </c>
      <c r="K4708" s="1">
        <v>281</v>
      </c>
      <c r="L4708" s="1">
        <v>276</v>
      </c>
      <c r="M4708" s="1">
        <v>1452</v>
      </c>
      <c r="N4708" s="1">
        <v>5</v>
      </c>
      <c r="O4708" s="1">
        <v>102</v>
      </c>
      <c r="P4708" s="1">
        <v>0</v>
      </c>
      <c r="Q4708" s="1">
        <v>138</v>
      </c>
      <c r="R4708" s="1">
        <v>36.909999999999997</v>
      </c>
      <c r="S4708" s="1">
        <v>39.270000000000003</v>
      </c>
      <c r="T4708" s="1">
        <v>1692</v>
      </c>
      <c r="U4708" s="3" t="str">
        <f t="shared" si="73"/>
        <v>2017Plan</v>
      </c>
      <c r="V4708" s="2">
        <f>DATE(A4708,INDEX(Map!$H$1:$H$12,MATCH(B4708,Map!$G$1:$G$12,0),0),1)</f>
        <v>44075</v>
      </c>
      <c r="W4708" t="str">
        <f>IF(AND(V4708&gt;=Map!$K$2,V4708&lt;=Map!$L$2),"Base",IF(AND(V4708&gt;=Map!$K$3,V4708&lt;=Map!$L$3),"Fcst","N/A"))</f>
        <v>N/A</v>
      </c>
      <c r="X4708" t="str">
        <f>INDEX(Map!$B$2:$B$86,MATCH(D4708,Map!$A$2:$A$86,0),0)</f>
        <v>Brown 3</v>
      </c>
      <c r="Y4708" s="7">
        <f>IF(INDEX(Map!$C$2:$C$86,MATCH(D4708,Map!$A$2:$A$86,0),0)="","N/A",E4708*INDEX(Map!$C$2:$C$86,MATCH(D4708,Map!$A$2:$A$86,0),0))</f>
        <v>43.1</v>
      </c>
      <c r="Z4708" s="7" t="str">
        <f>IF(INDEX(Map!$D$2:$D$86,MATCH(D4708,Map!$A$2:$A$86,0),0)="","N/A",E4708*INDEX(Map!$D$2:$D$86,MATCH(D4708,Map!$A$2:$A$86,0),0))</f>
        <v>N/A</v>
      </c>
      <c r="AA4708" t="str">
        <f>INDEX(Map!$E$2:$E$86,MATCH(D4708,Map!$A$2:$A$86,0),0)</f>
        <v>Coal</v>
      </c>
    </row>
    <row r="4709" spans="1:27" x14ac:dyDescent="0.25">
      <c r="A4709" s="1" t="s">
        <v>122</v>
      </c>
      <c r="B4709" s="1" t="s">
        <v>115</v>
      </c>
      <c r="C4709" s="1">
        <v>4</v>
      </c>
      <c r="D4709" s="1" t="s">
        <v>26</v>
      </c>
      <c r="E4709" s="1">
        <v>257.60000000000002</v>
      </c>
      <c r="F4709" s="1">
        <v>0</v>
      </c>
      <c r="G4709" s="1">
        <v>75.3</v>
      </c>
      <c r="H4709" s="1">
        <v>2</v>
      </c>
      <c r="I4709" s="1">
        <v>2707.8</v>
      </c>
      <c r="J4709" s="1">
        <v>10511</v>
      </c>
      <c r="K4709" s="1">
        <v>666</v>
      </c>
      <c r="L4709" s="1">
        <v>204.5</v>
      </c>
      <c r="M4709" s="1">
        <v>5538</v>
      </c>
      <c r="N4709" s="1">
        <v>2</v>
      </c>
      <c r="O4709" s="1">
        <v>41</v>
      </c>
      <c r="P4709" s="1">
        <v>0</v>
      </c>
      <c r="Q4709" s="1">
        <v>526</v>
      </c>
      <c r="R4709" s="1">
        <v>23.54</v>
      </c>
      <c r="S4709" s="1">
        <v>23.7</v>
      </c>
      <c r="T4709" s="1">
        <v>6105</v>
      </c>
      <c r="U4709" s="3" t="str">
        <f t="shared" si="73"/>
        <v>2017Plan</v>
      </c>
      <c r="V4709" s="2">
        <f>DATE(A4709,INDEX(Map!$H$1:$H$12,MATCH(B4709,Map!$G$1:$G$12,0),0),1)</f>
        <v>44075</v>
      </c>
      <c r="W4709" t="str">
        <f>IF(AND(V4709&gt;=Map!$K$2,V4709&lt;=Map!$L$2),"Base",IF(AND(V4709&gt;=Map!$K$3,V4709&lt;=Map!$L$3),"Fcst","N/A"))</f>
        <v>N/A</v>
      </c>
      <c r="X4709" t="str">
        <f>INDEX(Map!$B$2:$B$86,MATCH(D4709,Map!$A$2:$A$86,0),0)</f>
        <v>Ghent 1</v>
      </c>
      <c r="Y4709" s="7">
        <f>IF(INDEX(Map!$C$2:$C$86,MATCH(D4709,Map!$A$2:$A$86,0),0)="","N/A",E4709*INDEX(Map!$C$2:$C$86,MATCH(D4709,Map!$A$2:$A$86,0),0))</f>
        <v>257.60000000000002</v>
      </c>
      <c r="Z4709" s="7" t="str">
        <f>IF(INDEX(Map!$D$2:$D$86,MATCH(D4709,Map!$A$2:$A$86,0),0)="","N/A",E4709*INDEX(Map!$D$2:$D$86,MATCH(D4709,Map!$A$2:$A$86,0),0))</f>
        <v>N/A</v>
      </c>
      <c r="AA4709" t="str">
        <f>INDEX(Map!$E$2:$E$86,MATCH(D4709,Map!$A$2:$A$86,0),0)</f>
        <v>Coal</v>
      </c>
    </row>
    <row r="4710" spans="1:27" x14ac:dyDescent="0.25">
      <c r="A4710" s="1" t="s">
        <v>122</v>
      </c>
      <c r="B4710" s="1" t="s">
        <v>115</v>
      </c>
      <c r="C4710" s="1">
        <v>5</v>
      </c>
      <c r="D4710" s="1" t="s">
        <v>27</v>
      </c>
      <c r="E4710" s="1">
        <v>248</v>
      </c>
      <c r="F4710" s="1">
        <v>0</v>
      </c>
      <c r="G4710" s="1">
        <v>71.2</v>
      </c>
      <c r="H4710" s="1">
        <v>2</v>
      </c>
      <c r="I4710" s="1">
        <v>2579.1</v>
      </c>
      <c r="J4710" s="1">
        <v>10399</v>
      </c>
      <c r="K4710" s="1">
        <v>670</v>
      </c>
      <c r="L4710" s="1">
        <v>204.5</v>
      </c>
      <c r="M4710" s="1">
        <v>5275</v>
      </c>
      <c r="N4710" s="1">
        <v>2</v>
      </c>
      <c r="O4710" s="1">
        <v>36</v>
      </c>
      <c r="P4710" s="1">
        <v>0</v>
      </c>
      <c r="Q4710" s="1">
        <v>297</v>
      </c>
      <c r="R4710" s="1">
        <v>22.46</v>
      </c>
      <c r="S4710" s="1">
        <v>22.61</v>
      </c>
      <c r="T4710" s="1">
        <v>5607</v>
      </c>
      <c r="U4710" s="3" t="str">
        <f t="shared" si="73"/>
        <v>2017Plan</v>
      </c>
      <c r="V4710" s="2">
        <f>DATE(A4710,INDEX(Map!$H$1:$H$12,MATCH(B4710,Map!$G$1:$G$12,0),0),1)</f>
        <v>44075</v>
      </c>
      <c r="W4710" t="str">
        <f>IF(AND(V4710&gt;=Map!$K$2,V4710&lt;=Map!$L$2),"Base",IF(AND(V4710&gt;=Map!$K$3,V4710&lt;=Map!$L$3),"Fcst","N/A"))</f>
        <v>N/A</v>
      </c>
      <c r="X4710" t="str">
        <f>INDEX(Map!$B$2:$B$86,MATCH(D4710,Map!$A$2:$A$86,0),0)</f>
        <v>Ghent 2</v>
      </c>
      <c r="Y4710" s="7">
        <f>IF(INDEX(Map!$C$2:$C$86,MATCH(D4710,Map!$A$2:$A$86,0),0)="","N/A",E4710*INDEX(Map!$C$2:$C$86,MATCH(D4710,Map!$A$2:$A$86,0),0))</f>
        <v>248</v>
      </c>
      <c r="Z4710" s="7" t="str">
        <f>IF(INDEX(Map!$D$2:$D$86,MATCH(D4710,Map!$A$2:$A$86,0),0)="","N/A",E4710*INDEX(Map!$D$2:$D$86,MATCH(D4710,Map!$A$2:$A$86,0),0))</f>
        <v>N/A</v>
      </c>
      <c r="AA4710" t="str">
        <f>INDEX(Map!$E$2:$E$86,MATCH(D4710,Map!$A$2:$A$86,0),0)</f>
        <v>Coal</v>
      </c>
    </row>
    <row r="4711" spans="1:27" x14ac:dyDescent="0.25">
      <c r="A4711" s="1" t="s">
        <v>122</v>
      </c>
      <c r="B4711" s="1" t="s">
        <v>115</v>
      </c>
      <c r="C4711" s="1">
        <v>6</v>
      </c>
      <c r="D4711" s="1" t="s">
        <v>28</v>
      </c>
      <c r="E4711" s="1">
        <v>211.4</v>
      </c>
      <c r="F4711" s="1">
        <v>0</v>
      </c>
      <c r="G4711" s="1">
        <v>60.9</v>
      </c>
      <c r="H4711" s="1">
        <v>3</v>
      </c>
      <c r="I4711" s="1">
        <v>2363</v>
      </c>
      <c r="J4711" s="1">
        <v>11180</v>
      </c>
      <c r="K4711" s="1">
        <v>564</v>
      </c>
      <c r="L4711" s="1">
        <v>204.5</v>
      </c>
      <c r="M4711" s="1">
        <v>4833</v>
      </c>
      <c r="N4711" s="1">
        <v>5</v>
      </c>
      <c r="O4711" s="1">
        <v>94</v>
      </c>
      <c r="P4711" s="1">
        <v>0</v>
      </c>
      <c r="Q4711" s="1">
        <v>421</v>
      </c>
      <c r="R4711" s="1">
        <v>24.85</v>
      </c>
      <c r="S4711" s="1">
        <v>25.3</v>
      </c>
      <c r="T4711" s="1">
        <v>5348</v>
      </c>
      <c r="U4711" s="3" t="str">
        <f t="shared" si="73"/>
        <v>2017Plan</v>
      </c>
      <c r="V4711" s="2">
        <f>DATE(A4711,INDEX(Map!$H$1:$H$12,MATCH(B4711,Map!$G$1:$G$12,0),0),1)</f>
        <v>44075</v>
      </c>
      <c r="W4711" t="str">
        <f>IF(AND(V4711&gt;=Map!$K$2,V4711&lt;=Map!$L$2),"Base",IF(AND(V4711&gt;=Map!$K$3,V4711&lt;=Map!$L$3),"Fcst","N/A"))</f>
        <v>N/A</v>
      </c>
      <c r="X4711" t="str">
        <f>INDEX(Map!$B$2:$B$86,MATCH(D4711,Map!$A$2:$A$86,0),0)</f>
        <v>Ghent 3</v>
      </c>
      <c r="Y4711" s="7">
        <f>IF(INDEX(Map!$C$2:$C$86,MATCH(D4711,Map!$A$2:$A$86,0),0)="","N/A",E4711*INDEX(Map!$C$2:$C$86,MATCH(D4711,Map!$A$2:$A$86,0),0))</f>
        <v>211.4</v>
      </c>
      <c r="Z4711" s="7" t="str">
        <f>IF(INDEX(Map!$D$2:$D$86,MATCH(D4711,Map!$A$2:$A$86,0),0)="","N/A",E4711*INDEX(Map!$D$2:$D$86,MATCH(D4711,Map!$A$2:$A$86,0),0))</f>
        <v>N/A</v>
      </c>
      <c r="AA4711" t="str">
        <f>INDEX(Map!$E$2:$E$86,MATCH(D4711,Map!$A$2:$A$86,0),0)</f>
        <v>Coal</v>
      </c>
    </row>
    <row r="4712" spans="1:27" x14ac:dyDescent="0.25">
      <c r="A4712" s="1" t="s">
        <v>122</v>
      </c>
      <c r="B4712" s="1" t="s">
        <v>115</v>
      </c>
      <c r="C4712" s="1">
        <v>7</v>
      </c>
      <c r="D4712" s="1" t="s">
        <v>29</v>
      </c>
      <c r="E4712" s="1">
        <v>252</v>
      </c>
      <c r="F4712" s="1">
        <v>0</v>
      </c>
      <c r="G4712" s="1">
        <v>73.5</v>
      </c>
      <c r="H4712" s="1">
        <v>2</v>
      </c>
      <c r="I4712" s="1">
        <v>2778</v>
      </c>
      <c r="J4712" s="1">
        <v>11022</v>
      </c>
      <c r="K4712" s="1">
        <v>660</v>
      </c>
      <c r="L4712" s="1">
        <v>204.5</v>
      </c>
      <c r="M4712" s="1">
        <v>5681</v>
      </c>
      <c r="N4712" s="1">
        <v>4</v>
      </c>
      <c r="O4712" s="1">
        <v>71</v>
      </c>
      <c r="P4712" s="1">
        <v>0</v>
      </c>
      <c r="Q4712" s="1">
        <v>520</v>
      </c>
      <c r="R4712" s="1">
        <v>24.61</v>
      </c>
      <c r="S4712" s="1">
        <v>24.89</v>
      </c>
      <c r="T4712" s="1">
        <v>6272</v>
      </c>
      <c r="U4712" s="3" t="str">
        <f t="shared" si="73"/>
        <v>2017Plan</v>
      </c>
      <c r="V4712" s="2">
        <f>DATE(A4712,INDEX(Map!$H$1:$H$12,MATCH(B4712,Map!$G$1:$G$12,0),0),1)</f>
        <v>44075</v>
      </c>
      <c r="W4712" t="str">
        <f>IF(AND(V4712&gt;=Map!$K$2,V4712&lt;=Map!$L$2),"Base",IF(AND(V4712&gt;=Map!$K$3,V4712&lt;=Map!$L$3),"Fcst","N/A"))</f>
        <v>N/A</v>
      </c>
      <c r="X4712" t="str">
        <f>INDEX(Map!$B$2:$B$86,MATCH(D4712,Map!$A$2:$A$86,0),0)</f>
        <v>Ghent 4</v>
      </c>
      <c r="Y4712" s="7">
        <f>IF(INDEX(Map!$C$2:$C$86,MATCH(D4712,Map!$A$2:$A$86,0),0)="","N/A",E4712*INDEX(Map!$C$2:$C$86,MATCH(D4712,Map!$A$2:$A$86,0),0))</f>
        <v>252</v>
      </c>
      <c r="Z4712" s="7" t="str">
        <f>IF(INDEX(Map!$D$2:$D$86,MATCH(D4712,Map!$A$2:$A$86,0),0)="","N/A",E4712*INDEX(Map!$D$2:$D$86,MATCH(D4712,Map!$A$2:$A$86,0),0))</f>
        <v>N/A</v>
      </c>
      <c r="AA4712" t="str">
        <f>INDEX(Map!$E$2:$E$86,MATCH(D4712,Map!$A$2:$A$86,0),0)</f>
        <v>Coal</v>
      </c>
    </row>
    <row r="4713" spans="1:27" x14ac:dyDescent="0.25">
      <c r="A4713" s="1" t="s">
        <v>122</v>
      </c>
      <c r="B4713" s="1" t="s">
        <v>115</v>
      </c>
      <c r="C4713" s="1">
        <v>8</v>
      </c>
      <c r="D4713" s="1" t="s">
        <v>30</v>
      </c>
      <c r="E4713" s="1">
        <v>144.80000000000001</v>
      </c>
      <c r="F4713" s="1">
        <v>0</v>
      </c>
      <c r="G4713" s="1">
        <v>67.099999999999994</v>
      </c>
      <c r="H4713" s="1">
        <v>2</v>
      </c>
      <c r="I4713" s="1">
        <v>1513.3</v>
      </c>
      <c r="J4713" s="1">
        <v>10448</v>
      </c>
      <c r="K4713" s="1">
        <v>655</v>
      </c>
      <c r="L4713" s="1">
        <v>204.3</v>
      </c>
      <c r="M4713" s="1">
        <v>3092</v>
      </c>
      <c r="N4713" s="1">
        <v>4</v>
      </c>
      <c r="O4713" s="1">
        <v>18</v>
      </c>
      <c r="P4713" s="1">
        <v>0</v>
      </c>
      <c r="Q4713" s="1">
        <v>133</v>
      </c>
      <c r="R4713" s="1">
        <v>22.26</v>
      </c>
      <c r="S4713" s="1">
        <v>22.39</v>
      </c>
      <c r="T4713" s="1">
        <v>3242</v>
      </c>
      <c r="U4713" s="3" t="str">
        <f t="shared" si="73"/>
        <v>2017Plan</v>
      </c>
      <c r="V4713" s="2">
        <f>DATE(A4713,INDEX(Map!$H$1:$H$12,MATCH(B4713,Map!$G$1:$G$12,0),0),1)</f>
        <v>44075</v>
      </c>
      <c r="W4713" t="str">
        <f>IF(AND(V4713&gt;=Map!$K$2,V4713&lt;=Map!$L$2),"Base",IF(AND(V4713&gt;=Map!$K$3,V4713&lt;=Map!$L$3),"Fcst","N/A"))</f>
        <v>N/A</v>
      </c>
      <c r="X4713" t="str">
        <f>INDEX(Map!$B$2:$B$86,MATCH(D4713,Map!$A$2:$A$86,0),0)</f>
        <v>Mill Creek 1</v>
      </c>
      <c r="Y4713" s="7" t="str">
        <f>IF(INDEX(Map!$C$2:$C$86,MATCH(D4713,Map!$A$2:$A$86,0),0)="","N/A",E4713*INDEX(Map!$C$2:$C$86,MATCH(D4713,Map!$A$2:$A$86,0),0))</f>
        <v>N/A</v>
      </c>
      <c r="Z4713" s="7">
        <f>IF(INDEX(Map!$D$2:$D$86,MATCH(D4713,Map!$A$2:$A$86,0),0)="","N/A",E4713*INDEX(Map!$D$2:$D$86,MATCH(D4713,Map!$A$2:$A$86,0),0))</f>
        <v>144.80000000000001</v>
      </c>
      <c r="AA4713" t="str">
        <f>INDEX(Map!$E$2:$E$86,MATCH(D4713,Map!$A$2:$A$86,0),0)</f>
        <v>Coal</v>
      </c>
    </row>
    <row r="4714" spans="1:27" x14ac:dyDescent="0.25">
      <c r="A4714" s="1" t="s">
        <v>122</v>
      </c>
      <c r="B4714" s="1" t="s">
        <v>115</v>
      </c>
      <c r="C4714" s="1">
        <v>9</v>
      </c>
      <c r="D4714" s="1" t="s">
        <v>31</v>
      </c>
      <c r="E4714" s="1">
        <v>135.69999999999999</v>
      </c>
      <c r="F4714" s="1">
        <v>0</v>
      </c>
      <c r="G4714" s="1">
        <v>63.7</v>
      </c>
      <c r="H4714" s="1">
        <v>2</v>
      </c>
      <c r="I4714" s="1">
        <v>1453.9</v>
      </c>
      <c r="J4714" s="1">
        <v>10717</v>
      </c>
      <c r="K4714" s="1">
        <v>632</v>
      </c>
      <c r="L4714" s="1">
        <v>204.3</v>
      </c>
      <c r="M4714" s="1">
        <v>2970</v>
      </c>
      <c r="N4714" s="1">
        <v>4</v>
      </c>
      <c r="O4714" s="1">
        <v>18</v>
      </c>
      <c r="P4714" s="1">
        <v>0</v>
      </c>
      <c r="Q4714" s="1">
        <v>158</v>
      </c>
      <c r="R4714" s="1">
        <v>23.06</v>
      </c>
      <c r="S4714" s="1">
        <v>23.19</v>
      </c>
      <c r="T4714" s="1">
        <v>3146</v>
      </c>
      <c r="U4714" s="3" t="str">
        <f t="shared" si="73"/>
        <v>2017Plan</v>
      </c>
      <c r="V4714" s="2">
        <f>DATE(A4714,INDEX(Map!$H$1:$H$12,MATCH(B4714,Map!$G$1:$G$12,0),0),1)</f>
        <v>44075</v>
      </c>
      <c r="W4714" t="str">
        <f>IF(AND(V4714&gt;=Map!$K$2,V4714&lt;=Map!$L$2),"Base",IF(AND(V4714&gt;=Map!$K$3,V4714&lt;=Map!$L$3),"Fcst","N/A"))</f>
        <v>N/A</v>
      </c>
      <c r="X4714" t="str">
        <f>INDEX(Map!$B$2:$B$86,MATCH(D4714,Map!$A$2:$A$86,0),0)</f>
        <v>Mill Creek 2</v>
      </c>
      <c r="Y4714" s="7" t="str">
        <f>IF(INDEX(Map!$C$2:$C$86,MATCH(D4714,Map!$A$2:$A$86,0),0)="","N/A",E4714*INDEX(Map!$C$2:$C$86,MATCH(D4714,Map!$A$2:$A$86,0),0))</f>
        <v>N/A</v>
      </c>
      <c r="Z4714" s="7">
        <f>IF(INDEX(Map!$D$2:$D$86,MATCH(D4714,Map!$A$2:$A$86,0),0)="","N/A",E4714*INDEX(Map!$D$2:$D$86,MATCH(D4714,Map!$A$2:$A$86,0),0))</f>
        <v>135.69999999999999</v>
      </c>
      <c r="AA4714" t="str">
        <f>INDEX(Map!$E$2:$E$86,MATCH(D4714,Map!$A$2:$A$86,0),0)</f>
        <v>Coal</v>
      </c>
    </row>
    <row r="4715" spans="1:27" x14ac:dyDescent="0.25">
      <c r="A4715" s="1" t="s">
        <v>122</v>
      </c>
      <c r="B4715" s="1" t="s">
        <v>115</v>
      </c>
      <c r="C4715" s="1">
        <v>10</v>
      </c>
      <c r="D4715" s="1" t="s">
        <v>32</v>
      </c>
      <c r="E4715" s="1">
        <v>187.1</v>
      </c>
      <c r="F4715" s="1">
        <v>0</v>
      </c>
      <c r="G4715" s="1">
        <v>67.2</v>
      </c>
      <c r="H4715" s="1">
        <v>2</v>
      </c>
      <c r="I4715" s="1">
        <v>2001.1</v>
      </c>
      <c r="J4715" s="1">
        <v>10694</v>
      </c>
      <c r="K4715" s="1">
        <v>659</v>
      </c>
      <c r="L4715" s="1">
        <v>204.3</v>
      </c>
      <c r="M4715" s="1">
        <v>4088</v>
      </c>
      <c r="N4715" s="1">
        <v>12</v>
      </c>
      <c r="O4715" s="1">
        <v>49</v>
      </c>
      <c r="P4715" s="1">
        <v>0</v>
      </c>
      <c r="Q4715" s="1">
        <v>245</v>
      </c>
      <c r="R4715" s="1">
        <v>23.16</v>
      </c>
      <c r="S4715" s="1">
        <v>23.42</v>
      </c>
      <c r="T4715" s="1">
        <v>4383</v>
      </c>
      <c r="U4715" s="3" t="str">
        <f t="shared" si="73"/>
        <v>2017Plan</v>
      </c>
      <c r="V4715" s="2">
        <f>DATE(A4715,INDEX(Map!$H$1:$H$12,MATCH(B4715,Map!$G$1:$G$12,0),0),1)</f>
        <v>44075</v>
      </c>
      <c r="W4715" t="str">
        <f>IF(AND(V4715&gt;=Map!$K$2,V4715&lt;=Map!$L$2),"Base",IF(AND(V4715&gt;=Map!$K$3,V4715&lt;=Map!$L$3),"Fcst","N/A"))</f>
        <v>N/A</v>
      </c>
      <c r="X4715" t="str">
        <f>INDEX(Map!$B$2:$B$86,MATCH(D4715,Map!$A$2:$A$86,0),0)</f>
        <v>Mill Creek 3</v>
      </c>
      <c r="Y4715" s="7" t="str">
        <f>IF(INDEX(Map!$C$2:$C$86,MATCH(D4715,Map!$A$2:$A$86,0),0)="","N/A",E4715*INDEX(Map!$C$2:$C$86,MATCH(D4715,Map!$A$2:$A$86,0),0))</f>
        <v>N/A</v>
      </c>
      <c r="Z4715" s="7">
        <f>IF(INDEX(Map!$D$2:$D$86,MATCH(D4715,Map!$A$2:$A$86,0),0)="","N/A",E4715*INDEX(Map!$D$2:$D$86,MATCH(D4715,Map!$A$2:$A$86,0),0))</f>
        <v>187.1</v>
      </c>
      <c r="AA4715" t="str">
        <f>INDEX(Map!$E$2:$E$86,MATCH(D4715,Map!$A$2:$A$86,0),0)</f>
        <v>Coal</v>
      </c>
    </row>
    <row r="4716" spans="1:27" x14ac:dyDescent="0.25">
      <c r="A4716" s="1" t="s">
        <v>122</v>
      </c>
      <c r="B4716" s="1" t="s">
        <v>115</v>
      </c>
      <c r="C4716" s="1">
        <v>11</v>
      </c>
      <c r="D4716" s="1" t="s">
        <v>33</v>
      </c>
      <c r="E4716" s="1">
        <v>249.5</v>
      </c>
      <c r="F4716" s="1">
        <v>0</v>
      </c>
      <c r="G4716" s="1">
        <v>71.900000000000006</v>
      </c>
      <c r="H4716" s="1">
        <v>2</v>
      </c>
      <c r="I4716" s="1">
        <v>2604.1</v>
      </c>
      <c r="J4716" s="1">
        <v>10438</v>
      </c>
      <c r="K4716" s="1">
        <v>655</v>
      </c>
      <c r="L4716" s="1">
        <v>204.3</v>
      </c>
      <c r="M4716" s="1">
        <v>5320</v>
      </c>
      <c r="N4716" s="1">
        <v>19</v>
      </c>
      <c r="O4716" s="1">
        <v>78</v>
      </c>
      <c r="P4716" s="1">
        <v>0</v>
      </c>
      <c r="Q4716" s="1">
        <v>304</v>
      </c>
      <c r="R4716" s="1">
        <v>22.54</v>
      </c>
      <c r="S4716" s="1">
        <v>22.86</v>
      </c>
      <c r="T4716" s="1">
        <v>5702</v>
      </c>
      <c r="U4716" s="3" t="str">
        <f t="shared" si="73"/>
        <v>2017Plan</v>
      </c>
      <c r="V4716" s="2">
        <f>DATE(A4716,INDEX(Map!$H$1:$H$12,MATCH(B4716,Map!$G$1:$G$12,0),0),1)</f>
        <v>44075</v>
      </c>
      <c r="W4716" t="str">
        <f>IF(AND(V4716&gt;=Map!$K$2,V4716&lt;=Map!$L$2),"Base",IF(AND(V4716&gt;=Map!$K$3,V4716&lt;=Map!$L$3),"Fcst","N/A"))</f>
        <v>N/A</v>
      </c>
      <c r="X4716" t="str">
        <f>INDEX(Map!$B$2:$B$86,MATCH(D4716,Map!$A$2:$A$86,0),0)</f>
        <v>Mill Creek 4</v>
      </c>
      <c r="Y4716" s="7" t="str">
        <f>IF(INDEX(Map!$C$2:$C$86,MATCH(D4716,Map!$A$2:$A$86,0),0)="","N/A",E4716*INDEX(Map!$C$2:$C$86,MATCH(D4716,Map!$A$2:$A$86,0),0))</f>
        <v>N/A</v>
      </c>
      <c r="Z4716" s="7">
        <f>IF(INDEX(Map!$D$2:$D$86,MATCH(D4716,Map!$A$2:$A$86,0),0)="","N/A",E4716*INDEX(Map!$D$2:$D$86,MATCH(D4716,Map!$A$2:$A$86,0),0))</f>
        <v>249.5</v>
      </c>
      <c r="AA4716" t="str">
        <f>INDEX(Map!$E$2:$E$86,MATCH(D4716,Map!$A$2:$A$86,0),0)</f>
        <v>Coal</v>
      </c>
    </row>
    <row r="4717" spans="1:27" x14ac:dyDescent="0.25">
      <c r="A4717" s="1" t="s">
        <v>122</v>
      </c>
      <c r="B4717" s="1" t="s">
        <v>115</v>
      </c>
      <c r="C4717" s="1">
        <v>12</v>
      </c>
      <c r="D4717" s="1" t="s">
        <v>34</v>
      </c>
      <c r="E4717" s="1">
        <v>210.9</v>
      </c>
      <c r="F4717" s="1">
        <v>0</v>
      </c>
      <c r="G4717" s="1">
        <v>79.2</v>
      </c>
      <c r="H4717" s="1">
        <v>2</v>
      </c>
      <c r="I4717" s="1">
        <v>2247.8000000000002</v>
      </c>
      <c r="J4717" s="1">
        <v>10656</v>
      </c>
      <c r="K4717" s="1">
        <v>670</v>
      </c>
      <c r="L4717" s="1">
        <v>198.7</v>
      </c>
      <c r="M4717" s="1">
        <v>4466</v>
      </c>
      <c r="N4717" s="1">
        <v>7</v>
      </c>
      <c r="O4717" s="1">
        <v>24</v>
      </c>
      <c r="P4717" s="1">
        <v>0</v>
      </c>
      <c r="Q4717" s="1">
        <v>285</v>
      </c>
      <c r="R4717" s="1">
        <v>22.53</v>
      </c>
      <c r="S4717" s="1">
        <v>22.64</v>
      </c>
      <c r="T4717" s="1">
        <v>4776</v>
      </c>
      <c r="U4717" s="3" t="str">
        <f t="shared" si="73"/>
        <v>2017Plan</v>
      </c>
      <c r="V4717" s="2">
        <f>DATE(A4717,INDEX(Map!$H$1:$H$12,MATCH(B4717,Map!$G$1:$G$12,0),0),1)</f>
        <v>44075</v>
      </c>
      <c r="W4717" t="str">
        <f>IF(AND(V4717&gt;=Map!$K$2,V4717&lt;=Map!$L$2),"Base",IF(AND(V4717&gt;=Map!$K$3,V4717&lt;=Map!$L$3),"Fcst","N/A"))</f>
        <v>N/A</v>
      </c>
      <c r="X4717" t="str">
        <f>INDEX(Map!$B$2:$B$86,MATCH(D4717,Map!$A$2:$A$86,0),0)</f>
        <v>Trimble County 1</v>
      </c>
      <c r="Y4717" s="7" t="str">
        <f>IF(INDEX(Map!$C$2:$C$86,MATCH(D4717,Map!$A$2:$A$86,0),0)="","N/A",E4717*INDEX(Map!$C$2:$C$86,MATCH(D4717,Map!$A$2:$A$86,0),0))</f>
        <v>N/A</v>
      </c>
      <c r="Z4717" s="7">
        <f>IF(INDEX(Map!$D$2:$D$86,MATCH(D4717,Map!$A$2:$A$86,0),0)="","N/A",E4717*INDEX(Map!$D$2:$D$86,MATCH(D4717,Map!$A$2:$A$86,0),0))</f>
        <v>210.9</v>
      </c>
      <c r="AA4717" t="str">
        <f>INDEX(Map!$E$2:$E$86,MATCH(D4717,Map!$A$2:$A$86,0),0)</f>
        <v>Coal</v>
      </c>
    </row>
    <row r="4718" spans="1:27" x14ac:dyDescent="0.25">
      <c r="A4718" s="1" t="s">
        <v>122</v>
      </c>
      <c r="B4718" s="1" t="s">
        <v>115</v>
      </c>
      <c r="C4718" s="1">
        <v>13</v>
      </c>
      <c r="D4718" s="1" t="s">
        <v>35</v>
      </c>
      <c r="E4718" s="1">
        <v>338.8</v>
      </c>
      <c r="F4718" s="1">
        <v>0</v>
      </c>
      <c r="G4718" s="1">
        <v>84</v>
      </c>
      <c r="H4718" s="1">
        <v>1</v>
      </c>
      <c r="I4718" s="1">
        <v>3112.3</v>
      </c>
      <c r="J4718" s="1">
        <v>9188</v>
      </c>
      <c r="K4718" s="1">
        <v>647</v>
      </c>
      <c r="L4718" s="1">
        <v>208.3</v>
      </c>
      <c r="M4718" s="1">
        <v>6484</v>
      </c>
      <c r="N4718" s="1">
        <v>14</v>
      </c>
      <c r="O4718" s="1">
        <v>50</v>
      </c>
      <c r="P4718" s="1">
        <v>0</v>
      </c>
      <c r="Q4718" s="1">
        <v>504</v>
      </c>
      <c r="R4718" s="1">
        <v>20.63</v>
      </c>
      <c r="S4718" s="1">
        <v>20.78</v>
      </c>
      <c r="T4718" s="1">
        <v>7038</v>
      </c>
      <c r="U4718" s="3" t="str">
        <f t="shared" si="73"/>
        <v>2017Plan</v>
      </c>
      <c r="V4718" s="2">
        <f>DATE(A4718,INDEX(Map!$H$1:$H$12,MATCH(B4718,Map!$G$1:$G$12,0),0),1)</f>
        <v>44075</v>
      </c>
      <c r="W4718" t="str">
        <f>IF(AND(V4718&gt;=Map!$K$2,V4718&lt;=Map!$L$2),"Base",IF(AND(V4718&gt;=Map!$K$3,V4718&lt;=Map!$L$3),"Fcst","N/A"))</f>
        <v>N/A</v>
      </c>
      <c r="X4718" t="str">
        <f>INDEX(Map!$B$2:$B$86,MATCH(D4718,Map!$A$2:$A$86,0),0)</f>
        <v>Trimble County 2</v>
      </c>
      <c r="Y4718" s="7">
        <f>IF(INDEX(Map!$C$2:$C$86,MATCH(D4718,Map!$A$2:$A$86,0),0)="","N/A",E4718*INDEX(Map!$C$2:$C$86,MATCH(D4718,Map!$A$2:$A$86,0),0))</f>
        <v>274.42800000000005</v>
      </c>
      <c r="Z4718" s="7">
        <f>IF(INDEX(Map!$D$2:$D$86,MATCH(D4718,Map!$A$2:$A$86,0),0)="","N/A",E4718*INDEX(Map!$D$2:$D$86,MATCH(D4718,Map!$A$2:$A$86,0),0))</f>
        <v>64.372</v>
      </c>
      <c r="AA4718" t="str">
        <f>INDEX(Map!$E$2:$E$86,MATCH(D4718,Map!$A$2:$A$86,0),0)</f>
        <v>Coal</v>
      </c>
    </row>
    <row r="4719" spans="1:27" x14ac:dyDescent="0.25">
      <c r="A4719" s="1" t="s">
        <v>122</v>
      </c>
      <c r="B4719" s="1" t="s">
        <v>115</v>
      </c>
      <c r="C4719" s="1">
        <v>14</v>
      </c>
      <c r="D4719" s="1" t="s">
        <v>36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0</v>
      </c>
      <c r="T4719" s="1">
        <v>0</v>
      </c>
      <c r="U4719" s="3" t="str">
        <f t="shared" si="73"/>
        <v>2017Plan</v>
      </c>
      <c r="V4719" s="2">
        <f>DATE(A4719,INDEX(Map!$H$1:$H$12,MATCH(B4719,Map!$G$1:$G$12,0),0),1)</f>
        <v>44075</v>
      </c>
      <c r="W4719" t="str">
        <f>IF(AND(V4719&gt;=Map!$K$2,V4719&lt;=Map!$L$2),"Base",IF(AND(V4719&gt;=Map!$K$3,V4719&lt;=Map!$L$3),"Fcst","N/A"))</f>
        <v>N/A</v>
      </c>
      <c r="X4719" t="str">
        <f>INDEX(Map!$B$2:$B$86,MATCH(D4719,Map!$A$2:$A$86,0),0)</f>
        <v>Cane Run 7</v>
      </c>
      <c r="Y4719" s="7">
        <f>IF(INDEX(Map!$C$2:$C$86,MATCH(D4719,Map!$A$2:$A$86,0),0)="","N/A",E4719*INDEX(Map!$C$2:$C$86,MATCH(D4719,Map!$A$2:$A$86,0),0))</f>
        <v>0</v>
      </c>
      <c r="Z4719" s="7">
        <f>IF(INDEX(Map!$D$2:$D$86,MATCH(D4719,Map!$A$2:$A$86,0),0)="","N/A",E4719*INDEX(Map!$D$2:$D$86,MATCH(D4719,Map!$A$2:$A$86,0),0))</f>
        <v>0</v>
      </c>
      <c r="AA4719" t="str">
        <f>INDEX(Map!$E$2:$E$86,MATCH(D4719,Map!$A$2:$A$86,0),0)</f>
        <v>NGCC</v>
      </c>
    </row>
    <row r="4720" spans="1:27" x14ac:dyDescent="0.25">
      <c r="A4720" s="1" t="s">
        <v>122</v>
      </c>
      <c r="B4720" s="1" t="s">
        <v>115</v>
      </c>
      <c r="C4720" s="1">
        <v>15</v>
      </c>
      <c r="D4720" s="1" t="s">
        <v>37</v>
      </c>
      <c r="E4720" s="1">
        <v>234.9</v>
      </c>
      <c r="F4720" s="1">
        <v>0</v>
      </c>
      <c r="G4720" s="1">
        <v>47.2</v>
      </c>
      <c r="H4720" s="1">
        <v>16</v>
      </c>
      <c r="I4720" s="1">
        <v>1611.2</v>
      </c>
      <c r="J4720" s="1">
        <v>6859</v>
      </c>
      <c r="K4720" s="1">
        <v>384</v>
      </c>
      <c r="L4720" s="1">
        <v>363.3</v>
      </c>
      <c r="M4720" s="1">
        <v>5854</v>
      </c>
      <c r="N4720" s="1">
        <v>48</v>
      </c>
      <c r="O4720" s="1">
        <v>173</v>
      </c>
      <c r="P4720" s="1">
        <v>0</v>
      </c>
      <c r="Q4720" s="1">
        <v>328</v>
      </c>
      <c r="R4720" s="1">
        <v>26.32</v>
      </c>
      <c r="S4720" s="1">
        <v>27.05</v>
      </c>
      <c r="T4720" s="1">
        <v>6355</v>
      </c>
      <c r="U4720" s="3" t="str">
        <f t="shared" si="73"/>
        <v>2017Plan</v>
      </c>
      <c r="V4720" s="2">
        <f>DATE(A4720,INDEX(Map!$H$1:$H$12,MATCH(B4720,Map!$G$1:$G$12,0),0),1)</f>
        <v>44075</v>
      </c>
      <c r="W4720" t="str">
        <f>IF(AND(V4720&gt;=Map!$K$2,V4720&lt;=Map!$L$2),"Base",IF(AND(V4720&gt;=Map!$K$3,V4720&lt;=Map!$L$3),"Fcst","N/A"))</f>
        <v>N/A</v>
      </c>
      <c r="X4720" t="str">
        <f>INDEX(Map!$B$2:$B$86,MATCH(D4720,Map!$A$2:$A$86,0),0)</f>
        <v>Cane Run 7</v>
      </c>
      <c r="Y4720" s="7">
        <f>IF(INDEX(Map!$C$2:$C$86,MATCH(D4720,Map!$A$2:$A$86,0),0)="","N/A",E4720*INDEX(Map!$C$2:$C$86,MATCH(D4720,Map!$A$2:$A$86,0),0))</f>
        <v>183.22200000000001</v>
      </c>
      <c r="Z4720" s="7">
        <f>IF(INDEX(Map!$D$2:$D$86,MATCH(D4720,Map!$A$2:$A$86,0),0)="","N/A",E4720*INDEX(Map!$D$2:$D$86,MATCH(D4720,Map!$A$2:$A$86,0),0))</f>
        <v>51.678000000000004</v>
      </c>
      <c r="AA4720" t="str">
        <f>INDEX(Map!$E$2:$E$86,MATCH(D4720,Map!$A$2:$A$86,0),0)</f>
        <v>NGCC</v>
      </c>
    </row>
    <row r="4721" spans="1:27" x14ac:dyDescent="0.25">
      <c r="A4721" s="1" t="s">
        <v>122</v>
      </c>
      <c r="B4721" s="1" t="s">
        <v>115</v>
      </c>
      <c r="C4721" s="1">
        <v>16</v>
      </c>
      <c r="D4721" s="1" t="s">
        <v>38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0</v>
      </c>
      <c r="T4721" s="1">
        <v>0</v>
      </c>
      <c r="U4721" s="3" t="str">
        <f t="shared" si="73"/>
        <v>2017Plan</v>
      </c>
      <c r="V4721" s="2">
        <f>DATE(A4721,INDEX(Map!$H$1:$H$12,MATCH(B4721,Map!$G$1:$G$12,0),0),1)</f>
        <v>44075</v>
      </c>
      <c r="W4721" t="str">
        <f>IF(AND(V4721&gt;=Map!$K$2,V4721&lt;=Map!$L$2),"Base",IF(AND(V4721&gt;=Map!$K$3,V4721&lt;=Map!$L$3),"Fcst","N/A"))</f>
        <v>N/A</v>
      </c>
      <c r="X4721" t="str">
        <f>INDEX(Map!$B$2:$B$86,MATCH(D4721,Map!$A$2:$A$86,0),0)</f>
        <v>Brown 5</v>
      </c>
      <c r="Y4721" s="7">
        <f>IF(INDEX(Map!$C$2:$C$86,MATCH(D4721,Map!$A$2:$A$86,0),0)="","N/A",E4721*INDEX(Map!$C$2:$C$86,MATCH(D4721,Map!$A$2:$A$86,0),0))</f>
        <v>0</v>
      </c>
      <c r="Z4721" s="7">
        <f>IF(INDEX(Map!$D$2:$D$86,MATCH(D4721,Map!$A$2:$A$86,0),0)="","N/A",E4721*INDEX(Map!$D$2:$D$86,MATCH(D4721,Map!$A$2:$A$86,0),0))</f>
        <v>0</v>
      </c>
      <c r="AA4721" t="str">
        <f>INDEX(Map!$E$2:$E$86,MATCH(D4721,Map!$A$2:$A$86,0),0)</f>
        <v>SCCT</v>
      </c>
    </row>
    <row r="4722" spans="1:27" x14ac:dyDescent="0.25">
      <c r="A4722" s="1" t="s">
        <v>122</v>
      </c>
      <c r="B4722" s="1" t="s">
        <v>115</v>
      </c>
      <c r="C4722" s="1">
        <v>17</v>
      </c>
      <c r="D4722" s="1" t="s">
        <v>39</v>
      </c>
      <c r="E4722" s="1">
        <v>0.1</v>
      </c>
      <c r="F4722" s="1">
        <v>0</v>
      </c>
      <c r="G4722" s="1">
        <v>0.1</v>
      </c>
      <c r="H4722" s="1">
        <v>4</v>
      </c>
      <c r="I4722" s="1">
        <v>1.9</v>
      </c>
      <c r="J4722" s="1">
        <v>16510</v>
      </c>
      <c r="K4722" s="1">
        <v>4</v>
      </c>
      <c r="L4722" s="1">
        <v>365.3</v>
      </c>
      <c r="M4722" s="1">
        <v>7</v>
      </c>
      <c r="N4722" s="1">
        <v>0</v>
      </c>
      <c r="O4722" s="1">
        <v>0</v>
      </c>
      <c r="P4722" s="1">
        <v>0</v>
      </c>
      <c r="Q4722" s="1">
        <v>0</v>
      </c>
      <c r="R4722" s="1">
        <v>60.32</v>
      </c>
      <c r="S4722" s="1">
        <v>60.32</v>
      </c>
      <c r="T4722" s="1">
        <v>7</v>
      </c>
      <c r="U4722" s="3" t="str">
        <f t="shared" si="73"/>
        <v>2017Plan</v>
      </c>
      <c r="V4722" s="2">
        <f>DATE(A4722,INDEX(Map!$H$1:$H$12,MATCH(B4722,Map!$G$1:$G$12,0),0),1)</f>
        <v>44075</v>
      </c>
      <c r="W4722" t="str">
        <f>IF(AND(V4722&gt;=Map!$K$2,V4722&lt;=Map!$L$2),"Base",IF(AND(V4722&gt;=Map!$K$3,V4722&lt;=Map!$L$3),"Fcst","N/A"))</f>
        <v>N/A</v>
      </c>
      <c r="X4722" t="str">
        <f>INDEX(Map!$B$2:$B$86,MATCH(D4722,Map!$A$2:$A$86,0),0)</f>
        <v>Brown 5</v>
      </c>
      <c r="Y4722" s="7">
        <f>IF(INDEX(Map!$C$2:$C$86,MATCH(D4722,Map!$A$2:$A$86,0),0)="","N/A",E4722*INDEX(Map!$C$2:$C$86,MATCH(D4722,Map!$A$2:$A$86,0),0))</f>
        <v>4.7E-2</v>
      </c>
      <c r="Z4722" s="7">
        <f>IF(INDEX(Map!$D$2:$D$86,MATCH(D4722,Map!$A$2:$A$86,0),0)="","N/A",E4722*INDEX(Map!$D$2:$D$86,MATCH(D4722,Map!$A$2:$A$86,0),0))</f>
        <v>5.3000000000000005E-2</v>
      </c>
      <c r="AA4722" t="str">
        <f>INDEX(Map!$E$2:$E$86,MATCH(D4722,Map!$A$2:$A$86,0),0)</f>
        <v>SCCT</v>
      </c>
    </row>
    <row r="4723" spans="1:27" x14ac:dyDescent="0.25">
      <c r="A4723" s="1" t="s">
        <v>122</v>
      </c>
      <c r="B4723" s="1" t="s">
        <v>115</v>
      </c>
      <c r="C4723" s="1">
        <v>18</v>
      </c>
      <c r="D4723" s="1" t="s">
        <v>40</v>
      </c>
      <c r="E4723" s="1">
        <v>0</v>
      </c>
      <c r="F4723" s="1">
        <v>0</v>
      </c>
      <c r="G4723" s="1">
        <v>0</v>
      </c>
      <c r="H4723" s="1">
        <v>0</v>
      </c>
      <c r="I4723" s="1">
        <v>0</v>
      </c>
      <c r="J4723" s="1">
        <v>0</v>
      </c>
      <c r="K4723" s="1">
        <v>0</v>
      </c>
      <c r="L4723" s="1">
        <v>0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1">
        <v>0</v>
      </c>
      <c r="S4723" s="1">
        <v>0</v>
      </c>
      <c r="T4723" s="1">
        <v>0</v>
      </c>
      <c r="U4723" s="3" t="str">
        <f t="shared" si="73"/>
        <v>2017Plan</v>
      </c>
      <c r="V4723" s="2">
        <f>DATE(A4723,INDEX(Map!$H$1:$H$12,MATCH(B4723,Map!$G$1:$G$12,0),0),1)</f>
        <v>44075</v>
      </c>
      <c r="W4723" t="str">
        <f>IF(AND(V4723&gt;=Map!$K$2,V4723&lt;=Map!$L$2),"Base",IF(AND(V4723&gt;=Map!$K$3,V4723&lt;=Map!$L$3),"Fcst","N/A"))</f>
        <v>N/A</v>
      </c>
      <c r="X4723" t="str">
        <f>INDEX(Map!$B$2:$B$86,MATCH(D4723,Map!$A$2:$A$86,0),0)</f>
        <v>Brown 6</v>
      </c>
      <c r="Y4723" s="7">
        <f>IF(INDEX(Map!$C$2:$C$86,MATCH(D4723,Map!$A$2:$A$86,0),0)="","N/A",E4723*INDEX(Map!$C$2:$C$86,MATCH(D4723,Map!$A$2:$A$86,0),0))</f>
        <v>0</v>
      </c>
      <c r="Z4723" s="7">
        <f>IF(INDEX(Map!$D$2:$D$86,MATCH(D4723,Map!$A$2:$A$86,0),0)="","N/A",E4723*INDEX(Map!$D$2:$D$86,MATCH(D4723,Map!$A$2:$A$86,0),0))</f>
        <v>0</v>
      </c>
      <c r="AA4723" t="str">
        <f>INDEX(Map!$E$2:$E$86,MATCH(D4723,Map!$A$2:$A$86,0),0)</f>
        <v>SCCT</v>
      </c>
    </row>
    <row r="4724" spans="1:27" x14ac:dyDescent="0.25">
      <c r="A4724" s="1" t="s">
        <v>122</v>
      </c>
      <c r="B4724" s="1" t="s">
        <v>115</v>
      </c>
      <c r="C4724" s="1">
        <v>19</v>
      </c>
      <c r="D4724" s="1" t="s">
        <v>41</v>
      </c>
      <c r="E4724" s="1">
        <v>0.9</v>
      </c>
      <c r="F4724" s="1">
        <v>0</v>
      </c>
      <c r="G4724" s="1">
        <v>0.8</v>
      </c>
      <c r="H4724" s="1">
        <v>3</v>
      </c>
      <c r="I4724" s="1">
        <v>11.3</v>
      </c>
      <c r="J4724" s="1">
        <v>11975</v>
      </c>
      <c r="K4724" s="1">
        <v>9</v>
      </c>
      <c r="L4724" s="1">
        <v>365.3</v>
      </c>
      <c r="M4724" s="1">
        <v>41</v>
      </c>
      <c r="N4724" s="1">
        <v>1</v>
      </c>
      <c r="O4724" s="1">
        <v>27</v>
      </c>
      <c r="P4724" s="1">
        <v>0</v>
      </c>
      <c r="Q4724" s="1">
        <v>4</v>
      </c>
      <c r="R4724" s="1">
        <v>48.01</v>
      </c>
      <c r="S4724" s="1">
        <v>76.86</v>
      </c>
      <c r="T4724" s="1">
        <v>73</v>
      </c>
      <c r="U4724" s="3" t="str">
        <f t="shared" si="73"/>
        <v>2017Plan</v>
      </c>
      <c r="V4724" s="2">
        <f>DATE(A4724,INDEX(Map!$H$1:$H$12,MATCH(B4724,Map!$G$1:$G$12,0),0),1)</f>
        <v>44075</v>
      </c>
      <c r="W4724" t="str">
        <f>IF(AND(V4724&gt;=Map!$K$2,V4724&lt;=Map!$L$2),"Base",IF(AND(V4724&gt;=Map!$K$3,V4724&lt;=Map!$L$3),"Fcst","N/A"))</f>
        <v>N/A</v>
      </c>
      <c r="X4724" t="str">
        <f>INDEX(Map!$B$2:$B$86,MATCH(D4724,Map!$A$2:$A$86,0),0)</f>
        <v>Brown 7</v>
      </c>
      <c r="Y4724" s="7">
        <f>IF(INDEX(Map!$C$2:$C$86,MATCH(D4724,Map!$A$2:$A$86,0),0)="","N/A",E4724*INDEX(Map!$C$2:$C$86,MATCH(D4724,Map!$A$2:$A$86,0),0))</f>
        <v>0.55800000000000005</v>
      </c>
      <c r="Z4724" s="7">
        <f>IF(INDEX(Map!$D$2:$D$86,MATCH(D4724,Map!$A$2:$A$86,0),0)="","N/A",E4724*INDEX(Map!$D$2:$D$86,MATCH(D4724,Map!$A$2:$A$86,0),0))</f>
        <v>0.34200000000000003</v>
      </c>
      <c r="AA4724" t="str">
        <f>INDEX(Map!$E$2:$E$86,MATCH(D4724,Map!$A$2:$A$86,0),0)</f>
        <v>SCCT</v>
      </c>
    </row>
    <row r="4725" spans="1:27" x14ac:dyDescent="0.25">
      <c r="A4725" s="1" t="s">
        <v>122</v>
      </c>
      <c r="B4725" s="1" t="s">
        <v>115</v>
      </c>
      <c r="C4725" s="1">
        <v>20</v>
      </c>
      <c r="D4725" s="1" t="s">
        <v>42</v>
      </c>
      <c r="E4725" s="1">
        <v>0.5</v>
      </c>
      <c r="F4725" s="1">
        <v>0</v>
      </c>
      <c r="G4725" s="1">
        <v>0.5</v>
      </c>
      <c r="H4725" s="1">
        <v>2</v>
      </c>
      <c r="I4725" s="1">
        <v>7.1</v>
      </c>
      <c r="J4725" s="1">
        <v>15577</v>
      </c>
      <c r="K4725" s="1">
        <v>8</v>
      </c>
      <c r="L4725" s="1">
        <v>365.3</v>
      </c>
      <c r="M4725" s="1">
        <v>26</v>
      </c>
      <c r="N4725" s="1">
        <v>0</v>
      </c>
      <c r="O4725" s="1">
        <v>1</v>
      </c>
      <c r="P4725" s="1">
        <v>0</v>
      </c>
      <c r="Q4725" s="1">
        <v>0</v>
      </c>
      <c r="R4725" s="1">
        <v>56.91</v>
      </c>
      <c r="S4725" s="1">
        <v>58.1</v>
      </c>
      <c r="T4725" s="1">
        <v>27</v>
      </c>
      <c r="U4725" s="3" t="str">
        <f t="shared" si="73"/>
        <v>2017Plan</v>
      </c>
      <c r="V4725" s="2">
        <f>DATE(A4725,INDEX(Map!$H$1:$H$12,MATCH(B4725,Map!$G$1:$G$12,0),0),1)</f>
        <v>44075</v>
      </c>
      <c r="W4725" t="str">
        <f>IF(AND(V4725&gt;=Map!$K$2,V4725&lt;=Map!$L$2),"Base",IF(AND(V4725&gt;=Map!$K$3,V4725&lt;=Map!$L$3),"Fcst","N/A"))</f>
        <v>N/A</v>
      </c>
      <c r="X4725" t="str">
        <f>INDEX(Map!$B$2:$B$86,MATCH(D4725,Map!$A$2:$A$86,0),0)</f>
        <v>Brown 8</v>
      </c>
      <c r="Y4725" s="7">
        <f>IF(INDEX(Map!$C$2:$C$86,MATCH(D4725,Map!$A$2:$A$86,0),0)="","N/A",E4725*INDEX(Map!$C$2:$C$86,MATCH(D4725,Map!$A$2:$A$86,0),0))</f>
        <v>0.5</v>
      </c>
      <c r="Z4725" s="7" t="str">
        <f>IF(INDEX(Map!$D$2:$D$86,MATCH(D4725,Map!$A$2:$A$86,0),0)="","N/A",E4725*INDEX(Map!$D$2:$D$86,MATCH(D4725,Map!$A$2:$A$86,0),0))</f>
        <v>N/A</v>
      </c>
      <c r="AA4725" t="str">
        <f>INDEX(Map!$E$2:$E$86,MATCH(D4725,Map!$A$2:$A$86,0),0)</f>
        <v>SCCT</v>
      </c>
    </row>
    <row r="4726" spans="1:27" x14ac:dyDescent="0.25">
      <c r="A4726" s="1" t="s">
        <v>122</v>
      </c>
      <c r="B4726" s="1" t="s">
        <v>115</v>
      </c>
      <c r="C4726" s="1">
        <v>21</v>
      </c>
      <c r="D4726" s="1" t="s">
        <v>43</v>
      </c>
      <c r="E4726" s="1">
        <v>0.1</v>
      </c>
      <c r="F4726" s="1">
        <v>0</v>
      </c>
      <c r="G4726" s="1">
        <v>0.1</v>
      </c>
      <c r="H4726" s="1">
        <v>4</v>
      </c>
      <c r="I4726" s="1">
        <v>1.7</v>
      </c>
      <c r="J4726" s="1">
        <v>16329</v>
      </c>
      <c r="K4726" s="1">
        <v>4</v>
      </c>
      <c r="L4726" s="1">
        <v>365.3</v>
      </c>
      <c r="M4726" s="1">
        <v>6</v>
      </c>
      <c r="N4726" s="1">
        <v>0</v>
      </c>
      <c r="O4726" s="1">
        <v>0</v>
      </c>
      <c r="P4726" s="1">
        <v>0</v>
      </c>
      <c r="Q4726" s="1">
        <v>0</v>
      </c>
      <c r="R4726" s="1">
        <v>59.65</v>
      </c>
      <c r="S4726" s="1">
        <v>59.65</v>
      </c>
      <c r="T4726" s="1">
        <v>6</v>
      </c>
      <c r="U4726" s="3" t="str">
        <f t="shared" si="73"/>
        <v>2017Plan</v>
      </c>
      <c r="V4726" s="2">
        <f>DATE(A4726,INDEX(Map!$H$1:$H$12,MATCH(B4726,Map!$G$1:$G$12,0),0),1)</f>
        <v>44075</v>
      </c>
      <c r="W4726" t="str">
        <f>IF(AND(V4726&gt;=Map!$K$2,V4726&lt;=Map!$L$2),"Base",IF(AND(V4726&gt;=Map!$K$3,V4726&lt;=Map!$L$3),"Fcst","N/A"))</f>
        <v>N/A</v>
      </c>
      <c r="X4726" t="str">
        <f>INDEX(Map!$B$2:$B$86,MATCH(D4726,Map!$A$2:$A$86,0),0)</f>
        <v>Brown 8</v>
      </c>
      <c r="Y4726" s="7">
        <f>IF(INDEX(Map!$C$2:$C$86,MATCH(D4726,Map!$A$2:$A$86,0),0)="","N/A",E4726*INDEX(Map!$C$2:$C$86,MATCH(D4726,Map!$A$2:$A$86,0),0))</f>
        <v>0.1</v>
      </c>
      <c r="Z4726" s="7" t="str">
        <f>IF(INDEX(Map!$D$2:$D$86,MATCH(D4726,Map!$A$2:$A$86,0),0)="","N/A",E4726*INDEX(Map!$D$2:$D$86,MATCH(D4726,Map!$A$2:$A$86,0),0))</f>
        <v>N/A</v>
      </c>
      <c r="AA4726" t="str">
        <f>INDEX(Map!$E$2:$E$86,MATCH(D4726,Map!$A$2:$A$86,0),0)</f>
        <v>SCCT</v>
      </c>
    </row>
    <row r="4727" spans="1:27" x14ac:dyDescent="0.25">
      <c r="A4727" s="1" t="s">
        <v>122</v>
      </c>
      <c r="B4727" s="1" t="s">
        <v>115</v>
      </c>
      <c r="C4727" s="1">
        <v>22</v>
      </c>
      <c r="D4727" s="1" t="s">
        <v>44</v>
      </c>
      <c r="E4727" s="1">
        <v>0.5</v>
      </c>
      <c r="F4727" s="1">
        <v>0</v>
      </c>
      <c r="G4727" s="1">
        <v>0.6</v>
      </c>
      <c r="H4727" s="1">
        <v>1</v>
      </c>
      <c r="I4727" s="1">
        <v>6.9</v>
      </c>
      <c r="J4727" s="1">
        <v>14571</v>
      </c>
      <c r="K4727" s="1">
        <v>7</v>
      </c>
      <c r="L4727" s="1">
        <v>365.3</v>
      </c>
      <c r="M4727" s="1">
        <v>25</v>
      </c>
      <c r="N4727" s="1">
        <v>0</v>
      </c>
      <c r="O4727" s="1">
        <v>0</v>
      </c>
      <c r="P4727" s="1">
        <v>0</v>
      </c>
      <c r="Q4727" s="1">
        <v>0</v>
      </c>
      <c r="R4727" s="1">
        <v>53.23</v>
      </c>
      <c r="S4727" s="1">
        <v>53.88</v>
      </c>
      <c r="T4727" s="1">
        <v>26</v>
      </c>
      <c r="U4727" s="3" t="str">
        <f t="shared" si="73"/>
        <v>2017Plan</v>
      </c>
      <c r="V4727" s="2">
        <f>DATE(A4727,INDEX(Map!$H$1:$H$12,MATCH(B4727,Map!$G$1:$G$12,0),0),1)</f>
        <v>44075</v>
      </c>
      <c r="W4727" t="str">
        <f>IF(AND(V4727&gt;=Map!$K$2,V4727&lt;=Map!$L$2),"Base",IF(AND(V4727&gt;=Map!$K$3,V4727&lt;=Map!$L$3),"Fcst","N/A"))</f>
        <v>N/A</v>
      </c>
      <c r="X4727" t="str">
        <f>INDEX(Map!$B$2:$B$86,MATCH(D4727,Map!$A$2:$A$86,0),0)</f>
        <v>Brown 9</v>
      </c>
      <c r="Y4727" s="7">
        <f>IF(INDEX(Map!$C$2:$C$86,MATCH(D4727,Map!$A$2:$A$86,0),0)="","N/A",E4727*INDEX(Map!$C$2:$C$86,MATCH(D4727,Map!$A$2:$A$86,0),0))</f>
        <v>0.5</v>
      </c>
      <c r="Z4727" s="7" t="str">
        <f>IF(INDEX(Map!$D$2:$D$86,MATCH(D4727,Map!$A$2:$A$86,0),0)="","N/A",E4727*INDEX(Map!$D$2:$D$86,MATCH(D4727,Map!$A$2:$A$86,0),0))</f>
        <v>N/A</v>
      </c>
      <c r="AA4727" t="str">
        <f>INDEX(Map!$E$2:$E$86,MATCH(D4727,Map!$A$2:$A$86,0),0)</f>
        <v>SCCT</v>
      </c>
    </row>
    <row r="4728" spans="1:27" x14ac:dyDescent="0.25">
      <c r="A4728" s="1" t="s">
        <v>122</v>
      </c>
      <c r="B4728" s="1" t="s">
        <v>115</v>
      </c>
      <c r="C4728" s="1">
        <v>23</v>
      </c>
      <c r="D4728" s="1" t="s">
        <v>45</v>
      </c>
      <c r="E4728" s="1">
        <v>0.1</v>
      </c>
      <c r="F4728" s="1">
        <v>0</v>
      </c>
      <c r="G4728" s="1">
        <v>0.1</v>
      </c>
      <c r="H4728" s="1">
        <v>3</v>
      </c>
      <c r="I4728" s="1">
        <v>1.8</v>
      </c>
      <c r="J4728" s="1">
        <v>16329</v>
      </c>
      <c r="K4728" s="1">
        <v>4</v>
      </c>
      <c r="L4728" s="1">
        <v>365.3</v>
      </c>
      <c r="M4728" s="1">
        <v>7</v>
      </c>
      <c r="N4728" s="1">
        <v>0</v>
      </c>
      <c r="O4728" s="1">
        <v>0</v>
      </c>
      <c r="P4728" s="1">
        <v>0</v>
      </c>
      <c r="Q4728" s="1">
        <v>0</v>
      </c>
      <c r="R4728" s="1">
        <v>59.65</v>
      </c>
      <c r="S4728" s="1">
        <v>59.65</v>
      </c>
      <c r="T4728" s="1">
        <v>7</v>
      </c>
      <c r="U4728" s="3" t="str">
        <f t="shared" si="73"/>
        <v>2017Plan</v>
      </c>
      <c r="V4728" s="2">
        <f>DATE(A4728,INDEX(Map!$H$1:$H$12,MATCH(B4728,Map!$G$1:$G$12,0),0),1)</f>
        <v>44075</v>
      </c>
      <c r="W4728" t="str">
        <f>IF(AND(V4728&gt;=Map!$K$2,V4728&lt;=Map!$L$2),"Base",IF(AND(V4728&gt;=Map!$K$3,V4728&lt;=Map!$L$3),"Fcst","N/A"))</f>
        <v>N/A</v>
      </c>
      <c r="X4728" t="str">
        <f>INDEX(Map!$B$2:$B$86,MATCH(D4728,Map!$A$2:$A$86,0),0)</f>
        <v>Brown 9</v>
      </c>
      <c r="Y4728" s="7">
        <f>IF(INDEX(Map!$C$2:$C$86,MATCH(D4728,Map!$A$2:$A$86,0),0)="","N/A",E4728*INDEX(Map!$C$2:$C$86,MATCH(D4728,Map!$A$2:$A$86,0),0))</f>
        <v>0.1</v>
      </c>
      <c r="Z4728" s="7" t="str">
        <f>IF(INDEX(Map!$D$2:$D$86,MATCH(D4728,Map!$A$2:$A$86,0),0)="","N/A",E4728*INDEX(Map!$D$2:$D$86,MATCH(D4728,Map!$A$2:$A$86,0),0))</f>
        <v>N/A</v>
      </c>
      <c r="AA4728" t="str">
        <f>INDEX(Map!$E$2:$E$86,MATCH(D4728,Map!$A$2:$A$86,0),0)</f>
        <v>SCCT</v>
      </c>
    </row>
    <row r="4729" spans="1:27" x14ac:dyDescent="0.25">
      <c r="A4729" s="1" t="s">
        <v>122</v>
      </c>
      <c r="B4729" s="1" t="s">
        <v>115</v>
      </c>
      <c r="C4729" s="1">
        <v>24</v>
      </c>
      <c r="D4729" s="1" t="s">
        <v>46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0</v>
      </c>
      <c r="U4729" s="3" t="str">
        <f t="shared" si="73"/>
        <v>2017Plan</v>
      </c>
      <c r="V4729" s="2">
        <f>DATE(A4729,INDEX(Map!$H$1:$H$12,MATCH(B4729,Map!$G$1:$G$12,0),0),1)</f>
        <v>44075</v>
      </c>
      <c r="W4729" t="str">
        <f>IF(AND(V4729&gt;=Map!$K$2,V4729&lt;=Map!$L$2),"Base",IF(AND(V4729&gt;=Map!$K$3,V4729&lt;=Map!$L$3),"Fcst","N/A"))</f>
        <v>N/A</v>
      </c>
      <c r="X4729" t="str">
        <f>INDEX(Map!$B$2:$B$86,MATCH(D4729,Map!$A$2:$A$86,0),0)</f>
        <v>Brown 10</v>
      </c>
      <c r="Y4729" s="7">
        <f>IF(INDEX(Map!$C$2:$C$86,MATCH(D4729,Map!$A$2:$A$86,0),0)="","N/A",E4729*INDEX(Map!$C$2:$C$86,MATCH(D4729,Map!$A$2:$A$86,0),0))</f>
        <v>0</v>
      </c>
      <c r="Z4729" s="7" t="str">
        <f>IF(INDEX(Map!$D$2:$D$86,MATCH(D4729,Map!$A$2:$A$86,0),0)="","N/A",E4729*INDEX(Map!$D$2:$D$86,MATCH(D4729,Map!$A$2:$A$86,0),0))</f>
        <v>N/A</v>
      </c>
      <c r="AA4729" t="str">
        <f>INDEX(Map!$E$2:$E$86,MATCH(D4729,Map!$A$2:$A$86,0),0)</f>
        <v>SCCT</v>
      </c>
    </row>
    <row r="4730" spans="1:27" x14ac:dyDescent="0.25">
      <c r="A4730" s="1" t="s">
        <v>122</v>
      </c>
      <c r="B4730" s="1" t="s">
        <v>115</v>
      </c>
      <c r="C4730" s="1">
        <v>25</v>
      </c>
      <c r="D4730" s="1" t="s">
        <v>47</v>
      </c>
      <c r="E4730" s="1">
        <v>0.1</v>
      </c>
      <c r="F4730" s="1">
        <v>0</v>
      </c>
      <c r="G4730" s="1">
        <v>0.1</v>
      </c>
      <c r="H4730" s="1">
        <v>3</v>
      </c>
      <c r="I4730" s="1">
        <v>1.8</v>
      </c>
      <c r="J4730" s="1">
        <v>16329</v>
      </c>
      <c r="K4730" s="1">
        <v>4</v>
      </c>
      <c r="L4730" s="1">
        <v>365.3</v>
      </c>
      <c r="M4730" s="1">
        <v>7</v>
      </c>
      <c r="N4730" s="1">
        <v>0</v>
      </c>
      <c r="O4730" s="1">
        <v>0</v>
      </c>
      <c r="P4730" s="1">
        <v>0</v>
      </c>
      <c r="Q4730" s="1">
        <v>0</v>
      </c>
      <c r="R4730" s="1">
        <v>59.65</v>
      </c>
      <c r="S4730" s="1">
        <v>59.65</v>
      </c>
      <c r="T4730" s="1">
        <v>7</v>
      </c>
      <c r="U4730" s="3" t="str">
        <f t="shared" si="73"/>
        <v>2017Plan</v>
      </c>
      <c r="V4730" s="2">
        <f>DATE(A4730,INDEX(Map!$H$1:$H$12,MATCH(B4730,Map!$G$1:$G$12,0),0),1)</f>
        <v>44075</v>
      </c>
      <c r="W4730" t="str">
        <f>IF(AND(V4730&gt;=Map!$K$2,V4730&lt;=Map!$L$2),"Base",IF(AND(V4730&gt;=Map!$K$3,V4730&lt;=Map!$L$3),"Fcst","N/A"))</f>
        <v>N/A</v>
      </c>
      <c r="X4730" t="str">
        <f>INDEX(Map!$B$2:$B$86,MATCH(D4730,Map!$A$2:$A$86,0),0)</f>
        <v>Brown 10</v>
      </c>
      <c r="Y4730" s="7">
        <f>IF(INDEX(Map!$C$2:$C$86,MATCH(D4730,Map!$A$2:$A$86,0),0)="","N/A",E4730*INDEX(Map!$C$2:$C$86,MATCH(D4730,Map!$A$2:$A$86,0),0))</f>
        <v>0.1</v>
      </c>
      <c r="Z4730" s="7" t="str">
        <f>IF(INDEX(Map!$D$2:$D$86,MATCH(D4730,Map!$A$2:$A$86,0),0)="","N/A",E4730*INDEX(Map!$D$2:$D$86,MATCH(D4730,Map!$A$2:$A$86,0),0))</f>
        <v>N/A</v>
      </c>
      <c r="AA4730" t="str">
        <f>INDEX(Map!$E$2:$E$86,MATCH(D4730,Map!$A$2:$A$86,0),0)</f>
        <v>SCCT</v>
      </c>
    </row>
    <row r="4731" spans="1:27" x14ac:dyDescent="0.25">
      <c r="A4731" s="1" t="s">
        <v>122</v>
      </c>
      <c r="B4731" s="1" t="s">
        <v>115</v>
      </c>
      <c r="C4731" s="1">
        <v>26</v>
      </c>
      <c r="D4731" s="1" t="s">
        <v>48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</v>
      </c>
      <c r="U4731" s="3" t="str">
        <f t="shared" si="73"/>
        <v>2017Plan</v>
      </c>
      <c r="V4731" s="2">
        <f>DATE(A4731,INDEX(Map!$H$1:$H$12,MATCH(B4731,Map!$G$1:$G$12,0),0),1)</f>
        <v>44075</v>
      </c>
      <c r="W4731" t="str">
        <f>IF(AND(V4731&gt;=Map!$K$2,V4731&lt;=Map!$L$2),"Base",IF(AND(V4731&gt;=Map!$K$3,V4731&lt;=Map!$L$3),"Fcst","N/A"))</f>
        <v>N/A</v>
      </c>
      <c r="X4731" t="str">
        <f>INDEX(Map!$B$2:$B$86,MATCH(D4731,Map!$A$2:$A$86,0),0)</f>
        <v>Brown 11</v>
      </c>
      <c r="Y4731" s="7">
        <f>IF(INDEX(Map!$C$2:$C$86,MATCH(D4731,Map!$A$2:$A$86,0),0)="","N/A",E4731*INDEX(Map!$C$2:$C$86,MATCH(D4731,Map!$A$2:$A$86,0),0))</f>
        <v>0</v>
      </c>
      <c r="Z4731" s="7" t="str">
        <f>IF(INDEX(Map!$D$2:$D$86,MATCH(D4731,Map!$A$2:$A$86,0),0)="","N/A",E4731*INDEX(Map!$D$2:$D$86,MATCH(D4731,Map!$A$2:$A$86,0),0))</f>
        <v>N/A</v>
      </c>
      <c r="AA4731" t="str">
        <f>INDEX(Map!$E$2:$E$86,MATCH(D4731,Map!$A$2:$A$86,0),0)</f>
        <v>SCCT</v>
      </c>
    </row>
    <row r="4732" spans="1:27" x14ac:dyDescent="0.25">
      <c r="A4732" s="1" t="s">
        <v>122</v>
      </c>
      <c r="B4732" s="1" t="s">
        <v>115</v>
      </c>
      <c r="C4732" s="1">
        <v>27</v>
      </c>
      <c r="D4732" s="1" t="s">
        <v>49</v>
      </c>
      <c r="E4732" s="1">
        <v>0.1</v>
      </c>
      <c r="F4732" s="1">
        <v>0</v>
      </c>
      <c r="G4732" s="1">
        <v>0.1</v>
      </c>
      <c r="H4732" s="1">
        <v>3</v>
      </c>
      <c r="I4732" s="1">
        <v>1.7</v>
      </c>
      <c r="J4732" s="1">
        <v>16329</v>
      </c>
      <c r="K4732" s="1">
        <v>4</v>
      </c>
      <c r="L4732" s="1">
        <v>365.3</v>
      </c>
      <c r="M4732" s="1">
        <v>6</v>
      </c>
      <c r="N4732" s="1">
        <v>0</v>
      </c>
      <c r="O4732" s="1">
        <v>0</v>
      </c>
      <c r="P4732" s="1">
        <v>0</v>
      </c>
      <c r="Q4732" s="1">
        <v>0</v>
      </c>
      <c r="R4732" s="1">
        <v>59.65</v>
      </c>
      <c r="S4732" s="1">
        <v>59.65</v>
      </c>
      <c r="T4732" s="1">
        <v>6</v>
      </c>
      <c r="U4732" s="3" t="str">
        <f t="shared" si="73"/>
        <v>2017Plan</v>
      </c>
      <c r="V4732" s="2">
        <f>DATE(A4732,INDEX(Map!$H$1:$H$12,MATCH(B4732,Map!$G$1:$G$12,0),0),1)</f>
        <v>44075</v>
      </c>
      <c r="W4732" t="str">
        <f>IF(AND(V4732&gt;=Map!$K$2,V4732&lt;=Map!$L$2),"Base",IF(AND(V4732&gt;=Map!$K$3,V4732&lt;=Map!$L$3),"Fcst","N/A"))</f>
        <v>N/A</v>
      </c>
      <c r="X4732" t="str">
        <f>INDEX(Map!$B$2:$B$86,MATCH(D4732,Map!$A$2:$A$86,0),0)</f>
        <v>Brown 11</v>
      </c>
      <c r="Y4732" s="7">
        <f>IF(INDEX(Map!$C$2:$C$86,MATCH(D4732,Map!$A$2:$A$86,0),0)="","N/A",E4732*INDEX(Map!$C$2:$C$86,MATCH(D4732,Map!$A$2:$A$86,0),0))</f>
        <v>0.1</v>
      </c>
      <c r="Z4732" s="7" t="str">
        <f>IF(INDEX(Map!$D$2:$D$86,MATCH(D4732,Map!$A$2:$A$86,0),0)="","N/A",E4732*INDEX(Map!$D$2:$D$86,MATCH(D4732,Map!$A$2:$A$86,0),0))</f>
        <v>N/A</v>
      </c>
      <c r="AA4732" t="str">
        <f>INDEX(Map!$E$2:$E$86,MATCH(D4732,Map!$A$2:$A$86,0),0)</f>
        <v>SCCT</v>
      </c>
    </row>
    <row r="4733" spans="1:27" x14ac:dyDescent="0.25">
      <c r="A4733" s="1" t="s">
        <v>122</v>
      </c>
      <c r="B4733" s="1" t="s">
        <v>115</v>
      </c>
      <c r="C4733" s="1">
        <v>28</v>
      </c>
      <c r="D4733" s="1" t="s">
        <v>50</v>
      </c>
      <c r="E4733" s="1">
        <v>4.7</v>
      </c>
      <c r="F4733" s="1">
        <v>0</v>
      </c>
      <c r="G4733" s="1">
        <v>4</v>
      </c>
      <c r="H4733" s="1">
        <v>5</v>
      </c>
      <c r="I4733" s="1">
        <v>54.8</v>
      </c>
      <c r="J4733" s="1">
        <v>11743</v>
      </c>
      <c r="K4733" s="1">
        <v>43</v>
      </c>
      <c r="L4733" s="1">
        <v>365.3</v>
      </c>
      <c r="M4733" s="1">
        <v>200</v>
      </c>
      <c r="N4733" s="1">
        <v>0</v>
      </c>
      <c r="O4733" s="1">
        <v>1</v>
      </c>
      <c r="P4733" s="1">
        <v>0</v>
      </c>
      <c r="Q4733" s="1">
        <v>0</v>
      </c>
      <c r="R4733" s="1">
        <v>42.9</v>
      </c>
      <c r="S4733" s="1">
        <v>43.08</v>
      </c>
      <c r="T4733" s="1">
        <v>201</v>
      </c>
      <c r="U4733" s="3" t="str">
        <f t="shared" si="73"/>
        <v>2017Plan</v>
      </c>
      <c r="V4733" s="2">
        <f>DATE(A4733,INDEX(Map!$H$1:$H$12,MATCH(B4733,Map!$G$1:$G$12,0),0),1)</f>
        <v>44075</v>
      </c>
      <c r="W4733" t="str">
        <f>IF(AND(V4733&gt;=Map!$K$2,V4733&lt;=Map!$L$2),"Base",IF(AND(V4733&gt;=Map!$K$3,V4733&lt;=Map!$L$3),"Fcst","N/A"))</f>
        <v>N/A</v>
      </c>
      <c r="X4733" t="str">
        <f>INDEX(Map!$B$2:$B$86,MATCH(D4733,Map!$A$2:$A$86,0),0)</f>
        <v>Paddys Run 13</v>
      </c>
      <c r="Y4733" s="7">
        <f>IF(INDEX(Map!$C$2:$C$86,MATCH(D4733,Map!$A$2:$A$86,0),0)="","N/A",E4733*INDEX(Map!$C$2:$C$86,MATCH(D4733,Map!$A$2:$A$86,0),0))</f>
        <v>2.2090000000000001</v>
      </c>
      <c r="Z4733" s="7">
        <f>IF(INDEX(Map!$D$2:$D$86,MATCH(D4733,Map!$A$2:$A$86,0),0)="","N/A",E4733*INDEX(Map!$D$2:$D$86,MATCH(D4733,Map!$A$2:$A$86,0),0))</f>
        <v>2.4910000000000001</v>
      </c>
      <c r="AA4733" t="str">
        <f>INDEX(Map!$E$2:$E$86,MATCH(D4733,Map!$A$2:$A$86,0),0)</f>
        <v>SCCT</v>
      </c>
    </row>
    <row r="4734" spans="1:27" x14ac:dyDescent="0.25">
      <c r="A4734" s="1" t="s">
        <v>122</v>
      </c>
      <c r="B4734" s="1" t="s">
        <v>115</v>
      </c>
      <c r="C4734" s="1">
        <v>29</v>
      </c>
      <c r="D4734" s="1" t="s">
        <v>51</v>
      </c>
      <c r="E4734" s="1">
        <v>8.4</v>
      </c>
      <c r="F4734" s="1">
        <v>0</v>
      </c>
      <c r="G4734" s="1">
        <v>6.9</v>
      </c>
      <c r="H4734" s="1">
        <v>10</v>
      </c>
      <c r="I4734" s="1">
        <v>96.5</v>
      </c>
      <c r="J4734" s="1">
        <v>11504</v>
      </c>
      <c r="K4734" s="1">
        <v>67</v>
      </c>
      <c r="L4734" s="1">
        <v>365.3</v>
      </c>
      <c r="M4734" s="1">
        <v>352</v>
      </c>
      <c r="N4734" s="1">
        <v>0</v>
      </c>
      <c r="O4734" s="1">
        <v>2</v>
      </c>
      <c r="P4734" s="1">
        <v>0</v>
      </c>
      <c r="Q4734" s="1">
        <v>0</v>
      </c>
      <c r="R4734" s="1">
        <v>42.03</v>
      </c>
      <c r="S4734" s="1">
        <v>42.21</v>
      </c>
      <c r="T4734" s="1">
        <v>354</v>
      </c>
      <c r="U4734" s="3" t="str">
        <f t="shared" si="73"/>
        <v>2017Plan</v>
      </c>
      <c r="V4734" s="2">
        <f>DATE(A4734,INDEX(Map!$H$1:$H$12,MATCH(B4734,Map!$G$1:$G$12,0),0),1)</f>
        <v>44075</v>
      </c>
      <c r="W4734" t="str">
        <f>IF(AND(V4734&gt;=Map!$K$2,V4734&lt;=Map!$L$2),"Base",IF(AND(V4734&gt;=Map!$K$3,V4734&lt;=Map!$L$3),"Fcst","N/A"))</f>
        <v>N/A</v>
      </c>
      <c r="X4734" t="str">
        <f>INDEX(Map!$B$2:$B$86,MATCH(D4734,Map!$A$2:$A$86,0),0)</f>
        <v>Trimble Co 05</v>
      </c>
      <c r="Y4734" s="7">
        <f>IF(INDEX(Map!$C$2:$C$86,MATCH(D4734,Map!$A$2:$A$86,0),0)="","N/A",E4734*INDEX(Map!$C$2:$C$86,MATCH(D4734,Map!$A$2:$A$86,0),0))</f>
        <v>5.9639999999999995</v>
      </c>
      <c r="Z4734" s="7">
        <f>IF(INDEX(Map!$D$2:$D$86,MATCH(D4734,Map!$A$2:$A$86,0),0)="","N/A",E4734*INDEX(Map!$D$2:$D$86,MATCH(D4734,Map!$A$2:$A$86,0),0))</f>
        <v>2.4359999999999999</v>
      </c>
      <c r="AA4734" t="str">
        <f>INDEX(Map!$E$2:$E$86,MATCH(D4734,Map!$A$2:$A$86,0),0)</f>
        <v>SCCT</v>
      </c>
    </row>
    <row r="4735" spans="1:27" x14ac:dyDescent="0.25">
      <c r="A4735" s="1" t="s">
        <v>122</v>
      </c>
      <c r="B4735" s="1" t="s">
        <v>115</v>
      </c>
      <c r="C4735" s="1">
        <v>30</v>
      </c>
      <c r="D4735" s="1" t="s">
        <v>52</v>
      </c>
      <c r="E4735" s="1">
        <v>8.3000000000000007</v>
      </c>
      <c r="F4735" s="1">
        <v>0</v>
      </c>
      <c r="G4735" s="1">
        <v>6.9</v>
      </c>
      <c r="H4735" s="1">
        <v>10</v>
      </c>
      <c r="I4735" s="1">
        <v>96.7</v>
      </c>
      <c r="J4735" s="1">
        <v>11599</v>
      </c>
      <c r="K4735" s="1">
        <v>68</v>
      </c>
      <c r="L4735" s="1">
        <v>365.3</v>
      </c>
      <c r="M4735" s="1">
        <v>353</v>
      </c>
      <c r="N4735" s="1">
        <v>0</v>
      </c>
      <c r="O4735" s="1">
        <v>2</v>
      </c>
      <c r="P4735" s="1">
        <v>0</v>
      </c>
      <c r="Q4735" s="1">
        <v>0</v>
      </c>
      <c r="R4735" s="1">
        <v>42.38</v>
      </c>
      <c r="S4735" s="1">
        <v>42.57</v>
      </c>
      <c r="T4735" s="1">
        <v>355</v>
      </c>
      <c r="U4735" s="3" t="str">
        <f t="shared" si="73"/>
        <v>2017Plan</v>
      </c>
      <c r="V4735" s="2">
        <f>DATE(A4735,INDEX(Map!$H$1:$H$12,MATCH(B4735,Map!$G$1:$G$12,0),0),1)</f>
        <v>44075</v>
      </c>
      <c r="W4735" t="str">
        <f>IF(AND(V4735&gt;=Map!$K$2,V4735&lt;=Map!$L$2),"Base",IF(AND(V4735&gt;=Map!$K$3,V4735&lt;=Map!$L$3),"Fcst","N/A"))</f>
        <v>N/A</v>
      </c>
      <c r="X4735" t="str">
        <f>INDEX(Map!$B$2:$B$86,MATCH(D4735,Map!$A$2:$A$86,0),0)</f>
        <v>Trimble Co 06</v>
      </c>
      <c r="Y4735" s="7">
        <f>IF(INDEX(Map!$C$2:$C$86,MATCH(D4735,Map!$A$2:$A$86,0),0)="","N/A",E4735*INDEX(Map!$C$2:$C$86,MATCH(D4735,Map!$A$2:$A$86,0),0))</f>
        <v>5.8929999999999998</v>
      </c>
      <c r="Z4735" s="7">
        <f>IF(INDEX(Map!$D$2:$D$86,MATCH(D4735,Map!$A$2:$A$86,0),0)="","N/A",E4735*INDEX(Map!$D$2:$D$86,MATCH(D4735,Map!$A$2:$A$86,0),0))</f>
        <v>2.407</v>
      </c>
      <c r="AA4735" t="str">
        <f>INDEX(Map!$E$2:$E$86,MATCH(D4735,Map!$A$2:$A$86,0),0)</f>
        <v>SCCT</v>
      </c>
    </row>
    <row r="4736" spans="1:27" x14ac:dyDescent="0.25">
      <c r="A4736" s="1" t="s">
        <v>122</v>
      </c>
      <c r="B4736" s="1" t="s">
        <v>115</v>
      </c>
      <c r="C4736" s="1">
        <v>31</v>
      </c>
      <c r="D4736" s="1" t="s">
        <v>53</v>
      </c>
      <c r="E4736" s="1">
        <v>5.3</v>
      </c>
      <c r="F4736" s="1">
        <v>0</v>
      </c>
      <c r="G4736" s="1">
        <v>4.3</v>
      </c>
      <c r="H4736" s="1">
        <v>8</v>
      </c>
      <c r="I4736" s="1">
        <v>60.5</v>
      </c>
      <c r="J4736" s="1">
        <v>11505</v>
      </c>
      <c r="K4736" s="1">
        <v>42</v>
      </c>
      <c r="L4736" s="1">
        <v>365.3</v>
      </c>
      <c r="M4736" s="1">
        <v>221</v>
      </c>
      <c r="N4736" s="1">
        <v>0</v>
      </c>
      <c r="O4736" s="1">
        <v>1</v>
      </c>
      <c r="P4736" s="1">
        <v>0</v>
      </c>
      <c r="Q4736" s="1">
        <v>0</v>
      </c>
      <c r="R4736" s="1">
        <v>42.03</v>
      </c>
      <c r="S4736" s="1">
        <v>42.28</v>
      </c>
      <c r="T4736" s="1">
        <v>222</v>
      </c>
      <c r="U4736" s="3" t="str">
        <f t="shared" si="73"/>
        <v>2017Plan</v>
      </c>
      <c r="V4736" s="2">
        <f>DATE(A4736,INDEX(Map!$H$1:$H$12,MATCH(B4736,Map!$G$1:$G$12,0),0),1)</f>
        <v>44075</v>
      </c>
      <c r="W4736" t="str">
        <f>IF(AND(V4736&gt;=Map!$K$2,V4736&lt;=Map!$L$2),"Base",IF(AND(V4736&gt;=Map!$K$3,V4736&lt;=Map!$L$3),"Fcst","N/A"))</f>
        <v>N/A</v>
      </c>
      <c r="X4736" t="str">
        <f>INDEX(Map!$B$2:$B$86,MATCH(D4736,Map!$A$2:$A$86,0),0)</f>
        <v>Trimble Co 07</v>
      </c>
      <c r="Y4736" s="7">
        <f>IF(INDEX(Map!$C$2:$C$86,MATCH(D4736,Map!$A$2:$A$86,0),0)="","N/A",E4736*INDEX(Map!$C$2:$C$86,MATCH(D4736,Map!$A$2:$A$86,0),0))</f>
        <v>3.339</v>
      </c>
      <c r="Z4736" s="7">
        <f>IF(INDEX(Map!$D$2:$D$86,MATCH(D4736,Map!$A$2:$A$86,0),0)="","N/A",E4736*INDEX(Map!$D$2:$D$86,MATCH(D4736,Map!$A$2:$A$86,0),0))</f>
        <v>1.9609999999999999</v>
      </c>
      <c r="AA4736" t="str">
        <f>INDEX(Map!$E$2:$E$86,MATCH(D4736,Map!$A$2:$A$86,0),0)</f>
        <v>SCCT</v>
      </c>
    </row>
    <row r="4737" spans="1:27" x14ac:dyDescent="0.25">
      <c r="A4737" s="1" t="s">
        <v>122</v>
      </c>
      <c r="B4737" s="1" t="s">
        <v>115</v>
      </c>
      <c r="C4737" s="1">
        <v>32</v>
      </c>
      <c r="D4737" s="1" t="s">
        <v>54</v>
      </c>
      <c r="E4737" s="1">
        <v>0.4</v>
      </c>
      <c r="F4737" s="1">
        <v>0</v>
      </c>
      <c r="G4737" s="1">
        <v>0.4</v>
      </c>
      <c r="H4737" s="1">
        <v>1</v>
      </c>
      <c r="I4737" s="1">
        <v>4.9000000000000004</v>
      </c>
      <c r="J4737" s="1">
        <v>10857</v>
      </c>
      <c r="K4737" s="1">
        <v>3</v>
      </c>
      <c r="L4737" s="1">
        <v>365.3</v>
      </c>
      <c r="M4737" s="1">
        <v>18</v>
      </c>
      <c r="N4737" s="1">
        <v>0</v>
      </c>
      <c r="O4737" s="1">
        <v>0</v>
      </c>
      <c r="P4737" s="1">
        <v>0</v>
      </c>
      <c r="Q4737" s="1">
        <v>0</v>
      </c>
      <c r="R4737" s="1">
        <v>39.659999999999997</v>
      </c>
      <c r="S4737" s="1">
        <v>40.03</v>
      </c>
      <c r="T4737" s="1">
        <v>18</v>
      </c>
      <c r="U4737" s="3" t="str">
        <f t="shared" si="73"/>
        <v>2017Plan</v>
      </c>
      <c r="V4737" s="2">
        <f>DATE(A4737,INDEX(Map!$H$1:$H$12,MATCH(B4737,Map!$G$1:$G$12,0),0),1)</f>
        <v>44075</v>
      </c>
      <c r="W4737" t="str">
        <f>IF(AND(V4737&gt;=Map!$K$2,V4737&lt;=Map!$L$2),"Base",IF(AND(V4737&gt;=Map!$K$3,V4737&lt;=Map!$L$3),"Fcst","N/A"))</f>
        <v>N/A</v>
      </c>
      <c r="X4737" t="str">
        <f>INDEX(Map!$B$2:$B$86,MATCH(D4737,Map!$A$2:$A$86,0),0)</f>
        <v>Trimble Co 08</v>
      </c>
      <c r="Y4737" s="7">
        <f>IF(INDEX(Map!$C$2:$C$86,MATCH(D4737,Map!$A$2:$A$86,0),0)="","N/A",E4737*INDEX(Map!$C$2:$C$86,MATCH(D4737,Map!$A$2:$A$86,0),0))</f>
        <v>0.252</v>
      </c>
      <c r="Z4737" s="7">
        <f>IF(INDEX(Map!$D$2:$D$86,MATCH(D4737,Map!$A$2:$A$86,0),0)="","N/A",E4737*INDEX(Map!$D$2:$D$86,MATCH(D4737,Map!$A$2:$A$86,0),0))</f>
        <v>0.14799999999999999</v>
      </c>
      <c r="AA4737" t="str">
        <f>INDEX(Map!$E$2:$E$86,MATCH(D4737,Map!$A$2:$A$86,0),0)</f>
        <v>SCCT</v>
      </c>
    </row>
    <row r="4738" spans="1:27" x14ac:dyDescent="0.25">
      <c r="A4738" s="1" t="s">
        <v>122</v>
      </c>
      <c r="B4738" s="1" t="s">
        <v>115</v>
      </c>
      <c r="C4738" s="1">
        <v>33</v>
      </c>
      <c r="D4738" s="1" t="s">
        <v>55</v>
      </c>
      <c r="E4738" s="1">
        <v>3.3</v>
      </c>
      <c r="F4738" s="1">
        <v>0</v>
      </c>
      <c r="G4738" s="1">
        <v>2.7</v>
      </c>
      <c r="H4738" s="1">
        <v>6</v>
      </c>
      <c r="I4738" s="1">
        <v>37.700000000000003</v>
      </c>
      <c r="J4738" s="1">
        <v>11475</v>
      </c>
      <c r="K4738" s="1">
        <v>26</v>
      </c>
      <c r="L4738" s="1">
        <v>365.3</v>
      </c>
      <c r="M4738" s="1">
        <v>138</v>
      </c>
      <c r="N4738" s="1">
        <v>0</v>
      </c>
      <c r="O4738" s="1">
        <v>1</v>
      </c>
      <c r="P4738" s="1">
        <v>0</v>
      </c>
      <c r="Q4738" s="1">
        <v>0</v>
      </c>
      <c r="R4738" s="1">
        <v>41.92</v>
      </c>
      <c r="S4738" s="1">
        <v>42.22</v>
      </c>
      <c r="T4738" s="1">
        <v>139</v>
      </c>
      <c r="U4738" s="3" t="str">
        <f t="shared" si="73"/>
        <v>2017Plan</v>
      </c>
      <c r="V4738" s="2">
        <f>DATE(A4738,INDEX(Map!$H$1:$H$12,MATCH(B4738,Map!$G$1:$G$12,0),0),1)</f>
        <v>44075</v>
      </c>
      <c r="W4738" t="str">
        <f>IF(AND(V4738&gt;=Map!$K$2,V4738&lt;=Map!$L$2),"Base",IF(AND(V4738&gt;=Map!$K$3,V4738&lt;=Map!$L$3),"Fcst","N/A"))</f>
        <v>N/A</v>
      </c>
      <c r="X4738" t="str">
        <f>INDEX(Map!$B$2:$B$86,MATCH(D4738,Map!$A$2:$A$86,0),0)</f>
        <v>Trimble Co 09</v>
      </c>
      <c r="Y4738" s="7">
        <f>IF(INDEX(Map!$C$2:$C$86,MATCH(D4738,Map!$A$2:$A$86,0),0)="","N/A",E4738*INDEX(Map!$C$2:$C$86,MATCH(D4738,Map!$A$2:$A$86,0),0))</f>
        <v>2.0789999999999997</v>
      </c>
      <c r="Z4738" s="7">
        <f>IF(INDEX(Map!$D$2:$D$86,MATCH(D4738,Map!$A$2:$A$86,0),0)="","N/A",E4738*INDEX(Map!$D$2:$D$86,MATCH(D4738,Map!$A$2:$A$86,0),0))</f>
        <v>1.2209999999999999</v>
      </c>
      <c r="AA4738" t="str">
        <f>INDEX(Map!$E$2:$E$86,MATCH(D4738,Map!$A$2:$A$86,0),0)</f>
        <v>SCCT</v>
      </c>
    </row>
    <row r="4739" spans="1:27" x14ac:dyDescent="0.25">
      <c r="A4739" s="1" t="s">
        <v>122</v>
      </c>
      <c r="B4739" s="1" t="s">
        <v>115</v>
      </c>
      <c r="C4739" s="1">
        <v>34</v>
      </c>
      <c r="D4739" s="1" t="s">
        <v>56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  <c r="J4739" s="1">
        <v>0</v>
      </c>
      <c r="K4739" s="1">
        <v>0</v>
      </c>
      <c r="L4739" s="1">
        <v>0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0</v>
      </c>
      <c r="U4739" s="3" t="str">
        <f t="shared" si="73"/>
        <v>2017Plan</v>
      </c>
      <c r="V4739" s="2">
        <f>DATE(A4739,INDEX(Map!$H$1:$H$12,MATCH(B4739,Map!$G$1:$G$12,0),0),1)</f>
        <v>44075</v>
      </c>
      <c r="W4739" t="str">
        <f>IF(AND(V4739&gt;=Map!$K$2,V4739&lt;=Map!$L$2),"Base",IF(AND(V4739&gt;=Map!$K$3,V4739&lt;=Map!$L$3),"Fcst","N/A"))</f>
        <v>N/A</v>
      </c>
      <c r="X4739" t="str">
        <f>INDEX(Map!$B$2:$B$86,MATCH(D4739,Map!$A$2:$A$86,0),0)</f>
        <v>Trimble Co 10</v>
      </c>
      <c r="Y4739" s="7">
        <f>IF(INDEX(Map!$C$2:$C$86,MATCH(D4739,Map!$A$2:$A$86,0),0)="","N/A",E4739*INDEX(Map!$C$2:$C$86,MATCH(D4739,Map!$A$2:$A$86,0),0))</f>
        <v>0</v>
      </c>
      <c r="Z4739" s="7">
        <f>IF(INDEX(Map!$D$2:$D$86,MATCH(D4739,Map!$A$2:$A$86,0),0)="","N/A",E4739*INDEX(Map!$D$2:$D$86,MATCH(D4739,Map!$A$2:$A$86,0),0))</f>
        <v>0</v>
      </c>
      <c r="AA4739" t="str">
        <f>INDEX(Map!$E$2:$E$86,MATCH(D4739,Map!$A$2:$A$86,0),0)</f>
        <v>SCCT</v>
      </c>
    </row>
    <row r="4740" spans="1:27" x14ac:dyDescent="0.25">
      <c r="A4740" s="1" t="s">
        <v>122</v>
      </c>
      <c r="B4740" s="1" t="s">
        <v>115</v>
      </c>
      <c r="C4740" s="1">
        <v>35</v>
      </c>
      <c r="D4740" s="1" t="s">
        <v>57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s="1">
        <v>0</v>
      </c>
      <c r="K4740" s="1">
        <v>0</v>
      </c>
      <c r="L4740" s="1">
        <v>0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S4740" s="1">
        <v>0</v>
      </c>
      <c r="T4740" s="1">
        <v>0</v>
      </c>
      <c r="U4740" s="3" t="str">
        <f t="shared" ref="U4740:U4803" si="74">U4739</f>
        <v>2017Plan</v>
      </c>
      <c r="V4740" s="2">
        <f>DATE(A4740,INDEX(Map!$H$1:$H$12,MATCH(B4740,Map!$G$1:$G$12,0),0),1)</f>
        <v>44075</v>
      </c>
      <c r="W4740" t="str">
        <f>IF(AND(V4740&gt;=Map!$K$2,V4740&lt;=Map!$L$2),"Base",IF(AND(V4740&gt;=Map!$K$3,V4740&lt;=Map!$L$3),"Fcst","N/A"))</f>
        <v>N/A</v>
      </c>
      <c r="X4740" t="str">
        <f>INDEX(Map!$B$2:$B$86,MATCH(D4740,Map!$A$2:$A$86,0),0)</f>
        <v>Cane Run 11</v>
      </c>
      <c r="Y4740" s="7" t="str">
        <f>IF(INDEX(Map!$C$2:$C$86,MATCH(D4740,Map!$A$2:$A$86,0),0)="","N/A",E4740*INDEX(Map!$C$2:$C$86,MATCH(D4740,Map!$A$2:$A$86,0),0))</f>
        <v>N/A</v>
      </c>
      <c r="Z4740" s="7">
        <f>IF(INDEX(Map!$D$2:$D$86,MATCH(D4740,Map!$A$2:$A$86,0),0)="","N/A",E4740*INDEX(Map!$D$2:$D$86,MATCH(D4740,Map!$A$2:$A$86,0),0))</f>
        <v>0</v>
      </c>
      <c r="AA4740" t="str">
        <f>INDEX(Map!$E$2:$E$86,MATCH(D4740,Map!$A$2:$A$86,0),0)</f>
        <v>SCCT</v>
      </c>
    </row>
    <row r="4741" spans="1:27" x14ac:dyDescent="0.25">
      <c r="A4741" s="1" t="s">
        <v>122</v>
      </c>
      <c r="B4741" s="1" t="s">
        <v>115</v>
      </c>
      <c r="C4741" s="1">
        <v>36</v>
      </c>
      <c r="D4741" s="1" t="s">
        <v>58</v>
      </c>
      <c r="E4741" s="1">
        <v>0</v>
      </c>
      <c r="F4741" s="1">
        <v>0</v>
      </c>
      <c r="G4741" s="1">
        <v>0</v>
      </c>
      <c r="H4741" s="1">
        <v>0</v>
      </c>
      <c r="I4741" s="1">
        <v>0</v>
      </c>
      <c r="J4741" s="1">
        <v>0</v>
      </c>
      <c r="K4741" s="1">
        <v>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0</v>
      </c>
      <c r="U4741" s="3" t="str">
        <f t="shared" si="74"/>
        <v>2017Plan</v>
      </c>
      <c r="V4741" s="2">
        <f>DATE(A4741,INDEX(Map!$H$1:$H$12,MATCH(B4741,Map!$G$1:$G$12,0),0),1)</f>
        <v>44075</v>
      </c>
      <c r="W4741" t="str">
        <f>IF(AND(V4741&gt;=Map!$K$2,V4741&lt;=Map!$L$2),"Base",IF(AND(V4741&gt;=Map!$K$3,V4741&lt;=Map!$L$3),"Fcst","N/A"))</f>
        <v>N/A</v>
      </c>
      <c r="X4741" t="str">
        <f>INDEX(Map!$B$2:$B$86,MATCH(D4741,Map!$A$2:$A$86,0),0)</f>
        <v>Haefling</v>
      </c>
      <c r="Y4741" s="7">
        <f>IF(INDEX(Map!$C$2:$C$86,MATCH(D4741,Map!$A$2:$A$86,0),0)="","N/A",E4741*INDEX(Map!$C$2:$C$86,MATCH(D4741,Map!$A$2:$A$86,0),0))</f>
        <v>0</v>
      </c>
      <c r="Z4741" s="7" t="str">
        <f>IF(INDEX(Map!$D$2:$D$86,MATCH(D4741,Map!$A$2:$A$86,0),0)="","N/A",E4741*INDEX(Map!$D$2:$D$86,MATCH(D4741,Map!$A$2:$A$86,0),0))</f>
        <v>N/A</v>
      </c>
      <c r="AA4741" t="str">
        <f>INDEX(Map!$E$2:$E$86,MATCH(D4741,Map!$A$2:$A$86,0),0)</f>
        <v>SCCT</v>
      </c>
    </row>
    <row r="4742" spans="1:27" x14ac:dyDescent="0.25">
      <c r="A4742" s="1" t="s">
        <v>122</v>
      </c>
      <c r="B4742" s="1" t="s">
        <v>115</v>
      </c>
      <c r="C4742" s="1">
        <v>37</v>
      </c>
      <c r="D4742" s="1" t="s">
        <v>59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0</v>
      </c>
      <c r="U4742" s="3" t="str">
        <f t="shared" si="74"/>
        <v>2017Plan</v>
      </c>
      <c r="V4742" s="2">
        <f>DATE(A4742,INDEX(Map!$H$1:$H$12,MATCH(B4742,Map!$G$1:$G$12,0),0),1)</f>
        <v>44075</v>
      </c>
      <c r="W4742" t="str">
        <f>IF(AND(V4742&gt;=Map!$K$2,V4742&lt;=Map!$L$2),"Base",IF(AND(V4742&gt;=Map!$K$3,V4742&lt;=Map!$L$3),"Fcst","N/A"))</f>
        <v>N/A</v>
      </c>
      <c r="X4742" t="str">
        <f>INDEX(Map!$B$2:$B$86,MATCH(D4742,Map!$A$2:$A$86,0),0)</f>
        <v>Paddys Run 11</v>
      </c>
      <c r="Y4742" s="7" t="str">
        <f>IF(INDEX(Map!$C$2:$C$86,MATCH(D4742,Map!$A$2:$A$86,0),0)="","N/A",E4742*INDEX(Map!$C$2:$C$86,MATCH(D4742,Map!$A$2:$A$86,0),0))</f>
        <v>N/A</v>
      </c>
      <c r="Z4742" s="7">
        <f>IF(INDEX(Map!$D$2:$D$86,MATCH(D4742,Map!$A$2:$A$86,0),0)="","N/A",E4742*INDEX(Map!$D$2:$D$86,MATCH(D4742,Map!$A$2:$A$86,0),0))</f>
        <v>0</v>
      </c>
      <c r="AA4742" t="str">
        <f>INDEX(Map!$E$2:$E$86,MATCH(D4742,Map!$A$2:$A$86,0),0)</f>
        <v>SCCT</v>
      </c>
    </row>
    <row r="4743" spans="1:27" x14ac:dyDescent="0.25">
      <c r="A4743" s="1" t="s">
        <v>122</v>
      </c>
      <c r="B4743" s="1" t="s">
        <v>115</v>
      </c>
      <c r="C4743" s="1">
        <v>38</v>
      </c>
      <c r="D4743" s="1" t="s">
        <v>60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s="1">
        <v>0</v>
      </c>
      <c r="K4743" s="1">
        <v>0</v>
      </c>
      <c r="L4743" s="1">
        <v>0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S4743" s="1">
        <v>0</v>
      </c>
      <c r="T4743" s="1">
        <v>0</v>
      </c>
      <c r="U4743" s="3" t="str">
        <f t="shared" si="74"/>
        <v>2017Plan</v>
      </c>
      <c r="V4743" s="2">
        <f>DATE(A4743,INDEX(Map!$H$1:$H$12,MATCH(B4743,Map!$G$1:$G$12,0),0),1)</f>
        <v>44075</v>
      </c>
      <c r="W4743" t="str">
        <f>IF(AND(V4743&gt;=Map!$K$2,V4743&lt;=Map!$L$2),"Base",IF(AND(V4743&gt;=Map!$K$3,V4743&lt;=Map!$L$3),"Fcst","N/A"))</f>
        <v>N/A</v>
      </c>
      <c r="X4743" t="str">
        <f>INDEX(Map!$B$2:$B$86,MATCH(D4743,Map!$A$2:$A$86,0),0)</f>
        <v>Paddys Run 12</v>
      </c>
      <c r="Y4743" s="7" t="str">
        <f>IF(INDEX(Map!$C$2:$C$86,MATCH(D4743,Map!$A$2:$A$86,0),0)="","N/A",E4743*INDEX(Map!$C$2:$C$86,MATCH(D4743,Map!$A$2:$A$86,0),0))</f>
        <v>N/A</v>
      </c>
      <c r="Z4743" s="7">
        <f>IF(INDEX(Map!$D$2:$D$86,MATCH(D4743,Map!$A$2:$A$86,0),0)="","N/A",E4743*INDEX(Map!$D$2:$D$86,MATCH(D4743,Map!$A$2:$A$86,0),0))</f>
        <v>0</v>
      </c>
      <c r="AA4743" t="str">
        <f>INDEX(Map!$E$2:$E$86,MATCH(D4743,Map!$A$2:$A$86,0),0)</f>
        <v>SCCT</v>
      </c>
    </row>
    <row r="4744" spans="1:27" x14ac:dyDescent="0.25">
      <c r="A4744" s="1" t="s">
        <v>122</v>
      </c>
      <c r="B4744" s="1" t="s">
        <v>115</v>
      </c>
      <c r="C4744" s="1">
        <v>39</v>
      </c>
      <c r="D4744" s="1" t="s">
        <v>61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S4744" s="1">
        <v>0</v>
      </c>
      <c r="T4744" s="1">
        <v>0</v>
      </c>
      <c r="U4744" s="3" t="str">
        <f t="shared" si="74"/>
        <v>2017Plan</v>
      </c>
      <c r="V4744" s="2">
        <f>DATE(A4744,INDEX(Map!$H$1:$H$12,MATCH(B4744,Map!$G$1:$G$12,0),0),1)</f>
        <v>44075</v>
      </c>
      <c r="W4744" t="str">
        <f>IF(AND(V4744&gt;=Map!$K$2,V4744&lt;=Map!$L$2),"Base",IF(AND(V4744&gt;=Map!$K$3,V4744&lt;=Map!$L$3),"Fcst","N/A"))</f>
        <v>N/A</v>
      </c>
      <c r="X4744" t="str">
        <f>INDEX(Map!$B$2:$B$86,MATCH(D4744,Map!$A$2:$A$86,0),0)</f>
        <v>Zorn 1</v>
      </c>
      <c r="Y4744" s="7" t="str">
        <f>IF(INDEX(Map!$C$2:$C$86,MATCH(D4744,Map!$A$2:$A$86,0),0)="","N/A",E4744*INDEX(Map!$C$2:$C$86,MATCH(D4744,Map!$A$2:$A$86,0),0))</f>
        <v>N/A</v>
      </c>
      <c r="Z4744" s="7">
        <f>IF(INDEX(Map!$D$2:$D$86,MATCH(D4744,Map!$A$2:$A$86,0),0)="","N/A",E4744*INDEX(Map!$D$2:$D$86,MATCH(D4744,Map!$A$2:$A$86,0),0))</f>
        <v>0</v>
      </c>
      <c r="AA4744" t="str">
        <f>INDEX(Map!$E$2:$E$86,MATCH(D4744,Map!$A$2:$A$86,0),0)</f>
        <v>SCCT</v>
      </c>
    </row>
    <row r="4745" spans="1:27" x14ac:dyDescent="0.25">
      <c r="A4745" s="1" t="s">
        <v>122</v>
      </c>
      <c r="B4745" s="1" t="s">
        <v>115</v>
      </c>
      <c r="C4745" s="1">
        <v>40</v>
      </c>
      <c r="D4745" s="1" t="s">
        <v>62</v>
      </c>
      <c r="E4745" s="1">
        <v>1.8</v>
      </c>
      <c r="F4745" s="1">
        <v>0</v>
      </c>
      <c r="G4745" s="1">
        <v>7.9</v>
      </c>
      <c r="H4745" s="1">
        <v>13</v>
      </c>
      <c r="I4745" s="1" t="s">
        <v>63</v>
      </c>
      <c r="J4745" s="1" t="s">
        <v>63</v>
      </c>
      <c r="K4745" s="1">
        <v>60</v>
      </c>
      <c r="L4745" s="1">
        <v>0</v>
      </c>
      <c r="M4745" s="1">
        <v>0</v>
      </c>
      <c r="N4745" s="1" t="s">
        <v>63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</v>
      </c>
      <c r="U4745" s="3" t="str">
        <f t="shared" si="74"/>
        <v>2017Plan</v>
      </c>
      <c r="V4745" s="2">
        <f>DATE(A4745,INDEX(Map!$H$1:$H$12,MATCH(B4745,Map!$G$1:$G$12,0),0),1)</f>
        <v>44075</v>
      </c>
      <c r="W4745" t="str">
        <f>IF(AND(V4745&gt;=Map!$K$2,V4745&lt;=Map!$L$2),"Base",IF(AND(V4745&gt;=Map!$K$3,V4745&lt;=Map!$L$3),"Fcst","N/A"))</f>
        <v>N/A</v>
      </c>
      <c r="X4745" t="str">
        <f>INDEX(Map!$B$2:$B$86,MATCH(D4745,Map!$A$2:$A$86,0),0)</f>
        <v>Dix Dam</v>
      </c>
      <c r="Y4745" s="7">
        <f>IF(INDEX(Map!$C$2:$C$86,MATCH(D4745,Map!$A$2:$A$86,0),0)="","N/A",E4745*INDEX(Map!$C$2:$C$86,MATCH(D4745,Map!$A$2:$A$86,0),0))</f>
        <v>1.8</v>
      </c>
      <c r="Z4745" s="7" t="str">
        <f>IF(INDEX(Map!$D$2:$D$86,MATCH(D4745,Map!$A$2:$A$86,0),0)="","N/A",E4745*INDEX(Map!$D$2:$D$86,MATCH(D4745,Map!$A$2:$A$86,0),0))</f>
        <v>N/A</v>
      </c>
      <c r="AA4745" t="str">
        <f>INDEX(Map!$E$2:$E$86,MATCH(D4745,Map!$A$2:$A$86,0),0)</f>
        <v>Hydro</v>
      </c>
    </row>
    <row r="4746" spans="1:27" x14ac:dyDescent="0.25">
      <c r="A4746" s="1" t="s">
        <v>122</v>
      </c>
      <c r="B4746" s="1" t="s">
        <v>115</v>
      </c>
      <c r="C4746" s="1">
        <v>41</v>
      </c>
      <c r="D4746" s="1" t="s">
        <v>64</v>
      </c>
      <c r="E4746" s="1">
        <v>22.1</v>
      </c>
      <c r="F4746" s="1">
        <v>0</v>
      </c>
      <c r="G4746" s="1">
        <v>100</v>
      </c>
      <c r="H4746" s="1">
        <v>0</v>
      </c>
      <c r="I4746" s="1" t="s">
        <v>63</v>
      </c>
      <c r="J4746" s="1" t="s">
        <v>63</v>
      </c>
      <c r="K4746" s="1">
        <v>720</v>
      </c>
      <c r="L4746" s="1">
        <v>0</v>
      </c>
      <c r="M4746" s="1">
        <v>0</v>
      </c>
      <c r="N4746" s="1" t="s">
        <v>63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</v>
      </c>
      <c r="U4746" s="3" t="str">
        <f t="shared" si="74"/>
        <v>2017Plan</v>
      </c>
      <c r="V4746" s="2">
        <f>DATE(A4746,INDEX(Map!$H$1:$H$12,MATCH(B4746,Map!$G$1:$G$12,0),0),1)</f>
        <v>44075</v>
      </c>
      <c r="W4746" t="str">
        <f>IF(AND(V4746&gt;=Map!$K$2,V4746&lt;=Map!$L$2),"Base",IF(AND(V4746&gt;=Map!$K$3,V4746&lt;=Map!$L$3),"Fcst","N/A"))</f>
        <v>N/A</v>
      </c>
      <c r="X4746" t="str">
        <f>INDEX(Map!$B$2:$B$86,MATCH(D4746,Map!$A$2:$A$86,0),0)</f>
        <v>Ohio Falls</v>
      </c>
      <c r="Y4746" s="7" t="str">
        <f>IF(INDEX(Map!$C$2:$C$86,MATCH(D4746,Map!$A$2:$A$86,0),0)="","N/A",E4746*INDEX(Map!$C$2:$C$86,MATCH(D4746,Map!$A$2:$A$86,0),0))</f>
        <v>N/A</v>
      </c>
      <c r="Z4746" s="7">
        <f>IF(INDEX(Map!$D$2:$D$86,MATCH(D4746,Map!$A$2:$A$86,0),0)="","N/A",E4746*INDEX(Map!$D$2:$D$86,MATCH(D4746,Map!$A$2:$A$86,0),0))</f>
        <v>22.1</v>
      </c>
      <c r="AA4746" t="str">
        <f>INDEX(Map!$E$2:$E$86,MATCH(D4746,Map!$A$2:$A$86,0),0)</f>
        <v>Hydro</v>
      </c>
    </row>
    <row r="4747" spans="1:27" x14ac:dyDescent="0.25">
      <c r="A4747" s="1" t="s">
        <v>122</v>
      </c>
      <c r="B4747" s="1" t="s">
        <v>115</v>
      </c>
      <c r="C4747" s="1">
        <v>42</v>
      </c>
      <c r="D4747" s="1" t="s">
        <v>65</v>
      </c>
      <c r="E4747" s="1">
        <v>1.7</v>
      </c>
      <c r="F4747" s="1">
        <v>0</v>
      </c>
      <c r="G4747" s="1">
        <v>100</v>
      </c>
      <c r="H4747" s="1">
        <v>0</v>
      </c>
      <c r="I4747" s="1" t="s">
        <v>63</v>
      </c>
      <c r="J4747" s="1" t="s">
        <v>63</v>
      </c>
      <c r="K4747" s="1">
        <v>720</v>
      </c>
      <c r="L4747" s="1">
        <v>0</v>
      </c>
      <c r="M4747" s="1">
        <v>0</v>
      </c>
      <c r="N4747" s="1" t="s">
        <v>63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</v>
      </c>
      <c r="U4747" s="3" t="str">
        <f t="shared" si="74"/>
        <v>2017Plan</v>
      </c>
      <c r="V4747" s="2">
        <f>DATE(A4747,INDEX(Map!$H$1:$H$12,MATCH(B4747,Map!$G$1:$G$12,0),0),1)</f>
        <v>44075</v>
      </c>
      <c r="W4747" t="str">
        <f>IF(AND(V4747&gt;=Map!$K$2,V4747&lt;=Map!$L$2),"Base",IF(AND(V4747&gt;=Map!$K$3,V4747&lt;=Map!$L$3),"Fcst","N/A"))</f>
        <v>N/A</v>
      </c>
      <c r="X4747" t="str">
        <f>INDEX(Map!$B$2:$B$86,MATCH(D4747,Map!$A$2:$A$86,0),0)</f>
        <v>Brown Solar</v>
      </c>
      <c r="Y4747" s="7">
        <f>IF(INDEX(Map!$C$2:$C$86,MATCH(D4747,Map!$A$2:$A$86,0),0)="","N/A",E4747*INDEX(Map!$C$2:$C$86,MATCH(D4747,Map!$A$2:$A$86,0),0))</f>
        <v>1.0369999999999999</v>
      </c>
      <c r="Z4747" s="7">
        <f>IF(INDEX(Map!$D$2:$D$86,MATCH(D4747,Map!$A$2:$A$86,0),0)="","N/A",E4747*INDEX(Map!$D$2:$D$86,MATCH(D4747,Map!$A$2:$A$86,0),0))</f>
        <v>0.66300000000000003</v>
      </c>
      <c r="AA4747" t="str">
        <f>INDEX(Map!$E$2:$E$86,MATCH(D4747,Map!$A$2:$A$86,0),0)</f>
        <v>Solar</v>
      </c>
    </row>
    <row r="4748" spans="1:27" x14ac:dyDescent="0.25">
      <c r="A4748" s="1" t="s">
        <v>122</v>
      </c>
      <c r="B4748" s="1" t="s">
        <v>115</v>
      </c>
      <c r="C4748" s="1">
        <v>43</v>
      </c>
      <c r="D4748" s="1" t="s">
        <v>66</v>
      </c>
      <c r="E4748" s="1">
        <v>11.2</v>
      </c>
      <c r="F4748" s="1">
        <v>0</v>
      </c>
      <c r="G4748" s="1">
        <v>100</v>
      </c>
      <c r="H4748" s="1">
        <v>0</v>
      </c>
      <c r="I4748" s="1">
        <v>1116</v>
      </c>
      <c r="J4748" s="1">
        <v>100000</v>
      </c>
      <c r="K4748" s="1">
        <v>720</v>
      </c>
      <c r="L4748" s="1">
        <v>28.3</v>
      </c>
      <c r="M4748" s="1">
        <v>316</v>
      </c>
      <c r="N4748" s="1">
        <v>0</v>
      </c>
      <c r="O4748" s="1">
        <v>0</v>
      </c>
      <c r="P4748" s="1">
        <v>0</v>
      </c>
      <c r="Q4748" s="1">
        <v>0</v>
      </c>
      <c r="R4748" s="1">
        <v>28.32</v>
      </c>
      <c r="S4748" s="1">
        <v>28.32</v>
      </c>
      <c r="T4748" s="1">
        <v>316</v>
      </c>
      <c r="U4748" s="3" t="str">
        <f t="shared" si="74"/>
        <v>2017Plan</v>
      </c>
      <c r="V4748" s="2">
        <f>DATE(A4748,INDEX(Map!$H$1:$H$12,MATCH(B4748,Map!$G$1:$G$12,0),0),1)</f>
        <v>44075</v>
      </c>
      <c r="W4748" t="str">
        <f>IF(AND(V4748&gt;=Map!$K$2,V4748&lt;=Map!$L$2),"Base",IF(AND(V4748&gt;=Map!$K$3,V4748&lt;=Map!$L$3),"Fcst","N/A"))</f>
        <v>N/A</v>
      </c>
      <c r="X4748" t="str">
        <f>INDEX(Map!$B$2:$B$86,MATCH(D4748,Map!$A$2:$A$86,0),0)</f>
        <v>OVEC</v>
      </c>
      <c r="Y4748" s="7">
        <f>IF(INDEX(Map!$C$2:$C$86,MATCH(D4748,Map!$A$2:$A$86,0),0)="","N/A",E4748*INDEX(Map!$C$2:$C$86,MATCH(D4748,Map!$A$2:$A$86,0),0))</f>
        <v>11.2</v>
      </c>
      <c r="Z4748" s="7" t="str">
        <f>IF(INDEX(Map!$D$2:$D$86,MATCH(D4748,Map!$A$2:$A$86,0),0)="","N/A",E4748*INDEX(Map!$D$2:$D$86,MATCH(D4748,Map!$A$2:$A$86,0),0))</f>
        <v>N/A</v>
      </c>
      <c r="AA4748" t="str">
        <f>INDEX(Map!$E$2:$E$86,MATCH(D4748,Map!$A$2:$A$86,0),0)</f>
        <v>Coal</v>
      </c>
    </row>
    <row r="4749" spans="1:27" x14ac:dyDescent="0.25">
      <c r="A4749" s="1" t="s">
        <v>122</v>
      </c>
      <c r="B4749" s="1" t="s">
        <v>115</v>
      </c>
      <c r="C4749" s="1">
        <v>44</v>
      </c>
      <c r="D4749" s="1" t="s">
        <v>67</v>
      </c>
      <c r="E4749" s="1">
        <v>1.8</v>
      </c>
      <c r="F4749" s="1">
        <v>0</v>
      </c>
      <c r="G4749" s="1">
        <v>10.5</v>
      </c>
      <c r="H4749" s="1">
        <v>26</v>
      </c>
      <c r="I4749" s="1">
        <v>179</v>
      </c>
      <c r="J4749" s="1">
        <v>100000</v>
      </c>
      <c r="K4749" s="1">
        <v>72</v>
      </c>
      <c r="L4749" s="1">
        <v>28.3</v>
      </c>
      <c r="M4749" s="1">
        <v>51</v>
      </c>
      <c r="N4749" s="1">
        <v>0</v>
      </c>
      <c r="O4749" s="1">
        <v>0</v>
      </c>
      <c r="P4749" s="1">
        <v>0</v>
      </c>
      <c r="Q4749" s="1">
        <v>0</v>
      </c>
      <c r="R4749" s="1">
        <v>28.32</v>
      </c>
      <c r="S4749" s="1">
        <v>28.32</v>
      </c>
      <c r="T4749" s="1">
        <v>51</v>
      </c>
      <c r="U4749" s="3" t="str">
        <f t="shared" si="74"/>
        <v>2017Plan</v>
      </c>
      <c r="V4749" s="2">
        <f>DATE(A4749,INDEX(Map!$H$1:$H$12,MATCH(B4749,Map!$G$1:$G$12,0),0),1)</f>
        <v>44075</v>
      </c>
      <c r="W4749" t="str">
        <f>IF(AND(V4749&gt;=Map!$K$2,V4749&lt;=Map!$L$2),"Base",IF(AND(V4749&gt;=Map!$K$3,V4749&lt;=Map!$L$3),"Fcst","N/A"))</f>
        <v>N/A</v>
      </c>
      <c r="X4749" t="str">
        <f>INDEX(Map!$B$2:$B$86,MATCH(D4749,Map!$A$2:$A$86,0),0)</f>
        <v>OVEC</v>
      </c>
      <c r="Y4749" s="7">
        <f>IF(INDEX(Map!$C$2:$C$86,MATCH(D4749,Map!$A$2:$A$86,0),0)="","N/A",E4749*INDEX(Map!$C$2:$C$86,MATCH(D4749,Map!$A$2:$A$86,0),0))</f>
        <v>1.8</v>
      </c>
      <c r="Z4749" s="7" t="str">
        <f>IF(INDEX(Map!$D$2:$D$86,MATCH(D4749,Map!$A$2:$A$86,0),0)="","N/A",E4749*INDEX(Map!$D$2:$D$86,MATCH(D4749,Map!$A$2:$A$86,0),0))</f>
        <v>N/A</v>
      </c>
      <c r="AA4749" t="str">
        <f>INDEX(Map!$E$2:$E$86,MATCH(D4749,Map!$A$2:$A$86,0),0)</f>
        <v>Coal</v>
      </c>
    </row>
    <row r="4750" spans="1:27" x14ac:dyDescent="0.25">
      <c r="A4750" s="1" t="s">
        <v>122</v>
      </c>
      <c r="B4750" s="1" t="s">
        <v>115</v>
      </c>
      <c r="C4750" s="1">
        <v>45</v>
      </c>
      <c r="D4750" s="1" t="s">
        <v>68</v>
      </c>
      <c r="E4750" s="1">
        <v>24.8</v>
      </c>
      <c r="F4750" s="1">
        <v>0</v>
      </c>
      <c r="G4750" s="1">
        <v>100</v>
      </c>
      <c r="H4750" s="1">
        <v>0</v>
      </c>
      <c r="I4750" s="1">
        <v>2484</v>
      </c>
      <c r="J4750" s="1">
        <v>100000</v>
      </c>
      <c r="K4750" s="1">
        <v>720</v>
      </c>
      <c r="L4750" s="1">
        <v>28.3</v>
      </c>
      <c r="M4750" s="1">
        <v>703</v>
      </c>
      <c r="N4750" s="1">
        <v>0</v>
      </c>
      <c r="O4750" s="1">
        <v>0</v>
      </c>
      <c r="P4750" s="1">
        <v>0</v>
      </c>
      <c r="Q4750" s="1">
        <v>0</v>
      </c>
      <c r="R4750" s="1">
        <v>28.32</v>
      </c>
      <c r="S4750" s="1">
        <v>28.32</v>
      </c>
      <c r="T4750" s="1">
        <v>703</v>
      </c>
      <c r="U4750" s="3" t="str">
        <f t="shared" si="74"/>
        <v>2017Plan</v>
      </c>
      <c r="V4750" s="2">
        <f>DATE(A4750,INDEX(Map!$H$1:$H$12,MATCH(B4750,Map!$G$1:$G$12,0),0),1)</f>
        <v>44075</v>
      </c>
      <c r="W4750" t="str">
        <f>IF(AND(V4750&gt;=Map!$K$2,V4750&lt;=Map!$L$2),"Base",IF(AND(V4750&gt;=Map!$K$3,V4750&lt;=Map!$L$3),"Fcst","N/A"))</f>
        <v>N/A</v>
      </c>
      <c r="X4750" t="str">
        <f>INDEX(Map!$B$2:$B$86,MATCH(D4750,Map!$A$2:$A$86,0),0)</f>
        <v>OVEC</v>
      </c>
      <c r="Y4750" s="7" t="str">
        <f>IF(INDEX(Map!$C$2:$C$86,MATCH(D4750,Map!$A$2:$A$86,0),0)="","N/A",E4750*INDEX(Map!$C$2:$C$86,MATCH(D4750,Map!$A$2:$A$86,0),0))</f>
        <v>N/A</v>
      </c>
      <c r="Z4750" s="7">
        <f>IF(INDEX(Map!$D$2:$D$86,MATCH(D4750,Map!$A$2:$A$86,0),0)="","N/A",E4750*INDEX(Map!$D$2:$D$86,MATCH(D4750,Map!$A$2:$A$86,0),0))</f>
        <v>24.8</v>
      </c>
      <c r="AA4750" t="str">
        <f>INDEX(Map!$E$2:$E$86,MATCH(D4750,Map!$A$2:$A$86,0),0)</f>
        <v>Coal</v>
      </c>
    </row>
    <row r="4751" spans="1:27" x14ac:dyDescent="0.25">
      <c r="A4751" s="1" t="s">
        <v>122</v>
      </c>
      <c r="B4751" s="1" t="s">
        <v>115</v>
      </c>
      <c r="C4751" s="1">
        <v>46</v>
      </c>
      <c r="D4751" s="1" t="s">
        <v>69</v>
      </c>
      <c r="E4751" s="1">
        <v>7.4</v>
      </c>
      <c r="F4751" s="1">
        <v>0</v>
      </c>
      <c r="G4751" s="1">
        <v>19.2</v>
      </c>
      <c r="H4751" s="1">
        <v>43</v>
      </c>
      <c r="I4751" s="1">
        <v>740.4</v>
      </c>
      <c r="J4751" s="1">
        <v>100000</v>
      </c>
      <c r="K4751" s="1">
        <v>124</v>
      </c>
      <c r="L4751" s="1">
        <v>28.3</v>
      </c>
      <c r="M4751" s="1">
        <v>210</v>
      </c>
      <c r="N4751" s="1">
        <v>0</v>
      </c>
      <c r="O4751" s="1">
        <v>0</v>
      </c>
      <c r="P4751" s="1">
        <v>0</v>
      </c>
      <c r="Q4751" s="1">
        <v>0</v>
      </c>
      <c r="R4751" s="1">
        <v>28.32</v>
      </c>
      <c r="S4751" s="1">
        <v>28.32</v>
      </c>
      <c r="T4751" s="1">
        <v>210</v>
      </c>
      <c r="U4751" s="3" t="str">
        <f t="shared" si="74"/>
        <v>2017Plan</v>
      </c>
      <c r="V4751" s="2">
        <f>DATE(A4751,INDEX(Map!$H$1:$H$12,MATCH(B4751,Map!$G$1:$G$12,0),0),1)</f>
        <v>44075</v>
      </c>
      <c r="W4751" t="str">
        <f>IF(AND(V4751&gt;=Map!$K$2,V4751&lt;=Map!$L$2),"Base",IF(AND(V4751&gt;=Map!$K$3,V4751&lt;=Map!$L$3),"Fcst","N/A"))</f>
        <v>N/A</v>
      </c>
      <c r="X4751" t="str">
        <f>INDEX(Map!$B$2:$B$86,MATCH(D4751,Map!$A$2:$A$86,0),0)</f>
        <v>OVEC</v>
      </c>
      <c r="Y4751" s="7" t="str">
        <f>IF(INDEX(Map!$C$2:$C$86,MATCH(D4751,Map!$A$2:$A$86,0),0)="","N/A",E4751*INDEX(Map!$C$2:$C$86,MATCH(D4751,Map!$A$2:$A$86,0),0))</f>
        <v>N/A</v>
      </c>
      <c r="Z4751" s="7">
        <f>IF(INDEX(Map!$D$2:$D$86,MATCH(D4751,Map!$A$2:$A$86,0),0)="","N/A",E4751*INDEX(Map!$D$2:$D$86,MATCH(D4751,Map!$A$2:$A$86,0),0))</f>
        <v>7.4</v>
      </c>
      <c r="AA4751" t="str">
        <f>INDEX(Map!$E$2:$E$86,MATCH(D4751,Map!$A$2:$A$86,0),0)</f>
        <v>Coal</v>
      </c>
    </row>
    <row r="4752" spans="1:27" x14ac:dyDescent="0.25">
      <c r="A4752" s="1" t="s">
        <v>122</v>
      </c>
      <c r="B4752" s="1" t="s">
        <v>115</v>
      </c>
      <c r="C4752" s="1">
        <v>47</v>
      </c>
      <c r="D4752" s="1" t="s">
        <v>70</v>
      </c>
      <c r="E4752" s="1">
        <v>0</v>
      </c>
      <c r="F4752" s="1">
        <v>0</v>
      </c>
      <c r="G4752" s="1">
        <v>0</v>
      </c>
      <c r="H4752" s="1">
        <v>0</v>
      </c>
      <c r="I4752" s="1" t="s">
        <v>63</v>
      </c>
      <c r="J4752" s="1" t="s">
        <v>63</v>
      </c>
      <c r="K4752" s="1">
        <v>0</v>
      </c>
      <c r="L4752" s="1">
        <v>0</v>
      </c>
      <c r="M4752" s="1">
        <v>0</v>
      </c>
      <c r="N4752" s="1" t="s">
        <v>63</v>
      </c>
      <c r="O4752" s="1">
        <v>0</v>
      </c>
      <c r="P4752" s="1">
        <v>0</v>
      </c>
      <c r="Q4752" s="1">
        <v>0</v>
      </c>
      <c r="R4752" s="1">
        <v>0</v>
      </c>
      <c r="S4752" s="1">
        <v>0</v>
      </c>
      <c r="T4752" s="1">
        <v>0</v>
      </c>
      <c r="U4752" s="3" t="str">
        <f t="shared" si="74"/>
        <v>2017Plan</v>
      </c>
      <c r="V4752" s="2">
        <f>DATE(A4752,INDEX(Map!$H$1:$H$12,MATCH(B4752,Map!$G$1:$G$12,0),0),1)</f>
        <v>44075</v>
      </c>
      <c r="W4752" t="str">
        <f>IF(AND(V4752&gt;=Map!$K$2,V4752&lt;=Map!$L$2),"Base",IF(AND(V4752&gt;=Map!$K$3,V4752&lt;=Map!$L$3),"Fcst","N/A"))</f>
        <v>N/A</v>
      </c>
      <c r="X4752" t="str">
        <f>INDEX(Map!$B$2:$B$86,MATCH(D4752,Map!$A$2:$A$86,0),0)</f>
        <v>N/A</v>
      </c>
      <c r="Y4752" s="7" t="str">
        <f>IF(INDEX(Map!$C$2:$C$86,MATCH(D4752,Map!$A$2:$A$86,0),0)="","N/A",E4752*INDEX(Map!$C$2:$C$86,MATCH(D4752,Map!$A$2:$A$86,0),0))</f>
        <v>N/A</v>
      </c>
      <c r="Z4752" s="7" t="str">
        <f>IF(INDEX(Map!$D$2:$D$86,MATCH(D4752,Map!$A$2:$A$86,0),0)="","N/A",E4752*INDEX(Map!$D$2:$D$86,MATCH(D4752,Map!$A$2:$A$86,0),0))</f>
        <v>N/A</v>
      </c>
      <c r="AA4752" t="str">
        <f>INDEX(Map!$E$2:$E$86,MATCH(D4752,Map!$A$2:$A$86,0),0)</f>
        <v>Purchases</v>
      </c>
    </row>
    <row r="4753" spans="1:27" x14ac:dyDescent="0.25">
      <c r="A4753" s="1" t="s">
        <v>122</v>
      </c>
      <c r="B4753" s="1" t="s">
        <v>115</v>
      </c>
      <c r="C4753" s="1">
        <v>48</v>
      </c>
      <c r="D4753" s="1" t="s">
        <v>71</v>
      </c>
      <c r="E4753" s="1">
        <v>0</v>
      </c>
      <c r="F4753" s="1">
        <v>0</v>
      </c>
      <c r="G4753" s="1">
        <v>0</v>
      </c>
      <c r="H4753" s="1">
        <v>0</v>
      </c>
      <c r="I4753" s="1" t="s">
        <v>63</v>
      </c>
      <c r="J4753" s="1" t="s">
        <v>63</v>
      </c>
      <c r="K4753" s="1">
        <v>0</v>
      </c>
      <c r="L4753" s="1">
        <v>0</v>
      </c>
      <c r="M4753" s="1">
        <v>0</v>
      </c>
      <c r="N4753" s="1" t="s">
        <v>63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0</v>
      </c>
      <c r="U4753" s="3" t="str">
        <f t="shared" si="74"/>
        <v>2017Plan</v>
      </c>
      <c r="V4753" s="2">
        <f>DATE(A4753,INDEX(Map!$H$1:$H$12,MATCH(B4753,Map!$G$1:$G$12,0),0),1)</f>
        <v>44075</v>
      </c>
      <c r="W4753" t="str">
        <f>IF(AND(V4753&gt;=Map!$K$2,V4753&lt;=Map!$L$2),"Base",IF(AND(V4753&gt;=Map!$K$3,V4753&lt;=Map!$L$3),"Fcst","N/A"))</f>
        <v>N/A</v>
      </c>
      <c r="X4753" t="str">
        <f>INDEX(Map!$B$2:$B$86,MATCH(D4753,Map!$A$2:$A$86,0),0)</f>
        <v>N/A</v>
      </c>
      <c r="Y4753" s="7" t="str">
        <f>IF(INDEX(Map!$C$2:$C$86,MATCH(D4753,Map!$A$2:$A$86,0),0)="","N/A",E4753*INDEX(Map!$C$2:$C$86,MATCH(D4753,Map!$A$2:$A$86,0),0))</f>
        <v>N/A</v>
      </c>
      <c r="Z4753" s="7" t="str">
        <f>IF(INDEX(Map!$D$2:$D$86,MATCH(D4753,Map!$A$2:$A$86,0),0)="","N/A",E4753*INDEX(Map!$D$2:$D$86,MATCH(D4753,Map!$A$2:$A$86,0),0))</f>
        <v>N/A</v>
      </c>
      <c r="AA4753" t="str">
        <f>INDEX(Map!$E$2:$E$86,MATCH(D4753,Map!$A$2:$A$86,0),0)</f>
        <v>Purchases</v>
      </c>
    </row>
    <row r="4754" spans="1:27" x14ac:dyDescent="0.25">
      <c r="A4754" s="1" t="s">
        <v>122</v>
      </c>
      <c r="B4754" s="1" t="s">
        <v>115</v>
      </c>
      <c r="C4754" s="1">
        <v>49</v>
      </c>
      <c r="D4754" s="1" t="s">
        <v>72</v>
      </c>
      <c r="E4754" s="1">
        <v>0</v>
      </c>
      <c r="F4754" s="1">
        <v>0</v>
      </c>
      <c r="G4754" s="1">
        <v>0</v>
      </c>
      <c r="H4754" s="1">
        <v>0</v>
      </c>
      <c r="I4754" s="1" t="s">
        <v>63</v>
      </c>
      <c r="J4754" s="1" t="s">
        <v>63</v>
      </c>
      <c r="K4754" s="1">
        <v>0</v>
      </c>
      <c r="L4754" s="1">
        <v>0</v>
      </c>
      <c r="M4754" s="1">
        <v>0</v>
      </c>
      <c r="N4754" s="1" t="s">
        <v>63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</v>
      </c>
      <c r="U4754" s="3" t="str">
        <f t="shared" si="74"/>
        <v>2017Plan</v>
      </c>
      <c r="V4754" s="2">
        <f>DATE(A4754,INDEX(Map!$H$1:$H$12,MATCH(B4754,Map!$G$1:$G$12,0),0),1)</f>
        <v>44075</v>
      </c>
      <c r="W4754" t="str">
        <f>IF(AND(V4754&gt;=Map!$K$2,V4754&lt;=Map!$L$2),"Base",IF(AND(V4754&gt;=Map!$K$3,V4754&lt;=Map!$L$3),"Fcst","N/A"))</f>
        <v>N/A</v>
      </c>
      <c r="X4754" t="str">
        <f>INDEX(Map!$B$2:$B$86,MATCH(D4754,Map!$A$2:$A$86,0),0)</f>
        <v>N/A</v>
      </c>
      <c r="Y4754" s="7" t="str">
        <f>IF(INDEX(Map!$C$2:$C$86,MATCH(D4754,Map!$A$2:$A$86,0),0)="","N/A",E4754*INDEX(Map!$C$2:$C$86,MATCH(D4754,Map!$A$2:$A$86,0),0))</f>
        <v>N/A</v>
      </c>
      <c r="Z4754" s="7" t="str">
        <f>IF(INDEX(Map!$D$2:$D$86,MATCH(D4754,Map!$A$2:$A$86,0),0)="","N/A",E4754*INDEX(Map!$D$2:$D$86,MATCH(D4754,Map!$A$2:$A$86,0),0))</f>
        <v>N/A</v>
      </c>
      <c r="AA4754" t="str">
        <f>INDEX(Map!$E$2:$E$86,MATCH(D4754,Map!$A$2:$A$86,0),0)</f>
        <v>Purchases</v>
      </c>
    </row>
    <row r="4755" spans="1:27" x14ac:dyDescent="0.25">
      <c r="A4755" s="1" t="s">
        <v>122</v>
      </c>
      <c r="B4755" s="1" t="s">
        <v>115</v>
      </c>
      <c r="C4755" s="1">
        <v>50</v>
      </c>
      <c r="D4755" s="1" t="s">
        <v>73</v>
      </c>
      <c r="E4755" s="1">
        <v>0</v>
      </c>
      <c r="F4755" s="1">
        <v>0</v>
      </c>
      <c r="G4755" s="1">
        <v>0</v>
      </c>
      <c r="H4755" s="1">
        <v>0</v>
      </c>
      <c r="I4755" s="1" t="s">
        <v>63</v>
      </c>
      <c r="J4755" s="1" t="s">
        <v>63</v>
      </c>
      <c r="K4755" s="1">
        <v>0</v>
      </c>
      <c r="L4755" s="1">
        <v>0</v>
      </c>
      <c r="M4755" s="1">
        <v>0</v>
      </c>
      <c r="N4755" s="1" t="s">
        <v>63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</v>
      </c>
      <c r="U4755" s="3" t="str">
        <f t="shared" si="74"/>
        <v>2017Plan</v>
      </c>
      <c r="V4755" s="2">
        <f>DATE(A4755,INDEX(Map!$H$1:$H$12,MATCH(B4755,Map!$G$1:$G$12,0),0),1)</f>
        <v>44075</v>
      </c>
      <c r="W4755" t="str">
        <f>IF(AND(V4755&gt;=Map!$K$2,V4755&lt;=Map!$L$2),"Base",IF(AND(V4755&gt;=Map!$K$3,V4755&lt;=Map!$L$3),"Fcst","N/A"))</f>
        <v>N/A</v>
      </c>
      <c r="X4755" t="str">
        <f>INDEX(Map!$B$2:$B$86,MATCH(D4755,Map!$A$2:$A$86,0),0)</f>
        <v>N/A</v>
      </c>
      <c r="Y4755" s="7" t="str">
        <f>IF(INDEX(Map!$C$2:$C$86,MATCH(D4755,Map!$A$2:$A$86,0),0)="","N/A",E4755*INDEX(Map!$C$2:$C$86,MATCH(D4755,Map!$A$2:$A$86,0),0))</f>
        <v>N/A</v>
      </c>
      <c r="Z4755" s="7" t="str">
        <f>IF(INDEX(Map!$D$2:$D$86,MATCH(D4755,Map!$A$2:$A$86,0),0)="","N/A",E4755*INDEX(Map!$D$2:$D$86,MATCH(D4755,Map!$A$2:$A$86,0),0))</f>
        <v>N/A</v>
      </c>
      <c r="AA4755" t="str">
        <f>INDEX(Map!$E$2:$E$86,MATCH(D4755,Map!$A$2:$A$86,0),0)</f>
        <v>Purchases</v>
      </c>
    </row>
    <row r="4756" spans="1:27" x14ac:dyDescent="0.25">
      <c r="A4756" s="1" t="s">
        <v>122</v>
      </c>
      <c r="B4756" s="1" t="s">
        <v>115</v>
      </c>
      <c r="C4756" s="1">
        <v>51</v>
      </c>
      <c r="D4756" s="1" t="s">
        <v>74</v>
      </c>
      <c r="E4756" s="1">
        <v>0</v>
      </c>
      <c r="F4756" s="1">
        <v>0</v>
      </c>
      <c r="G4756" s="1">
        <v>0</v>
      </c>
      <c r="H4756" s="1">
        <v>0</v>
      </c>
      <c r="I4756" s="1" t="s">
        <v>63</v>
      </c>
      <c r="J4756" s="1" t="s">
        <v>63</v>
      </c>
      <c r="K4756" s="1">
        <v>0</v>
      </c>
      <c r="L4756" s="1">
        <v>0</v>
      </c>
      <c r="M4756" s="1">
        <v>0</v>
      </c>
      <c r="N4756" s="1" t="s">
        <v>63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3" t="str">
        <f t="shared" si="74"/>
        <v>2017Plan</v>
      </c>
      <c r="V4756" s="2">
        <f>DATE(A4756,INDEX(Map!$H$1:$H$12,MATCH(B4756,Map!$G$1:$G$12,0),0),1)</f>
        <v>44075</v>
      </c>
      <c r="W4756" t="str">
        <f>IF(AND(V4756&gt;=Map!$K$2,V4756&lt;=Map!$L$2),"Base",IF(AND(V4756&gt;=Map!$K$3,V4756&lt;=Map!$L$3),"Fcst","N/A"))</f>
        <v>N/A</v>
      </c>
      <c r="X4756" t="str">
        <f>INDEX(Map!$B$2:$B$86,MATCH(D4756,Map!$A$2:$A$86,0),0)</f>
        <v>N/A</v>
      </c>
      <c r="Y4756" s="7" t="str">
        <f>IF(INDEX(Map!$C$2:$C$86,MATCH(D4756,Map!$A$2:$A$86,0),0)="","N/A",E4756*INDEX(Map!$C$2:$C$86,MATCH(D4756,Map!$A$2:$A$86,0),0))</f>
        <v>N/A</v>
      </c>
      <c r="Z4756" s="7" t="str">
        <f>IF(INDEX(Map!$D$2:$D$86,MATCH(D4756,Map!$A$2:$A$86,0),0)="","N/A",E4756*INDEX(Map!$D$2:$D$86,MATCH(D4756,Map!$A$2:$A$86,0),0))</f>
        <v>N/A</v>
      </c>
      <c r="AA4756" t="str">
        <f>INDEX(Map!$E$2:$E$86,MATCH(D4756,Map!$A$2:$A$86,0),0)</f>
        <v>Purchases</v>
      </c>
    </row>
    <row r="4757" spans="1:27" x14ac:dyDescent="0.25">
      <c r="A4757" s="1" t="s">
        <v>122</v>
      </c>
      <c r="B4757" s="1" t="s">
        <v>115</v>
      </c>
      <c r="C4757" s="1">
        <v>52</v>
      </c>
      <c r="D4757" s="1" t="s">
        <v>75</v>
      </c>
      <c r="E4757" s="1">
        <v>0</v>
      </c>
      <c r="F4757" s="1">
        <v>0</v>
      </c>
      <c r="G4757" s="1">
        <v>0</v>
      </c>
      <c r="H4757" s="1">
        <v>0</v>
      </c>
      <c r="I4757" s="1" t="s">
        <v>63</v>
      </c>
      <c r="J4757" s="1" t="s">
        <v>63</v>
      </c>
      <c r="K4757" s="1">
        <v>0</v>
      </c>
      <c r="L4757" s="1">
        <v>0</v>
      </c>
      <c r="M4757" s="1">
        <v>0</v>
      </c>
      <c r="N4757" s="1" t="s">
        <v>63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</v>
      </c>
      <c r="U4757" s="3" t="str">
        <f t="shared" si="74"/>
        <v>2017Plan</v>
      </c>
      <c r="V4757" s="2">
        <f>DATE(A4757,INDEX(Map!$H$1:$H$12,MATCH(B4757,Map!$G$1:$G$12,0),0),1)</f>
        <v>44075</v>
      </c>
      <c r="W4757" t="str">
        <f>IF(AND(V4757&gt;=Map!$K$2,V4757&lt;=Map!$L$2),"Base",IF(AND(V4757&gt;=Map!$K$3,V4757&lt;=Map!$L$3),"Fcst","N/A"))</f>
        <v>N/A</v>
      </c>
      <c r="X4757" t="str">
        <f>INDEX(Map!$B$2:$B$86,MATCH(D4757,Map!$A$2:$A$86,0),0)</f>
        <v>N/A</v>
      </c>
      <c r="Y4757" s="7" t="str">
        <f>IF(INDEX(Map!$C$2:$C$86,MATCH(D4757,Map!$A$2:$A$86,0),0)="","N/A",E4757*INDEX(Map!$C$2:$C$86,MATCH(D4757,Map!$A$2:$A$86,0),0))</f>
        <v>N/A</v>
      </c>
      <c r="Z4757" s="7" t="str">
        <f>IF(INDEX(Map!$D$2:$D$86,MATCH(D4757,Map!$A$2:$A$86,0),0)="","N/A",E4757*INDEX(Map!$D$2:$D$86,MATCH(D4757,Map!$A$2:$A$86,0),0))</f>
        <v>N/A</v>
      </c>
      <c r="AA4757" t="str">
        <f>INDEX(Map!$E$2:$E$86,MATCH(D4757,Map!$A$2:$A$86,0),0)</f>
        <v>Purchases</v>
      </c>
    </row>
    <row r="4758" spans="1:27" x14ac:dyDescent="0.25">
      <c r="A4758" s="1" t="s">
        <v>122</v>
      </c>
      <c r="B4758" s="1" t="s">
        <v>115</v>
      </c>
      <c r="C4758" s="1">
        <v>53</v>
      </c>
      <c r="D4758" s="1" t="s">
        <v>76</v>
      </c>
      <c r="E4758" s="1">
        <v>0</v>
      </c>
      <c r="F4758" s="1">
        <v>0</v>
      </c>
      <c r="G4758" s="1">
        <v>0</v>
      </c>
      <c r="H4758" s="1">
        <v>0</v>
      </c>
      <c r="I4758" s="1" t="s">
        <v>63</v>
      </c>
      <c r="J4758" s="1" t="s">
        <v>63</v>
      </c>
      <c r="K4758" s="1">
        <v>0</v>
      </c>
      <c r="L4758" s="1">
        <v>0</v>
      </c>
      <c r="M4758" s="1">
        <v>0</v>
      </c>
      <c r="N4758" s="1" t="s">
        <v>63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0</v>
      </c>
      <c r="U4758" s="3" t="str">
        <f t="shared" si="74"/>
        <v>2017Plan</v>
      </c>
      <c r="V4758" s="2">
        <f>DATE(A4758,INDEX(Map!$H$1:$H$12,MATCH(B4758,Map!$G$1:$G$12,0),0),1)</f>
        <v>44075</v>
      </c>
      <c r="W4758" t="str">
        <f>IF(AND(V4758&gt;=Map!$K$2,V4758&lt;=Map!$L$2),"Base",IF(AND(V4758&gt;=Map!$K$3,V4758&lt;=Map!$L$3),"Fcst","N/A"))</f>
        <v>N/A</v>
      </c>
      <c r="X4758" t="str">
        <f>INDEX(Map!$B$2:$B$86,MATCH(D4758,Map!$A$2:$A$86,0),0)</f>
        <v>N/A</v>
      </c>
      <c r="Y4758" s="7" t="str">
        <f>IF(INDEX(Map!$C$2:$C$86,MATCH(D4758,Map!$A$2:$A$86,0),0)="","N/A",E4758*INDEX(Map!$C$2:$C$86,MATCH(D4758,Map!$A$2:$A$86,0),0))</f>
        <v>N/A</v>
      </c>
      <c r="Z4758" s="7" t="str">
        <f>IF(INDEX(Map!$D$2:$D$86,MATCH(D4758,Map!$A$2:$A$86,0),0)="","N/A",E4758*INDEX(Map!$D$2:$D$86,MATCH(D4758,Map!$A$2:$A$86,0),0))</f>
        <v>N/A</v>
      </c>
      <c r="AA4758" t="str">
        <f>INDEX(Map!$E$2:$E$86,MATCH(D4758,Map!$A$2:$A$86,0),0)</f>
        <v>Purchases</v>
      </c>
    </row>
    <row r="4759" spans="1:27" x14ac:dyDescent="0.25">
      <c r="A4759" s="1" t="s">
        <v>122</v>
      </c>
      <c r="B4759" s="1" t="s">
        <v>115</v>
      </c>
      <c r="C4759" s="1">
        <v>54</v>
      </c>
      <c r="D4759" s="1" t="s">
        <v>77</v>
      </c>
      <c r="E4759" s="1">
        <v>0</v>
      </c>
      <c r="F4759" s="1">
        <v>0</v>
      </c>
      <c r="G4759" s="1">
        <v>0</v>
      </c>
      <c r="H4759" s="1">
        <v>0</v>
      </c>
      <c r="I4759" s="1" t="s">
        <v>63</v>
      </c>
      <c r="J4759" s="1" t="s">
        <v>63</v>
      </c>
      <c r="K4759" s="1">
        <v>0</v>
      </c>
      <c r="L4759" s="1">
        <v>0</v>
      </c>
      <c r="M4759" s="1">
        <v>0</v>
      </c>
      <c r="N4759" s="1" t="s">
        <v>63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</v>
      </c>
      <c r="U4759" s="3" t="str">
        <f t="shared" si="74"/>
        <v>2017Plan</v>
      </c>
      <c r="V4759" s="2">
        <f>DATE(A4759,INDEX(Map!$H$1:$H$12,MATCH(B4759,Map!$G$1:$G$12,0),0),1)</f>
        <v>44075</v>
      </c>
      <c r="W4759" t="str">
        <f>IF(AND(V4759&gt;=Map!$K$2,V4759&lt;=Map!$L$2),"Base",IF(AND(V4759&gt;=Map!$K$3,V4759&lt;=Map!$L$3),"Fcst","N/A"))</f>
        <v>N/A</v>
      </c>
      <c r="X4759" t="str">
        <f>INDEX(Map!$B$2:$B$86,MATCH(D4759,Map!$A$2:$A$86,0),0)</f>
        <v>N/A</v>
      </c>
      <c r="Y4759" s="7" t="str">
        <f>IF(INDEX(Map!$C$2:$C$86,MATCH(D4759,Map!$A$2:$A$86,0),0)="","N/A",E4759*INDEX(Map!$C$2:$C$86,MATCH(D4759,Map!$A$2:$A$86,0),0))</f>
        <v>N/A</v>
      </c>
      <c r="Z4759" s="7" t="str">
        <f>IF(INDEX(Map!$D$2:$D$86,MATCH(D4759,Map!$A$2:$A$86,0),0)="","N/A",E4759*INDEX(Map!$D$2:$D$86,MATCH(D4759,Map!$A$2:$A$86,0),0))</f>
        <v>N/A</v>
      </c>
      <c r="AA4759" t="str">
        <f>INDEX(Map!$E$2:$E$86,MATCH(D4759,Map!$A$2:$A$86,0),0)</f>
        <v>Purchases</v>
      </c>
    </row>
    <row r="4760" spans="1:27" x14ac:dyDescent="0.25">
      <c r="A4760" s="1" t="s">
        <v>122</v>
      </c>
      <c r="B4760" s="1" t="s">
        <v>115</v>
      </c>
      <c r="C4760" s="1">
        <v>55</v>
      </c>
      <c r="D4760" s="1" t="s">
        <v>78</v>
      </c>
      <c r="E4760" s="1">
        <v>0</v>
      </c>
      <c r="F4760" s="1">
        <v>0</v>
      </c>
      <c r="G4760" s="1">
        <v>0</v>
      </c>
      <c r="H4760" s="1">
        <v>0</v>
      </c>
      <c r="I4760" s="1" t="s">
        <v>63</v>
      </c>
      <c r="J4760" s="1" t="s">
        <v>63</v>
      </c>
      <c r="K4760" s="1">
        <v>0</v>
      </c>
      <c r="L4760" s="1">
        <v>0</v>
      </c>
      <c r="M4760" s="1">
        <v>0</v>
      </c>
      <c r="N4760" s="1" t="s">
        <v>63</v>
      </c>
      <c r="O4760" s="1">
        <v>0</v>
      </c>
      <c r="P4760" s="1">
        <v>0</v>
      </c>
      <c r="Q4760" s="1">
        <v>0</v>
      </c>
      <c r="R4760" s="1">
        <v>0</v>
      </c>
      <c r="S4760" s="1">
        <v>0</v>
      </c>
      <c r="T4760" s="1">
        <v>0</v>
      </c>
      <c r="U4760" s="3" t="str">
        <f t="shared" si="74"/>
        <v>2017Plan</v>
      </c>
      <c r="V4760" s="2">
        <f>DATE(A4760,INDEX(Map!$H$1:$H$12,MATCH(B4760,Map!$G$1:$G$12,0),0),1)</f>
        <v>44075</v>
      </c>
      <c r="W4760" t="str">
        <f>IF(AND(V4760&gt;=Map!$K$2,V4760&lt;=Map!$L$2),"Base",IF(AND(V4760&gt;=Map!$K$3,V4760&lt;=Map!$L$3),"Fcst","N/A"))</f>
        <v>N/A</v>
      </c>
      <c r="X4760" t="str">
        <f>INDEX(Map!$B$2:$B$86,MATCH(D4760,Map!$A$2:$A$86,0),0)</f>
        <v>N/A</v>
      </c>
      <c r="Y4760" s="7" t="str">
        <f>IF(INDEX(Map!$C$2:$C$86,MATCH(D4760,Map!$A$2:$A$86,0),0)="","N/A",E4760*INDEX(Map!$C$2:$C$86,MATCH(D4760,Map!$A$2:$A$86,0),0))</f>
        <v>N/A</v>
      </c>
      <c r="Z4760" s="7" t="str">
        <f>IF(INDEX(Map!$D$2:$D$86,MATCH(D4760,Map!$A$2:$A$86,0),0)="","N/A",E4760*INDEX(Map!$D$2:$D$86,MATCH(D4760,Map!$A$2:$A$86,0),0))</f>
        <v>N/A</v>
      </c>
      <c r="AA4760" t="str">
        <f>INDEX(Map!$E$2:$E$86,MATCH(D4760,Map!$A$2:$A$86,0),0)</f>
        <v>Purchases</v>
      </c>
    </row>
    <row r="4761" spans="1:27" x14ac:dyDescent="0.25">
      <c r="A4761" s="1" t="s">
        <v>122</v>
      </c>
      <c r="B4761" s="1" t="s">
        <v>115</v>
      </c>
      <c r="C4761" s="1">
        <v>56</v>
      </c>
      <c r="D4761" s="1" t="s">
        <v>79</v>
      </c>
      <c r="E4761" s="1">
        <v>0</v>
      </c>
      <c r="F4761" s="1">
        <v>0</v>
      </c>
      <c r="G4761" s="1">
        <v>0</v>
      </c>
      <c r="H4761" s="1">
        <v>0</v>
      </c>
      <c r="I4761" s="1" t="s">
        <v>63</v>
      </c>
      <c r="J4761" s="1" t="s">
        <v>63</v>
      </c>
      <c r="K4761" s="1">
        <v>0</v>
      </c>
      <c r="L4761" s="1">
        <v>0</v>
      </c>
      <c r="M4761" s="1">
        <v>0</v>
      </c>
      <c r="N4761" s="1" t="s">
        <v>63</v>
      </c>
      <c r="O4761" s="1">
        <v>0</v>
      </c>
      <c r="P4761" s="1">
        <v>0</v>
      </c>
      <c r="Q4761" s="1">
        <v>0</v>
      </c>
      <c r="R4761" s="1">
        <v>0</v>
      </c>
      <c r="S4761" s="1">
        <v>0</v>
      </c>
      <c r="T4761" s="1">
        <v>0</v>
      </c>
      <c r="U4761" s="3" t="str">
        <f t="shared" si="74"/>
        <v>2017Plan</v>
      </c>
      <c r="V4761" s="2">
        <f>DATE(A4761,INDEX(Map!$H$1:$H$12,MATCH(B4761,Map!$G$1:$G$12,0),0),1)</f>
        <v>44075</v>
      </c>
      <c r="W4761" t="str">
        <f>IF(AND(V4761&gt;=Map!$K$2,V4761&lt;=Map!$L$2),"Base",IF(AND(V4761&gt;=Map!$K$3,V4761&lt;=Map!$L$3),"Fcst","N/A"))</f>
        <v>N/A</v>
      </c>
      <c r="X4761" t="str">
        <f>INDEX(Map!$B$2:$B$86,MATCH(D4761,Map!$A$2:$A$86,0),0)</f>
        <v>N/A</v>
      </c>
      <c r="Y4761" s="7" t="str">
        <f>IF(INDEX(Map!$C$2:$C$86,MATCH(D4761,Map!$A$2:$A$86,0),0)="","N/A",E4761*INDEX(Map!$C$2:$C$86,MATCH(D4761,Map!$A$2:$A$86,0),0))</f>
        <v>N/A</v>
      </c>
      <c r="Z4761" s="7" t="str">
        <f>IF(INDEX(Map!$D$2:$D$86,MATCH(D4761,Map!$A$2:$A$86,0),0)="","N/A",E4761*INDEX(Map!$D$2:$D$86,MATCH(D4761,Map!$A$2:$A$86,0),0))</f>
        <v>N/A</v>
      </c>
      <c r="AA4761" t="str">
        <f>INDEX(Map!$E$2:$E$86,MATCH(D4761,Map!$A$2:$A$86,0),0)</f>
        <v>Purchases</v>
      </c>
    </row>
    <row r="4762" spans="1:27" x14ac:dyDescent="0.25">
      <c r="A4762" s="1" t="s">
        <v>122</v>
      </c>
      <c r="B4762" s="1" t="s">
        <v>115</v>
      </c>
      <c r="C4762" s="1">
        <v>57</v>
      </c>
      <c r="D4762" s="1" t="s">
        <v>80</v>
      </c>
      <c r="E4762" s="1">
        <v>0</v>
      </c>
      <c r="F4762" s="1">
        <v>0</v>
      </c>
      <c r="G4762" s="1">
        <v>0</v>
      </c>
      <c r="H4762" s="1">
        <v>0</v>
      </c>
      <c r="I4762" s="1" t="s">
        <v>63</v>
      </c>
      <c r="J4762" s="1" t="s">
        <v>63</v>
      </c>
      <c r="K4762" s="1">
        <v>0</v>
      </c>
      <c r="L4762" s="1">
        <v>0</v>
      </c>
      <c r="M4762" s="1">
        <v>0</v>
      </c>
      <c r="N4762" s="1" t="s">
        <v>63</v>
      </c>
      <c r="O4762" s="1">
        <v>0</v>
      </c>
      <c r="P4762" s="1">
        <v>0</v>
      </c>
      <c r="Q4762" s="1">
        <v>0</v>
      </c>
      <c r="R4762" s="1">
        <v>0</v>
      </c>
      <c r="S4762" s="1">
        <v>0</v>
      </c>
      <c r="T4762" s="1">
        <v>0</v>
      </c>
      <c r="U4762" s="3" t="str">
        <f t="shared" si="74"/>
        <v>2017Plan</v>
      </c>
      <c r="V4762" s="2">
        <f>DATE(A4762,INDEX(Map!$H$1:$H$12,MATCH(B4762,Map!$G$1:$G$12,0),0),1)</f>
        <v>44075</v>
      </c>
      <c r="W4762" t="str">
        <f>IF(AND(V4762&gt;=Map!$K$2,V4762&lt;=Map!$L$2),"Base",IF(AND(V4762&gt;=Map!$K$3,V4762&lt;=Map!$L$3),"Fcst","N/A"))</f>
        <v>N/A</v>
      </c>
      <c r="X4762" t="str">
        <f>INDEX(Map!$B$2:$B$86,MATCH(D4762,Map!$A$2:$A$86,0),0)</f>
        <v>N/A</v>
      </c>
      <c r="Y4762" s="7" t="str">
        <f>IF(INDEX(Map!$C$2:$C$86,MATCH(D4762,Map!$A$2:$A$86,0),0)="","N/A",E4762*INDEX(Map!$C$2:$C$86,MATCH(D4762,Map!$A$2:$A$86,0),0))</f>
        <v>N/A</v>
      </c>
      <c r="Z4762" s="7" t="str">
        <f>IF(INDEX(Map!$D$2:$D$86,MATCH(D4762,Map!$A$2:$A$86,0),0)="","N/A",E4762*INDEX(Map!$D$2:$D$86,MATCH(D4762,Map!$A$2:$A$86,0),0))</f>
        <v>N/A</v>
      </c>
      <c r="AA4762" t="str">
        <f>INDEX(Map!$E$2:$E$86,MATCH(D4762,Map!$A$2:$A$86,0),0)</f>
        <v>Purchases</v>
      </c>
    </row>
    <row r="4763" spans="1:27" x14ac:dyDescent="0.25">
      <c r="A4763" s="1" t="s">
        <v>122</v>
      </c>
      <c r="B4763" s="1" t="s">
        <v>115</v>
      </c>
      <c r="C4763" s="1">
        <v>58</v>
      </c>
      <c r="D4763" s="1" t="s">
        <v>81</v>
      </c>
      <c r="E4763" s="1">
        <v>0</v>
      </c>
      <c r="F4763" s="1">
        <v>0</v>
      </c>
      <c r="G4763" s="1">
        <v>0</v>
      </c>
      <c r="H4763" s="1">
        <v>0</v>
      </c>
      <c r="I4763" s="1" t="s">
        <v>63</v>
      </c>
      <c r="J4763" s="1" t="s">
        <v>63</v>
      </c>
      <c r="K4763" s="1">
        <v>0</v>
      </c>
      <c r="L4763" s="1">
        <v>0</v>
      </c>
      <c r="M4763" s="1">
        <v>0</v>
      </c>
      <c r="N4763" s="1" t="s">
        <v>63</v>
      </c>
      <c r="O4763" s="1">
        <v>0</v>
      </c>
      <c r="P4763" s="1">
        <v>0</v>
      </c>
      <c r="Q4763" s="1">
        <v>0</v>
      </c>
      <c r="R4763" s="1">
        <v>0</v>
      </c>
      <c r="S4763" s="1">
        <v>0</v>
      </c>
      <c r="T4763" s="1">
        <v>0</v>
      </c>
      <c r="U4763" s="3" t="str">
        <f t="shared" si="74"/>
        <v>2017Plan</v>
      </c>
      <c r="V4763" s="2">
        <f>DATE(A4763,INDEX(Map!$H$1:$H$12,MATCH(B4763,Map!$G$1:$G$12,0),0),1)</f>
        <v>44075</v>
      </c>
      <c r="W4763" t="str">
        <f>IF(AND(V4763&gt;=Map!$K$2,V4763&lt;=Map!$L$2),"Base",IF(AND(V4763&gt;=Map!$K$3,V4763&lt;=Map!$L$3),"Fcst","N/A"))</f>
        <v>N/A</v>
      </c>
      <c r="X4763" t="str">
        <f>INDEX(Map!$B$2:$B$86,MATCH(D4763,Map!$A$2:$A$86,0),0)</f>
        <v>N/A</v>
      </c>
      <c r="Y4763" s="7" t="str">
        <f>IF(INDEX(Map!$C$2:$C$86,MATCH(D4763,Map!$A$2:$A$86,0),0)="","N/A",E4763*INDEX(Map!$C$2:$C$86,MATCH(D4763,Map!$A$2:$A$86,0),0))</f>
        <v>N/A</v>
      </c>
      <c r="Z4763" s="7" t="str">
        <f>IF(INDEX(Map!$D$2:$D$86,MATCH(D4763,Map!$A$2:$A$86,0),0)="","N/A",E4763*INDEX(Map!$D$2:$D$86,MATCH(D4763,Map!$A$2:$A$86,0),0))</f>
        <v>N/A</v>
      </c>
      <c r="AA4763" t="str">
        <f>INDEX(Map!$E$2:$E$86,MATCH(D4763,Map!$A$2:$A$86,0),0)</f>
        <v>Purchases</v>
      </c>
    </row>
    <row r="4764" spans="1:27" x14ac:dyDescent="0.25">
      <c r="A4764" s="1" t="s">
        <v>122</v>
      </c>
      <c r="B4764" s="1" t="s">
        <v>115</v>
      </c>
      <c r="C4764" s="1">
        <v>59</v>
      </c>
      <c r="D4764" s="1" t="s">
        <v>82</v>
      </c>
      <c r="E4764" s="1">
        <v>0</v>
      </c>
      <c r="F4764" s="1">
        <v>0</v>
      </c>
      <c r="G4764" s="1">
        <v>0</v>
      </c>
      <c r="H4764" s="1">
        <v>0</v>
      </c>
      <c r="I4764" s="1" t="s">
        <v>63</v>
      </c>
      <c r="J4764" s="1" t="s">
        <v>63</v>
      </c>
      <c r="K4764" s="1">
        <v>0</v>
      </c>
      <c r="L4764" s="1">
        <v>0</v>
      </c>
      <c r="M4764" s="1">
        <v>0</v>
      </c>
      <c r="N4764" s="1" t="s">
        <v>63</v>
      </c>
      <c r="O4764" s="1">
        <v>0</v>
      </c>
      <c r="P4764" s="1">
        <v>0</v>
      </c>
      <c r="Q4764" s="1">
        <v>0</v>
      </c>
      <c r="R4764" s="1">
        <v>0</v>
      </c>
      <c r="S4764" s="1">
        <v>0</v>
      </c>
      <c r="T4764" s="1">
        <v>0</v>
      </c>
      <c r="U4764" s="3" t="str">
        <f t="shared" si="74"/>
        <v>2017Plan</v>
      </c>
      <c r="V4764" s="2">
        <f>DATE(A4764,INDEX(Map!$H$1:$H$12,MATCH(B4764,Map!$G$1:$G$12,0),0),1)</f>
        <v>44075</v>
      </c>
      <c r="W4764" t="str">
        <f>IF(AND(V4764&gt;=Map!$K$2,V4764&lt;=Map!$L$2),"Base",IF(AND(V4764&gt;=Map!$K$3,V4764&lt;=Map!$L$3),"Fcst","N/A"))</f>
        <v>N/A</v>
      </c>
      <c r="X4764" t="str">
        <f>INDEX(Map!$B$2:$B$86,MATCH(D4764,Map!$A$2:$A$86,0),0)</f>
        <v>N/A</v>
      </c>
      <c r="Y4764" s="7" t="str">
        <f>IF(INDEX(Map!$C$2:$C$86,MATCH(D4764,Map!$A$2:$A$86,0),0)="","N/A",E4764*INDEX(Map!$C$2:$C$86,MATCH(D4764,Map!$A$2:$A$86,0),0))</f>
        <v>N/A</v>
      </c>
      <c r="Z4764" s="7" t="str">
        <f>IF(INDEX(Map!$D$2:$D$86,MATCH(D4764,Map!$A$2:$A$86,0),0)="","N/A",E4764*INDEX(Map!$D$2:$D$86,MATCH(D4764,Map!$A$2:$A$86,0),0))</f>
        <v>N/A</v>
      </c>
      <c r="AA4764" t="str">
        <f>INDEX(Map!$E$2:$E$86,MATCH(D4764,Map!$A$2:$A$86,0),0)</f>
        <v>Purchases</v>
      </c>
    </row>
    <row r="4765" spans="1:27" x14ac:dyDescent="0.25">
      <c r="A4765" s="1" t="s">
        <v>122</v>
      </c>
      <c r="B4765" s="1" t="s">
        <v>115</v>
      </c>
      <c r="C4765" s="1">
        <v>60</v>
      </c>
      <c r="D4765" s="1" t="s">
        <v>83</v>
      </c>
      <c r="E4765" s="1">
        <v>-26.1</v>
      </c>
      <c r="F4765" s="1">
        <v>0</v>
      </c>
      <c r="G4765" s="1">
        <v>18.5</v>
      </c>
      <c r="H4765" s="1">
        <v>32</v>
      </c>
      <c r="I4765" s="1" t="s">
        <v>63</v>
      </c>
      <c r="J4765" s="1" t="s">
        <v>63</v>
      </c>
      <c r="K4765" s="1">
        <v>298</v>
      </c>
      <c r="L4765" s="1">
        <v>37.9</v>
      </c>
      <c r="M4765" s="1">
        <v>-987</v>
      </c>
      <c r="N4765" s="1" t="s">
        <v>63</v>
      </c>
      <c r="O4765" s="1">
        <v>0</v>
      </c>
      <c r="P4765" s="1">
        <v>0</v>
      </c>
      <c r="Q4765" s="1">
        <v>258</v>
      </c>
      <c r="R4765" s="1">
        <v>28.01</v>
      </c>
      <c r="S4765" s="1">
        <v>28.01</v>
      </c>
      <c r="T4765" s="1">
        <v>-730</v>
      </c>
      <c r="U4765" s="3" t="str">
        <f t="shared" si="74"/>
        <v>2017Plan</v>
      </c>
      <c r="V4765" s="2">
        <f>DATE(A4765,INDEX(Map!$H$1:$H$12,MATCH(B4765,Map!$G$1:$G$12,0),0),1)</f>
        <v>44075</v>
      </c>
      <c r="W4765" t="str">
        <f>IF(AND(V4765&gt;=Map!$K$2,V4765&lt;=Map!$L$2),"Base",IF(AND(V4765&gt;=Map!$K$3,V4765&lt;=Map!$L$3),"Fcst","N/A"))</f>
        <v>N/A</v>
      </c>
      <c r="X4765" t="str">
        <f>INDEX(Map!$B$2:$B$86,MATCH(D4765,Map!$A$2:$A$86,0),0)</f>
        <v>N/A</v>
      </c>
      <c r="Y4765" s="7" t="str">
        <f>IF(INDEX(Map!$C$2:$C$86,MATCH(D4765,Map!$A$2:$A$86,0),0)="","N/A",E4765*INDEX(Map!$C$2:$C$86,MATCH(D4765,Map!$A$2:$A$86,0),0))</f>
        <v>N/A</v>
      </c>
      <c r="Z4765" s="7" t="str">
        <f>IF(INDEX(Map!$D$2:$D$86,MATCH(D4765,Map!$A$2:$A$86,0),0)="","N/A",E4765*INDEX(Map!$D$2:$D$86,MATCH(D4765,Map!$A$2:$A$86,0),0))</f>
        <v>N/A</v>
      </c>
      <c r="AA4765" t="str">
        <f>INDEX(Map!$E$2:$E$86,MATCH(D4765,Map!$A$2:$A$86,0),0)</f>
        <v>Sales</v>
      </c>
    </row>
    <row r="4766" spans="1:27" x14ac:dyDescent="0.25">
      <c r="A4766" s="1" t="s">
        <v>122</v>
      </c>
      <c r="B4766" s="1" t="s">
        <v>115</v>
      </c>
      <c r="C4766" s="1">
        <v>61</v>
      </c>
      <c r="D4766" s="1" t="s">
        <v>84</v>
      </c>
      <c r="E4766" s="1">
        <v>-2.2999999999999998</v>
      </c>
      <c r="F4766" s="1">
        <v>0</v>
      </c>
      <c r="G4766" s="1">
        <v>9.5</v>
      </c>
      <c r="H4766" s="1">
        <v>30</v>
      </c>
      <c r="I4766" s="1" t="s">
        <v>63</v>
      </c>
      <c r="J4766" s="1" t="s">
        <v>63</v>
      </c>
      <c r="K4766" s="1">
        <v>240</v>
      </c>
      <c r="L4766" s="1">
        <v>28.1</v>
      </c>
      <c r="M4766" s="1">
        <v>-64</v>
      </c>
      <c r="N4766" s="1" t="s">
        <v>63</v>
      </c>
      <c r="O4766" s="1">
        <v>0</v>
      </c>
      <c r="P4766" s="1">
        <v>0</v>
      </c>
      <c r="Q4766" s="1">
        <v>18</v>
      </c>
      <c r="R4766" s="1">
        <v>20.25</v>
      </c>
      <c r="S4766" s="1">
        <v>20.25</v>
      </c>
      <c r="T4766" s="1">
        <v>-46</v>
      </c>
      <c r="U4766" s="3" t="str">
        <f t="shared" si="74"/>
        <v>2017Plan</v>
      </c>
      <c r="V4766" s="2">
        <f>DATE(A4766,INDEX(Map!$H$1:$H$12,MATCH(B4766,Map!$G$1:$G$12,0),0),1)</f>
        <v>44075</v>
      </c>
      <c r="W4766" t="str">
        <f>IF(AND(V4766&gt;=Map!$K$2,V4766&lt;=Map!$L$2),"Base",IF(AND(V4766&gt;=Map!$K$3,V4766&lt;=Map!$L$3),"Fcst","N/A"))</f>
        <v>N/A</v>
      </c>
      <c r="X4766" t="str">
        <f>INDEX(Map!$B$2:$B$86,MATCH(D4766,Map!$A$2:$A$86,0),0)</f>
        <v>N/A</v>
      </c>
      <c r="Y4766" s="7" t="str">
        <f>IF(INDEX(Map!$C$2:$C$86,MATCH(D4766,Map!$A$2:$A$86,0),0)="","N/A",E4766*INDEX(Map!$C$2:$C$86,MATCH(D4766,Map!$A$2:$A$86,0),0))</f>
        <v>N/A</v>
      </c>
      <c r="Z4766" s="7" t="str">
        <f>IF(INDEX(Map!$D$2:$D$86,MATCH(D4766,Map!$A$2:$A$86,0),0)="","N/A",E4766*INDEX(Map!$D$2:$D$86,MATCH(D4766,Map!$A$2:$A$86,0),0))</f>
        <v>N/A</v>
      </c>
      <c r="AA4766" t="str">
        <f>INDEX(Map!$E$2:$E$86,MATCH(D4766,Map!$A$2:$A$86,0),0)</f>
        <v>Sales</v>
      </c>
    </row>
    <row r="4767" spans="1:27" x14ac:dyDescent="0.25">
      <c r="A4767" s="1" t="s">
        <v>122</v>
      </c>
      <c r="B4767" s="1" t="s">
        <v>115</v>
      </c>
      <c r="C4767" s="1">
        <v>62</v>
      </c>
      <c r="D4767" s="1" t="s">
        <v>85</v>
      </c>
      <c r="E4767" s="1">
        <v>-6.8</v>
      </c>
      <c r="F4767" s="1">
        <v>0</v>
      </c>
      <c r="G4767" s="1">
        <v>30.3</v>
      </c>
      <c r="H4767" s="1">
        <v>4</v>
      </c>
      <c r="I4767" s="1" t="s">
        <v>63</v>
      </c>
      <c r="J4767" s="1" t="s">
        <v>63</v>
      </c>
      <c r="K4767" s="1">
        <v>64</v>
      </c>
      <c r="L4767" s="1">
        <v>40</v>
      </c>
      <c r="M4767" s="1">
        <v>-271</v>
      </c>
      <c r="N4767" s="1" t="s">
        <v>63</v>
      </c>
      <c r="O4767" s="1">
        <v>0</v>
      </c>
      <c r="P4767" s="1">
        <v>0</v>
      </c>
      <c r="Q4767" s="1">
        <v>61</v>
      </c>
      <c r="R4767" s="1">
        <v>31.01</v>
      </c>
      <c r="S4767" s="1">
        <v>31.01</v>
      </c>
      <c r="T4767" s="1">
        <v>-210</v>
      </c>
      <c r="U4767" s="3" t="str">
        <f t="shared" si="74"/>
        <v>2017Plan</v>
      </c>
      <c r="V4767" s="2">
        <f>DATE(A4767,INDEX(Map!$H$1:$H$12,MATCH(B4767,Map!$G$1:$G$12,0),0),1)</f>
        <v>44075</v>
      </c>
      <c r="W4767" t="str">
        <f>IF(AND(V4767&gt;=Map!$K$2,V4767&lt;=Map!$L$2),"Base",IF(AND(V4767&gt;=Map!$K$3,V4767&lt;=Map!$L$3),"Fcst","N/A"))</f>
        <v>N/A</v>
      </c>
      <c r="X4767" t="str">
        <f>INDEX(Map!$B$2:$B$86,MATCH(D4767,Map!$A$2:$A$86,0),0)</f>
        <v>N/A</v>
      </c>
      <c r="Y4767" s="7" t="str">
        <f>IF(INDEX(Map!$C$2:$C$86,MATCH(D4767,Map!$A$2:$A$86,0),0)="","N/A",E4767*INDEX(Map!$C$2:$C$86,MATCH(D4767,Map!$A$2:$A$86,0),0))</f>
        <v>N/A</v>
      </c>
      <c r="Z4767" s="7" t="str">
        <f>IF(INDEX(Map!$D$2:$D$86,MATCH(D4767,Map!$A$2:$A$86,0),0)="","N/A",E4767*INDEX(Map!$D$2:$D$86,MATCH(D4767,Map!$A$2:$A$86,0),0))</f>
        <v>N/A</v>
      </c>
      <c r="AA4767" t="str">
        <f>INDEX(Map!$E$2:$E$86,MATCH(D4767,Map!$A$2:$A$86,0),0)</f>
        <v>Sales</v>
      </c>
    </row>
    <row r="4768" spans="1:27" x14ac:dyDescent="0.25">
      <c r="A4768" s="1" t="s">
        <v>122</v>
      </c>
      <c r="B4768" s="1" t="s">
        <v>115</v>
      </c>
      <c r="C4768" s="1">
        <v>63</v>
      </c>
      <c r="D4768" s="1" t="s">
        <v>86</v>
      </c>
      <c r="E4768" s="1">
        <v>-3.5</v>
      </c>
      <c r="F4768" s="1">
        <v>0</v>
      </c>
      <c r="G4768" s="1">
        <v>15.7</v>
      </c>
      <c r="H4768" s="1">
        <v>4</v>
      </c>
      <c r="I4768" s="1" t="s">
        <v>63</v>
      </c>
      <c r="J4768" s="1" t="s">
        <v>63</v>
      </c>
      <c r="K4768" s="1">
        <v>64</v>
      </c>
      <c r="L4768" s="1">
        <v>40.299999999999997</v>
      </c>
      <c r="M4768" s="1">
        <v>-141</v>
      </c>
      <c r="N4768" s="1" t="s">
        <v>63</v>
      </c>
      <c r="O4768" s="1">
        <v>0</v>
      </c>
      <c r="P4768" s="1">
        <v>0</v>
      </c>
      <c r="Q4768" s="1">
        <v>32</v>
      </c>
      <c r="R4768" s="1">
        <v>31.2</v>
      </c>
      <c r="S4768" s="1">
        <v>31.2</v>
      </c>
      <c r="T4768" s="1">
        <v>-110</v>
      </c>
      <c r="U4768" s="3" t="str">
        <f t="shared" si="74"/>
        <v>2017Plan</v>
      </c>
      <c r="V4768" s="2">
        <f>DATE(A4768,INDEX(Map!$H$1:$H$12,MATCH(B4768,Map!$G$1:$G$12,0),0),1)</f>
        <v>44075</v>
      </c>
      <c r="W4768" t="str">
        <f>IF(AND(V4768&gt;=Map!$K$2,V4768&lt;=Map!$L$2),"Base",IF(AND(V4768&gt;=Map!$K$3,V4768&lt;=Map!$L$3),"Fcst","N/A"))</f>
        <v>N/A</v>
      </c>
      <c r="X4768" t="str">
        <f>INDEX(Map!$B$2:$B$86,MATCH(D4768,Map!$A$2:$A$86,0),0)</f>
        <v>N/A</v>
      </c>
      <c r="Y4768" s="7" t="str">
        <f>IF(INDEX(Map!$C$2:$C$86,MATCH(D4768,Map!$A$2:$A$86,0),0)="","N/A",E4768*INDEX(Map!$C$2:$C$86,MATCH(D4768,Map!$A$2:$A$86,0),0))</f>
        <v>N/A</v>
      </c>
      <c r="Z4768" s="7" t="str">
        <f>IF(INDEX(Map!$D$2:$D$86,MATCH(D4768,Map!$A$2:$A$86,0),0)="","N/A",E4768*INDEX(Map!$D$2:$D$86,MATCH(D4768,Map!$A$2:$A$86,0),0))</f>
        <v>N/A</v>
      </c>
      <c r="AA4768" t="str">
        <f>INDEX(Map!$E$2:$E$86,MATCH(D4768,Map!$A$2:$A$86,0),0)</f>
        <v>Sales</v>
      </c>
    </row>
    <row r="4769" spans="1:27" x14ac:dyDescent="0.25">
      <c r="A4769" s="1" t="s">
        <v>122</v>
      </c>
      <c r="B4769" s="1" t="s">
        <v>115</v>
      </c>
      <c r="C4769" s="1">
        <v>64</v>
      </c>
      <c r="D4769" s="1" t="s">
        <v>87</v>
      </c>
      <c r="E4769" s="1">
        <v>0</v>
      </c>
      <c r="F4769" s="1">
        <v>0</v>
      </c>
      <c r="G4769" s="1">
        <v>0</v>
      </c>
      <c r="H4769" s="1">
        <v>0</v>
      </c>
      <c r="I4769" s="1" t="s">
        <v>63</v>
      </c>
      <c r="J4769" s="1" t="s">
        <v>63</v>
      </c>
      <c r="K4769" s="1">
        <v>0</v>
      </c>
      <c r="L4769" s="1">
        <v>0</v>
      </c>
      <c r="M4769" s="1">
        <v>0</v>
      </c>
      <c r="N4769" s="1" t="s">
        <v>63</v>
      </c>
      <c r="O4769" s="1">
        <v>0</v>
      </c>
      <c r="P4769" s="1">
        <v>0</v>
      </c>
      <c r="Q4769" s="1">
        <v>0</v>
      </c>
      <c r="R4769" s="1">
        <v>0</v>
      </c>
      <c r="S4769" s="1">
        <v>0</v>
      </c>
      <c r="T4769" s="1">
        <v>0</v>
      </c>
      <c r="U4769" s="3" t="str">
        <f t="shared" si="74"/>
        <v>2017Plan</v>
      </c>
      <c r="V4769" s="2">
        <f>DATE(A4769,INDEX(Map!$H$1:$H$12,MATCH(B4769,Map!$G$1:$G$12,0),0),1)</f>
        <v>44075</v>
      </c>
      <c r="W4769" t="str">
        <f>IF(AND(V4769&gt;=Map!$K$2,V4769&lt;=Map!$L$2),"Base",IF(AND(V4769&gt;=Map!$K$3,V4769&lt;=Map!$L$3),"Fcst","N/A"))</f>
        <v>N/A</v>
      </c>
      <c r="X4769" t="str">
        <f>INDEX(Map!$B$2:$B$86,MATCH(D4769,Map!$A$2:$A$86,0),0)</f>
        <v>N/A</v>
      </c>
      <c r="Y4769" s="7" t="str">
        <f>IF(INDEX(Map!$C$2:$C$86,MATCH(D4769,Map!$A$2:$A$86,0),0)="","N/A",E4769*INDEX(Map!$C$2:$C$86,MATCH(D4769,Map!$A$2:$A$86,0),0))</f>
        <v>N/A</v>
      </c>
      <c r="Z4769" s="7" t="str">
        <f>IF(INDEX(Map!$D$2:$D$86,MATCH(D4769,Map!$A$2:$A$86,0),0)="","N/A",E4769*INDEX(Map!$D$2:$D$86,MATCH(D4769,Map!$A$2:$A$86,0),0))</f>
        <v>N/A</v>
      </c>
      <c r="AA4769" t="str">
        <f>INDEX(Map!$E$2:$E$86,MATCH(D4769,Map!$A$2:$A$86,0),0)</f>
        <v>Sales</v>
      </c>
    </row>
    <row r="4770" spans="1:27" x14ac:dyDescent="0.25">
      <c r="A4770" s="1" t="s">
        <v>122</v>
      </c>
      <c r="B4770" s="1" t="s">
        <v>115</v>
      </c>
      <c r="C4770" s="1">
        <v>65</v>
      </c>
      <c r="D4770" s="1" t="s">
        <v>88</v>
      </c>
      <c r="E4770" s="1">
        <v>0</v>
      </c>
      <c r="F4770" s="1">
        <v>0</v>
      </c>
      <c r="G4770" s="1">
        <v>0</v>
      </c>
      <c r="H4770" s="1">
        <v>0</v>
      </c>
      <c r="I4770" s="1" t="s">
        <v>63</v>
      </c>
      <c r="J4770" s="1" t="s">
        <v>63</v>
      </c>
      <c r="K4770" s="1">
        <v>0</v>
      </c>
      <c r="L4770" s="1">
        <v>0</v>
      </c>
      <c r="M4770" s="1">
        <v>0</v>
      </c>
      <c r="N4770" s="1" t="s">
        <v>63</v>
      </c>
      <c r="O4770" s="1">
        <v>0</v>
      </c>
      <c r="P4770" s="1">
        <v>0</v>
      </c>
      <c r="Q4770" s="1">
        <v>0</v>
      </c>
      <c r="R4770" s="1">
        <v>0</v>
      </c>
      <c r="S4770" s="1">
        <v>0</v>
      </c>
      <c r="T4770" s="1">
        <v>0</v>
      </c>
      <c r="U4770" s="3" t="str">
        <f t="shared" si="74"/>
        <v>2017Plan</v>
      </c>
      <c r="V4770" s="2">
        <f>DATE(A4770,INDEX(Map!$H$1:$H$12,MATCH(B4770,Map!$G$1:$G$12,0),0),1)</f>
        <v>44075</v>
      </c>
      <c r="W4770" t="str">
        <f>IF(AND(V4770&gt;=Map!$K$2,V4770&lt;=Map!$L$2),"Base",IF(AND(V4770&gt;=Map!$K$3,V4770&lt;=Map!$L$3),"Fcst","N/A"))</f>
        <v>N/A</v>
      </c>
      <c r="X4770" t="str">
        <f>INDEX(Map!$B$2:$B$86,MATCH(D4770,Map!$A$2:$A$86,0),0)</f>
        <v>N/A</v>
      </c>
      <c r="Y4770" s="7" t="str">
        <f>IF(INDEX(Map!$C$2:$C$86,MATCH(D4770,Map!$A$2:$A$86,0),0)="","N/A",E4770*INDEX(Map!$C$2:$C$86,MATCH(D4770,Map!$A$2:$A$86,0),0))</f>
        <v>N/A</v>
      </c>
      <c r="Z4770" s="7" t="str">
        <f>IF(INDEX(Map!$D$2:$D$86,MATCH(D4770,Map!$A$2:$A$86,0),0)="","N/A",E4770*INDEX(Map!$D$2:$D$86,MATCH(D4770,Map!$A$2:$A$86,0),0))</f>
        <v>N/A</v>
      </c>
      <c r="AA4770" t="str">
        <f>INDEX(Map!$E$2:$E$86,MATCH(D4770,Map!$A$2:$A$86,0),0)</f>
        <v>Sales</v>
      </c>
    </row>
    <row r="4771" spans="1:27" x14ac:dyDescent="0.25">
      <c r="A4771" s="1" t="s">
        <v>122</v>
      </c>
      <c r="B4771" s="1" t="s">
        <v>115</v>
      </c>
      <c r="C4771" s="1">
        <v>66</v>
      </c>
      <c r="D4771" s="1" t="s">
        <v>89</v>
      </c>
      <c r="E4771" s="1">
        <v>0</v>
      </c>
      <c r="F4771" s="1">
        <v>0</v>
      </c>
      <c r="G4771" s="1">
        <v>0</v>
      </c>
      <c r="H4771" s="1">
        <v>0</v>
      </c>
      <c r="I4771" s="1" t="s">
        <v>63</v>
      </c>
      <c r="J4771" s="1" t="s">
        <v>63</v>
      </c>
      <c r="K4771" s="1">
        <v>0</v>
      </c>
      <c r="L4771" s="1">
        <v>0</v>
      </c>
      <c r="M4771" s="1">
        <v>0</v>
      </c>
      <c r="N4771" s="1" t="s">
        <v>63</v>
      </c>
      <c r="O4771" s="1">
        <v>0</v>
      </c>
      <c r="P4771" s="1">
        <v>0</v>
      </c>
      <c r="Q4771" s="1">
        <v>0</v>
      </c>
      <c r="R4771" s="1">
        <v>0</v>
      </c>
      <c r="S4771" s="1">
        <v>0</v>
      </c>
      <c r="T4771" s="1">
        <v>0</v>
      </c>
      <c r="U4771" s="3" t="str">
        <f t="shared" si="74"/>
        <v>2017Plan</v>
      </c>
      <c r="V4771" s="2">
        <f>DATE(A4771,INDEX(Map!$H$1:$H$12,MATCH(B4771,Map!$G$1:$G$12,0),0),1)</f>
        <v>44075</v>
      </c>
      <c r="W4771" t="str">
        <f>IF(AND(V4771&gt;=Map!$K$2,V4771&lt;=Map!$L$2),"Base",IF(AND(V4771&gt;=Map!$K$3,V4771&lt;=Map!$L$3),"Fcst","N/A"))</f>
        <v>N/A</v>
      </c>
      <c r="X4771" t="str">
        <f>INDEX(Map!$B$2:$B$86,MATCH(D4771,Map!$A$2:$A$86,0),0)</f>
        <v>N/A</v>
      </c>
      <c r="Y4771" s="7" t="str">
        <f>IF(INDEX(Map!$C$2:$C$86,MATCH(D4771,Map!$A$2:$A$86,0),0)="","N/A",E4771*INDEX(Map!$C$2:$C$86,MATCH(D4771,Map!$A$2:$A$86,0),0))</f>
        <v>N/A</v>
      </c>
      <c r="Z4771" s="7" t="str">
        <f>IF(INDEX(Map!$D$2:$D$86,MATCH(D4771,Map!$A$2:$A$86,0),0)="","N/A",E4771*INDEX(Map!$D$2:$D$86,MATCH(D4771,Map!$A$2:$A$86,0),0))</f>
        <v>N/A</v>
      </c>
      <c r="AA4771" t="str">
        <f>INDEX(Map!$E$2:$E$86,MATCH(D4771,Map!$A$2:$A$86,0),0)</f>
        <v>Sales</v>
      </c>
    </row>
    <row r="4772" spans="1:27" x14ac:dyDescent="0.25">
      <c r="A4772" s="1" t="s">
        <v>122</v>
      </c>
      <c r="B4772" s="1" t="s">
        <v>115</v>
      </c>
      <c r="C4772" s="1">
        <v>67</v>
      </c>
      <c r="D4772" s="1" t="s">
        <v>90</v>
      </c>
      <c r="E4772" s="1">
        <v>0</v>
      </c>
      <c r="F4772" s="1">
        <v>0</v>
      </c>
      <c r="G4772" s="1">
        <v>0</v>
      </c>
      <c r="H4772" s="1">
        <v>0</v>
      </c>
      <c r="I4772" s="1" t="s">
        <v>63</v>
      </c>
      <c r="J4772" s="1" t="s">
        <v>63</v>
      </c>
      <c r="K4772" s="1">
        <v>0</v>
      </c>
      <c r="L4772" s="1">
        <v>0</v>
      </c>
      <c r="M4772" s="1">
        <v>0</v>
      </c>
      <c r="N4772" s="1" t="s">
        <v>63</v>
      </c>
      <c r="O4772" s="1">
        <v>0</v>
      </c>
      <c r="P4772" s="1">
        <v>0</v>
      </c>
      <c r="Q4772" s="1">
        <v>0</v>
      </c>
      <c r="R4772" s="1">
        <v>0</v>
      </c>
      <c r="S4772" s="1">
        <v>0</v>
      </c>
      <c r="T4772" s="1">
        <v>0</v>
      </c>
      <c r="U4772" s="3" t="str">
        <f t="shared" si="74"/>
        <v>2017Plan</v>
      </c>
      <c r="V4772" s="2">
        <f>DATE(A4772,INDEX(Map!$H$1:$H$12,MATCH(B4772,Map!$G$1:$G$12,0),0),1)</f>
        <v>44075</v>
      </c>
      <c r="W4772" t="str">
        <f>IF(AND(V4772&gt;=Map!$K$2,V4772&lt;=Map!$L$2),"Base",IF(AND(V4772&gt;=Map!$K$3,V4772&lt;=Map!$L$3),"Fcst","N/A"))</f>
        <v>N/A</v>
      </c>
      <c r="X4772" t="str">
        <f>INDEX(Map!$B$2:$B$86,MATCH(D4772,Map!$A$2:$A$86,0),0)</f>
        <v>N/A</v>
      </c>
      <c r="Y4772" s="7" t="str">
        <f>IF(INDEX(Map!$C$2:$C$86,MATCH(D4772,Map!$A$2:$A$86,0),0)="","N/A",E4772*INDEX(Map!$C$2:$C$86,MATCH(D4772,Map!$A$2:$A$86,0),0))</f>
        <v>N/A</v>
      </c>
      <c r="Z4772" s="7" t="str">
        <f>IF(INDEX(Map!$D$2:$D$86,MATCH(D4772,Map!$A$2:$A$86,0),0)="","N/A",E4772*INDEX(Map!$D$2:$D$86,MATCH(D4772,Map!$A$2:$A$86,0),0))</f>
        <v>N/A</v>
      </c>
      <c r="AA4772" t="str">
        <f>INDEX(Map!$E$2:$E$86,MATCH(D4772,Map!$A$2:$A$86,0),0)</f>
        <v>Sales</v>
      </c>
    </row>
    <row r="4773" spans="1:27" x14ac:dyDescent="0.25">
      <c r="A4773" s="1" t="s">
        <v>122</v>
      </c>
      <c r="B4773" s="1" t="s">
        <v>115</v>
      </c>
      <c r="C4773" s="1">
        <v>68</v>
      </c>
      <c r="D4773" s="1" t="s">
        <v>91</v>
      </c>
      <c r="E4773" s="1">
        <v>0</v>
      </c>
      <c r="F4773" s="1">
        <v>0</v>
      </c>
      <c r="G4773" s="1">
        <v>0</v>
      </c>
      <c r="H4773" s="1">
        <v>0</v>
      </c>
      <c r="I4773" s="1" t="s">
        <v>63</v>
      </c>
      <c r="J4773" s="1" t="s">
        <v>63</v>
      </c>
      <c r="K4773" s="1">
        <v>0</v>
      </c>
      <c r="L4773" s="1">
        <v>0</v>
      </c>
      <c r="M4773" s="1">
        <v>0</v>
      </c>
      <c r="N4773" s="1" t="s">
        <v>63</v>
      </c>
      <c r="O4773" s="1">
        <v>0</v>
      </c>
      <c r="P4773" s="1">
        <v>0</v>
      </c>
      <c r="Q4773" s="1">
        <v>0</v>
      </c>
      <c r="R4773" s="1">
        <v>0</v>
      </c>
      <c r="S4773" s="1">
        <v>0</v>
      </c>
      <c r="T4773" s="1">
        <v>0</v>
      </c>
      <c r="U4773" s="3" t="str">
        <f t="shared" si="74"/>
        <v>2017Plan</v>
      </c>
      <c r="V4773" s="2">
        <f>DATE(A4773,INDEX(Map!$H$1:$H$12,MATCH(B4773,Map!$G$1:$G$12,0),0),1)</f>
        <v>44075</v>
      </c>
      <c r="W4773" t="str">
        <f>IF(AND(V4773&gt;=Map!$K$2,V4773&lt;=Map!$L$2),"Base",IF(AND(V4773&gt;=Map!$K$3,V4773&lt;=Map!$L$3),"Fcst","N/A"))</f>
        <v>N/A</v>
      </c>
      <c r="X4773" t="str">
        <f>INDEX(Map!$B$2:$B$86,MATCH(D4773,Map!$A$2:$A$86,0),0)</f>
        <v>N/A</v>
      </c>
      <c r="Y4773" s="7" t="str">
        <f>IF(INDEX(Map!$C$2:$C$86,MATCH(D4773,Map!$A$2:$A$86,0),0)="","N/A",E4773*INDEX(Map!$C$2:$C$86,MATCH(D4773,Map!$A$2:$A$86,0),0))</f>
        <v>N/A</v>
      </c>
      <c r="Z4773" s="7" t="str">
        <f>IF(INDEX(Map!$D$2:$D$86,MATCH(D4773,Map!$A$2:$A$86,0),0)="","N/A",E4773*INDEX(Map!$D$2:$D$86,MATCH(D4773,Map!$A$2:$A$86,0),0))</f>
        <v>N/A</v>
      </c>
      <c r="AA4773" t="str">
        <f>INDEX(Map!$E$2:$E$86,MATCH(D4773,Map!$A$2:$A$86,0),0)</f>
        <v>CSR</v>
      </c>
    </row>
    <row r="4774" spans="1:27" x14ac:dyDescent="0.25">
      <c r="A4774" s="1" t="s">
        <v>122</v>
      </c>
      <c r="B4774" s="1" t="s">
        <v>115</v>
      </c>
      <c r="C4774" s="1">
        <v>69</v>
      </c>
      <c r="D4774" s="1" t="s">
        <v>92</v>
      </c>
      <c r="E4774" s="1">
        <v>0</v>
      </c>
      <c r="F4774" s="1">
        <v>0</v>
      </c>
      <c r="G4774" s="1">
        <v>0</v>
      </c>
      <c r="H4774" s="1">
        <v>0</v>
      </c>
      <c r="I4774" s="1" t="s">
        <v>63</v>
      </c>
      <c r="J4774" s="1" t="s">
        <v>63</v>
      </c>
      <c r="K4774" s="1">
        <v>0</v>
      </c>
      <c r="L4774" s="1">
        <v>0</v>
      </c>
      <c r="M4774" s="1">
        <v>0</v>
      </c>
      <c r="N4774" s="1" t="s">
        <v>63</v>
      </c>
      <c r="O4774" s="1">
        <v>0</v>
      </c>
      <c r="P4774" s="1">
        <v>0</v>
      </c>
      <c r="Q4774" s="1">
        <v>0</v>
      </c>
      <c r="R4774" s="1">
        <v>0</v>
      </c>
      <c r="S4774" s="1">
        <v>0</v>
      </c>
      <c r="T4774" s="1">
        <v>0</v>
      </c>
      <c r="U4774" s="3" t="str">
        <f t="shared" si="74"/>
        <v>2017Plan</v>
      </c>
      <c r="V4774" s="2">
        <f>DATE(A4774,INDEX(Map!$H$1:$H$12,MATCH(B4774,Map!$G$1:$G$12,0),0),1)</f>
        <v>44075</v>
      </c>
      <c r="W4774" t="str">
        <f>IF(AND(V4774&gt;=Map!$K$2,V4774&lt;=Map!$L$2),"Base",IF(AND(V4774&gt;=Map!$K$3,V4774&lt;=Map!$L$3),"Fcst","N/A"))</f>
        <v>N/A</v>
      </c>
      <c r="X4774" t="str">
        <f>INDEX(Map!$B$2:$B$86,MATCH(D4774,Map!$A$2:$A$86,0),0)</f>
        <v>N/A</v>
      </c>
      <c r="Y4774" s="7" t="str">
        <f>IF(INDEX(Map!$C$2:$C$86,MATCH(D4774,Map!$A$2:$A$86,0),0)="","N/A",E4774*INDEX(Map!$C$2:$C$86,MATCH(D4774,Map!$A$2:$A$86,0),0))</f>
        <v>N/A</v>
      </c>
      <c r="Z4774" s="7" t="str">
        <f>IF(INDEX(Map!$D$2:$D$86,MATCH(D4774,Map!$A$2:$A$86,0),0)="","N/A",E4774*INDEX(Map!$D$2:$D$86,MATCH(D4774,Map!$A$2:$A$86,0),0))</f>
        <v>N/A</v>
      </c>
      <c r="AA4774" t="str">
        <f>INDEX(Map!$E$2:$E$86,MATCH(D4774,Map!$A$2:$A$86,0),0)</f>
        <v>CSR</v>
      </c>
    </row>
    <row r="4775" spans="1:27" x14ac:dyDescent="0.25">
      <c r="A4775" s="1" t="s">
        <v>122</v>
      </c>
      <c r="B4775" s="1" t="s">
        <v>115</v>
      </c>
      <c r="C4775" s="1">
        <v>70</v>
      </c>
      <c r="D4775" s="1" t="s">
        <v>93</v>
      </c>
      <c r="E4775" s="1">
        <v>0</v>
      </c>
      <c r="F4775" s="1">
        <v>0</v>
      </c>
      <c r="G4775" s="1">
        <v>0</v>
      </c>
      <c r="H4775" s="1">
        <v>0</v>
      </c>
      <c r="I4775" s="1" t="s">
        <v>63</v>
      </c>
      <c r="J4775" s="1" t="s">
        <v>63</v>
      </c>
      <c r="K4775" s="1">
        <v>0</v>
      </c>
      <c r="L4775" s="1">
        <v>0</v>
      </c>
      <c r="M4775" s="1">
        <v>0</v>
      </c>
      <c r="N4775" s="1" t="s">
        <v>63</v>
      </c>
      <c r="O4775" s="1">
        <v>0</v>
      </c>
      <c r="P4775" s="1">
        <v>0</v>
      </c>
      <c r="Q4775" s="1">
        <v>0</v>
      </c>
      <c r="R4775" s="1">
        <v>0</v>
      </c>
      <c r="S4775" s="1">
        <v>0</v>
      </c>
      <c r="T4775" s="1">
        <v>0</v>
      </c>
      <c r="U4775" s="3" t="str">
        <f t="shared" si="74"/>
        <v>2017Plan</v>
      </c>
      <c r="V4775" s="2">
        <f>DATE(A4775,INDEX(Map!$H$1:$H$12,MATCH(B4775,Map!$G$1:$G$12,0),0),1)</f>
        <v>44075</v>
      </c>
      <c r="W4775" t="str">
        <f>IF(AND(V4775&gt;=Map!$K$2,V4775&lt;=Map!$L$2),"Base",IF(AND(V4775&gt;=Map!$K$3,V4775&lt;=Map!$L$3),"Fcst","N/A"))</f>
        <v>N/A</v>
      </c>
      <c r="X4775" t="str">
        <f>INDEX(Map!$B$2:$B$86,MATCH(D4775,Map!$A$2:$A$86,0),0)</f>
        <v>N/A</v>
      </c>
      <c r="Y4775" s="7" t="str">
        <f>IF(INDEX(Map!$C$2:$C$86,MATCH(D4775,Map!$A$2:$A$86,0),0)="","N/A",E4775*INDEX(Map!$C$2:$C$86,MATCH(D4775,Map!$A$2:$A$86,0),0))</f>
        <v>N/A</v>
      </c>
      <c r="Z4775" s="7" t="str">
        <f>IF(INDEX(Map!$D$2:$D$86,MATCH(D4775,Map!$A$2:$A$86,0),0)="","N/A",E4775*INDEX(Map!$D$2:$D$86,MATCH(D4775,Map!$A$2:$A$86,0),0))</f>
        <v>N/A</v>
      </c>
      <c r="AA4775" t="str">
        <f>INDEX(Map!$E$2:$E$86,MATCH(D4775,Map!$A$2:$A$86,0),0)</f>
        <v>CSR</v>
      </c>
    </row>
    <row r="4776" spans="1:27" x14ac:dyDescent="0.25">
      <c r="A4776" s="1" t="s">
        <v>122</v>
      </c>
      <c r="B4776" s="1" t="s">
        <v>115</v>
      </c>
      <c r="C4776" s="1">
        <v>71</v>
      </c>
      <c r="D4776" s="1" t="s">
        <v>94</v>
      </c>
      <c r="E4776" s="1">
        <v>0</v>
      </c>
      <c r="F4776" s="1">
        <v>0</v>
      </c>
      <c r="G4776" s="1">
        <v>0</v>
      </c>
      <c r="H4776" s="1">
        <v>0</v>
      </c>
      <c r="I4776" s="1" t="s">
        <v>63</v>
      </c>
      <c r="J4776" s="1" t="s">
        <v>63</v>
      </c>
      <c r="K4776" s="1">
        <v>0</v>
      </c>
      <c r="L4776" s="1">
        <v>0</v>
      </c>
      <c r="M4776" s="1">
        <v>0</v>
      </c>
      <c r="N4776" s="1" t="s">
        <v>63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0</v>
      </c>
      <c r="U4776" s="3" t="str">
        <f t="shared" si="74"/>
        <v>2017Plan</v>
      </c>
      <c r="V4776" s="2">
        <f>DATE(A4776,INDEX(Map!$H$1:$H$12,MATCH(B4776,Map!$G$1:$G$12,0),0),1)</f>
        <v>44075</v>
      </c>
      <c r="W4776" t="str">
        <f>IF(AND(V4776&gt;=Map!$K$2,V4776&lt;=Map!$L$2),"Base",IF(AND(V4776&gt;=Map!$K$3,V4776&lt;=Map!$L$3),"Fcst","N/A"))</f>
        <v>N/A</v>
      </c>
      <c r="X4776" t="str">
        <f>INDEX(Map!$B$2:$B$86,MATCH(D4776,Map!$A$2:$A$86,0),0)</f>
        <v>N/A</v>
      </c>
      <c r="Y4776" s="7" t="str">
        <f>IF(INDEX(Map!$C$2:$C$86,MATCH(D4776,Map!$A$2:$A$86,0),0)="","N/A",E4776*INDEX(Map!$C$2:$C$86,MATCH(D4776,Map!$A$2:$A$86,0),0))</f>
        <v>N/A</v>
      </c>
      <c r="Z4776" s="7" t="str">
        <f>IF(INDEX(Map!$D$2:$D$86,MATCH(D4776,Map!$A$2:$A$86,0),0)="","N/A",E4776*INDEX(Map!$D$2:$D$86,MATCH(D4776,Map!$A$2:$A$86,0),0))</f>
        <v>N/A</v>
      </c>
      <c r="AA4776" t="str">
        <f>INDEX(Map!$E$2:$E$86,MATCH(D4776,Map!$A$2:$A$86,0),0)</f>
        <v>CSR</v>
      </c>
    </row>
    <row r="4777" spans="1:27" x14ac:dyDescent="0.25">
      <c r="A4777" s="1" t="s">
        <v>122</v>
      </c>
      <c r="B4777" s="1" t="s">
        <v>115</v>
      </c>
      <c r="C4777" s="1">
        <v>72</v>
      </c>
      <c r="D4777" s="1" t="s">
        <v>95</v>
      </c>
      <c r="E4777" s="1">
        <v>0</v>
      </c>
      <c r="F4777" s="1">
        <v>0</v>
      </c>
      <c r="G4777" s="1">
        <v>0</v>
      </c>
      <c r="H4777" s="1">
        <v>0</v>
      </c>
      <c r="I4777" s="1" t="s">
        <v>63</v>
      </c>
      <c r="J4777" s="1" t="s">
        <v>63</v>
      </c>
      <c r="K4777" s="1">
        <v>0</v>
      </c>
      <c r="L4777" s="1">
        <v>0</v>
      </c>
      <c r="M4777" s="1">
        <v>0</v>
      </c>
      <c r="N4777" s="1" t="s">
        <v>63</v>
      </c>
      <c r="O4777" s="1">
        <v>0</v>
      </c>
      <c r="P4777" s="1">
        <v>0</v>
      </c>
      <c r="Q4777" s="1">
        <v>0</v>
      </c>
      <c r="R4777" s="1">
        <v>0</v>
      </c>
      <c r="S4777" s="1">
        <v>0</v>
      </c>
      <c r="T4777" s="1">
        <v>0</v>
      </c>
      <c r="U4777" s="3" t="str">
        <f t="shared" si="74"/>
        <v>2017Plan</v>
      </c>
      <c r="V4777" s="2">
        <f>DATE(A4777,INDEX(Map!$H$1:$H$12,MATCH(B4777,Map!$G$1:$G$12,0),0),1)</f>
        <v>44075</v>
      </c>
      <c r="W4777" t="str">
        <f>IF(AND(V4777&gt;=Map!$K$2,V4777&lt;=Map!$L$2),"Base",IF(AND(V4777&gt;=Map!$K$3,V4777&lt;=Map!$L$3),"Fcst","N/A"))</f>
        <v>N/A</v>
      </c>
      <c r="X4777" t="str">
        <f>INDEX(Map!$B$2:$B$86,MATCH(D4777,Map!$A$2:$A$86,0),0)</f>
        <v>N/A</v>
      </c>
      <c r="Y4777" s="7" t="str">
        <f>IF(INDEX(Map!$C$2:$C$86,MATCH(D4777,Map!$A$2:$A$86,0),0)="","N/A",E4777*INDEX(Map!$C$2:$C$86,MATCH(D4777,Map!$A$2:$A$86,0),0))</f>
        <v>N/A</v>
      </c>
      <c r="Z4777" s="7" t="str">
        <f>IF(INDEX(Map!$D$2:$D$86,MATCH(D4777,Map!$A$2:$A$86,0),0)="","N/A",E4777*INDEX(Map!$D$2:$D$86,MATCH(D4777,Map!$A$2:$A$86,0),0))</f>
        <v>N/A</v>
      </c>
      <c r="AA4777" t="str">
        <f>INDEX(Map!$E$2:$E$86,MATCH(D4777,Map!$A$2:$A$86,0),0)</f>
        <v>CSR</v>
      </c>
    </row>
    <row r="4778" spans="1:27" x14ac:dyDescent="0.25">
      <c r="A4778" s="1" t="s">
        <v>122</v>
      </c>
      <c r="B4778" s="1" t="s">
        <v>115</v>
      </c>
      <c r="C4778" s="1">
        <v>73</v>
      </c>
      <c r="D4778" s="1" t="s">
        <v>96</v>
      </c>
      <c r="E4778" s="1">
        <v>0</v>
      </c>
      <c r="F4778" s="1">
        <v>0</v>
      </c>
      <c r="G4778" s="1">
        <v>0</v>
      </c>
      <c r="H4778" s="1">
        <v>0</v>
      </c>
      <c r="I4778" s="1" t="s">
        <v>63</v>
      </c>
      <c r="J4778" s="1" t="s">
        <v>63</v>
      </c>
      <c r="K4778" s="1">
        <v>0</v>
      </c>
      <c r="L4778" s="1">
        <v>0</v>
      </c>
      <c r="M4778" s="1">
        <v>0</v>
      </c>
      <c r="N4778" s="1" t="s">
        <v>63</v>
      </c>
      <c r="O4778" s="1">
        <v>0</v>
      </c>
      <c r="P4778" s="1">
        <v>0</v>
      </c>
      <c r="Q4778" s="1">
        <v>0</v>
      </c>
      <c r="R4778" s="1">
        <v>0</v>
      </c>
      <c r="S4778" s="1">
        <v>0</v>
      </c>
      <c r="T4778" s="1">
        <v>0</v>
      </c>
      <c r="U4778" s="3" t="str">
        <f t="shared" si="74"/>
        <v>2017Plan</v>
      </c>
      <c r="V4778" s="2">
        <f>DATE(A4778,INDEX(Map!$H$1:$H$12,MATCH(B4778,Map!$G$1:$G$12,0),0),1)</f>
        <v>44075</v>
      </c>
      <c r="W4778" t="str">
        <f>IF(AND(V4778&gt;=Map!$K$2,V4778&lt;=Map!$L$2),"Base",IF(AND(V4778&gt;=Map!$K$3,V4778&lt;=Map!$L$3),"Fcst","N/A"))</f>
        <v>N/A</v>
      </c>
      <c r="X4778" t="str">
        <f>INDEX(Map!$B$2:$B$86,MATCH(D4778,Map!$A$2:$A$86,0),0)</f>
        <v>N/A</v>
      </c>
      <c r="Y4778" s="7" t="str">
        <f>IF(INDEX(Map!$C$2:$C$86,MATCH(D4778,Map!$A$2:$A$86,0),0)="","N/A",E4778*INDEX(Map!$C$2:$C$86,MATCH(D4778,Map!$A$2:$A$86,0),0))</f>
        <v>N/A</v>
      </c>
      <c r="Z4778" s="7" t="str">
        <f>IF(INDEX(Map!$D$2:$D$86,MATCH(D4778,Map!$A$2:$A$86,0),0)="","N/A",E4778*INDEX(Map!$D$2:$D$86,MATCH(D4778,Map!$A$2:$A$86,0),0))</f>
        <v>N/A</v>
      </c>
      <c r="AA4778" t="str">
        <f>INDEX(Map!$E$2:$E$86,MATCH(D4778,Map!$A$2:$A$86,0),0)</f>
        <v>CSR</v>
      </c>
    </row>
    <row r="4779" spans="1:27" x14ac:dyDescent="0.25">
      <c r="A4779" s="1" t="s">
        <v>122</v>
      </c>
      <c r="B4779" s="1" t="s">
        <v>115</v>
      </c>
      <c r="C4779" s="1">
        <v>74</v>
      </c>
      <c r="D4779" s="1" t="s">
        <v>97</v>
      </c>
      <c r="E4779" s="1">
        <v>0</v>
      </c>
      <c r="F4779" s="1">
        <v>0</v>
      </c>
      <c r="G4779" s="1">
        <v>0</v>
      </c>
      <c r="H4779" s="1">
        <v>0</v>
      </c>
      <c r="I4779" s="1" t="s">
        <v>63</v>
      </c>
      <c r="J4779" s="1" t="s">
        <v>63</v>
      </c>
      <c r="K4779" s="1">
        <v>0</v>
      </c>
      <c r="L4779" s="1">
        <v>0</v>
      </c>
      <c r="M4779" s="1">
        <v>0</v>
      </c>
      <c r="N4779" s="1" t="s">
        <v>63</v>
      </c>
      <c r="O4779" s="1">
        <v>0</v>
      </c>
      <c r="P4779" s="1">
        <v>0</v>
      </c>
      <c r="Q4779" s="1">
        <v>0</v>
      </c>
      <c r="R4779" s="1">
        <v>0</v>
      </c>
      <c r="S4779" s="1">
        <v>0</v>
      </c>
      <c r="T4779" s="1">
        <v>0</v>
      </c>
      <c r="U4779" s="3" t="str">
        <f t="shared" si="74"/>
        <v>2017Plan</v>
      </c>
      <c r="V4779" s="2">
        <f>DATE(A4779,INDEX(Map!$H$1:$H$12,MATCH(B4779,Map!$G$1:$G$12,0),0),1)</f>
        <v>44075</v>
      </c>
      <c r="W4779" t="str">
        <f>IF(AND(V4779&gt;=Map!$K$2,V4779&lt;=Map!$L$2),"Base",IF(AND(V4779&gt;=Map!$K$3,V4779&lt;=Map!$L$3),"Fcst","N/A"))</f>
        <v>N/A</v>
      </c>
      <c r="X4779" t="str">
        <f>INDEX(Map!$B$2:$B$86,MATCH(D4779,Map!$A$2:$A$86,0),0)</f>
        <v>N/A</v>
      </c>
      <c r="Y4779" s="7" t="str">
        <f>IF(INDEX(Map!$C$2:$C$86,MATCH(D4779,Map!$A$2:$A$86,0),0)="","N/A",E4779*INDEX(Map!$C$2:$C$86,MATCH(D4779,Map!$A$2:$A$86,0),0))</f>
        <v>N/A</v>
      </c>
      <c r="Z4779" s="7" t="str">
        <f>IF(INDEX(Map!$D$2:$D$86,MATCH(D4779,Map!$A$2:$A$86,0),0)="","N/A",E4779*INDEX(Map!$D$2:$D$86,MATCH(D4779,Map!$A$2:$A$86,0),0))</f>
        <v>N/A</v>
      </c>
      <c r="AA4779" t="str">
        <f>INDEX(Map!$E$2:$E$86,MATCH(D4779,Map!$A$2:$A$86,0),0)</f>
        <v>CSR</v>
      </c>
    </row>
    <row r="4780" spans="1:27" x14ac:dyDescent="0.25">
      <c r="A4780" s="1" t="s">
        <v>122</v>
      </c>
      <c r="B4780" s="1" t="s">
        <v>115</v>
      </c>
      <c r="C4780" s="1">
        <v>75</v>
      </c>
      <c r="D4780" s="1" t="s">
        <v>98</v>
      </c>
      <c r="E4780" s="1">
        <v>0</v>
      </c>
      <c r="F4780" s="1">
        <v>0</v>
      </c>
      <c r="G4780" s="1">
        <v>0</v>
      </c>
      <c r="H4780" s="1">
        <v>0</v>
      </c>
      <c r="I4780" s="1" t="s">
        <v>63</v>
      </c>
      <c r="J4780" s="1" t="s">
        <v>63</v>
      </c>
      <c r="K4780" s="1">
        <v>0</v>
      </c>
      <c r="L4780" s="1">
        <v>0</v>
      </c>
      <c r="M4780" s="1">
        <v>0</v>
      </c>
      <c r="N4780" s="1" t="s">
        <v>63</v>
      </c>
      <c r="O4780" s="1">
        <v>0</v>
      </c>
      <c r="P4780" s="1">
        <v>0</v>
      </c>
      <c r="Q4780" s="1">
        <v>0</v>
      </c>
      <c r="R4780" s="1">
        <v>0</v>
      </c>
      <c r="S4780" s="1">
        <v>0</v>
      </c>
      <c r="T4780" s="1">
        <v>0</v>
      </c>
      <c r="U4780" s="3" t="str">
        <f t="shared" si="74"/>
        <v>2017Plan</v>
      </c>
      <c r="V4780" s="2">
        <f>DATE(A4780,INDEX(Map!$H$1:$H$12,MATCH(B4780,Map!$G$1:$G$12,0),0),1)</f>
        <v>44075</v>
      </c>
      <c r="W4780" t="str">
        <f>IF(AND(V4780&gt;=Map!$K$2,V4780&lt;=Map!$L$2),"Base",IF(AND(V4780&gt;=Map!$K$3,V4780&lt;=Map!$L$3),"Fcst","N/A"))</f>
        <v>N/A</v>
      </c>
      <c r="X4780" t="str">
        <f>INDEX(Map!$B$2:$B$86,MATCH(D4780,Map!$A$2:$A$86,0),0)</f>
        <v>N/A</v>
      </c>
      <c r="Y4780" s="7" t="str">
        <f>IF(INDEX(Map!$C$2:$C$86,MATCH(D4780,Map!$A$2:$A$86,0),0)="","N/A",E4780*INDEX(Map!$C$2:$C$86,MATCH(D4780,Map!$A$2:$A$86,0),0))</f>
        <v>N/A</v>
      </c>
      <c r="Z4780" s="7" t="str">
        <f>IF(INDEX(Map!$D$2:$D$86,MATCH(D4780,Map!$A$2:$A$86,0),0)="","N/A",E4780*INDEX(Map!$D$2:$D$86,MATCH(D4780,Map!$A$2:$A$86,0),0))</f>
        <v>N/A</v>
      </c>
      <c r="AA4780" t="str">
        <f>INDEX(Map!$E$2:$E$86,MATCH(D4780,Map!$A$2:$A$86,0),0)</f>
        <v>CSR</v>
      </c>
    </row>
    <row r="4781" spans="1:27" x14ac:dyDescent="0.25">
      <c r="A4781" s="1" t="s">
        <v>122</v>
      </c>
      <c r="B4781" s="1" t="s">
        <v>115</v>
      </c>
      <c r="C4781" s="1">
        <v>76</v>
      </c>
      <c r="D4781" s="1" t="s">
        <v>99</v>
      </c>
      <c r="E4781" s="1">
        <v>0</v>
      </c>
      <c r="F4781" s="1">
        <v>0</v>
      </c>
      <c r="G4781" s="1">
        <v>0</v>
      </c>
      <c r="H4781" s="1">
        <v>0</v>
      </c>
      <c r="I4781" s="1" t="s">
        <v>63</v>
      </c>
      <c r="J4781" s="1" t="s">
        <v>63</v>
      </c>
      <c r="K4781" s="1">
        <v>0</v>
      </c>
      <c r="L4781" s="1">
        <v>0</v>
      </c>
      <c r="M4781" s="1">
        <v>0</v>
      </c>
      <c r="N4781" s="1" t="s">
        <v>63</v>
      </c>
      <c r="O4781" s="1">
        <v>0</v>
      </c>
      <c r="P4781" s="1">
        <v>0</v>
      </c>
      <c r="Q4781" s="1">
        <v>0</v>
      </c>
      <c r="R4781" s="1">
        <v>0</v>
      </c>
      <c r="S4781" s="1">
        <v>0</v>
      </c>
      <c r="T4781" s="1">
        <v>0</v>
      </c>
      <c r="U4781" s="3" t="str">
        <f t="shared" si="74"/>
        <v>2017Plan</v>
      </c>
      <c r="V4781" s="2">
        <f>DATE(A4781,INDEX(Map!$H$1:$H$12,MATCH(B4781,Map!$G$1:$G$12,0),0),1)</f>
        <v>44075</v>
      </c>
      <c r="W4781" t="str">
        <f>IF(AND(V4781&gt;=Map!$K$2,V4781&lt;=Map!$L$2),"Base",IF(AND(V4781&gt;=Map!$K$3,V4781&lt;=Map!$L$3),"Fcst","N/A"))</f>
        <v>N/A</v>
      </c>
      <c r="X4781" t="str">
        <f>INDEX(Map!$B$2:$B$86,MATCH(D4781,Map!$A$2:$A$86,0),0)</f>
        <v>N/A</v>
      </c>
      <c r="Y4781" s="7" t="str">
        <f>IF(INDEX(Map!$C$2:$C$86,MATCH(D4781,Map!$A$2:$A$86,0),0)="","N/A",E4781*INDEX(Map!$C$2:$C$86,MATCH(D4781,Map!$A$2:$A$86,0),0))</f>
        <v>N/A</v>
      </c>
      <c r="Z4781" s="7" t="str">
        <f>IF(INDEX(Map!$D$2:$D$86,MATCH(D4781,Map!$A$2:$A$86,0),0)="","N/A",E4781*INDEX(Map!$D$2:$D$86,MATCH(D4781,Map!$A$2:$A$86,0),0))</f>
        <v>N/A</v>
      </c>
      <c r="AA4781" t="str">
        <f>INDEX(Map!$E$2:$E$86,MATCH(D4781,Map!$A$2:$A$86,0),0)</f>
        <v>CSR</v>
      </c>
    </row>
    <row r="4782" spans="1:27" x14ac:dyDescent="0.25">
      <c r="A4782" s="1" t="s">
        <v>122</v>
      </c>
      <c r="B4782" s="1" t="s">
        <v>115</v>
      </c>
      <c r="C4782" s="1">
        <v>77</v>
      </c>
      <c r="D4782" s="1" t="s">
        <v>100</v>
      </c>
      <c r="E4782" s="1">
        <v>0</v>
      </c>
      <c r="F4782" s="1">
        <v>0</v>
      </c>
      <c r="G4782" s="1">
        <v>0</v>
      </c>
      <c r="H4782" s="1">
        <v>0</v>
      </c>
      <c r="I4782" s="1" t="s">
        <v>63</v>
      </c>
      <c r="J4782" s="1" t="s">
        <v>63</v>
      </c>
      <c r="K4782" s="1">
        <v>0</v>
      </c>
      <c r="L4782" s="1">
        <v>0</v>
      </c>
      <c r="M4782" s="1">
        <v>0</v>
      </c>
      <c r="N4782" s="1" t="s">
        <v>63</v>
      </c>
      <c r="O4782" s="1">
        <v>0</v>
      </c>
      <c r="P4782" s="1">
        <v>0</v>
      </c>
      <c r="Q4782" s="1">
        <v>0</v>
      </c>
      <c r="R4782" s="1">
        <v>0</v>
      </c>
      <c r="S4782" s="1">
        <v>0</v>
      </c>
      <c r="T4782" s="1">
        <v>0</v>
      </c>
      <c r="U4782" s="3" t="str">
        <f t="shared" si="74"/>
        <v>2017Plan</v>
      </c>
      <c r="V4782" s="2">
        <f>DATE(A4782,INDEX(Map!$H$1:$H$12,MATCH(B4782,Map!$G$1:$G$12,0),0),1)</f>
        <v>44075</v>
      </c>
      <c r="W4782" t="str">
        <f>IF(AND(V4782&gt;=Map!$K$2,V4782&lt;=Map!$L$2),"Base",IF(AND(V4782&gt;=Map!$K$3,V4782&lt;=Map!$L$3),"Fcst","N/A"))</f>
        <v>N/A</v>
      </c>
      <c r="X4782" t="str">
        <f>INDEX(Map!$B$2:$B$86,MATCH(D4782,Map!$A$2:$A$86,0),0)</f>
        <v>N/A</v>
      </c>
      <c r="Y4782" s="7" t="str">
        <f>IF(INDEX(Map!$C$2:$C$86,MATCH(D4782,Map!$A$2:$A$86,0),0)="","N/A",E4782*INDEX(Map!$C$2:$C$86,MATCH(D4782,Map!$A$2:$A$86,0),0))</f>
        <v>N/A</v>
      </c>
      <c r="Z4782" s="7" t="str">
        <f>IF(INDEX(Map!$D$2:$D$86,MATCH(D4782,Map!$A$2:$A$86,0),0)="","N/A",E4782*INDEX(Map!$D$2:$D$86,MATCH(D4782,Map!$A$2:$A$86,0),0))</f>
        <v>N/A</v>
      </c>
      <c r="AA4782" t="str">
        <f>INDEX(Map!$E$2:$E$86,MATCH(D4782,Map!$A$2:$A$86,0),0)</f>
        <v>CSR</v>
      </c>
    </row>
    <row r="4783" spans="1:27" x14ac:dyDescent="0.25">
      <c r="A4783" s="1" t="s">
        <v>122</v>
      </c>
      <c r="B4783" s="1" t="s">
        <v>115</v>
      </c>
      <c r="C4783" s="1">
        <v>78</v>
      </c>
      <c r="D4783" s="1" t="s">
        <v>101</v>
      </c>
      <c r="E4783" s="1">
        <v>0</v>
      </c>
      <c r="F4783" s="1">
        <v>0</v>
      </c>
      <c r="G4783" s="1">
        <v>0</v>
      </c>
      <c r="H4783" s="1">
        <v>0</v>
      </c>
      <c r="I4783" s="1" t="s">
        <v>63</v>
      </c>
      <c r="J4783" s="1" t="s">
        <v>63</v>
      </c>
      <c r="K4783" s="1">
        <v>0</v>
      </c>
      <c r="L4783" s="1">
        <v>0</v>
      </c>
      <c r="M4783" s="1">
        <v>0</v>
      </c>
      <c r="N4783" s="1" t="s">
        <v>63</v>
      </c>
      <c r="O4783" s="1">
        <v>0</v>
      </c>
      <c r="P4783" s="1">
        <v>0</v>
      </c>
      <c r="Q4783" s="1">
        <v>0</v>
      </c>
      <c r="R4783" s="1">
        <v>0</v>
      </c>
      <c r="S4783" s="1">
        <v>0</v>
      </c>
      <c r="T4783" s="1">
        <v>0</v>
      </c>
      <c r="U4783" s="3" t="str">
        <f t="shared" si="74"/>
        <v>2017Plan</v>
      </c>
      <c r="V4783" s="2">
        <f>DATE(A4783,INDEX(Map!$H$1:$H$12,MATCH(B4783,Map!$G$1:$G$12,0),0),1)</f>
        <v>44075</v>
      </c>
      <c r="W4783" t="str">
        <f>IF(AND(V4783&gt;=Map!$K$2,V4783&lt;=Map!$L$2),"Base",IF(AND(V4783&gt;=Map!$K$3,V4783&lt;=Map!$L$3),"Fcst","N/A"))</f>
        <v>N/A</v>
      </c>
      <c r="X4783" t="str">
        <f>INDEX(Map!$B$2:$B$86,MATCH(D4783,Map!$A$2:$A$86,0),0)</f>
        <v>N/A</v>
      </c>
      <c r="Y4783" s="7" t="str">
        <f>IF(INDEX(Map!$C$2:$C$86,MATCH(D4783,Map!$A$2:$A$86,0),0)="","N/A",E4783*INDEX(Map!$C$2:$C$86,MATCH(D4783,Map!$A$2:$A$86,0),0))</f>
        <v>N/A</v>
      </c>
      <c r="Z4783" s="7" t="str">
        <f>IF(INDEX(Map!$D$2:$D$86,MATCH(D4783,Map!$A$2:$A$86,0),0)="","N/A",E4783*INDEX(Map!$D$2:$D$86,MATCH(D4783,Map!$A$2:$A$86,0),0))</f>
        <v>N/A</v>
      </c>
      <c r="AA4783" t="str">
        <f>INDEX(Map!$E$2:$E$86,MATCH(D4783,Map!$A$2:$A$86,0),0)</f>
        <v>CSR</v>
      </c>
    </row>
    <row r="4784" spans="1:27" x14ac:dyDescent="0.25">
      <c r="A4784" s="1" t="s">
        <v>122</v>
      </c>
      <c r="B4784" s="1" t="s">
        <v>115</v>
      </c>
      <c r="C4784" s="1">
        <v>79</v>
      </c>
      <c r="D4784" s="1" t="s">
        <v>102</v>
      </c>
      <c r="E4784" s="1">
        <v>0</v>
      </c>
      <c r="F4784" s="1">
        <v>0</v>
      </c>
      <c r="G4784" s="1">
        <v>0</v>
      </c>
      <c r="H4784" s="1">
        <v>0</v>
      </c>
      <c r="I4784" s="1" t="s">
        <v>63</v>
      </c>
      <c r="J4784" s="1" t="s">
        <v>63</v>
      </c>
      <c r="K4784" s="1">
        <v>0</v>
      </c>
      <c r="L4784" s="1">
        <v>0</v>
      </c>
      <c r="M4784" s="1">
        <v>0</v>
      </c>
      <c r="N4784" s="1" t="s">
        <v>63</v>
      </c>
      <c r="O4784" s="1">
        <v>0</v>
      </c>
      <c r="P4784" s="1">
        <v>0</v>
      </c>
      <c r="Q4784" s="1">
        <v>0</v>
      </c>
      <c r="R4784" s="1">
        <v>0</v>
      </c>
      <c r="S4784" s="1">
        <v>0</v>
      </c>
      <c r="T4784" s="1">
        <v>0</v>
      </c>
      <c r="U4784" s="3" t="str">
        <f t="shared" si="74"/>
        <v>2017Plan</v>
      </c>
      <c r="V4784" s="2">
        <f>DATE(A4784,INDEX(Map!$H$1:$H$12,MATCH(B4784,Map!$G$1:$G$12,0),0),1)</f>
        <v>44075</v>
      </c>
      <c r="W4784" t="str">
        <f>IF(AND(V4784&gt;=Map!$K$2,V4784&lt;=Map!$L$2),"Base",IF(AND(V4784&gt;=Map!$K$3,V4784&lt;=Map!$L$3),"Fcst","N/A"))</f>
        <v>N/A</v>
      </c>
      <c r="X4784" t="str">
        <f>INDEX(Map!$B$2:$B$86,MATCH(D4784,Map!$A$2:$A$86,0),0)</f>
        <v>N/A</v>
      </c>
      <c r="Y4784" s="7" t="str">
        <f>IF(INDEX(Map!$C$2:$C$86,MATCH(D4784,Map!$A$2:$A$86,0),0)="","N/A",E4784*INDEX(Map!$C$2:$C$86,MATCH(D4784,Map!$A$2:$A$86,0),0))</f>
        <v>N/A</v>
      </c>
      <c r="Z4784" s="7" t="str">
        <f>IF(INDEX(Map!$D$2:$D$86,MATCH(D4784,Map!$A$2:$A$86,0),0)="","N/A",E4784*INDEX(Map!$D$2:$D$86,MATCH(D4784,Map!$A$2:$A$86,0),0))</f>
        <v>N/A</v>
      </c>
      <c r="AA4784" t="str">
        <f>INDEX(Map!$E$2:$E$86,MATCH(D4784,Map!$A$2:$A$86,0),0)</f>
        <v>CSR</v>
      </c>
    </row>
    <row r="4785" spans="1:27" x14ac:dyDescent="0.25">
      <c r="A4785" s="1" t="s">
        <v>122</v>
      </c>
      <c r="B4785" s="1" t="s">
        <v>115</v>
      </c>
      <c r="C4785" s="1">
        <v>80</v>
      </c>
      <c r="D4785" s="1" t="s">
        <v>103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S4785" s="1">
        <v>0</v>
      </c>
      <c r="T4785" s="1">
        <v>0</v>
      </c>
      <c r="U4785" s="3" t="str">
        <f t="shared" si="74"/>
        <v>2017Plan</v>
      </c>
      <c r="V4785" s="2">
        <f>DATE(A4785,INDEX(Map!$H$1:$H$12,MATCH(B4785,Map!$G$1:$G$12,0),0),1)</f>
        <v>44075</v>
      </c>
      <c r="W4785" t="str">
        <f>IF(AND(V4785&gt;=Map!$K$2,V4785&lt;=Map!$L$2),"Base",IF(AND(V4785&gt;=Map!$K$3,V4785&lt;=Map!$L$3),"Fcst","N/A"))</f>
        <v>N/A</v>
      </c>
      <c r="X4785" t="str">
        <f>INDEX(Map!$B$2:$B$86,MATCH(D4785,Map!$A$2:$A$86,0),0)</f>
        <v>N/A</v>
      </c>
      <c r="Y4785" s="7" t="str">
        <f>IF(INDEX(Map!$C$2:$C$86,MATCH(D4785,Map!$A$2:$A$86,0),0)="","N/A",E4785*INDEX(Map!$C$2:$C$86,MATCH(D4785,Map!$A$2:$A$86,0),0))</f>
        <v>N/A</v>
      </c>
      <c r="Z4785" s="7" t="str">
        <f>IF(INDEX(Map!$D$2:$D$86,MATCH(D4785,Map!$A$2:$A$86,0),0)="","N/A",E4785*INDEX(Map!$D$2:$D$86,MATCH(D4785,Map!$A$2:$A$86,0),0))</f>
        <v>N/A</v>
      </c>
      <c r="AA4785" t="str">
        <f>INDEX(Map!$E$2:$E$86,MATCH(D4785,Map!$A$2:$A$86,0),0)</f>
        <v>NGCC</v>
      </c>
    </row>
    <row r="4786" spans="1:27" x14ac:dyDescent="0.25">
      <c r="A4786" s="1" t="s">
        <v>122</v>
      </c>
      <c r="B4786" s="1" t="s">
        <v>115</v>
      </c>
      <c r="C4786" s="1">
        <v>81</v>
      </c>
      <c r="D4786" s="1" t="s">
        <v>104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0</v>
      </c>
      <c r="U4786" s="3" t="str">
        <f t="shared" si="74"/>
        <v>2017Plan</v>
      </c>
      <c r="V4786" s="2">
        <f>DATE(A4786,INDEX(Map!$H$1:$H$12,MATCH(B4786,Map!$G$1:$G$12,0),0),1)</f>
        <v>44075</v>
      </c>
      <c r="W4786" t="str">
        <f>IF(AND(V4786&gt;=Map!$K$2,V4786&lt;=Map!$L$2),"Base",IF(AND(V4786&gt;=Map!$K$3,V4786&lt;=Map!$L$3),"Fcst","N/A"))</f>
        <v>N/A</v>
      </c>
      <c r="X4786" t="str">
        <f>INDEX(Map!$B$2:$B$86,MATCH(D4786,Map!$A$2:$A$86,0),0)</f>
        <v>N/A</v>
      </c>
      <c r="Y4786" s="7" t="str">
        <f>IF(INDEX(Map!$C$2:$C$86,MATCH(D4786,Map!$A$2:$A$86,0),0)="","N/A",E4786*INDEX(Map!$C$2:$C$86,MATCH(D4786,Map!$A$2:$A$86,0),0))</f>
        <v>N/A</v>
      </c>
      <c r="Z4786" s="7" t="str">
        <f>IF(INDEX(Map!$D$2:$D$86,MATCH(D4786,Map!$A$2:$A$86,0),0)="","N/A",E4786*INDEX(Map!$D$2:$D$86,MATCH(D4786,Map!$A$2:$A$86,0),0))</f>
        <v>N/A</v>
      </c>
      <c r="AA4786" t="str">
        <f>INDEX(Map!$E$2:$E$86,MATCH(D4786,Map!$A$2:$A$86,0),0)</f>
        <v>NGCC</v>
      </c>
    </row>
    <row r="4787" spans="1:27" x14ac:dyDescent="0.25">
      <c r="A4787" s="1" t="s">
        <v>122</v>
      </c>
      <c r="B4787" s="1" t="s">
        <v>115</v>
      </c>
      <c r="C4787" s="1">
        <v>82</v>
      </c>
      <c r="D4787" s="1" t="s">
        <v>105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s="1">
        <v>0</v>
      </c>
      <c r="K4787" s="1">
        <v>0</v>
      </c>
      <c r="L4787" s="1">
        <v>0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S4787" s="1">
        <v>0</v>
      </c>
      <c r="T4787" s="1">
        <v>0</v>
      </c>
      <c r="U4787" s="3" t="str">
        <f t="shared" si="74"/>
        <v>2017Plan</v>
      </c>
      <c r="V4787" s="2">
        <f>DATE(A4787,INDEX(Map!$H$1:$H$12,MATCH(B4787,Map!$G$1:$G$12,0),0),1)</f>
        <v>44075</v>
      </c>
      <c r="W4787" t="str">
        <f>IF(AND(V4787&gt;=Map!$K$2,V4787&lt;=Map!$L$2),"Base",IF(AND(V4787&gt;=Map!$K$3,V4787&lt;=Map!$L$3),"Fcst","N/A"))</f>
        <v>N/A</v>
      </c>
      <c r="X4787" t="str">
        <f>INDEX(Map!$B$2:$B$86,MATCH(D4787,Map!$A$2:$A$86,0),0)</f>
        <v>N/A</v>
      </c>
      <c r="Y4787" s="7" t="str">
        <f>IF(INDEX(Map!$C$2:$C$86,MATCH(D4787,Map!$A$2:$A$86,0),0)="","N/A",E4787*INDEX(Map!$C$2:$C$86,MATCH(D4787,Map!$A$2:$A$86,0),0))</f>
        <v>N/A</v>
      </c>
      <c r="Z4787" s="7" t="str">
        <f>IF(INDEX(Map!$D$2:$D$86,MATCH(D4787,Map!$A$2:$A$86,0),0)="","N/A",E4787*INDEX(Map!$D$2:$D$86,MATCH(D4787,Map!$A$2:$A$86,0),0))</f>
        <v>N/A</v>
      </c>
      <c r="AA4787" t="str">
        <f>INDEX(Map!$E$2:$E$86,MATCH(D4787,Map!$A$2:$A$86,0),0)</f>
        <v>NGCC</v>
      </c>
    </row>
    <row r="4788" spans="1:27" x14ac:dyDescent="0.25">
      <c r="A4788" s="1" t="s">
        <v>122</v>
      </c>
      <c r="B4788" s="1" t="s">
        <v>115</v>
      </c>
      <c r="C4788" s="1">
        <v>83</v>
      </c>
      <c r="D4788" s="1" t="s">
        <v>106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  <c r="J4788" s="1">
        <v>0</v>
      </c>
      <c r="K4788" s="1">
        <v>0</v>
      </c>
      <c r="L4788" s="1">
        <v>0</v>
      </c>
      <c r="M4788" s="1">
        <v>0</v>
      </c>
      <c r="N4788" s="1">
        <v>0</v>
      </c>
      <c r="O4788" s="1">
        <v>0</v>
      </c>
      <c r="P4788" s="1">
        <v>0</v>
      </c>
      <c r="Q4788" s="1">
        <v>0</v>
      </c>
      <c r="R4788" s="1">
        <v>0</v>
      </c>
      <c r="S4788" s="1">
        <v>0</v>
      </c>
      <c r="T4788" s="1">
        <v>0</v>
      </c>
      <c r="U4788" s="3" t="str">
        <f t="shared" si="74"/>
        <v>2017Plan</v>
      </c>
      <c r="V4788" s="2">
        <f>DATE(A4788,INDEX(Map!$H$1:$H$12,MATCH(B4788,Map!$G$1:$G$12,0),0),1)</f>
        <v>44075</v>
      </c>
      <c r="W4788" t="str">
        <f>IF(AND(V4788&gt;=Map!$K$2,V4788&lt;=Map!$L$2),"Base",IF(AND(V4788&gt;=Map!$K$3,V4788&lt;=Map!$L$3),"Fcst","N/A"))</f>
        <v>N/A</v>
      </c>
      <c r="X4788" t="str">
        <f>INDEX(Map!$B$2:$B$86,MATCH(D4788,Map!$A$2:$A$86,0),0)</f>
        <v>N/A</v>
      </c>
      <c r="Y4788" s="7" t="str">
        <f>IF(INDEX(Map!$C$2:$C$86,MATCH(D4788,Map!$A$2:$A$86,0),0)="","N/A",E4788*INDEX(Map!$C$2:$C$86,MATCH(D4788,Map!$A$2:$A$86,0),0))</f>
        <v>N/A</v>
      </c>
      <c r="Z4788" s="7" t="str">
        <f>IF(INDEX(Map!$D$2:$D$86,MATCH(D4788,Map!$A$2:$A$86,0),0)="","N/A",E4788*INDEX(Map!$D$2:$D$86,MATCH(D4788,Map!$A$2:$A$86,0),0))</f>
        <v>N/A</v>
      </c>
      <c r="AA4788" t="str">
        <f>INDEX(Map!$E$2:$E$86,MATCH(D4788,Map!$A$2:$A$86,0),0)</f>
        <v>NGCC</v>
      </c>
    </row>
    <row r="4789" spans="1:27" x14ac:dyDescent="0.25">
      <c r="A4789" s="1" t="s">
        <v>122</v>
      </c>
      <c r="B4789" s="1" t="s">
        <v>115</v>
      </c>
      <c r="C4789" s="1">
        <v>84</v>
      </c>
      <c r="D4789" s="1" t="s">
        <v>107</v>
      </c>
      <c r="E4789" s="1">
        <v>0</v>
      </c>
      <c r="F4789" s="1">
        <v>0</v>
      </c>
      <c r="G4789" s="1">
        <v>0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S4789" s="1">
        <v>0</v>
      </c>
      <c r="T4789" s="1">
        <v>0</v>
      </c>
      <c r="U4789" s="3" t="str">
        <f t="shared" si="74"/>
        <v>2017Plan</v>
      </c>
      <c r="V4789" s="2">
        <f>DATE(A4789,INDEX(Map!$H$1:$H$12,MATCH(B4789,Map!$G$1:$G$12,0),0),1)</f>
        <v>44075</v>
      </c>
      <c r="W4789" t="str">
        <f>IF(AND(V4789&gt;=Map!$K$2,V4789&lt;=Map!$L$2),"Base",IF(AND(V4789&gt;=Map!$K$3,V4789&lt;=Map!$L$3),"Fcst","N/A"))</f>
        <v>N/A</v>
      </c>
      <c r="X4789" t="str">
        <f>INDEX(Map!$B$2:$B$86,MATCH(D4789,Map!$A$2:$A$86,0),0)</f>
        <v>Bluegrass/EKPC</v>
      </c>
      <c r="Y4789" s="7" t="str">
        <f>IF(INDEX(Map!$C$2:$C$86,MATCH(D4789,Map!$A$2:$A$86,0),0)="","N/A",E4789*INDEX(Map!$C$2:$C$86,MATCH(D4789,Map!$A$2:$A$86,0),0))</f>
        <v>N/A</v>
      </c>
      <c r="Z4789" s="7">
        <f>IF(INDEX(Map!$D$2:$D$86,MATCH(D4789,Map!$A$2:$A$86,0),0)="","N/A",E4789*INDEX(Map!$D$2:$D$86,MATCH(D4789,Map!$A$2:$A$86,0),0))</f>
        <v>0</v>
      </c>
      <c r="AA4789" t="str">
        <f>INDEX(Map!$E$2:$E$86,MATCH(D4789,Map!$A$2:$A$86,0),0)</f>
        <v>SCCT</v>
      </c>
    </row>
    <row r="4790" spans="1:27" x14ac:dyDescent="0.25">
      <c r="A4790" s="1" t="s">
        <v>122</v>
      </c>
      <c r="B4790" s="1" t="s">
        <v>116</v>
      </c>
      <c r="C4790" s="1">
        <v>1</v>
      </c>
      <c r="D4790" s="1" t="s">
        <v>23</v>
      </c>
      <c r="E4790" s="1">
        <v>19.899999999999999</v>
      </c>
      <c r="F4790" s="1">
        <v>0</v>
      </c>
      <c r="G4790" s="1">
        <v>25</v>
      </c>
      <c r="H4790" s="1">
        <v>3</v>
      </c>
      <c r="I4790" s="1">
        <v>231.4</v>
      </c>
      <c r="J4790" s="1">
        <v>11631</v>
      </c>
      <c r="K4790" s="1">
        <v>478</v>
      </c>
      <c r="L4790" s="1">
        <v>275.89999999999998</v>
      </c>
      <c r="M4790" s="1">
        <v>638</v>
      </c>
      <c r="N4790" s="1">
        <v>2</v>
      </c>
      <c r="O4790" s="1">
        <v>48</v>
      </c>
      <c r="P4790" s="1">
        <v>0</v>
      </c>
      <c r="Q4790" s="1">
        <v>60</v>
      </c>
      <c r="R4790" s="1">
        <v>35.1</v>
      </c>
      <c r="S4790" s="1">
        <v>37.5</v>
      </c>
      <c r="T4790" s="1">
        <v>746</v>
      </c>
      <c r="U4790" s="3" t="str">
        <f t="shared" si="74"/>
        <v>2017Plan</v>
      </c>
      <c r="V4790" s="2">
        <f>DATE(A4790,INDEX(Map!$H$1:$H$12,MATCH(B4790,Map!$G$1:$G$12,0),0),1)</f>
        <v>44105</v>
      </c>
      <c r="W4790" t="str">
        <f>IF(AND(V4790&gt;=Map!$K$2,V4790&lt;=Map!$L$2),"Base",IF(AND(V4790&gt;=Map!$K$3,V4790&lt;=Map!$L$3),"Fcst","N/A"))</f>
        <v>N/A</v>
      </c>
      <c r="X4790" t="str">
        <f>INDEX(Map!$B$2:$B$86,MATCH(D4790,Map!$A$2:$A$86,0),0)</f>
        <v>Brown 1</v>
      </c>
      <c r="Y4790" s="7">
        <f>IF(INDEX(Map!$C$2:$C$86,MATCH(D4790,Map!$A$2:$A$86,0),0)="","N/A",E4790*INDEX(Map!$C$2:$C$86,MATCH(D4790,Map!$A$2:$A$86,0),0))</f>
        <v>19.899999999999999</v>
      </c>
      <c r="Z4790" s="7" t="str">
        <f>IF(INDEX(Map!$D$2:$D$86,MATCH(D4790,Map!$A$2:$A$86,0),0)="","N/A",E4790*INDEX(Map!$D$2:$D$86,MATCH(D4790,Map!$A$2:$A$86,0),0))</f>
        <v>N/A</v>
      </c>
      <c r="AA4790" t="str">
        <f>INDEX(Map!$E$2:$E$86,MATCH(D4790,Map!$A$2:$A$86,0),0)</f>
        <v>Coal</v>
      </c>
    </row>
    <row r="4791" spans="1:27" x14ac:dyDescent="0.25">
      <c r="A4791" s="1" t="s">
        <v>122</v>
      </c>
      <c r="B4791" s="1" t="s">
        <v>116</v>
      </c>
      <c r="C4791" s="1">
        <v>2</v>
      </c>
      <c r="D4791" s="1" t="s">
        <v>24</v>
      </c>
      <c r="E4791" s="1">
        <v>37.6</v>
      </c>
      <c r="F4791" s="1">
        <v>0</v>
      </c>
      <c r="G4791" s="1">
        <v>30.3</v>
      </c>
      <c r="H4791" s="1">
        <v>1</v>
      </c>
      <c r="I4791" s="1">
        <v>406.2</v>
      </c>
      <c r="J4791" s="1">
        <v>10790</v>
      </c>
      <c r="K4791" s="1">
        <v>523</v>
      </c>
      <c r="L4791" s="1">
        <v>275.89999999999998</v>
      </c>
      <c r="M4791" s="1">
        <v>1121</v>
      </c>
      <c r="N4791" s="1">
        <v>1</v>
      </c>
      <c r="O4791" s="1">
        <v>20</v>
      </c>
      <c r="P4791" s="1">
        <v>0</v>
      </c>
      <c r="Q4791" s="1">
        <v>85</v>
      </c>
      <c r="R4791" s="1">
        <v>32.04</v>
      </c>
      <c r="S4791" s="1">
        <v>32.56</v>
      </c>
      <c r="T4791" s="1">
        <v>1226</v>
      </c>
      <c r="U4791" s="3" t="str">
        <f t="shared" si="74"/>
        <v>2017Plan</v>
      </c>
      <c r="V4791" s="2">
        <f>DATE(A4791,INDEX(Map!$H$1:$H$12,MATCH(B4791,Map!$G$1:$G$12,0),0),1)</f>
        <v>44105</v>
      </c>
      <c r="W4791" t="str">
        <f>IF(AND(V4791&gt;=Map!$K$2,V4791&lt;=Map!$L$2),"Base",IF(AND(V4791&gt;=Map!$K$3,V4791&lt;=Map!$L$3),"Fcst","N/A"))</f>
        <v>N/A</v>
      </c>
      <c r="X4791" t="str">
        <f>INDEX(Map!$B$2:$B$86,MATCH(D4791,Map!$A$2:$A$86,0),0)</f>
        <v>Brown 2</v>
      </c>
      <c r="Y4791" s="7">
        <f>IF(INDEX(Map!$C$2:$C$86,MATCH(D4791,Map!$A$2:$A$86,0),0)="","N/A",E4791*INDEX(Map!$C$2:$C$86,MATCH(D4791,Map!$A$2:$A$86,0),0))</f>
        <v>37.6</v>
      </c>
      <c r="Z4791" s="7" t="str">
        <f>IF(INDEX(Map!$D$2:$D$86,MATCH(D4791,Map!$A$2:$A$86,0),0)="","N/A",E4791*INDEX(Map!$D$2:$D$86,MATCH(D4791,Map!$A$2:$A$86,0),0))</f>
        <v>N/A</v>
      </c>
      <c r="AA4791" t="str">
        <f>INDEX(Map!$E$2:$E$86,MATCH(D4791,Map!$A$2:$A$86,0),0)</f>
        <v>Coal</v>
      </c>
    </row>
    <row r="4792" spans="1:27" x14ac:dyDescent="0.25">
      <c r="A4792" s="1" t="s">
        <v>122</v>
      </c>
      <c r="B4792" s="1" t="s">
        <v>116</v>
      </c>
      <c r="C4792" s="1">
        <v>3</v>
      </c>
      <c r="D4792" s="1" t="s">
        <v>25</v>
      </c>
      <c r="E4792" s="1">
        <v>82.3</v>
      </c>
      <c r="F4792" s="1">
        <v>0</v>
      </c>
      <c r="G4792" s="1">
        <v>26.9</v>
      </c>
      <c r="H4792" s="1">
        <v>5</v>
      </c>
      <c r="I4792" s="1">
        <v>1002.6</v>
      </c>
      <c r="J4792" s="1">
        <v>12187</v>
      </c>
      <c r="K4792" s="1">
        <v>528</v>
      </c>
      <c r="L4792" s="1">
        <v>275.89999999999998</v>
      </c>
      <c r="M4792" s="1">
        <v>2766</v>
      </c>
      <c r="N4792" s="1">
        <v>5</v>
      </c>
      <c r="O4792" s="1">
        <v>104</v>
      </c>
      <c r="P4792" s="1">
        <v>0</v>
      </c>
      <c r="Q4792" s="1">
        <v>264</v>
      </c>
      <c r="R4792" s="1">
        <v>36.83</v>
      </c>
      <c r="S4792" s="1">
        <v>38.1</v>
      </c>
      <c r="T4792" s="1">
        <v>3134</v>
      </c>
      <c r="U4792" s="3" t="str">
        <f t="shared" si="74"/>
        <v>2017Plan</v>
      </c>
      <c r="V4792" s="2">
        <f>DATE(A4792,INDEX(Map!$H$1:$H$12,MATCH(B4792,Map!$G$1:$G$12,0),0),1)</f>
        <v>44105</v>
      </c>
      <c r="W4792" t="str">
        <f>IF(AND(V4792&gt;=Map!$K$2,V4792&lt;=Map!$L$2),"Base",IF(AND(V4792&gt;=Map!$K$3,V4792&lt;=Map!$L$3),"Fcst","N/A"))</f>
        <v>N/A</v>
      </c>
      <c r="X4792" t="str">
        <f>INDEX(Map!$B$2:$B$86,MATCH(D4792,Map!$A$2:$A$86,0),0)</f>
        <v>Brown 3</v>
      </c>
      <c r="Y4792" s="7">
        <f>IF(INDEX(Map!$C$2:$C$86,MATCH(D4792,Map!$A$2:$A$86,0),0)="","N/A",E4792*INDEX(Map!$C$2:$C$86,MATCH(D4792,Map!$A$2:$A$86,0),0))</f>
        <v>82.3</v>
      </c>
      <c r="Z4792" s="7" t="str">
        <f>IF(INDEX(Map!$D$2:$D$86,MATCH(D4792,Map!$A$2:$A$86,0),0)="","N/A",E4792*INDEX(Map!$D$2:$D$86,MATCH(D4792,Map!$A$2:$A$86,0),0))</f>
        <v>N/A</v>
      </c>
      <c r="AA4792" t="str">
        <f>INDEX(Map!$E$2:$E$86,MATCH(D4792,Map!$A$2:$A$86,0),0)</f>
        <v>Coal</v>
      </c>
    </row>
    <row r="4793" spans="1:27" x14ac:dyDescent="0.25">
      <c r="A4793" s="1" t="s">
        <v>122</v>
      </c>
      <c r="B4793" s="1" t="s">
        <v>116</v>
      </c>
      <c r="C4793" s="1">
        <v>4</v>
      </c>
      <c r="D4793" s="1" t="s">
        <v>26</v>
      </c>
      <c r="E4793" s="1">
        <v>271.39999999999998</v>
      </c>
      <c r="F4793" s="1">
        <v>0</v>
      </c>
      <c r="G4793" s="1">
        <v>76.8</v>
      </c>
      <c r="H4793" s="1">
        <v>3</v>
      </c>
      <c r="I4793" s="1">
        <v>2850.9</v>
      </c>
      <c r="J4793" s="1">
        <v>10504</v>
      </c>
      <c r="K4793" s="1">
        <v>672</v>
      </c>
      <c r="L4793" s="1">
        <v>204.7</v>
      </c>
      <c r="M4793" s="1">
        <v>5836</v>
      </c>
      <c r="N4793" s="1">
        <v>3</v>
      </c>
      <c r="O4793" s="1">
        <v>63</v>
      </c>
      <c r="P4793" s="1">
        <v>0</v>
      </c>
      <c r="Q4793" s="1">
        <v>555</v>
      </c>
      <c r="R4793" s="1">
        <v>23.54</v>
      </c>
      <c r="S4793" s="1">
        <v>23.78</v>
      </c>
      <c r="T4793" s="1">
        <v>6453</v>
      </c>
      <c r="U4793" s="3" t="str">
        <f t="shared" si="74"/>
        <v>2017Plan</v>
      </c>
      <c r="V4793" s="2">
        <f>DATE(A4793,INDEX(Map!$H$1:$H$12,MATCH(B4793,Map!$G$1:$G$12,0),0),1)</f>
        <v>44105</v>
      </c>
      <c r="W4793" t="str">
        <f>IF(AND(V4793&gt;=Map!$K$2,V4793&lt;=Map!$L$2),"Base",IF(AND(V4793&gt;=Map!$K$3,V4793&lt;=Map!$L$3),"Fcst","N/A"))</f>
        <v>N/A</v>
      </c>
      <c r="X4793" t="str">
        <f>INDEX(Map!$B$2:$B$86,MATCH(D4793,Map!$A$2:$A$86,0),0)</f>
        <v>Ghent 1</v>
      </c>
      <c r="Y4793" s="7">
        <f>IF(INDEX(Map!$C$2:$C$86,MATCH(D4793,Map!$A$2:$A$86,0),0)="","N/A",E4793*INDEX(Map!$C$2:$C$86,MATCH(D4793,Map!$A$2:$A$86,0),0))</f>
        <v>271.39999999999998</v>
      </c>
      <c r="Z4793" s="7" t="str">
        <f>IF(INDEX(Map!$D$2:$D$86,MATCH(D4793,Map!$A$2:$A$86,0),0)="","N/A",E4793*INDEX(Map!$D$2:$D$86,MATCH(D4793,Map!$A$2:$A$86,0),0))</f>
        <v>N/A</v>
      </c>
      <c r="AA4793" t="str">
        <f>INDEX(Map!$E$2:$E$86,MATCH(D4793,Map!$A$2:$A$86,0),0)</f>
        <v>Coal</v>
      </c>
    </row>
    <row r="4794" spans="1:27" x14ac:dyDescent="0.25">
      <c r="A4794" s="1" t="s">
        <v>122</v>
      </c>
      <c r="B4794" s="1" t="s">
        <v>116</v>
      </c>
      <c r="C4794" s="1">
        <v>5</v>
      </c>
      <c r="D4794" s="1" t="s">
        <v>27</v>
      </c>
      <c r="E4794" s="1">
        <v>13.3</v>
      </c>
      <c r="F4794" s="1">
        <v>0</v>
      </c>
      <c r="G4794" s="1">
        <v>3.7</v>
      </c>
      <c r="H4794" s="1">
        <v>1</v>
      </c>
      <c r="I4794" s="1">
        <v>139.19999999999999</v>
      </c>
      <c r="J4794" s="1">
        <v>10473</v>
      </c>
      <c r="K4794" s="1">
        <v>42</v>
      </c>
      <c r="L4794" s="1">
        <v>204.7</v>
      </c>
      <c r="M4794" s="1">
        <v>285</v>
      </c>
      <c r="N4794" s="1">
        <v>1</v>
      </c>
      <c r="O4794" s="1">
        <v>19</v>
      </c>
      <c r="P4794" s="1">
        <v>0</v>
      </c>
      <c r="Q4794" s="1">
        <v>16</v>
      </c>
      <c r="R4794" s="1">
        <v>22.63</v>
      </c>
      <c r="S4794" s="1">
        <v>24.03</v>
      </c>
      <c r="T4794" s="1">
        <v>319</v>
      </c>
      <c r="U4794" s="3" t="str">
        <f t="shared" si="74"/>
        <v>2017Plan</v>
      </c>
      <c r="V4794" s="2">
        <f>DATE(A4794,INDEX(Map!$H$1:$H$12,MATCH(B4794,Map!$G$1:$G$12,0),0),1)</f>
        <v>44105</v>
      </c>
      <c r="W4794" t="str">
        <f>IF(AND(V4794&gt;=Map!$K$2,V4794&lt;=Map!$L$2),"Base",IF(AND(V4794&gt;=Map!$K$3,V4794&lt;=Map!$L$3),"Fcst","N/A"))</f>
        <v>N/A</v>
      </c>
      <c r="X4794" t="str">
        <f>INDEX(Map!$B$2:$B$86,MATCH(D4794,Map!$A$2:$A$86,0),0)</f>
        <v>Ghent 2</v>
      </c>
      <c r="Y4794" s="7">
        <f>IF(INDEX(Map!$C$2:$C$86,MATCH(D4794,Map!$A$2:$A$86,0),0)="","N/A",E4794*INDEX(Map!$C$2:$C$86,MATCH(D4794,Map!$A$2:$A$86,0),0))</f>
        <v>13.3</v>
      </c>
      <c r="Z4794" s="7" t="str">
        <f>IF(INDEX(Map!$D$2:$D$86,MATCH(D4794,Map!$A$2:$A$86,0),0)="","N/A",E4794*INDEX(Map!$D$2:$D$86,MATCH(D4794,Map!$A$2:$A$86,0),0))</f>
        <v>N/A</v>
      </c>
      <c r="AA4794" t="str">
        <f>INDEX(Map!$E$2:$E$86,MATCH(D4794,Map!$A$2:$A$86,0),0)</f>
        <v>Coal</v>
      </c>
    </row>
    <row r="4795" spans="1:27" x14ac:dyDescent="0.25">
      <c r="A4795" s="1" t="s">
        <v>122</v>
      </c>
      <c r="B4795" s="1" t="s">
        <v>116</v>
      </c>
      <c r="C4795" s="1">
        <v>6</v>
      </c>
      <c r="D4795" s="1" t="s">
        <v>28</v>
      </c>
      <c r="E4795" s="1">
        <v>267.10000000000002</v>
      </c>
      <c r="F4795" s="1">
        <v>0</v>
      </c>
      <c r="G4795" s="1">
        <v>74.5</v>
      </c>
      <c r="H4795" s="1">
        <v>2</v>
      </c>
      <c r="I4795" s="1">
        <v>2976.3</v>
      </c>
      <c r="J4795" s="1">
        <v>11145</v>
      </c>
      <c r="K4795" s="1">
        <v>672</v>
      </c>
      <c r="L4795" s="1">
        <v>204.7</v>
      </c>
      <c r="M4795" s="1">
        <v>6092</v>
      </c>
      <c r="N4795" s="1">
        <v>3</v>
      </c>
      <c r="O4795" s="1">
        <v>60</v>
      </c>
      <c r="P4795" s="1">
        <v>0</v>
      </c>
      <c r="Q4795" s="1">
        <v>531</v>
      </c>
      <c r="R4795" s="1">
        <v>24.8</v>
      </c>
      <c r="S4795" s="1">
        <v>25.03</v>
      </c>
      <c r="T4795" s="1">
        <v>6684</v>
      </c>
      <c r="U4795" s="3" t="str">
        <f t="shared" si="74"/>
        <v>2017Plan</v>
      </c>
      <c r="V4795" s="2">
        <f>DATE(A4795,INDEX(Map!$H$1:$H$12,MATCH(B4795,Map!$G$1:$G$12,0),0),1)</f>
        <v>44105</v>
      </c>
      <c r="W4795" t="str">
        <f>IF(AND(V4795&gt;=Map!$K$2,V4795&lt;=Map!$L$2),"Base",IF(AND(V4795&gt;=Map!$K$3,V4795&lt;=Map!$L$3),"Fcst","N/A"))</f>
        <v>N/A</v>
      </c>
      <c r="X4795" t="str">
        <f>INDEX(Map!$B$2:$B$86,MATCH(D4795,Map!$A$2:$A$86,0),0)</f>
        <v>Ghent 3</v>
      </c>
      <c r="Y4795" s="7">
        <f>IF(INDEX(Map!$C$2:$C$86,MATCH(D4795,Map!$A$2:$A$86,0),0)="","N/A",E4795*INDEX(Map!$C$2:$C$86,MATCH(D4795,Map!$A$2:$A$86,0),0))</f>
        <v>267.10000000000002</v>
      </c>
      <c r="Z4795" s="7" t="str">
        <f>IF(INDEX(Map!$D$2:$D$86,MATCH(D4795,Map!$A$2:$A$86,0),0)="","N/A",E4795*INDEX(Map!$D$2:$D$86,MATCH(D4795,Map!$A$2:$A$86,0),0))</f>
        <v>N/A</v>
      </c>
      <c r="AA4795" t="str">
        <f>INDEX(Map!$E$2:$E$86,MATCH(D4795,Map!$A$2:$A$86,0),0)</f>
        <v>Coal</v>
      </c>
    </row>
    <row r="4796" spans="1:27" x14ac:dyDescent="0.25">
      <c r="A4796" s="1" t="s">
        <v>122</v>
      </c>
      <c r="B4796" s="1" t="s">
        <v>116</v>
      </c>
      <c r="C4796" s="1">
        <v>7</v>
      </c>
      <c r="D4796" s="1" t="s">
        <v>29</v>
      </c>
      <c r="E4796" s="1">
        <v>284.60000000000002</v>
      </c>
      <c r="F4796" s="1">
        <v>0</v>
      </c>
      <c r="G4796" s="1">
        <v>80.400000000000006</v>
      </c>
      <c r="H4796" s="1">
        <v>2</v>
      </c>
      <c r="I4796" s="1">
        <v>3116.6</v>
      </c>
      <c r="J4796" s="1">
        <v>10950</v>
      </c>
      <c r="K4796" s="1">
        <v>704</v>
      </c>
      <c r="L4796" s="1">
        <v>204.7</v>
      </c>
      <c r="M4796" s="1">
        <v>6380</v>
      </c>
      <c r="N4796" s="1">
        <v>4</v>
      </c>
      <c r="O4796" s="1">
        <v>73</v>
      </c>
      <c r="P4796" s="1">
        <v>0</v>
      </c>
      <c r="Q4796" s="1">
        <v>587</v>
      </c>
      <c r="R4796" s="1">
        <v>24.48</v>
      </c>
      <c r="S4796" s="1">
        <v>24.73</v>
      </c>
      <c r="T4796" s="1">
        <v>7040</v>
      </c>
      <c r="U4796" s="3" t="str">
        <f t="shared" si="74"/>
        <v>2017Plan</v>
      </c>
      <c r="V4796" s="2">
        <f>DATE(A4796,INDEX(Map!$H$1:$H$12,MATCH(B4796,Map!$G$1:$G$12,0),0),1)</f>
        <v>44105</v>
      </c>
      <c r="W4796" t="str">
        <f>IF(AND(V4796&gt;=Map!$K$2,V4796&lt;=Map!$L$2),"Base",IF(AND(V4796&gt;=Map!$K$3,V4796&lt;=Map!$L$3),"Fcst","N/A"))</f>
        <v>N/A</v>
      </c>
      <c r="X4796" t="str">
        <f>INDEX(Map!$B$2:$B$86,MATCH(D4796,Map!$A$2:$A$86,0),0)</f>
        <v>Ghent 4</v>
      </c>
      <c r="Y4796" s="7">
        <f>IF(INDEX(Map!$C$2:$C$86,MATCH(D4796,Map!$A$2:$A$86,0),0)="","N/A",E4796*INDEX(Map!$C$2:$C$86,MATCH(D4796,Map!$A$2:$A$86,0),0))</f>
        <v>284.60000000000002</v>
      </c>
      <c r="Z4796" s="7" t="str">
        <f>IF(INDEX(Map!$D$2:$D$86,MATCH(D4796,Map!$A$2:$A$86,0),0)="","N/A",E4796*INDEX(Map!$D$2:$D$86,MATCH(D4796,Map!$A$2:$A$86,0),0))</f>
        <v>N/A</v>
      </c>
      <c r="AA4796" t="str">
        <f>INDEX(Map!$E$2:$E$86,MATCH(D4796,Map!$A$2:$A$86,0),0)</f>
        <v>Coal</v>
      </c>
    </row>
    <row r="4797" spans="1:27" x14ac:dyDescent="0.25">
      <c r="A4797" s="1" t="s">
        <v>122</v>
      </c>
      <c r="B4797" s="1" t="s">
        <v>116</v>
      </c>
      <c r="C4797" s="1">
        <v>8</v>
      </c>
      <c r="D4797" s="1" t="s">
        <v>30</v>
      </c>
      <c r="E4797" s="1">
        <v>173.1</v>
      </c>
      <c r="F4797" s="1">
        <v>0</v>
      </c>
      <c r="G4797" s="1">
        <v>77.5</v>
      </c>
      <c r="H4797" s="1">
        <v>2</v>
      </c>
      <c r="I4797" s="1">
        <v>1809.4</v>
      </c>
      <c r="J4797" s="1">
        <v>10455</v>
      </c>
      <c r="K4797" s="1">
        <v>697</v>
      </c>
      <c r="L4797" s="1">
        <v>204.8</v>
      </c>
      <c r="M4797" s="1">
        <v>3706</v>
      </c>
      <c r="N4797" s="1">
        <v>4</v>
      </c>
      <c r="O4797" s="1">
        <v>18</v>
      </c>
      <c r="P4797" s="1">
        <v>0</v>
      </c>
      <c r="Q4797" s="1">
        <v>159</v>
      </c>
      <c r="R4797" s="1">
        <v>22.33</v>
      </c>
      <c r="S4797" s="1">
        <v>22.44</v>
      </c>
      <c r="T4797" s="1">
        <v>3883</v>
      </c>
      <c r="U4797" s="3" t="str">
        <f t="shared" si="74"/>
        <v>2017Plan</v>
      </c>
      <c r="V4797" s="2">
        <f>DATE(A4797,INDEX(Map!$H$1:$H$12,MATCH(B4797,Map!$G$1:$G$12,0),0),1)</f>
        <v>44105</v>
      </c>
      <c r="W4797" t="str">
        <f>IF(AND(V4797&gt;=Map!$K$2,V4797&lt;=Map!$L$2),"Base",IF(AND(V4797&gt;=Map!$K$3,V4797&lt;=Map!$L$3),"Fcst","N/A"))</f>
        <v>N/A</v>
      </c>
      <c r="X4797" t="str">
        <f>INDEX(Map!$B$2:$B$86,MATCH(D4797,Map!$A$2:$A$86,0),0)</f>
        <v>Mill Creek 1</v>
      </c>
      <c r="Y4797" s="7" t="str">
        <f>IF(INDEX(Map!$C$2:$C$86,MATCH(D4797,Map!$A$2:$A$86,0),0)="","N/A",E4797*INDEX(Map!$C$2:$C$86,MATCH(D4797,Map!$A$2:$A$86,0),0))</f>
        <v>N/A</v>
      </c>
      <c r="Z4797" s="7">
        <f>IF(INDEX(Map!$D$2:$D$86,MATCH(D4797,Map!$A$2:$A$86,0),0)="","N/A",E4797*INDEX(Map!$D$2:$D$86,MATCH(D4797,Map!$A$2:$A$86,0),0))</f>
        <v>173.1</v>
      </c>
      <c r="AA4797" t="str">
        <f>INDEX(Map!$E$2:$E$86,MATCH(D4797,Map!$A$2:$A$86,0),0)</f>
        <v>Coal</v>
      </c>
    </row>
    <row r="4798" spans="1:27" x14ac:dyDescent="0.25">
      <c r="A4798" s="1" t="s">
        <v>122</v>
      </c>
      <c r="B4798" s="1" t="s">
        <v>116</v>
      </c>
      <c r="C4798" s="1">
        <v>9</v>
      </c>
      <c r="D4798" s="1" t="s">
        <v>31</v>
      </c>
      <c r="E4798" s="1">
        <v>166.9</v>
      </c>
      <c r="F4798" s="1">
        <v>0</v>
      </c>
      <c r="G4798" s="1">
        <v>75.8</v>
      </c>
      <c r="H4798" s="1">
        <v>2</v>
      </c>
      <c r="I4798" s="1">
        <v>1784.1</v>
      </c>
      <c r="J4798" s="1">
        <v>10690</v>
      </c>
      <c r="K4798" s="1">
        <v>682</v>
      </c>
      <c r="L4798" s="1">
        <v>204.8</v>
      </c>
      <c r="M4798" s="1">
        <v>3654</v>
      </c>
      <c r="N4798" s="1">
        <v>4</v>
      </c>
      <c r="O4798" s="1">
        <v>18</v>
      </c>
      <c r="P4798" s="1">
        <v>0</v>
      </c>
      <c r="Q4798" s="1">
        <v>194</v>
      </c>
      <c r="R4798" s="1">
        <v>23.06</v>
      </c>
      <c r="S4798" s="1">
        <v>23.17</v>
      </c>
      <c r="T4798" s="1">
        <v>3866</v>
      </c>
      <c r="U4798" s="3" t="str">
        <f t="shared" si="74"/>
        <v>2017Plan</v>
      </c>
      <c r="V4798" s="2">
        <f>DATE(A4798,INDEX(Map!$H$1:$H$12,MATCH(B4798,Map!$G$1:$G$12,0),0),1)</f>
        <v>44105</v>
      </c>
      <c r="W4798" t="str">
        <f>IF(AND(V4798&gt;=Map!$K$2,V4798&lt;=Map!$L$2),"Base",IF(AND(V4798&gt;=Map!$K$3,V4798&lt;=Map!$L$3),"Fcst","N/A"))</f>
        <v>N/A</v>
      </c>
      <c r="X4798" t="str">
        <f>INDEX(Map!$B$2:$B$86,MATCH(D4798,Map!$A$2:$A$86,0),0)</f>
        <v>Mill Creek 2</v>
      </c>
      <c r="Y4798" s="7" t="str">
        <f>IF(INDEX(Map!$C$2:$C$86,MATCH(D4798,Map!$A$2:$A$86,0),0)="","N/A",E4798*INDEX(Map!$C$2:$C$86,MATCH(D4798,Map!$A$2:$A$86,0),0))</f>
        <v>N/A</v>
      </c>
      <c r="Z4798" s="7">
        <f>IF(INDEX(Map!$D$2:$D$86,MATCH(D4798,Map!$A$2:$A$86,0),0)="","N/A",E4798*INDEX(Map!$D$2:$D$86,MATCH(D4798,Map!$A$2:$A$86,0),0))</f>
        <v>166.9</v>
      </c>
      <c r="AA4798" t="str">
        <f>INDEX(Map!$E$2:$E$86,MATCH(D4798,Map!$A$2:$A$86,0),0)</f>
        <v>Coal</v>
      </c>
    </row>
    <row r="4799" spans="1:27" x14ac:dyDescent="0.25">
      <c r="A4799" s="1" t="s">
        <v>122</v>
      </c>
      <c r="B4799" s="1" t="s">
        <v>116</v>
      </c>
      <c r="C4799" s="1">
        <v>10</v>
      </c>
      <c r="D4799" s="1" t="s">
        <v>32</v>
      </c>
      <c r="E4799" s="1">
        <v>222</v>
      </c>
      <c r="F4799" s="1">
        <v>0</v>
      </c>
      <c r="G4799" s="1">
        <v>77.099999999999994</v>
      </c>
      <c r="H4799" s="1">
        <v>2</v>
      </c>
      <c r="I4799" s="1">
        <v>2366.8000000000002</v>
      </c>
      <c r="J4799" s="1">
        <v>10663</v>
      </c>
      <c r="K4799" s="1">
        <v>697</v>
      </c>
      <c r="L4799" s="1">
        <v>204.8</v>
      </c>
      <c r="M4799" s="1">
        <v>4848</v>
      </c>
      <c r="N4799" s="1">
        <v>12</v>
      </c>
      <c r="O4799" s="1">
        <v>49</v>
      </c>
      <c r="P4799" s="1">
        <v>0</v>
      </c>
      <c r="Q4799" s="1">
        <v>291</v>
      </c>
      <c r="R4799" s="1">
        <v>23.15</v>
      </c>
      <c r="S4799" s="1">
        <v>23.37</v>
      </c>
      <c r="T4799" s="1">
        <v>5188</v>
      </c>
      <c r="U4799" s="3" t="str">
        <f t="shared" si="74"/>
        <v>2017Plan</v>
      </c>
      <c r="V4799" s="2">
        <f>DATE(A4799,INDEX(Map!$H$1:$H$12,MATCH(B4799,Map!$G$1:$G$12,0),0),1)</f>
        <v>44105</v>
      </c>
      <c r="W4799" t="str">
        <f>IF(AND(V4799&gt;=Map!$K$2,V4799&lt;=Map!$L$2),"Base",IF(AND(V4799&gt;=Map!$K$3,V4799&lt;=Map!$L$3),"Fcst","N/A"))</f>
        <v>N/A</v>
      </c>
      <c r="X4799" t="str">
        <f>INDEX(Map!$B$2:$B$86,MATCH(D4799,Map!$A$2:$A$86,0),0)</f>
        <v>Mill Creek 3</v>
      </c>
      <c r="Y4799" s="7" t="str">
        <f>IF(INDEX(Map!$C$2:$C$86,MATCH(D4799,Map!$A$2:$A$86,0),0)="","N/A",E4799*INDEX(Map!$C$2:$C$86,MATCH(D4799,Map!$A$2:$A$86,0),0))</f>
        <v>N/A</v>
      </c>
      <c r="Z4799" s="7">
        <f>IF(INDEX(Map!$D$2:$D$86,MATCH(D4799,Map!$A$2:$A$86,0),0)="","N/A",E4799*INDEX(Map!$D$2:$D$86,MATCH(D4799,Map!$A$2:$A$86,0),0))</f>
        <v>222</v>
      </c>
      <c r="AA4799" t="str">
        <f>INDEX(Map!$E$2:$E$86,MATCH(D4799,Map!$A$2:$A$86,0),0)</f>
        <v>Coal</v>
      </c>
    </row>
    <row r="4800" spans="1:27" x14ac:dyDescent="0.25">
      <c r="A4800" s="1" t="s">
        <v>122</v>
      </c>
      <c r="B4800" s="1" t="s">
        <v>116</v>
      </c>
      <c r="C4800" s="1">
        <v>11</v>
      </c>
      <c r="D4800" s="1" t="s">
        <v>33</v>
      </c>
      <c r="E4800" s="1">
        <v>15.1</v>
      </c>
      <c r="F4800" s="1">
        <v>0</v>
      </c>
      <c r="G4800" s="1">
        <v>4.2</v>
      </c>
      <c r="H4800" s="1">
        <v>0</v>
      </c>
      <c r="I4800" s="1">
        <v>157.80000000000001</v>
      </c>
      <c r="J4800" s="1">
        <v>10447</v>
      </c>
      <c r="K4800" s="1">
        <v>45</v>
      </c>
      <c r="L4800" s="1">
        <v>204.8</v>
      </c>
      <c r="M4800" s="1">
        <v>323</v>
      </c>
      <c r="N4800" s="1">
        <v>0</v>
      </c>
      <c r="O4800" s="1">
        <v>0</v>
      </c>
      <c r="P4800" s="1">
        <v>0</v>
      </c>
      <c r="Q4800" s="1">
        <v>18</v>
      </c>
      <c r="R4800" s="1">
        <v>22.62</v>
      </c>
      <c r="S4800" s="1">
        <v>22.62</v>
      </c>
      <c r="T4800" s="1">
        <v>342</v>
      </c>
      <c r="U4800" s="3" t="str">
        <f t="shared" si="74"/>
        <v>2017Plan</v>
      </c>
      <c r="V4800" s="2">
        <f>DATE(A4800,INDEX(Map!$H$1:$H$12,MATCH(B4800,Map!$G$1:$G$12,0),0),1)</f>
        <v>44105</v>
      </c>
      <c r="W4800" t="str">
        <f>IF(AND(V4800&gt;=Map!$K$2,V4800&lt;=Map!$L$2),"Base",IF(AND(V4800&gt;=Map!$K$3,V4800&lt;=Map!$L$3),"Fcst","N/A"))</f>
        <v>N/A</v>
      </c>
      <c r="X4800" t="str">
        <f>INDEX(Map!$B$2:$B$86,MATCH(D4800,Map!$A$2:$A$86,0),0)</f>
        <v>Mill Creek 4</v>
      </c>
      <c r="Y4800" s="7" t="str">
        <f>IF(INDEX(Map!$C$2:$C$86,MATCH(D4800,Map!$A$2:$A$86,0),0)="","N/A",E4800*INDEX(Map!$C$2:$C$86,MATCH(D4800,Map!$A$2:$A$86,0),0))</f>
        <v>N/A</v>
      </c>
      <c r="Z4800" s="7">
        <f>IF(INDEX(Map!$D$2:$D$86,MATCH(D4800,Map!$A$2:$A$86,0),0)="","N/A",E4800*INDEX(Map!$D$2:$D$86,MATCH(D4800,Map!$A$2:$A$86,0),0))</f>
        <v>15.1</v>
      </c>
      <c r="AA4800" t="str">
        <f>INDEX(Map!$E$2:$E$86,MATCH(D4800,Map!$A$2:$A$86,0),0)</f>
        <v>Coal</v>
      </c>
    </row>
    <row r="4801" spans="1:27" x14ac:dyDescent="0.25">
      <c r="A4801" s="1" t="s">
        <v>122</v>
      </c>
      <c r="B4801" s="1" t="s">
        <v>116</v>
      </c>
      <c r="C4801" s="1">
        <v>12</v>
      </c>
      <c r="D4801" s="1" t="s">
        <v>34</v>
      </c>
      <c r="E4801" s="1">
        <v>226.5</v>
      </c>
      <c r="F4801" s="1">
        <v>0</v>
      </c>
      <c r="G4801" s="1">
        <v>82.3</v>
      </c>
      <c r="H4801" s="1">
        <v>2</v>
      </c>
      <c r="I4801" s="1">
        <v>2418.8000000000002</v>
      </c>
      <c r="J4801" s="1">
        <v>10681</v>
      </c>
      <c r="K4801" s="1">
        <v>700</v>
      </c>
      <c r="L4801" s="1">
        <v>199.2</v>
      </c>
      <c r="M4801" s="1">
        <v>4818</v>
      </c>
      <c r="N4801" s="1">
        <v>7</v>
      </c>
      <c r="O4801" s="1">
        <v>24</v>
      </c>
      <c r="P4801" s="1">
        <v>0</v>
      </c>
      <c r="Q4801" s="1">
        <v>306</v>
      </c>
      <c r="R4801" s="1">
        <v>22.63</v>
      </c>
      <c r="S4801" s="1">
        <v>22.74</v>
      </c>
      <c r="T4801" s="1">
        <v>5149</v>
      </c>
      <c r="U4801" s="3" t="str">
        <f t="shared" si="74"/>
        <v>2017Plan</v>
      </c>
      <c r="V4801" s="2">
        <f>DATE(A4801,INDEX(Map!$H$1:$H$12,MATCH(B4801,Map!$G$1:$G$12,0),0),1)</f>
        <v>44105</v>
      </c>
      <c r="W4801" t="str">
        <f>IF(AND(V4801&gt;=Map!$K$2,V4801&lt;=Map!$L$2),"Base",IF(AND(V4801&gt;=Map!$K$3,V4801&lt;=Map!$L$3),"Fcst","N/A"))</f>
        <v>N/A</v>
      </c>
      <c r="X4801" t="str">
        <f>INDEX(Map!$B$2:$B$86,MATCH(D4801,Map!$A$2:$A$86,0),0)</f>
        <v>Trimble County 1</v>
      </c>
      <c r="Y4801" s="7" t="str">
        <f>IF(INDEX(Map!$C$2:$C$86,MATCH(D4801,Map!$A$2:$A$86,0),0)="","N/A",E4801*INDEX(Map!$C$2:$C$86,MATCH(D4801,Map!$A$2:$A$86,0),0))</f>
        <v>N/A</v>
      </c>
      <c r="Z4801" s="7">
        <f>IF(INDEX(Map!$D$2:$D$86,MATCH(D4801,Map!$A$2:$A$86,0),0)="","N/A",E4801*INDEX(Map!$D$2:$D$86,MATCH(D4801,Map!$A$2:$A$86,0),0))</f>
        <v>226.5</v>
      </c>
      <c r="AA4801" t="str">
        <f>INDEX(Map!$E$2:$E$86,MATCH(D4801,Map!$A$2:$A$86,0),0)</f>
        <v>Coal</v>
      </c>
    </row>
    <row r="4802" spans="1:27" x14ac:dyDescent="0.25">
      <c r="A4802" s="1" t="s">
        <v>122</v>
      </c>
      <c r="B4802" s="1" t="s">
        <v>116</v>
      </c>
      <c r="C4802" s="1">
        <v>13</v>
      </c>
      <c r="D4802" s="1" t="s">
        <v>35</v>
      </c>
      <c r="E4802" s="1">
        <v>350.3</v>
      </c>
      <c r="F4802" s="1">
        <v>0</v>
      </c>
      <c r="G4802" s="1">
        <v>84.1</v>
      </c>
      <c r="H4802" s="1">
        <v>1</v>
      </c>
      <c r="I4802" s="1">
        <v>3217.3</v>
      </c>
      <c r="J4802" s="1">
        <v>9184</v>
      </c>
      <c r="K4802" s="1">
        <v>659</v>
      </c>
      <c r="L4802" s="1">
        <v>208.7</v>
      </c>
      <c r="M4802" s="1">
        <v>6716</v>
      </c>
      <c r="N4802" s="1">
        <v>14</v>
      </c>
      <c r="O4802" s="1">
        <v>51</v>
      </c>
      <c r="P4802" s="1">
        <v>0</v>
      </c>
      <c r="Q4802" s="1">
        <v>521</v>
      </c>
      <c r="R4802" s="1">
        <v>20.66</v>
      </c>
      <c r="S4802" s="1">
        <v>20.8</v>
      </c>
      <c r="T4802" s="1">
        <v>7288</v>
      </c>
      <c r="U4802" s="3" t="str">
        <f t="shared" si="74"/>
        <v>2017Plan</v>
      </c>
      <c r="V4802" s="2">
        <f>DATE(A4802,INDEX(Map!$H$1:$H$12,MATCH(B4802,Map!$G$1:$G$12,0),0),1)</f>
        <v>44105</v>
      </c>
      <c r="W4802" t="str">
        <f>IF(AND(V4802&gt;=Map!$K$2,V4802&lt;=Map!$L$2),"Base",IF(AND(V4802&gt;=Map!$K$3,V4802&lt;=Map!$L$3),"Fcst","N/A"))</f>
        <v>N/A</v>
      </c>
      <c r="X4802" t="str">
        <f>INDEX(Map!$B$2:$B$86,MATCH(D4802,Map!$A$2:$A$86,0),0)</f>
        <v>Trimble County 2</v>
      </c>
      <c r="Y4802" s="7">
        <f>IF(INDEX(Map!$C$2:$C$86,MATCH(D4802,Map!$A$2:$A$86,0),0)="","N/A",E4802*INDEX(Map!$C$2:$C$86,MATCH(D4802,Map!$A$2:$A$86,0),0))</f>
        <v>283.74300000000005</v>
      </c>
      <c r="Z4802" s="7">
        <f>IF(INDEX(Map!$D$2:$D$86,MATCH(D4802,Map!$A$2:$A$86,0),0)="","N/A",E4802*INDEX(Map!$D$2:$D$86,MATCH(D4802,Map!$A$2:$A$86,0),0))</f>
        <v>66.557000000000002</v>
      </c>
      <c r="AA4802" t="str">
        <f>INDEX(Map!$E$2:$E$86,MATCH(D4802,Map!$A$2:$A$86,0),0)</f>
        <v>Coal</v>
      </c>
    </row>
    <row r="4803" spans="1:27" x14ac:dyDescent="0.25">
      <c r="A4803" s="1" t="s">
        <v>122</v>
      </c>
      <c r="B4803" s="1" t="s">
        <v>116</v>
      </c>
      <c r="C4803" s="1">
        <v>14</v>
      </c>
      <c r="D4803" s="1" t="s">
        <v>36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  <c r="J4803" s="1">
        <v>0</v>
      </c>
      <c r="K4803" s="1">
        <v>0</v>
      </c>
      <c r="L4803" s="1">
        <v>0</v>
      </c>
      <c r="M4803" s="1">
        <v>0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S4803" s="1">
        <v>0</v>
      </c>
      <c r="T4803" s="1">
        <v>0</v>
      </c>
      <c r="U4803" s="3" t="str">
        <f t="shared" si="74"/>
        <v>2017Plan</v>
      </c>
      <c r="V4803" s="2">
        <f>DATE(A4803,INDEX(Map!$H$1:$H$12,MATCH(B4803,Map!$G$1:$G$12,0),0),1)</f>
        <v>44105</v>
      </c>
      <c r="W4803" t="str">
        <f>IF(AND(V4803&gt;=Map!$K$2,V4803&lt;=Map!$L$2),"Base",IF(AND(V4803&gt;=Map!$K$3,V4803&lt;=Map!$L$3),"Fcst","N/A"))</f>
        <v>N/A</v>
      </c>
      <c r="X4803" t="str">
        <f>INDEX(Map!$B$2:$B$86,MATCH(D4803,Map!$A$2:$A$86,0),0)</f>
        <v>Cane Run 7</v>
      </c>
      <c r="Y4803" s="7">
        <f>IF(INDEX(Map!$C$2:$C$86,MATCH(D4803,Map!$A$2:$A$86,0),0)="","N/A",E4803*INDEX(Map!$C$2:$C$86,MATCH(D4803,Map!$A$2:$A$86,0),0))</f>
        <v>0</v>
      </c>
      <c r="Z4803" s="7">
        <f>IF(INDEX(Map!$D$2:$D$86,MATCH(D4803,Map!$A$2:$A$86,0),0)="","N/A",E4803*INDEX(Map!$D$2:$D$86,MATCH(D4803,Map!$A$2:$A$86,0),0))</f>
        <v>0</v>
      </c>
      <c r="AA4803" t="str">
        <f>INDEX(Map!$E$2:$E$86,MATCH(D4803,Map!$A$2:$A$86,0),0)</f>
        <v>NGCC</v>
      </c>
    </row>
    <row r="4804" spans="1:27" x14ac:dyDescent="0.25">
      <c r="A4804" s="1" t="s">
        <v>122</v>
      </c>
      <c r="B4804" s="1" t="s">
        <v>116</v>
      </c>
      <c r="C4804" s="1">
        <v>15</v>
      </c>
      <c r="D4804" s="1" t="s">
        <v>37</v>
      </c>
      <c r="E4804" s="1">
        <v>137.5</v>
      </c>
      <c r="F4804" s="1">
        <v>0</v>
      </c>
      <c r="G4804" s="1">
        <v>26.7</v>
      </c>
      <c r="H4804" s="1">
        <v>7</v>
      </c>
      <c r="I4804" s="1">
        <v>946</v>
      </c>
      <c r="J4804" s="1">
        <v>6881</v>
      </c>
      <c r="K4804" s="1">
        <v>231</v>
      </c>
      <c r="L4804" s="1">
        <v>366.6</v>
      </c>
      <c r="M4804" s="1">
        <v>3468</v>
      </c>
      <c r="N4804" s="1">
        <v>21</v>
      </c>
      <c r="O4804" s="1">
        <v>76</v>
      </c>
      <c r="P4804" s="1">
        <v>0</v>
      </c>
      <c r="Q4804" s="1">
        <v>197</v>
      </c>
      <c r="R4804" s="1">
        <v>26.66</v>
      </c>
      <c r="S4804" s="1">
        <v>27.21</v>
      </c>
      <c r="T4804" s="1">
        <v>3741</v>
      </c>
      <c r="U4804" s="3" t="str">
        <f t="shared" ref="U4804:U4867" si="75">U4803</f>
        <v>2017Plan</v>
      </c>
      <c r="V4804" s="2">
        <f>DATE(A4804,INDEX(Map!$H$1:$H$12,MATCH(B4804,Map!$G$1:$G$12,0),0),1)</f>
        <v>44105</v>
      </c>
      <c r="W4804" t="str">
        <f>IF(AND(V4804&gt;=Map!$K$2,V4804&lt;=Map!$L$2),"Base",IF(AND(V4804&gt;=Map!$K$3,V4804&lt;=Map!$L$3),"Fcst","N/A"))</f>
        <v>N/A</v>
      </c>
      <c r="X4804" t="str">
        <f>INDEX(Map!$B$2:$B$86,MATCH(D4804,Map!$A$2:$A$86,0),0)</f>
        <v>Cane Run 7</v>
      </c>
      <c r="Y4804" s="7">
        <f>IF(INDEX(Map!$C$2:$C$86,MATCH(D4804,Map!$A$2:$A$86,0),0)="","N/A",E4804*INDEX(Map!$C$2:$C$86,MATCH(D4804,Map!$A$2:$A$86,0),0))</f>
        <v>107.25</v>
      </c>
      <c r="Z4804" s="7">
        <f>IF(INDEX(Map!$D$2:$D$86,MATCH(D4804,Map!$A$2:$A$86,0),0)="","N/A",E4804*INDEX(Map!$D$2:$D$86,MATCH(D4804,Map!$A$2:$A$86,0),0))</f>
        <v>30.25</v>
      </c>
      <c r="AA4804" t="str">
        <f>INDEX(Map!$E$2:$E$86,MATCH(D4804,Map!$A$2:$A$86,0),0)</f>
        <v>NGCC</v>
      </c>
    </row>
    <row r="4805" spans="1:27" x14ac:dyDescent="0.25">
      <c r="A4805" s="1" t="s">
        <v>122</v>
      </c>
      <c r="B4805" s="1" t="s">
        <v>116</v>
      </c>
      <c r="C4805" s="1">
        <v>16</v>
      </c>
      <c r="D4805" s="1" t="s">
        <v>38</v>
      </c>
      <c r="E4805" s="1">
        <v>0.6</v>
      </c>
      <c r="F4805" s="1">
        <v>0</v>
      </c>
      <c r="G4805" s="1">
        <v>0.7</v>
      </c>
      <c r="H4805" s="1">
        <v>2</v>
      </c>
      <c r="I4805" s="1">
        <v>8.6</v>
      </c>
      <c r="J4805" s="1">
        <v>14533</v>
      </c>
      <c r="K4805" s="1">
        <v>9</v>
      </c>
      <c r="L4805" s="1">
        <v>368.6</v>
      </c>
      <c r="M4805" s="1">
        <v>32</v>
      </c>
      <c r="N4805" s="1">
        <v>0</v>
      </c>
      <c r="O4805" s="1">
        <v>1</v>
      </c>
      <c r="P4805" s="1">
        <v>0</v>
      </c>
      <c r="Q4805" s="1">
        <v>0</v>
      </c>
      <c r="R4805" s="1">
        <v>53.57</v>
      </c>
      <c r="S4805" s="1">
        <v>54.5</v>
      </c>
      <c r="T4805" s="1">
        <v>32</v>
      </c>
      <c r="U4805" s="3" t="str">
        <f t="shared" si="75"/>
        <v>2017Plan</v>
      </c>
      <c r="V4805" s="2">
        <f>DATE(A4805,INDEX(Map!$H$1:$H$12,MATCH(B4805,Map!$G$1:$G$12,0),0),1)</f>
        <v>44105</v>
      </c>
      <c r="W4805" t="str">
        <f>IF(AND(V4805&gt;=Map!$K$2,V4805&lt;=Map!$L$2),"Base",IF(AND(V4805&gt;=Map!$K$3,V4805&lt;=Map!$L$3),"Fcst","N/A"))</f>
        <v>N/A</v>
      </c>
      <c r="X4805" t="str">
        <f>INDEX(Map!$B$2:$B$86,MATCH(D4805,Map!$A$2:$A$86,0),0)</f>
        <v>Brown 5</v>
      </c>
      <c r="Y4805" s="7">
        <f>IF(INDEX(Map!$C$2:$C$86,MATCH(D4805,Map!$A$2:$A$86,0),0)="","N/A",E4805*INDEX(Map!$C$2:$C$86,MATCH(D4805,Map!$A$2:$A$86,0),0))</f>
        <v>0.28199999999999997</v>
      </c>
      <c r="Z4805" s="7">
        <f>IF(INDEX(Map!$D$2:$D$86,MATCH(D4805,Map!$A$2:$A$86,0),0)="","N/A",E4805*INDEX(Map!$D$2:$D$86,MATCH(D4805,Map!$A$2:$A$86,0),0))</f>
        <v>0.318</v>
      </c>
      <c r="AA4805" t="str">
        <f>INDEX(Map!$E$2:$E$86,MATCH(D4805,Map!$A$2:$A$86,0),0)</f>
        <v>SCCT</v>
      </c>
    </row>
    <row r="4806" spans="1:27" x14ac:dyDescent="0.25">
      <c r="A4806" s="1" t="s">
        <v>122</v>
      </c>
      <c r="B4806" s="1" t="s">
        <v>116</v>
      </c>
      <c r="C4806" s="1">
        <v>17</v>
      </c>
      <c r="D4806" s="1" t="s">
        <v>39</v>
      </c>
      <c r="E4806" s="1">
        <v>0</v>
      </c>
      <c r="F4806" s="1">
        <v>0</v>
      </c>
      <c r="G4806" s="1">
        <v>0</v>
      </c>
      <c r="H4806" s="1">
        <v>0</v>
      </c>
      <c r="I4806" s="1">
        <v>0</v>
      </c>
      <c r="J4806" s="1">
        <v>0</v>
      </c>
      <c r="K4806" s="1">
        <v>0</v>
      </c>
      <c r="L4806" s="1">
        <v>0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S4806" s="1">
        <v>0</v>
      </c>
      <c r="T4806" s="1">
        <v>0</v>
      </c>
      <c r="U4806" s="3" t="str">
        <f t="shared" si="75"/>
        <v>2017Plan</v>
      </c>
      <c r="V4806" s="2">
        <f>DATE(A4806,INDEX(Map!$H$1:$H$12,MATCH(B4806,Map!$G$1:$G$12,0),0),1)</f>
        <v>44105</v>
      </c>
      <c r="W4806" t="str">
        <f>IF(AND(V4806&gt;=Map!$K$2,V4806&lt;=Map!$L$2),"Base",IF(AND(V4806&gt;=Map!$K$3,V4806&lt;=Map!$L$3),"Fcst","N/A"))</f>
        <v>N/A</v>
      </c>
      <c r="X4806" t="str">
        <f>INDEX(Map!$B$2:$B$86,MATCH(D4806,Map!$A$2:$A$86,0),0)</f>
        <v>Brown 5</v>
      </c>
      <c r="Y4806" s="7">
        <f>IF(INDEX(Map!$C$2:$C$86,MATCH(D4806,Map!$A$2:$A$86,0),0)="","N/A",E4806*INDEX(Map!$C$2:$C$86,MATCH(D4806,Map!$A$2:$A$86,0),0))</f>
        <v>0</v>
      </c>
      <c r="Z4806" s="7">
        <f>IF(INDEX(Map!$D$2:$D$86,MATCH(D4806,Map!$A$2:$A$86,0),0)="","N/A",E4806*INDEX(Map!$D$2:$D$86,MATCH(D4806,Map!$A$2:$A$86,0),0))</f>
        <v>0</v>
      </c>
      <c r="AA4806" t="str">
        <f>INDEX(Map!$E$2:$E$86,MATCH(D4806,Map!$A$2:$A$86,0),0)</f>
        <v>SCCT</v>
      </c>
    </row>
    <row r="4807" spans="1:27" x14ac:dyDescent="0.25">
      <c r="A4807" s="1" t="s">
        <v>122</v>
      </c>
      <c r="B4807" s="1" t="s">
        <v>116</v>
      </c>
      <c r="C4807" s="1">
        <v>18</v>
      </c>
      <c r="D4807" s="1" t="s">
        <v>40</v>
      </c>
      <c r="E4807" s="1">
        <v>3.2</v>
      </c>
      <c r="F4807" s="1">
        <v>0</v>
      </c>
      <c r="G4807" s="1">
        <v>2.7</v>
      </c>
      <c r="H4807" s="1">
        <v>4</v>
      </c>
      <c r="I4807" s="1">
        <v>36.200000000000003</v>
      </c>
      <c r="J4807" s="1">
        <v>11363</v>
      </c>
      <c r="K4807" s="1">
        <v>26</v>
      </c>
      <c r="L4807" s="1">
        <v>368.6</v>
      </c>
      <c r="M4807" s="1">
        <v>133</v>
      </c>
      <c r="N4807" s="1">
        <v>1</v>
      </c>
      <c r="O4807" s="1">
        <v>39</v>
      </c>
      <c r="P4807" s="1">
        <v>0</v>
      </c>
      <c r="Q4807" s="1">
        <v>12</v>
      </c>
      <c r="R4807" s="1">
        <v>45.53</v>
      </c>
      <c r="S4807" s="1">
        <v>57.89</v>
      </c>
      <c r="T4807" s="1">
        <v>184</v>
      </c>
      <c r="U4807" s="3" t="str">
        <f t="shared" si="75"/>
        <v>2017Plan</v>
      </c>
      <c r="V4807" s="2">
        <f>DATE(A4807,INDEX(Map!$H$1:$H$12,MATCH(B4807,Map!$G$1:$G$12,0),0),1)</f>
        <v>44105</v>
      </c>
      <c r="W4807" t="str">
        <f>IF(AND(V4807&gt;=Map!$K$2,V4807&lt;=Map!$L$2),"Base",IF(AND(V4807&gt;=Map!$K$3,V4807&lt;=Map!$L$3),"Fcst","N/A"))</f>
        <v>N/A</v>
      </c>
      <c r="X4807" t="str">
        <f>INDEX(Map!$B$2:$B$86,MATCH(D4807,Map!$A$2:$A$86,0),0)</f>
        <v>Brown 6</v>
      </c>
      <c r="Y4807" s="7">
        <f>IF(INDEX(Map!$C$2:$C$86,MATCH(D4807,Map!$A$2:$A$86,0),0)="","N/A",E4807*INDEX(Map!$C$2:$C$86,MATCH(D4807,Map!$A$2:$A$86,0),0))</f>
        <v>1.984</v>
      </c>
      <c r="Z4807" s="7">
        <f>IF(INDEX(Map!$D$2:$D$86,MATCH(D4807,Map!$A$2:$A$86,0),0)="","N/A",E4807*INDEX(Map!$D$2:$D$86,MATCH(D4807,Map!$A$2:$A$86,0),0))</f>
        <v>1.2160000000000002</v>
      </c>
      <c r="AA4807" t="str">
        <f>INDEX(Map!$E$2:$E$86,MATCH(D4807,Map!$A$2:$A$86,0),0)</f>
        <v>SCCT</v>
      </c>
    </row>
    <row r="4808" spans="1:27" x14ac:dyDescent="0.25">
      <c r="A4808" s="1" t="s">
        <v>122</v>
      </c>
      <c r="B4808" s="1" t="s">
        <v>116</v>
      </c>
      <c r="C4808" s="1">
        <v>19</v>
      </c>
      <c r="D4808" s="1" t="s">
        <v>41</v>
      </c>
      <c r="E4808" s="1">
        <v>2.8</v>
      </c>
      <c r="F4808" s="1">
        <v>0</v>
      </c>
      <c r="G4808" s="1">
        <v>2.4</v>
      </c>
      <c r="H4808" s="1">
        <v>4</v>
      </c>
      <c r="I4808" s="1">
        <v>32.200000000000003</v>
      </c>
      <c r="J4808" s="1">
        <v>11310</v>
      </c>
      <c r="K4808" s="1">
        <v>23</v>
      </c>
      <c r="L4808" s="1">
        <v>368.6</v>
      </c>
      <c r="M4808" s="1">
        <v>119</v>
      </c>
      <c r="N4808" s="1">
        <v>1</v>
      </c>
      <c r="O4808" s="1">
        <v>42</v>
      </c>
      <c r="P4808" s="1">
        <v>0</v>
      </c>
      <c r="Q4808" s="1">
        <v>10</v>
      </c>
      <c r="R4808" s="1">
        <v>45.3</v>
      </c>
      <c r="S4808" s="1">
        <v>60.23</v>
      </c>
      <c r="T4808" s="1">
        <v>171</v>
      </c>
      <c r="U4808" s="3" t="str">
        <f t="shared" si="75"/>
        <v>2017Plan</v>
      </c>
      <c r="V4808" s="2">
        <f>DATE(A4808,INDEX(Map!$H$1:$H$12,MATCH(B4808,Map!$G$1:$G$12,0),0),1)</f>
        <v>44105</v>
      </c>
      <c r="W4808" t="str">
        <f>IF(AND(V4808&gt;=Map!$K$2,V4808&lt;=Map!$L$2),"Base",IF(AND(V4808&gt;=Map!$K$3,V4808&lt;=Map!$L$3),"Fcst","N/A"))</f>
        <v>N/A</v>
      </c>
      <c r="X4808" t="str">
        <f>INDEX(Map!$B$2:$B$86,MATCH(D4808,Map!$A$2:$A$86,0),0)</f>
        <v>Brown 7</v>
      </c>
      <c r="Y4808" s="7">
        <f>IF(INDEX(Map!$C$2:$C$86,MATCH(D4808,Map!$A$2:$A$86,0),0)="","N/A",E4808*INDEX(Map!$C$2:$C$86,MATCH(D4808,Map!$A$2:$A$86,0),0))</f>
        <v>1.736</v>
      </c>
      <c r="Z4808" s="7">
        <f>IF(INDEX(Map!$D$2:$D$86,MATCH(D4808,Map!$A$2:$A$86,0),0)="","N/A",E4808*INDEX(Map!$D$2:$D$86,MATCH(D4808,Map!$A$2:$A$86,0),0))</f>
        <v>1.0639999999999998</v>
      </c>
      <c r="AA4808" t="str">
        <f>INDEX(Map!$E$2:$E$86,MATCH(D4808,Map!$A$2:$A$86,0),0)</f>
        <v>SCCT</v>
      </c>
    </row>
    <row r="4809" spans="1:27" x14ac:dyDescent="0.25">
      <c r="A4809" s="1" t="s">
        <v>122</v>
      </c>
      <c r="B4809" s="1" t="s">
        <v>116</v>
      </c>
      <c r="C4809" s="1">
        <v>20</v>
      </c>
      <c r="D4809" s="1" t="s">
        <v>42</v>
      </c>
      <c r="E4809" s="1">
        <v>0.2</v>
      </c>
      <c r="F4809" s="1">
        <v>0</v>
      </c>
      <c r="G4809" s="1">
        <v>0.2</v>
      </c>
      <c r="H4809" s="1">
        <v>1</v>
      </c>
      <c r="I4809" s="1">
        <v>3.3</v>
      </c>
      <c r="J4809" s="1">
        <v>16518</v>
      </c>
      <c r="K4809" s="1">
        <v>4</v>
      </c>
      <c r="L4809" s="1">
        <v>368.6</v>
      </c>
      <c r="M4809" s="1">
        <v>12</v>
      </c>
      <c r="N4809" s="1">
        <v>0</v>
      </c>
      <c r="O4809" s="1">
        <v>0</v>
      </c>
      <c r="P4809" s="1">
        <v>0</v>
      </c>
      <c r="Q4809" s="1">
        <v>0</v>
      </c>
      <c r="R4809" s="1">
        <v>60.89</v>
      </c>
      <c r="S4809" s="1">
        <v>62.08</v>
      </c>
      <c r="T4809" s="1">
        <v>12</v>
      </c>
      <c r="U4809" s="3" t="str">
        <f t="shared" si="75"/>
        <v>2017Plan</v>
      </c>
      <c r="V4809" s="2">
        <f>DATE(A4809,INDEX(Map!$H$1:$H$12,MATCH(B4809,Map!$G$1:$G$12,0),0),1)</f>
        <v>44105</v>
      </c>
      <c r="W4809" t="str">
        <f>IF(AND(V4809&gt;=Map!$K$2,V4809&lt;=Map!$L$2),"Base",IF(AND(V4809&gt;=Map!$K$3,V4809&lt;=Map!$L$3),"Fcst","N/A"))</f>
        <v>N/A</v>
      </c>
      <c r="X4809" t="str">
        <f>INDEX(Map!$B$2:$B$86,MATCH(D4809,Map!$A$2:$A$86,0),0)</f>
        <v>Brown 8</v>
      </c>
      <c r="Y4809" s="7">
        <f>IF(INDEX(Map!$C$2:$C$86,MATCH(D4809,Map!$A$2:$A$86,0),0)="","N/A",E4809*INDEX(Map!$C$2:$C$86,MATCH(D4809,Map!$A$2:$A$86,0),0))</f>
        <v>0.2</v>
      </c>
      <c r="Z4809" s="7" t="str">
        <f>IF(INDEX(Map!$D$2:$D$86,MATCH(D4809,Map!$A$2:$A$86,0),0)="","N/A",E4809*INDEX(Map!$D$2:$D$86,MATCH(D4809,Map!$A$2:$A$86,0),0))</f>
        <v>N/A</v>
      </c>
      <c r="AA4809" t="str">
        <f>INDEX(Map!$E$2:$E$86,MATCH(D4809,Map!$A$2:$A$86,0),0)</f>
        <v>SCCT</v>
      </c>
    </row>
    <row r="4810" spans="1:27" x14ac:dyDescent="0.25">
      <c r="A4810" s="1" t="s">
        <v>122</v>
      </c>
      <c r="B4810" s="1" t="s">
        <v>116</v>
      </c>
      <c r="C4810" s="1">
        <v>21</v>
      </c>
      <c r="D4810" s="1" t="s">
        <v>43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  <c r="J4810" s="1">
        <v>0</v>
      </c>
      <c r="K4810" s="1">
        <v>0</v>
      </c>
      <c r="L4810" s="1">
        <v>0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1">
        <v>0</v>
      </c>
      <c r="S4810" s="1">
        <v>0</v>
      </c>
      <c r="T4810" s="1">
        <v>0</v>
      </c>
      <c r="U4810" s="3" t="str">
        <f t="shared" si="75"/>
        <v>2017Plan</v>
      </c>
      <c r="V4810" s="2">
        <f>DATE(A4810,INDEX(Map!$H$1:$H$12,MATCH(B4810,Map!$G$1:$G$12,0),0),1)</f>
        <v>44105</v>
      </c>
      <c r="W4810" t="str">
        <f>IF(AND(V4810&gt;=Map!$K$2,V4810&lt;=Map!$L$2),"Base",IF(AND(V4810&gt;=Map!$K$3,V4810&lt;=Map!$L$3),"Fcst","N/A"))</f>
        <v>N/A</v>
      </c>
      <c r="X4810" t="str">
        <f>INDEX(Map!$B$2:$B$86,MATCH(D4810,Map!$A$2:$A$86,0),0)</f>
        <v>Brown 8</v>
      </c>
      <c r="Y4810" s="7">
        <f>IF(INDEX(Map!$C$2:$C$86,MATCH(D4810,Map!$A$2:$A$86,0),0)="","N/A",E4810*INDEX(Map!$C$2:$C$86,MATCH(D4810,Map!$A$2:$A$86,0),0))</f>
        <v>0</v>
      </c>
      <c r="Z4810" s="7" t="str">
        <f>IF(INDEX(Map!$D$2:$D$86,MATCH(D4810,Map!$A$2:$A$86,0),0)="","N/A",E4810*INDEX(Map!$D$2:$D$86,MATCH(D4810,Map!$A$2:$A$86,0),0))</f>
        <v>N/A</v>
      </c>
      <c r="AA4810" t="str">
        <f>INDEX(Map!$E$2:$E$86,MATCH(D4810,Map!$A$2:$A$86,0),0)</f>
        <v>SCCT</v>
      </c>
    </row>
    <row r="4811" spans="1:27" x14ac:dyDescent="0.25">
      <c r="A4811" s="1" t="s">
        <v>122</v>
      </c>
      <c r="B4811" s="1" t="s">
        <v>116</v>
      </c>
      <c r="C4811" s="1">
        <v>22</v>
      </c>
      <c r="D4811" s="1" t="s">
        <v>44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s="1">
        <v>0</v>
      </c>
      <c r="K4811" s="1">
        <v>0</v>
      </c>
      <c r="L4811" s="1">
        <v>0</v>
      </c>
      <c r="M4811" s="1">
        <v>0</v>
      </c>
      <c r="N4811" s="1">
        <v>0</v>
      </c>
      <c r="O4811" s="1">
        <v>0</v>
      </c>
      <c r="P4811" s="1">
        <v>0</v>
      </c>
      <c r="Q4811" s="1">
        <v>0</v>
      </c>
      <c r="R4811" s="1">
        <v>0</v>
      </c>
      <c r="S4811" s="1">
        <v>0</v>
      </c>
      <c r="T4811" s="1">
        <v>0</v>
      </c>
      <c r="U4811" s="3" t="str">
        <f t="shared" si="75"/>
        <v>2017Plan</v>
      </c>
      <c r="V4811" s="2">
        <f>DATE(A4811,INDEX(Map!$H$1:$H$12,MATCH(B4811,Map!$G$1:$G$12,0),0),1)</f>
        <v>44105</v>
      </c>
      <c r="W4811" t="str">
        <f>IF(AND(V4811&gt;=Map!$K$2,V4811&lt;=Map!$L$2),"Base",IF(AND(V4811&gt;=Map!$K$3,V4811&lt;=Map!$L$3),"Fcst","N/A"))</f>
        <v>N/A</v>
      </c>
      <c r="X4811" t="str">
        <f>INDEX(Map!$B$2:$B$86,MATCH(D4811,Map!$A$2:$A$86,0),0)</f>
        <v>Brown 9</v>
      </c>
      <c r="Y4811" s="7">
        <f>IF(INDEX(Map!$C$2:$C$86,MATCH(D4811,Map!$A$2:$A$86,0),0)="","N/A",E4811*INDEX(Map!$C$2:$C$86,MATCH(D4811,Map!$A$2:$A$86,0),0))</f>
        <v>0</v>
      </c>
      <c r="Z4811" s="7" t="str">
        <f>IF(INDEX(Map!$D$2:$D$86,MATCH(D4811,Map!$A$2:$A$86,0),0)="","N/A",E4811*INDEX(Map!$D$2:$D$86,MATCH(D4811,Map!$A$2:$A$86,0),0))</f>
        <v>N/A</v>
      </c>
      <c r="AA4811" t="str">
        <f>INDEX(Map!$E$2:$E$86,MATCH(D4811,Map!$A$2:$A$86,0),0)</f>
        <v>SCCT</v>
      </c>
    </row>
    <row r="4812" spans="1:27" x14ac:dyDescent="0.25">
      <c r="A4812" s="1" t="s">
        <v>122</v>
      </c>
      <c r="B4812" s="1" t="s">
        <v>116</v>
      </c>
      <c r="C4812" s="1">
        <v>23</v>
      </c>
      <c r="D4812" s="1" t="s">
        <v>45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  <c r="J4812" s="1">
        <v>0</v>
      </c>
      <c r="K4812" s="1">
        <v>0</v>
      </c>
      <c r="L4812" s="1">
        <v>0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1">
        <v>0</v>
      </c>
      <c r="S4812" s="1">
        <v>0</v>
      </c>
      <c r="T4812" s="1">
        <v>0</v>
      </c>
      <c r="U4812" s="3" t="str">
        <f t="shared" si="75"/>
        <v>2017Plan</v>
      </c>
      <c r="V4812" s="2">
        <f>DATE(A4812,INDEX(Map!$H$1:$H$12,MATCH(B4812,Map!$G$1:$G$12,0),0),1)</f>
        <v>44105</v>
      </c>
      <c r="W4812" t="str">
        <f>IF(AND(V4812&gt;=Map!$K$2,V4812&lt;=Map!$L$2),"Base",IF(AND(V4812&gt;=Map!$K$3,V4812&lt;=Map!$L$3),"Fcst","N/A"))</f>
        <v>N/A</v>
      </c>
      <c r="X4812" t="str">
        <f>INDEX(Map!$B$2:$B$86,MATCH(D4812,Map!$A$2:$A$86,0),0)</f>
        <v>Brown 9</v>
      </c>
      <c r="Y4812" s="7">
        <f>IF(INDEX(Map!$C$2:$C$86,MATCH(D4812,Map!$A$2:$A$86,0),0)="","N/A",E4812*INDEX(Map!$C$2:$C$86,MATCH(D4812,Map!$A$2:$A$86,0),0))</f>
        <v>0</v>
      </c>
      <c r="Z4812" s="7" t="str">
        <f>IF(INDEX(Map!$D$2:$D$86,MATCH(D4812,Map!$A$2:$A$86,0),0)="","N/A",E4812*INDEX(Map!$D$2:$D$86,MATCH(D4812,Map!$A$2:$A$86,0),0))</f>
        <v>N/A</v>
      </c>
      <c r="AA4812" t="str">
        <f>INDEX(Map!$E$2:$E$86,MATCH(D4812,Map!$A$2:$A$86,0),0)</f>
        <v>SCCT</v>
      </c>
    </row>
    <row r="4813" spans="1:27" x14ac:dyDescent="0.25">
      <c r="A4813" s="1" t="s">
        <v>122</v>
      </c>
      <c r="B4813" s="1" t="s">
        <v>116</v>
      </c>
      <c r="C4813" s="1">
        <v>24</v>
      </c>
      <c r="D4813" s="1" t="s">
        <v>46</v>
      </c>
      <c r="E4813" s="1">
        <v>0.2</v>
      </c>
      <c r="F4813" s="1">
        <v>0</v>
      </c>
      <c r="G4813" s="1">
        <v>0.2</v>
      </c>
      <c r="H4813" s="1">
        <v>1</v>
      </c>
      <c r="I4813" s="1">
        <v>2.5</v>
      </c>
      <c r="J4813" s="1">
        <v>16518</v>
      </c>
      <c r="K4813" s="1">
        <v>3</v>
      </c>
      <c r="L4813" s="1">
        <v>368.6</v>
      </c>
      <c r="M4813" s="1">
        <v>9</v>
      </c>
      <c r="N4813" s="1">
        <v>0</v>
      </c>
      <c r="O4813" s="1">
        <v>0</v>
      </c>
      <c r="P4813" s="1">
        <v>0</v>
      </c>
      <c r="Q4813" s="1">
        <v>0</v>
      </c>
      <c r="R4813" s="1">
        <v>60.89</v>
      </c>
      <c r="S4813" s="1">
        <v>62.48</v>
      </c>
      <c r="T4813" s="1">
        <v>9</v>
      </c>
      <c r="U4813" s="3" t="str">
        <f t="shared" si="75"/>
        <v>2017Plan</v>
      </c>
      <c r="V4813" s="2">
        <f>DATE(A4813,INDEX(Map!$H$1:$H$12,MATCH(B4813,Map!$G$1:$G$12,0),0),1)</f>
        <v>44105</v>
      </c>
      <c r="W4813" t="str">
        <f>IF(AND(V4813&gt;=Map!$K$2,V4813&lt;=Map!$L$2),"Base",IF(AND(V4813&gt;=Map!$K$3,V4813&lt;=Map!$L$3),"Fcst","N/A"))</f>
        <v>N/A</v>
      </c>
      <c r="X4813" t="str">
        <f>INDEX(Map!$B$2:$B$86,MATCH(D4813,Map!$A$2:$A$86,0),0)</f>
        <v>Brown 10</v>
      </c>
      <c r="Y4813" s="7">
        <f>IF(INDEX(Map!$C$2:$C$86,MATCH(D4813,Map!$A$2:$A$86,0),0)="","N/A",E4813*INDEX(Map!$C$2:$C$86,MATCH(D4813,Map!$A$2:$A$86,0),0))</f>
        <v>0.2</v>
      </c>
      <c r="Z4813" s="7" t="str">
        <f>IF(INDEX(Map!$D$2:$D$86,MATCH(D4813,Map!$A$2:$A$86,0),0)="","N/A",E4813*INDEX(Map!$D$2:$D$86,MATCH(D4813,Map!$A$2:$A$86,0),0))</f>
        <v>N/A</v>
      </c>
      <c r="AA4813" t="str">
        <f>INDEX(Map!$E$2:$E$86,MATCH(D4813,Map!$A$2:$A$86,0),0)</f>
        <v>SCCT</v>
      </c>
    </row>
    <row r="4814" spans="1:27" x14ac:dyDescent="0.25">
      <c r="A4814" s="1" t="s">
        <v>122</v>
      </c>
      <c r="B4814" s="1" t="s">
        <v>116</v>
      </c>
      <c r="C4814" s="1">
        <v>25</v>
      </c>
      <c r="D4814" s="1" t="s">
        <v>47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</v>
      </c>
      <c r="U4814" s="3" t="str">
        <f t="shared" si="75"/>
        <v>2017Plan</v>
      </c>
      <c r="V4814" s="2">
        <f>DATE(A4814,INDEX(Map!$H$1:$H$12,MATCH(B4814,Map!$G$1:$G$12,0),0),1)</f>
        <v>44105</v>
      </c>
      <c r="W4814" t="str">
        <f>IF(AND(V4814&gt;=Map!$K$2,V4814&lt;=Map!$L$2),"Base",IF(AND(V4814&gt;=Map!$K$3,V4814&lt;=Map!$L$3),"Fcst","N/A"))</f>
        <v>N/A</v>
      </c>
      <c r="X4814" t="str">
        <f>INDEX(Map!$B$2:$B$86,MATCH(D4814,Map!$A$2:$A$86,0),0)</f>
        <v>Brown 10</v>
      </c>
      <c r="Y4814" s="7">
        <f>IF(INDEX(Map!$C$2:$C$86,MATCH(D4814,Map!$A$2:$A$86,0),0)="","N/A",E4814*INDEX(Map!$C$2:$C$86,MATCH(D4814,Map!$A$2:$A$86,0),0))</f>
        <v>0</v>
      </c>
      <c r="Z4814" s="7" t="str">
        <f>IF(INDEX(Map!$D$2:$D$86,MATCH(D4814,Map!$A$2:$A$86,0),0)="","N/A",E4814*INDEX(Map!$D$2:$D$86,MATCH(D4814,Map!$A$2:$A$86,0),0))</f>
        <v>N/A</v>
      </c>
      <c r="AA4814" t="str">
        <f>INDEX(Map!$E$2:$E$86,MATCH(D4814,Map!$A$2:$A$86,0),0)</f>
        <v>SCCT</v>
      </c>
    </row>
    <row r="4815" spans="1:27" x14ac:dyDescent="0.25">
      <c r="A4815" s="1" t="s">
        <v>122</v>
      </c>
      <c r="B4815" s="1" t="s">
        <v>116</v>
      </c>
      <c r="C4815" s="1">
        <v>26</v>
      </c>
      <c r="D4815" s="1" t="s">
        <v>48</v>
      </c>
      <c r="E4815" s="1">
        <v>0.1</v>
      </c>
      <c r="F4815" s="1">
        <v>0</v>
      </c>
      <c r="G4815" s="1">
        <v>0.1</v>
      </c>
      <c r="H4815" s="1">
        <v>1</v>
      </c>
      <c r="I4815" s="1">
        <v>1.7</v>
      </c>
      <c r="J4815" s="1">
        <v>16518</v>
      </c>
      <c r="K4815" s="1">
        <v>2</v>
      </c>
      <c r="L4815" s="1">
        <v>368.6</v>
      </c>
      <c r="M4815" s="1">
        <v>6</v>
      </c>
      <c r="N4815" s="1">
        <v>0</v>
      </c>
      <c r="O4815" s="1">
        <v>0</v>
      </c>
      <c r="P4815" s="1">
        <v>0</v>
      </c>
      <c r="Q4815" s="1">
        <v>0</v>
      </c>
      <c r="R4815" s="1">
        <v>60.89</v>
      </c>
      <c r="S4815" s="1">
        <v>63.27</v>
      </c>
      <c r="T4815" s="1">
        <v>6</v>
      </c>
      <c r="U4815" s="3" t="str">
        <f t="shared" si="75"/>
        <v>2017Plan</v>
      </c>
      <c r="V4815" s="2">
        <f>DATE(A4815,INDEX(Map!$H$1:$H$12,MATCH(B4815,Map!$G$1:$G$12,0),0),1)</f>
        <v>44105</v>
      </c>
      <c r="W4815" t="str">
        <f>IF(AND(V4815&gt;=Map!$K$2,V4815&lt;=Map!$L$2),"Base",IF(AND(V4815&gt;=Map!$K$3,V4815&lt;=Map!$L$3),"Fcst","N/A"))</f>
        <v>N/A</v>
      </c>
      <c r="X4815" t="str">
        <f>INDEX(Map!$B$2:$B$86,MATCH(D4815,Map!$A$2:$A$86,0),0)</f>
        <v>Brown 11</v>
      </c>
      <c r="Y4815" s="7">
        <f>IF(INDEX(Map!$C$2:$C$86,MATCH(D4815,Map!$A$2:$A$86,0),0)="","N/A",E4815*INDEX(Map!$C$2:$C$86,MATCH(D4815,Map!$A$2:$A$86,0),0))</f>
        <v>0.1</v>
      </c>
      <c r="Z4815" s="7" t="str">
        <f>IF(INDEX(Map!$D$2:$D$86,MATCH(D4815,Map!$A$2:$A$86,0),0)="","N/A",E4815*INDEX(Map!$D$2:$D$86,MATCH(D4815,Map!$A$2:$A$86,0),0))</f>
        <v>N/A</v>
      </c>
      <c r="AA4815" t="str">
        <f>INDEX(Map!$E$2:$E$86,MATCH(D4815,Map!$A$2:$A$86,0),0)</f>
        <v>SCCT</v>
      </c>
    </row>
    <row r="4816" spans="1:27" x14ac:dyDescent="0.25">
      <c r="A4816" s="1" t="s">
        <v>122</v>
      </c>
      <c r="B4816" s="1" t="s">
        <v>116</v>
      </c>
      <c r="C4816" s="1">
        <v>27</v>
      </c>
      <c r="D4816" s="1" t="s">
        <v>49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S4816" s="1">
        <v>0</v>
      </c>
      <c r="T4816" s="1">
        <v>0</v>
      </c>
      <c r="U4816" s="3" t="str">
        <f t="shared" si="75"/>
        <v>2017Plan</v>
      </c>
      <c r="V4816" s="2">
        <f>DATE(A4816,INDEX(Map!$H$1:$H$12,MATCH(B4816,Map!$G$1:$G$12,0),0),1)</f>
        <v>44105</v>
      </c>
      <c r="W4816" t="str">
        <f>IF(AND(V4816&gt;=Map!$K$2,V4816&lt;=Map!$L$2),"Base",IF(AND(V4816&gt;=Map!$K$3,V4816&lt;=Map!$L$3),"Fcst","N/A"))</f>
        <v>N/A</v>
      </c>
      <c r="X4816" t="str">
        <f>INDEX(Map!$B$2:$B$86,MATCH(D4816,Map!$A$2:$A$86,0),0)</f>
        <v>Brown 11</v>
      </c>
      <c r="Y4816" s="7">
        <f>IF(INDEX(Map!$C$2:$C$86,MATCH(D4816,Map!$A$2:$A$86,0),0)="","N/A",E4816*INDEX(Map!$C$2:$C$86,MATCH(D4816,Map!$A$2:$A$86,0),0))</f>
        <v>0</v>
      </c>
      <c r="Z4816" s="7" t="str">
        <f>IF(INDEX(Map!$D$2:$D$86,MATCH(D4816,Map!$A$2:$A$86,0),0)="","N/A",E4816*INDEX(Map!$D$2:$D$86,MATCH(D4816,Map!$A$2:$A$86,0),0))</f>
        <v>N/A</v>
      </c>
      <c r="AA4816" t="str">
        <f>INDEX(Map!$E$2:$E$86,MATCH(D4816,Map!$A$2:$A$86,0),0)</f>
        <v>SCCT</v>
      </c>
    </row>
    <row r="4817" spans="1:27" x14ac:dyDescent="0.25">
      <c r="A4817" s="1" t="s">
        <v>122</v>
      </c>
      <c r="B4817" s="1" t="s">
        <v>116</v>
      </c>
      <c r="C4817" s="1">
        <v>28</v>
      </c>
      <c r="D4817" s="1" t="s">
        <v>50</v>
      </c>
      <c r="E4817" s="1">
        <v>12.8</v>
      </c>
      <c r="F4817" s="1">
        <v>0</v>
      </c>
      <c r="G4817" s="1">
        <v>10.7</v>
      </c>
      <c r="H4817" s="1">
        <v>18</v>
      </c>
      <c r="I4817" s="1">
        <v>138.9</v>
      </c>
      <c r="J4817" s="1">
        <v>10822</v>
      </c>
      <c r="K4817" s="1">
        <v>91</v>
      </c>
      <c r="L4817" s="1">
        <v>368.6</v>
      </c>
      <c r="M4817" s="1">
        <v>512</v>
      </c>
      <c r="N4817" s="1">
        <v>1</v>
      </c>
      <c r="O4817" s="1">
        <v>3</v>
      </c>
      <c r="P4817" s="1">
        <v>0</v>
      </c>
      <c r="Q4817" s="1">
        <v>0</v>
      </c>
      <c r="R4817" s="1">
        <v>39.89</v>
      </c>
      <c r="S4817" s="1">
        <v>40.119999999999997</v>
      </c>
      <c r="T4817" s="1">
        <v>515</v>
      </c>
      <c r="U4817" s="3" t="str">
        <f t="shared" si="75"/>
        <v>2017Plan</v>
      </c>
      <c r="V4817" s="2">
        <f>DATE(A4817,INDEX(Map!$H$1:$H$12,MATCH(B4817,Map!$G$1:$G$12,0),0),1)</f>
        <v>44105</v>
      </c>
      <c r="W4817" t="str">
        <f>IF(AND(V4817&gt;=Map!$K$2,V4817&lt;=Map!$L$2),"Base",IF(AND(V4817&gt;=Map!$K$3,V4817&lt;=Map!$L$3),"Fcst","N/A"))</f>
        <v>N/A</v>
      </c>
      <c r="X4817" t="str">
        <f>INDEX(Map!$B$2:$B$86,MATCH(D4817,Map!$A$2:$A$86,0),0)</f>
        <v>Paddys Run 13</v>
      </c>
      <c r="Y4817" s="7">
        <f>IF(INDEX(Map!$C$2:$C$86,MATCH(D4817,Map!$A$2:$A$86,0),0)="","N/A",E4817*INDEX(Map!$C$2:$C$86,MATCH(D4817,Map!$A$2:$A$86,0),0))</f>
        <v>6.016</v>
      </c>
      <c r="Z4817" s="7">
        <f>IF(INDEX(Map!$D$2:$D$86,MATCH(D4817,Map!$A$2:$A$86,0),0)="","N/A",E4817*INDEX(Map!$D$2:$D$86,MATCH(D4817,Map!$A$2:$A$86,0),0))</f>
        <v>6.7840000000000007</v>
      </c>
      <c r="AA4817" t="str">
        <f>INDEX(Map!$E$2:$E$86,MATCH(D4817,Map!$A$2:$A$86,0),0)</f>
        <v>SCCT</v>
      </c>
    </row>
    <row r="4818" spans="1:27" x14ac:dyDescent="0.25">
      <c r="A4818" s="1" t="s">
        <v>122</v>
      </c>
      <c r="B4818" s="1" t="s">
        <v>116</v>
      </c>
      <c r="C4818" s="1">
        <v>29</v>
      </c>
      <c r="D4818" s="1" t="s">
        <v>51</v>
      </c>
      <c r="E4818" s="1">
        <v>19.100000000000001</v>
      </c>
      <c r="F4818" s="1">
        <v>0</v>
      </c>
      <c r="G4818" s="1">
        <v>15.2</v>
      </c>
      <c r="H4818" s="1">
        <v>21</v>
      </c>
      <c r="I4818" s="1">
        <v>218.2</v>
      </c>
      <c r="J4818" s="1">
        <v>11451</v>
      </c>
      <c r="K4818" s="1">
        <v>150</v>
      </c>
      <c r="L4818" s="1">
        <v>368.6</v>
      </c>
      <c r="M4818" s="1">
        <v>804</v>
      </c>
      <c r="N4818" s="1">
        <v>1</v>
      </c>
      <c r="O4818" s="1">
        <v>3</v>
      </c>
      <c r="P4818" s="1">
        <v>0</v>
      </c>
      <c r="Q4818" s="1">
        <v>0</v>
      </c>
      <c r="R4818" s="1">
        <v>42.21</v>
      </c>
      <c r="S4818" s="1">
        <v>42.39</v>
      </c>
      <c r="T4818" s="1">
        <v>808</v>
      </c>
      <c r="U4818" s="3" t="str">
        <f t="shared" si="75"/>
        <v>2017Plan</v>
      </c>
      <c r="V4818" s="2">
        <f>DATE(A4818,INDEX(Map!$H$1:$H$12,MATCH(B4818,Map!$G$1:$G$12,0),0),1)</f>
        <v>44105</v>
      </c>
      <c r="W4818" t="str">
        <f>IF(AND(V4818&gt;=Map!$K$2,V4818&lt;=Map!$L$2),"Base",IF(AND(V4818&gt;=Map!$K$3,V4818&lt;=Map!$L$3),"Fcst","N/A"))</f>
        <v>N/A</v>
      </c>
      <c r="X4818" t="str">
        <f>INDEX(Map!$B$2:$B$86,MATCH(D4818,Map!$A$2:$A$86,0),0)</f>
        <v>Trimble Co 05</v>
      </c>
      <c r="Y4818" s="7">
        <f>IF(INDEX(Map!$C$2:$C$86,MATCH(D4818,Map!$A$2:$A$86,0),0)="","N/A",E4818*INDEX(Map!$C$2:$C$86,MATCH(D4818,Map!$A$2:$A$86,0),0))</f>
        <v>13.561</v>
      </c>
      <c r="Z4818" s="7">
        <f>IF(INDEX(Map!$D$2:$D$86,MATCH(D4818,Map!$A$2:$A$86,0),0)="","N/A",E4818*INDEX(Map!$D$2:$D$86,MATCH(D4818,Map!$A$2:$A$86,0),0))</f>
        <v>5.5389999999999997</v>
      </c>
      <c r="AA4818" t="str">
        <f>INDEX(Map!$E$2:$E$86,MATCH(D4818,Map!$A$2:$A$86,0),0)</f>
        <v>SCCT</v>
      </c>
    </row>
    <row r="4819" spans="1:27" x14ac:dyDescent="0.25">
      <c r="A4819" s="1" t="s">
        <v>122</v>
      </c>
      <c r="B4819" s="1" t="s">
        <v>116</v>
      </c>
      <c r="C4819" s="1">
        <v>30</v>
      </c>
      <c r="D4819" s="1" t="s">
        <v>52</v>
      </c>
      <c r="E4819" s="1">
        <v>15.5</v>
      </c>
      <c r="F4819" s="1">
        <v>0</v>
      </c>
      <c r="G4819" s="1">
        <v>12.3</v>
      </c>
      <c r="H4819" s="1">
        <v>16</v>
      </c>
      <c r="I4819" s="1">
        <v>177.9</v>
      </c>
      <c r="J4819" s="1">
        <v>11497</v>
      </c>
      <c r="K4819" s="1">
        <v>123</v>
      </c>
      <c r="L4819" s="1">
        <v>368.6</v>
      </c>
      <c r="M4819" s="1">
        <v>656</v>
      </c>
      <c r="N4819" s="1">
        <v>1</v>
      </c>
      <c r="O4819" s="1">
        <v>3</v>
      </c>
      <c r="P4819" s="1">
        <v>0</v>
      </c>
      <c r="Q4819" s="1">
        <v>0</v>
      </c>
      <c r="R4819" s="1">
        <v>42.38</v>
      </c>
      <c r="S4819" s="1">
        <v>42.55</v>
      </c>
      <c r="T4819" s="1">
        <v>658</v>
      </c>
      <c r="U4819" s="3" t="str">
        <f t="shared" si="75"/>
        <v>2017Plan</v>
      </c>
      <c r="V4819" s="2">
        <f>DATE(A4819,INDEX(Map!$H$1:$H$12,MATCH(B4819,Map!$G$1:$G$12,0),0),1)</f>
        <v>44105</v>
      </c>
      <c r="W4819" t="str">
        <f>IF(AND(V4819&gt;=Map!$K$2,V4819&lt;=Map!$L$2),"Base",IF(AND(V4819&gt;=Map!$K$3,V4819&lt;=Map!$L$3),"Fcst","N/A"))</f>
        <v>N/A</v>
      </c>
      <c r="X4819" t="str">
        <f>INDEX(Map!$B$2:$B$86,MATCH(D4819,Map!$A$2:$A$86,0),0)</f>
        <v>Trimble Co 06</v>
      </c>
      <c r="Y4819" s="7">
        <f>IF(INDEX(Map!$C$2:$C$86,MATCH(D4819,Map!$A$2:$A$86,0),0)="","N/A",E4819*INDEX(Map!$C$2:$C$86,MATCH(D4819,Map!$A$2:$A$86,0),0))</f>
        <v>11.004999999999999</v>
      </c>
      <c r="Z4819" s="7">
        <f>IF(INDEX(Map!$D$2:$D$86,MATCH(D4819,Map!$A$2:$A$86,0),0)="","N/A",E4819*INDEX(Map!$D$2:$D$86,MATCH(D4819,Map!$A$2:$A$86,0),0))</f>
        <v>4.4950000000000001</v>
      </c>
      <c r="AA4819" t="str">
        <f>INDEX(Map!$E$2:$E$86,MATCH(D4819,Map!$A$2:$A$86,0),0)</f>
        <v>SCCT</v>
      </c>
    </row>
    <row r="4820" spans="1:27" x14ac:dyDescent="0.25">
      <c r="A4820" s="1" t="s">
        <v>122</v>
      </c>
      <c r="B4820" s="1" t="s">
        <v>116</v>
      </c>
      <c r="C4820" s="1">
        <v>31</v>
      </c>
      <c r="D4820" s="1" t="s">
        <v>53</v>
      </c>
      <c r="E4820" s="1">
        <v>14.3</v>
      </c>
      <c r="F4820" s="1">
        <v>0</v>
      </c>
      <c r="G4820" s="1">
        <v>11.4</v>
      </c>
      <c r="H4820" s="1">
        <v>13</v>
      </c>
      <c r="I4820" s="1">
        <v>161.4</v>
      </c>
      <c r="J4820" s="1">
        <v>11281</v>
      </c>
      <c r="K4820" s="1">
        <v>108</v>
      </c>
      <c r="L4820" s="1">
        <v>368.6</v>
      </c>
      <c r="M4820" s="1">
        <v>595</v>
      </c>
      <c r="N4820" s="1">
        <v>1</v>
      </c>
      <c r="O4820" s="1">
        <v>2</v>
      </c>
      <c r="P4820" s="1">
        <v>0</v>
      </c>
      <c r="Q4820" s="1">
        <v>0</v>
      </c>
      <c r="R4820" s="1">
        <v>41.58</v>
      </c>
      <c r="S4820" s="1">
        <v>41.73</v>
      </c>
      <c r="T4820" s="1">
        <v>597</v>
      </c>
      <c r="U4820" s="3" t="str">
        <f t="shared" si="75"/>
        <v>2017Plan</v>
      </c>
      <c r="V4820" s="2">
        <f>DATE(A4820,INDEX(Map!$H$1:$H$12,MATCH(B4820,Map!$G$1:$G$12,0),0),1)</f>
        <v>44105</v>
      </c>
      <c r="W4820" t="str">
        <f>IF(AND(V4820&gt;=Map!$K$2,V4820&lt;=Map!$L$2),"Base",IF(AND(V4820&gt;=Map!$K$3,V4820&lt;=Map!$L$3),"Fcst","N/A"))</f>
        <v>N/A</v>
      </c>
      <c r="X4820" t="str">
        <f>INDEX(Map!$B$2:$B$86,MATCH(D4820,Map!$A$2:$A$86,0),0)</f>
        <v>Trimble Co 07</v>
      </c>
      <c r="Y4820" s="7">
        <f>IF(INDEX(Map!$C$2:$C$86,MATCH(D4820,Map!$A$2:$A$86,0),0)="","N/A",E4820*INDEX(Map!$C$2:$C$86,MATCH(D4820,Map!$A$2:$A$86,0),0))</f>
        <v>9.0090000000000003</v>
      </c>
      <c r="Z4820" s="7">
        <f>IF(INDEX(Map!$D$2:$D$86,MATCH(D4820,Map!$A$2:$A$86,0),0)="","N/A",E4820*INDEX(Map!$D$2:$D$86,MATCH(D4820,Map!$A$2:$A$86,0),0))</f>
        <v>5.2910000000000004</v>
      </c>
      <c r="AA4820" t="str">
        <f>INDEX(Map!$E$2:$E$86,MATCH(D4820,Map!$A$2:$A$86,0),0)</f>
        <v>SCCT</v>
      </c>
    </row>
    <row r="4821" spans="1:27" x14ac:dyDescent="0.25">
      <c r="A4821" s="1" t="s">
        <v>122</v>
      </c>
      <c r="B4821" s="1" t="s">
        <v>116</v>
      </c>
      <c r="C4821" s="1">
        <v>32</v>
      </c>
      <c r="D4821" s="1" t="s">
        <v>54</v>
      </c>
      <c r="E4821" s="1">
        <v>4</v>
      </c>
      <c r="F4821" s="1">
        <v>0</v>
      </c>
      <c r="G4821" s="1">
        <v>3.2</v>
      </c>
      <c r="H4821" s="1">
        <v>6</v>
      </c>
      <c r="I4821" s="1">
        <v>44.9</v>
      </c>
      <c r="J4821" s="1">
        <v>11092</v>
      </c>
      <c r="K4821" s="1">
        <v>29</v>
      </c>
      <c r="L4821" s="1">
        <v>368.6</v>
      </c>
      <c r="M4821" s="1">
        <v>165</v>
      </c>
      <c r="N4821" s="1">
        <v>0</v>
      </c>
      <c r="O4821" s="1">
        <v>1</v>
      </c>
      <c r="P4821" s="1">
        <v>0</v>
      </c>
      <c r="Q4821" s="1">
        <v>0</v>
      </c>
      <c r="R4821" s="1">
        <v>40.89</v>
      </c>
      <c r="S4821" s="1">
        <v>41.13</v>
      </c>
      <c r="T4821" s="1">
        <v>166</v>
      </c>
      <c r="U4821" s="3" t="str">
        <f t="shared" si="75"/>
        <v>2017Plan</v>
      </c>
      <c r="V4821" s="2">
        <f>DATE(A4821,INDEX(Map!$H$1:$H$12,MATCH(B4821,Map!$G$1:$G$12,0),0),1)</f>
        <v>44105</v>
      </c>
      <c r="W4821" t="str">
        <f>IF(AND(V4821&gt;=Map!$K$2,V4821&lt;=Map!$L$2),"Base",IF(AND(V4821&gt;=Map!$K$3,V4821&lt;=Map!$L$3),"Fcst","N/A"))</f>
        <v>N/A</v>
      </c>
      <c r="X4821" t="str">
        <f>INDEX(Map!$B$2:$B$86,MATCH(D4821,Map!$A$2:$A$86,0),0)</f>
        <v>Trimble Co 08</v>
      </c>
      <c r="Y4821" s="7">
        <f>IF(INDEX(Map!$C$2:$C$86,MATCH(D4821,Map!$A$2:$A$86,0),0)="","N/A",E4821*INDEX(Map!$C$2:$C$86,MATCH(D4821,Map!$A$2:$A$86,0),0))</f>
        <v>2.52</v>
      </c>
      <c r="Z4821" s="7">
        <f>IF(INDEX(Map!$D$2:$D$86,MATCH(D4821,Map!$A$2:$A$86,0),0)="","N/A",E4821*INDEX(Map!$D$2:$D$86,MATCH(D4821,Map!$A$2:$A$86,0),0))</f>
        <v>1.48</v>
      </c>
      <c r="AA4821" t="str">
        <f>INDEX(Map!$E$2:$E$86,MATCH(D4821,Map!$A$2:$A$86,0),0)</f>
        <v>SCCT</v>
      </c>
    </row>
    <row r="4822" spans="1:27" x14ac:dyDescent="0.25">
      <c r="A4822" s="1" t="s">
        <v>122</v>
      </c>
      <c r="B4822" s="1" t="s">
        <v>116</v>
      </c>
      <c r="C4822" s="1">
        <v>33</v>
      </c>
      <c r="D4822" s="1" t="s">
        <v>55</v>
      </c>
      <c r="E4822" s="1">
        <v>10.6</v>
      </c>
      <c r="F4822" s="1">
        <v>0</v>
      </c>
      <c r="G4822" s="1">
        <v>8.5</v>
      </c>
      <c r="H4822" s="1">
        <v>9</v>
      </c>
      <c r="I4822" s="1">
        <v>119.2</v>
      </c>
      <c r="J4822" s="1">
        <v>11217</v>
      </c>
      <c r="K4822" s="1">
        <v>79</v>
      </c>
      <c r="L4822" s="1">
        <v>368.6</v>
      </c>
      <c r="M4822" s="1">
        <v>439</v>
      </c>
      <c r="N4822" s="1">
        <v>0</v>
      </c>
      <c r="O4822" s="1">
        <v>1</v>
      </c>
      <c r="P4822" s="1">
        <v>0</v>
      </c>
      <c r="Q4822" s="1">
        <v>0</v>
      </c>
      <c r="R4822" s="1">
        <v>41.35</v>
      </c>
      <c r="S4822" s="1">
        <v>41.48</v>
      </c>
      <c r="T4822" s="1">
        <v>441</v>
      </c>
      <c r="U4822" s="3" t="str">
        <f t="shared" si="75"/>
        <v>2017Plan</v>
      </c>
      <c r="V4822" s="2">
        <f>DATE(A4822,INDEX(Map!$H$1:$H$12,MATCH(B4822,Map!$G$1:$G$12,0),0),1)</f>
        <v>44105</v>
      </c>
      <c r="W4822" t="str">
        <f>IF(AND(V4822&gt;=Map!$K$2,V4822&lt;=Map!$L$2),"Base",IF(AND(V4822&gt;=Map!$K$3,V4822&lt;=Map!$L$3),"Fcst","N/A"))</f>
        <v>N/A</v>
      </c>
      <c r="X4822" t="str">
        <f>INDEX(Map!$B$2:$B$86,MATCH(D4822,Map!$A$2:$A$86,0),0)</f>
        <v>Trimble Co 09</v>
      </c>
      <c r="Y4822" s="7">
        <f>IF(INDEX(Map!$C$2:$C$86,MATCH(D4822,Map!$A$2:$A$86,0),0)="","N/A",E4822*INDEX(Map!$C$2:$C$86,MATCH(D4822,Map!$A$2:$A$86,0),0))</f>
        <v>6.6779999999999999</v>
      </c>
      <c r="Z4822" s="7">
        <f>IF(INDEX(Map!$D$2:$D$86,MATCH(D4822,Map!$A$2:$A$86,0),0)="","N/A",E4822*INDEX(Map!$D$2:$D$86,MATCH(D4822,Map!$A$2:$A$86,0),0))</f>
        <v>3.9219999999999997</v>
      </c>
      <c r="AA4822" t="str">
        <f>INDEX(Map!$E$2:$E$86,MATCH(D4822,Map!$A$2:$A$86,0),0)</f>
        <v>SCCT</v>
      </c>
    </row>
    <row r="4823" spans="1:27" x14ac:dyDescent="0.25">
      <c r="A4823" s="1" t="s">
        <v>122</v>
      </c>
      <c r="B4823" s="1" t="s">
        <v>116</v>
      </c>
      <c r="C4823" s="1">
        <v>34</v>
      </c>
      <c r="D4823" s="1" t="s">
        <v>56</v>
      </c>
      <c r="E4823" s="1">
        <v>1.8</v>
      </c>
      <c r="F4823" s="1">
        <v>0</v>
      </c>
      <c r="G4823" s="1">
        <v>1.5</v>
      </c>
      <c r="H4823" s="1">
        <v>3</v>
      </c>
      <c r="I4823" s="1">
        <v>20.2</v>
      </c>
      <c r="J4823" s="1">
        <v>11067</v>
      </c>
      <c r="K4823" s="1">
        <v>13</v>
      </c>
      <c r="L4823" s="1">
        <v>368.6</v>
      </c>
      <c r="M4823" s="1">
        <v>74</v>
      </c>
      <c r="N4823" s="1">
        <v>0</v>
      </c>
      <c r="O4823" s="1">
        <v>0</v>
      </c>
      <c r="P4823" s="1">
        <v>0</v>
      </c>
      <c r="Q4823" s="1">
        <v>0</v>
      </c>
      <c r="R4823" s="1">
        <v>40.79</v>
      </c>
      <c r="S4823" s="1">
        <v>41.07</v>
      </c>
      <c r="T4823" s="1">
        <v>75</v>
      </c>
      <c r="U4823" s="3" t="str">
        <f t="shared" si="75"/>
        <v>2017Plan</v>
      </c>
      <c r="V4823" s="2">
        <f>DATE(A4823,INDEX(Map!$H$1:$H$12,MATCH(B4823,Map!$G$1:$G$12,0),0),1)</f>
        <v>44105</v>
      </c>
      <c r="W4823" t="str">
        <f>IF(AND(V4823&gt;=Map!$K$2,V4823&lt;=Map!$L$2),"Base",IF(AND(V4823&gt;=Map!$K$3,V4823&lt;=Map!$L$3),"Fcst","N/A"))</f>
        <v>N/A</v>
      </c>
      <c r="X4823" t="str">
        <f>INDEX(Map!$B$2:$B$86,MATCH(D4823,Map!$A$2:$A$86,0),0)</f>
        <v>Trimble Co 10</v>
      </c>
      <c r="Y4823" s="7">
        <f>IF(INDEX(Map!$C$2:$C$86,MATCH(D4823,Map!$A$2:$A$86,0),0)="","N/A",E4823*INDEX(Map!$C$2:$C$86,MATCH(D4823,Map!$A$2:$A$86,0),0))</f>
        <v>1.1340000000000001</v>
      </c>
      <c r="Z4823" s="7">
        <f>IF(INDEX(Map!$D$2:$D$86,MATCH(D4823,Map!$A$2:$A$86,0),0)="","N/A",E4823*INDEX(Map!$D$2:$D$86,MATCH(D4823,Map!$A$2:$A$86,0),0))</f>
        <v>0.66600000000000004</v>
      </c>
      <c r="AA4823" t="str">
        <f>INDEX(Map!$E$2:$E$86,MATCH(D4823,Map!$A$2:$A$86,0),0)</f>
        <v>SCCT</v>
      </c>
    </row>
    <row r="4824" spans="1:27" x14ac:dyDescent="0.25">
      <c r="A4824" s="1" t="s">
        <v>122</v>
      </c>
      <c r="B4824" s="1" t="s">
        <v>116</v>
      </c>
      <c r="C4824" s="1">
        <v>35</v>
      </c>
      <c r="D4824" s="1" t="s">
        <v>57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</v>
      </c>
      <c r="U4824" s="3" t="str">
        <f t="shared" si="75"/>
        <v>2017Plan</v>
      </c>
      <c r="V4824" s="2">
        <f>DATE(A4824,INDEX(Map!$H$1:$H$12,MATCH(B4824,Map!$G$1:$G$12,0),0),1)</f>
        <v>44105</v>
      </c>
      <c r="W4824" t="str">
        <f>IF(AND(V4824&gt;=Map!$K$2,V4824&lt;=Map!$L$2),"Base",IF(AND(V4824&gt;=Map!$K$3,V4824&lt;=Map!$L$3),"Fcst","N/A"))</f>
        <v>N/A</v>
      </c>
      <c r="X4824" t="str">
        <f>INDEX(Map!$B$2:$B$86,MATCH(D4824,Map!$A$2:$A$86,0),0)</f>
        <v>Cane Run 11</v>
      </c>
      <c r="Y4824" s="7" t="str">
        <f>IF(INDEX(Map!$C$2:$C$86,MATCH(D4824,Map!$A$2:$A$86,0),0)="","N/A",E4824*INDEX(Map!$C$2:$C$86,MATCH(D4824,Map!$A$2:$A$86,0),0))</f>
        <v>N/A</v>
      </c>
      <c r="Z4824" s="7">
        <f>IF(INDEX(Map!$D$2:$D$86,MATCH(D4824,Map!$A$2:$A$86,0),0)="","N/A",E4824*INDEX(Map!$D$2:$D$86,MATCH(D4824,Map!$A$2:$A$86,0),0))</f>
        <v>0</v>
      </c>
      <c r="AA4824" t="str">
        <f>INDEX(Map!$E$2:$E$86,MATCH(D4824,Map!$A$2:$A$86,0),0)</f>
        <v>SCCT</v>
      </c>
    </row>
    <row r="4825" spans="1:27" x14ac:dyDescent="0.25">
      <c r="A4825" s="1" t="s">
        <v>122</v>
      </c>
      <c r="B4825" s="1" t="s">
        <v>116</v>
      </c>
      <c r="C4825" s="1">
        <v>36</v>
      </c>
      <c r="D4825" s="1" t="s">
        <v>58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  <c r="J4825" s="1">
        <v>0</v>
      </c>
      <c r="K4825" s="1">
        <v>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</v>
      </c>
      <c r="U4825" s="3" t="str">
        <f t="shared" si="75"/>
        <v>2017Plan</v>
      </c>
      <c r="V4825" s="2">
        <f>DATE(A4825,INDEX(Map!$H$1:$H$12,MATCH(B4825,Map!$G$1:$G$12,0),0),1)</f>
        <v>44105</v>
      </c>
      <c r="W4825" t="str">
        <f>IF(AND(V4825&gt;=Map!$K$2,V4825&lt;=Map!$L$2),"Base",IF(AND(V4825&gt;=Map!$K$3,V4825&lt;=Map!$L$3),"Fcst","N/A"))</f>
        <v>N/A</v>
      </c>
      <c r="X4825" t="str">
        <f>INDEX(Map!$B$2:$B$86,MATCH(D4825,Map!$A$2:$A$86,0),0)</f>
        <v>Haefling</v>
      </c>
      <c r="Y4825" s="7">
        <f>IF(INDEX(Map!$C$2:$C$86,MATCH(D4825,Map!$A$2:$A$86,0),0)="","N/A",E4825*INDEX(Map!$C$2:$C$86,MATCH(D4825,Map!$A$2:$A$86,0),0))</f>
        <v>0</v>
      </c>
      <c r="Z4825" s="7" t="str">
        <f>IF(INDEX(Map!$D$2:$D$86,MATCH(D4825,Map!$A$2:$A$86,0),0)="","N/A",E4825*INDEX(Map!$D$2:$D$86,MATCH(D4825,Map!$A$2:$A$86,0),0))</f>
        <v>N/A</v>
      </c>
      <c r="AA4825" t="str">
        <f>INDEX(Map!$E$2:$E$86,MATCH(D4825,Map!$A$2:$A$86,0),0)</f>
        <v>SCCT</v>
      </c>
    </row>
    <row r="4826" spans="1:27" x14ac:dyDescent="0.25">
      <c r="A4826" s="1" t="s">
        <v>122</v>
      </c>
      <c r="B4826" s="1" t="s">
        <v>116</v>
      </c>
      <c r="C4826" s="1">
        <v>37</v>
      </c>
      <c r="D4826" s="1" t="s">
        <v>59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0</v>
      </c>
      <c r="T4826" s="1">
        <v>0</v>
      </c>
      <c r="U4826" s="3" t="str">
        <f t="shared" si="75"/>
        <v>2017Plan</v>
      </c>
      <c r="V4826" s="2">
        <f>DATE(A4826,INDEX(Map!$H$1:$H$12,MATCH(B4826,Map!$G$1:$G$12,0),0),1)</f>
        <v>44105</v>
      </c>
      <c r="W4826" t="str">
        <f>IF(AND(V4826&gt;=Map!$K$2,V4826&lt;=Map!$L$2),"Base",IF(AND(V4826&gt;=Map!$K$3,V4826&lt;=Map!$L$3),"Fcst","N/A"))</f>
        <v>N/A</v>
      </c>
      <c r="X4826" t="str">
        <f>INDEX(Map!$B$2:$B$86,MATCH(D4826,Map!$A$2:$A$86,0),0)</f>
        <v>Paddys Run 11</v>
      </c>
      <c r="Y4826" s="7" t="str">
        <f>IF(INDEX(Map!$C$2:$C$86,MATCH(D4826,Map!$A$2:$A$86,0),0)="","N/A",E4826*INDEX(Map!$C$2:$C$86,MATCH(D4826,Map!$A$2:$A$86,0),0))</f>
        <v>N/A</v>
      </c>
      <c r="Z4826" s="7">
        <f>IF(INDEX(Map!$D$2:$D$86,MATCH(D4826,Map!$A$2:$A$86,0),0)="","N/A",E4826*INDEX(Map!$D$2:$D$86,MATCH(D4826,Map!$A$2:$A$86,0),0))</f>
        <v>0</v>
      </c>
      <c r="AA4826" t="str">
        <f>INDEX(Map!$E$2:$E$86,MATCH(D4826,Map!$A$2:$A$86,0),0)</f>
        <v>SCCT</v>
      </c>
    </row>
    <row r="4827" spans="1:27" x14ac:dyDescent="0.25">
      <c r="A4827" s="1" t="s">
        <v>122</v>
      </c>
      <c r="B4827" s="1" t="s">
        <v>116</v>
      </c>
      <c r="C4827" s="1">
        <v>38</v>
      </c>
      <c r="D4827" s="1" t="s">
        <v>60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</v>
      </c>
      <c r="U4827" s="3" t="str">
        <f t="shared" si="75"/>
        <v>2017Plan</v>
      </c>
      <c r="V4827" s="2">
        <f>DATE(A4827,INDEX(Map!$H$1:$H$12,MATCH(B4827,Map!$G$1:$G$12,0),0),1)</f>
        <v>44105</v>
      </c>
      <c r="W4827" t="str">
        <f>IF(AND(V4827&gt;=Map!$K$2,V4827&lt;=Map!$L$2),"Base",IF(AND(V4827&gt;=Map!$K$3,V4827&lt;=Map!$L$3),"Fcst","N/A"))</f>
        <v>N/A</v>
      </c>
      <c r="X4827" t="str">
        <f>INDEX(Map!$B$2:$B$86,MATCH(D4827,Map!$A$2:$A$86,0),0)</f>
        <v>Paddys Run 12</v>
      </c>
      <c r="Y4827" s="7" t="str">
        <f>IF(INDEX(Map!$C$2:$C$86,MATCH(D4827,Map!$A$2:$A$86,0),0)="","N/A",E4827*INDEX(Map!$C$2:$C$86,MATCH(D4827,Map!$A$2:$A$86,0),0))</f>
        <v>N/A</v>
      </c>
      <c r="Z4827" s="7">
        <f>IF(INDEX(Map!$D$2:$D$86,MATCH(D4827,Map!$A$2:$A$86,0),0)="","N/A",E4827*INDEX(Map!$D$2:$D$86,MATCH(D4827,Map!$A$2:$A$86,0),0))</f>
        <v>0</v>
      </c>
      <c r="AA4827" t="str">
        <f>INDEX(Map!$E$2:$E$86,MATCH(D4827,Map!$A$2:$A$86,0),0)</f>
        <v>SCCT</v>
      </c>
    </row>
    <row r="4828" spans="1:27" x14ac:dyDescent="0.25">
      <c r="A4828" s="1" t="s">
        <v>122</v>
      </c>
      <c r="B4828" s="1" t="s">
        <v>116</v>
      </c>
      <c r="C4828" s="1">
        <v>39</v>
      </c>
      <c r="D4828" s="1" t="s">
        <v>61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s="1">
        <v>0</v>
      </c>
      <c r="K4828" s="1">
        <v>0</v>
      </c>
      <c r="L4828" s="1">
        <v>0</v>
      </c>
      <c r="M4828" s="1">
        <v>0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S4828" s="1">
        <v>0</v>
      </c>
      <c r="T4828" s="1">
        <v>0</v>
      </c>
      <c r="U4828" s="3" t="str">
        <f t="shared" si="75"/>
        <v>2017Plan</v>
      </c>
      <c r="V4828" s="2">
        <f>DATE(A4828,INDEX(Map!$H$1:$H$12,MATCH(B4828,Map!$G$1:$G$12,0),0),1)</f>
        <v>44105</v>
      </c>
      <c r="W4828" t="str">
        <f>IF(AND(V4828&gt;=Map!$K$2,V4828&lt;=Map!$L$2),"Base",IF(AND(V4828&gt;=Map!$K$3,V4828&lt;=Map!$L$3),"Fcst","N/A"))</f>
        <v>N/A</v>
      </c>
      <c r="X4828" t="str">
        <f>INDEX(Map!$B$2:$B$86,MATCH(D4828,Map!$A$2:$A$86,0),0)</f>
        <v>Zorn 1</v>
      </c>
      <c r="Y4828" s="7" t="str">
        <f>IF(INDEX(Map!$C$2:$C$86,MATCH(D4828,Map!$A$2:$A$86,0),0)="","N/A",E4828*INDEX(Map!$C$2:$C$86,MATCH(D4828,Map!$A$2:$A$86,0),0))</f>
        <v>N/A</v>
      </c>
      <c r="Z4828" s="7">
        <f>IF(INDEX(Map!$D$2:$D$86,MATCH(D4828,Map!$A$2:$A$86,0),0)="","N/A",E4828*INDEX(Map!$D$2:$D$86,MATCH(D4828,Map!$A$2:$A$86,0),0))</f>
        <v>0</v>
      </c>
      <c r="AA4828" t="str">
        <f>INDEX(Map!$E$2:$E$86,MATCH(D4828,Map!$A$2:$A$86,0),0)</f>
        <v>SCCT</v>
      </c>
    </row>
    <row r="4829" spans="1:27" x14ac:dyDescent="0.25">
      <c r="A4829" s="1" t="s">
        <v>122</v>
      </c>
      <c r="B4829" s="1" t="s">
        <v>116</v>
      </c>
      <c r="C4829" s="1">
        <v>40</v>
      </c>
      <c r="D4829" s="1" t="s">
        <v>62</v>
      </c>
      <c r="E4829" s="1">
        <v>6.2</v>
      </c>
      <c r="F4829" s="1">
        <v>0</v>
      </c>
      <c r="G4829" s="1">
        <v>26.3</v>
      </c>
      <c r="H4829" s="1">
        <v>27</v>
      </c>
      <c r="I4829" s="1" t="s">
        <v>63</v>
      </c>
      <c r="J4829" s="1" t="s">
        <v>63</v>
      </c>
      <c r="K4829" s="1">
        <v>225</v>
      </c>
      <c r="L4829" s="1">
        <v>0</v>
      </c>
      <c r="M4829" s="1">
        <v>0</v>
      </c>
      <c r="N4829" s="1" t="s">
        <v>63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</v>
      </c>
      <c r="U4829" s="3" t="str">
        <f t="shared" si="75"/>
        <v>2017Plan</v>
      </c>
      <c r="V4829" s="2">
        <f>DATE(A4829,INDEX(Map!$H$1:$H$12,MATCH(B4829,Map!$G$1:$G$12,0),0),1)</f>
        <v>44105</v>
      </c>
      <c r="W4829" t="str">
        <f>IF(AND(V4829&gt;=Map!$K$2,V4829&lt;=Map!$L$2),"Base",IF(AND(V4829&gt;=Map!$K$3,V4829&lt;=Map!$L$3),"Fcst","N/A"))</f>
        <v>N/A</v>
      </c>
      <c r="X4829" t="str">
        <f>INDEX(Map!$B$2:$B$86,MATCH(D4829,Map!$A$2:$A$86,0),0)</f>
        <v>Dix Dam</v>
      </c>
      <c r="Y4829" s="7">
        <f>IF(INDEX(Map!$C$2:$C$86,MATCH(D4829,Map!$A$2:$A$86,0),0)="","N/A",E4829*INDEX(Map!$C$2:$C$86,MATCH(D4829,Map!$A$2:$A$86,0),0))</f>
        <v>6.2</v>
      </c>
      <c r="Z4829" s="7" t="str">
        <f>IF(INDEX(Map!$D$2:$D$86,MATCH(D4829,Map!$A$2:$A$86,0),0)="","N/A",E4829*INDEX(Map!$D$2:$D$86,MATCH(D4829,Map!$A$2:$A$86,0),0))</f>
        <v>N/A</v>
      </c>
      <c r="AA4829" t="str">
        <f>INDEX(Map!$E$2:$E$86,MATCH(D4829,Map!$A$2:$A$86,0),0)</f>
        <v>Hydro</v>
      </c>
    </row>
    <row r="4830" spans="1:27" x14ac:dyDescent="0.25">
      <c r="A4830" s="1" t="s">
        <v>122</v>
      </c>
      <c r="B4830" s="1" t="s">
        <v>116</v>
      </c>
      <c r="C4830" s="1">
        <v>41</v>
      </c>
      <c r="D4830" s="1" t="s">
        <v>64</v>
      </c>
      <c r="E4830" s="1">
        <v>28.1</v>
      </c>
      <c r="F4830" s="1">
        <v>0</v>
      </c>
      <c r="G4830" s="1">
        <v>100</v>
      </c>
      <c r="H4830" s="1">
        <v>0</v>
      </c>
      <c r="I4830" s="1" t="s">
        <v>63</v>
      </c>
      <c r="J4830" s="1" t="s">
        <v>63</v>
      </c>
      <c r="K4830" s="1">
        <v>744</v>
      </c>
      <c r="L4830" s="1">
        <v>0</v>
      </c>
      <c r="M4830" s="1">
        <v>0</v>
      </c>
      <c r="N4830" s="1" t="s">
        <v>63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</v>
      </c>
      <c r="U4830" s="3" t="str">
        <f t="shared" si="75"/>
        <v>2017Plan</v>
      </c>
      <c r="V4830" s="2">
        <f>DATE(A4830,INDEX(Map!$H$1:$H$12,MATCH(B4830,Map!$G$1:$G$12,0),0),1)</f>
        <v>44105</v>
      </c>
      <c r="W4830" t="str">
        <f>IF(AND(V4830&gt;=Map!$K$2,V4830&lt;=Map!$L$2),"Base",IF(AND(V4830&gt;=Map!$K$3,V4830&lt;=Map!$L$3),"Fcst","N/A"))</f>
        <v>N/A</v>
      </c>
      <c r="X4830" t="str">
        <f>INDEX(Map!$B$2:$B$86,MATCH(D4830,Map!$A$2:$A$86,0),0)</f>
        <v>Ohio Falls</v>
      </c>
      <c r="Y4830" s="7" t="str">
        <f>IF(INDEX(Map!$C$2:$C$86,MATCH(D4830,Map!$A$2:$A$86,0),0)="","N/A",E4830*INDEX(Map!$C$2:$C$86,MATCH(D4830,Map!$A$2:$A$86,0),0))</f>
        <v>N/A</v>
      </c>
      <c r="Z4830" s="7">
        <f>IF(INDEX(Map!$D$2:$D$86,MATCH(D4830,Map!$A$2:$A$86,0),0)="","N/A",E4830*INDEX(Map!$D$2:$D$86,MATCH(D4830,Map!$A$2:$A$86,0),0))</f>
        <v>28.1</v>
      </c>
      <c r="AA4830" t="str">
        <f>INDEX(Map!$E$2:$E$86,MATCH(D4830,Map!$A$2:$A$86,0),0)</f>
        <v>Hydro</v>
      </c>
    </row>
    <row r="4831" spans="1:27" x14ac:dyDescent="0.25">
      <c r="A4831" s="1" t="s">
        <v>122</v>
      </c>
      <c r="B4831" s="1" t="s">
        <v>116</v>
      </c>
      <c r="C4831" s="1">
        <v>42</v>
      </c>
      <c r="D4831" s="1" t="s">
        <v>65</v>
      </c>
      <c r="E4831" s="1">
        <v>1.5</v>
      </c>
      <c r="F4831" s="1">
        <v>0</v>
      </c>
      <c r="G4831" s="1">
        <v>100</v>
      </c>
      <c r="H4831" s="1">
        <v>0</v>
      </c>
      <c r="I4831" s="1" t="s">
        <v>63</v>
      </c>
      <c r="J4831" s="1" t="s">
        <v>63</v>
      </c>
      <c r="K4831" s="1">
        <v>744</v>
      </c>
      <c r="L4831" s="1">
        <v>0</v>
      </c>
      <c r="M4831" s="1">
        <v>0</v>
      </c>
      <c r="N4831" s="1" t="s">
        <v>63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</v>
      </c>
      <c r="U4831" s="3" t="str">
        <f t="shared" si="75"/>
        <v>2017Plan</v>
      </c>
      <c r="V4831" s="2">
        <f>DATE(A4831,INDEX(Map!$H$1:$H$12,MATCH(B4831,Map!$G$1:$G$12,0),0),1)</f>
        <v>44105</v>
      </c>
      <c r="W4831" t="str">
        <f>IF(AND(V4831&gt;=Map!$K$2,V4831&lt;=Map!$L$2),"Base",IF(AND(V4831&gt;=Map!$K$3,V4831&lt;=Map!$L$3),"Fcst","N/A"))</f>
        <v>N/A</v>
      </c>
      <c r="X4831" t="str">
        <f>INDEX(Map!$B$2:$B$86,MATCH(D4831,Map!$A$2:$A$86,0),0)</f>
        <v>Brown Solar</v>
      </c>
      <c r="Y4831" s="7">
        <f>IF(INDEX(Map!$C$2:$C$86,MATCH(D4831,Map!$A$2:$A$86,0),0)="","N/A",E4831*INDEX(Map!$C$2:$C$86,MATCH(D4831,Map!$A$2:$A$86,0),0))</f>
        <v>0.91500000000000004</v>
      </c>
      <c r="Z4831" s="7">
        <f>IF(INDEX(Map!$D$2:$D$86,MATCH(D4831,Map!$A$2:$A$86,0),0)="","N/A",E4831*INDEX(Map!$D$2:$D$86,MATCH(D4831,Map!$A$2:$A$86,0),0))</f>
        <v>0.58499999999999996</v>
      </c>
      <c r="AA4831" t="str">
        <f>INDEX(Map!$E$2:$E$86,MATCH(D4831,Map!$A$2:$A$86,0),0)</f>
        <v>Solar</v>
      </c>
    </row>
    <row r="4832" spans="1:27" x14ac:dyDescent="0.25">
      <c r="A4832" s="1" t="s">
        <v>122</v>
      </c>
      <c r="B4832" s="1" t="s">
        <v>116</v>
      </c>
      <c r="C4832" s="1">
        <v>43</v>
      </c>
      <c r="D4832" s="1" t="s">
        <v>66</v>
      </c>
      <c r="E4832" s="1">
        <v>11.5</v>
      </c>
      <c r="F4832" s="1">
        <v>0</v>
      </c>
      <c r="G4832" s="1">
        <v>100</v>
      </c>
      <c r="H4832" s="1">
        <v>0</v>
      </c>
      <c r="I4832" s="1">
        <v>1153.2</v>
      </c>
      <c r="J4832" s="1">
        <v>100000</v>
      </c>
      <c r="K4832" s="1">
        <v>744</v>
      </c>
      <c r="L4832" s="1">
        <v>28.3</v>
      </c>
      <c r="M4832" s="1">
        <v>327</v>
      </c>
      <c r="N4832" s="1">
        <v>0</v>
      </c>
      <c r="O4832" s="1">
        <v>0</v>
      </c>
      <c r="P4832" s="1">
        <v>0</v>
      </c>
      <c r="Q4832" s="1">
        <v>0</v>
      </c>
      <c r="R4832" s="1">
        <v>28.32</v>
      </c>
      <c r="S4832" s="1">
        <v>28.32</v>
      </c>
      <c r="T4832" s="1">
        <v>327</v>
      </c>
      <c r="U4832" s="3" t="str">
        <f t="shared" si="75"/>
        <v>2017Plan</v>
      </c>
      <c r="V4832" s="2">
        <f>DATE(A4832,INDEX(Map!$H$1:$H$12,MATCH(B4832,Map!$G$1:$G$12,0),0),1)</f>
        <v>44105</v>
      </c>
      <c r="W4832" t="str">
        <f>IF(AND(V4832&gt;=Map!$K$2,V4832&lt;=Map!$L$2),"Base",IF(AND(V4832&gt;=Map!$K$3,V4832&lt;=Map!$L$3),"Fcst","N/A"))</f>
        <v>N/A</v>
      </c>
      <c r="X4832" t="str">
        <f>INDEX(Map!$B$2:$B$86,MATCH(D4832,Map!$A$2:$A$86,0),0)</f>
        <v>OVEC</v>
      </c>
      <c r="Y4832" s="7">
        <f>IF(INDEX(Map!$C$2:$C$86,MATCH(D4832,Map!$A$2:$A$86,0),0)="","N/A",E4832*INDEX(Map!$C$2:$C$86,MATCH(D4832,Map!$A$2:$A$86,0),0))</f>
        <v>11.5</v>
      </c>
      <c r="Z4832" s="7" t="str">
        <f>IF(INDEX(Map!$D$2:$D$86,MATCH(D4832,Map!$A$2:$A$86,0),0)="","N/A",E4832*INDEX(Map!$D$2:$D$86,MATCH(D4832,Map!$A$2:$A$86,0),0))</f>
        <v>N/A</v>
      </c>
      <c r="AA4832" t="str">
        <f>INDEX(Map!$E$2:$E$86,MATCH(D4832,Map!$A$2:$A$86,0),0)</f>
        <v>Coal</v>
      </c>
    </row>
    <row r="4833" spans="1:27" x14ac:dyDescent="0.25">
      <c r="A4833" s="1" t="s">
        <v>122</v>
      </c>
      <c r="B4833" s="1" t="s">
        <v>116</v>
      </c>
      <c r="C4833" s="1">
        <v>44</v>
      </c>
      <c r="D4833" s="1" t="s">
        <v>67</v>
      </c>
      <c r="E4833" s="1">
        <v>4.0999999999999996</v>
      </c>
      <c r="F4833" s="1">
        <v>0</v>
      </c>
      <c r="G4833" s="1">
        <v>30.3</v>
      </c>
      <c r="H4833" s="1">
        <v>46</v>
      </c>
      <c r="I4833" s="1">
        <v>406.1</v>
      </c>
      <c r="J4833" s="1">
        <v>100000</v>
      </c>
      <c r="K4833" s="1">
        <v>189</v>
      </c>
      <c r="L4833" s="1">
        <v>28.3</v>
      </c>
      <c r="M4833" s="1">
        <v>115</v>
      </c>
      <c r="N4833" s="1">
        <v>0</v>
      </c>
      <c r="O4833" s="1">
        <v>0</v>
      </c>
      <c r="P4833" s="1">
        <v>0</v>
      </c>
      <c r="Q4833" s="1">
        <v>0</v>
      </c>
      <c r="R4833" s="1">
        <v>28.32</v>
      </c>
      <c r="S4833" s="1">
        <v>28.32</v>
      </c>
      <c r="T4833" s="1">
        <v>115</v>
      </c>
      <c r="U4833" s="3" t="str">
        <f t="shared" si="75"/>
        <v>2017Plan</v>
      </c>
      <c r="V4833" s="2">
        <f>DATE(A4833,INDEX(Map!$H$1:$H$12,MATCH(B4833,Map!$G$1:$G$12,0),0),1)</f>
        <v>44105</v>
      </c>
      <c r="W4833" t="str">
        <f>IF(AND(V4833&gt;=Map!$K$2,V4833&lt;=Map!$L$2),"Base",IF(AND(V4833&gt;=Map!$K$3,V4833&lt;=Map!$L$3),"Fcst","N/A"))</f>
        <v>N/A</v>
      </c>
      <c r="X4833" t="str">
        <f>INDEX(Map!$B$2:$B$86,MATCH(D4833,Map!$A$2:$A$86,0),0)</f>
        <v>OVEC</v>
      </c>
      <c r="Y4833" s="7">
        <f>IF(INDEX(Map!$C$2:$C$86,MATCH(D4833,Map!$A$2:$A$86,0),0)="","N/A",E4833*INDEX(Map!$C$2:$C$86,MATCH(D4833,Map!$A$2:$A$86,0),0))</f>
        <v>4.0999999999999996</v>
      </c>
      <c r="Z4833" s="7" t="str">
        <f>IF(INDEX(Map!$D$2:$D$86,MATCH(D4833,Map!$A$2:$A$86,0),0)="","N/A",E4833*INDEX(Map!$D$2:$D$86,MATCH(D4833,Map!$A$2:$A$86,0),0))</f>
        <v>N/A</v>
      </c>
      <c r="AA4833" t="str">
        <f>INDEX(Map!$E$2:$E$86,MATCH(D4833,Map!$A$2:$A$86,0),0)</f>
        <v>Coal</v>
      </c>
    </row>
    <row r="4834" spans="1:27" x14ac:dyDescent="0.25">
      <c r="A4834" s="1" t="s">
        <v>122</v>
      </c>
      <c r="B4834" s="1" t="s">
        <v>116</v>
      </c>
      <c r="C4834" s="1">
        <v>45</v>
      </c>
      <c r="D4834" s="1" t="s">
        <v>68</v>
      </c>
      <c r="E4834" s="1">
        <v>25.7</v>
      </c>
      <c r="F4834" s="1">
        <v>0</v>
      </c>
      <c r="G4834" s="1">
        <v>100</v>
      </c>
      <c r="H4834" s="1">
        <v>0</v>
      </c>
      <c r="I4834" s="1">
        <v>2566.8000000000002</v>
      </c>
      <c r="J4834" s="1">
        <v>100000</v>
      </c>
      <c r="K4834" s="1">
        <v>744</v>
      </c>
      <c r="L4834" s="1">
        <v>28.3</v>
      </c>
      <c r="M4834" s="1">
        <v>727</v>
      </c>
      <c r="N4834" s="1">
        <v>0</v>
      </c>
      <c r="O4834" s="1">
        <v>0</v>
      </c>
      <c r="P4834" s="1">
        <v>0</v>
      </c>
      <c r="Q4834" s="1">
        <v>0</v>
      </c>
      <c r="R4834" s="1">
        <v>28.32</v>
      </c>
      <c r="S4834" s="1">
        <v>28.32</v>
      </c>
      <c r="T4834" s="1">
        <v>727</v>
      </c>
      <c r="U4834" s="3" t="str">
        <f t="shared" si="75"/>
        <v>2017Plan</v>
      </c>
      <c r="V4834" s="2">
        <f>DATE(A4834,INDEX(Map!$H$1:$H$12,MATCH(B4834,Map!$G$1:$G$12,0),0),1)</f>
        <v>44105</v>
      </c>
      <c r="W4834" t="str">
        <f>IF(AND(V4834&gt;=Map!$K$2,V4834&lt;=Map!$L$2),"Base",IF(AND(V4834&gt;=Map!$K$3,V4834&lt;=Map!$L$3),"Fcst","N/A"))</f>
        <v>N/A</v>
      </c>
      <c r="X4834" t="str">
        <f>INDEX(Map!$B$2:$B$86,MATCH(D4834,Map!$A$2:$A$86,0),0)</f>
        <v>OVEC</v>
      </c>
      <c r="Y4834" s="7" t="str">
        <f>IF(INDEX(Map!$C$2:$C$86,MATCH(D4834,Map!$A$2:$A$86,0),0)="","N/A",E4834*INDEX(Map!$C$2:$C$86,MATCH(D4834,Map!$A$2:$A$86,0),0))</f>
        <v>N/A</v>
      </c>
      <c r="Z4834" s="7">
        <f>IF(INDEX(Map!$D$2:$D$86,MATCH(D4834,Map!$A$2:$A$86,0),0)="","N/A",E4834*INDEX(Map!$D$2:$D$86,MATCH(D4834,Map!$A$2:$A$86,0),0))</f>
        <v>25.7</v>
      </c>
      <c r="AA4834" t="str">
        <f>INDEX(Map!$E$2:$E$86,MATCH(D4834,Map!$A$2:$A$86,0),0)</f>
        <v>Coal</v>
      </c>
    </row>
    <row r="4835" spans="1:27" x14ac:dyDescent="0.25">
      <c r="A4835" s="1" t="s">
        <v>122</v>
      </c>
      <c r="B4835" s="1" t="s">
        <v>116</v>
      </c>
      <c r="C4835" s="1">
        <v>46</v>
      </c>
      <c r="D4835" s="1" t="s">
        <v>69</v>
      </c>
      <c r="E4835" s="1">
        <v>11</v>
      </c>
      <c r="F4835" s="1">
        <v>0</v>
      </c>
      <c r="G4835" s="1">
        <v>36.200000000000003</v>
      </c>
      <c r="H4835" s="1">
        <v>52</v>
      </c>
      <c r="I4835" s="1">
        <v>1100.4000000000001</v>
      </c>
      <c r="J4835" s="1">
        <v>100000</v>
      </c>
      <c r="K4835" s="1">
        <v>228</v>
      </c>
      <c r="L4835" s="1">
        <v>28.3</v>
      </c>
      <c r="M4835" s="1">
        <v>312</v>
      </c>
      <c r="N4835" s="1">
        <v>0</v>
      </c>
      <c r="O4835" s="1">
        <v>0</v>
      </c>
      <c r="P4835" s="1">
        <v>0</v>
      </c>
      <c r="Q4835" s="1">
        <v>0</v>
      </c>
      <c r="R4835" s="1">
        <v>28.32</v>
      </c>
      <c r="S4835" s="1">
        <v>28.32</v>
      </c>
      <c r="T4835" s="1">
        <v>312</v>
      </c>
      <c r="U4835" s="3" t="str">
        <f t="shared" si="75"/>
        <v>2017Plan</v>
      </c>
      <c r="V4835" s="2">
        <f>DATE(A4835,INDEX(Map!$H$1:$H$12,MATCH(B4835,Map!$G$1:$G$12,0),0),1)</f>
        <v>44105</v>
      </c>
      <c r="W4835" t="str">
        <f>IF(AND(V4835&gt;=Map!$K$2,V4835&lt;=Map!$L$2),"Base",IF(AND(V4835&gt;=Map!$K$3,V4835&lt;=Map!$L$3),"Fcst","N/A"))</f>
        <v>N/A</v>
      </c>
      <c r="X4835" t="str">
        <f>INDEX(Map!$B$2:$B$86,MATCH(D4835,Map!$A$2:$A$86,0),0)</f>
        <v>OVEC</v>
      </c>
      <c r="Y4835" s="7" t="str">
        <f>IF(INDEX(Map!$C$2:$C$86,MATCH(D4835,Map!$A$2:$A$86,0),0)="","N/A",E4835*INDEX(Map!$C$2:$C$86,MATCH(D4835,Map!$A$2:$A$86,0),0))</f>
        <v>N/A</v>
      </c>
      <c r="Z4835" s="7">
        <f>IF(INDEX(Map!$D$2:$D$86,MATCH(D4835,Map!$A$2:$A$86,0),0)="","N/A",E4835*INDEX(Map!$D$2:$D$86,MATCH(D4835,Map!$A$2:$A$86,0),0))</f>
        <v>11</v>
      </c>
      <c r="AA4835" t="str">
        <f>INDEX(Map!$E$2:$E$86,MATCH(D4835,Map!$A$2:$A$86,0),0)</f>
        <v>Coal</v>
      </c>
    </row>
    <row r="4836" spans="1:27" x14ac:dyDescent="0.25">
      <c r="A4836" s="1" t="s">
        <v>122</v>
      </c>
      <c r="B4836" s="1" t="s">
        <v>116</v>
      </c>
      <c r="C4836" s="1">
        <v>47</v>
      </c>
      <c r="D4836" s="1" t="s">
        <v>70</v>
      </c>
      <c r="E4836" s="1">
        <v>0</v>
      </c>
      <c r="F4836" s="1">
        <v>0</v>
      </c>
      <c r="G4836" s="1">
        <v>0</v>
      </c>
      <c r="H4836" s="1">
        <v>0</v>
      </c>
      <c r="I4836" s="1" t="s">
        <v>63</v>
      </c>
      <c r="J4836" s="1" t="s">
        <v>63</v>
      </c>
      <c r="K4836" s="1">
        <v>0</v>
      </c>
      <c r="L4836" s="1">
        <v>0</v>
      </c>
      <c r="M4836" s="1">
        <v>0</v>
      </c>
      <c r="N4836" s="1" t="s">
        <v>63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</v>
      </c>
      <c r="U4836" s="3" t="str">
        <f t="shared" si="75"/>
        <v>2017Plan</v>
      </c>
      <c r="V4836" s="2">
        <f>DATE(A4836,INDEX(Map!$H$1:$H$12,MATCH(B4836,Map!$G$1:$G$12,0),0),1)</f>
        <v>44105</v>
      </c>
      <c r="W4836" t="str">
        <f>IF(AND(V4836&gt;=Map!$K$2,V4836&lt;=Map!$L$2),"Base",IF(AND(V4836&gt;=Map!$K$3,V4836&lt;=Map!$L$3),"Fcst","N/A"))</f>
        <v>N/A</v>
      </c>
      <c r="X4836" t="str">
        <f>INDEX(Map!$B$2:$B$86,MATCH(D4836,Map!$A$2:$A$86,0),0)</f>
        <v>N/A</v>
      </c>
      <c r="Y4836" s="7" t="str">
        <f>IF(INDEX(Map!$C$2:$C$86,MATCH(D4836,Map!$A$2:$A$86,0),0)="","N/A",E4836*INDEX(Map!$C$2:$C$86,MATCH(D4836,Map!$A$2:$A$86,0),0))</f>
        <v>N/A</v>
      </c>
      <c r="Z4836" s="7" t="str">
        <f>IF(INDEX(Map!$D$2:$D$86,MATCH(D4836,Map!$A$2:$A$86,0),0)="","N/A",E4836*INDEX(Map!$D$2:$D$86,MATCH(D4836,Map!$A$2:$A$86,0),0))</f>
        <v>N/A</v>
      </c>
      <c r="AA4836" t="str">
        <f>INDEX(Map!$E$2:$E$86,MATCH(D4836,Map!$A$2:$A$86,0),0)</f>
        <v>Purchases</v>
      </c>
    </row>
    <row r="4837" spans="1:27" x14ac:dyDescent="0.25">
      <c r="A4837" s="1" t="s">
        <v>122</v>
      </c>
      <c r="B4837" s="1" t="s">
        <v>116</v>
      </c>
      <c r="C4837" s="1">
        <v>48</v>
      </c>
      <c r="D4837" s="1" t="s">
        <v>71</v>
      </c>
      <c r="E4837" s="1">
        <v>0</v>
      </c>
      <c r="F4837" s="1">
        <v>0</v>
      </c>
      <c r="G4837" s="1">
        <v>0</v>
      </c>
      <c r="H4837" s="1">
        <v>0</v>
      </c>
      <c r="I4837" s="1" t="s">
        <v>63</v>
      </c>
      <c r="J4837" s="1" t="s">
        <v>63</v>
      </c>
      <c r="K4837" s="1">
        <v>0</v>
      </c>
      <c r="L4837" s="1">
        <v>0</v>
      </c>
      <c r="M4837" s="1">
        <v>0</v>
      </c>
      <c r="N4837" s="1" t="s">
        <v>63</v>
      </c>
      <c r="O4837" s="1">
        <v>0</v>
      </c>
      <c r="P4837" s="1">
        <v>0</v>
      </c>
      <c r="Q4837" s="1">
        <v>0</v>
      </c>
      <c r="R4837" s="1">
        <v>0</v>
      </c>
      <c r="S4837" s="1">
        <v>0</v>
      </c>
      <c r="T4837" s="1">
        <v>0</v>
      </c>
      <c r="U4837" s="3" t="str">
        <f t="shared" si="75"/>
        <v>2017Plan</v>
      </c>
      <c r="V4837" s="2">
        <f>DATE(A4837,INDEX(Map!$H$1:$H$12,MATCH(B4837,Map!$G$1:$G$12,0),0),1)</f>
        <v>44105</v>
      </c>
      <c r="W4837" t="str">
        <f>IF(AND(V4837&gt;=Map!$K$2,V4837&lt;=Map!$L$2),"Base",IF(AND(V4837&gt;=Map!$K$3,V4837&lt;=Map!$L$3),"Fcst","N/A"))</f>
        <v>N/A</v>
      </c>
      <c r="X4837" t="str">
        <f>INDEX(Map!$B$2:$B$86,MATCH(D4837,Map!$A$2:$A$86,0),0)</f>
        <v>N/A</v>
      </c>
      <c r="Y4837" s="7" t="str">
        <f>IF(INDEX(Map!$C$2:$C$86,MATCH(D4837,Map!$A$2:$A$86,0),0)="","N/A",E4837*INDEX(Map!$C$2:$C$86,MATCH(D4837,Map!$A$2:$A$86,0),0))</f>
        <v>N/A</v>
      </c>
      <c r="Z4837" s="7" t="str">
        <f>IF(INDEX(Map!$D$2:$D$86,MATCH(D4837,Map!$A$2:$A$86,0),0)="","N/A",E4837*INDEX(Map!$D$2:$D$86,MATCH(D4837,Map!$A$2:$A$86,0),0))</f>
        <v>N/A</v>
      </c>
      <c r="AA4837" t="str">
        <f>INDEX(Map!$E$2:$E$86,MATCH(D4837,Map!$A$2:$A$86,0),0)</f>
        <v>Purchases</v>
      </c>
    </row>
    <row r="4838" spans="1:27" x14ac:dyDescent="0.25">
      <c r="A4838" s="1" t="s">
        <v>122</v>
      </c>
      <c r="B4838" s="1" t="s">
        <v>116</v>
      </c>
      <c r="C4838" s="1">
        <v>49</v>
      </c>
      <c r="D4838" s="1" t="s">
        <v>72</v>
      </c>
      <c r="E4838" s="1">
        <v>0</v>
      </c>
      <c r="F4838" s="1">
        <v>0</v>
      </c>
      <c r="G4838" s="1">
        <v>0</v>
      </c>
      <c r="H4838" s="1">
        <v>0</v>
      </c>
      <c r="I4838" s="1" t="s">
        <v>63</v>
      </c>
      <c r="J4838" s="1" t="s">
        <v>63</v>
      </c>
      <c r="K4838" s="1">
        <v>0</v>
      </c>
      <c r="L4838" s="1">
        <v>0</v>
      </c>
      <c r="M4838" s="1">
        <v>0</v>
      </c>
      <c r="N4838" s="1" t="s">
        <v>63</v>
      </c>
      <c r="O4838" s="1">
        <v>0</v>
      </c>
      <c r="P4838" s="1">
        <v>0</v>
      </c>
      <c r="Q4838" s="1">
        <v>0</v>
      </c>
      <c r="R4838" s="1">
        <v>0</v>
      </c>
      <c r="S4838" s="1">
        <v>0</v>
      </c>
      <c r="T4838" s="1">
        <v>0</v>
      </c>
      <c r="U4838" s="3" t="str">
        <f t="shared" si="75"/>
        <v>2017Plan</v>
      </c>
      <c r="V4838" s="2">
        <f>DATE(A4838,INDEX(Map!$H$1:$H$12,MATCH(B4838,Map!$G$1:$G$12,0),0),1)</f>
        <v>44105</v>
      </c>
      <c r="W4838" t="str">
        <f>IF(AND(V4838&gt;=Map!$K$2,V4838&lt;=Map!$L$2),"Base",IF(AND(V4838&gt;=Map!$K$3,V4838&lt;=Map!$L$3),"Fcst","N/A"))</f>
        <v>N/A</v>
      </c>
      <c r="X4838" t="str">
        <f>INDEX(Map!$B$2:$B$86,MATCH(D4838,Map!$A$2:$A$86,0),0)</f>
        <v>N/A</v>
      </c>
      <c r="Y4838" s="7" t="str">
        <f>IF(INDEX(Map!$C$2:$C$86,MATCH(D4838,Map!$A$2:$A$86,0),0)="","N/A",E4838*INDEX(Map!$C$2:$C$86,MATCH(D4838,Map!$A$2:$A$86,0),0))</f>
        <v>N/A</v>
      </c>
      <c r="Z4838" s="7" t="str">
        <f>IF(INDEX(Map!$D$2:$D$86,MATCH(D4838,Map!$A$2:$A$86,0),0)="","N/A",E4838*INDEX(Map!$D$2:$D$86,MATCH(D4838,Map!$A$2:$A$86,0),0))</f>
        <v>N/A</v>
      </c>
      <c r="AA4838" t="str">
        <f>INDEX(Map!$E$2:$E$86,MATCH(D4838,Map!$A$2:$A$86,0),0)</f>
        <v>Purchases</v>
      </c>
    </row>
    <row r="4839" spans="1:27" x14ac:dyDescent="0.25">
      <c r="A4839" s="1" t="s">
        <v>122</v>
      </c>
      <c r="B4839" s="1" t="s">
        <v>116</v>
      </c>
      <c r="C4839" s="1">
        <v>50</v>
      </c>
      <c r="D4839" s="1" t="s">
        <v>73</v>
      </c>
      <c r="E4839" s="1">
        <v>0</v>
      </c>
      <c r="F4839" s="1">
        <v>0</v>
      </c>
      <c r="G4839" s="1">
        <v>0</v>
      </c>
      <c r="H4839" s="1">
        <v>0</v>
      </c>
      <c r="I4839" s="1" t="s">
        <v>63</v>
      </c>
      <c r="J4839" s="1" t="s">
        <v>63</v>
      </c>
      <c r="K4839" s="1">
        <v>0</v>
      </c>
      <c r="L4839" s="1">
        <v>0</v>
      </c>
      <c r="M4839" s="1">
        <v>0</v>
      </c>
      <c r="N4839" s="1" t="s">
        <v>63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</v>
      </c>
      <c r="U4839" s="3" t="str">
        <f t="shared" si="75"/>
        <v>2017Plan</v>
      </c>
      <c r="V4839" s="2">
        <f>DATE(A4839,INDEX(Map!$H$1:$H$12,MATCH(B4839,Map!$G$1:$G$12,0),0),1)</f>
        <v>44105</v>
      </c>
      <c r="W4839" t="str">
        <f>IF(AND(V4839&gt;=Map!$K$2,V4839&lt;=Map!$L$2),"Base",IF(AND(V4839&gt;=Map!$K$3,V4839&lt;=Map!$L$3),"Fcst","N/A"))</f>
        <v>N/A</v>
      </c>
      <c r="X4839" t="str">
        <f>INDEX(Map!$B$2:$B$86,MATCH(D4839,Map!$A$2:$A$86,0),0)</f>
        <v>N/A</v>
      </c>
      <c r="Y4839" s="7" t="str">
        <f>IF(INDEX(Map!$C$2:$C$86,MATCH(D4839,Map!$A$2:$A$86,0),0)="","N/A",E4839*INDEX(Map!$C$2:$C$86,MATCH(D4839,Map!$A$2:$A$86,0),0))</f>
        <v>N/A</v>
      </c>
      <c r="Z4839" s="7" t="str">
        <f>IF(INDEX(Map!$D$2:$D$86,MATCH(D4839,Map!$A$2:$A$86,0),0)="","N/A",E4839*INDEX(Map!$D$2:$D$86,MATCH(D4839,Map!$A$2:$A$86,0),0))</f>
        <v>N/A</v>
      </c>
      <c r="AA4839" t="str">
        <f>INDEX(Map!$E$2:$E$86,MATCH(D4839,Map!$A$2:$A$86,0),0)</f>
        <v>Purchases</v>
      </c>
    </row>
    <row r="4840" spans="1:27" x14ac:dyDescent="0.25">
      <c r="A4840" s="1" t="s">
        <v>122</v>
      </c>
      <c r="B4840" s="1" t="s">
        <v>116</v>
      </c>
      <c r="C4840" s="1">
        <v>51</v>
      </c>
      <c r="D4840" s="1" t="s">
        <v>74</v>
      </c>
      <c r="E4840" s="1">
        <v>0</v>
      </c>
      <c r="F4840" s="1">
        <v>0</v>
      </c>
      <c r="G4840" s="1">
        <v>0</v>
      </c>
      <c r="H4840" s="1">
        <v>0</v>
      </c>
      <c r="I4840" s="1" t="s">
        <v>63</v>
      </c>
      <c r="J4840" s="1" t="s">
        <v>63</v>
      </c>
      <c r="K4840" s="1">
        <v>0</v>
      </c>
      <c r="L4840" s="1">
        <v>0</v>
      </c>
      <c r="M4840" s="1">
        <v>0</v>
      </c>
      <c r="N4840" s="1" t="s">
        <v>63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</v>
      </c>
      <c r="U4840" s="3" t="str">
        <f t="shared" si="75"/>
        <v>2017Plan</v>
      </c>
      <c r="V4840" s="2">
        <f>DATE(A4840,INDEX(Map!$H$1:$H$12,MATCH(B4840,Map!$G$1:$G$12,0),0),1)</f>
        <v>44105</v>
      </c>
      <c r="W4840" t="str">
        <f>IF(AND(V4840&gt;=Map!$K$2,V4840&lt;=Map!$L$2),"Base",IF(AND(V4840&gt;=Map!$K$3,V4840&lt;=Map!$L$3),"Fcst","N/A"))</f>
        <v>N/A</v>
      </c>
      <c r="X4840" t="str">
        <f>INDEX(Map!$B$2:$B$86,MATCH(D4840,Map!$A$2:$A$86,0),0)</f>
        <v>N/A</v>
      </c>
      <c r="Y4840" s="7" t="str">
        <f>IF(INDEX(Map!$C$2:$C$86,MATCH(D4840,Map!$A$2:$A$86,0),0)="","N/A",E4840*INDEX(Map!$C$2:$C$86,MATCH(D4840,Map!$A$2:$A$86,0),0))</f>
        <v>N/A</v>
      </c>
      <c r="Z4840" s="7" t="str">
        <f>IF(INDEX(Map!$D$2:$D$86,MATCH(D4840,Map!$A$2:$A$86,0),0)="","N/A",E4840*INDEX(Map!$D$2:$D$86,MATCH(D4840,Map!$A$2:$A$86,0),0))</f>
        <v>N/A</v>
      </c>
      <c r="AA4840" t="str">
        <f>INDEX(Map!$E$2:$E$86,MATCH(D4840,Map!$A$2:$A$86,0),0)</f>
        <v>Purchases</v>
      </c>
    </row>
    <row r="4841" spans="1:27" x14ac:dyDescent="0.25">
      <c r="A4841" s="1" t="s">
        <v>122</v>
      </c>
      <c r="B4841" s="1" t="s">
        <v>116</v>
      </c>
      <c r="C4841" s="1">
        <v>52</v>
      </c>
      <c r="D4841" s="1" t="s">
        <v>75</v>
      </c>
      <c r="E4841" s="1">
        <v>0</v>
      </c>
      <c r="F4841" s="1">
        <v>0</v>
      </c>
      <c r="G4841" s="1">
        <v>0</v>
      </c>
      <c r="H4841" s="1">
        <v>0</v>
      </c>
      <c r="I4841" s="1" t="s">
        <v>63</v>
      </c>
      <c r="J4841" s="1" t="s">
        <v>63</v>
      </c>
      <c r="K4841" s="1">
        <v>0</v>
      </c>
      <c r="L4841" s="1">
        <v>0</v>
      </c>
      <c r="M4841" s="1">
        <v>0</v>
      </c>
      <c r="N4841" s="1" t="s">
        <v>63</v>
      </c>
      <c r="O4841" s="1">
        <v>0</v>
      </c>
      <c r="P4841" s="1">
        <v>0</v>
      </c>
      <c r="Q4841" s="1">
        <v>0</v>
      </c>
      <c r="R4841" s="1">
        <v>0</v>
      </c>
      <c r="S4841" s="1">
        <v>0</v>
      </c>
      <c r="T4841" s="1">
        <v>0</v>
      </c>
      <c r="U4841" s="3" t="str">
        <f t="shared" si="75"/>
        <v>2017Plan</v>
      </c>
      <c r="V4841" s="2">
        <f>DATE(A4841,INDEX(Map!$H$1:$H$12,MATCH(B4841,Map!$G$1:$G$12,0),0),1)</f>
        <v>44105</v>
      </c>
      <c r="W4841" t="str">
        <f>IF(AND(V4841&gt;=Map!$K$2,V4841&lt;=Map!$L$2),"Base",IF(AND(V4841&gt;=Map!$K$3,V4841&lt;=Map!$L$3),"Fcst","N/A"))</f>
        <v>N/A</v>
      </c>
      <c r="X4841" t="str">
        <f>INDEX(Map!$B$2:$B$86,MATCH(D4841,Map!$A$2:$A$86,0),0)</f>
        <v>N/A</v>
      </c>
      <c r="Y4841" s="7" t="str">
        <f>IF(INDEX(Map!$C$2:$C$86,MATCH(D4841,Map!$A$2:$A$86,0),0)="","N/A",E4841*INDEX(Map!$C$2:$C$86,MATCH(D4841,Map!$A$2:$A$86,0),0))</f>
        <v>N/A</v>
      </c>
      <c r="Z4841" s="7" t="str">
        <f>IF(INDEX(Map!$D$2:$D$86,MATCH(D4841,Map!$A$2:$A$86,0),0)="","N/A",E4841*INDEX(Map!$D$2:$D$86,MATCH(D4841,Map!$A$2:$A$86,0),0))</f>
        <v>N/A</v>
      </c>
      <c r="AA4841" t="str">
        <f>INDEX(Map!$E$2:$E$86,MATCH(D4841,Map!$A$2:$A$86,0),0)</f>
        <v>Purchases</v>
      </c>
    </row>
    <row r="4842" spans="1:27" x14ac:dyDescent="0.25">
      <c r="A4842" s="1" t="s">
        <v>122</v>
      </c>
      <c r="B4842" s="1" t="s">
        <v>116</v>
      </c>
      <c r="C4842" s="1">
        <v>53</v>
      </c>
      <c r="D4842" s="1" t="s">
        <v>76</v>
      </c>
      <c r="E4842" s="1">
        <v>0</v>
      </c>
      <c r="F4842" s="1">
        <v>0</v>
      </c>
      <c r="G4842" s="1">
        <v>0</v>
      </c>
      <c r="H4842" s="1">
        <v>0</v>
      </c>
      <c r="I4842" s="1" t="s">
        <v>63</v>
      </c>
      <c r="J4842" s="1" t="s">
        <v>63</v>
      </c>
      <c r="K4842" s="1">
        <v>0</v>
      </c>
      <c r="L4842" s="1">
        <v>0</v>
      </c>
      <c r="M4842" s="1">
        <v>0</v>
      </c>
      <c r="N4842" s="1" t="s">
        <v>63</v>
      </c>
      <c r="O4842" s="1">
        <v>0</v>
      </c>
      <c r="P4842" s="1">
        <v>0</v>
      </c>
      <c r="Q4842" s="1">
        <v>0</v>
      </c>
      <c r="R4842" s="1">
        <v>0</v>
      </c>
      <c r="S4842" s="1">
        <v>0</v>
      </c>
      <c r="T4842" s="1">
        <v>0</v>
      </c>
      <c r="U4842" s="3" t="str">
        <f t="shared" si="75"/>
        <v>2017Plan</v>
      </c>
      <c r="V4842" s="2">
        <f>DATE(A4842,INDEX(Map!$H$1:$H$12,MATCH(B4842,Map!$G$1:$G$12,0),0),1)</f>
        <v>44105</v>
      </c>
      <c r="W4842" t="str">
        <f>IF(AND(V4842&gt;=Map!$K$2,V4842&lt;=Map!$L$2),"Base",IF(AND(V4842&gt;=Map!$K$3,V4842&lt;=Map!$L$3),"Fcst","N/A"))</f>
        <v>N/A</v>
      </c>
      <c r="X4842" t="str">
        <f>INDEX(Map!$B$2:$B$86,MATCH(D4842,Map!$A$2:$A$86,0),0)</f>
        <v>N/A</v>
      </c>
      <c r="Y4842" s="7" t="str">
        <f>IF(INDEX(Map!$C$2:$C$86,MATCH(D4842,Map!$A$2:$A$86,0),0)="","N/A",E4842*INDEX(Map!$C$2:$C$86,MATCH(D4842,Map!$A$2:$A$86,0),0))</f>
        <v>N/A</v>
      </c>
      <c r="Z4842" s="7" t="str">
        <f>IF(INDEX(Map!$D$2:$D$86,MATCH(D4842,Map!$A$2:$A$86,0),0)="","N/A",E4842*INDEX(Map!$D$2:$D$86,MATCH(D4842,Map!$A$2:$A$86,0),0))</f>
        <v>N/A</v>
      </c>
      <c r="AA4842" t="str">
        <f>INDEX(Map!$E$2:$E$86,MATCH(D4842,Map!$A$2:$A$86,0),0)</f>
        <v>Purchases</v>
      </c>
    </row>
    <row r="4843" spans="1:27" x14ac:dyDescent="0.25">
      <c r="A4843" s="1" t="s">
        <v>122</v>
      </c>
      <c r="B4843" s="1" t="s">
        <v>116</v>
      </c>
      <c r="C4843" s="1">
        <v>54</v>
      </c>
      <c r="D4843" s="1" t="s">
        <v>77</v>
      </c>
      <c r="E4843" s="1">
        <v>0</v>
      </c>
      <c r="F4843" s="1">
        <v>0</v>
      </c>
      <c r="G4843" s="1">
        <v>0</v>
      </c>
      <c r="H4843" s="1">
        <v>0</v>
      </c>
      <c r="I4843" s="1" t="s">
        <v>63</v>
      </c>
      <c r="J4843" s="1" t="s">
        <v>63</v>
      </c>
      <c r="K4843" s="1">
        <v>0</v>
      </c>
      <c r="L4843" s="1">
        <v>0</v>
      </c>
      <c r="M4843" s="1">
        <v>0</v>
      </c>
      <c r="N4843" s="1" t="s">
        <v>63</v>
      </c>
      <c r="O4843" s="1">
        <v>0</v>
      </c>
      <c r="P4843" s="1">
        <v>0</v>
      </c>
      <c r="Q4843" s="1">
        <v>0</v>
      </c>
      <c r="R4843" s="1">
        <v>0</v>
      </c>
      <c r="S4843" s="1">
        <v>0</v>
      </c>
      <c r="T4843" s="1">
        <v>0</v>
      </c>
      <c r="U4843" s="3" t="str">
        <f t="shared" si="75"/>
        <v>2017Plan</v>
      </c>
      <c r="V4843" s="2">
        <f>DATE(A4843,INDEX(Map!$H$1:$H$12,MATCH(B4843,Map!$G$1:$G$12,0),0),1)</f>
        <v>44105</v>
      </c>
      <c r="W4843" t="str">
        <f>IF(AND(V4843&gt;=Map!$K$2,V4843&lt;=Map!$L$2),"Base",IF(AND(V4843&gt;=Map!$K$3,V4843&lt;=Map!$L$3),"Fcst","N/A"))</f>
        <v>N/A</v>
      </c>
      <c r="X4843" t="str">
        <f>INDEX(Map!$B$2:$B$86,MATCH(D4843,Map!$A$2:$A$86,0),0)</f>
        <v>N/A</v>
      </c>
      <c r="Y4843" s="7" t="str">
        <f>IF(INDEX(Map!$C$2:$C$86,MATCH(D4843,Map!$A$2:$A$86,0),0)="","N/A",E4843*INDEX(Map!$C$2:$C$86,MATCH(D4843,Map!$A$2:$A$86,0),0))</f>
        <v>N/A</v>
      </c>
      <c r="Z4843" s="7" t="str">
        <f>IF(INDEX(Map!$D$2:$D$86,MATCH(D4843,Map!$A$2:$A$86,0),0)="","N/A",E4843*INDEX(Map!$D$2:$D$86,MATCH(D4843,Map!$A$2:$A$86,0),0))</f>
        <v>N/A</v>
      </c>
      <c r="AA4843" t="str">
        <f>INDEX(Map!$E$2:$E$86,MATCH(D4843,Map!$A$2:$A$86,0),0)</f>
        <v>Purchases</v>
      </c>
    </row>
    <row r="4844" spans="1:27" x14ac:dyDescent="0.25">
      <c r="A4844" s="1" t="s">
        <v>122</v>
      </c>
      <c r="B4844" s="1" t="s">
        <v>116</v>
      </c>
      <c r="C4844" s="1">
        <v>55</v>
      </c>
      <c r="D4844" s="1" t="s">
        <v>78</v>
      </c>
      <c r="E4844" s="1">
        <v>0</v>
      </c>
      <c r="F4844" s="1">
        <v>0</v>
      </c>
      <c r="G4844" s="1">
        <v>0</v>
      </c>
      <c r="H4844" s="1">
        <v>0</v>
      </c>
      <c r="I4844" s="1" t="s">
        <v>63</v>
      </c>
      <c r="J4844" s="1" t="s">
        <v>63</v>
      </c>
      <c r="K4844" s="1">
        <v>0</v>
      </c>
      <c r="L4844" s="1">
        <v>0</v>
      </c>
      <c r="M4844" s="1">
        <v>0</v>
      </c>
      <c r="N4844" s="1" t="s">
        <v>63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</v>
      </c>
      <c r="U4844" s="3" t="str">
        <f t="shared" si="75"/>
        <v>2017Plan</v>
      </c>
      <c r="V4844" s="2">
        <f>DATE(A4844,INDEX(Map!$H$1:$H$12,MATCH(B4844,Map!$G$1:$G$12,0),0),1)</f>
        <v>44105</v>
      </c>
      <c r="W4844" t="str">
        <f>IF(AND(V4844&gt;=Map!$K$2,V4844&lt;=Map!$L$2),"Base",IF(AND(V4844&gt;=Map!$K$3,V4844&lt;=Map!$L$3),"Fcst","N/A"))</f>
        <v>N/A</v>
      </c>
      <c r="X4844" t="str">
        <f>INDEX(Map!$B$2:$B$86,MATCH(D4844,Map!$A$2:$A$86,0),0)</f>
        <v>N/A</v>
      </c>
      <c r="Y4844" s="7" t="str">
        <f>IF(INDEX(Map!$C$2:$C$86,MATCH(D4844,Map!$A$2:$A$86,0),0)="","N/A",E4844*INDEX(Map!$C$2:$C$86,MATCH(D4844,Map!$A$2:$A$86,0),0))</f>
        <v>N/A</v>
      </c>
      <c r="Z4844" s="7" t="str">
        <f>IF(INDEX(Map!$D$2:$D$86,MATCH(D4844,Map!$A$2:$A$86,0),0)="","N/A",E4844*INDEX(Map!$D$2:$D$86,MATCH(D4844,Map!$A$2:$A$86,0),0))</f>
        <v>N/A</v>
      </c>
      <c r="AA4844" t="str">
        <f>INDEX(Map!$E$2:$E$86,MATCH(D4844,Map!$A$2:$A$86,0),0)</f>
        <v>Purchases</v>
      </c>
    </row>
    <row r="4845" spans="1:27" x14ac:dyDescent="0.25">
      <c r="A4845" s="1" t="s">
        <v>122</v>
      </c>
      <c r="B4845" s="1" t="s">
        <v>116</v>
      </c>
      <c r="C4845" s="1">
        <v>56</v>
      </c>
      <c r="D4845" s="1" t="s">
        <v>79</v>
      </c>
      <c r="E4845" s="1">
        <v>0.1</v>
      </c>
      <c r="F4845" s="1">
        <v>0</v>
      </c>
      <c r="G4845" s="1">
        <v>0.4</v>
      </c>
      <c r="H4845" s="1">
        <v>1</v>
      </c>
      <c r="I4845" s="1" t="s">
        <v>63</v>
      </c>
      <c r="J4845" s="1" t="s">
        <v>63</v>
      </c>
      <c r="K4845" s="1">
        <v>1</v>
      </c>
      <c r="L4845" s="1">
        <v>26.3</v>
      </c>
      <c r="M4845" s="1">
        <v>1</v>
      </c>
      <c r="N4845" s="1" t="s">
        <v>63</v>
      </c>
      <c r="O4845" s="1">
        <v>0</v>
      </c>
      <c r="P4845" s="1">
        <v>0</v>
      </c>
      <c r="Q4845" s="1">
        <v>0</v>
      </c>
      <c r="R4845" s="1">
        <v>32.86</v>
      </c>
      <c r="S4845" s="1">
        <v>32.86</v>
      </c>
      <c r="T4845" s="1">
        <v>2</v>
      </c>
      <c r="U4845" s="3" t="str">
        <f t="shared" si="75"/>
        <v>2017Plan</v>
      </c>
      <c r="V4845" s="2">
        <f>DATE(A4845,INDEX(Map!$H$1:$H$12,MATCH(B4845,Map!$G$1:$G$12,0),0),1)</f>
        <v>44105</v>
      </c>
      <c r="W4845" t="str">
        <f>IF(AND(V4845&gt;=Map!$K$2,V4845&lt;=Map!$L$2),"Base",IF(AND(V4845&gt;=Map!$K$3,V4845&lt;=Map!$L$3),"Fcst","N/A"))</f>
        <v>N/A</v>
      </c>
      <c r="X4845" t="str">
        <f>INDEX(Map!$B$2:$B$86,MATCH(D4845,Map!$A$2:$A$86,0),0)</f>
        <v>N/A</v>
      </c>
      <c r="Y4845" s="7" t="str">
        <f>IF(INDEX(Map!$C$2:$C$86,MATCH(D4845,Map!$A$2:$A$86,0),0)="","N/A",E4845*INDEX(Map!$C$2:$C$86,MATCH(D4845,Map!$A$2:$A$86,0),0))</f>
        <v>N/A</v>
      </c>
      <c r="Z4845" s="7" t="str">
        <f>IF(INDEX(Map!$D$2:$D$86,MATCH(D4845,Map!$A$2:$A$86,0),0)="","N/A",E4845*INDEX(Map!$D$2:$D$86,MATCH(D4845,Map!$A$2:$A$86,0),0))</f>
        <v>N/A</v>
      </c>
      <c r="AA4845" t="str">
        <f>INDEX(Map!$E$2:$E$86,MATCH(D4845,Map!$A$2:$A$86,0),0)</f>
        <v>Purchases</v>
      </c>
    </row>
    <row r="4846" spans="1:27" x14ac:dyDescent="0.25">
      <c r="A4846" s="1" t="s">
        <v>122</v>
      </c>
      <c r="B4846" s="1" t="s">
        <v>116</v>
      </c>
      <c r="C4846" s="1">
        <v>57</v>
      </c>
      <c r="D4846" s="1" t="s">
        <v>80</v>
      </c>
      <c r="E4846" s="1">
        <v>0.1</v>
      </c>
      <c r="F4846" s="1">
        <v>0</v>
      </c>
      <c r="G4846" s="1">
        <v>0.4</v>
      </c>
      <c r="H4846" s="1">
        <v>1</v>
      </c>
      <c r="I4846" s="1" t="s">
        <v>63</v>
      </c>
      <c r="J4846" s="1" t="s">
        <v>63</v>
      </c>
      <c r="K4846" s="1">
        <v>1</v>
      </c>
      <c r="L4846" s="1">
        <v>26.3</v>
      </c>
      <c r="M4846" s="1">
        <v>1</v>
      </c>
      <c r="N4846" s="1" t="s">
        <v>63</v>
      </c>
      <c r="O4846" s="1">
        <v>0</v>
      </c>
      <c r="P4846" s="1">
        <v>0</v>
      </c>
      <c r="Q4846" s="1">
        <v>0</v>
      </c>
      <c r="R4846" s="1">
        <v>32.86</v>
      </c>
      <c r="S4846" s="1">
        <v>32.86</v>
      </c>
      <c r="T4846" s="1">
        <v>2</v>
      </c>
      <c r="U4846" s="3" t="str">
        <f t="shared" si="75"/>
        <v>2017Plan</v>
      </c>
      <c r="V4846" s="2">
        <f>DATE(A4846,INDEX(Map!$H$1:$H$12,MATCH(B4846,Map!$G$1:$G$12,0),0),1)</f>
        <v>44105</v>
      </c>
      <c r="W4846" t="str">
        <f>IF(AND(V4846&gt;=Map!$K$2,V4846&lt;=Map!$L$2),"Base",IF(AND(V4846&gt;=Map!$K$3,V4846&lt;=Map!$L$3),"Fcst","N/A"))</f>
        <v>N/A</v>
      </c>
      <c r="X4846" t="str">
        <f>INDEX(Map!$B$2:$B$86,MATCH(D4846,Map!$A$2:$A$86,0),0)</f>
        <v>N/A</v>
      </c>
      <c r="Y4846" s="7" t="str">
        <f>IF(INDEX(Map!$C$2:$C$86,MATCH(D4846,Map!$A$2:$A$86,0),0)="","N/A",E4846*INDEX(Map!$C$2:$C$86,MATCH(D4846,Map!$A$2:$A$86,0),0))</f>
        <v>N/A</v>
      </c>
      <c r="Z4846" s="7" t="str">
        <f>IF(INDEX(Map!$D$2:$D$86,MATCH(D4846,Map!$A$2:$A$86,0),0)="","N/A",E4846*INDEX(Map!$D$2:$D$86,MATCH(D4846,Map!$A$2:$A$86,0),0))</f>
        <v>N/A</v>
      </c>
      <c r="AA4846" t="str">
        <f>INDEX(Map!$E$2:$E$86,MATCH(D4846,Map!$A$2:$A$86,0),0)</f>
        <v>Purchases</v>
      </c>
    </row>
    <row r="4847" spans="1:27" x14ac:dyDescent="0.25">
      <c r="A4847" s="1" t="s">
        <v>122</v>
      </c>
      <c r="B4847" s="1" t="s">
        <v>116</v>
      </c>
      <c r="C4847" s="1">
        <v>58</v>
      </c>
      <c r="D4847" s="1" t="s">
        <v>81</v>
      </c>
      <c r="E4847" s="1">
        <v>0.1</v>
      </c>
      <c r="F4847" s="1">
        <v>0</v>
      </c>
      <c r="G4847" s="1">
        <v>0.4</v>
      </c>
      <c r="H4847" s="1">
        <v>1</v>
      </c>
      <c r="I4847" s="1" t="s">
        <v>63</v>
      </c>
      <c r="J4847" s="1" t="s">
        <v>63</v>
      </c>
      <c r="K4847" s="1">
        <v>1</v>
      </c>
      <c r="L4847" s="1">
        <v>26.3</v>
      </c>
      <c r="M4847" s="1">
        <v>1</v>
      </c>
      <c r="N4847" s="1" t="s">
        <v>63</v>
      </c>
      <c r="O4847" s="1">
        <v>0</v>
      </c>
      <c r="P4847" s="1">
        <v>0</v>
      </c>
      <c r="Q4847" s="1">
        <v>0</v>
      </c>
      <c r="R4847" s="1">
        <v>32.86</v>
      </c>
      <c r="S4847" s="1">
        <v>32.86</v>
      </c>
      <c r="T4847" s="1">
        <v>2</v>
      </c>
      <c r="U4847" s="3" t="str">
        <f t="shared" si="75"/>
        <v>2017Plan</v>
      </c>
      <c r="V4847" s="2">
        <f>DATE(A4847,INDEX(Map!$H$1:$H$12,MATCH(B4847,Map!$G$1:$G$12,0),0),1)</f>
        <v>44105</v>
      </c>
      <c r="W4847" t="str">
        <f>IF(AND(V4847&gt;=Map!$K$2,V4847&lt;=Map!$L$2),"Base",IF(AND(V4847&gt;=Map!$K$3,V4847&lt;=Map!$L$3),"Fcst","N/A"))</f>
        <v>N/A</v>
      </c>
      <c r="X4847" t="str">
        <f>INDEX(Map!$B$2:$B$86,MATCH(D4847,Map!$A$2:$A$86,0),0)</f>
        <v>N/A</v>
      </c>
      <c r="Y4847" s="7" t="str">
        <f>IF(INDEX(Map!$C$2:$C$86,MATCH(D4847,Map!$A$2:$A$86,0),0)="","N/A",E4847*INDEX(Map!$C$2:$C$86,MATCH(D4847,Map!$A$2:$A$86,0),0))</f>
        <v>N/A</v>
      </c>
      <c r="Z4847" s="7" t="str">
        <f>IF(INDEX(Map!$D$2:$D$86,MATCH(D4847,Map!$A$2:$A$86,0),0)="","N/A",E4847*INDEX(Map!$D$2:$D$86,MATCH(D4847,Map!$A$2:$A$86,0),0))</f>
        <v>N/A</v>
      </c>
      <c r="AA4847" t="str">
        <f>INDEX(Map!$E$2:$E$86,MATCH(D4847,Map!$A$2:$A$86,0),0)</f>
        <v>Purchases</v>
      </c>
    </row>
    <row r="4848" spans="1:27" x14ac:dyDescent="0.25">
      <c r="A4848" s="1" t="s">
        <v>122</v>
      </c>
      <c r="B4848" s="1" t="s">
        <v>116</v>
      </c>
      <c r="C4848" s="1">
        <v>59</v>
      </c>
      <c r="D4848" s="1" t="s">
        <v>82</v>
      </c>
      <c r="E4848" s="1">
        <v>0</v>
      </c>
      <c r="F4848" s="1">
        <v>0</v>
      </c>
      <c r="G4848" s="1">
        <v>0</v>
      </c>
      <c r="H4848" s="1">
        <v>0</v>
      </c>
      <c r="I4848" s="1" t="s">
        <v>63</v>
      </c>
      <c r="J4848" s="1" t="s">
        <v>63</v>
      </c>
      <c r="K4848" s="1">
        <v>0</v>
      </c>
      <c r="L4848" s="1">
        <v>0</v>
      </c>
      <c r="M4848" s="1">
        <v>0</v>
      </c>
      <c r="N4848" s="1" t="s">
        <v>63</v>
      </c>
      <c r="O4848" s="1">
        <v>0</v>
      </c>
      <c r="P4848" s="1">
        <v>0</v>
      </c>
      <c r="Q4848" s="1">
        <v>0</v>
      </c>
      <c r="R4848" s="1">
        <v>0</v>
      </c>
      <c r="S4848" s="1">
        <v>0</v>
      </c>
      <c r="T4848" s="1">
        <v>0</v>
      </c>
      <c r="U4848" s="3" t="str">
        <f t="shared" si="75"/>
        <v>2017Plan</v>
      </c>
      <c r="V4848" s="2">
        <f>DATE(A4848,INDEX(Map!$H$1:$H$12,MATCH(B4848,Map!$G$1:$G$12,0),0),1)</f>
        <v>44105</v>
      </c>
      <c r="W4848" t="str">
        <f>IF(AND(V4848&gt;=Map!$K$2,V4848&lt;=Map!$L$2),"Base",IF(AND(V4848&gt;=Map!$K$3,V4848&lt;=Map!$L$3),"Fcst","N/A"))</f>
        <v>N/A</v>
      </c>
      <c r="X4848" t="str">
        <f>INDEX(Map!$B$2:$B$86,MATCH(D4848,Map!$A$2:$A$86,0),0)</f>
        <v>N/A</v>
      </c>
      <c r="Y4848" s="7" t="str">
        <f>IF(INDEX(Map!$C$2:$C$86,MATCH(D4848,Map!$A$2:$A$86,0),0)="","N/A",E4848*INDEX(Map!$C$2:$C$86,MATCH(D4848,Map!$A$2:$A$86,0),0))</f>
        <v>N/A</v>
      </c>
      <c r="Z4848" s="7" t="str">
        <f>IF(INDEX(Map!$D$2:$D$86,MATCH(D4848,Map!$A$2:$A$86,0),0)="","N/A",E4848*INDEX(Map!$D$2:$D$86,MATCH(D4848,Map!$A$2:$A$86,0),0))</f>
        <v>N/A</v>
      </c>
      <c r="AA4848" t="str">
        <f>INDEX(Map!$E$2:$E$86,MATCH(D4848,Map!$A$2:$A$86,0),0)</f>
        <v>Purchases</v>
      </c>
    </row>
    <row r="4849" spans="1:27" x14ac:dyDescent="0.25">
      <c r="A4849" s="1" t="s">
        <v>122</v>
      </c>
      <c r="B4849" s="1" t="s">
        <v>116</v>
      </c>
      <c r="C4849" s="1">
        <v>60</v>
      </c>
      <c r="D4849" s="1" t="s">
        <v>83</v>
      </c>
      <c r="E4849" s="1">
        <v>-9.1</v>
      </c>
      <c r="F4849" s="1">
        <v>0</v>
      </c>
      <c r="G4849" s="1">
        <v>6.5</v>
      </c>
      <c r="H4849" s="1">
        <v>37</v>
      </c>
      <c r="I4849" s="1" t="s">
        <v>63</v>
      </c>
      <c r="J4849" s="1" t="s">
        <v>63</v>
      </c>
      <c r="K4849" s="1">
        <v>240</v>
      </c>
      <c r="L4849" s="1">
        <v>39.5</v>
      </c>
      <c r="M4849" s="1">
        <v>-361</v>
      </c>
      <c r="N4849" s="1" t="s">
        <v>63</v>
      </c>
      <c r="O4849" s="1">
        <v>0</v>
      </c>
      <c r="P4849" s="1">
        <v>0</v>
      </c>
      <c r="Q4849" s="1">
        <v>95</v>
      </c>
      <c r="R4849" s="1">
        <v>29.08</v>
      </c>
      <c r="S4849" s="1">
        <v>29.08</v>
      </c>
      <c r="T4849" s="1">
        <v>-266</v>
      </c>
      <c r="U4849" s="3" t="str">
        <f t="shared" si="75"/>
        <v>2017Plan</v>
      </c>
      <c r="V4849" s="2">
        <f>DATE(A4849,INDEX(Map!$H$1:$H$12,MATCH(B4849,Map!$G$1:$G$12,0),0),1)</f>
        <v>44105</v>
      </c>
      <c r="W4849" t="str">
        <f>IF(AND(V4849&gt;=Map!$K$2,V4849&lt;=Map!$L$2),"Base",IF(AND(V4849&gt;=Map!$K$3,V4849&lt;=Map!$L$3),"Fcst","N/A"))</f>
        <v>N/A</v>
      </c>
      <c r="X4849" t="str">
        <f>INDEX(Map!$B$2:$B$86,MATCH(D4849,Map!$A$2:$A$86,0),0)</f>
        <v>N/A</v>
      </c>
      <c r="Y4849" s="7" t="str">
        <f>IF(INDEX(Map!$C$2:$C$86,MATCH(D4849,Map!$A$2:$A$86,0),0)="","N/A",E4849*INDEX(Map!$C$2:$C$86,MATCH(D4849,Map!$A$2:$A$86,0),0))</f>
        <v>N/A</v>
      </c>
      <c r="Z4849" s="7" t="str">
        <f>IF(INDEX(Map!$D$2:$D$86,MATCH(D4849,Map!$A$2:$A$86,0),0)="","N/A",E4849*INDEX(Map!$D$2:$D$86,MATCH(D4849,Map!$A$2:$A$86,0),0))</f>
        <v>N/A</v>
      </c>
      <c r="AA4849" t="str">
        <f>INDEX(Map!$E$2:$E$86,MATCH(D4849,Map!$A$2:$A$86,0),0)</f>
        <v>Sales</v>
      </c>
    </row>
    <row r="4850" spans="1:27" x14ac:dyDescent="0.25">
      <c r="A4850" s="1" t="s">
        <v>122</v>
      </c>
      <c r="B4850" s="1" t="s">
        <v>116</v>
      </c>
      <c r="C4850" s="1">
        <v>61</v>
      </c>
      <c r="D4850" s="1" t="s">
        <v>84</v>
      </c>
      <c r="E4850" s="1">
        <v>-0.6</v>
      </c>
      <c r="F4850" s="1">
        <v>0</v>
      </c>
      <c r="G4850" s="1">
        <v>2.2999999999999998</v>
      </c>
      <c r="H4850" s="1">
        <v>31</v>
      </c>
      <c r="I4850" s="1" t="s">
        <v>63</v>
      </c>
      <c r="J4850" s="1" t="s">
        <v>63</v>
      </c>
      <c r="K4850" s="1">
        <v>248</v>
      </c>
      <c r="L4850" s="1">
        <v>31</v>
      </c>
      <c r="M4850" s="1">
        <v>-18</v>
      </c>
      <c r="N4850" s="1" t="s">
        <v>63</v>
      </c>
      <c r="O4850" s="1">
        <v>0</v>
      </c>
      <c r="P4850" s="1">
        <v>0</v>
      </c>
      <c r="Q4850" s="1">
        <v>5</v>
      </c>
      <c r="R4850" s="1">
        <v>22.73</v>
      </c>
      <c r="S4850" s="1">
        <v>22.73</v>
      </c>
      <c r="T4850" s="1">
        <v>-13</v>
      </c>
      <c r="U4850" s="3" t="str">
        <f t="shared" si="75"/>
        <v>2017Plan</v>
      </c>
      <c r="V4850" s="2">
        <f>DATE(A4850,INDEX(Map!$H$1:$H$12,MATCH(B4850,Map!$G$1:$G$12,0),0),1)</f>
        <v>44105</v>
      </c>
      <c r="W4850" t="str">
        <f>IF(AND(V4850&gt;=Map!$K$2,V4850&lt;=Map!$L$2),"Base",IF(AND(V4850&gt;=Map!$K$3,V4850&lt;=Map!$L$3),"Fcst","N/A"))</f>
        <v>N/A</v>
      </c>
      <c r="X4850" t="str">
        <f>INDEX(Map!$B$2:$B$86,MATCH(D4850,Map!$A$2:$A$86,0),0)</f>
        <v>N/A</v>
      </c>
      <c r="Y4850" s="7" t="str">
        <f>IF(INDEX(Map!$C$2:$C$86,MATCH(D4850,Map!$A$2:$A$86,0),0)="","N/A",E4850*INDEX(Map!$C$2:$C$86,MATCH(D4850,Map!$A$2:$A$86,0),0))</f>
        <v>N/A</v>
      </c>
      <c r="Z4850" s="7" t="str">
        <f>IF(INDEX(Map!$D$2:$D$86,MATCH(D4850,Map!$A$2:$A$86,0),0)="","N/A",E4850*INDEX(Map!$D$2:$D$86,MATCH(D4850,Map!$A$2:$A$86,0),0))</f>
        <v>N/A</v>
      </c>
      <c r="AA4850" t="str">
        <f>INDEX(Map!$E$2:$E$86,MATCH(D4850,Map!$A$2:$A$86,0),0)</f>
        <v>Sales</v>
      </c>
    </row>
    <row r="4851" spans="1:27" x14ac:dyDescent="0.25">
      <c r="A4851" s="1" t="s">
        <v>122</v>
      </c>
      <c r="B4851" s="1" t="s">
        <v>116</v>
      </c>
      <c r="C4851" s="1">
        <v>62</v>
      </c>
      <c r="D4851" s="1" t="s">
        <v>85</v>
      </c>
      <c r="E4851" s="1">
        <v>-2.7</v>
      </c>
      <c r="F4851" s="1">
        <v>0</v>
      </c>
      <c r="G4851" s="1">
        <v>9.6999999999999993</v>
      </c>
      <c r="H4851" s="1">
        <v>5</v>
      </c>
      <c r="I4851" s="1" t="s">
        <v>63</v>
      </c>
      <c r="J4851" s="1" t="s">
        <v>63</v>
      </c>
      <c r="K4851" s="1">
        <v>74</v>
      </c>
      <c r="L4851" s="1">
        <v>35.799999999999997</v>
      </c>
      <c r="M4851" s="1">
        <v>-97</v>
      </c>
      <c r="N4851" s="1" t="s">
        <v>63</v>
      </c>
      <c r="O4851" s="1">
        <v>0</v>
      </c>
      <c r="P4851" s="1">
        <v>0</v>
      </c>
      <c r="Q4851" s="1">
        <v>24</v>
      </c>
      <c r="R4851" s="1">
        <v>27.01</v>
      </c>
      <c r="S4851" s="1">
        <v>27.01</v>
      </c>
      <c r="T4851" s="1">
        <v>-73</v>
      </c>
      <c r="U4851" s="3" t="str">
        <f t="shared" si="75"/>
        <v>2017Plan</v>
      </c>
      <c r="V4851" s="2">
        <f>DATE(A4851,INDEX(Map!$H$1:$H$12,MATCH(B4851,Map!$G$1:$G$12,0),0),1)</f>
        <v>44105</v>
      </c>
      <c r="W4851" t="str">
        <f>IF(AND(V4851&gt;=Map!$K$2,V4851&lt;=Map!$L$2),"Base",IF(AND(V4851&gt;=Map!$K$3,V4851&lt;=Map!$L$3),"Fcst","N/A"))</f>
        <v>N/A</v>
      </c>
      <c r="X4851" t="str">
        <f>INDEX(Map!$B$2:$B$86,MATCH(D4851,Map!$A$2:$A$86,0),0)</f>
        <v>N/A</v>
      </c>
      <c r="Y4851" s="7" t="str">
        <f>IF(INDEX(Map!$C$2:$C$86,MATCH(D4851,Map!$A$2:$A$86,0),0)="","N/A",E4851*INDEX(Map!$C$2:$C$86,MATCH(D4851,Map!$A$2:$A$86,0),0))</f>
        <v>N/A</v>
      </c>
      <c r="Z4851" s="7" t="str">
        <f>IF(INDEX(Map!$D$2:$D$86,MATCH(D4851,Map!$A$2:$A$86,0),0)="","N/A",E4851*INDEX(Map!$D$2:$D$86,MATCH(D4851,Map!$A$2:$A$86,0),0))</f>
        <v>N/A</v>
      </c>
      <c r="AA4851" t="str">
        <f>INDEX(Map!$E$2:$E$86,MATCH(D4851,Map!$A$2:$A$86,0),0)</f>
        <v>Sales</v>
      </c>
    </row>
    <row r="4852" spans="1:27" x14ac:dyDescent="0.25">
      <c r="A4852" s="1" t="s">
        <v>122</v>
      </c>
      <c r="B4852" s="1" t="s">
        <v>116</v>
      </c>
      <c r="C4852" s="1">
        <v>63</v>
      </c>
      <c r="D4852" s="1" t="s">
        <v>86</v>
      </c>
      <c r="E4852" s="1">
        <v>-1.2</v>
      </c>
      <c r="F4852" s="1">
        <v>0</v>
      </c>
      <c r="G4852" s="1">
        <v>5.3</v>
      </c>
      <c r="H4852" s="1">
        <v>4</v>
      </c>
      <c r="I4852" s="1" t="s">
        <v>63</v>
      </c>
      <c r="J4852" s="1" t="s">
        <v>63</v>
      </c>
      <c r="K4852" s="1">
        <v>64</v>
      </c>
      <c r="L4852" s="1">
        <v>35.1</v>
      </c>
      <c r="M4852" s="1">
        <v>-42</v>
      </c>
      <c r="N4852" s="1" t="s">
        <v>63</v>
      </c>
      <c r="O4852" s="1">
        <v>0</v>
      </c>
      <c r="P4852" s="1">
        <v>0</v>
      </c>
      <c r="Q4852" s="1">
        <v>10</v>
      </c>
      <c r="R4852" s="1">
        <v>26.44</v>
      </c>
      <c r="S4852" s="1">
        <v>26.44</v>
      </c>
      <c r="T4852" s="1">
        <v>-32</v>
      </c>
      <c r="U4852" s="3" t="str">
        <f t="shared" si="75"/>
        <v>2017Plan</v>
      </c>
      <c r="V4852" s="2">
        <f>DATE(A4852,INDEX(Map!$H$1:$H$12,MATCH(B4852,Map!$G$1:$G$12,0),0),1)</f>
        <v>44105</v>
      </c>
      <c r="W4852" t="str">
        <f>IF(AND(V4852&gt;=Map!$K$2,V4852&lt;=Map!$L$2),"Base",IF(AND(V4852&gt;=Map!$K$3,V4852&lt;=Map!$L$3),"Fcst","N/A"))</f>
        <v>N/A</v>
      </c>
      <c r="X4852" t="str">
        <f>INDEX(Map!$B$2:$B$86,MATCH(D4852,Map!$A$2:$A$86,0),0)</f>
        <v>N/A</v>
      </c>
      <c r="Y4852" s="7" t="str">
        <f>IF(INDEX(Map!$C$2:$C$86,MATCH(D4852,Map!$A$2:$A$86,0),0)="","N/A",E4852*INDEX(Map!$C$2:$C$86,MATCH(D4852,Map!$A$2:$A$86,0),0))</f>
        <v>N/A</v>
      </c>
      <c r="Z4852" s="7" t="str">
        <f>IF(INDEX(Map!$D$2:$D$86,MATCH(D4852,Map!$A$2:$A$86,0),0)="","N/A",E4852*INDEX(Map!$D$2:$D$86,MATCH(D4852,Map!$A$2:$A$86,0),0))</f>
        <v>N/A</v>
      </c>
      <c r="AA4852" t="str">
        <f>INDEX(Map!$E$2:$E$86,MATCH(D4852,Map!$A$2:$A$86,0),0)</f>
        <v>Sales</v>
      </c>
    </row>
    <row r="4853" spans="1:27" x14ac:dyDescent="0.25">
      <c r="A4853" s="1" t="s">
        <v>122</v>
      </c>
      <c r="B4853" s="1" t="s">
        <v>116</v>
      </c>
      <c r="C4853" s="1">
        <v>64</v>
      </c>
      <c r="D4853" s="1" t="s">
        <v>87</v>
      </c>
      <c r="E4853" s="1">
        <v>0</v>
      </c>
      <c r="F4853" s="1">
        <v>0</v>
      </c>
      <c r="G4853" s="1">
        <v>0</v>
      </c>
      <c r="H4853" s="1">
        <v>0</v>
      </c>
      <c r="I4853" s="1" t="s">
        <v>63</v>
      </c>
      <c r="J4853" s="1" t="s">
        <v>63</v>
      </c>
      <c r="K4853" s="1">
        <v>0</v>
      </c>
      <c r="L4853" s="1">
        <v>0</v>
      </c>
      <c r="M4853" s="1">
        <v>0</v>
      </c>
      <c r="N4853" s="1" t="s">
        <v>63</v>
      </c>
      <c r="O4853" s="1">
        <v>0</v>
      </c>
      <c r="P4853" s="1">
        <v>0</v>
      </c>
      <c r="Q4853" s="1">
        <v>0</v>
      </c>
      <c r="R4853" s="1">
        <v>0</v>
      </c>
      <c r="S4853" s="1">
        <v>0</v>
      </c>
      <c r="T4853" s="1">
        <v>0</v>
      </c>
      <c r="U4853" s="3" t="str">
        <f t="shared" si="75"/>
        <v>2017Plan</v>
      </c>
      <c r="V4853" s="2">
        <f>DATE(A4853,INDEX(Map!$H$1:$H$12,MATCH(B4853,Map!$G$1:$G$12,0),0),1)</f>
        <v>44105</v>
      </c>
      <c r="W4853" t="str">
        <f>IF(AND(V4853&gt;=Map!$K$2,V4853&lt;=Map!$L$2),"Base",IF(AND(V4853&gt;=Map!$K$3,V4853&lt;=Map!$L$3),"Fcst","N/A"))</f>
        <v>N/A</v>
      </c>
      <c r="X4853" t="str">
        <f>INDEX(Map!$B$2:$B$86,MATCH(D4853,Map!$A$2:$A$86,0),0)</f>
        <v>N/A</v>
      </c>
      <c r="Y4853" s="7" t="str">
        <f>IF(INDEX(Map!$C$2:$C$86,MATCH(D4853,Map!$A$2:$A$86,0),0)="","N/A",E4853*INDEX(Map!$C$2:$C$86,MATCH(D4853,Map!$A$2:$A$86,0),0))</f>
        <v>N/A</v>
      </c>
      <c r="Z4853" s="7" t="str">
        <f>IF(INDEX(Map!$D$2:$D$86,MATCH(D4853,Map!$A$2:$A$86,0),0)="","N/A",E4853*INDEX(Map!$D$2:$D$86,MATCH(D4853,Map!$A$2:$A$86,0),0))</f>
        <v>N/A</v>
      </c>
      <c r="AA4853" t="str">
        <f>INDEX(Map!$E$2:$E$86,MATCH(D4853,Map!$A$2:$A$86,0),0)</f>
        <v>Sales</v>
      </c>
    </row>
    <row r="4854" spans="1:27" x14ac:dyDescent="0.25">
      <c r="A4854" s="1" t="s">
        <v>122</v>
      </c>
      <c r="B4854" s="1" t="s">
        <v>116</v>
      </c>
      <c r="C4854" s="1">
        <v>65</v>
      </c>
      <c r="D4854" s="1" t="s">
        <v>88</v>
      </c>
      <c r="E4854" s="1">
        <v>0</v>
      </c>
      <c r="F4854" s="1">
        <v>0</v>
      </c>
      <c r="G4854" s="1">
        <v>0</v>
      </c>
      <c r="H4854" s="1">
        <v>0</v>
      </c>
      <c r="I4854" s="1" t="s">
        <v>63</v>
      </c>
      <c r="J4854" s="1" t="s">
        <v>63</v>
      </c>
      <c r="K4854" s="1">
        <v>0</v>
      </c>
      <c r="L4854" s="1">
        <v>0</v>
      </c>
      <c r="M4854" s="1">
        <v>0</v>
      </c>
      <c r="N4854" s="1" t="s">
        <v>63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</v>
      </c>
      <c r="U4854" s="3" t="str">
        <f t="shared" si="75"/>
        <v>2017Plan</v>
      </c>
      <c r="V4854" s="2">
        <f>DATE(A4854,INDEX(Map!$H$1:$H$12,MATCH(B4854,Map!$G$1:$G$12,0),0),1)</f>
        <v>44105</v>
      </c>
      <c r="W4854" t="str">
        <f>IF(AND(V4854&gt;=Map!$K$2,V4854&lt;=Map!$L$2),"Base",IF(AND(V4854&gt;=Map!$K$3,V4854&lt;=Map!$L$3),"Fcst","N/A"))</f>
        <v>N/A</v>
      </c>
      <c r="X4854" t="str">
        <f>INDEX(Map!$B$2:$B$86,MATCH(D4854,Map!$A$2:$A$86,0),0)</f>
        <v>N/A</v>
      </c>
      <c r="Y4854" s="7" t="str">
        <f>IF(INDEX(Map!$C$2:$C$86,MATCH(D4854,Map!$A$2:$A$86,0),0)="","N/A",E4854*INDEX(Map!$C$2:$C$86,MATCH(D4854,Map!$A$2:$A$86,0),0))</f>
        <v>N/A</v>
      </c>
      <c r="Z4854" s="7" t="str">
        <f>IF(INDEX(Map!$D$2:$D$86,MATCH(D4854,Map!$A$2:$A$86,0),0)="","N/A",E4854*INDEX(Map!$D$2:$D$86,MATCH(D4854,Map!$A$2:$A$86,0),0))</f>
        <v>N/A</v>
      </c>
      <c r="AA4854" t="str">
        <f>INDEX(Map!$E$2:$E$86,MATCH(D4854,Map!$A$2:$A$86,0),0)</f>
        <v>Sales</v>
      </c>
    </row>
    <row r="4855" spans="1:27" x14ac:dyDescent="0.25">
      <c r="A4855" s="1" t="s">
        <v>122</v>
      </c>
      <c r="B4855" s="1" t="s">
        <v>116</v>
      </c>
      <c r="C4855" s="1">
        <v>66</v>
      </c>
      <c r="D4855" s="1" t="s">
        <v>89</v>
      </c>
      <c r="E4855" s="1">
        <v>0</v>
      </c>
      <c r="F4855" s="1">
        <v>0</v>
      </c>
      <c r="G4855" s="1">
        <v>0</v>
      </c>
      <c r="H4855" s="1">
        <v>0</v>
      </c>
      <c r="I4855" s="1" t="s">
        <v>63</v>
      </c>
      <c r="J4855" s="1" t="s">
        <v>63</v>
      </c>
      <c r="K4855" s="1">
        <v>0</v>
      </c>
      <c r="L4855" s="1">
        <v>0</v>
      </c>
      <c r="M4855" s="1">
        <v>0</v>
      </c>
      <c r="N4855" s="1" t="s">
        <v>63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0</v>
      </c>
      <c r="U4855" s="3" t="str">
        <f t="shared" si="75"/>
        <v>2017Plan</v>
      </c>
      <c r="V4855" s="2">
        <f>DATE(A4855,INDEX(Map!$H$1:$H$12,MATCH(B4855,Map!$G$1:$G$12,0),0),1)</f>
        <v>44105</v>
      </c>
      <c r="W4855" t="str">
        <f>IF(AND(V4855&gt;=Map!$K$2,V4855&lt;=Map!$L$2),"Base",IF(AND(V4855&gt;=Map!$K$3,V4855&lt;=Map!$L$3),"Fcst","N/A"))</f>
        <v>N/A</v>
      </c>
      <c r="X4855" t="str">
        <f>INDEX(Map!$B$2:$B$86,MATCH(D4855,Map!$A$2:$A$86,0),0)</f>
        <v>N/A</v>
      </c>
      <c r="Y4855" s="7" t="str">
        <f>IF(INDEX(Map!$C$2:$C$86,MATCH(D4855,Map!$A$2:$A$86,0),0)="","N/A",E4855*INDEX(Map!$C$2:$C$86,MATCH(D4855,Map!$A$2:$A$86,0),0))</f>
        <v>N/A</v>
      </c>
      <c r="Z4855" s="7" t="str">
        <f>IF(INDEX(Map!$D$2:$D$86,MATCH(D4855,Map!$A$2:$A$86,0),0)="","N/A",E4855*INDEX(Map!$D$2:$D$86,MATCH(D4855,Map!$A$2:$A$86,0),0))</f>
        <v>N/A</v>
      </c>
      <c r="AA4855" t="str">
        <f>INDEX(Map!$E$2:$E$86,MATCH(D4855,Map!$A$2:$A$86,0),0)</f>
        <v>Sales</v>
      </c>
    </row>
    <row r="4856" spans="1:27" x14ac:dyDescent="0.25">
      <c r="A4856" s="1" t="s">
        <v>122</v>
      </c>
      <c r="B4856" s="1" t="s">
        <v>116</v>
      </c>
      <c r="C4856" s="1">
        <v>67</v>
      </c>
      <c r="D4856" s="1" t="s">
        <v>90</v>
      </c>
      <c r="E4856" s="1">
        <v>0</v>
      </c>
      <c r="F4856" s="1">
        <v>0</v>
      </c>
      <c r="G4856" s="1">
        <v>0</v>
      </c>
      <c r="H4856" s="1">
        <v>0</v>
      </c>
      <c r="I4856" s="1" t="s">
        <v>63</v>
      </c>
      <c r="J4856" s="1" t="s">
        <v>63</v>
      </c>
      <c r="K4856" s="1">
        <v>0</v>
      </c>
      <c r="L4856" s="1">
        <v>0</v>
      </c>
      <c r="M4856" s="1">
        <v>0</v>
      </c>
      <c r="N4856" s="1" t="s">
        <v>63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</v>
      </c>
      <c r="U4856" s="3" t="str">
        <f t="shared" si="75"/>
        <v>2017Plan</v>
      </c>
      <c r="V4856" s="2">
        <f>DATE(A4856,INDEX(Map!$H$1:$H$12,MATCH(B4856,Map!$G$1:$G$12,0),0),1)</f>
        <v>44105</v>
      </c>
      <c r="W4856" t="str">
        <f>IF(AND(V4856&gt;=Map!$K$2,V4856&lt;=Map!$L$2),"Base",IF(AND(V4856&gt;=Map!$K$3,V4856&lt;=Map!$L$3),"Fcst","N/A"))</f>
        <v>N/A</v>
      </c>
      <c r="X4856" t="str">
        <f>INDEX(Map!$B$2:$B$86,MATCH(D4856,Map!$A$2:$A$86,0),0)</f>
        <v>N/A</v>
      </c>
      <c r="Y4856" s="7" t="str">
        <f>IF(INDEX(Map!$C$2:$C$86,MATCH(D4856,Map!$A$2:$A$86,0),0)="","N/A",E4856*INDEX(Map!$C$2:$C$86,MATCH(D4856,Map!$A$2:$A$86,0),0))</f>
        <v>N/A</v>
      </c>
      <c r="Z4856" s="7" t="str">
        <f>IF(INDEX(Map!$D$2:$D$86,MATCH(D4856,Map!$A$2:$A$86,0),0)="","N/A",E4856*INDEX(Map!$D$2:$D$86,MATCH(D4856,Map!$A$2:$A$86,0),0))</f>
        <v>N/A</v>
      </c>
      <c r="AA4856" t="str">
        <f>INDEX(Map!$E$2:$E$86,MATCH(D4856,Map!$A$2:$A$86,0),0)</f>
        <v>Sales</v>
      </c>
    </row>
    <row r="4857" spans="1:27" x14ac:dyDescent="0.25">
      <c r="A4857" s="1" t="s">
        <v>122</v>
      </c>
      <c r="B4857" s="1" t="s">
        <v>116</v>
      </c>
      <c r="C4857" s="1">
        <v>68</v>
      </c>
      <c r="D4857" s="1" t="s">
        <v>91</v>
      </c>
      <c r="E4857" s="1">
        <v>0</v>
      </c>
      <c r="F4857" s="1">
        <v>0</v>
      </c>
      <c r="G4857" s="1">
        <v>0</v>
      </c>
      <c r="H4857" s="1">
        <v>0</v>
      </c>
      <c r="I4857" s="1" t="s">
        <v>63</v>
      </c>
      <c r="J4857" s="1" t="s">
        <v>63</v>
      </c>
      <c r="K4857" s="1">
        <v>0</v>
      </c>
      <c r="L4857" s="1">
        <v>0</v>
      </c>
      <c r="M4857" s="1">
        <v>0</v>
      </c>
      <c r="N4857" s="1" t="s">
        <v>63</v>
      </c>
      <c r="O4857" s="1">
        <v>0</v>
      </c>
      <c r="P4857" s="1">
        <v>0</v>
      </c>
      <c r="Q4857" s="1">
        <v>0</v>
      </c>
      <c r="R4857" s="1">
        <v>0</v>
      </c>
      <c r="S4857" s="1">
        <v>0</v>
      </c>
      <c r="T4857" s="1">
        <v>0</v>
      </c>
      <c r="U4857" s="3" t="str">
        <f t="shared" si="75"/>
        <v>2017Plan</v>
      </c>
      <c r="V4857" s="2">
        <f>DATE(A4857,INDEX(Map!$H$1:$H$12,MATCH(B4857,Map!$G$1:$G$12,0),0),1)</f>
        <v>44105</v>
      </c>
      <c r="W4857" t="str">
        <f>IF(AND(V4857&gt;=Map!$K$2,V4857&lt;=Map!$L$2),"Base",IF(AND(V4857&gt;=Map!$K$3,V4857&lt;=Map!$L$3),"Fcst","N/A"))</f>
        <v>N/A</v>
      </c>
      <c r="X4857" t="str">
        <f>INDEX(Map!$B$2:$B$86,MATCH(D4857,Map!$A$2:$A$86,0),0)</f>
        <v>N/A</v>
      </c>
      <c r="Y4857" s="7" t="str">
        <f>IF(INDEX(Map!$C$2:$C$86,MATCH(D4857,Map!$A$2:$A$86,0),0)="","N/A",E4857*INDEX(Map!$C$2:$C$86,MATCH(D4857,Map!$A$2:$A$86,0),0))</f>
        <v>N/A</v>
      </c>
      <c r="Z4857" s="7" t="str">
        <f>IF(INDEX(Map!$D$2:$D$86,MATCH(D4857,Map!$A$2:$A$86,0),0)="","N/A",E4857*INDEX(Map!$D$2:$D$86,MATCH(D4857,Map!$A$2:$A$86,0),0))</f>
        <v>N/A</v>
      </c>
      <c r="AA4857" t="str">
        <f>INDEX(Map!$E$2:$E$86,MATCH(D4857,Map!$A$2:$A$86,0),0)</f>
        <v>CSR</v>
      </c>
    </row>
    <row r="4858" spans="1:27" x14ac:dyDescent="0.25">
      <c r="A4858" s="1" t="s">
        <v>122</v>
      </c>
      <c r="B4858" s="1" t="s">
        <v>116</v>
      </c>
      <c r="C4858" s="1">
        <v>69</v>
      </c>
      <c r="D4858" s="1" t="s">
        <v>92</v>
      </c>
      <c r="E4858" s="1">
        <v>0</v>
      </c>
      <c r="F4858" s="1">
        <v>0</v>
      </c>
      <c r="G4858" s="1">
        <v>0</v>
      </c>
      <c r="H4858" s="1">
        <v>0</v>
      </c>
      <c r="I4858" s="1" t="s">
        <v>63</v>
      </c>
      <c r="J4858" s="1" t="s">
        <v>63</v>
      </c>
      <c r="K4858" s="1">
        <v>0</v>
      </c>
      <c r="L4858" s="1">
        <v>0</v>
      </c>
      <c r="M4858" s="1">
        <v>0</v>
      </c>
      <c r="N4858" s="1" t="s">
        <v>63</v>
      </c>
      <c r="O4858" s="1">
        <v>0</v>
      </c>
      <c r="P4858" s="1">
        <v>0</v>
      </c>
      <c r="Q4858" s="1">
        <v>0</v>
      </c>
      <c r="R4858" s="1">
        <v>0</v>
      </c>
      <c r="S4858" s="1">
        <v>0</v>
      </c>
      <c r="T4858" s="1">
        <v>0</v>
      </c>
      <c r="U4858" s="3" t="str">
        <f t="shared" si="75"/>
        <v>2017Plan</v>
      </c>
      <c r="V4858" s="2">
        <f>DATE(A4858,INDEX(Map!$H$1:$H$12,MATCH(B4858,Map!$G$1:$G$12,0),0),1)</f>
        <v>44105</v>
      </c>
      <c r="W4858" t="str">
        <f>IF(AND(V4858&gt;=Map!$K$2,V4858&lt;=Map!$L$2),"Base",IF(AND(V4858&gt;=Map!$K$3,V4858&lt;=Map!$L$3),"Fcst","N/A"))</f>
        <v>N/A</v>
      </c>
      <c r="X4858" t="str">
        <f>INDEX(Map!$B$2:$B$86,MATCH(D4858,Map!$A$2:$A$86,0),0)</f>
        <v>N/A</v>
      </c>
      <c r="Y4858" s="7" t="str">
        <f>IF(INDEX(Map!$C$2:$C$86,MATCH(D4858,Map!$A$2:$A$86,0),0)="","N/A",E4858*INDEX(Map!$C$2:$C$86,MATCH(D4858,Map!$A$2:$A$86,0),0))</f>
        <v>N/A</v>
      </c>
      <c r="Z4858" s="7" t="str">
        <f>IF(INDEX(Map!$D$2:$D$86,MATCH(D4858,Map!$A$2:$A$86,0),0)="","N/A",E4858*INDEX(Map!$D$2:$D$86,MATCH(D4858,Map!$A$2:$A$86,0),0))</f>
        <v>N/A</v>
      </c>
      <c r="AA4858" t="str">
        <f>INDEX(Map!$E$2:$E$86,MATCH(D4858,Map!$A$2:$A$86,0),0)</f>
        <v>CSR</v>
      </c>
    </row>
    <row r="4859" spans="1:27" x14ac:dyDescent="0.25">
      <c r="A4859" s="1" t="s">
        <v>122</v>
      </c>
      <c r="B4859" s="1" t="s">
        <v>116</v>
      </c>
      <c r="C4859" s="1">
        <v>70</v>
      </c>
      <c r="D4859" s="1" t="s">
        <v>93</v>
      </c>
      <c r="E4859" s="1">
        <v>0</v>
      </c>
      <c r="F4859" s="1">
        <v>0</v>
      </c>
      <c r="G4859" s="1">
        <v>0</v>
      </c>
      <c r="H4859" s="1">
        <v>0</v>
      </c>
      <c r="I4859" s="1" t="s">
        <v>63</v>
      </c>
      <c r="J4859" s="1" t="s">
        <v>63</v>
      </c>
      <c r="K4859" s="1">
        <v>0</v>
      </c>
      <c r="L4859" s="1">
        <v>0</v>
      </c>
      <c r="M4859" s="1">
        <v>0</v>
      </c>
      <c r="N4859" s="1" t="s">
        <v>63</v>
      </c>
      <c r="O4859" s="1">
        <v>0</v>
      </c>
      <c r="P4859" s="1">
        <v>0</v>
      </c>
      <c r="Q4859" s="1">
        <v>0</v>
      </c>
      <c r="R4859" s="1">
        <v>0</v>
      </c>
      <c r="S4859" s="1">
        <v>0</v>
      </c>
      <c r="T4859" s="1">
        <v>0</v>
      </c>
      <c r="U4859" s="3" t="str">
        <f t="shared" si="75"/>
        <v>2017Plan</v>
      </c>
      <c r="V4859" s="2">
        <f>DATE(A4859,INDEX(Map!$H$1:$H$12,MATCH(B4859,Map!$G$1:$G$12,0),0),1)</f>
        <v>44105</v>
      </c>
      <c r="W4859" t="str">
        <f>IF(AND(V4859&gt;=Map!$K$2,V4859&lt;=Map!$L$2),"Base",IF(AND(V4859&gt;=Map!$K$3,V4859&lt;=Map!$L$3),"Fcst","N/A"))</f>
        <v>N/A</v>
      </c>
      <c r="X4859" t="str">
        <f>INDEX(Map!$B$2:$B$86,MATCH(D4859,Map!$A$2:$A$86,0),0)</f>
        <v>N/A</v>
      </c>
      <c r="Y4859" s="7" t="str">
        <f>IF(INDEX(Map!$C$2:$C$86,MATCH(D4859,Map!$A$2:$A$86,0),0)="","N/A",E4859*INDEX(Map!$C$2:$C$86,MATCH(D4859,Map!$A$2:$A$86,0),0))</f>
        <v>N/A</v>
      </c>
      <c r="Z4859" s="7" t="str">
        <f>IF(INDEX(Map!$D$2:$D$86,MATCH(D4859,Map!$A$2:$A$86,0),0)="","N/A",E4859*INDEX(Map!$D$2:$D$86,MATCH(D4859,Map!$A$2:$A$86,0),0))</f>
        <v>N/A</v>
      </c>
      <c r="AA4859" t="str">
        <f>INDEX(Map!$E$2:$E$86,MATCH(D4859,Map!$A$2:$A$86,0),0)</f>
        <v>CSR</v>
      </c>
    </row>
    <row r="4860" spans="1:27" x14ac:dyDescent="0.25">
      <c r="A4860" s="1" t="s">
        <v>122</v>
      </c>
      <c r="B4860" s="1" t="s">
        <v>116</v>
      </c>
      <c r="C4860" s="1">
        <v>71</v>
      </c>
      <c r="D4860" s="1" t="s">
        <v>94</v>
      </c>
      <c r="E4860" s="1">
        <v>0</v>
      </c>
      <c r="F4860" s="1">
        <v>0</v>
      </c>
      <c r="G4860" s="1">
        <v>0</v>
      </c>
      <c r="H4860" s="1">
        <v>0</v>
      </c>
      <c r="I4860" s="1" t="s">
        <v>63</v>
      </c>
      <c r="J4860" s="1" t="s">
        <v>63</v>
      </c>
      <c r="K4860" s="1">
        <v>0</v>
      </c>
      <c r="L4860" s="1">
        <v>0</v>
      </c>
      <c r="M4860" s="1">
        <v>0</v>
      </c>
      <c r="N4860" s="1" t="s">
        <v>63</v>
      </c>
      <c r="O4860" s="1">
        <v>0</v>
      </c>
      <c r="P4860" s="1">
        <v>0</v>
      </c>
      <c r="Q4860" s="1">
        <v>0</v>
      </c>
      <c r="R4860" s="1">
        <v>0</v>
      </c>
      <c r="S4860" s="1">
        <v>0</v>
      </c>
      <c r="T4860" s="1">
        <v>0</v>
      </c>
      <c r="U4860" s="3" t="str">
        <f t="shared" si="75"/>
        <v>2017Plan</v>
      </c>
      <c r="V4860" s="2">
        <f>DATE(A4860,INDEX(Map!$H$1:$H$12,MATCH(B4860,Map!$G$1:$G$12,0),0),1)</f>
        <v>44105</v>
      </c>
      <c r="W4860" t="str">
        <f>IF(AND(V4860&gt;=Map!$K$2,V4860&lt;=Map!$L$2),"Base",IF(AND(V4860&gt;=Map!$K$3,V4860&lt;=Map!$L$3),"Fcst","N/A"))</f>
        <v>N/A</v>
      </c>
      <c r="X4860" t="str">
        <f>INDEX(Map!$B$2:$B$86,MATCH(D4860,Map!$A$2:$A$86,0),0)</f>
        <v>N/A</v>
      </c>
      <c r="Y4860" s="7" t="str">
        <f>IF(INDEX(Map!$C$2:$C$86,MATCH(D4860,Map!$A$2:$A$86,0),0)="","N/A",E4860*INDEX(Map!$C$2:$C$86,MATCH(D4860,Map!$A$2:$A$86,0),0))</f>
        <v>N/A</v>
      </c>
      <c r="Z4860" s="7" t="str">
        <f>IF(INDEX(Map!$D$2:$D$86,MATCH(D4860,Map!$A$2:$A$86,0),0)="","N/A",E4860*INDEX(Map!$D$2:$D$86,MATCH(D4860,Map!$A$2:$A$86,0),0))</f>
        <v>N/A</v>
      </c>
      <c r="AA4860" t="str">
        <f>INDEX(Map!$E$2:$E$86,MATCH(D4860,Map!$A$2:$A$86,0),0)</f>
        <v>CSR</v>
      </c>
    </row>
    <row r="4861" spans="1:27" x14ac:dyDescent="0.25">
      <c r="A4861" s="1" t="s">
        <v>122</v>
      </c>
      <c r="B4861" s="1" t="s">
        <v>116</v>
      </c>
      <c r="C4861" s="1">
        <v>72</v>
      </c>
      <c r="D4861" s="1" t="s">
        <v>95</v>
      </c>
      <c r="E4861" s="1">
        <v>0</v>
      </c>
      <c r="F4861" s="1">
        <v>0</v>
      </c>
      <c r="G4861" s="1">
        <v>0</v>
      </c>
      <c r="H4861" s="1">
        <v>0</v>
      </c>
      <c r="I4861" s="1" t="s">
        <v>63</v>
      </c>
      <c r="J4861" s="1" t="s">
        <v>63</v>
      </c>
      <c r="K4861" s="1">
        <v>0</v>
      </c>
      <c r="L4861" s="1">
        <v>0</v>
      </c>
      <c r="M4861" s="1">
        <v>0</v>
      </c>
      <c r="N4861" s="1" t="s">
        <v>63</v>
      </c>
      <c r="O4861" s="1">
        <v>0</v>
      </c>
      <c r="P4861" s="1">
        <v>0</v>
      </c>
      <c r="Q4861" s="1">
        <v>0</v>
      </c>
      <c r="R4861" s="1">
        <v>0</v>
      </c>
      <c r="S4861" s="1">
        <v>0</v>
      </c>
      <c r="T4861" s="1">
        <v>0</v>
      </c>
      <c r="U4861" s="3" t="str">
        <f t="shared" si="75"/>
        <v>2017Plan</v>
      </c>
      <c r="V4861" s="2">
        <f>DATE(A4861,INDEX(Map!$H$1:$H$12,MATCH(B4861,Map!$G$1:$G$12,0),0),1)</f>
        <v>44105</v>
      </c>
      <c r="W4861" t="str">
        <f>IF(AND(V4861&gt;=Map!$K$2,V4861&lt;=Map!$L$2),"Base",IF(AND(V4861&gt;=Map!$K$3,V4861&lt;=Map!$L$3),"Fcst","N/A"))</f>
        <v>N/A</v>
      </c>
      <c r="X4861" t="str">
        <f>INDEX(Map!$B$2:$B$86,MATCH(D4861,Map!$A$2:$A$86,0),0)</f>
        <v>N/A</v>
      </c>
      <c r="Y4861" s="7" t="str">
        <f>IF(INDEX(Map!$C$2:$C$86,MATCH(D4861,Map!$A$2:$A$86,0),0)="","N/A",E4861*INDEX(Map!$C$2:$C$86,MATCH(D4861,Map!$A$2:$A$86,0),0))</f>
        <v>N/A</v>
      </c>
      <c r="Z4861" s="7" t="str">
        <f>IF(INDEX(Map!$D$2:$D$86,MATCH(D4861,Map!$A$2:$A$86,0),0)="","N/A",E4861*INDEX(Map!$D$2:$D$86,MATCH(D4861,Map!$A$2:$A$86,0),0))</f>
        <v>N/A</v>
      </c>
      <c r="AA4861" t="str">
        <f>INDEX(Map!$E$2:$E$86,MATCH(D4861,Map!$A$2:$A$86,0),0)</f>
        <v>CSR</v>
      </c>
    </row>
    <row r="4862" spans="1:27" x14ac:dyDescent="0.25">
      <c r="A4862" s="1" t="s">
        <v>122</v>
      </c>
      <c r="B4862" s="1" t="s">
        <v>116</v>
      </c>
      <c r="C4862" s="1">
        <v>73</v>
      </c>
      <c r="D4862" s="1" t="s">
        <v>96</v>
      </c>
      <c r="E4862" s="1">
        <v>0</v>
      </c>
      <c r="F4862" s="1">
        <v>0</v>
      </c>
      <c r="G4862" s="1">
        <v>0</v>
      </c>
      <c r="H4862" s="1">
        <v>0</v>
      </c>
      <c r="I4862" s="1" t="s">
        <v>63</v>
      </c>
      <c r="J4862" s="1" t="s">
        <v>63</v>
      </c>
      <c r="K4862" s="1">
        <v>0</v>
      </c>
      <c r="L4862" s="1">
        <v>0</v>
      </c>
      <c r="M4862" s="1">
        <v>0</v>
      </c>
      <c r="N4862" s="1" t="s">
        <v>63</v>
      </c>
      <c r="O4862" s="1">
        <v>0</v>
      </c>
      <c r="P4862" s="1">
        <v>0</v>
      </c>
      <c r="Q4862" s="1">
        <v>0</v>
      </c>
      <c r="R4862" s="1">
        <v>0</v>
      </c>
      <c r="S4862" s="1">
        <v>0</v>
      </c>
      <c r="T4862" s="1">
        <v>0</v>
      </c>
      <c r="U4862" s="3" t="str">
        <f t="shared" si="75"/>
        <v>2017Plan</v>
      </c>
      <c r="V4862" s="2">
        <f>DATE(A4862,INDEX(Map!$H$1:$H$12,MATCH(B4862,Map!$G$1:$G$12,0),0),1)</f>
        <v>44105</v>
      </c>
      <c r="W4862" t="str">
        <f>IF(AND(V4862&gt;=Map!$K$2,V4862&lt;=Map!$L$2),"Base",IF(AND(V4862&gt;=Map!$K$3,V4862&lt;=Map!$L$3),"Fcst","N/A"))</f>
        <v>N/A</v>
      </c>
      <c r="X4862" t="str">
        <f>INDEX(Map!$B$2:$B$86,MATCH(D4862,Map!$A$2:$A$86,0),0)</f>
        <v>N/A</v>
      </c>
      <c r="Y4862" s="7" t="str">
        <f>IF(INDEX(Map!$C$2:$C$86,MATCH(D4862,Map!$A$2:$A$86,0),0)="","N/A",E4862*INDEX(Map!$C$2:$C$86,MATCH(D4862,Map!$A$2:$A$86,0),0))</f>
        <v>N/A</v>
      </c>
      <c r="Z4862" s="7" t="str">
        <f>IF(INDEX(Map!$D$2:$D$86,MATCH(D4862,Map!$A$2:$A$86,0),0)="","N/A",E4862*INDEX(Map!$D$2:$D$86,MATCH(D4862,Map!$A$2:$A$86,0),0))</f>
        <v>N/A</v>
      </c>
      <c r="AA4862" t="str">
        <f>INDEX(Map!$E$2:$E$86,MATCH(D4862,Map!$A$2:$A$86,0),0)</f>
        <v>CSR</v>
      </c>
    </row>
    <row r="4863" spans="1:27" x14ac:dyDescent="0.25">
      <c r="A4863" s="1" t="s">
        <v>122</v>
      </c>
      <c r="B4863" s="1" t="s">
        <v>116</v>
      </c>
      <c r="C4863" s="1">
        <v>74</v>
      </c>
      <c r="D4863" s="1" t="s">
        <v>97</v>
      </c>
      <c r="E4863" s="1">
        <v>0</v>
      </c>
      <c r="F4863" s="1">
        <v>0</v>
      </c>
      <c r="G4863" s="1">
        <v>0</v>
      </c>
      <c r="H4863" s="1">
        <v>0</v>
      </c>
      <c r="I4863" s="1" t="s">
        <v>63</v>
      </c>
      <c r="J4863" s="1" t="s">
        <v>63</v>
      </c>
      <c r="K4863" s="1">
        <v>0</v>
      </c>
      <c r="L4863" s="1">
        <v>0</v>
      </c>
      <c r="M4863" s="1">
        <v>0</v>
      </c>
      <c r="N4863" s="1" t="s">
        <v>63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0</v>
      </c>
      <c r="U4863" s="3" t="str">
        <f t="shared" si="75"/>
        <v>2017Plan</v>
      </c>
      <c r="V4863" s="2">
        <f>DATE(A4863,INDEX(Map!$H$1:$H$12,MATCH(B4863,Map!$G$1:$G$12,0),0),1)</f>
        <v>44105</v>
      </c>
      <c r="W4863" t="str">
        <f>IF(AND(V4863&gt;=Map!$K$2,V4863&lt;=Map!$L$2),"Base",IF(AND(V4863&gt;=Map!$K$3,V4863&lt;=Map!$L$3),"Fcst","N/A"))</f>
        <v>N/A</v>
      </c>
      <c r="X4863" t="str">
        <f>INDEX(Map!$B$2:$B$86,MATCH(D4863,Map!$A$2:$A$86,0),0)</f>
        <v>N/A</v>
      </c>
      <c r="Y4863" s="7" t="str">
        <f>IF(INDEX(Map!$C$2:$C$86,MATCH(D4863,Map!$A$2:$A$86,0),0)="","N/A",E4863*INDEX(Map!$C$2:$C$86,MATCH(D4863,Map!$A$2:$A$86,0),0))</f>
        <v>N/A</v>
      </c>
      <c r="Z4863" s="7" t="str">
        <f>IF(INDEX(Map!$D$2:$D$86,MATCH(D4863,Map!$A$2:$A$86,0),0)="","N/A",E4863*INDEX(Map!$D$2:$D$86,MATCH(D4863,Map!$A$2:$A$86,0),0))</f>
        <v>N/A</v>
      </c>
      <c r="AA4863" t="str">
        <f>INDEX(Map!$E$2:$E$86,MATCH(D4863,Map!$A$2:$A$86,0),0)</f>
        <v>CSR</v>
      </c>
    </row>
    <row r="4864" spans="1:27" x14ac:dyDescent="0.25">
      <c r="A4864" s="1" t="s">
        <v>122</v>
      </c>
      <c r="B4864" s="1" t="s">
        <v>116</v>
      </c>
      <c r="C4864" s="1">
        <v>75</v>
      </c>
      <c r="D4864" s="1" t="s">
        <v>98</v>
      </c>
      <c r="E4864" s="1">
        <v>0</v>
      </c>
      <c r="F4864" s="1">
        <v>0</v>
      </c>
      <c r="G4864" s="1">
        <v>0</v>
      </c>
      <c r="H4864" s="1">
        <v>0</v>
      </c>
      <c r="I4864" s="1" t="s">
        <v>63</v>
      </c>
      <c r="J4864" s="1" t="s">
        <v>63</v>
      </c>
      <c r="K4864" s="1">
        <v>0</v>
      </c>
      <c r="L4864" s="1">
        <v>0</v>
      </c>
      <c r="M4864" s="1">
        <v>0</v>
      </c>
      <c r="N4864" s="1" t="s">
        <v>63</v>
      </c>
      <c r="O4864" s="1">
        <v>0</v>
      </c>
      <c r="P4864" s="1">
        <v>0</v>
      </c>
      <c r="Q4864" s="1">
        <v>0</v>
      </c>
      <c r="R4864" s="1">
        <v>0</v>
      </c>
      <c r="S4864" s="1">
        <v>0</v>
      </c>
      <c r="T4864" s="1">
        <v>0</v>
      </c>
      <c r="U4864" s="3" t="str">
        <f t="shared" si="75"/>
        <v>2017Plan</v>
      </c>
      <c r="V4864" s="2">
        <f>DATE(A4864,INDEX(Map!$H$1:$H$12,MATCH(B4864,Map!$G$1:$G$12,0),0),1)</f>
        <v>44105</v>
      </c>
      <c r="W4864" t="str">
        <f>IF(AND(V4864&gt;=Map!$K$2,V4864&lt;=Map!$L$2),"Base",IF(AND(V4864&gt;=Map!$K$3,V4864&lt;=Map!$L$3),"Fcst","N/A"))</f>
        <v>N/A</v>
      </c>
      <c r="X4864" t="str">
        <f>INDEX(Map!$B$2:$B$86,MATCH(D4864,Map!$A$2:$A$86,0),0)</f>
        <v>N/A</v>
      </c>
      <c r="Y4864" s="7" t="str">
        <f>IF(INDEX(Map!$C$2:$C$86,MATCH(D4864,Map!$A$2:$A$86,0),0)="","N/A",E4864*INDEX(Map!$C$2:$C$86,MATCH(D4864,Map!$A$2:$A$86,0),0))</f>
        <v>N/A</v>
      </c>
      <c r="Z4864" s="7" t="str">
        <f>IF(INDEX(Map!$D$2:$D$86,MATCH(D4864,Map!$A$2:$A$86,0),0)="","N/A",E4864*INDEX(Map!$D$2:$D$86,MATCH(D4864,Map!$A$2:$A$86,0),0))</f>
        <v>N/A</v>
      </c>
      <c r="AA4864" t="str">
        <f>INDEX(Map!$E$2:$E$86,MATCH(D4864,Map!$A$2:$A$86,0),0)</f>
        <v>CSR</v>
      </c>
    </row>
    <row r="4865" spans="1:27" x14ac:dyDescent="0.25">
      <c r="A4865" s="1" t="s">
        <v>122</v>
      </c>
      <c r="B4865" s="1" t="s">
        <v>116</v>
      </c>
      <c r="C4865" s="1">
        <v>76</v>
      </c>
      <c r="D4865" s="1" t="s">
        <v>99</v>
      </c>
      <c r="E4865" s="1">
        <v>0</v>
      </c>
      <c r="F4865" s="1">
        <v>0</v>
      </c>
      <c r="G4865" s="1">
        <v>0</v>
      </c>
      <c r="H4865" s="1">
        <v>0</v>
      </c>
      <c r="I4865" s="1" t="s">
        <v>63</v>
      </c>
      <c r="J4865" s="1" t="s">
        <v>63</v>
      </c>
      <c r="K4865" s="1">
        <v>0</v>
      </c>
      <c r="L4865" s="1">
        <v>0</v>
      </c>
      <c r="M4865" s="1">
        <v>0</v>
      </c>
      <c r="N4865" s="1" t="s">
        <v>63</v>
      </c>
      <c r="O4865" s="1">
        <v>0</v>
      </c>
      <c r="P4865" s="1">
        <v>0</v>
      </c>
      <c r="Q4865" s="1">
        <v>0</v>
      </c>
      <c r="R4865" s="1">
        <v>0</v>
      </c>
      <c r="S4865" s="1">
        <v>0</v>
      </c>
      <c r="T4865" s="1">
        <v>0</v>
      </c>
      <c r="U4865" s="3" t="str">
        <f t="shared" si="75"/>
        <v>2017Plan</v>
      </c>
      <c r="V4865" s="2">
        <f>DATE(A4865,INDEX(Map!$H$1:$H$12,MATCH(B4865,Map!$G$1:$G$12,0),0),1)</f>
        <v>44105</v>
      </c>
      <c r="W4865" t="str">
        <f>IF(AND(V4865&gt;=Map!$K$2,V4865&lt;=Map!$L$2),"Base",IF(AND(V4865&gt;=Map!$K$3,V4865&lt;=Map!$L$3),"Fcst","N/A"))</f>
        <v>N/A</v>
      </c>
      <c r="X4865" t="str">
        <f>INDEX(Map!$B$2:$B$86,MATCH(D4865,Map!$A$2:$A$86,0),0)</f>
        <v>N/A</v>
      </c>
      <c r="Y4865" s="7" t="str">
        <f>IF(INDEX(Map!$C$2:$C$86,MATCH(D4865,Map!$A$2:$A$86,0),0)="","N/A",E4865*INDEX(Map!$C$2:$C$86,MATCH(D4865,Map!$A$2:$A$86,0),0))</f>
        <v>N/A</v>
      </c>
      <c r="Z4865" s="7" t="str">
        <f>IF(INDEX(Map!$D$2:$D$86,MATCH(D4865,Map!$A$2:$A$86,0),0)="","N/A",E4865*INDEX(Map!$D$2:$D$86,MATCH(D4865,Map!$A$2:$A$86,0),0))</f>
        <v>N/A</v>
      </c>
      <c r="AA4865" t="str">
        <f>INDEX(Map!$E$2:$E$86,MATCH(D4865,Map!$A$2:$A$86,0),0)</f>
        <v>CSR</v>
      </c>
    </row>
    <row r="4866" spans="1:27" x14ac:dyDescent="0.25">
      <c r="A4866" s="1" t="s">
        <v>122</v>
      </c>
      <c r="B4866" s="1" t="s">
        <v>116</v>
      </c>
      <c r="C4866" s="1">
        <v>77</v>
      </c>
      <c r="D4866" s="1" t="s">
        <v>100</v>
      </c>
      <c r="E4866" s="1">
        <v>0</v>
      </c>
      <c r="F4866" s="1">
        <v>0</v>
      </c>
      <c r="G4866" s="1">
        <v>0</v>
      </c>
      <c r="H4866" s="1">
        <v>0</v>
      </c>
      <c r="I4866" s="1" t="s">
        <v>63</v>
      </c>
      <c r="J4866" s="1" t="s">
        <v>63</v>
      </c>
      <c r="K4866" s="1">
        <v>0</v>
      </c>
      <c r="L4866" s="1">
        <v>0</v>
      </c>
      <c r="M4866" s="1">
        <v>0</v>
      </c>
      <c r="N4866" s="1" t="s">
        <v>63</v>
      </c>
      <c r="O4866" s="1">
        <v>0</v>
      </c>
      <c r="P4866" s="1">
        <v>0</v>
      </c>
      <c r="Q4866" s="1">
        <v>0</v>
      </c>
      <c r="R4866" s="1">
        <v>0</v>
      </c>
      <c r="S4866" s="1">
        <v>0</v>
      </c>
      <c r="T4866" s="1">
        <v>0</v>
      </c>
      <c r="U4866" s="3" t="str">
        <f t="shared" si="75"/>
        <v>2017Plan</v>
      </c>
      <c r="V4866" s="2">
        <f>DATE(A4866,INDEX(Map!$H$1:$H$12,MATCH(B4866,Map!$G$1:$G$12,0),0),1)</f>
        <v>44105</v>
      </c>
      <c r="W4866" t="str">
        <f>IF(AND(V4866&gt;=Map!$K$2,V4866&lt;=Map!$L$2),"Base",IF(AND(V4866&gt;=Map!$K$3,V4866&lt;=Map!$L$3),"Fcst","N/A"))</f>
        <v>N/A</v>
      </c>
      <c r="X4866" t="str">
        <f>INDEX(Map!$B$2:$B$86,MATCH(D4866,Map!$A$2:$A$86,0),0)</f>
        <v>N/A</v>
      </c>
      <c r="Y4866" s="7" t="str">
        <f>IF(INDEX(Map!$C$2:$C$86,MATCH(D4866,Map!$A$2:$A$86,0),0)="","N/A",E4866*INDEX(Map!$C$2:$C$86,MATCH(D4866,Map!$A$2:$A$86,0),0))</f>
        <v>N/A</v>
      </c>
      <c r="Z4866" s="7" t="str">
        <f>IF(INDEX(Map!$D$2:$D$86,MATCH(D4866,Map!$A$2:$A$86,0),0)="","N/A",E4866*INDEX(Map!$D$2:$D$86,MATCH(D4866,Map!$A$2:$A$86,0),0))</f>
        <v>N/A</v>
      </c>
      <c r="AA4866" t="str">
        <f>INDEX(Map!$E$2:$E$86,MATCH(D4866,Map!$A$2:$A$86,0),0)</f>
        <v>CSR</v>
      </c>
    </row>
    <row r="4867" spans="1:27" x14ac:dyDescent="0.25">
      <c r="A4867" s="1" t="s">
        <v>122</v>
      </c>
      <c r="B4867" s="1" t="s">
        <v>116</v>
      </c>
      <c r="C4867" s="1">
        <v>78</v>
      </c>
      <c r="D4867" s="1" t="s">
        <v>101</v>
      </c>
      <c r="E4867" s="1">
        <v>0</v>
      </c>
      <c r="F4867" s="1">
        <v>0</v>
      </c>
      <c r="G4867" s="1">
        <v>0</v>
      </c>
      <c r="H4867" s="1">
        <v>0</v>
      </c>
      <c r="I4867" s="1" t="s">
        <v>63</v>
      </c>
      <c r="J4867" s="1" t="s">
        <v>63</v>
      </c>
      <c r="K4867" s="1">
        <v>0</v>
      </c>
      <c r="L4867" s="1">
        <v>0</v>
      </c>
      <c r="M4867" s="1">
        <v>0</v>
      </c>
      <c r="N4867" s="1" t="s">
        <v>63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</v>
      </c>
      <c r="U4867" s="3" t="str">
        <f t="shared" si="75"/>
        <v>2017Plan</v>
      </c>
      <c r="V4867" s="2">
        <f>DATE(A4867,INDEX(Map!$H$1:$H$12,MATCH(B4867,Map!$G$1:$G$12,0),0),1)</f>
        <v>44105</v>
      </c>
      <c r="W4867" t="str">
        <f>IF(AND(V4867&gt;=Map!$K$2,V4867&lt;=Map!$L$2),"Base",IF(AND(V4867&gt;=Map!$K$3,V4867&lt;=Map!$L$3),"Fcst","N/A"))</f>
        <v>N/A</v>
      </c>
      <c r="X4867" t="str">
        <f>INDEX(Map!$B$2:$B$86,MATCH(D4867,Map!$A$2:$A$86,0),0)</f>
        <v>N/A</v>
      </c>
      <c r="Y4867" s="7" t="str">
        <f>IF(INDEX(Map!$C$2:$C$86,MATCH(D4867,Map!$A$2:$A$86,0),0)="","N/A",E4867*INDEX(Map!$C$2:$C$86,MATCH(D4867,Map!$A$2:$A$86,0),0))</f>
        <v>N/A</v>
      </c>
      <c r="Z4867" s="7" t="str">
        <f>IF(INDEX(Map!$D$2:$D$86,MATCH(D4867,Map!$A$2:$A$86,0),0)="","N/A",E4867*INDEX(Map!$D$2:$D$86,MATCH(D4867,Map!$A$2:$A$86,0),0))</f>
        <v>N/A</v>
      </c>
      <c r="AA4867" t="str">
        <f>INDEX(Map!$E$2:$E$86,MATCH(D4867,Map!$A$2:$A$86,0),0)</f>
        <v>CSR</v>
      </c>
    </row>
    <row r="4868" spans="1:27" x14ac:dyDescent="0.25">
      <c r="A4868" s="1" t="s">
        <v>122</v>
      </c>
      <c r="B4868" s="1" t="s">
        <v>116</v>
      </c>
      <c r="C4868" s="1">
        <v>79</v>
      </c>
      <c r="D4868" s="1" t="s">
        <v>102</v>
      </c>
      <c r="E4868" s="1">
        <v>0</v>
      </c>
      <c r="F4868" s="1">
        <v>0</v>
      </c>
      <c r="G4868" s="1">
        <v>0</v>
      </c>
      <c r="H4868" s="1">
        <v>0</v>
      </c>
      <c r="I4868" s="1" t="s">
        <v>63</v>
      </c>
      <c r="J4868" s="1" t="s">
        <v>63</v>
      </c>
      <c r="K4868" s="1">
        <v>0</v>
      </c>
      <c r="L4868" s="1">
        <v>0</v>
      </c>
      <c r="M4868" s="1">
        <v>0</v>
      </c>
      <c r="N4868" s="1" t="s">
        <v>63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</v>
      </c>
      <c r="U4868" s="3" t="str">
        <f t="shared" ref="U4868:U4931" si="76">U4867</f>
        <v>2017Plan</v>
      </c>
      <c r="V4868" s="2">
        <f>DATE(A4868,INDEX(Map!$H$1:$H$12,MATCH(B4868,Map!$G$1:$G$12,0),0),1)</f>
        <v>44105</v>
      </c>
      <c r="W4868" t="str">
        <f>IF(AND(V4868&gt;=Map!$K$2,V4868&lt;=Map!$L$2),"Base",IF(AND(V4868&gt;=Map!$K$3,V4868&lt;=Map!$L$3),"Fcst","N/A"))</f>
        <v>N/A</v>
      </c>
      <c r="X4868" t="str">
        <f>INDEX(Map!$B$2:$B$86,MATCH(D4868,Map!$A$2:$A$86,0),0)</f>
        <v>N/A</v>
      </c>
      <c r="Y4868" s="7" t="str">
        <f>IF(INDEX(Map!$C$2:$C$86,MATCH(D4868,Map!$A$2:$A$86,0),0)="","N/A",E4868*INDEX(Map!$C$2:$C$86,MATCH(D4868,Map!$A$2:$A$86,0),0))</f>
        <v>N/A</v>
      </c>
      <c r="Z4868" s="7" t="str">
        <f>IF(INDEX(Map!$D$2:$D$86,MATCH(D4868,Map!$A$2:$A$86,0),0)="","N/A",E4868*INDEX(Map!$D$2:$D$86,MATCH(D4868,Map!$A$2:$A$86,0),0))</f>
        <v>N/A</v>
      </c>
      <c r="AA4868" t="str">
        <f>INDEX(Map!$E$2:$E$86,MATCH(D4868,Map!$A$2:$A$86,0),0)</f>
        <v>CSR</v>
      </c>
    </row>
    <row r="4869" spans="1:27" x14ac:dyDescent="0.25">
      <c r="A4869" s="1" t="s">
        <v>122</v>
      </c>
      <c r="B4869" s="1" t="s">
        <v>116</v>
      </c>
      <c r="C4869" s="1">
        <v>80</v>
      </c>
      <c r="D4869" s="1" t="s">
        <v>103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0</v>
      </c>
      <c r="R4869" s="1">
        <v>0</v>
      </c>
      <c r="S4869" s="1">
        <v>0</v>
      </c>
      <c r="T4869" s="1">
        <v>0</v>
      </c>
      <c r="U4869" s="3" t="str">
        <f t="shared" si="76"/>
        <v>2017Plan</v>
      </c>
      <c r="V4869" s="2">
        <f>DATE(A4869,INDEX(Map!$H$1:$H$12,MATCH(B4869,Map!$G$1:$G$12,0),0),1)</f>
        <v>44105</v>
      </c>
      <c r="W4869" t="str">
        <f>IF(AND(V4869&gt;=Map!$K$2,V4869&lt;=Map!$L$2),"Base",IF(AND(V4869&gt;=Map!$K$3,V4869&lt;=Map!$L$3),"Fcst","N/A"))</f>
        <v>N/A</v>
      </c>
      <c r="X4869" t="str">
        <f>INDEX(Map!$B$2:$B$86,MATCH(D4869,Map!$A$2:$A$86,0),0)</f>
        <v>N/A</v>
      </c>
      <c r="Y4869" s="7" t="str">
        <f>IF(INDEX(Map!$C$2:$C$86,MATCH(D4869,Map!$A$2:$A$86,0),0)="","N/A",E4869*INDEX(Map!$C$2:$C$86,MATCH(D4869,Map!$A$2:$A$86,0),0))</f>
        <v>N/A</v>
      </c>
      <c r="Z4869" s="7" t="str">
        <f>IF(INDEX(Map!$D$2:$D$86,MATCH(D4869,Map!$A$2:$A$86,0),0)="","N/A",E4869*INDEX(Map!$D$2:$D$86,MATCH(D4869,Map!$A$2:$A$86,0),0))</f>
        <v>N/A</v>
      </c>
      <c r="AA4869" t="str">
        <f>INDEX(Map!$E$2:$E$86,MATCH(D4869,Map!$A$2:$A$86,0),0)</f>
        <v>NGCC</v>
      </c>
    </row>
    <row r="4870" spans="1:27" x14ac:dyDescent="0.25">
      <c r="A4870" s="1" t="s">
        <v>122</v>
      </c>
      <c r="B4870" s="1" t="s">
        <v>116</v>
      </c>
      <c r="C4870" s="1">
        <v>81</v>
      </c>
      <c r="D4870" s="1" t="s">
        <v>104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</v>
      </c>
      <c r="U4870" s="3" t="str">
        <f t="shared" si="76"/>
        <v>2017Plan</v>
      </c>
      <c r="V4870" s="2">
        <f>DATE(A4870,INDEX(Map!$H$1:$H$12,MATCH(B4870,Map!$G$1:$G$12,0),0),1)</f>
        <v>44105</v>
      </c>
      <c r="W4870" t="str">
        <f>IF(AND(V4870&gt;=Map!$K$2,V4870&lt;=Map!$L$2),"Base",IF(AND(V4870&gt;=Map!$K$3,V4870&lt;=Map!$L$3),"Fcst","N/A"))</f>
        <v>N/A</v>
      </c>
      <c r="X4870" t="str">
        <f>INDEX(Map!$B$2:$B$86,MATCH(D4870,Map!$A$2:$A$86,0),0)</f>
        <v>N/A</v>
      </c>
      <c r="Y4870" s="7" t="str">
        <f>IF(INDEX(Map!$C$2:$C$86,MATCH(D4870,Map!$A$2:$A$86,0),0)="","N/A",E4870*INDEX(Map!$C$2:$C$86,MATCH(D4870,Map!$A$2:$A$86,0),0))</f>
        <v>N/A</v>
      </c>
      <c r="Z4870" s="7" t="str">
        <f>IF(INDEX(Map!$D$2:$D$86,MATCH(D4870,Map!$A$2:$A$86,0),0)="","N/A",E4870*INDEX(Map!$D$2:$D$86,MATCH(D4870,Map!$A$2:$A$86,0),0))</f>
        <v>N/A</v>
      </c>
      <c r="AA4870" t="str">
        <f>INDEX(Map!$E$2:$E$86,MATCH(D4870,Map!$A$2:$A$86,0),0)</f>
        <v>NGCC</v>
      </c>
    </row>
    <row r="4871" spans="1:27" x14ac:dyDescent="0.25">
      <c r="A4871" s="1" t="s">
        <v>122</v>
      </c>
      <c r="B4871" s="1" t="s">
        <v>116</v>
      </c>
      <c r="C4871" s="1">
        <v>82</v>
      </c>
      <c r="D4871" s="1" t="s">
        <v>105</v>
      </c>
      <c r="E4871" s="1">
        <v>0</v>
      </c>
      <c r="F4871" s="1">
        <v>0</v>
      </c>
      <c r="G4871" s="1">
        <v>0</v>
      </c>
      <c r="H4871" s="1">
        <v>0</v>
      </c>
      <c r="I4871" s="1">
        <v>0</v>
      </c>
      <c r="J4871" s="1">
        <v>0</v>
      </c>
      <c r="K4871" s="1">
        <v>0</v>
      </c>
      <c r="L4871" s="1">
        <v>0</v>
      </c>
      <c r="M4871" s="1">
        <v>0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S4871" s="1">
        <v>0</v>
      </c>
      <c r="T4871" s="1">
        <v>0</v>
      </c>
      <c r="U4871" s="3" t="str">
        <f t="shared" si="76"/>
        <v>2017Plan</v>
      </c>
      <c r="V4871" s="2">
        <f>DATE(A4871,INDEX(Map!$H$1:$H$12,MATCH(B4871,Map!$G$1:$G$12,0),0),1)</f>
        <v>44105</v>
      </c>
      <c r="W4871" t="str">
        <f>IF(AND(V4871&gt;=Map!$K$2,V4871&lt;=Map!$L$2),"Base",IF(AND(V4871&gt;=Map!$K$3,V4871&lt;=Map!$L$3),"Fcst","N/A"))</f>
        <v>N/A</v>
      </c>
      <c r="X4871" t="str">
        <f>INDEX(Map!$B$2:$B$86,MATCH(D4871,Map!$A$2:$A$86,0),0)</f>
        <v>N/A</v>
      </c>
      <c r="Y4871" s="7" t="str">
        <f>IF(INDEX(Map!$C$2:$C$86,MATCH(D4871,Map!$A$2:$A$86,0),0)="","N/A",E4871*INDEX(Map!$C$2:$C$86,MATCH(D4871,Map!$A$2:$A$86,0),0))</f>
        <v>N/A</v>
      </c>
      <c r="Z4871" s="7" t="str">
        <f>IF(INDEX(Map!$D$2:$D$86,MATCH(D4871,Map!$A$2:$A$86,0),0)="","N/A",E4871*INDEX(Map!$D$2:$D$86,MATCH(D4871,Map!$A$2:$A$86,0),0))</f>
        <v>N/A</v>
      </c>
      <c r="AA4871" t="str">
        <f>INDEX(Map!$E$2:$E$86,MATCH(D4871,Map!$A$2:$A$86,0),0)</f>
        <v>NGCC</v>
      </c>
    </row>
    <row r="4872" spans="1:27" x14ac:dyDescent="0.25">
      <c r="A4872" s="1" t="s">
        <v>122</v>
      </c>
      <c r="B4872" s="1" t="s">
        <v>116</v>
      </c>
      <c r="C4872" s="1">
        <v>83</v>
      </c>
      <c r="D4872" s="1" t="s">
        <v>106</v>
      </c>
      <c r="E4872" s="1">
        <v>0</v>
      </c>
      <c r="F4872" s="1">
        <v>0</v>
      </c>
      <c r="G4872" s="1">
        <v>0</v>
      </c>
      <c r="H4872" s="1">
        <v>0</v>
      </c>
      <c r="I4872" s="1">
        <v>0</v>
      </c>
      <c r="J4872" s="1">
        <v>0</v>
      </c>
      <c r="K4872" s="1">
        <v>0</v>
      </c>
      <c r="L4872" s="1">
        <v>0</v>
      </c>
      <c r="M4872" s="1">
        <v>0</v>
      </c>
      <c r="N4872" s="1">
        <v>0</v>
      </c>
      <c r="O4872" s="1">
        <v>0</v>
      </c>
      <c r="P4872" s="1">
        <v>0</v>
      </c>
      <c r="Q4872" s="1">
        <v>0</v>
      </c>
      <c r="R4872" s="1">
        <v>0</v>
      </c>
      <c r="S4872" s="1">
        <v>0</v>
      </c>
      <c r="T4872" s="1">
        <v>0</v>
      </c>
      <c r="U4872" s="3" t="str">
        <f t="shared" si="76"/>
        <v>2017Plan</v>
      </c>
      <c r="V4872" s="2">
        <f>DATE(A4872,INDEX(Map!$H$1:$H$12,MATCH(B4872,Map!$G$1:$G$12,0),0),1)</f>
        <v>44105</v>
      </c>
      <c r="W4872" t="str">
        <f>IF(AND(V4872&gt;=Map!$K$2,V4872&lt;=Map!$L$2),"Base",IF(AND(V4872&gt;=Map!$K$3,V4872&lt;=Map!$L$3),"Fcst","N/A"))</f>
        <v>N/A</v>
      </c>
      <c r="X4872" t="str">
        <f>INDEX(Map!$B$2:$B$86,MATCH(D4872,Map!$A$2:$A$86,0),0)</f>
        <v>N/A</v>
      </c>
      <c r="Y4872" s="7" t="str">
        <f>IF(INDEX(Map!$C$2:$C$86,MATCH(D4872,Map!$A$2:$A$86,0),0)="","N/A",E4872*INDEX(Map!$C$2:$C$86,MATCH(D4872,Map!$A$2:$A$86,0),0))</f>
        <v>N/A</v>
      </c>
      <c r="Z4872" s="7" t="str">
        <f>IF(INDEX(Map!$D$2:$D$86,MATCH(D4872,Map!$A$2:$A$86,0),0)="","N/A",E4872*INDEX(Map!$D$2:$D$86,MATCH(D4872,Map!$A$2:$A$86,0),0))</f>
        <v>N/A</v>
      </c>
      <c r="AA4872" t="str">
        <f>INDEX(Map!$E$2:$E$86,MATCH(D4872,Map!$A$2:$A$86,0),0)</f>
        <v>NGCC</v>
      </c>
    </row>
    <row r="4873" spans="1:27" x14ac:dyDescent="0.25">
      <c r="A4873" s="1" t="s">
        <v>122</v>
      </c>
      <c r="B4873" s="1" t="s">
        <v>116</v>
      </c>
      <c r="C4873" s="1">
        <v>84</v>
      </c>
      <c r="D4873" s="1" t="s">
        <v>107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1">
        <v>0</v>
      </c>
      <c r="T4873" s="1">
        <v>0</v>
      </c>
      <c r="U4873" s="3" t="str">
        <f t="shared" si="76"/>
        <v>2017Plan</v>
      </c>
      <c r="V4873" s="2">
        <f>DATE(A4873,INDEX(Map!$H$1:$H$12,MATCH(B4873,Map!$G$1:$G$12,0),0),1)</f>
        <v>44105</v>
      </c>
      <c r="W4873" t="str">
        <f>IF(AND(V4873&gt;=Map!$K$2,V4873&lt;=Map!$L$2),"Base",IF(AND(V4873&gt;=Map!$K$3,V4873&lt;=Map!$L$3),"Fcst","N/A"))</f>
        <v>N/A</v>
      </c>
      <c r="X4873" t="str">
        <f>INDEX(Map!$B$2:$B$86,MATCH(D4873,Map!$A$2:$A$86,0),0)</f>
        <v>Bluegrass/EKPC</v>
      </c>
      <c r="Y4873" s="7" t="str">
        <f>IF(INDEX(Map!$C$2:$C$86,MATCH(D4873,Map!$A$2:$A$86,0),0)="","N/A",E4873*INDEX(Map!$C$2:$C$86,MATCH(D4873,Map!$A$2:$A$86,0),0))</f>
        <v>N/A</v>
      </c>
      <c r="Z4873" s="7">
        <f>IF(INDEX(Map!$D$2:$D$86,MATCH(D4873,Map!$A$2:$A$86,0),0)="","N/A",E4873*INDEX(Map!$D$2:$D$86,MATCH(D4873,Map!$A$2:$A$86,0),0))</f>
        <v>0</v>
      </c>
      <c r="AA4873" t="str">
        <f>INDEX(Map!$E$2:$E$86,MATCH(D4873,Map!$A$2:$A$86,0),0)</f>
        <v>SCCT</v>
      </c>
    </row>
    <row r="4874" spans="1:27" x14ac:dyDescent="0.25">
      <c r="A4874" s="1" t="s">
        <v>122</v>
      </c>
      <c r="B4874" s="1" t="s">
        <v>117</v>
      </c>
      <c r="C4874" s="1">
        <v>1</v>
      </c>
      <c r="D4874" s="1" t="s">
        <v>23</v>
      </c>
      <c r="E4874" s="1">
        <v>7.2</v>
      </c>
      <c r="F4874" s="1">
        <v>0</v>
      </c>
      <c r="G4874" s="1">
        <v>9.3000000000000007</v>
      </c>
      <c r="H4874" s="1">
        <v>1</v>
      </c>
      <c r="I4874" s="1">
        <v>80.900000000000006</v>
      </c>
      <c r="J4874" s="1">
        <v>11277</v>
      </c>
      <c r="K4874" s="1">
        <v>143</v>
      </c>
      <c r="L4874" s="1">
        <v>276</v>
      </c>
      <c r="M4874" s="1">
        <v>223</v>
      </c>
      <c r="N4874" s="1">
        <v>1</v>
      </c>
      <c r="O4874" s="1">
        <v>25</v>
      </c>
      <c r="P4874" s="1">
        <v>0</v>
      </c>
      <c r="Q4874" s="1">
        <v>22</v>
      </c>
      <c r="R4874" s="1">
        <v>34.14</v>
      </c>
      <c r="S4874" s="1">
        <v>37.58</v>
      </c>
      <c r="T4874" s="1">
        <v>270</v>
      </c>
      <c r="U4874" s="3" t="str">
        <f t="shared" si="76"/>
        <v>2017Plan</v>
      </c>
      <c r="V4874" s="2">
        <f>DATE(A4874,INDEX(Map!$H$1:$H$12,MATCH(B4874,Map!$G$1:$G$12,0),0),1)</f>
        <v>44136</v>
      </c>
      <c r="W4874" t="str">
        <f>IF(AND(V4874&gt;=Map!$K$2,V4874&lt;=Map!$L$2),"Base",IF(AND(V4874&gt;=Map!$K$3,V4874&lt;=Map!$L$3),"Fcst","N/A"))</f>
        <v>N/A</v>
      </c>
      <c r="X4874" t="str">
        <f>INDEX(Map!$B$2:$B$86,MATCH(D4874,Map!$A$2:$A$86,0),0)</f>
        <v>Brown 1</v>
      </c>
      <c r="Y4874" s="7">
        <f>IF(INDEX(Map!$C$2:$C$86,MATCH(D4874,Map!$A$2:$A$86,0),0)="","N/A",E4874*INDEX(Map!$C$2:$C$86,MATCH(D4874,Map!$A$2:$A$86,0),0))</f>
        <v>7.2</v>
      </c>
      <c r="Z4874" s="7" t="str">
        <f>IF(INDEX(Map!$D$2:$D$86,MATCH(D4874,Map!$A$2:$A$86,0),0)="","N/A",E4874*INDEX(Map!$D$2:$D$86,MATCH(D4874,Map!$A$2:$A$86,0),0))</f>
        <v>N/A</v>
      </c>
      <c r="AA4874" t="str">
        <f>INDEX(Map!$E$2:$E$86,MATCH(D4874,Map!$A$2:$A$86,0),0)</f>
        <v>Coal</v>
      </c>
    </row>
    <row r="4875" spans="1:27" x14ac:dyDescent="0.25">
      <c r="A4875" s="1" t="s">
        <v>122</v>
      </c>
      <c r="B4875" s="1" t="s">
        <v>117</v>
      </c>
      <c r="C4875" s="1">
        <v>2</v>
      </c>
      <c r="D4875" s="1" t="s">
        <v>24</v>
      </c>
      <c r="E4875" s="1">
        <v>38.799999999999997</v>
      </c>
      <c r="F4875" s="1">
        <v>0</v>
      </c>
      <c r="G4875" s="1">
        <v>32.299999999999997</v>
      </c>
      <c r="H4875" s="1">
        <v>2</v>
      </c>
      <c r="I4875" s="1">
        <v>418.9</v>
      </c>
      <c r="J4875" s="1">
        <v>10797</v>
      </c>
      <c r="K4875" s="1">
        <v>539</v>
      </c>
      <c r="L4875" s="1">
        <v>276</v>
      </c>
      <c r="M4875" s="1">
        <v>1156</v>
      </c>
      <c r="N4875" s="1">
        <v>1</v>
      </c>
      <c r="O4875" s="1">
        <v>24</v>
      </c>
      <c r="P4875" s="1">
        <v>0</v>
      </c>
      <c r="Q4875" s="1">
        <v>88</v>
      </c>
      <c r="R4875" s="1">
        <v>32.07</v>
      </c>
      <c r="S4875" s="1">
        <v>32.700000000000003</v>
      </c>
      <c r="T4875" s="1">
        <v>1269</v>
      </c>
      <c r="U4875" s="3" t="str">
        <f t="shared" si="76"/>
        <v>2017Plan</v>
      </c>
      <c r="V4875" s="2">
        <f>DATE(A4875,INDEX(Map!$H$1:$H$12,MATCH(B4875,Map!$G$1:$G$12,0),0),1)</f>
        <v>44136</v>
      </c>
      <c r="W4875" t="str">
        <f>IF(AND(V4875&gt;=Map!$K$2,V4875&lt;=Map!$L$2),"Base",IF(AND(V4875&gt;=Map!$K$3,V4875&lt;=Map!$L$3),"Fcst","N/A"))</f>
        <v>N/A</v>
      </c>
      <c r="X4875" t="str">
        <f>INDEX(Map!$B$2:$B$86,MATCH(D4875,Map!$A$2:$A$86,0),0)</f>
        <v>Brown 2</v>
      </c>
      <c r="Y4875" s="7">
        <f>IF(INDEX(Map!$C$2:$C$86,MATCH(D4875,Map!$A$2:$A$86,0),0)="","N/A",E4875*INDEX(Map!$C$2:$C$86,MATCH(D4875,Map!$A$2:$A$86,0),0))</f>
        <v>38.799999999999997</v>
      </c>
      <c r="Z4875" s="7" t="str">
        <f>IF(INDEX(Map!$D$2:$D$86,MATCH(D4875,Map!$A$2:$A$86,0),0)="","N/A",E4875*INDEX(Map!$D$2:$D$86,MATCH(D4875,Map!$A$2:$A$86,0),0))</f>
        <v>N/A</v>
      </c>
      <c r="AA4875" t="str">
        <f>INDEX(Map!$E$2:$E$86,MATCH(D4875,Map!$A$2:$A$86,0),0)</f>
        <v>Coal</v>
      </c>
    </row>
    <row r="4876" spans="1:27" x14ac:dyDescent="0.25">
      <c r="A4876" s="1" t="s">
        <v>122</v>
      </c>
      <c r="B4876" s="1" t="s">
        <v>117</v>
      </c>
      <c r="C4876" s="1">
        <v>3</v>
      </c>
      <c r="D4876" s="1" t="s">
        <v>25</v>
      </c>
      <c r="E4876" s="1">
        <v>75.7</v>
      </c>
      <c r="F4876" s="1">
        <v>0</v>
      </c>
      <c r="G4876" s="1">
        <v>25.6</v>
      </c>
      <c r="H4876" s="1">
        <v>4</v>
      </c>
      <c r="I4876" s="1">
        <v>917.5</v>
      </c>
      <c r="J4876" s="1">
        <v>12115</v>
      </c>
      <c r="K4876" s="1">
        <v>471</v>
      </c>
      <c r="L4876" s="1">
        <v>276</v>
      </c>
      <c r="M4876" s="1">
        <v>2533</v>
      </c>
      <c r="N4876" s="1">
        <v>4</v>
      </c>
      <c r="O4876" s="1">
        <v>83</v>
      </c>
      <c r="P4876" s="1">
        <v>0</v>
      </c>
      <c r="Q4876" s="1">
        <v>243</v>
      </c>
      <c r="R4876" s="1">
        <v>36.65</v>
      </c>
      <c r="S4876" s="1">
        <v>37.74</v>
      </c>
      <c r="T4876" s="1">
        <v>2858</v>
      </c>
      <c r="U4876" s="3" t="str">
        <f t="shared" si="76"/>
        <v>2017Plan</v>
      </c>
      <c r="V4876" s="2">
        <f>DATE(A4876,INDEX(Map!$H$1:$H$12,MATCH(B4876,Map!$G$1:$G$12,0),0),1)</f>
        <v>44136</v>
      </c>
      <c r="W4876" t="str">
        <f>IF(AND(V4876&gt;=Map!$K$2,V4876&lt;=Map!$L$2),"Base",IF(AND(V4876&gt;=Map!$K$3,V4876&lt;=Map!$L$3),"Fcst","N/A"))</f>
        <v>N/A</v>
      </c>
      <c r="X4876" t="str">
        <f>INDEX(Map!$B$2:$B$86,MATCH(D4876,Map!$A$2:$A$86,0),0)</f>
        <v>Brown 3</v>
      </c>
      <c r="Y4876" s="7">
        <f>IF(INDEX(Map!$C$2:$C$86,MATCH(D4876,Map!$A$2:$A$86,0),0)="","N/A",E4876*INDEX(Map!$C$2:$C$86,MATCH(D4876,Map!$A$2:$A$86,0),0))</f>
        <v>75.7</v>
      </c>
      <c r="Z4876" s="7" t="str">
        <f>IF(INDEX(Map!$D$2:$D$86,MATCH(D4876,Map!$A$2:$A$86,0),0)="","N/A",E4876*INDEX(Map!$D$2:$D$86,MATCH(D4876,Map!$A$2:$A$86,0),0))</f>
        <v>N/A</v>
      </c>
      <c r="AA4876" t="str">
        <f>INDEX(Map!$E$2:$E$86,MATCH(D4876,Map!$A$2:$A$86,0),0)</f>
        <v>Coal</v>
      </c>
    </row>
    <row r="4877" spans="1:27" x14ac:dyDescent="0.25">
      <c r="A4877" s="1" t="s">
        <v>122</v>
      </c>
      <c r="B4877" s="1" t="s">
        <v>117</v>
      </c>
      <c r="C4877" s="1">
        <v>4</v>
      </c>
      <c r="D4877" s="1" t="s">
        <v>26</v>
      </c>
      <c r="E4877" s="1">
        <v>271.2</v>
      </c>
      <c r="F4877" s="1">
        <v>0</v>
      </c>
      <c r="G4877" s="1">
        <v>79.3</v>
      </c>
      <c r="H4877" s="1">
        <v>2</v>
      </c>
      <c r="I4877" s="1">
        <v>2845.3</v>
      </c>
      <c r="J4877" s="1">
        <v>10491</v>
      </c>
      <c r="K4877" s="1">
        <v>679</v>
      </c>
      <c r="L4877" s="1">
        <v>205.8</v>
      </c>
      <c r="M4877" s="1">
        <v>5854</v>
      </c>
      <c r="N4877" s="1">
        <v>2</v>
      </c>
      <c r="O4877" s="1">
        <v>42</v>
      </c>
      <c r="P4877" s="1">
        <v>0</v>
      </c>
      <c r="Q4877" s="1">
        <v>554</v>
      </c>
      <c r="R4877" s="1">
        <v>23.63</v>
      </c>
      <c r="S4877" s="1">
        <v>23.78</v>
      </c>
      <c r="T4877" s="1">
        <v>6450</v>
      </c>
      <c r="U4877" s="3" t="str">
        <f t="shared" si="76"/>
        <v>2017Plan</v>
      </c>
      <c r="V4877" s="2">
        <f>DATE(A4877,INDEX(Map!$H$1:$H$12,MATCH(B4877,Map!$G$1:$G$12,0),0),1)</f>
        <v>44136</v>
      </c>
      <c r="W4877" t="str">
        <f>IF(AND(V4877&gt;=Map!$K$2,V4877&lt;=Map!$L$2),"Base",IF(AND(V4877&gt;=Map!$K$3,V4877&lt;=Map!$L$3),"Fcst","N/A"))</f>
        <v>N/A</v>
      </c>
      <c r="X4877" t="str">
        <f>INDEX(Map!$B$2:$B$86,MATCH(D4877,Map!$A$2:$A$86,0),0)</f>
        <v>Ghent 1</v>
      </c>
      <c r="Y4877" s="7">
        <f>IF(INDEX(Map!$C$2:$C$86,MATCH(D4877,Map!$A$2:$A$86,0),0)="","N/A",E4877*INDEX(Map!$C$2:$C$86,MATCH(D4877,Map!$A$2:$A$86,0),0))</f>
        <v>271.2</v>
      </c>
      <c r="Z4877" s="7" t="str">
        <f>IF(INDEX(Map!$D$2:$D$86,MATCH(D4877,Map!$A$2:$A$86,0),0)="","N/A",E4877*INDEX(Map!$D$2:$D$86,MATCH(D4877,Map!$A$2:$A$86,0),0))</f>
        <v>N/A</v>
      </c>
      <c r="AA4877" t="str">
        <f>INDEX(Map!$E$2:$E$86,MATCH(D4877,Map!$A$2:$A$86,0),0)</f>
        <v>Coal</v>
      </c>
    </row>
    <row r="4878" spans="1:27" x14ac:dyDescent="0.25">
      <c r="A4878" s="1" t="s">
        <v>122</v>
      </c>
      <c r="B4878" s="1" t="s">
        <v>117</v>
      </c>
      <c r="C4878" s="1">
        <v>5</v>
      </c>
      <c r="D4878" s="1" t="s">
        <v>27</v>
      </c>
      <c r="E4878" s="1">
        <v>269.39999999999998</v>
      </c>
      <c r="F4878" s="1">
        <v>0</v>
      </c>
      <c r="G4878" s="1">
        <v>77.3</v>
      </c>
      <c r="H4878" s="1">
        <v>3</v>
      </c>
      <c r="I4878" s="1">
        <v>2793.4</v>
      </c>
      <c r="J4878" s="1">
        <v>10368</v>
      </c>
      <c r="K4878" s="1">
        <v>651</v>
      </c>
      <c r="L4878" s="1">
        <v>205.8</v>
      </c>
      <c r="M4878" s="1">
        <v>5748</v>
      </c>
      <c r="N4878" s="1">
        <v>3</v>
      </c>
      <c r="O4878" s="1">
        <v>59</v>
      </c>
      <c r="P4878" s="1">
        <v>0</v>
      </c>
      <c r="Q4878" s="1">
        <v>322</v>
      </c>
      <c r="R4878" s="1">
        <v>22.53</v>
      </c>
      <c r="S4878" s="1">
        <v>22.75</v>
      </c>
      <c r="T4878" s="1">
        <v>6129</v>
      </c>
      <c r="U4878" s="3" t="str">
        <f t="shared" si="76"/>
        <v>2017Plan</v>
      </c>
      <c r="V4878" s="2">
        <f>DATE(A4878,INDEX(Map!$H$1:$H$12,MATCH(B4878,Map!$G$1:$G$12,0),0),1)</f>
        <v>44136</v>
      </c>
      <c r="W4878" t="str">
        <f>IF(AND(V4878&gt;=Map!$K$2,V4878&lt;=Map!$L$2),"Base",IF(AND(V4878&gt;=Map!$K$3,V4878&lt;=Map!$L$3),"Fcst","N/A"))</f>
        <v>N/A</v>
      </c>
      <c r="X4878" t="str">
        <f>INDEX(Map!$B$2:$B$86,MATCH(D4878,Map!$A$2:$A$86,0),0)</f>
        <v>Ghent 2</v>
      </c>
      <c r="Y4878" s="7">
        <f>IF(INDEX(Map!$C$2:$C$86,MATCH(D4878,Map!$A$2:$A$86,0),0)="","N/A",E4878*INDEX(Map!$C$2:$C$86,MATCH(D4878,Map!$A$2:$A$86,0),0))</f>
        <v>269.39999999999998</v>
      </c>
      <c r="Z4878" s="7" t="str">
        <f>IF(INDEX(Map!$D$2:$D$86,MATCH(D4878,Map!$A$2:$A$86,0),0)="","N/A",E4878*INDEX(Map!$D$2:$D$86,MATCH(D4878,Map!$A$2:$A$86,0),0))</f>
        <v>N/A</v>
      </c>
      <c r="AA4878" t="str">
        <f>INDEX(Map!$E$2:$E$86,MATCH(D4878,Map!$A$2:$A$86,0),0)</f>
        <v>Coal</v>
      </c>
    </row>
    <row r="4879" spans="1:27" x14ac:dyDescent="0.25">
      <c r="A4879" s="1" t="s">
        <v>122</v>
      </c>
      <c r="B4879" s="1" t="s">
        <v>117</v>
      </c>
      <c r="C4879" s="1">
        <v>6</v>
      </c>
      <c r="D4879" s="1" t="s">
        <v>28</v>
      </c>
      <c r="E4879" s="1">
        <v>54.2</v>
      </c>
      <c r="F4879" s="1">
        <v>0</v>
      </c>
      <c r="G4879" s="1">
        <v>15.6</v>
      </c>
      <c r="H4879" s="1">
        <v>2</v>
      </c>
      <c r="I4879" s="1">
        <v>606.1</v>
      </c>
      <c r="J4879" s="1">
        <v>11190</v>
      </c>
      <c r="K4879" s="1">
        <v>147</v>
      </c>
      <c r="L4879" s="1">
        <v>205.8</v>
      </c>
      <c r="M4879" s="1">
        <v>1247</v>
      </c>
      <c r="N4879" s="1">
        <v>4</v>
      </c>
      <c r="O4879" s="1">
        <v>72</v>
      </c>
      <c r="P4879" s="1">
        <v>0</v>
      </c>
      <c r="Q4879" s="1">
        <v>108</v>
      </c>
      <c r="R4879" s="1">
        <v>25.02</v>
      </c>
      <c r="S4879" s="1">
        <v>26.35</v>
      </c>
      <c r="T4879" s="1">
        <v>1427</v>
      </c>
      <c r="U4879" s="3" t="str">
        <f t="shared" si="76"/>
        <v>2017Plan</v>
      </c>
      <c r="V4879" s="2">
        <f>DATE(A4879,INDEX(Map!$H$1:$H$12,MATCH(B4879,Map!$G$1:$G$12,0),0),1)</f>
        <v>44136</v>
      </c>
      <c r="W4879" t="str">
        <f>IF(AND(V4879&gt;=Map!$K$2,V4879&lt;=Map!$L$2),"Base",IF(AND(V4879&gt;=Map!$K$3,V4879&lt;=Map!$L$3),"Fcst","N/A"))</f>
        <v>N/A</v>
      </c>
      <c r="X4879" t="str">
        <f>INDEX(Map!$B$2:$B$86,MATCH(D4879,Map!$A$2:$A$86,0),0)</f>
        <v>Ghent 3</v>
      </c>
      <c r="Y4879" s="7">
        <f>IF(INDEX(Map!$C$2:$C$86,MATCH(D4879,Map!$A$2:$A$86,0),0)="","N/A",E4879*INDEX(Map!$C$2:$C$86,MATCH(D4879,Map!$A$2:$A$86,0),0))</f>
        <v>54.2</v>
      </c>
      <c r="Z4879" s="7" t="str">
        <f>IF(INDEX(Map!$D$2:$D$86,MATCH(D4879,Map!$A$2:$A$86,0),0)="","N/A",E4879*INDEX(Map!$D$2:$D$86,MATCH(D4879,Map!$A$2:$A$86,0),0))</f>
        <v>N/A</v>
      </c>
      <c r="AA4879" t="str">
        <f>INDEX(Map!$E$2:$E$86,MATCH(D4879,Map!$A$2:$A$86,0),0)</f>
        <v>Coal</v>
      </c>
    </row>
    <row r="4880" spans="1:27" x14ac:dyDescent="0.25">
      <c r="A4880" s="1" t="s">
        <v>122</v>
      </c>
      <c r="B4880" s="1" t="s">
        <v>117</v>
      </c>
      <c r="C4880" s="1">
        <v>7</v>
      </c>
      <c r="D4880" s="1" t="s">
        <v>29</v>
      </c>
      <c r="E4880" s="1">
        <v>275.2</v>
      </c>
      <c r="F4880" s="1">
        <v>0</v>
      </c>
      <c r="G4880" s="1">
        <v>80.3</v>
      </c>
      <c r="H4880" s="1">
        <v>2</v>
      </c>
      <c r="I4880" s="1">
        <v>2998.8</v>
      </c>
      <c r="J4880" s="1">
        <v>10897</v>
      </c>
      <c r="K4880" s="1">
        <v>651</v>
      </c>
      <c r="L4880" s="1">
        <v>205.8</v>
      </c>
      <c r="M4880" s="1">
        <v>6170</v>
      </c>
      <c r="N4880" s="1">
        <v>4</v>
      </c>
      <c r="O4880" s="1">
        <v>73</v>
      </c>
      <c r="P4880" s="1">
        <v>0</v>
      </c>
      <c r="Q4880" s="1">
        <v>568</v>
      </c>
      <c r="R4880" s="1">
        <v>24.48</v>
      </c>
      <c r="S4880" s="1">
        <v>24.75</v>
      </c>
      <c r="T4880" s="1">
        <v>6811</v>
      </c>
      <c r="U4880" s="3" t="str">
        <f t="shared" si="76"/>
        <v>2017Plan</v>
      </c>
      <c r="V4880" s="2">
        <f>DATE(A4880,INDEX(Map!$H$1:$H$12,MATCH(B4880,Map!$G$1:$G$12,0),0),1)</f>
        <v>44136</v>
      </c>
      <c r="W4880" t="str">
        <f>IF(AND(V4880&gt;=Map!$K$2,V4880&lt;=Map!$L$2),"Base",IF(AND(V4880&gt;=Map!$K$3,V4880&lt;=Map!$L$3),"Fcst","N/A"))</f>
        <v>N/A</v>
      </c>
      <c r="X4880" t="str">
        <f>INDEX(Map!$B$2:$B$86,MATCH(D4880,Map!$A$2:$A$86,0),0)</f>
        <v>Ghent 4</v>
      </c>
      <c r="Y4880" s="7">
        <f>IF(INDEX(Map!$C$2:$C$86,MATCH(D4880,Map!$A$2:$A$86,0),0)="","N/A",E4880*INDEX(Map!$C$2:$C$86,MATCH(D4880,Map!$A$2:$A$86,0),0))</f>
        <v>275.2</v>
      </c>
      <c r="Z4880" s="7" t="str">
        <f>IF(INDEX(Map!$D$2:$D$86,MATCH(D4880,Map!$A$2:$A$86,0),0)="","N/A",E4880*INDEX(Map!$D$2:$D$86,MATCH(D4880,Map!$A$2:$A$86,0),0))</f>
        <v>N/A</v>
      </c>
      <c r="AA4880" t="str">
        <f>INDEX(Map!$E$2:$E$86,MATCH(D4880,Map!$A$2:$A$86,0),0)</f>
        <v>Coal</v>
      </c>
    </row>
    <row r="4881" spans="1:27" x14ac:dyDescent="0.25">
      <c r="A4881" s="1" t="s">
        <v>122</v>
      </c>
      <c r="B4881" s="1" t="s">
        <v>117</v>
      </c>
      <c r="C4881" s="1">
        <v>8</v>
      </c>
      <c r="D4881" s="1" t="s">
        <v>30</v>
      </c>
      <c r="E4881" s="1">
        <v>169.5</v>
      </c>
      <c r="F4881" s="1">
        <v>0</v>
      </c>
      <c r="G4881" s="1">
        <v>78.400000000000006</v>
      </c>
      <c r="H4881" s="1">
        <v>2</v>
      </c>
      <c r="I4881" s="1">
        <v>1768.7</v>
      </c>
      <c r="J4881" s="1">
        <v>10438</v>
      </c>
      <c r="K4881" s="1">
        <v>674</v>
      </c>
      <c r="L4881" s="1">
        <v>205</v>
      </c>
      <c r="M4881" s="1">
        <v>3625</v>
      </c>
      <c r="N4881" s="1">
        <v>4</v>
      </c>
      <c r="O4881" s="1">
        <v>18</v>
      </c>
      <c r="P4881" s="1">
        <v>0</v>
      </c>
      <c r="Q4881" s="1">
        <v>156</v>
      </c>
      <c r="R4881" s="1">
        <v>22.31</v>
      </c>
      <c r="S4881" s="1">
        <v>22.42</v>
      </c>
      <c r="T4881" s="1">
        <v>3799</v>
      </c>
      <c r="U4881" s="3" t="str">
        <f t="shared" si="76"/>
        <v>2017Plan</v>
      </c>
      <c r="V4881" s="2">
        <f>DATE(A4881,INDEX(Map!$H$1:$H$12,MATCH(B4881,Map!$G$1:$G$12,0),0),1)</f>
        <v>44136</v>
      </c>
      <c r="W4881" t="str">
        <f>IF(AND(V4881&gt;=Map!$K$2,V4881&lt;=Map!$L$2),"Base",IF(AND(V4881&gt;=Map!$K$3,V4881&lt;=Map!$L$3),"Fcst","N/A"))</f>
        <v>N/A</v>
      </c>
      <c r="X4881" t="str">
        <f>INDEX(Map!$B$2:$B$86,MATCH(D4881,Map!$A$2:$A$86,0),0)</f>
        <v>Mill Creek 1</v>
      </c>
      <c r="Y4881" s="7" t="str">
        <f>IF(INDEX(Map!$C$2:$C$86,MATCH(D4881,Map!$A$2:$A$86,0),0)="","N/A",E4881*INDEX(Map!$C$2:$C$86,MATCH(D4881,Map!$A$2:$A$86,0),0))</f>
        <v>N/A</v>
      </c>
      <c r="Z4881" s="7">
        <f>IF(INDEX(Map!$D$2:$D$86,MATCH(D4881,Map!$A$2:$A$86,0),0)="","N/A",E4881*INDEX(Map!$D$2:$D$86,MATCH(D4881,Map!$A$2:$A$86,0),0))</f>
        <v>169.5</v>
      </c>
      <c r="AA4881" t="str">
        <f>INDEX(Map!$E$2:$E$86,MATCH(D4881,Map!$A$2:$A$86,0),0)</f>
        <v>Coal</v>
      </c>
    </row>
    <row r="4882" spans="1:27" x14ac:dyDescent="0.25">
      <c r="A4882" s="1" t="s">
        <v>122</v>
      </c>
      <c r="B4882" s="1" t="s">
        <v>117</v>
      </c>
      <c r="C4882" s="1">
        <v>9</v>
      </c>
      <c r="D4882" s="1" t="s">
        <v>31</v>
      </c>
      <c r="E4882" s="1">
        <v>159.6</v>
      </c>
      <c r="F4882" s="1">
        <v>0</v>
      </c>
      <c r="G4882" s="1">
        <v>74.900000000000006</v>
      </c>
      <c r="H4882" s="1">
        <v>2</v>
      </c>
      <c r="I4882" s="1">
        <v>1700.6</v>
      </c>
      <c r="J4882" s="1">
        <v>10656</v>
      </c>
      <c r="K4882" s="1">
        <v>635</v>
      </c>
      <c r="L4882" s="1">
        <v>205</v>
      </c>
      <c r="M4882" s="1">
        <v>3486</v>
      </c>
      <c r="N4882" s="1">
        <v>4</v>
      </c>
      <c r="O4882" s="1">
        <v>18</v>
      </c>
      <c r="P4882" s="1">
        <v>0</v>
      </c>
      <c r="Q4882" s="1">
        <v>186</v>
      </c>
      <c r="R4882" s="1">
        <v>23.01</v>
      </c>
      <c r="S4882" s="1">
        <v>23.12</v>
      </c>
      <c r="T4882" s="1">
        <v>3690</v>
      </c>
      <c r="U4882" s="3" t="str">
        <f t="shared" si="76"/>
        <v>2017Plan</v>
      </c>
      <c r="V4882" s="2">
        <f>DATE(A4882,INDEX(Map!$H$1:$H$12,MATCH(B4882,Map!$G$1:$G$12,0),0),1)</f>
        <v>44136</v>
      </c>
      <c r="W4882" t="str">
        <f>IF(AND(V4882&gt;=Map!$K$2,V4882&lt;=Map!$L$2),"Base",IF(AND(V4882&gt;=Map!$K$3,V4882&lt;=Map!$L$3),"Fcst","N/A"))</f>
        <v>N/A</v>
      </c>
      <c r="X4882" t="str">
        <f>INDEX(Map!$B$2:$B$86,MATCH(D4882,Map!$A$2:$A$86,0),0)</f>
        <v>Mill Creek 2</v>
      </c>
      <c r="Y4882" s="7" t="str">
        <f>IF(INDEX(Map!$C$2:$C$86,MATCH(D4882,Map!$A$2:$A$86,0),0)="","N/A",E4882*INDEX(Map!$C$2:$C$86,MATCH(D4882,Map!$A$2:$A$86,0),0))</f>
        <v>N/A</v>
      </c>
      <c r="Z4882" s="7">
        <f>IF(INDEX(Map!$D$2:$D$86,MATCH(D4882,Map!$A$2:$A$86,0),0)="","N/A",E4882*INDEX(Map!$D$2:$D$86,MATCH(D4882,Map!$A$2:$A$86,0),0))</f>
        <v>159.6</v>
      </c>
      <c r="AA4882" t="str">
        <f>INDEX(Map!$E$2:$E$86,MATCH(D4882,Map!$A$2:$A$86,0),0)</f>
        <v>Coal</v>
      </c>
    </row>
    <row r="4883" spans="1:27" x14ac:dyDescent="0.25">
      <c r="A4883" s="1" t="s">
        <v>122</v>
      </c>
      <c r="B4883" s="1" t="s">
        <v>117</v>
      </c>
      <c r="C4883" s="1">
        <v>10</v>
      </c>
      <c r="D4883" s="1" t="s">
        <v>32</v>
      </c>
      <c r="E4883" s="1">
        <v>142.4</v>
      </c>
      <c r="F4883" s="1">
        <v>0</v>
      </c>
      <c r="G4883" s="1">
        <v>51.1</v>
      </c>
      <c r="H4883" s="1">
        <v>2</v>
      </c>
      <c r="I4883" s="1">
        <v>1517.4</v>
      </c>
      <c r="J4883" s="1">
        <v>10654</v>
      </c>
      <c r="K4883" s="1">
        <v>453</v>
      </c>
      <c r="L4883" s="1">
        <v>205</v>
      </c>
      <c r="M4883" s="1">
        <v>3110</v>
      </c>
      <c r="N4883" s="1">
        <v>12</v>
      </c>
      <c r="O4883" s="1">
        <v>51</v>
      </c>
      <c r="P4883" s="1">
        <v>0</v>
      </c>
      <c r="Q4883" s="1">
        <v>187</v>
      </c>
      <c r="R4883" s="1">
        <v>23.15</v>
      </c>
      <c r="S4883" s="1">
        <v>23.51</v>
      </c>
      <c r="T4883" s="1">
        <v>3348</v>
      </c>
      <c r="U4883" s="3" t="str">
        <f t="shared" si="76"/>
        <v>2017Plan</v>
      </c>
      <c r="V4883" s="2">
        <f>DATE(A4883,INDEX(Map!$H$1:$H$12,MATCH(B4883,Map!$G$1:$G$12,0),0),1)</f>
        <v>44136</v>
      </c>
      <c r="W4883" t="str">
        <f>IF(AND(V4883&gt;=Map!$K$2,V4883&lt;=Map!$L$2),"Base",IF(AND(V4883&gt;=Map!$K$3,V4883&lt;=Map!$L$3),"Fcst","N/A"))</f>
        <v>N/A</v>
      </c>
      <c r="X4883" t="str">
        <f>INDEX(Map!$B$2:$B$86,MATCH(D4883,Map!$A$2:$A$86,0),0)</f>
        <v>Mill Creek 3</v>
      </c>
      <c r="Y4883" s="7" t="str">
        <f>IF(INDEX(Map!$C$2:$C$86,MATCH(D4883,Map!$A$2:$A$86,0),0)="","N/A",E4883*INDEX(Map!$C$2:$C$86,MATCH(D4883,Map!$A$2:$A$86,0),0))</f>
        <v>N/A</v>
      </c>
      <c r="Z4883" s="7">
        <f>IF(INDEX(Map!$D$2:$D$86,MATCH(D4883,Map!$A$2:$A$86,0),0)="","N/A",E4883*INDEX(Map!$D$2:$D$86,MATCH(D4883,Map!$A$2:$A$86,0),0))</f>
        <v>142.4</v>
      </c>
      <c r="AA4883" t="str">
        <f>INDEX(Map!$E$2:$E$86,MATCH(D4883,Map!$A$2:$A$86,0),0)</f>
        <v>Coal</v>
      </c>
    </row>
    <row r="4884" spans="1:27" x14ac:dyDescent="0.25">
      <c r="A4884" s="1" t="s">
        <v>122</v>
      </c>
      <c r="B4884" s="1" t="s">
        <v>117</v>
      </c>
      <c r="C4884" s="1">
        <v>11</v>
      </c>
      <c r="D4884" s="1" t="s">
        <v>33</v>
      </c>
      <c r="E4884" s="1">
        <v>264.3</v>
      </c>
      <c r="F4884" s="1">
        <v>0</v>
      </c>
      <c r="G4884" s="1">
        <v>76.2</v>
      </c>
      <c r="H4884" s="1">
        <v>3</v>
      </c>
      <c r="I4884" s="1">
        <v>2755.1</v>
      </c>
      <c r="J4884" s="1">
        <v>10423</v>
      </c>
      <c r="K4884" s="1">
        <v>634</v>
      </c>
      <c r="L4884" s="1">
        <v>205</v>
      </c>
      <c r="M4884" s="1">
        <v>5647</v>
      </c>
      <c r="N4884" s="1">
        <v>28</v>
      </c>
      <c r="O4884" s="1">
        <v>122</v>
      </c>
      <c r="P4884" s="1">
        <v>0</v>
      </c>
      <c r="Q4884" s="1">
        <v>322</v>
      </c>
      <c r="R4884" s="1">
        <v>22.58</v>
      </c>
      <c r="S4884" s="1">
        <v>23.05</v>
      </c>
      <c r="T4884" s="1">
        <v>6091</v>
      </c>
      <c r="U4884" s="3" t="str">
        <f t="shared" si="76"/>
        <v>2017Plan</v>
      </c>
      <c r="V4884" s="2">
        <f>DATE(A4884,INDEX(Map!$H$1:$H$12,MATCH(B4884,Map!$G$1:$G$12,0),0),1)</f>
        <v>44136</v>
      </c>
      <c r="W4884" t="str">
        <f>IF(AND(V4884&gt;=Map!$K$2,V4884&lt;=Map!$L$2),"Base",IF(AND(V4884&gt;=Map!$K$3,V4884&lt;=Map!$L$3),"Fcst","N/A"))</f>
        <v>N/A</v>
      </c>
      <c r="X4884" t="str">
        <f>INDEX(Map!$B$2:$B$86,MATCH(D4884,Map!$A$2:$A$86,0),0)</f>
        <v>Mill Creek 4</v>
      </c>
      <c r="Y4884" s="7" t="str">
        <f>IF(INDEX(Map!$C$2:$C$86,MATCH(D4884,Map!$A$2:$A$86,0),0)="","N/A",E4884*INDEX(Map!$C$2:$C$86,MATCH(D4884,Map!$A$2:$A$86,0),0))</f>
        <v>N/A</v>
      </c>
      <c r="Z4884" s="7">
        <f>IF(INDEX(Map!$D$2:$D$86,MATCH(D4884,Map!$A$2:$A$86,0),0)="","N/A",E4884*INDEX(Map!$D$2:$D$86,MATCH(D4884,Map!$A$2:$A$86,0),0))</f>
        <v>264.3</v>
      </c>
      <c r="AA4884" t="str">
        <f>INDEX(Map!$E$2:$E$86,MATCH(D4884,Map!$A$2:$A$86,0),0)</f>
        <v>Coal</v>
      </c>
    </row>
    <row r="4885" spans="1:27" x14ac:dyDescent="0.25">
      <c r="A4885" s="1" t="s">
        <v>122</v>
      </c>
      <c r="B4885" s="1" t="s">
        <v>117</v>
      </c>
      <c r="C4885" s="1">
        <v>12</v>
      </c>
      <c r="D4885" s="1" t="s">
        <v>34</v>
      </c>
      <c r="E4885" s="1">
        <v>144.5</v>
      </c>
      <c r="F4885" s="1">
        <v>0</v>
      </c>
      <c r="G4885" s="1">
        <v>54.2</v>
      </c>
      <c r="H4885" s="1">
        <v>3</v>
      </c>
      <c r="I4885" s="1">
        <v>1541.1</v>
      </c>
      <c r="J4885" s="1">
        <v>10664</v>
      </c>
      <c r="K4885" s="1">
        <v>464</v>
      </c>
      <c r="L4885" s="1">
        <v>201</v>
      </c>
      <c r="M4885" s="1">
        <v>3097</v>
      </c>
      <c r="N4885" s="1">
        <v>11</v>
      </c>
      <c r="O4885" s="1">
        <v>40</v>
      </c>
      <c r="P4885" s="1">
        <v>0</v>
      </c>
      <c r="Q4885" s="1">
        <v>196</v>
      </c>
      <c r="R4885" s="1">
        <v>22.79</v>
      </c>
      <c r="S4885" s="1">
        <v>23.06</v>
      </c>
      <c r="T4885" s="1">
        <v>3333</v>
      </c>
      <c r="U4885" s="3" t="str">
        <f t="shared" si="76"/>
        <v>2017Plan</v>
      </c>
      <c r="V4885" s="2">
        <f>DATE(A4885,INDEX(Map!$H$1:$H$12,MATCH(B4885,Map!$G$1:$G$12,0),0),1)</f>
        <v>44136</v>
      </c>
      <c r="W4885" t="str">
        <f>IF(AND(V4885&gt;=Map!$K$2,V4885&lt;=Map!$L$2),"Base",IF(AND(V4885&gt;=Map!$K$3,V4885&lt;=Map!$L$3),"Fcst","N/A"))</f>
        <v>N/A</v>
      </c>
      <c r="X4885" t="str">
        <f>INDEX(Map!$B$2:$B$86,MATCH(D4885,Map!$A$2:$A$86,0),0)</f>
        <v>Trimble County 1</v>
      </c>
      <c r="Y4885" s="7" t="str">
        <f>IF(INDEX(Map!$C$2:$C$86,MATCH(D4885,Map!$A$2:$A$86,0),0)="","N/A",E4885*INDEX(Map!$C$2:$C$86,MATCH(D4885,Map!$A$2:$A$86,0),0))</f>
        <v>N/A</v>
      </c>
      <c r="Z4885" s="7">
        <f>IF(INDEX(Map!$D$2:$D$86,MATCH(D4885,Map!$A$2:$A$86,0),0)="","N/A",E4885*INDEX(Map!$D$2:$D$86,MATCH(D4885,Map!$A$2:$A$86,0),0))</f>
        <v>144.5</v>
      </c>
      <c r="AA4885" t="str">
        <f>INDEX(Map!$E$2:$E$86,MATCH(D4885,Map!$A$2:$A$86,0),0)</f>
        <v>Coal</v>
      </c>
    </row>
    <row r="4886" spans="1:27" x14ac:dyDescent="0.25">
      <c r="A4886" s="1" t="s">
        <v>122</v>
      </c>
      <c r="B4886" s="1" t="s">
        <v>117</v>
      </c>
      <c r="C4886" s="1">
        <v>13</v>
      </c>
      <c r="D4886" s="1" t="s">
        <v>35</v>
      </c>
      <c r="E4886" s="1">
        <v>257</v>
      </c>
      <c r="F4886" s="1">
        <v>0</v>
      </c>
      <c r="G4886" s="1">
        <v>63.7</v>
      </c>
      <c r="H4886" s="1">
        <v>2</v>
      </c>
      <c r="I4886" s="1">
        <v>2360</v>
      </c>
      <c r="J4886" s="1">
        <v>9184</v>
      </c>
      <c r="K4886" s="1">
        <v>483</v>
      </c>
      <c r="L4886" s="1">
        <v>210.1</v>
      </c>
      <c r="M4886" s="1">
        <v>4957</v>
      </c>
      <c r="N4886" s="1">
        <v>17</v>
      </c>
      <c r="O4886" s="1">
        <v>65</v>
      </c>
      <c r="P4886" s="1">
        <v>0</v>
      </c>
      <c r="Q4886" s="1">
        <v>382</v>
      </c>
      <c r="R4886" s="1">
        <v>20.78</v>
      </c>
      <c r="S4886" s="1">
        <v>21.03</v>
      </c>
      <c r="T4886" s="1">
        <v>5405</v>
      </c>
      <c r="U4886" s="3" t="str">
        <f t="shared" si="76"/>
        <v>2017Plan</v>
      </c>
      <c r="V4886" s="2">
        <f>DATE(A4886,INDEX(Map!$H$1:$H$12,MATCH(B4886,Map!$G$1:$G$12,0),0),1)</f>
        <v>44136</v>
      </c>
      <c r="W4886" t="str">
        <f>IF(AND(V4886&gt;=Map!$K$2,V4886&lt;=Map!$L$2),"Base",IF(AND(V4886&gt;=Map!$K$3,V4886&lt;=Map!$L$3),"Fcst","N/A"))</f>
        <v>N/A</v>
      </c>
      <c r="X4886" t="str">
        <f>INDEX(Map!$B$2:$B$86,MATCH(D4886,Map!$A$2:$A$86,0),0)</f>
        <v>Trimble County 2</v>
      </c>
      <c r="Y4886" s="7">
        <f>IF(INDEX(Map!$C$2:$C$86,MATCH(D4886,Map!$A$2:$A$86,0),0)="","N/A",E4886*INDEX(Map!$C$2:$C$86,MATCH(D4886,Map!$A$2:$A$86,0),0))</f>
        <v>208.17000000000002</v>
      </c>
      <c r="Z4886" s="7">
        <f>IF(INDEX(Map!$D$2:$D$86,MATCH(D4886,Map!$A$2:$A$86,0),0)="","N/A",E4886*INDEX(Map!$D$2:$D$86,MATCH(D4886,Map!$A$2:$A$86,0),0))</f>
        <v>48.83</v>
      </c>
      <c r="AA4886" t="str">
        <f>INDEX(Map!$E$2:$E$86,MATCH(D4886,Map!$A$2:$A$86,0),0)</f>
        <v>Coal</v>
      </c>
    </row>
    <row r="4887" spans="1:27" x14ac:dyDescent="0.25">
      <c r="A4887" s="1" t="s">
        <v>122</v>
      </c>
      <c r="B4887" s="1" t="s">
        <v>117</v>
      </c>
      <c r="C4887" s="1">
        <v>14</v>
      </c>
      <c r="D4887" s="1" t="s">
        <v>36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0</v>
      </c>
      <c r="O4887" s="1">
        <v>0</v>
      </c>
      <c r="P4887" s="1">
        <v>0</v>
      </c>
      <c r="Q4887" s="1">
        <v>0</v>
      </c>
      <c r="R4887" s="1">
        <v>0</v>
      </c>
      <c r="S4887" s="1">
        <v>0</v>
      </c>
      <c r="T4887" s="1">
        <v>0</v>
      </c>
      <c r="U4887" s="3" t="str">
        <f t="shared" si="76"/>
        <v>2017Plan</v>
      </c>
      <c r="V4887" s="2">
        <f>DATE(A4887,INDEX(Map!$H$1:$H$12,MATCH(B4887,Map!$G$1:$G$12,0),0),1)</f>
        <v>44136</v>
      </c>
      <c r="W4887" t="str">
        <f>IF(AND(V4887&gt;=Map!$K$2,V4887&lt;=Map!$L$2),"Base",IF(AND(V4887&gt;=Map!$K$3,V4887&lt;=Map!$L$3),"Fcst","N/A"))</f>
        <v>N/A</v>
      </c>
      <c r="X4887" t="str">
        <f>INDEX(Map!$B$2:$B$86,MATCH(D4887,Map!$A$2:$A$86,0),0)</f>
        <v>Cane Run 7</v>
      </c>
      <c r="Y4887" s="7">
        <f>IF(INDEX(Map!$C$2:$C$86,MATCH(D4887,Map!$A$2:$A$86,0),0)="","N/A",E4887*INDEX(Map!$C$2:$C$86,MATCH(D4887,Map!$A$2:$A$86,0),0))</f>
        <v>0</v>
      </c>
      <c r="Z4887" s="7">
        <f>IF(INDEX(Map!$D$2:$D$86,MATCH(D4887,Map!$A$2:$A$86,0),0)="","N/A",E4887*INDEX(Map!$D$2:$D$86,MATCH(D4887,Map!$A$2:$A$86,0),0))</f>
        <v>0</v>
      </c>
      <c r="AA4887" t="str">
        <f>INDEX(Map!$E$2:$E$86,MATCH(D4887,Map!$A$2:$A$86,0),0)</f>
        <v>NGCC</v>
      </c>
    </row>
    <row r="4888" spans="1:27" x14ac:dyDescent="0.25">
      <c r="A4888" s="1" t="s">
        <v>122</v>
      </c>
      <c r="B4888" s="1" t="s">
        <v>117</v>
      </c>
      <c r="C4888" s="1">
        <v>15</v>
      </c>
      <c r="D4888" s="1" t="s">
        <v>37</v>
      </c>
      <c r="E4888" s="1">
        <v>309.89999999999998</v>
      </c>
      <c r="F4888" s="1">
        <v>0</v>
      </c>
      <c r="G4888" s="1">
        <v>62.3</v>
      </c>
      <c r="H4888" s="1">
        <v>5</v>
      </c>
      <c r="I4888" s="1">
        <v>2134.6</v>
      </c>
      <c r="J4888" s="1">
        <v>6889</v>
      </c>
      <c r="K4888" s="1">
        <v>530</v>
      </c>
      <c r="L4888" s="1">
        <v>375.5</v>
      </c>
      <c r="M4888" s="1">
        <v>8016</v>
      </c>
      <c r="N4888" s="1">
        <v>15</v>
      </c>
      <c r="O4888" s="1">
        <v>55</v>
      </c>
      <c r="P4888" s="1">
        <v>0</v>
      </c>
      <c r="Q4888" s="1">
        <v>453</v>
      </c>
      <c r="R4888" s="1">
        <v>27.33</v>
      </c>
      <c r="S4888" s="1">
        <v>27.51</v>
      </c>
      <c r="T4888" s="1">
        <v>8524</v>
      </c>
      <c r="U4888" s="3" t="str">
        <f t="shared" si="76"/>
        <v>2017Plan</v>
      </c>
      <c r="V4888" s="2">
        <f>DATE(A4888,INDEX(Map!$H$1:$H$12,MATCH(B4888,Map!$G$1:$G$12,0),0),1)</f>
        <v>44136</v>
      </c>
      <c r="W4888" t="str">
        <f>IF(AND(V4888&gt;=Map!$K$2,V4888&lt;=Map!$L$2),"Base",IF(AND(V4888&gt;=Map!$K$3,V4888&lt;=Map!$L$3),"Fcst","N/A"))</f>
        <v>N/A</v>
      </c>
      <c r="X4888" t="str">
        <f>INDEX(Map!$B$2:$B$86,MATCH(D4888,Map!$A$2:$A$86,0),0)</f>
        <v>Cane Run 7</v>
      </c>
      <c r="Y4888" s="7">
        <f>IF(INDEX(Map!$C$2:$C$86,MATCH(D4888,Map!$A$2:$A$86,0),0)="","N/A",E4888*INDEX(Map!$C$2:$C$86,MATCH(D4888,Map!$A$2:$A$86,0),0))</f>
        <v>241.72199999999998</v>
      </c>
      <c r="Z4888" s="7">
        <f>IF(INDEX(Map!$D$2:$D$86,MATCH(D4888,Map!$A$2:$A$86,0),0)="","N/A",E4888*INDEX(Map!$D$2:$D$86,MATCH(D4888,Map!$A$2:$A$86,0),0))</f>
        <v>68.177999999999997</v>
      </c>
      <c r="AA4888" t="str">
        <f>INDEX(Map!$E$2:$E$86,MATCH(D4888,Map!$A$2:$A$86,0),0)</f>
        <v>NGCC</v>
      </c>
    </row>
    <row r="4889" spans="1:27" x14ac:dyDescent="0.25">
      <c r="A4889" s="1" t="s">
        <v>122</v>
      </c>
      <c r="B4889" s="1" t="s">
        <v>117</v>
      </c>
      <c r="C4889" s="1">
        <v>16</v>
      </c>
      <c r="D4889" s="1" t="s">
        <v>38</v>
      </c>
      <c r="E4889" s="1">
        <v>0.8</v>
      </c>
      <c r="F4889" s="1">
        <v>0</v>
      </c>
      <c r="G4889" s="1">
        <v>0.9</v>
      </c>
      <c r="H4889" s="1">
        <v>2</v>
      </c>
      <c r="I4889" s="1">
        <v>11.6</v>
      </c>
      <c r="J4889" s="1">
        <v>14346</v>
      </c>
      <c r="K4889" s="1">
        <v>12</v>
      </c>
      <c r="L4889" s="1">
        <v>377.5</v>
      </c>
      <c r="M4889" s="1">
        <v>44</v>
      </c>
      <c r="N4889" s="1">
        <v>0</v>
      </c>
      <c r="O4889" s="1">
        <v>1</v>
      </c>
      <c r="P4889" s="1">
        <v>0</v>
      </c>
      <c r="Q4889" s="1">
        <v>0</v>
      </c>
      <c r="R4889" s="1">
        <v>54.16</v>
      </c>
      <c r="S4889" s="1">
        <v>54.86</v>
      </c>
      <c r="T4889" s="1">
        <v>44</v>
      </c>
      <c r="U4889" s="3" t="str">
        <f t="shared" si="76"/>
        <v>2017Plan</v>
      </c>
      <c r="V4889" s="2">
        <f>DATE(A4889,INDEX(Map!$H$1:$H$12,MATCH(B4889,Map!$G$1:$G$12,0),0),1)</f>
        <v>44136</v>
      </c>
      <c r="W4889" t="str">
        <f>IF(AND(V4889&gt;=Map!$K$2,V4889&lt;=Map!$L$2),"Base",IF(AND(V4889&gt;=Map!$K$3,V4889&lt;=Map!$L$3),"Fcst","N/A"))</f>
        <v>N/A</v>
      </c>
      <c r="X4889" t="str">
        <f>INDEX(Map!$B$2:$B$86,MATCH(D4889,Map!$A$2:$A$86,0),0)</f>
        <v>Brown 5</v>
      </c>
      <c r="Y4889" s="7">
        <f>IF(INDEX(Map!$C$2:$C$86,MATCH(D4889,Map!$A$2:$A$86,0),0)="","N/A",E4889*INDEX(Map!$C$2:$C$86,MATCH(D4889,Map!$A$2:$A$86,0),0))</f>
        <v>0.376</v>
      </c>
      <c r="Z4889" s="7">
        <f>IF(INDEX(Map!$D$2:$D$86,MATCH(D4889,Map!$A$2:$A$86,0),0)="","N/A",E4889*INDEX(Map!$D$2:$D$86,MATCH(D4889,Map!$A$2:$A$86,0),0))</f>
        <v>0.42400000000000004</v>
      </c>
      <c r="AA4889" t="str">
        <f>INDEX(Map!$E$2:$E$86,MATCH(D4889,Map!$A$2:$A$86,0),0)</f>
        <v>SCCT</v>
      </c>
    </row>
    <row r="4890" spans="1:27" x14ac:dyDescent="0.25">
      <c r="A4890" s="1" t="s">
        <v>122</v>
      </c>
      <c r="B4890" s="1" t="s">
        <v>117</v>
      </c>
      <c r="C4890" s="1">
        <v>17</v>
      </c>
      <c r="D4890" s="1" t="s">
        <v>39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0</v>
      </c>
      <c r="O4890" s="1">
        <v>0</v>
      </c>
      <c r="P4890" s="1">
        <v>0</v>
      </c>
      <c r="Q4890" s="1">
        <v>0</v>
      </c>
      <c r="R4890" s="1">
        <v>0</v>
      </c>
      <c r="S4890" s="1">
        <v>0</v>
      </c>
      <c r="T4890" s="1">
        <v>0</v>
      </c>
      <c r="U4890" s="3" t="str">
        <f t="shared" si="76"/>
        <v>2017Plan</v>
      </c>
      <c r="V4890" s="2">
        <f>DATE(A4890,INDEX(Map!$H$1:$H$12,MATCH(B4890,Map!$G$1:$G$12,0),0),1)</f>
        <v>44136</v>
      </c>
      <c r="W4890" t="str">
        <f>IF(AND(V4890&gt;=Map!$K$2,V4890&lt;=Map!$L$2),"Base",IF(AND(V4890&gt;=Map!$K$3,V4890&lt;=Map!$L$3),"Fcst","N/A"))</f>
        <v>N/A</v>
      </c>
      <c r="X4890" t="str">
        <f>INDEX(Map!$B$2:$B$86,MATCH(D4890,Map!$A$2:$A$86,0),0)</f>
        <v>Brown 5</v>
      </c>
      <c r="Y4890" s="7">
        <f>IF(INDEX(Map!$C$2:$C$86,MATCH(D4890,Map!$A$2:$A$86,0),0)="","N/A",E4890*INDEX(Map!$C$2:$C$86,MATCH(D4890,Map!$A$2:$A$86,0),0))</f>
        <v>0</v>
      </c>
      <c r="Z4890" s="7">
        <f>IF(INDEX(Map!$D$2:$D$86,MATCH(D4890,Map!$A$2:$A$86,0),0)="","N/A",E4890*INDEX(Map!$D$2:$D$86,MATCH(D4890,Map!$A$2:$A$86,0),0))</f>
        <v>0</v>
      </c>
      <c r="AA4890" t="str">
        <f>INDEX(Map!$E$2:$E$86,MATCH(D4890,Map!$A$2:$A$86,0),0)</f>
        <v>SCCT</v>
      </c>
    </row>
    <row r="4891" spans="1:27" x14ac:dyDescent="0.25">
      <c r="A4891" s="1" t="s">
        <v>122</v>
      </c>
      <c r="B4891" s="1" t="s">
        <v>117</v>
      </c>
      <c r="C4891" s="1">
        <v>18</v>
      </c>
      <c r="D4891" s="1" t="s">
        <v>40</v>
      </c>
      <c r="E4891" s="1">
        <v>4.2</v>
      </c>
      <c r="F4891" s="1">
        <v>0</v>
      </c>
      <c r="G4891" s="1">
        <v>3.8</v>
      </c>
      <c r="H4891" s="1">
        <v>3</v>
      </c>
      <c r="I4891" s="1">
        <v>47</v>
      </c>
      <c r="J4891" s="1">
        <v>11076</v>
      </c>
      <c r="K4891" s="1">
        <v>32</v>
      </c>
      <c r="L4891" s="1">
        <v>377.5</v>
      </c>
      <c r="M4891" s="1">
        <v>178</v>
      </c>
      <c r="N4891" s="1">
        <v>1</v>
      </c>
      <c r="O4891" s="1">
        <v>27</v>
      </c>
      <c r="P4891" s="1">
        <v>0</v>
      </c>
      <c r="Q4891" s="1">
        <v>14</v>
      </c>
      <c r="R4891" s="1">
        <v>45.18</v>
      </c>
      <c r="S4891" s="1">
        <v>51.63</v>
      </c>
      <c r="T4891" s="1">
        <v>219</v>
      </c>
      <c r="U4891" s="3" t="str">
        <f t="shared" si="76"/>
        <v>2017Plan</v>
      </c>
      <c r="V4891" s="2">
        <f>DATE(A4891,INDEX(Map!$H$1:$H$12,MATCH(B4891,Map!$G$1:$G$12,0),0),1)</f>
        <v>44136</v>
      </c>
      <c r="W4891" t="str">
        <f>IF(AND(V4891&gt;=Map!$K$2,V4891&lt;=Map!$L$2),"Base",IF(AND(V4891&gt;=Map!$K$3,V4891&lt;=Map!$L$3),"Fcst","N/A"))</f>
        <v>N/A</v>
      </c>
      <c r="X4891" t="str">
        <f>INDEX(Map!$B$2:$B$86,MATCH(D4891,Map!$A$2:$A$86,0),0)</f>
        <v>Brown 6</v>
      </c>
      <c r="Y4891" s="7">
        <f>IF(INDEX(Map!$C$2:$C$86,MATCH(D4891,Map!$A$2:$A$86,0),0)="","N/A",E4891*INDEX(Map!$C$2:$C$86,MATCH(D4891,Map!$A$2:$A$86,0),0))</f>
        <v>2.6040000000000001</v>
      </c>
      <c r="Z4891" s="7">
        <f>IF(INDEX(Map!$D$2:$D$86,MATCH(D4891,Map!$A$2:$A$86,0),0)="","N/A",E4891*INDEX(Map!$D$2:$D$86,MATCH(D4891,Map!$A$2:$A$86,0),0))</f>
        <v>1.5960000000000001</v>
      </c>
      <c r="AA4891" t="str">
        <f>INDEX(Map!$E$2:$E$86,MATCH(D4891,Map!$A$2:$A$86,0),0)</f>
        <v>SCCT</v>
      </c>
    </row>
    <row r="4892" spans="1:27" x14ac:dyDescent="0.25">
      <c r="A4892" s="1" t="s">
        <v>122</v>
      </c>
      <c r="B4892" s="1" t="s">
        <v>117</v>
      </c>
      <c r="C4892" s="1">
        <v>19</v>
      </c>
      <c r="D4892" s="1" t="s">
        <v>41</v>
      </c>
      <c r="E4892" s="1">
        <v>1.9</v>
      </c>
      <c r="F4892" s="1">
        <v>0</v>
      </c>
      <c r="G4892" s="1">
        <v>1.7</v>
      </c>
      <c r="H4892" s="1">
        <v>2</v>
      </c>
      <c r="I4892" s="1">
        <v>21.5</v>
      </c>
      <c r="J4892" s="1">
        <v>11197</v>
      </c>
      <c r="K4892" s="1">
        <v>15</v>
      </c>
      <c r="L4892" s="1">
        <v>377.5</v>
      </c>
      <c r="M4892" s="1">
        <v>81</v>
      </c>
      <c r="N4892" s="1">
        <v>0</v>
      </c>
      <c r="O4892" s="1">
        <v>20</v>
      </c>
      <c r="P4892" s="1">
        <v>0</v>
      </c>
      <c r="Q4892" s="1">
        <v>7</v>
      </c>
      <c r="R4892" s="1">
        <v>45.77</v>
      </c>
      <c r="S4892" s="1">
        <v>56.08</v>
      </c>
      <c r="T4892" s="1">
        <v>107</v>
      </c>
      <c r="U4892" s="3" t="str">
        <f t="shared" si="76"/>
        <v>2017Plan</v>
      </c>
      <c r="V4892" s="2">
        <f>DATE(A4892,INDEX(Map!$H$1:$H$12,MATCH(B4892,Map!$G$1:$G$12,0),0),1)</f>
        <v>44136</v>
      </c>
      <c r="W4892" t="str">
        <f>IF(AND(V4892&gt;=Map!$K$2,V4892&lt;=Map!$L$2),"Base",IF(AND(V4892&gt;=Map!$K$3,V4892&lt;=Map!$L$3),"Fcst","N/A"))</f>
        <v>N/A</v>
      </c>
      <c r="X4892" t="str">
        <f>INDEX(Map!$B$2:$B$86,MATCH(D4892,Map!$A$2:$A$86,0),0)</f>
        <v>Brown 7</v>
      </c>
      <c r="Y4892" s="7">
        <f>IF(INDEX(Map!$C$2:$C$86,MATCH(D4892,Map!$A$2:$A$86,0),0)="","N/A",E4892*INDEX(Map!$C$2:$C$86,MATCH(D4892,Map!$A$2:$A$86,0),0))</f>
        <v>1.1779999999999999</v>
      </c>
      <c r="Z4892" s="7">
        <f>IF(INDEX(Map!$D$2:$D$86,MATCH(D4892,Map!$A$2:$A$86,0),0)="","N/A",E4892*INDEX(Map!$D$2:$D$86,MATCH(D4892,Map!$A$2:$A$86,0),0))</f>
        <v>0.72199999999999998</v>
      </c>
      <c r="AA4892" t="str">
        <f>INDEX(Map!$E$2:$E$86,MATCH(D4892,Map!$A$2:$A$86,0),0)</f>
        <v>SCCT</v>
      </c>
    </row>
    <row r="4893" spans="1:27" x14ac:dyDescent="0.25">
      <c r="A4893" s="1" t="s">
        <v>122</v>
      </c>
      <c r="B4893" s="1" t="s">
        <v>117</v>
      </c>
      <c r="C4893" s="1">
        <v>20</v>
      </c>
      <c r="D4893" s="1" t="s">
        <v>42</v>
      </c>
      <c r="E4893" s="1">
        <v>1.2</v>
      </c>
      <c r="F4893" s="1">
        <v>0</v>
      </c>
      <c r="G4893" s="1">
        <v>1.4</v>
      </c>
      <c r="H4893" s="1">
        <v>3</v>
      </c>
      <c r="I4893" s="1">
        <v>19.8</v>
      </c>
      <c r="J4893" s="1">
        <v>16518</v>
      </c>
      <c r="K4893" s="1">
        <v>24</v>
      </c>
      <c r="L4893" s="1">
        <v>377.5</v>
      </c>
      <c r="M4893" s="1">
        <v>75</v>
      </c>
      <c r="N4893" s="1">
        <v>0</v>
      </c>
      <c r="O4893" s="1">
        <v>1</v>
      </c>
      <c r="P4893" s="1">
        <v>0</v>
      </c>
      <c r="Q4893" s="1">
        <v>0</v>
      </c>
      <c r="R4893" s="1">
        <v>62.36</v>
      </c>
      <c r="S4893" s="1">
        <v>63.1</v>
      </c>
      <c r="T4893" s="1">
        <v>76</v>
      </c>
      <c r="U4893" s="3" t="str">
        <f t="shared" si="76"/>
        <v>2017Plan</v>
      </c>
      <c r="V4893" s="2">
        <f>DATE(A4893,INDEX(Map!$H$1:$H$12,MATCH(B4893,Map!$G$1:$G$12,0),0),1)</f>
        <v>44136</v>
      </c>
      <c r="W4893" t="str">
        <f>IF(AND(V4893&gt;=Map!$K$2,V4893&lt;=Map!$L$2),"Base",IF(AND(V4893&gt;=Map!$K$3,V4893&lt;=Map!$L$3),"Fcst","N/A"))</f>
        <v>N/A</v>
      </c>
      <c r="X4893" t="str">
        <f>INDEX(Map!$B$2:$B$86,MATCH(D4893,Map!$A$2:$A$86,0),0)</f>
        <v>Brown 8</v>
      </c>
      <c r="Y4893" s="7">
        <f>IF(INDEX(Map!$C$2:$C$86,MATCH(D4893,Map!$A$2:$A$86,0),0)="","N/A",E4893*INDEX(Map!$C$2:$C$86,MATCH(D4893,Map!$A$2:$A$86,0),0))</f>
        <v>1.2</v>
      </c>
      <c r="Z4893" s="7" t="str">
        <f>IF(INDEX(Map!$D$2:$D$86,MATCH(D4893,Map!$A$2:$A$86,0),0)="","N/A",E4893*INDEX(Map!$D$2:$D$86,MATCH(D4893,Map!$A$2:$A$86,0),0))</f>
        <v>N/A</v>
      </c>
      <c r="AA4893" t="str">
        <f>INDEX(Map!$E$2:$E$86,MATCH(D4893,Map!$A$2:$A$86,0),0)</f>
        <v>SCCT</v>
      </c>
    </row>
    <row r="4894" spans="1:27" x14ac:dyDescent="0.25">
      <c r="A4894" s="1" t="s">
        <v>122</v>
      </c>
      <c r="B4894" s="1" t="s">
        <v>117</v>
      </c>
      <c r="C4894" s="1">
        <v>21</v>
      </c>
      <c r="D4894" s="1" t="s">
        <v>43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s="1">
        <v>0</v>
      </c>
      <c r="K4894" s="1">
        <v>0</v>
      </c>
      <c r="L4894" s="1">
        <v>0</v>
      </c>
      <c r="M4894" s="1">
        <v>0</v>
      </c>
      <c r="N4894" s="1">
        <v>0</v>
      </c>
      <c r="O4894" s="1">
        <v>0</v>
      </c>
      <c r="P4894" s="1">
        <v>0</v>
      </c>
      <c r="Q4894" s="1">
        <v>0</v>
      </c>
      <c r="R4894" s="1">
        <v>0</v>
      </c>
      <c r="S4894" s="1">
        <v>0</v>
      </c>
      <c r="T4894" s="1">
        <v>0</v>
      </c>
      <c r="U4894" s="3" t="str">
        <f t="shared" si="76"/>
        <v>2017Plan</v>
      </c>
      <c r="V4894" s="2">
        <f>DATE(A4894,INDEX(Map!$H$1:$H$12,MATCH(B4894,Map!$G$1:$G$12,0),0),1)</f>
        <v>44136</v>
      </c>
      <c r="W4894" t="str">
        <f>IF(AND(V4894&gt;=Map!$K$2,V4894&lt;=Map!$L$2),"Base",IF(AND(V4894&gt;=Map!$K$3,V4894&lt;=Map!$L$3),"Fcst","N/A"))</f>
        <v>N/A</v>
      </c>
      <c r="X4894" t="str">
        <f>INDEX(Map!$B$2:$B$86,MATCH(D4894,Map!$A$2:$A$86,0),0)</f>
        <v>Brown 8</v>
      </c>
      <c r="Y4894" s="7">
        <f>IF(INDEX(Map!$C$2:$C$86,MATCH(D4894,Map!$A$2:$A$86,0),0)="","N/A",E4894*INDEX(Map!$C$2:$C$86,MATCH(D4894,Map!$A$2:$A$86,0),0))</f>
        <v>0</v>
      </c>
      <c r="Z4894" s="7" t="str">
        <f>IF(INDEX(Map!$D$2:$D$86,MATCH(D4894,Map!$A$2:$A$86,0),0)="","N/A",E4894*INDEX(Map!$D$2:$D$86,MATCH(D4894,Map!$A$2:$A$86,0),0))</f>
        <v>N/A</v>
      </c>
      <c r="AA4894" t="str">
        <f>INDEX(Map!$E$2:$E$86,MATCH(D4894,Map!$A$2:$A$86,0),0)</f>
        <v>SCCT</v>
      </c>
    </row>
    <row r="4895" spans="1:27" x14ac:dyDescent="0.25">
      <c r="A4895" s="1" t="s">
        <v>122</v>
      </c>
      <c r="B4895" s="1" t="s">
        <v>117</v>
      </c>
      <c r="C4895" s="1">
        <v>22</v>
      </c>
      <c r="D4895" s="1" t="s">
        <v>44</v>
      </c>
      <c r="E4895" s="1">
        <v>0.2</v>
      </c>
      <c r="F4895" s="1">
        <v>0</v>
      </c>
      <c r="G4895" s="1">
        <v>0.2</v>
      </c>
      <c r="H4895" s="1">
        <v>1</v>
      </c>
      <c r="I4895" s="1">
        <v>3.3</v>
      </c>
      <c r="J4895" s="1">
        <v>16518</v>
      </c>
      <c r="K4895" s="1">
        <v>4</v>
      </c>
      <c r="L4895" s="1">
        <v>377.5</v>
      </c>
      <c r="M4895" s="1">
        <v>12</v>
      </c>
      <c r="N4895" s="1">
        <v>0</v>
      </c>
      <c r="O4895" s="1">
        <v>0</v>
      </c>
      <c r="P4895" s="1">
        <v>0</v>
      </c>
      <c r="Q4895" s="1">
        <v>0</v>
      </c>
      <c r="R4895" s="1">
        <v>62.36</v>
      </c>
      <c r="S4895" s="1">
        <v>63.95</v>
      </c>
      <c r="T4895" s="1">
        <v>13</v>
      </c>
      <c r="U4895" s="3" t="str">
        <f t="shared" si="76"/>
        <v>2017Plan</v>
      </c>
      <c r="V4895" s="2">
        <f>DATE(A4895,INDEX(Map!$H$1:$H$12,MATCH(B4895,Map!$G$1:$G$12,0),0),1)</f>
        <v>44136</v>
      </c>
      <c r="W4895" t="str">
        <f>IF(AND(V4895&gt;=Map!$K$2,V4895&lt;=Map!$L$2),"Base",IF(AND(V4895&gt;=Map!$K$3,V4895&lt;=Map!$L$3),"Fcst","N/A"))</f>
        <v>N/A</v>
      </c>
      <c r="X4895" t="str">
        <f>INDEX(Map!$B$2:$B$86,MATCH(D4895,Map!$A$2:$A$86,0),0)</f>
        <v>Brown 9</v>
      </c>
      <c r="Y4895" s="7">
        <f>IF(INDEX(Map!$C$2:$C$86,MATCH(D4895,Map!$A$2:$A$86,0),0)="","N/A",E4895*INDEX(Map!$C$2:$C$86,MATCH(D4895,Map!$A$2:$A$86,0),0))</f>
        <v>0.2</v>
      </c>
      <c r="Z4895" s="7" t="str">
        <f>IF(INDEX(Map!$D$2:$D$86,MATCH(D4895,Map!$A$2:$A$86,0),0)="","N/A",E4895*INDEX(Map!$D$2:$D$86,MATCH(D4895,Map!$A$2:$A$86,0),0))</f>
        <v>N/A</v>
      </c>
      <c r="AA4895" t="str">
        <f>INDEX(Map!$E$2:$E$86,MATCH(D4895,Map!$A$2:$A$86,0),0)</f>
        <v>SCCT</v>
      </c>
    </row>
    <row r="4896" spans="1:27" x14ac:dyDescent="0.25">
      <c r="A4896" s="1" t="s">
        <v>122</v>
      </c>
      <c r="B4896" s="1" t="s">
        <v>117</v>
      </c>
      <c r="C4896" s="1">
        <v>23</v>
      </c>
      <c r="D4896" s="1" t="s">
        <v>45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  <c r="J4896" s="1">
        <v>0</v>
      </c>
      <c r="K4896" s="1">
        <v>0</v>
      </c>
      <c r="L4896" s="1">
        <v>0</v>
      </c>
      <c r="M4896" s="1">
        <v>0</v>
      </c>
      <c r="N4896" s="1">
        <v>0</v>
      </c>
      <c r="O4896" s="1">
        <v>0</v>
      </c>
      <c r="P4896" s="1">
        <v>0</v>
      </c>
      <c r="Q4896" s="1">
        <v>0</v>
      </c>
      <c r="R4896" s="1">
        <v>0</v>
      </c>
      <c r="S4896" s="1">
        <v>0</v>
      </c>
      <c r="T4896" s="1">
        <v>0</v>
      </c>
      <c r="U4896" s="3" t="str">
        <f t="shared" si="76"/>
        <v>2017Plan</v>
      </c>
      <c r="V4896" s="2">
        <f>DATE(A4896,INDEX(Map!$H$1:$H$12,MATCH(B4896,Map!$G$1:$G$12,0),0),1)</f>
        <v>44136</v>
      </c>
      <c r="W4896" t="str">
        <f>IF(AND(V4896&gt;=Map!$K$2,V4896&lt;=Map!$L$2),"Base",IF(AND(V4896&gt;=Map!$K$3,V4896&lt;=Map!$L$3),"Fcst","N/A"))</f>
        <v>N/A</v>
      </c>
      <c r="X4896" t="str">
        <f>INDEX(Map!$B$2:$B$86,MATCH(D4896,Map!$A$2:$A$86,0),0)</f>
        <v>Brown 9</v>
      </c>
      <c r="Y4896" s="7">
        <f>IF(INDEX(Map!$C$2:$C$86,MATCH(D4896,Map!$A$2:$A$86,0),0)="","N/A",E4896*INDEX(Map!$C$2:$C$86,MATCH(D4896,Map!$A$2:$A$86,0),0))</f>
        <v>0</v>
      </c>
      <c r="Z4896" s="7" t="str">
        <f>IF(INDEX(Map!$D$2:$D$86,MATCH(D4896,Map!$A$2:$A$86,0),0)="","N/A",E4896*INDEX(Map!$D$2:$D$86,MATCH(D4896,Map!$A$2:$A$86,0),0))</f>
        <v>N/A</v>
      </c>
      <c r="AA4896" t="str">
        <f>INDEX(Map!$E$2:$E$86,MATCH(D4896,Map!$A$2:$A$86,0),0)</f>
        <v>SCCT</v>
      </c>
    </row>
    <row r="4897" spans="1:27" x14ac:dyDescent="0.25">
      <c r="A4897" s="1" t="s">
        <v>122</v>
      </c>
      <c r="B4897" s="1" t="s">
        <v>117</v>
      </c>
      <c r="C4897" s="1">
        <v>24</v>
      </c>
      <c r="D4897" s="1" t="s">
        <v>46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">
        <v>0</v>
      </c>
      <c r="O4897" s="1">
        <v>0</v>
      </c>
      <c r="P4897" s="1">
        <v>0</v>
      </c>
      <c r="Q4897" s="1">
        <v>0</v>
      </c>
      <c r="R4897" s="1">
        <v>0</v>
      </c>
      <c r="S4897" s="1">
        <v>0</v>
      </c>
      <c r="T4897" s="1">
        <v>0</v>
      </c>
      <c r="U4897" s="3" t="str">
        <f t="shared" si="76"/>
        <v>2017Plan</v>
      </c>
      <c r="V4897" s="2">
        <f>DATE(A4897,INDEX(Map!$H$1:$H$12,MATCH(B4897,Map!$G$1:$G$12,0),0),1)</f>
        <v>44136</v>
      </c>
      <c r="W4897" t="str">
        <f>IF(AND(V4897&gt;=Map!$K$2,V4897&lt;=Map!$L$2),"Base",IF(AND(V4897&gt;=Map!$K$3,V4897&lt;=Map!$L$3),"Fcst","N/A"))</f>
        <v>N/A</v>
      </c>
      <c r="X4897" t="str">
        <f>INDEX(Map!$B$2:$B$86,MATCH(D4897,Map!$A$2:$A$86,0),0)</f>
        <v>Brown 10</v>
      </c>
      <c r="Y4897" s="7">
        <f>IF(INDEX(Map!$C$2:$C$86,MATCH(D4897,Map!$A$2:$A$86,0),0)="","N/A",E4897*INDEX(Map!$C$2:$C$86,MATCH(D4897,Map!$A$2:$A$86,0),0))</f>
        <v>0</v>
      </c>
      <c r="Z4897" s="7" t="str">
        <f>IF(INDEX(Map!$D$2:$D$86,MATCH(D4897,Map!$A$2:$A$86,0),0)="","N/A",E4897*INDEX(Map!$D$2:$D$86,MATCH(D4897,Map!$A$2:$A$86,0),0))</f>
        <v>N/A</v>
      </c>
      <c r="AA4897" t="str">
        <f>INDEX(Map!$E$2:$E$86,MATCH(D4897,Map!$A$2:$A$86,0),0)</f>
        <v>SCCT</v>
      </c>
    </row>
    <row r="4898" spans="1:27" x14ac:dyDescent="0.25">
      <c r="A4898" s="1" t="s">
        <v>122</v>
      </c>
      <c r="B4898" s="1" t="s">
        <v>117</v>
      </c>
      <c r="C4898" s="1">
        <v>25</v>
      </c>
      <c r="D4898" s="1" t="s">
        <v>47</v>
      </c>
      <c r="E4898" s="1">
        <v>0</v>
      </c>
      <c r="F4898" s="1">
        <v>0</v>
      </c>
      <c r="G4898" s="1">
        <v>0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>
        <v>0</v>
      </c>
      <c r="R4898" s="1">
        <v>0</v>
      </c>
      <c r="S4898" s="1">
        <v>0</v>
      </c>
      <c r="T4898" s="1">
        <v>0</v>
      </c>
      <c r="U4898" s="3" t="str">
        <f t="shared" si="76"/>
        <v>2017Plan</v>
      </c>
      <c r="V4898" s="2">
        <f>DATE(A4898,INDEX(Map!$H$1:$H$12,MATCH(B4898,Map!$G$1:$G$12,0),0),1)</f>
        <v>44136</v>
      </c>
      <c r="W4898" t="str">
        <f>IF(AND(V4898&gt;=Map!$K$2,V4898&lt;=Map!$L$2),"Base",IF(AND(V4898&gt;=Map!$K$3,V4898&lt;=Map!$L$3),"Fcst","N/A"))</f>
        <v>N/A</v>
      </c>
      <c r="X4898" t="str">
        <f>INDEX(Map!$B$2:$B$86,MATCH(D4898,Map!$A$2:$A$86,0),0)</f>
        <v>Brown 10</v>
      </c>
      <c r="Y4898" s="7">
        <f>IF(INDEX(Map!$C$2:$C$86,MATCH(D4898,Map!$A$2:$A$86,0),0)="","N/A",E4898*INDEX(Map!$C$2:$C$86,MATCH(D4898,Map!$A$2:$A$86,0),0))</f>
        <v>0</v>
      </c>
      <c r="Z4898" s="7" t="str">
        <f>IF(INDEX(Map!$D$2:$D$86,MATCH(D4898,Map!$A$2:$A$86,0),0)="","N/A",E4898*INDEX(Map!$D$2:$D$86,MATCH(D4898,Map!$A$2:$A$86,0),0))</f>
        <v>N/A</v>
      </c>
      <c r="AA4898" t="str">
        <f>INDEX(Map!$E$2:$E$86,MATCH(D4898,Map!$A$2:$A$86,0),0)</f>
        <v>SCCT</v>
      </c>
    </row>
    <row r="4899" spans="1:27" x14ac:dyDescent="0.25">
      <c r="A4899" s="1" t="s">
        <v>122</v>
      </c>
      <c r="B4899" s="1" t="s">
        <v>117</v>
      </c>
      <c r="C4899" s="1">
        <v>26</v>
      </c>
      <c r="D4899" s="1" t="s">
        <v>48</v>
      </c>
      <c r="E4899" s="1">
        <v>1</v>
      </c>
      <c r="F4899" s="1">
        <v>0</v>
      </c>
      <c r="G4899" s="1">
        <v>1.2</v>
      </c>
      <c r="H4899" s="1">
        <v>2</v>
      </c>
      <c r="I4899" s="1">
        <v>16.5</v>
      </c>
      <c r="J4899" s="1">
        <v>16518</v>
      </c>
      <c r="K4899" s="1">
        <v>20</v>
      </c>
      <c r="L4899" s="1">
        <v>377.5</v>
      </c>
      <c r="M4899" s="1">
        <v>62</v>
      </c>
      <c r="N4899" s="1">
        <v>0</v>
      </c>
      <c r="O4899" s="1">
        <v>1</v>
      </c>
      <c r="P4899" s="1">
        <v>0</v>
      </c>
      <c r="Q4899" s="1">
        <v>0</v>
      </c>
      <c r="R4899" s="1">
        <v>62.36</v>
      </c>
      <c r="S4899" s="1">
        <v>62.93</v>
      </c>
      <c r="T4899" s="1">
        <v>63</v>
      </c>
      <c r="U4899" s="3" t="str">
        <f t="shared" si="76"/>
        <v>2017Plan</v>
      </c>
      <c r="V4899" s="2">
        <f>DATE(A4899,INDEX(Map!$H$1:$H$12,MATCH(B4899,Map!$G$1:$G$12,0),0),1)</f>
        <v>44136</v>
      </c>
      <c r="W4899" t="str">
        <f>IF(AND(V4899&gt;=Map!$K$2,V4899&lt;=Map!$L$2),"Base",IF(AND(V4899&gt;=Map!$K$3,V4899&lt;=Map!$L$3),"Fcst","N/A"))</f>
        <v>N/A</v>
      </c>
      <c r="X4899" t="str">
        <f>INDEX(Map!$B$2:$B$86,MATCH(D4899,Map!$A$2:$A$86,0),0)</f>
        <v>Brown 11</v>
      </c>
      <c r="Y4899" s="7">
        <f>IF(INDEX(Map!$C$2:$C$86,MATCH(D4899,Map!$A$2:$A$86,0),0)="","N/A",E4899*INDEX(Map!$C$2:$C$86,MATCH(D4899,Map!$A$2:$A$86,0),0))</f>
        <v>1</v>
      </c>
      <c r="Z4899" s="7" t="str">
        <f>IF(INDEX(Map!$D$2:$D$86,MATCH(D4899,Map!$A$2:$A$86,0),0)="","N/A",E4899*INDEX(Map!$D$2:$D$86,MATCH(D4899,Map!$A$2:$A$86,0),0))</f>
        <v>N/A</v>
      </c>
      <c r="AA4899" t="str">
        <f>INDEX(Map!$E$2:$E$86,MATCH(D4899,Map!$A$2:$A$86,0),0)</f>
        <v>SCCT</v>
      </c>
    </row>
    <row r="4900" spans="1:27" x14ac:dyDescent="0.25">
      <c r="A4900" s="1" t="s">
        <v>122</v>
      </c>
      <c r="B4900" s="1" t="s">
        <v>117</v>
      </c>
      <c r="C4900" s="1">
        <v>27</v>
      </c>
      <c r="D4900" s="1" t="s">
        <v>49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0</v>
      </c>
      <c r="Q4900" s="1">
        <v>0</v>
      </c>
      <c r="R4900" s="1">
        <v>0</v>
      </c>
      <c r="S4900" s="1">
        <v>0</v>
      </c>
      <c r="T4900" s="1">
        <v>0</v>
      </c>
      <c r="U4900" s="3" t="str">
        <f t="shared" si="76"/>
        <v>2017Plan</v>
      </c>
      <c r="V4900" s="2">
        <f>DATE(A4900,INDEX(Map!$H$1:$H$12,MATCH(B4900,Map!$G$1:$G$12,0),0),1)</f>
        <v>44136</v>
      </c>
      <c r="W4900" t="str">
        <f>IF(AND(V4900&gt;=Map!$K$2,V4900&lt;=Map!$L$2),"Base",IF(AND(V4900&gt;=Map!$K$3,V4900&lt;=Map!$L$3),"Fcst","N/A"))</f>
        <v>N/A</v>
      </c>
      <c r="X4900" t="str">
        <f>INDEX(Map!$B$2:$B$86,MATCH(D4900,Map!$A$2:$A$86,0),0)</f>
        <v>Brown 11</v>
      </c>
      <c r="Y4900" s="7">
        <f>IF(INDEX(Map!$C$2:$C$86,MATCH(D4900,Map!$A$2:$A$86,0),0)="","N/A",E4900*INDEX(Map!$C$2:$C$86,MATCH(D4900,Map!$A$2:$A$86,0),0))</f>
        <v>0</v>
      </c>
      <c r="Z4900" s="7" t="str">
        <f>IF(INDEX(Map!$D$2:$D$86,MATCH(D4900,Map!$A$2:$A$86,0),0)="","N/A",E4900*INDEX(Map!$D$2:$D$86,MATCH(D4900,Map!$A$2:$A$86,0),0))</f>
        <v>N/A</v>
      </c>
      <c r="AA4900" t="str">
        <f>INDEX(Map!$E$2:$E$86,MATCH(D4900,Map!$A$2:$A$86,0),0)</f>
        <v>SCCT</v>
      </c>
    </row>
    <row r="4901" spans="1:27" x14ac:dyDescent="0.25">
      <c r="A4901" s="1" t="s">
        <v>122</v>
      </c>
      <c r="B4901" s="1" t="s">
        <v>117</v>
      </c>
      <c r="C4901" s="1">
        <v>28</v>
      </c>
      <c r="D4901" s="1" t="s">
        <v>50</v>
      </c>
      <c r="E4901" s="1">
        <v>13.3</v>
      </c>
      <c r="F4901" s="1">
        <v>0</v>
      </c>
      <c r="G4901" s="1">
        <v>10.5</v>
      </c>
      <c r="H4901" s="1">
        <v>14</v>
      </c>
      <c r="I4901" s="1">
        <v>144.30000000000001</v>
      </c>
      <c r="J4901" s="1">
        <v>10869</v>
      </c>
      <c r="K4901" s="1">
        <v>95</v>
      </c>
      <c r="L4901" s="1">
        <v>377.5</v>
      </c>
      <c r="M4901" s="1">
        <v>545</v>
      </c>
      <c r="N4901" s="1">
        <v>1</v>
      </c>
      <c r="O4901" s="1">
        <v>2</v>
      </c>
      <c r="P4901" s="1">
        <v>0</v>
      </c>
      <c r="Q4901" s="1">
        <v>0</v>
      </c>
      <c r="R4901" s="1">
        <v>41.04</v>
      </c>
      <c r="S4901" s="1">
        <v>41.21</v>
      </c>
      <c r="T4901" s="1">
        <v>547</v>
      </c>
      <c r="U4901" s="3" t="str">
        <f t="shared" si="76"/>
        <v>2017Plan</v>
      </c>
      <c r="V4901" s="2">
        <f>DATE(A4901,INDEX(Map!$H$1:$H$12,MATCH(B4901,Map!$G$1:$G$12,0),0),1)</f>
        <v>44136</v>
      </c>
      <c r="W4901" t="str">
        <f>IF(AND(V4901&gt;=Map!$K$2,V4901&lt;=Map!$L$2),"Base",IF(AND(V4901&gt;=Map!$K$3,V4901&lt;=Map!$L$3),"Fcst","N/A"))</f>
        <v>N/A</v>
      </c>
      <c r="X4901" t="str">
        <f>INDEX(Map!$B$2:$B$86,MATCH(D4901,Map!$A$2:$A$86,0),0)</f>
        <v>Paddys Run 13</v>
      </c>
      <c r="Y4901" s="7">
        <f>IF(INDEX(Map!$C$2:$C$86,MATCH(D4901,Map!$A$2:$A$86,0),0)="","N/A",E4901*INDEX(Map!$C$2:$C$86,MATCH(D4901,Map!$A$2:$A$86,0),0))</f>
        <v>6.2510000000000003</v>
      </c>
      <c r="Z4901" s="7">
        <f>IF(INDEX(Map!$D$2:$D$86,MATCH(D4901,Map!$A$2:$A$86,0),0)="","N/A",E4901*INDEX(Map!$D$2:$D$86,MATCH(D4901,Map!$A$2:$A$86,0),0))</f>
        <v>7.0490000000000004</v>
      </c>
      <c r="AA4901" t="str">
        <f>INDEX(Map!$E$2:$E$86,MATCH(D4901,Map!$A$2:$A$86,0),0)</f>
        <v>SCCT</v>
      </c>
    </row>
    <row r="4902" spans="1:27" x14ac:dyDescent="0.25">
      <c r="A4902" s="1" t="s">
        <v>122</v>
      </c>
      <c r="B4902" s="1" t="s">
        <v>117</v>
      </c>
      <c r="C4902" s="1">
        <v>29</v>
      </c>
      <c r="D4902" s="1" t="s">
        <v>51</v>
      </c>
      <c r="E4902" s="1">
        <v>9.6999999999999993</v>
      </c>
      <c r="F4902" s="1">
        <v>0</v>
      </c>
      <c r="G4902" s="1">
        <v>8</v>
      </c>
      <c r="H4902" s="1">
        <v>10</v>
      </c>
      <c r="I4902" s="1">
        <v>112.4</v>
      </c>
      <c r="J4902" s="1">
        <v>11613</v>
      </c>
      <c r="K4902" s="1">
        <v>79</v>
      </c>
      <c r="L4902" s="1">
        <v>377.5</v>
      </c>
      <c r="M4902" s="1">
        <v>424</v>
      </c>
      <c r="N4902" s="1">
        <v>0</v>
      </c>
      <c r="O4902" s="1">
        <v>2</v>
      </c>
      <c r="P4902" s="1">
        <v>0</v>
      </c>
      <c r="Q4902" s="1">
        <v>0</v>
      </c>
      <c r="R4902" s="1">
        <v>43.84</v>
      </c>
      <c r="S4902" s="1">
        <v>44.02</v>
      </c>
      <c r="T4902" s="1">
        <v>426</v>
      </c>
      <c r="U4902" s="3" t="str">
        <f t="shared" si="76"/>
        <v>2017Plan</v>
      </c>
      <c r="V4902" s="2">
        <f>DATE(A4902,INDEX(Map!$H$1:$H$12,MATCH(B4902,Map!$G$1:$G$12,0),0),1)</f>
        <v>44136</v>
      </c>
      <c r="W4902" t="str">
        <f>IF(AND(V4902&gt;=Map!$K$2,V4902&lt;=Map!$L$2),"Base",IF(AND(V4902&gt;=Map!$K$3,V4902&lt;=Map!$L$3),"Fcst","N/A"))</f>
        <v>N/A</v>
      </c>
      <c r="X4902" t="str">
        <f>INDEX(Map!$B$2:$B$86,MATCH(D4902,Map!$A$2:$A$86,0),0)</f>
        <v>Trimble Co 05</v>
      </c>
      <c r="Y4902" s="7">
        <f>IF(INDEX(Map!$C$2:$C$86,MATCH(D4902,Map!$A$2:$A$86,0),0)="","N/A",E4902*INDEX(Map!$C$2:$C$86,MATCH(D4902,Map!$A$2:$A$86,0),0))</f>
        <v>6.8869999999999996</v>
      </c>
      <c r="Z4902" s="7">
        <f>IF(INDEX(Map!$D$2:$D$86,MATCH(D4902,Map!$A$2:$A$86,0),0)="","N/A",E4902*INDEX(Map!$D$2:$D$86,MATCH(D4902,Map!$A$2:$A$86,0),0))</f>
        <v>2.8129999999999997</v>
      </c>
      <c r="AA4902" t="str">
        <f>INDEX(Map!$E$2:$E$86,MATCH(D4902,Map!$A$2:$A$86,0),0)</f>
        <v>SCCT</v>
      </c>
    </row>
    <row r="4903" spans="1:27" x14ac:dyDescent="0.25">
      <c r="A4903" s="1" t="s">
        <v>122</v>
      </c>
      <c r="B4903" s="1" t="s">
        <v>117</v>
      </c>
      <c r="C4903" s="1">
        <v>30</v>
      </c>
      <c r="D4903" s="1" t="s">
        <v>52</v>
      </c>
      <c r="E4903" s="1">
        <v>8.8000000000000007</v>
      </c>
      <c r="F4903" s="1">
        <v>0</v>
      </c>
      <c r="G4903" s="1">
        <v>7.2</v>
      </c>
      <c r="H4903" s="1">
        <v>15</v>
      </c>
      <c r="I4903" s="1">
        <v>101.6</v>
      </c>
      <c r="J4903" s="1">
        <v>11576</v>
      </c>
      <c r="K4903" s="1">
        <v>71</v>
      </c>
      <c r="L4903" s="1">
        <v>377.6</v>
      </c>
      <c r="M4903" s="1">
        <v>384</v>
      </c>
      <c r="N4903" s="1">
        <v>1</v>
      </c>
      <c r="O4903" s="1">
        <v>3</v>
      </c>
      <c r="P4903" s="1">
        <v>0</v>
      </c>
      <c r="Q4903" s="1">
        <v>0</v>
      </c>
      <c r="R4903" s="1">
        <v>43.71</v>
      </c>
      <c r="S4903" s="1">
        <v>43.99</v>
      </c>
      <c r="T4903" s="1">
        <v>386</v>
      </c>
      <c r="U4903" s="3" t="str">
        <f t="shared" si="76"/>
        <v>2017Plan</v>
      </c>
      <c r="V4903" s="2">
        <f>DATE(A4903,INDEX(Map!$H$1:$H$12,MATCH(B4903,Map!$G$1:$G$12,0),0),1)</f>
        <v>44136</v>
      </c>
      <c r="W4903" t="str">
        <f>IF(AND(V4903&gt;=Map!$K$2,V4903&lt;=Map!$L$2),"Base",IF(AND(V4903&gt;=Map!$K$3,V4903&lt;=Map!$L$3),"Fcst","N/A"))</f>
        <v>N/A</v>
      </c>
      <c r="X4903" t="str">
        <f>INDEX(Map!$B$2:$B$86,MATCH(D4903,Map!$A$2:$A$86,0),0)</f>
        <v>Trimble Co 06</v>
      </c>
      <c r="Y4903" s="7">
        <f>IF(INDEX(Map!$C$2:$C$86,MATCH(D4903,Map!$A$2:$A$86,0),0)="","N/A",E4903*INDEX(Map!$C$2:$C$86,MATCH(D4903,Map!$A$2:$A$86,0),0))</f>
        <v>6.2480000000000002</v>
      </c>
      <c r="Z4903" s="7">
        <f>IF(INDEX(Map!$D$2:$D$86,MATCH(D4903,Map!$A$2:$A$86,0),0)="","N/A",E4903*INDEX(Map!$D$2:$D$86,MATCH(D4903,Map!$A$2:$A$86,0),0))</f>
        <v>2.552</v>
      </c>
      <c r="AA4903" t="str">
        <f>INDEX(Map!$E$2:$E$86,MATCH(D4903,Map!$A$2:$A$86,0),0)</f>
        <v>SCCT</v>
      </c>
    </row>
    <row r="4904" spans="1:27" x14ac:dyDescent="0.25">
      <c r="A4904" s="1" t="s">
        <v>122</v>
      </c>
      <c r="B4904" s="1" t="s">
        <v>117</v>
      </c>
      <c r="C4904" s="1">
        <v>31</v>
      </c>
      <c r="D4904" s="1" t="s">
        <v>53</v>
      </c>
      <c r="E4904" s="1">
        <v>10.4</v>
      </c>
      <c r="F4904" s="1">
        <v>0</v>
      </c>
      <c r="G4904" s="1">
        <v>8.5</v>
      </c>
      <c r="H4904" s="1">
        <v>10</v>
      </c>
      <c r="I4904" s="1">
        <v>117.2</v>
      </c>
      <c r="J4904" s="1">
        <v>11264</v>
      </c>
      <c r="K4904" s="1">
        <v>78</v>
      </c>
      <c r="L4904" s="1">
        <v>377.5</v>
      </c>
      <c r="M4904" s="1">
        <v>442</v>
      </c>
      <c r="N4904" s="1">
        <v>0</v>
      </c>
      <c r="O4904" s="1">
        <v>2</v>
      </c>
      <c r="P4904" s="1">
        <v>0</v>
      </c>
      <c r="Q4904" s="1">
        <v>0</v>
      </c>
      <c r="R4904" s="1">
        <v>42.53</v>
      </c>
      <c r="S4904" s="1">
        <v>42.69</v>
      </c>
      <c r="T4904" s="1">
        <v>444</v>
      </c>
      <c r="U4904" s="3" t="str">
        <f t="shared" si="76"/>
        <v>2017Plan</v>
      </c>
      <c r="V4904" s="2">
        <f>DATE(A4904,INDEX(Map!$H$1:$H$12,MATCH(B4904,Map!$G$1:$G$12,0),0),1)</f>
        <v>44136</v>
      </c>
      <c r="W4904" t="str">
        <f>IF(AND(V4904&gt;=Map!$K$2,V4904&lt;=Map!$L$2),"Base",IF(AND(V4904&gt;=Map!$K$3,V4904&lt;=Map!$L$3),"Fcst","N/A"))</f>
        <v>N/A</v>
      </c>
      <c r="X4904" t="str">
        <f>INDEX(Map!$B$2:$B$86,MATCH(D4904,Map!$A$2:$A$86,0),0)</f>
        <v>Trimble Co 07</v>
      </c>
      <c r="Y4904" s="7">
        <f>IF(INDEX(Map!$C$2:$C$86,MATCH(D4904,Map!$A$2:$A$86,0),0)="","N/A",E4904*INDEX(Map!$C$2:$C$86,MATCH(D4904,Map!$A$2:$A$86,0),0))</f>
        <v>6.5520000000000005</v>
      </c>
      <c r="Z4904" s="7">
        <f>IF(INDEX(Map!$D$2:$D$86,MATCH(D4904,Map!$A$2:$A$86,0),0)="","N/A",E4904*INDEX(Map!$D$2:$D$86,MATCH(D4904,Map!$A$2:$A$86,0),0))</f>
        <v>3.8479999999999999</v>
      </c>
      <c r="AA4904" t="str">
        <f>INDEX(Map!$E$2:$E$86,MATCH(D4904,Map!$A$2:$A$86,0),0)</f>
        <v>SCCT</v>
      </c>
    </row>
    <row r="4905" spans="1:27" x14ac:dyDescent="0.25">
      <c r="A4905" s="1" t="s">
        <v>122</v>
      </c>
      <c r="B4905" s="1" t="s">
        <v>117</v>
      </c>
      <c r="C4905" s="1">
        <v>32</v>
      </c>
      <c r="D4905" s="1" t="s">
        <v>54</v>
      </c>
      <c r="E4905" s="1">
        <v>4.9000000000000004</v>
      </c>
      <c r="F4905" s="1">
        <v>0</v>
      </c>
      <c r="G4905" s="1">
        <v>4</v>
      </c>
      <c r="H4905" s="1">
        <v>6</v>
      </c>
      <c r="I4905" s="1">
        <v>53.9</v>
      </c>
      <c r="J4905" s="1">
        <v>10958</v>
      </c>
      <c r="K4905" s="1">
        <v>34</v>
      </c>
      <c r="L4905" s="1">
        <v>377.5</v>
      </c>
      <c r="M4905" s="1">
        <v>204</v>
      </c>
      <c r="N4905" s="1">
        <v>0</v>
      </c>
      <c r="O4905" s="1">
        <v>1</v>
      </c>
      <c r="P4905" s="1">
        <v>0</v>
      </c>
      <c r="Q4905" s="1">
        <v>0</v>
      </c>
      <c r="R4905" s="1">
        <v>41.37</v>
      </c>
      <c r="S4905" s="1">
        <v>41.57</v>
      </c>
      <c r="T4905" s="1">
        <v>205</v>
      </c>
      <c r="U4905" s="3" t="str">
        <f t="shared" si="76"/>
        <v>2017Plan</v>
      </c>
      <c r="V4905" s="2">
        <f>DATE(A4905,INDEX(Map!$H$1:$H$12,MATCH(B4905,Map!$G$1:$G$12,0),0),1)</f>
        <v>44136</v>
      </c>
      <c r="W4905" t="str">
        <f>IF(AND(V4905&gt;=Map!$K$2,V4905&lt;=Map!$L$2),"Base",IF(AND(V4905&gt;=Map!$K$3,V4905&lt;=Map!$L$3),"Fcst","N/A"))</f>
        <v>N/A</v>
      </c>
      <c r="X4905" t="str">
        <f>INDEX(Map!$B$2:$B$86,MATCH(D4905,Map!$A$2:$A$86,0),0)</f>
        <v>Trimble Co 08</v>
      </c>
      <c r="Y4905" s="7">
        <f>IF(INDEX(Map!$C$2:$C$86,MATCH(D4905,Map!$A$2:$A$86,0),0)="","N/A",E4905*INDEX(Map!$C$2:$C$86,MATCH(D4905,Map!$A$2:$A$86,0),0))</f>
        <v>3.0870000000000002</v>
      </c>
      <c r="Z4905" s="7">
        <f>IF(INDEX(Map!$D$2:$D$86,MATCH(D4905,Map!$A$2:$A$86,0),0)="","N/A",E4905*INDEX(Map!$D$2:$D$86,MATCH(D4905,Map!$A$2:$A$86,0),0))</f>
        <v>1.8130000000000002</v>
      </c>
      <c r="AA4905" t="str">
        <f>INDEX(Map!$E$2:$E$86,MATCH(D4905,Map!$A$2:$A$86,0),0)</f>
        <v>SCCT</v>
      </c>
    </row>
    <row r="4906" spans="1:27" x14ac:dyDescent="0.25">
      <c r="A4906" s="1" t="s">
        <v>122</v>
      </c>
      <c r="B4906" s="1" t="s">
        <v>117</v>
      </c>
      <c r="C4906" s="1">
        <v>33</v>
      </c>
      <c r="D4906" s="1" t="s">
        <v>55</v>
      </c>
      <c r="E4906" s="1">
        <v>7</v>
      </c>
      <c r="F4906" s="1">
        <v>0</v>
      </c>
      <c r="G4906" s="1">
        <v>5.8</v>
      </c>
      <c r="H4906" s="1">
        <v>5</v>
      </c>
      <c r="I4906" s="1">
        <v>78.2</v>
      </c>
      <c r="J4906" s="1">
        <v>11129</v>
      </c>
      <c r="K4906" s="1">
        <v>51</v>
      </c>
      <c r="L4906" s="1">
        <v>377.6</v>
      </c>
      <c r="M4906" s="1">
        <v>295</v>
      </c>
      <c r="N4906" s="1">
        <v>0</v>
      </c>
      <c r="O4906" s="1">
        <v>1</v>
      </c>
      <c r="P4906" s="1">
        <v>0</v>
      </c>
      <c r="Q4906" s="1">
        <v>0</v>
      </c>
      <c r="R4906" s="1">
        <v>42.02</v>
      </c>
      <c r="S4906" s="1">
        <v>42.14</v>
      </c>
      <c r="T4906" s="1">
        <v>296</v>
      </c>
      <c r="U4906" s="3" t="str">
        <f t="shared" si="76"/>
        <v>2017Plan</v>
      </c>
      <c r="V4906" s="2">
        <f>DATE(A4906,INDEX(Map!$H$1:$H$12,MATCH(B4906,Map!$G$1:$G$12,0),0),1)</f>
        <v>44136</v>
      </c>
      <c r="W4906" t="str">
        <f>IF(AND(V4906&gt;=Map!$K$2,V4906&lt;=Map!$L$2),"Base",IF(AND(V4906&gt;=Map!$K$3,V4906&lt;=Map!$L$3),"Fcst","N/A"))</f>
        <v>N/A</v>
      </c>
      <c r="X4906" t="str">
        <f>INDEX(Map!$B$2:$B$86,MATCH(D4906,Map!$A$2:$A$86,0),0)</f>
        <v>Trimble Co 09</v>
      </c>
      <c r="Y4906" s="7">
        <f>IF(INDEX(Map!$C$2:$C$86,MATCH(D4906,Map!$A$2:$A$86,0),0)="","N/A",E4906*INDEX(Map!$C$2:$C$86,MATCH(D4906,Map!$A$2:$A$86,0),0))</f>
        <v>4.41</v>
      </c>
      <c r="Z4906" s="7">
        <f>IF(INDEX(Map!$D$2:$D$86,MATCH(D4906,Map!$A$2:$A$86,0),0)="","N/A",E4906*INDEX(Map!$D$2:$D$86,MATCH(D4906,Map!$A$2:$A$86,0),0))</f>
        <v>2.59</v>
      </c>
      <c r="AA4906" t="str">
        <f>INDEX(Map!$E$2:$E$86,MATCH(D4906,Map!$A$2:$A$86,0),0)</f>
        <v>SCCT</v>
      </c>
    </row>
    <row r="4907" spans="1:27" x14ac:dyDescent="0.25">
      <c r="A4907" s="1" t="s">
        <v>122</v>
      </c>
      <c r="B4907" s="1" t="s">
        <v>117</v>
      </c>
      <c r="C4907" s="1">
        <v>34</v>
      </c>
      <c r="D4907" s="1" t="s">
        <v>56</v>
      </c>
      <c r="E4907" s="1">
        <v>2.9</v>
      </c>
      <c r="F4907" s="1">
        <v>0</v>
      </c>
      <c r="G4907" s="1">
        <v>2.4</v>
      </c>
      <c r="H4907" s="1">
        <v>5</v>
      </c>
      <c r="I4907" s="1">
        <v>32.6</v>
      </c>
      <c r="J4907" s="1">
        <v>11075</v>
      </c>
      <c r="K4907" s="1">
        <v>21</v>
      </c>
      <c r="L4907" s="1">
        <v>377.5</v>
      </c>
      <c r="M4907" s="1">
        <v>123</v>
      </c>
      <c r="N4907" s="1">
        <v>0</v>
      </c>
      <c r="O4907" s="1">
        <v>1</v>
      </c>
      <c r="P4907" s="1">
        <v>0</v>
      </c>
      <c r="Q4907" s="1">
        <v>0</v>
      </c>
      <c r="R4907" s="1">
        <v>41.81</v>
      </c>
      <c r="S4907" s="1">
        <v>42.08</v>
      </c>
      <c r="T4907" s="1">
        <v>124</v>
      </c>
      <c r="U4907" s="3" t="str">
        <f t="shared" si="76"/>
        <v>2017Plan</v>
      </c>
      <c r="V4907" s="2">
        <f>DATE(A4907,INDEX(Map!$H$1:$H$12,MATCH(B4907,Map!$G$1:$G$12,0),0),1)</f>
        <v>44136</v>
      </c>
      <c r="W4907" t="str">
        <f>IF(AND(V4907&gt;=Map!$K$2,V4907&lt;=Map!$L$2),"Base",IF(AND(V4907&gt;=Map!$K$3,V4907&lt;=Map!$L$3),"Fcst","N/A"))</f>
        <v>N/A</v>
      </c>
      <c r="X4907" t="str">
        <f>INDEX(Map!$B$2:$B$86,MATCH(D4907,Map!$A$2:$A$86,0),0)</f>
        <v>Trimble Co 10</v>
      </c>
      <c r="Y4907" s="7">
        <f>IF(INDEX(Map!$C$2:$C$86,MATCH(D4907,Map!$A$2:$A$86,0),0)="","N/A",E4907*INDEX(Map!$C$2:$C$86,MATCH(D4907,Map!$A$2:$A$86,0),0))</f>
        <v>1.827</v>
      </c>
      <c r="Z4907" s="7">
        <f>IF(INDEX(Map!$D$2:$D$86,MATCH(D4907,Map!$A$2:$A$86,0),0)="","N/A",E4907*INDEX(Map!$D$2:$D$86,MATCH(D4907,Map!$A$2:$A$86,0),0))</f>
        <v>1.073</v>
      </c>
      <c r="AA4907" t="str">
        <f>INDEX(Map!$E$2:$E$86,MATCH(D4907,Map!$A$2:$A$86,0),0)</f>
        <v>SCCT</v>
      </c>
    </row>
    <row r="4908" spans="1:27" x14ac:dyDescent="0.25">
      <c r="A4908" s="1" t="s">
        <v>122</v>
      </c>
      <c r="B4908" s="1" t="s">
        <v>117</v>
      </c>
      <c r="C4908" s="1">
        <v>35</v>
      </c>
      <c r="D4908" s="1" t="s">
        <v>57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0</v>
      </c>
      <c r="Q4908" s="1">
        <v>0</v>
      </c>
      <c r="R4908" s="1">
        <v>0</v>
      </c>
      <c r="S4908" s="1">
        <v>0</v>
      </c>
      <c r="T4908" s="1">
        <v>0</v>
      </c>
      <c r="U4908" s="3" t="str">
        <f t="shared" si="76"/>
        <v>2017Plan</v>
      </c>
      <c r="V4908" s="2">
        <f>DATE(A4908,INDEX(Map!$H$1:$H$12,MATCH(B4908,Map!$G$1:$G$12,0),0),1)</f>
        <v>44136</v>
      </c>
      <c r="W4908" t="str">
        <f>IF(AND(V4908&gt;=Map!$K$2,V4908&lt;=Map!$L$2),"Base",IF(AND(V4908&gt;=Map!$K$3,V4908&lt;=Map!$L$3),"Fcst","N/A"))</f>
        <v>N/A</v>
      </c>
      <c r="X4908" t="str">
        <f>INDEX(Map!$B$2:$B$86,MATCH(D4908,Map!$A$2:$A$86,0),0)</f>
        <v>Cane Run 11</v>
      </c>
      <c r="Y4908" s="7" t="str">
        <f>IF(INDEX(Map!$C$2:$C$86,MATCH(D4908,Map!$A$2:$A$86,0),0)="","N/A",E4908*INDEX(Map!$C$2:$C$86,MATCH(D4908,Map!$A$2:$A$86,0),0))</f>
        <v>N/A</v>
      </c>
      <c r="Z4908" s="7">
        <f>IF(INDEX(Map!$D$2:$D$86,MATCH(D4908,Map!$A$2:$A$86,0),0)="","N/A",E4908*INDEX(Map!$D$2:$D$86,MATCH(D4908,Map!$A$2:$A$86,0),0))</f>
        <v>0</v>
      </c>
      <c r="AA4908" t="str">
        <f>INDEX(Map!$E$2:$E$86,MATCH(D4908,Map!$A$2:$A$86,0),0)</f>
        <v>SCCT</v>
      </c>
    </row>
    <row r="4909" spans="1:27" x14ac:dyDescent="0.25">
      <c r="A4909" s="1" t="s">
        <v>122</v>
      </c>
      <c r="B4909" s="1" t="s">
        <v>117</v>
      </c>
      <c r="C4909" s="1">
        <v>36</v>
      </c>
      <c r="D4909" s="1" t="s">
        <v>58</v>
      </c>
      <c r="E4909" s="1">
        <v>0</v>
      </c>
      <c r="F4909" s="1">
        <v>0</v>
      </c>
      <c r="G4909" s="1">
        <v>0</v>
      </c>
      <c r="H4909" s="1">
        <v>0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0</v>
      </c>
      <c r="O4909" s="1">
        <v>0</v>
      </c>
      <c r="P4909" s="1">
        <v>0</v>
      </c>
      <c r="Q4909" s="1">
        <v>0</v>
      </c>
      <c r="R4909" s="1">
        <v>0</v>
      </c>
      <c r="S4909" s="1">
        <v>0</v>
      </c>
      <c r="T4909" s="1">
        <v>0</v>
      </c>
      <c r="U4909" s="3" t="str">
        <f t="shared" si="76"/>
        <v>2017Plan</v>
      </c>
      <c r="V4909" s="2">
        <f>DATE(A4909,INDEX(Map!$H$1:$H$12,MATCH(B4909,Map!$G$1:$G$12,0),0),1)</f>
        <v>44136</v>
      </c>
      <c r="W4909" t="str">
        <f>IF(AND(V4909&gt;=Map!$K$2,V4909&lt;=Map!$L$2),"Base",IF(AND(V4909&gt;=Map!$K$3,V4909&lt;=Map!$L$3),"Fcst","N/A"))</f>
        <v>N/A</v>
      </c>
      <c r="X4909" t="str">
        <f>INDEX(Map!$B$2:$B$86,MATCH(D4909,Map!$A$2:$A$86,0),0)</f>
        <v>Haefling</v>
      </c>
      <c r="Y4909" s="7">
        <f>IF(INDEX(Map!$C$2:$C$86,MATCH(D4909,Map!$A$2:$A$86,0),0)="","N/A",E4909*INDEX(Map!$C$2:$C$86,MATCH(D4909,Map!$A$2:$A$86,0),0))</f>
        <v>0</v>
      </c>
      <c r="Z4909" s="7" t="str">
        <f>IF(INDEX(Map!$D$2:$D$86,MATCH(D4909,Map!$A$2:$A$86,0),0)="","N/A",E4909*INDEX(Map!$D$2:$D$86,MATCH(D4909,Map!$A$2:$A$86,0),0))</f>
        <v>N/A</v>
      </c>
      <c r="AA4909" t="str">
        <f>INDEX(Map!$E$2:$E$86,MATCH(D4909,Map!$A$2:$A$86,0),0)</f>
        <v>SCCT</v>
      </c>
    </row>
    <row r="4910" spans="1:27" x14ac:dyDescent="0.25">
      <c r="A4910" s="1" t="s">
        <v>122</v>
      </c>
      <c r="B4910" s="1" t="s">
        <v>117</v>
      </c>
      <c r="C4910" s="1">
        <v>37</v>
      </c>
      <c r="D4910" s="1" t="s">
        <v>59</v>
      </c>
      <c r="E4910" s="1">
        <v>0</v>
      </c>
      <c r="F4910" s="1">
        <v>0</v>
      </c>
      <c r="G4910" s="1">
        <v>0</v>
      </c>
      <c r="H4910" s="1">
        <v>0</v>
      </c>
      <c r="I4910" s="1">
        <v>0</v>
      </c>
      <c r="J4910" s="1">
        <v>0</v>
      </c>
      <c r="K4910" s="1">
        <v>0</v>
      </c>
      <c r="L4910" s="1">
        <v>0</v>
      </c>
      <c r="M4910" s="1">
        <v>0</v>
      </c>
      <c r="N4910" s="1">
        <v>0</v>
      </c>
      <c r="O4910" s="1">
        <v>0</v>
      </c>
      <c r="P4910" s="1">
        <v>0</v>
      </c>
      <c r="Q4910" s="1">
        <v>0</v>
      </c>
      <c r="R4910" s="1">
        <v>0</v>
      </c>
      <c r="S4910" s="1">
        <v>0</v>
      </c>
      <c r="T4910" s="1">
        <v>0</v>
      </c>
      <c r="U4910" s="3" t="str">
        <f t="shared" si="76"/>
        <v>2017Plan</v>
      </c>
      <c r="V4910" s="2">
        <f>DATE(A4910,INDEX(Map!$H$1:$H$12,MATCH(B4910,Map!$G$1:$G$12,0),0),1)</f>
        <v>44136</v>
      </c>
      <c r="W4910" t="str">
        <f>IF(AND(V4910&gt;=Map!$K$2,V4910&lt;=Map!$L$2),"Base",IF(AND(V4910&gt;=Map!$K$3,V4910&lt;=Map!$L$3),"Fcst","N/A"))</f>
        <v>N/A</v>
      </c>
      <c r="X4910" t="str">
        <f>INDEX(Map!$B$2:$B$86,MATCH(D4910,Map!$A$2:$A$86,0),0)</f>
        <v>Paddys Run 11</v>
      </c>
      <c r="Y4910" s="7" t="str">
        <f>IF(INDEX(Map!$C$2:$C$86,MATCH(D4910,Map!$A$2:$A$86,0),0)="","N/A",E4910*INDEX(Map!$C$2:$C$86,MATCH(D4910,Map!$A$2:$A$86,0),0))</f>
        <v>N/A</v>
      </c>
      <c r="Z4910" s="7">
        <f>IF(INDEX(Map!$D$2:$D$86,MATCH(D4910,Map!$A$2:$A$86,0),0)="","N/A",E4910*INDEX(Map!$D$2:$D$86,MATCH(D4910,Map!$A$2:$A$86,0),0))</f>
        <v>0</v>
      </c>
      <c r="AA4910" t="str">
        <f>INDEX(Map!$E$2:$E$86,MATCH(D4910,Map!$A$2:$A$86,0),0)</f>
        <v>SCCT</v>
      </c>
    </row>
    <row r="4911" spans="1:27" x14ac:dyDescent="0.25">
      <c r="A4911" s="1" t="s">
        <v>122</v>
      </c>
      <c r="B4911" s="1" t="s">
        <v>117</v>
      </c>
      <c r="C4911" s="1">
        <v>38</v>
      </c>
      <c r="D4911" s="1" t="s">
        <v>60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>
        <v>0</v>
      </c>
      <c r="T4911" s="1">
        <v>0</v>
      </c>
      <c r="U4911" s="3" t="str">
        <f t="shared" si="76"/>
        <v>2017Plan</v>
      </c>
      <c r="V4911" s="2">
        <f>DATE(A4911,INDEX(Map!$H$1:$H$12,MATCH(B4911,Map!$G$1:$G$12,0),0),1)</f>
        <v>44136</v>
      </c>
      <c r="W4911" t="str">
        <f>IF(AND(V4911&gt;=Map!$K$2,V4911&lt;=Map!$L$2),"Base",IF(AND(V4911&gt;=Map!$K$3,V4911&lt;=Map!$L$3),"Fcst","N/A"))</f>
        <v>N/A</v>
      </c>
      <c r="X4911" t="str">
        <f>INDEX(Map!$B$2:$B$86,MATCH(D4911,Map!$A$2:$A$86,0),0)</f>
        <v>Paddys Run 12</v>
      </c>
      <c r="Y4911" s="7" t="str">
        <f>IF(INDEX(Map!$C$2:$C$86,MATCH(D4911,Map!$A$2:$A$86,0),0)="","N/A",E4911*INDEX(Map!$C$2:$C$86,MATCH(D4911,Map!$A$2:$A$86,0),0))</f>
        <v>N/A</v>
      </c>
      <c r="Z4911" s="7">
        <f>IF(INDEX(Map!$D$2:$D$86,MATCH(D4911,Map!$A$2:$A$86,0),0)="","N/A",E4911*INDEX(Map!$D$2:$D$86,MATCH(D4911,Map!$A$2:$A$86,0),0))</f>
        <v>0</v>
      </c>
      <c r="AA4911" t="str">
        <f>INDEX(Map!$E$2:$E$86,MATCH(D4911,Map!$A$2:$A$86,0),0)</f>
        <v>SCCT</v>
      </c>
    </row>
    <row r="4912" spans="1:27" x14ac:dyDescent="0.25">
      <c r="A4912" s="1" t="s">
        <v>122</v>
      </c>
      <c r="B4912" s="1" t="s">
        <v>117</v>
      </c>
      <c r="C4912" s="1">
        <v>39</v>
      </c>
      <c r="D4912" s="1" t="s">
        <v>61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S4912" s="1">
        <v>0</v>
      </c>
      <c r="T4912" s="1">
        <v>0</v>
      </c>
      <c r="U4912" s="3" t="str">
        <f t="shared" si="76"/>
        <v>2017Plan</v>
      </c>
      <c r="V4912" s="2">
        <f>DATE(A4912,INDEX(Map!$H$1:$H$12,MATCH(B4912,Map!$G$1:$G$12,0),0),1)</f>
        <v>44136</v>
      </c>
      <c r="W4912" t="str">
        <f>IF(AND(V4912&gt;=Map!$K$2,V4912&lt;=Map!$L$2),"Base",IF(AND(V4912&gt;=Map!$K$3,V4912&lt;=Map!$L$3),"Fcst","N/A"))</f>
        <v>N/A</v>
      </c>
      <c r="X4912" t="str">
        <f>INDEX(Map!$B$2:$B$86,MATCH(D4912,Map!$A$2:$A$86,0),0)</f>
        <v>Zorn 1</v>
      </c>
      <c r="Y4912" s="7" t="str">
        <f>IF(INDEX(Map!$C$2:$C$86,MATCH(D4912,Map!$A$2:$A$86,0),0)="","N/A",E4912*INDEX(Map!$C$2:$C$86,MATCH(D4912,Map!$A$2:$A$86,0),0))</f>
        <v>N/A</v>
      </c>
      <c r="Z4912" s="7">
        <f>IF(INDEX(Map!$D$2:$D$86,MATCH(D4912,Map!$A$2:$A$86,0),0)="","N/A",E4912*INDEX(Map!$D$2:$D$86,MATCH(D4912,Map!$A$2:$A$86,0),0))</f>
        <v>0</v>
      </c>
      <c r="AA4912" t="str">
        <f>INDEX(Map!$E$2:$E$86,MATCH(D4912,Map!$A$2:$A$86,0),0)</f>
        <v>SCCT</v>
      </c>
    </row>
    <row r="4913" spans="1:27" x14ac:dyDescent="0.25">
      <c r="A4913" s="1" t="s">
        <v>122</v>
      </c>
      <c r="B4913" s="1" t="s">
        <v>117</v>
      </c>
      <c r="C4913" s="1">
        <v>40</v>
      </c>
      <c r="D4913" s="1" t="s">
        <v>62</v>
      </c>
      <c r="E4913" s="1">
        <v>4.5999999999999996</v>
      </c>
      <c r="F4913" s="1">
        <v>0</v>
      </c>
      <c r="G4913" s="1">
        <v>20.100000000000001</v>
      </c>
      <c r="H4913" s="1">
        <v>31</v>
      </c>
      <c r="I4913" s="1" t="s">
        <v>63</v>
      </c>
      <c r="J4913" s="1" t="s">
        <v>63</v>
      </c>
      <c r="K4913" s="1">
        <v>161</v>
      </c>
      <c r="L4913" s="1">
        <v>0</v>
      </c>
      <c r="M4913" s="1">
        <v>0</v>
      </c>
      <c r="N4913" s="1" t="s">
        <v>63</v>
      </c>
      <c r="O4913" s="1">
        <v>0</v>
      </c>
      <c r="P4913" s="1">
        <v>0</v>
      </c>
      <c r="Q4913" s="1">
        <v>0</v>
      </c>
      <c r="R4913" s="1">
        <v>0</v>
      </c>
      <c r="S4913" s="1">
        <v>0</v>
      </c>
      <c r="T4913" s="1">
        <v>0</v>
      </c>
      <c r="U4913" s="3" t="str">
        <f t="shared" si="76"/>
        <v>2017Plan</v>
      </c>
      <c r="V4913" s="2">
        <f>DATE(A4913,INDEX(Map!$H$1:$H$12,MATCH(B4913,Map!$G$1:$G$12,0),0),1)</f>
        <v>44136</v>
      </c>
      <c r="W4913" t="str">
        <f>IF(AND(V4913&gt;=Map!$K$2,V4913&lt;=Map!$L$2),"Base",IF(AND(V4913&gt;=Map!$K$3,V4913&lt;=Map!$L$3),"Fcst","N/A"))</f>
        <v>N/A</v>
      </c>
      <c r="X4913" t="str">
        <f>INDEX(Map!$B$2:$B$86,MATCH(D4913,Map!$A$2:$A$86,0),0)</f>
        <v>Dix Dam</v>
      </c>
      <c r="Y4913" s="7">
        <f>IF(INDEX(Map!$C$2:$C$86,MATCH(D4913,Map!$A$2:$A$86,0),0)="","N/A",E4913*INDEX(Map!$C$2:$C$86,MATCH(D4913,Map!$A$2:$A$86,0),0))</f>
        <v>4.5999999999999996</v>
      </c>
      <c r="Z4913" s="7" t="str">
        <f>IF(INDEX(Map!$D$2:$D$86,MATCH(D4913,Map!$A$2:$A$86,0),0)="","N/A",E4913*INDEX(Map!$D$2:$D$86,MATCH(D4913,Map!$A$2:$A$86,0),0))</f>
        <v>N/A</v>
      </c>
      <c r="AA4913" t="str">
        <f>INDEX(Map!$E$2:$E$86,MATCH(D4913,Map!$A$2:$A$86,0),0)</f>
        <v>Hydro</v>
      </c>
    </row>
    <row r="4914" spans="1:27" x14ac:dyDescent="0.25">
      <c r="A4914" s="1" t="s">
        <v>122</v>
      </c>
      <c r="B4914" s="1" t="s">
        <v>117</v>
      </c>
      <c r="C4914" s="1">
        <v>41</v>
      </c>
      <c r="D4914" s="1" t="s">
        <v>64</v>
      </c>
      <c r="E4914" s="1">
        <v>27.6</v>
      </c>
      <c r="F4914" s="1">
        <v>0</v>
      </c>
      <c r="G4914" s="1">
        <v>100</v>
      </c>
      <c r="H4914" s="1">
        <v>0</v>
      </c>
      <c r="I4914" s="1" t="s">
        <v>63</v>
      </c>
      <c r="J4914" s="1" t="s">
        <v>63</v>
      </c>
      <c r="K4914" s="1">
        <v>720</v>
      </c>
      <c r="L4914" s="1">
        <v>0</v>
      </c>
      <c r="M4914" s="1">
        <v>0</v>
      </c>
      <c r="N4914" s="1" t="s">
        <v>63</v>
      </c>
      <c r="O4914" s="1">
        <v>0</v>
      </c>
      <c r="P4914" s="1">
        <v>0</v>
      </c>
      <c r="Q4914" s="1">
        <v>0</v>
      </c>
      <c r="R4914" s="1">
        <v>0</v>
      </c>
      <c r="S4914" s="1">
        <v>0</v>
      </c>
      <c r="T4914" s="1">
        <v>0</v>
      </c>
      <c r="U4914" s="3" t="str">
        <f t="shared" si="76"/>
        <v>2017Plan</v>
      </c>
      <c r="V4914" s="2">
        <f>DATE(A4914,INDEX(Map!$H$1:$H$12,MATCH(B4914,Map!$G$1:$G$12,0),0),1)</f>
        <v>44136</v>
      </c>
      <c r="W4914" t="str">
        <f>IF(AND(V4914&gt;=Map!$K$2,V4914&lt;=Map!$L$2),"Base",IF(AND(V4914&gt;=Map!$K$3,V4914&lt;=Map!$L$3),"Fcst","N/A"))</f>
        <v>N/A</v>
      </c>
      <c r="X4914" t="str">
        <f>INDEX(Map!$B$2:$B$86,MATCH(D4914,Map!$A$2:$A$86,0),0)</f>
        <v>Ohio Falls</v>
      </c>
      <c r="Y4914" s="7" t="str">
        <f>IF(INDEX(Map!$C$2:$C$86,MATCH(D4914,Map!$A$2:$A$86,0),0)="","N/A",E4914*INDEX(Map!$C$2:$C$86,MATCH(D4914,Map!$A$2:$A$86,0),0))</f>
        <v>N/A</v>
      </c>
      <c r="Z4914" s="7">
        <f>IF(INDEX(Map!$D$2:$D$86,MATCH(D4914,Map!$A$2:$A$86,0),0)="","N/A",E4914*INDEX(Map!$D$2:$D$86,MATCH(D4914,Map!$A$2:$A$86,0),0))</f>
        <v>27.6</v>
      </c>
      <c r="AA4914" t="str">
        <f>INDEX(Map!$E$2:$E$86,MATCH(D4914,Map!$A$2:$A$86,0),0)</f>
        <v>Hydro</v>
      </c>
    </row>
    <row r="4915" spans="1:27" x14ac:dyDescent="0.25">
      <c r="A4915" s="1" t="s">
        <v>122</v>
      </c>
      <c r="B4915" s="1" t="s">
        <v>117</v>
      </c>
      <c r="C4915" s="1">
        <v>42</v>
      </c>
      <c r="D4915" s="1" t="s">
        <v>65</v>
      </c>
      <c r="E4915" s="1">
        <v>1.2</v>
      </c>
      <c r="F4915" s="1">
        <v>0</v>
      </c>
      <c r="G4915" s="1">
        <v>100</v>
      </c>
      <c r="H4915" s="1">
        <v>0</v>
      </c>
      <c r="I4915" s="1" t="s">
        <v>63</v>
      </c>
      <c r="J4915" s="1" t="s">
        <v>63</v>
      </c>
      <c r="K4915" s="1">
        <v>720</v>
      </c>
      <c r="L4915" s="1">
        <v>0</v>
      </c>
      <c r="M4915" s="1">
        <v>0</v>
      </c>
      <c r="N4915" s="1" t="s">
        <v>63</v>
      </c>
      <c r="O4915" s="1">
        <v>0</v>
      </c>
      <c r="P4915" s="1">
        <v>0</v>
      </c>
      <c r="Q4915" s="1">
        <v>0</v>
      </c>
      <c r="R4915" s="1">
        <v>0</v>
      </c>
      <c r="S4915" s="1">
        <v>0</v>
      </c>
      <c r="T4915" s="1">
        <v>0</v>
      </c>
      <c r="U4915" s="3" t="str">
        <f t="shared" si="76"/>
        <v>2017Plan</v>
      </c>
      <c r="V4915" s="2">
        <f>DATE(A4915,INDEX(Map!$H$1:$H$12,MATCH(B4915,Map!$G$1:$G$12,0),0),1)</f>
        <v>44136</v>
      </c>
      <c r="W4915" t="str">
        <f>IF(AND(V4915&gt;=Map!$K$2,V4915&lt;=Map!$L$2),"Base",IF(AND(V4915&gt;=Map!$K$3,V4915&lt;=Map!$L$3),"Fcst","N/A"))</f>
        <v>N/A</v>
      </c>
      <c r="X4915" t="str">
        <f>INDEX(Map!$B$2:$B$86,MATCH(D4915,Map!$A$2:$A$86,0),0)</f>
        <v>Brown Solar</v>
      </c>
      <c r="Y4915" s="7">
        <f>IF(INDEX(Map!$C$2:$C$86,MATCH(D4915,Map!$A$2:$A$86,0),0)="","N/A",E4915*INDEX(Map!$C$2:$C$86,MATCH(D4915,Map!$A$2:$A$86,0),0))</f>
        <v>0.73199999999999998</v>
      </c>
      <c r="Z4915" s="7">
        <f>IF(INDEX(Map!$D$2:$D$86,MATCH(D4915,Map!$A$2:$A$86,0),0)="","N/A",E4915*INDEX(Map!$D$2:$D$86,MATCH(D4915,Map!$A$2:$A$86,0),0))</f>
        <v>0.46799999999999997</v>
      </c>
      <c r="AA4915" t="str">
        <f>INDEX(Map!$E$2:$E$86,MATCH(D4915,Map!$A$2:$A$86,0),0)</f>
        <v>Solar</v>
      </c>
    </row>
    <row r="4916" spans="1:27" x14ac:dyDescent="0.25">
      <c r="A4916" s="1" t="s">
        <v>122</v>
      </c>
      <c r="B4916" s="1" t="s">
        <v>117</v>
      </c>
      <c r="C4916" s="1">
        <v>43</v>
      </c>
      <c r="D4916" s="1" t="s">
        <v>66</v>
      </c>
      <c r="E4916" s="1">
        <v>11.2</v>
      </c>
      <c r="F4916" s="1">
        <v>0</v>
      </c>
      <c r="G4916" s="1">
        <v>100</v>
      </c>
      <c r="H4916" s="1">
        <v>0</v>
      </c>
      <c r="I4916" s="1">
        <v>1116</v>
      </c>
      <c r="J4916" s="1">
        <v>100000</v>
      </c>
      <c r="K4916" s="1">
        <v>720</v>
      </c>
      <c r="L4916" s="1">
        <v>28.3</v>
      </c>
      <c r="M4916" s="1">
        <v>316</v>
      </c>
      <c r="N4916" s="1">
        <v>0</v>
      </c>
      <c r="O4916" s="1">
        <v>0</v>
      </c>
      <c r="P4916" s="1">
        <v>0</v>
      </c>
      <c r="Q4916" s="1">
        <v>0</v>
      </c>
      <c r="R4916" s="1">
        <v>28.32</v>
      </c>
      <c r="S4916" s="1">
        <v>28.32</v>
      </c>
      <c r="T4916" s="1">
        <v>316</v>
      </c>
      <c r="U4916" s="3" t="str">
        <f t="shared" si="76"/>
        <v>2017Plan</v>
      </c>
      <c r="V4916" s="2">
        <f>DATE(A4916,INDEX(Map!$H$1:$H$12,MATCH(B4916,Map!$G$1:$G$12,0),0),1)</f>
        <v>44136</v>
      </c>
      <c r="W4916" t="str">
        <f>IF(AND(V4916&gt;=Map!$K$2,V4916&lt;=Map!$L$2),"Base",IF(AND(V4916&gt;=Map!$K$3,V4916&lt;=Map!$L$3),"Fcst","N/A"))</f>
        <v>N/A</v>
      </c>
      <c r="X4916" t="str">
        <f>INDEX(Map!$B$2:$B$86,MATCH(D4916,Map!$A$2:$A$86,0),0)</f>
        <v>OVEC</v>
      </c>
      <c r="Y4916" s="7">
        <f>IF(INDEX(Map!$C$2:$C$86,MATCH(D4916,Map!$A$2:$A$86,0),0)="","N/A",E4916*INDEX(Map!$C$2:$C$86,MATCH(D4916,Map!$A$2:$A$86,0),0))</f>
        <v>11.2</v>
      </c>
      <c r="Z4916" s="7" t="str">
        <f>IF(INDEX(Map!$D$2:$D$86,MATCH(D4916,Map!$A$2:$A$86,0),0)="","N/A",E4916*INDEX(Map!$D$2:$D$86,MATCH(D4916,Map!$A$2:$A$86,0),0))</f>
        <v>N/A</v>
      </c>
      <c r="AA4916" t="str">
        <f>INDEX(Map!$E$2:$E$86,MATCH(D4916,Map!$A$2:$A$86,0),0)</f>
        <v>Coal</v>
      </c>
    </row>
    <row r="4917" spans="1:27" x14ac:dyDescent="0.25">
      <c r="A4917" s="1" t="s">
        <v>122</v>
      </c>
      <c r="B4917" s="1" t="s">
        <v>117</v>
      </c>
      <c r="C4917" s="1">
        <v>44</v>
      </c>
      <c r="D4917" s="1" t="s">
        <v>67</v>
      </c>
      <c r="E4917" s="1">
        <v>4.8</v>
      </c>
      <c r="F4917" s="1">
        <v>0</v>
      </c>
      <c r="G4917" s="1">
        <v>20.399999999999999</v>
      </c>
      <c r="H4917" s="1">
        <v>41</v>
      </c>
      <c r="I4917" s="1">
        <v>482.6</v>
      </c>
      <c r="J4917" s="1">
        <v>100000</v>
      </c>
      <c r="K4917" s="1">
        <v>147</v>
      </c>
      <c r="L4917" s="1">
        <v>28.3</v>
      </c>
      <c r="M4917" s="1">
        <v>137</v>
      </c>
      <c r="N4917" s="1">
        <v>0</v>
      </c>
      <c r="O4917" s="1">
        <v>0</v>
      </c>
      <c r="P4917" s="1">
        <v>0</v>
      </c>
      <c r="Q4917" s="1">
        <v>0</v>
      </c>
      <c r="R4917" s="1">
        <v>28.32</v>
      </c>
      <c r="S4917" s="1">
        <v>28.32</v>
      </c>
      <c r="T4917" s="1">
        <v>137</v>
      </c>
      <c r="U4917" s="3" t="str">
        <f t="shared" si="76"/>
        <v>2017Plan</v>
      </c>
      <c r="V4917" s="2">
        <f>DATE(A4917,INDEX(Map!$H$1:$H$12,MATCH(B4917,Map!$G$1:$G$12,0),0),1)</f>
        <v>44136</v>
      </c>
      <c r="W4917" t="str">
        <f>IF(AND(V4917&gt;=Map!$K$2,V4917&lt;=Map!$L$2),"Base",IF(AND(V4917&gt;=Map!$K$3,V4917&lt;=Map!$L$3),"Fcst","N/A"))</f>
        <v>N/A</v>
      </c>
      <c r="X4917" t="str">
        <f>INDEX(Map!$B$2:$B$86,MATCH(D4917,Map!$A$2:$A$86,0),0)</f>
        <v>OVEC</v>
      </c>
      <c r="Y4917" s="7">
        <f>IF(INDEX(Map!$C$2:$C$86,MATCH(D4917,Map!$A$2:$A$86,0),0)="","N/A",E4917*INDEX(Map!$C$2:$C$86,MATCH(D4917,Map!$A$2:$A$86,0),0))</f>
        <v>4.8</v>
      </c>
      <c r="Z4917" s="7" t="str">
        <f>IF(INDEX(Map!$D$2:$D$86,MATCH(D4917,Map!$A$2:$A$86,0),0)="","N/A",E4917*INDEX(Map!$D$2:$D$86,MATCH(D4917,Map!$A$2:$A$86,0),0))</f>
        <v>N/A</v>
      </c>
      <c r="AA4917" t="str">
        <f>INDEX(Map!$E$2:$E$86,MATCH(D4917,Map!$A$2:$A$86,0),0)</f>
        <v>Coal</v>
      </c>
    </row>
    <row r="4918" spans="1:27" x14ac:dyDescent="0.25">
      <c r="A4918" s="1" t="s">
        <v>122</v>
      </c>
      <c r="B4918" s="1" t="s">
        <v>117</v>
      </c>
      <c r="C4918" s="1">
        <v>45</v>
      </c>
      <c r="D4918" s="1" t="s">
        <v>68</v>
      </c>
      <c r="E4918" s="1">
        <v>24.8</v>
      </c>
      <c r="F4918" s="1">
        <v>0</v>
      </c>
      <c r="G4918" s="1">
        <v>100</v>
      </c>
      <c r="H4918" s="1">
        <v>0</v>
      </c>
      <c r="I4918" s="1">
        <v>2484</v>
      </c>
      <c r="J4918" s="1">
        <v>100000</v>
      </c>
      <c r="K4918" s="1">
        <v>720</v>
      </c>
      <c r="L4918" s="1">
        <v>28.3</v>
      </c>
      <c r="M4918" s="1">
        <v>703</v>
      </c>
      <c r="N4918" s="1">
        <v>0</v>
      </c>
      <c r="O4918" s="1">
        <v>0</v>
      </c>
      <c r="P4918" s="1">
        <v>0</v>
      </c>
      <c r="Q4918" s="1">
        <v>0</v>
      </c>
      <c r="R4918" s="1">
        <v>28.32</v>
      </c>
      <c r="S4918" s="1">
        <v>28.32</v>
      </c>
      <c r="T4918" s="1">
        <v>703</v>
      </c>
      <c r="U4918" s="3" t="str">
        <f t="shared" si="76"/>
        <v>2017Plan</v>
      </c>
      <c r="V4918" s="2">
        <f>DATE(A4918,INDEX(Map!$H$1:$H$12,MATCH(B4918,Map!$G$1:$G$12,0),0),1)</f>
        <v>44136</v>
      </c>
      <c r="W4918" t="str">
        <f>IF(AND(V4918&gt;=Map!$K$2,V4918&lt;=Map!$L$2),"Base",IF(AND(V4918&gt;=Map!$K$3,V4918&lt;=Map!$L$3),"Fcst","N/A"))</f>
        <v>N/A</v>
      </c>
      <c r="X4918" t="str">
        <f>INDEX(Map!$B$2:$B$86,MATCH(D4918,Map!$A$2:$A$86,0),0)</f>
        <v>OVEC</v>
      </c>
      <c r="Y4918" s="7" t="str">
        <f>IF(INDEX(Map!$C$2:$C$86,MATCH(D4918,Map!$A$2:$A$86,0),0)="","N/A",E4918*INDEX(Map!$C$2:$C$86,MATCH(D4918,Map!$A$2:$A$86,0),0))</f>
        <v>N/A</v>
      </c>
      <c r="Z4918" s="7">
        <f>IF(INDEX(Map!$D$2:$D$86,MATCH(D4918,Map!$A$2:$A$86,0),0)="","N/A",E4918*INDEX(Map!$D$2:$D$86,MATCH(D4918,Map!$A$2:$A$86,0),0))</f>
        <v>24.8</v>
      </c>
      <c r="AA4918" t="str">
        <f>INDEX(Map!$E$2:$E$86,MATCH(D4918,Map!$A$2:$A$86,0),0)</f>
        <v>Coal</v>
      </c>
    </row>
    <row r="4919" spans="1:27" x14ac:dyDescent="0.25">
      <c r="A4919" s="1" t="s">
        <v>122</v>
      </c>
      <c r="B4919" s="1" t="s">
        <v>117</v>
      </c>
      <c r="C4919" s="1">
        <v>46</v>
      </c>
      <c r="D4919" s="1" t="s">
        <v>69</v>
      </c>
      <c r="E4919" s="1">
        <v>15.1</v>
      </c>
      <c r="F4919" s="1">
        <v>0</v>
      </c>
      <c r="G4919" s="1">
        <v>28.3</v>
      </c>
      <c r="H4919" s="1">
        <v>51</v>
      </c>
      <c r="I4919" s="1">
        <v>1509.6</v>
      </c>
      <c r="J4919" s="1">
        <v>100000</v>
      </c>
      <c r="K4919" s="1">
        <v>204</v>
      </c>
      <c r="L4919" s="1">
        <v>28.3</v>
      </c>
      <c r="M4919" s="1">
        <v>427</v>
      </c>
      <c r="N4919" s="1">
        <v>0</v>
      </c>
      <c r="O4919" s="1">
        <v>0</v>
      </c>
      <c r="P4919" s="1">
        <v>0</v>
      </c>
      <c r="Q4919" s="1">
        <v>0</v>
      </c>
      <c r="R4919" s="1">
        <v>28.32</v>
      </c>
      <c r="S4919" s="1">
        <v>28.32</v>
      </c>
      <c r="T4919" s="1">
        <v>427</v>
      </c>
      <c r="U4919" s="3" t="str">
        <f t="shared" si="76"/>
        <v>2017Plan</v>
      </c>
      <c r="V4919" s="2">
        <f>DATE(A4919,INDEX(Map!$H$1:$H$12,MATCH(B4919,Map!$G$1:$G$12,0),0),1)</f>
        <v>44136</v>
      </c>
      <c r="W4919" t="str">
        <f>IF(AND(V4919&gt;=Map!$K$2,V4919&lt;=Map!$L$2),"Base",IF(AND(V4919&gt;=Map!$K$3,V4919&lt;=Map!$L$3),"Fcst","N/A"))</f>
        <v>N/A</v>
      </c>
      <c r="X4919" t="str">
        <f>INDEX(Map!$B$2:$B$86,MATCH(D4919,Map!$A$2:$A$86,0),0)</f>
        <v>OVEC</v>
      </c>
      <c r="Y4919" s="7" t="str">
        <f>IF(INDEX(Map!$C$2:$C$86,MATCH(D4919,Map!$A$2:$A$86,0),0)="","N/A",E4919*INDEX(Map!$C$2:$C$86,MATCH(D4919,Map!$A$2:$A$86,0),0))</f>
        <v>N/A</v>
      </c>
      <c r="Z4919" s="7">
        <f>IF(INDEX(Map!$D$2:$D$86,MATCH(D4919,Map!$A$2:$A$86,0),0)="","N/A",E4919*INDEX(Map!$D$2:$D$86,MATCH(D4919,Map!$A$2:$A$86,0),0))</f>
        <v>15.1</v>
      </c>
      <c r="AA4919" t="str">
        <f>INDEX(Map!$E$2:$E$86,MATCH(D4919,Map!$A$2:$A$86,0),0)</f>
        <v>Coal</v>
      </c>
    </row>
    <row r="4920" spans="1:27" x14ac:dyDescent="0.25">
      <c r="A4920" s="1" t="s">
        <v>122</v>
      </c>
      <c r="B4920" s="1" t="s">
        <v>117</v>
      </c>
      <c r="C4920" s="1">
        <v>47</v>
      </c>
      <c r="D4920" s="1" t="s">
        <v>70</v>
      </c>
      <c r="E4920" s="1">
        <v>0</v>
      </c>
      <c r="F4920" s="1">
        <v>0</v>
      </c>
      <c r="G4920" s="1">
        <v>0</v>
      </c>
      <c r="H4920" s="1">
        <v>0</v>
      </c>
      <c r="I4920" s="1" t="s">
        <v>63</v>
      </c>
      <c r="J4920" s="1" t="s">
        <v>63</v>
      </c>
      <c r="K4920" s="1">
        <v>0</v>
      </c>
      <c r="L4920" s="1">
        <v>0</v>
      </c>
      <c r="M4920" s="1">
        <v>0</v>
      </c>
      <c r="N4920" s="1" t="s">
        <v>63</v>
      </c>
      <c r="O4920" s="1">
        <v>0</v>
      </c>
      <c r="P4920" s="1">
        <v>0</v>
      </c>
      <c r="Q4920" s="1">
        <v>0</v>
      </c>
      <c r="R4920" s="1">
        <v>0</v>
      </c>
      <c r="S4920" s="1">
        <v>0</v>
      </c>
      <c r="T4920" s="1">
        <v>0</v>
      </c>
      <c r="U4920" s="3" t="str">
        <f t="shared" si="76"/>
        <v>2017Plan</v>
      </c>
      <c r="V4920" s="2">
        <f>DATE(A4920,INDEX(Map!$H$1:$H$12,MATCH(B4920,Map!$G$1:$G$12,0),0),1)</f>
        <v>44136</v>
      </c>
      <c r="W4920" t="str">
        <f>IF(AND(V4920&gt;=Map!$K$2,V4920&lt;=Map!$L$2),"Base",IF(AND(V4920&gt;=Map!$K$3,V4920&lt;=Map!$L$3),"Fcst","N/A"))</f>
        <v>N/A</v>
      </c>
      <c r="X4920" t="str">
        <f>INDEX(Map!$B$2:$B$86,MATCH(D4920,Map!$A$2:$A$86,0),0)</f>
        <v>N/A</v>
      </c>
      <c r="Y4920" s="7" t="str">
        <f>IF(INDEX(Map!$C$2:$C$86,MATCH(D4920,Map!$A$2:$A$86,0),0)="","N/A",E4920*INDEX(Map!$C$2:$C$86,MATCH(D4920,Map!$A$2:$A$86,0),0))</f>
        <v>N/A</v>
      </c>
      <c r="Z4920" s="7" t="str">
        <f>IF(INDEX(Map!$D$2:$D$86,MATCH(D4920,Map!$A$2:$A$86,0),0)="","N/A",E4920*INDEX(Map!$D$2:$D$86,MATCH(D4920,Map!$A$2:$A$86,0),0))</f>
        <v>N/A</v>
      </c>
      <c r="AA4920" t="str">
        <f>INDEX(Map!$E$2:$E$86,MATCH(D4920,Map!$A$2:$A$86,0),0)</f>
        <v>Purchases</v>
      </c>
    </row>
    <row r="4921" spans="1:27" x14ac:dyDescent="0.25">
      <c r="A4921" s="1" t="s">
        <v>122</v>
      </c>
      <c r="B4921" s="1" t="s">
        <v>117</v>
      </c>
      <c r="C4921" s="1">
        <v>48</v>
      </c>
      <c r="D4921" s="1" t="s">
        <v>71</v>
      </c>
      <c r="E4921" s="1">
        <v>0</v>
      </c>
      <c r="F4921" s="1">
        <v>0</v>
      </c>
      <c r="G4921" s="1">
        <v>0</v>
      </c>
      <c r="H4921" s="1">
        <v>0</v>
      </c>
      <c r="I4921" s="1" t="s">
        <v>63</v>
      </c>
      <c r="J4921" s="1" t="s">
        <v>63</v>
      </c>
      <c r="K4921" s="1">
        <v>0</v>
      </c>
      <c r="L4921" s="1">
        <v>0</v>
      </c>
      <c r="M4921" s="1">
        <v>0</v>
      </c>
      <c r="N4921" s="1" t="s">
        <v>63</v>
      </c>
      <c r="O4921" s="1">
        <v>0</v>
      </c>
      <c r="P4921" s="1">
        <v>0</v>
      </c>
      <c r="Q4921" s="1">
        <v>0</v>
      </c>
      <c r="R4921" s="1">
        <v>0</v>
      </c>
      <c r="S4921" s="1">
        <v>0</v>
      </c>
      <c r="T4921" s="1">
        <v>0</v>
      </c>
      <c r="U4921" s="3" t="str">
        <f t="shared" si="76"/>
        <v>2017Plan</v>
      </c>
      <c r="V4921" s="2">
        <f>DATE(A4921,INDEX(Map!$H$1:$H$12,MATCH(B4921,Map!$G$1:$G$12,0),0),1)</f>
        <v>44136</v>
      </c>
      <c r="W4921" t="str">
        <f>IF(AND(V4921&gt;=Map!$K$2,V4921&lt;=Map!$L$2),"Base",IF(AND(V4921&gt;=Map!$K$3,V4921&lt;=Map!$L$3),"Fcst","N/A"))</f>
        <v>N/A</v>
      </c>
      <c r="X4921" t="str">
        <f>INDEX(Map!$B$2:$B$86,MATCH(D4921,Map!$A$2:$A$86,0),0)</f>
        <v>N/A</v>
      </c>
      <c r="Y4921" s="7" t="str">
        <f>IF(INDEX(Map!$C$2:$C$86,MATCH(D4921,Map!$A$2:$A$86,0),0)="","N/A",E4921*INDEX(Map!$C$2:$C$86,MATCH(D4921,Map!$A$2:$A$86,0),0))</f>
        <v>N/A</v>
      </c>
      <c r="Z4921" s="7" t="str">
        <f>IF(INDEX(Map!$D$2:$D$86,MATCH(D4921,Map!$A$2:$A$86,0),0)="","N/A",E4921*INDEX(Map!$D$2:$D$86,MATCH(D4921,Map!$A$2:$A$86,0),0))</f>
        <v>N/A</v>
      </c>
      <c r="AA4921" t="str">
        <f>INDEX(Map!$E$2:$E$86,MATCH(D4921,Map!$A$2:$A$86,0),0)</f>
        <v>Purchases</v>
      </c>
    </row>
    <row r="4922" spans="1:27" x14ac:dyDescent="0.25">
      <c r="A4922" s="1" t="s">
        <v>122</v>
      </c>
      <c r="B4922" s="1" t="s">
        <v>117</v>
      </c>
      <c r="C4922" s="1">
        <v>49</v>
      </c>
      <c r="D4922" s="1" t="s">
        <v>72</v>
      </c>
      <c r="E4922" s="1">
        <v>0</v>
      </c>
      <c r="F4922" s="1">
        <v>0</v>
      </c>
      <c r="G4922" s="1">
        <v>0</v>
      </c>
      <c r="H4922" s="1">
        <v>0</v>
      </c>
      <c r="I4922" s="1" t="s">
        <v>63</v>
      </c>
      <c r="J4922" s="1" t="s">
        <v>63</v>
      </c>
      <c r="K4922" s="1">
        <v>0</v>
      </c>
      <c r="L4922" s="1">
        <v>0</v>
      </c>
      <c r="M4922" s="1">
        <v>0</v>
      </c>
      <c r="N4922" s="1" t="s">
        <v>63</v>
      </c>
      <c r="O4922" s="1">
        <v>0</v>
      </c>
      <c r="P4922" s="1">
        <v>0</v>
      </c>
      <c r="Q4922" s="1">
        <v>0</v>
      </c>
      <c r="R4922" s="1">
        <v>0</v>
      </c>
      <c r="S4922" s="1">
        <v>0</v>
      </c>
      <c r="T4922" s="1">
        <v>0</v>
      </c>
      <c r="U4922" s="3" t="str">
        <f t="shared" si="76"/>
        <v>2017Plan</v>
      </c>
      <c r="V4922" s="2">
        <f>DATE(A4922,INDEX(Map!$H$1:$H$12,MATCH(B4922,Map!$G$1:$G$12,0),0),1)</f>
        <v>44136</v>
      </c>
      <c r="W4922" t="str">
        <f>IF(AND(V4922&gt;=Map!$K$2,V4922&lt;=Map!$L$2),"Base",IF(AND(V4922&gt;=Map!$K$3,V4922&lt;=Map!$L$3),"Fcst","N/A"))</f>
        <v>N/A</v>
      </c>
      <c r="X4922" t="str">
        <f>INDEX(Map!$B$2:$B$86,MATCH(D4922,Map!$A$2:$A$86,0),0)</f>
        <v>N/A</v>
      </c>
      <c r="Y4922" s="7" t="str">
        <f>IF(INDEX(Map!$C$2:$C$86,MATCH(D4922,Map!$A$2:$A$86,0),0)="","N/A",E4922*INDEX(Map!$C$2:$C$86,MATCH(D4922,Map!$A$2:$A$86,0),0))</f>
        <v>N/A</v>
      </c>
      <c r="Z4922" s="7" t="str">
        <f>IF(INDEX(Map!$D$2:$D$86,MATCH(D4922,Map!$A$2:$A$86,0),0)="","N/A",E4922*INDEX(Map!$D$2:$D$86,MATCH(D4922,Map!$A$2:$A$86,0),0))</f>
        <v>N/A</v>
      </c>
      <c r="AA4922" t="str">
        <f>INDEX(Map!$E$2:$E$86,MATCH(D4922,Map!$A$2:$A$86,0),0)</f>
        <v>Purchases</v>
      </c>
    </row>
    <row r="4923" spans="1:27" x14ac:dyDescent="0.25">
      <c r="A4923" s="1" t="s">
        <v>122</v>
      </c>
      <c r="B4923" s="1" t="s">
        <v>117</v>
      </c>
      <c r="C4923" s="1">
        <v>50</v>
      </c>
      <c r="D4923" s="1" t="s">
        <v>73</v>
      </c>
      <c r="E4923" s="1">
        <v>0</v>
      </c>
      <c r="F4923" s="1">
        <v>0</v>
      </c>
      <c r="G4923" s="1">
        <v>0</v>
      </c>
      <c r="H4923" s="1">
        <v>0</v>
      </c>
      <c r="I4923" s="1" t="s">
        <v>63</v>
      </c>
      <c r="J4923" s="1" t="s">
        <v>63</v>
      </c>
      <c r="K4923" s="1">
        <v>0</v>
      </c>
      <c r="L4923" s="1">
        <v>0</v>
      </c>
      <c r="M4923" s="1">
        <v>0</v>
      </c>
      <c r="N4923" s="1" t="s">
        <v>63</v>
      </c>
      <c r="O4923" s="1">
        <v>0</v>
      </c>
      <c r="P4923" s="1">
        <v>0</v>
      </c>
      <c r="Q4923" s="1">
        <v>0</v>
      </c>
      <c r="R4923" s="1">
        <v>0</v>
      </c>
      <c r="S4923" s="1">
        <v>0</v>
      </c>
      <c r="T4923" s="1">
        <v>0</v>
      </c>
      <c r="U4923" s="3" t="str">
        <f t="shared" si="76"/>
        <v>2017Plan</v>
      </c>
      <c r="V4923" s="2">
        <f>DATE(A4923,INDEX(Map!$H$1:$H$12,MATCH(B4923,Map!$G$1:$G$12,0),0),1)</f>
        <v>44136</v>
      </c>
      <c r="W4923" t="str">
        <f>IF(AND(V4923&gt;=Map!$K$2,V4923&lt;=Map!$L$2),"Base",IF(AND(V4923&gt;=Map!$K$3,V4923&lt;=Map!$L$3),"Fcst","N/A"))</f>
        <v>N/A</v>
      </c>
      <c r="X4923" t="str">
        <f>INDEX(Map!$B$2:$B$86,MATCH(D4923,Map!$A$2:$A$86,0),0)</f>
        <v>N/A</v>
      </c>
      <c r="Y4923" s="7" t="str">
        <f>IF(INDEX(Map!$C$2:$C$86,MATCH(D4923,Map!$A$2:$A$86,0),0)="","N/A",E4923*INDEX(Map!$C$2:$C$86,MATCH(D4923,Map!$A$2:$A$86,0),0))</f>
        <v>N/A</v>
      </c>
      <c r="Z4923" s="7" t="str">
        <f>IF(INDEX(Map!$D$2:$D$86,MATCH(D4923,Map!$A$2:$A$86,0),0)="","N/A",E4923*INDEX(Map!$D$2:$D$86,MATCH(D4923,Map!$A$2:$A$86,0),0))</f>
        <v>N/A</v>
      </c>
      <c r="AA4923" t="str">
        <f>INDEX(Map!$E$2:$E$86,MATCH(D4923,Map!$A$2:$A$86,0),0)</f>
        <v>Purchases</v>
      </c>
    </row>
    <row r="4924" spans="1:27" x14ac:dyDescent="0.25">
      <c r="A4924" s="1" t="s">
        <v>122</v>
      </c>
      <c r="B4924" s="1" t="s">
        <v>117</v>
      </c>
      <c r="C4924" s="1">
        <v>51</v>
      </c>
      <c r="D4924" s="1" t="s">
        <v>74</v>
      </c>
      <c r="E4924" s="1">
        <v>0</v>
      </c>
      <c r="F4924" s="1">
        <v>0</v>
      </c>
      <c r="G4924" s="1">
        <v>0</v>
      </c>
      <c r="H4924" s="1">
        <v>0</v>
      </c>
      <c r="I4924" s="1" t="s">
        <v>63</v>
      </c>
      <c r="J4924" s="1" t="s">
        <v>63</v>
      </c>
      <c r="K4924" s="1">
        <v>0</v>
      </c>
      <c r="L4924" s="1">
        <v>0</v>
      </c>
      <c r="M4924" s="1">
        <v>0</v>
      </c>
      <c r="N4924" s="1" t="s">
        <v>63</v>
      </c>
      <c r="O4924" s="1">
        <v>0</v>
      </c>
      <c r="P4924" s="1">
        <v>0</v>
      </c>
      <c r="Q4924" s="1">
        <v>0</v>
      </c>
      <c r="R4924" s="1">
        <v>0</v>
      </c>
      <c r="S4924" s="1">
        <v>0</v>
      </c>
      <c r="T4924" s="1">
        <v>0</v>
      </c>
      <c r="U4924" s="3" t="str">
        <f t="shared" si="76"/>
        <v>2017Plan</v>
      </c>
      <c r="V4924" s="2">
        <f>DATE(A4924,INDEX(Map!$H$1:$H$12,MATCH(B4924,Map!$G$1:$G$12,0),0),1)</f>
        <v>44136</v>
      </c>
      <c r="W4924" t="str">
        <f>IF(AND(V4924&gt;=Map!$K$2,V4924&lt;=Map!$L$2),"Base",IF(AND(V4924&gt;=Map!$K$3,V4924&lt;=Map!$L$3),"Fcst","N/A"))</f>
        <v>N/A</v>
      </c>
      <c r="X4924" t="str">
        <f>INDEX(Map!$B$2:$B$86,MATCH(D4924,Map!$A$2:$A$86,0),0)</f>
        <v>N/A</v>
      </c>
      <c r="Y4924" s="7" t="str">
        <f>IF(INDEX(Map!$C$2:$C$86,MATCH(D4924,Map!$A$2:$A$86,0),0)="","N/A",E4924*INDEX(Map!$C$2:$C$86,MATCH(D4924,Map!$A$2:$A$86,0),0))</f>
        <v>N/A</v>
      </c>
      <c r="Z4924" s="7" t="str">
        <f>IF(INDEX(Map!$D$2:$D$86,MATCH(D4924,Map!$A$2:$A$86,0),0)="","N/A",E4924*INDEX(Map!$D$2:$D$86,MATCH(D4924,Map!$A$2:$A$86,0),0))</f>
        <v>N/A</v>
      </c>
      <c r="AA4924" t="str">
        <f>INDEX(Map!$E$2:$E$86,MATCH(D4924,Map!$A$2:$A$86,0),0)</f>
        <v>Purchases</v>
      </c>
    </row>
    <row r="4925" spans="1:27" x14ac:dyDescent="0.25">
      <c r="A4925" s="1" t="s">
        <v>122</v>
      </c>
      <c r="B4925" s="1" t="s">
        <v>117</v>
      </c>
      <c r="C4925" s="1">
        <v>52</v>
      </c>
      <c r="D4925" s="1" t="s">
        <v>75</v>
      </c>
      <c r="E4925" s="1">
        <v>0</v>
      </c>
      <c r="F4925" s="1">
        <v>0</v>
      </c>
      <c r="G4925" s="1">
        <v>0</v>
      </c>
      <c r="H4925" s="1">
        <v>0</v>
      </c>
      <c r="I4925" s="1" t="s">
        <v>63</v>
      </c>
      <c r="J4925" s="1" t="s">
        <v>63</v>
      </c>
      <c r="K4925" s="1">
        <v>0</v>
      </c>
      <c r="L4925" s="1">
        <v>0</v>
      </c>
      <c r="M4925" s="1">
        <v>0</v>
      </c>
      <c r="N4925" s="1" t="s">
        <v>63</v>
      </c>
      <c r="O4925" s="1">
        <v>0</v>
      </c>
      <c r="P4925" s="1">
        <v>0</v>
      </c>
      <c r="Q4925" s="1">
        <v>0</v>
      </c>
      <c r="R4925" s="1">
        <v>0</v>
      </c>
      <c r="S4925" s="1">
        <v>0</v>
      </c>
      <c r="T4925" s="1">
        <v>0</v>
      </c>
      <c r="U4925" s="3" t="str">
        <f t="shared" si="76"/>
        <v>2017Plan</v>
      </c>
      <c r="V4925" s="2">
        <f>DATE(A4925,INDEX(Map!$H$1:$H$12,MATCH(B4925,Map!$G$1:$G$12,0),0),1)</f>
        <v>44136</v>
      </c>
      <c r="W4925" t="str">
        <f>IF(AND(V4925&gt;=Map!$K$2,V4925&lt;=Map!$L$2),"Base",IF(AND(V4925&gt;=Map!$K$3,V4925&lt;=Map!$L$3),"Fcst","N/A"))</f>
        <v>N/A</v>
      </c>
      <c r="X4925" t="str">
        <f>INDEX(Map!$B$2:$B$86,MATCH(D4925,Map!$A$2:$A$86,0),0)</f>
        <v>N/A</v>
      </c>
      <c r="Y4925" s="7" t="str">
        <f>IF(INDEX(Map!$C$2:$C$86,MATCH(D4925,Map!$A$2:$A$86,0),0)="","N/A",E4925*INDEX(Map!$C$2:$C$86,MATCH(D4925,Map!$A$2:$A$86,0),0))</f>
        <v>N/A</v>
      </c>
      <c r="Z4925" s="7" t="str">
        <f>IF(INDEX(Map!$D$2:$D$86,MATCH(D4925,Map!$A$2:$A$86,0),0)="","N/A",E4925*INDEX(Map!$D$2:$D$86,MATCH(D4925,Map!$A$2:$A$86,0),0))</f>
        <v>N/A</v>
      </c>
      <c r="AA4925" t="str">
        <f>INDEX(Map!$E$2:$E$86,MATCH(D4925,Map!$A$2:$A$86,0),0)</f>
        <v>Purchases</v>
      </c>
    </row>
    <row r="4926" spans="1:27" x14ac:dyDescent="0.25">
      <c r="A4926" s="1" t="s">
        <v>122</v>
      </c>
      <c r="B4926" s="1" t="s">
        <v>117</v>
      </c>
      <c r="C4926" s="1">
        <v>53</v>
      </c>
      <c r="D4926" s="1" t="s">
        <v>76</v>
      </c>
      <c r="E4926" s="1">
        <v>0</v>
      </c>
      <c r="F4926" s="1">
        <v>0</v>
      </c>
      <c r="G4926" s="1">
        <v>0</v>
      </c>
      <c r="H4926" s="1">
        <v>0</v>
      </c>
      <c r="I4926" s="1" t="s">
        <v>63</v>
      </c>
      <c r="J4926" s="1" t="s">
        <v>63</v>
      </c>
      <c r="K4926" s="1">
        <v>0</v>
      </c>
      <c r="L4926" s="1">
        <v>0</v>
      </c>
      <c r="M4926" s="1">
        <v>0</v>
      </c>
      <c r="N4926" s="1" t="s">
        <v>63</v>
      </c>
      <c r="O4926" s="1">
        <v>0</v>
      </c>
      <c r="P4926" s="1">
        <v>0</v>
      </c>
      <c r="Q4926" s="1">
        <v>0</v>
      </c>
      <c r="R4926" s="1">
        <v>0</v>
      </c>
      <c r="S4926" s="1">
        <v>0</v>
      </c>
      <c r="T4926" s="1">
        <v>0</v>
      </c>
      <c r="U4926" s="3" t="str">
        <f t="shared" si="76"/>
        <v>2017Plan</v>
      </c>
      <c r="V4926" s="2">
        <f>DATE(A4926,INDEX(Map!$H$1:$H$12,MATCH(B4926,Map!$G$1:$G$12,0),0),1)</f>
        <v>44136</v>
      </c>
      <c r="W4926" t="str">
        <f>IF(AND(V4926&gt;=Map!$K$2,V4926&lt;=Map!$L$2),"Base",IF(AND(V4926&gt;=Map!$K$3,V4926&lt;=Map!$L$3),"Fcst","N/A"))</f>
        <v>N/A</v>
      </c>
      <c r="X4926" t="str">
        <f>INDEX(Map!$B$2:$B$86,MATCH(D4926,Map!$A$2:$A$86,0),0)</f>
        <v>N/A</v>
      </c>
      <c r="Y4926" s="7" t="str">
        <f>IF(INDEX(Map!$C$2:$C$86,MATCH(D4926,Map!$A$2:$A$86,0),0)="","N/A",E4926*INDEX(Map!$C$2:$C$86,MATCH(D4926,Map!$A$2:$A$86,0),0))</f>
        <v>N/A</v>
      </c>
      <c r="Z4926" s="7" t="str">
        <f>IF(INDEX(Map!$D$2:$D$86,MATCH(D4926,Map!$A$2:$A$86,0),0)="","N/A",E4926*INDEX(Map!$D$2:$D$86,MATCH(D4926,Map!$A$2:$A$86,0),0))</f>
        <v>N/A</v>
      </c>
      <c r="AA4926" t="str">
        <f>INDEX(Map!$E$2:$E$86,MATCH(D4926,Map!$A$2:$A$86,0),0)</f>
        <v>Purchases</v>
      </c>
    </row>
    <row r="4927" spans="1:27" x14ac:dyDescent="0.25">
      <c r="A4927" s="1" t="s">
        <v>122</v>
      </c>
      <c r="B4927" s="1" t="s">
        <v>117</v>
      </c>
      <c r="C4927" s="1">
        <v>54</v>
      </c>
      <c r="D4927" s="1" t="s">
        <v>77</v>
      </c>
      <c r="E4927" s="1">
        <v>0</v>
      </c>
      <c r="F4927" s="1">
        <v>0</v>
      </c>
      <c r="G4927" s="1">
        <v>0</v>
      </c>
      <c r="H4927" s="1">
        <v>0</v>
      </c>
      <c r="I4927" s="1" t="s">
        <v>63</v>
      </c>
      <c r="J4927" s="1" t="s">
        <v>63</v>
      </c>
      <c r="K4927" s="1">
        <v>0</v>
      </c>
      <c r="L4927" s="1">
        <v>0</v>
      </c>
      <c r="M4927" s="1">
        <v>0</v>
      </c>
      <c r="N4927" s="1" t="s">
        <v>63</v>
      </c>
      <c r="O4927" s="1">
        <v>0</v>
      </c>
      <c r="P4927" s="1">
        <v>0</v>
      </c>
      <c r="Q4927" s="1">
        <v>0</v>
      </c>
      <c r="R4927" s="1">
        <v>0</v>
      </c>
      <c r="S4927" s="1">
        <v>0</v>
      </c>
      <c r="T4927" s="1">
        <v>0</v>
      </c>
      <c r="U4927" s="3" t="str">
        <f t="shared" si="76"/>
        <v>2017Plan</v>
      </c>
      <c r="V4927" s="2">
        <f>DATE(A4927,INDEX(Map!$H$1:$H$12,MATCH(B4927,Map!$G$1:$G$12,0),0),1)</f>
        <v>44136</v>
      </c>
      <c r="W4927" t="str">
        <f>IF(AND(V4927&gt;=Map!$K$2,V4927&lt;=Map!$L$2),"Base",IF(AND(V4927&gt;=Map!$K$3,V4927&lt;=Map!$L$3),"Fcst","N/A"))</f>
        <v>N/A</v>
      </c>
      <c r="X4927" t="str">
        <f>INDEX(Map!$B$2:$B$86,MATCH(D4927,Map!$A$2:$A$86,0),0)</f>
        <v>N/A</v>
      </c>
      <c r="Y4927" s="7" t="str">
        <f>IF(INDEX(Map!$C$2:$C$86,MATCH(D4927,Map!$A$2:$A$86,0),0)="","N/A",E4927*INDEX(Map!$C$2:$C$86,MATCH(D4927,Map!$A$2:$A$86,0),0))</f>
        <v>N/A</v>
      </c>
      <c r="Z4927" s="7" t="str">
        <f>IF(INDEX(Map!$D$2:$D$86,MATCH(D4927,Map!$A$2:$A$86,0),0)="","N/A",E4927*INDEX(Map!$D$2:$D$86,MATCH(D4927,Map!$A$2:$A$86,0),0))</f>
        <v>N/A</v>
      </c>
      <c r="AA4927" t="str">
        <f>INDEX(Map!$E$2:$E$86,MATCH(D4927,Map!$A$2:$A$86,0),0)</f>
        <v>Purchases</v>
      </c>
    </row>
    <row r="4928" spans="1:27" x14ac:dyDescent="0.25">
      <c r="A4928" s="1" t="s">
        <v>122</v>
      </c>
      <c r="B4928" s="1" t="s">
        <v>117</v>
      </c>
      <c r="C4928" s="1">
        <v>55</v>
      </c>
      <c r="D4928" s="1" t="s">
        <v>78</v>
      </c>
      <c r="E4928" s="1">
        <v>0</v>
      </c>
      <c r="F4928" s="1">
        <v>0</v>
      </c>
      <c r="G4928" s="1">
        <v>0</v>
      </c>
      <c r="H4928" s="1">
        <v>0</v>
      </c>
      <c r="I4928" s="1" t="s">
        <v>63</v>
      </c>
      <c r="J4928" s="1" t="s">
        <v>63</v>
      </c>
      <c r="K4928" s="1">
        <v>0</v>
      </c>
      <c r="L4928" s="1">
        <v>0</v>
      </c>
      <c r="M4928" s="1">
        <v>0</v>
      </c>
      <c r="N4928" s="1" t="s">
        <v>63</v>
      </c>
      <c r="O4928" s="1">
        <v>0</v>
      </c>
      <c r="P4928" s="1">
        <v>0</v>
      </c>
      <c r="Q4928" s="1">
        <v>0</v>
      </c>
      <c r="R4928" s="1">
        <v>0</v>
      </c>
      <c r="S4928" s="1">
        <v>0</v>
      </c>
      <c r="T4928" s="1">
        <v>0</v>
      </c>
      <c r="U4928" s="3" t="str">
        <f t="shared" si="76"/>
        <v>2017Plan</v>
      </c>
      <c r="V4928" s="2">
        <f>DATE(A4928,INDEX(Map!$H$1:$H$12,MATCH(B4928,Map!$G$1:$G$12,0),0),1)</f>
        <v>44136</v>
      </c>
      <c r="W4928" t="str">
        <f>IF(AND(V4928&gt;=Map!$K$2,V4928&lt;=Map!$L$2),"Base",IF(AND(V4928&gt;=Map!$K$3,V4928&lt;=Map!$L$3),"Fcst","N/A"))</f>
        <v>N/A</v>
      </c>
      <c r="X4928" t="str">
        <f>INDEX(Map!$B$2:$B$86,MATCH(D4928,Map!$A$2:$A$86,0),0)</f>
        <v>N/A</v>
      </c>
      <c r="Y4928" s="7" t="str">
        <f>IF(INDEX(Map!$C$2:$C$86,MATCH(D4928,Map!$A$2:$A$86,0),0)="","N/A",E4928*INDEX(Map!$C$2:$C$86,MATCH(D4928,Map!$A$2:$A$86,0),0))</f>
        <v>N/A</v>
      </c>
      <c r="Z4928" s="7" t="str">
        <f>IF(INDEX(Map!$D$2:$D$86,MATCH(D4928,Map!$A$2:$A$86,0),0)="","N/A",E4928*INDEX(Map!$D$2:$D$86,MATCH(D4928,Map!$A$2:$A$86,0),0))</f>
        <v>N/A</v>
      </c>
      <c r="AA4928" t="str">
        <f>INDEX(Map!$E$2:$E$86,MATCH(D4928,Map!$A$2:$A$86,0),0)</f>
        <v>Purchases</v>
      </c>
    </row>
    <row r="4929" spans="1:27" x14ac:dyDescent="0.25">
      <c r="A4929" s="1" t="s">
        <v>122</v>
      </c>
      <c r="B4929" s="1" t="s">
        <v>117</v>
      </c>
      <c r="C4929" s="1">
        <v>56</v>
      </c>
      <c r="D4929" s="1" t="s">
        <v>79</v>
      </c>
      <c r="E4929" s="1">
        <v>0.8</v>
      </c>
      <c r="F4929" s="1">
        <v>0</v>
      </c>
      <c r="G4929" s="1">
        <v>6.2</v>
      </c>
      <c r="H4929" s="1">
        <v>6</v>
      </c>
      <c r="I4929" s="1" t="s">
        <v>63</v>
      </c>
      <c r="J4929" s="1" t="s">
        <v>63</v>
      </c>
      <c r="K4929" s="1">
        <v>15</v>
      </c>
      <c r="L4929" s="1">
        <v>25.4</v>
      </c>
      <c r="M4929" s="1">
        <v>19</v>
      </c>
      <c r="N4929" s="1" t="s">
        <v>63</v>
      </c>
      <c r="O4929" s="1">
        <v>0</v>
      </c>
      <c r="P4929" s="1">
        <v>0</v>
      </c>
      <c r="Q4929" s="1">
        <v>5</v>
      </c>
      <c r="R4929" s="1">
        <v>31.97</v>
      </c>
      <c r="S4929" s="1">
        <v>31.97</v>
      </c>
      <c r="T4929" s="1">
        <v>24</v>
      </c>
      <c r="U4929" s="3" t="str">
        <f t="shared" si="76"/>
        <v>2017Plan</v>
      </c>
      <c r="V4929" s="2">
        <f>DATE(A4929,INDEX(Map!$H$1:$H$12,MATCH(B4929,Map!$G$1:$G$12,0),0),1)</f>
        <v>44136</v>
      </c>
      <c r="W4929" t="str">
        <f>IF(AND(V4929&gt;=Map!$K$2,V4929&lt;=Map!$L$2),"Base",IF(AND(V4929&gt;=Map!$K$3,V4929&lt;=Map!$L$3),"Fcst","N/A"))</f>
        <v>N/A</v>
      </c>
      <c r="X4929" t="str">
        <f>INDEX(Map!$B$2:$B$86,MATCH(D4929,Map!$A$2:$A$86,0),0)</f>
        <v>N/A</v>
      </c>
      <c r="Y4929" s="7" t="str">
        <f>IF(INDEX(Map!$C$2:$C$86,MATCH(D4929,Map!$A$2:$A$86,0),0)="","N/A",E4929*INDEX(Map!$C$2:$C$86,MATCH(D4929,Map!$A$2:$A$86,0),0))</f>
        <v>N/A</v>
      </c>
      <c r="Z4929" s="7" t="str">
        <f>IF(INDEX(Map!$D$2:$D$86,MATCH(D4929,Map!$A$2:$A$86,0),0)="","N/A",E4929*INDEX(Map!$D$2:$D$86,MATCH(D4929,Map!$A$2:$A$86,0),0))</f>
        <v>N/A</v>
      </c>
      <c r="AA4929" t="str">
        <f>INDEX(Map!$E$2:$E$86,MATCH(D4929,Map!$A$2:$A$86,0),0)</f>
        <v>Purchases</v>
      </c>
    </row>
    <row r="4930" spans="1:27" x14ac:dyDescent="0.25">
      <c r="A4930" s="1" t="s">
        <v>122</v>
      </c>
      <c r="B4930" s="1" t="s">
        <v>117</v>
      </c>
      <c r="C4930" s="1">
        <v>57</v>
      </c>
      <c r="D4930" s="1" t="s">
        <v>80</v>
      </c>
      <c r="E4930" s="1">
        <v>0.7</v>
      </c>
      <c r="F4930" s="1">
        <v>0</v>
      </c>
      <c r="G4930" s="1">
        <v>5.4</v>
      </c>
      <c r="H4930" s="1">
        <v>4</v>
      </c>
      <c r="I4930" s="1" t="s">
        <v>63</v>
      </c>
      <c r="J4930" s="1" t="s">
        <v>63</v>
      </c>
      <c r="K4930" s="1">
        <v>13</v>
      </c>
      <c r="L4930" s="1">
        <v>24.9</v>
      </c>
      <c r="M4930" s="1">
        <v>16</v>
      </c>
      <c r="N4930" s="1" t="s">
        <v>63</v>
      </c>
      <c r="O4930" s="1">
        <v>0</v>
      </c>
      <c r="P4930" s="1">
        <v>0</v>
      </c>
      <c r="Q4930" s="1">
        <v>4</v>
      </c>
      <c r="R4930" s="1">
        <v>31.47</v>
      </c>
      <c r="S4930" s="1">
        <v>31.47</v>
      </c>
      <c r="T4930" s="1">
        <v>20</v>
      </c>
      <c r="U4930" s="3" t="str">
        <f t="shared" si="76"/>
        <v>2017Plan</v>
      </c>
      <c r="V4930" s="2">
        <f>DATE(A4930,INDEX(Map!$H$1:$H$12,MATCH(B4930,Map!$G$1:$G$12,0),0),1)</f>
        <v>44136</v>
      </c>
      <c r="W4930" t="str">
        <f>IF(AND(V4930&gt;=Map!$K$2,V4930&lt;=Map!$L$2),"Base",IF(AND(V4930&gt;=Map!$K$3,V4930&lt;=Map!$L$3),"Fcst","N/A"))</f>
        <v>N/A</v>
      </c>
      <c r="X4930" t="str">
        <f>INDEX(Map!$B$2:$B$86,MATCH(D4930,Map!$A$2:$A$86,0),0)</f>
        <v>N/A</v>
      </c>
      <c r="Y4930" s="7" t="str">
        <f>IF(INDEX(Map!$C$2:$C$86,MATCH(D4930,Map!$A$2:$A$86,0),0)="","N/A",E4930*INDEX(Map!$C$2:$C$86,MATCH(D4930,Map!$A$2:$A$86,0),0))</f>
        <v>N/A</v>
      </c>
      <c r="Z4930" s="7" t="str">
        <f>IF(INDEX(Map!$D$2:$D$86,MATCH(D4930,Map!$A$2:$A$86,0),0)="","N/A",E4930*INDEX(Map!$D$2:$D$86,MATCH(D4930,Map!$A$2:$A$86,0),0))</f>
        <v>N/A</v>
      </c>
      <c r="AA4930" t="str">
        <f>INDEX(Map!$E$2:$E$86,MATCH(D4930,Map!$A$2:$A$86,0),0)</f>
        <v>Purchases</v>
      </c>
    </row>
    <row r="4931" spans="1:27" x14ac:dyDescent="0.25">
      <c r="A4931" s="1" t="s">
        <v>122</v>
      </c>
      <c r="B4931" s="1" t="s">
        <v>117</v>
      </c>
      <c r="C4931" s="1">
        <v>58</v>
      </c>
      <c r="D4931" s="1" t="s">
        <v>81</v>
      </c>
      <c r="E4931" s="1">
        <v>0.6</v>
      </c>
      <c r="F4931" s="1">
        <v>0</v>
      </c>
      <c r="G4931" s="1">
        <v>4.5999999999999996</v>
      </c>
      <c r="H4931" s="1">
        <v>5</v>
      </c>
      <c r="I4931" s="1" t="s">
        <v>63</v>
      </c>
      <c r="J4931" s="1" t="s">
        <v>63</v>
      </c>
      <c r="K4931" s="1">
        <v>11</v>
      </c>
      <c r="L4931" s="1">
        <v>24.1</v>
      </c>
      <c r="M4931" s="1">
        <v>13</v>
      </c>
      <c r="N4931" s="1" t="s">
        <v>63</v>
      </c>
      <c r="O4931" s="1">
        <v>0</v>
      </c>
      <c r="P4931" s="1">
        <v>0</v>
      </c>
      <c r="Q4931" s="1">
        <v>4</v>
      </c>
      <c r="R4931" s="1">
        <v>30.73</v>
      </c>
      <c r="S4931" s="1">
        <v>30.73</v>
      </c>
      <c r="T4931" s="1">
        <v>17</v>
      </c>
      <c r="U4931" s="3" t="str">
        <f t="shared" si="76"/>
        <v>2017Plan</v>
      </c>
      <c r="V4931" s="2">
        <f>DATE(A4931,INDEX(Map!$H$1:$H$12,MATCH(B4931,Map!$G$1:$G$12,0),0),1)</f>
        <v>44136</v>
      </c>
      <c r="W4931" t="str">
        <f>IF(AND(V4931&gt;=Map!$K$2,V4931&lt;=Map!$L$2),"Base",IF(AND(V4931&gt;=Map!$K$3,V4931&lt;=Map!$L$3),"Fcst","N/A"))</f>
        <v>N/A</v>
      </c>
      <c r="X4931" t="str">
        <f>INDEX(Map!$B$2:$B$86,MATCH(D4931,Map!$A$2:$A$86,0),0)</f>
        <v>N/A</v>
      </c>
      <c r="Y4931" s="7" t="str">
        <f>IF(INDEX(Map!$C$2:$C$86,MATCH(D4931,Map!$A$2:$A$86,0),0)="","N/A",E4931*INDEX(Map!$C$2:$C$86,MATCH(D4931,Map!$A$2:$A$86,0),0))</f>
        <v>N/A</v>
      </c>
      <c r="Z4931" s="7" t="str">
        <f>IF(INDEX(Map!$D$2:$D$86,MATCH(D4931,Map!$A$2:$A$86,0),0)="","N/A",E4931*INDEX(Map!$D$2:$D$86,MATCH(D4931,Map!$A$2:$A$86,0),0))</f>
        <v>N/A</v>
      </c>
      <c r="AA4931" t="str">
        <f>INDEX(Map!$E$2:$E$86,MATCH(D4931,Map!$A$2:$A$86,0),0)</f>
        <v>Purchases</v>
      </c>
    </row>
    <row r="4932" spans="1:27" x14ac:dyDescent="0.25">
      <c r="A4932" s="1" t="s">
        <v>122</v>
      </c>
      <c r="B4932" s="1" t="s">
        <v>117</v>
      </c>
      <c r="C4932" s="1">
        <v>59</v>
      </c>
      <c r="D4932" s="1" t="s">
        <v>82</v>
      </c>
      <c r="E4932" s="1">
        <v>0.4</v>
      </c>
      <c r="F4932" s="1">
        <v>0</v>
      </c>
      <c r="G4932" s="1">
        <v>2.9</v>
      </c>
      <c r="H4932" s="1">
        <v>3</v>
      </c>
      <c r="I4932" s="1" t="s">
        <v>63</v>
      </c>
      <c r="J4932" s="1" t="s">
        <v>63</v>
      </c>
      <c r="K4932" s="1">
        <v>7</v>
      </c>
      <c r="L4932" s="1">
        <v>21.3</v>
      </c>
      <c r="M4932" s="1">
        <v>7</v>
      </c>
      <c r="N4932" s="1" t="s">
        <v>63</v>
      </c>
      <c r="O4932" s="1">
        <v>0</v>
      </c>
      <c r="P4932" s="1">
        <v>0</v>
      </c>
      <c r="Q4932" s="1">
        <v>2</v>
      </c>
      <c r="R4932" s="1">
        <v>27.86</v>
      </c>
      <c r="S4932" s="1">
        <v>27.86</v>
      </c>
      <c r="T4932" s="1">
        <v>10</v>
      </c>
      <c r="U4932" s="3" t="str">
        <f t="shared" ref="U4932:U4995" si="77">U4931</f>
        <v>2017Plan</v>
      </c>
      <c r="V4932" s="2">
        <f>DATE(A4932,INDEX(Map!$H$1:$H$12,MATCH(B4932,Map!$G$1:$G$12,0),0),1)</f>
        <v>44136</v>
      </c>
      <c r="W4932" t="str">
        <f>IF(AND(V4932&gt;=Map!$K$2,V4932&lt;=Map!$L$2),"Base",IF(AND(V4932&gt;=Map!$K$3,V4932&lt;=Map!$L$3),"Fcst","N/A"))</f>
        <v>N/A</v>
      </c>
      <c r="X4932" t="str">
        <f>INDEX(Map!$B$2:$B$86,MATCH(D4932,Map!$A$2:$A$86,0),0)</f>
        <v>N/A</v>
      </c>
      <c r="Y4932" s="7" t="str">
        <f>IF(INDEX(Map!$C$2:$C$86,MATCH(D4932,Map!$A$2:$A$86,0),0)="","N/A",E4932*INDEX(Map!$C$2:$C$86,MATCH(D4932,Map!$A$2:$A$86,0),0))</f>
        <v>N/A</v>
      </c>
      <c r="Z4932" s="7" t="str">
        <f>IF(INDEX(Map!$D$2:$D$86,MATCH(D4932,Map!$A$2:$A$86,0),0)="","N/A",E4932*INDEX(Map!$D$2:$D$86,MATCH(D4932,Map!$A$2:$A$86,0),0))</f>
        <v>N/A</v>
      </c>
      <c r="AA4932" t="str">
        <f>INDEX(Map!$E$2:$E$86,MATCH(D4932,Map!$A$2:$A$86,0),0)</f>
        <v>Purchases</v>
      </c>
    </row>
    <row r="4933" spans="1:27" x14ac:dyDescent="0.25">
      <c r="A4933" s="1" t="s">
        <v>122</v>
      </c>
      <c r="B4933" s="1" t="s">
        <v>117</v>
      </c>
      <c r="C4933" s="1">
        <v>60</v>
      </c>
      <c r="D4933" s="1" t="s">
        <v>83</v>
      </c>
      <c r="E4933" s="1">
        <v>-11.7</v>
      </c>
      <c r="F4933" s="1">
        <v>0</v>
      </c>
      <c r="G4933" s="1">
        <v>8.6999999999999993</v>
      </c>
      <c r="H4933" s="1">
        <v>26</v>
      </c>
      <c r="I4933" s="1" t="s">
        <v>63</v>
      </c>
      <c r="J4933" s="1" t="s">
        <v>63</v>
      </c>
      <c r="K4933" s="1">
        <v>278</v>
      </c>
      <c r="L4933" s="1">
        <v>40.6</v>
      </c>
      <c r="M4933" s="1">
        <v>-475</v>
      </c>
      <c r="N4933" s="1" t="s">
        <v>63</v>
      </c>
      <c r="O4933" s="1">
        <v>0</v>
      </c>
      <c r="P4933" s="1">
        <v>0</v>
      </c>
      <c r="Q4933" s="1">
        <v>124</v>
      </c>
      <c r="R4933" s="1">
        <v>30.02</v>
      </c>
      <c r="S4933" s="1">
        <v>30.02</v>
      </c>
      <c r="T4933" s="1">
        <v>-351</v>
      </c>
      <c r="U4933" s="3" t="str">
        <f t="shared" si="77"/>
        <v>2017Plan</v>
      </c>
      <c r="V4933" s="2">
        <f>DATE(A4933,INDEX(Map!$H$1:$H$12,MATCH(B4933,Map!$G$1:$G$12,0),0),1)</f>
        <v>44136</v>
      </c>
      <c r="W4933" t="str">
        <f>IF(AND(V4933&gt;=Map!$K$2,V4933&lt;=Map!$L$2),"Base",IF(AND(V4933&gt;=Map!$K$3,V4933&lt;=Map!$L$3),"Fcst","N/A"))</f>
        <v>N/A</v>
      </c>
      <c r="X4933" t="str">
        <f>INDEX(Map!$B$2:$B$86,MATCH(D4933,Map!$A$2:$A$86,0),0)</f>
        <v>N/A</v>
      </c>
      <c r="Y4933" s="7" t="str">
        <f>IF(INDEX(Map!$C$2:$C$86,MATCH(D4933,Map!$A$2:$A$86,0),0)="","N/A",E4933*INDEX(Map!$C$2:$C$86,MATCH(D4933,Map!$A$2:$A$86,0),0))</f>
        <v>N/A</v>
      </c>
      <c r="Z4933" s="7" t="str">
        <f>IF(INDEX(Map!$D$2:$D$86,MATCH(D4933,Map!$A$2:$A$86,0),0)="","N/A",E4933*INDEX(Map!$D$2:$D$86,MATCH(D4933,Map!$A$2:$A$86,0),0))</f>
        <v>N/A</v>
      </c>
      <c r="AA4933" t="str">
        <f>INDEX(Map!$E$2:$E$86,MATCH(D4933,Map!$A$2:$A$86,0),0)</f>
        <v>Sales</v>
      </c>
    </row>
    <row r="4934" spans="1:27" x14ac:dyDescent="0.25">
      <c r="A4934" s="1" t="s">
        <v>122</v>
      </c>
      <c r="B4934" s="1" t="s">
        <v>117</v>
      </c>
      <c r="C4934" s="1">
        <v>61</v>
      </c>
      <c r="D4934" s="1" t="s">
        <v>84</v>
      </c>
      <c r="E4934" s="1">
        <v>-2.8</v>
      </c>
      <c r="F4934" s="1">
        <v>0</v>
      </c>
      <c r="G4934" s="1">
        <v>11.6</v>
      </c>
      <c r="H4934" s="1">
        <v>30</v>
      </c>
      <c r="I4934" s="1" t="s">
        <v>63</v>
      </c>
      <c r="J4934" s="1" t="s">
        <v>63</v>
      </c>
      <c r="K4934" s="1">
        <v>225</v>
      </c>
      <c r="L4934" s="1">
        <v>37.299999999999997</v>
      </c>
      <c r="M4934" s="1">
        <v>-103</v>
      </c>
      <c r="N4934" s="1" t="s">
        <v>63</v>
      </c>
      <c r="O4934" s="1">
        <v>0</v>
      </c>
      <c r="P4934" s="1">
        <v>0</v>
      </c>
      <c r="Q4934" s="1">
        <v>26</v>
      </c>
      <c r="R4934" s="1">
        <v>27.82</v>
      </c>
      <c r="S4934" s="1">
        <v>27.82</v>
      </c>
      <c r="T4934" s="1">
        <v>-77</v>
      </c>
      <c r="U4934" s="3" t="str">
        <f t="shared" si="77"/>
        <v>2017Plan</v>
      </c>
      <c r="V4934" s="2">
        <f>DATE(A4934,INDEX(Map!$H$1:$H$12,MATCH(B4934,Map!$G$1:$G$12,0),0),1)</f>
        <v>44136</v>
      </c>
      <c r="W4934" t="str">
        <f>IF(AND(V4934&gt;=Map!$K$2,V4934&lt;=Map!$L$2),"Base",IF(AND(V4934&gt;=Map!$K$3,V4934&lt;=Map!$L$3),"Fcst","N/A"))</f>
        <v>N/A</v>
      </c>
      <c r="X4934" t="str">
        <f>INDEX(Map!$B$2:$B$86,MATCH(D4934,Map!$A$2:$A$86,0),0)</f>
        <v>N/A</v>
      </c>
      <c r="Y4934" s="7" t="str">
        <f>IF(INDEX(Map!$C$2:$C$86,MATCH(D4934,Map!$A$2:$A$86,0),0)="","N/A",E4934*INDEX(Map!$C$2:$C$86,MATCH(D4934,Map!$A$2:$A$86,0),0))</f>
        <v>N/A</v>
      </c>
      <c r="Z4934" s="7" t="str">
        <f>IF(INDEX(Map!$D$2:$D$86,MATCH(D4934,Map!$A$2:$A$86,0),0)="","N/A",E4934*INDEX(Map!$D$2:$D$86,MATCH(D4934,Map!$A$2:$A$86,0),0))</f>
        <v>N/A</v>
      </c>
      <c r="AA4934" t="str">
        <f>INDEX(Map!$E$2:$E$86,MATCH(D4934,Map!$A$2:$A$86,0),0)</f>
        <v>Sales</v>
      </c>
    </row>
    <row r="4935" spans="1:27" x14ac:dyDescent="0.25">
      <c r="A4935" s="1" t="s">
        <v>122</v>
      </c>
      <c r="B4935" s="1" t="s">
        <v>117</v>
      </c>
      <c r="C4935" s="1">
        <v>62</v>
      </c>
      <c r="D4935" s="1" t="s">
        <v>85</v>
      </c>
      <c r="E4935" s="1">
        <v>-2.5</v>
      </c>
      <c r="F4935" s="1">
        <v>0</v>
      </c>
      <c r="G4935" s="1">
        <v>11.3</v>
      </c>
      <c r="H4935" s="1">
        <v>3</v>
      </c>
      <c r="I4935" s="1" t="s">
        <v>63</v>
      </c>
      <c r="J4935" s="1" t="s">
        <v>63</v>
      </c>
      <c r="K4935" s="1">
        <v>48</v>
      </c>
      <c r="L4935" s="1">
        <v>36.4</v>
      </c>
      <c r="M4935" s="1">
        <v>-92</v>
      </c>
      <c r="N4935" s="1" t="s">
        <v>63</v>
      </c>
      <c r="O4935" s="1">
        <v>0</v>
      </c>
      <c r="P4935" s="1">
        <v>0</v>
      </c>
      <c r="Q4935" s="1">
        <v>23</v>
      </c>
      <c r="R4935" s="1">
        <v>27.21</v>
      </c>
      <c r="S4935" s="1">
        <v>27.21</v>
      </c>
      <c r="T4935" s="1">
        <v>-69</v>
      </c>
      <c r="U4935" s="3" t="str">
        <f t="shared" si="77"/>
        <v>2017Plan</v>
      </c>
      <c r="V4935" s="2">
        <f>DATE(A4935,INDEX(Map!$H$1:$H$12,MATCH(B4935,Map!$G$1:$G$12,0),0),1)</f>
        <v>44136</v>
      </c>
      <c r="W4935" t="str">
        <f>IF(AND(V4935&gt;=Map!$K$2,V4935&lt;=Map!$L$2),"Base",IF(AND(V4935&gt;=Map!$K$3,V4935&lt;=Map!$L$3),"Fcst","N/A"))</f>
        <v>N/A</v>
      </c>
      <c r="X4935" t="str">
        <f>INDEX(Map!$B$2:$B$86,MATCH(D4935,Map!$A$2:$A$86,0),0)</f>
        <v>N/A</v>
      </c>
      <c r="Y4935" s="7" t="str">
        <f>IF(INDEX(Map!$C$2:$C$86,MATCH(D4935,Map!$A$2:$A$86,0),0)="","N/A",E4935*INDEX(Map!$C$2:$C$86,MATCH(D4935,Map!$A$2:$A$86,0),0))</f>
        <v>N/A</v>
      </c>
      <c r="Z4935" s="7" t="str">
        <f>IF(INDEX(Map!$D$2:$D$86,MATCH(D4935,Map!$A$2:$A$86,0),0)="","N/A",E4935*INDEX(Map!$D$2:$D$86,MATCH(D4935,Map!$A$2:$A$86,0),0))</f>
        <v>N/A</v>
      </c>
      <c r="AA4935" t="str">
        <f>INDEX(Map!$E$2:$E$86,MATCH(D4935,Map!$A$2:$A$86,0),0)</f>
        <v>Sales</v>
      </c>
    </row>
    <row r="4936" spans="1:27" x14ac:dyDescent="0.25">
      <c r="A4936" s="1" t="s">
        <v>122</v>
      </c>
      <c r="B4936" s="1" t="s">
        <v>117</v>
      </c>
      <c r="C4936" s="1">
        <v>63</v>
      </c>
      <c r="D4936" s="1" t="s">
        <v>86</v>
      </c>
      <c r="E4936" s="1">
        <v>-2.2999999999999998</v>
      </c>
      <c r="F4936" s="1">
        <v>0</v>
      </c>
      <c r="G4936" s="1">
        <v>8.1999999999999993</v>
      </c>
      <c r="H4936" s="1">
        <v>6</v>
      </c>
      <c r="I4936" s="1" t="s">
        <v>63</v>
      </c>
      <c r="J4936" s="1" t="s">
        <v>63</v>
      </c>
      <c r="K4936" s="1">
        <v>57</v>
      </c>
      <c r="L4936" s="1">
        <v>34.9</v>
      </c>
      <c r="M4936" s="1">
        <v>-80</v>
      </c>
      <c r="N4936" s="1" t="s">
        <v>63</v>
      </c>
      <c r="O4936" s="1">
        <v>0</v>
      </c>
      <c r="P4936" s="1">
        <v>0</v>
      </c>
      <c r="Q4936" s="1">
        <v>21</v>
      </c>
      <c r="R4936" s="1">
        <v>25.91</v>
      </c>
      <c r="S4936" s="1">
        <v>25.91</v>
      </c>
      <c r="T4936" s="1">
        <v>-59</v>
      </c>
      <c r="U4936" s="3" t="str">
        <f t="shared" si="77"/>
        <v>2017Plan</v>
      </c>
      <c r="V4936" s="2">
        <f>DATE(A4936,INDEX(Map!$H$1:$H$12,MATCH(B4936,Map!$G$1:$G$12,0),0),1)</f>
        <v>44136</v>
      </c>
      <c r="W4936" t="str">
        <f>IF(AND(V4936&gt;=Map!$K$2,V4936&lt;=Map!$L$2),"Base",IF(AND(V4936&gt;=Map!$K$3,V4936&lt;=Map!$L$3),"Fcst","N/A"))</f>
        <v>N/A</v>
      </c>
      <c r="X4936" t="str">
        <f>INDEX(Map!$B$2:$B$86,MATCH(D4936,Map!$A$2:$A$86,0),0)</f>
        <v>N/A</v>
      </c>
      <c r="Y4936" s="7" t="str">
        <f>IF(INDEX(Map!$C$2:$C$86,MATCH(D4936,Map!$A$2:$A$86,0),0)="","N/A",E4936*INDEX(Map!$C$2:$C$86,MATCH(D4936,Map!$A$2:$A$86,0),0))</f>
        <v>N/A</v>
      </c>
      <c r="Z4936" s="7" t="str">
        <f>IF(INDEX(Map!$D$2:$D$86,MATCH(D4936,Map!$A$2:$A$86,0),0)="","N/A",E4936*INDEX(Map!$D$2:$D$86,MATCH(D4936,Map!$A$2:$A$86,0),0))</f>
        <v>N/A</v>
      </c>
      <c r="AA4936" t="str">
        <f>INDEX(Map!$E$2:$E$86,MATCH(D4936,Map!$A$2:$A$86,0),0)</f>
        <v>Sales</v>
      </c>
    </row>
    <row r="4937" spans="1:27" x14ac:dyDescent="0.25">
      <c r="A4937" s="1" t="s">
        <v>122</v>
      </c>
      <c r="B4937" s="1" t="s">
        <v>117</v>
      </c>
      <c r="C4937" s="1">
        <v>64</v>
      </c>
      <c r="D4937" s="1" t="s">
        <v>87</v>
      </c>
      <c r="E4937" s="1">
        <v>0</v>
      </c>
      <c r="F4937" s="1">
        <v>0</v>
      </c>
      <c r="G4937" s="1">
        <v>0</v>
      </c>
      <c r="H4937" s="1">
        <v>0</v>
      </c>
      <c r="I4937" s="1" t="s">
        <v>63</v>
      </c>
      <c r="J4937" s="1" t="s">
        <v>63</v>
      </c>
      <c r="K4937" s="1">
        <v>0</v>
      </c>
      <c r="L4937" s="1">
        <v>0</v>
      </c>
      <c r="M4937" s="1">
        <v>0</v>
      </c>
      <c r="N4937" s="1" t="s">
        <v>63</v>
      </c>
      <c r="O4937" s="1">
        <v>0</v>
      </c>
      <c r="P4937" s="1">
        <v>0</v>
      </c>
      <c r="Q4937" s="1">
        <v>0</v>
      </c>
      <c r="R4937" s="1">
        <v>0</v>
      </c>
      <c r="S4937" s="1">
        <v>0</v>
      </c>
      <c r="T4937" s="1">
        <v>0</v>
      </c>
      <c r="U4937" s="3" t="str">
        <f t="shared" si="77"/>
        <v>2017Plan</v>
      </c>
      <c r="V4937" s="2">
        <f>DATE(A4937,INDEX(Map!$H$1:$H$12,MATCH(B4937,Map!$G$1:$G$12,0),0),1)</f>
        <v>44136</v>
      </c>
      <c r="W4937" t="str">
        <f>IF(AND(V4937&gt;=Map!$K$2,V4937&lt;=Map!$L$2),"Base",IF(AND(V4937&gt;=Map!$K$3,V4937&lt;=Map!$L$3),"Fcst","N/A"))</f>
        <v>N/A</v>
      </c>
      <c r="X4937" t="str">
        <f>INDEX(Map!$B$2:$B$86,MATCH(D4937,Map!$A$2:$A$86,0),0)</f>
        <v>N/A</v>
      </c>
      <c r="Y4937" s="7" t="str">
        <f>IF(INDEX(Map!$C$2:$C$86,MATCH(D4937,Map!$A$2:$A$86,0),0)="","N/A",E4937*INDEX(Map!$C$2:$C$86,MATCH(D4937,Map!$A$2:$A$86,0),0))</f>
        <v>N/A</v>
      </c>
      <c r="Z4937" s="7" t="str">
        <f>IF(INDEX(Map!$D$2:$D$86,MATCH(D4937,Map!$A$2:$A$86,0),0)="","N/A",E4937*INDEX(Map!$D$2:$D$86,MATCH(D4937,Map!$A$2:$A$86,0),0))</f>
        <v>N/A</v>
      </c>
      <c r="AA4937" t="str">
        <f>INDEX(Map!$E$2:$E$86,MATCH(D4937,Map!$A$2:$A$86,0),0)</f>
        <v>Sales</v>
      </c>
    </row>
    <row r="4938" spans="1:27" x14ac:dyDescent="0.25">
      <c r="A4938" s="1" t="s">
        <v>122</v>
      </c>
      <c r="B4938" s="1" t="s">
        <v>117</v>
      </c>
      <c r="C4938" s="1">
        <v>65</v>
      </c>
      <c r="D4938" s="1" t="s">
        <v>88</v>
      </c>
      <c r="E4938" s="1">
        <v>0</v>
      </c>
      <c r="F4938" s="1">
        <v>0</v>
      </c>
      <c r="G4938" s="1">
        <v>0</v>
      </c>
      <c r="H4938" s="1">
        <v>0</v>
      </c>
      <c r="I4938" s="1" t="s">
        <v>63</v>
      </c>
      <c r="J4938" s="1" t="s">
        <v>63</v>
      </c>
      <c r="K4938" s="1">
        <v>0</v>
      </c>
      <c r="L4938" s="1">
        <v>0</v>
      </c>
      <c r="M4938" s="1">
        <v>0</v>
      </c>
      <c r="N4938" s="1" t="s">
        <v>63</v>
      </c>
      <c r="O4938" s="1">
        <v>0</v>
      </c>
      <c r="P4938" s="1">
        <v>0</v>
      </c>
      <c r="Q4938" s="1">
        <v>0</v>
      </c>
      <c r="R4938" s="1">
        <v>0</v>
      </c>
      <c r="S4938" s="1">
        <v>0</v>
      </c>
      <c r="T4938" s="1">
        <v>0</v>
      </c>
      <c r="U4938" s="3" t="str">
        <f t="shared" si="77"/>
        <v>2017Plan</v>
      </c>
      <c r="V4938" s="2">
        <f>DATE(A4938,INDEX(Map!$H$1:$H$12,MATCH(B4938,Map!$G$1:$G$12,0),0),1)</f>
        <v>44136</v>
      </c>
      <c r="W4938" t="str">
        <f>IF(AND(V4938&gt;=Map!$K$2,V4938&lt;=Map!$L$2),"Base",IF(AND(V4938&gt;=Map!$K$3,V4938&lt;=Map!$L$3),"Fcst","N/A"))</f>
        <v>N/A</v>
      </c>
      <c r="X4938" t="str">
        <f>INDEX(Map!$B$2:$B$86,MATCH(D4938,Map!$A$2:$A$86,0),0)</f>
        <v>N/A</v>
      </c>
      <c r="Y4938" s="7" t="str">
        <f>IF(INDEX(Map!$C$2:$C$86,MATCH(D4938,Map!$A$2:$A$86,0),0)="","N/A",E4938*INDEX(Map!$C$2:$C$86,MATCH(D4938,Map!$A$2:$A$86,0),0))</f>
        <v>N/A</v>
      </c>
      <c r="Z4938" s="7" t="str">
        <f>IF(INDEX(Map!$D$2:$D$86,MATCH(D4938,Map!$A$2:$A$86,0),0)="","N/A",E4938*INDEX(Map!$D$2:$D$86,MATCH(D4938,Map!$A$2:$A$86,0),0))</f>
        <v>N/A</v>
      </c>
      <c r="AA4938" t="str">
        <f>INDEX(Map!$E$2:$E$86,MATCH(D4938,Map!$A$2:$A$86,0),0)</f>
        <v>Sales</v>
      </c>
    </row>
    <row r="4939" spans="1:27" x14ac:dyDescent="0.25">
      <c r="A4939" s="1" t="s">
        <v>122</v>
      </c>
      <c r="B4939" s="1" t="s">
        <v>117</v>
      </c>
      <c r="C4939" s="1">
        <v>66</v>
      </c>
      <c r="D4939" s="1" t="s">
        <v>89</v>
      </c>
      <c r="E4939" s="1">
        <v>0</v>
      </c>
      <c r="F4939" s="1">
        <v>0</v>
      </c>
      <c r="G4939" s="1">
        <v>0</v>
      </c>
      <c r="H4939" s="1">
        <v>0</v>
      </c>
      <c r="I4939" s="1" t="s">
        <v>63</v>
      </c>
      <c r="J4939" s="1" t="s">
        <v>63</v>
      </c>
      <c r="K4939" s="1">
        <v>0</v>
      </c>
      <c r="L4939" s="1">
        <v>0</v>
      </c>
      <c r="M4939" s="1">
        <v>0</v>
      </c>
      <c r="N4939" s="1" t="s">
        <v>63</v>
      </c>
      <c r="O4939" s="1">
        <v>0</v>
      </c>
      <c r="P4939" s="1">
        <v>0</v>
      </c>
      <c r="Q4939" s="1">
        <v>0</v>
      </c>
      <c r="R4939" s="1">
        <v>0</v>
      </c>
      <c r="S4939" s="1">
        <v>0</v>
      </c>
      <c r="T4939" s="1">
        <v>0</v>
      </c>
      <c r="U4939" s="3" t="str">
        <f t="shared" si="77"/>
        <v>2017Plan</v>
      </c>
      <c r="V4939" s="2">
        <f>DATE(A4939,INDEX(Map!$H$1:$H$12,MATCH(B4939,Map!$G$1:$G$12,0),0),1)</f>
        <v>44136</v>
      </c>
      <c r="W4939" t="str">
        <f>IF(AND(V4939&gt;=Map!$K$2,V4939&lt;=Map!$L$2),"Base",IF(AND(V4939&gt;=Map!$K$3,V4939&lt;=Map!$L$3),"Fcst","N/A"))</f>
        <v>N/A</v>
      </c>
      <c r="X4939" t="str">
        <f>INDEX(Map!$B$2:$B$86,MATCH(D4939,Map!$A$2:$A$86,0),0)</f>
        <v>N/A</v>
      </c>
      <c r="Y4939" s="7" t="str">
        <f>IF(INDEX(Map!$C$2:$C$86,MATCH(D4939,Map!$A$2:$A$86,0),0)="","N/A",E4939*INDEX(Map!$C$2:$C$86,MATCH(D4939,Map!$A$2:$A$86,0),0))</f>
        <v>N/A</v>
      </c>
      <c r="Z4939" s="7" t="str">
        <f>IF(INDEX(Map!$D$2:$D$86,MATCH(D4939,Map!$A$2:$A$86,0),0)="","N/A",E4939*INDEX(Map!$D$2:$D$86,MATCH(D4939,Map!$A$2:$A$86,0),0))</f>
        <v>N/A</v>
      </c>
      <c r="AA4939" t="str">
        <f>INDEX(Map!$E$2:$E$86,MATCH(D4939,Map!$A$2:$A$86,0),0)</f>
        <v>Sales</v>
      </c>
    </row>
    <row r="4940" spans="1:27" x14ac:dyDescent="0.25">
      <c r="A4940" s="1" t="s">
        <v>122</v>
      </c>
      <c r="B4940" s="1" t="s">
        <v>117</v>
      </c>
      <c r="C4940" s="1">
        <v>67</v>
      </c>
      <c r="D4940" s="1" t="s">
        <v>90</v>
      </c>
      <c r="E4940" s="1">
        <v>0</v>
      </c>
      <c r="F4940" s="1">
        <v>0</v>
      </c>
      <c r="G4940" s="1">
        <v>0</v>
      </c>
      <c r="H4940" s="1">
        <v>0</v>
      </c>
      <c r="I4940" s="1" t="s">
        <v>63</v>
      </c>
      <c r="J4940" s="1" t="s">
        <v>63</v>
      </c>
      <c r="K4940" s="1">
        <v>0</v>
      </c>
      <c r="L4940" s="1">
        <v>0</v>
      </c>
      <c r="M4940" s="1">
        <v>0</v>
      </c>
      <c r="N4940" s="1" t="s">
        <v>63</v>
      </c>
      <c r="O4940" s="1">
        <v>0</v>
      </c>
      <c r="P4940" s="1">
        <v>0</v>
      </c>
      <c r="Q4940" s="1">
        <v>0</v>
      </c>
      <c r="R4940" s="1">
        <v>0</v>
      </c>
      <c r="S4940" s="1">
        <v>0</v>
      </c>
      <c r="T4940" s="1">
        <v>0</v>
      </c>
      <c r="U4940" s="3" t="str">
        <f t="shared" si="77"/>
        <v>2017Plan</v>
      </c>
      <c r="V4940" s="2">
        <f>DATE(A4940,INDEX(Map!$H$1:$H$12,MATCH(B4940,Map!$G$1:$G$12,0),0),1)</f>
        <v>44136</v>
      </c>
      <c r="W4940" t="str">
        <f>IF(AND(V4940&gt;=Map!$K$2,V4940&lt;=Map!$L$2),"Base",IF(AND(V4940&gt;=Map!$K$3,V4940&lt;=Map!$L$3),"Fcst","N/A"))</f>
        <v>N/A</v>
      </c>
      <c r="X4940" t="str">
        <f>INDEX(Map!$B$2:$B$86,MATCH(D4940,Map!$A$2:$A$86,0),0)</f>
        <v>N/A</v>
      </c>
      <c r="Y4940" s="7" t="str">
        <f>IF(INDEX(Map!$C$2:$C$86,MATCH(D4940,Map!$A$2:$A$86,0),0)="","N/A",E4940*INDEX(Map!$C$2:$C$86,MATCH(D4940,Map!$A$2:$A$86,0),0))</f>
        <v>N/A</v>
      </c>
      <c r="Z4940" s="7" t="str">
        <f>IF(INDEX(Map!$D$2:$D$86,MATCH(D4940,Map!$A$2:$A$86,0),0)="","N/A",E4940*INDEX(Map!$D$2:$D$86,MATCH(D4940,Map!$A$2:$A$86,0),0))</f>
        <v>N/A</v>
      </c>
      <c r="AA4940" t="str">
        <f>INDEX(Map!$E$2:$E$86,MATCH(D4940,Map!$A$2:$A$86,0),0)</f>
        <v>Sales</v>
      </c>
    </row>
    <row r="4941" spans="1:27" x14ac:dyDescent="0.25">
      <c r="A4941" s="1" t="s">
        <v>122</v>
      </c>
      <c r="B4941" s="1" t="s">
        <v>117</v>
      </c>
      <c r="C4941" s="1">
        <v>68</v>
      </c>
      <c r="D4941" s="1" t="s">
        <v>91</v>
      </c>
      <c r="E4941" s="1">
        <v>0</v>
      </c>
      <c r="F4941" s="1">
        <v>0</v>
      </c>
      <c r="G4941" s="1">
        <v>0</v>
      </c>
      <c r="H4941" s="1">
        <v>0</v>
      </c>
      <c r="I4941" s="1" t="s">
        <v>63</v>
      </c>
      <c r="J4941" s="1" t="s">
        <v>63</v>
      </c>
      <c r="K4941" s="1">
        <v>0</v>
      </c>
      <c r="L4941" s="1">
        <v>0</v>
      </c>
      <c r="M4941" s="1">
        <v>0</v>
      </c>
      <c r="N4941" s="1" t="s">
        <v>63</v>
      </c>
      <c r="O4941" s="1">
        <v>0</v>
      </c>
      <c r="P4941" s="1">
        <v>0</v>
      </c>
      <c r="Q4941" s="1">
        <v>0</v>
      </c>
      <c r="R4941" s="1">
        <v>0</v>
      </c>
      <c r="S4941" s="1">
        <v>0</v>
      </c>
      <c r="T4941" s="1">
        <v>0</v>
      </c>
      <c r="U4941" s="3" t="str">
        <f t="shared" si="77"/>
        <v>2017Plan</v>
      </c>
      <c r="V4941" s="2">
        <f>DATE(A4941,INDEX(Map!$H$1:$H$12,MATCH(B4941,Map!$G$1:$G$12,0),0),1)</f>
        <v>44136</v>
      </c>
      <c r="W4941" t="str">
        <f>IF(AND(V4941&gt;=Map!$K$2,V4941&lt;=Map!$L$2),"Base",IF(AND(V4941&gt;=Map!$K$3,V4941&lt;=Map!$L$3),"Fcst","N/A"))</f>
        <v>N/A</v>
      </c>
      <c r="X4941" t="str">
        <f>INDEX(Map!$B$2:$B$86,MATCH(D4941,Map!$A$2:$A$86,0),0)</f>
        <v>N/A</v>
      </c>
      <c r="Y4941" s="7" t="str">
        <f>IF(INDEX(Map!$C$2:$C$86,MATCH(D4941,Map!$A$2:$A$86,0),0)="","N/A",E4941*INDEX(Map!$C$2:$C$86,MATCH(D4941,Map!$A$2:$A$86,0),0))</f>
        <v>N/A</v>
      </c>
      <c r="Z4941" s="7" t="str">
        <f>IF(INDEX(Map!$D$2:$D$86,MATCH(D4941,Map!$A$2:$A$86,0),0)="","N/A",E4941*INDEX(Map!$D$2:$D$86,MATCH(D4941,Map!$A$2:$A$86,0),0))</f>
        <v>N/A</v>
      </c>
      <c r="AA4941" t="str">
        <f>INDEX(Map!$E$2:$E$86,MATCH(D4941,Map!$A$2:$A$86,0),0)</f>
        <v>CSR</v>
      </c>
    </row>
    <row r="4942" spans="1:27" x14ac:dyDescent="0.25">
      <c r="A4942" s="1" t="s">
        <v>122</v>
      </c>
      <c r="B4942" s="1" t="s">
        <v>117</v>
      </c>
      <c r="C4942" s="1">
        <v>69</v>
      </c>
      <c r="D4942" s="1" t="s">
        <v>92</v>
      </c>
      <c r="E4942" s="1">
        <v>0</v>
      </c>
      <c r="F4942" s="1">
        <v>0</v>
      </c>
      <c r="G4942" s="1">
        <v>0</v>
      </c>
      <c r="H4942" s="1">
        <v>0</v>
      </c>
      <c r="I4942" s="1" t="s">
        <v>63</v>
      </c>
      <c r="J4942" s="1" t="s">
        <v>63</v>
      </c>
      <c r="K4942" s="1">
        <v>0</v>
      </c>
      <c r="L4942" s="1">
        <v>0</v>
      </c>
      <c r="M4942" s="1">
        <v>0</v>
      </c>
      <c r="N4942" s="1" t="s">
        <v>63</v>
      </c>
      <c r="O4942" s="1">
        <v>0</v>
      </c>
      <c r="P4942" s="1">
        <v>0</v>
      </c>
      <c r="Q4942" s="1">
        <v>0</v>
      </c>
      <c r="R4942" s="1">
        <v>0</v>
      </c>
      <c r="S4942" s="1">
        <v>0</v>
      </c>
      <c r="T4942" s="1">
        <v>0</v>
      </c>
      <c r="U4942" s="3" t="str">
        <f t="shared" si="77"/>
        <v>2017Plan</v>
      </c>
      <c r="V4942" s="2">
        <f>DATE(A4942,INDEX(Map!$H$1:$H$12,MATCH(B4942,Map!$G$1:$G$12,0),0),1)</f>
        <v>44136</v>
      </c>
      <c r="W4942" t="str">
        <f>IF(AND(V4942&gt;=Map!$K$2,V4942&lt;=Map!$L$2),"Base",IF(AND(V4942&gt;=Map!$K$3,V4942&lt;=Map!$L$3),"Fcst","N/A"))</f>
        <v>N/A</v>
      </c>
      <c r="X4942" t="str">
        <f>INDEX(Map!$B$2:$B$86,MATCH(D4942,Map!$A$2:$A$86,0),0)</f>
        <v>N/A</v>
      </c>
      <c r="Y4942" s="7" t="str">
        <f>IF(INDEX(Map!$C$2:$C$86,MATCH(D4942,Map!$A$2:$A$86,0),0)="","N/A",E4942*INDEX(Map!$C$2:$C$86,MATCH(D4942,Map!$A$2:$A$86,0),0))</f>
        <v>N/A</v>
      </c>
      <c r="Z4942" s="7" t="str">
        <f>IF(INDEX(Map!$D$2:$D$86,MATCH(D4942,Map!$A$2:$A$86,0),0)="","N/A",E4942*INDEX(Map!$D$2:$D$86,MATCH(D4942,Map!$A$2:$A$86,0),0))</f>
        <v>N/A</v>
      </c>
      <c r="AA4942" t="str">
        <f>INDEX(Map!$E$2:$E$86,MATCH(D4942,Map!$A$2:$A$86,0),0)</f>
        <v>CSR</v>
      </c>
    </row>
    <row r="4943" spans="1:27" x14ac:dyDescent="0.25">
      <c r="A4943" s="1" t="s">
        <v>122</v>
      </c>
      <c r="B4943" s="1" t="s">
        <v>117</v>
      </c>
      <c r="C4943" s="1">
        <v>70</v>
      </c>
      <c r="D4943" s="1" t="s">
        <v>93</v>
      </c>
      <c r="E4943" s="1">
        <v>0</v>
      </c>
      <c r="F4943" s="1">
        <v>0</v>
      </c>
      <c r="G4943" s="1">
        <v>0</v>
      </c>
      <c r="H4943" s="1">
        <v>0</v>
      </c>
      <c r="I4943" s="1" t="s">
        <v>63</v>
      </c>
      <c r="J4943" s="1" t="s">
        <v>63</v>
      </c>
      <c r="K4943" s="1">
        <v>0</v>
      </c>
      <c r="L4943" s="1">
        <v>0</v>
      </c>
      <c r="M4943" s="1">
        <v>0</v>
      </c>
      <c r="N4943" s="1" t="s">
        <v>63</v>
      </c>
      <c r="O4943" s="1">
        <v>0</v>
      </c>
      <c r="P4943" s="1">
        <v>0</v>
      </c>
      <c r="Q4943" s="1">
        <v>0</v>
      </c>
      <c r="R4943" s="1">
        <v>0</v>
      </c>
      <c r="S4943" s="1">
        <v>0</v>
      </c>
      <c r="T4943" s="1">
        <v>0</v>
      </c>
      <c r="U4943" s="3" t="str">
        <f t="shared" si="77"/>
        <v>2017Plan</v>
      </c>
      <c r="V4943" s="2">
        <f>DATE(A4943,INDEX(Map!$H$1:$H$12,MATCH(B4943,Map!$G$1:$G$12,0),0),1)</f>
        <v>44136</v>
      </c>
      <c r="W4943" t="str">
        <f>IF(AND(V4943&gt;=Map!$K$2,V4943&lt;=Map!$L$2),"Base",IF(AND(V4943&gt;=Map!$K$3,V4943&lt;=Map!$L$3),"Fcst","N/A"))</f>
        <v>N/A</v>
      </c>
      <c r="X4943" t="str">
        <f>INDEX(Map!$B$2:$B$86,MATCH(D4943,Map!$A$2:$A$86,0),0)</f>
        <v>N/A</v>
      </c>
      <c r="Y4943" s="7" t="str">
        <f>IF(INDEX(Map!$C$2:$C$86,MATCH(D4943,Map!$A$2:$A$86,0),0)="","N/A",E4943*INDEX(Map!$C$2:$C$86,MATCH(D4943,Map!$A$2:$A$86,0),0))</f>
        <v>N/A</v>
      </c>
      <c r="Z4943" s="7" t="str">
        <f>IF(INDEX(Map!$D$2:$D$86,MATCH(D4943,Map!$A$2:$A$86,0),0)="","N/A",E4943*INDEX(Map!$D$2:$D$86,MATCH(D4943,Map!$A$2:$A$86,0),0))</f>
        <v>N/A</v>
      </c>
      <c r="AA4943" t="str">
        <f>INDEX(Map!$E$2:$E$86,MATCH(D4943,Map!$A$2:$A$86,0),0)</f>
        <v>CSR</v>
      </c>
    </row>
    <row r="4944" spans="1:27" x14ac:dyDescent="0.25">
      <c r="A4944" s="1" t="s">
        <v>122</v>
      </c>
      <c r="B4944" s="1" t="s">
        <v>117</v>
      </c>
      <c r="C4944" s="1">
        <v>71</v>
      </c>
      <c r="D4944" s="1" t="s">
        <v>94</v>
      </c>
      <c r="E4944" s="1">
        <v>0</v>
      </c>
      <c r="F4944" s="1">
        <v>0</v>
      </c>
      <c r="G4944" s="1">
        <v>0</v>
      </c>
      <c r="H4944" s="1">
        <v>0</v>
      </c>
      <c r="I4944" s="1" t="s">
        <v>63</v>
      </c>
      <c r="J4944" s="1" t="s">
        <v>63</v>
      </c>
      <c r="K4944" s="1">
        <v>0</v>
      </c>
      <c r="L4944" s="1">
        <v>0</v>
      </c>
      <c r="M4944" s="1">
        <v>0</v>
      </c>
      <c r="N4944" s="1" t="s">
        <v>63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</v>
      </c>
      <c r="U4944" s="3" t="str">
        <f t="shared" si="77"/>
        <v>2017Plan</v>
      </c>
      <c r="V4944" s="2">
        <f>DATE(A4944,INDEX(Map!$H$1:$H$12,MATCH(B4944,Map!$G$1:$G$12,0),0),1)</f>
        <v>44136</v>
      </c>
      <c r="W4944" t="str">
        <f>IF(AND(V4944&gt;=Map!$K$2,V4944&lt;=Map!$L$2),"Base",IF(AND(V4944&gt;=Map!$K$3,V4944&lt;=Map!$L$3),"Fcst","N/A"))</f>
        <v>N/A</v>
      </c>
      <c r="X4944" t="str">
        <f>INDEX(Map!$B$2:$B$86,MATCH(D4944,Map!$A$2:$A$86,0),0)</f>
        <v>N/A</v>
      </c>
      <c r="Y4944" s="7" t="str">
        <f>IF(INDEX(Map!$C$2:$C$86,MATCH(D4944,Map!$A$2:$A$86,0),0)="","N/A",E4944*INDEX(Map!$C$2:$C$86,MATCH(D4944,Map!$A$2:$A$86,0),0))</f>
        <v>N/A</v>
      </c>
      <c r="Z4944" s="7" t="str">
        <f>IF(INDEX(Map!$D$2:$D$86,MATCH(D4944,Map!$A$2:$A$86,0),0)="","N/A",E4944*INDEX(Map!$D$2:$D$86,MATCH(D4944,Map!$A$2:$A$86,0),0))</f>
        <v>N/A</v>
      </c>
      <c r="AA4944" t="str">
        <f>INDEX(Map!$E$2:$E$86,MATCH(D4944,Map!$A$2:$A$86,0),0)</f>
        <v>CSR</v>
      </c>
    </row>
    <row r="4945" spans="1:27" x14ac:dyDescent="0.25">
      <c r="A4945" s="1" t="s">
        <v>122</v>
      </c>
      <c r="B4945" s="1" t="s">
        <v>117</v>
      </c>
      <c r="C4945" s="1">
        <v>72</v>
      </c>
      <c r="D4945" s="1" t="s">
        <v>95</v>
      </c>
      <c r="E4945" s="1">
        <v>0</v>
      </c>
      <c r="F4945" s="1">
        <v>0</v>
      </c>
      <c r="G4945" s="1">
        <v>0</v>
      </c>
      <c r="H4945" s="1">
        <v>0</v>
      </c>
      <c r="I4945" s="1" t="s">
        <v>63</v>
      </c>
      <c r="J4945" s="1" t="s">
        <v>63</v>
      </c>
      <c r="K4945" s="1">
        <v>0</v>
      </c>
      <c r="L4945" s="1">
        <v>0</v>
      </c>
      <c r="M4945" s="1">
        <v>0</v>
      </c>
      <c r="N4945" s="1" t="s">
        <v>63</v>
      </c>
      <c r="O4945" s="1">
        <v>0</v>
      </c>
      <c r="P4945" s="1">
        <v>0</v>
      </c>
      <c r="Q4945" s="1">
        <v>0</v>
      </c>
      <c r="R4945" s="1">
        <v>0</v>
      </c>
      <c r="S4945" s="1">
        <v>0</v>
      </c>
      <c r="T4945" s="1">
        <v>0</v>
      </c>
      <c r="U4945" s="3" t="str">
        <f t="shared" si="77"/>
        <v>2017Plan</v>
      </c>
      <c r="V4945" s="2">
        <f>DATE(A4945,INDEX(Map!$H$1:$H$12,MATCH(B4945,Map!$G$1:$G$12,0),0),1)</f>
        <v>44136</v>
      </c>
      <c r="W4945" t="str">
        <f>IF(AND(V4945&gt;=Map!$K$2,V4945&lt;=Map!$L$2),"Base",IF(AND(V4945&gt;=Map!$K$3,V4945&lt;=Map!$L$3),"Fcst","N/A"))</f>
        <v>N/A</v>
      </c>
      <c r="X4945" t="str">
        <f>INDEX(Map!$B$2:$B$86,MATCH(D4945,Map!$A$2:$A$86,0),0)</f>
        <v>N/A</v>
      </c>
      <c r="Y4945" s="7" t="str">
        <f>IF(INDEX(Map!$C$2:$C$86,MATCH(D4945,Map!$A$2:$A$86,0),0)="","N/A",E4945*INDEX(Map!$C$2:$C$86,MATCH(D4945,Map!$A$2:$A$86,0),0))</f>
        <v>N/A</v>
      </c>
      <c r="Z4945" s="7" t="str">
        <f>IF(INDEX(Map!$D$2:$D$86,MATCH(D4945,Map!$A$2:$A$86,0),0)="","N/A",E4945*INDEX(Map!$D$2:$D$86,MATCH(D4945,Map!$A$2:$A$86,0),0))</f>
        <v>N/A</v>
      </c>
      <c r="AA4945" t="str">
        <f>INDEX(Map!$E$2:$E$86,MATCH(D4945,Map!$A$2:$A$86,0),0)</f>
        <v>CSR</v>
      </c>
    </row>
    <row r="4946" spans="1:27" x14ac:dyDescent="0.25">
      <c r="A4946" s="1" t="s">
        <v>122</v>
      </c>
      <c r="B4946" s="1" t="s">
        <v>117</v>
      </c>
      <c r="C4946" s="1">
        <v>73</v>
      </c>
      <c r="D4946" s="1" t="s">
        <v>96</v>
      </c>
      <c r="E4946" s="1">
        <v>0</v>
      </c>
      <c r="F4946" s="1">
        <v>0</v>
      </c>
      <c r="G4946" s="1">
        <v>0</v>
      </c>
      <c r="H4946" s="1">
        <v>0</v>
      </c>
      <c r="I4946" s="1" t="s">
        <v>63</v>
      </c>
      <c r="J4946" s="1" t="s">
        <v>63</v>
      </c>
      <c r="K4946" s="1">
        <v>0</v>
      </c>
      <c r="L4946" s="1">
        <v>0</v>
      </c>
      <c r="M4946" s="1">
        <v>0</v>
      </c>
      <c r="N4946" s="1" t="s">
        <v>63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</v>
      </c>
      <c r="U4946" s="3" t="str">
        <f t="shared" si="77"/>
        <v>2017Plan</v>
      </c>
      <c r="V4946" s="2">
        <f>DATE(A4946,INDEX(Map!$H$1:$H$12,MATCH(B4946,Map!$G$1:$G$12,0),0),1)</f>
        <v>44136</v>
      </c>
      <c r="W4946" t="str">
        <f>IF(AND(V4946&gt;=Map!$K$2,V4946&lt;=Map!$L$2),"Base",IF(AND(V4946&gt;=Map!$K$3,V4946&lt;=Map!$L$3),"Fcst","N/A"))</f>
        <v>N/A</v>
      </c>
      <c r="X4946" t="str">
        <f>INDEX(Map!$B$2:$B$86,MATCH(D4946,Map!$A$2:$A$86,0),0)</f>
        <v>N/A</v>
      </c>
      <c r="Y4946" s="7" t="str">
        <f>IF(INDEX(Map!$C$2:$C$86,MATCH(D4946,Map!$A$2:$A$86,0),0)="","N/A",E4946*INDEX(Map!$C$2:$C$86,MATCH(D4946,Map!$A$2:$A$86,0),0))</f>
        <v>N/A</v>
      </c>
      <c r="Z4946" s="7" t="str">
        <f>IF(INDEX(Map!$D$2:$D$86,MATCH(D4946,Map!$A$2:$A$86,0),0)="","N/A",E4946*INDEX(Map!$D$2:$D$86,MATCH(D4946,Map!$A$2:$A$86,0),0))</f>
        <v>N/A</v>
      </c>
      <c r="AA4946" t="str">
        <f>INDEX(Map!$E$2:$E$86,MATCH(D4946,Map!$A$2:$A$86,0),0)</f>
        <v>CSR</v>
      </c>
    </row>
    <row r="4947" spans="1:27" x14ac:dyDescent="0.25">
      <c r="A4947" s="1" t="s">
        <v>122</v>
      </c>
      <c r="B4947" s="1" t="s">
        <v>117</v>
      </c>
      <c r="C4947" s="1">
        <v>74</v>
      </c>
      <c r="D4947" s="1" t="s">
        <v>97</v>
      </c>
      <c r="E4947" s="1">
        <v>0</v>
      </c>
      <c r="F4947" s="1">
        <v>0</v>
      </c>
      <c r="G4947" s="1">
        <v>0</v>
      </c>
      <c r="H4947" s="1">
        <v>0</v>
      </c>
      <c r="I4947" s="1" t="s">
        <v>63</v>
      </c>
      <c r="J4947" s="1" t="s">
        <v>63</v>
      </c>
      <c r="K4947" s="1">
        <v>0</v>
      </c>
      <c r="L4947" s="1">
        <v>0</v>
      </c>
      <c r="M4947" s="1">
        <v>0</v>
      </c>
      <c r="N4947" s="1" t="s">
        <v>63</v>
      </c>
      <c r="O4947" s="1">
        <v>0</v>
      </c>
      <c r="P4947" s="1">
        <v>0</v>
      </c>
      <c r="Q4947" s="1">
        <v>0</v>
      </c>
      <c r="R4947" s="1">
        <v>0</v>
      </c>
      <c r="S4947" s="1">
        <v>0</v>
      </c>
      <c r="T4947" s="1">
        <v>0</v>
      </c>
      <c r="U4947" s="3" t="str">
        <f t="shared" si="77"/>
        <v>2017Plan</v>
      </c>
      <c r="V4947" s="2">
        <f>DATE(A4947,INDEX(Map!$H$1:$H$12,MATCH(B4947,Map!$G$1:$G$12,0),0),1)</f>
        <v>44136</v>
      </c>
      <c r="W4947" t="str">
        <f>IF(AND(V4947&gt;=Map!$K$2,V4947&lt;=Map!$L$2),"Base",IF(AND(V4947&gt;=Map!$K$3,V4947&lt;=Map!$L$3),"Fcst","N/A"))</f>
        <v>N/A</v>
      </c>
      <c r="X4947" t="str">
        <f>INDEX(Map!$B$2:$B$86,MATCH(D4947,Map!$A$2:$A$86,0),0)</f>
        <v>N/A</v>
      </c>
      <c r="Y4947" s="7" t="str">
        <f>IF(INDEX(Map!$C$2:$C$86,MATCH(D4947,Map!$A$2:$A$86,0),0)="","N/A",E4947*INDEX(Map!$C$2:$C$86,MATCH(D4947,Map!$A$2:$A$86,0),0))</f>
        <v>N/A</v>
      </c>
      <c r="Z4947" s="7" t="str">
        <f>IF(INDEX(Map!$D$2:$D$86,MATCH(D4947,Map!$A$2:$A$86,0),0)="","N/A",E4947*INDEX(Map!$D$2:$D$86,MATCH(D4947,Map!$A$2:$A$86,0),0))</f>
        <v>N/A</v>
      </c>
      <c r="AA4947" t="str">
        <f>INDEX(Map!$E$2:$E$86,MATCH(D4947,Map!$A$2:$A$86,0),0)</f>
        <v>CSR</v>
      </c>
    </row>
    <row r="4948" spans="1:27" x14ac:dyDescent="0.25">
      <c r="A4948" s="1" t="s">
        <v>122</v>
      </c>
      <c r="B4948" s="1" t="s">
        <v>117</v>
      </c>
      <c r="C4948" s="1">
        <v>75</v>
      </c>
      <c r="D4948" s="1" t="s">
        <v>98</v>
      </c>
      <c r="E4948" s="1">
        <v>0</v>
      </c>
      <c r="F4948" s="1">
        <v>0</v>
      </c>
      <c r="G4948" s="1">
        <v>0</v>
      </c>
      <c r="H4948" s="1">
        <v>0</v>
      </c>
      <c r="I4948" s="1" t="s">
        <v>63</v>
      </c>
      <c r="J4948" s="1" t="s">
        <v>63</v>
      </c>
      <c r="K4948" s="1">
        <v>0</v>
      </c>
      <c r="L4948" s="1">
        <v>0</v>
      </c>
      <c r="M4948" s="1">
        <v>0</v>
      </c>
      <c r="N4948" s="1" t="s">
        <v>63</v>
      </c>
      <c r="O4948" s="1">
        <v>0</v>
      </c>
      <c r="P4948" s="1">
        <v>0</v>
      </c>
      <c r="Q4948" s="1">
        <v>0</v>
      </c>
      <c r="R4948" s="1">
        <v>0</v>
      </c>
      <c r="S4948" s="1">
        <v>0</v>
      </c>
      <c r="T4948" s="1">
        <v>0</v>
      </c>
      <c r="U4948" s="3" t="str">
        <f t="shared" si="77"/>
        <v>2017Plan</v>
      </c>
      <c r="V4948" s="2">
        <f>DATE(A4948,INDEX(Map!$H$1:$H$12,MATCH(B4948,Map!$G$1:$G$12,0),0),1)</f>
        <v>44136</v>
      </c>
      <c r="W4948" t="str">
        <f>IF(AND(V4948&gt;=Map!$K$2,V4948&lt;=Map!$L$2),"Base",IF(AND(V4948&gt;=Map!$K$3,V4948&lt;=Map!$L$3),"Fcst","N/A"))</f>
        <v>N/A</v>
      </c>
      <c r="X4948" t="str">
        <f>INDEX(Map!$B$2:$B$86,MATCH(D4948,Map!$A$2:$A$86,0),0)</f>
        <v>N/A</v>
      </c>
      <c r="Y4948" s="7" t="str">
        <f>IF(INDEX(Map!$C$2:$C$86,MATCH(D4948,Map!$A$2:$A$86,0),0)="","N/A",E4948*INDEX(Map!$C$2:$C$86,MATCH(D4948,Map!$A$2:$A$86,0),0))</f>
        <v>N/A</v>
      </c>
      <c r="Z4948" s="7" t="str">
        <f>IF(INDEX(Map!$D$2:$D$86,MATCH(D4948,Map!$A$2:$A$86,0),0)="","N/A",E4948*INDEX(Map!$D$2:$D$86,MATCH(D4948,Map!$A$2:$A$86,0),0))</f>
        <v>N/A</v>
      </c>
      <c r="AA4948" t="str">
        <f>INDEX(Map!$E$2:$E$86,MATCH(D4948,Map!$A$2:$A$86,0),0)</f>
        <v>CSR</v>
      </c>
    </row>
    <row r="4949" spans="1:27" x14ac:dyDescent="0.25">
      <c r="A4949" s="1" t="s">
        <v>122</v>
      </c>
      <c r="B4949" s="1" t="s">
        <v>117</v>
      </c>
      <c r="C4949" s="1">
        <v>76</v>
      </c>
      <c r="D4949" s="1" t="s">
        <v>99</v>
      </c>
      <c r="E4949" s="1">
        <v>0</v>
      </c>
      <c r="F4949" s="1">
        <v>0</v>
      </c>
      <c r="G4949" s="1">
        <v>0</v>
      </c>
      <c r="H4949" s="1">
        <v>0</v>
      </c>
      <c r="I4949" s="1" t="s">
        <v>63</v>
      </c>
      <c r="J4949" s="1" t="s">
        <v>63</v>
      </c>
      <c r="K4949" s="1">
        <v>0</v>
      </c>
      <c r="L4949" s="1">
        <v>0</v>
      </c>
      <c r="M4949" s="1">
        <v>0</v>
      </c>
      <c r="N4949" s="1" t="s">
        <v>63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</v>
      </c>
      <c r="U4949" s="3" t="str">
        <f t="shared" si="77"/>
        <v>2017Plan</v>
      </c>
      <c r="V4949" s="2">
        <f>DATE(A4949,INDEX(Map!$H$1:$H$12,MATCH(B4949,Map!$G$1:$G$12,0),0),1)</f>
        <v>44136</v>
      </c>
      <c r="W4949" t="str">
        <f>IF(AND(V4949&gt;=Map!$K$2,V4949&lt;=Map!$L$2),"Base",IF(AND(V4949&gt;=Map!$K$3,V4949&lt;=Map!$L$3),"Fcst","N/A"))</f>
        <v>N/A</v>
      </c>
      <c r="X4949" t="str">
        <f>INDEX(Map!$B$2:$B$86,MATCH(D4949,Map!$A$2:$A$86,0),0)</f>
        <v>N/A</v>
      </c>
      <c r="Y4949" s="7" t="str">
        <f>IF(INDEX(Map!$C$2:$C$86,MATCH(D4949,Map!$A$2:$A$86,0),0)="","N/A",E4949*INDEX(Map!$C$2:$C$86,MATCH(D4949,Map!$A$2:$A$86,0),0))</f>
        <v>N/A</v>
      </c>
      <c r="Z4949" s="7" t="str">
        <f>IF(INDEX(Map!$D$2:$D$86,MATCH(D4949,Map!$A$2:$A$86,0),0)="","N/A",E4949*INDEX(Map!$D$2:$D$86,MATCH(D4949,Map!$A$2:$A$86,0),0))</f>
        <v>N/A</v>
      </c>
      <c r="AA4949" t="str">
        <f>INDEX(Map!$E$2:$E$86,MATCH(D4949,Map!$A$2:$A$86,0),0)</f>
        <v>CSR</v>
      </c>
    </row>
    <row r="4950" spans="1:27" x14ac:dyDescent="0.25">
      <c r="A4950" s="1" t="s">
        <v>122</v>
      </c>
      <c r="B4950" s="1" t="s">
        <v>117</v>
      </c>
      <c r="C4950" s="1">
        <v>77</v>
      </c>
      <c r="D4950" s="1" t="s">
        <v>100</v>
      </c>
      <c r="E4950" s="1">
        <v>0</v>
      </c>
      <c r="F4950" s="1">
        <v>0</v>
      </c>
      <c r="G4950" s="1">
        <v>0</v>
      </c>
      <c r="H4950" s="1">
        <v>0</v>
      </c>
      <c r="I4950" s="1" t="s">
        <v>63</v>
      </c>
      <c r="J4950" s="1" t="s">
        <v>63</v>
      </c>
      <c r="K4950" s="1">
        <v>0</v>
      </c>
      <c r="L4950" s="1">
        <v>0</v>
      </c>
      <c r="M4950" s="1">
        <v>0</v>
      </c>
      <c r="N4950" s="1" t="s">
        <v>63</v>
      </c>
      <c r="O4950" s="1">
        <v>0</v>
      </c>
      <c r="P4950" s="1">
        <v>0</v>
      </c>
      <c r="Q4950" s="1">
        <v>0</v>
      </c>
      <c r="R4950" s="1">
        <v>0</v>
      </c>
      <c r="S4950" s="1">
        <v>0</v>
      </c>
      <c r="T4950" s="1">
        <v>0</v>
      </c>
      <c r="U4950" s="3" t="str">
        <f t="shared" si="77"/>
        <v>2017Plan</v>
      </c>
      <c r="V4950" s="2">
        <f>DATE(A4950,INDEX(Map!$H$1:$H$12,MATCH(B4950,Map!$G$1:$G$12,0),0),1)</f>
        <v>44136</v>
      </c>
      <c r="W4950" t="str">
        <f>IF(AND(V4950&gt;=Map!$K$2,V4950&lt;=Map!$L$2),"Base",IF(AND(V4950&gt;=Map!$K$3,V4950&lt;=Map!$L$3),"Fcst","N/A"))</f>
        <v>N/A</v>
      </c>
      <c r="X4950" t="str">
        <f>INDEX(Map!$B$2:$B$86,MATCH(D4950,Map!$A$2:$A$86,0),0)</f>
        <v>N/A</v>
      </c>
      <c r="Y4950" s="7" t="str">
        <f>IF(INDEX(Map!$C$2:$C$86,MATCH(D4950,Map!$A$2:$A$86,0),0)="","N/A",E4950*INDEX(Map!$C$2:$C$86,MATCH(D4950,Map!$A$2:$A$86,0),0))</f>
        <v>N/A</v>
      </c>
      <c r="Z4950" s="7" t="str">
        <f>IF(INDEX(Map!$D$2:$D$86,MATCH(D4950,Map!$A$2:$A$86,0),0)="","N/A",E4950*INDEX(Map!$D$2:$D$86,MATCH(D4950,Map!$A$2:$A$86,0),0))</f>
        <v>N/A</v>
      </c>
      <c r="AA4950" t="str">
        <f>INDEX(Map!$E$2:$E$86,MATCH(D4950,Map!$A$2:$A$86,0),0)</f>
        <v>CSR</v>
      </c>
    </row>
    <row r="4951" spans="1:27" x14ac:dyDescent="0.25">
      <c r="A4951" s="1" t="s">
        <v>122</v>
      </c>
      <c r="B4951" s="1" t="s">
        <v>117</v>
      </c>
      <c r="C4951" s="1">
        <v>78</v>
      </c>
      <c r="D4951" s="1" t="s">
        <v>101</v>
      </c>
      <c r="E4951" s="1">
        <v>0</v>
      </c>
      <c r="F4951" s="1">
        <v>0</v>
      </c>
      <c r="G4951" s="1">
        <v>0</v>
      </c>
      <c r="H4951" s="1">
        <v>0</v>
      </c>
      <c r="I4951" s="1" t="s">
        <v>63</v>
      </c>
      <c r="J4951" s="1" t="s">
        <v>63</v>
      </c>
      <c r="K4951" s="1">
        <v>0</v>
      </c>
      <c r="L4951" s="1">
        <v>0</v>
      </c>
      <c r="M4951" s="1">
        <v>0</v>
      </c>
      <c r="N4951" s="1" t="s">
        <v>63</v>
      </c>
      <c r="O4951" s="1">
        <v>0</v>
      </c>
      <c r="P4951" s="1">
        <v>0</v>
      </c>
      <c r="Q4951" s="1">
        <v>0</v>
      </c>
      <c r="R4951" s="1">
        <v>0</v>
      </c>
      <c r="S4951" s="1">
        <v>0</v>
      </c>
      <c r="T4951" s="1">
        <v>0</v>
      </c>
      <c r="U4951" s="3" t="str">
        <f t="shared" si="77"/>
        <v>2017Plan</v>
      </c>
      <c r="V4951" s="2">
        <f>DATE(A4951,INDEX(Map!$H$1:$H$12,MATCH(B4951,Map!$G$1:$G$12,0),0),1)</f>
        <v>44136</v>
      </c>
      <c r="W4951" t="str">
        <f>IF(AND(V4951&gt;=Map!$K$2,V4951&lt;=Map!$L$2),"Base",IF(AND(V4951&gt;=Map!$K$3,V4951&lt;=Map!$L$3),"Fcst","N/A"))</f>
        <v>N/A</v>
      </c>
      <c r="X4951" t="str">
        <f>INDEX(Map!$B$2:$B$86,MATCH(D4951,Map!$A$2:$A$86,0),0)</f>
        <v>N/A</v>
      </c>
      <c r="Y4951" s="7" t="str">
        <f>IF(INDEX(Map!$C$2:$C$86,MATCH(D4951,Map!$A$2:$A$86,0),0)="","N/A",E4951*INDEX(Map!$C$2:$C$86,MATCH(D4951,Map!$A$2:$A$86,0),0))</f>
        <v>N/A</v>
      </c>
      <c r="Z4951" s="7" t="str">
        <f>IF(INDEX(Map!$D$2:$D$86,MATCH(D4951,Map!$A$2:$A$86,0),0)="","N/A",E4951*INDEX(Map!$D$2:$D$86,MATCH(D4951,Map!$A$2:$A$86,0),0))</f>
        <v>N/A</v>
      </c>
      <c r="AA4951" t="str">
        <f>INDEX(Map!$E$2:$E$86,MATCH(D4951,Map!$A$2:$A$86,0),0)</f>
        <v>CSR</v>
      </c>
    </row>
    <row r="4952" spans="1:27" x14ac:dyDescent="0.25">
      <c r="A4952" s="1" t="s">
        <v>122</v>
      </c>
      <c r="B4952" s="1" t="s">
        <v>117</v>
      </c>
      <c r="C4952" s="1">
        <v>79</v>
      </c>
      <c r="D4952" s="1" t="s">
        <v>102</v>
      </c>
      <c r="E4952" s="1">
        <v>0</v>
      </c>
      <c r="F4952" s="1">
        <v>0</v>
      </c>
      <c r="G4952" s="1">
        <v>0</v>
      </c>
      <c r="H4952" s="1">
        <v>0</v>
      </c>
      <c r="I4952" s="1" t="s">
        <v>63</v>
      </c>
      <c r="J4952" s="1" t="s">
        <v>63</v>
      </c>
      <c r="K4952" s="1">
        <v>0</v>
      </c>
      <c r="L4952" s="1">
        <v>0</v>
      </c>
      <c r="M4952" s="1">
        <v>0</v>
      </c>
      <c r="N4952" s="1" t="s">
        <v>63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</v>
      </c>
      <c r="U4952" s="3" t="str">
        <f t="shared" si="77"/>
        <v>2017Plan</v>
      </c>
      <c r="V4952" s="2">
        <f>DATE(A4952,INDEX(Map!$H$1:$H$12,MATCH(B4952,Map!$G$1:$G$12,0),0),1)</f>
        <v>44136</v>
      </c>
      <c r="W4952" t="str">
        <f>IF(AND(V4952&gt;=Map!$K$2,V4952&lt;=Map!$L$2),"Base",IF(AND(V4952&gt;=Map!$K$3,V4952&lt;=Map!$L$3),"Fcst","N/A"))</f>
        <v>N/A</v>
      </c>
      <c r="X4952" t="str">
        <f>INDEX(Map!$B$2:$B$86,MATCH(D4952,Map!$A$2:$A$86,0),0)</f>
        <v>N/A</v>
      </c>
      <c r="Y4952" s="7" t="str">
        <f>IF(INDEX(Map!$C$2:$C$86,MATCH(D4952,Map!$A$2:$A$86,0),0)="","N/A",E4952*INDEX(Map!$C$2:$C$86,MATCH(D4952,Map!$A$2:$A$86,0),0))</f>
        <v>N/A</v>
      </c>
      <c r="Z4952" s="7" t="str">
        <f>IF(INDEX(Map!$D$2:$D$86,MATCH(D4952,Map!$A$2:$A$86,0),0)="","N/A",E4952*INDEX(Map!$D$2:$D$86,MATCH(D4952,Map!$A$2:$A$86,0),0))</f>
        <v>N/A</v>
      </c>
      <c r="AA4952" t="str">
        <f>INDEX(Map!$E$2:$E$86,MATCH(D4952,Map!$A$2:$A$86,0),0)</f>
        <v>CSR</v>
      </c>
    </row>
    <row r="4953" spans="1:27" x14ac:dyDescent="0.25">
      <c r="A4953" s="1" t="s">
        <v>122</v>
      </c>
      <c r="B4953" s="1" t="s">
        <v>117</v>
      </c>
      <c r="C4953" s="1">
        <v>80</v>
      </c>
      <c r="D4953" s="1" t="s">
        <v>103</v>
      </c>
      <c r="E4953" s="1">
        <v>0</v>
      </c>
      <c r="F4953" s="1">
        <v>0</v>
      </c>
      <c r="G4953" s="1">
        <v>0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S4953" s="1">
        <v>0</v>
      </c>
      <c r="T4953" s="1">
        <v>0</v>
      </c>
      <c r="U4953" s="3" t="str">
        <f t="shared" si="77"/>
        <v>2017Plan</v>
      </c>
      <c r="V4953" s="2">
        <f>DATE(A4953,INDEX(Map!$H$1:$H$12,MATCH(B4953,Map!$G$1:$G$12,0),0),1)</f>
        <v>44136</v>
      </c>
      <c r="W4953" t="str">
        <f>IF(AND(V4953&gt;=Map!$K$2,V4953&lt;=Map!$L$2),"Base",IF(AND(V4953&gt;=Map!$K$3,V4953&lt;=Map!$L$3),"Fcst","N/A"))</f>
        <v>N/A</v>
      </c>
      <c r="X4953" t="str">
        <f>INDEX(Map!$B$2:$B$86,MATCH(D4953,Map!$A$2:$A$86,0),0)</f>
        <v>N/A</v>
      </c>
      <c r="Y4953" s="7" t="str">
        <f>IF(INDEX(Map!$C$2:$C$86,MATCH(D4953,Map!$A$2:$A$86,0),0)="","N/A",E4953*INDEX(Map!$C$2:$C$86,MATCH(D4953,Map!$A$2:$A$86,0),0))</f>
        <v>N/A</v>
      </c>
      <c r="Z4953" s="7" t="str">
        <f>IF(INDEX(Map!$D$2:$D$86,MATCH(D4953,Map!$A$2:$A$86,0),0)="","N/A",E4953*INDEX(Map!$D$2:$D$86,MATCH(D4953,Map!$A$2:$A$86,0),0))</f>
        <v>N/A</v>
      </c>
      <c r="AA4953" t="str">
        <f>INDEX(Map!$E$2:$E$86,MATCH(D4953,Map!$A$2:$A$86,0),0)</f>
        <v>NGCC</v>
      </c>
    </row>
    <row r="4954" spans="1:27" x14ac:dyDescent="0.25">
      <c r="A4954" s="1" t="s">
        <v>122</v>
      </c>
      <c r="B4954" s="1" t="s">
        <v>117</v>
      </c>
      <c r="C4954" s="1">
        <v>81</v>
      </c>
      <c r="D4954" s="1" t="s">
        <v>104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s="1">
        <v>0</v>
      </c>
      <c r="K4954" s="1">
        <v>0</v>
      </c>
      <c r="L4954" s="1">
        <v>0</v>
      </c>
      <c r="M4954" s="1">
        <v>0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S4954" s="1">
        <v>0</v>
      </c>
      <c r="T4954" s="1">
        <v>0</v>
      </c>
      <c r="U4954" s="3" t="str">
        <f t="shared" si="77"/>
        <v>2017Plan</v>
      </c>
      <c r="V4954" s="2">
        <f>DATE(A4954,INDEX(Map!$H$1:$H$12,MATCH(B4954,Map!$G$1:$G$12,0),0),1)</f>
        <v>44136</v>
      </c>
      <c r="W4954" t="str">
        <f>IF(AND(V4954&gt;=Map!$K$2,V4954&lt;=Map!$L$2),"Base",IF(AND(V4954&gt;=Map!$K$3,V4954&lt;=Map!$L$3),"Fcst","N/A"))</f>
        <v>N/A</v>
      </c>
      <c r="X4954" t="str">
        <f>INDEX(Map!$B$2:$B$86,MATCH(D4954,Map!$A$2:$A$86,0),0)</f>
        <v>N/A</v>
      </c>
      <c r="Y4954" s="7" t="str">
        <f>IF(INDEX(Map!$C$2:$C$86,MATCH(D4954,Map!$A$2:$A$86,0),0)="","N/A",E4954*INDEX(Map!$C$2:$C$86,MATCH(D4954,Map!$A$2:$A$86,0),0))</f>
        <v>N/A</v>
      </c>
      <c r="Z4954" s="7" t="str">
        <f>IF(INDEX(Map!$D$2:$D$86,MATCH(D4954,Map!$A$2:$A$86,0),0)="","N/A",E4954*INDEX(Map!$D$2:$D$86,MATCH(D4954,Map!$A$2:$A$86,0),0))</f>
        <v>N/A</v>
      </c>
      <c r="AA4954" t="str">
        <f>INDEX(Map!$E$2:$E$86,MATCH(D4954,Map!$A$2:$A$86,0),0)</f>
        <v>NGCC</v>
      </c>
    </row>
    <row r="4955" spans="1:27" x14ac:dyDescent="0.25">
      <c r="A4955" s="1" t="s">
        <v>122</v>
      </c>
      <c r="B4955" s="1" t="s">
        <v>117</v>
      </c>
      <c r="C4955" s="1">
        <v>82</v>
      </c>
      <c r="D4955" s="1" t="s">
        <v>105</v>
      </c>
      <c r="E4955" s="1">
        <v>0</v>
      </c>
      <c r="F4955" s="1">
        <v>0</v>
      </c>
      <c r="G4955" s="1">
        <v>0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</v>
      </c>
      <c r="U4955" s="3" t="str">
        <f t="shared" si="77"/>
        <v>2017Plan</v>
      </c>
      <c r="V4955" s="2">
        <f>DATE(A4955,INDEX(Map!$H$1:$H$12,MATCH(B4955,Map!$G$1:$G$12,0),0),1)</f>
        <v>44136</v>
      </c>
      <c r="W4955" t="str">
        <f>IF(AND(V4955&gt;=Map!$K$2,V4955&lt;=Map!$L$2),"Base",IF(AND(V4955&gt;=Map!$K$3,V4955&lt;=Map!$L$3),"Fcst","N/A"))</f>
        <v>N/A</v>
      </c>
      <c r="X4955" t="str">
        <f>INDEX(Map!$B$2:$B$86,MATCH(D4955,Map!$A$2:$A$86,0),0)</f>
        <v>N/A</v>
      </c>
      <c r="Y4955" s="7" t="str">
        <f>IF(INDEX(Map!$C$2:$C$86,MATCH(D4955,Map!$A$2:$A$86,0),0)="","N/A",E4955*INDEX(Map!$C$2:$C$86,MATCH(D4955,Map!$A$2:$A$86,0),0))</f>
        <v>N/A</v>
      </c>
      <c r="Z4955" s="7" t="str">
        <f>IF(INDEX(Map!$D$2:$D$86,MATCH(D4955,Map!$A$2:$A$86,0),0)="","N/A",E4955*INDEX(Map!$D$2:$D$86,MATCH(D4955,Map!$A$2:$A$86,0),0))</f>
        <v>N/A</v>
      </c>
      <c r="AA4955" t="str">
        <f>INDEX(Map!$E$2:$E$86,MATCH(D4955,Map!$A$2:$A$86,0),0)</f>
        <v>NGCC</v>
      </c>
    </row>
    <row r="4956" spans="1:27" x14ac:dyDescent="0.25">
      <c r="A4956" s="1" t="s">
        <v>122</v>
      </c>
      <c r="B4956" s="1" t="s">
        <v>117</v>
      </c>
      <c r="C4956" s="1">
        <v>83</v>
      </c>
      <c r="D4956" s="1" t="s">
        <v>106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O4956" s="1">
        <v>0</v>
      </c>
      <c r="P4956" s="1">
        <v>0</v>
      </c>
      <c r="Q4956" s="1">
        <v>0</v>
      </c>
      <c r="R4956" s="1">
        <v>0</v>
      </c>
      <c r="S4956" s="1">
        <v>0</v>
      </c>
      <c r="T4956" s="1">
        <v>0</v>
      </c>
      <c r="U4956" s="3" t="str">
        <f t="shared" si="77"/>
        <v>2017Plan</v>
      </c>
      <c r="V4956" s="2">
        <f>DATE(A4956,INDEX(Map!$H$1:$H$12,MATCH(B4956,Map!$G$1:$G$12,0),0),1)</f>
        <v>44136</v>
      </c>
      <c r="W4956" t="str">
        <f>IF(AND(V4956&gt;=Map!$K$2,V4956&lt;=Map!$L$2),"Base",IF(AND(V4956&gt;=Map!$K$3,V4956&lt;=Map!$L$3),"Fcst","N/A"))</f>
        <v>N/A</v>
      </c>
      <c r="X4956" t="str">
        <f>INDEX(Map!$B$2:$B$86,MATCH(D4956,Map!$A$2:$A$86,0),0)</f>
        <v>N/A</v>
      </c>
      <c r="Y4956" s="7" t="str">
        <f>IF(INDEX(Map!$C$2:$C$86,MATCH(D4956,Map!$A$2:$A$86,0),0)="","N/A",E4956*INDEX(Map!$C$2:$C$86,MATCH(D4956,Map!$A$2:$A$86,0),0))</f>
        <v>N/A</v>
      </c>
      <c r="Z4956" s="7" t="str">
        <f>IF(INDEX(Map!$D$2:$D$86,MATCH(D4956,Map!$A$2:$A$86,0),0)="","N/A",E4956*INDEX(Map!$D$2:$D$86,MATCH(D4956,Map!$A$2:$A$86,0),0))</f>
        <v>N/A</v>
      </c>
      <c r="AA4956" t="str">
        <f>INDEX(Map!$E$2:$E$86,MATCH(D4956,Map!$A$2:$A$86,0),0)</f>
        <v>NGCC</v>
      </c>
    </row>
    <row r="4957" spans="1:27" x14ac:dyDescent="0.25">
      <c r="A4957" s="1" t="s">
        <v>122</v>
      </c>
      <c r="B4957" s="1" t="s">
        <v>117</v>
      </c>
      <c r="C4957" s="1">
        <v>84</v>
      </c>
      <c r="D4957" s="1" t="s">
        <v>107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0</v>
      </c>
      <c r="O4957" s="1">
        <v>0</v>
      </c>
      <c r="P4957" s="1">
        <v>0</v>
      </c>
      <c r="Q4957" s="1">
        <v>0</v>
      </c>
      <c r="R4957" s="1">
        <v>0</v>
      </c>
      <c r="S4957" s="1">
        <v>0</v>
      </c>
      <c r="T4957" s="1">
        <v>0</v>
      </c>
      <c r="U4957" s="3" t="str">
        <f t="shared" si="77"/>
        <v>2017Plan</v>
      </c>
      <c r="V4957" s="2">
        <f>DATE(A4957,INDEX(Map!$H$1:$H$12,MATCH(B4957,Map!$G$1:$G$12,0),0),1)</f>
        <v>44136</v>
      </c>
      <c r="W4957" t="str">
        <f>IF(AND(V4957&gt;=Map!$K$2,V4957&lt;=Map!$L$2),"Base",IF(AND(V4957&gt;=Map!$K$3,V4957&lt;=Map!$L$3),"Fcst","N/A"))</f>
        <v>N/A</v>
      </c>
      <c r="X4957" t="str">
        <f>INDEX(Map!$B$2:$B$86,MATCH(D4957,Map!$A$2:$A$86,0),0)</f>
        <v>Bluegrass/EKPC</v>
      </c>
      <c r="Y4957" s="7" t="str">
        <f>IF(INDEX(Map!$C$2:$C$86,MATCH(D4957,Map!$A$2:$A$86,0),0)="","N/A",E4957*INDEX(Map!$C$2:$C$86,MATCH(D4957,Map!$A$2:$A$86,0),0))</f>
        <v>N/A</v>
      </c>
      <c r="Z4957" s="7">
        <f>IF(INDEX(Map!$D$2:$D$86,MATCH(D4957,Map!$A$2:$A$86,0),0)="","N/A",E4957*INDEX(Map!$D$2:$D$86,MATCH(D4957,Map!$A$2:$A$86,0),0))</f>
        <v>0</v>
      </c>
      <c r="AA4957" t="str">
        <f>INDEX(Map!$E$2:$E$86,MATCH(D4957,Map!$A$2:$A$86,0),0)</f>
        <v>SCCT</v>
      </c>
    </row>
    <row r="4958" spans="1:27" x14ac:dyDescent="0.25">
      <c r="A4958" s="1" t="s">
        <v>122</v>
      </c>
      <c r="B4958" s="1" t="s">
        <v>118</v>
      </c>
      <c r="C4958" s="1">
        <v>1</v>
      </c>
      <c r="D4958" s="1" t="s">
        <v>23</v>
      </c>
      <c r="E4958" s="1">
        <v>3.9</v>
      </c>
      <c r="F4958" s="1">
        <v>0</v>
      </c>
      <c r="G4958" s="1">
        <v>4.9000000000000004</v>
      </c>
      <c r="H4958" s="1">
        <v>2</v>
      </c>
      <c r="I4958" s="1">
        <v>46</v>
      </c>
      <c r="J4958" s="1">
        <v>11726</v>
      </c>
      <c r="K4958" s="1">
        <v>98</v>
      </c>
      <c r="L4958" s="1">
        <v>277</v>
      </c>
      <c r="M4958" s="1">
        <v>127</v>
      </c>
      <c r="N4958" s="1">
        <v>2</v>
      </c>
      <c r="O4958" s="1">
        <v>36</v>
      </c>
      <c r="P4958" s="1">
        <v>0</v>
      </c>
      <c r="Q4958" s="1">
        <v>12</v>
      </c>
      <c r="R4958" s="1">
        <v>35.49</v>
      </c>
      <c r="S4958" s="1">
        <v>44.54</v>
      </c>
      <c r="T4958" s="1">
        <v>175</v>
      </c>
      <c r="U4958" s="3" t="str">
        <f t="shared" si="77"/>
        <v>2017Plan</v>
      </c>
      <c r="V4958" s="2">
        <f>DATE(A4958,INDEX(Map!$H$1:$H$12,MATCH(B4958,Map!$G$1:$G$12,0),0),1)</f>
        <v>44166</v>
      </c>
      <c r="W4958" t="str">
        <f>IF(AND(V4958&gt;=Map!$K$2,V4958&lt;=Map!$L$2),"Base",IF(AND(V4958&gt;=Map!$K$3,V4958&lt;=Map!$L$3),"Fcst","N/A"))</f>
        <v>N/A</v>
      </c>
      <c r="X4958" t="str">
        <f>INDEX(Map!$B$2:$B$86,MATCH(D4958,Map!$A$2:$A$86,0),0)</f>
        <v>Brown 1</v>
      </c>
      <c r="Y4958" s="7">
        <f>IF(INDEX(Map!$C$2:$C$86,MATCH(D4958,Map!$A$2:$A$86,0),0)="","N/A",E4958*INDEX(Map!$C$2:$C$86,MATCH(D4958,Map!$A$2:$A$86,0),0))</f>
        <v>3.9</v>
      </c>
      <c r="Z4958" s="7" t="str">
        <f>IF(INDEX(Map!$D$2:$D$86,MATCH(D4958,Map!$A$2:$A$86,0),0)="","N/A",E4958*INDEX(Map!$D$2:$D$86,MATCH(D4958,Map!$A$2:$A$86,0),0))</f>
        <v>N/A</v>
      </c>
      <c r="AA4958" t="str">
        <f>INDEX(Map!$E$2:$E$86,MATCH(D4958,Map!$A$2:$A$86,0),0)</f>
        <v>Coal</v>
      </c>
    </row>
    <row r="4959" spans="1:27" x14ac:dyDescent="0.25">
      <c r="A4959" s="1" t="s">
        <v>122</v>
      </c>
      <c r="B4959" s="1" t="s">
        <v>118</v>
      </c>
      <c r="C4959" s="1">
        <v>2</v>
      </c>
      <c r="D4959" s="1" t="s">
        <v>24</v>
      </c>
      <c r="E4959" s="1">
        <v>27.7</v>
      </c>
      <c r="F4959" s="1">
        <v>0</v>
      </c>
      <c r="G4959" s="1">
        <v>22.2</v>
      </c>
      <c r="H4959" s="1">
        <v>3</v>
      </c>
      <c r="I4959" s="1">
        <v>304.5</v>
      </c>
      <c r="J4959" s="1">
        <v>10986</v>
      </c>
      <c r="K4959" s="1">
        <v>421</v>
      </c>
      <c r="L4959" s="1">
        <v>277</v>
      </c>
      <c r="M4959" s="1">
        <v>843</v>
      </c>
      <c r="N4959" s="1">
        <v>2</v>
      </c>
      <c r="O4959" s="1">
        <v>44</v>
      </c>
      <c r="P4959" s="1">
        <v>0</v>
      </c>
      <c r="Q4959" s="1">
        <v>63</v>
      </c>
      <c r="R4959" s="1">
        <v>32.700000000000003</v>
      </c>
      <c r="S4959" s="1">
        <v>34.28</v>
      </c>
      <c r="T4959" s="1">
        <v>950</v>
      </c>
      <c r="U4959" s="3" t="str">
        <f t="shared" si="77"/>
        <v>2017Plan</v>
      </c>
      <c r="V4959" s="2">
        <f>DATE(A4959,INDEX(Map!$H$1:$H$12,MATCH(B4959,Map!$G$1:$G$12,0),0),1)</f>
        <v>44166</v>
      </c>
      <c r="W4959" t="str">
        <f>IF(AND(V4959&gt;=Map!$K$2,V4959&lt;=Map!$L$2),"Base",IF(AND(V4959&gt;=Map!$K$3,V4959&lt;=Map!$L$3),"Fcst","N/A"))</f>
        <v>N/A</v>
      </c>
      <c r="X4959" t="str">
        <f>INDEX(Map!$B$2:$B$86,MATCH(D4959,Map!$A$2:$A$86,0),0)</f>
        <v>Brown 2</v>
      </c>
      <c r="Y4959" s="7">
        <f>IF(INDEX(Map!$C$2:$C$86,MATCH(D4959,Map!$A$2:$A$86,0),0)="","N/A",E4959*INDEX(Map!$C$2:$C$86,MATCH(D4959,Map!$A$2:$A$86,0),0))</f>
        <v>27.7</v>
      </c>
      <c r="Z4959" s="7" t="str">
        <f>IF(INDEX(Map!$D$2:$D$86,MATCH(D4959,Map!$A$2:$A$86,0),0)="","N/A",E4959*INDEX(Map!$D$2:$D$86,MATCH(D4959,Map!$A$2:$A$86,0),0))</f>
        <v>N/A</v>
      </c>
      <c r="AA4959" t="str">
        <f>INDEX(Map!$E$2:$E$86,MATCH(D4959,Map!$A$2:$A$86,0),0)</f>
        <v>Coal</v>
      </c>
    </row>
    <row r="4960" spans="1:27" x14ac:dyDescent="0.25">
      <c r="A4960" s="1" t="s">
        <v>122</v>
      </c>
      <c r="B4960" s="1" t="s">
        <v>118</v>
      </c>
      <c r="C4960" s="1">
        <v>3</v>
      </c>
      <c r="D4960" s="1" t="s">
        <v>25</v>
      </c>
      <c r="E4960" s="1">
        <v>45.2</v>
      </c>
      <c r="F4960" s="1">
        <v>0</v>
      </c>
      <c r="G4960" s="1">
        <v>14.7</v>
      </c>
      <c r="H4960" s="1">
        <v>4</v>
      </c>
      <c r="I4960" s="1">
        <v>549.9</v>
      </c>
      <c r="J4960" s="1">
        <v>12167</v>
      </c>
      <c r="K4960" s="1">
        <v>292</v>
      </c>
      <c r="L4960" s="1">
        <v>277</v>
      </c>
      <c r="M4960" s="1">
        <v>1523</v>
      </c>
      <c r="N4960" s="1">
        <v>4</v>
      </c>
      <c r="O4960" s="1">
        <v>83</v>
      </c>
      <c r="P4960" s="1">
        <v>0</v>
      </c>
      <c r="Q4960" s="1">
        <v>145</v>
      </c>
      <c r="R4960" s="1">
        <v>36.909999999999997</v>
      </c>
      <c r="S4960" s="1">
        <v>38.74</v>
      </c>
      <c r="T4960" s="1">
        <v>1751</v>
      </c>
      <c r="U4960" s="3" t="str">
        <f t="shared" si="77"/>
        <v>2017Plan</v>
      </c>
      <c r="V4960" s="2">
        <f>DATE(A4960,INDEX(Map!$H$1:$H$12,MATCH(B4960,Map!$G$1:$G$12,0),0),1)</f>
        <v>44166</v>
      </c>
      <c r="W4960" t="str">
        <f>IF(AND(V4960&gt;=Map!$K$2,V4960&lt;=Map!$L$2),"Base",IF(AND(V4960&gt;=Map!$K$3,V4960&lt;=Map!$L$3),"Fcst","N/A"))</f>
        <v>N/A</v>
      </c>
      <c r="X4960" t="str">
        <f>INDEX(Map!$B$2:$B$86,MATCH(D4960,Map!$A$2:$A$86,0),0)</f>
        <v>Brown 3</v>
      </c>
      <c r="Y4960" s="7">
        <f>IF(INDEX(Map!$C$2:$C$86,MATCH(D4960,Map!$A$2:$A$86,0),0)="","N/A",E4960*INDEX(Map!$C$2:$C$86,MATCH(D4960,Map!$A$2:$A$86,0),0))</f>
        <v>45.2</v>
      </c>
      <c r="Z4960" s="7" t="str">
        <f>IF(INDEX(Map!$D$2:$D$86,MATCH(D4960,Map!$A$2:$A$86,0),0)="","N/A",E4960*INDEX(Map!$D$2:$D$86,MATCH(D4960,Map!$A$2:$A$86,0),0))</f>
        <v>N/A</v>
      </c>
      <c r="AA4960" t="str">
        <f>INDEX(Map!$E$2:$E$86,MATCH(D4960,Map!$A$2:$A$86,0),0)</f>
        <v>Coal</v>
      </c>
    </row>
    <row r="4961" spans="1:27" x14ac:dyDescent="0.25">
      <c r="A4961" s="1" t="s">
        <v>122</v>
      </c>
      <c r="B4961" s="1" t="s">
        <v>118</v>
      </c>
      <c r="C4961" s="1">
        <v>4</v>
      </c>
      <c r="D4961" s="1" t="s">
        <v>26</v>
      </c>
      <c r="E4961" s="1">
        <v>274.39999999999998</v>
      </c>
      <c r="F4961" s="1">
        <v>0</v>
      </c>
      <c r="G4961" s="1">
        <v>77.5</v>
      </c>
      <c r="H4961" s="1">
        <v>3</v>
      </c>
      <c r="I4961" s="1">
        <v>2846.4</v>
      </c>
      <c r="J4961" s="1">
        <v>10375</v>
      </c>
      <c r="K4961" s="1">
        <v>659</v>
      </c>
      <c r="L4961" s="1">
        <v>206.3</v>
      </c>
      <c r="M4961" s="1">
        <v>5873</v>
      </c>
      <c r="N4961" s="1">
        <v>3</v>
      </c>
      <c r="O4961" s="1">
        <v>63</v>
      </c>
      <c r="P4961" s="1">
        <v>0</v>
      </c>
      <c r="Q4961" s="1">
        <v>561</v>
      </c>
      <c r="R4961" s="1">
        <v>23.45</v>
      </c>
      <c r="S4961" s="1">
        <v>23.68</v>
      </c>
      <c r="T4961" s="1">
        <v>6496</v>
      </c>
      <c r="U4961" s="3" t="str">
        <f t="shared" si="77"/>
        <v>2017Plan</v>
      </c>
      <c r="V4961" s="2">
        <f>DATE(A4961,INDEX(Map!$H$1:$H$12,MATCH(B4961,Map!$G$1:$G$12,0),0),1)</f>
        <v>44166</v>
      </c>
      <c r="W4961" t="str">
        <f>IF(AND(V4961&gt;=Map!$K$2,V4961&lt;=Map!$L$2),"Base",IF(AND(V4961&gt;=Map!$K$3,V4961&lt;=Map!$L$3),"Fcst","N/A"))</f>
        <v>N/A</v>
      </c>
      <c r="X4961" t="str">
        <f>INDEX(Map!$B$2:$B$86,MATCH(D4961,Map!$A$2:$A$86,0),0)</f>
        <v>Ghent 1</v>
      </c>
      <c r="Y4961" s="7">
        <f>IF(INDEX(Map!$C$2:$C$86,MATCH(D4961,Map!$A$2:$A$86,0),0)="","N/A",E4961*INDEX(Map!$C$2:$C$86,MATCH(D4961,Map!$A$2:$A$86,0),0))</f>
        <v>274.39999999999998</v>
      </c>
      <c r="Z4961" s="7" t="str">
        <f>IF(INDEX(Map!$D$2:$D$86,MATCH(D4961,Map!$A$2:$A$86,0),0)="","N/A",E4961*INDEX(Map!$D$2:$D$86,MATCH(D4961,Map!$A$2:$A$86,0),0))</f>
        <v>N/A</v>
      </c>
      <c r="AA4961" t="str">
        <f>INDEX(Map!$E$2:$E$86,MATCH(D4961,Map!$A$2:$A$86,0),0)</f>
        <v>Coal</v>
      </c>
    </row>
    <row r="4962" spans="1:27" x14ac:dyDescent="0.25">
      <c r="A4962" s="1" t="s">
        <v>122</v>
      </c>
      <c r="B4962" s="1" t="s">
        <v>118</v>
      </c>
      <c r="C4962" s="1">
        <v>5</v>
      </c>
      <c r="D4962" s="1" t="s">
        <v>27</v>
      </c>
      <c r="E4962" s="1">
        <v>286.3</v>
      </c>
      <c r="F4962" s="1">
        <v>0</v>
      </c>
      <c r="G4962" s="1">
        <v>81</v>
      </c>
      <c r="H4962" s="1">
        <v>2</v>
      </c>
      <c r="I4962" s="1">
        <v>2949.2</v>
      </c>
      <c r="J4962" s="1">
        <v>10303</v>
      </c>
      <c r="K4962" s="1">
        <v>696</v>
      </c>
      <c r="L4962" s="1">
        <v>206.3</v>
      </c>
      <c r="M4962" s="1">
        <v>6085</v>
      </c>
      <c r="N4962" s="1">
        <v>2</v>
      </c>
      <c r="O4962" s="1">
        <v>37</v>
      </c>
      <c r="P4962" s="1">
        <v>0</v>
      </c>
      <c r="Q4962" s="1">
        <v>342</v>
      </c>
      <c r="R4962" s="1">
        <v>22.45</v>
      </c>
      <c r="S4962" s="1">
        <v>22.58</v>
      </c>
      <c r="T4962" s="1">
        <v>6464</v>
      </c>
      <c r="U4962" s="3" t="str">
        <f t="shared" si="77"/>
        <v>2017Plan</v>
      </c>
      <c r="V4962" s="2">
        <f>DATE(A4962,INDEX(Map!$H$1:$H$12,MATCH(B4962,Map!$G$1:$G$12,0),0),1)</f>
        <v>44166</v>
      </c>
      <c r="W4962" t="str">
        <f>IF(AND(V4962&gt;=Map!$K$2,V4962&lt;=Map!$L$2),"Base",IF(AND(V4962&gt;=Map!$K$3,V4962&lt;=Map!$L$3),"Fcst","N/A"))</f>
        <v>N/A</v>
      </c>
      <c r="X4962" t="str">
        <f>INDEX(Map!$B$2:$B$86,MATCH(D4962,Map!$A$2:$A$86,0),0)</f>
        <v>Ghent 2</v>
      </c>
      <c r="Y4962" s="7">
        <f>IF(INDEX(Map!$C$2:$C$86,MATCH(D4962,Map!$A$2:$A$86,0),0)="","N/A",E4962*INDEX(Map!$C$2:$C$86,MATCH(D4962,Map!$A$2:$A$86,0),0))</f>
        <v>286.3</v>
      </c>
      <c r="Z4962" s="7" t="str">
        <f>IF(INDEX(Map!$D$2:$D$86,MATCH(D4962,Map!$A$2:$A$86,0),0)="","N/A",E4962*INDEX(Map!$D$2:$D$86,MATCH(D4962,Map!$A$2:$A$86,0),0))</f>
        <v>N/A</v>
      </c>
      <c r="AA4962" t="str">
        <f>INDEX(Map!$E$2:$E$86,MATCH(D4962,Map!$A$2:$A$86,0),0)</f>
        <v>Coal</v>
      </c>
    </row>
    <row r="4963" spans="1:27" x14ac:dyDescent="0.25">
      <c r="A4963" s="1" t="s">
        <v>122</v>
      </c>
      <c r="B4963" s="1" t="s">
        <v>118</v>
      </c>
      <c r="C4963" s="1">
        <v>6</v>
      </c>
      <c r="D4963" s="1" t="s">
        <v>28</v>
      </c>
      <c r="E4963" s="1">
        <v>257.3</v>
      </c>
      <c r="F4963" s="1">
        <v>0</v>
      </c>
      <c r="G4963" s="1">
        <v>72.400000000000006</v>
      </c>
      <c r="H4963" s="1">
        <v>2</v>
      </c>
      <c r="I4963" s="1">
        <v>2880</v>
      </c>
      <c r="J4963" s="1">
        <v>11193</v>
      </c>
      <c r="K4963" s="1">
        <v>695</v>
      </c>
      <c r="L4963" s="1">
        <v>206.3</v>
      </c>
      <c r="M4963" s="1">
        <v>5942</v>
      </c>
      <c r="N4963" s="1">
        <v>3</v>
      </c>
      <c r="O4963" s="1">
        <v>60</v>
      </c>
      <c r="P4963" s="1">
        <v>0</v>
      </c>
      <c r="Q4963" s="1">
        <v>512</v>
      </c>
      <c r="R4963" s="1">
        <v>25.08</v>
      </c>
      <c r="S4963" s="1">
        <v>25.32</v>
      </c>
      <c r="T4963" s="1">
        <v>6515</v>
      </c>
      <c r="U4963" s="3" t="str">
        <f t="shared" si="77"/>
        <v>2017Plan</v>
      </c>
      <c r="V4963" s="2">
        <f>DATE(A4963,INDEX(Map!$H$1:$H$12,MATCH(B4963,Map!$G$1:$G$12,0),0),1)</f>
        <v>44166</v>
      </c>
      <c r="W4963" t="str">
        <f>IF(AND(V4963&gt;=Map!$K$2,V4963&lt;=Map!$L$2),"Base",IF(AND(V4963&gt;=Map!$K$3,V4963&lt;=Map!$L$3),"Fcst","N/A"))</f>
        <v>N/A</v>
      </c>
      <c r="X4963" t="str">
        <f>INDEX(Map!$B$2:$B$86,MATCH(D4963,Map!$A$2:$A$86,0),0)</f>
        <v>Ghent 3</v>
      </c>
      <c r="Y4963" s="7">
        <f>IF(INDEX(Map!$C$2:$C$86,MATCH(D4963,Map!$A$2:$A$86,0),0)="","N/A",E4963*INDEX(Map!$C$2:$C$86,MATCH(D4963,Map!$A$2:$A$86,0),0))</f>
        <v>257.3</v>
      </c>
      <c r="Z4963" s="7" t="str">
        <f>IF(INDEX(Map!$D$2:$D$86,MATCH(D4963,Map!$A$2:$A$86,0),0)="","N/A",E4963*INDEX(Map!$D$2:$D$86,MATCH(D4963,Map!$A$2:$A$86,0),0))</f>
        <v>N/A</v>
      </c>
      <c r="AA4963" t="str">
        <f>INDEX(Map!$E$2:$E$86,MATCH(D4963,Map!$A$2:$A$86,0),0)</f>
        <v>Coal</v>
      </c>
    </row>
    <row r="4964" spans="1:27" x14ac:dyDescent="0.25">
      <c r="A4964" s="1" t="s">
        <v>122</v>
      </c>
      <c r="B4964" s="1" t="s">
        <v>118</v>
      </c>
      <c r="C4964" s="1">
        <v>7</v>
      </c>
      <c r="D4964" s="1" t="s">
        <v>29</v>
      </c>
      <c r="E4964" s="1">
        <v>300</v>
      </c>
      <c r="F4964" s="1">
        <v>0</v>
      </c>
      <c r="G4964" s="1">
        <v>82.8</v>
      </c>
      <c r="H4964" s="1">
        <v>1</v>
      </c>
      <c r="I4964" s="1">
        <v>3257</v>
      </c>
      <c r="J4964" s="1">
        <v>10858</v>
      </c>
      <c r="K4964" s="1">
        <v>694</v>
      </c>
      <c r="L4964" s="1">
        <v>206.3</v>
      </c>
      <c r="M4964" s="1">
        <v>6720</v>
      </c>
      <c r="N4964" s="1">
        <v>2</v>
      </c>
      <c r="O4964" s="1">
        <v>36</v>
      </c>
      <c r="P4964" s="1">
        <v>0</v>
      </c>
      <c r="Q4964" s="1">
        <v>619</v>
      </c>
      <c r="R4964" s="1">
        <v>24.47</v>
      </c>
      <c r="S4964" s="1">
        <v>24.59</v>
      </c>
      <c r="T4964" s="1">
        <v>7376</v>
      </c>
      <c r="U4964" s="3" t="str">
        <f t="shared" si="77"/>
        <v>2017Plan</v>
      </c>
      <c r="V4964" s="2">
        <f>DATE(A4964,INDEX(Map!$H$1:$H$12,MATCH(B4964,Map!$G$1:$G$12,0),0),1)</f>
        <v>44166</v>
      </c>
      <c r="W4964" t="str">
        <f>IF(AND(V4964&gt;=Map!$K$2,V4964&lt;=Map!$L$2),"Base",IF(AND(V4964&gt;=Map!$K$3,V4964&lt;=Map!$L$3),"Fcst","N/A"))</f>
        <v>N/A</v>
      </c>
      <c r="X4964" t="str">
        <f>INDEX(Map!$B$2:$B$86,MATCH(D4964,Map!$A$2:$A$86,0),0)</f>
        <v>Ghent 4</v>
      </c>
      <c r="Y4964" s="7">
        <f>IF(INDEX(Map!$C$2:$C$86,MATCH(D4964,Map!$A$2:$A$86,0),0)="","N/A",E4964*INDEX(Map!$C$2:$C$86,MATCH(D4964,Map!$A$2:$A$86,0),0))</f>
        <v>300</v>
      </c>
      <c r="Z4964" s="7" t="str">
        <f>IF(INDEX(Map!$D$2:$D$86,MATCH(D4964,Map!$A$2:$A$86,0),0)="","N/A",E4964*INDEX(Map!$D$2:$D$86,MATCH(D4964,Map!$A$2:$A$86,0),0))</f>
        <v>N/A</v>
      </c>
      <c r="AA4964" t="str">
        <f>INDEX(Map!$E$2:$E$86,MATCH(D4964,Map!$A$2:$A$86,0),0)</f>
        <v>Coal</v>
      </c>
    </row>
    <row r="4965" spans="1:27" x14ac:dyDescent="0.25">
      <c r="A4965" s="1" t="s">
        <v>122</v>
      </c>
      <c r="B4965" s="1" t="s">
        <v>118</v>
      </c>
      <c r="C4965" s="1">
        <v>8</v>
      </c>
      <c r="D4965" s="1" t="s">
        <v>30</v>
      </c>
      <c r="E4965" s="1">
        <v>169.2</v>
      </c>
      <c r="F4965" s="1">
        <v>0</v>
      </c>
      <c r="G4965" s="1">
        <v>75.8</v>
      </c>
      <c r="H4965" s="1">
        <v>2</v>
      </c>
      <c r="I4965" s="1">
        <v>1774.8</v>
      </c>
      <c r="J4965" s="1">
        <v>10488</v>
      </c>
      <c r="K4965" s="1">
        <v>686</v>
      </c>
      <c r="L4965" s="1">
        <v>204.8</v>
      </c>
      <c r="M4965" s="1">
        <v>3634</v>
      </c>
      <c r="N4965" s="1">
        <v>4</v>
      </c>
      <c r="O4965" s="1">
        <v>18</v>
      </c>
      <c r="P4965" s="1">
        <v>0</v>
      </c>
      <c r="Q4965" s="1">
        <v>155</v>
      </c>
      <c r="R4965" s="1">
        <v>22.4</v>
      </c>
      <c r="S4965" s="1">
        <v>22.5</v>
      </c>
      <c r="T4965" s="1">
        <v>3808</v>
      </c>
      <c r="U4965" s="3" t="str">
        <f t="shared" si="77"/>
        <v>2017Plan</v>
      </c>
      <c r="V4965" s="2">
        <f>DATE(A4965,INDEX(Map!$H$1:$H$12,MATCH(B4965,Map!$G$1:$G$12,0),0),1)</f>
        <v>44166</v>
      </c>
      <c r="W4965" t="str">
        <f>IF(AND(V4965&gt;=Map!$K$2,V4965&lt;=Map!$L$2),"Base",IF(AND(V4965&gt;=Map!$K$3,V4965&lt;=Map!$L$3),"Fcst","N/A"))</f>
        <v>N/A</v>
      </c>
      <c r="X4965" t="str">
        <f>INDEX(Map!$B$2:$B$86,MATCH(D4965,Map!$A$2:$A$86,0),0)</f>
        <v>Mill Creek 1</v>
      </c>
      <c r="Y4965" s="7" t="str">
        <f>IF(INDEX(Map!$C$2:$C$86,MATCH(D4965,Map!$A$2:$A$86,0),0)="","N/A",E4965*INDEX(Map!$C$2:$C$86,MATCH(D4965,Map!$A$2:$A$86,0),0))</f>
        <v>N/A</v>
      </c>
      <c r="Z4965" s="7">
        <f>IF(INDEX(Map!$D$2:$D$86,MATCH(D4965,Map!$A$2:$A$86,0),0)="","N/A",E4965*INDEX(Map!$D$2:$D$86,MATCH(D4965,Map!$A$2:$A$86,0),0))</f>
        <v>169.2</v>
      </c>
      <c r="AA4965" t="str">
        <f>INDEX(Map!$E$2:$E$86,MATCH(D4965,Map!$A$2:$A$86,0),0)</f>
        <v>Coal</v>
      </c>
    </row>
    <row r="4966" spans="1:27" x14ac:dyDescent="0.25">
      <c r="A4966" s="1" t="s">
        <v>122</v>
      </c>
      <c r="B4966" s="1" t="s">
        <v>118</v>
      </c>
      <c r="C4966" s="1">
        <v>9</v>
      </c>
      <c r="D4966" s="1" t="s">
        <v>31</v>
      </c>
      <c r="E4966" s="1">
        <v>168.6</v>
      </c>
      <c r="F4966" s="1">
        <v>0</v>
      </c>
      <c r="G4966" s="1">
        <v>76.8</v>
      </c>
      <c r="H4966" s="1">
        <v>2</v>
      </c>
      <c r="I4966" s="1">
        <v>1788.8</v>
      </c>
      <c r="J4966" s="1">
        <v>10611</v>
      </c>
      <c r="K4966" s="1">
        <v>686</v>
      </c>
      <c r="L4966" s="1">
        <v>204.8</v>
      </c>
      <c r="M4966" s="1">
        <v>3663</v>
      </c>
      <c r="N4966" s="1">
        <v>4</v>
      </c>
      <c r="O4966" s="1">
        <v>18</v>
      </c>
      <c r="P4966" s="1">
        <v>0</v>
      </c>
      <c r="Q4966" s="1">
        <v>196</v>
      </c>
      <c r="R4966" s="1">
        <v>22.89</v>
      </c>
      <c r="S4966" s="1">
        <v>23</v>
      </c>
      <c r="T4966" s="1">
        <v>3878</v>
      </c>
      <c r="U4966" s="3" t="str">
        <f t="shared" si="77"/>
        <v>2017Plan</v>
      </c>
      <c r="V4966" s="2">
        <f>DATE(A4966,INDEX(Map!$H$1:$H$12,MATCH(B4966,Map!$G$1:$G$12,0),0),1)</f>
        <v>44166</v>
      </c>
      <c r="W4966" t="str">
        <f>IF(AND(V4966&gt;=Map!$K$2,V4966&lt;=Map!$L$2),"Base",IF(AND(V4966&gt;=Map!$K$3,V4966&lt;=Map!$L$3),"Fcst","N/A"))</f>
        <v>N/A</v>
      </c>
      <c r="X4966" t="str">
        <f>INDEX(Map!$B$2:$B$86,MATCH(D4966,Map!$A$2:$A$86,0),0)</f>
        <v>Mill Creek 2</v>
      </c>
      <c r="Y4966" s="7" t="str">
        <f>IF(INDEX(Map!$C$2:$C$86,MATCH(D4966,Map!$A$2:$A$86,0),0)="","N/A",E4966*INDEX(Map!$C$2:$C$86,MATCH(D4966,Map!$A$2:$A$86,0),0))</f>
        <v>N/A</v>
      </c>
      <c r="Z4966" s="7">
        <f>IF(INDEX(Map!$D$2:$D$86,MATCH(D4966,Map!$A$2:$A$86,0),0)="","N/A",E4966*INDEX(Map!$D$2:$D$86,MATCH(D4966,Map!$A$2:$A$86,0),0))</f>
        <v>168.6</v>
      </c>
      <c r="AA4966" t="str">
        <f>INDEX(Map!$E$2:$E$86,MATCH(D4966,Map!$A$2:$A$86,0),0)</f>
        <v>Coal</v>
      </c>
    </row>
    <row r="4967" spans="1:27" x14ac:dyDescent="0.25">
      <c r="A4967" s="1" t="s">
        <v>122</v>
      </c>
      <c r="B4967" s="1" t="s">
        <v>118</v>
      </c>
      <c r="C4967" s="1">
        <v>10</v>
      </c>
      <c r="D4967" s="1" t="s">
        <v>32</v>
      </c>
      <c r="E4967" s="1">
        <v>211.4</v>
      </c>
      <c r="F4967" s="1">
        <v>0</v>
      </c>
      <c r="G4967" s="1">
        <v>73.2</v>
      </c>
      <c r="H4967" s="1">
        <v>2</v>
      </c>
      <c r="I4967" s="1">
        <v>2247.1999999999998</v>
      </c>
      <c r="J4967" s="1">
        <v>10629</v>
      </c>
      <c r="K4967" s="1">
        <v>678</v>
      </c>
      <c r="L4967" s="1">
        <v>204.8</v>
      </c>
      <c r="M4967" s="1">
        <v>4602</v>
      </c>
      <c r="N4967" s="1">
        <v>12</v>
      </c>
      <c r="O4967" s="1">
        <v>51</v>
      </c>
      <c r="P4967" s="1">
        <v>0</v>
      </c>
      <c r="Q4967" s="1">
        <v>277</v>
      </c>
      <c r="R4967" s="1">
        <v>23.08</v>
      </c>
      <c r="S4967" s="1">
        <v>23.32</v>
      </c>
      <c r="T4967" s="1">
        <v>4930</v>
      </c>
      <c r="U4967" s="3" t="str">
        <f t="shared" si="77"/>
        <v>2017Plan</v>
      </c>
      <c r="V4967" s="2">
        <f>DATE(A4967,INDEX(Map!$H$1:$H$12,MATCH(B4967,Map!$G$1:$G$12,0),0),1)</f>
        <v>44166</v>
      </c>
      <c r="W4967" t="str">
        <f>IF(AND(V4967&gt;=Map!$K$2,V4967&lt;=Map!$L$2),"Base",IF(AND(V4967&gt;=Map!$K$3,V4967&lt;=Map!$L$3),"Fcst","N/A"))</f>
        <v>N/A</v>
      </c>
      <c r="X4967" t="str">
        <f>INDEX(Map!$B$2:$B$86,MATCH(D4967,Map!$A$2:$A$86,0),0)</f>
        <v>Mill Creek 3</v>
      </c>
      <c r="Y4967" s="7" t="str">
        <f>IF(INDEX(Map!$C$2:$C$86,MATCH(D4967,Map!$A$2:$A$86,0),0)="","N/A",E4967*INDEX(Map!$C$2:$C$86,MATCH(D4967,Map!$A$2:$A$86,0),0))</f>
        <v>N/A</v>
      </c>
      <c r="Z4967" s="7">
        <f>IF(INDEX(Map!$D$2:$D$86,MATCH(D4967,Map!$A$2:$A$86,0),0)="","N/A",E4967*INDEX(Map!$D$2:$D$86,MATCH(D4967,Map!$A$2:$A$86,0),0))</f>
        <v>211.4</v>
      </c>
      <c r="AA4967" t="str">
        <f>INDEX(Map!$E$2:$E$86,MATCH(D4967,Map!$A$2:$A$86,0),0)</f>
        <v>Coal</v>
      </c>
    </row>
    <row r="4968" spans="1:27" x14ac:dyDescent="0.25">
      <c r="A4968" s="1" t="s">
        <v>122</v>
      </c>
      <c r="B4968" s="1" t="s">
        <v>118</v>
      </c>
      <c r="C4968" s="1">
        <v>11</v>
      </c>
      <c r="D4968" s="1" t="s">
        <v>33</v>
      </c>
      <c r="E4968" s="1">
        <v>306.5</v>
      </c>
      <c r="F4968" s="1">
        <v>0</v>
      </c>
      <c r="G4968" s="1">
        <v>84.8</v>
      </c>
      <c r="H4968" s="1">
        <v>1</v>
      </c>
      <c r="I4968" s="1">
        <v>3174</v>
      </c>
      <c r="J4968" s="1">
        <v>10356</v>
      </c>
      <c r="K4968" s="1">
        <v>683</v>
      </c>
      <c r="L4968" s="1">
        <v>204.8</v>
      </c>
      <c r="M4968" s="1">
        <v>6499</v>
      </c>
      <c r="N4968" s="1">
        <v>9</v>
      </c>
      <c r="O4968" s="1">
        <v>41</v>
      </c>
      <c r="P4968" s="1">
        <v>0</v>
      </c>
      <c r="Q4968" s="1">
        <v>373</v>
      </c>
      <c r="R4968" s="1">
        <v>22.42</v>
      </c>
      <c r="S4968" s="1">
        <v>22.56</v>
      </c>
      <c r="T4968" s="1">
        <v>6913</v>
      </c>
      <c r="U4968" s="3" t="str">
        <f t="shared" si="77"/>
        <v>2017Plan</v>
      </c>
      <c r="V4968" s="2">
        <f>DATE(A4968,INDEX(Map!$H$1:$H$12,MATCH(B4968,Map!$G$1:$G$12,0),0),1)</f>
        <v>44166</v>
      </c>
      <c r="W4968" t="str">
        <f>IF(AND(V4968&gt;=Map!$K$2,V4968&lt;=Map!$L$2),"Base",IF(AND(V4968&gt;=Map!$K$3,V4968&lt;=Map!$L$3),"Fcst","N/A"))</f>
        <v>N/A</v>
      </c>
      <c r="X4968" t="str">
        <f>INDEX(Map!$B$2:$B$86,MATCH(D4968,Map!$A$2:$A$86,0),0)</f>
        <v>Mill Creek 4</v>
      </c>
      <c r="Y4968" s="7" t="str">
        <f>IF(INDEX(Map!$C$2:$C$86,MATCH(D4968,Map!$A$2:$A$86,0),0)="","N/A",E4968*INDEX(Map!$C$2:$C$86,MATCH(D4968,Map!$A$2:$A$86,0),0))</f>
        <v>N/A</v>
      </c>
      <c r="Z4968" s="7">
        <f>IF(INDEX(Map!$D$2:$D$86,MATCH(D4968,Map!$A$2:$A$86,0),0)="","N/A",E4968*INDEX(Map!$D$2:$D$86,MATCH(D4968,Map!$A$2:$A$86,0),0))</f>
        <v>306.5</v>
      </c>
      <c r="AA4968" t="str">
        <f>INDEX(Map!$E$2:$E$86,MATCH(D4968,Map!$A$2:$A$86,0),0)</f>
        <v>Coal</v>
      </c>
    </row>
    <row r="4969" spans="1:27" x14ac:dyDescent="0.25">
      <c r="A4969" s="1" t="s">
        <v>122</v>
      </c>
      <c r="B4969" s="1" t="s">
        <v>118</v>
      </c>
      <c r="C4969" s="1">
        <v>12</v>
      </c>
      <c r="D4969" s="1" t="s">
        <v>34</v>
      </c>
      <c r="E4969" s="1">
        <v>219.9</v>
      </c>
      <c r="F4969" s="1">
        <v>0</v>
      </c>
      <c r="G4969" s="1">
        <v>79.900000000000006</v>
      </c>
      <c r="H4969" s="1">
        <v>2</v>
      </c>
      <c r="I4969" s="1">
        <v>2339.4</v>
      </c>
      <c r="J4969" s="1">
        <v>10637</v>
      </c>
      <c r="K4969" s="1">
        <v>700</v>
      </c>
      <c r="L4969" s="1">
        <v>202.1</v>
      </c>
      <c r="M4969" s="1">
        <v>4728</v>
      </c>
      <c r="N4969" s="1">
        <v>7</v>
      </c>
      <c r="O4969" s="1">
        <v>26</v>
      </c>
      <c r="P4969" s="1">
        <v>0</v>
      </c>
      <c r="Q4969" s="1">
        <v>298</v>
      </c>
      <c r="R4969" s="1">
        <v>22.85</v>
      </c>
      <c r="S4969" s="1">
        <v>22.97</v>
      </c>
      <c r="T4969" s="1">
        <v>5052</v>
      </c>
      <c r="U4969" s="3" t="str">
        <f t="shared" si="77"/>
        <v>2017Plan</v>
      </c>
      <c r="V4969" s="2">
        <f>DATE(A4969,INDEX(Map!$H$1:$H$12,MATCH(B4969,Map!$G$1:$G$12,0),0),1)</f>
        <v>44166</v>
      </c>
      <c r="W4969" t="str">
        <f>IF(AND(V4969&gt;=Map!$K$2,V4969&lt;=Map!$L$2),"Base",IF(AND(V4969&gt;=Map!$K$3,V4969&lt;=Map!$L$3),"Fcst","N/A"))</f>
        <v>N/A</v>
      </c>
      <c r="X4969" t="str">
        <f>INDEX(Map!$B$2:$B$86,MATCH(D4969,Map!$A$2:$A$86,0),0)</f>
        <v>Trimble County 1</v>
      </c>
      <c r="Y4969" s="7" t="str">
        <f>IF(INDEX(Map!$C$2:$C$86,MATCH(D4969,Map!$A$2:$A$86,0),0)="","N/A",E4969*INDEX(Map!$C$2:$C$86,MATCH(D4969,Map!$A$2:$A$86,0),0))</f>
        <v>N/A</v>
      </c>
      <c r="Z4969" s="7">
        <f>IF(INDEX(Map!$D$2:$D$86,MATCH(D4969,Map!$A$2:$A$86,0),0)="","N/A",E4969*INDEX(Map!$D$2:$D$86,MATCH(D4969,Map!$A$2:$A$86,0),0))</f>
        <v>219.9</v>
      </c>
      <c r="AA4969" t="str">
        <f>INDEX(Map!$E$2:$E$86,MATCH(D4969,Map!$A$2:$A$86,0),0)</f>
        <v>Coal</v>
      </c>
    </row>
    <row r="4970" spans="1:27" x14ac:dyDescent="0.25">
      <c r="A4970" s="1" t="s">
        <v>122</v>
      </c>
      <c r="B4970" s="1" t="s">
        <v>118</v>
      </c>
      <c r="C4970" s="1">
        <v>13</v>
      </c>
      <c r="D4970" s="1" t="s">
        <v>35</v>
      </c>
      <c r="E4970" s="1">
        <v>369.7</v>
      </c>
      <c r="F4970" s="1">
        <v>0</v>
      </c>
      <c r="G4970" s="1">
        <v>87.2</v>
      </c>
      <c r="H4970" s="1">
        <v>1</v>
      </c>
      <c r="I4970" s="1">
        <v>3372.8</v>
      </c>
      <c r="J4970" s="1">
        <v>9122</v>
      </c>
      <c r="K4970" s="1">
        <v>675</v>
      </c>
      <c r="L4970" s="1">
        <v>210.9</v>
      </c>
      <c r="M4970" s="1">
        <v>7113</v>
      </c>
      <c r="N4970" s="1">
        <v>14</v>
      </c>
      <c r="O4970" s="1">
        <v>55</v>
      </c>
      <c r="P4970" s="1">
        <v>0</v>
      </c>
      <c r="Q4970" s="1">
        <v>550</v>
      </c>
      <c r="R4970" s="1">
        <v>20.73</v>
      </c>
      <c r="S4970" s="1">
        <v>20.87</v>
      </c>
      <c r="T4970" s="1">
        <v>7718</v>
      </c>
      <c r="U4970" s="3" t="str">
        <f t="shared" si="77"/>
        <v>2017Plan</v>
      </c>
      <c r="V4970" s="2">
        <f>DATE(A4970,INDEX(Map!$H$1:$H$12,MATCH(B4970,Map!$G$1:$G$12,0),0),1)</f>
        <v>44166</v>
      </c>
      <c r="W4970" t="str">
        <f>IF(AND(V4970&gt;=Map!$K$2,V4970&lt;=Map!$L$2),"Base",IF(AND(V4970&gt;=Map!$K$3,V4970&lt;=Map!$L$3),"Fcst","N/A"))</f>
        <v>N/A</v>
      </c>
      <c r="X4970" t="str">
        <f>INDEX(Map!$B$2:$B$86,MATCH(D4970,Map!$A$2:$A$86,0),0)</f>
        <v>Trimble County 2</v>
      </c>
      <c r="Y4970" s="7">
        <f>IF(INDEX(Map!$C$2:$C$86,MATCH(D4970,Map!$A$2:$A$86,0),0)="","N/A",E4970*INDEX(Map!$C$2:$C$86,MATCH(D4970,Map!$A$2:$A$86,0),0))</f>
        <v>299.45699999999999</v>
      </c>
      <c r="Z4970" s="7">
        <f>IF(INDEX(Map!$D$2:$D$86,MATCH(D4970,Map!$A$2:$A$86,0),0)="","N/A",E4970*INDEX(Map!$D$2:$D$86,MATCH(D4970,Map!$A$2:$A$86,0),0))</f>
        <v>70.242999999999995</v>
      </c>
      <c r="AA4970" t="str">
        <f>INDEX(Map!$E$2:$E$86,MATCH(D4970,Map!$A$2:$A$86,0),0)</f>
        <v>Coal</v>
      </c>
    </row>
    <row r="4971" spans="1:27" x14ac:dyDescent="0.25">
      <c r="A4971" s="1" t="s">
        <v>122</v>
      </c>
      <c r="B4971" s="1" t="s">
        <v>118</v>
      </c>
      <c r="C4971" s="1">
        <v>14</v>
      </c>
      <c r="D4971" s="1" t="s">
        <v>36</v>
      </c>
      <c r="E4971" s="1">
        <v>0</v>
      </c>
      <c r="F4971" s="1">
        <v>0</v>
      </c>
      <c r="G4971" s="1">
        <v>0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O4971" s="1">
        <v>0</v>
      </c>
      <c r="P4971" s="1">
        <v>0</v>
      </c>
      <c r="Q4971" s="1">
        <v>0</v>
      </c>
      <c r="R4971" s="1">
        <v>0</v>
      </c>
      <c r="S4971" s="1">
        <v>0</v>
      </c>
      <c r="T4971" s="1">
        <v>0</v>
      </c>
      <c r="U4971" s="3" t="str">
        <f t="shared" si="77"/>
        <v>2017Plan</v>
      </c>
      <c r="V4971" s="2">
        <f>DATE(A4971,INDEX(Map!$H$1:$H$12,MATCH(B4971,Map!$G$1:$G$12,0),0),1)</f>
        <v>44166</v>
      </c>
      <c r="W4971" t="str">
        <f>IF(AND(V4971&gt;=Map!$K$2,V4971&lt;=Map!$L$2),"Base",IF(AND(V4971&gt;=Map!$K$3,V4971&lt;=Map!$L$3),"Fcst","N/A"))</f>
        <v>N/A</v>
      </c>
      <c r="X4971" t="str">
        <f>INDEX(Map!$B$2:$B$86,MATCH(D4971,Map!$A$2:$A$86,0),0)</f>
        <v>Cane Run 7</v>
      </c>
      <c r="Y4971" s="7">
        <f>IF(INDEX(Map!$C$2:$C$86,MATCH(D4971,Map!$A$2:$A$86,0),0)="","N/A",E4971*INDEX(Map!$C$2:$C$86,MATCH(D4971,Map!$A$2:$A$86,0),0))</f>
        <v>0</v>
      </c>
      <c r="Z4971" s="7">
        <f>IF(INDEX(Map!$D$2:$D$86,MATCH(D4971,Map!$A$2:$A$86,0),0)="","N/A",E4971*INDEX(Map!$D$2:$D$86,MATCH(D4971,Map!$A$2:$A$86,0),0))</f>
        <v>0</v>
      </c>
      <c r="AA4971" t="str">
        <f>INDEX(Map!$E$2:$E$86,MATCH(D4971,Map!$A$2:$A$86,0),0)</f>
        <v>NGCC</v>
      </c>
    </row>
    <row r="4972" spans="1:27" x14ac:dyDescent="0.25">
      <c r="A4972" s="1" t="s">
        <v>122</v>
      </c>
      <c r="B4972" s="1" t="s">
        <v>118</v>
      </c>
      <c r="C4972" s="1">
        <v>15</v>
      </c>
      <c r="D4972" s="1" t="s">
        <v>37</v>
      </c>
      <c r="E4972" s="1">
        <v>263.39999999999998</v>
      </c>
      <c r="F4972" s="1">
        <v>0</v>
      </c>
      <c r="G4972" s="1">
        <v>51.8</v>
      </c>
      <c r="H4972" s="1">
        <v>15</v>
      </c>
      <c r="I4972" s="1">
        <v>1843.8</v>
      </c>
      <c r="J4972" s="1">
        <v>6999</v>
      </c>
      <c r="K4972" s="1">
        <v>492</v>
      </c>
      <c r="L4972" s="1">
        <v>393</v>
      </c>
      <c r="M4972" s="1">
        <v>7245</v>
      </c>
      <c r="N4972" s="1">
        <v>45</v>
      </c>
      <c r="O4972" s="1">
        <v>175</v>
      </c>
      <c r="P4972" s="1">
        <v>0</v>
      </c>
      <c r="Q4972" s="1">
        <v>420</v>
      </c>
      <c r="R4972" s="1">
        <v>29.1</v>
      </c>
      <c r="S4972" s="1">
        <v>29.76</v>
      </c>
      <c r="T4972" s="1">
        <v>7841</v>
      </c>
      <c r="U4972" s="3" t="str">
        <f t="shared" si="77"/>
        <v>2017Plan</v>
      </c>
      <c r="V4972" s="2">
        <f>DATE(A4972,INDEX(Map!$H$1:$H$12,MATCH(B4972,Map!$G$1:$G$12,0),0),1)</f>
        <v>44166</v>
      </c>
      <c r="W4972" t="str">
        <f>IF(AND(V4972&gt;=Map!$K$2,V4972&lt;=Map!$L$2),"Base",IF(AND(V4972&gt;=Map!$K$3,V4972&lt;=Map!$L$3),"Fcst","N/A"))</f>
        <v>N/A</v>
      </c>
      <c r="X4972" t="str">
        <f>INDEX(Map!$B$2:$B$86,MATCH(D4972,Map!$A$2:$A$86,0),0)</f>
        <v>Cane Run 7</v>
      </c>
      <c r="Y4972" s="7">
        <f>IF(INDEX(Map!$C$2:$C$86,MATCH(D4972,Map!$A$2:$A$86,0),0)="","N/A",E4972*INDEX(Map!$C$2:$C$86,MATCH(D4972,Map!$A$2:$A$86,0),0))</f>
        <v>205.452</v>
      </c>
      <c r="Z4972" s="7">
        <f>IF(INDEX(Map!$D$2:$D$86,MATCH(D4972,Map!$A$2:$A$86,0),0)="","N/A",E4972*INDEX(Map!$D$2:$D$86,MATCH(D4972,Map!$A$2:$A$86,0),0))</f>
        <v>57.947999999999993</v>
      </c>
      <c r="AA4972" t="str">
        <f>INDEX(Map!$E$2:$E$86,MATCH(D4972,Map!$A$2:$A$86,0),0)</f>
        <v>NGCC</v>
      </c>
    </row>
    <row r="4973" spans="1:27" x14ac:dyDescent="0.25">
      <c r="A4973" s="1" t="s">
        <v>122</v>
      </c>
      <c r="B4973" s="1" t="s">
        <v>118</v>
      </c>
      <c r="C4973" s="1">
        <v>16</v>
      </c>
      <c r="D4973" s="1" t="s">
        <v>38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J4973" s="1">
        <v>0</v>
      </c>
      <c r="K4973" s="1">
        <v>0</v>
      </c>
      <c r="L4973" s="1">
        <v>0</v>
      </c>
      <c r="M4973" s="1">
        <v>0</v>
      </c>
      <c r="N4973" s="1">
        <v>0</v>
      </c>
      <c r="O4973" s="1">
        <v>0</v>
      </c>
      <c r="P4973" s="1">
        <v>0</v>
      </c>
      <c r="Q4973" s="1">
        <v>0</v>
      </c>
      <c r="R4973" s="1">
        <v>0</v>
      </c>
      <c r="S4973" s="1">
        <v>0</v>
      </c>
      <c r="T4973" s="1">
        <v>0</v>
      </c>
      <c r="U4973" s="3" t="str">
        <f t="shared" si="77"/>
        <v>2017Plan</v>
      </c>
      <c r="V4973" s="2">
        <f>DATE(A4973,INDEX(Map!$H$1:$H$12,MATCH(B4973,Map!$G$1:$G$12,0),0),1)</f>
        <v>44166</v>
      </c>
      <c r="W4973" t="str">
        <f>IF(AND(V4973&gt;=Map!$K$2,V4973&lt;=Map!$L$2),"Base",IF(AND(V4973&gt;=Map!$K$3,V4973&lt;=Map!$L$3),"Fcst","N/A"))</f>
        <v>N/A</v>
      </c>
      <c r="X4973" t="str">
        <f>INDEX(Map!$B$2:$B$86,MATCH(D4973,Map!$A$2:$A$86,0),0)</f>
        <v>Brown 5</v>
      </c>
      <c r="Y4973" s="7">
        <f>IF(INDEX(Map!$C$2:$C$86,MATCH(D4973,Map!$A$2:$A$86,0),0)="","N/A",E4973*INDEX(Map!$C$2:$C$86,MATCH(D4973,Map!$A$2:$A$86,0),0))</f>
        <v>0</v>
      </c>
      <c r="Z4973" s="7">
        <f>IF(INDEX(Map!$D$2:$D$86,MATCH(D4973,Map!$A$2:$A$86,0),0)="","N/A",E4973*INDEX(Map!$D$2:$D$86,MATCH(D4973,Map!$A$2:$A$86,0),0))</f>
        <v>0</v>
      </c>
      <c r="AA4973" t="str">
        <f>INDEX(Map!$E$2:$E$86,MATCH(D4973,Map!$A$2:$A$86,0),0)</f>
        <v>SCCT</v>
      </c>
    </row>
    <row r="4974" spans="1:27" x14ac:dyDescent="0.25">
      <c r="A4974" s="1" t="s">
        <v>122</v>
      </c>
      <c r="B4974" s="1" t="s">
        <v>118</v>
      </c>
      <c r="C4974" s="1">
        <v>17</v>
      </c>
      <c r="D4974" s="1" t="s">
        <v>39</v>
      </c>
      <c r="E4974" s="1">
        <v>0</v>
      </c>
      <c r="F4974" s="1">
        <v>0</v>
      </c>
      <c r="G4974" s="1">
        <v>0</v>
      </c>
      <c r="H4974" s="1">
        <v>0</v>
      </c>
      <c r="I4974" s="1">
        <v>0</v>
      </c>
      <c r="J4974" s="1">
        <v>0</v>
      </c>
      <c r="K4974" s="1">
        <v>0</v>
      </c>
      <c r="L4974" s="1">
        <v>0</v>
      </c>
      <c r="M4974" s="1">
        <v>0</v>
      </c>
      <c r="N4974" s="1">
        <v>0</v>
      </c>
      <c r="O4974" s="1">
        <v>0</v>
      </c>
      <c r="P4974" s="1">
        <v>0</v>
      </c>
      <c r="Q4974" s="1">
        <v>0</v>
      </c>
      <c r="R4974" s="1">
        <v>0</v>
      </c>
      <c r="S4974" s="1">
        <v>0</v>
      </c>
      <c r="T4974" s="1">
        <v>0</v>
      </c>
      <c r="U4974" s="3" t="str">
        <f t="shared" si="77"/>
        <v>2017Plan</v>
      </c>
      <c r="V4974" s="2">
        <f>DATE(A4974,INDEX(Map!$H$1:$H$12,MATCH(B4974,Map!$G$1:$G$12,0),0),1)</f>
        <v>44166</v>
      </c>
      <c r="W4974" t="str">
        <f>IF(AND(V4974&gt;=Map!$K$2,V4974&lt;=Map!$L$2),"Base",IF(AND(V4974&gt;=Map!$K$3,V4974&lt;=Map!$L$3),"Fcst","N/A"))</f>
        <v>N/A</v>
      </c>
      <c r="X4974" t="str">
        <f>INDEX(Map!$B$2:$B$86,MATCH(D4974,Map!$A$2:$A$86,0),0)</f>
        <v>Brown 5</v>
      </c>
      <c r="Y4974" s="7">
        <f>IF(INDEX(Map!$C$2:$C$86,MATCH(D4974,Map!$A$2:$A$86,0),0)="","N/A",E4974*INDEX(Map!$C$2:$C$86,MATCH(D4974,Map!$A$2:$A$86,0),0))</f>
        <v>0</v>
      </c>
      <c r="Z4974" s="7">
        <f>IF(INDEX(Map!$D$2:$D$86,MATCH(D4974,Map!$A$2:$A$86,0),0)="","N/A",E4974*INDEX(Map!$D$2:$D$86,MATCH(D4974,Map!$A$2:$A$86,0),0))</f>
        <v>0</v>
      </c>
      <c r="AA4974" t="str">
        <f>INDEX(Map!$E$2:$E$86,MATCH(D4974,Map!$A$2:$A$86,0),0)</f>
        <v>SCCT</v>
      </c>
    </row>
    <row r="4975" spans="1:27" x14ac:dyDescent="0.25">
      <c r="A4975" s="1" t="s">
        <v>122</v>
      </c>
      <c r="B4975" s="1" t="s">
        <v>118</v>
      </c>
      <c r="C4975" s="1">
        <v>18</v>
      </c>
      <c r="D4975" s="1" t="s">
        <v>40</v>
      </c>
      <c r="E4975" s="1">
        <v>0.7</v>
      </c>
      <c r="F4975" s="1">
        <v>0</v>
      </c>
      <c r="G4975" s="1">
        <v>0.5</v>
      </c>
      <c r="H4975" s="1">
        <v>1</v>
      </c>
      <c r="I4975" s="1">
        <v>7.3</v>
      </c>
      <c r="J4975" s="1">
        <v>11052</v>
      </c>
      <c r="K4975" s="1">
        <v>5</v>
      </c>
      <c r="L4975" s="1">
        <v>395.1</v>
      </c>
      <c r="M4975" s="1">
        <v>29</v>
      </c>
      <c r="N4975" s="1">
        <v>0</v>
      </c>
      <c r="O4975" s="1">
        <v>8</v>
      </c>
      <c r="P4975" s="1">
        <v>0</v>
      </c>
      <c r="Q4975" s="1">
        <v>2</v>
      </c>
      <c r="R4975" s="1">
        <v>47.03</v>
      </c>
      <c r="S4975" s="1">
        <v>58.56</v>
      </c>
      <c r="T4975" s="1">
        <v>39</v>
      </c>
      <c r="U4975" s="3" t="str">
        <f t="shared" si="77"/>
        <v>2017Plan</v>
      </c>
      <c r="V4975" s="2">
        <f>DATE(A4975,INDEX(Map!$H$1:$H$12,MATCH(B4975,Map!$G$1:$G$12,0),0),1)</f>
        <v>44166</v>
      </c>
      <c r="W4975" t="str">
        <f>IF(AND(V4975&gt;=Map!$K$2,V4975&lt;=Map!$L$2),"Base",IF(AND(V4975&gt;=Map!$K$3,V4975&lt;=Map!$L$3),"Fcst","N/A"))</f>
        <v>N/A</v>
      </c>
      <c r="X4975" t="str">
        <f>INDEX(Map!$B$2:$B$86,MATCH(D4975,Map!$A$2:$A$86,0),0)</f>
        <v>Brown 6</v>
      </c>
      <c r="Y4975" s="7">
        <f>IF(INDEX(Map!$C$2:$C$86,MATCH(D4975,Map!$A$2:$A$86,0),0)="","N/A",E4975*INDEX(Map!$C$2:$C$86,MATCH(D4975,Map!$A$2:$A$86,0),0))</f>
        <v>0.434</v>
      </c>
      <c r="Z4975" s="7">
        <f>IF(INDEX(Map!$D$2:$D$86,MATCH(D4975,Map!$A$2:$A$86,0),0)="","N/A",E4975*INDEX(Map!$D$2:$D$86,MATCH(D4975,Map!$A$2:$A$86,0),0))</f>
        <v>0.26599999999999996</v>
      </c>
      <c r="AA4975" t="str">
        <f>INDEX(Map!$E$2:$E$86,MATCH(D4975,Map!$A$2:$A$86,0),0)</f>
        <v>SCCT</v>
      </c>
    </row>
    <row r="4976" spans="1:27" x14ac:dyDescent="0.25">
      <c r="A4976" s="1" t="s">
        <v>122</v>
      </c>
      <c r="B4976" s="1" t="s">
        <v>118</v>
      </c>
      <c r="C4976" s="1">
        <v>19</v>
      </c>
      <c r="D4976" s="1" t="s">
        <v>41</v>
      </c>
      <c r="E4976" s="1">
        <v>0.7</v>
      </c>
      <c r="F4976" s="1">
        <v>0</v>
      </c>
      <c r="G4976" s="1">
        <v>0.6</v>
      </c>
      <c r="H4976" s="1">
        <v>2</v>
      </c>
      <c r="I4976" s="1">
        <v>8.3000000000000007</v>
      </c>
      <c r="J4976" s="1">
        <v>11456</v>
      </c>
      <c r="K4976" s="1">
        <v>6</v>
      </c>
      <c r="L4976" s="1">
        <v>395.1</v>
      </c>
      <c r="M4976" s="1">
        <v>33</v>
      </c>
      <c r="N4976" s="1">
        <v>0</v>
      </c>
      <c r="O4976" s="1">
        <v>15</v>
      </c>
      <c r="P4976" s="1">
        <v>0</v>
      </c>
      <c r="Q4976" s="1">
        <v>3</v>
      </c>
      <c r="R4976" s="1">
        <v>48.98</v>
      </c>
      <c r="S4976" s="1">
        <v>70.2</v>
      </c>
      <c r="T4976" s="1">
        <v>51</v>
      </c>
      <c r="U4976" s="3" t="str">
        <f t="shared" si="77"/>
        <v>2017Plan</v>
      </c>
      <c r="V4976" s="2">
        <f>DATE(A4976,INDEX(Map!$H$1:$H$12,MATCH(B4976,Map!$G$1:$G$12,0),0),1)</f>
        <v>44166</v>
      </c>
      <c r="W4976" t="str">
        <f>IF(AND(V4976&gt;=Map!$K$2,V4976&lt;=Map!$L$2),"Base",IF(AND(V4976&gt;=Map!$K$3,V4976&lt;=Map!$L$3),"Fcst","N/A"))</f>
        <v>N/A</v>
      </c>
      <c r="X4976" t="str">
        <f>INDEX(Map!$B$2:$B$86,MATCH(D4976,Map!$A$2:$A$86,0),0)</f>
        <v>Brown 7</v>
      </c>
      <c r="Y4976" s="7">
        <f>IF(INDEX(Map!$C$2:$C$86,MATCH(D4976,Map!$A$2:$A$86,0),0)="","N/A",E4976*INDEX(Map!$C$2:$C$86,MATCH(D4976,Map!$A$2:$A$86,0),0))</f>
        <v>0.434</v>
      </c>
      <c r="Z4976" s="7">
        <f>IF(INDEX(Map!$D$2:$D$86,MATCH(D4976,Map!$A$2:$A$86,0),0)="","N/A",E4976*INDEX(Map!$D$2:$D$86,MATCH(D4976,Map!$A$2:$A$86,0),0))</f>
        <v>0.26599999999999996</v>
      </c>
      <c r="AA4976" t="str">
        <f>INDEX(Map!$E$2:$E$86,MATCH(D4976,Map!$A$2:$A$86,0),0)</f>
        <v>SCCT</v>
      </c>
    </row>
    <row r="4977" spans="1:27" x14ac:dyDescent="0.25">
      <c r="A4977" s="1" t="s">
        <v>122</v>
      </c>
      <c r="B4977" s="1" t="s">
        <v>118</v>
      </c>
      <c r="C4977" s="1">
        <v>20</v>
      </c>
      <c r="D4977" s="1" t="s">
        <v>42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0</v>
      </c>
      <c r="O4977" s="1">
        <v>0</v>
      </c>
      <c r="P4977" s="1">
        <v>0</v>
      </c>
      <c r="Q4977" s="1">
        <v>0</v>
      </c>
      <c r="R4977" s="1">
        <v>0</v>
      </c>
      <c r="S4977" s="1">
        <v>0</v>
      </c>
      <c r="T4977" s="1">
        <v>0</v>
      </c>
      <c r="U4977" s="3" t="str">
        <f t="shared" si="77"/>
        <v>2017Plan</v>
      </c>
      <c r="V4977" s="2">
        <f>DATE(A4977,INDEX(Map!$H$1:$H$12,MATCH(B4977,Map!$G$1:$G$12,0),0),1)</f>
        <v>44166</v>
      </c>
      <c r="W4977" t="str">
        <f>IF(AND(V4977&gt;=Map!$K$2,V4977&lt;=Map!$L$2),"Base",IF(AND(V4977&gt;=Map!$K$3,V4977&lt;=Map!$L$3),"Fcst","N/A"))</f>
        <v>N/A</v>
      </c>
      <c r="X4977" t="str">
        <f>INDEX(Map!$B$2:$B$86,MATCH(D4977,Map!$A$2:$A$86,0),0)</f>
        <v>Brown 8</v>
      </c>
      <c r="Y4977" s="7">
        <f>IF(INDEX(Map!$C$2:$C$86,MATCH(D4977,Map!$A$2:$A$86,0),0)="","N/A",E4977*INDEX(Map!$C$2:$C$86,MATCH(D4977,Map!$A$2:$A$86,0),0))</f>
        <v>0</v>
      </c>
      <c r="Z4977" s="7" t="str">
        <f>IF(INDEX(Map!$D$2:$D$86,MATCH(D4977,Map!$A$2:$A$86,0),0)="","N/A",E4977*INDEX(Map!$D$2:$D$86,MATCH(D4977,Map!$A$2:$A$86,0),0))</f>
        <v>N/A</v>
      </c>
      <c r="AA4977" t="str">
        <f>INDEX(Map!$E$2:$E$86,MATCH(D4977,Map!$A$2:$A$86,0),0)</f>
        <v>SCCT</v>
      </c>
    </row>
    <row r="4978" spans="1:27" x14ac:dyDescent="0.25">
      <c r="A4978" s="1" t="s">
        <v>122</v>
      </c>
      <c r="B4978" s="1" t="s">
        <v>118</v>
      </c>
      <c r="C4978" s="1">
        <v>21</v>
      </c>
      <c r="D4978" s="1" t="s">
        <v>43</v>
      </c>
      <c r="E4978" s="1">
        <v>0</v>
      </c>
      <c r="F4978" s="1">
        <v>0</v>
      </c>
      <c r="G4978" s="1">
        <v>0</v>
      </c>
      <c r="H4978" s="1">
        <v>0</v>
      </c>
      <c r="I4978" s="1">
        <v>0</v>
      </c>
      <c r="J4978" s="1">
        <v>0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S4978" s="1">
        <v>0</v>
      </c>
      <c r="T4978" s="1">
        <v>0</v>
      </c>
      <c r="U4978" s="3" t="str">
        <f t="shared" si="77"/>
        <v>2017Plan</v>
      </c>
      <c r="V4978" s="2">
        <f>DATE(A4978,INDEX(Map!$H$1:$H$12,MATCH(B4978,Map!$G$1:$G$12,0),0),1)</f>
        <v>44166</v>
      </c>
      <c r="W4978" t="str">
        <f>IF(AND(V4978&gt;=Map!$K$2,V4978&lt;=Map!$L$2),"Base",IF(AND(V4978&gt;=Map!$K$3,V4978&lt;=Map!$L$3),"Fcst","N/A"))</f>
        <v>N/A</v>
      </c>
      <c r="X4978" t="str">
        <f>INDEX(Map!$B$2:$B$86,MATCH(D4978,Map!$A$2:$A$86,0),0)</f>
        <v>Brown 8</v>
      </c>
      <c r="Y4978" s="7">
        <f>IF(INDEX(Map!$C$2:$C$86,MATCH(D4978,Map!$A$2:$A$86,0),0)="","N/A",E4978*INDEX(Map!$C$2:$C$86,MATCH(D4978,Map!$A$2:$A$86,0),0))</f>
        <v>0</v>
      </c>
      <c r="Z4978" s="7" t="str">
        <f>IF(INDEX(Map!$D$2:$D$86,MATCH(D4978,Map!$A$2:$A$86,0),0)="","N/A",E4978*INDEX(Map!$D$2:$D$86,MATCH(D4978,Map!$A$2:$A$86,0),0))</f>
        <v>N/A</v>
      </c>
      <c r="AA4978" t="str">
        <f>INDEX(Map!$E$2:$E$86,MATCH(D4978,Map!$A$2:$A$86,0),0)</f>
        <v>SCCT</v>
      </c>
    </row>
    <row r="4979" spans="1:27" x14ac:dyDescent="0.25">
      <c r="A4979" s="1" t="s">
        <v>122</v>
      </c>
      <c r="B4979" s="1" t="s">
        <v>118</v>
      </c>
      <c r="C4979" s="1">
        <v>22</v>
      </c>
      <c r="D4979" s="1" t="s">
        <v>44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>
        <v>0</v>
      </c>
      <c r="R4979" s="1">
        <v>0</v>
      </c>
      <c r="S4979" s="1">
        <v>0</v>
      </c>
      <c r="T4979" s="1">
        <v>0</v>
      </c>
      <c r="U4979" s="3" t="str">
        <f t="shared" si="77"/>
        <v>2017Plan</v>
      </c>
      <c r="V4979" s="2">
        <f>DATE(A4979,INDEX(Map!$H$1:$H$12,MATCH(B4979,Map!$G$1:$G$12,0),0),1)</f>
        <v>44166</v>
      </c>
      <c r="W4979" t="str">
        <f>IF(AND(V4979&gt;=Map!$K$2,V4979&lt;=Map!$L$2),"Base",IF(AND(V4979&gt;=Map!$K$3,V4979&lt;=Map!$L$3),"Fcst","N/A"))</f>
        <v>N/A</v>
      </c>
      <c r="X4979" t="str">
        <f>INDEX(Map!$B$2:$B$86,MATCH(D4979,Map!$A$2:$A$86,0),0)</f>
        <v>Brown 9</v>
      </c>
      <c r="Y4979" s="7">
        <f>IF(INDEX(Map!$C$2:$C$86,MATCH(D4979,Map!$A$2:$A$86,0),0)="","N/A",E4979*INDEX(Map!$C$2:$C$86,MATCH(D4979,Map!$A$2:$A$86,0),0))</f>
        <v>0</v>
      </c>
      <c r="Z4979" s="7" t="str">
        <f>IF(INDEX(Map!$D$2:$D$86,MATCH(D4979,Map!$A$2:$A$86,0),0)="","N/A",E4979*INDEX(Map!$D$2:$D$86,MATCH(D4979,Map!$A$2:$A$86,0),0))</f>
        <v>N/A</v>
      </c>
      <c r="AA4979" t="str">
        <f>INDEX(Map!$E$2:$E$86,MATCH(D4979,Map!$A$2:$A$86,0),0)</f>
        <v>SCCT</v>
      </c>
    </row>
    <row r="4980" spans="1:27" x14ac:dyDescent="0.25">
      <c r="A4980" s="1" t="s">
        <v>122</v>
      </c>
      <c r="B4980" s="1" t="s">
        <v>118</v>
      </c>
      <c r="C4980" s="1">
        <v>23</v>
      </c>
      <c r="D4980" s="1" t="s">
        <v>45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O4980" s="1">
        <v>0</v>
      </c>
      <c r="P4980" s="1">
        <v>0</v>
      </c>
      <c r="Q4980" s="1">
        <v>0</v>
      </c>
      <c r="R4980" s="1">
        <v>0</v>
      </c>
      <c r="S4980" s="1">
        <v>0</v>
      </c>
      <c r="T4980" s="1">
        <v>0</v>
      </c>
      <c r="U4980" s="3" t="str">
        <f t="shared" si="77"/>
        <v>2017Plan</v>
      </c>
      <c r="V4980" s="2">
        <f>DATE(A4980,INDEX(Map!$H$1:$H$12,MATCH(B4980,Map!$G$1:$G$12,0),0),1)</f>
        <v>44166</v>
      </c>
      <c r="W4980" t="str">
        <f>IF(AND(V4980&gt;=Map!$K$2,V4980&lt;=Map!$L$2),"Base",IF(AND(V4980&gt;=Map!$K$3,V4980&lt;=Map!$L$3),"Fcst","N/A"))</f>
        <v>N/A</v>
      </c>
      <c r="X4980" t="str">
        <f>INDEX(Map!$B$2:$B$86,MATCH(D4980,Map!$A$2:$A$86,0),0)</f>
        <v>Brown 9</v>
      </c>
      <c r="Y4980" s="7">
        <f>IF(INDEX(Map!$C$2:$C$86,MATCH(D4980,Map!$A$2:$A$86,0),0)="","N/A",E4980*INDEX(Map!$C$2:$C$86,MATCH(D4980,Map!$A$2:$A$86,0),0))</f>
        <v>0</v>
      </c>
      <c r="Z4980" s="7" t="str">
        <f>IF(INDEX(Map!$D$2:$D$86,MATCH(D4980,Map!$A$2:$A$86,0),0)="","N/A",E4980*INDEX(Map!$D$2:$D$86,MATCH(D4980,Map!$A$2:$A$86,0),0))</f>
        <v>N/A</v>
      </c>
      <c r="AA4980" t="str">
        <f>INDEX(Map!$E$2:$E$86,MATCH(D4980,Map!$A$2:$A$86,0),0)</f>
        <v>SCCT</v>
      </c>
    </row>
    <row r="4981" spans="1:27" x14ac:dyDescent="0.25">
      <c r="A4981" s="1" t="s">
        <v>122</v>
      </c>
      <c r="B4981" s="1" t="s">
        <v>118</v>
      </c>
      <c r="C4981" s="1">
        <v>24</v>
      </c>
      <c r="D4981" s="1" t="s">
        <v>46</v>
      </c>
      <c r="E4981" s="1">
        <v>0</v>
      </c>
      <c r="F4981" s="1">
        <v>0</v>
      </c>
      <c r="G4981" s="1">
        <v>0</v>
      </c>
      <c r="H4981" s="1">
        <v>0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</v>
      </c>
      <c r="U4981" s="3" t="str">
        <f t="shared" si="77"/>
        <v>2017Plan</v>
      </c>
      <c r="V4981" s="2">
        <f>DATE(A4981,INDEX(Map!$H$1:$H$12,MATCH(B4981,Map!$G$1:$G$12,0),0),1)</f>
        <v>44166</v>
      </c>
      <c r="W4981" t="str">
        <f>IF(AND(V4981&gt;=Map!$K$2,V4981&lt;=Map!$L$2),"Base",IF(AND(V4981&gt;=Map!$K$3,V4981&lt;=Map!$L$3),"Fcst","N/A"))</f>
        <v>N/A</v>
      </c>
      <c r="X4981" t="str">
        <f>INDEX(Map!$B$2:$B$86,MATCH(D4981,Map!$A$2:$A$86,0),0)</f>
        <v>Brown 10</v>
      </c>
      <c r="Y4981" s="7">
        <f>IF(INDEX(Map!$C$2:$C$86,MATCH(D4981,Map!$A$2:$A$86,0),0)="","N/A",E4981*INDEX(Map!$C$2:$C$86,MATCH(D4981,Map!$A$2:$A$86,0),0))</f>
        <v>0</v>
      </c>
      <c r="Z4981" s="7" t="str">
        <f>IF(INDEX(Map!$D$2:$D$86,MATCH(D4981,Map!$A$2:$A$86,0),0)="","N/A",E4981*INDEX(Map!$D$2:$D$86,MATCH(D4981,Map!$A$2:$A$86,0),0))</f>
        <v>N/A</v>
      </c>
      <c r="AA4981" t="str">
        <f>INDEX(Map!$E$2:$E$86,MATCH(D4981,Map!$A$2:$A$86,0),0)</f>
        <v>SCCT</v>
      </c>
    </row>
    <row r="4982" spans="1:27" x14ac:dyDescent="0.25">
      <c r="A4982" s="1" t="s">
        <v>122</v>
      </c>
      <c r="B4982" s="1" t="s">
        <v>118</v>
      </c>
      <c r="C4982" s="1">
        <v>25</v>
      </c>
      <c r="D4982" s="1" t="s">
        <v>47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  <c r="J4982" s="1">
        <v>0</v>
      </c>
      <c r="K4982" s="1">
        <v>0</v>
      </c>
      <c r="L4982" s="1">
        <v>0</v>
      </c>
      <c r="M4982" s="1">
        <v>0</v>
      </c>
      <c r="N4982" s="1">
        <v>0</v>
      </c>
      <c r="O4982" s="1">
        <v>0</v>
      </c>
      <c r="P4982" s="1">
        <v>0</v>
      </c>
      <c r="Q4982" s="1">
        <v>0</v>
      </c>
      <c r="R4982" s="1">
        <v>0</v>
      </c>
      <c r="S4982" s="1">
        <v>0</v>
      </c>
      <c r="T4982" s="1">
        <v>0</v>
      </c>
      <c r="U4982" s="3" t="str">
        <f t="shared" si="77"/>
        <v>2017Plan</v>
      </c>
      <c r="V4982" s="2">
        <f>DATE(A4982,INDEX(Map!$H$1:$H$12,MATCH(B4982,Map!$G$1:$G$12,0),0),1)</f>
        <v>44166</v>
      </c>
      <c r="W4982" t="str">
        <f>IF(AND(V4982&gt;=Map!$K$2,V4982&lt;=Map!$L$2),"Base",IF(AND(V4982&gt;=Map!$K$3,V4982&lt;=Map!$L$3),"Fcst","N/A"))</f>
        <v>N/A</v>
      </c>
      <c r="X4982" t="str">
        <f>INDEX(Map!$B$2:$B$86,MATCH(D4982,Map!$A$2:$A$86,0),0)</f>
        <v>Brown 10</v>
      </c>
      <c r="Y4982" s="7">
        <f>IF(INDEX(Map!$C$2:$C$86,MATCH(D4982,Map!$A$2:$A$86,0),0)="","N/A",E4982*INDEX(Map!$C$2:$C$86,MATCH(D4982,Map!$A$2:$A$86,0),0))</f>
        <v>0</v>
      </c>
      <c r="Z4982" s="7" t="str">
        <f>IF(INDEX(Map!$D$2:$D$86,MATCH(D4982,Map!$A$2:$A$86,0),0)="","N/A",E4982*INDEX(Map!$D$2:$D$86,MATCH(D4982,Map!$A$2:$A$86,0),0))</f>
        <v>N/A</v>
      </c>
      <c r="AA4982" t="str">
        <f>INDEX(Map!$E$2:$E$86,MATCH(D4982,Map!$A$2:$A$86,0),0)</f>
        <v>SCCT</v>
      </c>
    </row>
    <row r="4983" spans="1:27" x14ac:dyDescent="0.25">
      <c r="A4983" s="1" t="s">
        <v>122</v>
      </c>
      <c r="B4983" s="1" t="s">
        <v>118</v>
      </c>
      <c r="C4983" s="1">
        <v>26</v>
      </c>
      <c r="D4983" s="1" t="s">
        <v>48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  <c r="J4983" s="1">
        <v>0</v>
      </c>
      <c r="K4983" s="1">
        <v>0</v>
      </c>
      <c r="L4983" s="1">
        <v>0</v>
      </c>
      <c r="M4983" s="1">
        <v>0</v>
      </c>
      <c r="N4983" s="1">
        <v>0</v>
      </c>
      <c r="O4983" s="1">
        <v>0</v>
      </c>
      <c r="P4983" s="1">
        <v>0</v>
      </c>
      <c r="Q4983" s="1">
        <v>0</v>
      </c>
      <c r="R4983" s="1">
        <v>0</v>
      </c>
      <c r="S4983" s="1">
        <v>0</v>
      </c>
      <c r="T4983" s="1">
        <v>0</v>
      </c>
      <c r="U4983" s="3" t="str">
        <f t="shared" si="77"/>
        <v>2017Plan</v>
      </c>
      <c r="V4983" s="2">
        <f>DATE(A4983,INDEX(Map!$H$1:$H$12,MATCH(B4983,Map!$G$1:$G$12,0),0),1)</f>
        <v>44166</v>
      </c>
      <c r="W4983" t="str">
        <f>IF(AND(V4983&gt;=Map!$K$2,V4983&lt;=Map!$L$2),"Base",IF(AND(V4983&gt;=Map!$K$3,V4983&lt;=Map!$L$3),"Fcst","N/A"))</f>
        <v>N/A</v>
      </c>
      <c r="X4983" t="str">
        <f>INDEX(Map!$B$2:$B$86,MATCH(D4983,Map!$A$2:$A$86,0),0)</f>
        <v>Brown 11</v>
      </c>
      <c r="Y4983" s="7">
        <f>IF(INDEX(Map!$C$2:$C$86,MATCH(D4983,Map!$A$2:$A$86,0),0)="","N/A",E4983*INDEX(Map!$C$2:$C$86,MATCH(D4983,Map!$A$2:$A$86,0),0))</f>
        <v>0</v>
      </c>
      <c r="Z4983" s="7" t="str">
        <f>IF(INDEX(Map!$D$2:$D$86,MATCH(D4983,Map!$A$2:$A$86,0),0)="","N/A",E4983*INDEX(Map!$D$2:$D$86,MATCH(D4983,Map!$A$2:$A$86,0),0))</f>
        <v>N/A</v>
      </c>
      <c r="AA4983" t="str">
        <f>INDEX(Map!$E$2:$E$86,MATCH(D4983,Map!$A$2:$A$86,0),0)</f>
        <v>SCCT</v>
      </c>
    </row>
    <row r="4984" spans="1:27" x14ac:dyDescent="0.25">
      <c r="A4984" s="1" t="s">
        <v>122</v>
      </c>
      <c r="B4984" s="1" t="s">
        <v>118</v>
      </c>
      <c r="C4984" s="1">
        <v>27</v>
      </c>
      <c r="D4984" s="1" t="s">
        <v>49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J4984" s="1">
        <v>0</v>
      </c>
      <c r="K4984" s="1">
        <v>0</v>
      </c>
      <c r="L4984" s="1">
        <v>0</v>
      </c>
      <c r="M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S4984" s="1">
        <v>0</v>
      </c>
      <c r="T4984" s="1">
        <v>0</v>
      </c>
      <c r="U4984" s="3" t="str">
        <f t="shared" si="77"/>
        <v>2017Plan</v>
      </c>
      <c r="V4984" s="2">
        <f>DATE(A4984,INDEX(Map!$H$1:$H$12,MATCH(B4984,Map!$G$1:$G$12,0),0),1)</f>
        <v>44166</v>
      </c>
      <c r="W4984" t="str">
        <f>IF(AND(V4984&gt;=Map!$K$2,V4984&lt;=Map!$L$2),"Base",IF(AND(V4984&gt;=Map!$K$3,V4984&lt;=Map!$L$3),"Fcst","N/A"))</f>
        <v>N/A</v>
      </c>
      <c r="X4984" t="str">
        <f>INDEX(Map!$B$2:$B$86,MATCH(D4984,Map!$A$2:$A$86,0),0)</f>
        <v>Brown 11</v>
      </c>
      <c r="Y4984" s="7">
        <f>IF(INDEX(Map!$C$2:$C$86,MATCH(D4984,Map!$A$2:$A$86,0),0)="","N/A",E4984*INDEX(Map!$C$2:$C$86,MATCH(D4984,Map!$A$2:$A$86,0),0))</f>
        <v>0</v>
      </c>
      <c r="Z4984" s="7" t="str">
        <f>IF(INDEX(Map!$D$2:$D$86,MATCH(D4984,Map!$A$2:$A$86,0),0)="","N/A",E4984*INDEX(Map!$D$2:$D$86,MATCH(D4984,Map!$A$2:$A$86,0),0))</f>
        <v>N/A</v>
      </c>
      <c r="AA4984" t="str">
        <f>INDEX(Map!$E$2:$E$86,MATCH(D4984,Map!$A$2:$A$86,0),0)</f>
        <v>SCCT</v>
      </c>
    </row>
    <row r="4985" spans="1:27" x14ac:dyDescent="0.25">
      <c r="A4985" s="1" t="s">
        <v>122</v>
      </c>
      <c r="B4985" s="1" t="s">
        <v>118</v>
      </c>
      <c r="C4985" s="1">
        <v>28</v>
      </c>
      <c r="D4985" s="1" t="s">
        <v>50</v>
      </c>
      <c r="E4985" s="1">
        <v>5.6</v>
      </c>
      <c r="F4985" s="1">
        <v>0</v>
      </c>
      <c r="G4985" s="1">
        <v>4.3</v>
      </c>
      <c r="H4985" s="1">
        <v>5</v>
      </c>
      <c r="I4985" s="1">
        <v>67.2</v>
      </c>
      <c r="J4985" s="1">
        <v>11937</v>
      </c>
      <c r="K4985" s="1">
        <v>53</v>
      </c>
      <c r="L4985" s="1">
        <v>395.1</v>
      </c>
      <c r="M4985" s="1">
        <v>265</v>
      </c>
      <c r="N4985" s="1">
        <v>0</v>
      </c>
      <c r="O4985" s="1">
        <v>1</v>
      </c>
      <c r="P4985" s="1">
        <v>0</v>
      </c>
      <c r="Q4985" s="1">
        <v>0</v>
      </c>
      <c r="R4985" s="1">
        <v>47.16</v>
      </c>
      <c r="S4985" s="1">
        <v>47.3</v>
      </c>
      <c r="T4985" s="1">
        <v>266</v>
      </c>
      <c r="U4985" s="3" t="str">
        <f t="shared" si="77"/>
        <v>2017Plan</v>
      </c>
      <c r="V4985" s="2">
        <f>DATE(A4985,INDEX(Map!$H$1:$H$12,MATCH(B4985,Map!$G$1:$G$12,0),0),1)</f>
        <v>44166</v>
      </c>
      <c r="W4985" t="str">
        <f>IF(AND(V4985&gt;=Map!$K$2,V4985&lt;=Map!$L$2),"Base",IF(AND(V4985&gt;=Map!$K$3,V4985&lt;=Map!$L$3),"Fcst","N/A"))</f>
        <v>N/A</v>
      </c>
      <c r="X4985" t="str">
        <f>INDEX(Map!$B$2:$B$86,MATCH(D4985,Map!$A$2:$A$86,0),0)</f>
        <v>Paddys Run 13</v>
      </c>
      <c r="Y4985" s="7">
        <f>IF(INDEX(Map!$C$2:$C$86,MATCH(D4985,Map!$A$2:$A$86,0),0)="","N/A",E4985*INDEX(Map!$C$2:$C$86,MATCH(D4985,Map!$A$2:$A$86,0),0))</f>
        <v>2.6319999999999997</v>
      </c>
      <c r="Z4985" s="7">
        <f>IF(INDEX(Map!$D$2:$D$86,MATCH(D4985,Map!$A$2:$A$86,0),0)="","N/A",E4985*INDEX(Map!$D$2:$D$86,MATCH(D4985,Map!$A$2:$A$86,0),0))</f>
        <v>2.968</v>
      </c>
      <c r="AA4985" t="str">
        <f>INDEX(Map!$E$2:$E$86,MATCH(D4985,Map!$A$2:$A$86,0),0)</f>
        <v>SCCT</v>
      </c>
    </row>
    <row r="4986" spans="1:27" x14ac:dyDescent="0.25">
      <c r="A4986" s="1" t="s">
        <v>122</v>
      </c>
      <c r="B4986" s="1" t="s">
        <v>118</v>
      </c>
      <c r="C4986" s="1">
        <v>29</v>
      </c>
      <c r="D4986" s="1" t="s">
        <v>51</v>
      </c>
      <c r="E4986" s="1">
        <v>3.1</v>
      </c>
      <c r="F4986" s="1">
        <v>0</v>
      </c>
      <c r="G4986" s="1">
        <v>2.2999999999999998</v>
      </c>
      <c r="H4986" s="1">
        <v>4</v>
      </c>
      <c r="I4986" s="1">
        <v>34.9</v>
      </c>
      <c r="J4986" s="1">
        <v>11296</v>
      </c>
      <c r="K4986" s="1">
        <v>23</v>
      </c>
      <c r="L4986" s="1">
        <v>395.1</v>
      </c>
      <c r="M4986" s="1">
        <v>138</v>
      </c>
      <c r="N4986" s="1">
        <v>0</v>
      </c>
      <c r="O4986" s="1">
        <v>1</v>
      </c>
      <c r="P4986" s="1">
        <v>0</v>
      </c>
      <c r="Q4986" s="1">
        <v>0</v>
      </c>
      <c r="R4986" s="1">
        <v>44.63</v>
      </c>
      <c r="S4986" s="1">
        <v>44.85</v>
      </c>
      <c r="T4986" s="1">
        <v>138</v>
      </c>
      <c r="U4986" s="3" t="str">
        <f t="shared" si="77"/>
        <v>2017Plan</v>
      </c>
      <c r="V4986" s="2">
        <f>DATE(A4986,INDEX(Map!$H$1:$H$12,MATCH(B4986,Map!$G$1:$G$12,0),0),1)</f>
        <v>44166</v>
      </c>
      <c r="W4986" t="str">
        <f>IF(AND(V4986&gt;=Map!$K$2,V4986&lt;=Map!$L$2),"Base",IF(AND(V4986&gt;=Map!$K$3,V4986&lt;=Map!$L$3),"Fcst","N/A"))</f>
        <v>N/A</v>
      </c>
      <c r="X4986" t="str">
        <f>INDEX(Map!$B$2:$B$86,MATCH(D4986,Map!$A$2:$A$86,0),0)</f>
        <v>Trimble Co 05</v>
      </c>
      <c r="Y4986" s="7">
        <f>IF(INDEX(Map!$C$2:$C$86,MATCH(D4986,Map!$A$2:$A$86,0),0)="","N/A",E4986*INDEX(Map!$C$2:$C$86,MATCH(D4986,Map!$A$2:$A$86,0),0))</f>
        <v>2.2010000000000001</v>
      </c>
      <c r="Z4986" s="7">
        <f>IF(INDEX(Map!$D$2:$D$86,MATCH(D4986,Map!$A$2:$A$86,0),0)="","N/A",E4986*INDEX(Map!$D$2:$D$86,MATCH(D4986,Map!$A$2:$A$86,0),0))</f>
        <v>0.89899999999999991</v>
      </c>
      <c r="AA4986" t="str">
        <f>INDEX(Map!$E$2:$E$86,MATCH(D4986,Map!$A$2:$A$86,0),0)</f>
        <v>SCCT</v>
      </c>
    </row>
    <row r="4987" spans="1:27" x14ac:dyDescent="0.25">
      <c r="A4987" s="1" t="s">
        <v>122</v>
      </c>
      <c r="B4987" s="1" t="s">
        <v>118</v>
      </c>
      <c r="C4987" s="1">
        <v>30</v>
      </c>
      <c r="D4987" s="1" t="s">
        <v>52</v>
      </c>
      <c r="E4987" s="1">
        <v>6.3</v>
      </c>
      <c r="F4987" s="1">
        <v>0</v>
      </c>
      <c r="G4987" s="1">
        <v>4.8</v>
      </c>
      <c r="H4987" s="1">
        <v>8</v>
      </c>
      <c r="I4987" s="1">
        <v>71.5</v>
      </c>
      <c r="J4987" s="1">
        <v>11271</v>
      </c>
      <c r="K4987" s="1">
        <v>47</v>
      </c>
      <c r="L4987" s="1">
        <v>395.1</v>
      </c>
      <c r="M4987" s="1">
        <v>282</v>
      </c>
      <c r="N4987" s="1">
        <v>0</v>
      </c>
      <c r="O4987" s="1">
        <v>1</v>
      </c>
      <c r="P4987" s="1">
        <v>0</v>
      </c>
      <c r="Q4987" s="1">
        <v>0</v>
      </c>
      <c r="R4987" s="1">
        <v>44.53</v>
      </c>
      <c r="S4987" s="1">
        <v>44.75</v>
      </c>
      <c r="T4987" s="1">
        <v>284</v>
      </c>
      <c r="U4987" s="3" t="str">
        <f t="shared" si="77"/>
        <v>2017Plan</v>
      </c>
      <c r="V4987" s="2">
        <f>DATE(A4987,INDEX(Map!$H$1:$H$12,MATCH(B4987,Map!$G$1:$G$12,0),0),1)</f>
        <v>44166</v>
      </c>
      <c r="W4987" t="str">
        <f>IF(AND(V4987&gt;=Map!$K$2,V4987&lt;=Map!$L$2),"Base",IF(AND(V4987&gt;=Map!$K$3,V4987&lt;=Map!$L$3),"Fcst","N/A"))</f>
        <v>N/A</v>
      </c>
      <c r="X4987" t="str">
        <f>INDEX(Map!$B$2:$B$86,MATCH(D4987,Map!$A$2:$A$86,0),0)</f>
        <v>Trimble Co 06</v>
      </c>
      <c r="Y4987" s="7">
        <f>IF(INDEX(Map!$C$2:$C$86,MATCH(D4987,Map!$A$2:$A$86,0),0)="","N/A",E4987*INDEX(Map!$C$2:$C$86,MATCH(D4987,Map!$A$2:$A$86,0),0))</f>
        <v>4.4729999999999999</v>
      </c>
      <c r="Z4987" s="7">
        <f>IF(INDEX(Map!$D$2:$D$86,MATCH(D4987,Map!$A$2:$A$86,0),0)="","N/A",E4987*INDEX(Map!$D$2:$D$86,MATCH(D4987,Map!$A$2:$A$86,0),0))</f>
        <v>1.8269999999999997</v>
      </c>
      <c r="AA4987" t="str">
        <f>INDEX(Map!$E$2:$E$86,MATCH(D4987,Map!$A$2:$A$86,0),0)</f>
        <v>SCCT</v>
      </c>
    </row>
    <row r="4988" spans="1:27" x14ac:dyDescent="0.25">
      <c r="A4988" s="1" t="s">
        <v>122</v>
      </c>
      <c r="B4988" s="1" t="s">
        <v>118</v>
      </c>
      <c r="C4988" s="1">
        <v>31</v>
      </c>
      <c r="D4988" s="1" t="s">
        <v>53</v>
      </c>
      <c r="E4988" s="1">
        <v>7.3</v>
      </c>
      <c r="F4988" s="1">
        <v>0</v>
      </c>
      <c r="G4988" s="1">
        <v>5.5</v>
      </c>
      <c r="H4988" s="1">
        <v>7</v>
      </c>
      <c r="I4988" s="1">
        <v>81.599999999999994</v>
      </c>
      <c r="J4988" s="1">
        <v>11188</v>
      </c>
      <c r="K4988" s="1">
        <v>53</v>
      </c>
      <c r="L4988" s="1">
        <v>395.1</v>
      </c>
      <c r="M4988" s="1">
        <v>322</v>
      </c>
      <c r="N4988" s="1">
        <v>0</v>
      </c>
      <c r="O4988" s="1">
        <v>1</v>
      </c>
      <c r="P4988" s="1">
        <v>0</v>
      </c>
      <c r="Q4988" s="1">
        <v>0</v>
      </c>
      <c r="R4988" s="1">
        <v>44.2</v>
      </c>
      <c r="S4988" s="1">
        <v>44.37</v>
      </c>
      <c r="T4988" s="1">
        <v>324</v>
      </c>
      <c r="U4988" s="3" t="str">
        <f t="shared" si="77"/>
        <v>2017Plan</v>
      </c>
      <c r="V4988" s="2">
        <f>DATE(A4988,INDEX(Map!$H$1:$H$12,MATCH(B4988,Map!$G$1:$G$12,0),0),1)</f>
        <v>44166</v>
      </c>
      <c r="W4988" t="str">
        <f>IF(AND(V4988&gt;=Map!$K$2,V4988&lt;=Map!$L$2),"Base",IF(AND(V4988&gt;=Map!$K$3,V4988&lt;=Map!$L$3),"Fcst","N/A"))</f>
        <v>N/A</v>
      </c>
      <c r="X4988" t="str">
        <f>INDEX(Map!$B$2:$B$86,MATCH(D4988,Map!$A$2:$A$86,0),0)</f>
        <v>Trimble Co 07</v>
      </c>
      <c r="Y4988" s="7">
        <f>IF(INDEX(Map!$C$2:$C$86,MATCH(D4988,Map!$A$2:$A$86,0),0)="","N/A",E4988*INDEX(Map!$C$2:$C$86,MATCH(D4988,Map!$A$2:$A$86,0),0))</f>
        <v>4.5990000000000002</v>
      </c>
      <c r="Z4988" s="7">
        <f>IF(INDEX(Map!$D$2:$D$86,MATCH(D4988,Map!$A$2:$A$86,0),0)="","N/A",E4988*INDEX(Map!$D$2:$D$86,MATCH(D4988,Map!$A$2:$A$86,0),0))</f>
        <v>2.7010000000000001</v>
      </c>
      <c r="AA4988" t="str">
        <f>INDEX(Map!$E$2:$E$86,MATCH(D4988,Map!$A$2:$A$86,0),0)</f>
        <v>SCCT</v>
      </c>
    </row>
    <row r="4989" spans="1:27" x14ac:dyDescent="0.25">
      <c r="A4989" s="1" t="s">
        <v>122</v>
      </c>
      <c r="B4989" s="1" t="s">
        <v>118</v>
      </c>
      <c r="C4989" s="1">
        <v>32</v>
      </c>
      <c r="D4989" s="1" t="s">
        <v>54</v>
      </c>
      <c r="E4989" s="1">
        <v>0.9</v>
      </c>
      <c r="F4989" s="1">
        <v>0</v>
      </c>
      <c r="G4989" s="1">
        <v>0.7</v>
      </c>
      <c r="H4989" s="1">
        <v>2</v>
      </c>
      <c r="I4989" s="1">
        <v>9.6999999999999993</v>
      </c>
      <c r="J4989" s="1">
        <v>10874</v>
      </c>
      <c r="K4989" s="1">
        <v>6</v>
      </c>
      <c r="L4989" s="1">
        <v>395.1</v>
      </c>
      <c r="M4989" s="1">
        <v>38</v>
      </c>
      <c r="N4989" s="1">
        <v>0</v>
      </c>
      <c r="O4989" s="1">
        <v>0</v>
      </c>
      <c r="P4989" s="1">
        <v>0</v>
      </c>
      <c r="Q4989" s="1">
        <v>0</v>
      </c>
      <c r="R4989" s="1">
        <v>42.96</v>
      </c>
      <c r="S4989" s="1">
        <v>43.36</v>
      </c>
      <c r="T4989" s="1">
        <v>39</v>
      </c>
      <c r="U4989" s="3" t="str">
        <f t="shared" si="77"/>
        <v>2017Plan</v>
      </c>
      <c r="V4989" s="2">
        <f>DATE(A4989,INDEX(Map!$H$1:$H$12,MATCH(B4989,Map!$G$1:$G$12,0),0),1)</f>
        <v>44166</v>
      </c>
      <c r="W4989" t="str">
        <f>IF(AND(V4989&gt;=Map!$K$2,V4989&lt;=Map!$L$2),"Base",IF(AND(V4989&gt;=Map!$K$3,V4989&lt;=Map!$L$3),"Fcst","N/A"))</f>
        <v>N/A</v>
      </c>
      <c r="X4989" t="str">
        <f>INDEX(Map!$B$2:$B$86,MATCH(D4989,Map!$A$2:$A$86,0),0)</f>
        <v>Trimble Co 08</v>
      </c>
      <c r="Y4989" s="7">
        <f>IF(INDEX(Map!$C$2:$C$86,MATCH(D4989,Map!$A$2:$A$86,0),0)="","N/A",E4989*INDEX(Map!$C$2:$C$86,MATCH(D4989,Map!$A$2:$A$86,0),0))</f>
        <v>0.56700000000000006</v>
      </c>
      <c r="Z4989" s="7">
        <f>IF(INDEX(Map!$D$2:$D$86,MATCH(D4989,Map!$A$2:$A$86,0),0)="","N/A",E4989*INDEX(Map!$D$2:$D$86,MATCH(D4989,Map!$A$2:$A$86,0),0))</f>
        <v>0.33300000000000002</v>
      </c>
      <c r="AA4989" t="str">
        <f>INDEX(Map!$E$2:$E$86,MATCH(D4989,Map!$A$2:$A$86,0),0)</f>
        <v>SCCT</v>
      </c>
    </row>
    <row r="4990" spans="1:27" x14ac:dyDescent="0.25">
      <c r="A4990" s="1" t="s">
        <v>122</v>
      </c>
      <c r="B4990" s="1" t="s">
        <v>118</v>
      </c>
      <c r="C4990" s="1">
        <v>33</v>
      </c>
      <c r="D4990" s="1" t="s">
        <v>55</v>
      </c>
      <c r="E4990" s="1">
        <v>1.1000000000000001</v>
      </c>
      <c r="F4990" s="1">
        <v>0</v>
      </c>
      <c r="G4990" s="1">
        <v>0.8</v>
      </c>
      <c r="H4990" s="1">
        <v>3</v>
      </c>
      <c r="I4990" s="1">
        <v>12.2</v>
      </c>
      <c r="J4990" s="1">
        <v>11256</v>
      </c>
      <c r="K4990" s="1">
        <v>8</v>
      </c>
      <c r="L4990" s="1">
        <v>395.1</v>
      </c>
      <c r="M4990" s="1">
        <v>48</v>
      </c>
      <c r="N4990" s="1">
        <v>0</v>
      </c>
      <c r="O4990" s="1">
        <v>1</v>
      </c>
      <c r="P4990" s="1">
        <v>0</v>
      </c>
      <c r="Q4990" s="1">
        <v>0</v>
      </c>
      <c r="R4990" s="1">
        <v>44.47</v>
      </c>
      <c r="S4990" s="1">
        <v>44.94</v>
      </c>
      <c r="T4990" s="1">
        <v>49</v>
      </c>
      <c r="U4990" s="3" t="str">
        <f t="shared" si="77"/>
        <v>2017Plan</v>
      </c>
      <c r="V4990" s="2">
        <f>DATE(A4990,INDEX(Map!$H$1:$H$12,MATCH(B4990,Map!$G$1:$G$12,0),0),1)</f>
        <v>44166</v>
      </c>
      <c r="W4990" t="str">
        <f>IF(AND(V4990&gt;=Map!$K$2,V4990&lt;=Map!$L$2),"Base",IF(AND(V4990&gt;=Map!$K$3,V4990&lt;=Map!$L$3),"Fcst","N/A"))</f>
        <v>N/A</v>
      </c>
      <c r="X4990" t="str">
        <f>INDEX(Map!$B$2:$B$86,MATCH(D4990,Map!$A$2:$A$86,0),0)</f>
        <v>Trimble Co 09</v>
      </c>
      <c r="Y4990" s="7">
        <f>IF(INDEX(Map!$C$2:$C$86,MATCH(D4990,Map!$A$2:$A$86,0),0)="","N/A",E4990*INDEX(Map!$C$2:$C$86,MATCH(D4990,Map!$A$2:$A$86,0),0))</f>
        <v>0.69300000000000006</v>
      </c>
      <c r="Z4990" s="7">
        <f>IF(INDEX(Map!$D$2:$D$86,MATCH(D4990,Map!$A$2:$A$86,0),0)="","N/A",E4990*INDEX(Map!$D$2:$D$86,MATCH(D4990,Map!$A$2:$A$86,0),0))</f>
        <v>0.40700000000000003</v>
      </c>
      <c r="AA4990" t="str">
        <f>INDEX(Map!$E$2:$E$86,MATCH(D4990,Map!$A$2:$A$86,0),0)</f>
        <v>SCCT</v>
      </c>
    </row>
    <row r="4991" spans="1:27" x14ac:dyDescent="0.25">
      <c r="A4991" s="1" t="s">
        <v>122</v>
      </c>
      <c r="B4991" s="1" t="s">
        <v>118</v>
      </c>
      <c r="C4991" s="1">
        <v>34</v>
      </c>
      <c r="D4991" s="1" t="s">
        <v>56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S4991" s="1">
        <v>0</v>
      </c>
      <c r="T4991" s="1">
        <v>0</v>
      </c>
      <c r="U4991" s="3" t="str">
        <f t="shared" si="77"/>
        <v>2017Plan</v>
      </c>
      <c r="V4991" s="2">
        <f>DATE(A4991,INDEX(Map!$H$1:$H$12,MATCH(B4991,Map!$G$1:$G$12,0),0),1)</f>
        <v>44166</v>
      </c>
      <c r="W4991" t="str">
        <f>IF(AND(V4991&gt;=Map!$K$2,V4991&lt;=Map!$L$2),"Base",IF(AND(V4991&gt;=Map!$K$3,V4991&lt;=Map!$L$3),"Fcst","N/A"))</f>
        <v>N/A</v>
      </c>
      <c r="X4991" t="str">
        <f>INDEX(Map!$B$2:$B$86,MATCH(D4991,Map!$A$2:$A$86,0),0)</f>
        <v>Trimble Co 10</v>
      </c>
      <c r="Y4991" s="7">
        <f>IF(INDEX(Map!$C$2:$C$86,MATCH(D4991,Map!$A$2:$A$86,0),0)="","N/A",E4991*INDEX(Map!$C$2:$C$86,MATCH(D4991,Map!$A$2:$A$86,0),0))</f>
        <v>0</v>
      </c>
      <c r="Z4991" s="7">
        <f>IF(INDEX(Map!$D$2:$D$86,MATCH(D4991,Map!$A$2:$A$86,0),0)="","N/A",E4991*INDEX(Map!$D$2:$D$86,MATCH(D4991,Map!$A$2:$A$86,0),0))</f>
        <v>0</v>
      </c>
      <c r="AA4991" t="str">
        <f>INDEX(Map!$E$2:$E$86,MATCH(D4991,Map!$A$2:$A$86,0),0)</f>
        <v>SCCT</v>
      </c>
    </row>
    <row r="4992" spans="1:27" x14ac:dyDescent="0.25">
      <c r="A4992" s="1" t="s">
        <v>122</v>
      </c>
      <c r="B4992" s="1" t="s">
        <v>118</v>
      </c>
      <c r="C4992" s="1">
        <v>35</v>
      </c>
      <c r="D4992" s="1" t="s">
        <v>57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  <c r="S4992" s="1">
        <v>0</v>
      </c>
      <c r="T4992" s="1">
        <v>0</v>
      </c>
      <c r="U4992" s="3" t="str">
        <f t="shared" si="77"/>
        <v>2017Plan</v>
      </c>
      <c r="V4992" s="2">
        <f>DATE(A4992,INDEX(Map!$H$1:$H$12,MATCH(B4992,Map!$G$1:$G$12,0),0),1)</f>
        <v>44166</v>
      </c>
      <c r="W4992" t="str">
        <f>IF(AND(V4992&gt;=Map!$K$2,V4992&lt;=Map!$L$2),"Base",IF(AND(V4992&gt;=Map!$K$3,V4992&lt;=Map!$L$3),"Fcst","N/A"))</f>
        <v>N/A</v>
      </c>
      <c r="X4992" t="str">
        <f>INDEX(Map!$B$2:$B$86,MATCH(D4992,Map!$A$2:$A$86,0),0)</f>
        <v>Cane Run 11</v>
      </c>
      <c r="Y4992" s="7" t="str">
        <f>IF(INDEX(Map!$C$2:$C$86,MATCH(D4992,Map!$A$2:$A$86,0),0)="","N/A",E4992*INDEX(Map!$C$2:$C$86,MATCH(D4992,Map!$A$2:$A$86,0),0))</f>
        <v>N/A</v>
      </c>
      <c r="Z4992" s="7">
        <f>IF(INDEX(Map!$D$2:$D$86,MATCH(D4992,Map!$A$2:$A$86,0),0)="","N/A",E4992*INDEX(Map!$D$2:$D$86,MATCH(D4992,Map!$A$2:$A$86,0),0))</f>
        <v>0</v>
      </c>
      <c r="AA4992" t="str">
        <f>INDEX(Map!$E$2:$E$86,MATCH(D4992,Map!$A$2:$A$86,0),0)</f>
        <v>SCCT</v>
      </c>
    </row>
    <row r="4993" spans="1:27" x14ac:dyDescent="0.25">
      <c r="A4993" s="1" t="s">
        <v>122</v>
      </c>
      <c r="B4993" s="1" t="s">
        <v>118</v>
      </c>
      <c r="C4993" s="1">
        <v>36</v>
      </c>
      <c r="D4993" s="1" t="s">
        <v>58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s="3" t="str">
        <f t="shared" si="77"/>
        <v>2017Plan</v>
      </c>
      <c r="V4993" s="2">
        <f>DATE(A4993,INDEX(Map!$H$1:$H$12,MATCH(B4993,Map!$G$1:$G$12,0),0),1)</f>
        <v>44166</v>
      </c>
      <c r="W4993" t="str">
        <f>IF(AND(V4993&gt;=Map!$K$2,V4993&lt;=Map!$L$2),"Base",IF(AND(V4993&gt;=Map!$K$3,V4993&lt;=Map!$L$3),"Fcst","N/A"))</f>
        <v>N/A</v>
      </c>
      <c r="X4993" t="str">
        <f>INDEX(Map!$B$2:$B$86,MATCH(D4993,Map!$A$2:$A$86,0),0)</f>
        <v>Haefling</v>
      </c>
      <c r="Y4993" s="7">
        <f>IF(INDEX(Map!$C$2:$C$86,MATCH(D4993,Map!$A$2:$A$86,0),0)="","N/A",E4993*INDEX(Map!$C$2:$C$86,MATCH(D4993,Map!$A$2:$A$86,0),0))</f>
        <v>0</v>
      </c>
      <c r="Z4993" s="7" t="str">
        <f>IF(INDEX(Map!$D$2:$D$86,MATCH(D4993,Map!$A$2:$A$86,0),0)="","N/A",E4993*INDEX(Map!$D$2:$D$86,MATCH(D4993,Map!$A$2:$A$86,0),0))</f>
        <v>N/A</v>
      </c>
      <c r="AA4993" t="str">
        <f>INDEX(Map!$E$2:$E$86,MATCH(D4993,Map!$A$2:$A$86,0),0)</f>
        <v>SCCT</v>
      </c>
    </row>
    <row r="4994" spans="1:27" x14ac:dyDescent="0.25">
      <c r="A4994" s="1" t="s">
        <v>122</v>
      </c>
      <c r="B4994" s="1" t="s">
        <v>118</v>
      </c>
      <c r="C4994" s="1">
        <v>37</v>
      </c>
      <c r="D4994" s="1" t="s">
        <v>59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</v>
      </c>
      <c r="U4994" s="3" t="str">
        <f t="shared" si="77"/>
        <v>2017Plan</v>
      </c>
      <c r="V4994" s="2">
        <f>DATE(A4994,INDEX(Map!$H$1:$H$12,MATCH(B4994,Map!$G$1:$G$12,0),0),1)</f>
        <v>44166</v>
      </c>
      <c r="W4994" t="str">
        <f>IF(AND(V4994&gt;=Map!$K$2,V4994&lt;=Map!$L$2),"Base",IF(AND(V4994&gt;=Map!$K$3,V4994&lt;=Map!$L$3),"Fcst","N/A"))</f>
        <v>N/A</v>
      </c>
      <c r="X4994" t="str">
        <f>INDEX(Map!$B$2:$B$86,MATCH(D4994,Map!$A$2:$A$86,0),0)</f>
        <v>Paddys Run 11</v>
      </c>
      <c r="Y4994" s="7" t="str">
        <f>IF(INDEX(Map!$C$2:$C$86,MATCH(D4994,Map!$A$2:$A$86,0),0)="","N/A",E4994*INDEX(Map!$C$2:$C$86,MATCH(D4994,Map!$A$2:$A$86,0),0))</f>
        <v>N/A</v>
      </c>
      <c r="Z4994" s="7">
        <f>IF(INDEX(Map!$D$2:$D$86,MATCH(D4994,Map!$A$2:$A$86,0),0)="","N/A",E4994*INDEX(Map!$D$2:$D$86,MATCH(D4994,Map!$A$2:$A$86,0),0))</f>
        <v>0</v>
      </c>
      <c r="AA4994" t="str">
        <f>INDEX(Map!$E$2:$E$86,MATCH(D4994,Map!$A$2:$A$86,0),0)</f>
        <v>SCCT</v>
      </c>
    </row>
    <row r="4995" spans="1:27" x14ac:dyDescent="0.25">
      <c r="A4995" s="1" t="s">
        <v>122</v>
      </c>
      <c r="B4995" s="1" t="s">
        <v>118</v>
      </c>
      <c r="C4995" s="1">
        <v>38</v>
      </c>
      <c r="D4995" s="1" t="s">
        <v>60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  <c r="J4995" s="1">
        <v>0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S4995" s="1">
        <v>0</v>
      </c>
      <c r="T4995" s="1">
        <v>0</v>
      </c>
      <c r="U4995" s="3" t="str">
        <f t="shared" si="77"/>
        <v>2017Plan</v>
      </c>
      <c r="V4995" s="2">
        <f>DATE(A4995,INDEX(Map!$H$1:$H$12,MATCH(B4995,Map!$G$1:$G$12,0),0),1)</f>
        <v>44166</v>
      </c>
      <c r="W4995" t="str">
        <f>IF(AND(V4995&gt;=Map!$K$2,V4995&lt;=Map!$L$2),"Base",IF(AND(V4995&gt;=Map!$K$3,V4995&lt;=Map!$L$3),"Fcst","N/A"))</f>
        <v>N/A</v>
      </c>
      <c r="X4995" t="str">
        <f>INDEX(Map!$B$2:$B$86,MATCH(D4995,Map!$A$2:$A$86,0),0)</f>
        <v>Paddys Run 12</v>
      </c>
      <c r="Y4995" s="7" t="str">
        <f>IF(INDEX(Map!$C$2:$C$86,MATCH(D4995,Map!$A$2:$A$86,0),0)="","N/A",E4995*INDEX(Map!$C$2:$C$86,MATCH(D4995,Map!$A$2:$A$86,0),0))</f>
        <v>N/A</v>
      </c>
      <c r="Z4995" s="7">
        <f>IF(INDEX(Map!$D$2:$D$86,MATCH(D4995,Map!$A$2:$A$86,0),0)="","N/A",E4995*INDEX(Map!$D$2:$D$86,MATCH(D4995,Map!$A$2:$A$86,0),0))</f>
        <v>0</v>
      </c>
      <c r="AA4995" t="str">
        <f>INDEX(Map!$E$2:$E$86,MATCH(D4995,Map!$A$2:$A$86,0),0)</f>
        <v>SCCT</v>
      </c>
    </row>
    <row r="4996" spans="1:27" x14ac:dyDescent="0.25">
      <c r="A4996" s="1" t="s">
        <v>122</v>
      </c>
      <c r="B4996" s="1" t="s">
        <v>118</v>
      </c>
      <c r="C4996" s="1">
        <v>39</v>
      </c>
      <c r="D4996" s="1" t="s">
        <v>61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  <c r="J4996" s="1">
        <v>0</v>
      </c>
      <c r="K4996" s="1">
        <v>0</v>
      </c>
      <c r="L4996" s="1">
        <v>0</v>
      </c>
      <c r="M4996" s="1">
        <v>0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S4996" s="1">
        <v>0</v>
      </c>
      <c r="T4996" s="1">
        <v>0</v>
      </c>
      <c r="U4996" s="3" t="str">
        <f t="shared" ref="U4996:U5059" si="78">U4995</f>
        <v>2017Plan</v>
      </c>
      <c r="V4996" s="2">
        <f>DATE(A4996,INDEX(Map!$H$1:$H$12,MATCH(B4996,Map!$G$1:$G$12,0),0),1)</f>
        <v>44166</v>
      </c>
      <c r="W4996" t="str">
        <f>IF(AND(V4996&gt;=Map!$K$2,V4996&lt;=Map!$L$2),"Base",IF(AND(V4996&gt;=Map!$K$3,V4996&lt;=Map!$L$3),"Fcst","N/A"))</f>
        <v>N/A</v>
      </c>
      <c r="X4996" t="str">
        <f>INDEX(Map!$B$2:$B$86,MATCH(D4996,Map!$A$2:$A$86,0),0)</f>
        <v>Zorn 1</v>
      </c>
      <c r="Y4996" s="7" t="str">
        <f>IF(INDEX(Map!$C$2:$C$86,MATCH(D4996,Map!$A$2:$A$86,0),0)="","N/A",E4996*INDEX(Map!$C$2:$C$86,MATCH(D4996,Map!$A$2:$A$86,0),0))</f>
        <v>N/A</v>
      </c>
      <c r="Z4996" s="7">
        <f>IF(INDEX(Map!$D$2:$D$86,MATCH(D4996,Map!$A$2:$A$86,0),0)="","N/A",E4996*INDEX(Map!$D$2:$D$86,MATCH(D4996,Map!$A$2:$A$86,0),0))</f>
        <v>0</v>
      </c>
      <c r="AA4996" t="str">
        <f>INDEX(Map!$E$2:$E$86,MATCH(D4996,Map!$A$2:$A$86,0),0)</f>
        <v>SCCT</v>
      </c>
    </row>
    <row r="4997" spans="1:27" x14ac:dyDescent="0.25">
      <c r="A4997" s="1" t="s">
        <v>122</v>
      </c>
      <c r="B4997" s="1" t="s">
        <v>118</v>
      </c>
      <c r="C4997" s="1">
        <v>40</v>
      </c>
      <c r="D4997" s="1" t="s">
        <v>62</v>
      </c>
      <c r="E4997" s="1">
        <v>9.4</v>
      </c>
      <c r="F4997" s="1">
        <v>0</v>
      </c>
      <c r="G4997" s="1">
        <v>40.200000000000003</v>
      </c>
      <c r="H4997" s="1">
        <v>38</v>
      </c>
      <c r="I4997" s="1" t="s">
        <v>63</v>
      </c>
      <c r="J4997" s="1" t="s">
        <v>63</v>
      </c>
      <c r="K4997" s="1">
        <v>308</v>
      </c>
      <c r="L4997" s="1">
        <v>0</v>
      </c>
      <c r="M4997" s="1">
        <v>0</v>
      </c>
      <c r="N4997" s="1" t="s">
        <v>63</v>
      </c>
      <c r="O4997" s="1">
        <v>0</v>
      </c>
      <c r="P4997" s="1">
        <v>0</v>
      </c>
      <c r="Q4997" s="1">
        <v>0</v>
      </c>
      <c r="R4997" s="1">
        <v>0</v>
      </c>
      <c r="S4997" s="1">
        <v>0</v>
      </c>
      <c r="T4997" s="1">
        <v>0</v>
      </c>
      <c r="U4997" s="3" t="str">
        <f t="shared" si="78"/>
        <v>2017Plan</v>
      </c>
      <c r="V4997" s="2">
        <f>DATE(A4997,INDEX(Map!$H$1:$H$12,MATCH(B4997,Map!$G$1:$G$12,0),0),1)</f>
        <v>44166</v>
      </c>
      <c r="W4997" t="str">
        <f>IF(AND(V4997&gt;=Map!$K$2,V4997&lt;=Map!$L$2),"Base",IF(AND(V4997&gt;=Map!$K$3,V4997&lt;=Map!$L$3),"Fcst","N/A"))</f>
        <v>N/A</v>
      </c>
      <c r="X4997" t="str">
        <f>INDEX(Map!$B$2:$B$86,MATCH(D4997,Map!$A$2:$A$86,0),0)</f>
        <v>Dix Dam</v>
      </c>
      <c r="Y4997" s="7">
        <f>IF(INDEX(Map!$C$2:$C$86,MATCH(D4997,Map!$A$2:$A$86,0),0)="","N/A",E4997*INDEX(Map!$C$2:$C$86,MATCH(D4997,Map!$A$2:$A$86,0),0))</f>
        <v>9.4</v>
      </c>
      <c r="Z4997" s="7" t="str">
        <f>IF(INDEX(Map!$D$2:$D$86,MATCH(D4997,Map!$A$2:$A$86,0),0)="","N/A",E4997*INDEX(Map!$D$2:$D$86,MATCH(D4997,Map!$A$2:$A$86,0),0))</f>
        <v>N/A</v>
      </c>
      <c r="AA4997" t="str">
        <f>INDEX(Map!$E$2:$E$86,MATCH(D4997,Map!$A$2:$A$86,0),0)</f>
        <v>Hydro</v>
      </c>
    </row>
    <row r="4998" spans="1:27" x14ac:dyDescent="0.25">
      <c r="A4998" s="1" t="s">
        <v>122</v>
      </c>
      <c r="B4998" s="1" t="s">
        <v>118</v>
      </c>
      <c r="C4998" s="1">
        <v>41</v>
      </c>
      <c r="D4998" s="1" t="s">
        <v>64</v>
      </c>
      <c r="E4998" s="1">
        <v>20.7</v>
      </c>
      <c r="F4998" s="1">
        <v>0</v>
      </c>
      <c r="G4998" s="1">
        <v>100</v>
      </c>
      <c r="H4998" s="1">
        <v>0</v>
      </c>
      <c r="I4998" s="1" t="s">
        <v>63</v>
      </c>
      <c r="J4998" s="1" t="s">
        <v>63</v>
      </c>
      <c r="K4998" s="1">
        <v>744</v>
      </c>
      <c r="L4998" s="1">
        <v>0</v>
      </c>
      <c r="M4998" s="1">
        <v>0</v>
      </c>
      <c r="N4998" s="1" t="s">
        <v>63</v>
      </c>
      <c r="O4998" s="1">
        <v>0</v>
      </c>
      <c r="P4998" s="1">
        <v>0</v>
      </c>
      <c r="Q4998" s="1">
        <v>0</v>
      </c>
      <c r="R4998" s="1">
        <v>0</v>
      </c>
      <c r="S4998" s="1">
        <v>0</v>
      </c>
      <c r="T4998" s="1">
        <v>0</v>
      </c>
      <c r="U4998" s="3" t="str">
        <f t="shared" si="78"/>
        <v>2017Plan</v>
      </c>
      <c r="V4998" s="2">
        <f>DATE(A4998,INDEX(Map!$H$1:$H$12,MATCH(B4998,Map!$G$1:$G$12,0),0),1)</f>
        <v>44166</v>
      </c>
      <c r="W4998" t="str">
        <f>IF(AND(V4998&gt;=Map!$K$2,V4998&lt;=Map!$L$2),"Base",IF(AND(V4998&gt;=Map!$K$3,V4998&lt;=Map!$L$3),"Fcst","N/A"))</f>
        <v>N/A</v>
      </c>
      <c r="X4998" t="str">
        <f>INDEX(Map!$B$2:$B$86,MATCH(D4998,Map!$A$2:$A$86,0),0)</f>
        <v>Ohio Falls</v>
      </c>
      <c r="Y4998" s="7" t="str">
        <f>IF(INDEX(Map!$C$2:$C$86,MATCH(D4998,Map!$A$2:$A$86,0),0)="","N/A",E4998*INDEX(Map!$C$2:$C$86,MATCH(D4998,Map!$A$2:$A$86,0),0))</f>
        <v>N/A</v>
      </c>
      <c r="Z4998" s="7">
        <f>IF(INDEX(Map!$D$2:$D$86,MATCH(D4998,Map!$A$2:$A$86,0),0)="","N/A",E4998*INDEX(Map!$D$2:$D$86,MATCH(D4998,Map!$A$2:$A$86,0),0))</f>
        <v>20.7</v>
      </c>
      <c r="AA4998" t="str">
        <f>INDEX(Map!$E$2:$E$86,MATCH(D4998,Map!$A$2:$A$86,0),0)</f>
        <v>Hydro</v>
      </c>
    </row>
    <row r="4999" spans="1:27" x14ac:dyDescent="0.25">
      <c r="A4999" s="1" t="s">
        <v>122</v>
      </c>
      <c r="B4999" s="1" t="s">
        <v>118</v>
      </c>
      <c r="C4999" s="1">
        <v>42</v>
      </c>
      <c r="D4999" s="1" t="s">
        <v>65</v>
      </c>
      <c r="E4999" s="1">
        <v>0.9</v>
      </c>
      <c r="F4999" s="1">
        <v>0</v>
      </c>
      <c r="G4999" s="1">
        <v>100</v>
      </c>
      <c r="H4999" s="1">
        <v>0</v>
      </c>
      <c r="I4999" s="1" t="s">
        <v>63</v>
      </c>
      <c r="J4999" s="1" t="s">
        <v>63</v>
      </c>
      <c r="K4999" s="1">
        <v>744</v>
      </c>
      <c r="L4999" s="1">
        <v>0</v>
      </c>
      <c r="M4999" s="1">
        <v>0</v>
      </c>
      <c r="N4999" s="1" t="s">
        <v>63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</v>
      </c>
      <c r="U4999" s="3" t="str">
        <f t="shared" si="78"/>
        <v>2017Plan</v>
      </c>
      <c r="V4999" s="2">
        <f>DATE(A4999,INDEX(Map!$H$1:$H$12,MATCH(B4999,Map!$G$1:$G$12,0),0),1)</f>
        <v>44166</v>
      </c>
      <c r="W4999" t="str">
        <f>IF(AND(V4999&gt;=Map!$K$2,V4999&lt;=Map!$L$2),"Base",IF(AND(V4999&gt;=Map!$K$3,V4999&lt;=Map!$L$3),"Fcst","N/A"))</f>
        <v>N/A</v>
      </c>
      <c r="X4999" t="str">
        <f>INDEX(Map!$B$2:$B$86,MATCH(D4999,Map!$A$2:$A$86,0),0)</f>
        <v>Brown Solar</v>
      </c>
      <c r="Y4999" s="7">
        <f>IF(INDEX(Map!$C$2:$C$86,MATCH(D4999,Map!$A$2:$A$86,0),0)="","N/A",E4999*INDEX(Map!$C$2:$C$86,MATCH(D4999,Map!$A$2:$A$86,0),0))</f>
        <v>0.54900000000000004</v>
      </c>
      <c r="Z4999" s="7">
        <f>IF(INDEX(Map!$D$2:$D$86,MATCH(D4999,Map!$A$2:$A$86,0),0)="","N/A",E4999*INDEX(Map!$D$2:$D$86,MATCH(D4999,Map!$A$2:$A$86,0),0))</f>
        <v>0.35100000000000003</v>
      </c>
      <c r="AA4999" t="str">
        <f>INDEX(Map!$E$2:$E$86,MATCH(D4999,Map!$A$2:$A$86,0),0)</f>
        <v>Solar</v>
      </c>
    </row>
    <row r="5000" spans="1:27" x14ac:dyDescent="0.25">
      <c r="A5000" s="1" t="s">
        <v>122</v>
      </c>
      <c r="B5000" s="1" t="s">
        <v>118</v>
      </c>
      <c r="C5000" s="1">
        <v>43</v>
      </c>
      <c r="D5000" s="1" t="s">
        <v>66</v>
      </c>
      <c r="E5000" s="1">
        <v>11.5</v>
      </c>
      <c r="F5000" s="1">
        <v>0</v>
      </c>
      <c r="G5000" s="1">
        <v>100</v>
      </c>
      <c r="H5000" s="1">
        <v>0</v>
      </c>
      <c r="I5000" s="1">
        <v>1153.2</v>
      </c>
      <c r="J5000" s="1">
        <v>100000</v>
      </c>
      <c r="K5000" s="1">
        <v>744</v>
      </c>
      <c r="L5000" s="1">
        <v>28.3</v>
      </c>
      <c r="M5000" s="1">
        <v>327</v>
      </c>
      <c r="N5000" s="1">
        <v>0</v>
      </c>
      <c r="O5000" s="1">
        <v>0</v>
      </c>
      <c r="P5000" s="1">
        <v>0</v>
      </c>
      <c r="Q5000" s="1">
        <v>0</v>
      </c>
      <c r="R5000" s="1">
        <v>28.32</v>
      </c>
      <c r="S5000" s="1">
        <v>28.32</v>
      </c>
      <c r="T5000" s="1">
        <v>327</v>
      </c>
      <c r="U5000" s="3" t="str">
        <f t="shared" si="78"/>
        <v>2017Plan</v>
      </c>
      <c r="V5000" s="2">
        <f>DATE(A5000,INDEX(Map!$H$1:$H$12,MATCH(B5000,Map!$G$1:$G$12,0),0),1)</f>
        <v>44166</v>
      </c>
      <c r="W5000" t="str">
        <f>IF(AND(V5000&gt;=Map!$K$2,V5000&lt;=Map!$L$2),"Base",IF(AND(V5000&gt;=Map!$K$3,V5000&lt;=Map!$L$3),"Fcst","N/A"))</f>
        <v>N/A</v>
      </c>
      <c r="X5000" t="str">
        <f>INDEX(Map!$B$2:$B$86,MATCH(D5000,Map!$A$2:$A$86,0),0)</f>
        <v>OVEC</v>
      </c>
      <c r="Y5000" s="7">
        <f>IF(INDEX(Map!$C$2:$C$86,MATCH(D5000,Map!$A$2:$A$86,0),0)="","N/A",E5000*INDEX(Map!$C$2:$C$86,MATCH(D5000,Map!$A$2:$A$86,0),0))</f>
        <v>11.5</v>
      </c>
      <c r="Z5000" s="7" t="str">
        <f>IF(INDEX(Map!$D$2:$D$86,MATCH(D5000,Map!$A$2:$A$86,0),0)="","N/A",E5000*INDEX(Map!$D$2:$D$86,MATCH(D5000,Map!$A$2:$A$86,0),0))</f>
        <v>N/A</v>
      </c>
      <c r="AA5000" t="str">
        <f>INDEX(Map!$E$2:$E$86,MATCH(D5000,Map!$A$2:$A$86,0),0)</f>
        <v>Coal</v>
      </c>
    </row>
    <row r="5001" spans="1:27" x14ac:dyDescent="0.25">
      <c r="A5001" s="1" t="s">
        <v>122</v>
      </c>
      <c r="B5001" s="1" t="s">
        <v>118</v>
      </c>
      <c r="C5001" s="1">
        <v>44</v>
      </c>
      <c r="D5001" s="1" t="s">
        <v>67</v>
      </c>
      <c r="E5001" s="1">
        <v>2.8</v>
      </c>
      <c r="F5001" s="1">
        <v>0</v>
      </c>
      <c r="G5001" s="1">
        <v>11.3</v>
      </c>
      <c r="H5001" s="1">
        <v>27</v>
      </c>
      <c r="I5001" s="1">
        <v>277.2</v>
      </c>
      <c r="J5001" s="1">
        <v>100000</v>
      </c>
      <c r="K5001" s="1">
        <v>84</v>
      </c>
      <c r="L5001" s="1">
        <v>28.3</v>
      </c>
      <c r="M5001" s="1">
        <v>78</v>
      </c>
      <c r="N5001" s="1">
        <v>0</v>
      </c>
      <c r="O5001" s="1">
        <v>0</v>
      </c>
      <c r="P5001" s="1">
        <v>0</v>
      </c>
      <c r="Q5001" s="1">
        <v>0</v>
      </c>
      <c r="R5001" s="1">
        <v>28.32</v>
      </c>
      <c r="S5001" s="1">
        <v>28.32</v>
      </c>
      <c r="T5001" s="1">
        <v>78</v>
      </c>
      <c r="U5001" s="3" t="str">
        <f t="shared" si="78"/>
        <v>2017Plan</v>
      </c>
      <c r="V5001" s="2">
        <f>DATE(A5001,INDEX(Map!$H$1:$H$12,MATCH(B5001,Map!$G$1:$G$12,0),0),1)</f>
        <v>44166</v>
      </c>
      <c r="W5001" t="str">
        <f>IF(AND(V5001&gt;=Map!$K$2,V5001&lt;=Map!$L$2),"Base",IF(AND(V5001&gt;=Map!$K$3,V5001&lt;=Map!$L$3),"Fcst","N/A"))</f>
        <v>N/A</v>
      </c>
      <c r="X5001" t="str">
        <f>INDEX(Map!$B$2:$B$86,MATCH(D5001,Map!$A$2:$A$86,0),0)</f>
        <v>OVEC</v>
      </c>
      <c r="Y5001" s="7">
        <f>IF(INDEX(Map!$C$2:$C$86,MATCH(D5001,Map!$A$2:$A$86,0),0)="","N/A",E5001*INDEX(Map!$C$2:$C$86,MATCH(D5001,Map!$A$2:$A$86,0),0))</f>
        <v>2.8</v>
      </c>
      <c r="Z5001" s="7" t="str">
        <f>IF(INDEX(Map!$D$2:$D$86,MATCH(D5001,Map!$A$2:$A$86,0),0)="","N/A",E5001*INDEX(Map!$D$2:$D$86,MATCH(D5001,Map!$A$2:$A$86,0),0))</f>
        <v>N/A</v>
      </c>
      <c r="AA5001" t="str">
        <f>INDEX(Map!$E$2:$E$86,MATCH(D5001,Map!$A$2:$A$86,0),0)</f>
        <v>Coal</v>
      </c>
    </row>
    <row r="5002" spans="1:27" x14ac:dyDescent="0.25">
      <c r="A5002" s="1" t="s">
        <v>122</v>
      </c>
      <c r="B5002" s="1" t="s">
        <v>118</v>
      </c>
      <c r="C5002" s="1">
        <v>45</v>
      </c>
      <c r="D5002" s="1" t="s">
        <v>68</v>
      </c>
      <c r="E5002" s="1">
        <v>25.7</v>
      </c>
      <c r="F5002" s="1">
        <v>0</v>
      </c>
      <c r="G5002" s="1">
        <v>100</v>
      </c>
      <c r="H5002" s="1">
        <v>0</v>
      </c>
      <c r="I5002" s="1">
        <v>2566.8000000000002</v>
      </c>
      <c r="J5002" s="1">
        <v>100000</v>
      </c>
      <c r="K5002" s="1">
        <v>744</v>
      </c>
      <c r="L5002" s="1">
        <v>28.3</v>
      </c>
      <c r="M5002" s="1">
        <v>727</v>
      </c>
      <c r="N5002" s="1">
        <v>0</v>
      </c>
      <c r="O5002" s="1">
        <v>0</v>
      </c>
      <c r="P5002" s="1">
        <v>0</v>
      </c>
      <c r="Q5002" s="1">
        <v>0</v>
      </c>
      <c r="R5002" s="1">
        <v>28.32</v>
      </c>
      <c r="S5002" s="1">
        <v>28.32</v>
      </c>
      <c r="T5002" s="1">
        <v>727</v>
      </c>
      <c r="U5002" s="3" t="str">
        <f t="shared" si="78"/>
        <v>2017Plan</v>
      </c>
      <c r="V5002" s="2">
        <f>DATE(A5002,INDEX(Map!$H$1:$H$12,MATCH(B5002,Map!$G$1:$G$12,0),0),1)</f>
        <v>44166</v>
      </c>
      <c r="W5002" t="str">
        <f>IF(AND(V5002&gt;=Map!$K$2,V5002&lt;=Map!$L$2),"Base",IF(AND(V5002&gt;=Map!$K$3,V5002&lt;=Map!$L$3),"Fcst","N/A"))</f>
        <v>N/A</v>
      </c>
      <c r="X5002" t="str">
        <f>INDEX(Map!$B$2:$B$86,MATCH(D5002,Map!$A$2:$A$86,0),0)</f>
        <v>OVEC</v>
      </c>
      <c r="Y5002" s="7" t="str">
        <f>IF(INDEX(Map!$C$2:$C$86,MATCH(D5002,Map!$A$2:$A$86,0),0)="","N/A",E5002*INDEX(Map!$C$2:$C$86,MATCH(D5002,Map!$A$2:$A$86,0),0))</f>
        <v>N/A</v>
      </c>
      <c r="Z5002" s="7">
        <f>IF(INDEX(Map!$D$2:$D$86,MATCH(D5002,Map!$A$2:$A$86,0),0)="","N/A",E5002*INDEX(Map!$D$2:$D$86,MATCH(D5002,Map!$A$2:$A$86,0),0))</f>
        <v>25.7</v>
      </c>
      <c r="AA5002" t="str">
        <f>INDEX(Map!$E$2:$E$86,MATCH(D5002,Map!$A$2:$A$86,0),0)</f>
        <v>Coal</v>
      </c>
    </row>
    <row r="5003" spans="1:27" x14ac:dyDescent="0.25">
      <c r="A5003" s="1" t="s">
        <v>122</v>
      </c>
      <c r="B5003" s="1" t="s">
        <v>118</v>
      </c>
      <c r="C5003" s="1">
        <v>46</v>
      </c>
      <c r="D5003" s="1" t="s">
        <v>69</v>
      </c>
      <c r="E5003" s="1">
        <v>10.8</v>
      </c>
      <c r="F5003" s="1">
        <v>0</v>
      </c>
      <c r="G5003" s="1">
        <v>19.399999999999999</v>
      </c>
      <c r="H5003" s="1">
        <v>49</v>
      </c>
      <c r="I5003" s="1">
        <v>1076.5999999999999</v>
      </c>
      <c r="J5003" s="1">
        <v>100000</v>
      </c>
      <c r="K5003" s="1">
        <v>144</v>
      </c>
      <c r="L5003" s="1">
        <v>28.3</v>
      </c>
      <c r="M5003" s="1">
        <v>305</v>
      </c>
      <c r="N5003" s="1">
        <v>0</v>
      </c>
      <c r="O5003" s="1">
        <v>0</v>
      </c>
      <c r="P5003" s="1">
        <v>0</v>
      </c>
      <c r="Q5003" s="1">
        <v>0</v>
      </c>
      <c r="R5003" s="1">
        <v>28.32</v>
      </c>
      <c r="S5003" s="1">
        <v>28.32</v>
      </c>
      <c r="T5003" s="1">
        <v>305</v>
      </c>
      <c r="U5003" s="3" t="str">
        <f t="shared" si="78"/>
        <v>2017Plan</v>
      </c>
      <c r="V5003" s="2">
        <f>DATE(A5003,INDEX(Map!$H$1:$H$12,MATCH(B5003,Map!$G$1:$G$12,0),0),1)</f>
        <v>44166</v>
      </c>
      <c r="W5003" t="str">
        <f>IF(AND(V5003&gt;=Map!$K$2,V5003&lt;=Map!$L$2),"Base",IF(AND(V5003&gt;=Map!$K$3,V5003&lt;=Map!$L$3),"Fcst","N/A"))</f>
        <v>N/A</v>
      </c>
      <c r="X5003" t="str">
        <f>INDEX(Map!$B$2:$B$86,MATCH(D5003,Map!$A$2:$A$86,0),0)</f>
        <v>OVEC</v>
      </c>
      <c r="Y5003" s="7" t="str">
        <f>IF(INDEX(Map!$C$2:$C$86,MATCH(D5003,Map!$A$2:$A$86,0),0)="","N/A",E5003*INDEX(Map!$C$2:$C$86,MATCH(D5003,Map!$A$2:$A$86,0),0))</f>
        <v>N/A</v>
      </c>
      <c r="Z5003" s="7">
        <f>IF(INDEX(Map!$D$2:$D$86,MATCH(D5003,Map!$A$2:$A$86,0),0)="","N/A",E5003*INDEX(Map!$D$2:$D$86,MATCH(D5003,Map!$A$2:$A$86,0),0))</f>
        <v>10.8</v>
      </c>
      <c r="AA5003" t="str">
        <f>INDEX(Map!$E$2:$E$86,MATCH(D5003,Map!$A$2:$A$86,0),0)</f>
        <v>Coal</v>
      </c>
    </row>
    <row r="5004" spans="1:27" x14ac:dyDescent="0.25">
      <c r="A5004" s="1" t="s">
        <v>122</v>
      </c>
      <c r="B5004" s="1" t="s">
        <v>118</v>
      </c>
      <c r="C5004" s="1">
        <v>47</v>
      </c>
      <c r="D5004" s="1" t="s">
        <v>70</v>
      </c>
      <c r="E5004" s="1">
        <v>0</v>
      </c>
      <c r="F5004" s="1">
        <v>0</v>
      </c>
      <c r="G5004" s="1">
        <v>0</v>
      </c>
      <c r="H5004" s="1">
        <v>0</v>
      </c>
      <c r="I5004" s="1" t="s">
        <v>63</v>
      </c>
      <c r="J5004" s="1" t="s">
        <v>63</v>
      </c>
      <c r="K5004" s="1">
        <v>0</v>
      </c>
      <c r="L5004" s="1">
        <v>0</v>
      </c>
      <c r="M5004" s="1">
        <v>0</v>
      </c>
      <c r="N5004" s="1" t="s">
        <v>63</v>
      </c>
      <c r="O5004" s="1">
        <v>0</v>
      </c>
      <c r="P5004" s="1">
        <v>0</v>
      </c>
      <c r="Q5004" s="1">
        <v>0</v>
      </c>
      <c r="R5004" s="1">
        <v>0</v>
      </c>
      <c r="S5004" s="1">
        <v>0</v>
      </c>
      <c r="T5004" s="1">
        <v>0</v>
      </c>
      <c r="U5004" s="3" t="str">
        <f t="shared" si="78"/>
        <v>2017Plan</v>
      </c>
      <c r="V5004" s="2">
        <f>DATE(A5004,INDEX(Map!$H$1:$H$12,MATCH(B5004,Map!$G$1:$G$12,0),0),1)</f>
        <v>44166</v>
      </c>
      <c r="W5004" t="str">
        <f>IF(AND(V5004&gt;=Map!$K$2,V5004&lt;=Map!$L$2),"Base",IF(AND(V5004&gt;=Map!$K$3,V5004&lt;=Map!$L$3),"Fcst","N/A"))</f>
        <v>N/A</v>
      </c>
      <c r="X5004" t="str">
        <f>INDEX(Map!$B$2:$B$86,MATCH(D5004,Map!$A$2:$A$86,0),0)</f>
        <v>N/A</v>
      </c>
      <c r="Y5004" s="7" t="str">
        <f>IF(INDEX(Map!$C$2:$C$86,MATCH(D5004,Map!$A$2:$A$86,0),0)="","N/A",E5004*INDEX(Map!$C$2:$C$86,MATCH(D5004,Map!$A$2:$A$86,0),0))</f>
        <v>N/A</v>
      </c>
      <c r="Z5004" s="7" t="str">
        <f>IF(INDEX(Map!$D$2:$D$86,MATCH(D5004,Map!$A$2:$A$86,0),0)="","N/A",E5004*INDEX(Map!$D$2:$D$86,MATCH(D5004,Map!$A$2:$A$86,0),0))</f>
        <v>N/A</v>
      </c>
      <c r="AA5004" t="str">
        <f>INDEX(Map!$E$2:$E$86,MATCH(D5004,Map!$A$2:$A$86,0),0)</f>
        <v>Purchases</v>
      </c>
    </row>
    <row r="5005" spans="1:27" x14ac:dyDescent="0.25">
      <c r="A5005" s="1" t="s">
        <v>122</v>
      </c>
      <c r="B5005" s="1" t="s">
        <v>118</v>
      </c>
      <c r="C5005" s="1">
        <v>48</v>
      </c>
      <c r="D5005" s="1" t="s">
        <v>71</v>
      </c>
      <c r="E5005" s="1">
        <v>0</v>
      </c>
      <c r="F5005" s="1">
        <v>0</v>
      </c>
      <c r="G5005" s="1">
        <v>0</v>
      </c>
      <c r="H5005" s="1">
        <v>0</v>
      </c>
      <c r="I5005" s="1" t="s">
        <v>63</v>
      </c>
      <c r="J5005" s="1" t="s">
        <v>63</v>
      </c>
      <c r="K5005" s="1">
        <v>0</v>
      </c>
      <c r="L5005" s="1">
        <v>0</v>
      </c>
      <c r="M5005" s="1">
        <v>0</v>
      </c>
      <c r="N5005" s="1" t="s">
        <v>63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</v>
      </c>
      <c r="U5005" s="3" t="str">
        <f t="shared" si="78"/>
        <v>2017Plan</v>
      </c>
      <c r="V5005" s="2">
        <f>DATE(A5005,INDEX(Map!$H$1:$H$12,MATCH(B5005,Map!$G$1:$G$12,0),0),1)</f>
        <v>44166</v>
      </c>
      <c r="W5005" t="str">
        <f>IF(AND(V5005&gt;=Map!$K$2,V5005&lt;=Map!$L$2),"Base",IF(AND(V5005&gt;=Map!$K$3,V5005&lt;=Map!$L$3),"Fcst","N/A"))</f>
        <v>N/A</v>
      </c>
      <c r="X5005" t="str">
        <f>INDEX(Map!$B$2:$B$86,MATCH(D5005,Map!$A$2:$A$86,0),0)</f>
        <v>N/A</v>
      </c>
      <c r="Y5005" s="7" t="str">
        <f>IF(INDEX(Map!$C$2:$C$86,MATCH(D5005,Map!$A$2:$A$86,0),0)="","N/A",E5005*INDEX(Map!$C$2:$C$86,MATCH(D5005,Map!$A$2:$A$86,0),0))</f>
        <v>N/A</v>
      </c>
      <c r="Z5005" s="7" t="str">
        <f>IF(INDEX(Map!$D$2:$D$86,MATCH(D5005,Map!$A$2:$A$86,0),0)="","N/A",E5005*INDEX(Map!$D$2:$D$86,MATCH(D5005,Map!$A$2:$A$86,0),0))</f>
        <v>N/A</v>
      </c>
      <c r="AA5005" t="str">
        <f>INDEX(Map!$E$2:$E$86,MATCH(D5005,Map!$A$2:$A$86,0),0)</f>
        <v>Purchases</v>
      </c>
    </row>
    <row r="5006" spans="1:27" x14ac:dyDescent="0.25">
      <c r="A5006" s="1" t="s">
        <v>122</v>
      </c>
      <c r="B5006" s="1" t="s">
        <v>118</v>
      </c>
      <c r="C5006" s="1">
        <v>49</v>
      </c>
      <c r="D5006" s="1" t="s">
        <v>72</v>
      </c>
      <c r="E5006" s="1">
        <v>0</v>
      </c>
      <c r="F5006" s="1">
        <v>0</v>
      </c>
      <c r="G5006" s="1">
        <v>0</v>
      </c>
      <c r="H5006" s="1">
        <v>0</v>
      </c>
      <c r="I5006" s="1" t="s">
        <v>63</v>
      </c>
      <c r="J5006" s="1" t="s">
        <v>63</v>
      </c>
      <c r="K5006" s="1">
        <v>0</v>
      </c>
      <c r="L5006" s="1">
        <v>0</v>
      </c>
      <c r="M5006" s="1">
        <v>0</v>
      </c>
      <c r="N5006" s="1" t="s">
        <v>63</v>
      </c>
      <c r="O5006" s="1">
        <v>0</v>
      </c>
      <c r="P5006" s="1">
        <v>0</v>
      </c>
      <c r="Q5006" s="1">
        <v>0</v>
      </c>
      <c r="R5006" s="1">
        <v>0</v>
      </c>
      <c r="S5006" s="1">
        <v>0</v>
      </c>
      <c r="T5006" s="1">
        <v>0</v>
      </c>
      <c r="U5006" s="3" t="str">
        <f t="shared" si="78"/>
        <v>2017Plan</v>
      </c>
      <c r="V5006" s="2">
        <f>DATE(A5006,INDEX(Map!$H$1:$H$12,MATCH(B5006,Map!$G$1:$G$12,0),0),1)</f>
        <v>44166</v>
      </c>
      <c r="W5006" t="str">
        <f>IF(AND(V5006&gt;=Map!$K$2,V5006&lt;=Map!$L$2),"Base",IF(AND(V5006&gt;=Map!$K$3,V5006&lt;=Map!$L$3),"Fcst","N/A"))</f>
        <v>N/A</v>
      </c>
      <c r="X5006" t="str">
        <f>INDEX(Map!$B$2:$B$86,MATCH(D5006,Map!$A$2:$A$86,0),0)</f>
        <v>N/A</v>
      </c>
      <c r="Y5006" s="7" t="str">
        <f>IF(INDEX(Map!$C$2:$C$86,MATCH(D5006,Map!$A$2:$A$86,0),0)="","N/A",E5006*INDEX(Map!$C$2:$C$86,MATCH(D5006,Map!$A$2:$A$86,0),0))</f>
        <v>N/A</v>
      </c>
      <c r="Z5006" s="7" t="str">
        <f>IF(INDEX(Map!$D$2:$D$86,MATCH(D5006,Map!$A$2:$A$86,0),0)="","N/A",E5006*INDEX(Map!$D$2:$D$86,MATCH(D5006,Map!$A$2:$A$86,0),0))</f>
        <v>N/A</v>
      </c>
      <c r="AA5006" t="str">
        <f>INDEX(Map!$E$2:$E$86,MATCH(D5006,Map!$A$2:$A$86,0),0)</f>
        <v>Purchases</v>
      </c>
    </row>
    <row r="5007" spans="1:27" x14ac:dyDescent="0.25">
      <c r="A5007" s="1" t="s">
        <v>122</v>
      </c>
      <c r="B5007" s="1" t="s">
        <v>118</v>
      </c>
      <c r="C5007" s="1">
        <v>50</v>
      </c>
      <c r="D5007" s="1" t="s">
        <v>73</v>
      </c>
      <c r="E5007" s="1">
        <v>0</v>
      </c>
      <c r="F5007" s="1">
        <v>0</v>
      </c>
      <c r="G5007" s="1">
        <v>0</v>
      </c>
      <c r="H5007" s="1">
        <v>0</v>
      </c>
      <c r="I5007" s="1" t="s">
        <v>63</v>
      </c>
      <c r="J5007" s="1" t="s">
        <v>63</v>
      </c>
      <c r="K5007" s="1">
        <v>0</v>
      </c>
      <c r="L5007" s="1">
        <v>0</v>
      </c>
      <c r="M5007" s="1">
        <v>0</v>
      </c>
      <c r="N5007" s="1" t="s">
        <v>63</v>
      </c>
      <c r="O5007" s="1">
        <v>0</v>
      </c>
      <c r="P5007" s="1">
        <v>0</v>
      </c>
      <c r="Q5007" s="1">
        <v>0</v>
      </c>
      <c r="R5007" s="1">
        <v>0</v>
      </c>
      <c r="S5007" s="1">
        <v>0</v>
      </c>
      <c r="T5007" s="1">
        <v>0</v>
      </c>
      <c r="U5007" s="3" t="str">
        <f t="shared" si="78"/>
        <v>2017Plan</v>
      </c>
      <c r="V5007" s="2">
        <f>DATE(A5007,INDEX(Map!$H$1:$H$12,MATCH(B5007,Map!$G$1:$G$12,0),0),1)</f>
        <v>44166</v>
      </c>
      <c r="W5007" t="str">
        <f>IF(AND(V5007&gt;=Map!$K$2,V5007&lt;=Map!$L$2),"Base",IF(AND(V5007&gt;=Map!$K$3,V5007&lt;=Map!$L$3),"Fcst","N/A"))</f>
        <v>N/A</v>
      </c>
      <c r="X5007" t="str">
        <f>INDEX(Map!$B$2:$B$86,MATCH(D5007,Map!$A$2:$A$86,0),0)</f>
        <v>N/A</v>
      </c>
      <c r="Y5007" s="7" t="str">
        <f>IF(INDEX(Map!$C$2:$C$86,MATCH(D5007,Map!$A$2:$A$86,0),0)="","N/A",E5007*INDEX(Map!$C$2:$C$86,MATCH(D5007,Map!$A$2:$A$86,0),0))</f>
        <v>N/A</v>
      </c>
      <c r="Z5007" s="7" t="str">
        <f>IF(INDEX(Map!$D$2:$D$86,MATCH(D5007,Map!$A$2:$A$86,0),0)="","N/A",E5007*INDEX(Map!$D$2:$D$86,MATCH(D5007,Map!$A$2:$A$86,0),0))</f>
        <v>N/A</v>
      </c>
      <c r="AA5007" t="str">
        <f>INDEX(Map!$E$2:$E$86,MATCH(D5007,Map!$A$2:$A$86,0),0)</f>
        <v>Purchases</v>
      </c>
    </row>
    <row r="5008" spans="1:27" x14ac:dyDescent="0.25">
      <c r="A5008" s="1" t="s">
        <v>122</v>
      </c>
      <c r="B5008" s="1" t="s">
        <v>118</v>
      </c>
      <c r="C5008" s="1">
        <v>51</v>
      </c>
      <c r="D5008" s="1" t="s">
        <v>74</v>
      </c>
      <c r="E5008" s="1">
        <v>0</v>
      </c>
      <c r="F5008" s="1">
        <v>0</v>
      </c>
      <c r="G5008" s="1">
        <v>0</v>
      </c>
      <c r="H5008" s="1">
        <v>0</v>
      </c>
      <c r="I5008" s="1" t="s">
        <v>63</v>
      </c>
      <c r="J5008" s="1" t="s">
        <v>63</v>
      </c>
      <c r="K5008" s="1">
        <v>0</v>
      </c>
      <c r="L5008" s="1">
        <v>0</v>
      </c>
      <c r="M5008" s="1">
        <v>0</v>
      </c>
      <c r="N5008" s="1" t="s">
        <v>63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</v>
      </c>
      <c r="U5008" s="3" t="str">
        <f t="shared" si="78"/>
        <v>2017Plan</v>
      </c>
      <c r="V5008" s="2">
        <f>DATE(A5008,INDEX(Map!$H$1:$H$12,MATCH(B5008,Map!$G$1:$G$12,0),0),1)</f>
        <v>44166</v>
      </c>
      <c r="W5008" t="str">
        <f>IF(AND(V5008&gt;=Map!$K$2,V5008&lt;=Map!$L$2),"Base",IF(AND(V5008&gt;=Map!$K$3,V5008&lt;=Map!$L$3),"Fcst","N/A"))</f>
        <v>N/A</v>
      </c>
      <c r="X5008" t="str">
        <f>INDEX(Map!$B$2:$B$86,MATCH(D5008,Map!$A$2:$A$86,0),0)</f>
        <v>N/A</v>
      </c>
      <c r="Y5008" s="7" t="str">
        <f>IF(INDEX(Map!$C$2:$C$86,MATCH(D5008,Map!$A$2:$A$86,0),0)="","N/A",E5008*INDEX(Map!$C$2:$C$86,MATCH(D5008,Map!$A$2:$A$86,0),0))</f>
        <v>N/A</v>
      </c>
      <c r="Z5008" s="7" t="str">
        <f>IF(INDEX(Map!$D$2:$D$86,MATCH(D5008,Map!$A$2:$A$86,0),0)="","N/A",E5008*INDEX(Map!$D$2:$D$86,MATCH(D5008,Map!$A$2:$A$86,0),0))</f>
        <v>N/A</v>
      </c>
      <c r="AA5008" t="str">
        <f>INDEX(Map!$E$2:$E$86,MATCH(D5008,Map!$A$2:$A$86,0),0)</f>
        <v>Purchases</v>
      </c>
    </row>
    <row r="5009" spans="1:27" x14ac:dyDescent="0.25">
      <c r="A5009" s="1" t="s">
        <v>122</v>
      </c>
      <c r="B5009" s="1" t="s">
        <v>118</v>
      </c>
      <c r="C5009" s="1">
        <v>52</v>
      </c>
      <c r="D5009" s="1" t="s">
        <v>75</v>
      </c>
      <c r="E5009" s="1">
        <v>0</v>
      </c>
      <c r="F5009" s="1">
        <v>0</v>
      </c>
      <c r="G5009" s="1">
        <v>0</v>
      </c>
      <c r="H5009" s="1">
        <v>0</v>
      </c>
      <c r="I5009" s="1" t="s">
        <v>63</v>
      </c>
      <c r="J5009" s="1" t="s">
        <v>63</v>
      </c>
      <c r="K5009" s="1">
        <v>0</v>
      </c>
      <c r="L5009" s="1">
        <v>0</v>
      </c>
      <c r="M5009" s="1">
        <v>0</v>
      </c>
      <c r="N5009" s="1" t="s">
        <v>63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</v>
      </c>
      <c r="U5009" s="3" t="str">
        <f t="shared" si="78"/>
        <v>2017Plan</v>
      </c>
      <c r="V5009" s="2">
        <f>DATE(A5009,INDEX(Map!$H$1:$H$12,MATCH(B5009,Map!$G$1:$G$12,0),0),1)</f>
        <v>44166</v>
      </c>
      <c r="W5009" t="str">
        <f>IF(AND(V5009&gt;=Map!$K$2,V5009&lt;=Map!$L$2),"Base",IF(AND(V5009&gt;=Map!$K$3,V5009&lt;=Map!$L$3),"Fcst","N/A"))</f>
        <v>N/A</v>
      </c>
      <c r="X5009" t="str">
        <f>INDEX(Map!$B$2:$B$86,MATCH(D5009,Map!$A$2:$A$86,0),0)</f>
        <v>N/A</v>
      </c>
      <c r="Y5009" s="7" t="str">
        <f>IF(INDEX(Map!$C$2:$C$86,MATCH(D5009,Map!$A$2:$A$86,0),0)="","N/A",E5009*INDEX(Map!$C$2:$C$86,MATCH(D5009,Map!$A$2:$A$86,0),0))</f>
        <v>N/A</v>
      </c>
      <c r="Z5009" s="7" t="str">
        <f>IF(INDEX(Map!$D$2:$D$86,MATCH(D5009,Map!$A$2:$A$86,0),0)="","N/A",E5009*INDEX(Map!$D$2:$D$86,MATCH(D5009,Map!$A$2:$A$86,0),0))</f>
        <v>N/A</v>
      </c>
      <c r="AA5009" t="str">
        <f>INDEX(Map!$E$2:$E$86,MATCH(D5009,Map!$A$2:$A$86,0),0)</f>
        <v>Purchases</v>
      </c>
    </row>
    <row r="5010" spans="1:27" x14ac:dyDescent="0.25">
      <c r="A5010" s="1" t="s">
        <v>122</v>
      </c>
      <c r="B5010" s="1" t="s">
        <v>118</v>
      </c>
      <c r="C5010" s="1">
        <v>53</v>
      </c>
      <c r="D5010" s="1" t="s">
        <v>76</v>
      </c>
      <c r="E5010" s="1">
        <v>0</v>
      </c>
      <c r="F5010" s="1">
        <v>0</v>
      </c>
      <c r="G5010" s="1">
        <v>0</v>
      </c>
      <c r="H5010" s="1">
        <v>0</v>
      </c>
      <c r="I5010" s="1" t="s">
        <v>63</v>
      </c>
      <c r="J5010" s="1" t="s">
        <v>63</v>
      </c>
      <c r="K5010" s="1">
        <v>0</v>
      </c>
      <c r="L5010" s="1">
        <v>0</v>
      </c>
      <c r="M5010" s="1">
        <v>0</v>
      </c>
      <c r="N5010" s="1" t="s">
        <v>63</v>
      </c>
      <c r="O5010" s="1">
        <v>0</v>
      </c>
      <c r="P5010" s="1">
        <v>0</v>
      </c>
      <c r="Q5010" s="1">
        <v>0</v>
      </c>
      <c r="R5010" s="1">
        <v>0</v>
      </c>
      <c r="S5010" s="1">
        <v>0</v>
      </c>
      <c r="T5010" s="1">
        <v>0</v>
      </c>
      <c r="U5010" s="3" t="str">
        <f t="shared" si="78"/>
        <v>2017Plan</v>
      </c>
      <c r="V5010" s="2">
        <f>DATE(A5010,INDEX(Map!$H$1:$H$12,MATCH(B5010,Map!$G$1:$G$12,0),0),1)</f>
        <v>44166</v>
      </c>
      <c r="W5010" t="str">
        <f>IF(AND(V5010&gt;=Map!$K$2,V5010&lt;=Map!$L$2),"Base",IF(AND(V5010&gt;=Map!$K$3,V5010&lt;=Map!$L$3),"Fcst","N/A"))</f>
        <v>N/A</v>
      </c>
      <c r="X5010" t="str">
        <f>INDEX(Map!$B$2:$B$86,MATCH(D5010,Map!$A$2:$A$86,0),0)</f>
        <v>N/A</v>
      </c>
      <c r="Y5010" s="7" t="str">
        <f>IF(INDEX(Map!$C$2:$C$86,MATCH(D5010,Map!$A$2:$A$86,0),0)="","N/A",E5010*INDEX(Map!$C$2:$C$86,MATCH(D5010,Map!$A$2:$A$86,0),0))</f>
        <v>N/A</v>
      </c>
      <c r="Z5010" s="7" t="str">
        <f>IF(INDEX(Map!$D$2:$D$86,MATCH(D5010,Map!$A$2:$A$86,0),0)="","N/A",E5010*INDEX(Map!$D$2:$D$86,MATCH(D5010,Map!$A$2:$A$86,0),0))</f>
        <v>N/A</v>
      </c>
      <c r="AA5010" t="str">
        <f>INDEX(Map!$E$2:$E$86,MATCH(D5010,Map!$A$2:$A$86,0),0)</f>
        <v>Purchases</v>
      </c>
    </row>
    <row r="5011" spans="1:27" x14ac:dyDescent="0.25">
      <c r="A5011" s="1" t="s">
        <v>122</v>
      </c>
      <c r="B5011" s="1" t="s">
        <v>118</v>
      </c>
      <c r="C5011" s="1">
        <v>54</v>
      </c>
      <c r="D5011" s="1" t="s">
        <v>77</v>
      </c>
      <c r="E5011" s="1">
        <v>0</v>
      </c>
      <c r="F5011" s="1">
        <v>0</v>
      </c>
      <c r="G5011" s="1">
        <v>0</v>
      </c>
      <c r="H5011" s="1">
        <v>0</v>
      </c>
      <c r="I5011" s="1" t="s">
        <v>63</v>
      </c>
      <c r="J5011" s="1" t="s">
        <v>63</v>
      </c>
      <c r="K5011" s="1">
        <v>0</v>
      </c>
      <c r="L5011" s="1">
        <v>0</v>
      </c>
      <c r="M5011" s="1">
        <v>0</v>
      </c>
      <c r="N5011" s="1" t="s">
        <v>63</v>
      </c>
      <c r="O5011" s="1">
        <v>0</v>
      </c>
      <c r="P5011" s="1">
        <v>0</v>
      </c>
      <c r="Q5011" s="1">
        <v>0</v>
      </c>
      <c r="R5011" s="1">
        <v>0</v>
      </c>
      <c r="S5011" s="1">
        <v>0</v>
      </c>
      <c r="T5011" s="1">
        <v>0</v>
      </c>
      <c r="U5011" s="3" t="str">
        <f t="shared" si="78"/>
        <v>2017Plan</v>
      </c>
      <c r="V5011" s="2">
        <f>DATE(A5011,INDEX(Map!$H$1:$H$12,MATCH(B5011,Map!$G$1:$G$12,0),0),1)</f>
        <v>44166</v>
      </c>
      <c r="W5011" t="str">
        <f>IF(AND(V5011&gt;=Map!$K$2,V5011&lt;=Map!$L$2),"Base",IF(AND(V5011&gt;=Map!$K$3,V5011&lt;=Map!$L$3),"Fcst","N/A"))</f>
        <v>N/A</v>
      </c>
      <c r="X5011" t="str">
        <f>INDEX(Map!$B$2:$B$86,MATCH(D5011,Map!$A$2:$A$86,0),0)</f>
        <v>N/A</v>
      </c>
      <c r="Y5011" s="7" t="str">
        <f>IF(INDEX(Map!$C$2:$C$86,MATCH(D5011,Map!$A$2:$A$86,0),0)="","N/A",E5011*INDEX(Map!$C$2:$C$86,MATCH(D5011,Map!$A$2:$A$86,0),0))</f>
        <v>N/A</v>
      </c>
      <c r="Z5011" s="7" t="str">
        <f>IF(INDEX(Map!$D$2:$D$86,MATCH(D5011,Map!$A$2:$A$86,0),0)="","N/A",E5011*INDEX(Map!$D$2:$D$86,MATCH(D5011,Map!$A$2:$A$86,0),0))</f>
        <v>N/A</v>
      </c>
      <c r="AA5011" t="str">
        <f>INDEX(Map!$E$2:$E$86,MATCH(D5011,Map!$A$2:$A$86,0),0)</f>
        <v>Purchases</v>
      </c>
    </row>
    <row r="5012" spans="1:27" x14ac:dyDescent="0.25">
      <c r="A5012" s="1" t="s">
        <v>122</v>
      </c>
      <c r="B5012" s="1" t="s">
        <v>118</v>
      </c>
      <c r="C5012" s="1">
        <v>55</v>
      </c>
      <c r="D5012" s="1" t="s">
        <v>78</v>
      </c>
      <c r="E5012" s="1">
        <v>0</v>
      </c>
      <c r="F5012" s="1">
        <v>0</v>
      </c>
      <c r="G5012" s="1">
        <v>0</v>
      </c>
      <c r="H5012" s="1">
        <v>0</v>
      </c>
      <c r="I5012" s="1" t="s">
        <v>63</v>
      </c>
      <c r="J5012" s="1" t="s">
        <v>63</v>
      </c>
      <c r="K5012" s="1">
        <v>0</v>
      </c>
      <c r="L5012" s="1">
        <v>0</v>
      </c>
      <c r="M5012" s="1">
        <v>0</v>
      </c>
      <c r="N5012" s="1" t="s">
        <v>63</v>
      </c>
      <c r="O5012" s="1">
        <v>0</v>
      </c>
      <c r="P5012" s="1">
        <v>0</v>
      </c>
      <c r="Q5012" s="1">
        <v>0</v>
      </c>
      <c r="R5012" s="1">
        <v>0</v>
      </c>
      <c r="S5012" s="1">
        <v>0</v>
      </c>
      <c r="T5012" s="1">
        <v>0</v>
      </c>
      <c r="U5012" s="3" t="str">
        <f t="shared" si="78"/>
        <v>2017Plan</v>
      </c>
      <c r="V5012" s="2">
        <f>DATE(A5012,INDEX(Map!$H$1:$H$12,MATCH(B5012,Map!$G$1:$G$12,0),0),1)</f>
        <v>44166</v>
      </c>
      <c r="W5012" t="str">
        <f>IF(AND(V5012&gt;=Map!$K$2,V5012&lt;=Map!$L$2),"Base",IF(AND(V5012&gt;=Map!$K$3,V5012&lt;=Map!$L$3),"Fcst","N/A"))</f>
        <v>N/A</v>
      </c>
      <c r="X5012" t="str">
        <f>INDEX(Map!$B$2:$B$86,MATCH(D5012,Map!$A$2:$A$86,0),0)</f>
        <v>N/A</v>
      </c>
      <c r="Y5012" s="7" t="str">
        <f>IF(INDEX(Map!$C$2:$C$86,MATCH(D5012,Map!$A$2:$A$86,0),0)="","N/A",E5012*INDEX(Map!$C$2:$C$86,MATCH(D5012,Map!$A$2:$A$86,0),0))</f>
        <v>N/A</v>
      </c>
      <c r="Z5012" s="7" t="str">
        <f>IF(INDEX(Map!$D$2:$D$86,MATCH(D5012,Map!$A$2:$A$86,0),0)="","N/A",E5012*INDEX(Map!$D$2:$D$86,MATCH(D5012,Map!$A$2:$A$86,0),0))</f>
        <v>N/A</v>
      </c>
      <c r="AA5012" t="str">
        <f>INDEX(Map!$E$2:$E$86,MATCH(D5012,Map!$A$2:$A$86,0),0)</f>
        <v>Purchases</v>
      </c>
    </row>
    <row r="5013" spans="1:27" x14ac:dyDescent="0.25">
      <c r="A5013" s="1" t="s">
        <v>122</v>
      </c>
      <c r="B5013" s="1" t="s">
        <v>118</v>
      </c>
      <c r="C5013" s="1">
        <v>56</v>
      </c>
      <c r="D5013" s="1" t="s">
        <v>79</v>
      </c>
      <c r="E5013" s="1">
        <v>0</v>
      </c>
      <c r="F5013" s="1">
        <v>0</v>
      </c>
      <c r="G5013" s="1">
        <v>0</v>
      </c>
      <c r="H5013" s="1">
        <v>0</v>
      </c>
      <c r="I5013" s="1" t="s">
        <v>63</v>
      </c>
      <c r="J5013" s="1" t="s">
        <v>63</v>
      </c>
      <c r="K5013" s="1">
        <v>0</v>
      </c>
      <c r="L5013" s="1">
        <v>0</v>
      </c>
      <c r="M5013" s="1">
        <v>0</v>
      </c>
      <c r="N5013" s="1" t="s">
        <v>63</v>
      </c>
      <c r="O5013" s="1">
        <v>0</v>
      </c>
      <c r="P5013" s="1">
        <v>0</v>
      </c>
      <c r="Q5013" s="1">
        <v>0</v>
      </c>
      <c r="R5013" s="1">
        <v>0</v>
      </c>
      <c r="S5013" s="1">
        <v>0</v>
      </c>
      <c r="T5013" s="1">
        <v>0</v>
      </c>
      <c r="U5013" s="3" t="str">
        <f t="shared" si="78"/>
        <v>2017Plan</v>
      </c>
      <c r="V5013" s="2">
        <f>DATE(A5013,INDEX(Map!$H$1:$H$12,MATCH(B5013,Map!$G$1:$G$12,0),0),1)</f>
        <v>44166</v>
      </c>
      <c r="W5013" t="str">
        <f>IF(AND(V5013&gt;=Map!$K$2,V5013&lt;=Map!$L$2),"Base",IF(AND(V5013&gt;=Map!$K$3,V5013&lt;=Map!$L$3),"Fcst","N/A"))</f>
        <v>N/A</v>
      </c>
      <c r="X5013" t="str">
        <f>INDEX(Map!$B$2:$B$86,MATCH(D5013,Map!$A$2:$A$86,0),0)</f>
        <v>N/A</v>
      </c>
      <c r="Y5013" s="7" t="str">
        <f>IF(INDEX(Map!$C$2:$C$86,MATCH(D5013,Map!$A$2:$A$86,0),0)="","N/A",E5013*INDEX(Map!$C$2:$C$86,MATCH(D5013,Map!$A$2:$A$86,0),0))</f>
        <v>N/A</v>
      </c>
      <c r="Z5013" s="7" t="str">
        <f>IF(INDEX(Map!$D$2:$D$86,MATCH(D5013,Map!$A$2:$A$86,0),0)="","N/A",E5013*INDEX(Map!$D$2:$D$86,MATCH(D5013,Map!$A$2:$A$86,0),0))</f>
        <v>N/A</v>
      </c>
      <c r="AA5013" t="str">
        <f>INDEX(Map!$E$2:$E$86,MATCH(D5013,Map!$A$2:$A$86,0),0)</f>
        <v>Purchases</v>
      </c>
    </row>
    <row r="5014" spans="1:27" x14ac:dyDescent="0.25">
      <c r="A5014" s="1" t="s">
        <v>122</v>
      </c>
      <c r="B5014" s="1" t="s">
        <v>118</v>
      </c>
      <c r="C5014" s="1">
        <v>57</v>
      </c>
      <c r="D5014" s="1" t="s">
        <v>80</v>
      </c>
      <c r="E5014" s="1">
        <v>0</v>
      </c>
      <c r="F5014" s="1">
        <v>0</v>
      </c>
      <c r="G5014" s="1">
        <v>0</v>
      </c>
      <c r="H5014" s="1">
        <v>0</v>
      </c>
      <c r="I5014" s="1" t="s">
        <v>63</v>
      </c>
      <c r="J5014" s="1" t="s">
        <v>63</v>
      </c>
      <c r="K5014" s="1">
        <v>0</v>
      </c>
      <c r="L5014" s="1">
        <v>0</v>
      </c>
      <c r="M5014" s="1">
        <v>0</v>
      </c>
      <c r="N5014" s="1" t="s">
        <v>63</v>
      </c>
      <c r="O5014" s="1">
        <v>0</v>
      </c>
      <c r="P5014" s="1">
        <v>0</v>
      </c>
      <c r="Q5014" s="1">
        <v>0</v>
      </c>
      <c r="R5014" s="1">
        <v>0</v>
      </c>
      <c r="S5014" s="1">
        <v>0</v>
      </c>
      <c r="T5014" s="1">
        <v>0</v>
      </c>
      <c r="U5014" s="3" t="str">
        <f t="shared" si="78"/>
        <v>2017Plan</v>
      </c>
      <c r="V5014" s="2">
        <f>DATE(A5014,INDEX(Map!$H$1:$H$12,MATCH(B5014,Map!$G$1:$G$12,0),0),1)</f>
        <v>44166</v>
      </c>
      <c r="W5014" t="str">
        <f>IF(AND(V5014&gt;=Map!$K$2,V5014&lt;=Map!$L$2),"Base",IF(AND(V5014&gt;=Map!$K$3,V5014&lt;=Map!$L$3),"Fcst","N/A"))</f>
        <v>N/A</v>
      </c>
      <c r="X5014" t="str">
        <f>INDEX(Map!$B$2:$B$86,MATCH(D5014,Map!$A$2:$A$86,0),0)</f>
        <v>N/A</v>
      </c>
      <c r="Y5014" s="7" t="str">
        <f>IF(INDEX(Map!$C$2:$C$86,MATCH(D5014,Map!$A$2:$A$86,0),0)="","N/A",E5014*INDEX(Map!$C$2:$C$86,MATCH(D5014,Map!$A$2:$A$86,0),0))</f>
        <v>N/A</v>
      </c>
      <c r="Z5014" s="7" t="str">
        <f>IF(INDEX(Map!$D$2:$D$86,MATCH(D5014,Map!$A$2:$A$86,0),0)="","N/A",E5014*INDEX(Map!$D$2:$D$86,MATCH(D5014,Map!$A$2:$A$86,0),0))</f>
        <v>N/A</v>
      </c>
      <c r="AA5014" t="str">
        <f>INDEX(Map!$E$2:$E$86,MATCH(D5014,Map!$A$2:$A$86,0),0)</f>
        <v>Purchases</v>
      </c>
    </row>
    <row r="5015" spans="1:27" x14ac:dyDescent="0.25">
      <c r="A5015" s="1" t="s">
        <v>122</v>
      </c>
      <c r="B5015" s="1" t="s">
        <v>118</v>
      </c>
      <c r="C5015" s="1">
        <v>58</v>
      </c>
      <c r="D5015" s="1" t="s">
        <v>81</v>
      </c>
      <c r="E5015" s="1">
        <v>0</v>
      </c>
      <c r="F5015" s="1">
        <v>0</v>
      </c>
      <c r="G5015" s="1">
        <v>0</v>
      </c>
      <c r="H5015" s="1">
        <v>0</v>
      </c>
      <c r="I5015" s="1" t="s">
        <v>63</v>
      </c>
      <c r="J5015" s="1" t="s">
        <v>63</v>
      </c>
      <c r="K5015" s="1">
        <v>0</v>
      </c>
      <c r="L5015" s="1">
        <v>0</v>
      </c>
      <c r="M5015" s="1">
        <v>0</v>
      </c>
      <c r="N5015" s="1" t="s">
        <v>63</v>
      </c>
      <c r="O5015" s="1">
        <v>0</v>
      </c>
      <c r="P5015" s="1">
        <v>0</v>
      </c>
      <c r="Q5015" s="1">
        <v>0</v>
      </c>
      <c r="R5015" s="1">
        <v>0</v>
      </c>
      <c r="S5015" s="1">
        <v>0</v>
      </c>
      <c r="T5015" s="1">
        <v>0</v>
      </c>
      <c r="U5015" s="3" t="str">
        <f t="shared" si="78"/>
        <v>2017Plan</v>
      </c>
      <c r="V5015" s="2">
        <f>DATE(A5015,INDEX(Map!$H$1:$H$12,MATCH(B5015,Map!$G$1:$G$12,0),0),1)</f>
        <v>44166</v>
      </c>
      <c r="W5015" t="str">
        <f>IF(AND(V5015&gt;=Map!$K$2,V5015&lt;=Map!$L$2),"Base",IF(AND(V5015&gt;=Map!$K$3,V5015&lt;=Map!$L$3),"Fcst","N/A"))</f>
        <v>N/A</v>
      </c>
      <c r="X5015" t="str">
        <f>INDEX(Map!$B$2:$B$86,MATCH(D5015,Map!$A$2:$A$86,0),0)</f>
        <v>N/A</v>
      </c>
      <c r="Y5015" s="7" t="str">
        <f>IF(INDEX(Map!$C$2:$C$86,MATCH(D5015,Map!$A$2:$A$86,0),0)="","N/A",E5015*INDEX(Map!$C$2:$C$86,MATCH(D5015,Map!$A$2:$A$86,0),0))</f>
        <v>N/A</v>
      </c>
      <c r="Z5015" s="7" t="str">
        <f>IF(INDEX(Map!$D$2:$D$86,MATCH(D5015,Map!$A$2:$A$86,0),0)="","N/A",E5015*INDEX(Map!$D$2:$D$86,MATCH(D5015,Map!$A$2:$A$86,0),0))</f>
        <v>N/A</v>
      </c>
      <c r="AA5015" t="str">
        <f>INDEX(Map!$E$2:$E$86,MATCH(D5015,Map!$A$2:$A$86,0),0)</f>
        <v>Purchases</v>
      </c>
    </row>
    <row r="5016" spans="1:27" x14ac:dyDescent="0.25">
      <c r="A5016" s="1" t="s">
        <v>122</v>
      </c>
      <c r="B5016" s="1" t="s">
        <v>118</v>
      </c>
      <c r="C5016" s="1">
        <v>59</v>
      </c>
      <c r="D5016" s="1" t="s">
        <v>82</v>
      </c>
      <c r="E5016" s="1">
        <v>0</v>
      </c>
      <c r="F5016" s="1">
        <v>0</v>
      </c>
      <c r="G5016" s="1">
        <v>0</v>
      </c>
      <c r="H5016" s="1">
        <v>0</v>
      </c>
      <c r="I5016" s="1" t="s">
        <v>63</v>
      </c>
      <c r="J5016" s="1" t="s">
        <v>63</v>
      </c>
      <c r="K5016" s="1">
        <v>0</v>
      </c>
      <c r="L5016" s="1">
        <v>0</v>
      </c>
      <c r="M5016" s="1">
        <v>0</v>
      </c>
      <c r="N5016" s="1" t="s">
        <v>63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</v>
      </c>
      <c r="U5016" s="3" t="str">
        <f t="shared" si="78"/>
        <v>2017Plan</v>
      </c>
      <c r="V5016" s="2">
        <f>DATE(A5016,INDEX(Map!$H$1:$H$12,MATCH(B5016,Map!$G$1:$G$12,0),0),1)</f>
        <v>44166</v>
      </c>
      <c r="W5016" t="str">
        <f>IF(AND(V5016&gt;=Map!$K$2,V5016&lt;=Map!$L$2),"Base",IF(AND(V5016&gt;=Map!$K$3,V5016&lt;=Map!$L$3),"Fcst","N/A"))</f>
        <v>N/A</v>
      </c>
      <c r="X5016" t="str">
        <f>INDEX(Map!$B$2:$B$86,MATCH(D5016,Map!$A$2:$A$86,0),0)</f>
        <v>N/A</v>
      </c>
      <c r="Y5016" s="7" t="str">
        <f>IF(INDEX(Map!$C$2:$C$86,MATCH(D5016,Map!$A$2:$A$86,0),0)="","N/A",E5016*INDEX(Map!$C$2:$C$86,MATCH(D5016,Map!$A$2:$A$86,0),0))</f>
        <v>N/A</v>
      </c>
      <c r="Z5016" s="7" t="str">
        <f>IF(INDEX(Map!$D$2:$D$86,MATCH(D5016,Map!$A$2:$A$86,0),0)="","N/A",E5016*INDEX(Map!$D$2:$D$86,MATCH(D5016,Map!$A$2:$A$86,0),0))</f>
        <v>N/A</v>
      </c>
      <c r="AA5016" t="str">
        <f>INDEX(Map!$E$2:$E$86,MATCH(D5016,Map!$A$2:$A$86,0),0)</f>
        <v>Purchases</v>
      </c>
    </row>
    <row r="5017" spans="1:27" x14ac:dyDescent="0.25">
      <c r="A5017" s="1" t="s">
        <v>122</v>
      </c>
      <c r="B5017" s="1" t="s">
        <v>118</v>
      </c>
      <c r="C5017" s="1">
        <v>60</v>
      </c>
      <c r="D5017" s="1" t="s">
        <v>83</v>
      </c>
      <c r="E5017" s="1">
        <v>-40.200000000000003</v>
      </c>
      <c r="F5017" s="1">
        <v>0</v>
      </c>
      <c r="G5017" s="1">
        <v>27.3</v>
      </c>
      <c r="H5017" s="1">
        <v>22</v>
      </c>
      <c r="I5017" s="1" t="s">
        <v>63</v>
      </c>
      <c r="J5017" s="1" t="s">
        <v>63</v>
      </c>
      <c r="K5017" s="1">
        <v>318</v>
      </c>
      <c r="L5017" s="1">
        <v>39.9</v>
      </c>
      <c r="M5017" s="1">
        <v>-1606</v>
      </c>
      <c r="N5017" s="1" t="s">
        <v>63</v>
      </c>
      <c r="O5017" s="1">
        <v>0</v>
      </c>
      <c r="P5017" s="1">
        <v>0</v>
      </c>
      <c r="Q5017" s="1">
        <v>435</v>
      </c>
      <c r="R5017" s="1">
        <v>29.12</v>
      </c>
      <c r="S5017" s="1">
        <v>29.12</v>
      </c>
      <c r="T5017" s="1">
        <v>-1171</v>
      </c>
      <c r="U5017" s="3" t="str">
        <f t="shared" si="78"/>
        <v>2017Plan</v>
      </c>
      <c r="V5017" s="2">
        <f>DATE(A5017,INDEX(Map!$H$1:$H$12,MATCH(B5017,Map!$G$1:$G$12,0),0),1)</f>
        <v>44166</v>
      </c>
      <c r="W5017" t="str">
        <f>IF(AND(V5017&gt;=Map!$K$2,V5017&lt;=Map!$L$2),"Base",IF(AND(V5017&gt;=Map!$K$3,V5017&lt;=Map!$L$3),"Fcst","N/A"))</f>
        <v>N/A</v>
      </c>
      <c r="X5017" t="str">
        <f>INDEX(Map!$B$2:$B$86,MATCH(D5017,Map!$A$2:$A$86,0),0)</f>
        <v>N/A</v>
      </c>
      <c r="Y5017" s="7" t="str">
        <f>IF(INDEX(Map!$C$2:$C$86,MATCH(D5017,Map!$A$2:$A$86,0),0)="","N/A",E5017*INDEX(Map!$C$2:$C$86,MATCH(D5017,Map!$A$2:$A$86,0),0))</f>
        <v>N/A</v>
      </c>
      <c r="Z5017" s="7" t="str">
        <f>IF(INDEX(Map!$D$2:$D$86,MATCH(D5017,Map!$A$2:$A$86,0),0)="","N/A",E5017*INDEX(Map!$D$2:$D$86,MATCH(D5017,Map!$A$2:$A$86,0),0))</f>
        <v>N/A</v>
      </c>
      <c r="AA5017" t="str">
        <f>INDEX(Map!$E$2:$E$86,MATCH(D5017,Map!$A$2:$A$86,0),0)</f>
        <v>Sales</v>
      </c>
    </row>
    <row r="5018" spans="1:27" x14ac:dyDescent="0.25">
      <c r="A5018" s="1" t="s">
        <v>122</v>
      </c>
      <c r="B5018" s="1" t="s">
        <v>118</v>
      </c>
      <c r="C5018" s="1">
        <v>61</v>
      </c>
      <c r="D5018" s="1" t="s">
        <v>84</v>
      </c>
      <c r="E5018" s="1">
        <v>-9</v>
      </c>
      <c r="F5018" s="1">
        <v>0</v>
      </c>
      <c r="G5018" s="1">
        <v>36.4</v>
      </c>
      <c r="H5018" s="1">
        <v>31</v>
      </c>
      <c r="I5018" s="1" t="s">
        <v>63</v>
      </c>
      <c r="J5018" s="1" t="s">
        <v>63</v>
      </c>
      <c r="K5018" s="1">
        <v>243</v>
      </c>
      <c r="L5018" s="1">
        <v>37.9</v>
      </c>
      <c r="M5018" s="1">
        <v>-342</v>
      </c>
      <c r="N5018" s="1" t="s">
        <v>63</v>
      </c>
      <c r="O5018" s="1">
        <v>0</v>
      </c>
      <c r="P5018" s="1">
        <v>0</v>
      </c>
      <c r="Q5018" s="1">
        <v>85</v>
      </c>
      <c r="R5018" s="1">
        <v>28.47</v>
      </c>
      <c r="S5018" s="1">
        <v>28.47</v>
      </c>
      <c r="T5018" s="1">
        <v>-257</v>
      </c>
      <c r="U5018" s="3" t="str">
        <f t="shared" si="78"/>
        <v>2017Plan</v>
      </c>
      <c r="V5018" s="2">
        <f>DATE(A5018,INDEX(Map!$H$1:$H$12,MATCH(B5018,Map!$G$1:$G$12,0),0),1)</f>
        <v>44166</v>
      </c>
      <c r="W5018" t="str">
        <f>IF(AND(V5018&gt;=Map!$K$2,V5018&lt;=Map!$L$2),"Base",IF(AND(V5018&gt;=Map!$K$3,V5018&lt;=Map!$L$3),"Fcst","N/A"))</f>
        <v>N/A</v>
      </c>
      <c r="X5018" t="str">
        <f>INDEX(Map!$B$2:$B$86,MATCH(D5018,Map!$A$2:$A$86,0),0)</f>
        <v>N/A</v>
      </c>
      <c r="Y5018" s="7" t="str">
        <f>IF(INDEX(Map!$C$2:$C$86,MATCH(D5018,Map!$A$2:$A$86,0),0)="","N/A",E5018*INDEX(Map!$C$2:$C$86,MATCH(D5018,Map!$A$2:$A$86,0),0))</f>
        <v>N/A</v>
      </c>
      <c r="Z5018" s="7" t="str">
        <f>IF(INDEX(Map!$D$2:$D$86,MATCH(D5018,Map!$A$2:$A$86,0),0)="","N/A",E5018*INDEX(Map!$D$2:$D$86,MATCH(D5018,Map!$A$2:$A$86,0),0))</f>
        <v>N/A</v>
      </c>
      <c r="AA5018" t="str">
        <f>INDEX(Map!$E$2:$E$86,MATCH(D5018,Map!$A$2:$A$86,0),0)</f>
        <v>Sales</v>
      </c>
    </row>
    <row r="5019" spans="1:27" x14ac:dyDescent="0.25">
      <c r="A5019" s="1" t="s">
        <v>122</v>
      </c>
      <c r="B5019" s="1" t="s">
        <v>118</v>
      </c>
      <c r="C5019" s="1">
        <v>62</v>
      </c>
      <c r="D5019" s="1" t="s">
        <v>85</v>
      </c>
      <c r="E5019" s="1">
        <v>-13.3</v>
      </c>
      <c r="F5019" s="1">
        <v>0</v>
      </c>
      <c r="G5019" s="1">
        <v>59.3</v>
      </c>
      <c r="H5019" s="1">
        <v>4</v>
      </c>
      <c r="I5019" s="1" t="s">
        <v>63</v>
      </c>
      <c r="J5019" s="1" t="s">
        <v>63</v>
      </c>
      <c r="K5019" s="1">
        <v>64</v>
      </c>
      <c r="L5019" s="1">
        <v>39.4</v>
      </c>
      <c r="M5019" s="1">
        <v>-523</v>
      </c>
      <c r="N5019" s="1" t="s">
        <v>63</v>
      </c>
      <c r="O5019" s="1">
        <v>0</v>
      </c>
      <c r="P5019" s="1">
        <v>0</v>
      </c>
      <c r="Q5019" s="1">
        <v>126</v>
      </c>
      <c r="R5019" s="1">
        <v>29.94</v>
      </c>
      <c r="S5019" s="1">
        <v>29.94</v>
      </c>
      <c r="T5019" s="1">
        <v>-398</v>
      </c>
      <c r="U5019" s="3" t="str">
        <f t="shared" si="78"/>
        <v>2017Plan</v>
      </c>
      <c r="V5019" s="2">
        <f>DATE(A5019,INDEX(Map!$H$1:$H$12,MATCH(B5019,Map!$G$1:$G$12,0),0),1)</f>
        <v>44166</v>
      </c>
      <c r="W5019" t="str">
        <f>IF(AND(V5019&gt;=Map!$K$2,V5019&lt;=Map!$L$2),"Base",IF(AND(V5019&gt;=Map!$K$3,V5019&lt;=Map!$L$3),"Fcst","N/A"))</f>
        <v>N/A</v>
      </c>
      <c r="X5019" t="str">
        <f>INDEX(Map!$B$2:$B$86,MATCH(D5019,Map!$A$2:$A$86,0),0)</f>
        <v>N/A</v>
      </c>
      <c r="Y5019" s="7" t="str">
        <f>IF(INDEX(Map!$C$2:$C$86,MATCH(D5019,Map!$A$2:$A$86,0),0)="","N/A",E5019*INDEX(Map!$C$2:$C$86,MATCH(D5019,Map!$A$2:$A$86,0),0))</f>
        <v>N/A</v>
      </c>
      <c r="Z5019" s="7" t="str">
        <f>IF(INDEX(Map!$D$2:$D$86,MATCH(D5019,Map!$A$2:$A$86,0),0)="","N/A",E5019*INDEX(Map!$D$2:$D$86,MATCH(D5019,Map!$A$2:$A$86,0),0))</f>
        <v>N/A</v>
      </c>
      <c r="AA5019" t="str">
        <f>INDEX(Map!$E$2:$E$86,MATCH(D5019,Map!$A$2:$A$86,0),0)</f>
        <v>Sales</v>
      </c>
    </row>
    <row r="5020" spans="1:27" x14ac:dyDescent="0.25">
      <c r="A5020" s="1" t="s">
        <v>122</v>
      </c>
      <c r="B5020" s="1" t="s">
        <v>118</v>
      </c>
      <c r="C5020" s="1">
        <v>63</v>
      </c>
      <c r="D5020" s="1" t="s">
        <v>86</v>
      </c>
      <c r="E5020" s="1">
        <v>-10.9</v>
      </c>
      <c r="F5020" s="1">
        <v>0</v>
      </c>
      <c r="G5020" s="1">
        <v>48.6</v>
      </c>
      <c r="H5020" s="1">
        <v>4</v>
      </c>
      <c r="I5020" s="1" t="s">
        <v>63</v>
      </c>
      <c r="J5020" s="1" t="s">
        <v>63</v>
      </c>
      <c r="K5020" s="1">
        <v>64</v>
      </c>
      <c r="L5020" s="1">
        <v>37.9</v>
      </c>
      <c r="M5020" s="1">
        <v>-413</v>
      </c>
      <c r="N5020" s="1" t="s">
        <v>63</v>
      </c>
      <c r="O5020" s="1">
        <v>0</v>
      </c>
      <c r="P5020" s="1">
        <v>0</v>
      </c>
      <c r="Q5020" s="1">
        <v>101</v>
      </c>
      <c r="R5020" s="1">
        <v>28.64</v>
      </c>
      <c r="S5020" s="1">
        <v>28.64</v>
      </c>
      <c r="T5020" s="1">
        <v>-312</v>
      </c>
      <c r="U5020" s="3" t="str">
        <f t="shared" si="78"/>
        <v>2017Plan</v>
      </c>
      <c r="V5020" s="2">
        <f>DATE(A5020,INDEX(Map!$H$1:$H$12,MATCH(B5020,Map!$G$1:$G$12,0),0),1)</f>
        <v>44166</v>
      </c>
      <c r="W5020" t="str">
        <f>IF(AND(V5020&gt;=Map!$K$2,V5020&lt;=Map!$L$2),"Base",IF(AND(V5020&gt;=Map!$K$3,V5020&lt;=Map!$L$3),"Fcst","N/A"))</f>
        <v>N/A</v>
      </c>
      <c r="X5020" t="str">
        <f>INDEX(Map!$B$2:$B$86,MATCH(D5020,Map!$A$2:$A$86,0),0)</f>
        <v>N/A</v>
      </c>
      <c r="Y5020" s="7" t="str">
        <f>IF(INDEX(Map!$C$2:$C$86,MATCH(D5020,Map!$A$2:$A$86,0),0)="","N/A",E5020*INDEX(Map!$C$2:$C$86,MATCH(D5020,Map!$A$2:$A$86,0),0))</f>
        <v>N/A</v>
      </c>
      <c r="Z5020" s="7" t="str">
        <f>IF(INDEX(Map!$D$2:$D$86,MATCH(D5020,Map!$A$2:$A$86,0),0)="","N/A",E5020*INDEX(Map!$D$2:$D$86,MATCH(D5020,Map!$A$2:$A$86,0),0))</f>
        <v>N/A</v>
      </c>
      <c r="AA5020" t="str">
        <f>INDEX(Map!$E$2:$E$86,MATCH(D5020,Map!$A$2:$A$86,0),0)</f>
        <v>Sales</v>
      </c>
    </row>
    <row r="5021" spans="1:27" x14ac:dyDescent="0.25">
      <c r="A5021" s="1" t="s">
        <v>122</v>
      </c>
      <c r="B5021" s="1" t="s">
        <v>118</v>
      </c>
      <c r="C5021" s="1">
        <v>64</v>
      </c>
      <c r="D5021" s="1" t="s">
        <v>87</v>
      </c>
      <c r="E5021" s="1">
        <v>0</v>
      </c>
      <c r="F5021" s="1">
        <v>0</v>
      </c>
      <c r="G5021" s="1">
        <v>0</v>
      </c>
      <c r="H5021" s="1">
        <v>0</v>
      </c>
      <c r="I5021" s="1" t="s">
        <v>63</v>
      </c>
      <c r="J5021" s="1" t="s">
        <v>63</v>
      </c>
      <c r="K5021" s="1">
        <v>0</v>
      </c>
      <c r="L5021" s="1">
        <v>0</v>
      </c>
      <c r="M5021" s="1">
        <v>0</v>
      </c>
      <c r="N5021" s="1" t="s">
        <v>63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</v>
      </c>
      <c r="U5021" s="3" t="str">
        <f t="shared" si="78"/>
        <v>2017Plan</v>
      </c>
      <c r="V5021" s="2">
        <f>DATE(A5021,INDEX(Map!$H$1:$H$12,MATCH(B5021,Map!$G$1:$G$12,0),0),1)</f>
        <v>44166</v>
      </c>
      <c r="W5021" t="str">
        <f>IF(AND(V5021&gt;=Map!$K$2,V5021&lt;=Map!$L$2),"Base",IF(AND(V5021&gt;=Map!$K$3,V5021&lt;=Map!$L$3),"Fcst","N/A"))</f>
        <v>N/A</v>
      </c>
      <c r="X5021" t="str">
        <f>INDEX(Map!$B$2:$B$86,MATCH(D5021,Map!$A$2:$A$86,0),0)</f>
        <v>N/A</v>
      </c>
      <c r="Y5021" s="7" t="str">
        <f>IF(INDEX(Map!$C$2:$C$86,MATCH(D5021,Map!$A$2:$A$86,0),0)="","N/A",E5021*INDEX(Map!$C$2:$C$86,MATCH(D5021,Map!$A$2:$A$86,0),0))</f>
        <v>N/A</v>
      </c>
      <c r="Z5021" s="7" t="str">
        <f>IF(INDEX(Map!$D$2:$D$86,MATCH(D5021,Map!$A$2:$A$86,0),0)="","N/A",E5021*INDEX(Map!$D$2:$D$86,MATCH(D5021,Map!$A$2:$A$86,0),0))</f>
        <v>N/A</v>
      </c>
      <c r="AA5021" t="str">
        <f>INDEX(Map!$E$2:$E$86,MATCH(D5021,Map!$A$2:$A$86,0),0)</f>
        <v>Sales</v>
      </c>
    </row>
    <row r="5022" spans="1:27" x14ac:dyDescent="0.25">
      <c r="A5022" s="1" t="s">
        <v>122</v>
      </c>
      <c r="B5022" s="1" t="s">
        <v>118</v>
      </c>
      <c r="C5022" s="1">
        <v>65</v>
      </c>
      <c r="D5022" s="1" t="s">
        <v>88</v>
      </c>
      <c r="E5022" s="1">
        <v>0</v>
      </c>
      <c r="F5022" s="1">
        <v>0</v>
      </c>
      <c r="G5022" s="1">
        <v>0</v>
      </c>
      <c r="H5022" s="1">
        <v>0</v>
      </c>
      <c r="I5022" s="1" t="s">
        <v>63</v>
      </c>
      <c r="J5022" s="1" t="s">
        <v>63</v>
      </c>
      <c r="K5022" s="1">
        <v>0</v>
      </c>
      <c r="L5022" s="1">
        <v>0</v>
      </c>
      <c r="M5022" s="1">
        <v>0</v>
      </c>
      <c r="N5022" s="1" t="s">
        <v>63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</v>
      </c>
      <c r="U5022" s="3" t="str">
        <f t="shared" si="78"/>
        <v>2017Plan</v>
      </c>
      <c r="V5022" s="2">
        <f>DATE(A5022,INDEX(Map!$H$1:$H$12,MATCH(B5022,Map!$G$1:$G$12,0),0),1)</f>
        <v>44166</v>
      </c>
      <c r="W5022" t="str">
        <f>IF(AND(V5022&gt;=Map!$K$2,V5022&lt;=Map!$L$2),"Base",IF(AND(V5022&gt;=Map!$K$3,V5022&lt;=Map!$L$3),"Fcst","N/A"))</f>
        <v>N/A</v>
      </c>
      <c r="X5022" t="str">
        <f>INDEX(Map!$B$2:$B$86,MATCH(D5022,Map!$A$2:$A$86,0),0)</f>
        <v>N/A</v>
      </c>
      <c r="Y5022" s="7" t="str">
        <f>IF(INDEX(Map!$C$2:$C$86,MATCH(D5022,Map!$A$2:$A$86,0),0)="","N/A",E5022*INDEX(Map!$C$2:$C$86,MATCH(D5022,Map!$A$2:$A$86,0),0))</f>
        <v>N/A</v>
      </c>
      <c r="Z5022" s="7" t="str">
        <f>IF(INDEX(Map!$D$2:$D$86,MATCH(D5022,Map!$A$2:$A$86,0),0)="","N/A",E5022*INDEX(Map!$D$2:$D$86,MATCH(D5022,Map!$A$2:$A$86,0),0))</f>
        <v>N/A</v>
      </c>
      <c r="AA5022" t="str">
        <f>INDEX(Map!$E$2:$E$86,MATCH(D5022,Map!$A$2:$A$86,0),0)</f>
        <v>Sales</v>
      </c>
    </row>
    <row r="5023" spans="1:27" x14ac:dyDescent="0.25">
      <c r="A5023" s="1" t="s">
        <v>122</v>
      </c>
      <c r="B5023" s="1" t="s">
        <v>118</v>
      </c>
      <c r="C5023" s="1">
        <v>66</v>
      </c>
      <c r="D5023" s="1" t="s">
        <v>89</v>
      </c>
      <c r="E5023" s="1">
        <v>0</v>
      </c>
      <c r="F5023" s="1">
        <v>0</v>
      </c>
      <c r="G5023" s="1">
        <v>0</v>
      </c>
      <c r="H5023" s="1">
        <v>0</v>
      </c>
      <c r="I5023" s="1" t="s">
        <v>63</v>
      </c>
      <c r="J5023" s="1" t="s">
        <v>63</v>
      </c>
      <c r="K5023" s="1">
        <v>0</v>
      </c>
      <c r="L5023" s="1">
        <v>0</v>
      </c>
      <c r="M5023" s="1">
        <v>0</v>
      </c>
      <c r="N5023" s="1" t="s">
        <v>63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</v>
      </c>
      <c r="U5023" s="3" t="str">
        <f t="shared" si="78"/>
        <v>2017Plan</v>
      </c>
      <c r="V5023" s="2">
        <f>DATE(A5023,INDEX(Map!$H$1:$H$12,MATCH(B5023,Map!$G$1:$G$12,0),0),1)</f>
        <v>44166</v>
      </c>
      <c r="W5023" t="str">
        <f>IF(AND(V5023&gt;=Map!$K$2,V5023&lt;=Map!$L$2),"Base",IF(AND(V5023&gt;=Map!$K$3,V5023&lt;=Map!$L$3),"Fcst","N/A"))</f>
        <v>N/A</v>
      </c>
      <c r="X5023" t="str">
        <f>INDEX(Map!$B$2:$B$86,MATCH(D5023,Map!$A$2:$A$86,0),0)</f>
        <v>N/A</v>
      </c>
      <c r="Y5023" s="7" t="str">
        <f>IF(INDEX(Map!$C$2:$C$86,MATCH(D5023,Map!$A$2:$A$86,0),0)="","N/A",E5023*INDEX(Map!$C$2:$C$86,MATCH(D5023,Map!$A$2:$A$86,0),0))</f>
        <v>N/A</v>
      </c>
      <c r="Z5023" s="7" t="str">
        <f>IF(INDEX(Map!$D$2:$D$86,MATCH(D5023,Map!$A$2:$A$86,0),0)="","N/A",E5023*INDEX(Map!$D$2:$D$86,MATCH(D5023,Map!$A$2:$A$86,0),0))</f>
        <v>N/A</v>
      </c>
      <c r="AA5023" t="str">
        <f>INDEX(Map!$E$2:$E$86,MATCH(D5023,Map!$A$2:$A$86,0),0)</f>
        <v>Sales</v>
      </c>
    </row>
    <row r="5024" spans="1:27" x14ac:dyDescent="0.25">
      <c r="A5024" s="1" t="s">
        <v>122</v>
      </c>
      <c r="B5024" s="1" t="s">
        <v>118</v>
      </c>
      <c r="C5024" s="1">
        <v>67</v>
      </c>
      <c r="D5024" s="1" t="s">
        <v>90</v>
      </c>
      <c r="E5024" s="1">
        <v>0</v>
      </c>
      <c r="F5024" s="1">
        <v>0</v>
      </c>
      <c r="G5024" s="1">
        <v>0</v>
      </c>
      <c r="H5024" s="1">
        <v>0</v>
      </c>
      <c r="I5024" s="1" t="s">
        <v>63</v>
      </c>
      <c r="J5024" s="1" t="s">
        <v>63</v>
      </c>
      <c r="K5024" s="1">
        <v>0</v>
      </c>
      <c r="L5024" s="1">
        <v>0</v>
      </c>
      <c r="M5024" s="1">
        <v>0</v>
      </c>
      <c r="N5024" s="1" t="s">
        <v>63</v>
      </c>
      <c r="O5024" s="1">
        <v>0</v>
      </c>
      <c r="P5024" s="1">
        <v>0</v>
      </c>
      <c r="Q5024" s="1">
        <v>0</v>
      </c>
      <c r="R5024" s="1">
        <v>0</v>
      </c>
      <c r="S5024" s="1">
        <v>0</v>
      </c>
      <c r="T5024" s="1">
        <v>0</v>
      </c>
      <c r="U5024" s="3" t="str">
        <f t="shared" si="78"/>
        <v>2017Plan</v>
      </c>
      <c r="V5024" s="2">
        <f>DATE(A5024,INDEX(Map!$H$1:$H$12,MATCH(B5024,Map!$G$1:$G$12,0),0),1)</f>
        <v>44166</v>
      </c>
      <c r="W5024" t="str">
        <f>IF(AND(V5024&gt;=Map!$K$2,V5024&lt;=Map!$L$2),"Base",IF(AND(V5024&gt;=Map!$K$3,V5024&lt;=Map!$L$3),"Fcst","N/A"))</f>
        <v>N/A</v>
      </c>
      <c r="X5024" t="str">
        <f>INDEX(Map!$B$2:$B$86,MATCH(D5024,Map!$A$2:$A$86,0),0)</f>
        <v>N/A</v>
      </c>
      <c r="Y5024" s="7" t="str">
        <f>IF(INDEX(Map!$C$2:$C$86,MATCH(D5024,Map!$A$2:$A$86,0),0)="","N/A",E5024*INDEX(Map!$C$2:$C$86,MATCH(D5024,Map!$A$2:$A$86,0),0))</f>
        <v>N/A</v>
      </c>
      <c r="Z5024" s="7" t="str">
        <f>IF(INDEX(Map!$D$2:$D$86,MATCH(D5024,Map!$A$2:$A$86,0),0)="","N/A",E5024*INDEX(Map!$D$2:$D$86,MATCH(D5024,Map!$A$2:$A$86,0),0))</f>
        <v>N/A</v>
      </c>
      <c r="AA5024" t="str">
        <f>INDEX(Map!$E$2:$E$86,MATCH(D5024,Map!$A$2:$A$86,0),0)</f>
        <v>Sales</v>
      </c>
    </row>
    <row r="5025" spans="1:27" x14ac:dyDescent="0.25">
      <c r="A5025" s="1" t="s">
        <v>122</v>
      </c>
      <c r="B5025" s="1" t="s">
        <v>118</v>
      </c>
      <c r="C5025" s="1">
        <v>68</v>
      </c>
      <c r="D5025" s="1" t="s">
        <v>91</v>
      </c>
      <c r="E5025" s="1">
        <v>0</v>
      </c>
      <c r="F5025" s="1">
        <v>0</v>
      </c>
      <c r="G5025" s="1">
        <v>0</v>
      </c>
      <c r="H5025" s="1">
        <v>0</v>
      </c>
      <c r="I5025" s="1" t="s">
        <v>63</v>
      </c>
      <c r="J5025" s="1" t="s">
        <v>63</v>
      </c>
      <c r="K5025" s="1">
        <v>0</v>
      </c>
      <c r="L5025" s="1">
        <v>0</v>
      </c>
      <c r="M5025" s="1">
        <v>0</v>
      </c>
      <c r="N5025" s="1" t="s">
        <v>63</v>
      </c>
      <c r="O5025" s="1">
        <v>0</v>
      </c>
      <c r="P5025" s="1">
        <v>0</v>
      </c>
      <c r="Q5025" s="1">
        <v>0</v>
      </c>
      <c r="R5025" s="1">
        <v>0</v>
      </c>
      <c r="S5025" s="1">
        <v>0</v>
      </c>
      <c r="T5025" s="1">
        <v>0</v>
      </c>
      <c r="U5025" s="3" t="str">
        <f t="shared" si="78"/>
        <v>2017Plan</v>
      </c>
      <c r="V5025" s="2">
        <f>DATE(A5025,INDEX(Map!$H$1:$H$12,MATCH(B5025,Map!$G$1:$G$12,0),0),1)</f>
        <v>44166</v>
      </c>
      <c r="W5025" t="str">
        <f>IF(AND(V5025&gt;=Map!$K$2,V5025&lt;=Map!$L$2),"Base",IF(AND(V5025&gt;=Map!$K$3,V5025&lt;=Map!$L$3),"Fcst","N/A"))</f>
        <v>N/A</v>
      </c>
      <c r="X5025" t="str">
        <f>INDEX(Map!$B$2:$B$86,MATCH(D5025,Map!$A$2:$A$86,0),0)</f>
        <v>N/A</v>
      </c>
      <c r="Y5025" s="7" t="str">
        <f>IF(INDEX(Map!$C$2:$C$86,MATCH(D5025,Map!$A$2:$A$86,0),0)="","N/A",E5025*INDEX(Map!$C$2:$C$86,MATCH(D5025,Map!$A$2:$A$86,0),0))</f>
        <v>N/A</v>
      </c>
      <c r="Z5025" s="7" t="str">
        <f>IF(INDEX(Map!$D$2:$D$86,MATCH(D5025,Map!$A$2:$A$86,0),0)="","N/A",E5025*INDEX(Map!$D$2:$D$86,MATCH(D5025,Map!$A$2:$A$86,0),0))</f>
        <v>N/A</v>
      </c>
      <c r="AA5025" t="str">
        <f>INDEX(Map!$E$2:$E$86,MATCH(D5025,Map!$A$2:$A$86,0),0)</f>
        <v>CSR</v>
      </c>
    </row>
    <row r="5026" spans="1:27" x14ac:dyDescent="0.25">
      <c r="A5026" s="1" t="s">
        <v>122</v>
      </c>
      <c r="B5026" s="1" t="s">
        <v>118</v>
      </c>
      <c r="C5026" s="1">
        <v>69</v>
      </c>
      <c r="D5026" s="1" t="s">
        <v>92</v>
      </c>
      <c r="E5026" s="1">
        <v>0</v>
      </c>
      <c r="F5026" s="1">
        <v>0</v>
      </c>
      <c r="G5026" s="1">
        <v>0</v>
      </c>
      <c r="H5026" s="1">
        <v>0</v>
      </c>
      <c r="I5026" s="1" t="s">
        <v>63</v>
      </c>
      <c r="J5026" s="1" t="s">
        <v>63</v>
      </c>
      <c r="K5026" s="1">
        <v>0</v>
      </c>
      <c r="L5026" s="1">
        <v>0</v>
      </c>
      <c r="M5026" s="1">
        <v>0</v>
      </c>
      <c r="N5026" s="1" t="s">
        <v>63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</v>
      </c>
      <c r="U5026" s="3" t="str">
        <f t="shared" si="78"/>
        <v>2017Plan</v>
      </c>
      <c r="V5026" s="2">
        <f>DATE(A5026,INDEX(Map!$H$1:$H$12,MATCH(B5026,Map!$G$1:$G$12,0),0),1)</f>
        <v>44166</v>
      </c>
      <c r="W5026" t="str">
        <f>IF(AND(V5026&gt;=Map!$K$2,V5026&lt;=Map!$L$2),"Base",IF(AND(V5026&gt;=Map!$K$3,V5026&lt;=Map!$L$3),"Fcst","N/A"))</f>
        <v>N/A</v>
      </c>
      <c r="X5026" t="str">
        <f>INDEX(Map!$B$2:$B$86,MATCH(D5026,Map!$A$2:$A$86,0),0)</f>
        <v>N/A</v>
      </c>
      <c r="Y5026" s="7" t="str">
        <f>IF(INDEX(Map!$C$2:$C$86,MATCH(D5026,Map!$A$2:$A$86,0),0)="","N/A",E5026*INDEX(Map!$C$2:$C$86,MATCH(D5026,Map!$A$2:$A$86,0),0))</f>
        <v>N/A</v>
      </c>
      <c r="Z5026" s="7" t="str">
        <f>IF(INDEX(Map!$D$2:$D$86,MATCH(D5026,Map!$A$2:$A$86,0),0)="","N/A",E5026*INDEX(Map!$D$2:$D$86,MATCH(D5026,Map!$A$2:$A$86,0),0))</f>
        <v>N/A</v>
      </c>
      <c r="AA5026" t="str">
        <f>INDEX(Map!$E$2:$E$86,MATCH(D5026,Map!$A$2:$A$86,0),0)</f>
        <v>CSR</v>
      </c>
    </row>
    <row r="5027" spans="1:27" x14ac:dyDescent="0.25">
      <c r="A5027" s="1" t="s">
        <v>122</v>
      </c>
      <c r="B5027" s="1" t="s">
        <v>118</v>
      </c>
      <c r="C5027" s="1">
        <v>70</v>
      </c>
      <c r="D5027" s="1" t="s">
        <v>93</v>
      </c>
      <c r="E5027" s="1">
        <v>0</v>
      </c>
      <c r="F5027" s="1">
        <v>0</v>
      </c>
      <c r="G5027" s="1">
        <v>0</v>
      </c>
      <c r="H5027" s="1">
        <v>0</v>
      </c>
      <c r="I5027" s="1" t="s">
        <v>63</v>
      </c>
      <c r="J5027" s="1" t="s">
        <v>63</v>
      </c>
      <c r="K5027" s="1">
        <v>0</v>
      </c>
      <c r="L5027" s="1">
        <v>0</v>
      </c>
      <c r="M5027" s="1">
        <v>0</v>
      </c>
      <c r="N5027" s="1" t="s">
        <v>63</v>
      </c>
      <c r="O5027" s="1">
        <v>0</v>
      </c>
      <c r="P5027" s="1">
        <v>0</v>
      </c>
      <c r="Q5027" s="1">
        <v>0</v>
      </c>
      <c r="R5027" s="1">
        <v>0</v>
      </c>
      <c r="S5027" s="1">
        <v>0</v>
      </c>
      <c r="T5027" s="1">
        <v>0</v>
      </c>
      <c r="U5027" s="3" t="str">
        <f t="shared" si="78"/>
        <v>2017Plan</v>
      </c>
      <c r="V5027" s="2">
        <f>DATE(A5027,INDEX(Map!$H$1:$H$12,MATCH(B5027,Map!$G$1:$G$12,0),0),1)</f>
        <v>44166</v>
      </c>
      <c r="W5027" t="str">
        <f>IF(AND(V5027&gt;=Map!$K$2,V5027&lt;=Map!$L$2),"Base",IF(AND(V5027&gt;=Map!$K$3,V5027&lt;=Map!$L$3),"Fcst","N/A"))</f>
        <v>N/A</v>
      </c>
      <c r="X5027" t="str">
        <f>INDEX(Map!$B$2:$B$86,MATCH(D5027,Map!$A$2:$A$86,0),0)</f>
        <v>N/A</v>
      </c>
      <c r="Y5027" s="7" t="str">
        <f>IF(INDEX(Map!$C$2:$C$86,MATCH(D5027,Map!$A$2:$A$86,0),0)="","N/A",E5027*INDEX(Map!$C$2:$C$86,MATCH(D5027,Map!$A$2:$A$86,0),0))</f>
        <v>N/A</v>
      </c>
      <c r="Z5027" s="7" t="str">
        <f>IF(INDEX(Map!$D$2:$D$86,MATCH(D5027,Map!$A$2:$A$86,0),0)="","N/A",E5027*INDEX(Map!$D$2:$D$86,MATCH(D5027,Map!$A$2:$A$86,0),0))</f>
        <v>N/A</v>
      </c>
      <c r="AA5027" t="str">
        <f>INDEX(Map!$E$2:$E$86,MATCH(D5027,Map!$A$2:$A$86,0),0)</f>
        <v>CSR</v>
      </c>
    </row>
    <row r="5028" spans="1:27" x14ac:dyDescent="0.25">
      <c r="A5028" s="1" t="s">
        <v>122</v>
      </c>
      <c r="B5028" s="1" t="s">
        <v>118</v>
      </c>
      <c r="C5028" s="1">
        <v>71</v>
      </c>
      <c r="D5028" s="1" t="s">
        <v>94</v>
      </c>
      <c r="E5028" s="1">
        <v>0</v>
      </c>
      <c r="F5028" s="1">
        <v>0</v>
      </c>
      <c r="G5028" s="1">
        <v>0</v>
      </c>
      <c r="H5028" s="1">
        <v>0</v>
      </c>
      <c r="I5028" s="1" t="s">
        <v>63</v>
      </c>
      <c r="J5028" s="1" t="s">
        <v>63</v>
      </c>
      <c r="K5028" s="1">
        <v>0</v>
      </c>
      <c r="L5028" s="1">
        <v>0</v>
      </c>
      <c r="M5028" s="1">
        <v>0</v>
      </c>
      <c r="N5028" s="1" t="s">
        <v>63</v>
      </c>
      <c r="O5028" s="1">
        <v>0</v>
      </c>
      <c r="P5028" s="1">
        <v>0</v>
      </c>
      <c r="Q5028" s="1">
        <v>0</v>
      </c>
      <c r="R5028" s="1">
        <v>0</v>
      </c>
      <c r="S5028" s="1">
        <v>0</v>
      </c>
      <c r="T5028" s="1">
        <v>0</v>
      </c>
      <c r="U5028" s="3" t="str">
        <f t="shared" si="78"/>
        <v>2017Plan</v>
      </c>
      <c r="V5028" s="2">
        <f>DATE(A5028,INDEX(Map!$H$1:$H$12,MATCH(B5028,Map!$G$1:$G$12,0),0),1)</f>
        <v>44166</v>
      </c>
      <c r="W5028" t="str">
        <f>IF(AND(V5028&gt;=Map!$K$2,V5028&lt;=Map!$L$2),"Base",IF(AND(V5028&gt;=Map!$K$3,V5028&lt;=Map!$L$3),"Fcst","N/A"))</f>
        <v>N/A</v>
      </c>
      <c r="X5028" t="str">
        <f>INDEX(Map!$B$2:$B$86,MATCH(D5028,Map!$A$2:$A$86,0),0)</f>
        <v>N/A</v>
      </c>
      <c r="Y5028" s="7" t="str">
        <f>IF(INDEX(Map!$C$2:$C$86,MATCH(D5028,Map!$A$2:$A$86,0),0)="","N/A",E5028*INDEX(Map!$C$2:$C$86,MATCH(D5028,Map!$A$2:$A$86,0),0))</f>
        <v>N/A</v>
      </c>
      <c r="Z5028" s="7" t="str">
        <f>IF(INDEX(Map!$D$2:$D$86,MATCH(D5028,Map!$A$2:$A$86,0),0)="","N/A",E5028*INDEX(Map!$D$2:$D$86,MATCH(D5028,Map!$A$2:$A$86,0),0))</f>
        <v>N/A</v>
      </c>
      <c r="AA5028" t="str">
        <f>INDEX(Map!$E$2:$E$86,MATCH(D5028,Map!$A$2:$A$86,0),0)</f>
        <v>CSR</v>
      </c>
    </row>
    <row r="5029" spans="1:27" x14ac:dyDescent="0.25">
      <c r="A5029" s="1" t="s">
        <v>122</v>
      </c>
      <c r="B5029" s="1" t="s">
        <v>118</v>
      </c>
      <c r="C5029" s="1">
        <v>72</v>
      </c>
      <c r="D5029" s="1" t="s">
        <v>95</v>
      </c>
      <c r="E5029" s="1">
        <v>0</v>
      </c>
      <c r="F5029" s="1">
        <v>0</v>
      </c>
      <c r="G5029" s="1">
        <v>0</v>
      </c>
      <c r="H5029" s="1">
        <v>0</v>
      </c>
      <c r="I5029" s="1" t="s">
        <v>63</v>
      </c>
      <c r="J5029" s="1" t="s">
        <v>63</v>
      </c>
      <c r="K5029" s="1">
        <v>0</v>
      </c>
      <c r="L5029" s="1">
        <v>0</v>
      </c>
      <c r="M5029" s="1">
        <v>0</v>
      </c>
      <c r="N5029" s="1" t="s">
        <v>63</v>
      </c>
      <c r="O5029" s="1">
        <v>0</v>
      </c>
      <c r="P5029" s="1">
        <v>0</v>
      </c>
      <c r="Q5029" s="1">
        <v>0</v>
      </c>
      <c r="R5029" s="1">
        <v>0</v>
      </c>
      <c r="S5029" s="1">
        <v>0</v>
      </c>
      <c r="T5029" s="1">
        <v>0</v>
      </c>
      <c r="U5029" s="3" t="str">
        <f t="shared" si="78"/>
        <v>2017Plan</v>
      </c>
      <c r="V5029" s="2">
        <f>DATE(A5029,INDEX(Map!$H$1:$H$12,MATCH(B5029,Map!$G$1:$G$12,0),0),1)</f>
        <v>44166</v>
      </c>
      <c r="W5029" t="str">
        <f>IF(AND(V5029&gt;=Map!$K$2,V5029&lt;=Map!$L$2),"Base",IF(AND(V5029&gt;=Map!$K$3,V5029&lt;=Map!$L$3),"Fcst","N/A"))</f>
        <v>N/A</v>
      </c>
      <c r="X5029" t="str">
        <f>INDEX(Map!$B$2:$B$86,MATCH(D5029,Map!$A$2:$A$86,0),0)</f>
        <v>N/A</v>
      </c>
      <c r="Y5029" s="7" t="str">
        <f>IF(INDEX(Map!$C$2:$C$86,MATCH(D5029,Map!$A$2:$A$86,0),0)="","N/A",E5029*INDEX(Map!$C$2:$C$86,MATCH(D5029,Map!$A$2:$A$86,0),0))</f>
        <v>N/A</v>
      </c>
      <c r="Z5029" s="7" t="str">
        <f>IF(INDEX(Map!$D$2:$D$86,MATCH(D5029,Map!$A$2:$A$86,0),0)="","N/A",E5029*INDEX(Map!$D$2:$D$86,MATCH(D5029,Map!$A$2:$A$86,0),0))</f>
        <v>N/A</v>
      </c>
      <c r="AA5029" t="str">
        <f>INDEX(Map!$E$2:$E$86,MATCH(D5029,Map!$A$2:$A$86,0),0)</f>
        <v>CSR</v>
      </c>
    </row>
    <row r="5030" spans="1:27" x14ac:dyDescent="0.25">
      <c r="A5030" s="1" t="s">
        <v>122</v>
      </c>
      <c r="B5030" s="1" t="s">
        <v>118</v>
      </c>
      <c r="C5030" s="1">
        <v>73</v>
      </c>
      <c r="D5030" s="1" t="s">
        <v>96</v>
      </c>
      <c r="E5030" s="1">
        <v>0</v>
      </c>
      <c r="F5030" s="1">
        <v>0</v>
      </c>
      <c r="G5030" s="1">
        <v>0</v>
      </c>
      <c r="H5030" s="1">
        <v>0</v>
      </c>
      <c r="I5030" s="1" t="s">
        <v>63</v>
      </c>
      <c r="J5030" s="1" t="s">
        <v>63</v>
      </c>
      <c r="K5030" s="1">
        <v>0</v>
      </c>
      <c r="L5030" s="1">
        <v>0</v>
      </c>
      <c r="M5030" s="1">
        <v>0</v>
      </c>
      <c r="N5030" s="1" t="s">
        <v>63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</v>
      </c>
      <c r="U5030" s="3" t="str">
        <f t="shared" si="78"/>
        <v>2017Plan</v>
      </c>
      <c r="V5030" s="2">
        <f>DATE(A5030,INDEX(Map!$H$1:$H$12,MATCH(B5030,Map!$G$1:$G$12,0),0),1)</f>
        <v>44166</v>
      </c>
      <c r="W5030" t="str">
        <f>IF(AND(V5030&gt;=Map!$K$2,V5030&lt;=Map!$L$2),"Base",IF(AND(V5030&gt;=Map!$K$3,V5030&lt;=Map!$L$3),"Fcst","N/A"))</f>
        <v>N/A</v>
      </c>
      <c r="X5030" t="str">
        <f>INDEX(Map!$B$2:$B$86,MATCH(D5030,Map!$A$2:$A$86,0),0)</f>
        <v>N/A</v>
      </c>
      <c r="Y5030" s="7" t="str">
        <f>IF(INDEX(Map!$C$2:$C$86,MATCH(D5030,Map!$A$2:$A$86,0),0)="","N/A",E5030*INDEX(Map!$C$2:$C$86,MATCH(D5030,Map!$A$2:$A$86,0),0))</f>
        <v>N/A</v>
      </c>
      <c r="Z5030" s="7" t="str">
        <f>IF(INDEX(Map!$D$2:$D$86,MATCH(D5030,Map!$A$2:$A$86,0),0)="","N/A",E5030*INDEX(Map!$D$2:$D$86,MATCH(D5030,Map!$A$2:$A$86,0),0))</f>
        <v>N/A</v>
      </c>
      <c r="AA5030" t="str">
        <f>INDEX(Map!$E$2:$E$86,MATCH(D5030,Map!$A$2:$A$86,0),0)</f>
        <v>CSR</v>
      </c>
    </row>
    <row r="5031" spans="1:27" x14ac:dyDescent="0.25">
      <c r="A5031" s="1" t="s">
        <v>122</v>
      </c>
      <c r="B5031" s="1" t="s">
        <v>118</v>
      </c>
      <c r="C5031" s="1">
        <v>74</v>
      </c>
      <c r="D5031" s="1" t="s">
        <v>97</v>
      </c>
      <c r="E5031" s="1">
        <v>0</v>
      </c>
      <c r="F5031" s="1">
        <v>0</v>
      </c>
      <c r="G5031" s="1">
        <v>0</v>
      </c>
      <c r="H5031" s="1">
        <v>0</v>
      </c>
      <c r="I5031" s="1" t="s">
        <v>63</v>
      </c>
      <c r="J5031" s="1" t="s">
        <v>63</v>
      </c>
      <c r="K5031" s="1">
        <v>0</v>
      </c>
      <c r="L5031" s="1">
        <v>0</v>
      </c>
      <c r="M5031" s="1">
        <v>0</v>
      </c>
      <c r="N5031" s="1" t="s">
        <v>63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</v>
      </c>
      <c r="U5031" s="3" t="str">
        <f t="shared" si="78"/>
        <v>2017Plan</v>
      </c>
      <c r="V5031" s="2">
        <f>DATE(A5031,INDEX(Map!$H$1:$H$12,MATCH(B5031,Map!$G$1:$G$12,0),0),1)</f>
        <v>44166</v>
      </c>
      <c r="W5031" t="str">
        <f>IF(AND(V5031&gt;=Map!$K$2,V5031&lt;=Map!$L$2),"Base",IF(AND(V5031&gt;=Map!$K$3,V5031&lt;=Map!$L$3),"Fcst","N/A"))</f>
        <v>N/A</v>
      </c>
      <c r="X5031" t="str">
        <f>INDEX(Map!$B$2:$B$86,MATCH(D5031,Map!$A$2:$A$86,0),0)</f>
        <v>N/A</v>
      </c>
      <c r="Y5031" s="7" t="str">
        <f>IF(INDEX(Map!$C$2:$C$86,MATCH(D5031,Map!$A$2:$A$86,0),0)="","N/A",E5031*INDEX(Map!$C$2:$C$86,MATCH(D5031,Map!$A$2:$A$86,0),0))</f>
        <v>N/A</v>
      </c>
      <c r="Z5031" s="7" t="str">
        <f>IF(INDEX(Map!$D$2:$D$86,MATCH(D5031,Map!$A$2:$A$86,0),0)="","N/A",E5031*INDEX(Map!$D$2:$D$86,MATCH(D5031,Map!$A$2:$A$86,0),0))</f>
        <v>N/A</v>
      </c>
      <c r="AA5031" t="str">
        <f>INDEX(Map!$E$2:$E$86,MATCH(D5031,Map!$A$2:$A$86,0),0)</f>
        <v>CSR</v>
      </c>
    </row>
    <row r="5032" spans="1:27" x14ac:dyDescent="0.25">
      <c r="A5032" s="1" t="s">
        <v>122</v>
      </c>
      <c r="B5032" s="1" t="s">
        <v>118</v>
      </c>
      <c r="C5032" s="1">
        <v>75</v>
      </c>
      <c r="D5032" s="1" t="s">
        <v>98</v>
      </c>
      <c r="E5032" s="1">
        <v>0</v>
      </c>
      <c r="F5032" s="1">
        <v>0</v>
      </c>
      <c r="G5032" s="1">
        <v>0</v>
      </c>
      <c r="H5032" s="1">
        <v>0</v>
      </c>
      <c r="I5032" s="1" t="s">
        <v>63</v>
      </c>
      <c r="J5032" s="1" t="s">
        <v>63</v>
      </c>
      <c r="K5032" s="1">
        <v>0</v>
      </c>
      <c r="L5032" s="1">
        <v>0</v>
      </c>
      <c r="M5032" s="1">
        <v>0</v>
      </c>
      <c r="N5032" s="1" t="s">
        <v>63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</v>
      </c>
      <c r="U5032" s="3" t="str">
        <f t="shared" si="78"/>
        <v>2017Plan</v>
      </c>
      <c r="V5032" s="2">
        <f>DATE(A5032,INDEX(Map!$H$1:$H$12,MATCH(B5032,Map!$G$1:$G$12,0),0),1)</f>
        <v>44166</v>
      </c>
      <c r="W5032" t="str">
        <f>IF(AND(V5032&gt;=Map!$K$2,V5032&lt;=Map!$L$2),"Base",IF(AND(V5032&gt;=Map!$K$3,V5032&lt;=Map!$L$3),"Fcst","N/A"))</f>
        <v>N/A</v>
      </c>
      <c r="X5032" t="str">
        <f>INDEX(Map!$B$2:$B$86,MATCH(D5032,Map!$A$2:$A$86,0),0)</f>
        <v>N/A</v>
      </c>
      <c r="Y5032" s="7" t="str">
        <f>IF(INDEX(Map!$C$2:$C$86,MATCH(D5032,Map!$A$2:$A$86,0),0)="","N/A",E5032*INDEX(Map!$C$2:$C$86,MATCH(D5032,Map!$A$2:$A$86,0),0))</f>
        <v>N/A</v>
      </c>
      <c r="Z5032" s="7" t="str">
        <f>IF(INDEX(Map!$D$2:$D$86,MATCH(D5032,Map!$A$2:$A$86,0),0)="","N/A",E5032*INDEX(Map!$D$2:$D$86,MATCH(D5032,Map!$A$2:$A$86,0),0))</f>
        <v>N/A</v>
      </c>
      <c r="AA5032" t="str">
        <f>INDEX(Map!$E$2:$E$86,MATCH(D5032,Map!$A$2:$A$86,0),0)</f>
        <v>CSR</v>
      </c>
    </row>
    <row r="5033" spans="1:27" x14ac:dyDescent="0.25">
      <c r="A5033" s="1" t="s">
        <v>122</v>
      </c>
      <c r="B5033" s="1" t="s">
        <v>118</v>
      </c>
      <c r="C5033" s="1">
        <v>76</v>
      </c>
      <c r="D5033" s="1" t="s">
        <v>99</v>
      </c>
      <c r="E5033" s="1">
        <v>0</v>
      </c>
      <c r="F5033" s="1">
        <v>0</v>
      </c>
      <c r="G5033" s="1">
        <v>0</v>
      </c>
      <c r="H5033" s="1">
        <v>0</v>
      </c>
      <c r="I5033" s="1" t="s">
        <v>63</v>
      </c>
      <c r="J5033" s="1" t="s">
        <v>63</v>
      </c>
      <c r="K5033" s="1">
        <v>0</v>
      </c>
      <c r="L5033" s="1">
        <v>0</v>
      </c>
      <c r="M5033" s="1">
        <v>0</v>
      </c>
      <c r="N5033" s="1" t="s">
        <v>63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</v>
      </c>
      <c r="U5033" s="3" t="str">
        <f t="shared" si="78"/>
        <v>2017Plan</v>
      </c>
      <c r="V5033" s="2">
        <f>DATE(A5033,INDEX(Map!$H$1:$H$12,MATCH(B5033,Map!$G$1:$G$12,0),0),1)</f>
        <v>44166</v>
      </c>
      <c r="W5033" t="str">
        <f>IF(AND(V5033&gt;=Map!$K$2,V5033&lt;=Map!$L$2),"Base",IF(AND(V5033&gt;=Map!$K$3,V5033&lt;=Map!$L$3),"Fcst","N/A"))</f>
        <v>N/A</v>
      </c>
      <c r="X5033" t="str">
        <f>INDEX(Map!$B$2:$B$86,MATCH(D5033,Map!$A$2:$A$86,0),0)</f>
        <v>N/A</v>
      </c>
      <c r="Y5033" s="7" t="str">
        <f>IF(INDEX(Map!$C$2:$C$86,MATCH(D5033,Map!$A$2:$A$86,0),0)="","N/A",E5033*INDEX(Map!$C$2:$C$86,MATCH(D5033,Map!$A$2:$A$86,0),0))</f>
        <v>N/A</v>
      </c>
      <c r="Z5033" s="7" t="str">
        <f>IF(INDEX(Map!$D$2:$D$86,MATCH(D5033,Map!$A$2:$A$86,0),0)="","N/A",E5033*INDEX(Map!$D$2:$D$86,MATCH(D5033,Map!$A$2:$A$86,0),0))</f>
        <v>N/A</v>
      </c>
      <c r="AA5033" t="str">
        <f>INDEX(Map!$E$2:$E$86,MATCH(D5033,Map!$A$2:$A$86,0),0)</f>
        <v>CSR</v>
      </c>
    </row>
    <row r="5034" spans="1:27" x14ac:dyDescent="0.25">
      <c r="A5034" s="1" t="s">
        <v>122</v>
      </c>
      <c r="B5034" s="1" t="s">
        <v>118</v>
      </c>
      <c r="C5034" s="1">
        <v>77</v>
      </c>
      <c r="D5034" s="1" t="s">
        <v>100</v>
      </c>
      <c r="E5034" s="1">
        <v>0</v>
      </c>
      <c r="F5034" s="1">
        <v>0</v>
      </c>
      <c r="G5034" s="1">
        <v>0</v>
      </c>
      <c r="H5034" s="1">
        <v>0</v>
      </c>
      <c r="I5034" s="1" t="s">
        <v>63</v>
      </c>
      <c r="J5034" s="1" t="s">
        <v>63</v>
      </c>
      <c r="K5034" s="1">
        <v>0</v>
      </c>
      <c r="L5034" s="1">
        <v>0</v>
      </c>
      <c r="M5034" s="1">
        <v>0</v>
      </c>
      <c r="N5034" s="1" t="s">
        <v>63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</v>
      </c>
      <c r="U5034" s="3" t="str">
        <f t="shared" si="78"/>
        <v>2017Plan</v>
      </c>
      <c r="V5034" s="2">
        <f>DATE(A5034,INDEX(Map!$H$1:$H$12,MATCH(B5034,Map!$G$1:$G$12,0),0),1)</f>
        <v>44166</v>
      </c>
      <c r="W5034" t="str">
        <f>IF(AND(V5034&gt;=Map!$K$2,V5034&lt;=Map!$L$2),"Base",IF(AND(V5034&gt;=Map!$K$3,V5034&lt;=Map!$L$3),"Fcst","N/A"))</f>
        <v>N/A</v>
      </c>
      <c r="X5034" t="str">
        <f>INDEX(Map!$B$2:$B$86,MATCH(D5034,Map!$A$2:$A$86,0),0)</f>
        <v>N/A</v>
      </c>
      <c r="Y5034" s="7" t="str">
        <f>IF(INDEX(Map!$C$2:$C$86,MATCH(D5034,Map!$A$2:$A$86,0),0)="","N/A",E5034*INDEX(Map!$C$2:$C$86,MATCH(D5034,Map!$A$2:$A$86,0),0))</f>
        <v>N/A</v>
      </c>
      <c r="Z5034" s="7" t="str">
        <f>IF(INDEX(Map!$D$2:$D$86,MATCH(D5034,Map!$A$2:$A$86,0),0)="","N/A",E5034*INDEX(Map!$D$2:$D$86,MATCH(D5034,Map!$A$2:$A$86,0),0))</f>
        <v>N/A</v>
      </c>
      <c r="AA5034" t="str">
        <f>INDEX(Map!$E$2:$E$86,MATCH(D5034,Map!$A$2:$A$86,0),0)</f>
        <v>CSR</v>
      </c>
    </row>
    <row r="5035" spans="1:27" x14ac:dyDescent="0.25">
      <c r="A5035" s="1" t="s">
        <v>122</v>
      </c>
      <c r="B5035" s="1" t="s">
        <v>118</v>
      </c>
      <c r="C5035" s="1">
        <v>78</v>
      </c>
      <c r="D5035" s="1" t="s">
        <v>101</v>
      </c>
      <c r="E5035" s="1">
        <v>0</v>
      </c>
      <c r="F5035" s="1">
        <v>0</v>
      </c>
      <c r="G5035" s="1">
        <v>0</v>
      </c>
      <c r="H5035" s="1">
        <v>0</v>
      </c>
      <c r="I5035" s="1" t="s">
        <v>63</v>
      </c>
      <c r="J5035" s="1" t="s">
        <v>63</v>
      </c>
      <c r="K5035" s="1">
        <v>0</v>
      </c>
      <c r="L5035" s="1">
        <v>0</v>
      </c>
      <c r="M5035" s="1">
        <v>0</v>
      </c>
      <c r="N5035" s="1" t="s">
        <v>63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</v>
      </c>
      <c r="U5035" s="3" t="str">
        <f t="shared" si="78"/>
        <v>2017Plan</v>
      </c>
      <c r="V5035" s="2">
        <f>DATE(A5035,INDEX(Map!$H$1:$H$12,MATCH(B5035,Map!$G$1:$G$12,0),0),1)</f>
        <v>44166</v>
      </c>
      <c r="W5035" t="str">
        <f>IF(AND(V5035&gt;=Map!$K$2,V5035&lt;=Map!$L$2),"Base",IF(AND(V5035&gt;=Map!$K$3,V5035&lt;=Map!$L$3),"Fcst","N/A"))</f>
        <v>N/A</v>
      </c>
      <c r="X5035" t="str">
        <f>INDEX(Map!$B$2:$B$86,MATCH(D5035,Map!$A$2:$A$86,0),0)</f>
        <v>N/A</v>
      </c>
      <c r="Y5035" s="7" t="str">
        <f>IF(INDEX(Map!$C$2:$C$86,MATCH(D5035,Map!$A$2:$A$86,0),0)="","N/A",E5035*INDEX(Map!$C$2:$C$86,MATCH(D5035,Map!$A$2:$A$86,0),0))</f>
        <v>N/A</v>
      </c>
      <c r="Z5035" s="7" t="str">
        <f>IF(INDEX(Map!$D$2:$D$86,MATCH(D5035,Map!$A$2:$A$86,0),0)="","N/A",E5035*INDEX(Map!$D$2:$D$86,MATCH(D5035,Map!$A$2:$A$86,0),0))</f>
        <v>N/A</v>
      </c>
      <c r="AA5035" t="str">
        <f>INDEX(Map!$E$2:$E$86,MATCH(D5035,Map!$A$2:$A$86,0),0)</f>
        <v>CSR</v>
      </c>
    </row>
    <row r="5036" spans="1:27" x14ac:dyDescent="0.25">
      <c r="A5036" s="1" t="s">
        <v>122</v>
      </c>
      <c r="B5036" s="1" t="s">
        <v>118</v>
      </c>
      <c r="C5036" s="1">
        <v>79</v>
      </c>
      <c r="D5036" s="1" t="s">
        <v>102</v>
      </c>
      <c r="E5036" s="1">
        <v>0</v>
      </c>
      <c r="F5036" s="1">
        <v>0</v>
      </c>
      <c r="G5036" s="1">
        <v>0</v>
      </c>
      <c r="H5036" s="1">
        <v>0</v>
      </c>
      <c r="I5036" s="1" t="s">
        <v>63</v>
      </c>
      <c r="J5036" s="1" t="s">
        <v>63</v>
      </c>
      <c r="K5036" s="1">
        <v>0</v>
      </c>
      <c r="L5036" s="1">
        <v>0</v>
      </c>
      <c r="M5036" s="1">
        <v>0</v>
      </c>
      <c r="N5036" s="1" t="s">
        <v>63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0</v>
      </c>
      <c r="U5036" s="3" t="str">
        <f t="shared" si="78"/>
        <v>2017Plan</v>
      </c>
      <c r="V5036" s="2">
        <f>DATE(A5036,INDEX(Map!$H$1:$H$12,MATCH(B5036,Map!$G$1:$G$12,0),0),1)</f>
        <v>44166</v>
      </c>
      <c r="W5036" t="str">
        <f>IF(AND(V5036&gt;=Map!$K$2,V5036&lt;=Map!$L$2),"Base",IF(AND(V5036&gt;=Map!$K$3,V5036&lt;=Map!$L$3),"Fcst","N/A"))</f>
        <v>N/A</v>
      </c>
      <c r="X5036" t="str">
        <f>INDEX(Map!$B$2:$B$86,MATCH(D5036,Map!$A$2:$A$86,0),0)</f>
        <v>N/A</v>
      </c>
      <c r="Y5036" s="7" t="str">
        <f>IF(INDEX(Map!$C$2:$C$86,MATCH(D5036,Map!$A$2:$A$86,0),0)="","N/A",E5036*INDEX(Map!$C$2:$C$86,MATCH(D5036,Map!$A$2:$A$86,0),0))</f>
        <v>N/A</v>
      </c>
      <c r="Z5036" s="7" t="str">
        <f>IF(INDEX(Map!$D$2:$D$86,MATCH(D5036,Map!$A$2:$A$86,0),0)="","N/A",E5036*INDEX(Map!$D$2:$D$86,MATCH(D5036,Map!$A$2:$A$86,0),0))</f>
        <v>N/A</v>
      </c>
      <c r="AA5036" t="str">
        <f>INDEX(Map!$E$2:$E$86,MATCH(D5036,Map!$A$2:$A$86,0),0)</f>
        <v>CSR</v>
      </c>
    </row>
    <row r="5037" spans="1:27" x14ac:dyDescent="0.25">
      <c r="A5037" s="1" t="s">
        <v>122</v>
      </c>
      <c r="B5037" s="1" t="s">
        <v>118</v>
      </c>
      <c r="C5037" s="1">
        <v>80</v>
      </c>
      <c r="D5037" s="1" t="s">
        <v>103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</v>
      </c>
      <c r="U5037" s="3" t="str">
        <f t="shared" si="78"/>
        <v>2017Plan</v>
      </c>
      <c r="V5037" s="2">
        <f>DATE(A5037,INDEX(Map!$H$1:$H$12,MATCH(B5037,Map!$G$1:$G$12,0),0),1)</f>
        <v>44166</v>
      </c>
      <c r="W5037" t="str">
        <f>IF(AND(V5037&gt;=Map!$K$2,V5037&lt;=Map!$L$2),"Base",IF(AND(V5037&gt;=Map!$K$3,V5037&lt;=Map!$L$3),"Fcst","N/A"))</f>
        <v>N/A</v>
      </c>
      <c r="X5037" t="str">
        <f>INDEX(Map!$B$2:$B$86,MATCH(D5037,Map!$A$2:$A$86,0),0)</f>
        <v>N/A</v>
      </c>
      <c r="Y5037" s="7" t="str">
        <f>IF(INDEX(Map!$C$2:$C$86,MATCH(D5037,Map!$A$2:$A$86,0),0)="","N/A",E5037*INDEX(Map!$C$2:$C$86,MATCH(D5037,Map!$A$2:$A$86,0),0))</f>
        <v>N/A</v>
      </c>
      <c r="Z5037" s="7" t="str">
        <f>IF(INDEX(Map!$D$2:$D$86,MATCH(D5037,Map!$A$2:$A$86,0),0)="","N/A",E5037*INDEX(Map!$D$2:$D$86,MATCH(D5037,Map!$A$2:$A$86,0),0))</f>
        <v>N/A</v>
      </c>
      <c r="AA5037" t="str">
        <f>INDEX(Map!$E$2:$E$86,MATCH(D5037,Map!$A$2:$A$86,0),0)</f>
        <v>NGCC</v>
      </c>
    </row>
    <row r="5038" spans="1:27" x14ac:dyDescent="0.25">
      <c r="A5038" s="1" t="s">
        <v>122</v>
      </c>
      <c r="B5038" s="1" t="s">
        <v>118</v>
      </c>
      <c r="C5038" s="1">
        <v>81</v>
      </c>
      <c r="D5038" s="1" t="s">
        <v>104</v>
      </c>
      <c r="E5038" s="1">
        <v>0</v>
      </c>
      <c r="F5038" s="1">
        <v>0</v>
      </c>
      <c r="G5038" s="1">
        <v>0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</v>
      </c>
      <c r="U5038" s="3" t="str">
        <f t="shared" si="78"/>
        <v>2017Plan</v>
      </c>
      <c r="V5038" s="2">
        <f>DATE(A5038,INDEX(Map!$H$1:$H$12,MATCH(B5038,Map!$G$1:$G$12,0),0),1)</f>
        <v>44166</v>
      </c>
      <c r="W5038" t="str">
        <f>IF(AND(V5038&gt;=Map!$K$2,V5038&lt;=Map!$L$2),"Base",IF(AND(V5038&gt;=Map!$K$3,V5038&lt;=Map!$L$3),"Fcst","N/A"))</f>
        <v>N/A</v>
      </c>
      <c r="X5038" t="str">
        <f>INDEX(Map!$B$2:$B$86,MATCH(D5038,Map!$A$2:$A$86,0),0)</f>
        <v>N/A</v>
      </c>
      <c r="Y5038" s="7" t="str">
        <f>IF(INDEX(Map!$C$2:$C$86,MATCH(D5038,Map!$A$2:$A$86,0),0)="","N/A",E5038*INDEX(Map!$C$2:$C$86,MATCH(D5038,Map!$A$2:$A$86,0),0))</f>
        <v>N/A</v>
      </c>
      <c r="Z5038" s="7" t="str">
        <f>IF(INDEX(Map!$D$2:$D$86,MATCH(D5038,Map!$A$2:$A$86,0),0)="","N/A",E5038*INDEX(Map!$D$2:$D$86,MATCH(D5038,Map!$A$2:$A$86,0),0))</f>
        <v>N/A</v>
      </c>
      <c r="AA5038" t="str">
        <f>INDEX(Map!$E$2:$E$86,MATCH(D5038,Map!$A$2:$A$86,0),0)</f>
        <v>NGCC</v>
      </c>
    </row>
    <row r="5039" spans="1:27" x14ac:dyDescent="0.25">
      <c r="A5039" s="1" t="s">
        <v>122</v>
      </c>
      <c r="B5039" s="1" t="s">
        <v>118</v>
      </c>
      <c r="C5039" s="1">
        <v>82</v>
      </c>
      <c r="D5039" s="1" t="s">
        <v>105</v>
      </c>
      <c r="E5039" s="1">
        <v>0</v>
      </c>
      <c r="F5039" s="1">
        <v>0</v>
      </c>
      <c r="G5039" s="1">
        <v>0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</v>
      </c>
      <c r="U5039" s="3" t="str">
        <f t="shared" si="78"/>
        <v>2017Plan</v>
      </c>
      <c r="V5039" s="2">
        <f>DATE(A5039,INDEX(Map!$H$1:$H$12,MATCH(B5039,Map!$G$1:$G$12,0),0),1)</f>
        <v>44166</v>
      </c>
      <c r="W5039" t="str">
        <f>IF(AND(V5039&gt;=Map!$K$2,V5039&lt;=Map!$L$2),"Base",IF(AND(V5039&gt;=Map!$K$3,V5039&lt;=Map!$L$3),"Fcst","N/A"))</f>
        <v>N/A</v>
      </c>
      <c r="X5039" t="str">
        <f>INDEX(Map!$B$2:$B$86,MATCH(D5039,Map!$A$2:$A$86,0),0)</f>
        <v>N/A</v>
      </c>
      <c r="Y5039" s="7" t="str">
        <f>IF(INDEX(Map!$C$2:$C$86,MATCH(D5039,Map!$A$2:$A$86,0),0)="","N/A",E5039*INDEX(Map!$C$2:$C$86,MATCH(D5039,Map!$A$2:$A$86,0),0))</f>
        <v>N/A</v>
      </c>
      <c r="Z5039" s="7" t="str">
        <f>IF(INDEX(Map!$D$2:$D$86,MATCH(D5039,Map!$A$2:$A$86,0),0)="","N/A",E5039*INDEX(Map!$D$2:$D$86,MATCH(D5039,Map!$A$2:$A$86,0),0))</f>
        <v>N/A</v>
      </c>
      <c r="AA5039" t="str">
        <f>INDEX(Map!$E$2:$E$86,MATCH(D5039,Map!$A$2:$A$86,0),0)</f>
        <v>NGCC</v>
      </c>
    </row>
    <row r="5040" spans="1:27" x14ac:dyDescent="0.25">
      <c r="A5040" s="1" t="s">
        <v>122</v>
      </c>
      <c r="B5040" s="1" t="s">
        <v>118</v>
      </c>
      <c r="C5040" s="1">
        <v>83</v>
      </c>
      <c r="D5040" s="1" t="s">
        <v>106</v>
      </c>
      <c r="E5040" s="1">
        <v>0</v>
      </c>
      <c r="F5040" s="1">
        <v>0</v>
      </c>
      <c r="G5040" s="1">
        <v>0</v>
      </c>
      <c r="H5040" s="1">
        <v>0</v>
      </c>
      <c r="I5040" s="1">
        <v>0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</v>
      </c>
      <c r="U5040" s="3" t="str">
        <f t="shared" si="78"/>
        <v>2017Plan</v>
      </c>
      <c r="V5040" s="2">
        <f>DATE(A5040,INDEX(Map!$H$1:$H$12,MATCH(B5040,Map!$G$1:$G$12,0),0),1)</f>
        <v>44166</v>
      </c>
      <c r="W5040" t="str">
        <f>IF(AND(V5040&gt;=Map!$K$2,V5040&lt;=Map!$L$2),"Base",IF(AND(V5040&gt;=Map!$K$3,V5040&lt;=Map!$L$3),"Fcst","N/A"))</f>
        <v>N/A</v>
      </c>
      <c r="X5040" t="str">
        <f>INDEX(Map!$B$2:$B$86,MATCH(D5040,Map!$A$2:$A$86,0),0)</f>
        <v>N/A</v>
      </c>
      <c r="Y5040" s="7" t="str">
        <f>IF(INDEX(Map!$C$2:$C$86,MATCH(D5040,Map!$A$2:$A$86,0),0)="","N/A",E5040*INDEX(Map!$C$2:$C$86,MATCH(D5040,Map!$A$2:$A$86,0),0))</f>
        <v>N/A</v>
      </c>
      <c r="Z5040" s="7" t="str">
        <f>IF(INDEX(Map!$D$2:$D$86,MATCH(D5040,Map!$A$2:$A$86,0),0)="","N/A",E5040*INDEX(Map!$D$2:$D$86,MATCH(D5040,Map!$A$2:$A$86,0),0))</f>
        <v>N/A</v>
      </c>
      <c r="AA5040" t="str">
        <f>INDEX(Map!$E$2:$E$86,MATCH(D5040,Map!$A$2:$A$86,0),0)</f>
        <v>NGCC</v>
      </c>
    </row>
    <row r="5041" spans="1:27" x14ac:dyDescent="0.25">
      <c r="A5041" s="1" t="s">
        <v>122</v>
      </c>
      <c r="B5041" s="1" t="s">
        <v>118</v>
      </c>
      <c r="C5041" s="1">
        <v>84</v>
      </c>
      <c r="D5041" s="1" t="s">
        <v>107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  <c r="K5041" s="1">
        <v>0</v>
      </c>
      <c r="L5041" s="1">
        <v>0</v>
      </c>
      <c r="M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</v>
      </c>
      <c r="U5041" s="3" t="str">
        <f t="shared" si="78"/>
        <v>2017Plan</v>
      </c>
      <c r="V5041" s="2">
        <f>DATE(A5041,INDEX(Map!$H$1:$H$12,MATCH(B5041,Map!$G$1:$G$12,0),0),1)</f>
        <v>44166</v>
      </c>
      <c r="W5041" t="str">
        <f>IF(AND(V5041&gt;=Map!$K$2,V5041&lt;=Map!$L$2),"Base",IF(AND(V5041&gt;=Map!$K$3,V5041&lt;=Map!$L$3),"Fcst","N/A"))</f>
        <v>N/A</v>
      </c>
      <c r="X5041" t="str">
        <f>INDEX(Map!$B$2:$B$86,MATCH(D5041,Map!$A$2:$A$86,0),0)</f>
        <v>Bluegrass/EKPC</v>
      </c>
      <c r="Y5041" s="7" t="str">
        <f>IF(INDEX(Map!$C$2:$C$86,MATCH(D5041,Map!$A$2:$A$86,0),0)="","N/A",E5041*INDEX(Map!$C$2:$C$86,MATCH(D5041,Map!$A$2:$A$86,0),0))</f>
        <v>N/A</v>
      </c>
      <c r="Z5041" s="7">
        <f>IF(INDEX(Map!$D$2:$D$86,MATCH(D5041,Map!$A$2:$A$86,0),0)="","N/A",E5041*INDEX(Map!$D$2:$D$86,MATCH(D5041,Map!$A$2:$A$86,0),0))</f>
        <v>0</v>
      </c>
      <c r="AA5041" t="str">
        <f>INDEX(Map!$E$2:$E$86,MATCH(D5041,Map!$A$2:$A$86,0),0)</f>
        <v>SCCT</v>
      </c>
    </row>
    <row r="5042" spans="1:27" x14ac:dyDescent="0.25">
      <c r="A5042" s="1" t="s">
        <v>123</v>
      </c>
      <c r="B5042" s="1" t="s">
        <v>22</v>
      </c>
      <c r="C5042" s="1">
        <v>1</v>
      </c>
      <c r="D5042" s="1" t="s">
        <v>23</v>
      </c>
      <c r="E5042" s="1">
        <v>16.5</v>
      </c>
      <c r="F5042" s="1">
        <v>0</v>
      </c>
      <c r="G5042" s="1">
        <v>20.8</v>
      </c>
      <c r="H5042" s="1">
        <v>3</v>
      </c>
      <c r="I5042" s="1">
        <v>193</v>
      </c>
      <c r="J5042" s="1">
        <v>11679</v>
      </c>
      <c r="K5042" s="1">
        <v>401</v>
      </c>
      <c r="L5042" s="1">
        <v>279.10000000000002</v>
      </c>
      <c r="M5042" s="1">
        <v>539</v>
      </c>
      <c r="N5042" s="1">
        <v>3</v>
      </c>
      <c r="O5042" s="1">
        <v>62</v>
      </c>
      <c r="P5042" s="1">
        <v>0</v>
      </c>
      <c r="Q5042" s="1">
        <v>51</v>
      </c>
      <c r="R5042" s="1">
        <v>35.67</v>
      </c>
      <c r="S5042" s="1">
        <v>39.4</v>
      </c>
      <c r="T5042" s="1">
        <v>651</v>
      </c>
      <c r="U5042" s="3" t="str">
        <f t="shared" si="78"/>
        <v>2017Plan</v>
      </c>
      <c r="V5042" s="2">
        <f>DATE(A5042,INDEX(Map!$H$1:$H$12,MATCH(B5042,Map!$G$1:$G$12,0),0),1)</f>
        <v>44197</v>
      </c>
      <c r="W5042" t="str">
        <f>IF(AND(V5042&gt;=Map!$K$2,V5042&lt;=Map!$L$2),"Base",IF(AND(V5042&gt;=Map!$K$3,V5042&lt;=Map!$L$3),"Fcst","N/A"))</f>
        <v>N/A</v>
      </c>
      <c r="X5042" t="str">
        <f>INDEX(Map!$B$2:$B$86,MATCH(D5042,Map!$A$2:$A$86,0),0)</f>
        <v>Brown 1</v>
      </c>
      <c r="Y5042" s="7">
        <f>IF(INDEX(Map!$C$2:$C$86,MATCH(D5042,Map!$A$2:$A$86,0),0)="","N/A",E5042*INDEX(Map!$C$2:$C$86,MATCH(D5042,Map!$A$2:$A$86,0),0))</f>
        <v>16.5</v>
      </c>
      <c r="Z5042" s="7" t="str">
        <f>IF(INDEX(Map!$D$2:$D$86,MATCH(D5042,Map!$A$2:$A$86,0),0)="","N/A",E5042*INDEX(Map!$D$2:$D$86,MATCH(D5042,Map!$A$2:$A$86,0),0))</f>
        <v>N/A</v>
      </c>
      <c r="AA5042" t="str">
        <f>INDEX(Map!$E$2:$E$86,MATCH(D5042,Map!$A$2:$A$86,0),0)</f>
        <v>Coal</v>
      </c>
    </row>
    <row r="5043" spans="1:27" x14ac:dyDescent="0.25">
      <c r="A5043" s="1" t="s">
        <v>123</v>
      </c>
      <c r="B5043" s="1" t="s">
        <v>22</v>
      </c>
      <c r="C5043" s="1">
        <v>2</v>
      </c>
      <c r="D5043" s="1" t="s">
        <v>24</v>
      </c>
      <c r="E5043" s="1">
        <v>32.299999999999997</v>
      </c>
      <c r="F5043" s="1">
        <v>0</v>
      </c>
      <c r="G5043" s="1">
        <v>25.8</v>
      </c>
      <c r="H5043" s="1">
        <v>4</v>
      </c>
      <c r="I5043" s="1">
        <v>350.8</v>
      </c>
      <c r="J5043" s="1">
        <v>10872</v>
      </c>
      <c r="K5043" s="1">
        <v>445</v>
      </c>
      <c r="L5043" s="1">
        <v>279.2</v>
      </c>
      <c r="M5043" s="1">
        <v>979</v>
      </c>
      <c r="N5043" s="1">
        <v>3</v>
      </c>
      <c r="O5043" s="1">
        <v>60</v>
      </c>
      <c r="P5043" s="1">
        <v>0</v>
      </c>
      <c r="Q5043" s="1">
        <v>75</v>
      </c>
      <c r="R5043" s="1">
        <v>32.659999999999997</v>
      </c>
      <c r="S5043" s="1">
        <v>34.51</v>
      </c>
      <c r="T5043" s="1">
        <v>1113</v>
      </c>
      <c r="U5043" s="3" t="str">
        <f t="shared" si="78"/>
        <v>2017Plan</v>
      </c>
      <c r="V5043" s="2">
        <f>DATE(A5043,INDEX(Map!$H$1:$H$12,MATCH(B5043,Map!$G$1:$G$12,0),0),1)</f>
        <v>44197</v>
      </c>
      <c r="W5043" t="str">
        <f>IF(AND(V5043&gt;=Map!$K$2,V5043&lt;=Map!$L$2),"Base",IF(AND(V5043&gt;=Map!$K$3,V5043&lt;=Map!$L$3),"Fcst","N/A"))</f>
        <v>N/A</v>
      </c>
      <c r="X5043" t="str">
        <f>INDEX(Map!$B$2:$B$86,MATCH(D5043,Map!$A$2:$A$86,0),0)</f>
        <v>Brown 2</v>
      </c>
      <c r="Y5043" s="7">
        <f>IF(INDEX(Map!$C$2:$C$86,MATCH(D5043,Map!$A$2:$A$86,0),0)="","N/A",E5043*INDEX(Map!$C$2:$C$86,MATCH(D5043,Map!$A$2:$A$86,0),0))</f>
        <v>32.299999999999997</v>
      </c>
      <c r="Z5043" s="7" t="str">
        <f>IF(INDEX(Map!$D$2:$D$86,MATCH(D5043,Map!$A$2:$A$86,0),0)="","N/A",E5043*INDEX(Map!$D$2:$D$86,MATCH(D5043,Map!$A$2:$A$86,0),0))</f>
        <v>N/A</v>
      </c>
      <c r="AA5043" t="str">
        <f>INDEX(Map!$E$2:$E$86,MATCH(D5043,Map!$A$2:$A$86,0),0)</f>
        <v>Coal</v>
      </c>
    </row>
    <row r="5044" spans="1:27" x14ac:dyDescent="0.25">
      <c r="A5044" s="1" t="s">
        <v>123</v>
      </c>
      <c r="B5044" s="1" t="s">
        <v>22</v>
      </c>
      <c r="C5044" s="1">
        <v>3</v>
      </c>
      <c r="D5044" s="1" t="s">
        <v>25</v>
      </c>
      <c r="E5044" s="1">
        <v>71.7</v>
      </c>
      <c r="F5044" s="1">
        <v>0</v>
      </c>
      <c r="G5044" s="1">
        <v>23.3</v>
      </c>
      <c r="H5044" s="1">
        <v>4</v>
      </c>
      <c r="I5044" s="1">
        <v>861.4</v>
      </c>
      <c r="J5044" s="1">
        <v>12010</v>
      </c>
      <c r="K5044" s="1">
        <v>430</v>
      </c>
      <c r="L5044" s="1">
        <v>279.2</v>
      </c>
      <c r="M5044" s="1">
        <v>2405</v>
      </c>
      <c r="N5044" s="1">
        <v>4</v>
      </c>
      <c r="O5044" s="1">
        <v>85</v>
      </c>
      <c r="P5044" s="1">
        <v>0</v>
      </c>
      <c r="Q5044" s="1">
        <v>228</v>
      </c>
      <c r="R5044" s="1">
        <v>36.700000000000003</v>
      </c>
      <c r="S5044" s="1">
        <v>37.880000000000003</v>
      </c>
      <c r="T5044" s="1">
        <v>2717</v>
      </c>
      <c r="U5044" s="3" t="str">
        <f t="shared" si="78"/>
        <v>2017Plan</v>
      </c>
      <c r="V5044" s="2">
        <f>DATE(A5044,INDEX(Map!$H$1:$H$12,MATCH(B5044,Map!$G$1:$G$12,0),0),1)</f>
        <v>44197</v>
      </c>
      <c r="W5044" t="str">
        <f>IF(AND(V5044&gt;=Map!$K$2,V5044&lt;=Map!$L$2),"Base",IF(AND(V5044&gt;=Map!$K$3,V5044&lt;=Map!$L$3),"Fcst","N/A"))</f>
        <v>N/A</v>
      </c>
      <c r="X5044" t="str">
        <f>INDEX(Map!$B$2:$B$86,MATCH(D5044,Map!$A$2:$A$86,0),0)</f>
        <v>Brown 3</v>
      </c>
      <c r="Y5044" s="7">
        <f>IF(INDEX(Map!$C$2:$C$86,MATCH(D5044,Map!$A$2:$A$86,0),0)="","N/A",E5044*INDEX(Map!$C$2:$C$86,MATCH(D5044,Map!$A$2:$A$86,0),0))</f>
        <v>71.7</v>
      </c>
      <c r="Z5044" s="7" t="str">
        <f>IF(INDEX(Map!$D$2:$D$86,MATCH(D5044,Map!$A$2:$A$86,0),0)="","N/A",E5044*INDEX(Map!$D$2:$D$86,MATCH(D5044,Map!$A$2:$A$86,0),0))</f>
        <v>N/A</v>
      </c>
      <c r="AA5044" t="str">
        <f>INDEX(Map!$E$2:$E$86,MATCH(D5044,Map!$A$2:$A$86,0),0)</f>
        <v>Coal</v>
      </c>
    </row>
    <row r="5045" spans="1:27" x14ac:dyDescent="0.25">
      <c r="A5045" s="1" t="s">
        <v>123</v>
      </c>
      <c r="B5045" s="1" t="s">
        <v>22</v>
      </c>
      <c r="C5045" s="1">
        <v>4</v>
      </c>
      <c r="D5045" s="1" t="s">
        <v>26</v>
      </c>
      <c r="E5045" s="1">
        <v>299.7</v>
      </c>
      <c r="F5045" s="1">
        <v>0</v>
      </c>
      <c r="G5045" s="1">
        <v>84.6</v>
      </c>
      <c r="H5045" s="1">
        <v>2</v>
      </c>
      <c r="I5045" s="1">
        <v>3105.7</v>
      </c>
      <c r="J5045" s="1">
        <v>10364</v>
      </c>
      <c r="K5045" s="1">
        <v>702</v>
      </c>
      <c r="L5045" s="1">
        <v>208.6</v>
      </c>
      <c r="M5045" s="1">
        <v>6479</v>
      </c>
      <c r="N5045" s="1">
        <v>2</v>
      </c>
      <c r="O5045" s="1">
        <v>43</v>
      </c>
      <c r="P5045" s="1">
        <v>0</v>
      </c>
      <c r="Q5045" s="1">
        <v>629</v>
      </c>
      <c r="R5045" s="1">
        <v>23.72</v>
      </c>
      <c r="S5045" s="1">
        <v>23.86</v>
      </c>
      <c r="T5045" s="1">
        <v>7150</v>
      </c>
      <c r="U5045" s="3" t="str">
        <f t="shared" si="78"/>
        <v>2017Plan</v>
      </c>
      <c r="V5045" s="2">
        <f>DATE(A5045,INDEX(Map!$H$1:$H$12,MATCH(B5045,Map!$G$1:$G$12,0),0),1)</f>
        <v>44197</v>
      </c>
      <c r="W5045" t="str">
        <f>IF(AND(V5045&gt;=Map!$K$2,V5045&lt;=Map!$L$2),"Base",IF(AND(V5045&gt;=Map!$K$3,V5045&lt;=Map!$L$3),"Fcst","N/A"))</f>
        <v>N/A</v>
      </c>
      <c r="X5045" t="str">
        <f>INDEX(Map!$B$2:$B$86,MATCH(D5045,Map!$A$2:$A$86,0),0)</f>
        <v>Ghent 1</v>
      </c>
      <c r="Y5045" s="7">
        <f>IF(INDEX(Map!$C$2:$C$86,MATCH(D5045,Map!$A$2:$A$86,0),0)="","N/A",E5045*INDEX(Map!$C$2:$C$86,MATCH(D5045,Map!$A$2:$A$86,0),0))</f>
        <v>299.7</v>
      </c>
      <c r="Z5045" s="7" t="str">
        <f>IF(INDEX(Map!$D$2:$D$86,MATCH(D5045,Map!$A$2:$A$86,0),0)="","N/A",E5045*INDEX(Map!$D$2:$D$86,MATCH(D5045,Map!$A$2:$A$86,0),0))</f>
        <v>N/A</v>
      </c>
      <c r="AA5045" t="str">
        <f>INDEX(Map!$E$2:$E$86,MATCH(D5045,Map!$A$2:$A$86,0),0)</f>
        <v>Coal</v>
      </c>
    </row>
    <row r="5046" spans="1:27" x14ac:dyDescent="0.25">
      <c r="A5046" s="1" t="s">
        <v>123</v>
      </c>
      <c r="B5046" s="1" t="s">
        <v>22</v>
      </c>
      <c r="C5046" s="1">
        <v>5</v>
      </c>
      <c r="D5046" s="1" t="s">
        <v>27</v>
      </c>
      <c r="E5046" s="1">
        <v>291</v>
      </c>
      <c r="F5046" s="1">
        <v>0</v>
      </c>
      <c r="G5046" s="1">
        <v>82.3</v>
      </c>
      <c r="H5046" s="1">
        <v>2</v>
      </c>
      <c r="I5046" s="1">
        <v>3001.8</v>
      </c>
      <c r="J5046" s="1">
        <v>10317</v>
      </c>
      <c r="K5046" s="1">
        <v>699</v>
      </c>
      <c r="L5046" s="1">
        <v>208.6</v>
      </c>
      <c r="M5046" s="1">
        <v>6262</v>
      </c>
      <c r="N5046" s="1">
        <v>2</v>
      </c>
      <c r="O5046" s="1">
        <v>38</v>
      </c>
      <c r="P5046" s="1">
        <v>0</v>
      </c>
      <c r="Q5046" s="1">
        <v>357</v>
      </c>
      <c r="R5046" s="1">
        <v>22.75</v>
      </c>
      <c r="S5046" s="1">
        <v>22.88</v>
      </c>
      <c r="T5046" s="1">
        <v>6657</v>
      </c>
      <c r="U5046" s="3" t="str">
        <f t="shared" si="78"/>
        <v>2017Plan</v>
      </c>
      <c r="V5046" s="2">
        <f>DATE(A5046,INDEX(Map!$H$1:$H$12,MATCH(B5046,Map!$G$1:$G$12,0),0),1)</f>
        <v>44197</v>
      </c>
      <c r="W5046" t="str">
        <f>IF(AND(V5046&gt;=Map!$K$2,V5046&lt;=Map!$L$2),"Base",IF(AND(V5046&gt;=Map!$K$3,V5046&lt;=Map!$L$3),"Fcst","N/A"))</f>
        <v>N/A</v>
      </c>
      <c r="X5046" t="str">
        <f>INDEX(Map!$B$2:$B$86,MATCH(D5046,Map!$A$2:$A$86,0),0)</f>
        <v>Ghent 2</v>
      </c>
      <c r="Y5046" s="7">
        <f>IF(INDEX(Map!$C$2:$C$86,MATCH(D5046,Map!$A$2:$A$86,0),0)="","N/A",E5046*INDEX(Map!$C$2:$C$86,MATCH(D5046,Map!$A$2:$A$86,0),0))</f>
        <v>291</v>
      </c>
      <c r="Z5046" s="7" t="str">
        <f>IF(INDEX(Map!$D$2:$D$86,MATCH(D5046,Map!$A$2:$A$86,0),0)="","N/A",E5046*INDEX(Map!$D$2:$D$86,MATCH(D5046,Map!$A$2:$A$86,0),0))</f>
        <v>N/A</v>
      </c>
      <c r="AA5046" t="str">
        <f>INDEX(Map!$E$2:$E$86,MATCH(D5046,Map!$A$2:$A$86,0),0)</f>
        <v>Coal</v>
      </c>
    </row>
    <row r="5047" spans="1:27" x14ac:dyDescent="0.25">
      <c r="A5047" s="1" t="s">
        <v>123</v>
      </c>
      <c r="B5047" s="1" t="s">
        <v>22</v>
      </c>
      <c r="C5047" s="1">
        <v>6</v>
      </c>
      <c r="D5047" s="1" t="s">
        <v>28</v>
      </c>
      <c r="E5047" s="1">
        <v>276.10000000000002</v>
      </c>
      <c r="F5047" s="1">
        <v>0</v>
      </c>
      <c r="G5047" s="1">
        <v>77.599999999999994</v>
      </c>
      <c r="H5047" s="1">
        <v>1</v>
      </c>
      <c r="I5047" s="1">
        <v>3079.3</v>
      </c>
      <c r="J5047" s="1">
        <v>11153</v>
      </c>
      <c r="K5047" s="1">
        <v>692</v>
      </c>
      <c r="L5047" s="1">
        <v>208.6</v>
      </c>
      <c r="M5047" s="1">
        <v>6424</v>
      </c>
      <c r="N5047" s="1">
        <v>2</v>
      </c>
      <c r="O5047" s="1">
        <v>31</v>
      </c>
      <c r="P5047" s="1">
        <v>0</v>
      </c>
      <c r="Q5047" s="1">
        <v>565</v>
      </c>
      <c r="R5047" s="1">
        <v>25.31</v>
      </c>
      <c r="S5047" s="1">
        <v>25.42</v>
      </c>
      <c r="T5047" s="1">
        <v>7019</v>
      </c>
      <c r="U5047" s="3" t="str">
        <f t="shared" si="78"/>
        <v>2017Plan</v>
      </c>
      <c r="V5047" s="2">
        <f>DATE(A5047,INDEX(Map!$H$1:$H$12,MATCH(B5047,Map!$G$1:$G$12,0),0),1)</f>
        <v>44197</v>
      </c>
      <c r="W5047" t="str">
        <f>IF(AND(V5047&gt;=Map!$K$2,V5047&lt;=Map!$L$2),"Base",IF(AND(V5047&gt;=Map!$K$3,V5047&lt;=Map!$L$3),"Fcst","N/A"))</f>
        <v>N/A</v>
      </c>
      <c r="X5047" t="str">
        <f>INDEX(Map!$B$2:$B$86,MATCH(D5047,Map!$A$2:$A$86,0),0)</f>
        <v>Ghent 3</v>
      </c>
      <c r="Y5047" s="7">
        <f>IF(INDEX(Map!$C$2:$C$86,MATCH(D5047,Map!$A$2:$A$86,0),0)="","N/A",E5047*INDEX(Map!$C$2:$C$86,MATCH(D5047,Map!$A$2:$A$86,0),0))</f>
        <v>276.10000000000002</v>
      </c>
      <c r="Z5047" s="7" t="str">
        <f>IF(INDEX(Map!$D$2:$D$86,MATCH(D5047,Map!$A$2:$A$86,0),0)="","N/A",E5047*INDEX(Map!$D$2:$D$86,MATCH(D5047,Map!$A$2:$A$86,0),0))</f>
        <v>N/A</v>
      </c>
      <c r="AA5047" t="str">
        <f>INDEX(Map!$E$2:$E$86,MATCH(D5047,Map!$A$2:$A$86,0),0)</f>
        <v>Coal</v>
      </c>
    </row>
    <row r="5048" spans="1:27" x14ac:dyDescent="0.25">
      <c r="A5048" s="1" t="s">
        <v>123</v>
      </c>
      <c r="B5048" s="1" t="s">
        <v>22</v>
      </c>
      <c r="C5048" s="1">
        <v>7</v>
      </c>
      <c r="D5048" s="1" t="s">
        <v>29</v>
      </c>
      <c r="E5048" s="1">
        <v>290.8</v>
      </c>
      <c r="F5048" s="1">
        <v>0</v>
      </c>
      <c r="G5048" s="1">
        <v>80.3</v>
      </c>
      <c r="H5048" s="1">
        <v>2</v>
      </c>
      <c r="I5048" s="1">
        <v>3155.6</v>
      </c>
      <c r="J5048" s="1">
        <v>10852</v>
      </c>
      <c r="K5048" s="1">
        <v>669</v>
      </c>
      <c r="L5048" s="1">
        <v>208.6</v>
      </c>
      <c r="M5048" s="1">
        <v>6583</v>
      </c>
      <c r="N5048" s="1">
        <v>4</v>
      </c>
      <c r="O5048" s="1">
        <v>74</v>
      </c>
      <c r="P5048" s="1">
        <v>0</v>
      </c>
      <c r="Q5048" s="1">
        <v>616</v>
      </c>
      <c r="R5048" s="1">
        <v>24.76</v>
      </c>
      <c r="S5048" s="1">
        <v>25.01</v>
      </c>
      <c r="T5048" s="1">
        <v>7274</v>
      </c>
      <c r="U5048" s="3" t="str">
        <f t="shared" si="78"/>
        <v>2017Plan</v>
      </c>
      <c r="V5048" s="2">
        <f>DATE(A5048,INDEX(Map!$H$1:$H$12,MATCH(B5048,Map!$G$1:$G$12,0),0),1)</f>
        <v>44197</v>
      </c>
      <c r="W5048" t="str">
        <f>IF(AND(V5048&gt;=Map!$K$2,V5048&lt;=Map!$L$2),"Base",IF(AND(V5048&gt;=Map!$K$3,V5048&lt;=Map!$L$3),"Fcst","N/A"))</f>
        <v>N/A</v>
      </c>
      <c r="X5048" t="str">
        <f>INDEX(Map!$B$2:$B$86,MATCH(D5048,Map!$A$2:$A$86,0),0)</f>
        <v>Ghent 4</v>
      </c>
      <c r="Y5048" s="7">
        <f>IF(INDEX(Map!$C$2:$C$86,MATCH(D5048,Map!$A$2:$A$86,0),0)="","N/A",E5048*INDEX(Map!$C$2:$C$86,MATCH(D5048,Map!$A$2:$A$86,0),0))</f>
        <v>290.8</v>
      </c>
      <c r="Z5048" s="7" t="str">
        <f>IF(INDEX(Map!$D$2:$D$86,MATCH(D5048,Map!$A$2:$A$86,0),0)="","N/A",E5048*INDEX(Map!$D$2:$D$86,MATCH(D5048,Map!$A$2:$A$86,0),0))</f>
        <v>N/A</v>
      </c>
      <c r="AA5048" t="str">
        <f>INDEX(Map!$E$2:$E$86,MATCH(D5048,Map!$A$2:$A$86,0),0)</f>
        <v>Coal</v>
      </c>
    </row>
    <row r="5049" spans="1:27" x14ac:dyDescent="0.25">
      <c r="A5049" s="1" t="s">
        <v>123</v>
      </c>
      <c r="B5049" s="1" t="s">
        <v>22</v>
      </c>
      <c r="C5049" s="1">
        <v>8</v>
      </c>
      <c r="D5049" s="1" t="s">
        <v>30</v>
      </c>
      <c r="E5049" s="1">
        <v>181.8</v>
      </c>
      <c r="F5049" s="1">
        <v>0</v>
      </c>
      <c r="G5049" s="1">
        <v>81.5</v>
      </c>
      <c r="H5049" s="1">
        <v>2</v>
      </c>
      <c r="I5049" s="1">
        <v>1916.2</v>
      </c>
      <c r="J5049" s="1">
        <v>10538</v>
      </c>
      <c r="K5049" s="1">
        <v>697</v>
      </c>
      <c r="L5049" s="1">
        <v>206.3</v>
      </c>
      <c r="M5049" s="1">
        <v>3954</v>
      </c>
      <c r="N5049" s="1">
        <v>4</v>
      </c>
      <c r="O5049" s="1">
        <v>18</v>
      </c>
      <c r="P5049" s="1">
        <v>0</v>
      </c>
      <c r="Q5049" s="1">
        <v>173</v>
      </c>
      <c r="R5049" s="1">
        <v>22.69</v>
      </c>
      <c r="S5049" s="1">
        <v>22.79</v>
      </c>
      <c r="T5049" s="1">
        <v>4145</v>
      </c>
      <c r="U5049" s="3" t="str">
        <f t="shared" si="78"/>
        <v>2017Plan</v>
      </c>
      <c r="V5049" s="2">
        <f>DATE(A5049,INDEX(Map!$H$1:$H$12,MATCH(B5049,Map!$G$1:$G$12,0),0),1)</f>
        <v>44197</v>
      </c>
      <c r="W5049" t="str">
        <f>IF(AND(V5049&gt;=Map!$K$2,V5049&lt;=Map!$L$2),"Base",IF(AND(V5049&gt;=Map!$K$3,V5049&lt;=Map!$L$3),"Fcst","N/A"))</f>
        <v>N/A</v>
      </c>
      <c r="X5049" t="str">
        <f>INDEX(Map!$B$2:$B$86,MATCH(D5049,Map!$A$2:$A$86,0),0)</f>
        <v>Mill Creek 1</v>
      </c>
      <c r="Y5049" s="7" t="str">
        <f>IF(INDEX(Map!$C$2:$C$86,MATCH(D5049,Map!$A$2:$A$86,0),0)="","N/A",E5049*INDEX(Map!$C$2:$C$86,MATCH(D5049,Map!$A$2:$A$86,0),0))</f>
        <v>N/A</v>
      </c>
      <c r="Z5049" s="7">
        <f>IF(INDEX(Map!$D$2:$D$86,MATCH(D5049,Map!$A$2:$A$86,0),0)="","N/A",E5049*INDEX(Map!$D$2:$D$86,MATCH(D5049,Map!$A$2:$A$86,0),0))</f>
        <v>181.8</v>
      </c>
      <c r="AA5049" t="str">
        <f>INDEX(Map!$E$2:$E$86,MATCH(D5049,Map!$A$2:$A$86,0),0)</f>
        <v>Coal</v>
      </c>
    </row>
    <row r="5050" spans="1:27" x14ac:dyDescent="0.25">
      <c r="A5050" s="1" t="s">
        <v>123</v>
      </c>
      <c r="B5050" s="1" t="s">
        <v>22</v>
      </c>
      <c r="C5050" s="1">
        <v>9</v>
      </c>
      <c r="D5050" s="1" t="s">
        <v>31</v>
      </c>
      <c r="E5050" s="1">
        <v>173.7</v>
      </c>
      <c r="F5050" s="1">
        <v>0</v>
      </c>
      <c r="G5050" s="1">
        <v>79.099999999999994</v>
      </c>
      <c r="H5050" s="1">
        <v>2</v>
      </c>
      <c r="I5050" s="1">
        <v>1847.5</v>
      </c>
      <c r="J5050" s="1">
        <v>10636</v>
      </c>
      <c r="K5050" s="1">
        <v>668</v>
      </c>
      <c r="L5050" s="1">
        <v>206.3</v>
      </c>
      <c r="M5050" s="1">
        <v>3812</v>
      </c>
      <c r="N5050" s="1">
        <v>4</v>
      </c>
      <c r="O5050" s="1">
        <v>18</v>
      </c>
      <c r="P5050" s="1">
        <v>0</v>
      </c>
      <c r="Q5050" s="1">
        <v>207</v>
      </c>
      <c r="R5050" s="1">
        <v>23.14</v>
      </c>
      <c r="S5050" s="1">
        <v>23.25</v>
      </c>
      <c r="T5050" s="1">
        <v>4038</v>
      </c>
      <c r="U5050" s="3" t="str">
        <f t="shared" si="78"/>
        <v>2017Plan</v>
      </c>
      <c r="V5050" s="2">
        <f>DATE(A5050,INDEX(Map!$H$1:$H$12,MATCH(B5050,Map!$G$1:$G$12,0),0),1)</f>
        <v>44197</v>
      </c>
      <c r="W5050" t="str">
        <f>IF(AND(V5050&gt;=Map!$K$2,V5050&lt;=Map!$L$2),"Base",IF(AND(V5050&gt;=Map!$K$3,V5050&lt;=Map!$L$3),"Fcst","N/A"))</f>
        <v>N/A</v>
      </c>
      <c r="X5050" t="str">
        <f>INDEX(Map!$B$2:$B$86,MATCH(D5050,Map!$A$2:$A$86,0),0)</f>
        <v>Mill Creek 2</v>
      </c>
      <c r="Y5050" s="7" t="str">
        <f>IF(INDEX(Map!$C$2:$C$86,MATCH(D5050,Map!$A$2:$A$86,0),0)="","N/A",E5050*INDEX(Map!$C$2:$C$86,MATCH(D5050,Map!$A$2:$A$86,0),0))</f>
        <v>N/A</v>
      </c>
      <c r="Z5050" s="7">
        <f>IF(INDEX(Map!$D$2:$D$86,MATCH(D5050,Map!$A$2:$A$86,0),0)="","N/A",E5050*INDEX(Map!$D$2:$D$86,MATCH(D5050,Map!$A$2:$A$86,0),0))</f>
        <v>173.7</v>
      </c>
      <c r="AA5050" t="str">
        <f>INDEX(Map!$E$2:$E$86,MATCH(D5050,Map!$A$2:$A$86,0),0)</f>
        <v>Coal</v>
      </c>
    </row>
    <row r="5051" spans="1:27" x14ac:dyDescent="0.25">
      <c r="A5051" s="1" t="s">
        <v>123</v>
      </c>
      <c r="B5051" s="1" t="s">
        <v>22</v>
      </c>
      <c r="C5051" s="1">
        <v>10</v>
      </c>
      <c r="D5051" s="1" t="s">
        <v>32</v>
      </c>
      <c r="E5051" s="1">
        <v>212.6</v>
      </c>
      <c r="F5051" s="1">
        <v>0</v>
      </c>
      <c r="G5051" s="1">
        <v>73.7</v>
      </c>
      <c r="H5051" s="1">
        <v>1</v>
      </c>
      <c r="I5051" s="1">
        <v>2268.1999999999998</v>
      </c>
      <c r="J5051" s="1">
        <v>10668</v>
      </c>
      <c r="K5051" s="1">
        <v>618</v>
      </c>
      <c r="L5051" s="1">
        <v>206.3</v>
      </c>
      <c r="M5051" s="1">
        <v>4680</v>
      </c>
      <c r="N5051" s="1">
        <v>6</v>
      </c>
      <c r="O5051" s="1">
        <v>26</v>
      </c>
      <c r="P5051" s="1">
        <v>0</v>
      </c>
      <c r="Q5051" s="1">
        <v>286</v>
      </c>
      <c r="R5051" s="1">
        <v>23.35</v>
      </c>
      <c r="S5051" s="1">
        <v>23.48</v>
      </c>
      <c r="T5051" s="1">
        <v>4991</v>
      </c>
      <c r="U5051" s="3" t="str">
        <f t="shared" si="78"/>
        <v>2017Plan</v>
      </c>
      <c r="V5051" s="2">
        <f>DATE(A5051,INDEX(Map!$H$1:$H$12,MATCH(B5051,Map!$G$1:$G$12,0),0),1)</f>
        <v>44197</v>
      </c>
      <c r="W5051" t="str">
        <f>IF(AND(V5051&gt;=Map!$K$2,V5051&lt;=Map!$L$2),"Base",IF(AND(V5051&gt;=Map!$K$3,V5051&lt;=Map!$L$3),"Fcst","N/A"))</f>
        <v>N/A</v>
      </c>
      <c r="X5051" t="str">
        <f>INDEX(Map!$B$2:$B$86,MATCH(D5051,Map!$A$2:$A$86,0),0)</f>
        <v>Mill Creek 3</v>
      </c>
      <c r="Y5051" s="7" t="str">
        <f>IF(INDEX(Map!$C$2:$C$86,MATCH(D5051,Map!$A$2:$A$86,0),0)="","N/A",E5051*INDEX(Map!$C$2:$C$86,MATCH(D5051,Map!$A$2:$A$86,0),0))</f>
        <v>N/A</v>
      </c>
      <c r="Z5051" s="7">
        <f>IF(INDEX(Map!$D$2:$D$86,MATCH(D5051,Map!$A$2:$A$86,0),0)="","N/A",E5051*INDEX(Map!$D$2:$D$86,MATCH(D5051,Map!$A$2:$A$86,0),0))</f>
        <v>212.6</v>
      </c>
      <c r="AA5051" t="str">
        <f>INDEX(Map!$E$2:$E$86,MATCH(D5051,Map!$A$2:$A$86,0),0)</f>
        <v>Coal</v>
      </c>
    </row>
    <row r="5052" spans="1:27" x14ac:dyDescent="0.25">
      <c r="A5052" s="1" t="s">
        <v>123</v>
      </c>
      <c r="B5052" s="1" t="s">
        <v>22</v>
      </c>
      <c r="C5052" s="1">
        <v>11</v>
      </c>
      <c r="D5052" s="1" t="s">
        <v>33</v>
      </c>
      <c r="E5052" s="1">
        <v>308.39999999999998</v>
      </c>
      <c r="F5052" s="1">
        <v>0</v>
      </c>
      <c r="G5052" s="1">
        <v>85.3</v>
      </c>
      <c r="H5052" s="1">
        <v>2</v>
      </c>
      <c r="I5052" s="1">
        <v>3195.6</v>
      </c>
      <c r="J5052" s="1">
        <v>10362</v>
      </c>
      <c r="K5052" s="1">
        <v>691</v>
      </c>
      <c r="L5052" s="1">
        <v>206.3</v>
      </c>
      <c r="M5052" s="1">
        <v>6593</v>
      </c>
      <c r="N5052" s="1">
        <v>19</v>
      </c>
      <c r="O5052" s="1">
        <v>82</v>
      </c>
      <c r="P5052" s="1">
        <v>0</v>
      </c>
      <c r="Q5052" s="1">
        <v>384</v>
      </c>
      <c r="R5052" s="1">
        <v>22.62</v>
      </c>
      <c r="S5052" s="1">
        <v>22.89</v>
      </c>
      <c r="T5052" s="1">
        <v>7059</v>
      </c>
      <c r="U5052" s="3" t="str">
        <f t="shared" si="78"/>
        <v>2017Plan</v>
      </c>
      <c r="V5052" s="2">
        <f>DATE(A5052,INDEX(Map!$H$1:$H$12,MATCH(B5052,Map!$G$1:$G$12,0),0),1)</f>
        <v>44197</v>
      </c>
      <c r="W5052" t="str">
        <f>IF(AND(V5052&gt;=Map!$K$2,V5052&lt;=Map!$L$2),"Base",IF(AND(V5052&gt;=Map!$K$3,V5052&lt;=Map!$L$3),"Fcst","N/A"))</f>
        <v>N/A</v>
      </c>
      <c r="X5052" t="str">
        <f>INDEX(Map!$B$2:$B$86,MATCH(D5052,Map!$A$2:$A$86,0),0)</f>
        <v>Mill Creek 4</v>
      </c>
      <c r="Y5052" s="7" t="str">
        <f>IF(INDEX(Map!$C$2:$C$86,MATCH(D5052,Map!$A$2:$A$86,0),0)="","N/A",E5052*INDEX(Map!$C$2:$C$86,MATCH(D5052,Map!$A$2:$A$86,0),0))</f>
        <v>N/A</v>
      </c>
      <c r="Z5052" s="7">
        <f>IF(INDEX(Map!$D$2:$D$86,MATCH(D5052,Map!$A$2:$A$86,0),0)="","N/A",E5052*INDEX(Map!$D$2:$D$86,MATCH(D5052,Map!$A$2:$A$86,0),0))</f>
        <v>308.39999999999998</v>
      </c>
      <c r="AA5052" t="str">
        <f>INDEX(Map!$E$2:$E$86,MATCH(D5052,Map!$A$2:$A$86,0),0)</f>
        <v>Coal</v>
      </c>
    </row>
    <row r="5053" spans="1:27" x14ac:dyDescent="0.25">
      <c r="A5053" s="1" t="s">
        <v>123</v>
      </c>
      <c r="B5053" s="1" t="s">
        <v>22</v>
      </c>
      <c r="C5053" s="1">
        <v>12</v>
      </c>
      <c r="D5053" s="1" t="s">
        <v>34</v>
      </c>
      <c r="E5053" s="1">
        <v>233.5</v>
      </c>
      <c r="F5053" s="1">
        <v>0</v>
      </c>
      <c r="G5053" s="1">
        <v>84.8</v>
      </c>
      <c r="H5053" s="1">
        <v>2</v>
      </c>
      <c r="I5053" s="1">
        <v>2496.8000000000002</v>
      </c>
      <c r="J5053" s="1">
        <v>10691</v>
      </c>
      <c r="K5053" s="1">
        <v>699</v>
      </c>
      <c r="L5053" s="1">
        <v>203.8</v>
      </c>
      <c r="M5053" s="1">
        <v>5089</v>
      </c>
      <c r="N5053" s="1">
        <v>7</v>
      </c>
      <c r="O5053" s="1">
        <v>29</v>
      </c>
      <c r="P5053" s="1">
        <v>0</v>
      </c>
      <c r="Q5053" s="1">
        <v>324</v>
      </c>
      <c r="R5053" s="1">
        <v>23.18</v>
      </c>
      <c r="S5053" s="1">
        <v>23.3</v>
      </c>
      <c r="T5053" s="1">
        <v>5442</v>
      </c>
      <c r="U5053" s="3" t="str">
        <f t="shared" si="78"/>
        <v>2017Plan</v>
      </c>
      <c r="V5053" s="2">
        <f>DATE(A5053,INDEX(Map!$H$1:$H$12,MATCH(B5053,Map!$G$1:$G$12,0),0),1)</f>
        <v>44197</v>
      </c>
      <c r="W5053" t="str">
        <f>IF(AND(V5053&gt;=Map!$K$2,V5053&lt;=Map!$L$2),"Base",IF(AND(V5053&gt;=Map!$K$3,V5053&lt;=Map!$L$3),"Fcst","N/A"))</f>
        <v>N/A</v>
      </c>
      <c r="X5053" t="str">
        <f>INDEX(Map!$B$2:$B$86,MATCH(D5053,Map!$A$2:$A$86,0),0)</f>
        <v>Trimble County 1</v>
      </c>
      <c r="Y5053" s="7" t="str">
        <f>IF(INDEX(Map!$C$2:$C$86,MATCH(D5053,Map!$A$2:$A$86,0),0)="","N/A",E5053*INDEX(Map!$C$2:$C$86,MATCH(D5053,Map!$A$2:$A$86,0),0))</f>
        <v>N/A</v>
      </c>
      <c r="Z5053" s="7">
        <f>IF(INDEX(Map!$D$2:$D$86,MATCH(D5053,Map!$A$2:$A$86,0),0)="","N/A",E5053*INDEX(Map!$D$2:$D$86,MATCH(D5053,Map!$A$2:$A$86,0),0))</f>
        <v>233.5</v>
      </c>
      <c r="AA5053" t="str">
        <f>INDEX(Map!$E$2:$E$86,MATCH(D5053,Map!$A$2:$A$86,0),0)</f>
        <v>Coal</v>
      </c>
    </row>
    <row r="5054" spans="1:27" x14ac:dyDescent="0.25">
      <c r="A5054" s="1" t="s">
        <v>123</v>
      </c>
      <c r="B5054" s="1" t="s">
        <v>22</v>
      </c>
      <c r="C5054" s="1">
        <v>13</v>
      </c>
      <c r="D5054" s="1" t="s">
        <v>35</v>
      </c>
      <c r="E5054" s="1">
        <v>371.9</v>
      </c>
      <c r="F5054" s="1">
        <v>0</v>
      </c>
      <c r="G5054" s="1">
        <v>87.7</v>
      </c>
      <c r="H5054" s="1">
        <v>1</v>
      </c>
      <c r="I5054" s="1">
        <v>3392.8</v>
      </c>
      <c r="J5054" s="1">
        <v>9122</v>
      </c>
      <c r="K5054" s="1">
        <v>680</v>
      </c>
      <c r="L5054" s="1">
        <v>212.6</v>
      </c>
      <c r="M5054" s="1">
        <v>7213</v>
      </c>
      <c r="N5054" s="1">
        <v>14</v>
      </c>
      <c r="O5054" s="1">
        <v>60</v>
      </c>
      <c r="P5054" s="1">
        <v>0</v>
      </c>
      <c r="Q5054" s="1">
        <v>565</v>
      </c>
      <c r="R5054" s="1">
        <v>20.91</v>
      </c>
      <c r="S5054" s="1">
        <v>21.08</v>
      </c>
      <c r="T5054" s="1">
        <v>7838</v>
      </c>
      <c r="U5054" s="3" t="str">
        <f t="shared" si="78"/>
        <v>2017Plan</v>
      </c>
      <c r="V5054" s="2">
        <f>DATE(A5054,INDEX(Map!$H$1:$H$12,MATCH(B5054,Map!$G$1:$G$12,0),0),1)</f>
        <v>44197</v>
      </c>
      <c r="W5054" t="str">
        <f>IF(AND(V5054&gt;=Map!$K$2,V5054&lt;=Map!$L$2),"Base",IF(AND(V5054&gt;=Map!$K$3,V5054&lt;=Map!$L$3),"Fcst","N/A"))</f>
        <v>N/A</v>
      </c>
      <c r="X5054" t="str">
        <f>INDEX(Map!$B$2:$B$86,MATCH(D5054,Map!$A$2:$A$86,0),0)</f>
        <v>Trimble County 2</v>
      </c>
      <c r="Y5054" s="7">
        <f>IF(INDEX(Map!$C$2:$C$86,MATCH(D5054,Map!$A$2:$A$86,0),0)="","N/A",E5054*INDEX(Map!$C$2:$C$86,MATCH(D5054,Map!$A$2:$A$86,0),0))</f>
        <v>301.23899999999998</v>
      </c>
      <c r="Z5054" s="7">
        <f>IF(INDEX(Map!$D$2:$D$86,MATCH(D5054,Map!$A$2:$A$86,0),0)="","N/A",E5054*INDEX(Map!$D$2:$D$86,MATCH(D5054,Map!$A$2:$A$86,0),0))</f>
        <v>70.661000000000001</v>
      </c>
      <c r="AA5054" t="str">
        <f>INDEX(Map!$E$2:$E$86,MATCH(D5054,Map!$A$2:$A$86,0),0)</f>
        <v>Coal</v>
      </c>
    </row>
    <row r="5055" spans="1:27" x14ac:dyDescent="0.25">
      <c r="A5055" s="1" t="s">
        <v>123</v>
      </c>
      <c r="B5055" s="1" t="s">
        <v>22</v>
      </c>
      <c r="C5055" s="1">
        <v>14</v>
      </c>
      <c r="D5055" s="1" t="s">
        <v>36</v>
      </c>
      <c r="E5055" s="1">
        <v>0</v>
      </c>
      <c r="F5055" s="1">
        <v>0</v>
      </c>
      <c r="G5055" s="1">
        <v>0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3" t="str">
        <f t="shared" si="78"/>
        <v>2017Plan</v>
      </c>
      <c r="V5055" s="2">
        <f>DATE(A5055,INDEX(Map!$H$1:$H$12,MATCH(B5055,Map!$G$1:$G$12,0),0),1)</f>
        <v>44197</v>
      </c>
      <c r="W5055" t="str">
        <f>IF(AND(V5055&gt;=Map!$K$2,V5055&lt;=Map!$L$2),"Base",IF(AND(V5055&gt;=Map!$K$3,V5055&lt;=Map!$L$3),"Fcst","N/A"))</f>
        <v>N/A</v>
      </c>
      <c r="X5055" t="str">
        <f>INDEX(Map!$B$2:$B$86,MATCH(D5055,Map!$A$2:$A$86,0),0)</f>
        <v>Cane Run 7</v>
      </c>
      <c r="Y5055" s="7">
        <f>IF(INDEX(Map!$C$2:$C$86,MATCH(D5055,Map!$A$2:$A$86,0),0)="","N/A",E5055*INDEX(Map!$C$2:$C$86,MATCH(D5055,Map!$A$2:$A$86,0),0))</f>
        <v>0</v>
      </c>
      <c r="Z5055" s="7">
        <f>IF(INDEX(Map!$D$2:$D$86,MATCH(D5055,Map!$A$2:$A$86,0),0)="","N/A",E5055*INDEX(Map!$D$2:$D$86,MATCH(D5055,Map!$A$2:$A$86,0),0))</f>
        <v>0</v>
      </c>
      <c r="AA5055" t="str">
        <f>INDEX(Map!$E$2:$E$86,MATCH(D5055,Map!$A$2:$A$86,0),0)</f>
        <v>NGCC</v>
      </c>
    </row>
    <row r="5056" spans="1:27" x14ac:dyDescent="0.25">
      <c r="A5056" s="1" t="s">
        <v>123</v>
      </c>
      <c r="B5056" s="1" t="s">
        <v>22</v>
      </c>
      <c r="C5056" s="1">
        <v>15</v>
      </c>
      <c r="D5056" s="1" t="s">
        <v>37</v>
      </c>
      <c r="E5056" s="1">
        <v>269.10000000000002</v>
      </c>
      <c r="F5056" s="1">
        <v>0</v>
      </c>
      <c r="G5056" s="1">
        <v>53</v>
      </c>
      <c r="H5056" s="1">
        <v>10</v>
      </c>
      <c r="I5056" s="1">
        <v>1905.5</v>
      </c>
      <c r="J5056" s="1">
        <v>7080</v>
      </c>
      <c r="K5056" s="1">
        <v>539</v>
      </c>
      <c r="L5056" s="1">
        <v>433.1</v>
      </c>
      <c r="M5056" s="1">
        <v>8253</v>
      </c>
      <c r="N5056" s="1">
        <v>29</v>
      </c>
      <c r="O5056" s="1">
        <v>127</v>
      </c>
      <c r="P5056" s="1">
        <v>0</v>
      </c>
      <c r="Q5056" s="1">
        <v>470</v>
      </c>
      <c r="R5056" s="1">
        <v>32.409999999999997</v>
      </c>
      <c r="S5056" s="1">
        <v>32.880000000000003</v>
      </c>
      <c r="T5056" s="1">
        <v>8850</v>
      </c>
      <c r="U5056" s="3" t="str">
        <f t="shared" si="78"/>
        <v>2017Plan</v>
      </c>
      <c r="V5056" s="2">
        <f>DATE(A5056,INDEX(Map!$H$1:$H$12,MATCH(B5056,Map!$G$1:$G$12,0),0),1)</f>
        <v>44197</v>
      </c>
      <c r="W5056" t="str">
        <f>IF(AND(V5056&gt;=Map!$K$2,V5056&lt;=Map!$L$2),"Base",IF(AND(V5056&gt;=Map!$K$3,V5056&lt;=Map!$L$3),"Fcst","N/A"))</f>
        <v>N/A</v>
      </c>
      <c r="X5056" t="str">
        <f>INDEX(Map!$B$2:$B$86,MATCH(D5056,Map!$A$2:$A$86,0),0)</f>
        <v>Cane Run 7</v>
      </c>
      <c r="Y5056" s="7">
        <f>IF(INDEX(Map!$C$2:$C$86,MATCH(D5056,Map!$A$2:$A$86,0),0)="","N/A",E5056*INDEX(Map!$C$2:$C$86,MATCH(D5056,Map!$A$2:$A$86,0),0))</f>
        <v>209.89800000000002</v>
      </c>
      <c r="Z5056" s="7">
        <f>IF(INDEX(Map!$D$2:$D$86,MATCH(D5056,Map!$A$2:$A$86,0),0)="","N/A",E5056*INDEX(Map!$D$2:$D$86,MATCH(D5056,Map!$A$2:$A$86,0),0))</f>
        <v>59.202000000000005</v>
      </c>
      <c r="AA5056" t="str">
        <f>INDEX(Map!$E$2:$E$86,MATCH(D5056,Map!$A$2:$A$86,0),0)</f>
        <v>NGCC</v>
      </c>
    </row>
    <row r="5057" spans="1:27" x14ac:dyDescent="0.25">
      <c r="A5057" s="1" t="s">
        <v>123</v>
      </c>
      <c r="B5057" s="1" t="s">
        <v>22</v>
      </c>
      <c r="C5057" s="1">
        <v>16</v>
      </c>
      <c r="D5057" s="1" t="s">
        <v>38</v>
      </c>
      <c r="E5057" s="1">
        <v>0.5</v>
      </c>
      <c r="F5057" s="1">
        <v>0</v>
      </c>
      <c r="G5057" s="1">
        <v>0.5</v>
      </c>
      <c r="H5057" s="1">
        <v>1</v>
      </c>
      <c r="I5057" s="1">
        <v>7.8</v>
      </c>
      <c r="J5057" s="1">
        <v>14993</v>
      </c>
      <c r="K5057" s="1">
        <v>8</v>
      </c>
      <c r="L5057" s="1">
        <v>435.4</v>
      </c>
      <c r="M5057" s="1">
        <v>34</v>
      </c>
      <c r="N5057" s="1">
        <v>0</v>
      </c>
      <c r="O5057" s="1">
        <v>0</v>
      </c>
      <c r="P5057" s="1">
        <v>0</v>
      </c>
      <c r="Q5057" s="1">
        <v>0</v>
      </c>
      <c r="R5057" s="1">
        <v>65.28</v>
      </c>
      <c r="S5057" s="1">
        <v>65.819999999999993</v>
      </c>
      <c r="T5057" s="1">
        <v>34</v>
      </c>
      <c r="U5057" s="3" t="str">
        <f t="shared" si="78"/>
        <v>2017Plan</v>
      </c>
      <c r="V5057" s="2">
        <f>DATE(A5057,INDEX(Map!$H$1:$H$12,MATCH(B5057,Map!$G$1:$G$12,0),0),1)</f>
        <v>44197</v>
      </c>
      <c r="W5057" t="str">
        <f>IF(AND(V5057&gt;=Map!$K$2,V5057&lt;=Map!$L$2),"Base",IF(AND(V5057&gt;=Map!$K$3,V5057&lt;=Map!$L$3),"Fcst","N/A"))</f>
        <v>N/A</v>
      </c>
      <c r="X5057" t="str">
        <f>INDEX(Map!$B$2:$B$86,MATCH(D5057,Map!$A$2:$A$86,0),0)</f>
        <v>Brown 5</v>
      </c>
      <c r="Y5057" s="7">
        <f>IF(INDEX(Map!$C$2:$C$86,MATCH(D5057,Map!$A$2:$A$86,0),0)="","N/A",E5057*INDEX(Map!$C$2:$C$86,MATCH(D5057,Map!$A$2:$A$86,0),0))</f>
        <v>0.23499999999999999</v>
      </c>
      <c r="Z5057" s="7">
        <f>IF(INDEX(Map!$D$2:$D$86,MATCH(D5057,Map!$A$2:$A$86,0),0)="","N/A",E5057*INDEX(Map!$D$2:$D$86,MATCH(D5057,Map!$A$2:$A$86,0),0))</f>
        <v>0.26500000000000001</v>
      </c>
      <c r="AA5057" t="str">
        <f>INDEX(Map!$E$2:$E$86,MATCH(D5057,Map!$A$2:$A$86,0),0)</f>
        <v>SCCT</v>
      </c>
    </row>
    <row r="5058" spans="1:27" x14ac:dyDescent="0.25">
      <c r="A5058" s="1" t="s">
        <v>123</v>
      </c>
      <c r="B5058" s="1" t="s">
        <v>22</v>
      </c>
      <c r="C5058" s="1">
        <v>17</v>
      </c>
      <c r="D5058" s="1" t="s">
        <v>39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S5058" s="1">
        <v>0</v>
      </c>
      <c r="T5058" s="1">
        <v>0</v>
      </c>
      <c r="U5058" s="3" t="str">
        <f t="shared" si="78"/>
        <v>2017Plan</v>
      </c>
      <c r="V5058" s="2">
        <f>DATE(A5058,INDEX(Map!$H$1:$H$12,MATCH(B5058,Map!$G$1:$G$12,0),0),1)</f>
        <v>44197</v>
      </c>
      <c r="W5058" t="str">
        <f>IF(AND(V5058&gt;=Map!$K$2,V5058&lt;=Map!$L$2),"Base",IF(AND(V5058&gt;=Map!$K$3,V5058&lt;=Map!$L$3),"Fcst","N/A"))</f>
        <v>N/A</v>
      </c>
      <c r="X5058" t="str">
        <f>INDEX(Map!$B$2:$B$86,MATCH(D5058,Map!$A$2:$A$86,0),0)</f>
        <v>Brown 5</v>
      </c>
      <c r="Y5058" s="7">
        <f>IF(INDEX(Map!$C$2:$C$86,MATCH(D5058,Map!$A$2:$A$86,0),0)="","N/A",E5058*INDEX(Map!$C$2:$C$86,MATCH(D5058,Map!$A$2:$A$86,0),0))</f>
        <v>0</v>
      </c>
      <c r="Z5058" s="7">
        <f>IF(INDEX(Map!$D$2:$D$86,MATCH(D5058,Map!$A$2:$A$86,0),0)="","N/A",E5058*INDEX(Map!$D$2:$D$86,MATCH(D5058,Map!$A$2:$A$86,0),0))</f>
        <v>0</v>
      </c>
      <c r="AA5058" t="str">
        <f>INDEX(Map!$E$2:$E$86,MATCH(D5058,Map!$A$2:$A$86,0),0)</f>
        <v>SCCT</v>
      </c>
    </row>
    <row r="5059" spans="1:27" x14ac:dyDescent="0.25">
      <c r="A5059" s="1" t="s">
        <v>123</v>
      </c>
      <c r="B5059" s="1" t="s">
        <v>22</v>
      </c>
      <c r="C5059" s="1">
        <v>18</v>
      </c>
      <c r="D5059" s="1" t="s">
        <v>40</v>
      </c>
      <c r="E5059" s="1">
        <v>4.8</v>
      </c>
      <c r="F5059" s="1">
        <v>0</v>
      </c>
      <c r="G5059" s="1">
        <v>3.8</v>
      </c>
      <c r="H5059" s="1">
        <v>3</v>
      </c>
      <c r="I5059" s="1">
        <v>55.7</v>
      </c>
      <c r="J5059" s="1">
        <v>11535</v>
      </c>
      <c r="K5059" s="1">
        <v>41</v>
      </c>
      <c r="L5059" s="1">
        <v>435.4</v>
      </c>
      <c r="M5059" s="1">
        <v>242</v>
      </c>
      <c r="N5059" s="1">
        <v>1</v>
      </c>
      <c r="O5059" s="1">
        <v>26</v>
      </c>
      <c r="P5059" s="1">
        <v>0</v>
      </c>
      <c r="Q5059" s="1">
        <v>19</v>
      </c>
      <c r="R5059" s="1">
        <v>54.1</v>
      </c>
      <c r="S5059" s="1">
        <v>59.47</v>
      </c>
      <c r="T5059" s="1">
        <v>287</v>
      </c>
      <c r="U5059" s="3" t="str">
        <f t="shared" si="78"/>
        <v>2017Plan</v>
      </c>
      <c r="V5059" s="2">
        <f>DATE(A5059,INDEX(Map!$H$1:$H$12,MATCH(B5059,Map!$G$1:$G$12,0),0),1)</f>
        <v>44197</v>
      </c>
      <c r="W5059" t="str">
        <f>IF(AND(V5059&gt;=Map!$K$2,V5059&lt;=Map!$L$2),"Base",IF(AND(V5059&gt;=Map!$K$3,V5059&lt;=Map!$L$3),"Fcst","N/A"))</f>
        <v>N/A</v>
      </c>
      <c r="X5059" t="str">
        <f>INDEX(Map!$B$2:$B$86,MATCH(D5059,Map!$A$2:$A$86,0),0)</f>
        <v>Brown 6</v>
      </c>
      <c r="Y5059" s="7">
        <f>IF(INDEX(Map!$C$2:$C$86,MATCH(D5059,Map!$A$2:$A$86,0),0)="","N/A",E5059*INDEX(Map!$C$2:$C$86,MATCH(D5059,Map!$A$2:$A$86,0),0))</f>
        <v>2.976</v>
      </c>
      <c r="Z5059" s="7">
        <f>IF(INDEX(Map!$D$2:$D$86,MATCH(D5059,Map!$A$2:$A$86,0),0)="","N/A",E5059*INDEX(Map!$D$2:$D$86,MATCH(D5059,Map!$A$2:$A$86,0),0))</f>
        <v>1.8239999999999998</v>
      </c>
      <c r="AA5059" t="str">
        <f>INDEX(Map!$E$2:$E$86,MATCH(D5059,Map!$A$2:$A$86,0),0)</f>
        <v>SCCT</v>
      </c>
    </row>
    <row r="5060" spans="1:27" x14ac:dyDescent="0.25">
      <c r="A5060" s="1" t="s">
        <v>123</v>
      </c>
      <c r="B5060" s="1" t="s">
        <v>22</v>
      </c>
      <c r="C5060" s="1">
        <v>19</v>
      </c>
      <c r="D5060" s="1" t="s">
        <v>41</v>
      </c>
      <c r="E5060" s="1">
        <v>4.9000000000000004</v>
      </c>
      <c r="F5060" s="1">
        <v>0</v>
      </c>
      <c r="G5060" s="1">
        <v>3.9</v>
      </c>
      <c r="H5060" s="1">
        <v>4</v>
      </c>
      <c r="I5060" s="1">
        <v>56.5</v>
      </c>
      <c r="J5060" s="1">
        <v>11429</v>
      </c>
      <c r="K5060" s="1">
        <v>41</v>
      </c>
      <c r="L5060" s="1">
        <v>435.4</v>
      </c>
      <c r="M5060" s="1">
        <v>246</v>
      </c>
      <c r="N5060" s="1">
        <v>1</v>
      </c>
      <c r="O5060" s="1">
        <v>41</v>
      </c>
      <c r="P5060" s="1">
        <v>0</v>
      </c>
      <c r="Q5060" s="1">
        <v>19</v>
      </c>
      <c r="R5060" s="1">
        <v>53.55</v>
      </c>
      <c r="S5060" s="1">
        <v>61.8</v>
      </c>
      <c r="T5060" s="1">
        <v>305</v>
      </c>
      <c r="U5060" s="3" t="str">
        <f t="shared" ref="U5060:U5123" si="79">U5059</f>
        <v>2017Plan</v>
      </c>
      <c r="V5060" s="2">
        <f>DATE(A5060,INDEX(Map!$H$1:$H$12,MATCH(B5060,Map!$G$1:$G$12,0),0),1)</f>
        <v>44197</v>
      </c>
      <c r="W5060" t="str">
        <f>IF(AND(V5060&gt;=Map!$K$2,V5060&lt;=Map!$L$2),"Base",IF(AND(V5060&gt;=Map!$K$3,V5060&lt;=Map!$L$3),"Fcst","N/A"))</f>
        <v>N/A</v>
      </c>
      <c r="X5060" t="str">
        <f>INDEX(Map!$B$2:$B$86,MATCH(D5060,Map!$A$2:$A$86,0),0)</f>
        <v>Brown 7</v>
      </c>
      <c r="Y5060" s="7">
        <f>IF(INDEX(Map!$C$2:$C$86,MATCH(D5060,Map!$A$2:$A$86,0),0)="","N/A",E5060*INDEX(Map!$C$2:$C$86,MATCH(D5060,Map!$A$2:$A$86,0),0))</f>
        <v>3.0380000000000003</v>
      </c>
      <c r="Z5060" s="7">
        <f>IF(INDEX(Map!$D$2:$D$86,MATCH(D5060,Map!$A$2:$A$86,0),0)="","N/A",E5060*INDEX(Map!$D$2:$D$86,MATCH(D5060,Map!$A$2:$A$86,0),0))</f>
        <v>1.8620000000000001</v>
      </c>
      <c r="AA5060" t="str">
        <f>INDEX(Map!$E$2:$E$86,MATCH(D5060,Map!$A$2:$A$86,0),0)</f>
        <v>SCCT</v>
      </c>
    </row>
    <row r="5061" spans="1:27" x14ac:dyDescent="0.25">
      <c r="A5061" s="1" t="s">
        <v>123</v>
      </c>
      <c r="B5061" s="1" t="s">
        <v>22</v>
      </c>
      <c r="C5061" s="1">
        <v>20</v>
      </c>
      <c r="D5061" s="1" t="s">
        <v>42</v>
      </c>
      <c r="E5061" s="1">
        <v>0.2</v>
      </c>
      <c r="F5061" s="1">
        <v>0</v>
      </c>
      <c r="G5061" s="1">
        <v>0.3</v>
      </c>
      <c r="H5061" s="1">
        <v>1</v>
      </c>
      <c r="I5061" s="1">
        <v>4.2</v>
      </c>
      <c r="J5061" s="1">
        <v>16927</v>
      </c>
      <c r="K5061" s="1">
        <v>5</v>
      </c>
      <c r="L5061" s="1">
        <v>435.4</v>
      </c>
      <c r="M5061" s="1">
        <v>18</v>
      </c>
      <c r="N5061" s="1">
        <v>0</v>
      </c>
      <c r="O5061" s="1">
        <v>0</v>
      </c>
      <c r="P5061" s="1">
        <v>0</v>
      </c>
      <c r="Q5061" s="1">
        <v>0</v>
      </c>
      <c r="R5061" s="1">
        <v>73.7</v>
      </c>
      <c r="S5061" s="1">
        <v>74.83</v>
      </c>
      <c r="T5061" s="1">
        <v>19</v>
      </c>
      <c r="U5061" s="3" t="str">
        <f t="shared" si="79"/>
        <v>2017Plan</v>
      </c>
      <c r="V5061" s="2">
        <f>DATE(A5061,INDEX(Map!$H$1:$H$12,MATCH(B5061,Map!$G$1:$G$12,0),0),1)</f>
        <v>44197</v>
      </c>
      <c r="W5061" t="str">
        <f>IF(AND(V5061&gt;=Map!$K$2,V5061&lt;=Map!$L$2),"Base",IF(AND(V5061&gt;=Map!$K$3,V5061&lt;=Map!$L$3),"Fcst","N/A"))</f>
        <v>N/A</v>
      </c>
      <c r="X5061" t="str">
        <f>INDEX(Map!$B$2:$B$86,MATCH(D5061,Map!$A$2:$A$86,0),0)</f>
        <v>Brown 8</v>
      </c>
      <c r="Y5061" s="7">
        <f>IF(INDEX(Map!$C$2:$C$86,MATCH(D5061,Map!$A$2:$A$86,0),0)="","N/A",E5061*INDEX(Map!$C$2:$C$86,MATCH(D5061,Map!$A$2:$A$86,0),0))</f>
        <v>0.2</v>
      </c>
      <c r="Z5061" s="7" t="str">
        <f>IF(INDEX(Map!$D$2:$D$86,MATCH(D5061,Map!$A$2:$A$86,0),0)="","N/A",E5061*INDEX(Map!$D$2:$D$86,MATCH(D5061,Map!$A$2:$A$86,0),0))</f>
        <v>N/A</v>
      </c>
      <c r="AA5061" t="str">
        <f>INDEX(Map!$E$2:$E$86,MATCH(D5061,Map!$A$2:$A$86,0),0)</f>
        <v>SCCT</v>
      </c>
    </row>
    <row r="5062" spans="1:27" x14ac:dyDescent="0.25">
      <c r="A5062" s="1" t="s">
        <v>123</v>
      </c>
      <c r="B5062" s="1" t="s">
        <v>22</v>
      </c>
      <c r="C5062" s="1">
        <v>21</v>
      </c>
      <c r="D5062" s="1" t="s">
        <v>43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  <c r="J5062" s="1">
        <v>0</v>
      </c>
      <c r="K5062" s="1">
        <v>0</v>
      </c>
      <c r="L5062" s="1">
        <v>0</v>
      </c>
      <c r="M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0</v>
      </c>
      <c r="T5062" s="1">
        <v>0</v>
      </c>
      <c r="U5062" s="3" t="str">
        <f t="shared" si="79"/>
        <v>2017Plan</v>
      </c>
      <c r="V5062" s="2">
        <f>DATE(A5062,INDEX(Map!$H$1:$H$12,MATCH(B5062,Map!$G$1:$G$12,0),0),1)</f>
        <v>44197</v>
      </c>
      <c r="W5062" t="str">
        <f>IF(AND(V5062&gt;=Map!$K$2,V5062&lt;=Map!$L$2),"Base",IF(AND(V5062&gt;=Map!$K$3,V5062&lt;=Map!$L$3),"Fcst","N/A"))</f>
        <v>N/A</v>
      </c>
      <c r="X5062" t="str">
        <f>INDEX(Map!$B$2:$B$86,MATCH(D5062,Map!$A$2:$A$86,0),0)</f>
        <v>Brown 8</v>
      </c>
      <c r="Y5062" s="7">
        <f>IF(INDEX(Map!$C$2:$C$86,MATCH(D5062,Map!$A$2:$A$86,0),0)="","N/A",E5062*INDEX(Map!$C$2:$C$86,MATCH(D5062,Map!$A$2:$A$86,0),0))</f>
        <v>0</v>
      </c>
      <c r="Z5062" s="7" t="str">
        <f>IF(INDEX(Map!$D$2:$D$86,MATCH(D5062,Map!$A$2:$A$86,0),0)="","N/A",E5062*INDEX(Map!$D$2:$D$86,MATCH(D5062,Map!$A$2:$A$86,0),0))</f>
        <v>N/A</v>
      </c>
      <c r="AA5062" t="str">
        <f>INDEX(Map!$E$2:$E$86,MATCH(D5062,Map!$A$2:$A$86,0),0)</f>
        <v>SCCT</v>
      </c>
    </row>
    <row r="5063" spans="1:27" x14ac:dyDescent="0.25">
      <c r="A5063" s="1" t="s">
        <v>123</v>
      </c>
      <c r="B5063" s="1" t="s">
        <v>22</v>
      </c>
      <c r="C5063" s="1">
        <v>22</v>
      </c>
      <c r="D5063" s="1" t="s">
        <v>44</v>
      </c>
      <c r="E5063" s="1">
        <v>0.1</v>
      </c>
      <c r="F5063" s="1">
        <v>0</v>
      </c>
      <c r="G5063" s="1">
        <v>0.1</v>
      </c>
      <c r="H5063" s="1">
        <v>1</v>
      </c>
      <c r="I5063" s="1">
        <v>1.7</v>
      </c>
      <c r="J5063" s="1">
        <v>16927</v>
      </c>
      <c r="K5063" s="1">
        <v>2</v>
      </c>
      <c r="L5063" s="1">
        <v>435.4</v>
      </c>
      <c r="M5063" s="1">
        <v>7</v>
      </c>
      <c r="N5063" s="1">
        <v>0</v>
      </c>
      <c r="O5063" s="1">
        <v>0</v>
      </c>
      <c r="P5063" s="1">
        <v>0</v>
      </c>
      <c r="Q5063" s="1">
        <v>0</v>
      </c>
      <c r="R5063" s="1">
        <v>73.7</v>
      </c>
      <c r="S5063" s="1">
        <v>76.52</v>
      </c>
      <c r="T5063" s="1">
        <v>8</v>
      </c>
      <c r="U5063" s="3" t="str">
        <f t="shared" si="79"/>
        <v>2017Plan</v>
      </c>
      <c r="V5063" s="2">
        <f>DATE(A5063,INDEX(Map!$H$1:$H$12,MATCH(B5063,Map!$G$1:$G$12,0),0),1)</f>
        <v>44197</v>
      </c>
      <c r="W5063" t="str">
        <f>IF(AND(V5063&gt;=Map!$K$2,V5063&lt;=Map!$L$2),"Base",IF(AND(V5063&gt;=Map!$K$3,V5063&lt;=Map!$L$3),"Fcst","N/A"))</f>
        <v>N/A</v>
      </c>
      <c r="X5063" t="str">
        <f>INDEX(Map!$B$2:$B$86,MATCH(D5063,Map!$A$2:$A$86,0),0)</f>
        <v>Brown 9</v>
      </c>
      <c r="Y5063" s="7">
        <f>IF(INDEX(Map!$C$2:$C$86,MATCH(D5063,Map!$A$2:$A$86,0),0)="","N/A",E5063*INDEX(Map!$C$2:$C$86,MATCH(D5063,Map!$A$2:$A$86,0),0))</f>
        <v>0.1</v>
      </c>
      <c r="Z5063" s="7" t="str">
        <f>IF(INDEX(Map!$D$2:$D$86,MATCH(D5063,Map!$A$2:$A$86,0),0)="","N/A",E5063*INDEX(Map!$D$2:$D$86,MATCH(D5063,Map!$A$2:$A$86,0),0))</f>
        <v>N/A</v>
      </c>
      <c r="AA5063" t="str">
        <f>INDEX(Map!$E$2:$E$86,MATCH(D5063,Map!$A$2:$A$86,0),0)</f>
        <v>SCCT</v>
      </c>
    </row>
    <row r="5064" spans="1:27" x14ac:dyDescent="0.25">
      <c r="A5064" s="1" t="s">
        <v>123</v>
      </c>
      <c r="B5064" s="1" t="s">
        <v>22</v>
      </c>
      <c r="C5064" s="1">
        <v>23</v>
      </c>
      <c r="D5064" s="1" t="s">
        <v>45</v>
      </c>
      <c r="E5064" s="1">
        <v>0</v>
      </c>
      <c r="F5064" s="1">
        <v>0</v>
      </c>
      <c r="G5064" s="1">
        <v>0</v>
      </c>
      <c r="H5064" s="1">
        <v>0</v>
      </c>
      <c r="I5064" s="1">
        <v>0</v>
      </c>
      <c r="J5064" s="1">
        <v>0</v>
      </c>
      <c r="K5064" s="1">
        <v>0</v>
      </c>
      <c r="L5064" s="1">
        <v>0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</v>
      </c>
      <c r="U5064" s="3" t="str">
        <f t="shared" si="79"/>
        <v>2017Plan</v>
      </c>
      <c r="V5064" s="2">
        <f>DATE(A5064,INDEX(Map!$H$1:$H$12,MATCH(B5064,Map!$G$1:$G$12,0),0),1)</f>
        <v>44197</v>
      </c>
      <c r="W5064" t="str">
        <f>IF(AND(V5064&gt;=Map!$K$2,V5064&lt;=Map!$L$2),"Base",IF(AND(V5064&gt;=Map!$K$3,V5064&lt;=Map!$L$3),"Fcst","N/A"))</f>
        <v>N/A</v>
      </c>
      <c r="X5064" t="str">
        <f>INDEX(Map!$B$2:$B$86,MATCH(D5064,Map!$A$2:$A$86,0),0)</f>
        <v>Brown 9</v>
      </c>
      <c r="Y5064" s="7">
        <f>IF(INDEX(Map!$C$2:$C$86,MATCH(D5064,Map!$A$2:$A$86,0),0)="","N/A",E5064*INDEX(Map!$C$2:$C$86,MATCH(D5064,Map!$A$2:$A$86,0),0))</f>
        <v>0</v>
      </c>
      <c r="Z5064" s="7" t="str">
        <f>IF(INDEX(Map!$D$2:$D$86,MATCH(D5064,Map!$A$2:$A$86,0),0)="","N/A",E5064*INDEX(Map!$D$2:$D$86,MATCH(D5064,Map!$A$2:$A$86,0),0))</f>
        <v>N/A</v>
      </c>
      <c r="AA5064" t="str">
        <f>INDEX(Map!$E$2:$E$86,MATCH(D5064,Map!$A$2:$A$86,0),0)</f>
        <v>SCCT</v>
      </c>
    </row>
    <row r="5065" spans="1:27" x14ac:dyDescent="0.25">
      <c r="A5065" s="1" t="s">
        <v>123</v>
      </c>
      <c r="B5065" s="1" t="s">
        <v>22</v>
      </c>
      <c r="C5065" s="1">
        <v>24</v>
      </c>
      <c r="D5065" s="1" t="s">
        <v>46</v>
      </c>
      <c r="E5065" s="1">
        <v>0.5</v>
      </c>
      <c r="F5065" s="1">
        <v>0</v>
      </c>
      <c r="G5065" s="1">
        <v>0.4</v>
      </c>
      <c r="H5065" s="1">
        <v>1</v>
      </c>
      <c r="I5065" s="1">
        <v>7.6</v>
      </c>
      <c r="J5065" s="1">
        <v>16927</v>
      </c>
      <c r="K5065" s="1">
        <v>9</v>
      </c>
      <c r="L5065" s="1">
        <v>435.4</v>
      </c>
      <c r="M5065" s="1">
        <v>33</v>
      </c>
      <c r="N5065" s="1">
        <v>0</v>
      </c>
      <c r="O5065" s="1">
        <v>0</v>
      </c>
      <c r="P5065" s="1">
        <v>0</v>
      </c>
      <c r="Q5065" s="1">
        <v>0</v>
      </c>
      <c r="R5065" s="1">
        <v>73.7</v>
      </c>
      <c r="S5065" s="1">
        <v>74.33</v>
      </c>
      <c r="T5065" s="1">
        <v>33</v>
      </c>
      <c r="U5065" s="3" t="str">
        <f t="shared" si="79"/>
        <v>2017Plan</v>
      </c>
      <c r="V5065" s="2">
        <f>DATE(A5065,INDEX(Map!$H$1:$H$12,MATCH(B5065,Map!$G$1:$G$12,0),0),1)</f>
        <v>44197</v>
      </c>
      <c r="W5065" t="str">
        <f>IF(AND(V5065&gt;=Map!$K$2,V5065&lt;=Map!$L$2),"Base",IF(AND(V5065&gt;=Map!$K$3,V5065&lt;=Map!$L$3),"Fcst","N/A"))</f>
        <v>N/A</v>
      </c>
      <c r="X5065" t="str">
        <f>INDEX(Map!$B$2:$B$86,MATCH(D5065,Map!$A$2:$A$86,0),0)</f>
        <v>Brown 10</v>
      </c>
      <c r="Y5065" s="7">
        <f>IF(INDEX(Map!$C$2:$C$86,MATCH(D5065,Map!$A$2:$A$86,0),0)="","N/A",E5065*INDEX(Map!$C$2:$C$86,MATCH(D5065,Map!$A$2:$A$86,0),0))</f>
        <v>0.5</v>
      </c>
      <c r="Z5065" s="7" t="str">
        <f>IF(INDEX(Map!$D$2:$D$86,MATCH(D5065,Map!$A$2:$A$86,0),0)="","N/A",E5065*INDEX(Map!$D$2:$D$86,MATCH(D5065,Map!$A$2:$A$86,0),0))</f>
        <v>N/A</v>
      </c>
      <c r="AA5065" t="str">
        <f>INDEX(Map!$E$2:$E$86,MATCH(D5065,Map!$A$2:$A$86,0),0)</f>
        <v>SCCT</v>
      </c>
    </row>
    <row r="5066" spans="1:27" x14ac:dyDescent="0.25">
      <c r="A5066" s="1" t="s">
        <v>123</v>
      </c>
      <c r="B5066" s="1" t="s">
        <v>22</v>
      </c>
      <c r="C5066" s="1">
        <v>25</v>
      </c>
      <c r="D5066" s="1" t="s">
        <v>47</v>
      </c>
      <c r="E5066" s="1">
        <v>0</v>
      </c>
      <c r="F5066" s="1">
        <v>0</v>
      </c>
      <c r="G5066" s="1">
        <v>0</v>
      </c>
      <c r="H5066" s="1">
        <v>0</v>
      </c>
      <c r="I5066" s="1">
        <v>0</v>
      </c>
      <c r="J5066" s="1">
        <v>0</v>
      </c>
      <c r="K5066" s="1">
        <v>0</v>
      </c>
      <c r="L5066" s="1">
        <v>0</v>
      </c>
      <c r="M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</v>
      </c>
      <c r="U5066" s="3" t="str">
        <f t="shared" si="79"/>
        <v>2017Plan</v>
      </c>
      <c r="V5066" s="2">
        <f>DATE(A5066,INDEX(Map!$H$1:$H$12,MATCH(B5066,Map!$G$1:$G$12,0),0),1)</f>
        <v>44197</v>
      </c>
      <c r="W5066" t="str">
        <f>IF(AND(V5066&gt;=Map!$K$2,V5066&lt;=Map!$L$2),"Base",IF(AND(V5066&gt;=Map!$K$3,V5066&lt;=Map!$L$3),"Fcst","N/A"))</f>
        <v>N/A</v>
      </c>
      <c r="X5066" t="str">
        <f>INDEX(Map!$B$2:$B$86,MATCH(D5066,Map!$A$2:$A$86,0),0)</f>
        <v>Brown 10</v>
      </c>
      <c r="Y5066" s="7">
        <f>IF(INDEX(Map!$C$2:$C$86,MATCH(D5066,Map!$A$2:$A$86,0),0)="","N/A",E5066*INDEX(Map!$C$2:$C$86,MATCH(D5066,Map!$A$2:$A$86,0),0))</f>
        <v>0</v>
      </c>
      <c r="Z5066" s="7" t="str">
        <f>IF(INDEX(Map!$D$2:$D$86,MATCH(D5066,Map!$A$2:$A$86,0),0)="","N/A",E5066*INDEX(Map!$D$2:$D$86,MATCH(D5066,Map!$A$2:$A$86,0),0))</f>
        <v>N/A</v>
      </c>
      <c r="AA5066" t="str">
        <f>INDEX(Map!$E$2:$E$86,MATCH(D5066,Map!$A$2:$A$86,0),0)</f>
        <v>SCCT</v>
      </c>
    </row>
    <row r="5067" spans="1:27" x14ac:dyDescent="0.25">
      <c r="A5067" s="1" t="s">
        <v>123</v>
      </c>
      <c r="B5067" s="1" t="s">
        <v>22</v>
      </c>
      <c r="C5067" s="1">
        <v>26</v>
      </c>
      <c r="D5067" s="1" t="s">
        <v>48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  <c r="J5067" s="1">
        <v>0</v>
      </c>
      <c r="K5067" s="1">
        <v>0</v>
      </c>
      <c r="L5067" s="1">
        <v>0</v>
      </c>
      <c r="M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</v>
      </c>
      <c r="U5067" s="3" t="str">
        <f t="shared" si="79"/>
        <v>2017Plan</v>
      </c>
      <c r="V5067" s="2">
        <f>DATE(A5067,INDEX(Map!$H$1:$H$12,MATCH(B5067,Map!$G$1:$G$12,0),0),1)</f>
        <v>44197</v>
      </c>
      <c r="W5067" t="str">
        <f>IF(AND(V5067&gt;=Map!$K$2,V5067&lt;=Map!$L$2),"Base",IF(AND(V5067&gt;=Map!$K$3,V5067&lt;=Map!$L$3),"Fcst","N/A"))</f>
        <v>N/A</v>
      </c>
      <c r="X5067" t="str">
        <f>INDEX(Map!$B$2:$B$86,MATCH(D5067,Map!$A$2:$A$86,0),0)</f>
        <v>Brown 11</v>
      </c>
      <c r="Y5067" s="7">
        <f>IF(INDEX(Map!$C$2:$C$86,MATCH(D5067,Map!$A$2:$A$86,0),0)="","N/A",E5067*INDEX(Map!$C$2:$C$86,MATCH(D5067,Map!$A$2:$A$86,0),0))</f>
        <v>0</v>
      </c>
      <c r="Z5067" s="7" t="str">
        <f>IF(INDEX(Map!$D$2:$D$86,MATCH(D5067,Map!$A$2:$A$86,0),0)="","N/A",E5067*INDEX(Map!$D$2:$D$86,MATCH(D5067,Map!$A$2:$A$86,0),0))</f>
        <v>N/A</v>
      </c>
      <c r="AA5067" t="str">
        <f>INDEX(Map!$E$2:$E$86,MATCH(D5067,Map!$A$2:$A$86,0),0)</f>
        <v>SCCT</v>
      </c>
    </row>
    <row r="5068" spans="1:27" x14ac:dyDescent="0.25">
      <c r="A5068" s="1" t="s">
        <v>123</v>
      </c>
      <c r="B5068" s="1" t="s">
        <v>22</v>
      </c>
      <c r="C5068" s="1">
        <v>27</v>
      </c>
      <c r="D5068" s="1" t="s">
        <v>49</v>
      </c>
      <c r="E5068" s="1">
        <v>0</v>
      </c>
      <c r="F5068" s="1">
        <v>0</v>
      </c>
      <c r="G5068" s="1">
        <v>0</v>
      </c>
      <c r="H5068" s="1">
        <v>0</v>
      </c>
      <c r="I5068" s="1">
        <v>0</v>
      </c>
      <c r="J5068" s="1">
        <v>0</v>
      </c>
      <c r="K5068" s="1">
        <v>0</v>
      </c>
      <c r="L5068" s="1">
        <v>0</v>
      </c>
      <c r="M5068" s="1">
        <v>0</v>
      </c>
      <c r="N5068" s="1">
        <v>0</v>
      </c>
      <c r="O5068" s="1">
        <v>0</v>
      </c>
      <c r="P5068" s="1">
        <v>0</v>
      </c>
      <c r="Q5068" s="1">
        <v>0</v>
      </c>
      <c r="R5068" s="1">
        <v>0</v>
      </c>
      <c r="S5068" s="1">
        <v>0</v>
      </c>
      <c r="T5068" s="1">
        <v>0</v>
      </c>
      <c r="U5068" s="3" t="str">
        <f t="shared" si="79"/>
        <v>2017Plan</v>
      </c>
      <c r="V5068" s="2">
        <f>DATE(A5068,INDEX(Map!$H$1:$H$12,MATCH(B5068,Map!$G$1:$G$12,0),0),1)</f>
        <v>44197</v>
      </c>
      <c r="W5068" t="str">
        <f>IF(AND(V5068&gt;=Map!$K$2,V5068&lt;=Map!$L$2),"Base",IF(AND(V5068&gt;=Map!$K$3,V5068&lt;=Map!$L$3),"Fcst","N/A"))</f>
        <v>N/A</v>
      </c>
      <c r="X5068" t="str">
        <f>INDEX(Map!$B$2:$B$86,MATCH(D5068,Map!$A$2:$A$86,0),0)</f>
        <v>Brown 11</v>
      </c>
      <c r="Y5068" s="7">
        <f>IF(INDEX(Map!$C$2:$C$86,MATCH(D5068,Map!$A$2:$A$86,0),0)="","N/A",E5068*INDEX(Map!$C$2:$C$86,MATCH(D5068,Map!$A$2:$A$86,0),0))</f>
        <v>0</v>
      </c>
      <c r="Z5068" s="7" t="str">
        <f>IF(INDEX(Map!$D$2:$D$86,MATCH(D5068,Map!$A$2:$A$86,0),0)="","N/A",E5068*INDEX(Map!$D$2:$D$86,MATCH(D5068,Map!$A$2:$A$86,0),0))</f>
        <v>N/A</v>
      </c>
      <c r="AA5068" t="str">
        <f>INDEX(Map!$E$2:$E$86,MATCH(D5068,Map!$A$2:$A$86,0),0)</f>
        <v>SCCT</v>
      </c>
    </row>
    <row r="5069" spans="1:27" x14ac:dyDescent="0.25">
      <c r="A5069" s="1" t="s">
        <v>123</v>
      </c>
      <c r="B5069" s="1" t="s">
        <v>22</v>
      </c>
      <c r="C5069" s="1">
        <v>28</v>
      </c>
      <c r="D5069" s="1" t="s">
        <v>50</v>
      </c>
      <c r="E5069" s="1">
        <v>6.1</v>
      </c>
      <c r="F5069" s="1">
        <v>0</v>
      </c>
      <c r="G5069" s="1">
        <v>4.7</v>
      </c>
      <c r="H5069" s="1">
        <v>9</v>
      </c>
      <c r="I5069" s="1">
        <v>65.8</v>
      </c>
      <c r="J5069" s="1">
        <v>10866</v>
      </c>
      <c r="K5069" s="1">
        <v>44</v>
      </c>
      <c r="L5069" s="1">
        <v>435.4</v>
      </c>
      <c r="M5069" s="1">
        <v>286</v>
      </c>
      <c r="N5069" s="1">
        <v>0</v>
      </c>
      <c r="O5069" s="1">
        <v>2</v>
      </c>
      <c r="P5069" s="1">
        <v>0</v>
      </c>
      <c r="Q5069" s="1">
        <v>0</v>
      </c>
      <c r="R5069" s="1">
        <v>47.31</v>
      </c>
      <c r="S5069" s="1">
        <v>47.59</v>
      </c>
      <c r="T5069" s="1">
        <v>288</v>
      </c>
      <c r="U5069" s="3" t="str">
        <f t="shared" si="79"/>
        <v>2017Plan</v>
      </c>
      <c r="V5069" s="2">
        <f>DATE(A5069,INDEX(Map!$H$1:$H$12,MATCH(B5069,Map!$G$1:$G$12,0),0),1)</f>
        <v>44197</v>
      </c>
      <c r="W5069" t="str">
        <f>IF(AND(V5069&gt;=Map!$K$2,V5069&lt;=Map!$L$2),"Base",IF(AND(V5069&gt;=Map!$K$3,V5069&lt;=Map!$L$3),"Fcst","N/A"))</f>
        <v>N/A</v>
      </c>
      <c r="X5069" t="str">
        <f>INDEX(Map!$B$2:$B$86,MATCH(D5069,Map!$A$2:$A$86,0),0)</f>
        <v>Paddys Run 13</v>
      </c>
      <c r="Y5069" s="7">
        <f>IF(INDEX(Map!$C$2:$C$86,MATCH(D5069,Map!$A$2:$A$86,0),0)="","N/A",E5069*INDEX(Map!$C$2:$C$86,MATCH(D5069,Map!$A$2:$A$86,0),0))</f>
        <v>2.8669999999999995</v>
      </c>
      <c r="Z5069" s="7">
        <f>IF(INDEX(Map!$D$2:$D$86,MATCH(D5069,Map!$A$2:$A$86,0),0)="","N/A",E5069*INDEX(Map!$D$2:$D$86,MATCH(D5069,Map!$A$2:$A$86,0),0))</f>
        <v>3.2330000000000001</v>
      </c>
      <c r="AA5069" t="str">
        <f>INDEX(Map!$E$2:$E$86,MATCH(D5069,Map!$A$2:$A$86,0),0)</f>
        <v>SCCT</v>
      </c>
    </row>
    <row r="5070" spans="1:27" x14ac:dyDescent="0.25">
      <c r="A5070" s="1" t="s">
        <v>123</v>
      </c>
      <c r="B5070" s="1" t="s">
        <v>22</v>
      </c>
      <c r="C5070" s="1">
        <v>29</v>
      </c>
      <c r="D5070" s="1" t="s">
        <v>51</v>
      </c>
      <c r="E5070" s="1">
        <v>9.4</v>
      </c>
      <c r="F5070" s="1">
        <v>0</v>
      </c>
      <c r="G5070" s="1">
        <v>7.1</v>
      </c>
      <c r="H5070" s="1">
        <v>7</v>
      </c>
      <c r="I5070" s="1">
        <v>107.7</v>
      </c>
      <c r="J5070" s="1">
        <v>11408</v>
      </c>
      <c r="K5070" s="1">
        <v>72</v>
      </c>
      <c r="L5070" s="1">
        <v>435.4</v>
      </c>
      <c r="M5070" s="1">
        <v>469</v>
      </c>
      <c r="N5070" s="1">
        <v>0</v>
      </c>
      <c r="O5070" s="1">
        <v>1</v>
      </c>
      <c r="P5070" s="1">
        <v>0</v>
      </c>
      <c r="Q5070" s="1">
        <v>0</v>
      </c>
      <c r="R5070" s="1">
        <v>49.67</v>
      </c>
      <c r="S5070" s="1">
        <v>49.81</v>
      </c>
      <c r="T5070" s="1">
        <v>470</v>
      </c>
      <c r="U5070" s="3" t="str">
        <f t="shared" si="79"/>
        <v>2017Plan</v>
      </c>
      <c r="V5070" s="2">
        <f>DATE(A5070,INDEX(Map!$H$1:$H$12,MATCH(B5070,Map!$G$1:$G$12,0),0),1)</f>
        <v>44197</v>
      </c>
      <c r="W5070" t="str">
        <f>IF(AND(V5070&gt;=Map!$K$2,V5070&lt;=Map!$L$2),"Base",IF(AND(V5070&gt;=Map!$K$3,V5070&lt;=Map!$L$3),"Fcst","N/A"))</f>
        <v>N/A</v>
      </c>
      <c r="X5070" t="str">
        <f>INDEX(Map!$B$2:$B$86,MATCH(D5070,Map!$A$2:$A$86,0),0)</f>
        <v>Trimble Co 05</v>
      </c>
      <c r="Y5070" s="7">
        <f>IF(INDEX(Map!$C$2:$C$86,MATCH(D5070,Map!$A$2:$A$86,0),0)="","N/A",E5070*INDEX(Map!$C$2:$C$86,MATCH(D5070,Map!$A$2:$A$86,0),0))</f>
        <v>6.6739999999999995</v>
      </c>
      <c r="Z5070" s="7">
        <f>IF(INDEX(Map!$D$2:$D$86,MATCH(D5070,Map!$A$2:$A$86,0),0)="","N/A",E5070*INDEX(Map!$D$2:$D$86,MATCH(D5070,Map!$A$2:$A$86,0),0))</f>
        <v>2.726</v>
      </c>
      <c r="AA5070" t="str">
        <f>INDEX(Map!$E$2:$E$86,MATCH(D5070,Map!$A$2:$A$86,0),0)</f>
        <v>SCCT</v>
      </c>
    </row>
    <row r="5071" spans="1:27" x14ac:dyDescent="0.25">
      <c r="A5071" s="1" t="s">
        <v>123</v>
      </c>
      <c r="B5071" s="1" t="s">
        <v>22</v>
      </c>
      <c r="C5071" s="1">
        <v>30</v>
      </c>
      <c r="D5071" s="1" t="s">
        <v>52</v>
      </c>
      <c r="E5071" s="1">
        <v>12</v>
      </c>
      <c r="F5071" s="1">
        <v>0</v>
      </c>
      <c r="G5071" s="1">
        <v>9</v>
      </c>
      <c r="H5071" s="1">
        <v>9</v>
      </c>
      <c r="I5071" s="1">
        <v>135.5</v>
      </c>
      <c r="J5071" s="1">
        <v>11337</v>
      </c>
      <c r="K5071" s="1">
        <v>90</v>
      </c>
      <c r="L5071" s="1">
        <v>435.4</v>
      </c>
      <c r="M5071" s="1">
        <v>590</v>
      </c>
      <c r="N5071" s="1">
        <v>0</v>
      </c>
      <c r="O5071" s="1">
        <v>2</v>
      </c>
      <c r="P5071" s="1">
        <v>0</v>
      </c>
      <c r="Q5071" s="1">
        <v>0</v>
      </c>
      <c r="R5071" s="1">
        <v>49.36</v>
      </c>
      <c r="S5071" s="1">
        <v>49.51</v>
      </c>
      <c r="T5071" s="1">
        <v>592</v>
      </c>
      <c r="U5071" s="3" t="str">
        <f t="shared" si="79"/>
        <v>2017Plan</v>
      </c>
      <c r="V5071" s="2">
        <f>DATE(A5071,INDEX(Map!$H$1:$H$12,MATCH(B5071,Map!$G$1:$G$12,0),0),1)</f>
        <v>44197</v>
      </c>
      <c r="W5071" t="str">
        <f>IF(AND(V5071&gt;=Map!$K$2,V5071&lt;=Map!$L$2),"Base",IF(AND(V5071&gt;=Map!$K$3,V5071&lt;=Map!$L$3),"Fcst","N/A"))</f>
        <v>N/A</v>
      </c>
      <c r="X5071" t="str">
        <f>INDEX(Map!$B$2:$B$86,MATCH(D5071,Map!$A$2:$A$86,0),0)</f>
        <v>Trimble Co 06</v>
      </c>
      <c r="Y5071" s="7">
        <f>IF(INDEX(Map!$C$2:$C$86,MATCH(D5071,Map!$A$2:$A$86,0),0)="","N/A",E5071*INDEX(Map!$C$2:$C$86,MATCH(D5071,Map!$A$2:$A$86,0),0))</f>
        <v>8.52</v>
      </c>
      <c r="Z5071" s="7">
        <f>IF(INDEX(Map!$D$2:$D$86,MATCH(D5071,Map!$A$2:$A$86,0),0)="","N/A",E5071*INDEX(Map!$D$2:$D$86,MATCH(D5071,Map!$A$2:$A$86,0),0))</f>
        <v>3.4799999999999995</v>
      </c>
      <c r="AA5071" t="str">
        <f>INDEX(Map!$E$2:$E$86,MATCH(D5071,Map!$A$2:$A$86,0),0)</f>
        <v>SCCT</v>
      </c>
    </row>
    <row r="5072" spans="1:27" x14ac:dyDescent="0.25">
      <c r="A5072" s="1" t="s">
        <v>123</v>
      </c>
      <c r="B5072" s="1" t="s">
        <v>22</v>
      </c>
      <c r="C5072" s="1">
        <v>31</v>
      </c>
      <c r="D5072" s="1" t="s">
        <v>53</v>
      </c>
      <c r="E5072" s="1">
        <v>8.5</v>
      </c>
      <c r="F5072" s="1">
        <v>0</v>
      </c>
      <c r="G5072" s="1">
        <v>6.4</v>
      </c>
      <c r="H5072" s="1">
        <v>9</v>
      </c>
      <c r="I5072" s="1">
        <v>95.6</v>
      </c>
      <c r="J5072" s="1">
        <v>11297</v>
      </c>
      <c r="K5072" s="1">
        <v>63</v>
      </c>
      <c r="L5072" s="1">
        <v>435.4</v>
      </c>
      <c r="M5072" s="1">
        <v>416</v>
      </c>
      <c r="N5072" s="1">
        <v>0</v>
      </c>
      <c r="O5072" s="1">
        <v>2</v>
      </c>
      <c r="P5072" s="1">
        <v>0</v>
      </c>
      <c r="Q5072" s="1">
        <v>0</v>
      </c>
      <c r="R5072" s="1">
        <v>49.19</v>
      </c>
      <c r="S5072" s="1">
        <v>49.39</v>
      </c>
      <c r="T5072" s="1">
        <v>418</v>
      </c>
      <c r="U5072" s="3" t="str">
        <f t="shared" si="79"/>
        <v>2017Plan</v>
      </c>
      <c r="V5072" s="2">
        <f>DATE(A5072,INDEX(Map!$H$1:$H$12,MATCH(B5072,Map!$G$1:$G$12,0),0),1)</f>
        <v>44197</v>
      </c>
      <c r="W5072" t="str">
        <f>IF(AND(V5072&gt;=Map!$K$2,V5072&lt;=Map!$L$2),"Base",IF(AND(V5072&gt;=Map!$K$3,V5072&lt;=Map!$L$3),"Fcst","N/A"))</f>
        <v>N/A</v>
      </c>
      <c r="X5072" t="str">
        <f>INDEX(Map!$B$2:$B$86,MATCH(D5072,Map!$A$2:$A$86,0),0)</f>
        <v>Trimble Co 07</v>
      </c>
      <c r="Y5072" s="7">
        <f>IF(INDEX(Map!$C$2:$C$86,MATCH(D5072,Map!$A$2:$A$86,0),0)="","N/A",E5072*INDEX(Map!$C$2:$C$86,MATCH(D5072,Map!$A$2:$A$86,0),0))</f>
        <v>5.3550000000000004</v>
      </c>
      <c r="Z5072" s="7">
        <f>IF(INDEX(Map!$D$2:$D$86,MATCH(D5072,Map!$A$2:$A$86,0),0)="","N/A",E5072*INDEX(Map!$D$2:$D$86,MATCH(D5072,Map!$A$2:$A$86,0),0))</f>
        <v>3.145</v>
      </c>
      <c r="AA5072" t="str">
        <f>INDEX(Map!$E$2:$E$86,MATCH(D5072,Map!$A$2:$A$86,0),0)</f>
        <v>SCCT</v>
      </c>
    </row>
    <row r="5073" spans="1:27" x14ac:dyDescent="0.25">
      <c r="A5073" s="1" t="s">
        <v>123</v>
      </c>
      <c r="B5073" s="1" t="s">
        <v>22</v>
      </c>
      <c r="C5073" s="1">
        <v>32</v>
      </c>
      <c r="D5073" s="1" t="s">
        <v>54</v>
      </c>
      <c r="E5073" s="1">
        <v>2.4</v>
      </c>
      <c r="F5073" s="1">
        <v>0</v>
      </c>
      <c r="G5073" s="1">
        <v>1.8</v>
      </c>
      <c r="H5073" s="1">
        <v>4</v>
      </c>
      <c r="I5073" s="1">
        <v>25.8</v>
      </c>
      <c r="J5073" s="1">
        <v>10880</v>
      </c>
      <c r="K5073" s="1">
        <v>16</v>
      </c>
      <c r="L5073" s="1">
        <v>435.4</v>
      </c>
      <c r="M5073" s="1">
        <v>112</v>
      </c>
      <c r="N5073" s="1">
        <v>0</v>
      </c>
      <c r="O5073" s="1">
        <v>1</v>
      </c>
      <c r="P5073" s="1">
        <v>0</v>
      </c>
      <c r="Q5073" s="1">
        <v>0</v>
      </c>
      <c r="R5073" s="1">
        <v>47.37</v>
      </c>
      <c r="S5073" s="1">
        <v>47.7</v>
      </c>
      <c r="T5073" s="1">
        <v>113</v>
      </c>
      <c r="U5073" s="3" t="str">
        <f t="shared" si="79"/>
        <v>2017Plan</v>
      </c>
      <c r="V5073" s="2">
        <f>DATE(A5073,INDEX(Map!$H$1:$H$12,MATCH(B5073,Map!$G$1:$G$12,0),0),1)</f>
        <v>44197</v>
      </c>
      <c r="W5073" t="str">
        <f>IF(AND(V5073&gt;=Map!$K$2,V5073&lt;=Map!$L$2),"Base",IF(AND(V5073&gt;=Map!$K$3,V5073&lt;=Map!$L$3),"Fcst","N/A"))</f>
        <v>N/A</v>
      </c>
      <c r="X5073" t="str">
        <f>INDEX(Map!$B$2:$B$86,MATCH(D5073,Map!$A$2:$A$86,0),0)</f>
        <v>Trimble Co 08</v>
      </c>
      <c r="Y5073" s="7">
        <f>IF(INDEX(Map!$C$2:$C$86,MATCH(D5073,Map!$A$2:$A$86,0),0)="","N/A",E5073*INDEX(Map!$C$2:$C$86,MATCH(D5073,Map!$A$2:$A$86,0),0))</f>
        <v>1.512</v>
      </c>
      <c r="Z5073" s="7">
        <f>IF(INDEX(Map!$D$2:$D$86,MATCH(D5073,Map!$A$2:$A$86,0),0)="","N/A",E5073*INDEX(Map!$D$2:$D$86,MATCH(D5073,Map!$A$2:$A$86,0),0))</f>
        <v>0.88800000000000001</v>
      </c>
      <c r="AA5073" t="str">
        <f>INDEX(Map!$E$2:$E$86,MATCH(D5073,Map!$A$2:$A$86,0),0)</f>
        <v>SCCT</v>
      </c>
    </row>
    <row r="5074" spans="1:27" x14ac:dyDescent="0.25">
      <c r="A5074" s="1" t="s">
        <v>123</v>
      </c>
      <c r="B5074" s="1" t="s">
        <v>22</v>
      </c>
      <c r="C5074" s="1">
        <v>33</v>
      </c>
      <c r="D5074" s="1" t="s">
        <v>55</v>
      </c>
      <c r="E5074" s="1">
        <v>7.7</v>
      </c>
      <c r="F5074" s="1">
        <v>0</v>
      </c>
      <c r="G5074" s="1">
        <v>5.8</v>
      </c>
      <c r="H5074" s="1">
        <v>2</v>
      </c>
      <c r="I5074" s="1">
        <v>85.8</v>
      </c>
      <c r="J5074" s="1">
        <v>11195</v>
      </c>
      <c r="K5074" s="1">
        <v>56</v>
      </c>
      <c r="L5074" s="1">
        <v>435.4</v>
      </c>
      <c r="M5074" s="1">
        <v>373</v>
      </c>
      <c r="N5074" s="1">
        <v>0</v>
      </c>
      <c r="O5074" s="1">
        <v>0</v>
      </c>
      <c r="P5074" s="1">
        <v>0</v>
      </c>
      <c r="Q5074" s="1">
        <v>0</v>
      </c>
      <c r="R5074" s="1">
        <v>48.74</v>
      </c>
      <c r="S5074" s="1">
        <v>48.79</v>
      </c>
      <c r="T5074" s="1">
        <v>374</v>
      </c>
      <c r="U5074" s="3" t="str">
        <f t="shared" si="79"/>
        <v>2017Plan</v>
      </c>
      <c r="V5074" s="2">
        <f>DATE(A5074,INDEX(Map!$H$1:$H$12,MATCH(B5074,Map!$G$1:$G$12,0),0),1)</f>
        <v>44197</v>
      </c>
      <c r="W5074" t="str">
        <f>IF(AND(V5074&gt;=Map!$K$2,V5074&lt;=Map!$L$2),"Base",IF(AND(V5074&gt;=Map!$K$3,V5074&lt;=Map!$L$3),"Fcst","N/A"))</f>
        <v>N/A</v>
      </c>
      <c r="X5074" t="str">
        <f>INDEX(Map!$B$2:$B$86,MATCH(D5074,Map!$A$2:$A$86,0),0)</f>
        <v>Trimble Co 09</v>
      </c>
      <c r="Y5074" s="7">
        <f>IF(INDEX(Map!$C$2:$C$86,MATCH(D5074,Map!$A$2:$A$86,0),0)="","N/A",E5074*INDEX(Map!$C$2:$C$86,MATCH(D5074,Map!$A$2:$A$86,0),0))</f>
        <v>4.851</v>
      </c>
      <c r="Z5074" s="7">
        <f>IF(INDEX(Map!$D$2:$D$86,MATCH(D5074,Map!$A$2:$A$86,0),0)="","N/A",E5074*INDEX(Map!$D$2:$D$86,MATCH(D5074,Map!$A$2:$A$86,0),0))</f>
        <v>2.8490000000000002</v>
      </c>
      <c r="AA5074" t="str">
        <f>INDEX(Map!$E$2:$E$86,MATCH(D5074,Map!$A$2:$A$86,0),0)</f>
        <v>SCCT</v>
      </c>
    </row>
    <row r="5075" spans="1:27" x14ac:dyDescent="0.25">
      <c r="A5075" s="1" t="s">
        <v>123</v>
      </c>
      <c r="B5075" s="1" t="s">
        <v>22</v>
      </c>
      <c r="C5075" s="1">
        <v>34</v>
      </c>
      <c r="D5075" s="1" t="s">
        <v>56</v>
      </c>
      <c r="E5075" s="1">
        <v>0.9</v>
      </c>
      <c r="F5075" s="1">
        <v>0</v>
      </c>
      <c r="G5075" s="1">
        <v>0.7</v>
      </c>
      <c r="H5075" s="1">
        <v>1</v>
      </c>
      <c r="I5075" s="1">
        <v>10</v>
      </c>
      <c r="J5075" s="1">
        <v>10712</v>
      </c>
      <c r="K5075" s="1">
        <v>6</v>
      </c>
      <c r="L5075" s="1">
        <v>435.4</v>
      </c>
      <c r="M5075" s="1">
        <v>44</v>
      </c>
      <c r="N5075" s="1">
        <v>0</v>
      </c>
      <c r="O5075" s="1">
        <v>0</v>
      </c>
      <c r="P5075" s="1">
        <v>0</v>
      </c>
      <c r="Q5075" s="1">
        <v>0</v>
      </c>
      <c r="R5075" s="1">
        <v>46.64</v>
      </c>
      <c r="S5075" s="1">
        <v>46.85</v>
      </c>
      <c r="T5075" s="1">
        <v>44</v>
      </c>
      <c r="U5075" s="3" t="str">
        <f t="shared" si="79"/>
        <v>2017Plan</v>
      </c>
      <c r="V5075" s="2">
        <f>DATE(A5075,INDEX(Map!$H$1:$H$12,MATCH(B5075,Map!$G$1:$G$12,0),0),1)</f>
        <v>44197</v>
      </c>
      <c r="W5075" t="str">
        <f>IF(AND(V5075&gt;=Map!$K$2,V5075&lt;=Map!$L$2),"Base",IF(AND(V5075&gt;=Map!$K$3,V5075&lt;=Map!$L$3),"Fcst","N/A"))</f>
        <v>N/A</v>
      </c>
      <c r="X5075" t="str">
        <f>INDEX(Map!$B$2:$B$86,MATCH(D5075,Map!$A$2:$A$86,0),0)</f>
        <v>Trimble Co 10</v>
      </c>
      <c r="Y5075" s="7">
        <f>IF(INDEX(Map!$C$2:$C$86,MATCH(D5075,Map!$A$2:$A$86,0),0)="","N/A",E5075*INDEX(Map!$C$2:$C$86,MATCH(D5075,Map!$A$2:$A$86,0),0))</f>
        <v>0.56700000000000006</v>
      </c>
      <c r="Z5075" s="7">
        <f>IF(INDEX(Map!$D$2:$D$86,MATCH(D5075,Map!$A$2:$A$86,0),0)="","N/A",E5075*INDEX(Map!$D$2:$D$86,MATCH(D5075,Map!$A$2:$A$86,0),0))</f>
        <v>0.33300000000000002</v>
      </c>
      <c r="AA5075" t="str">
        <f>INDEX(Map!$E$2:$E$86,MATCH(D5075,Map!$A$2:$A$86,0),0)</f>
        <v>SCCT</v>
      </c>
    </row>
    <row r="5076" spans="1:27" x14ac:dyDescent="0.25">
      <c r="A5076" s="1" t="s">
        <v>123</v>
      </c>
      <c r="B5076" s="1" t="s">
        <v>22</v>
      </c>
      <c r="C5076" s="1">
        <v>35</v>
      </c>
      <c r="D5076" s="1" t="s">
        <v>57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  <c r="J5076" s="1">
        <v>0</v>
      </c>
      <c r="K5076" s="1">
        <v>0</v>
      </c>
      <c r="L5076" s="1">
        <v>0</v>
      </c>
      <c r="M5076" s="1">
        <v>0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S5076" s="1">
        <v>0</v>
      </c>
      <c r="T5076" s="1">
        <v>0</v>
      </c>
      <c r="U5076" s="3" t="str">
        <f t="shared" si="79"/>
        <v>2017Plan</v>
      </c>
      <c r="V5076" s="2">
        <f>DATE(A5076,INDEX(Map!$H$1:$H$12,MATCH(B5076,Map!$G$1:$G$12,0),0),1)</f>
        <v>44197</v>
      </c>
      <c r="W5076" t="str">
        <f>IF(AND(V5076&gt;=Map!$K$2,V5076&lt;=Map!$L$2),"Base",IF(AND(V5076&gt;=Map!$K$3,V5076&lt;=Map!$L$3),"Fcst","N/A"))</f>
        <v>N/A</v>
      </c>
      <c r="X5076" t="str">
        <f>INDEX(Map!$B$2:$B$86,MATCH(D5076,Map!$A$2:$A$86,0),0)</f>
        <v>Cane Run 11</v>
      </c>
      <c r="Y5076" s="7" t="str">
        <f>IF(INDEX(Map!$C$2:$C$86,MATCH(D5076,Map!$A$2:$A$86,0),0)="","N/A",E5076*INDEX(Map!$C$2:$C$86,MATCH(D5076,Map!$A$2:$A$86,0),0))</f>
        <v>N/A</v>
      </c>
      <c r="Z5076" s="7">
        <f>IF(INDEX(Map!$D$2:$D$86,MATCH(D5076,Map!$A$2:$A$86,0),0)="","N/A",E5076*INDEX(Map!$D$2:$D$86,MATCH(D5076,Map!$A$2:$A$86,0),0))</f>
        <v>0</v>
      </c>
      <c r="AA5076" t="str">
        <f>INDEX(Map!$E$2:$E$86,MATCH(D5076,Map!$A$2:$A$86,0),0)</f>
        <v>SCCT</v>
      </c>
    </row>
    <row r="5077" spans="1:27" x14ac:dyDescent="0.25">
      <c r="A5077" s="1" t="s">
        <v>123</v>
      </c>
      <c r="B5077" s="1" t="s">
        <v>22</v>
      </c>
      <c r="C5077" s="1">
        <v>36</v>
      </c>
      <c r="D5077" s="1" t="s">
        <v>58</v>
      </c>
      <c r="E5077" s="1">
        <v>0</v>
      </c>
      <c r="F5077" s="1">
        <v>0</v>
      </c>
      <c r="G5077" s="1">
        <v>0</v>
      </c>
      <c r="H5077" s="1">
        <v>0</v>
      </c>
      <c r="I5077" s="1">
        <v>0</v>
      </c>
      <c r="J5077" s="1">
        <v>0</v>
      </c>
      <c r="K5077" s="1">
        <v>0</v>
      </c>
      <c r="L5077" s="1">
        <v>0</v>
      </c>
      <c r="M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</v>
      </c>
      <c r="U5077" s="3" t="str">
        <f t="shared" si="79"/>
        <v>2017Plan</v>
      </c>
      <c r="V5077" s="2">
        <f>DATE(A5077,INDEX(Map!$H$1:$H$12,MATCH(B5077,Map!$G$1:$G$12,0),0),1)</f>
        <v>44197</v>
      </c>
      <c r="W5077" t="str">
        <f>IF(AND(V5077&gt;=Map!$K$2,V5077&lt;=Map!$L$2),"Base",IF(AND(V5077&gt;=Map!$K$3,V5077&lt;=Map!$L$3),"Fcst","N/A"))</f>
        <v>N/A</v>
      </c>
      <c r="X5077" t="str">
        <f>INDEX(Map!$B$2:$B$86,MATCH(D5077,Map!$A$2:$A$86,0),0)</f>
        <v>Haefling</v>
      </c>
      <c r="Y5077" s="7">
        <f>IF(INDEX(Map!$C$2:$C$86,MATCH(D5077,Map!$A$2:$A$86,0),0)="","N/A",E5077*INDEX(Map!$C$2:$C$86,MATCH(D5077,Map!$A$2:$A$86,0),0))</f>
        <v>0</v>
      </c>
      <c r="Z5077" s="7" t="str">
        <f>IF(INDEX(Map!$D$2:$D$86,MATCH(D5077,Map!$A$2:$A$86,0),0)="","N/A",E5077*INDEX(Map!$D$2:$D$86,MATCH(D5077,Map!$A$2:$A$86,0),0))</f>
        <v>N/A</v>
      </c>
      <c r="AA5077" t="str">
        <f>INDEX(Map!$E$2:$E$86,MATCH(D5077,Map!$A$2:$A$86,0),0)</f>
        <v>SCCT</v>
      </c>
    </row>
    <row r="5078" spans="1:27" x14ac:dyDescent="0.25">
      <c r="A5078" s="1" t="s">
        <v>123</v>
      </c>
      <c r="B5078" s="1" t="s">
        <v>22</v>
      </c>
      <c r="C5078" s="1">
        <v>37</v>
      </c>
      <c r="D5078" s="1" t="s">
        <v>59</v>
      </c>
      <c r="E5078" s="1">
        <v>0</v>
      </c>
      <c r="F5078" s="1">
        <v>0</v>
      </c>
      <c r="G5078" s="1">
        <v>0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</v>
      </c>
      <c r="U5078" s="3" t="str">
        <f t="shared" si="79"/>
        <v>2017Plan</v>
      </c>
      <c r="V5078" s="2">
        <f>DATE(A5078,INDEX(Map!$H$1:$H$12,MATCH(B5078,Map!$G$1:$G$12,0),0),1)</f>
        <v>44197</v>
      </c>
      <c r="W5078" t="str">
        <f>IF(AND(V5078&gt;=Map!$K$2,V5078&lt;=Map!$L$2),"Base",IF(AND(V5078&gt;=Map!$K$3,V5078&lt;=Map!$L$3),"Fcst","N/A"))</f>
        <v>N/A</v>
      </c>
      <c r="X5078" t="str">
        <f>INDEX(Map!$B$2:$B$86,MATCH(D5078,Map!$A$2:$A$86,0),0)</f>
        <v>Paddys Run 11</v>
      </c>
      <c r="Y5078" s="7" t="str">
        <f>IF(INDEX(Map!$C$2:$C$86,MATCH(D5078,Map!$A$2:$A$86,0),0)="","N/A",E5078*INDEX(Map!$C$2:$C$86,MATCH(D5078,Map!$A$2:$A$86,0),0))</f>
        <v>N/A</v>
      </c>
      <c r="Z5078" s="7">
        <f>IF(INDEX(Map!$D$2:$D$86,MATCH(D5078,Map!$A$2:$A$86,0),0)="","N/A",E5078*INDEX(Map!$D$2:$D$86,MATCH(D5078,Map!$A$2:$A$86,0),0))</f>
        <v>0</v>
      </c>
      <c r="AA5078" t="str">
        <f>INDEX(Map!$E$2:$E$86,MATCH(D5078,Map!$A$2:$A$86,0),0)</f>
        <v>SCCT</v>
      </c>
    </row>
    <row r="5079" spans="1:27" x14ac:dyDescent="0.25">
      <c r="A5079" s="1" t="s">
        <v>123</v>
      </c>
      <c r="B5079" s="1" t="s">
        <v>22</v>
      </c>
      <c r="C5079" s="1">
        <v>38</v>
      </c>
      <c r="D5079" s="1" t="s">
        <v>60</v>
      </c>
      <c r="E5079" s="1">
        <v>0</v>
      </c>
      <c r="F5079" s="1">
        <v>0</v>
      </c>
      <c r="G5079" s="1">
        <v>0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0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</v>
      </c>
      <c r="U5079" s="3" t="str">
        <f t="shared" si="79"/>
        <v>2017Plan</v>
      </c>
      <c r="V5079" s="2">
        <f>DATE(A5079,INDEX(Map!$H$1:$H$12,MATCH(B5079,Map!$G$1:$G$12,0),0),1)</f>
        <v>44197</v>
      </c>
      <c r="W5079" t="str">
        <f>IF(AND(V5079&gt;=Map!$K$2,V5079&lt;=Map!$L$2),"Base",IF(AND(V5079&gt;=Map!$K$3,V5079&lt;=Map!$L$3),"Fcst","N/A"))</f>
        <v>N/A</v>
      </c>
      <c r="X5079" t="str">
        <f>INDEX(Map!$B$2:$B$86,MATCH(D5079,Map!$A$2:$A$86,0),0)</f>
        <v>Paddys Run 12</v>
      </c>
      <c r="Y5079" s="7" t="str">
        <f>IF(INDEX(Map!$C$2:$C$86,MATCH(D5079,Map!$A$2:$A$86,0),0)="","N/A",E5079*INDEX(Map!$C$2:$C$86,MATCH(D5079,Map!$A$2:$A$86,0),0))</f>
        <v>N/A</v>
      </c>
      <c r="Z5079" s="7">
        <f>IF(INDEX(Map!$D$2:$D$86,MATCH(D5079,Map!$A$2:$A$86,0),0)="","N/A",E5079*INDEX(Map!$D$2:$D$86,MATCH(D5079,Map!$A$2:$A$86,0),0))</f>
        <v>0</v>
      </c>
      <c r="AA5079" t="str">
        <f>INDEX(Map!$E$2:$E$86,MATCH(D5079,Map!$A$2:$A$86,0),0)</f>
        <v>SCCT</v>
      </c>
    </row>
    <row r="5080" spans="1:27" x14ac:dyDescent="0.25">
      <c r="A5080" s="1" t="s">
        <v>123</v>
      </c>
      <c r="B5080" s="1" t="s">
        <v>22</v>
      </c>
      <c r="C5080" s="1">
        <v>39</v>
      </c>
      <c r="D5080" s="1" t="s">
        <v>61</v>
      </c>
      <c r="E5080" s="1">
        <v>0</v>
      </c>
      <c r="F5080" s="1">
        <v>0</v>
      </c>
      <c r="G5080" s="1">
        <v>0</v>
      </c>
      <c r="H5080" s="1">
        <v>0</v>
      </c>
      <c r="I5080" s="1">
        <v>0</v>
      </c>
      <c r="J5080" s="1">
        <v>0</v>
      </c>
      <c r="K5080" s="1">
        <v>0</v>
      </c>
      <c r="L5080" s="1">
        <v>0</v>
      </c>
      <c r="M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</v>
      </c>
      <c r="U5080" s="3" t="str">
        <f t="shared" si="79"/>
        <v>2017Plan</v>
      </c>
      <c r="V5080" s="2">
        <f>DATE(A5080,INDEX(Map!$H$1:$H$12,MATCH(B5080,Map!$G$1:$G$12,0),0),1)</f>
        <v>44197</v>
      </c>
      <c r="W5080" t="str">
        <f>IF(AND(V5080&gt;=Map!$K$2,V5080&lt;=Map!$L$2),"Base",IF(AND(V5080&gt;=Map!$K$3,V5080&lt;=Map!$L$3),"Fcst","N/A"))</f>
        <v>N/A</v>
      </c>
      <c r="X5080" t="str">
        <f>INDEX(Map!$B$2:$B$86,MATCH(D5080,Map!$A$2:$A$86,0),0)</f>
        <v>Zorn 1</v>
      </c>
      <c r="Y5080" s="7" t="str">
        <f>IF(INDEX(Map!$C$2:$C$86,MATCH(D5080,Map!$A$2:$A$86,0),0)="","N/A",E5080*INDEX(Map!$C$2:$C$86,MATCH(D5080,Map!$A$2:$A$86,0),0))</f>
        <v>N/A</v>
      </c>
      <c r="Z5080" s="7">
        <f>IF(INDEX(Map!$D$2:$D$86,MATCH(D5080,Map!$A$2:$A$86,0),0)="","N/A",E5080*INDEX(Map!$D$2:$D$86,MATCH(D5080,Map!$A$2:$A$86,0),0))</f>
        <v>0</v>
      </c>
      <c r="AA5080" t="str">
        <f>INDEX(Map!$E$2:$E$86,MATCH(D5080,Map!$A$2:$A$86,0),0)</f>
        <v>SCCT</v>
      </c>
    </row>
    <row r="5081" spans="1:27" x14ac:dyDescent="0.25">
      <c r="A5081" s="1" t="s">
        <v>123</v>
      </c>
      <c r="B5081" s="1" t="s">
        <v>22</v>
      </c>
      <c r="C5081" s="1">
        <v>40</v>
      </c>
      <c r="D5081" s="1" t="s">
        <v>62</v>
      </c>
      <c r="E5081" s="1">
        <v>9.9</v>
      </c>
      <c r="F5081" s="1">
        <v>0</v>
      </c>
      <c r="G5081" s="1">
        <v>42.2</v>
      </c>
      <c r="H5081" s="1">
        <v>36</v>
      </c>
      <c r="I5081" s="1" t="s">
        <v>63</v>
      </c>
      <c r="J5081" s="1" t="s">
        <v>63</v>
      </c>
      <c r="K5081" s="1">
        <v>323</v>
      </c>
      <c r="L5081" s="1">
        <v>0</v>
      </c>
      <c r="M5081" s="1">
        <v>0</v>
      </c>
      <c r="N5081" s="1" t="s">
        <v>63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0</v>
      </c>
      <c r="U5081" s="3" t="str">
        <f t="shared" si="79"/>
        <v>2017Plan</v>
      </c>
      <c r="V5081" s="2">
        <f>DATE(A5081,INDEX(Map!$H$1:$H$12,MATCH(B5081,Map!$G$1:$G$12,0),0),1)</f>
        <v>44197</v>
      </c>
      <c r="W5081" t="str">
        <f>IF(AND(V5081&gt;=Map!$K$2,V5081&lt;=Map!$L$2),"Base",IF(AND(V5081&gt;=Map!$K$3,V5081&lt;=Map!$L$3),"Fcst","N/A"))</f>
        <v>N/A</v>
      </c>
      <c r="X5081" t="str">
        <f>INDEX(Map!$B$2:$B$86,MATCH(D5081,Map!$A$2:$A$86,0),0)</f>
        <v>Dix Dam</v>
      </c>
      <c r="Y5081" s="7">
        <f>IF(INDEX(Map!$C$2:$C$86,MATCH(D5081,Map!$A$2:$A$86,0),0)="","N/A",E5081*INDEX(Map!$C$2:$C$86,MATCH(D5081,Map!$A$2:$A$86,0),0))</f>
        <v>9.9</v>
      </c>
      <c r="Z5081" s="7" t="str">
        <f>IF(INDEX(Map!$D$2:$D$86,MATCH(D5081,Map!$A$2:$A$86,0),0)="","N/A",E5081*INDEX(Map!$D$2:$D$86,MATCH(D5081,Map!$A$2:$A$86,0),0))</f>
        <v>N/A</v>
      </c>
      <c r="AA5081" t="str">
        <f>INDEX(Map!$E$2:$E$86,MATCH(D5081,Map!$A$2:$A$86,0),0)</f>
        <v>Hydro</v>
      </c>
    </row>
    <row r="5082" spans="1:27" x14ac:dyDescent="0.25">
      <c r="A5082" s="1" t="s">
        <v>123</v>
      </c>
      <c r="B5082" s="1" t="s">
        <v>22</v>
      </c>
      <c r="C5082" s="1">
        <v>41</v>
      </c>
      <c r="D5082" s="1" t="s">
        <v>64</v>
      </c>
      <c r="E5082" s="1">
        <v>23.4</v>
      </c>
      <c r="F5082" s="1">
        <v>0</v>
      </c>
      <c r="G5082" s="1">
        <v>100</v>
      </c>
      <c r="H5082" s="1">
        <v>0</v>
      </c>
      <c r="I5082" s="1" t="s">
        <v>63</v>
      </c>
      <c r="J5082" s="1" t="s">
        <v>63</v>
      </c>
      <c r="K5082" s="1">
        <v>744</v>
      </c>
      <c r="L5082" s="1">
        <v>0</v>
      </c>
      <c r="M5082" s="1">
        <v>0</v>
      </c>
      <c r="N5082" s="1" t="s">
        <v>63</v>
      </c>
      <c r="O5082" s="1">
        <v>0</v>
      </c>
      <c r="P5082" s="1">
        <v>0</v>
      </c>
      <c r="Q5082" s="1">
        <v>0</v>
      </c>
      <c r="R5082" s="1">
        <v>0</v>
      </c>
      <c r="S5082" s="1">
        <v>0</v>
      </c>
      <c r="T5082" s="1">
        <v>0</v>
      </c>
      <c r="U5082" s="3" t="str">
        <f t="shared" si="79"/>
        <v>2017Plan</v>
      </c>
      <c r="V5082" s="2">
        <f>DATE(A5082,INDEX(Map!$H$1:$H$12,MATCH(B5082,Map!$G$1:$G$12,0),0),1)</f>
        <v>44197</v>
      </c>
      <c r="W5082" t="str">
        <f>IF(AND(V5082&gt;=Map!$K$2,V5082&lt;=Map!$L$2),"Base",IF(AND(V5082&gt;=Map!$K$3,V5082&lt;=Map!$L$3),"Fcst","N/A"))</f>
        <v>N/A</v>
      </c>
      <c r="X5082" t="str">
        <f>INDEX(Map!$B$2:$B$86,MATCH(D5082,Map!$A$2:$A$86,0),0)</f>
        <v>Ohio Falls</v>
      </c>
      <c r="Y5082" s="7" t="str">
        <f>IF(INDEX(Map!$C$2:$C$86,MATCH(D5082,Map!$A$2:$A$86,0),0)="","N/A",E5082*INDEX(Map!$C$2:$C$86,MATCH(D5082,Map!$A$2:$A$86,0),0))</f>
        <v>N/A</v>
      </c>
      <c r="Z5082" s="7">
        <f>IF(INDEX(Map!$D$2:$D$86,MATCH(D5082,Map!$A$2:$A$86,0),0)="","N/A",E5082*INDEX(Map!$D$2:$D$86,MATCH(D5082,Map!$A$2:$A$86,0),0))</f>
        <v>23.4</v>
      </c>
      <c r="AA5082" t="str">
        <f>INDEX(Map!$E$2:$E$86,MATCH(D5082,Map!$A$2:$A$86,0),0)</f>
        <v>Hydro</v>
      </c>
    </row>
    <row r="5083" spans="1:27" x14ac:dyDescent="0.25">
      <c r="A5083" s="1" t="s">
        <v>123</v>
      </c>
      <c r="B5083" s="1" t="s">
        <v>22</v>
      </c>
      <c r="C5083" s="1">
        <v>42</v>
      </c>
      <c r="D5083" s="1" t="s">
        <v>65</v>
      </c>
      <c r="E5083" s="1">
        <v>0.9</v>
      </c>
      <c r="F5083" s="1">
        <v>0</v>
      </c>
      <c r="G5083" s="1">
        <v>100</v>
      </c>
      <c r="H5083" s="1">
        <v>0</v>
      </c>
      <c r="I5083" s="1" t="s">
        <v>63</v>
      </c>
      <c r="J5083" s="1" t="s">
        <v>63</v>
      </c>
      <c r="K5083" s="1">
        <v>744</v>
      </c>
      <c r="L5083" s="1">
        <v>0</v>
      </c>
      <c r="M5083" s="1">
        <v>0</v>
      </c>
      <c r="N5083" s="1" t="s">
        <v>63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</v>
      </c>
      <c r="U5083" s="3" t="str">
        <f t="shared" si="79"/>
        <v>2017Plan</v>
      </c>
      <c r="V5083" s="2">
        <f>DATE(A5083,INDEX(Map!$H$1:$H$12,MATCH(B5083,Map!$G$1:$G$12,0),0),1)</f>
        <v>44197</v>
      </c>
      <c r="W5083" t="str">
        <f>IF(AND(V5083&gt;=Map!$K$2,V5083&lt;=Map!$L$2),"Base",IF(AND(V5083&gt;=Map!$K$3,V5083&lt;=Map!$L$3),"Fcst","N/A"))</f>
        <v>N/A</v>
      </c>
      <c r="X5083" t="str">
        <f>INDEX(Map!$B$2:$B$86,MATCH(D5083,Map!$A$2:$A$86,0),0)</f>
        <v>Brown Solar</v>
      </c>
      <c r="Y5083" s="7">
        <f>IF(INDEX(Map!$C$2:$C$86,MATCH(D5083,Map!$A$2:$A$86,0),0)="","N/A",E5083*INDEX(Map!$C$2:$C$86,MATCH(D5083,Map!$A$2:$A$86,0),0))</f>
        <v>0.54900000000000004</v>
      </c>
      <c r="Z5083" s="7">
        <f>IF(INDEX(Map!$D$2:$D$86,MATCH(D5083,Map!$A$2:$A$86,0),0)="","N/A",E5083*INDEX(Map!$D$2:$D$86,MATCH(D5083,Map!$A$2:$A$86,0),0))</f>
        <v>0.35100000000000003</v>
      </c>
      <c r="AA5083" t="str">
        <f>INDEX(Map!$E$2:$E$86,MATCH(D5083,Map!$A$2:$A$86,0),0)</f>
        <v>Solar</v>
      </c>
    </row>
    <row r="5084" spans="1:27" x14ac:dyDescent="0.25">
      <c r="A5084" s="1" t="s">
        <v>123</v>
      </c>
      <c r="B5084" s="1" t="s">
        <v>22</v>
      </c>
      <c r="C5084" s="1">
        <v>43</v>
      </c>
      <c r="D5084" s="1" t="s">
        <v>66</v>
      </c>
      <c r="E5084" s="1">
        <v>11.5</v>
      </c>
      <c r="F5084" s="1">
        <v>0</v>
      </c>
      <c r="G5084" s="1">
        <v>100</v>
      </c>
      <c r="H5084" s="1">
        <v>0</v>
      </c>
      <c r="I5084" s="1">
        <v>1153.2</v>
      </c>
      <c r="J5084" s="1">
        <v>100000</v>
      </c>
      <c r="K5084" s="1">
        <v>744</v>
      </c>
      <c r="L5084" s="1">
        <v>29.1</v>
      </c>
      <c r="M5084" s="1">
        <v>336</v>
      </c>
      <c r="N5084" s="1">
        <v>0</v>
      </c>
      <c r="O5084" s="1">
        <v>0</v>
      </c>
      <c r="P5084" s="1">
        <v>0</v>
      </c>
      <c r="Q5084" s="1">
        <v>0</v>
      </c>
      <c r="R5084" s="1">
        <v>29.11</v>
      </c>
      <c r="S5084" s="1">
        <v>29.11</v>
      </c>
      <c r="T5084" s="1">
        <v>336</v>
      </c>
      <c r="U5084" s="3" t="str">
        <f t="shared" si="79"/>
        <v>2017Plan</v>
      </c>
      <c r="V5084" s="2">
        <f>DATE(A5084,INDEX(Map!$H$1:$H$12,MATCH(B5084,Map!$G$1:$G$12,0),0),1)</f>
        <v>44197</v>
      </c>
      <c r="W5084" t="str">
        <f>IF(AND(V5084&gt;=Map!$K$2,V5084&lt;=Map!$L$2),"Base",IF(AND(V5084&gt;=Map!$K$3,V5084&lt;=Map!$L$3),"Fcst","N/A"))</f>
        <v>N/A</v>
      </c>
      <c r="X5084" t="str">
        <f>INDEX(Map!$B$2:$B$86,MATCH(D5084,Map!$A$2:$A$86,0),0)</f>
        <v>OVEC</v>
      </c>
      <c r="Y5084" s="7">
        <f>IF(INDEX(Map!$C$2:$C$86,MATCH(D5084,Map!$A$2:$A$86,0),0)="","N/A",E5084*INDEX(Map!$C$2:$C$86,MATCH(D5084,Map!$A$2:$A$86,0),0))</f>
        <v>11.5</v>
      </c>
      <c r="Z5084" s="7" t="str">
        <f>IF(INDEX(Map!$D$2:$D$86,MATCH(D5084,Map!$A$2:$A$86,0),0)="","N/A",E5084*INDEX(Map!$D$2:$D$86,MATCH(D5084,Map!$A$2:$A$86,0),0))</f>
        <v>N/A</v>
      </c>
      <c r="AA5084" t="str">
        <f>INDEX(Map!$E$2:$E$86,MATCH(D5084,Map!$A$2:$A$86,0),0)</f>
        <v>Coal</v>
      </c>
    </row>
    <row r="5085" spans="1:27" x14ac:dyDescent="0.25">
      <c r="A5085" s="1" t="s">
        <v>123</v>
      </c>
      <c r="B5085" s="1" t="s">
        <v>22</v>
      </c>
      <c r="C5085" s="1">
        <v>44</v>
      </c>
      <c r="D5085" s="1" t="s">
        <v>67</v>
      </c>
      <c r="E5085" s="1">
        <v>4.5999999999999996</v>
      </c>
      <c r="F5085" s="1">
        <v>0</v>
      </c>
      <c r="G5085" s="1">
        <v>18.8</v>
      </c>
      <c r="H5085" s="1">
        <v>36</v>
      </c>
      <c r="I5085" s="1">
        <v>462</v>
      </c>
      <c r="J5085" s="1">
        <v>100000</v>
      </c>
      <c r="K5085" s="1">
        <v>140</v>
      </c>
      <c r="L5085" s="1">
        <v>29.1</v>
      </c>
      <c r="M5085" s="1">
        <v>135</v>
      </c>
      <c r="N5085" s="1">
        <v>0</v>
      </c>
      <c r="O5085" s="1">
        <v>0</v>
      </c>
      <c r="P5085" s="1">
        <v>0</v>
      </c>
      <c r="Q5085" s="1">
        <v>0</v>
      </c>
      <c r="R5085" s="1">
        <v>29.11</v>
      </c>
      <c r="S5085" s="1">
        <v>29.11</v>
      </c>
      <c r="T5085" s="1">
        <v>135</v>
      </c>
      <c r="U5085" s="3" t="str">
        <f t="shared" si="79"/>
        <v>2017Plan</v>
      </c>
      <c r="V5085" s="2">
        <f>DATE(A5085,INDEX(Map!$H$1:$H$12,MATCH(B5085,Map!$G$1:$G$12,0),0),1)</f>
        <v>44197</v>
      </c>
      <c r="W5085" t="str">
        <f>IF(AND(V5085&gt;=Map!$K$2,V5085&lt;=Map!$L$2),"Base",IF(AND(V5085&gt;=Map!$K$3,V5085&lt;=Map!$L$3),"Fcst","N/A"))</f>
        <v>N/A</v>
      </c>
      <c r="X5085" t="str">
        <f>INDEX(Map!$B$2:$B$86,MATCH(D5085,Map!$A$2:$A$86,0),0)</f>
        <v>OVEC</v>
      </c>
      <c r="Y5085" s="7">
        <f>IF(INDEX(Map!$C$2:$C$86,MATCH(D5085,Map!$A$2:$A$86,0),0)="","N/A",E5085*INDEX(Map!$C$2:$C$86,MATCH(D5085,Map!$A$2:$A$86,0),0))</f>
        <v>4.5999999999999996</v>
      </c>
      <c r="Z5085" s="7" t="str">
        <f>IF(INDEX(Map!$D$2:$D$86,MATCH(D5085,Map!$A$2:$A$86,0),0)="","N/A",E5085*INDEX(Map!$D$2:$D$86,MATCH(D5085,Map!$A$2:$A$86,0),0))</f>
        <v>N/A</v>
      </c>
      <c r="AA5085" t="str">
        <f>INDEX(Map!$E$2:$E$86,MATCH(D5085,Map!$A$2:$A$86,0),0)</f>
        <v>Coal</v>
      </c>
    </row>
    <row r="5086" spans="1:27" x14ac:dyDescent="0.25">
      <c r="A5086" s="1" t="s">
        <v>123</v>
      </c>
      <c r="B5086" s="1" t="s">
        <v>22</v>
      </c>
      <c r="C5086" s="1">
        <v>45</v>
      </c>
      <c r="D5086" s="1" t="s">
        <v>68</v>
      </c>
      <c r="E5086" s="1">
        <v>25.7</v>
      </c>
      <c r="F5086" s="1">
        <v>0</v>
      </c>
      <c r="G5086" s="1">
        <v>100</v>
      </c>
      <c r="H5086" s="1">
        <v>0</v>
      </c>
      <c r="I5086" s="1">
        <v>2566.8000000000002</v>
      </c>
      <c r="J5086" s="1">
        <v>100000</v>
      </c>
      <c r="K5086" s="1">
        <v>744</v>
      </c>
      <c r="L5086" s="1">
        <v>29.1</v>
      </c>
      <c r="M5086" s="1">
        <v>747</v>
      </c>
      <c r="N5086" s="1">
        <v>0</v>
      </c>
      <c r="O5086" s="1">
        <v>0</v>
      </c>
      <c r="P5086" s="1">
        <v>0</v>
      </c>
      <c r="Q5086" s="1">
        <v>0</v>
      </c>
      <c r="R5086" s="1">
        <v>29.11</v>
      </c>
      <c r="S5086" s="1">
        <v>29.11</v>
      </c>
      <c r="T5086" s="1">
        <v>747</v>
      </c>
      <c r="U5086" s="3" t="str">
        <f t="shared" si="79"/>
        <v>2017Plan</v>
      </c>
      <c r="V5086" s="2">
        <f>DATE(A5086,INDEX(Map!$H$1:$H$12,MATCH(B5086,Map!$G$1:$G$12,0),0),1)</f>
        <v>44197</v>
      </c>
      <c r="W5086" t="str">
        <f>IF(AND(V5086&gt;=Map!$K$2,V5086&lt;=Map!$L$2),"Base",IF(AND(V5086&gt;=Map!$K$3,V5086&lt;=Map!$L$3),"Fcst","N/A"))</f>
        <v>N/A</v>
      </c>
      <c r="X5086" t="str">
        <f>INDEX(Map!$B$2:$B$86,MATCH(D5086,Map!$A$2:$A$86,0),0)</f>
        <v>OVEC</v>
      </c>
      <c r="Y5086" s="7" t="str">
        <f>IF(INDEX(Map!$C$2:$C$86,MATCH(D5086,Map!$A$2:$A$86,0),0)="","N/A",E5086*INDEX(Map!$C$2:$C$86,MATCH(D5086,Map!$A$2:$A$86,0),0))</f>
        <v>N/A</v>
      </c>
      <c r="Z5086" s="7">
        <f>IF(INDEX(Map!$D$2:$D$86,MATCH(D5086,Map!$A$2:$A$86,0),0)="","N/A",E5086*INDEX(Map!$D$2:$D$86,MATCH(D5086,Map!$A$2:$A$86,0),0))</f>
        <v>25.7</v>
      </c>
      <c r="AA5086" t="str">
        <f>INDEX(Map!$E$2:$E$86,MATCH(D5086,Map!$A$2:$A$86,0),0)</f>
        <v>Coal</v>
      </c>
    </row>
    <row r="5087" spans="1:27" x14ac:dyDescent="0.25">
      <c r="A5087" s="1" t="s">
        <v>123</v>
      </c>
      <c r="B5087" s="1" t="s">
        <v>22</v>
      </c>
      <c r="C5087" s="1">
        <v>46</v>
      </c>
      <c r="D5087" s="1" t="s">
        <v>69</v>
      </c>
      <c r="E5087" s="1">
        <v>17.3</v>
      </c>
      <c r="F5087" s="1">
        <v>0</v>
      </c>
      <c r="G5087" s="1">
        <v>31</v>
      </c>
      <c r="H5087" s="1">
        <v>50</v>
      </c>
      <c r="I5087" s="1">
        <v>1732.5</v>
      </c>
      <c r="J5087" s="1">
        <v>100000</v>
      </c>
      <c r="K5087" s="1">
        <v>231</v>
      </c>
      <c r="L5087" s="1">
        <v>29.1</v>
      </c>
      <c r="M5087" s="1">
        <v>504</v>
      </c>
      <c r="N5087" s="1">
        <v>0</v>
      </c>
      <c r="O5087" s="1">
        <v>0</v>
      </c>
      <c r="P5087" s="1">
        <v>0</v>
      </c>
      <c r="Q5087" s="1">
        <v>0</v>
      </c>
      <c r="R5087" s="1">
        <v>29.11</v>
      </c>
      <c r="S5087" s="1">
        <v>29.11</v>
      </c>
      <c r="T5087" s="1">
        <v>504</v>
      </c>
      <c r="U5087" s="3" t="str">
        <f t="shared" si="79"/>
        <v>2017Plan</v>
      </c>
      <c r="V5087" s="2">
        <f>DATE(A5087,INDEX(Map!$H$1:$H$12,MATCH(B5087,Map!$G$1:$G$12,0),0),1)</f>
        <v>44197</v>
      </c>
      <c r="W5087" t="str">
        <f>IF(AND(V5087&gt;=Map!$K$2,V5087&lt;=Map!$L$2),"Base",IF(AND(V5087&gt;=Map!$K$3,V5087&lt;=Map!$L$3),"Fcst","N/A"))</f>
        <v>N/A</v>
      </c>
      <c r="X5087" t="str">
        <f>INDEX(Map!$B$2:$B$86,MATCH(D5087,Map!$A$2:$A$86,0),0)</f>
        <v>OVEC</v>
      </c>
      <c r="Y5087" s="7" t="str">
        <f>IF(INDEX(Map!$C$2:$C$86,MATCH(D5087,Map!$A$2:$A$86,0),0)="","N/A",E5087*INDEX(Map!$C$2:$C$86,MATCH(D5087,Map!$A$2:$A$86,0),0))</f>
        <v>N/A</v>
      </c>
      <c r="Z5087" s="7">
        <f>IF(INDEX(Map!$D$2:$D$86,MATCH(D5087,Map!$A$2:$A$86,0),0)="","N/A",E5087*INDEX(Map!$D$2:$D$86,MATCH(D5087,Map!$A$2:$A$86,0),0))</f>
        <v>17.3</v>
      </c>
      <c r="AA5087" t="str">
        <f>INDEX(Map!$E$2:$E$86,MATCH(D5087,Map!$A$2:$A$86,0),0)</f>
        <v>Coal</v>
      </c>
    </row>
    <row r="5088" spans="1:27" x14ac:dyDescent="0.25">
      <c r="A5088" s="1" t="s">
        <v>123</v>
      </c>
      <c r="B5088" s="1" t="s">
        <v>22</v>
      </c>
      <c r="C5088" s="1">
        <v>47</v>
      </c>
      <c r="D5088" s="1" t="s">
        <v>70</v>
      </c>
      <c r="E5088" s="1">
        <v>0</v>
      </c>
      <c r="F5088" s="1">
        <v>0</v>
      </c>
      <c r="G5088" s="1">
        <v>0</v>
      </c>
      <c r="H5088" s="1">
        <v>0</v>
      </c>
      <c r="I5088" s="1" t="s">
        <v>63</v>
      </c>
      <c r="J5088" s="1" t="s">
        <v>63</v>
      </c>
      <c r="K5088" s="1">
        <v>0</v>
      </c>
      <c r="L5088" s="1">
        <v>0</v>
      </c>
      <c r="M5088" s="1">
        <v>0</v>
      </c>
      <c r="N5088" s="1" t="s">
        <v>63</v>
      </c>
      <c r="O5088" s="1">
        <v>0</v>
      </c>
      <c r="P5088" s="1">
        <v>0</v>
      </c>
      <c r="Q5088" s="1">
        <v>0</v>
      </c>
      <c r="R5088" s="1">
        <v>0</v>
      </c>
      <c r="S5088" s="1">
        <v>0</v>
      </c>
      <c r="T5088" s="1">
        <v>0</v>
      </c>
      <c r="U5088" s="3" t="str">
        <f t="shared" si="79"/>
        <v>2017Plan</v>
      </c>
      <c r="V5088" s="2">
        <f>DATE(A5088,INDEX(Map!$H$1:$H$12,MATCH(B5088,Map!$G$1:$G$12,0),0),1)</f>
        <v>44197</v>
      </c>
      <c r="W5088" t="str">
        <f>IF(AND(V5088&gt;=Map!$K$2,V5088&lt;=Map!$L$2),"Base",IF(AND(V5088&gt;=Map!$K$3,V5088&lt;=Map!$L$3),"Fcst","N/A"))</f>
        <v>N/A</v>
      </c>
      <c r="X5088" t="str">
        <f>INDEX(Map!$B$2:$B$86,MATCH(D5088,Map!$A$2:$A$86,0),0)</f>
        <v>N/A</v>
      </c>
      <c r="Y5088" s="7" t="str">
        <f>IF(INDEX(Map!$C$2:$C$86,MATCH(D5088,Map!$A$2:$A$86,0),0)="","N/A",E5088*INDEX(Map!$C$2:$C$86,MATCH(D5088,Map!$A$2:$A$86,0),0))</f>
        <v>N/A</v>
      </c>
      <c r="Z5088" s="7" t="str">
        <f>IF(INDEX(Map!$D$2:$D$86,MATCH(D5088,Map!$A$2:$A$86,0),0)="","N/A",E5088*INDEX(Map!$D$2:$D$86,MATCH(D5088,Map!$A$2:$A$86,0),0))</f>
        <v>N/A</v>
      </c>
      <c r="AA5088" t="str">
        <f>INDEX(Map!$E$2:$E$86,MATCH(D5088,Map!$A$2:$A$86,0),0)</f>
        <v>Purchases</v>
      </c>
    </row>
    <row r="5089" spans="1:27" x14ac:dyDescent="0.25">
      <c r="A5089" s="1" t="s">
        <v>123</v>
      </c>
      <c r="B5089" s="1" t="s">
        <v>22</v>
      </c>
      <c r="C5089" s="1">
        <v>48</v>
      </c>
      <c r="D5089" s="1" t="s">
        <v>71</v>
      </c>
      <c r="E5089" s="1">
        <v>0</v>
      </c>
      <c r="F5089" s="1">
        <v>0</v>
      </c>
      <c r="G5089" s="1">
        <v>0</v>
      </c>
      <c r="H5089" s="1">
        <v>0</v>
      </c>
      <c r="I5089" s="1" t="s">
        <v>63</v>
      </c>
      <c r="J5089" s="1" t="s">
        <v>63</v>
      </c>
      <c r="K5089" s="1">
        <v>0</v>
      </c>
      <c r="L5089" s="1">
        <v>0</v>
      </c>
      <c r="M5089" s="1">
        <v>0</v>
      </c>
      <c r="N5089" s="1" t="s">
        <v>63</v>
      </c>
      <c r="O5089" s="1">
        <v>0</v>
      </c>
      <c r="P5089" s="1">
        <v>0</v>
      </c>
      <c r="Q5089" s="1">
        <v>0</v>
      </c>
      <c r="R5089" s="1">
        <v>0</v>
      </c>
      <c r="S5089" s="1">
        <v>0</v>
      </c>
      <c r="T5089" s="1">
        <v>0</v>
      </c>
      <c r="U5089" s="3" t="str">
        <f t="shared" si="79"/>
        <v>2017Plan</v>
      </c>
      <c r="V5089" s="2">
        <f>DATE(A5089,INDEX(Map!$H$1:$H$12,MATCH(B5089,Map!$G$1:$G$12,0),0),1)</f>
        <v>44197</v>
      </c>
      <c r="W5089" t="str">
        <f>IF(AND(V5089&gt;=Map!$K$2,V5089&lt;=Map!$L$2),"Base",IF(AND(V5089&gt;=Map!$K$3,V5089&lt;=Map!$L$3),"Fcst","N/A"))</f>
        <v>N/A</v>
      </c>
      <c r="X5089" t="str">
        <f>INDEX(Map!$B$2:$B$86,MATCH(D5089,Map!$A$2:$A$86,0),0)</f>
        <v>N/A</v>
      </c>
      <c r="Y5089" s="7" t="str">
        <f>IF(INDEX(Map!$C$2:$C$86,MATCH(D5089,Map!$A$2:$A$86,0),0)="","N/A",E5089*INDEX(Map!$C$2:$C$86,MATCH(D5089,Map!$A$2:$A$86,0),0))</f>
        <v>N/A</v>
      </c>
      <c r="Z5089" s="7" t="str">
        <f>IF(INDEX(Map!$D$2:$D$86,MATCH(D5089,Map!$A$2:$A$86,0),0)="","N/A",E5089*INDEX(Map!$D$2:$D$86,MATCH(D5089,Map!$A$2:$A$86,0),0))</f>
        <v>N/A</v>
      </c>
      <c r="AA5089" t="str">
        <f>INDEX(Map!$E$2:$E$86,MATCH(D5089,Map!$A$2:$A$86,0),0)</f>
        <v>Purchases</v>
      </c>
    </row>
    <row r="5090" spans="1:27" x14ac:dyDescent="0.25">
      <c r="A5090" s="1" t="s">
        <v>123</v>
      </c>
      <c r="B5090" s="1" t="s">
        <v>22</v>
      </c>
      <c r="C5090" s="1">
        <v>49</v>
      </c>
      <c r="D5090" s="1" t="s">
        <v>72</v>
      </c>
      <c r="E5090" s="1">
        <v>0</v>
      </c>
      <c r="F5090" s="1">
        <v>0</v>
      </c>
      <c r="G5090" s="1">
        <v>0</v>
      </c>
      <c r="H5090" s="1">
        <v>0</v>
      </c>
      <c r="I5090" s="1" t="s">
        <v>63</v>
      </c>
      <c r="J5090" s="1" t="s">
        <v>63</v>
      </c>
      <c r="K5090" s="1">
        <v>0</v>
      </c>
      <c r="L5090" s="1">
        <v>0</v>
      </c>
      <c r="M5090" s="1">
        <v>0</v>
      </c>
      <c r="N5090" s="1" t="s">
        <v>63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</v>
      </c>
      <c r="U5090" s="3" t="str">
        <f t="shared" si="79"/>
        <v>2017Plan</v>
      </c>
      <c r="V5090" s="2">
        <f>DATE(A5090,INDEX(Map!$H$1:$H$12,MATCH(B5090,Map!$G$1:$G$12,0),0),1)</f>
        <v>44197</v>
      </c>
      <c r="W5090" t="str">
        <f>IF(AND(V5090&gt;=Map!$K$2,V5090&lt;=Map!$L$2),"Base",IF(AND(V5090&gt;=Map!$K$3,V5090&lt;=Map!$L$3),"Fcst","N/A"))</f>
        <v>N/A</v>
      </c>
      <c r="X5090" t="str">
        <f>INDEX(Map!$B$2:$B$86,MATCH(D5090,Map!$A$2:$A$86,0),0)</f>
        <v>N/A</v>
      </c>
      <c r="Y5090" s="7" t="str">
        <f>IF(INDEX(Map!$C$2:$C$86,MATCH(D5090,Map!$A$2:$A$86,0),0)="","N/A",E5090*INDEX(Map!$C$2:$C$86,MATCH(D5090,Map!$A$2:$A$86,0),0))</f>
        <v>N/A</v>
      </c>
      <c r="Z5090" s="7" t="str">
        <f>IF(INDEX(Map!$D$2:$D$86,MATCH(D5090,Map!$A$2:$A$86,0),0)="","N/A",E5090*INDEX(Map!$D$2:$D$86,MATCH(D5090,Map!$A$2:$A$86,0),0))</f>
        <v>N/A</v>
      </c>
      <c r="AA5090" t="str">
        <f>INDEX(Map!$E$2:$E$86,MATCH(D5090,Map!$A$2:$A$86,0),0)</f>
        <v>Purchases</v>
      </c>
    </row>
    <row r="5091" spans="1:27" x14ac:dyDescent="0.25">
      <c r="A5091" s="1" t="s">
        <v>123</v>
      </c>
      <c r="B5091" s="1" t="s">
        <v>22</v>
      </c>
      <c r="C5091" s="1">
        <v>50</v>
      </c>
      <c r="D5091" s="1" t="s">
        <v>73</v>
      </c>
      <c r="E5091" s="1">
        <v>0</v>
      </c>
      <c r="F5091" s="1">
        <v>0</v>
      </c>
      <c r="G5091" s="1">
        <v>0</v>
      </c>
      <c r="H5091" s="1">
        <v>0</v>
      </c>
      <c r="I5091" s="1" t="s">
        <v>63</v>
      </c>
      <c r="J5091" s="1" t="s">
        <v>63</v>
      </c>
      <c r="K5091" s="1">
        <v>0</v>
      </c>
      <c r="L5091" s="1">
        <v>0</v>
      </c>
      <c r="M5091" s="1">
        <v>0</v>
      </c>
      <c r="N5091" s="1" t="s">
        <v>63</v>
      </c>
      <c r="O5091" s="1">
        <v>0</v>
      </c>
      <c r="P5091" s="1">
        <v>0</v>
      </c>
      <c r="Q5091" s="1">
        <v>0</v>
      </c>
      <c r="R5091" s="1">
        <v>0</v>
      </c>
      <c r="S5091" s="1">
        <v>0</v>
      </c>
      <c r="T5091" s="1">
        <v>0</v>
      </c>
      <c r="U5091" s="3" t="str">
        <f t="shared" si="79"/>
        <v>2017Plan</v>
      </c>
      <c r="V5091" s="2">
        <f>DATE(A5091,INDEX(Map!$H$1:$H$12,MATCH(B5091,Map!$G$1:$G$12,0),0),1)</f>
        <v>44197</v>
      </c>
      <c r="W5091" t="str">
        <f>IF(AND(V5091&gt;=Map!$K$2,V5091&lt;=Map!$L$2),"Base",IF(AND(V5091&gt;=Map!$K$3,V5091&lt;=Map!$L$3),"Fcst","N/A"))</f>
        <v>N/A</v>
      </c>
      <c r="X5091" t="str">
        <f>INDEX(Map!$B$2:$B$86,MATCH(D5091,Map!$A$2:$A$86,0),0)</f>
        <v>N/A</v>
      </c>
      <c r="Y5091" s="7" t="str">
        <f>IF(INDEX(Map!$C$2:$C$86,MATCH(D5091,Map!$A$2:$A$86,0),0)="","N/A",E5091*INDEX(Map!$C$2:$C$86,MATCH(D5091,Map!$A$2:$A$86,0),0))</f>
        <v>N/A</v>
      </c>
      <c r="Z5091" s="7" t="str">
        <f>IF(INDEX(Map!$D$2:$D$86,MATCH(D5091,Map!$A$2:$A$86,0),0)="","N/A",E5091*INDEX(Map!$D$2:$D$86,MATCH(D5091,Map!$A$2:$A$86,0),0))</f>
        <v>N/A</v>
      </c>
      <c r="AA5091" t="str">
        <f>INDEX(Map!$E$2:$E$86,MATCH(D5091,Map!$A$2:$A$86,0),0)</f>
        <v>Purchases</v>
      </c>
    </row>
    <row r="5092" spans="1:27" x14ac:dyDescent="0.25">
      <c r="A5092" s="1" t="s">
        <v>123</v>
      </c>
      <c r="B5092" s="1" t="s">
        <v>22</v>
      </c>
      <c r="C5092" s="1">
        <v>51</v>
      </c>
      <c r="D5092" s="1" t="s">
        <v>74</v>
      </c>
      <c r="E5092" s="1">
        <v>0</v>
      </c>
      <c r="F5092" s="1">
        <v>0</v>
      </c>
      <c r="G5092" s="1">
        <v>0</v>
      </c>
      <c r="H5092" s="1">
        <v>0</v>
      </c>
      <c r="I5092" s="1" t="s">
        <v>63</v>
      </c>
      <c r="J5092" s="1" t="s">
        <v>63</v>
      </c>
      <c r="K5092" s="1">
        <v>0</v>
      </c>
      <c r="L5092" s="1">
        <v>0</v>
      </c>
      <c r="M5092" s="1">
        <v>0</v>
      </c>
      <c r="N5092" s="1" t="s">
        <v>63</v>
      </c>
      <c r="O5092" s="1">
        <v>0</v>
      </c>
      <c r="P5092" s="1">
        <v>0</v>
      </c>
      <c r="Q5092" s="1">
        <v>0</v>
      </c>
      <c r="R5092" s="1">
        <v>0</v>
      </c>
      <c r="S5092" s="1">
        <v>0</v>
      </c>
      <c r="T5092" s="1">
        <v>0</v>
      </c>
      <c r="U5092" s="3" t="str">
        <f t="shared" si="79"/>
        <v>2017Plan</v>
      </c>
      <c r="V5092" s="2">
        <f>DATE(A5092,INDEX(Map!$H$1:$H$12,MATCH(B5092,Map!$G$1:$G$12,0),0),1)</f>
        <v>44197</v>
      </c>
      <c r="W5092" t="str">
        <f>IF(AND(V5092&gt;=Map!$K$2,V5092&lt;=Map!$L$2),"Base",IF(AND(V5092&gt;=Map!$K$3,V5092&lt;=Map!$L$3),"Fcst","N/A"))</f>
        <v>N/A</v>
      </c>
      <c r="X5092" t="str">
        <f>INDEX(Map!$B$2:$B$86,MATCH(D5092,Map!$A$2:$A$86,0),0)</f>
        <v>N/A</v>
      </c>
      <c r="Y5092" s="7" t="str">
        <f>IF(INDEX(Map!$C$2:$C$86,MATCH(D5092,Map!$A$2:$A$86,0),0)="","N/A",E5092*INDEX(Map!$C$2:$C$86,MATCH(D5092,Map!$A$2:$A$86,0),0))</f>
        <v>N/A</v>
      </c>
      <c r="Z5092" s="7" t="str">
        <f>IF(INDEX(Map!$D$2:$D$86,MATCH(D5092,Map!$A$2:$A$86,0),0)="","N/A",E5092*INDEX(Map!$D$2:$D$86,MATCH(D5092,Map!$A$2:$A$86,0),0))</f>
        <v>N/A</v>
      </c>
      <c r="AA5092" t="str">
        <f>INDEX(Map!$E$2:$E$86,MATCH(D5092,Map!$A$2:$A$86,0),0)</f>
        <v>Purchases</v>
      </c>
    </row>
    <row r="5093" spans="1:27" x14ac:dyDescent="0.25">
      <c r="A5093" s="1" t="s">
        <v>123</v>
      </c>
      <c r="B5093" s="1" t="s">
        <v>22</v>
      </c>
      <c r="C5093" s="1">
        <v>52</v>
      </c>
      <c r="D5093" s="1" t="s">
        <v>75</v>
      </c>
      <c r="E5093" s="1">
        <v>0</v>
      </c>
      <c r="F5093" s="1">
        <v>0</v>
      </c>
      <c r="G5093" s="1">
        <v>0</v>
      </c>
      <c r="H5093" s="1">
        <v>0</v>
      </c>
      <c r="I5093" s="1" t="s">
        <v>63</v>
      </c>
      <c r="J5093" s="1" t="s">
        <v>63</v>
      </c>
      <c r="K5093" s="1">
        <v>0</v>
      </c>
      <c r="L5093" s="1">
        <v>0</v>
      </c>
      <c r="M5093" s="1">
        <v>0</v>
      </c>
      <c r="N5093" s="1" t="s">
        <v>63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3" t="str">
        <f t="shared" si="79"/>
        <v>2017Plan</v>
      </c>
      <c r="V5093" s="2">
        <f>DATE(A5093,INDEX(Map!$H$1:$H$12,MATCH(B5093,Map!$G$1:$G$12,0),0),1)</f>
        <v>44197</v>
      </c>
      <c r="W5093" t="str">
        <f>IF(AND(V5093&gt;=Map!$K$2,V5093&lt;=Map!$L$2),"Base",IF(AND(V5093&gt;=Map!$K$3,V5093&lt;=Map!$L$3),"Fcst","N/A"))</f>
        <v>N/A</v>
      </c>
      <c r="X5093" t="str">
        <f>INDEX(Map!$B$2:$B$86,MATCH(D5093,Map!$A$2:$A$86,0),0)</f>
        <v>N/A</v>
      </c>
      <c r="Y5093" s="7" t="str">
        <f>IF(INDEX(Map!$C$2:$C$86,MATCH(D5093,Map!$A$2:$A$86,0),0)="","N/A",E5093*INDEX(Map!$C$2:$C$86,MATCH(D5093,Map!$A$2:$A$86,0),0))</f>
        <v>N/A</v>
      </c>
      <c r="Z5093" s="7" t="str">
        <f>IF(INDEX(Map!$D$2:$D$86,MATCH(D5093,Map!$A$2:$A$86,0),0)="","N/A",E5093*INDEX(Map!$D$2:$D$86,MATCH(D5093,Map!$A$2:$A$86,0),0))</f>
        <v>N/A</v>
      </c>
      <c r="AA5093" t="str">
        <f>INDEX(Map!$E$2:$E$86,MATCH(D5093,Map!$A$2:$A$86,0),0)</f>
        <v>Purchases</v>
      </c>
    </row>
    <row r="5094" spans="1:27" x14ac:dyDescent="0.25">
      <c r="A5094" s="1" t="s">
        <v>123</v>
      </c>
      <c r="B5094" s="1" t="s">
        <v>22</v>
      </c>
      <c r="C5094" s="1">
        <v>53</v>
      </c>
      <c r="D5094" s="1" t="s">
        <v>76</v>
      </c>
      <c r="E5094" s="1">
        <v>0</v>
      </c>
      <c r="F5094" s="1">
        <v>0</v>
      </c>
      <c r="G5094" s="1">
        <v>0</v>
      </c>
      <c r="H5094" s="1">
        <v>0</v>
      </c>
      <c r="I5094" s="1" t="s">
        <v>63</v>
      </c>
      <c r="J5094" s="1" t="s">
        <v>63</v>
      </c>
      <c r="K5094" s="1">
        <v>0</v>
      </c>
      <c r="L5094" s="1">
        <v>0</v>
      </c>
      <c r="M5094" s="1">
        <v>0</v>
      </c>
      <c r="N5094" s="1" t="s">
        <v>63</v>
      </c>
      <c r="O5094" s="1">
        <v>0</v>
      </c>
      <c r="P5094" s="1">
        <v>0</v>
      </c>
      <c r="Q5094" s="1">
        <v>0</v>
      </c>
      <c r="R5094" s="1">
        <v>0</v>
      </c>
      <c r="S5094" s="1">
        <v>0</v>
      </c>
      <c r="T5094" s="1">
        <v>0</v>
      </c>
      <c r="U5094" s="3" t="str">
        <f t="shared" si="79"/>
        <v>2017Plan</v>
      </c>
      <c r="V5094" s="2">
        <f>DATE(A5094,INDEX(Map!$H$1:$H$12,MATCH(B5094,Map!$G$1:$G$12,0),0),1)</f>
        <v>44197</v>
      </c>
      <c r="W5094" t="str">
        <f>IF(AND(V5094&gt;=Map!$K$2,V5094&lt;=Map!$L$2),"Base",IF(AND(V5094&gt;=Map!$K$3,V5094&lt;=Map!$L$3),"Fcst","N/A"))</f>
        <v>N/A</v>
      </c>
      <c r="X5094" t="str">
        <f>INDEX(Map!$B$2:$B$86,MATCH(D5094,Map!$A$2:$A$86,0),0)</f>
        <v>N/A</v>
      </c>
      <c r="Y5094" s="7" t="str">
        <f>IF(INDEX(Map!$C$2:$C$86,MATCH(D5094,Map!$A$2:$A$86,0),0)="","N/A",E5094*INDEX(Map!$C$2:$C$86,MATCH(D5094,Map!$A$2:$A$86,0),0))</f>
        <v>N/A</v>
      </c>
      <c r="Z5094" s="7" t="str">
        <f>IF(INDEX(Map!$D$2:$D$86,MATCH(D5094,Map!$A$2:$A$86,0),0)="","N/A",E5094*INDEX(Map!$D$2:$D$86,MATCH(D5094,Map!$A$2:$A$86,0),0))</f>
        <v>N/A</v>
      </c>
      <c r="AA5094" t="str">
        <f>INDEX(Map!$E$2:$E$86,MATCH(D5094,Map!$A$2:$A$86,0),0)</f>
        <v>Purchases</v>
      </c>
    </row>
    <row r="5095" spans="1:27" x14ac:dyDescent="0.25">
      <c r="A5095" s="1" t="s">
        <v>123</v>
      </c>
      <c r="B5095" s="1" t="s">
        <v>22</v>
      </c>
      <c r="C5095" s="1">
        <v>54</v>
      </c>
      <c r="D5095" s="1" t="s">
        <v>77</v>
      </c>
      <c r="E5095" s="1">
        <v>0</v>
      </c>
      <c r="F5095" s="1">
        <v>0</v>
      </c>
      <c r="G5095" s="1">
        <v>0</v>
      </c>
      <c r="H5095" s="1">
        <v>0</v>
      </c>
      <c r="I5095" s="1" t="s">
        <v>63</v>
      </c>
      <c r="J5095" s="1" t="s">
        <v>63</v>
      </c>
      <c r="K5095" s="1">
        <v>0</v>
      </c>
      <c r="L5095" s="1">
        <v>0</v>
      </c>
      <c r="M5095" s="1">
        <v>0</v>
      </c>
      <c r="N5095" s="1" t="s">
        <v>63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</v>
      </c>
      <c r="U5095" s="3" t="str">
        <f t="shared" si="79"/>
        <v>2017Plan</v>
      </c>
      <c r="V5095" s="2">
        <f>DATE(A5095,INDEX(Map!$H$1:$H$12,MATCH(B5095,Map!$G$1:$G$12,0),0),1)</f>
        <v>44197</v>
      </c>
      <c r="W5095" t="str">
        <f>IF(AND(V5095&gt;=Map!$K$2,V5095&lt;=Map!$L$2),"Base",IF(AND(V5095&gt;=Map!$K$3,V5095&lt;=Map!$L$3),"Fcst","N/A"))</f>
        <v>N/A</v>
      </c>
      <c r="X5095" t="str">
        <f>INDEX(Map!$B$2:$B$86,MATCH(D5095,Map!$A$2:$A$86,0),0)</f>
        <v>N/A</v>
      </c>
      <c r="Y5095" s="7" t="str">
        <f>IF(INDEX(Map!$C$2:$C$86,MATCH(D5095,Map!$A$2:$A$86,0),0)="","N/A",E5095*INDEX(Map!$C$2:$C$86,MATCH(D5095,Map!$A$2:$A$86,0),0))</f>
        <v>N/A</v>
      </c>
      <c r="Z5095" s="7" t="str">
        <f>IF(INDEX(Map!$D$2:$D$86,MATCH(D5095,Map!$A$2:$A$86,0),0)="","N/A",E5095*INDEX(Map!$D$2:$D$86,MATCH(D5095,Map!$A$2:$A$86,0),0))</f>
        <v>N/A</v>
      </c>
      <c r="AA5095" t="str">
        <f>INDEX(Map!$E$2:$E$86,MATCH(D5095,Map!$A$2:$A$86,0),0)</f>
        <v>Purchases</v>
      </c>
    </row>
    <row r="5096" spans="1:27" x14ac:dyDescent="0.25">
      <c r="A5096" s="1" t="s">
        <v>123</v>
      </c>
      <c r="B5096" s="1" t="s">
        <v>22</v>
      </c>
      <c r="C5096" s="1">
        <v>55</v>
      </c>
      <c r="D5096" s="1" t="s">
        <v>78</v>
      </c>
      <c r="E5096" s="1">
        <v>0</v>
      </c>
      <c r="F5096" s="1">
        <v>0</v>
      </c>
      <c r="G5096" s="1">
        <v>0</v>
      </c>
      <c r="H5096" s="1">
        <v>0</v>
      </c>
      <c r="I5096" s="1" t="s">
        <v>63</v>
      </c>
      <c r="J5096" s="1" t="s">
        <v>63</v>
      </c>
      <c r="K5096" s="1">
        <v>0</v>
      </c>
      <c r="L5096" s="1">
        <v>0</v>
      </c>
      <c r="M5096" s="1">
        <v>0</v>
      </c>
      <c r="N5096" s="1" t="s">
        <v>63</v>
      </c>
      <c r="O5096" s="1">
        <v>0</v>
      </c>
      <c r="P5096" s="1">
        <v>0</v>
      </c>
      <c r="Q5096" s="1">
        <v>0</v>
      </c>
      <c r="R5096" s="1">
        <v>0</v>
      </c>
      <c r="S5096" s="1">
        <v>0</v>
      </c>
      <c r="T5096" s="1">
        <v>0</v>
      </c>
      <c r="U5096" s="3" t="str">
        <f t="shared" si="79"/>
        <v>2017Plan</v>
      </c>
      <c r="V5096" s="2">
        <f>DATE(A5096,INDEX(Map!$H$1:$H$12,MATCH(B5096,Map!$G$1:$G$12,0),0),1)</f>
        <v>44197</v>
      </c>
      <c r="W5096" t="str">
        <f>IF(AND(V5096&gt;=Map!$K$2,V5096&lt;=Map!$L$2),"Base",IF(AND(V5096&gt;=Map!$K$3,V5096&lt;=Map!$L$3),"Fcst","N/A"))</f>
        <v>N/A</v>
      </c>
      <c r="X5096" t="str">
        <f>INDEX(Map!$B$2:$B$86,MATCH(D5096,Map!$A$2:$A$86,0),0)</f>
        <v>N/A</v>
      </c>
      <c r="Y5096" s="7" t="str">
        <f>IF(INDEX(Map!$C$2:$C$86,MATCH(D5096,Map!$A$2:$A$86,0),0)="","N/A",E5096*INDEX(Map!$C$2:$C$86,MATCH(D5096,Map!$A$2:$A$86,0),0))</f>
        <v>N/A</v>
      </c>
      <c r="Z5096" s="7" t="str">
        <f>IF(INDEX(Map!$D$2:$D$86,MATCH(D5096,Map!$A$2:$A$86,0),0)="","N/A",E5096*INDEX(Map!$D$2:$D$86,MATCH(D5096,Map!$A$2:$A$86,0),0))</f>
        <v>N/A</v>
      </c>
      <c r="AA5096" t="str">
        <f>INDEX(Map!$E$2:$E$86,MATCH(D5096,Map!$A$2:$A$86,0),0)</f>
        <v>Purchases</v>
      </c>
    </row>
    <row r="5097" spans="1:27" x14ac:dyDescent="0.25">
      <c r="A5097" s="1" t="s">
        <v>123</v>
      </c>
      <c r="B5097" s="1" t="s">
        <v>22</v>
      </c>
      <c r="C5097" s="1">
        <v>56</v>
      </c>
      <c r="D5097" s="1" t="s">
        <v>79</v>
      </c>
      <c r="E5097" s="1">
        <v>0.4</v>
      </c>
      <c r="F5097" s="1">
        <v>0</v>
      </c>
      <c r="G5097" s="1">
        <v>3.2</v>
      </c>
      <c r="H5097" s="1">
        <v>3</v>
      </c>
      <c r="I5097" s="1" t="s">
        <v>63</v>
      </c>
      <c r="J5097" s="1" t="s">
        <v>63</v>
      </c>
      <c r="K5097" s="1">
        <v>8</v>
      </c>
      <c r="L5097" s="1">
        <v>12.4</v>
      </c>
      <c r="M5097" s="1">
        <v>5</v>
      </c>
      <c r="N5097" s="1" t="s">
        <v>63</v>
      </c>
      <c r="O5097" s="1">
        <v>0</v>
      </c>
      <c r="P5097" s="1">
        <v>0</v>
      </c>
      <c r="Q5097" s="1">
        <v>3</v>
      </c>
      <c r="R5097" s="1">
        <v>19.22</v>
      </c>
      <c r="S5097" s="1">
        <v>19.22</v>
      </c>
      <c r="T5097" s="1">
        <v>8</v>
      </c>
      <c r="U5097" s="3" t="str">
        <f t="shared" si="79"/>
        <v>2017Plan</v>
      </c>
      <c r="V5097" s="2">
        <f>DATE(A5097,INDEX(Map!$H$1:$H$12,MATCH(B5097,Map!$G$1:$G$12,0),0),1)</f>
        <v>44197</v>
      </c>
      <c r="W5097" t="str">
        <f>IF(AND(V5097&gt;=Map!$K$2,V5097&lt;=Map!$L$2),"Base",IF(AND(V5097&gt;=Map!$K$3,V5097&lt;=Map!$L$3),"Fcst","N/A"))</f>
        <v>N/A</v>
      </c>
      <c r="X5097" t="str">
        <f>INDEX(Map!$B$2:$B$86,MATCH(D5097,Map!$A$2:$A$86,0),0)</f>
        <v>N/A</v>
      </c>
      <c r="Y5097" s="7" t="str">
        <f>IF(INDEX(Map!$C$2:$C$86,MATCH(D5097,Map!$A$2:$A$86,0),0)="","N/A",E5097*INDEX(Map!$C$2:$C$86,MATCH(D5097,Map!$A$2:$A$86,0),0))</f>
        <v>N/A</v>
      </c>
      <c r="Z5097" s="7" t="str">
        <f>IF(INDEX(Map!$D$2:$D$86,MATCH(D5097,Map!$A$2:$A$86,0),0)="","N/A",E5097*INDEX(Map!$D$2:$D$86,MATCH(D5097,Map!$A$2:$A$86,0),0))</f>
        <v>N/A</v>
      </c>
      <c r="AA5097" t="str">
        <f>INDEX(Map!$E$2:$E$86,MATCH(D5097,Map!$A$2:$A$86,0),0)</f>
        <v>Purchases</v>
      </c>
    </row>
    <row r="5098" spans="1:27" x14ac:dyDescent="0.25">
      <c r="A5098" s="1" t="s">
        <v>123</v>
      </c>
      <c r="B5098" s="1" t="s">
        <v>22</v>
      </c>
      <c r="C5098" s="1">
        <v>57</v>
      </c>
      <c r="D5098" s="1" t="s">
        <v>80</v>
      </c>
      <c r="E5098" s="1">
        <v>0.4</v>
      </c>
      <c r="F5098" s="1">
        <v>0</v>
      </c>
      <c r="G5098" s="1">
        <v>3.2</v>
      </c>
      <c r="H5098" s="1">
        <v>3</v>
      </c>
      <c r="I5098" s="1" t="s">
        <v>63</v>
      </c>
      <c r="J5098" s="1" t="s">
        <v>63</v>
      </c>
      <c r="K5098" s="1">
        <v>8</v>
      </c>
      <c r="L5098" s="1">
        <v>12.4</v>
      </c>
      <c r="M5098" s="1">
        <v>5</v>
      </c>
      <c r="N5098" s="1" t="s">
        <v>63</v>
      </c>
      <c r="O5098" s="1">
        <v>0</v>
      </c>
      <c r="P5098" s="1">
        <v>0</v>
      </c>
      <c r="Q5098" s="1">
        <v>3</v>
      </c>
      <c r="R5098" s="1">
        <v>19.22</v>
      </c>
      <c r="S5098" s="1">
        <v>19.22</v>
      </c>
      <c r="T5098" s="1">
        <v>8</v>
      </c>
      <c r="U5098" s="3" t="str">
        <f t="shared" si="79"/>
        <v>2017Plan</v>
      </c>
      <c r="V5098" s="2">
        <f>DATE(A5098,INDEX(Map!$H$1:$H$12,MATCH(B5098,Map!$G$1:$G$12,0),0),1)</f>
        <v>44197</v>
      </c>
      <c r="W5098" t="str">
        <f>IF(AND(V5098&gt;=Map!$K$2,V5098&lt;=Map!$L$2),"Base",IF(AND(V5098&gt;=Map!$K$3,V5098&lt;=Map!$L$3),"Fcst","N/A"))</f>
        <v>N/A</v>
      </c>
      <c r="X5098" t="str">
        <f>INDEX(Map!$B$2:$B$86,MATCH(D5098,Map!$A$2:$A$86,0),0)</f>
        <v>N/A</v>
      </c>
      <c r="Y5098" s="7" t="str">
        <f>IF(INDEX(Map!$C$2:$C$86,MATCH(D5098,Map!$A$2:$A$86,0),0)="","N/A",E5098*INDEX(Map!$C$2:$C$86,MATCH(D5098,Map!$A$2:$A$86,0),0))</f>
        <v>N/A</v>
      </c>
      <c r="Z5098" s="7" t="str">
        <f>IF(INDEX(Map!$D$2:$D$86,MATCH(D5098,Map!$A$2:$A$86,0),0)="","N/A",E5098*INDEX(Map!$D$2:$D$86,MATCH(D5098,Map!$A$2:$A$86,0),0))</f>
        <v>N/A</v>
      </c>
      <c r="AA5098" t="str">
        <f>INDEX(Map!$E$2:$E$86,MATCH(D5098,Map!$A$2:$A$86,0),0)</f>
        <v>Purchases</v>
      </c>
    </row>
    <row r="5099" spans="1:27" x14ac:dyDescent="0.25">
      <c r="A5099" s="1" t="s">
        <v>123</v>
      </c>
      <c r="B5099" s="1" t="s">
        <v>22</v>
      </c>
      <c r="C5099" s="1">
        <v>58</v>
      </c>
      <c r="D5099" s="1" t="s">
        <v>81</v>
      </c>
      <c r="E5099" s="1">
        <v>0.4</v>
      </c>
      <c r="F5099" s="1">
        <v>0</v>
      </c>
      <c r="G5099" s="1">
        <v>2.8</v>
      </c>
      <c r="H5099" s="1">
        <v>3</v>
      </c>
      <c r="I5099" s="1" t="s">
        <v>63</v>
      </c>
      <c r="J5099" s="1" t="s">
        <v>63</v>
      </c>
      <c r="K5099" s="1">
        <v>7</v>
      </c>
      <c r="L5099" s="1">
        <v>12.4</v>
      </c>
      <c r="M5099" s="1">
        <v>4</v>
      </c>
      <c r="N5099" s="1" t="s">
        <v>63</v>
      </c>
      <c r="O5099" s="1">
        <v>0</v>
      </c>
      <c r="P5099" s="1">
        <v>0</v>
      </c>
      <c r="Q5099" s="1">
        <v>2</v>
      </c>
      <c r="R5099" s="1">
        <v>19.170000000000002</v>
      </c>
      <c r="S5099" s="1">
        <v>19.170000000000002</v>
      </c>
      <c r="T5099" s="1">
        <v>7</v>
      </c>
      <c r="U5099" s="3" t="str">
        <f t="shared" si="79"/>
        <v>2017Plan</v>
      </c>
      <c r="V5099" s="2">
        <f>DATE(A5099,INDEX(Map!$H$1:$H$12,MATCH(B5099,Map!$G$1:$G$12,0),0),1)</f>
        <v>44197</v>
      </c>
      <c r="W5099" t="str">
        <f>IF(AND(V5099&gt;=Map!$K$2,V5099&lt;=Map!$L$2),"Base",IF(AND(V5099&gt;=Map!$K$3,V5099&lt;=Map!$L$3),"Fcst","N/A"))</f>
        <v>N/A</v>
      </c>
      <c r="X5099" t="str">
        <f>INDEX(Map!$B$2:$B$86,MATCH(D5099,Map!$A$2:$A$86,0),0)</f>
        <v>N/A</v>
      </c>
      <c r="Y5099" s="7" t="str">
        <f>IF(INDEX(Map!$C$2:$C$86,MATCH(D5099,Map!$A$2:$A$86,0),0)="","N/A",E5099*INDEX(Map!$C$2:$C$86,MATCH(D5099,Map!$A$2:$A$86,0),0))</f>
        <v>N/A</v>
      </c>
      <c r="Z5099" s="7" t="str">
        <f>IF(INDEX(Map!$D$2:$D$86,MATCH(D5099,Map!$A$2:$A$86,0),0)="","N/A",E5099*INDEX(Map!$D$2:$D$86,MATCH(D5099,Map!$A$2:$A$86,0),0))</f>
        <v>N/A</v>
      </c>
      <c r="AA5099" t="str">
        <f>INDEX(Map!$E$2:$E$86,MATCH(D5099,Map!$A$2:$A$86,0),0)</f>
        <v>Purchases</v>
      </c>
    </row>
    <row r="5100" spans="1:27" x14ac:dyDescent="0.25">
      <c r="A5100" s="1" t="s">
        <v>123</v>
      </c>
      <c r="B5100" s="1" t="s">
        <v>22</v>
      </c>
      <c r="C5100" s="1">
        <v>59</v>
      </c>
      <c r="D5100" s="1" t="s">
        <v>82</v>
      </c>
      <c r="E5100" s="1">
        <v>0.3</v>
      </c>
      <c r="F5100" s="1">
        <v>0</v>
      </c>
      <c r="G5100" s="1">
        <v>2.4</v>
      </c>
      <c r="H5100" s="1">
        <v>4</v>
      </c>
      <c r="I5100" s="1" t="s">
        <v>63</v>
      </c>
      <c r="J5100" s="1" t="s">
        <v>63</v>
      </c>
      <c r="K5100" s="1">
        <v>6</v>
      </c>
      <c r="L5100" s="1">
        <v>12.4</v>
      </c>
      <c r="M5100" s="1">
        <v>4</v>
      </c>
      <c r="N5100" s="1" t="s">
        <v>63</v>
      </c>
      <c r="O5100" s="1">
        <v>0</v>
      </c>
      <c r="P5100" s="1">
        <v>0</v>
      </c>
      <c r="Q5100" s="1">
        <v>2</v>
      </c>
      <c r="R5100" s="1">
        <v>19.16</v>
      </c>
      <c r="S5100" s="1">
        <v>19.16</v>
      </c>
      <c r="T5100" s="1">
        <v>6</v>
      </c>
      <c r="U5100" s="3" t="str">
        <f t="shared" si="79"/>
        <v>2017Plan</v>
      </c>
      <c r="V5100" s="2">
        <f>DATE(A5100,INDEX(Map!$H$1:$H$12,MATCH(B5100,Map!$G$1:$G$12,0),0),1)</f>
        <v>44197</v>
      </c>
      <c r="W5100" t="str">
        <f>IF(AND(V5100&gt;=Map!$K$2,V5100&lt;=Map!$L$2),"Base",IF(AND(V5100&gt;=Map!$K$3,V5100&lt;=Map!$L$3),"Fcst","N/A"))</f>
        <v>N/A</v>
      </c>
      <c r="X5100" t="str">
        <f>INDEX(Map!$B$2:$B$86,MATCH(D5100,Map!$A$2:$A$86,0),0)</f>
        <v>N/A</v>
      </c>
      <c r="Y5100" s="7" t="str">
        <f>IF(INDEX(Map!$C$2:$C$86,MATCH(D5100,Map!$A$2:$A$86,0),0)="","N/A",E5100*INDEX(Map!$C$2:$C$86,MATCH(D5100,Map!$A$2:$A$86,0),0))</f>
        <v>N/A</v>
      </c>
      <c r="Z5100" s="7" t="str">
        <f>IF(INDEX(Map!$D$2:$D$86,MATCH(D5100,Map!$A$2:$A$86,0),0)="","N/A",E5100*INDEX(Map!$D$2:$D$86,MATCH(D5100,Map!$A$2:$A$86,0),0))</f>
        <v>N/A</v>
      </c>
      <c r="AA5100" t="str">
        <f>INDEX(Map!$E$2:$E$86,MATCH(D5100,Map!$A$2:$A$86,0),0)</f>
        <v>Purchases</v>
      </c>
    </row>
    <row r="5101" spans="1:27" x14ac:dyDescent="0.25">
      <c r="A5101" s="1" t="s">
        <v>123</v>
      </c>
      <c r="B5101" s="1" t="s">
        <v>22</v>
      </c>
      <c r="C5101" s="1">
        <v>60</v>
      </c>
      <c r="D5101" s="1" t="s">
        <v>83</v>
      </c>
      <c r="E5101" s="1">
        <v>-25.4</v>
      </c>
      <c r="F5101" s="1">
        <v>0</v>
      </c>
      <c r="G5101" s="1">
        <v>18.899999999999999</v>
      </c>
      <c r="H5101" s="1">
        <v>21</v>
      </c>
      <c r="I5101" s="1" t="s">
        <v>63</v>
      </c>
      <c r="J5101" s="1" t="s">
        <v>63</v>
      </c>
      <c r="K5101" s="1">
        <v>272</v>
      </c>
      <c r="L5101" s="1">
        <v>46.6</v>
      </c>
      <c r="M5101" s="1">
        <v>-1185</v>
      </c>
      <c r="N5101" s="1" t="s">
        <v>63</v>
      </c>
      <c r="O5101" s="1">
        <v>0</v>
      </c>
      <c r="P5101" s="1">
        <v>0</v>
      </c>
      <c r="Q5101" s="1">
        <v>310</v>
      </c>
      <c r="R5101" s="1">
        <v>34.42</v>
      </c>
      <c r="S5101" s="1">
        <v>34.42</v>
      </c>
      <c r="T5101" s="1">
        <v>-875</v>
      </c>
      <c r="U5101" s="3" t="str">
        <f t="shared" si="79"/>
        <v>2017Plan</v>
      </c>
      <c r="V5101" s="2">
        <f>DATE(A5101,INDEX(Map!$H$1:$H$12,MATCH(B5101,Map!$G$1:$G$12,0),0),1)</f>
        <v>44197</v>
      </c>
      <c r="W5101" t="str">
        <f>IF(AND(V5101&gt;=Map!$K$2,V5101&lt;=Map!$L$2),"Base",IF(AND(V5101&gt;=Map!$K$3,V5101&lt;=Map!$L$3),"Fcst","N/A"))</f>
        <v>N/A</v>
      </c>
      <c r="X5101" t="str">
        <f>INDEX(Map!$B$2:$B$86,MATCH(D5101,Map!$A$2:$A$86,0),0)</f>
        <v>N/A</v>
      </c>
      <c r="Y5101" s="7" t="str">
        <f>IF(INDEX(Map!$C$2:$C$86,MATCH(D5101,Map!$A$2:$A$86,0),0)="","N/A",E5101*INDEX(Map!$C$2:$C$86,MATCH(D5101,Map!$A$2:$A$86,0),0))</f>
        <v>N/A</v>
      </c>
      <c r="Z5101" s="7" t="str">
        <f>IF(INDEX(Map!$D$2:$D$86,MATCH(D5101,Map!$A$2:$A$86,0),0)="","N/A",E5101*INDEX(Map!$D$2:$D$86,MATCH(D5101,Map!$A$2:$A$86,0),0))</f>
        <v>N/A</v>
      </c>
      <c r="AA5101" t="str">
        <f>INDEX(Map!$E$2:$E$86,MATCH(D5101,Map!$A$2:$A$86,0),0)</f>
        <v>Sales</v>
      </c>
    </row>
    <row r="5102" spans="1:27" x14ac:dyDescent="0.25">
      <c r="A5102" s="1" t="s">
        <v>123</v>
      </c>
      <c r="B5102" s="1" t="s">
        <v>22</v>
      </c>
      <c r="C5102" s="1">
        <v>61</v>
      </c>
      <c r="D5102" s="1" t="s">
        <v>84</v>
      </c>
      <c r="E5102" s="1">
        <v>-11.4</v>
      </c>
      <c r="F5102" s="1">
        <v>0</v>
      </c>
      <c r="G5102" s="1">
        <v>45.9</v>
      </c>
      <c r="H5102" s="1">
        <v>31</v>
      </c>
      <c r="I5102" s="1" t="s">
        <v>63</v>
      </c>
      <c r="J5102" s="1" t="s">
        <v>63</v>
      </c>
      <c r="K5102" s="1">
        <v>241</v>
      </c>
      <c r="L5102" s="1">
        <v>43.5</v>
      </c>
      <c r="M5102" s="1">
        <v>-495</v>
      </c>
      <c r="N5102" s="1" t="s">
        <v>63</v>
      </c>
      <c r="O5102" s="1">
        <v>0</v>
      </c>
      <c r="P5102" s="1">
        <v>0</v>
      </c>
      <c r="Q5102" s="1">
        <v>115</v>
      </c>
      <c r="R5102" s="1">
        <v>33.409999999999997</v>
      </c>
      <c r="S5102" s="1">
        <v>33.409999999999997</v>
      </c>
      <c r="T5102" s="1">
        <v>-380</v>
      </c>
      <c r="U5102" s="3" t="str">
        <f t="shared" si="79"/>
        <v>2017Plan</v>
      </c>
      <c r="V5102" s="2">
        <f>DATE(A5102,INDEX(Map!$H$1:$H$12,MATCH(B5102,Map!$G$1:$G$12,0),0),1)</f>
        <v>44197</v>
      </c>
      <c r="W5102" t="str">
        <f>IF(AND(V5102&gt;=Map!$K$2,V5102&lt;=Map!$L$2),"Base",IF(AND(V5102&gt;=Map!$K$3,V5102&lt;=Map!$L$3),"Fcst","N/A"))</f>
        <v>N/A</v>
      </c>
      <c r="X5102" t="str">
        <f>INDEX(Map!$B$2:$B$86,MATCH(D5102,Map!$A$2:$A$86,0),0)</f>
        <v>N/A</v>
      </c>
      <c r="Y5102" s="7" t="str">
        <f>IF(INDEX(Map!$C$2:$C$86,MATCH(D5102,Map!$A$2:$A$86,0),0)="","N/A",E5102*INDEX(Map!$C$2:$C$86,MATCH(D5102,Map!$A$2:$A$86,0),0))</f>
        <v>N/A</v>
      </c>
      <c r="Z5102" s="7" t="str">
        <f>IF(INDEX(Map!$D$2:$D$86,MATCH(D5102,Map!$A$2:$A$86,0),0)="","N/A",E5102*INDEX(Map!$D$2:$D$86,MATCH(D5102,Map!$A$2:$A$86,0),0))</f>
        <v>N/A</v>
      </c>
      <c r="AA5102" t="str">
        <f>INDEX(Map!$E$2:$E$86,MATCH(D5102,Map!$A$2:$A$86,0),0)</f>
        <v>Sales</v>
      </c>
    </row>
    <row r="5103" spans="1:27" x14ac:dyDescent="0.25">
      <c r="A5103" s="1" t="s">
        <v>123</v>
      </c>
      <c r="B5103" s="1" t="s">
        <v>22</v>
      </c>
      <c r="C5103" s="1">
        <v>62</v>
      </c>
      <c r="D5103" s="1" t="s">
        <v>85</v>
      </c>
      <c r="E5103" s="1">
        <v>-11.4</v>
      </c>
      <c r="F5103" s="1">
        <v>0</v>
      </c>
      <c r="G5103" s="1">
        <v>40.700000000000003</v>
      </c>
      <c r="H5103" s="1">
        <v>5</v>
      </c>
      <c r="I5103" s="1" t="s">
        <v>63</v>
      </c>
      <c r="J5103" s="1" t="s">
        <v>63</v>
      </c>
      <c r="K5103" s="1">
        <v>80</v>
      </c>
      <c r="L5103" s="1">
        <v>39.9</v>
      </c>
      <c r="M5103" s="1">
        <v>-455</v>
      </c>
      <c r="N5103" s="1" t="s">
        <v>63</v>
      </c>
      <c r="O5103" s="1">
        <v>0</v>
      </c>
      <c r="P5103" s="1">
        <v>0</v>
      </c>
      <c r="Q5103" s="1">
        <v>109</v>
      </c>
      <c r="R5103" s="1">
        <v>30.36</v>
      </c>
      <c r="S5103" s="1">
        <v>30.36</v>
      </c>
      <c r="T5103" s="1">
        <v>-346</v>
      </c>
      <c r="U5103" s="3" t="str">
        <f t="shared" si="79"/>
        <v>2017Plan</v>
      </c>
      <c r="V5103" s="2">
        <f>DATE(A5103,INDEX(Map!$H$1:$H$12,MATCH(B5103,Map!$G$1:$G$12,0),0),1)</f>
        <v>44197</v>
      </c>
      <c r="W5103" t="str">
        <f>IF(AND(V5103&gt;=Map!$K$2,V5103&lt;=Map!$L$2),"Base",IF(AND(V5103&gt;=Map!$K$3,V5103&lt;=Map!$L$3),"Fcst","N/A"))</f>
        <v>N/A</v>
      </c>
      <c r="X5103" t="str">
        <f>INDEX(Map!$B$2:$B$86,MATCH(D5103,Map!$A$2:$A$86,0),0)</f>
        <v>N/A</v>
      </c>
      <c r="Y5103" s="7" t="str">
        <f>IF(INDEX(Map!$C$2:$C$86,MATCH(D5103,Map!$A$2:$A$86,0),0)="","N/A",E5103*INDEX(Map!$C$2:$C$86,MATCH(D5103,Map!$A$2:$A$86,0),0))</f>
        <v>N/A</v>
      </c>
      <c r="Z5103" s="7" t="str">
        <f>IF(INDEX(Map!$D$2:$D$86,MATCH(D5103,Map!$A$2:$A$86,0),0)="","N/A",E5103*INDEX(Map!$D$2:$D$86,MATCH(D5103,Map!$A$2:$A$86,0),0))</f>
        <v>N/A</v>
      </c>
      <c r="AA5103" t="str">
        <f>INDEX(Map!$E$2:$E$86,MATCH(D5103,Map!$A$2:$A$86,0),0)</f>
        <v>Sales</v>
      </c>
    </row>
    <row r="5104" spans="1:27" x14ac:dyDescent="0.25">
      <c r="A5104" s="1" t="s">
        <v>123</v>
      </c>
      <c r="B5104" s="1" t="s">
        <v>22</v>
      </c>
      <c r="C5104" s="1">
        <v>63</v>
      </c>
      <c r="D5104" s="1" t="s">
        <v>86</v>
      </c>
      <c r="E5104" s="1">
        <v>-10</v>
      </c>
      <c r="F5104" s="1">
        <v>0</v>
      </c>
      <c r="G5104" s="1">
        <v>35.799999999999997</v>
      </c>
      <c r="H5104" s="1">
        <v>5</v>
      </c>
      <c r="I5104" s="1" t="s">
        <v>63</v>
      </c>
      <c r="J5104" s="1" t="s">
        <v>63</v>
      </c>
      <c r="K5104" s="1">
        <v>80</v>
      </c>
      <c r="L5104" s="1">
        <v>44.8</v>
      </c>
      <c r="M5104" s="1">
        <v>-449</v>
      </c>
      <c r="N5104" s="1" t="s">
        <v>63</v>
      </c>
      <c r="O5104" s="1">
        <v>0</v>
      </c>
      <c r="P5104" s="1">
        <v>0</v>
      </c>
      <c r="Q5104" s="1">
        <v>102</v>
      </c>
      <c r="R5104" s="1">
        <v>34.619999999999997</v>
      </c>
      <c r="S5104" s="1">
        <v>34.619999999999997</v>
      </c>
      <c r="T5104" s="1">
        <v>-347</v>
      </c>
      <c r="U5104" s="3" t="str">
        <f t="shared" si="79"/>
        <v>2017Plan</v>
      </c>
      <c r="V5104" s="2">
        <f>DATE(A5104,INDEX(Map!$H$1:$H$12,MATCH(B5104,Map!$G$1:$G$12,0),0),1)</f>
        <v>44197</v>
      </c>
      <c r="W5104" t="str">
        <f>IF(AND(V5104&gt;=Map!$K$2,V5104&lt;=Map!$L$2),"Base",IF(AND(V5104&gt;=Map!$K$3,V5104&lt;=Map!$L$3),"Fcst","N/A"))</f>
        <v>N/A</v>
      </c>
      <c r="X5104" t="str">
        <f>INDEX(Map!$B$2:$B$86,MATCH(D5104,Map!$A$2:$A$86,0),0)</f>
        <v>N/A</v>
      </c>
      <c r="Y5104" s="7" t="str">
        <f>IF(INDEX(Map!$C$2:$C$86,MATCH(D5104,Map!$A$2:$A$86,0),0)="","N/A",E5104*INDEX(Map!$C$2:$C$86,MATCH(D5104,Map!$A$2:$A$86,0),0))</f>
        <v>N/A</v>
      </c>
      <c r="Z5104" s="7" t="str">
        <f>IF(INDEX(Map!$D$2:$D$86,MATCH(D5104,Map!$A$2:$A$86,0),0)="","N/A",E5104*INDEX(Map!$D$2:$D$86,MATCH(D5104,Map!$A$2:$A$86,0),0))</f>
        <v>N/A</v>
      </c>
      <c r="AA5104" t="str">
        <f>INDEX(Map!$E$2:$E$86,MATCH(D5104,Map!$A$2:$A$86,0),0)</f>
        <v>Sales</v>
      </c>
    </row>
    <row r="5105" spans="1:27" x14ac:dyDescent="0.25">
      <c r="A5105" s="1" t="s">
        <v>123</v>
      </c>
      <c r="B5105" s="1" t="s">
        <v>22</v>
      </c>
      <c r="C5105" s="1">
        <v>64</v>
      </c>
      <c r="D5105" s="1" t="s">
        <v>87</v>
      </c>
      <c r="E5105" s="1">
        <v>0</v>
      </c>
      <c r="F5105" s="1">
        <v>0</v>
      </c>
      <c r="G5105" s="1">
        <v>0</v>
      </c>
      <c r="H5105" s="1">
        <v>0</v>
      </c>
      <c r="I5105" s="1" t="s">
        <v>63</v>
      </c>
      <c r="J5105" s="1" t="s">
        <v>63</v>
      </c>
      <c r="K5105" s="1">
        <v>0</v>
      </c>
      <c r="L5105" s="1">
        <v>0</v>
      </c>
      <c r="M5105" s="1">
        <v>0</v>
      </c>
      <c r="N5105" s="1" t="s">
        <v>63</v>
      </c>
      <c r="O5105" s="1">
        <v>0</v>
      </c>
      <c r="P5105" s="1">
        <v>0</v>
      </c>
      <c r="Q5105" s="1">
        <v>0</v>
      </c>
      <c r="R5105" s="1">
        <v>0</v>
      </c>
      <c r="S5105" s="1">
        <v>0</v>
      </c>
      <c r="T5105" s="1">
        <v>0</v>
      </c>
      <c r="U5105" s="3" t="str">
        <f t="shared" si="79"/>
        <v>2017Plan</v>
      </c>
      <c r="V5105" s="2">
        <f>DATE(A5105,INDEX(Map!$H$1:$H$12,MATCH(B5105,Map!$G$1:$G$12,0),0),1)</f>
        <v>44197</v>
      </c>
      <c r="W5105" t="str">
        <f>IF(AND(V5105&gt;=Map!$K$2,V5105&lt;=Map!$L$2),"Base",IF(AND(V5105&gt;=Map!$K$3,V5105&lt;=Map!$L$3),"Fcst","N/A"))</f>
        <v>N/A</v>
      </c>
      <c r="X5105" t="str">
        <f>INDEX(Map!$B$2:$B$86,MATCH(D5105,Map!$A$2:$A$86,0),0)</f>
        <v>N/A</v>
      </c>
      <c r="Y5105" s="7" t="str">
        <f>IF(INDEX(Map!$C$2:$C$86,MATCH(D5105,Map!$A$2:$A$86,0),0)="","N/A",E5105*INDEX(Map!$C$2:$C$86,MATCH(D5105,Map!$A$2:$A$86,0),0))</f>
        <v>N/A</v>
      </c>
      <c r="Z5105" s="7" t="str">
        <f>IF(INDEX(Map!$D$2:$D$86,MATCH(D5105,Map!$A$2:$A$86,0),0)="","N/A",E5105*INDEX(Map!$D$2:$D$86,MATCH(D5105,Map!$A$2:$A$86,0),0))</f>
        <v>N/A</v>
      </c>
      <c r="AA5105" t="str">
        <f>INDEX(Map!$E$2:$E$86,MATCH(D5105,Map!$A$2:$A$86,0),0)</f>
        <v>Sales</v>
      </c>
    </row>
    <row r="5106" spans="1:27" x14ac:dyDescent="0.25">
      <c r="A5106" s="1" t="s">
        <v>123</v>
      </c>
      <c r="B5106" s="1" t="s">
        <v>22</v>
      </c>
      <c r="C5106" s="1">
        <v>65</v>
      </c>
      <c r="D5106" s="1" t="s">
        <v>88</v>
      </c>
      <c r="E5106" s="1">
        <v>0</v>
      </c>
      <c r="F5106" s="1">
        <v>0</v>
      </c>
      <c r="G5106" s="1">
        <v>0</v>
      </c>
      <c r="H5106" s="1">
        <v>0</v>
      </c>
      <c r="I5106" s="1" t="s">
        <v>63</v>
      </c>
      <c r="J5106" s="1" t="s">
        <v>63</v>
      </c>
      <c r="K5106" s="1">
        <v>0</v>
      </c>
      <c r="L5106" s="1">
        <v>0</v>
      </c>
      <c r="M5106" s="1">
        <v>0</v>
      </c>
      <c r="N5106" s="1" t="s">
        <v>63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</v>
      </c>
      <c r="U5106" s="3" t="str">
        <f t="shared" si="79"/>
        <v>2017Plan</v>
      </c>
      <c r="V5106" s="2">
        <f>DATE(A5106,INDEX(Map!$H$1:$H$12,MATCH(B5106,Map!$G$1:$G$12,0),0),1)</f>
        <v>44197</v>
      </c>
      <c r="W5106" t="str">
        <f>IF(AND(V5106&gt;=Map!$K$2,V5106&lt;=Map!$L$2),"Base",IF(AND(V5106&gt;=Map!$K$3,V5106&lt;=Map!$L$3),"Fcst","N/A"))</f>
        <v>N/A</v>
      </c>
      <c r="X5106" t="str">
        <f>INDEX(Map!$B$2:$B$86,MATCH(D5106,Map!$A$2:$A$86,0),0)</f>
        <v>N/A</v>
      </c>
      <c r="Y5106" s="7" t="str">
        <f>IF(INDEX(Map!$C$2:$C$86,MATCH(D5106,Map!$A$2:$A$86,0),0)="","N/A",E5106*INDEX(Map!$C$2:$C$86,MATCH(D5106,Map!$A$2:$A$86,0),0))</f>
        <v>N/A</v>
      </c>
      <c r="Z5106" s="7" t="str">
        <f>IF(INDEX(Map!$D$2:$D$86,MATCH(D5106,Map!$A$2:$A$86,0),0)="","N/A",E5106*INDEX(Map!$D$2:$D$86,MATCH(D5106,Map!$A$2:$A$86,0),0))</f>
        <v>N/A</v>
      </c>
      <c r="AA5106" t="str">
        <f>INDEX(Map!$E$2:$E$86,MATCH(D5106,Map!$A$2:$A$86,0),0)</f>
        <v>Sales</v>
      </c>
    </row>
    <row r="5107" spans="1:27" x14ac:dyDescent="0.25">
      <c r="A5107" s="1" t="s">
        <v>123</v>
      </c>
      <c r="B5107" s="1" t="s">
        <v>22</v>
      </c>
      <c r="C5107" s="1">
        <v>66</v>
      </c>
      <c r="D5107" s="1" t="s">
        <v>89</v>
      </c>
      <c r="E5107" s="1">
        <v>0</v>
      </c>
      <c r="F5107" s="1">
        <v>0</v>
      </c>
      <c r="G5107" s="1">
        <v>0</v>
      </c>
      <c r="H5107" s="1">
        <v>0</v>
      </c>
      <c r="I5107" s="1" t="s">
        <v>63</v>
      </c>
      <c r="J5107" s="1" t="s">
        <v>63</v>
      </c>
      <c r="K5107" s="1">
        <v>0</v>
      </c>
      <c r="L5107" s="1">
        <v>0</v>
      </c>
      <c r="M5107" s="1">
        <v>0</v>
      </c>
      <c r="N5107" s="1" t="s">
        <v>63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</v>
      </c>
      <c r="U5107" s="3" t="str">
        <f t="shared" si="79"/>
        <v>2017Plan</v>
      </c>
      <c r="V5107" s="2">
        <f>DATE(A5107,INDEX(Map!$H$1:$H$12,MATCH(B5107,Map!$G$1:$G$12,0),0),1)</f>
        <v>44197</v>
      </c>
      <c r="W5107" t="str">
        <f>IF(AND(V5107&gt;=Map!$K$2,V5107&lt;=Map!$L$2),"Base",IF(AND(V5107&gt;=Map!$K$3,V5107&lt;=Map!$L$3),"Fcst","N/A"))</f>
        <v>N/A</v>
      </c>
      <c r="X5107" t="str">
        <f>INDEX(Map!$B$2:$B$86,MATCH(D5107,Map!$A$2:$A$86,0),0)</f>
        <v>N/A</v>
      </c>
      <c r="Y5107" s="7" t="str">
        <f>IF(INDEX(Map!$C$2:$C$86,MATCH(D5107,Map!$A$2:$A$86,0),0)="","N/A",E5107*INDEX(Map!$C$2:$C$86,MATCH(D5107,Map!$A$2:$A$86,0),0))</f>
        <v>N/A</v>
      </c>
      <c r="Z5107" s="7" t="str">
        <f>IF(INDEX(Map!$D$2:$D$86,MATCH(D5107,Map!$A$2:$A$86,0),0)="","N/A",E5107*INDEX(Map!$D$2:$D$86,MATCH(D5107,Map!$A$2:$A$86,0),0))</f>
        <v>N/A</v>
      </c>
      <c r="AA5107" t="str">
        <f>INDEX(Map!$E$2:$E$86,MATCH(D5107,Map!$A$2:$A$86,0),0)</f>
        <v>Sales</v>
      </c>
    </row>
    <row r="5108" spans="1:27" x14ac:dyDescent="0.25">
      <c r="A5108" s="1" t="s">
        <v>123</v>
      </c>
      <c r="B5108" s="1" t="s">
        <v>22</v>
      </c>
      <c r="C5108" s="1">
        <v>67</v>
      </c>
      <c r="D5108" s="1" t="s">
        <v>90</v>
      </c>
      <c r="E5108" s="1">
        <v>0</v>
      </c>
      <c r="F5108" s="1">
        <v>0</v>
      </c>
      <c r="G5108" s="1">
        <v>0</v>
      </c>
      <c r="H5108" s="1">
        <v>0</v>
      </c>
      <c r="I5108" s="1" t="s">
        <v>63</v>
      </c>
      <c r="J5108" s="1" t="s">
        <v>63</v>
      </c>
      <c r="K5108" s="1">
        <v>0</v>
      </c>
      <c r="L5108" s="1">
        <v>0</v>
      </c>
      <c r="M5108" s="1">
        <v>0</v>
      </c>
      <c r="N5108" s="1" t="s">
        <v>63</v>
      </c>
      <c r="O5108" s="1">
        <v>0</v>
      </c>
      <c r="P5108" s="1">
        <v>0</v>
      </c>
      <c r="Q5108" s="1">
        <v>0</v>
      </c>
      <c r="R5108" s="1">
        <v>0</v>
      </c>
      <c r="S5108" s="1">
        <v>0</v>
      </c>
      <c r="T5108" s="1">
        <v>0</v>
      </c>
      <c r="U5108" s="3" t="str">
        <f t="shared" si="79"/>
        <v>2017Plan</v>
      </c>
      <c r="V5108" s="2">
        <f>DATE(A5108,INDEX(Map!$H$1:$H$12,MATCH(B5108,Map!$G$1:$G$12,0),0),1)</f>
        <v>44197</v>
      </c>
      <c r="W5108" t="str">
        <f>IF(AND(V5108&gt;=Map!$K$2,V5108&lt;=Map!$L$2),"Base",IF(AND(V5108&gt;=Map!$K$3,V5108&lt;=Map!$L$3),"Fcst","N/A"))</f>
        <v>N/A</v>
      </c>
      <c r="X5108" t="str">
        <f>INDEX(Map!$B$2:$B$86,MATCH(D5108,Map!$A$2:$A$86,0),0)</f>
        <v>N/A</v>
      </c>
      <c r="Y5108" s="7" t="str">
        <f>IF(INDEX(Map!$C$2:$C$86,MATCH(D5108,Map!$A$2:$A$86,0),0)="","N/A",E5108*INDEX(Map!$C$2:$C$86,MATCH(D5108,Map!$A$2:$A$86,0),0))</f>
        <v>N/A</v>
      </c>
      <c r="Z5108" s="7" t="str">
        <f>IF(INDEX(Map!$D$2:$D$86,MATCH(D5108,Map!$A$2:$A$86,0),0)="","N/A",E5108*INDEX(Map!$D$2:$D$86,MATCH(D5108,Map!$A$2:$A$86,0),0))</f>
        <v>N/A</v>
      </c>
      <c r="AA5108" t="str">
        <f>INDEX(Map!$E$2:$E$86,MATCH(D5108,Map!$A$2:$A$86,0),0)</f>
        <v>Sales</v>
      </c>
    </row>
    <row r="5109" spans="1:27" x14ac:dyDescent="0.25">
      <c r="A5109" s="1" t="s">
        <v>123</v>
      </c>
      <c r="B5109" s="1" t="s">
        <v>22</v>
      </c>
      <c r="C5109" s="1">
        <v>68</v>
      </c>
      <c r="D5109" s="1" t="s">
        <v>91</v>
      </c>
      <c r="E5109" s="1">
        <v>0</v>
      </c>
      <c r="F5109" s="1">
        <v>0</v>
      </c>
      <c r="G5109" s="1">
        <v>0</v>
      </c>
      <c r="H5109" s="1">
        <v>0</v>
      </c>
      <c r="I5109" s="1" t="s">
        <v>63</v>
      </c>
      <c r="J5109" s="1" t="s">
        <v>63</v>
      </c>
      <c r="K5109" s="1">
        <v>0</v>
      </c>
      <c r="L5109" s="1">
        <v>0</v>
      </c>
      <c r="M5109" s="1">
        <v>0</v>
      </c>
      <c r="N5109" s="1" t="s">
        <v>63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3" t="str">
        <f t="shared" si="79"/>
        <v>2017Plan</v>
      </c>
      <c r="V5109" s="2">
        <f>DATE(A5109,INDEX(Map!$H$1:$H$12,MATCH(B5109,Map!$G$1:$G$12,0),0),1)</f>
        <v>44197</v>
      </c>
      <c r="W5109" t="str">
        <f>IF(AND(V5109&gt;=Map!$K$2,V5109&lt;=Map!$L$2),"Base",IF(AND(V5109&gt;=Map!$K$3,V5109&lt;=Map!$L$3),"Fcst","N/A"))</f>
        <v>N/A</v>
      </c>
      <c r="X5109" t="str">
        <f>INDEX(Map!$B$2:$B$86,MATCH(D5109,Map!$A$2:$A$86,0),0)</f>
        <v>N/A</v>
      </c>
      <c r="Y5109" s="7" t="str">
        <f>IF(INDEX(Map!$C$2:$C$86,MATCH(D5109,Map!$A$2:$A$86,0),0)="","N/A",E5109*INDEX(Map!$C$2:$C$86,MATCH(D5109,Map!$A$2:$A$86,0),0))</f>
        <v>N/A</v>
      </c>
      <c r="Z5109" s="7" t="str">
        <f>IF(INDEX(Map!$D$2:$D$86,MATCH(D5109,Map!$A$2:$A$86,0),0)="","N/A",E5109*INDEX(Map!$D$2:$D$86,MATCH(D5109,Map!$A$2:$A$86,0),0))</f>
        <v>N/A</v>
      </c>
      <c r="AA5109" t="str">
        <f>INDEX(Map!$E$2:$E$86,MATCH(D5109,Map!$A$2:$A$86,0),0)</f>
        <v>CSR</v>
      </c>
    </row>
    <row r="5110" spans="1:27" x14ac:dyDescent="0.25">
      <c r="A5110" s="1" t="s">
        <v>123</v>
      </c>
      <c r="B5110" s="1" t="s">
        <v>22</v>
      </c>
      <c r="C5110" s="1">
        <v>69</v>
      </c>
      <c r="D5110" s="1" t="s">
        <v>92</v>
      </c>
      <c r="E5110" s="1">
        <v>0</v>
      </c>
      <c r="F5110" s="1">
        <v>0</v>
      </c>
      <c r="G5110" s="1">
        <v>0</v>
      </c>
      <c r="H5110" s="1">
        <v>0</v>
      </c>
      <c r="I5110" s="1" t="s">
        <v>63</v>
      </c>
      <c r="J5110" s="1" t="s">
        <v>63</v>
      </c>
      <c r="K5110" s="1">
        <v>0</v>
      </c>
      <c r="L5110" s="1">
        <v>0</v>
      </c>
      <c r="M5110" s="1">
        <v>0</v>
      </c>
      <c r="N5110" s="1" t="s">
        <v>63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</v>
      </c>
      <c r="U5110" s="3" t="str">
        <f t="shared" si="79"/>
        <v>2017Plan</v>
      </c>
      <c r="V5110" s="2">
        <f>DATE(A5110,INDEX(Map!$H$1:$H$12,MATCH(B5110,Map!$G$1:$G$12,0),0),1)</f>
        <v>44197</v>
      </c>
      <c r="W5110" t="str">
        <f>IF(AND(V5110&gt;=Map!$K$2,V5110&lt;=Map!$L$2),"Base",IF(AND(V5110&gt;=Map!$K$3,V5110&lt;=Map!$L$3),"Fcst","N/A"))</f>
        <v>N/A</v>
      </c>
      <c r="X5110" t="str">
        <f>INDEX(Map!$B$2:$B$86,MATCH(D5110,Map!$A$2:$A$86,0),0)</f>
        <v>N/A</v>
      </c>
      <c r="Y5110" s="7" t="str">
        <f>IF(INDEX(Map!$C$2:$C$86,MATCH(D5110,Map!$A$2:$A$86,0),0)="","N/A",E5110*INDEX(Map!$C$2:$C$86,MATCH(D5110,Map!$A$2:$A$86,0),0))</f>
        <v>N/A</v>
      </c>
      <c r="Z5110" s="7" t="str">
        <f>IF(INDEX(Map!$D$2:$D$86,MATCH(D5110,Map!$A$2:$A$86,0),0)="","N/A",E5110*INDEX(Map!$D$2:$D$86,MATCH(D5110,Map!$A$2:$A$86,0),0))</f>
        <v>N/A</v>
      </c>
      <c r="AA5110" t="str">
        <f>INDEX(Map!$E$2:$E$86,MATCH(D5110,Map!$A$2:$A$86,0),0)</f>
        <v>CSR</v>
      </c>
    </row>
    <row r="5111" spans="1:27" x14ac:dyDescent="0.25">
      <c r="A5111" s="1" t="s">
        <v>123</v>
      </c>
      <c r="B5111" s="1" t="s">
        <v>22</v>
      </c>
      <c r="C5111" s="1">
        <v>70</v>
      </c>
      <c r="D5111" s="1" t="s">
        <v>93</v>
      </c>
      <c r="E5111" s="1">
        <v>0</v>
      </c>
      <c r="F5111" s="1">
        <v>0</v>
      </c>
      <c r="G5111" s="1">
        <v>0</v>
      </c>
      <c r="H5111" s="1">
        <v>0</v>
      </c>
      <c r="I5111" s="1" t="s">
        <v>63</v>
      </c>
      <c r="J5111" s="1" t="s">
        <v>63</v>
      </c>
      <c r="K5111" s="1">
        <v>0</v>
      </c>
      <c r="L5111" s="1">
        <v>0</v>
      </c>
      <c r="M5111" s="1">
        <v>0</v>
      </c>
      <c r="N5111" s="1" t="s">
        <v>63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</v>
      </c>
      <c r="U5111" s="3" t="str">
        <f t="shared" si="79"/>
        <v>2017Plan</v>
      </c>
      <c r="V5111" s="2">
        <f>DATE(A5111,INDEX(Map!$H$1:$H$12,MATCH(B5111,Map!$G$1:$G$12,0),0),1)</f>
        <v>44197</v>
      </c>
      <c r="W5111" t="str">
        <f>IF(AND(V5111&gt;=Map!$K$2,V5111&lt;=Map!$L$2),"Base",IF(AND(V5111&gt;=Map!$K$3,V5111&lt;=Map!$L$3),"Fcst","N/A"))</f>
        <v>N/A</v>
      </c>
      <c r="X5111" t="str">
        <f>INDEX(Map!$B$2:$B$86,MATCH(D5111,Map!$A$2:$A$86,0),0)</f>
        <v>N/A</v>
      </c>
      <c r="Y5111" s="7" t="str">
        <f>IF(INDEX(Map!$C$2:$C$86,MATCH(D5111,Map!$A$2:$A$86,0),0)="","N/A",E5111*INDEX(Map!$C$2:$C$86,MATCH(D5111,Map!$A$2:$A$86,0),0))</f>
        <v>N/A</v>
      </c>
      <c r="Z5111" s="7" t="str">
        <f>IF(INDEX(Map!$D$2:$D$86,MATCH(D5111,Map!$A$2:$A$86,0),0)="","N/A",E5111*INDEX(Map!$D$2:$D$86,MATCH(D5111,Map!$A$2:$A$86,0),0))</f>
        <v>N/A</v>
      </c>
      <c r="AA5111" t="str">
        <f>INDEX(Map!$E$2:$E$86,MATCH(D5111,Map!$A$2:$A$86,0),0)</f>
        <v>CSR</v>
      </c>
    </row>
    <row r="5112" spans="1:27" x14ac:dyDescent="0.25">
      <c r="A5112" s="1" t="s">
        <v>123</v>
      </c>
      <c r="B5112" s="1" t="s">
        <v>22</v>
      </c>
      <c r="C5112" s="1">
        <v>71</v>
      </c>
      <c r="D5112" s="1" t="s">
        <v>94</v>
      </c>
      <c r="E5112" s="1">
        <v>0</v>
      </c>
      <c r="F5112" s="1">
        <v>0</v>
      </c>
      <c r="G5112" s="1">
        <v>0</v>
      </c>
      <c r="H5112" s="1">
        <v>0</v>
      </c>
      <c r="I5112" s="1" t="s">
        <v>63</v>
      </c>
      <c r="J5112" s="1" t="s">
        <v>63</v>
      </c>
      <c r="K5112" s="1">
        <v>0</v>
      </c>
      <c r="L5112" s="1">
        <v>0</v>
      </c>
      <c r="M5112" s="1">
        <v>0</v>
      </c>
      <c r="N5112" s="1" t="s">
        <v>63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</v>
      </c>
      <c r="U5112" s="3" t="str">
        <f t="shared" si="79"/>
        <v>2017Plan</v>
      </c>
      <c r="V5112" s="2">
        <f>DATE(A5112,INDEX(Map!$H$1:$H$12,MATCH(B5112,Map!$G$1:$G$12,0),0),1)</f>
        <v>44197</v>
      </c>
      <c r="W5112" t="str">
        <f>IF(AND(V5112&gt;=Map!$K$2,V5112&lt;=Map!$L$2),"Base",IF(AND(V5112&gt;=Map!$K$3,V5112&lt;=Map!$L$3),"Fcst","N/A"))</f>
        <v>N/A</v>
      </c>
      <c r="X5112" t="str">
        <f>INDEX(Map!$B$2:$B$86,MATCH(D5112,Map!$A$2:$A$86,0),0)</f>
        <v>N/A</v>
      </c>
      <c r="Y5112" s="7" t="str">
        <f>IF(INDEX(Map!$C$2:$C$86,MATCH(D5112,Map!$A$2:$A$86,0),0)="","N/A",E5112*INDEX(Map!$C$2:$C$86,MATCH(D5112,Map!$A$2:$A$86,0),0))</f>
        <v>N/A</v>
      </c>
      <c r="Z5112" s="7" t="str">
        <f>IF(INDEX(Map!$D$2:$D$86,MATCH(D5112,Map!$A$2:$A$86,0),0)="","N/A",E5112*INDEX(Map!$D$2:$D$86,MATCH(D5112,Map!$A$2:$A$86,0),0))</f>
        <v>N/A</v>
      </c>
      <c r="AA5112" t="str">
        <f>INDEX(Map!$E$2:$E$86,MATCH(D5112,Map!$A$2:$A$86,0),0)</f>
        <v>CSR</v>
      </c>
    </row>
    <row r="5113" spans="1:27" x14ac:dyDescent="0.25">
      <c r="A5113" s="1" t="s">
        <v>123</v>
      </c>
      <c r="B5113" s="1" t="s">
        <v>22</v>
      </c>
      <c r="C5113" s="1">
        <v>72</v>
      </c>
      <c r="D5113" s="1" t="s">
        <v>95</v>
      </c>
      <c r="E5113" s="1">
        <v>0</v>
      </c>
      <c r="F5113" s="1">
        <v>0</v>
      </c>
      <c r="G5113" s="1">
        <v>0</v>
      </c>
      <c r="H5113" s="1">
        <v>0</v>
      </c>
      <c r="I5113" s="1" t="s">
        <v>63</v>
      </c>
      <c r="J5113" s="1" t="s">
        <v>63</v>
      </c>
      <c r="K5113" s="1">
        <v>0</v>
      </c>
      <c r="L5113" s="1">
        <v>0</v>
      </c>
      <c r="M5113" s="1">
        <v>0</v>
      </c>
      <c r="N5113" s="1" t="s">
        <v>63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3" t="str">
        <f t="shared" si="79"/>
        <v>2017Plan</v>
      </c>
      <c r="V5113" s="2">
        <f>DATE(A5113,INDEX(Map!$H$1:$H$12,MATCH(B5113,Map!$G$1:$G$12,0),0),1)</f>
        <v>44197</v>
      </c>
      <c r="W5113" t="str">
        <f>IF(AND(V5113&gt;=Map!$K$2,V5113&lt;=Map!$L$2),"Base",IF(AND(V5113&gt;=Map!$K$3,V5113&lt;=Map!$L$3),"Fcst","N/A"))</f>
        <v>N/A</v>
      </c>
      <c r="X5113" t="str">
        <f>INDEX(Map!$B$2:$B$86,MATCH(D5113,Map!$A$2:$A$86,0),0)</f>
        <v>N/A</v>
      </c>
      <c r="Y5113" s="7" t="str">
        <f>IF(INDEX(Map!$C$2:$C$86,MATCH(D5113,Map!$A$2:$A$86,0),0)="","N/A",E5113*INDEX(Map!$C$2:$C$86,MATCH(D5113,Map!$A$2:$A$86,0),0))</f>
        <v>N/A</v>
      </c>
      <c r="Z5113" s="7" t="str">
        <f>IF(INDEX(Map!$D$2:$D$86,MATCH(D5113,Map!$A$2:$A$86,0),0)="","N/A",E5113*INDEX(Map!$D$2:$D$86,MATCH(D5113,Map!$A$2:$A$86,0),0))</f>
        <v>N/A</v>
      </c>
      <c r="AA5113" t="str">
        <f>INDEX(Map!$E$2:$E$86,MATCH(D5113,Map!$A$2:$A$86,0),0)</f>
        <v>CSR</v>
      </c>
    </row>
    <row r="5114" spans="1:27" x14ac:dyDescent="0.25">
      <c r="A5114" s="1" t="s">
        <v>123</v>
      </c>
      <c r="B5114" s="1" t="s">
        <v>22</v>
      </c>
      <c r="C5114" s="1">
        <v>73</v>
      </c>
      <c r="D5114" s="1" t="s">
        <v>96</v>
      </c>
      <c r="E5114" s="1">
        <v>0</v>
      </c>
      <c r="F5114" s="1">
        <v>0</v>
      </c>
      <c r="G5114" s="1">
        <v>0</v>
      </c>
      <c r="H5114" s="1">
        <v>0</v>
      </c>
      <c r="I5114" s="1" t="s">
        <v>63</v>
      </c>
      <c r="J5114" s="1" t="s">
        <v>63</v>
      </c>
      <c r="K5114" s="1">
        <v>0</v>
      </c>
      <c r="L5114" s="1">
        <v>0</v>
      </c>
      <c r="M5114" s="1">
        <v>0</v>
      </c>
      <c r="N5114" s="1" t="s">
        <v>63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3" t="str">
        <f t="shared" si="79"/>
        <v>2017Plan</v>
      </c>
      <c r="V5114" s="2">
        <f>DATE(A5114,INDEX(Map!$H$1:$H$12,MATCH(B5114,Map!$G$1:$G$12,0),0),1)</f>
        <v>44197</v>
      </c>
      <c r="W5114" t="str">
        <f>IF(AND(V5114&gt;=Map!$K$2,V5114&lt;=Map!$L$2),"Base",IF(AND(V5114&gt;=Map!$K$3,V5114&lt;=Map!$L$3),"Fcst","N/A"))</f>
        <v>N/A</v>
      </c>
      <c r="X5114" t="str">
        <f>INDEX(Map!$B$2:$B$86,MATCH(D5114,Map!$A$2:$A$86,0),0)</f>
        <v>N/A</v>
      </c>
      <c r="Y5114" s="7" t="str">
        <f>IF(INDEX(Map!$C$2:$C$86,MATCH(D5114,Map!$A$2:$A$86,0),0)="","N/A",E5114*INDEX(Map!$C$2:$C$86,MATCH(D5114,Map!$A$2:$A$86,0),0))</f>
        <v>N/A</v>
      </c>
      <c r="Z5114" s="7" t="str">
        <f>IF(INDEX(Map!$D$2:$D$86,MATCH(D5114,Map!$A$2:$A$86,0),0)="","N/A",E5114*INDEX(Map!$D$2:$D$86,MATCH(D5114,Map!$A$2:$A$86,0),0))</f>
        <v>N/A</v>
      </c>
      <c r="AA5114" t="str">
        <f>INDEX(Map!$E$2:$E$86,MATCH(D5114,Map!$A$2:$A$86,0),0)</f>
        <v>CSR</v>
      </c>
    </row>
    <row r="5115" spans="1:27" x14ac:dyDescent="0.25">
      <c r="A5115" s="1" t="s">
        <v>123</v>
      </c>
      <c r="B5115" s="1" t="s">
        <v>22</v>
      </c>
      <c r="C5115" s="1">
        <v>74</v>
      </c>
      <c r="D5115" s="1" t="s">
        <v>97</v>
      </c>
      <c r="E5115" s="1">
        <v>0</v>
      </c>
      <c r="F5115" s="1">
        <v>0</v>
      </c>
      <c r="G5115" s="1">
        <v>0</v>
      </c>
      <c r="H5115" s="1">
        <v>0</v>
      </c>
      <c r="I5115" s="1" t="s">
        <v>63</v>
      </c>
      <c r="J5115" s="1" t="s">
        <v>63</v>
      </c>
      <c r="K5115" s="1">
        <v>0</v>
      </c>
      <c r="L5115" s="1">
        <v>0</v>
      </c>
      <c r="M5115" s="1">
        <v>0</v>
      </c>
      <c r="N5115" s="1" t="s">
        <v>63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</v>
      </c>
      <c r="U5115" s="3" t="str">
        <f t="shared" si="79"/>
        <v>2017Plan</v>
      </c>
      <c r="V5115" s="2">
        <f>DATE(A5115,INDEX(Map!$H$1:$H$12,MATCH(B5115,Map!$G$1:$G$12,0),0),1)</f>
        <v>44197</v>
      </c>
      <c r="W5115" t="str">
        <f>IF(AND(V5115&gt;=Map!$K$2,V5115&lt;=Map!$L$2),"Base",IF(AND(V5115&gt;=Map!$K$3,V5115&lt;=Map!$L$3),"Fcst","N/A"))</f>
        <v>N/A</v>
      </c>
      <c r="X5115" t="str">
        <f>INDEX(Map!$B$2:$B$86,MATCH(D5115,Map!$A$2:$A$86,0),0)</f>
        <v>N/A</v>
      </c>
      <c r="Y5115" s="7" t="str">
        <f>IF(INDEX(Map!$C$2:$C$86,MATCH(D5115,Map!$A$2:$A$86,0),0)="","N/A",E5115*INDEX(Map!$C$2:$C$86,MATCH(D5115,Map!$A$2:$A$86,0),0))</f>
        <v>N/A</v>
      </c>
      <c r="Z5115" s="7" t="str">
        <f>IF(INDEX(Map!$D$2:$D$86,MATCH(D5115,Map!$A$2:$A$86,0),0)="","N/A",E5115*INDEX(Map!$D$2:$D$86,MATCH(D5115,Map!$A$2:$A$86,0),0))</f>
        <v>N/A</v>
      </c>
      <c r="AA5115" t="str">
        <f>INDEX(Map!$E$2:$E$86,MATCH(D5115,Map!$A$2:$A$86,0),0)</f>
        <v>CSR</v>
      </c>
    </row>
    <row r="5116" spans="1:27" x14ac:dyDescent="0.25">
      <c r="A5116" s="1" t="s">
        <v>123</v>
      </c>
      <c r="B5116" s="1" t="s">
        <v>22</v>
      </c>
      <c r="C5116" s="1">
        <v>75</v>
      </c>
      <c r="D5116" s="1" t="s">
        <v>98</v>
      </c>
      <c r="E5116" s="1">
        <v>0</v>
      </c>
      <c r="F5116" s="1">
        <v>0</v>
      </c>
      <c r="G5116" s="1">
        <v>0</v>
      </c>
      <c r="H5116" s="1">
        <v>0</v>
      </c>
      <c r="I5116" s="1" t="s">
        <v>63</v>
      </c>
      <c r="J5116" s="1" t="s">
        <v>63</v>
      </c>
      <c r="K5116" s="1">
        <v>0</v>
      </c>
      <c r="L5116" s="1">
        <v>0</v>
      </c>
      <c r="M5116" s="1">
        <v>0</v>
      </c>
      <c r="N5116" s="1" t="s">
        <v>63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0</v>
      </c>
      <c r="U5116" s="3" t="str">
        <f t="shared" si="79"/>
        <v>2017Plan</v>
      </c>
      <c r="V5116" s="2">
        <f>DATE(A5116,INDEX(Map!$H$1:$H$12,MATCH(B5116,Map!$G$1:$G$12,0),0),1)</f>
        <v>44197</v>
      </c>
      <c r="W5116" t="str">
        <f>IF(AND(V5116&gt;=Map!$K$2,V5116&lt;=Map!$L$2),"Base",IF(AND(V5116&gt;=Map!$K$3,V5116&lt;=Map!$L$3),"Fcst","N/A"))</f>
        <v>N/A</v>
      </c>
      <c r="X5116" t="str">
        <f>INDEX(Map!$B$2:$B$86,MATCH(D5116,Map!$A$2:$A$86,0),0)</f>
        <v>N/A</v>
      </c>
      <c r="Y5116" s="7" t="str">
        <f>IF(INDEX(Map!$C$2:$C$86,MATCH(D5116,Map!$A$2:$A$86,0),0)="","N/A",E5116*INDEX(Map!$C$2:$C$86,MATCH(D5116,Map!$A$2:$A$86,0),0))</f>
        <v>N/A</v>
      </c>
      <c r="Z5116" s="7" t="str">
        <f>IF(INDEX(Map!$D$2:$D$86,MATCH(D5116,Map!$A$2:$A$86,0),0)="","N/A",E5116*INDEX(Map!$D$2:$D$86,MATCH(D5116,Map!$A$2:$A$86,0),0))</f>
        <v>N/A</v>
      </c>
      <c r="AA5116" t="str">
        <f>INDEX(Map!$E$2:$E$86,MATCH(D5116,Map!$A$2:$A$86,0),0)</f>
        <v>CSR</v>
      </c>
    </row>
    <row r="5117" spans="1:27" x14ac:dyDescent="0.25">
      <c r="A5117" s="1" t="s">
        <v>123</v>
      </c>
      <c r="B5117" s="1" t="s">
        <v>22</v>
      </c>
      <c r="C5117" s="1">
        <v>76</v>
      </c>
      <c r="D5117" s="1" t="s">
        <v>99</v>
      </c>
      <c r="E5117" s="1">
        <v>0</v>
      </c>
      <c r="F5117" s="1">
        <v>0</v>
      </c>
      <c r="G5117" s="1">
        <v>0</v>
      </c>
      <c r="H5117" s="1">
        <v>0</v>
      </c>
      <c r="I5117" s="1" t="s">
        <v>63</v>
      </c>
      <c r="J5117" s="1" t="s">
        <v>63</v>
      </c>
      <c r="K5117" s="1">
        <v>0</v>
      </c>
      <c r="L5117" s="1">
        <v>0</v>
      </c>
      <c r="M5117" s="1">
        <v>0</v>
      </c>
      <c r="N5117" s="1" t="s">
        <v>63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</v>
      </c>
      <c r="U5117" s="3" t="str">
        <f t="shared" si="79"/>
        <v>2017Plan</v>
      </c>
      <c r="V5117" s="2">
        <f>DATE(A5117,INDEX(Map!$H$1:$H$12,MATCH(B5117,Map!$G$1:$G$12,0),0),1)</f>
        <v>44197</v>
      </c>
      <c r="W5117" t="str">
        <f>IF(AND(V5117&gt;=Map!$K$2,V5117&lt;=Map!$L$2),"Base",IF(AND(V5117&gt;=Map!$K$3,V5117&lt;=Map!$L$3),"Fcst","N/A"))</f>
        <v>N/A</v>
      </c>
      <c r="X5117" t="str">
        <f>INDEX(Map!$B$2:$B$86,MATCH(D5117,Map!$A$2:$A$86,0),0)</f>
        <v>N/A</v>
      </c>
      <c r="Y5117" s="7" t="str">
        <f>IF(INDEX(Map!$C$2:$C$86,MATCH(D5117,Map!$A$2:$A$86,0),0)="","N/A",E5117*INDEX(Map!$C$2:$C$86,MATCH(D5117,Map!$A$2:$A$86,0),0))</f>
        <v>N/A</v>
      </c>
      <c r="Z5117" s="7" t="str">
        <f>IF(INDEX(Map!$D$2:$D$86,MATCH(D5117,Map!$A$2:$A$86,0),0)="","N/A",E5117*INDEX(Map!$D$2:$D$86,MATCH(D5117,Map!$A$2:$A$86,0),0))</f>
        <v>N/A</v>
      </c>
      <c r="AA5117" t="str">
        <f>INDEX(Map!$E$2:$E$86,MATCH(D5117,Map!$A$2:$A$86,0),0)</f>
        <v>CSR</v>
      </c>
    </row>
    <row r="5118" spans="1:27" x14ac:dyDescent="0.25">
      <c r="A5118" s="1" t="s">
        <v>123</v>
      </c>
      <c r="B5118" s="1" t="s">
        <v>22</v>
      </c>
      <c r="C5118" s="1">
        <v>77</v>
      </c>
      <c r="D5118" s="1" t="s">
        <v>100</v>
      </c>
      <c r="E5118" s="1">
        <v>0</v>
      </c>
      <c r="F5118" s="1">
        <v>0</v>
      </c>
      <c r="G5118" s="1">
        <v>0</v>
      </c>
      <c r="H5118" s="1">
        <v>0</v>
      </c>
      <c r="I5118" s="1" t="s">
        <v>63</v>
      </c>
      <c r="J5118" s="1" t="s">
        <v>63</v>
      </c>
      <c r="K5118" s="1">
        <v>0</v>
      </c>
      <c r="L5118" s="1">
        <v>0</v>
      </c>
      <c r="M5118" s="1">
        <v>0</v>
      </c>
      <c r="N5118" s="1" t="s">
        <v>63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3" t="str">
        <f t="shared" si="79"/>
        <v>2017Plan</v>
      </c>
      <c r="V5118" s="2">
        <f>DATE(A5118,INDEX(Map!$H$1:$H$12,MATCH(B5118,Map!$G$1:$G$12,0),0),1)</f>
        <v>44197</v>
      </c>
      <c r="W5118" t="str">
        <f>IF(AND(V5118&gt;=Map!$K$2,V5118&lt;=Map!$L$2),"Base",IF(AND(V5118&gt;=Map!$K$3,V5118&lt;=Map!$L$3),"Fcst","N/A"))</f>
        <v>N/A</v>
      </c>
      <c r="X5118" t="str">
        <f>INDEX(Map!$B$2:$B$86,MATCH(D5118,Map!$A$2:$A$86,0),0)</f>
        <v>N/A</v>
      </c>
      <c r="Y5118" s="7" t="str">
        <f>IF(INDEX(Map!$C$2:$C$86,MATCH(D5118,Map!$A$2:$A$86,0),0)="","N/A",E5118*INDEX(Map!$C$2:$C$86,MATCH(D5118,Map!$A$2:$A$86,0),0))</f>
        <v>N/A</v>
      </c>
      <c r="Z5118" s="7" t="str">
        <f>IF(INDEX(Map!$D$2:$D$86,MATCH(D5118,Map!$A$2:$A$86,0),0)="","N/A",E5118*INDEX(Map!$D$2:$D$86,MATCH(D5118,Map!$A$2:$A$86,0),0))</f>
        <v>N/A</v>
      </c>
      <c r="AA5118" t="str">
        <f>INDEX(Map!$E$2:$E$86,MATCH(D5118,Map!$A$2:$A$86,0),0)</f>
        <v>CSR</v>
      </c>
    </row>
    <row r="5119" spans="1:27" x14ac:dyDescent="0.25">
      <c r="A5119" s="1" t="s">
        <v>123</v>
      </c>
      <c r="B5119" s="1" t="s">
        <v>22</v>
      </c>
      <c r="C5119" s="1">
        <v>78</v>
      </c>
      <c r="D5119" s="1" t="s">
        <v>101</v>
      </c>
      <c r="E5119" s="1">
        <v>0</v>
      </c>
      <c r="F5119" s="1">
        <v>0</v>
      </c>
      <c r="G5119" s="1">
        <v>0</v>
      </c>
      <c r="H5119" s="1">
        <v>0</v>
      </c>
      <c r="I5119" s="1" t="s">
        <v>63</v>
      </c>
      <c r="J5119" s="1" t="s">
        <v>63</v>
      </c>
      <c r="K5119" s="1">
        <v>0</v>
      </c>
      <c r="L5119" s="1">
        <v>0</v>
      </c>
      <c r="M5119" s="1">
        <v>0</v>
      </c>
      <c r="N5119" s="1" t="s">
        <v>63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</v>
      </c>
      <c r="U5119" s="3" t="str">
        <f t="shared" si="79"/>
        <v>2017Plan</v>
      </c>
      <c r="V5119" s="2">
        <f>DATE(A5119,INDEX(Map!$H$1:$H$12,MATCH(B5119,Map!$G$1:$G$12,0),0),1)</f>
        <v>44197</v>
      </c>
      <c r="W5119" t="str">
        <f>IF(AND(V5119&gt;=Map!$K$2,V5119&lt;=Map!$L$2),"Base",IF(AND(V5119&gt;=Map!$K$3,V5119&lt;=Map!$L$3),"Fcst","N/A"))</f>
        <v>N/A</v>
      </c>
      <c r="X5119" t="str">
        <f>INDEX(Map!$B$2:$B$86,MATCH(D5119,Map!$A$2:$A$86,0),0)</f>
        <v>N/A</v>
      </c>
      <c r="Y5119" s="7" t="str">
        <f>IF(INDEX(Map!$C$2:$C$86,MATCH(D5119,Map!$A$2:$A$86,0),0)="","N/A",E5119*INDEX(Map!$C$2:$C$86,MATCH(D5119,Map!$A$2:$A$86,0),0))</f>
        <v>N/A</v>
      </c>
      <c r="Z5119" s="7" t="str">
        <f>IF(INDEX(Map!$D$2:$D$86,MATCH(D5119,Map!$A$2:$A$86,0),0)="","N/A",E5119*INDEX(Map!$D$2:$D$86,MATCH(D5119,Map!$A$2:$A$86,0),0))</f>
        <v>N/A</v>
      </c>
      <c r="AA5119" t="str">
        <f>INDEX(Map!$E$2:$E$86,MATCH(D5119,Map!$A$2:$A$86,0),0)</f>
        <v>CSR</v>
      </c>
    </row>
    <row r="5120" spans="1:27" x14ac:dyDescent="0.25">
      <c r="A5120" s="1" t="s">
        <v>123</v>
      </c>
      <c r="B5120" s="1" t="s">
        <v>22</v>
      </c>
      <c r="C5120" s="1">
        <v>79</v>
      </c>
      <c r="D5120" s="1" t="s">
        <v>102</v>
      </c>
      <c r="E5120" s="1">
        <v>0</v>
      </c>
      <c r="F5120" s="1">
        <v>0</v>
      </c>
      <c r="G5120" s="1">
        <v>0</v>
      </c>
      <c r="H5120" s="1">
        <v>0</v>
      </c>
      <c r="I5120" s="1" t="s">
        <v>63</v>
      </c>
      <c r="J5120" s="1" t="s">
        <v>63</v>
      </c>
      <c r="K5120" s="1">
        <v>0</v>
      </c>
      <c r="L5120" s="1">
        <v>0</v>
      </c>
      <c r="M5120" s="1">
        <v>0</v>
      </c>
      <c r="N5120" s="1" t="s">
        <v>63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</v>
      </c>
      <c r="U5120" s="3" t="str">
        <f t="shared" si="79"/>
        <v>2017Plan</v>
      </c>
      <c r="V5120" s="2">
        <f>DATE(A5120,INDEX(Map!$H$1:$H$12,MATCH(B5120,Map!$G$1:$G$12,0),0),1)</f>
        <v>44197</v>
      </c>
      <c r="W5120" t="str">
        <f>IF(AND(V5120&gt;=Map!$K$2,V5120&lt;=Map!$L$2),"Base",IF(AND(V5120&gt;=Map!$K$3,V5120&lt;=Map!$L$3),"Fcst","N/A"))</f>
        <v>N/A</v>
      </c>
      <c r="X5120" t="str">
        <f>INDEX(Map!$B$2:$B$86,MATCH(D5120,Map!$A$2:$A$86,0),0)</f>
        <v>N/A</v>
      </c>
      <c r="Y5120" s="7" t="str">
        <f>IF(INDEX(Map!$C$2:$C$86,MATCH(D5120,Map!$A$2:$A$86,0),0)="","N/A",E5120*INDEX(Map!$C$2:$C$86,MATCH(D5120,Map!$A$2:$A$86,0),0))</f>
        <v>N/A</v>
      </c>
      <c r="Z5120" s="7" t="str">
        <f>IF(INDEX(Map!$D$2:$D$86,MATCH(D5120,Map!$A$2:$A$86,0),0)="","N/A",E5120*INDEX(Map!$D$2:$D$86,MATCH(D5120,Map!$A$2:$A$86,0),0))</f>
        <v>N/A</v>
      </c>
      <c r="AA5120" t="str">
        <f>INDEX(Map!$E$2:$E$86,MATCH(D5120,Map!$A$2:$A$86,0),0)</f>
        <v>CSR</v>
      </c>
    </row>
    <row r="5121" spans="1:27" x14ac:dyDescent="0.25">
      <c r="A5121" s="1" t="s">
        <v>123</v>
      </c>
      <c r="B5121" s="1" t="s">
        <v>22</v>
      </c>
      <c r="C5121" s="1">
        <v>80</v>
      </c>
      <c r="D5121" s="1" t="s">
        <v>103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  <c r="J5121" s="1">
        <v>0</v>
      </c>
      <c r="K5121" s="1">
        <v>0</v>
      </c>
      <c r="L5121" s="1">
        <v>0</v>
      </c>
      <c r="M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</v>
      </c>
      <c r="U5121" s="3" t="str">
        <f t="shared" si="79"/>
        <v>2017Plan</v>
      </c>
      <c r="V5121" s="2">
        <f>DATE(A5121,INDEX(Map!$H$1:$H$12,MATCH(B5121,Map!$G$1:$G$12,0),0),1)</f>
        <v>44197</v>
      </c>
      <c r="W5121" t="str">
        <f>IF(AND(V5121&gt;=Map!$K$2,V5121&lt;=Map!$L$2),"Base",IF(AND(V5121&gt;=Map!$K$3,V5121&lt;=Map!$L$3),"Fcst","N/A"))</f>
        <v>N/A</v>
      </c>
      <c r="X5121" t="str">
        <f>INDEX(Map!$B$2:$B$86,MATCH(D5121,Map!$A$2:$A$86,0),0)</f>
        <v>N/A</v>
      </c>
      <c r="Y5121" s="7" t="str">
        <f>IF(INDEX(Map!$C$2:$C$86,MATCH(D5121,Map!$A$2:$A$86,0),0)="","N/A",E5121*INDEX(Map!$C$2:$C$86,MATCH(D5121,Map!$A$2:$A$86,0),0))</f>
        <v>N/A</v>
      </c>
      <c r="Z5121" s="7" t="str">
        <f>IF(INDEX(Map!$D$2:$D$86,MATCH(D5121,Map!$A$2:$A$86,0),0)="","N/A",E5121*INDEX(Map!$D$2:$D$86,MATCH(D5121,Map!$A$2:$A$86,0),0))</f>
        <v>N/A</v>
      </c>
      <c r="AA5121" t="str">
        <f>INDEX(Map!$E$2:$E$86,MATCH(D5121,Map!$A$2:$A$86,0),0)</f>
        <v>NGCC</v>
      </c>
    </row>
    <row r="5122" spans="1:27" x14ac:dyDescent="0.25">
      <c r="A5122" s="1" t="s">
        <v>123</v>
      </c>
      <c r="B5122" s="1" t="s">
        <v>22</v>
      </c>
      <c r="C5122" s="1">
        <v>81</v>
      </c>
      <c r="D5122" s="1" t="s">
        <v>104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</v>
      </c>
      <c r="U5122" s="3" t="str">
        <f t="shared" si="79"/>
        <v>2017Plan</v>
      </c>
      <c r="V5122" s="2">
        <f>DATE(A5122,INDEX(Map!$H$1:$H$12,MATCH(B5122,Map!$G$1:$G$12,0),0),1)</f>
        <v>44197</v>
      </c>
      <c r="W5122" t="str">
        <f>IF(AND(V5122&gt;=Map!$K$2,V5122&lt;=Map!$L$2),"Base",IF(AND(V5122&gt;=Map!$K$3,V5122&lt;=Map!$L$3),"Fcst","N/A"))</f>
        <v>N/A</v>
      </c>
      <c r="X5122" t="str">
        <f>INDEX(Map!$B$2:$B$86,MATCH(D5122,Map!$A$2:$A$86,0),0)</f>
        <v>N/A</v>
      </c>
      <c r="Y5122" s="7" t="str">
        <f>IF(INDEX(Map!$C$2:$C$86,MATCH(D5122,Map!$A$2:$A$86,0),0)="","N/A",E5122*INDEX(Map!$C$2:$C$86,MATCH(D5122,Map!$A$2:$A$86,0),0))</f>
        <v>N/A</v>
      </c>
      <c r="Z5122" s="7" t="str">
        <f>IF(INDEX(Map!$D$2:$D$86,MATCH(D5122,Map!$A$2:$A$86,0),0)="","N/A",E5122*INDEX(Map!$D$2:$D$86,MATCH(D5122,Map!$A$2:$A$86,0),0))</f>
        <v>N/A</v>
      </c>
      <c r="AA5122" t="str">
        <f>INDEX(Map!$E$2:$E$86,MATCH(D5122,Map!$A$2:$A$86,0),0)</f>
        <v>NGCC</v>
      </c>
    </row>
    <row r="5123" spans="1:27" x14ac:dyDescent="0.25">
      <c r="A5123" s="1" t="s">
        <v>123</v>
      </c>
      <c r="B5123" s="1" t="s">
        <v>22</v>
      </c>
      <c r="C5123" s="1">
        <v>82</v>
      </c>
      <c r="D5123" s="1" t="s">
        <v>105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</v>
      </c>
      <c r="U5123" s="3" t="str">
        <f t="shared" si="79"/>
        <v>2017Plan</v>
      </c>
      <c r="V5123" s="2">
        <f>DATE(A5123,INDEX(Map!$H$1:$H$12,MATCH(B5123,Map!$G$1:$G$12,0),0),1)</f>
        <v>44197</v>
      </c>
      <c r="W5123" t="str">
        <f>IF(AND(V5123&gt;=Map!$K$2,V5123&lt;=Map!$L$2),"Base",IF(AND(V5123&gt;=Map!$K$3,V5123&lt;=Map!$L$3),"Fcst","N/A"))</f>
        <v>N/A</v>
      </c>
      <c r="X5123" t="str">
        <f>INDEX(Map!$B$2:$B$86,MATCH(D5123,Map!$A$2:$A$86,0),0)</f>
        <v>N/A</v>
      </c>
      <c r="Y5123" s="7" t="str">
        <f>IF(INDEX(Map!$C$2:$C$86,MATCH(D5123,Map!$A$2:$A$86,0),0)="","N/A",E5123*INDEX(Map!$C$2:$C$86,MATCH(D5123,Map!$A$2:$A$86,0),0))</f>
        <v>N/A</v>
      </c>
      <c r="Z5123" s="7" t="str">
        <f>IF(INDEX(Map!$D$2:$D$86,MATCH(D5123,Map!$A$2:$A$86,0),0)="","N/A",E5123*INDEX(Map!$D$2:$D$86,MATCH(D5123,Map!$A$2:$A$86,0),0))</f>
        <v>N/A</v>
      </c>
      <c r="AA5123" t="str">
        <f>INDEX(Map!$E$2:$E$86,MATCH(D5123,Map!$A$2:$A$86,0),0)</f>
        <v>NGCC</v>
      </c>
    </row>
    <row r="5124" spans="1:27" x14ac:dyDescent="0.25">
      <c r="A5124" s="1" t="s">
        <v>123</v>
      </c>
      <c r="B5124" s="1" t="s">
        <v>22</v>
      </c>
      <c r="C5124" s="1">
        <v>83</v>
      </c>
      <c r="D5124" s="1" t="s">
        <v>106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s="3" t="str">
        <f t="shared" ref="U5124:U5187" si="80">U5123</f>
        <v>2017Plan</v>
      </c>
      <c r="V5124" s="2">
        <f>DATE(A5124,INDEX(Map!$H$1:$H$12,MATCH(B5124,Map!$G$1:$G$12,0),0),1)</f>
        <v>44197</v>
      </c>
      <c r="W5124" t="str">
        <f>IF(AND(V5124&gt;=Map!$K$2,V5124&lt;=Map!$L$2),"Base",IF(AND(V5124&gt;=Map!$K$3,V5124&lt;=Map!$L$3),"Fcst","N/A"))</f>
        <v>N/A</v>
      </c>
      <c r="X5124" t="str">
        <f>INDEX(Map!$B$2:$B$86,MATCH(D5124,Map!$A$2:$A$86,0),0)</f>
        <v>N/A</v>
      </c>
      <c r="Y5124" s="7" t="str">
        <f>IF(INDEX(Map!$C$2:$C$86,MATCH(D5124,Map!$A$2:$A$86,0),0)="","N/A",E5124*INDEX(Map!$C$2:$C$86,MATCH(D5124,Map!$A$2:$A$86,0),0))</f>
        <v>N/A</v>
      </c>
      <c r="Z5124" s="7" t="str">
        <f>IF(INDEX(Map!$D$2:$D$86,MATCH(D5124,Map!$A$2:$A$86,0),0)="","N/A",E5124*INDEX(Map!$D$2:$D$86,MATCH(D5124,Map!$A$2:$A$86,0),0))</f>
        <v>N/A</v>
      </c>
      <c r="AA5124" t="str">
        <f>INDEX(Map!$E$2:$E$86,MATCH(D5124,Map!$A$2:$A$86,0),0)</f>
        <v>NGCC</v>
      </c>
    </row>
    <row r="5125" spans="1:27" x14ac:dyDescent="0.25">
      <c r="A5125" s="1" t="s">
        <v>123</v>
      </c>
      <c r="B5125" s="1" t="s">
        <v>22</v>
      </c>
      <c r="C5125" s="1">
        <v>84</v>
      </c>
      <c r="D5125" s="1" t="s">
        <v>107</v>
      </c>
      <c r="E5125" s="1">
        <v>0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0</v>
      </c>
      <c r="L5125" s="1">
        <v>0</v>
      </c>
      <c r="M5125" s="1">
        <v>0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</v>
      </c>
      <c r="U5125" s="3" t="str">
        <f t="shared" si="80"/>
        <v>2017Plan</v>
      </c>
      <c r="V5125" s="2">
        <f>DATE(A5125,INDEX(Map!$H$1:$H$12,MATCH(B5125,Map!$G$1:$G$12,0),0),1)</f>
        <v>44197</v>
      </c>
      <c r="W5125" t="str">
        <f>IF(AND(V5125&gt;=Map!$K$2,V5125&lt;=Map!$L$2),"Base",IF(AND(V5125&gt;=Map!$K$3,V5125&lt;=Map!$L$3),"Fcst","N/A"))</f>
        <v>N/A</v>
      </c>
      <c r="X5125" t="str">
        <f>INDEX(Map!$B$2:$B$86,MATCH(D5125,Map!$A$2:$A$86,0),0)</f>
        <v>Bluegrass/EKPC</v>
      </c>
      <c r="Y5125" s="7" t="str">
        <f>IF(INDEX(Map!$C$2:$C$86,MATCH(D5125,Map!$A$2:$A$86,0),0)="","N/A",E5125*INDEX(Map!$C$2:$C$86,MATCH(D5125,Map!$A$2:$A$86,0),0))</f>
        <v>N/A</v>
      </c>
      <c r="Z5125" s="7">
        <f>IF(INDEX(Map!$D$2:$D$86,MATCH(D5125,Map!$A$2:$A$86,0),0)="","N/A",E5125*INDEX(Map!$D$2:$D$86,MATCH(D5125,Map!$A$2:$A$86,0),0))</f>
        <v>0</v>
      </c>
      <c r="AA5125" t="str">
        <f>INDEX(Map!$E$2:$E$86,MATCH(D5125,Map!$A$2:$A$86,0),0)</f>
        <v>SCCT</v>
      </c>
    </row>
    <row r="5126" spans="1:27" x14ac:dyDescent="0.25">
      <c r="A5126" s="1" t="s">
        <v>123</v>
      </c>
      <c r="B5126" s="1" t="s">
        <v>108</v>
      </c>
      <c r="C5126" s="1">
        <v>1</v>
      </c>
      <c r="D5126" s="1" t="s">
        <v>23</v>
      </c>
      <c r="E5126" s="1">
        <v>13.1</v>
      </c>
      <c r="F5126" s="1">
        <v>0</v>
      </c>
      <c r="G5126" s="1">
        <v>18.2</v>
      </c>
      <c r="H5126" s="1">
        <v>3</v>
      </c>
      <c r="I5126" s="1">
        <v>151</v>
      </c>
      <c r="J5126" s="1">
        <v>11540</v>
      </c>
      <c r="K5126" s="1">
        <v>296</v>
      </c>
      <c r="L5126" s="1">
        <v>281</v>
      </c>
      <c r="M5126" s="1">
        <v>424</v>
      </c>
      <c r="N5126" s="1">
        <v>2</v>
      </c>
      <c r="O5126" s="1">
        <v>49</v>
      </c>
      <c r="P5126" s="1">
        <v>0</v>
      </c>
      <c r="Q5126" s="1">
        <v>40</v>
      </c>
      <c r="R5126" s="1">
        <v>35.5</v>
      </c>
      <c r="S5126" s="1">
        <v>39.24</v>
      </c>
      <c r="T5126" s="1">
        <v>513</v>
      </c>
      <c r="U5126" s="3" t="str">
        <f t="shared" si="80"/>
        <v>2017Plan</v>
      </c>
      <c r="V5126" s="2">
        <f>DATE(A5126,INDEX(Map!$H$1:$H$12,MATCH(B5126,Map!$G$1:$G$12,0),0),1)</f>
        <v>44228</v>
      </c>
      <c r="W5126" t="str">
        <f>IF(AND(V5126&gt;=Map!$K$2,V5126&lt;=Map!$L$2),"Base",IF(AND(V5126&gt;=Map!$K$3,V5126&lt;=Map!$L$3),"Fcst","N/A"))</f>
        <v>N/A</v>
      </c>
      <c r="X5126" t="str">
        <f>INDEX(Map!$B$2:$B$86,MATCH(D5126,Map!$A$2:$A$86,0),0)</f>
        <v>Brown 1</v>
      </c>
      <c r="Y5126" s="7">
        <f>IF(INDEX(Map!$C$2:$C$86,MATCH(D5126,Map!$A$2:$A$86,0),0)="","N/A",E5126*INDEX(Map!$C$2:$C$86,MATCH(D5126,Map!$A$2:$A$86,0),0))</f>
        <v>13.1</v>
      </c>
      <c r="Z5126" s="7" t="str">
        <f>IF(INDEX(Map!$D$2:$D$86,MATCH(D5126,Map!$A$2:$A$86,0),0)="","N/A",E5126*INDEX(Map!$D$2:$D$86,MATCH(D5126,Map!$A$2:$A$86,0),0))</f>
        <v>N/A</v>
      </c>
      <c r="AA5126" t="str">
        <f>INDEX(Map!$E$2:$E$86,MATCH(D5126,Map!$A$2:$A$86,0),0)</f>
        <v>Coal</v>
      </c>
    </row>
    <row r="5127" spans="1:27" x14ac:dyDescent="0.25">
      <c r="A5127" s="1" t="s">
        <v>123</v>
      </c>
      <c r="B5127" s="1" t="s">
        <v>108</v>
      </c>
      <c r="C5127" s="1">
        <v>2</v>
      </c>
      <c r="D5127" s="1" t="s">
        <v>24</v>
      </c>
      <c r="E5127" s="1">
        <v>38.200000000000003</v>
      </c>
      <c r="F5127" s="1">
        <v>0</v>
      </c>
      <c r="G5127" s="1">
        <v>33.799999999999997</v>
      </c>
      <c r="H5127" s="1">
        <v>2</v>
      </c>
      <c r="I5127" s="1">
        <v>415.5</v>
      </c>
      <c r="J5127" s="1">
        <v>10872</v>
      </c>
      <c r="K5127" s="1">
        <v>519</v>
      </c>
      <c r="L5127" s="1">
        <v>281</v>
      </c>
      <c r="M5127" s="1">
        <v>1167</v>
      </c>
      <c r="N5127" s="1">
        <v>1</v>
      </c>
      <c r="O5127" s="1">
        <v>25</v>
      </c>
      <c r="P5127" s="1">
        <v>0</v>
      </c>
      <c r="Q5127" s="1">
        <v>88</v>
      </c>
      <c r="R5127" s="1">
        <v>32.86</v>
      </c>
      <c r="S5127" s="1">
        <v>33.51</v>
      </c>
      <c r="T5127" s="1">
        <v>1281</v>
      </c>
      <c r="U5127" s="3" t="str">
        <f t="shared" si="80"/>
        <v>2017Plan</v>
      </c>
      <c r="V5127" s="2">
        <f>DATE(A5127,INDEX(Map!$H$1:$H$12,MATCH(B5127,Map!$G$1:$G$12,0),0),1)</f>
        <v>44228</v>
      </c>
      <c r="W5127" t="str">
        <f>IF(AND(V5127&gt;=Map!$K$2,V5127&lt;=Map!$L$2),"Base",IF(AND(V5127&gt;=Map!$K$3,V5127&lt;=Map!$L$3),"Fcst","N/A"))</f>
        <v>N/A</v>
      </c>
      <c r="X5127" t="str">
        <f>INDEX(Map!$B$2:$B$86,MATCH(D5127,Map!$A$2:$A$86,0),0)</f>
        <v>Brown 2</v>
      </c>
      <c r="Y5127" s="7">
        <f>IF(INDEX(Map!$C$2:$C$86,MATCH(D5127,Map!$A$2:$A$86,0),0)="","N/A",E5127*INDEX(Map!$C$2:$C$86,MATCH(D5127,Map!$A$2:$A$86,0),0))</f>
        <v>38.200000000000003</v>
      </c>
      <c r="Z5127" s="7" t="str">
        <f>IF(INDEX(Map!$D$2:$D$86,MATCH(D5127,Map!$A$2:$A$86,0),0)="","N/A",E5127*INDEX(Map!$D$2:$D$86,MATCH(D5127,Map!$A$2:$A$86,0),0))</f>
        <v>N/A</v>
      </c>
      <c r="AA5127" t="str">
        <f>INDEX(Map!$E$2:$E$86,MATCH(D5127,Map!$A$2:$A$86,0),0)</f>
        <v>Coal</v>
      </c>
    </row>
    <row r="5128" spans="1:27" x14ac:dyDescent="0.25">
      <c r="A5128" s="1" t="s">
        <v>123</v>
      </c>
      <c r="B5128" s="1" t="s">
        <v>108</v>
      </c>
      <c r="C5128" s="1">
        <v>3</v>
      </c>
      <c r="D5128" s="1" t="s">
        <v>25</v>
      </c>
      <c r="E5128" s="1">
        <v>73</v>
      </c>
      <c r="F5128" s="1">
        <v>0</v>
      </c>
      <c r="G5128" s="1">
        <v>26.3</v>
      </c>
      <c r="H5128" s="1">
        <v>5</v>
      </c>
      <c r="I5128" s="1">
        <v>872.9</v>
      </c>
      <c r="J5128" s="1">
        <v>11962</v>
      </c>
      <c r="K5128" s="1">
        <v>427</v>
      </c>
      <c r="L5128" s="1">
        <v>281</v>
      </c>
      <c r="M5128" s="1">
        <v>2453</v>
      </c>
      <c r="N5128" s="1">
        <v>5</v>
      </c>
      <c r="O5128" s="1">
        <v>107</v>
      </c>
      <c r="P5128" s="1">
        <v>0</v>
      </c>
      <c r="Q5128" s="1">
        <v>232</v>
      </c>
      <c r="R5128" s="1">
        <v>36.79</v>
      </c>
      <c r="S5128" s="1">
        <v>38.25</v>
      </c>
      <c r="T5128" s="1">
        <v>2791</v>
      </c>
      <c r="U5128" s="3" t="str">
        <f t="shared" si="80"/>
        <v>2017Plan</v>
      </c>
      <c r="V5128" s="2">
        <f>DATE(A5128,INDEX(Map!$H$1:$H$12,MATCH(B5128,Map!$G$1:$G$12,0),0),1)</f>
        <v>44228</v>
      </c>
      <c r="W5128" t="str">
        <f>IF(AND(V5128&gt;=Map!$K$2,V5128&lt;=Map!$L$2),"Base",IF(AND(V5128&gt;=Map!$K$3,V5128&lt;=Map!$L$3),"Fcst","N/A"))</f>
        <v>N/A</v>
      </c>
      <c r="X5128" t="str">
        <f>INDEX(Map!$B$2:$B$86,MATCH(D5128,Map!$A$2:$A$86,0),0)</f>
        <v>Brown 3</v>
      </c>
      <c r="Y5128" s="7">
        <f>IF(INDEX(Map!$C$2:$C$86,MATCH(D5128,Map!$A$2:$A$86,0),0)="","N/A",E5128*INDEX(Map!$C$2:$C$86,MATCH(D5128,Map!$A$2:$A$86,0),0))</f>
        <v>73</v>
      </c>
      <c r="Z5128" s="7" t="str">
        <f>IF(INDEX(Map!$D$2:$D$86,MATCH(D5128,Map!$A$2:$A$86,0),0)="","N/A",E5128*INDEX(Map!$D$2:$D$86,MATCH(D5128,Map!$A$2:$A$86,0),0))</f>
        <v>N/A</v>
      </c>
      <c r="AA5128" t="str">
        <f>INDEX(Map!$E$2:$E$86,MATCH(D5128,Map!$A$2:$A$86,0),0)</f>
        <v>Coal</v>
      </c>
    </row>
    <row r="5129" spans="1:27" x14ac:dyDescent="0.25">
      <c r="A5129" s="1" t="s">
        <v>123</v>
      </c>
      <c r="B5129" s="1" t="s">
        <v>108</v>
      </c>
      <c r="C5129" s="1">
        <v>4</v>
      </c>
      <c r="D5129" s="1" t="s">
        <v>26</v>
      </c>
      <c r="E5129" s="1">
        <v>266.8</v>
      </c>
      <c r="F5129" s="1">
        <v>0</v>
      </c>
      <c r="G5129" s="1">
        <v>83.4</v>
      </c>
      <c r="H5129" s="1">
        <v>2</v>
      </c>
      <c r="I5129" s="1">
        <v>2766.1</v>
      </c>
      <c r="J5129" s="1">
        <v>10366</v>
      </c>
      <c r="K5129" s="1">
        <v>627</v>
      </c>
      <c r="L5129" s="1">
        <v>209.7</v>
      </c>
      <c r="M5129" s="1">
        <v>5802</v>
      </c>
      <c r="N5129" s="1">
        <v>2</v>
      </c>
      <c r="O5129" s="1">
        <v>43</v>
      </c>
      <c r="P5129" s="1">
        <v>0</v>
      </c>
      <c r="Q5129" s="1">
        <v>560</v>
      </c>
      <c r="R5129" s="1">
        <v>23.84</v>
      </c>
      <c r="S5129" s="1">
        <v>24</v>
      </c>
      <c r="T5129" s="1">
        <v>6405</v>
      </c>
      <c r="U5129" s="3" t="str">
        <f t="shared" si="80"/>
        <v>2017Plan</v>
      </c>
      <c r="V5129" s="2">
        <f>DATE(A5129,INDEX(Map!$H$1:$H$12,MATCH(B5129,Map!$G$1:$G$12,0),0),1)</f>
        <v>44228</v>
      </c>
      <c r="W5129" t="str">
        <f>IF(AND(V5129&gt;=Map!$K$2,V5129&lt;=Map!$L$2),"Base",IF(AND(V5129&gt;=Map!$K$3,V5129&lt;=Map!$L$3),"Fcst","N/A"))</f>
        <v>N/A</v>
      </c>
      <c r="X5129" t="str">
        <f>INDEX(Map!$B$2:$B$86,MATCH(D5129,Map!$A$2:$A$86,0),0)</f>
        <v>Ghent 1</v>
      </c>
      <c r="Y5129" s="7">
        <f>IF(INDEX(Map!$C$2:$C$86,MATCH(D5129,Map!$A$2:$A$86,0),0)="","N/A",E5129*INDEX(Map!$C$2:$C$86,MATCH(D5129,Map!$A$2:$A$86,0),0))</f>
        <v>266.8</v>
      </c>
      <c r="Z5129" s="7" t="str">
        <f>IF(INDEX(Map!$D$2:$D$86,MATCH(D5129,Map!$A$2:$A$86,0),0)="","N/A",E5129*INDEX(Map!$D$2:$D$86,MATCH(D5129,Map!$A$2:$A$86,0),0))</f>
        <v>N/A</v>
      </c>
      <c r="AA5129" t="str">
        <f>INDEX(Map!$E$2:$E$86,MATCH(D5129,Map!$A$2:$A$86,0),0)</f>
        <v>Coal</v>
      </c>
    </row>
    <row r="5130" spans="1:27" x14ac:dyDescent="0.25">
      <c r="A5130" s="1" t="s">
        <v>123</v>
      </c>
      <c r="B5130" s="1" t="s">
        <v>108</v>
      </c>
      <c r="C5130" s="1">
        <v>5</v>
      </c>
      <c r="D5130" s="1" t="s">
        <v>27</v>
      </c>
      <c r="E5130" s="1">
        <v>260.60000000000002</v>
      </c>
      <c r="F5130" s="1">
        <v>0</v>
      </c>
      <c r="G5130" s="1">
        <v>81.599999999999994</v>
      </c>
      <c r="H5130" s="1">
        <v>2</v>
      </c>
      <c r="I5130" s="1">
        <v>2687.8</v>
      </c>
      <c r="J5130" s="1">
        <v>10314</v>
      </c>
      <c r="K5130" s="1">
        <v>624</v>
      </c>
      <c r="L5130" s="1">
        <v>209.7</v>
      </c>
      <c r="M5130" s="1">
        <v>5638</v>
      </c>
      <c r="N5130" s="1">
        <v>2</v>
      </c>
      <c r="O5130" s="1">
        <v>42</v>
      </c>
      <c r="P5130" s="1">
        <v>0</v>
      </c>
      <c r="Q5130" s="1">
        <v>320</v>
      </c>
      <c r="R5130" s="1">
        <v>22.86</v>
      </c>
      <c r="S5130" s="1">
        <v>23.02</v>
      </c>
      <c r="T5130" s="1">
        <v>5999</v>
      </c>
      <c r="U5130" s="3" t="str">
        <f t="shared" si="80"/>
        <v>2017Plan</v>
      </c>
      <c r="V5130" s="2">
        <f>DATE(A5130,INDEX(Map!$H$1:$H$12,MATCH(B5130,Map!$G$1:$G$12,0),0),1)</f>
        <v>44228</v>
      </c>
      <c r="W5130" t="str">
        <f>IF(AND(V5130&gt;=Map!$K$2,V5130&lt;=Map!$L$2),"Base",IF(AND(V5130&gt;=Map!$K$3,V5130&lt;=Map!$L$3),"Fcst","N/A"))</f>
        <v>N/A</v>
      </c>
      <c r="X5130" t="str">
        <f>INDEX(Map!$B$2:$B$86,MATCH(D5130,Map!$A$2:$A$86,0),0)</f>
        <v>Ghent 2</v>
      </c>
      <c r="Y5130" s="7">
        <f>IF(INDEX(Map!$C$2:$C$86,MATCH(D5130,Map!$A$2:$A$86,0),0)="","N/A",E5130*INDEX(Map!$C$2:$C$86,MATCH(D5130,Map!$A$2:$A$86,0),0))</f>
        <v>260.60000000000002</v>
      </c>
      <c r="Z5130" s="7" t="str">
        <f>IF(INDEX(Map!$D$2:$D$86,MATCH(D5130,Map!$A$2:$A$86,0),0)="","N/A",E5130*INDEX(Map!$D$2:$D$86,MATCH(D5130,Map!$A$2:$A$86,0),0))</f>
        <v>N/A</v>
      </c>
      <c r="AA5130" t="str">
        <f>INDEX(Map!$E$2:$E$86,MATCH(D5130,Map!$A$2:$A$86,0),0)</f>
        <v>Coal</v>
      </c>
    </row>
    <row r="5131" spans="1:27" x14ac:dyDescent="0.25">
      <c r="A5131" s="1" t="s">
        <v>123</v>
      </c>
      <c r="B5131" s="1" t="s">
        <v>108</v>
      </c>
      <c r="C5131" s="1">
        <v>6</v>
      </c>
      <c r="D5131" s="1" t="s">
        <v>28</v>
      </c>
      <c r="E5131" s="1">
        <v>249.1</v>
      </c>
      <c r="F5131" s="1">
        <v>0</v>
      </c>
      <c r="G5131" s="1">
        <v>77.599999999999994</v>
      </c>
      <c r="H5131" s="1">
        <v>3</v>
      </c>
      <c r="I5131" s="1">
        <v>2780</v>
      </c>
      <c r="J5131" s="1">
        <v>11160</v>
      </c>
      <c r="K5131" s="1">
        <v>633</v>
      </c>
      <c r="L5131" s="1">
        <v>209.7</v>
      </c>
      <c r="M5131" s="1">
        <v>5831</v>
      </c>
      <c r="N5131" s="1">
        <v>5</v>
      </c>
      <c r="O5131" s="1">
        <v>99</v>
      </c>
      <c r="P5131" s="1">
        <v>0</v>
      </c>
      <c r="Q5131" s="1">
        <v>509</v>
      </c>
      <c r="R5131" s="1">
        <v>25.45</v>
      </c>
      <c r="S5131" s="1">
        <v>25.85</v>
      </c>
      <c r="T5131" s="1">
        <v>6439</v>
      </c>
      <c r="U5131" s="3" t="str">
        <f t="shared" si="80"/>
        <v>2017Plan</v>
      </c>
      <c r="V5131" s="2">
        <f>DATE(A5131,INDEX(Map!$H$1:$H$12,MATCH(B5131,Map!$G$1:$G$12,0),0),1)</f>
        <v>44228</v>
      </c>
      <c r="W5131" t="str">
        <f>IF(AND(V5131&gt;=Map!$K$2,V5131&lt;=Map!$L$2),"Base",IF(AND(V5131&gt;=Map!$K$3,V5131&lt;=Map!$L$3),"Fcst","N/A"))</f>
        <v>N/A</v>
      </c>
      <c r="X5131" t="str">
        <f>INDEX(Map!$B$2:$B$86,MATCH(D5131,Map!$A$2:$A$86,0),0)</f>
        <v>Ghent 3</v>
      </c>
      <c r="Y5131" s="7">
        <f>IF(INDEX(Map!$C$2:$C$86,MATCH(D5131,Map!$A$2:$A$86,0),0)="","N/A",E5131*INDEX(Map!$C$2:$C$86,MATCH(D5131,Map!$A$2:$A$86,0),0))</f>
        <v>249.1</v>
      </c>
      <c r="Z5131" s="7" t="str">
        <f>IF(INDEX(Map!$D$2:$D$86,MATCH(D5131,Map!$A$2:$A$86,0),0)="","N/A",E5131*INDEX(Map!$D$2:$D$86,MATCH(D5131,Map!$A$2:$A$86,0),0))</f>
        <v>N/A</v>
      </c>
      <c r="AA5131" t="str">
        <f>INDEX(Map!$E$2:$E$86,MATCH(D5131,Map!$A$2:$A$86,0),0)</f>
        <v>Coal</v>
      </c>
    </row>
    <row r="5132" spans="1:27" x14ac:dyDescent="0.25">
      <c r="A5132" s="1" t="s">
        <v>123</v>
      </c>
      <c r="B5132" s="1" t="s">
        <v>108</v>
      </c>
      <c r="C5132" s="1">
        <v>7</v>
      </c>
      <c r="D5132" s="1" t="s">
        <v>29</v>
      </c>
      <c r="E5132" s="1">
        <v>191.4</v>
      </c>
      <c r="F5132" s="1">
        <v>0</v>
      </c>
      <c r="G5132" s="1">
        <v>58.5</v>
      </c>
      <c r="H5132" s="1">
        <v>0</v>
      </c>
      <c r="I5132" s="1">
        <v>2073</v>
      </c>
      <c r="J5132" s="1">
        <v>10831</v>
      </c>
      <c r="K5132" s="1">
        <v>431</v>
      </c>
      <c r="L5132" s="1">
        <v>209.7</v>
      </c>
      <c r="M5132" s="1">
        <v>4348</v>
      </c>
      <c r="N5132" s="1">
        <v>0</v>
      </c>
      <c r="O5132" s="1">
        <v>0</v>
      </c>
      <c r="P5132" s="1">
        <v>0</v>
      </c>
      <c r="Q5132" s="1">
        <v>406</v>
      </c>
      <c r="R5132" s="1">
        <v>24.84</v>
      </c>
      <c r="S5132" s="1">
        <v>24.84</v>
      </c>
      <c r="T5132" s="1">
        <v>4754</v>
      </c>
      <c r="U5132" s="3" t="str">
        <f t="shared" si="80"/>
        <v>2017Plan</v>
      </c>
      <c r="V5132" s="2">
        <f>DATE(A5132,INDEX(Map!$H$1:$H$12,MATCH(B5132,Map!$G$1:$G$12,0),0),1)</f>
        <v>44228</v>
      </c>
      <c r="W5132" t="str">
        <f>IF(AND(V5132&gt;=Map!$K$2,V5132&lt;=Map!$L$2),"Base",IF(AND(V5132&gt;=Map!$K$3,V5132&lt;=Map!$L$3),"Fcst","N/A"))</f>
        <v>N/A</v>
      </c>
      <c r="X5132" t="str">
        <f>INDEX(Map!$B$2:$B$86,MATCH(D5132,Map!$A$2:$A$86,0),0)</f>
        <v>Ghent 4</v>
      </c>
      <c r="Y5132" s="7">
        <f>IF(INDEX(Map!$C$2:$C$86,MATCH(D5132,Map!$A$2:$A$86,0),0)="","N/A",E5132*INDEX(Map!$C$2:$C$86,MATCH(D5132,Map!$A$2:$A$86,0),0))</f>
        <v>191.4</v>
      </c>
      <c r="Z5132" s="7" t="str">
        <f>IF(INDEX(Map!$D$2:$D$86,MATCH(D5132,Map!$A$2:$A$86,0),0)="","N/A",E5132*INDEX(Map!$D$2:$D$86,MATCH(D5132,Map!$A$2:$A$86,0),0))</f>
        <v>N/A</v>
      </c>
      <c r="AA5132" t="str">
        <f>INDEX(Map!$E$2:$E$86,MATCH(D5132,Map!$A$2:$A$86,0),0)</f>
        <v>Coal</v>
      </c>
    </row>
    <row r="5133" spans="1:27" x14ac:dyDescent="0.25">
      <c r="A5133" s="1" t="s">
        <v>123</v>
      </c>
      <c r="B5133" s="1" t="s">
        <v>108</v>
      </c>
      <c r="C5133" s="1">
        <v>8</v>
      </c>
      <c r="D5133" s="1" t="s">
        <v>30</v>
      </c>
      <c r="E5133" s="1">
        <v>161</v>
      </c>
      <c r="F5133" s="1">
        <v>0</v>
      </c>
      <c r="G5133" s="1">
        <v>79.900000000000006</v>
      </c>
      <c r="H5133" s="1">
        <v>2</v>
      </c>
      <c r="I5133" s="1">
        <v>1696.9</v>
      </c>
      <c r="J5133" s="1">
        <v>10538</v>
      </c>
      <c r="K5133" s="1">
        <v>613</v>
      </c>
      <c r="L5133" s="1">
        <v>207.3</v>
      </c>
      <c r="M5133" s="1">
        <v>3518</v>
      </c>
      <c r="N5133" s="1">
        <v>4</v>
      </c>
      <c r="O5133" s="1">
        <v>18</v>
      </c>
      <c r="P5133" s="1">
        <v>0</v>
      </c>
      <c r="Q5133" s="1">
        <v>153</v>
      </c>
      <c r="R5133" s="1">
        <v>22.8</v>
      </c>
      <c r="S5133" s="1">
        <v>22.91</v>
      </c>
      <c r="T5133" s="1">
        <v>3689</v>
      </c>
      <c r="U5133" s="3" t="str">
        <f t="shared" si="80"/>
        <v>2017Plan</v>
      </c>
      <c r="V5133" s="2">
        <f>DATE(A5133,INDEX(Map!$H$1:$H$12,MATCH(B5133,Map!$G$1:$G$12,0),0),1)</f>
        <v>44228</v>
      </c>
      <c r="W5133" t="str">
        <f>IF(AND(V5133&gt;=Map!$K$2,V5133&lt;=Map!$L$2),"Base",IF(AND(V5133&gt;=Map!$K$3,V5133&lt;=Map!$L$3),"Fcst","N/A"))</f>
        <v>N/A</v>
      </c>
      <c r="X5133" t="str">
        <f>INDEX(Map!$B$2:$B$86,MATCH(D5133,Map!$A$2:$A$86,0),0)</f>
        <v>Mill Creek 1</v>
      </c>
      <c r="Y5133" s="7" t="str">
        <f>IF(INDEX(Map!$C$2:$C$86,MATCH(D5133,Map!$A$2:$A$86,0),0)="","N/A",E5133*INDEX(Map!$C$2:$C$86,MATCH(D5133,Map!$A$2:$A$86,0),0))</f>
        <v>N/A</v>
      </c>
      <c r="Z5133" s="7">
        <f>IF(INDEX(Map!$D$2:$D$86,MATCH(D5133,Map!$A$2:$A$86,0),0)="","N/A",E5133*INDEX(Map!$D$2:$D$86,MATCH(D5133,Map!$A$2:$A$86,0),0))</f>
        <v>161</v>
      </c>
      <c r="AA5133" t="str">
        <f>INDEX(Map!$E$2:$E$86,MATCH(D5133,Map!$A$2:$A$86,0),0)</f>
        <v>Coal</v>
      </c>
    </row>
    <row r="5134" spans="1:27" x14ac:dyDescent="0.25">
      <c r="A5134" s="1" t="s">
        <v>123</v>
      </c>
      <c r="B5134" s="1" t="s">
        <v>108</v>
      </c>
      <c r="C5134" s="1">
        <v>9</v>
      </c>
      <c r="D5134" s="1" t="s">
        <v>31</v>
      </c>
      <c r="E5134" s="1">
        <v>148.80000000000001</v>
      </c>
      <c r="F5134" s="1">
        <v>0</v>
      </c>
      <c r="G5134" s="1">
        <v>75.099999999999994</v>
      </c>
      <c r="H5134" s="1">
        <v>2</v>
      </c>
      <c r="I5134" s="1">
        <v>1582.2</v>
      </c>
      <c r="J5134" s="1">
        <v>10633</v>
      </c>
      <c r="K5134" s="1">
        <v>574</v>
      </c>
      <c r="L5134" s="1">
        <v>207.3</v>
      </c>
      <c r="M5134" s="1">
        <v>3280</v>
      </c>
      <c r="N5134" s="1">
        <v>4</v>
      </c>
      <c r="O5134" s="1">
        <v>18</v>
      </c>
      <c r="P5134" s="1">
        <v>0</v>
      </c>
      <c r="Q5134" s="1">
        <v>178</v>
      </c>
      <c r="R5134" s="1">
        <v>23.24</v>
      </c>
      <c r="S5134" s="1">
        <v>23.36</v>
      </c>
      <c r="T5134" s="1">
        <v>3476</v>
      </c>
      <c r="U5134" s="3" t="str">
        <f t="shared" si="80"/>
        <v>2017Plan</v>
      </c>
      <c r="V5134" s="2">
        <f>DATE(A5134,INDEX(Map!$H$1:$H$12,MATCH(B5134,Map!$G$1:$G$12,0),0),1)</f>
        <v>44228</v>
      </c>
      <c r="W5134" t="str">
        <f>IF(AND(V5134&gt;=Map!$K$2,V5134&lt;=Map!$L$2),"Base",IF(AND(V5134&gt;=Map!$K$3,V5134&lt;=Map!$L$3),"Fcst","N/A"))</f>
        <v>N/A</v>
      </c>
      <c r="X5134" t="str">
        <f>INDEX(Map!$B$2:$B$86,MATCH(D5134,Map!$A$2:$A$86,0),0)</f>
        <v>Mill Creek 2</v>
      </c>
      <c r="Y5134" s="7" t="str">
        <f>IF(INDEX(Map!$C$2:$C$86,MATCH(D5134,Map!$A$2:$A$86,0),0)="","N/A",E5134*INDEX(Map!$C$2:$C$86,MATCH(D5134,Map!$A$2:$A$86,0),0))</f>
        <v>N/A</v>
      </c>
      <c r="Z5134" s="7">
        <f>IF(INDEX(Map!$D$2:$D$86,MATCH(D5134,Map!$A$2:$A$86,0),0)="","N/A",E5134*INDEX(Map!$D$2:$D$86,MATCH(D5134,Map!$A$2:$A$86,0),0))</f>
        <v>148.80000000000001</v>
      </c>
      <c r="AA5134" t="str">
        <f>INDEX(Map!$E$2:$E$86,MATCH(D5134,Map!$A$2:$A$86,0),0)</f>
        <v>Coal</v>
      </c>
    </row>
    <row r="5135" spans="1:27" x14ac:dyDescent="0.25">
      <c r="A5135" s="1" t="s">
        <v>123</v>
      </c>
      <c r="B5135" s="1" t="s">
        <v>108</v>
      </c>
      <c r="C5135" s="1">
        <v>10</v>
      </c>
      <c r="D5135" s="1" t="s">
        <v>32</v>
      </c>
      <c r="E5135" s="1">
        <v>200.1</v>
      </c>
      <c r="F5135" s="1">
        <v>0</v>
      </c>
      <c r="G5135" s="1">
        <v>76.7</v>
      </c>
      <c r="H5135" s="1">
        <v>3</v>
      </c>
      <c r="I5135" s="1">
        <v>2133.6</v>
      </c>
      <c r="J5135" s="1">
        <v>10663</v>
      </c>
      <c r="K5135" s="1">
        <v>607</v>
      </c>
      <c r="L5135" s="1">
        <v>207.3</v>
      </c>
      <c r="M5135" s="1">
        <v>4423</v>
      </c>
      <c r="N5135" s="1">
        <v>18</v>
      </c>
      <c r="O5135" s="1">
        <v>76</v>
      </c>
      <c r="P5135" s="1">
        <v>0</v>
      </c>
      <c r="Q5135" s="1">
        <v>269</v>
      </c>
      <c r="R5135" s="1">
        <v>23.45</v>
      </c>
      <c r="S5135" s="1">
        <v>23.83</v>
      </c>
      <c r="T5135" s="1">
        <v>4768</v>
      </c>
      <c r="U5135" s="3" t="str">
        <f t="shared" si="80"/>
        <v>2017Plan</v>
      </c>
      <c r="V5135" s="2">
        <f>DATE(A5135,INDEX(Map!$H$1:$H$12,MATCH(B5135,Map!$G$1:$G$12,0),0),1)</f>
        <v>44228</v>
      </c>
      <c r="W5135" t="str">
        <f>IF(AND(V5135&gt;=Map!$K$2,V5135&lt;=Map!$L$2),"Base",IF(AND(V5135&gt;=Map!$K$3,V5135&lt;=Map!$L$3),"Fcst","N/A"))</f>
        <v>N/A</v>
      </c>
      <c r="X5135" t="str">
        <f>INDEX(Map!$B$2:$B$86,MATCH(D5135,Map!$A$2:$A$86,0),0)</f>
        <v>Mill Creek 3</v>
      </c>
      <c r="Y5135" s="7" t="str">
        <f>IF(INDEX(Map!$C$2:$C$86,MATCH(D5135,Map!$A$2:$A$86,0),0)="","N/A",E5135*INDEX(Map!$C$2:$C$86,MATCH(D5135,Map!$A$2:$A$86,0),0))</f>
        <v>N/A</v>
      </c>
      <c r="Z5135" s="7">
        <f>IF(INDEX(Map!$D$2:$D$86,MATCH(D5135,Map!$A$2:$A$86,0),0)="","N/A",E5135*INDEX(Map!$D$2:$D$86,MATCH(D5135,Map!$A$2:$A$86,0),0))</f>
        <v>200.1</v>
      </c>
      <c r="AA5135" t="str">
        <f>INDEX(Map!$E$2:$E$86,MATCH(D5135,Map!$A$2:$A$86,0),0)</f>
        <v>Coal</v>
      </c>
    </row>
    <row r="5136" spans="1:27" x14ac:dyDescent="0.25">
      <c r="A5136" s="1" t="s">
        <v>123</v>
      </c>
      <c r="B5136" s="1" t="s">
        <v>108</v>
      </c>
      <c r="C5136" s="1">
        <v>11</v>
      </c>
      <c r="D5136" s="1" t="s">
        <v>33</v>
      </c>
      <c r="E5136" s="1">
        <v>280.39999999999998</v>
      </c>
      <c r="F5136" s="1">
        <v>0</v>
      </c>
      <c r="G5136" s="1">
        <v>85.8</v>
      </c>
      <c r="H5136" s="1">
        <v>2</v>
      </c>
      <c r="I5136" s="1">
        <v>2904.9</v>
      </c>
      <c r="J5136" s="1">
        <v>10361</v>
      </c>
      <c r="K5136" s="1">
        <v>626</v>
      </c>
      <c r="L5136" s="1">
        <v>207.3</v>
      </c>
      <c r="M5136" s="1">
        <v>6022</v>
      </c>
      <c r="N5136" s="1">
        <v>19</v>
      </c>
      <c r="O5136" s="1">
        <v>80</v>
      </c>
      <c r="P5136" s="1">
        <v>0</v>
      </c>
      <c r="Q5136" s="1">
        <v>349</v>
      </c>
      <c r="R5136" s="1">
        <v>22.72</v>
      </c>
      <c r="S5136" s="1">
        <v>23.01</v>
      </c>
      <c r="T5136" s="1">
        <v>6451</v>
      </c>
      <c r="U5136" s="3" t="str">
        <f t="shared" si="80"/>
        <v>2017Plan</v>
      </c>
      <c r="V5136" s="2">
        <f>DATE(A5136,INDEX(Map!$H$1:$H$12,MATCH(B5136,Map!$G$1:$G$12,0),0),1)</f>
        <v>44228</v>
      </c>
      <c r="W5136" t="str">
        <f>IF(AND(V5136&gt;=Map!$K$2,V5136&lt;=Map!$L$2),"Base",IF(AND(V5136&gt;=Map!$K$3,V5136&lt;=Map!$L$3),"Fcst","N/A"))</f>
        <v>N/A</v>
      </c>
      <c r="X5136" t="str">
        <f>INDEX(Map!$B$2:$B$86,MATCH(D5136,Map!$A$2:$A$86,0),0)</f>
        <v>Mill Creek 4</v>
      </c>
      <c r="Y5136" s="7" t="str">
        <f>IF(INDEX(Map!$C$2:$C$86,MATCH(D5136,Map!$A$2:$A$86,0),0)="","N/A",E5136*INDEX(Map!$C$2:$C$86,MATCH(D5136,Map!$A$2:$A$86,0),0))</f>
        <v>N/A</v>
      </c>
      <c r="Z5136" s="7">
        <f>IF(INDEX(Map!$D$2:$D$86,MATCH(D5136,Map!$A$2:$A$86,0),0)="","N/A",E5136*INDEX(Map!$D$2:$D$86,MATCH(D5136,Map!$A$2:$A$86,0),0))</f>
        <v>280.39999999999998</v>
      </c>
      <c r="AA5136" t="str">
        <f>INDEX(Map!$E$2:$E$86,MATCH(D5136,Map!$A$2:$A$86,0),0)</f>
        <v>Coal</v>
      </c>
    </row>
    <row r="5137" spans="1:27" x14ac:dyDescent="0.25">
      <c r="A5137" s="1" t="s">
        <v>123</v>
      </c>
      <c r="B5137" s="1" t="s">
        <v>108</v>
      </c>
      <c r="C5137" s="1">
        <v>12</v>
      </c>
      <c r="D5137" s="1" t="s">
        <v>34</v>
      </c>
      <c r="E5137" s="1">
        <v>206.9</v>
      </c>
      <c r="F5137" s="1">
        <v>0</v>
      </c>
      <c r="G5137" s="1">
        <v>83.2</v>
      </c>
      <c r="H5137" s="1">
        <v>2</v>
      </c>
      <c r="I5137" s="1">
        <v>2210.6</v>
      </c>
      <c r="J5137" s="1">
        <v>10683</v>
      </c>
      <c r="K5137" s="1">
        <v>625</v>
      </c>
      <c r="L5137" s="1">
        <v>204.5</v>
      </c>
      <c r="M5137" s="1">
        <v>4520</v>
      </c>
      <c r="N5137" s="1">
        <v>7</v>
      </c>
      <c r="O5137" s="1">
        <v>29</v>
      </c>
      <c r="P5137" s="1">
        <v>0</v>
      </c>
      <c r="Q5137" s="1">
        <v>287</v>
      </c>
      <c r="R5137" s="1">
        <v>23.23</v>
      </c>
      <c r="S5137" s="1">
        <v>23.37</v>
      </c>
      <c r="T5137" s="1">
        <v>4837</v>
      </c>
      <c r="U5137" s="3" t="str">
        <f t="shared" si="80"/>
        <v>2017Plan</v>
      </c>
      <c r="V5137" s="2">
        <f>DATE(A5137,INDEX(Map!$H$1:$H$12,MATCH(B5137,Map!$G$1:$G$12,0),0),1)</f>
        <v>44228</v>
      </c>
      <c r="W5137" t="str">
        <f>IF(AND(V5137&gt;=Map!$K$2,V5137&lt;=Map!$L$2),"Base",IF(AND(V5137&gt;=Map!$K$3,V5137&lt;=Map!$L$3),"Fcst","N/A"))</f>
        <v>N/A</v>
      </c>
      <c r="X5137" t="str">
        <f>INDEX(Map!$B$2:$B$86,MATCH(D5137,Map!$A$2:$A$86,0),0)</f>
        <v>Trimble County 1</v>
      </c>
      <c r="Y5137" s="7" t="str">
        <f>IF(INDEX(Map!$C$2:$C$86,MATCH(D5137,Map!$A$2:$A$86,0),0)="","N/A",E5137*INDEX(Map!$C$2:$C$86,MATCH(D5137,Map!$A$2:$A$86,0),0))</f>
        <v>N/A</v>
      </c>
      <c r="Z5137" s="7">
        <f>IF(INDEX(Map!$D$2:$D$86,MATCH(D5137,Map!$A$2:$A$86,0),0)="","N/A",E5137*INDEX(Map!$D$2:$D$86,MATCH(D5137,Map!$A$2:$A$86,0),0))</f>
        <v>206.9</v>
      </c>
      <c r="AA5137" t="str">
        <f>INDEX(Map!$E$2:$E$86,MATCH(D5137,Map!$A$2:$A$86,0),0)</f>
        <v>Coal</v>
      </c>
    </row>
    <row r="5138" spans="1:27" x14ac:dyDescent="0.25">
      <c r="A5138" s="1" t="s">
        <v>123</v>
      </c>
      <c r="B5138" s="1" t="s">
        <v>108</v>
      </c>
      <c r="C5138" s="1">
        <v>13</v>
      </c>
      <c r="D5138" s="1" t="s">
        <v>35</v>
      </c>
      <c r="E5138" s="1">
        <v>336.4</v>
      </c>
      <c r="F5138" s="1">
        <v>0</v>
      </c>
      <c r="G5138" s="1">
        <v>87.8</v>
      </c>
      <c r="H5138" s="1">
        <v>1</v>
      </c>
      <c r="I5138" s="1">
        <v>3068.5</v>
      </c>
      <c r="J5138" s="1">
        <v>9123</v>
      </c>
      <c r="K5138" s="1">
        <v>615</v>
      </c>
      <c r="L5138" s="1">
        <v>213.4</v>
      </c>
      <c r="M5138" s="1">
        <v>6548</v>
      </c>
      <c r="N5138" s="1">
        <v>14</v>
      </c>
      <c r="O5138" s="1">
        <v>60</v>
      </c>
      <c r="P5138" s="1">
        <v>0</v>
      </c>
      <c r="Q5138" s="1">
        <v>511</v>
      </c>
      <c r="R5138" s="1">
        <v>20.99</v>
      </c>
      <c r="S5138" s="1">
        <v>21.16</v>
      </c>
      <c r="T5138" s="1">
        <v>7119</v>
      </c>
      <c r="U5138" s="3" t="str">
        <f t="shared" si="80"/>
        <v>2017Plan</v>
      </c>
      <c r="V5138" s="2">
        <f>DATE(A5138,INDEX(Map!$H$1:$H$12,MATCH(B5138,Map!$G$1:$G$12,0),0),1)</f>
        <v>44228</v>
      </c>
      <c r="W5138" t="str">
        <f>IF(AND(V5138&gt;=Map!$K$2,V5138&lt;=Map!$L$2),"Base",IF(AND(V5138&gt;=Map!$K$3,V5138&lt;=Map!$L$3),"Fcst","N/A"))</f>
        <v>N/A</v>
      </c>
      <c r="X5138" t="str">
        <f>INDEX(Map!$B$2:$B$86,MATCH(D5138,Map!$A$2:$A$86,0),0)</f>
        <v>Trimble County 2</v>
      </c>
      <c r="Y5138" s="7">
        <f>IF(INDEX(Map!$C$2:$C$86,MATCH(D5138,Map!$A$2:$A$86,0),0)="","N/A",E5138*INDEX(Map!$C$2:$C$86,MATCH(D5138,Map!$A$2:$A$86,0),0))</f>
        <v>272.48399999999998</v>
      </c>
      <c r="Z5138" s="7">
        <f>IF(INDEX(Map!$D$2:$D$86,MATCH(D5138,Map!$A$2:$A$86,0),0)="","N/A",E5138*INDEX(Map!$D$2:$D$86,MATCH(D5138,Map!$A$2:$A$86,0),0))</f>
        <v>63.915999999999997</v>
      </c>
      <c r="AA5138" t="str">
        <f>INDEX(Map!$E$2:$E$86,MATCH(D5138,Map!$A$2:$A$86,0),0)</f>
        <v>Coal</v>
      </c>
    </row>
    <row r="5139" spans="1:27" x14ac:dyDescent="0.25">
      <c r="A5139" s="1" t="s">
        <v>123</v>
      </c>
      <c r="B5139" s="1" t="s">
        <v>108</v>
      </c>
      <c r="C5139" s="1">
        <v>14</v>
      </c>
      <c r="D5139" s="1" t="s">
        <v>36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S5139" s="1">
        <v>0</v>
      </c>
      <c r="T5139" s="1">
        <v>0</v>
      </c>
      <c r="U5139" s="3" t="str">
        <f t="shared" si="80"/>
        <v>2017Plan</v>
      </c>
      <c r="V5139" s="2">
        <f>DATE(A5139,INDEX(Map!$H$1:$H$12,MATCH(B5139,Map!$G$1:$G$12,0),0),1)</f>
        <v>44228</v>
      </c>
      <c r="W5139" t="str">
        <f>IF(AND(V5139&gt;=Map!$K$2,V5139&lt;=Map!$L$2),"Base",IF(AND(V5139&gt;=Map!$K$3,V5139&lt;=Map!$L$3),"Fcst","N/A"))</f>
        <v>N/A</v>
      </c>
      <c r="X5139" t="str">
        <f>INDEX(Map!$B$2:$B$86,MATCH(D5139,Map!$A$2:$A$86,0),0)</f>
        <v>Cane Run 7</v>
      </c>
      <c r="Y5139" s="7">
        <f>IF(INDEX(Map!$C$2:$C$86,MATCH(D5139,Map!$A$2:$A$86,0),0)="","N/A",E5139*INDEX(Map!$C$2:$C$86,MATCH(D5139,Map!$A$2:$A$86,0),0))</f>
        <v>0</v>
      </c>
      <c r="Z5139" s="7">
        <f>IF(INDEX(Map!$D$2:$D$86,MATCH(D5139,Map!$A$2:$A$86,0),0)="","N/A",E5139*INDEX(Map!$D$2:$D$86,MATCH(D5139,Map!$A$2:$A$86,0),0))</f>
        <v>0</v>
      </c>
      <c r="AA5139" t="str">
        <f>INDEX(Map!$E$2:$E$86,MATCH(D5139,Map!$A$2:$A$86,0),0)</f>
        <v>NGCC</v>
      </c>
    </row>
    <row r="5140" spans="1:27" x14ac:dyDescent="0.25">
      <c r="A5140" s="1" t="s">
        <v>123</v>
      </c>
      <c r="B5140" s="1" t="s">
        <v>108</v>
      </c>
      <c r="C5140" s="1">
        <v>15</v>
      </c>
      <c r="D5140" s="1" t="s">
        <v>37</v>
      </c>
      <c r="E5140" s="1">
        <v>229.2</v>
      </c>
      <c r="F5140" s="1">
        <v>0</v>
      </c>
      <c r="G5140" s="1">
        <v>49.9</v>
      </c>
      <c r="H5140" s="1">
        <v>9</v>
      </c>
      <c r="I5140" s="1">
        <v>1627.9</v>
      </c>
      <c r="J5140" s="1">
        <v>7104</v>
      </c>
      <c r="K5140" s="1">
        <v>468</v>
      </c>
      <c r="L5140" s="1">
        <v>429.8</v>
      </c>
      <c r="M5140" s="1">
        <v>6997</v>
      </c>
      <c r="N5140" s="1">
        <v>26</v>
      </c>
      <c r="O5140" s="1">
        <v>114</v>
      </c>
      <c r="P5140" s="1">
        <v>0</v>
      </c>
      <c r="Q5140" s="1">
        <v>408</v>
      </c>
      <c r="R5140" s="1">
        <v>32.31</v>
      </c>
      <c r="S5140" s="1">
        <v>32.81</v>
      </c>
      <c r="T5140" s="1">
        <v>7519</v>
      </c>
      <c r="U5140" s="3" t="str">
        <f t="shared" si="80"/>
        <v>2017Plan</v>
      </c>
      <c r="V5140" s="2">
        <f>DATE(A5140,INDEX(Map!$H$1:$H$12,MATCH(B5140,Map!$G$1:$G$12,0),0),1)</f>
        <v>44228</v>
      </c>
      <c r="W5140" t="str">
        <f>IF(AND(V5140&gt;=Map!$K$2,V5140&lt;=Map!$L$2),"Base",IF(AND(V5140&gt;=Map!$K$3,V5140&lt;=Map!$L$3),"Fcst","N/A"))</f>
        <v>N/A</v>
      </c>
      <c r="X5140" t="str">
        <f>INDEX(Map!$B$2:$B$86,MATCH(D5140,Map!$A$2:$A$86,0),0)</f>
        <v>Cane Run 7</v>
      </c>
      <c r="Y5140" s="7">
        <f>IF(INDEX(Map!$C$2:$C$86,MATCH(D5140,Map!$A$2:$A$86,0),0)="","N/A",E5140*INDEX(Map!$C$2:$C$86,MATCH(D5140,Map!$A$2:$A$86,0),0))</f>
        <v>178.77600000000001</v>
      </c>
      <c r="Z5140" s="7">
        <f>IF(INDEX(Map!$D$2:$D$86,MATCH(D5140,Map!$A$2:$A$86,0),0)="","N/A",E5140*INDEX(Map!$D$2:$D$86,MATCH(D5140,Map!$A$2:$A$86,0),0))</f>
        <v>50.423999999999999</v>
      </c>
      <c r="AA5140" t="str">
        <f>INDEX(Map!$E$2:$E$86,MATCH(D5140,Map!$A$2:$A$86,0),0)</f>
        <v>NGCC</v>
      </c>
    </row>
    <row r="5141" spans="1:27" x14ac:dyDescent="0.25">
      <c r="A5141" s="1" t="s">
        <v>123</v>
      </c>
      <c r="B5141" s="1" t="s">
        <v>108</v>
      </c>
      <c r="C5141" s="1">
        <v>16</v>
      </c>
      <c r="D5141" s="1" t="s">
        <v>38</v>
      </c>
      <c r="E5141" s="1">
        <v>1.5</v>
      </c>
      <c r="F5141" s="1">
        <v>0</v>
      </c>
      <c r="G5141" s="1">
        <v>1.8</v>
      </c>
      <c r="H5141" s="1">
        <v>2</v>
      </c>
      <c r="I5141" s="1">
        <v>22.7</v>
      </c>
      <c r="J5141" s="1">
        <v>14800</v>
      </c>
      <c r="K5141" s="1">
        <v>23</v>
      </c>
      <c r="L5141" s="1">
        <v>432.1</v>
      </c>
      <c r="M5141" s="1">
        <v>98</v>
      </c>
      <c r="N5141" s="1">
        <v>0</v>
      </c>
      <c r="O5141" s="1">
        <v>1</v>
      </c>
      <c r="P5141" s="1">
        <v>0</v>
      </c>
      <c r="Q5141" s="1">
        <v>0</v>
      </c>
      <c r="R5141" s="1">
        <v>63.96</v>
      </c>
      <c r="S5141" s="1">
        <v>64.319999999999993</v>
      </c>
      <c r="T5141" s="1">
        <v>99</v>
      </c>
      <c r="U5141" s="3" t="str">
        <f t="shared" si="80"/>
        <v>2017Plan</v>
      </c>
      <c r="V5141" s="2">
        <f>DATE(A5141,INDEX(Map!$H$1:$H$12,MATCH(B5141,Map!$G$1:$G$12,0),0),1)</f>
        <v>44228</v>
      </c>
      <c r="W5141" t="str">
        <f>IF(AND(V5141&gt;=Map!$K$2,V5141&lt;=Map!$L$2),"Base",IF(AND(V5141&gt;=Map!$K$3,V5141&lt;=Map!$L$3),"Fcst","N/A"))</f>
        <v>N/A</v>
      </c>
      <c r="X5141" t="str">
        <f>INDEX(Map!$B$2:$B$86,MATCH(D5141,Map!$A$2:$A$86,0),0)</f>
        <v>Brown 5</v>
      </c>
      <c r="Y5141" s="7">
        <f>IF(INDEX(Map!$C$2:$C$86,MATCH(D5141,Map!$A$2:$A$86,0),0)="","N/A",E5141*INDEX(Map!$C$2:$C$86,MATCH(D5141,Map!$A$2:$A$86,0),0))</f>
        <v>0.70499999999999996</v>
      </c>
      <c r="Z5141" s="7">
        <f>IF(INDEX(Map!$D$2:$D$86,MATCH(D5141,Map!$A$2:$A$86,0),0)="","N/A",E5141*INDEX(Map!$D$2:$D$86,MATCH(D5141,Map!$A$2:$A$86,0),0))</f>
        <v>0.79500000000000004</v>
      </c>
      <c r="AA5141" t="str">
        <f>INDEX(Map!$E$2:$E$86,MATCH(D5141,Map!$A$2:$A$86,0),0)</f>
        <v>SCCT</v>
      </c>
    </row>
    <row r="5142" spans="1:27" x14ac:dyDescent="0.25">
      <c r="A5142" s="1" t="s">
        <v>123</v>
      </c>
      <c r="B5142" s="1" t="s">
        <v>108</v>
      </c>
      <c r="C5142" s="1">
        <v>17</v>
      </c>
      <c r="D5142" s="1" t="s">
        <v>39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S5142" s="1">
        <v>0</v>
      </c>
      <c r="T5142" s="1">
        <v>0</v>
      </c>
      <c r="U5142" s="3" t="str">
        <f t="shared" si="80"/>
        <v>2017Plan</v>
      </c>
      <c r="V5142" s="2">
        <f>DATE(A5142,INDEX(Map!$H$1:$H$12,MATCH(B5142,Map!$G$1:$G$12,0),0),1)</f>
        <v>44228</v>
      </c>
      <c r="W5142" t="str">
        <f>IF(AND(V5142&gt;=Map!$K$2,V5142&lt;=Map!$L$2),"Base",IF(AND(V5142&gt;=Map!$K$3,V5142&lt;=Map!$L$3),"Fcst","N/A"))</f>
        <v>N/A</v>
      </c>
      <c r="X5142" t="str">
        <f>INDEX(Map!$B$2:$B$86,MATCH(D5142,Map!$A$2:$A$86,0),0)</f>
        <v>Brown 5</v>
      </c>
      <c r="Y5142" s="7">
        <f>IF(INDEX(Map!$C$2:$C$86,MATCH(D5142,Map!$A$2:$A$86,0),0)="","N/A",E5142*INDEX(Map!$C$2:$C$86,MATCH(D5142,Map!$A$2:$A$86,0),0))</f>
        <v>0</v>
      </c>
      <c r="Z5142" s="7">
        <f>IF(INDEX(Map!$D$2:$D$86,MATCH(D5142,Map!$A$2:$A$86,0),0)="","N/A",E5142*INDEX(Map!$D$2:$D$86,MATCH(D5142,Map!$A$2:$A$86,0),0))</f>
        <v>0</v>
      </c>
      <c r="AA5142" t="str">
        <f>INDEX(Map!$E$2:$E$86,MATCH(D5142,Map!$A$2:$A$86,0),0)</f>
        <v>SCCT</v>
      </c>
    </row>
    <row r="5143" spans="1:27" x14ac:dyDescent="0.25">
      <c r="A5143" s="1" t="s">
        <v>123</v>
      </c>
      <c r="B5143" s="1" t="s">
        <v>108</v>
      </c>
      <c r="C5143" s="1">
        <v>18</v>
      </c>
      <c r="D5143" s="1" t="s">
        <v>40</v>
      </c>
      <c r="E5143" s="1">
        <v>2.5</v>
      </c>
      <c r="F5143" s="1">
        <v>0</v>
      </c>
      <c r="G5143" s="1">
        <v>2.1</v>
      </c>
      <c r="H5143" s="1">
        <v>3</v>
      </c>
      <c r="I5143" s="1">
        <v>27.9</v>
      </c>
      <c r="J5143" s="1">
        <v>11337</v>
      </c>
      <c r="K5143" s="1">
        <v>20</v>
      </c>
      <c r="L5143" s="1">
        <v>432.2</v>
      </c>
      <c r="M5143" s="1">
        <v>121</v>
      </c>
      <c r="N5143" s="1">
        <v>1</v>
      </c>
      <c r="O5143" s="1">
        <v>28</v>
      </c>
      <c r="P5143" s="1">
        <v>0</v>
      </c>
      <c r="Q5143" s="1">
        <v>9</v>
      </c>
      <c r="R5143" s="1">
        <v>52.69</v>
      </c>
      <c r="S5143" s="1">
        <v>64.16</v>
      </c>
      <c r="T5143" s="1">
        <v>158</v>
      </c>
      <c r="U5143" s="3" t="str">
        <f t="shared" si="80"/>
        <v>2017Plan</v>
      </c>
      <c r="V5143" s="2">
        <f>DATE(A5143,INDEX(Map!$H$1:$H$12,MATCH(B5143,Map!$G$1:$G$12,0),0),1)</f>
        <v>44228</v>
      </c>
      <c r="W5143" t="str">
        <f>IF(AND(V5143&gt;=Map!$K$2,V5143&lt;=Map!$L$2),"Base",IF(AND(V5143&gt;=Map!$K$3,V5143&lt;=Map!$L$3),"Fcst","N/A"))</f>
        <v>N/A</v>
      </c>
      <c r="X5143" t="str">
        <f>INDEX(Map!$B$2:$B$86,MATCH(D5143,Map!$A$2:$A$86,0),0)</f>
        <v>Brown 6</v>
      </c>
      <c r="Y5143" s="7">
        <f>IF(INDEX(Map!$C$2:$C$86,MATCH(D5143,Map!$A$2:$A$86,0),0)="","N/A",E5143*INDEX(Map!$C$2:$C$86,MATCH(D5143,Map!$A$2:$A$86,0),0))</f>
        <v>1.55</v>
      </c>
      <c r="Z5143" s="7">
        <f>IF(INDEX(Map!$D$2:$D$86,MATCH(D5143,Map!$A$2:$A$86,0),0)="","N/A",E5143*INDEX(Map!$D$2:$D$86,MATCH(D5143,Map!$A$2:$A$86,0),0))</f>
        <v>0.95</v>
      </c>
      <c r="AA5143" t="str">
        <f>INDEX(Map!$E$2:$E$86,MATCH(D5143,Map!$A$2:$A$86,0),0)</f>
        <v>SCCT</v>
      </c>
    </row>
    <row r="5144" spans="1:27" x14ac:dyDescent="0.25">
      <c r="A5144" s="1" t="s">
        <v>123</v>
      </c>
      <c r="B5144" s="1" t="s">
        <v>108</v>
      </c>
      <c r="C5144" s="1">
        <v>19</v>
      </c>
      <c r="D5144" s="1" t="s">
        <v>41</v>
      </c>
      <c r="E5144" s="1">
        <v>4.9000000000000004</v>
      </c>
      <c r="F5144" s="1">
        <v>0</v>
      </c>
      <c r="G5144" s="1">
        <v>4.2</v>
      </c>
      <c r="H5144" s="1">
        <v>3</v>
      </c>
      <c r="I5144" s="1">
        <v>54.4</v>
      </c>
      <c r="J5144" s="1">
        <v>11217</v>
      </c>
      <c r="K5144" s="1">
        <v>38</v>
      </c>
      <c r="L5144" s="1">
        <v>432.1</v>
      </c>
      <c r="M5144" s="1">
        <v>235</v>
      </c>
      <c r="N5144" s="1">
        <v>1</v>
      </c>
      <c r="O5144" s="1">
        <v>34</v>
      </c>
      <c r="P5144" s="1">
        <v>0</v>
      </c>
      <c r="Q5144" s="1">
        <v>17</v>
      </c>
      <c r="R5144" s="1">
        <v>52.04</v>
      </c>
      <c r="S5144" s="1">
        <v>59</v>
      </c>
      <c r="T5144" s="1">
        <v>286</v>
      </c>
      <c r="U5144" s="3" t="str">
        <f t="shared" si="80"/>
        <v>2017Plan</v>
      </c>
      <c r="V5144" s="2">
        <f>DATE(A5144,INDEX(Map!$H$1:$H$12,MATCH(B5144,Map!$G$1:$G$12,0),0),1)</f>
        <v>44228</v>
      </c>
      <c r="W5144" t="str">
        <f>IF(AND(V5144&gt;=Map!$K$2,V5144&lt;=Map!$L$2),"Base",IF(AND(V5144&gt;=Map!$K$3,V5144&lt;=Map!$L$3),"Fcst","N/A"))</f>
        <v>N/A</v>
      </c>
      <c r="X5144" t="str">
        <f>INDEX(Map!$B$2:$B$86,MATCH(D5144,Map!$A$2:$A$86,0),0)</f>
        <v>Brown 7</v>
      </c>
      <c r="Y5144" s="7">
        <f>IF(INDEX(Map!$C$2:$C$86,MATCH(D5144,Map!$A$2:$A$86,0),0)="","N/A",E5144*INDEX(Map!$C$2:$C$86,MATCH(D5144,Map!$A$2:$A$86,0),0))</f>
        <v>3.0380000000000003</v>
      </c>
      <c r="Z5144" s="7">
        <f>IF(INDEX(Map!$D$2:$D$86,MATCH(D5144,Map!$A$2:$A$86,0),0)="","N/A",E5144*INDEX(Map!$D$2:$D$86,MATCH(D5144,Map!$A$2:$A$86,0),0))</f>
        <v>1.8620000000000001</v>
      </c>
      <c r="AA5144" t="str">
        <f>INDEX(Map!$E$2:$E$86,MATCH(D5144,Map!$A$2:$A$86,0),0)</f>
        <v>SCCT</v>
      </c>
    </row>
    <row r="5145" spans="1:27" x14ac:dyDescent="0.25">
      <c r="A5145" s="1" t="s">
        <v>123</v>
      </c>
      <c r="B5145" s="1" t="s">
        <v>108</v>
      </c>
      <c r="C5145" s="1">
        <v>20</v>
      </c>
      <c r="D5145" s="1" t="s">
        <v>42</v>
      </c>
      <c r="E5145" s="1">
        <v>0.6</v>
      </c>
      <c r="F5145" s="1">
        <v>0</v>
      </c>
      <c r="G5145" s="1">
        <v>0.7</v>
      </c>
      <c r="H5145" s="1">
        <v>2</v>
      </c>
      <c r="I5145" s="1">
        <v>9.8000000000000007</v>
      </c>
      <c r="J5145" s="1">
        <v>16172</v>
      </c>
      <c r="K5145" s="1">
        <v>11</v>
      </c>
      <c r="L5145" s="1">
        <v>432.1</v>
      </c>
      <c r="M5145" s="1">
        <v>42</v>
      </c>
      <c r="N5145" s="1">
        <v>0</v>
      </c>
      <c r="O5145" s="1">
        <v>1</v>
      </c>
      <c r="P5145" s="1">
        <v>0</v>
      </c>
      <c r="Q5145" s="1">
        <v>0</v>
      </c>
      <c r="R5145" s="1">
        <v>69.89</v>
      </c>
      <c r="S5145" s="1">
        <v>70.95</v>
      </c>
      <c r="T5145" s="1">
        <v>43</v>
      </c>
      <c r="U5145" s="3" t="str">
        <f t="shared" si="80"/>
        <v>2017Plan</v>
      </c>
      <c r="V5145" s="2">
        <f>DATE(A5145,INDEX(Map!$H$1:$H$12,MATCH(B5145,Map!$G$1:$G$12,0),0),1)</f>
        <v>44228</v>
      </c>
      <c r="W5145" t="str">
        <f>IF(AND(V5145&gt;=Map!$K$2,V5145&lt;=Map!$L$2),"Base",IF(AND(V5145&gt;=Map!$K$3,V5145&lt;=Map!$L$3),"Fcst","N/A"))</f>
        <v>N/A</v>
      </c>
      <c r="X5145" t="str">
        <f>INDEX(Map!$B$2:$B$86,MATCH(D5145,Map!$A$2:$A$86,0),0)</f>
        <v>Brown 8</v>
      </c>
      <c r="Y5145" s="7">
        <f>IF(INDEX(Map!$C$2:$C$86,MATCH(D5145,Map!$A$2:$A$86,0),0)="","N/A",E5145*INDEX(Map!$C$2:$C$86,MATCH(D5145,Map!$A$2:$A$86,0),0))</f>
        <v>0.6</v>
      </c>
      <c r="Z5145" s="7" t="str">
        <f>IF(INDEX(Map!$D$2:$D$86,MATCH(D5145,Map!$A$2:$A$86,0),0)="","N/A",E5145*INDEX(Map!$D$2:$D$86,MATCH(D5145,Map!$A$2:$A$86,0),0))</f>
        <v>N/A</v>
      </c>
      <c r="AA5145" t="str">
        <f>INDEX(Map!$E$2:$E$86,MATCH(D5145,Map!$A$2:$A$86,0),0)</f>
        <v>SCCT</v>
      </c>
    </row>
    <row r="5146" spans="1:27" x14ac:dyDescent="0.25">
      <c r="A5146" s="1" t="s">
        <v>123</v>
      </c>
      <c r="B5146" s="1" t="s">
        <v>108</v>
      </c>
      <c r="C5146" s="1">
        <v>21</v>
      </c>
      <c r="D5146" s="1" t="s">
        <v>43</v>
      </c>
      <c r="E5146" s="1">
        <v>0</v>
      </c>
      <c r="F5146" s="1">
        <v>0</v>
      </c>
      <c r="G5146" s="1">
        <v>0</v>
      </c>
      <c r="H5146" s="1">
        <v>0</v>
      </c>
      <c r="I5146" s="1">
        <v>0</v>
      </c>
      <c r="J5146" s="1">
        <v>0</v>
      </c>
      <c r="K5146" s="1">
        <v>0</v>
      </c>
      <c r="L5146" s="1">
        <v>0</v>
      </c>
      <c r="M5146" s="1">
        <v>0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S5146" s="1">
        <v>0</v>
      </c>
      <c r="T5146" s="1">
        <v>0</v>
      </c>
      <c r="U5146" s="3" t="str">
        <f t="shared" si="80"/>
        <v>2017Plan</v>
      </c>
      <c r="V5146" s="2">
        <f>DATE(A5146,INDEX(Map!$H$1:$H$12,MATCH(B5146,Map!$G$1:$G$12,0),0),1)</f>
        <v>44228</v>
      </c>
      <c r="W5146" t="str">
        <f>IF(AND(V5146&gt;=Map!$K$2,V5146&lt;=Map!$L$2),"Base",IF(AND(V5146&gt;=Map!$K$3,V5146&lt;=Map!$L$3),"Fcst","N/A"))</f>
        <v>N/A</v>
      </c>
      <c r="X5146" t="str">
        <f>INDEX(Map!$B$2:$B$86,MATCH(D5146,Map!$A$2:$A$86,0),0)</f>
        <v>Brown 8</v>
      </c>
      <c r="Y5146" s="7">
        <f>IF(INDEX(Map!$C$2:$C$86,MATCH(D5146,Map!$A$2:$A$86,0),0)="","N/A",E5146*INDEX(Map!$C$2:$C$86,MATCH(D5146,Map!$A$2:$A$86,0),0))</f>
        <v>0</v>
      </c>
      <c r="Z5146" s="7" t="str">
        <f>IF(INDEX(Map!$D$2:$D$86,MATCH(D5146,Map!$A$2:$A$86,0),0)="","N/A",E5146*INDEX(Map!$D$2:$D$86,MATCH(D5146,Map!$A$2:$A$86,0),0))</f>
        <v>N/A</v>
      </c>
      <c r="AA5146" t="str">
        <f>INDEX(Map!$E$2:$E$86,MATCH(D5146,Map!$A$2:$A$86,0),0)</f>
        <v>SCCT</v>
      </c>
    </row>
    <row r="5147" spans="1:27" x14ac:dyDescent="0.25">
      <c r="A5147" s="1" t="s">
        <v>123</v>
      </c>
      <c r="B5147" s="1" t="s">
        <v>108</v>
      </c>
      <c r="C5147" s="1">
        <v>22</v>
      </c>
      <c r="D5147" s="1" t="s">
        <v>44</v>
      </c>
      <c r="E5147" s="1">
        <v>0.4</v>
      </c>
      <c r="F5147" s="1">
        <v>0</v>
      </c>
      <c r="G5147" s="1">
        <v>0.4</v>
      </c>
      <c r="H5147" s="1">
        <v>1</v>
      </c>
      <c r="I5147" s="1">
        <v>6</v>
      </c>
      <c r="J5147" s="1">
        <v>16691</v>
      </c>
      <c r="K5147" s="1">
        <v>7</v>
      </c>
      <c r="L5147" s="1">
        <v>432.1</v>
      </c>
      <c r="M5147" s="1">
        <v>26</v>
      </c>
      <c r="N5147" s="1">
        <v>0</v>
      </c>
      <c r="O5147" s="1">
        <v>0</v>
      </c>
      <c r="P5147" s="1">
        <v>0</v>
      </c>
      <c r="Q5147" s="1">
        <v>0</v>
      </c>
      <c r="R5147" s="1">
        <v>72.13</v>
      </c>
      <c r="S5147" s="1">
        <v>73.14</v>
      </c>
      <c r="T5147" s="1">
        <v>26</v>
      </c>
      <c r="U5147" s="3" t="str">
        <f t="shared" si="80"/>
        <v>2017Plan</v>
      </c>
      <c r="V5147" s="2">
        <f>DATE(A5147,INDEX(Map!$H$1:$H$12,MATCH(B5147,Map!$G$1:$G$12,0),0),1)</f>
        <v>44228</v>
      </c>
      <c r="W5147" t="str">
        <f>IF(AND(V5147&gt;=Map!$K$2,V5147&lt;=Map!$L$2),"Base",IF(AND(V5147&gt;=Map!$K$3,V5147&lt;=Map!$L$3),"Fcst","N/A"))</f>
        <v>N/A</v>
      </c>
      <c r="X5147" t="str">
        <f>INDEX(Map!$B$2:$B$86,MATCH(D5147,Map!$A$2:$A$86,0),0)</f>
        <v>Brown 9</v>
      </c>
      <c r="Y5147" s="7">
        <f>IF(INDEX(Map!$C$2:$C$86,MATCH(D5147,Map!$A$2:$A$86,0),0)="","N/A",E5147*INDEX(Map!$C$2:$C$86,MATCH(D5147,Map!$A$2:$A$86,0),0))</f>
        <v>0.4</v>
      </c>
      <c r="Z5147" s="7" t="str">
        <f>IF(INDEX(Map!$D$2:$D$86,MATCH(D5147,Map!$A$2:$A$86,0),0)="","N/A",E5147*INDEX(Map!$D$2:$D$86,MATCH(D5147,Map!$A$2:$A$86,0),0))</f>
        <v>N/A</v>
      </c>
      <c r="AA5147" t="str">
        <f>INDEX(Map!$E$2:$E$86,MATCH(D5147,Map!$A$2:$A$86,0),0)</f>
        <v>SCCT</v>
      </c>
    </row>
    <row r="5148" spans="1:27" x14ac:dyDescent="0.25">
      <c r="A5148" s="1" t="s">
        <v>123</v>
      </c>
      <c r="B5148" s="1" t="s">
        <v>108</v>
      </c>
      <c r="C5148" s="1">
        <v>23</v>
      </c>
      <c r="D5148" s="1" t="s">
        <v>45</v>
      </c>
      <c r="E5148" s="1">
        <v>0</v>
      </c>
      <c r="F5148" s="1">
        <v>0</v>
      </c>
      <c r="G5148" s="1">
        <v>0</v>
      </c>
      <c r="H5148" s="1">
        <v>0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0</v>
      </c>
      <c r="O5148" s="1">
        <v>0</v>
      </c>
      <c r="P5148" s="1">
        <v>0</v>
      </c>
      <c r="Q5148" s="1">
        <v>0</v>
      </c>
      <c r="R5148" s="1">
        <v>0</v>
      </c>
      <c r="S5148" s="1">
        <v>0</v>
      </c>
      <c r="T5148" s="1">
        <v>0</v>
      </c>
      <c r="U5148" s="3" t="str">
        <f t="shared" si="80"/>
        <v>2017Plan</v>
      </c>
      <c r="V5148" s="2">
        <f>DATE(A5148,INDEX(Map!$H$1:$H$12,MATCH(B5148,Map!$G$1:$G$12,0),0),1)</f>
        <v>44228</v>
      </c>
      <c r="W5148" t="str">
        <f>IF(AND(V5148&gt;=Map!$K$2,V5148&lt;=Map!$L$2),"Base",IF(AND(V5148&gt;=Map!$K$3,V5148&lt;=Map!$L$3),"Fcst","N/A"))</f>
        <v>N/A</v>
      </c>
      <c r="X5148" t="str">
        <f>INDEX(Map!$B$2:$B$86,MATCH(D5148,Map!$A$2:$A$86,0),0)</f>
        <v>Brown 9</v>
      </c>
      <c r="Y5148" s="7">
        <f>IF(INDEX(Map!$C$2:$C$86,MATCH(D5148,Map!$A$2:$A$86,0),0)="","N/A",E5148*INDEX(Map!$C$2:$C$86,MATCH(D5148,Map!$A$2:$A$86,0),0))</f>
        <v>0</v>
      </c>
      <c r="Z5148" s="7" t="str">
        <f>IF(INDEX(Map!$D$2:$D$86,MATCH(D5148,Map!$A$2:$A$86,0),0)="","N/A",E5148*INDEX(Map!$D$2:$D$86,MATCH(D5148,Map!$A$2:$A$86,0),0))</f>
        <v>N/A</v>
      </c>
      <c r="AA5148" t="str">
        <f>INDEX(Map!$E$2:$E$86,MATCH(D5148,Map!$A$2:$A$86,0),0)</f>
        <v>SCCT</v>
      </c>
    </row>
    <row r="5149" spans="1:27" x14ac:dyDescent="0.25">
      <c r="A5149" s="1" t="s">
        <v>123</v>
      </c>
      <c r="B5149" s="1" t="s">
        <v>108</v>
      </c>
      <c r="C5149" s="1">
        <v>24</v>
      </c>
      <c r="D5149" s="1" t="s">
        <v>46</v>
      </c>
      <c r="E5149" s="1">
        <v>1.2</v>
      </c>
      <c r="F5149" s="1">
        <v>0</v>
      </c>
      <c r="G5149" s="1">
        <v>1.3</v>
      </c>
      <c r="H5149" s="1">
        <v>2</v>
      </c>
      <c r="I5149" s="1">
        <v>20.7</v>
      </c>
      <c r="J5149" s="1">
        <v>16612</v>
      </c>
      <c r="K5149" s="1">
        <v>24</v>
      </c>
      <c r="L5149" s="1">
        <v>432.2</v>
      </c>
      <c r="M5149" s="1">
        <v>89</v>
      </c>
      <c r="N5149" s="1">
        <v>0</v>
      </c>
      <c r="O5149" s="1">
        <v>1</v>
      </c>
      <c r="P5149" s="1">
        <v>0</v>
      </c>
      <c r="Q5149" s="1">
        <v>0</v>
      </c>
      <c r="R5149" s="1">
        <v>71.790000000000006</v>
      </c>
      <c r="S5149" s="1">
        <v>72.239999999999995</v>
      </c>
      <c r="T5149" s="1">
        <v>90</v>
      </c>
      <c r="U5149" s="3" t="str">
        <f t="shared" si="80"/>
        <v>2017Plan</v>
      </c>
      <c r="V5149" s="2">
        <f>DATE(A5149,INDEX(Map!$H$1:$H$12,MATCH(B5149,Map!$G$1:$G$12,0),0),1)</f>
        <v>44228</v>
      </c>
      <c r="W5149" t="str">
        <f>IF(AND(V5149&gt;=Map!$K$2,V5149&lt;=Map!$L$2),"Base",IF(AND(V5149&gt;=Map!$K$3,V5149&lt;=Map!$L$3),"Fcst","N/A"))</f>
        <v>N/A</v>
      </c>
      <c r="X5149" t="str">
        <f>INDEX(Map!$B$2:$B$86,MATCH(D5149,Map!$A$2:$A$86,0),0)</f>
        <v>Brown 10</v>
      </c>
      <c r="Y5149" s="7">
        <f>IF(INDEX(Map!$C$2:$C$86,MATCH(D5149,Map!$A$2:$A$86,0),0)="","N/A",E5149*INDEX(Map!$C$2:$C$86,MATCH(D5149,Map!$A$2:$A$86,0),0))</f>
        <v>1.2</v>
      </c>
      <c r="Z5149" s="7" t="str">
        <f>IF(INDEX(Map!$D$2:$D$86,MATCH(D5149,Map!$A$2:$A$86,0),0)="","N/A",E5149*INDEX(Map!$D$2:$D$86,MATCH(D5149,Map!$A$2:$A$86,0),0))</f>
        <v>N/A</v>
      </c>
      <c r="AA5149" t="str">
        <f>INDEX(Map!$E$2:$E$86,MATCH(D5149,Map!$A$2:$A$86,0),0)</f>
        <v>SCCT</v>
      </c>
    </row>
    <row r="5150" spans="1:27" x14ac:dyDescent="0.25">
      <c r="A5150" s="1" t="s">
        <v>123</v>
      </c>
      <c r="B5150" s="1" t="s">
        <v>108</v>
      </c>
      <c r="C5150" s="1">
        <v>25</v>
      </c>
      <c r="D5150" s="1" t="s">
        <v>47</v>
      </c>
      <c r="E5150" s="1">
        <v>0</v>
      </c>
      <c r="F5150" s="1">
        <v>0</v>
      </c>
      <c r="G5150" s="1">
        <v>0</v>
      </c>
      <c r="H5150" s="1">
        <v>0</v>
      </c>
      <c r="I5150" s="1">
        <v>0</v>
      </c>
      <c r="J5150" s="1">
        <v>0</v>
      </c>
      <c r="K5150" s="1">
        <v>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S5150" s="1">
        <v>0</v>
      </c>
      <c r="T5150" s="1">
        <v>0</v>
      </c>
      <c r="U5150" s="3" t="str">
        <f t="shared" si="80"/>
        <v>2017Plan</v>
      </c>
      <c r="V5150" s="2">
        <f>DATE(A5150,INDEX(Map!$H$1:$H$12,MATCH(B5150,Map!$G$1:$G$12,0),0),1)</f>
        <v>44228</v>
      </c>
      <c r="W5150" t="str">
        <f>IF(AND(V5150&gt;=Map!$K$2,V5150&lt;=Map!$L$2),"Base",IF(AND(V5150&gt;=Map!$K$3,V5150&lt;=Map!$L$3),"Fcst","N/A"))</f>
        <v>N/A</v>
      </c>
      <c r="X5150" t="str">
        <f>INDEX(Map!$B$2:$B$86,MATCH(D5150,Map!$A$2:$A$86,0),0)</f>
        <v>Brown 10</v>
      </c>
      <c r="Y5150" s="7">
        <f>IF(INDEX(Map!$C$2:$C$86,MATCH(D5150,Map!$A$2:$A$86,0),0)="","N/A",E5150*INDEX(Map!$C$2:$C$86,MATCH(D5150,Map!$A$2:$A$86,0),0))</f>
        <v>0</v>
      </c>
      <c r="Z5150" s="7" t="str">
        <f>IF(INDEX(Map!$D$2:$D$86,MATCH(D5150,Map!$A$2:$A$86,0),0)="","N/A",E5150*INDEX(Map!$D$2:$D$86,MATCH(D5150,Map!$A$2:$A$86,0),0))</f>
        <v>N/A</v>
      </c>
      <c r="AA5150" t="str">
        <f>INDEX(Map!$E$2:$E$86,MATCH(D5150,Map!$A$2:$A$86,0),0)</f>
        <v>SCCT</v>
      </c>
    </row>
    <row r="5151" spans="1:27" x14ac:dyDescent="0.25">
      <c r="A5151" s="1" t="s">
        <v>123</v>
      </c>
      <c r="B5151" s="1" t="s">
        <v>108</v>
      </c>
      <c r="C5151" s="1">
        <v>26</v>
      </c>
      <c r="D5151" s="1" t="s">
        <v>48</v>
      </c>
      <c r="E5151" s="1">
        <v>0.3</v>
      </c>
      <c r="F5151" s="1">
        <v>0</v>
      </c>
      <c r="G5151" s="1">
        <v>0.4</v>
      </c>
      <c r="H5151" s="1">
        <v>1</v>
      </c>
      <c r="I5151" s="1">
        <v>5.3</v>
      </c>
      <c r="J5151" s="1">
        <v>16106</v>
      </c>
      <c r="K5151" s="1">
        <v>6</v>
      </c>
      <c r="L5151" s="1">
        <v>432.2</v>
      </c>
      <c r="M5151" s="1">
        <v>23</v>
      </c>
      <c r="N5151" s="1">
        <v>0</v>
      </c>
      <c r="O5151" s="1">
        <v>0</v>
      </c>
      <c r="P5151" s="1">
        <v>0</v>
      </c>
      <c r="Q5151" s="1">
        <v>0</v>
      </c>
      <c r="R5151" s="1">
        <v>69.599999999999994</v>
      </c>
      <c r="S5151" s="1">
        <v>70.44</v>
      </c>
      <c r="T5151" s="1">
        <v>23</v>
      </c>
      <c r="U5151" s="3" t="str">
        <f t="shared" si="80"/>
        <v>2017Plan</v>
      </c>
      <c r="V5151" s="2">
        <f>DATE(A5151,INDEX(Map!$H$1:$H$12,MATCH(B5151,Map!$G$1:$G$12,0),0),1)</f>
        <v>44228</v>
      </c>
      <c r="W5151" t="str">
        <f>IF(AND(V5151&gt;=Map!$K$2,V5151&lt;=Map!$L$2),"Base",IF(AND(V5151&gt;=Map!$K$3,V5151&lt;=Map!$L$3),"Fcst","N/A"))</f>
        <v>N/A</v>
      </c>
      <c r="X5151" t="str">
        <f>INDEX(Map!$B$2:$B$86,MATCH(D5151,Map!$A$2:$A$86,0),0)</f>
        <v>Brown 11</v>
      </c>
      <c r="Y5151" s="7">
        <f>IF(INDEX(Map!$C$2:$C$86,MATCH(D5151,Map!$A$2:$A$86,0),0)="","N/A",E5151*INDEX(Map!$C$2:$C$86,MATCH(D5151,Map!$A$2:$A$86,0),0))</f>
        <v>0.3</v>
      </c>
      <c r="Z5151" s="7" t="str">
        <f>IF(INDEX(Map!$D$2:$D$86,MATCH(D5151,Map!$A$2:$A$86,0),0)="","N/A",E5151*INDEX(Map!$D$2:$D$86,MATCH(D5151,Map!$A$2:$A$86,0),0))</f>
        <v>N/A</v>
      </c>
      <c r="AA5151" t="str">
        <f>INDEX(Map!$E$2:$E$86,MATCH(D5151,Map!$A$2:$A$86,0),0)</f>
        <v>SCCT</v>
      </c>
    </row>
    <row r="5152" spans="1:27" x14ac:dyDescent="0.25">
      <c r="A5152" s="1" t="s">
        <v>123</v>
      </c>
      <c r="B5152" s="1" t="s">
        <v>108</v>
      </c>
      <c r="C5152" s="1">
        <v>27</v>
      </c>
      <c r="D5152" s="1" t="s">
        <v>49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  <c r="J5152" s="1">
        <v>0</v>
      </c>
      <c r="K5152" s="1">
        <v>0</v>
      </c>
      <c r="L5152" s="1">
        <v>0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  <c r="S5152" s="1">
        <v>0</v>
      </c>
      <c r="T5152" s="1">
        <v>0</v>
      </c>
      <c r="U5152" s="3" t="str">
        <f t="shared" si="80"/>
        <v>2017Plan</v>
      </c>
      <c r="V5152" s="2">
        <f>DATE(A5152,INDEX(Map!$H$1:$H$12,MATCH(B5152,Map!$G$1:$G$12,0),0),1)</f>
        <v>44228</v>
      </c>
      <c r="W5152" t="str">
        <f>IF(AND(V5152&gt;=Map!$K$2,V5152&lt;=Map!$L$2),"Base",IF(AND(V5152&gt;=Map!$K$3,V5152&lt;=Map!$L$3),"Fcst","N/A"))</f>
        <v>N/A</v>
      </c>
      <c r="X5152" t="str">
        <f>INDEX(Map!$B$2:$B$86,MATCH(D5152,Map!$A$2:$A$86,0),0)</f>
        <v>Brown 11</v>
      </c>
      <c r="Y5152" s="7">
        <f>IF(INDEX(Map!$C$2:$C$86,MATCH(D5152,Map!$A$2:$A$86,0),0)="","N/A",E5152*INDEX(Map!$C$2:$C$86,MATCH(D5152,Map!$A$2:$A$86,0),0))</f>
        <v>0</v>
      </c>
      <c r="Z5152" s="7" t="str">
        <f>IF(INDEX(Map!$D$2:$D$86,MATCH(D5152,Map!$A$2:$A$86,0),0)="","N/A",E5152*INDEX(Map!$D$2:$D$86,MATCH(D5152,Map!$A$2:$A$86,0),0))</f>
        <v>N/A</v>
      </c>
      <c r="AA5152" t="str">
        <f>INDEX(Map!$E$2:$E$86,MATCH(D5152,Map!$A$2:$A$86,0),0)</f>
        <v>SCCT</v>
      </c>
    </row>
    <row r="5153" spans="1:27" x14ac:dyDescent="0.25">
      <c r="A5153" s="1" t="s">
        <v>123</v>
      </c>
      <c r="B5153" s="1" t="s">
        <v>108</v>
      </c>
      <c r="C5153" s="1">
        <v>28</v>
      </c>
      <c r="D5153" s="1" t="s">
        <v>50</v>
      </c>
      <c r="E5153" s="1">
        <v>7.7</v>
      </c>
      <c r="F5153" s="1">
        <v>0</v>
      </c>
      <c r="G5153" s="1">
        <v>6.5</v>
      </c>
      <c r="H5153" s="1">
        <v>8</v>
      </c>
      <c r="I5153" s="1">
        <v>94</v>
      </c>
      <c r="J5153" s="1">
        <v>12225</v>
      </c>
      <c r="K5153" s="1">
        <v>77</v>
      </c>
      <c r="L5153" s="1">
        <v>432.1</v>
      </c>
      <c r="M5153" s="1">
        <v>406</v>
      </c>
      <c r="N5153" s="1">
        <v>0</v>
      </c>
      <c r="O5153" s="1">
        <v>2</v>
      </c>
      <c r="P5153" s="1">
        <v>0</v>
      </c>
      <c r="Q5153" s="1">
        <v>0</v>
      </c>
      <c r="R5153" s="1">
        <v>52.83</v>
      </c>
      <c r="S5153" s="1">
        <v>53.03</v>
      </c>
      <c r="T5153" s="1">
        <v>408</v>
      </c>
      <c r="U5153" s="3" t="str">
        <f t="shared" si="80"/>
        <v>2017Plan</v>
      </c>
      <c r="V5153" s="2">
        <f>DATE(A5153,INDEX(Map!$H$1:$H$12,MATCH(B5153,Map!$G$1:$G$12,0),0),1)</f>
        <v>44228</v>
      </c>
      <c r="W5153" t="str">
        <f>IF(AND(V5153&gt;=Map!$K$2,V5153&lt;=Map!$L$2),"Base",IF(AND(V5153&gt;=Map!$K$3,V5153&lt;=Map!$L$3),"Fcst","N/A"))</f>
        <v>N/A</v>
      </c>
      <c r="X5153" t="str">
        <f>INDEX(Map!$B$2:$B$86,MATCH(D5153,Map!$A$2:$A$86,0),0)</f>
        <v>Paddys Run 13</v>
      </c>
      <c r="Y5153" s="7">
        <f>IF(INDEX(Map!$C$2:$C$86,MATCH(D5153,Map!$A$2:$A$86,0),0)="","N/A",E5153*INDEX(Map!$C$2:$C$86,MATCH(D5153,Map!$A$2:$A$86,0),0))</f>
        <v>3.6189999999999998</v>
      </c>
      <c r="Z5153" s="7">
        <f>IF(INDEX(Map!$D$2:$D$86,MATCH(D5153,Map!$A$2:$A$86,0),0)="","N/A",E5153*INDEX(Map!$D$2:$D$86,MATCH(D5153,Map!$A$2:$A$86,0),0))</f>
        <v>4.0810000000000004</v>
      </c>
      <c r="AA5153" t="str">
        <f>INDEX(Map!$E$2:$E$86,MATCH(D5153,Map!$A$2:$A$86,0),0)</f>
        <v>SCCT</v>
      </c>
    </row>
    <row r="5154" spans="1:27" x14ac:dyDescent="0.25">
      <c r="A5154" s="1" t="s">
        <v>123</v>
      </c>
      <c r="B5154" s="1" t="s">
        <v>108</v>
      </c>
      <c r="C5154" s="1">
        <v>29</v>
      </c>
      <c r="D5154" s="1" t="s">
        <v>51</v>
      </c>
      <c r="E5154" s="1">
        <v>14.3</v>
      </c>
      <c r="F5154" s="1">
        <v>0</v>
      </c>
      <c r="G5154" s="1">
        <v>11.9</v>
      </c>
      <c r="H5154" s="1">
        <v>11</v>
      </c>
      <c r="I5154" s="1">
        <v>158.80000000000001</v>
      </c>
      <c r="J5154" s="1">
        <v>11125</v>
      </c>
      <c r="K5154" s="1">
        <v>102</v>
      </c>
      <c r="L5154" s="1">
        <v>432.1</v>
      </c>
      <c r="M5154" s="1">
        <v>686</v>
      </c>
      <c r="N5154" s="1">
        <v>0</v>
      </c>
      <c r="O5154" s="1">
        <v>2</v>
      </c>
      <c r="P5154" s="1">
        <v>0</v>
      </c>
      <c r="Q5154" s="1">
        <v>0</v>
      </c>
      <c r="R5154" s="1">
        <v>48.08</v>
      </c>
      <c r="S5154" s="1">
        <v>48.22</v>
      </c>
      <c r="T5154" s="1">
        <v>688</v>
      </c>
      <c r="U5154" s="3" t="str">
        <f t="shared" si="80"/>
        <v>2017Plan</v>
      </c>
      <c r="V5154" s="2">
        <f>DATE(A5154,INDEX(Map!$H$1:$H$12,MATCH(B5154,Map!$G$1:$G$12,0),0),1)</f>
        <v>44228</v>
      </c>
      <c r="W5154" t="str">
        <f>IF(AND(V5154&gt;=Map!$K$2,V5154&lt;=Map!$L$2),"Base",IF(AND(V5154&gt;=Map!$K$3,V5154&lt;=Map!$L$3),"Fcst","N/A"))</f>
        <v>N/A</v>
      </c>
      <c r="X5154" t="str">
        <f>INDEX(Map!$B$2:$B$86,MATCH(D5154,Map!$A$2:$A$86,0),0)</f>
        <v>Trimble Co 05</v>
      </c>
      <c r="Y5154" s="7">
        <f>IF(INDEX(Map!$C$2:$C$86,MATCH(D5154,Map!$A$2:$A$86,0),0)="","N/A",E5154*INDEX(Map!$C$2:$C$86,MATCH(D5154,Map!$A$2:$A$86,0),0))</f>
        <v>10.153</v>
      </c>
      <c r="Z5154" s="7">
        <f>IF(INDEX(Map!$D$2:$D$86,MATCH(D5154,Map!$A$2:$A$86,0),0)="","N/A",E5154*INDEX(Map!$D$2:$D$86,MATCH(D5154,Map!$A$2:$A$86,0),0))</f>
        <v>4.1470000000000002</v>
      </c>
      <c r="AA5154" t="str">
        <f>INDEX(Map!$E$2:$E$86,MATCH(D5154,Map!$A$2:$A$86,0),0)</f>
        <v>SCCT</v>
      </c>
    </row>
    <row r="5155" spans="1:27" x14ac:dyDescent="0.25">
      <c r="A5155" s="1" t="s">
        <v>123</v>
      </c>
      <c r="B5155" s="1" t="s">
        <v>108</v>
      </c>
      <c r="C5155" s="1">
        <v>30</v>
      </c>
      <c r="D5155" s="1" t="s">
        <v>52</v>
      </c>
      <c r="E5155" s="1">
        <v>8.9</v>
      </c>
      <c r="F5155" s="1">
        <v>0</v>
      </c>
      <c r="G5155" s="1">
        <v>7.4</v>
      </c>
      <c r="H5155" s="1">
        <v>10</v>
      </c>
      <c r="I5155" s="1">
        <v>98.2</v>
      </c>
      <c r="J5155" s="1">
        <v>11025</v>
      </c>
      <c r="K5155" s="1">
        <v>62</v>
      </c>
      <c r="L5155" s="1">
        <v>432.2</v>
      </c>
      <c r="M5155" s="1">
        <v>425</v>
      </c>
      <c r="N5155" s="1">
        <v>0</v>
      </c>
      <c r="O5155" s="1">
        <v>2</v>
      </c>
      <c r="P5155" s="1">
        <v>0</v>
      </c>
      <c r="Q5155" s="1">
        <v>0</v>
      </c>
      <c r="R5155" s="1">
        <v>47.64</v>
      </c>
      <c r="S5155" s="1">
        <v>47.86</v>
      </c>
      <c r="T5155" s="1">
        <v>426</v>
      </c>
      <c r="U5155" s="3" t="str">
        <f t="shared" si="80"/>
        <v>2017Plan</v>
      </c>
      <c r="V5155" s="2">
        <f>DATE(A5155,INDEX(Map!$H$1:$H$12,MATCH(B5155,Map!$G$1:$G$12,0),0),1)</f>
        <v>44228</v>
      </c>
      <c r="W5155" t="str">
        <f>IF(AND(V5155&gt;=Map!$K$2,V5155&lt;=Map!$L$2),"Base",IF(AND(V5155&gt;=Map!$K$3,V5155&lt;=Map!$L$3),"Fcst","N/A"))</f>
        <v>N/A</v>
      </c>
      <c r="X5155" t="str">
        <f>INDEX(Map!$B$2:$B$86,MATCH(D5155,Map!$A$2:$A$86,0),0)</f>
        <v>Trimble Co 06</v>
      </c>
      <c r="Y5155" s="7">
        <f>IF(INDEX(Map!$C$2:$C$86,MATCH(D5155,Map!$A$2:$A$86,0),0)="","N/A",E5155*INDEX(Map!$C$2:$C$86,MATCH(D5155,Map!$A$2:$A$86,0),0))</f>
        <v>6.319</v>
      </c>
      <c r="Z5155" s="7">
        <f>IF(INDEX(Map!$D$2:$D$86,MATCH(D5155,Map!$A$2:$A$86,0),0)="","N/A",E5155*INDEX(Map!$D$2:$D$86,MATCH(D5155,Map!$A$2:$A$86,0),0))</f>
        <v>2.581</v>
      </c>
      <c r="AA5155" t="str">
        <f>INDEX(Map!$E$2:$E$86,MATCH(D5155,Map!$A$2:$A$86,0),0)</f>
        <v>SCCT</v>
      </c>
    </row>
    <row r="5156" spans="1:27" x14ac:dyDescent="0.25">
      <c r="A5156" s="1" t="s">
        <v>123</v>
      </c>
      <c r="B5156" s="1" t="s">
        <v>108</v>
      </c>
      <c r="C5156" s="1">
        <v>31</v>
      </c>
      <c r="D5156" s="1" t="s">
        <v>53</v>
      </c>
      <c r="E5156" s="1">
        <v>6</v>
      </c>
      <c r="F5156" s="1">
        <v>0</v>
      </c>
      <c r="G5156" s="1">
        <v>5</v>
      </c>
      <c r="H5156" s="1">
        <v>10</v>
      </c>
      <c r="I5156" s="1">
        <v>67.099999999999994</v>
      </c>
      <c r="J5156" s="1">
        <v>11095</v>
      </c>
      <c r="K5156" s="1">
        <v>43</v>
      </c>
      <c r="L5156" s="1">
        <v>432.1</v>
      </c>
      <c r="M5156" s="1">
        <v>290</v>
      </c>
      <c r="N5156" s="1">
        <v>0</v>
      </c>
      <c r="O5156" s="1">
        <v>2</v>
      </c>
      <c r="P5156" s="1">
        <v>0</v>
      </c>
      <c r="Q5156" s="1">
        <v>0</v>
      </c>
      <c r="R5156" s="1">
        <v>47.95</v>
      </c>
      <c r="S5156" s="1">
        <v>48.26</v>
      </c>
      <c r="T5156" s="1">
        <v>292</v>
      </c>
      <c r="U5156" s="3" t="str">
        <f t="shared" si="80"/>
        <v>2017Plan</v>
      </c>
      <c r="V5156" s="2">
        <f>DATE(A5156,INDEX(Map!$H$1:$H$12,MATCH(B5156,Map!$G$1:$G$12,0),0),1)</f>
        <v>44228</v>
      </c>
      <c r="W5156" t="str">
        <f>IF(AND(V5156&gt;=Map!$K$2,V5156&lt;=Map!$L$2),"Base",IF(AND(V5156&gt;=Map!$K$3,V5156&lt;=Map!$L$3),"Fcst","N/A"))</f>
        <v>N/A</v>
      </c>
      <c r="X5156" t="str">
        <f>INDEX(Map!$B$2:$B$86,MATCH(D5156,Map!$A$2:$A$86,0),0)</f>
        <v>Trimble Co 07</v>
      </c>
      <c r="Y5156" s="7">
        <f>IF(INDEX(Map!$C$2:$C$86,MATCH(D5156,Map!$A$2:$A$86,0),0)="","N/A",E5156*INDEX(Map!$C$2:$C$86,MATCH(D5156,Map!$A$2:$A$86,0),0))</f>
        <v>3.7800000000000002</v>
      </c>
      <c r="Z5156" s="7">
        <f>IF(INDEX(Map!$D$2:$D$86,MATCH(D5156,Map!$A$2:$A$86,0),0)="","N/A",E5156*INDEX(Map!$D$2:$D$86,MATCH(D5156,Map!$A$2:$A$86,0),0))</f>
        <v>2.2199999999999998</v>
      </c>
      <c r="AA5156" t="str">
        <f>INDEX(Map!$E$2:$E$86,MATCH(D5156,Map!$A$2:$A$86,0),0)</f>
        <v>SCCT</v>
      </c>
    </row>
    <row r="5157" spans="1:27" x14ac:dyDescent="0.25">
      <c r="A5157" s="1" t="s">
        <v>123</v>
      </c>
      <c r="B5157" s="1" t="s">
        <v>108</v>
      </c>
      <c r="C5157" s="1">
        <v>32</v>
      </c>
      <c r="D5157" s="1" t="s">
        <v>54</v>
      </c>
      <c r="E5157" s="1">
        <v>1.6</v>
      </c>
      <c r="F5157" s="1">
        <v>0</v>
      </c>
      <c r="G5157" s="1">
        <v>1.4</v>
      </c>
      <c r="H5157" s="1">
        <v>4</v>
      </c>
      <c r="I5157" s="1">
        <v>17.8</v>
      </c>
      <c r="J5157" s="1">
        <v>10860</v>
      </c>
      <c r="K5157" s="1">
        <v>11</v>
      </c>
      <c r="L5157" s="1">
        <v>432.2</v>
      </c>
      <c r="M5157" s="1">
        <v>77</v>
      </c>
      <c r="N5157" s="1">
        <v>0</v>
      </c>
      <c r="O5157" s="1">
        <v>1</v>
      </c>
      <c r="P5157" s="1">
        <v>0</v>
      </c>
      <c r="Q5157" s="1">
        <v>0</v>
      </c>
      <c r="R5157" s="1">
        <v>46.93</v>
      </c>
      <c r="S5157" s="1">
        <v>47.38</v>
      </c>
      <c r="T5157" s="1">
        <v>77</v>
      </c>
      <c r="U5157" s="3" t="str">
        <f t="shared" si="80"/>
        <v>2017Plan</v>
      </c>
      <c r="V5157" s="2">
        <f>DATE(A5157,INDEX(Map!$H$1:$H$12,MATCH(B5157,Map!$G$1:$G$12,0),0),1)</f>
        <v>44228</v>
      </c>
      <c r="W5157" t="str">
        <f>IF(AND(V5157&gt;=Map!$K$2,V5157&lt;=Map!$L$2),"Base",IF(AND(V5157&gt;=Map!$K$3,V5157&lt;=Map!$L$3),"Fcst","N/A"))</f>
        <v>N/A</v>
      </c>
      <c r="X5157" t="str">
        <f>INDEX(Map!$B$2:$B$86,MATCH(D5157,Map!$A$2:$A$86,0),0)</f>
        <v>Trimble Co 08</v>
      </c>
      <c r="Y5157" s="7">
        <f>IF(INDEX(Map!$C$2:$C$86,MATCH(D5157,Map!$A$2:$A$86,0),0)="","N/A",E5157*INDEX(Map!$C$2:$C$86,MATCH(D5157,Map!$A$2:$A$86,0),0))</f>
        <v>1.008</v>
      </c>
      <c r="Z5157" s="7">
        <f>IF(INDEX(Map!$D$2:$D$86,MATCH(D5157,Map!$A$2:$A$86,0),0)="","N/A",E5157*INDEX(Map!$D$2:$D$86,MATCH(D5157,Map!$A$2:$A$86,0),0))</f>
        <v>0.59199999999999997</v>
      </c>
      <c r="AA5157" t="str">
        <f>INDEX(Map!$E$2:$E$86,MATCH(D5157,Map!$A$2:$A$86,0),0)</f>
        <v>SCCT</v>
      </c>
    </row>
    <row r="5158" spans="1:27" x14ac:dyDescent="0.25">
      <c r="A5158" s="1" t="s">
        <v>123</v>
      </c>
      <c r="B5158" s="1" t="s">
        <v>108</v>
      </c>
      <c r="C5158" s="1">
        <v>33</v>
      </c>
      <c r="D5158" s="1" t="s">
        <v>55</v>
      </c>
      <c r="E5158" s="1">
        <v>6.5</v>
      </c>
      <c r="F5158" s="1">
        <v>0</v>
      </c>
      <c r="G5158" s="1">
        <v>5.4</v>
      </c>
      <c r="H5158" s="1">
        <v>5</v>
      </c>
      <c r="I5158" s="1">
        <v>71</v>
      </c>
      <c r="J5158" s="1">
        <v>10908</v>
      </c>
      <c r="K5158" s="1">
        <v>44</v>
      </c>
      <c r="L5158" s="1">
        <v>432.2</v>
      </c>
      <c r="M5158" s="1">
        <v>307</v>
      </c>
      <c r="N5158" s="1">
        <v>0</v>
      </c>
      <c r="O5158" s="1">
        <v>1</v>
      </c>
      <c r="P5158" s="1">
        <v>0</v>
      </c>
      <c r="Q5158" s="1">
        <v>0</v>
      </c>
      <c r="R5158" s="1">
        <v>47.14</v>
      </c>
      <c r="S5158" s="1">
        <v>47.28</v>
      </c>
      <c r="T5158" s="1">
        <v>308</v>
      </c>
      <c r="U5158" s="3" t="str">
        <f t="shared" si="80"/>
        <v>2017Plan</v>
      </c>
      <c r="V5158" s="2">
        <f>DATE(A5158,INDEX(Map!$H$1:$H$12,MATCH(B5158,Map!$G$1:$G$12,0),0),1)</f>
        <v>44228</v>
      </c>
      <c r="W5158" t="str">
        <f>IF(AND(V5158&gt;=Map!$K$2,V5158&lt;=Map!$L$2),"Base",IF(AND(V5158&gt;=Map!$K$3,V5158&lt;=Map!$L$3),"Fcst","N/A"))</f>
        <v>N/A</v>
      </c>
      <c r="X5158" t="str">
        <f>INDEX(Map!$B$2:$B$86,MATCH(D5158,Map!$A$2:$A$86,0),0)</f>
        <v>Trimble Co 09</v>
      </c>
      <c r="Y5158" s="7">
        <f>IF(INDEX(Map!$C$2:$C$86,MATCH(D5158,Map!$A$2:$A$86,0),0)="","N/A",E5158*INDEX(Map!$C$2:$C$86,MATCH(D5158,Map!$A$2:$A$86,0),0))</f>
        <v>4.0949999999999998</v>
      </c>
      <c r="Z5158" s="7">
        <f>IF(INDEX(Map!$D$2:$D$86,MATCH(D5158,Map!$A$2:$A$86,0),0)="","N/A",E5158*INDEX(Map!$D$2:$D$86,MATCH(D5158,Map!$A$2:$A$86,0),0))</f>
        <v>2.4049999999999998</v>
      </c>
      <c r="AA5158" t="str">
        <f>INDEX(Map!$E$2:$E$86,MATCH(D5158,Map!$A$2:$A$86,0),0)</f>
        <v>SCCT</v>
      </c>
    </row>
    <row r="5159" spans="1:27" x14ac:dyDescent="0.25">
      <c r="A5159" s="1" t="s">
        <v>123</v>
      </c>
      <c r="B5159" s="1" t="s">
        <v>108</v>
      </c>
      <c r="C5159" s="1">
        <v>34</v>
      </c>
      <c r="D5159" s="1" t="s">
        <v>56</v>
      </c>
      <c r="E5159" s="1">
        <v>2.5</v>
      </c>
      <c r="F5159" s="1">
        <v>0</v>
      </c>
      <c r="G5159" s="1">
        <v>2.1</v>
      </c>
      <c r="H5159" s="1">
        <v>2</v>
      </c>
      <c r="I5159" s="1">
        <v>27.1</v>
      </c>
      <c r="J5159" s="1">
        <v>10649</v>
      </c>
      <c r="K5159" s="1">
        <v>16</v>
      </c>
      <c r="L5159" s="1">
        <v>432.1</v>
      </c>
      <c r="M5159" s="1">
        <v>117</v>
      </c>
      <c r="N5159" s="1">
        <v>0</v>
      </c>
      <c r="O5159" s="1">
        <v>0</v>
      </c>
      <c r="P5159" s="1">
        <v>0</v>
      </c>
      <c r="Q5159" s="1">
        <v>0</v>
      </c>
      <c r="R5159" s="1">
        <v>46.02</v>
      </c>
      <c r="S5159" s="1">
        <v>46.17</v>
      </c>
      <c r="T5159" s="1">
        <v>118</v>
      </c>
      <c r="U5159" s="3" t="str">
        <f t="shared" si="80"/>
        <v>2017Plan</v>
      </c>
      <c r="V5159" s="2">
        <f>DATE(A5159,INDEX(Map!$H$1:$H$12,MATCH(B5159,Map!$G$1:$G$12,0),0),1)</f>
        <v>44228</v>
      </c>
      <c r="W5159" t="str">
        <f>IF(AND(V5159&gt;=Map!$K$2,V5159&lt;=Map!$L$2),"Base",IF(AND(V5159&gt;=Map!$K$3,V5159&lt;=Map!$L$3),"Fcst","N/A"))</f>
        <v>N/A</v>
      </c>
      <c r="X5159" t="str">
        <f>INDEX(Map!$B$2:$B$86,MATCH(D5159,Map!$A$2:$A$86,0),0)</f>
        <v>Trimble Co 10</v>
      </c>
      <c r="Y5159" s="7">
        <f>IF(INDEX(Map!$C$2:$C$86,MATCH(D5159,Map!$A$2:$A$86,0),0)="","N/A",E5159*INDEX(Map!$C$2:$C$86,MATCH(D5159,Map!$A$2:$A$86,0),0))</f>
        <v>1.575</v>
      </c>
      <c r="Z5159" s="7">
        <f>IF(INDEX(Map!$D$2:$D$86,MATCH(D5159,Map!$A$2:$A$86,0),0)="","N/A",E5159*INDEX(Map!$D$2:$D$86,MATCH(D5159,Map!$A$2:$A$86,0),0))</f>
        <v>0.92500000000000004</v>
      </c>
      <c r="AA5159" t="str">
        <f>INDEX(Map!$E$2:$E$86,MATCH(D5159,Map!$A$2:$A$86,0),0)</f>
        <v>SCCT</v>
      </c>
    </row>
    <row r="5160" spans="1:27" x14ac:dyDescent="0.25">
      <c r="A5160" s="1" t="s">
        <v>123</v>
      </c>
      <c r="B5160" s="1" t="s">
        <v>108</v>
      </c>
      <c r="C5160" s="1">
        <v>35</v>
      </c>
      <c r="D5160" s="1" t="s">
        <v>57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J5160" s="1">
        <v>0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S5160" s="1">
        <v>0</v>
      </c>
      <c r="T5160" s="1">
        <v>0</v>
      </c>
      <c r="U5160" s="3" t="str">
        <f t="shared" si="80"/>
        <v>2017Plan</v>
      </c>
      <c r="V5160" s="2">
        <f>DATE(A5160,INDEX(Map!$H$1:$H$12,MATCH(B5160,Map!$G$1:$G$12,0),0),1)</f>
        <v>44228</v>
      </c>
      <c r="W5160" t="str">
        <f>IF(AND(V5160&gt;=Map!$K$2,V5160&lt;=Map!$L$2),"Base",IF(AND(V5160&gt;=Map!$K$3,V5160&lt;=Map!$L$3),"Fcst","N/A"))</f>
        <v>N/A</v>
      </c>
      <c r="X5160" t="str">
        <f>INDEX(Map!$B$2:$B$86,MATCH(D5160,Map!$A$2:$A$86,0),0)</f>
        <v>Cane Run 11</v>
      </c>
      <c r="Y5160" s="7" t="str">
        <f>IF(INDEX(Map!$C$2:$C$86,MATCH(D5160,Map!$A$2:$A$86,0),0)="","N/A",E5160*INDEX(Map!$C$2:$C$86,MATCH(D5160,Map!$A$2:$A$86,0),0))</f>
        <v>N/A</v>
      </c>
      <c r="Z5160" s="7">
        <f>IF(INDEX(Map!$D$2:$D$86,MATCH(D5160,Map!$A$2:$A$86,0),0)="","N/A",E5160*INDEX(Map!$D$2:$D$86,MATCH(D5160,Map!$A$2:$A$86,0),0))</f>
        <v>0</v>
      </c>
      <c r="AA5160" t="str">
        <f>INDEX(Map!$E$2:$E$86,MATCH(D5160,Map!$A$2:$A$86,0),0)</f>
        <v>SCCT</v>
      </c>
    </row>
    <row r="5161" spans="1:27" x14ac:dyDescent="0.25">
      <c r="A5161" s="1" t="s">
        <v>123</v>
      </c>
      <c r="B5161" s="1" t="s">
        <v>108</v>
      </c>
      <c r="C5161" s="1">
        <v>36</v>
      </c>
      <c r="D5161" s="1" t="s">
        <v>58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  <c r="J5161" s="1">
        <v>0</v>
      </c>
      <c r="K5161" s="1">
        <v>0</v>
      </c>
      <c r="L5161" s="1">
        <v>0</v>
      </c>
      <c r="M5161" s="1">
        <v>0</v>
      </c>
      <c r="N5161" s="1">
        <v>0</v>
      </c>
      <c r="O5161" s="1">
        <v>0</v>
      </c>
      <c r="P5161" s="1">
        <v>0</v>
      </c>
      <c r="Q5161" s="1">
        <v>0</v>
      </c>
      <c r="R5161" s="1">
        <v>0</v>
      </c>
      <c r="S5161" s="1">
        <v>0</v>
      </c>
      <c r="T5161" s="1">
        <v>0</v>
      </c>
      <c r="U5161" s="3" t="str">
        <f t="shared" si="80"/>
        <v>2017Plan</v>
      </c>
      <c r="V5161" s="2">
        <f>DATE(A5161,INDEX(Map!$H$1:$H$12,MATCH(B5161,Map!$G$1:$G$12,0),0),1)</f>
        <v>44228</v>
      </c>
      <c r="W5161" t="str">
        <f>IF(AND(V5161&gt;=Map!$K$2,V5161&lt;=Map!$L$2),"Base",IF(AND(V5161&gt;=Map!$K$3,V5161&lt;=Map!$L$3),"Fcst","N/A"))</f>
        <v>N/A</v>
      </c>
      <c r="X5161" t="str">
        <f>INDEX(Map!$B$2:$B$86,MATCH(D5161,Map!$A$2:$A$86,0),0)</f>
        <v>Haefling</v>
      </c>
      <c r="Y5161" s="7">
        <f>IF(INDEX(Map!$C$2:$C$86,MATCH(D5161,Map!$A$2:$A$86,0),0)="","N/A",E5161*INDEX(Map!$C$2:$C$86,MATCH(D5161,Map!$A$2:$A$86,0),0))</f>
        <v>0</v>
      </c>
      <c r="Z5161" s="7" t="str">
        <f>IF(INDEX(Map!$D$2:$D$86,MATCH(D5161,Map!$A$2:$A$86,0),0)="","N/A",E5161*INDEX(Map!$D$2:$D$86,MATCH(D5161,Map!$A$2:$A$86,0),0))</f>
        <v>N/A</v>
      </c>
      <c r="AA5161" t="str">
        <f>INDEX(Map!$E$2:$E$86,MATCH(D5161,Map!$A$2:$A$86,0),0)</f>
        <v>SCCT</v>
      </c>
    </row>
    <row r="5162" spans="1:27" x14ac:dyDescent="0.25">
      <c r="A5162" s="1" t="s">
        <v>123</v>
      </c>
      <c r="B5162" s="1" t="s">
        <v>108</v>
      </c>
      <c r="C5162" s="1">
        <v>37</v>
      </c>
      <c r="D5162" s="1" t="s">
        <v>59</v>
      </c>
      <c r="E5162" s="1">
        <v>0</v>
      </c>
      <c r="F5162" s="1">
        <v>0</v>
      </c>
      <c r="G5162" s="1">
        <v>0</v>
      </c>
      <c r="H5162" s="1">
        <v>0</v>
      </c>
      <c r="I5162" s="1">
        <v>0</v>
      </c>
      <c r="J5162" s="1">
        <v>0</v>
      </c>
      <c r="K5162" s="1">
        <v>0</v>
      </c>
      <c r="L5162" s="1">
        <v>0</v>
      </c>
      <c r="M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</v>
      </c>
      <c r="U5162" s="3" t="str">
        <f t="shared" si="80"/>
        <v>2017Plan</v>
      </c>
      <c r="V5162" s="2">
        <f>DATE(A5162,INDEX(Map!$H$1:$H$12,MATCH(B5162,Map!$G$1:$G$12,0),0),1)</f>
        <v>44228</v>
      </c>
      <c r="W5162" t="str">
        <f>IF(AND(V5162&gt;=Map!$K$2,V5162&lt;=Map!$L$2),"Base",IF(AND(V5162&gt;=Map!$K$3,V5162&lt;=Map!$L$3),"Fcst","N/A"))</f>
        <v>N/A</v>
      </c>
      <c r="X5162" t="str">
        <f>INDEX(Map!$B$2:$B$86,MATCH(D5162,Map!$A$2:$A$86,0),0)</f>
        <v>Paddys Run 11</v>
      </c>
      <c r="Y5162" s="7" t="str">
        <f>IF(INDEX(Map!$C$2:$C$86,MATCH(D5162,Map!$A$2:$A$86,0),0)="","N/A",E5162*INDEX(Map!$C$2:$C$86,MATCH(D5162,Map!$A$2:$A$86,0),0))</f>
        <v>N/A</v>
      </c>
      <c r="Z5162" s="7">
        <f>IF(INDEX(Map!$D$2:$D$86,MATCH(D5162,Map!$A$2:$A$86,0),0)="","N/A",E5162*INDEX(Map!$D$2:$D$86,MATCH(D5162,Map!$A$2:$A$86,0),0))</f>
        <v>0</v>
      </c>
      <c r="AA5162" t="str">
        <f>INDEX(Map!$E$2:$E$86,MATCH(D5162,Map!$A$2:$A$86,0),0)</f>
        <v>SCCT</v>
      </c>
    </row>
    <row r="5163" spans="1:27" x14ac:dyDescent="0.25">
      <c r="A5163" s="1" t="s">
        <v>123</v>
      </c>
      <c r="B5163" s="1" t="s">
        <v>108</v>
      </c>
      <c r="C5163" s="1">
        <v>38</v>
      </c>
      <c r="D5163" s="1" t="s">
        <v>60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  <c r="J5163" s="1">
        <v>0</v>
      </c>
      <c r="K5163" s="1">
        <v>0</v>
      </c>
      <c r="L5163" s="1">
        <v>0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S5163" s="1">
        <v>0</v>
      </c>
      <c r="T5163" s="1">
        <v>0</v>
      </c>
      <c r="U5163" s="3" t="str">
        <f t="shared" si="80"/>
        <v>2017Plan</v>
      </c>
      <c r="V5163" s="2">
        <f>DATE(A5163,INDEX(Map!$H$1:$H$12,MATCH(B5163,Map!$G$1:$G$12,0),0),1)</f>
        <v>44228</v>
      </c>
      <c r="W5163" t="str">
        <f>IF(AND(V5163&gt;=Map!$K$2,V5163&lt;=Map!$L$2),"Base",IF(AND(V5163&gt;=Map!$K$3,V5163&lt;=Map!$L$3),"Fcst","N/A"))</f>
        <v>N/A</v>
      </c>
      <c r="X5163" t="str">
        <f>INDEX(Map!$B$2:$B$86,MATCH(D5163,Map!$A$2:$A$86,0),0)</f>
        <v>Paddys Run 12</v>
      </c>
      <c r="Y5163" s="7" t="str">
        <f>IF(INDEX(Map!$C$2:$C$86,MATCH(D5163,Map!$A$2:$A$86,0),0)="","N/A",E5163*INDEX(Map!$C$2:$C$86,MATCH(D5163,Map!$A$2:$A$86,0),0))</f>
        <v>N/A</v>
      </c>
      <c r="Z5163" s="7">
        <f>IF(INDEX(Map!$D$2:$D$86,MATCH(D5163,Map!$A$2:$A$86,0),0)="","N/A",E5163*INDEX(Map!$D$2:$D$86,MATCH(D5163,Map!$A$2:$A$86,0),0))</f>
        <v>0</v>
      </c>
      <c r="AA5163" t="str">
        <f>INDEX(Map!$E$2:$E$86,MATCH(D5163,Map!$A$2:$A$86,0),0)</f>
        <v>SCCT</v>
      </c>
    </row>
    <row r="5164" spans="1:27" x14ac:dyDescent="0.25">
      <c r="A5164" s="1" t="s">
        <v>123</v>
      </c>
      <c r="B5164" s="1" t="s">
        <v>108</v>
      </c>
      <c r="C5164" s="1">
        <v>39</v>
      </c>
      <c r="D5164" s="1" t="s">
        <v>61</v>
      </c>
      <c r="E5164" s="1">
        <v>0</v>
      </c>
      <c r="F5164" s="1">
        <v>0</v>
      </c>
      <c r="G5164" s="1">
        <v>0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</v>
      </c>
      <c r="U5164" s="3" t="str">
        <f t="shared" si="80"/>
        <v>2017Plan</v>
      </c>
      <c r="V5164" s="2">
        <f>DATE(A5164,INDEX(Map!$H$1:$H$12,MATCH(B5164,Map!$G$1:$G$12,0),0),1)</f>
        <v>44228</v>
      </c>
      <c r="W5164" t="str">
        <f>IF(AND(V5164&gt;=Map!$K$2,V5164&lt;=Map!$L$2),"Base",IF(AND(V5164&gt;=Map!$K$3,V5164&lt;=Map!$L$3),"Fcst","N/A"))</f>
        <v>N/A</v>
      </c>
      <c r="X5164" t="str">
        <f>INDEX(Map!$B$2:$B$86,MATCH(D5164,Map!$A$2:$A$86,0),0)</f>
        <v>Zorn 1</v>
      </c>
      <c r="Y5164" s="7" t="str">
        <f>IF(INDEX(Map!$C$2:$C$86,MATCH(D5164,Map!$A$2:$A$86,0),0)="","N/A",E5164*INDEX(Map!$C$2:$C$86,MATCH(D5164,Map!$A$2:$A$86,0),0))</f>
        <v>N/A</v>
      </c>
      <c r="Z5164" s="7">
        <f>IF(INDEX(Map!$D$2:$D$86,MATCH(D5164,Map!$A$2:$A$86,0),0)="","N/A",E5164*INDEX(Map!$D$2:$D$86,MATCH(D5164,Map!$A$2:$A$86,0),0))</f>
        <v>0</v>
      </c>
      <c r="AA5164" t="str">
        <f>INDEX(Map!$E$2:$E$86,MATCH(D5164,Map!$A$2:$A$86,0),0)</f>
        <v>SCCT</v>
      </c>
    </row>
    <row r="5165" spans="1:27" x14ac:dyDescent="0.25">
      <c r="A5165" s="1" t="s">
        <v>123</v>
      </c>
      <c r="B5165" s="1" t="s">
        <v>108</v>
      </c>
      <c r="C5165" s="1">
        <v>40</v>
      </c>
      <c r="D5165" s="1" t="s">
        <v>62</v>
      </c>
      <c r="E5165" s="1">
        <v>12.7</v>
      </c>
      <c r="F5165" s="1">
        <v>0</v>
      </c>
      <c r="G5165" s="1">
        <v>60</v>
      </c>
      <c r="H5165" s="1">
        <v>33</v>
      </c>
      <c r="I5165" s="1" t="s">
        <v>63</v>
      </c>
      <c r="J5165" s="1" t="s">
        <v>63</v>
      </c>
      <c r="K5165" s="1">
        <v>411</v>
      </c>
      <c r="L5165" s="1">
        <v>0</v>
      </c>
      <c r="M5165" s="1">
        <v>0</v>
      </c>
      <c r="N5165" s="1" t="s">
        <v>63</v>
      </c>
      <c r="O5165" s="1">
        <v>0</v>
      </c>
      <c r="P5165" s="1">
        <v>0</v>
      </c>
      <c r="Q5165" s="1">
        <v>0</v>
      </c>
      <c r="R5165" s="1">
        <v>0</v>
      </c>
      <c r="S5165" s="1">
        <v>0</v>
      </c>
      <c r="T5165" s="1">
        <v>0</v>
      </c>
      <c r="U5165" s="3" t="str">
        <f t="shared" si="80"/>
        <v>2017Plan</v>
      </c>
      <c r="V5165" s="2">
        <f>DATE(A5165,INDEX(Map!$H$1:$H$12,MATCH(B5165,Map!$G$1:$G$12,0),0),1)</f>
        <v>44228</v>
      </c>
      <c r="W5165" t="str">
        <f>IF(AND(V5165&gt;=Map!$K$2,V5165&lt;=Map!$L$2),"Base",IF(AND(V5165&gt;=Map!$K$3,V5165&lt;=Map!$L$3),"Fcst","N/A"))</f>
        <v>N/A</v>
      </c>
      <c r="X5165" t="str">
        <f>INDEX(Map!$B$2:$B$86,MATCH(D5165,Map!$A$2:$A$86,0),0)</f>
        <v>Dix Dam</v>
      </c>
      <c r="Y5165" s="7">
        <f>IF(INDEX(Map!$C$2:$C$86,MATCH(D5165,Map!$A$2:$A$86,0),0)="","N/A",E5165*INDEX(Map!$C$2:$C$86,MATCH(D5165,Map!$A$2:$A$86,0),0))</f>
        <v>12.7</v>
      </c>
      <c r="Z5165" s="7" t="str">
        <f>IF(INDEX(Map!$D$2:$D$86,MATCH(D5165,Map!$A$2:$A$86,0),0)="","N/A",E5165*INDEX(Map!$D$2:$D$86,MATCH(D5165,Map!$A$2:$A$86,0),0))</f>
        <v>N/A</v>
      </c>
      <c r="AA5165" t="str">
        <f>INDEX(Map!$E$2:$E$86,MATCH(D5165,Map!$A$2:$A$86,0),0)</f>
        <v>Hydro</v>
      </c>
    </row>
    <row r="5166" spans="1:27" x14ac:dyDescent="0.25">
      <c r="A5166" s="1" t="s">
        <v>123</v>
      </c>
      <c r="B5166" s="1" t="s">
        <v>108</v>
      </c>
      <c r="C5166" s="1">
        <v>41</v>
      </c>
      <c r="D5166" s="1" t="s">
        <v>64</v>
      </c>
      <c r="E5166" s="1">
        <v>20.5</v>
      </c>
      <c r="F5166" s="1">
        <v>0</v>
      </c>
      <c r="G5166" s="1">
        <v>100</v>
      </c>
      <c r="H5166" s="1">
        <v>0</v>
      </c>
      <c r="I5166" s="1" t="s">
        <v>63</v>
      </c>
      <c r="J5166" s="1" t="s">
        <v>63</v>
      </c>
      <c r="K5166" s="1">
        <v>672</v>
      </c>
      <c r="L5166" s="1">
        <v>0</v>
      </c>
      <c r="M5166" s="1">
        <v>0</v>
      </c>
      <c r="N5166" s="1" t="s">
        <v>63</v>
      </c>
      <c r="O5166" s="1">
        <v>0</v>
      </c>
      <c r="P5166" s="1">
        <v>0</v>
      </c>
      <c r="Q5166" s="1">
        <v>0</v>
      </c>
      <c r="R5166" s="1">
        <v>0</v>
      </c>
      <c r="S5166" s="1">
        <v>0</v>
      </c>
      <c r="T5166" s="1">
        <v>0</v>
      </c>
      <c r="U5166" s="3" t="str">
        <f t="shared" si="80"/>
        <v>2017Plan</v>
      </c>
      <c r="V5166" s="2">
        <f>DATE(A5166,INDEX(Map!$H$1:$H$12,MATCH(B5166,Map!$G$1:$G$12,0),0),1)</f>
        <v>44228</v>
      </c>
      <c r="W5166" t="str">
        <f>IF(AND(V5166&gt;=Map!$K$2,V5166&lt;=Map!$L$2),"Base",IF(AND(V5166&gt;=Map!$K$3,V5166&lt;=Map!$L$3),"Fcst","N/A"))</f>
        <v>N/A</v>
      </c>
      <c r="X5166" t="str">
        <f>INDEX(Map!$B$2:$B$86,MATCH(D5166,Map!$A$2:$A$86,0),0)</f>
        <v>Ohio Falls</v>
      </c>
      <c r="Y5166" s="7" t="str">
        <f>IF(INDEX(Map!$C$2:$C$86,MATCH(D5166,Map!$A$2:$A$86,0),0)="","N/A",E5166*INDEX(Map!$C$2:$C$86,MATCH(D5166,Map!$A$2:$A$86,0),0))</f>
        <v>N/A</v>
      </c>
      <c r="Z5166" s="7">
        <f>IF(INDEX(Map!$D$2:$D$86,MATCH(D5166,Map!$A$2:$A$86,0),0)="","N/A",E5166*INDEX(Map!$D$2:$D$86,MATCH(D5166,Map!$A$2:$A$86,0),0))</f>
        <v>20.5</v>
      </c>
      <c r="AA5166" t="str">
        <f>INDEX(Map!$E$2:$E$86,MATCH(D5166,Map!$A$2:$A$86,0),0)</f>
        <v>Hydro</v>
      </c>
    </row>
    <row r="5167" spans="1:27" x14ac:dyDescent="0.25">
      <c r="A5167" s="1" t="s">
        <v>123</v>
      </c>
      <c r="B5167" s="1" t="s">
        <v>108</v>
      </c>
      <c r="C5167" s="1">
        <v>42</v>
      </c>
      <c r="D5167" s="1" t="s">
        <v>65</v>
      </c>
      <c r="E5167" s="1">
        <v>1.2</v>
      </c>
      <c r="F5167" s="1">
        <v>0</v>
      </c>
      <c r="G5167" s="1">
        <v>100</v>
      </c>
      <c r="H5167" s="1">
        <v>0</v>
      </c>
      <c r="I5167" s="1" t="s">
        <v>63</v>
      </c>
      <c r="J5167" s="1" t="s">
        <v>63</v>
      </c>
      <c r="K5167" s="1">
        <v>672</v>
      </c>
      <c r="L5167" s="1">
        <v>0</v>
      </c>
      <c r="M5167" s="1">
        <v>0</v>
      </c>
      <c r="N5167" s="1" t="s">
        <v>63</v>
      </c>
      <c r="O5167" s="1">
        <v>0</v>
      </c>
      <c r="P5167" s="1">
        <v>0</v>
      </c>
      <c r="Q5167" s="1">
        <v>0</v>
      </c>
      <c r="R5167" s="1">
        <v>0</v>
      </c>
      <c r="S5167" s="1">
        <v>0</v>
      </c>
      <c r="T5167" s="1">
        <v>0</v>
      </c>
      <c r="U5167" s="3" t="str">
        <f t="shared" si="80"/>
        <v>2017Plan</v>
      </c>
      <c r="V5167" s="2">
        <f>DATE(A5167,INDEX(Map!$H$1:$H$12,MATCH(B5167,Map!$G$1:$G$12,0),0),1)</f>
        <v>44228</v>
      </c>
      <c r="W5167" t="str">
        <f>IF(AND(V5167&gt;=Map!$K$2,V5167&lt;=Map!$L$2),"Base",IF(AND(V5167&gt;=Map!$K$3,V5167&lt;=Map!$L$3),"Fcst","N/A"))</f>
        <v>N/A</v>
      </c>
      <c r="X5167" t="str">
        <f>INDEX(Map!$B$2:$B$86,MATCH(D5167,Map!$A$2:$A$86,0),0)</f>
        <v>Brown Solar</v>
      </c>
      <c r="Y5167" s="7">
        <f>IF(INDEX(Map!$C$2:$C$86,MATCH(D5167,Map!$A$2:$A$86,0),0)="","N/A",E5167*INDEX(Map!$C$2:$C$86,MATCH(D5167,Map!$A$2:$A$86,0),0))</f>
        <v>0.73199999999999998</v>
      </c>
      <c r="Z5167" s="7">
        <f>IF(INDEX(Map!$D$2:$D$86,MATCH(D5167,Map!$A$2:$A$86,0),0)="","N/A",E5167*INDEX(Map!$D$2:$D$86,MATCH(D5167,Map!$A$2:$A$86,0),0))</f>
        <v>0.46799999999999997</v>
      </c>
      <c r="AA5167" t="str">
        <f>INDEX(Map!$E$2:$E$86,MATCH(D5167,Map!$A$2:$A$86,0),0)</f>
        <v>Solar</v>
      </c>
    </row>
    <row r="5168" spans="1:27" x14ac:dyDescent="0.25">
      <c r="A5168" s="1" t="s">
        <v>123</v>
      </c>
      <c r="B5168" s="1" t="s">
        <v>108</v>
      </c>
      <c r="C5168" s="1">
        <v>43</v>
      </c>
      <c r="D5168" s="1" t="s">
        <v>66</v>
      </c>
      <c r="E5168" s="1">
        <v>10.4</v>
      </c>
      <c r="F5168" s="1">
        <v>0</v>
      </c>
      <c r="G5168" s="1">
        <v>100</v>
      </c>
      <c r="H5168" s="1">
        <v>0</v>
      </c>
      <c r="I5168" s="1">
        <v>1041.5999999999999</v>
      </c>
      <c r="J5168" s="1">
        <v>100000</v>
      </c>
      <c r="K5168" s="1">
        <v>672</v>
      </c>
      <c r="L5168" s="1">
        <v>29.1</v>
      </c>
      <c r="M5168" s="1">
        <v>303</v>
      </c>
      <c r="N5168" s="1">
        <v>0</v>
      </c>
      <c r="O5168" s="1">
        <v>0</v>
      </c>
      <c r="P5168" s="1">
        <v>0</v>
      </c>
      <c r="Q5168" s="1">
        <v>0</v>
      </c>
      <c r="R5168" s="1">
        <v>29.11</v>
      </c>
      <c r="S5168" s="1">
        <v>29.11</v>
      </c>
      <c r="T5168" s="1">
        <v>303</v>
      </c>
      <c r="U5168" s="3" t="str">
        <f t="shared" si="80"/>
        <v>2017Plan</v>
      </c>
      <c r="V5168" s="2">
        <f>DATE(A5168,INDEX(Map!$H$1:$H$12,MATCH(B5168,Map!$G$1:$G$12,0),0),1)</f>
        <v>44228</v>
      </c>
      <c r="W5168" t="str">
        <f>IF(AND(V5168&gt;=Map!$K$2,V5168&lt;=Map!$L$2),"Base",IF(AND(V5168&gt;=Map!$K$3,V5168&lt;=Map!$L$3),"Fcst","N/A"))</f>
        <v>N/A</v>
      </c>
      <c r="X5168" t="str">
        <f>INDEX(Map!$B$2:$B$86,MATCH(D5168,Map!$A$2:$A$86,0),0)</f>
        <v>OVEC</v>
      </c>
      <c r="Y5168" s="7">
        <f>IF(INDEX(Map!$C$2:$C$86,MATCH(D5168,Map!$A$2:$A$86,0),0)="","N/A",E5168*INDEX(Map!$C$2:$C$86,MATCH(D5168,Map!$A$2:$A$86,0),0))</f>
        <v>10.4</v>
      </c>
      <c r="Z5168" s="7" t="str">
        <f>IF(INDEX(Map!$D$2:$D$86,MATCH(D5168,Map!$A$2:$A$86,0),0)="","N/A",E5168*INDEX(Map!$D$2:$D$86,MATCH(D5168,Map!$A$2:$A$86,0),0))</f>
        <v>N/A</v>
      </c>
      <c r="AA5168" t="str">
        <f>INDEX(Map!$E$2:$E$86,MATCH(D5168,Map!$A$2:$A$86,0),0)</f>
        <v>Coal</v>
      </c>
    </row>
    <row r="5169" spans="1:27" x14ac:dyDescent="0.25">
      <c r="A5169" s="1" t="s">
        <v>123</v>
      </c>
      <c r="B5169" s="1" t="s">
        <v>108</v>
      </c>
      <c r="C5169" s="1">
        <v>44</v>
      </c>
      <c r="D5169" s="1" t="s">
        <v>67</v>
      </c>
      <c r="E5169" s="1">
        <v>4.7</v>
      </c>
      <c r="F5169" s="1">
        <v>0</v>
      </c>
      <c r="G5169" s="1">
        <v>21</v>
      </c>
      <c r="H5169" s="1">
        <v>30</v>
      </c>
      <c r="I5169" s="1">
        <v>465.3</v>
      </c>
      <c r="J5169" s="1">
        <v>100000</v>
      </c>
      <c r="K5169" s="1">
        <v>141</v>
      </c>
      <c r="L5169" s="1">
        <v>29.1</v>
      </c>
      <c r="M5169" s="1">
        <v>135</v>
      </c>
      <c r="N5169" s="1">
        <v>0</v>
      </c>
      <c r="O5169" s="1">
        <v>0</v>
      </c>
      <c r="P5169" s="1">
        <v>0</v>
      </c>
      <c r="Q5169" s="1">
        <v>0</v>
      </c>
      <c r="R5169" s="1">
        <v>29.11</v>
      </c>
      <c r="S5169" s="1">
        <v>29.11</v>
      </c>
      <c r="T5169" s="1">
        <v>135</v>
      </c>
      <c r="U5169" s="3" t="str">
        <f t="shared" si="80"/>
        <v>2017Plan</v>
      </c>
      <c r="V5169" s="2">
        <f>DATE(A5169,INDEX(Map!$H$1:$H$12,MATCH(B5169,Map!$G$1:$G$12,0),0),1)</f>
        <v>44228</v>
      </c>
      <c r="W5169" t="str">
        <f>IF(AND(V5169&gt;=Map!$K$2,V5169&lt;=Map!$L$2),"Base",IF(AND(V5169&gt;=Map!$K$3,V5169&lt;=Map!$L$3),"Fcst","N/A"))</f>
        <v>N/A</v>
      </c>
      <c r="X5169" t="str">
        <f>INDEX(Map!$B$2:$B$86,MATCH(D5169,Map!$A$2:$A$86,0),0)</f>
        <v>OVEC</v>
      </c>
      <c r="Y5169" s="7">
        <f>IF(INDEX(Map!$C$2:$C$86,MATCH(D5169,Map!$A$2:$A$86,0),0)="","N/A",E5169*INDEX(Map!$C$2:$C$86,MATCH(D5169,Map!$A$2:$A$86,0),0))</f>
        <v>4.7</v>
      </c>
      <c r="Z5169" s="7" t="str">
        <f>IF(INDEX(Map!$D$2:$D$86,MATCH(D5169,Map!$A$2:$A$86,0),0)="","N/A",E5169*INDEX(Map!$D$2:$D$86,MATCH(D5169,Map!$A$2:$A$86,0),0))</f>
        <v>N/A</v>
      </c>
      <c r="AA5169" t="str">
        <f>INDEX(Map!$E$2:$E$86,MATCH(D5169,Map!$A$2:$A$86,0),0)</f>
        <v>Coal</v>
      </c>
    </row>
    <row r="5170" spans="1:27" x14ac:dyDescent="0.25">
      <c r="A5170" s="1" t="s">
        <v>123</v>
      </c>
      <c r="B5170" s="1" t="s">
        <v>108</v>
      </c>
      <c r="C5170" s="1">
        <v>45</v>
      </c>
      <c r="D5170" s="1" t="s">
        <v>68</v>
      </c>
      <c r="E5170" s="1">
        <v>23.2</v>
      </c>
      <c r="F5170" s="1">
        <v>0</v>
      </c>
      <c r="G5170" s="1">
        <v>100</v>
      </c>
      <c r="H5170" s="1">
        <v>0</v>
      </c>
      <c r="I5170" s="1">
        <v>2318.4</v>
      </c>
      <c r="J5170" s="1">
        <v>100000</v>
      </c>
      <c r="K5170" s="1">
        <v>672</v>
      </c>
      <c r="L5170" s="1">
        <v>29.1</v>
      </c>
      <c r="M5170" s="1">
        <v>675</v>
      </c>
      <c r="N5170" s="1">
        <v>0</v>
      </c>
      <c r="O5170" s="1">
        <v>0</v>
      </c>
      <c r="P5170" s="1">
        <v>0</v>
      </c>
      <c r="Q5170" s="1">
        <v>0</v>
      </c>
      <c r="R5170" s="1">
        <v>29.11</v>
      </c>
      <c r="S5170" s="1">
        <v>29.11</v>
      </c>
      <c r="T5170" s="1">
        <v>675</v>
      </c>
      <c r="U5170" s="3" t="str">
        <f t="shared" si="80"/>
        <v>2017Plan</v>
      </c>
      <c r="V5170" s="2">
        <f>DATE(A5170,INDEX(Map!$H$1:$H$12,MATCH(B5170,Map!$G$1:$G$12,0),0),1)</f>
        <v>44228</v>
      </c>
      <c r="W5170" t="str">
        <f>IF(AND(V5170&gt;=Map!$K$2,V5170&lt;=Map!$L$2),"Base",IF(AND(V5170&gt;=Map!$K$3,V5170&lt;=Map!$L$3),"Fcst","N/A"))</f>
        <v>N/A</v>
      </c>
      <c r="X5170" t="str">
        <f>INDEX(Map!$B$2:$B$86,MATCH(D5170,Map!$A$2:$A$86,0),0)</f>
        <v>OVEC</v>
      </c>
      <c r="Y5170" s="7" t="str">
        <f>IF(INDEX(Map!$C$2:$C$86,MATCH(D5170,Map!$A$2:$A$86,0),0)="","N/A",E5170*INDEX(Map!$C$2:$C$86,MATCH(D5170,Map!$A$2:$A$86,0),0))</f>
        <v>N/A</v>
      </c>
      <c r="Z5170" s="7">
        <f>IF(INDEX(Map!$D$2:$D$86,MATCH(D5170,Map!$A$2:$A$86,0),0)="","N/A",E5170*INDEX(Map!$D$2:$D$86,MATCH(D5170,Map!$A$2:$A$86,0),0))</f>
        <v>23.2</v>
      </c>
      <c r="AA5170" t="str">
        <f>INDEX(Map!$E$2:$E$86,MATCH(D5170,Map!$A$2:$A$86,0),0)</f>
        <v>Coal</v>
      </c>
    </row>
    <row r="5171" spans="1:27" x14ac:dyDescent="0.25">
      <c r="A5171" s="1" t="s">
        <v>123</v>
      </c>
      <c r="B5171" s="1" t="s">
        <v>108</v>
      </c>
      <c r="C5171" s="1">
        <v>46</v>
      </c>
      <c r="D5171" s="1" t="s">
        <v>69</v>
      </c>
      <c r="E5171" s="1">
        <v>15.8</v>
      </c>
      <c r="F5171" s="1">
        <v>0</v>
      </c>
      <c r="G5171" s="1">
        <v>31.2</v>
      </c>
      <c r="H5171" s="1">
        <v>43</v>
      </c>
      <c r="I5171" s="1">
        <v>1575</v>
      </c>
      <c r="J5171" s="1">
        <v>100000</v>
      </c>
      <c r="K5171" s="1">
        <v>210</v>
      </c>
      <c r="L5171" s="1">
        <v>29.1</v>
      </c>
      <c r="M5171" s="1">
        <v>459</v>
      </c>
      <c r="N5171" s="1">
        <v>0</v>
      </c>
      <c r="O5171" s="1">
        <v>0</v>
      </c>
      <c r="P5171" s="1">
        <v>0</v>
      </c>
      <c r="Q5171" s="1">
        <v>0</v>
      </c>
      <c r="R5171" s="1">
        <v>29.11</v>
      </c>
      <c r="S5171" s="1">
        <v>29.11</v>
      </c>
      <c r="T5171" s="1">
        <v>459</v>
      </c>
      <c r="U5171" s="3" t="str">
        <f t="shared" si="80"/>
        <v>2017Plan</v>
      </c>
      <c r="V5171" s="2">
        <f>DATE(A5171,INDEX(Map!$H$1:$H$12,MATCH(B5171,Map!$G$1:$G$12,0),0),1)</f>
        <v>44228</v>
      </c>
      <c r="W5171" t="str">
        <f>IF(AND(V5171&gt;=Map!$K$2,V5171&lt;=Map!$L$2),"Base",IF(AND(V5171&gt;=Map!$K$3,V5171&lt;=Map!$L$3),"Fcst","N/A"))</f>
        <v>N/A</v>
      </c>
      <c r="X5171" t="str">
        <f>INDEX(Map!$B$2:$B$86,MATCH(D5171,Map!$A$2:$A$86,0),0)</f>
        <v>OVEC</v>
      </c>
      <c r="Y5171" s="7" t="str">
        <f>IF(INDEX(Map!$C$2:$C$86,MATCH(D5171,Map!$A$2:$A$86,0),0)="","N/A",E5171*INDEX(Map!$C$2:$C$86,MATCH(D5171,Map!$A$2:$A$86,0),0))</f>
        <v>N/A</v>
      </c>
      <c r="Z5171" s="7">
        <f>IF(INDEX(Map!$D$2:$D$86,MATCH(D5171,Map!$A$2:$A$86,0),0)="","N/A",E5171*INDEX(Map!$D$2:$D$86,MATCH(D5171,Map!$A$2:$A$86,0),0))</f>
        <v>15.8</v>
      </c>
      <c r="AA5171" t="str">
        <f>INDEX(Map!$E$2:$E$86,MATCH(D5171,Map!$A$2:$A$86,0),0)</f>
        <v>Coal</v>
      </c>
    </row>
    <row r="5172" spans="1:27" x14ac:dyDescent="0.25">
      <c r="A5172" s="1" t="s">
        <v>123</v>
      </c>
      <c r="B5172" s="1" t="s">
        <v>108</v>
      </c>
      <c r="C5172" s="1">
        <v>47</v>
      </c>
      <c r="D5172" s="1" t="s">
        <v>70</v>
      </c>
      <c r="E5172" s="1">
        <v>0.2</v>
      </c>
      <c r="F5172" s="1">
        <v>0</v>
      </c>
      <c r="G5172" s="1">
        <v>1.2</v>
      </c>
      <c r="H5172" s="1">
        <v>1</v>
      </c>
      <c r="I5172" s="1" t="s">
        <v>63</v>
      </c>
      <c r="J5172" s="1" t="s">
        <v>63</v>
      </c>
      <c r="K5172" s="1">
        <v>4</v>
      </c>
      <c r="L5172" s="1">
        <v>56</v>
      </c>
      <c r="M5172" s="1">
        <v>11</v>
      </c>
      <c r="N5172" s="1" t="s">
        <v>63</v>
      </c>
      <c r="O5172" s="1">
        <v>0</v>
      </c>
      <c r="P5172" s="1">
        <v>0</v>
      </c>
      <c r="Q5172" s="1">
        <v>2</v>
      </c>
      <c r="R5172" s="1">
        <v>65.61</v>
      </c>
      <c r="S5172" s="1">
        <v>65.61</v>
      </c>
      <c r="T5172" s="1">
        <v>13</v>
      </c>
      <c r="U5172" s="3" t="str">
        <f t="shared" si="80"/>
        <v>2017Plan</v>
      </c>
      <c r="V5172" s="2">
        <f>DATE(A5172,INDEX(Map!$H$1:$H$12,MATCH(B5172,Map!$G$1:$G$12,0),0),1)</f>
        <v>44228</v>
      </c>
      <c r="W5172" t="str">
        <f>IF(AND(V5172&gt;=Map!$K$2,V5172&lt;=Map!$L$2),"Base",IF(AND(V5172&gt;=Map!$K$3,V5172&lt;=Map!$L$3),"Fcst","N/A"))</f>
        <v>N/A</v>
      </c>
      <c r="X5172" t="str">
        <f>INDEX(Map!$B$2:$B$86,MATCH(D5172,Map!$A$2:$A$86,0),0)</f>
        <v>N/A</v>
      </c>
      <c r="Y5172" s="7" t="str">
        <f>IF(INDEX(Map!$C$2:$C$86,MATCH(D5172,Map!$A$2:$A$86,0),0)="","N/A",E5172*INDEX(Map!$C$2:$C$86,MATCH(D5172,Map!$A$2:$A$86,0),0))</f>
        <v>N/A</v>
      </c>
      <c r="Z5172" s="7" t="str">
        <f>IF(INDEX(Map!$D$2:$D$86,MATCH(D5172,Map!$A$2:$A$86,0),0)="","N/A",E5172*INDEX(Map!$D$2:$D$86,MATCH(D5172,Map!$A$2:$A$86,0),0))</f>
        <v>N/A</v>
      </c>
      <c r="AA5172" t="str">
        <f>INDEX(Map!$E$2:$E$86,MATCH(D5172,Map!$A$2:$A$86,0),0)</f>
        <v>Purchases</v>
      </c>
    </row>
    <row r="5173" spans="1:27" x14ac:dyDescent="0.25">
      <c r="A5173" s="1" t="s">
        <v>123</v>
      </c>
      <c r="B5173" s="1" t="s">
        <v>108</v>
      </c>
      <c r="C5173" s="1">
        <v>48</v>
      </c>
      <c r="D5173" s="1" t="s">
        <v>71</v>
      </c>
      <c r="E5173" s="1">
        <v>0.2</v>
      </c>
      <c r="F5173" s="1">
        <v>0</v>
      </c>
      <c r="G5173" s="1">
        <v>1.2</v>
      </c>
      <c r="H5173" s="1">
        <v>1</v>
      </c>
      <c r="I5173" s="1" t="s">
        <v>63</v>
      </c>
      <c r="J5173" s="1" t="s">
        <v>63</v>
      </c>
      <c r="K5173" s="1">
        <v>4</v>
      </c>
      <c r="L5173" s="1">
        <v>56</v>
      </c>
      <c r="M5173" s="1">
        <v>11</v>
      </c>
      <c r="N5173" s="1" t="s">
        <v>63</v>
      </c>
      <c r="O5173" s="1">
        <v>0</v>
      </c>
      <c r="P5173" s="1">
        <v>0</v>
      </c>
      <c r="Q5173" s="1">
        <v>2</v>
      </c>
      <c r="R5173" s="1">
        <v>65.61</v>
      </c>
      <c r="S5173" s="1">
        <v>65.61</v>
      </c>
      <c r="T5173" s="1">
        <v>13</v>
      </c>
      <c r="U5173" s="3" t="str">
        <f t="shared" si="80"/>
        <v>2017Plan</v>
      </c>
      <c r="V5173" s="2">
        <f>DATE(A5173,INDEX(Map!$H$1:$H$12,MATCH(B5173,Map!$G$1:$G$12,0),0),1)</f>
        <v>44228</v>
      </c>
      <c r="W5173" t="str">
        <f>IF(AND(V5173&gt;=Map!$K$2,V5173&lt;=Map!$L$2),"Base",IF(AND(V5173&gt;=Map!$K$3,V5173&lt;=Map!$L$3),"Fcst","N/A"))</f>
        <v>N/A</v>
      </c>
      <c r="X5173" t="str">
        <f>INDEX(Map!$B$2:$B$86,MATCH(D5173,Map!$A$2:$A$86,0),0)</f>
        <v>N/A</v>
      </c>
      <c r="Y5173" s="7" t="str">
        <f>IF(INDEX(Map!$C$2:$C$86,MATCH(D5173,Map!$A$2:$A$86,0),0)="","N/A",E5173*INDEX(Map!$C$2:$C$86,MATCH(D5173,Map!$A$2:$A$86,0),0))</f>
        <v>N/A</v>
      </c>
      <c r="Z5173" s="7" t="str">
        <f>IF(INDEX(Map!$D$2:$D$86,MATCH(D5173,Map!$A$2:$A$86,0),0)="","N/A",E5173*INDEX(Map!$D$2:$D$86,MATCH(D5173,Map!$A$2:$A$86,0),0))</f>
        <v>N/A</v>
      </c>
      <c r="AA5173" t="str">
        <f>INDEX(Map!$E$2:$E$86,MATCH(D5173,Map!$A$2:$A$86,0),0)</f>
        <v>Purchases</v>
      </c>
    </row>
    <row r="5174" spans="1:27" x14ac:dyDescent="0.25">
      <c r="A5174" s="1" t="s">
        <v>123</v>
      </c>
      <c r="B5174" s="1" t="s">
        <v>108</v>
      </c>
      <c r="C5174" s="1">
        <v>49</v>
      </c>
      <c r="D5174" s="1" t="s">
        <v>72</v>
      </c>
      <c r="E5174" s="1">
        <v>0.2</v>
      </c>
      <c r="F5174" s="1">
        <v>0</v>
      </c>
      <c r="G5174" s="1">
        <v>0.9</v>
      </c>
      <c r="H5174" s="1">
        <v>1</v>
      </c>
      <c r="I5174" s="1" t="s">
        <v>63</v>
      </c>
      <c r="J5174" s="1" t="s">
        <v>63</v>
      </c>
      <c r="K5174" s="1">
        <v>3</v>
      </c>
      <c r="L5174" s="1">
        <v>55.2</v>
      </c>
      <c r="M5174" s="1">
        <v>8</v>
      </c>
      <c r="N5174" s="1" t="s">
        <v>63</v>
      </c>
      <c r="O5174" s="1">
        <v>0</v>
      </c>
      <c r="P5174" s="1">
        <v>0</v>
      </c>
      <c r="Q5174" s="1">
        <v>1</v>
      </c>
      <c r="R5174" s="1">
        <v>64.8</v>
      </c>
      <c r="S5174" s="1">
        <v>64.8</v>
      </c>
      <c r="T5174" s="1">
        <v>10</v>
      </c>
      <c r="U5174" s="3" t="str">
        <f t="shared" si="80"/>
        <v>2017Plan</v>
      </c>
      <c r="V5174" s="2">
        <f>DATE(A5174,INDEX(Map!$H$1:$H$12,MATCH(B5174,Map!$G$1:$G$12,0),0),1)</f>
        <v>44228</v>
      </c>
      <c r="W5174" t="str">
        <f>IF(AND(V5174&gt;=Map!$K$2,V5174&lt;=Map!$L$2),"Base",IF(AND(V5174&gt;=Map!$K$3,V5174&lt;=Map!$L$3),"Fcst","N/A"))</f>
        <v>N/A</v>
      </c>
      <c r="X5174" t="str">
        <f>INDEX(Map!$B$2:$B$86,MATCH(D5174,Map!$A$2:$A$86,0),0)</f>
        <v>N/A</v>
      </c>
      <c r="Y5174" s="7" t="str">
        <f>IF(INDEX(Map!$C$2:$C$86,MATCH(D5174,Map!$A$2:$A$86,0),0)="","N/A",E5174*INDEX(Map!$C$2:$C$86,MATCH(D5174,Map!$A$2:$A$86,0),0))</f>
        <v>N/A</v>
      </c>
      <c r="Z5174" s="7" t="str">
        <f>IF(INDEX(Map!$D$2:$D$86,MATCH(D5174,Map!$A$2:$A$86,0),0)="","N/A",E5174*INDEX(Map!$D$2:$D$86,MATCH(D5174,Map!$A$2:$A$86,0),0))</f>
        <v>N/A</v>
      </c>
      <c r="AA5174" t="str">
        <f>INDEX(Map!$E$2:$E$86,MATCH(D5174,Map!$A$2:$A$86,0),0)</f>
        <v>Purchases</v>
      </c>
    </row>
    <row r="5175" spans="1:27" x14ac:dyDescent="0.25">
      <c r="A5175" s="1" t="s">
        <v>123</v>
      </c>
      <c r="B5175" s="1" t="s">
        <v>108</v>
      </c>
      <c r="C5175" s="1">
        <v>50</v>
      </c>
      <c r="D5175" s="1" t="s">
        <v>73</v>
      </c>
      <c r="E5175" s="1">
        <v>0.1</v>
      </c>
      <c r="F5175" s="1">
        <v>0</v>
      </c>
      <c r="G5175" s="1">
        <v>0.3</v>
      </c>
      <c r="H5175" s="1">
        <v>1</v>
      </c>
      <c r="I5175" s="1" t="s">
        <v>63</v>
      </c>
      <c r="J5175" s="1" t="s">
        <v>63</v>
      </c>
      <c r="K5175" s="1">
        <v>1</v>
      </c>
      <c r="L5175" s="1">
        <v>55.8</v>
      </c>
      <c r="M5175" s="1">
        <v>3</v>
      </c>
      <c r="N5175" s="1" t="s">
        <v>63</v>
      </c>
      <c r="O5175" s="1">
        <v>0</v>
      </c>
      <c r="P5175" s="1">
        <v>0</v>
      </c>
      <c r="Q5175" s="1">
        <v>0</v>
      </c>
      <c r="R5175" s="1">
        <v>65.400000000000006</v>
      </c>
      <c r="S5175" s="1">
        <v>65.400000000000006</v>
      </c>
      <c r="T5175" s="1">
        <v>3</v>
      </c>
      <c r="U5175" s="3" t="str">
        <f t="shared" si="80"/>
        <v>2017Plan</v>
      </c>
      <c r="V5175" s="2">
        <f>DATE(A5175,INDEX(Map!$H$1:$H$12,MATCH(B5175,Map!$G$1:$G$12,0),0),1)</f>
        <v>44228</v>
      </c>
      <c r="W5175" t="str">
        <f>IF(AND(V5175&gt;=Map!$K$2,V5175&lt;=Map!$L$2),"Base",IF(AND(V5175&gt;=Map!$K$3,V5175&lt;=Map!$L$3),"Fcst","N/A"))</f>
        <v>N/A</v>
      </c>
      <c r="X5175" t="str">
        <f>INDEX(Map!$B$2:$B$86,MATCH(D5175,Map!$A$2:$A$86,0),0)</f>
        <v>N/A</v>
      </c>
      <c r="Y5175" s="7" t="str">
        <f>IF(INDEX(Map!$C$2:$C$86,MATCH(D5175,Map!$A$2:$A$86,0),0)="","N/A",E5175*INDEX(Map!$C$2:$C$86,MATCH(D5175,Map!$A$2:$A$86,0),0))</f>
        <v>N/A</v>
      </c>
      <c r="Z5175" s="7" t="str">
        <f>IF(INDEX(Map!$D$2:$D$86,MATCH(D5175,Map!$A$2:$A$86,0),0)="","N/A",E5175*INDEX(Map!$D$2:$D$86,MATCH(D5175,Map!$A$2:$A$86,0),0))</f>
        <v>N/A</v>
      </c>
      <c r="AA5175" t="str">
        <f>INDEX(Map!$E$2:$E$86,MATCH(D5175,Map!$A$2:$A$86,0),0)</f>
        <v>Purchases</v>
      </c>
    </row>
    <row r="5176" spans="1:27" x14ac:dyDescent="0.25">
      <c r="A5176" s="1" t="s">
        <v>123</v>
      </c>
      <c r="B5176" s="1" t="s">
        <v>108</v>
      </c>
      <c r="C5176" s="1">
        <v>51</v>
      </c>
      <c r="D5176" s="1" t="s">
        <v>74</v>
      </c>
      <c r="E5176" s="1">
        <v>0</v>
      </c>
      <c r="F5176" s="1">
        <v>0</v>
      </c>
      <c r="G5176" s="1">
        <v>0</v>
      </c>
      <c r="H5176" s="1">
        <v>0</v>
      </c>
      <c r="I5176" s="1" t="s">
        <v>63</v>
      </c>
      <c r="J5176" s="1" t="s">
        <v>63</v>
      </c>
      <c r="K5176" s="1">
        <v>0</v>
      </c>
      <c r="L5176" s="1">
        <v>0</v>
      </c>
      <c r="M5176" s="1">
        <v>0</v>
      </c>
      <c r="N5176" s="1" t="s">
        <v>63</v>
      </c>
      <c r="O5176" s="1">
        <v>0</v>
      </c>
      <c r="P5176" s="1">
        <v>0</v>
      </c>
      <c r="Q5176" s="1">
        <v>0</v>
      </c>
      <c r="R5176" s="1">
        <v>0</v>
      </c>
      <c r="S5176" s="1">
        <v>0</v>
      </c>
      <c r="T5176" s="1">
        <v>0</v>
      </c>
      <c r="U5176" s="3" t="str">
        <f t="shared" si="80"/>
        <v>2017Plan</v>
      </c>
      <c r="V5176" s="2">
        <f>DATE(A5176,INDEX(Map!$H$1:$H$12,MATCH(B5176,Map!$G$1:$G$12,0),0),1)</f>
        <v>44228</v>
      </c>
      <c r="W5176" t="str">
        <f>IF(AND(V5176&gt;=Map!$K$2,V5176&lt;=Map!$L$2),"Base",IF(AND(V5176&gt;=Map!$K$3,V5176&lt;=Map!$L$3),"Fcst","N/A"))</f>
        <v>N/A</v>
      </c>
      <c r="X5176" t="str">
        <f>INDEX(Map!$B$2:$B$86,MATCH(D5176,Map!$A$2:$A$86,0),0)</f>
        <v>N/A</v>
      </c>
      <c r="Y5176" s="7" t="str">
        <f>IF(INDEX(Map!$C$2:$C$86,MATCH(D5176,Map!$A$2:$A$86,0),0)="","N/A",E5176*INDEX(Map!$C$2:$C$86,MATCH(D5176,Map!$A$2:$A$86,0),0))</f>
        <v>N/A</v>
      </c>
      <c r="Z5176" s="7" t="str">
        <f>IF(INDEX(Map!$D$2:$D$86,MATCH(D5176,Map!$A$2:$A$86,0),0)="","N/A",E5176*INDEX(Map!$D$2:$D$86,MATCH(D5176,Map!$A$2:$A$86,0),0))</f>
        <v>N/A</v>
      </c>
      <c r="AA5176" t="str">
        <f>INDEX(Map!$E$2:$E$86,MATCH(D5176,Map!$A$2:$A$86,0),0)</f>
        <v>Purchases</v>
      </c>
    </row>
    <row r="5177" spans="1:27" x14ac:dyDescent="0.25">
      <c r="A5177" s="1" t="s">
        <v>123</v>
      </c>
      <c r="B5177" s="1" t="s">
        <v>108</v>
      </c>
      <c r="C5177" s="1">
        <v>52</v>
      </c>
      <c r="D5177" s="1" t="s">
        <v>75</v>
      </c>
      <c r="E5177" s="1">
        <v>0</v>
      </c>
      <c r="F5177" s="1">
        <v>0</v>
      </c>
      <c r="G5177" s="1">
        <v>0</v>
      </c>
      <c r="H5177" s="1">
        <v>0</v>
      </c>
      <c r="I5177" s="1" t="s">
        <v>63</v>
      </c>
      <c r="J5177" s="1" t="s">
        <v>63</v>
      </c>
      <c r="K5177" s="1">
        <v>0</v>
      </c>
      <c r="L5177" s="1">
        <v>0</v>
      </c>
      <c r="M5177" s="1">
        <v>0</v>
      </c>
      <c r="N5177" s="1" t="s">
        <v>63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3" t="str">
        <f t="shared" si="80"/>
        <v>2017Plan</v>
      </c>
      <c r="V5177" s="2">
        <f>DATE(A5177,INDEX(Map!$H$1:$H$12,MATCH(B5177,Map!$G$1:$G$12,0),0),1)</f>
        <v>44228</v>
      </c>
      <c r="W5177" t="str">
        <f>IF(AND(V5177&gt;=Map!$K$2,V5177&lt;=Map!$L$2),"Base",IF(AND(V5177&gt;=Map!$K$3,V5177&lt;=Map!$L$3),"Fcst","N/A"))</f>
        <v>N/A</v>
      </c>
      <c r="X5177" t="str">
        <f>INDEX(Map!$B$2:$B$86,MATCH(D5177,Map!$A$2:$A$86,0),0)</f>
        <v>N/A</v>
      </c>
      <c r="Y5177" s="7" t="str">
        <f>IF(INDEX(Map!$C$2:$C$86,MATCH(D5177,Map!$A$2:$A$86,0),0)="","N/A",E5177*INDEX(Map!$C$2:$C$86,MATCH(D5177,Map!$A$2:$A$86,0),0))</f>
        <v>N/A</v>
      </c>
      <c r="Z5177" s="7" t="str">
        <f>IF(INDEX(Map!$D$2:$D$86,MATCH(D5177,Map!$A$2:$A$86,0),0)="","N/A",E5177*INDEX(Map!$D$2:$D$86,MATCH(D5177,Map!$A$2:$A$86,0),0))</f>
        <v>N/A</v>
      </c>
      <c r="AA5177" t="str">
        <f>INDEX(Map!$E$2:$E$86,MATCH(D5177,Map!$A$2:$A$86,0),0)</f>
        <v>Purchases</v>
      </c>
    </row>
    <row r="5178" spans="1:27" x14ac:dyDescent="0.25">
      <c r="A5178" s="1" t="s">
        <v>123</v>
      </c>
      <c r="B5178" s="1" t="s">
        <v>108</v>
      </c>
      <c r="C5178" s="1">
        <v>53</v>
      </c>
      <c r="D5178" s="1" t="s">
        <v>76</v>
      </c>
      <c r="E5178" s="1">
        <v>0</v>
      </c>
      <c r="F5178" s="1">
        <v>0</v>
      </c>
      <c r="G5178" s="1">
        <v>0</v>
      </c>
      <c r="H5178" s="1">
        <v>0</v>
      </c>
      <c r="I5178" s="1" t="s">
        <v>63</v>
      </c>
      <c r="J5178" s="1" t="s">
        <v>63</v>
      </c>
      <c r="K5178" s="1">
        <v>0</v>
      </c>
      <c r="L5178" s="1">
        <v>0</v>
      </c>
      <c r="M5178" s="1">
        <v>0</v>
      </c>
      <c r="N5178" s="1" t="s">
        <v>63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3" t="str">
        <f t="shared" si="80"/>
        <v>2017Plan</v>
      </c>
      <c r="V5178" s="2">
        <f>DATE(A5178,INDEX(Map!$H$1:$H$12,MATCH(B5178,Map!$G$1:$G$12,0),0),1)</f>
        <v>44228</v>
      </c>
      <c r="W5178" t="str">
        <f>IF(AND(V5178&gt;=Map!$K$2,V5178&lt;=Map!$L$2),"Base",IF(AND(V5178&gt;=Map!$K$3,V5178&lt;=Map!$L$3),"Fcst","N/A"))</f>
        <v>N/A</v>
      </c>
      <c r="X5178" t="str">
        <f>INDEX(Map!$B$2:$B$86,MATCH(D5178,Map!$A$2:$A$86,0),0)</f>
        <v>N/A</v>
      </c>
      <c r="Y5178" s="7" t="str">
        <f>IF(INDEX(Map!$C$2:$C$86,MATCH(D5178,Map!$A$2:$A$86,0),0)="","N/A",E5178*INDEX(Map!$C$2:$C$86,MATCH(D5178,Map!$A$2:$A$86,0),0))</f>
        <v>N/A</v>
      </c>
      <c r="Z5178" s="7" t="str">
        <f>IF(INDEX(Map!$D$2:$D$86,MATCH(D5178,Map!$A$2:$A$86,0),0)="","N/A",E5178*INDEX(Map!$D$2:$D$86,MATCH(D5178,Map!$A$2:$A$86,0),0))</f>
        <v>N/A</v>
      </c>
      <c r="AA5178" t="str">
        <f>INDEX(Map!$E$2:$E$86,MATCH(D5178,Map!$A$2:$A$86,0),0)</f>
        <v>Purchases</v>
      </c>
    </row>
    <row r="5179" spans="1:27" x14ac:dyDescent="0.25">
      <c r="A5179" s="1" t="s">
        <v>123</v>
      </c>
      <c r="B5179" s="1" t="s">
        <v>108</v>
      </c>
      <c r="C5179" s="1">
        <v>54</v>
      </c>
      <c r="D5179" s="1" t="s">
        <v>77</v>
      </c>
      <c r="E5179" s="1">
        <v>0</v>
      </c>
      <c r="F5179" s="1">
        <v>0</v>
      </c>
      <c r="G5179" s="1">
        <v>0</v>
      </c>
      <c r="H5179" s="1">
        <v>0</v>
      </c>
      <c r="I5179" s="1" t="s">
        <v>63</v>
      </c>
      <c r="J5179" s="1" t="s">
        <v>63</v>
      </c>
      <c r="K5179" s="1">
        <v>0</v>
      </c>
      <c r="L5179" s="1">
        <v>0</v>
      </c>
      <c r="M5179" s="1">
        <v>0</v>
      </c>
      <c r="N5179" s="1" t="s">
        <v>63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</v>
      </c>
      <c r="U5179" s="3" t="str">
        <f t="shared" si="80"/>
        <v>2017Plan</v>
      </c>
      <c r="V5179" s="2">
        <f>DATE(A5179,INDEX(Map!$H$1:$H$12,MATCH(B5179,Map!$G$1:$G$12,0),0),1)</f>
        <v>44228</v>
      </c>
      <c r="W5179" t="str">
        <f>IF(AND(V5179&gt;=Map!$K$2,V5179&lt;=Map!$L$2),"Base",IF(AND(V5179&gt;=Map!$K$3,V5179&lt;=Map!$L$3),"Fcst","N/A"))</f>
        <v>N/A</v>
      </c>
      <c r="X5179" t="str">
        <f>INDEX(Map!$B$2:$B$86,MATCH(D5179,Map!$A$2:$A$86,0),0)</f>
        <v>N/A</v>
      </c>
      <c r="Y5179" s="7" t="str">
        <f>IF(INDEX(Map!$C$2:$C$86,MATCH(D5179,Map!$A$2:$A$86,0),0)="","N/A",E5179*INDEX(Map!$C$2:$C$86,MATCH(D5179,Map!$A$2:$A$86,0),0))</f>
        <v>N/A</v>
      </c>
      <c r="Z5179" s="7" t="str">
        <f>IF(INDEX(Map!$D$2:$D$86,MATCH(D5179,Map!$A$2:$A$86,0),0)="","N/A",E5179*INDEX(Map!$D$2:$D$86,MATCH(D5179,Map!$A$2:$A$86,0),0))</f>
        <v>N/A</v>
      </c>
      <c r="AA5179" t="str">
        <f>INDEX(Map!$E$2:$E$86,MATCH(D5179,Map!$A$2:$A$86,0),0)</f>
        <v>Purchases</v>
      </c>
    </row>
    <row r="5180" spans="1:27" x14ac:dyDescent="0.25">
      <c r="A5180" s="1" t="s">
        <v>123</v>
      </c>
      <c r="B5180" s="1" t="s">
        <v>108</v>
      </c>
      <c r="C5180" s="1">
        <v>55</v>
      </c>
      <c r="D5180" s="1" t="s">
        <v>78</v>
      </c>
      <c r="E5180" s="1">
        <v>0</v>
      </c>
      <c r="F5180" s="1">
        <v>0</v>
      </c>
      <c r="G5180" s="1">
        <v>0</v>
      </c>
      <c r="H5180" s="1">
        <v>0</v>
      </c>
      <c r="I5180" s="1" t="s">
        <v>63</v>
      </c>
      <c r="J5180" s="1" t="s">
        <v>63</v>
      </c>
      <c r="K5180" s="1">
        <v>0</v>
      </c>
      <c r="L5180" s="1">
        <v>0</v>
      </c>
      <c r="M5180" s="1">
        <v>0</v>
      </c>
      <c r="N5180" s="1" t="s">
        <v>63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</v>
      </c>
      <c r="U5180" s="3" t="str">
        <f t="shared" si="80"/>
        <v>2017Plan</v>
      </c>
      <c r="V5180" s="2">
        <f>DATE(A5180,INDEX(Map!$H$1:$H$12,MATCH(B5180,Map!$G$1:$G$12,0),0),1)</f>
        <v>44228</v>
      </c>
      <c r="W5180" t="str">
        <f>IF(AND(V5180&gt;=Map!$K$2,V5180&lt;=Map!$L$2),"Base",IF(AND(V5180&gt;=Map!$K$3,V5180&lt;=Map!$L$3),"Fcst","N/A"))</f>
        <v>N/A</v>
      </c>
      <c r="X5180" t="str">
        <f>INDEX(Map!$B$2:$B$86,MATCH(D5180,Map!$A$2:$A$86,0),0)</f>
        <v>N/A</v>
      </c>
      <c r="Y5180" s="7" t="str">
        <f>IF(INDEX(Map!$C$2:$C$86,MATCH(D5180,Map!$A$2:$A$86,0),0)="","N/A",E5180*INDEX(Map!$C$2:$C$86,MATCH(D5180,Map!$A$2:$A$86,0),0))</f>
        <v>N/A</v>
      </c>
      <c r="Z5180" s="7" t="str">
        <f>IF(INDEX(Map!$D$2:$D$86,MATCH(D5180,Map!$A$2:$A$86,0),0)="","N/A",E5180*INDEX(Map!$D$2:$D$86,MATCH(D5180,Map!$A$2:$A$86,0),0))</f>
        <v>N/A</v>
      </c>
      <c r="AA5180" t="str">
        <f>INDEX(Map!$E$2:$E$86,MATCH(D5180,Map!$A$2:$A$86,0),0)</f>
        <v>Purchases</v>
      </c>
    </row>
    <row r="5181" spans="1:27" x14ac:dyDescent="0.25">
      <c r="A5181" s="1" t="s">
        <v>123</v>
      </c>
      <c r="B5181" s="1" t="s">
        <v>108</v>
      </c>
      <c r="C5181" s="1">
        <v>56</v>
      </c>
      <c r="D5181" s="1" t="s">
        <v>79</v>
      </c>
      <c r="E5181" s="1">
        <v>0.2</v>
      </c>
      <c r="F5181" s="1">
        <v>0</v>
      </c>
      <c r="G5181" s="1">
        <v>2.2000000000000002</v>
      </c>
      <c r="H5181" s="1">
        <v>5</v>
      </c>
      <c r="I5181" s="1" t="s">
        <v>63</v>
      </c>
      <c r="J5181" s="1" t="s">
        <v>63</v>
      </c>
      <c r="K5181" s="1">
        <v>5</v>
      </c>
      <c r="L5181" s="1">
        <v>39.5</v>
      </c>
      <c r="M5181" s="1">
        <v>10</v>
      </c>
      <c r="N5181" s="1" t="s">
        <v>63</v>
      </c>
      <c r="O5181" s="1">
        <v>0</v>
      </c>
      <c r="P5181" s="1">
        <v>0</v>
      </c>
      <c r="Q5181" s="1">
        <v>2</v>
      </c>
      <c r="R5181" s="1">
        <v>47.46</v>
      </c>
      <c r="S5181" s="1">
        <v>47.46</v>
      </c>
      <c r="T5181" s="1">
        <v>12</v>
      </c>
      <c r="U5181" s="3" t="str">
        <f t="shared" si="80"/>
        <v>2017Plan</v>
      </c>
      <c r="V5181" s="2">
        <f>DATE(A5181,INDEX(Map!$H$1:$H$12,MATCH(B5181,Map!$G$1:$G$12,0),0),1)</f>
        <v>44228</v>
      </c>
      <c r="W5181" t="str">
        <f>IF(AND(V5181&gt;=Map!$K$2,V5181&lt;=Map!$L$2),"Base",IF(AND(V5181&gt;=Map!$K$3,V5181&lt;=Map!$L$3),"Fcst","N/A"))</f>
        <v>N/A</v>
      </c>
      <c r="X5181" t="str">
        <f>INDEX(Map!$B$2:$B$86,MATCH(D5181,Map!$A$2:$A$86,0),0)</f>
        <v>N/A</v>
      </c>
      <c r="Y5181" s="7" t="str">
        <f>IF(INDEX(Map!$C$2:$C$86,MATCH(D5181,Map!$A$2:$A$86,0),0)="","N/A",E5181*INDEX(Map!$C$2:$C$86,MATCH(D5181,Map!$A$2:$A$86,0),0))</f>
        <v>N/A</v>
      </c>
      <c r="Z5181" s="7" t="str">
        <f>IF(INDEX(Map!$D$2:$D$86,MATCH(D5181,Map!$A$2:$A$86,0),0)="","N/A",E5181*INDEX(Map!$D$2:$D$86,MATCH(D5181,Map!$A$2:$A$86,0),0))</f>
        <v>N/A</v>
      </c>
      <c r="AA5181" t="str">
        <f>INDEX(Map!$E$2:$E$86,MATCH(D5181,Map!$A$2:$A$86,0),0)</f>
        <v>Purchases</v>
      </c>
    </row>
    <row r="5182" spans="1:27" x14ac:dyDescent="0.25">
      <c r="A5182" s="1" t="s">
        <v>123</v>
      </c>
      <c r="B5182" s="1" t="s">
        <v>108</v>
      </c>
      <c r="C5182" s="1">
        <v>57</v>
      </c>
      <c r="D5182" s="1" t="s">
        <v>80</v>
      </c>
      <c r="E5182" s="1">
        <v>0.1</v>
      </c>
      <c r="F5182" s="1">
        <v>0</v>
      </c>
      <c r="G5182" s="1">
        <v>0.9</v>
      </c>
      <c r="H5182" s="1">
        <v>2</v>
      </c>
      <c r="I5182" s="1" t="s">
        <v>63</v>
      </c>
      <c r="J5182" s="1" t="s">
        <v>63</v>
      </c>
      <c r="K5182" s="1">
        <v>2</v>
      </c>
      <c r="L5182" s="1">
        <v>26.2</v>
      </c>
      <c r="M5182" s="1">
        <v>3</v>
      </c>
      <c r="N5182" s="1" t="s">
        <v>63</v>
      </c>
      <c r="O5182" s="1">
        <v>0</v>
      </c>
      <c r="P5182" s="1">
        <v>0</v>
      </c>
      <c r="Q5182" s="1">
        <v>1</v>
      </c>
      <c r="R5182" s="1">
        <v>35.76</v>
      </c>
      <c r="S5182" s="1">
        <v>35.76</v>
      </c>
      <c r="T5182" s="1">
        <v>4</v>
      </c>
      <c r="U5182" s="3" t="str">
        <f t="shared" si="80"/>
        <v>2017Plan</v>
      </c>
      <c r="V5182" s="2">
        <f>DATE(A5182,INDEX(Map!$H$1:$H$12,MATCH(B5182,Map!$G$1:$G$12,0),0),1)</f>
        <v>44228</v>
      </c>
      <c r="W5182" t="str">
        <f>IF(AND(V5182&gt;=Map!$K$2,V5182&lt;=Map!$L$2),"Base",IF(AND(V5182&gt;=Map!$K$3,V5182&lt;=Map!$L$3),"Fcst","N/A"))</f>
        <v>N/A</v>
      </c>
      <c r="X5182" t="str">
        <f>INDEX(Map!$B$2:$B$86,MATCH(D5182,Map!$A$2:$A$86,0),0)</f>
        <v>N/A</v>
      </c>
      <c r="Y5182" s="7" t="str">
        <f>IF(INDEX(Map!$C$2:$C$86,MATCH(D5182,Map!$A$2:$A$86,0),0)="","N/A",E5182*INDEX(Map!$C$2:$C$86,MATCH(D5182,Map!$A$2:$A$86,0),0))</f>
        <v>N/A</v>
      </c>
      <c r="Z5182" s="7" t="str">
        <f>IF(INDEX(Map!$D$2:$D$86,MATCH(D5182,Map!$A$2:$A$86,0),0)="","N/A",E5182*INDEX(Map!$D$2:$D$86,MATCH(D5182,Map!$A$2:$A$86,0),0))</f>
        <v>N/A</v>
      </c>
      <c r="AA5182" t="str">
        <f>INDEX(Map!$E$2:$E$86,MATCH(D5182,Map!$A$2:$A$86,0),0)</f>
        <v>Purchases</v>
      </c>
    </row>
    <row r="5183" spans="1:27" x14ac:dyDescent="0.25">
      <c r="A5183" s="1" t="s">
        <v>123</v>
      </c>
      <c r="B5183" s="1" t="s">
        <v>108</v>
      </c>
      <c r="C5183" s="1">
        <v>58</v>
      </c>
      <c r="D5183" s="1" t="s">
        <v>81</v>
      </c>
      <c r="E5183" s="1">
        <v>0.1</v>
      </c>
      <c r="F5183" s="1">
        <v>0</v>
      </c>
      <c r="G5183" s="1">
        <v>0.9</v>
      </c>
      <c r="H5183" s="1">
        <v>2</v>
      </c>
      <c r="I5183" s="1" t="s">
        <v>63</v>
      </c>
      <c r="J5183" s="1" t="s">
        <v>63</v>
      </c>
      <c r="K5183" s="1">
        <v>2</v>
      </c>
      <c r="L5183" s="1">
        <v>26.2</v>
      </c>
      <c r="M5183" s="1">
        <v>3</v>
      </c>
      <c r="N5183" s="1" t="s">
        <v>63</v>
      </c>
      <c r="O5183" s="1">
        <v>0</v>
      </c>
      <c r="P5183" s="1">
        <v>0</v>
      </c>
      <c r="Q5183" s="1">
        <v>1</v>
      </c>
      <c r="R5183" s="1">
        <v>35.76</v>
      </c>
      <c r="S5183" s="1">
        <v>35.76</v>
      </c>
      <c r="T5183" s="1">
        <v>4</v>
      </c>
      <c r="U5183" s="3" t="str">
        <f t="shared" si="80"/>
        <v>2017Plan</v>
      </c>
      <c r="V5183" s="2">
        <f>DATE(A5183,INDEX(Map!$H$1:$H$12,MATCH(B5183,Map!$G$1:$G$12,0),0),1)</f>
        <v>44228</v>
      </c>
      <c r="W5183" t="str">
        <f>IF(AND(V5183&gt;=Map!$K$2,V5183&lt;=Map!$L$2),"Base",IF(AND(V5183&gt;=Map!$K$3,V5183&lt;=Map!$L$3),"Fcst","N/A"))</f>
        <v>N/A</v>
      </c>
      <c r="X5183" t="str">
        <f>INDEX(Map!$B$2:$B$86,MATCH(D5183,Map!$A$2:$A$86,0),0)</f>
        <v>N/A</v>
      </c>
      <c r="Y5183" s="7" t="str">
        <f>IF(INDEX(Map!$C$2:$C$86,MATCH(D5183,Map!$A$2:$A$86,0),0)="","N/A",E5183*INDEX(Map!$C$2:$C$86,MATCH(D5183,Map!$A$2:$A$86,0),0))</f>
        <v>N/A</v>
      </c>
      <c r="Z5183" s="7" t="str">
        <f>IF(INDEX(Map!$D$2:$D$86,MATCH(D5183,Map!$A$2:$A$86,0),0)="","N/A",E5183*INDEX(Map!$D$2:$D$86,MATCH(D5183,Map!$A$2:$A$86,0),0))</f>
        <v>N/A</v>
      </c>
      <c r="AA5183" t="str">
        <f>INDEX(Map!$E$2:$E$86,MATCH(D5183,Map!$A$2:$A$86,0),0)</f>
        <v>Purchases</v>
      </c>
    </row>
    <row r="5184" spans="1:27" x14ac:dyDescent="0.25">
      <c r="A5184" s="1" t="s">
        <v>123</v>
      </c>
      <c r="B5184" s="1" t="s">
        <v>108</v>
      </c>
      <c r="C5184" s="1">
        <v>59</v>
      </c>
      <c r="D5184" s="1" t="s">
        <v>82</v>
      </c>
      <c r="E5184" s="1">
        <v>0</v>
      </c>
      <c r="F5184" s="1">
        <v>0</v>
      </c>
      <c r="G5184" s="1">
        <v>0</v>
      </c>
      <c r="H5184" s="1">
        <v>0</v>
      </c>
      <c r="I5184" s="1" t="s">
        <v>63</v>
      </c>
      <c r="J5184" s="1" t="s">
        <v>63</v>
      </c>
      <c r="K5184" s="1">
        <v>0</v>
      </c>
      <c r="L5184" s="1">
        <v>0</v>
      </c>
      <c r="M5184" s="1">
        <v>0</v>
      </c>
      <c r="N5184" s="1" t="s">
        <v>63</v>
      </c>
      <c r="O5184" s="1">
        <v>0</v>
      </c>
      <c r="P5184" s="1">
        <v>0</v>
      </c>
      <c r="Q5184" s="1">
        <v>0</v>
      </c>
      <c r="R5184" s="1">
        <v>0</v>
      </c>
      <c r="S5184" s="1">
        <v>0</v>
      </c>
      <c r="T5184" s="1">
        <v>0</v>
      </c>
      <c r="U5184" s="3" t="str">
        <f t="shared" si="80"/>
        <v>2017Plan</v>
      </c>
      <c r="V5184" s="2">
        <f>DATE(A5184,INDEX(Map!$H$1:$H$12,MATCH(B5184,Map!$G$1:$G$12,0),0),1)</f>
        <v>44228</v>
      </c>
      <c r="W5184" t="str">
        <f>IF(AND(V5184&gt;=Map!$K$2,V5184&lt;=Map!$L$2),"Base",IF(AND(V5184&gt;=Map!$K$3,V5184&lt;=Map!$L$3),"Fcst","N/A"))</f>
        <v>N/A</v>
      </c>
      <c r="X5184" t="str">
        <f>INDEX(Map!$B$2:$B$86,MATCH(D5184,Map!$A$2:$A$86,0),0)</f>
        <v>N/A</v>
      </c>
      <c r="Y5184" s="7" t="str">
        <f>IF(INDEX(Map!$C$2:$C$86,MATCH(D5184,Map!$A$2:$A$86,0),0)="","N/A",E5184*INDEX(Map!$C$2:$C$86,MATCH(D5184,Map!$A$2:$A$86,0),0))</f>
        <v>N/A</v>
      </c>
      <c r="Z5184" s="7" t="str">
        <f>IF(INDEX(Map!$D$2:$D$86,MATCH(D5184,Map!$A$2:$A$86,0),0)="","N/A",E5184*INDEX(Map!$D$2:$D$86,MATCH(D5184,Map!$A$2:$A$86,0),0))</f>
        <v>N/A</v>
      </c>
      <c r="AA5184" t="str">
        <f>INDEX(Map!$E$2:$E$86,MATCH(D5184,Map!$A$2:$A$86,0),0)</f>
        <v>Purchases</v>
      </c>
    </row>
    <row r="5185" spans="1:27" x14ac:dyDescent="0.25">
      <c r="A5185" s="1" t="s">
        <v>123</v>
      </c>
      <c r="B5185" s="1" t="s">
        <v>108</v>
      </c>
      <c r="C5185" s="1">
        <v>60</v>
      </c>
      <c r="D5185" s="1" t="s">
        <v>83</v>
      </c>
      <c r="E5185" s="1">
        <v>-39.200000000000003</v>
      </c>
      <c r="F5185" s="1">
        <v>0</v>
      </c>
      <c r="G5185" s="1">
        <v>30.6</v>
      </c>
      <c r="H5185" s="1">
        <v>20</v>
      </c>
      <c r="I5185" s="1" t="s">
        <v>63</v>
      </c>
      <c r="J5185" s="1" t="s">
        <v>63</v>
      </c>
      <c r="K5185" s="1">
        <v>250</v>
      </c>
      <c r="L5185" s="1">
        <v>45</v>
      </c>
      <c r="M5185" s="1">
        <v>-1765</v>
      </c>
      <c r="N5185" s="1" t="s">
        <v>63</v>
      </c>
      <c r="O5185" s="1">
        <v>0</v>
      </c>
      <c r="P5185" s="1">
        <v>0</v>
      </c>
      <c r="Q5185" s="1">
        <v>471</v>
      </c>
      <c r="R5185" s="1">
        <v>32.99</v>
      </c>
      <c r="S5185" s="1">
        <v>32.99</v>
      </c>
      <c r="T5185" s="1">
        <v>-1294</v>
      </c>
      <c r="U5185" s="3" t="str">
        <f t="shared" si="80"/>
        <v>2017Plan</v>
      </c>
      <c r="V5185" s="2">
        <f>DATE(A5185,INDEX(Map!$H$1:$H$12,MATCH(B5185,Map!$G$1:$G$12,0),0),1)</f>
        <v>44228</v>
      </c>
      <c r="W5185" t="str">
        <f>IF(AND(V5185&gt;=Map!$K$2,V5185&lt;=Map!$L$2),"Base",IF(AND(V5185&gt;=Map!$K$3,V5185&lt;=Map!$L$3),"Fcst","N/A"))</f>
        <v>N/A</v>
      </c>
      <c r="X5185" t="str">
        <f>INDEX(Map!$B$2:$B$86,MATCH(D5185,Map!$A$2:$A$86,0),0)</f>
        <v>N/A</v>
      </c>
      <c r="Y5185" s="7" t="str">
        <f>IF(INDEX(Map!$C$2:$C$86,MATCH(D5185,Map!$A$2:$A$86,0),0)="","N/A",E5185*INDEX(Map!$C$2:$C$86,MATCH(D5185,Map!$A$2:$A$86,0),0))</f>
        <v>N/A</v>
      </c>
      <c r="Z5185" s="7" t="str">
        <f>IF(INDEX(Map!$D$2:$D$86,MATCH(D5185,Map!$A$2:$A$86,0),0)="","N/A",E5185*INDEX(Map!$D$2:$D$86,MATCH(D5185,Map!$A$2:$A$86,0),0))</f>
        <v>N/A</v>
      </c>
      <c r="AA5185" t="str">
        <f>INDEX(Map!$E$2:$E$86,MATCH(D5185,Map!$A$2:$A$86,0),0)</f>
        <v>Sales</v>
      </c>
    </row>
    <row r="5186" spans="1:27" x14ac:dyDescent="0.25">
      <c r="A5186" s="1" t="s">
        <v>123</v>
      </c>
      <c r="B5186" s="1" t="s">
        <v>108</v>
      </c>
      <c r="C5186" s="1">
        <v>61</v>
      </c>
      <c r="D5186" s="1" t="s">
        <v>84</v>
      </c>
      <c r="E5186" s="1">
        <v>-6.1</v>
      </c>
      <c r="F5186" s="1">
        <v>0</v>
      </c>
      <c r="G5186" s="1">
        <v>27.2</v>
      </c>
      <c r="H5186" s="1">
        <v>26</v>
      </c>
      <c r="I5186" s="1" t="s">
        <v>63</v>
      </c>
      <c r="J5186" s="1" t="s">
        <v>63</v>
      </c>
      <c r="K5186" s="1">
        <v>198</v>
      </c>
      <c r="L5186" s="1">
        <v>42</v>
      </c>
      <c r="M5186" s="1">
        <v>-256</v>
      </c>
      <c r="N5186" s="1" t="s">
        <v>63</v>
      </c>
      <c r="O5186" s="1">
        <v>0</v>
      </c>
      <c r="P5186" s="1">
        <v>0</v>
      </c>
      <c r="Q5186" s="1">
        <v>61</v>
      </c>
      <c r="R5186" s="1">
        <v>32.08</v>
      </c>
      <c r="S5186" s="1">
        <v>32.08</v>
      </c>
      <c r="T5186" s="1">
        <v>-196</v>
      </c>
      <c r="U5186" s="3" t="str">
        <f t="shared" si="80"/>
        <v>2017Plan</v>
      </c>
      <c r="V5186" s="2">
        <f>DATE(A5186,INDEX(Map!$H$1:$H$12,MATCH(B5186,Map!$G$1:$G$12,0),0),1)</f>
        <v>44228</v>
      </c>
      <c r="W5186" t="str">
        <f>IF(AND(V5186&gt;=Map!$K$2,V5186&lt;=Map!$L$2),"Base",IF(AND(V5186&gt;=Map!$K$3,V5186&lt;=Map!$L$3),"Fcst","N/A"))</f>
        <v>N/A</v>
      </c>
      <c r="X5186" t="str">
        <f>INDEX(Map!$B$2:$B$86,MATCH(D5186,Map!$A$2:$A$86,0),0)</f>
        <v>N/A</v>
      </c>
      <c r="Y5186" s="7" t="str">
        <f>IF(INDEX(Map!$C$2:$C$86,MATCH(D5186,Map!$A$2:$A$86,0),0)="","N/A",E5186*INDEX(Map!$C$2:$C$86,MATCH(D5186,Map!$A$2:$A$86,0),0))</f>
        <v>N/A</v>
      </c>
      <c r="Z5186" s="7" t="str">
        <f>IF(INDEX(Map!$D$2:$D$86,MATCH(D5186,Map!$A$2:$A$86,0),0)="","N/A",E5186*INDEX(Map!$D$2:$D$86,MATCH(D5186,Map!$A$2:$A$86,0),0))</f>
        <v>N/A</v>
      </c>
      <c r="AA5186" t="str">
        <f>INDEX(Map!$E$2:$E$86,MATCH(D5186,Map!$A$2:$A$86,0),0)</f>
        <v>Sales</v>
      </c>
    </row>
    <row r="5187" spans="1:27" x14ac:dyDescent="0.25">
      <c r="A5187" s="1" t="s">
        <v>123</v>
      </c>
      <c r="B5187" s="1" t="s">
        <v>108</v>
      </c>
      <c r="C5187" s="1">
        <v>62</v>
      </c>
      <c r="D5187" s="1" t="s">
        <v>85</v>
      </c>
      <c r="E5187" s="1">
        <v>-12.4</v>
      </c>
      <c r="F5187" s="1">
        <v>0</v>
      </c>
      <c r="G5187" s="1">
        <v>55.5</v>
      </c>
      <c r="H5187" s="1">
        <v>4</v>
      </c>
      <c r="I5187" s="1" t="s">
        <v>63</v>
      </c>
      <c r="J5187" s="1" t="s">
        <v>63</v>
      </c>
      <c r="K5187" s="1">
        <v>64</v>
      </c>
      <c r="L5187" s="1">
        <v>42.5</v>
      </c>
      <c r="M5187" s="1">
        <v>-529</v>
      </c>
      <c r="N5187" s="1" t="s">
        <v>63</v>
      </c>
      <c r="O5187" s="1">
        <v>0</v>
      </c>
      <c r="P5187" s="1">
        <v>0</v>
      </c>
      <c r="Q5187" s="1">
        <v>123</v>
      </c>
      <c r="R5187" s="1">
        <v>32.630000000000003</v>
      </c>
      <c r="S5187" s="1">
        <v>32.630000000000003</v>
      </c>
      <c r="T5187" s="1">
        <v>-406</v>
      </c>
      <c r="U5187" s="3" t="str">
        <f t="shared" si="80"/>
        <v>2017Plan</v>
      </c>
      <c r="V5187" s="2">
        <f>DATE(A5187,INDEX(Map!$H$1:$H$12,MATCH(B5187,Map!$G$1:$G$12,0),0),1)</f>
        <v>44228</v>
      </c>
      <c r="W5187" t="str">
        <f>IF(AND(V5187&gt;=Map!$K$2,V5187&lt;=Map!$L$2),"Base",IF(AND(V5187&gt;=Map!$K$3,V5187&lt;=Map!$L$3),"Fcst","N/A"))</f>
        <v>N/A</v>
      </c>
      <c r="X5187" t="str">
        <f>INDEX(Map!$B$2:$B$86,MATCH(D5187,Map!$A$2:$A$86,0),0)</f>
        <v>N/A</v>
      </c>
      <c r="Y5187" s="7" t="str">
        <f>IF(INDEX(Map!$C$2:$C$86,MATCH(D5187,Map!$A$2:$A$86,0),0)="","N/A",E5187*INDEX(Map!$C$2:$C$86,MATCH(D5187,Map!$A$2:$A$86,0),0))</f>
        <v>N/A</v>
      </c>
      <c r="Z5187" s="7" t="str">
        <f>IF(INDEX(Map!$D$2:$D$86,MATCH(D5187,Map!$A$2:$A$86,0),0)="","N/A",E5187*INDEX(Map!$D$2:$D$86,MATCH(D5187,Map!$A$2:$A$86,0),0))</f>
        <v>N/A</v>
      </c>
      <c r="AA5187" t="str">
        <f>INDEX(Map!$E$2:$E$86,MATCH(D5187,Map!$A$2:$A$86,0),0)</f>
        <v>Sales</v>
      </c>
    </row>
    <row r="5188" spans="1:27" x14ac:dyDescent="0.25">
      <c r="A5188" s="1" t="s">
        <v>123</v>
      </c>
      <c r="B5188" s="1" t="s">
        <v>108</v>
      </c>
      <c r="C5188" s="1">
        <v>63</v>
      </c>
      <c r="D5188" s="1" t="s">
        <v>86</v>
      </c>
      <c r="E5188" s="1">
        <v>-11.2</v>
      </c>
      <c r="F5188" s="1">
        <v>0</v>
      </c>
      <c r="G5188" s="1">
        <v>50</v>
      </c>
      <c r="H5188" s="1">
        <v>4</v>
      </c>
      <c r="I5188" s="1" t="s">
        <v>63</v>
      </c>
      <c r="J5188" s="1" t="s">
        <v>63</v>
      </c>
      <c r="K5188" s="1">
        <v>64</v>
      </c>
      <c r="L5188" s="1">
        <v>42</v>
      </c>
      <c r="M5188" s="1">
        <v>-470</v>
      </c>
      <c r="N5188" s="1" t="s">
        <v>63</v>
      </c>
      <c r="O5188" s="1">
        <v>0</v>
      </c>
      <c r="P5188" s="1">
        <v>0</v>
      </c>
      <c r="Q5188" s="1">
        <v>110</v>
      </c>
      <c r="R5188" s="1">
        <v>32.15</v>
      </c>
      <c r="S5188" s="1">
        <v>32.15</v>
      </c>
      <c r="T5188" s="1">
        <v>-360</v>
      </c>
      <c r="U5188" s="3" t="str">
        <f t="shared" ref="U5188:U5251" si="81">U5187</f>
        <v>2017Plan</v>
      </c>
      <c r="V5188" s="2">
        <f>DATE(A5188,INDEX(Map!$H$1:$H$12,MATCH(B5188,Map!$G$1:$G$12,0),0),1)</f>
        <v>44228</v>
      </c>
      <c r="W5188" t="str">
        <f>IF(AND(V5188&gt;=Map!$K$2,V5188&lt;=Map!$L$2),"Base",IF(AND(V5188&gt;=Map!$K$3,V5188&lt;=Map!$L$3),"Fcst","N/A"))</f>
        <v>N/A</v>
      </c>
      <c r="X5188" t="str">
        <f>INDEX(Map!$B$2:$B$86,MATCH(D5188,Map!$A$2:$A$86,0),0)</f>
        <v>N/A</v>
      </c>
      <c r="Y5188" s="7" t="str">
        <f>IF(INDEX(Map!$C$2:$C$86,MATCH(D5188,Map!$A$2:$A$86,0),0)="","N/A",E5188*INDEX(Map!$C$2:$C$86,MATCH(D5188,Map!$A$2:$A$86,0),0))</f>
        <v>N/A</v>
      </c>
      <c r="Z5188" s="7" t="str">
        <f>IF(INDEX(Map!$D$2:$D$86,MATCH(D5188,Map!$A$2:$A$86,0),0)="","N/A",E5188*INDEX(Map!$D$2:$D$86,MATCH(D5188,Map!$A$2:$A$86,0),0))</f>
        <v>N/A</v>
      </c>
      <c r="AA5188" t="str">
        <f>INDEX(Map!$E$2:$E$86,MATCH(D5188,Map!$A$2:$A$86,0),0)</f>
        <v>Sales</v>
      </c>
    </row>
    <row r="5189" spans="1:27" x14ac:dyDescent="0.25">
      <c r="A5189" s="1" t="s">
        <v>123</v>
      </c>
      <c r="B5189" s="1" t="s">
        <v>108</v>
      </c>
      <c r="C5189" s="1">
        <v>64</v>
      </c>
      <c r="D5189" s="1" t="s">
        <v>87</v>
      </c>
      <c r="E5189" s="1">
        <v>0</v>
      </c>
      <c r="F5189" s="1">
        <v>0</v>
      </c>
      <c r="G5189" s="1">
        <v>0</v>
      </c>
      <c r="H5189" s="1">
        <v>0</v>
      </c>
      <c r="I5189" s="1" t="s">
        <v>63</v>
      </c>
      <c r="J5189" s="1" t="s">
        <v>63</v>
      </c>
      <c r="K5189" s="1">
        <v>0</v>
      </c>
      <c r="L5189" s="1">
        <v>0</v>
      </c>
      <c r="M5189" s="1">
        <v>0</v>
      </c>
      <c r="N5189" s="1" t="s">
        <v>63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</v>
      </c>
      <c r="U5189" s="3" t="str">
        <f t="shared" si="81"/>
        <v>2017Plan</v>
      </c>
      <c r="V5189" s="2">
        <f>DATE(A5189,INDEX(Map!$H$1:$H$12,MATCH(B5189,Map!$G$1:$G$12,0),0),1)</f>
        <v>44228</v>
      </c>
      <c r="W5189" t="str">
        <f>IF(AND(V5189&gt;=Map!$K$2,V5189&lt;=Map!$L$2),"Base",IF(AND(V5189&gt;=Map!$K$3,V5189&lt;=Map!$L$3),"Fcst","N/A"))</f>
        <v>N/A</v>
      </c>
      <c r="X5189" t="str">
        <f>INDEX(Map!$B$2:$B$86,MATCH(D5189,Map!$A$2:$A$86,0),0)</f>
        <v>N/A</v>
      </c>
      <c r="Y5189" s="7" t="str">
        <f>IF(INDEX(Map!$C$2:$C$86,MATCH(D5189,Map!$A$2:$A$86,0),0)="","N/A",E5189*INDEX(Map!$C$2:$C$86,MATCH(D5189,Map!$A$2:$A$86,0),0))</f>
        <v>N/A</v>
      </c>
      <c r="Z5189" s="7" t="str">
        <f>IF(INDEX(Map!$D$2:$D$86,MATCH(D5189,Map!$A$2:$A$86,0),0)="","N/A",E5189*INDEX(Map!$D$2:$D$86,MATCH(D5189,Map!$A$2:$A$86,0),0))</f>
        <v>N/A</v>
      </c>
      <c r="AA5189" t="str">
        <f>INDEX(Map!$E$2:$E$86,MATCH(D5189,Map!$A$2:$A$86,0),0)</f>
        <v>Sales</v>
      </c>
    </row>
    <row r="5190" spans="1:27" x14ac:dyDescent="0.25">
      <c r="A5190" s="1" t="s">
        <v>123</v>
      </c>
      <c r="B5190" s="1" t="s">
        <v>108</v>
      </c>
      <c r="C5190" s="1">
        <v>65</v>
      </c>
      <c r="D5190" s="1" t="s">
        <v>88</v>
      </c>
      <c r="E5190" s="1">
        <v>0</v>
      </c>
      <c r="F5190" s="1">
        <v>0</v>
      </c>
      <c r="G5190" s="1">
        <v>0</v>
      </c>
      <c r="H5190" s="1">
        <v>0</v>
      </c>
      <c r="I5190" s="1" t="s">
        <v>63</v>
      </c>
      <c r="J5190" s="1" t="s">
        <v>63</v>
      </c>
      <c r="K5190" s="1">
        <v>0</v>
      </c>
      <c r="L5190" s="1">
        <v>0</v>
      </c>
      <c r="M5190" s="1">
        <v>0</v>
      </c>
      <c r="N5190" s="1" t="s">
        <v>63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</v>
      </c>
      <c r="U5190" s="3" t="str">
        <f t="shared" si="81"/>
        <v>2017Plan</v>
      </c>
      <c r="V5190" s="2">
        <f>DATE(A5190,INDEX(Map!$H$1:$H$12,MATCH(B5190,Map!$G$1:$G$12,0),0),1)</f>
        <v>44228</v>
      </c>
      <c r="W5190" t="str">
        <f>IF(AND(V5190&gt;=Map!$K$2,V5190&lt;=Map!$L$2),"Base",IF(AND(V5190&gt;=Map!$K$3,V5190&lt;=Map!$L$3),"Fcst","N/A"))</f>
        <v>N/A</v>
      </c>
      <c r="X5190" t="str">
        <f>INDEX(Map!$B$2:$B$86,MATCH(D5190,Map!$A$2:$A$86,0),0)</f>
        <v>N/A</v>
      </c>
      <c r="Y5190" s="7" t="str">
        <f>IF(INDEX(Map!$C$2:$C$86,MATCH(D5190,Map!$A$2:$A$86,0),0)="","N/A",E5190*INDEX(Map!$C$2:$C$86,MATCH(D5190,Map!$A$2:$A$86,0),0))</f>
        <v>N/A</v>
      </c>
      <c r="Z5190" s="7" t="str">
        <f>IF(INDEX(Map!$D$2:$D$86,MATCH(D5190,Map!$A$2:$A$86,0),0)="","N/A",E5190*INDEX(Map!$D$2:$D$86,MATCH(D5190,Map!$A$2:$A$86,0),0))</f>
        <v>N/A</v>
      </c>
      <c r="AA5190" t="str">
        <f>INDEX(Map!$E$2:$E$86,MATCH(D5190,Map!$A$2:$A$86,0),0)</f>
        <v>Sales</v>
      </c>
    </row>
    <row r="5191" spans="1:27" x14ac:dyDescent="0.25">
      <c r="A5191" s="1" t="s">
        <v>123</v>
      </c>
      <c r="B5191" s="1" t="s">
        <v>108</v>
      </c>
      <c r="C5191" s="1">
        <v>66</v>
      </c>
      <c r="D5191" s="1" t="s">
        <v>89</v>
      </c>
      <c r="E5191" s="1">
        <v>0</v>
      </c>
      <c r="F5191" s="1">
        <v>0</v>
      </c>
      <c r="G5191" s="1">
        <v>0</v>
      </c>
      <c r="H5191" s="1">
        <v>0</v>
      </c>
      <c r="I5191" s="1" t="s">
        <v>63</v>
      </c>
      <c r="J5191" s="1" t="s">
        <v>63</v>
      </c>
      <c r="K5191" s="1">
        <v>0</v>
      </c>
      <c r="L5191" s="1">
        <v>0</v>
      </c>
      <c r="M5191" s="1">
        <v>0</v>
      </c>
      <c r="N5191" s="1" t="s">
        <v>63</v>
      </c>
      <c r="O5191" s="1">
        <v>0</v>
      </c>
      <c r="P5191" s="1">
        <v>0</v>
      </c>
      <c r="Q5191" s="1">
        <v>0</v>
      </c>
      <c r="R5191" s="1">
        <v>0</v>
      </c>
      <c r="S5191" s="1">
        <v>0</v>
      </c>
      <c r="T5191" s="1">
        <v>0</v>
      </c>
      <c r="U5191" s="3" t="str">
        <f t="shared" si="81"/>
        <v>2017Plan</v>
      </c>
      <c r="V5191" s="2">
        <f>DATE(A5191,INDEX(Map!$H$1:$H$12,MATCH(B5191,Map!$G$1:$G$12,0),0),1)</f>
        <v>44228</v>
      </c>
      <c r="W5191" t="str">
        <f>IF(AND(V5191&gt;=Map!$K$2,V5191&lt;=Map!$L$2),"Base",IF(AND(V5191&gt;=Map!$K$3,V5191&lt;=Map!$L$3),"Fcst","N/A"))</f>
        <v>N/A</v>
      </c>
      <c r="X5191" t="str">
        <f>INDEX(Map!$B$2:$B$86,MATCH(D5191,Map!$A$2:$A$86,0),0)</f>
        <v>N/A</v>
      </c>
      <c r="Y5191" s="7" t="str">
        <f>IF(INDEX(Map!$C$2:$C$86,MATCH(D5191,Map!$A$2:$A$86,0),0)="","N/A",E5191*INDEX(Map!$C$2:$C$86,MATCH(D5191,Map!$A$2:$A$86,0),0))</f>
        <v>N/A</v>
      </c>
      <c r="Z5191" s="7" t="str">
        <f>IF(INDEX(Map!$D$2:$D$86,MATCH(D5191,Map!$A$2:$A$86,0),0)="","N/A",E5191*INDEX(Map!$D$2:$D$86,MATCH(D5191,Map!$A$2:$A$86,0),0))</f>
        <v>N/A</v>
      </c>
      <c r="AA5191" t="str">
        <f>INDEX(Map!$E$2:$E$86,MATCH(D5191,Map!$A$2:$A$86,0),0)</f>
        <v>Sales</v>
      </c>
    </row>
    <row r="5192" spans="1:27" x14ac:dyDescent="0.25">
      <c r="A5192" s="1" t="s">
        <v>123</v>
      </c>
      <c r="B5192" s="1" t="s">
        <v>108</v>
      </c>
      <c r="C5192" s="1">
        <v>67</v>
      </c>
      <c r="D5192" s="1" t="s">
        <v>90</v>
      </c>
      <c r="E5192" s="1">
        <v>0</v>
      </c>
      <c r="F5192" s="1">
        <v>0</v>
      </c>
      <c r="G5192" s="1">
        <v>0</v>
      </c>
      <c r="H5192" s="1">
        <v>0</v>
      </c>
      <c r="I5192" s="1" t="s">
        <v>63</v>
      </c>
      <c r="J5192" s="1" t="s">
        <v>63</v>
      </c>
      <c r="K5192" s="1">
        <v>0</v>
      </c>
      <c r="L5192" s="1">
        <v>0</v>
      </c>
      <c r="M5192" s="1">
        <v>0</v>
      </c>
      <c r="N5192" s="1" t="s">
        <v>63</v>
      </c>
      <c r="O5192" s="1">
        <v>0</v>
      </c>
      <c r="P5192" s="1">
        <v>0</v>
      </c>
      <c r="Q5192" s="1">
        <v>0</v>
      </c>
      <c r="R5192" s="1">
        <v>0</v>
      </c>
      <c r="S5192" s="1">
        <v>0</v>
      </c>
      <c r="T5192" s="1">
        <v>0</v>
      </c>
      <c r="U5192" s="3" t="str">
        <f t="shared" si="81"/>
        <v>2017Plan</v>
      </c>
      <c r="V5192" s="2">
        <f>DATE(A5192,INDEX(Map!$H$1:$H$12,MATCH(B5192,Map!$G$1:$G$12,0),0),1)</f>
        <v>44228</v>
      </c>
      <c r="W5192" t="str">
        <f>IF(AND(V5192&gt;=Map!$K$2,V5192&lt;=Map!$L$2),"Base",IF(AND(V5192&gt;=Map!$K$3,V5192&lt;=Map!$L$3),"Fcst","N/A"))</f>
        <v>N/A</v>
      </c>
      <c r="X5192" t="str">
        <f>INDEX(Map!$B$2:$B$86,MATCH(D5192,Map!$A$2:$A$86,0),0)</f>
        <v>N/A</v>
      </c>
      <c r="Y5192" s="7" t="str">
        <f>IF(INDEX(Map!$C$2:$C$86,MATCH(D5192,Map!$A$2:$A$86,0),0)="","N/A",E5192*INDEX(Map!$C$2:$C$86,MATCH(D5192,Map!$A$2:$A$86,0),0))</f>
        <v>N/A</v>
      </c>
      <c r="Z5192" s="7" t="str">
        <f>IF(INDEX(Map!$D$2:$D$86,MATCH(D5192,Map!$A$2:$A$86,0),0)="","N/A",E5192*INDEX(Map!$D$2:$D$86,MATCH(D5192,Map!$A$2:$A$86,0),0))</f>
        <v>N/A</v>
      </c>
      <c r="AA5192" t="str">
        <f>INDEX(Map!$E$2:$E$86,MATCH(D5192,Map!$A$2:$A$86,0),0)</f>
        <v>Sales</v>
      </c>
    </row>
    <row r="5193" spans="1:27" x14ac:dyDescent="0.25">
      <c r="A5193" s="1" t="s">
        <v>123</v>
      </c>
      <c r="B5193" s="1" t="s">
        <v>108</v>
      </c>
      <c r="C5193" s="1">
        <v>68</v>
      </c>
      <c r="D5193" s="1" t="s">
        <v>91</v>
      </c>
      <c r="E5193" s="1">
        <v>0</v>
      </c>
      <c r="F5193" s="1">
        <v>0</v>
      </c>
      <c r="G5193" s="1">
        <v>0</v>
      </c>
      <c r="H5193" s="1">
        <v>0</v>
      </c>
      <c r="I5193" s="1" t="s">
        <v>63</v>
      </c>
      <c r="J5193" s="1" t="s">
        <v>63</v>
      </c>
      <c r="K5193" s="1">
        <v>0</v>
      </c>
      <c r="L5193" s="1">
        <v>0</v>
      </c>
      <c r="M5193" s="1">
        <v>0</v>
      </c>
      <c r="N5193" s="1" t="s">
        <v>63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</v>
      </c>
      <c r="U5193" s="3" t="str">
        <f t="shared" si="81"/>
        <v>2017Plan</v>
      </c>
      <c r="V5193" s="2">
        <f>DATE(A5193,INDEX(Map!$H$1:$H$12,MATCH(B5193,Map!$G$1:$G$12,0),0),1)</f>
        <v>44228</v>
      </c>
      <c r="W5193" t="str">
        <f>IF(AND(V5193&gt;=Map!$K$2,V5193&lt;=Map!$L$2),"Base",IF(AND(V5193&gt;=Map!$K$3,V5193&lt;=Map!$L$3),"Fcst","N/A"))</f>
        <v>N/A</v>
      </c>
      <c r="X5193" t="str">
        <f>INDEX(Map!$B$2:$B$86,MATCH(D5193,Map!$A$2:$A$86,0),0)</f>
        <v>N/A</v>
      </c>
      <c r="Y5193" s="7" t="str">
        <f>IF(INDEX(Map!$C$2:$C$86,MATCH(D5193,Map!$A$2:$A$86,0),0)="","N/A",E5193*INDEX(Map!$C$2:$C$86,MATCH(D5193,Map!$A$2:$A$86,0),0))</f>
        <v>N/A</v>
      </c>
      <c r="Z5193" s="7" t="str">
        <f>IF(INDEX(Map!$D$2:$D$86,MATCH(D5193,Map!$A$2:$A$86,0),0)="","N/A",E5193*INDEX(Map!$D$2:$D$86,MATCH(D5193,Map!$A$2:$A$86,0),0))</f>
        <v>N/A</v>
      </c>
      <c r="AA5193" t="str">
        <f>INDEX(Map!$E$2:$E$86,MATCH(D5193,Map!$A$2:$A$86,0),0)</f>
        <v>CSR</v>
      </c>
    </row>
    <row r="5194" spans="1:27" x14ac:dyDescent="0.25">
      <c r="A5194" s="1" t="s">
        <v>123</v>
      </c>
      <c r="B5194" s="1" t="s">
        <v>108</v>
      </c>
      <c r="C5194" s="1">
        <v>69</v>
      </c>
      <c r="D5194" s="1" t="s">
        <v>92</v>
      </c>
      <c r="E5194" s="1">
        <v>0</v>
      </c>
      <c r="F5194" s="1">
        <v>0</v>
      </c>
      <c r="G5194" s="1">
        <v>0</v>
      </c>
      <c r="H5194" s="1">
        <v>0</v>
      </c>
      <c r="I5194" s="1" t="s">
        <v>63</v>
      </c>
      <c r="J5194" s="1" t="s">
        <v>63</v>
      </c>
      <c r="K5194" s="1">
        <v>0</v>
      </c>
      <c r="L5194" s="1">
        <v>0</v>
      </c>
      <c r="M5194" s="1">
        <v>0</v>
      </c>
      <c r="N5194" s="1" t="s">
        <v>63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</v>
      </c>
      <c r="U5194" s="3" t="str">
        <f t="shared" si="81"/>
        <v>2017Plan</v>
      </c>
      <c r="V5194" s="2">
        <f>DATE(A5194,INDEX(Map!$H$1:$H$12,MATCH(B5194,Map!$G$1:$G$12,0),0),1)</f>
        <v>44228</v>
      </c>
      <c r="W5194" t="str">
        <f>IF(AND(V5194&gt;=Map!$K$2,V5194&lt;=Map!$L$2),"Base",IF(AND(V5194&gt;=Map!$K$3,V5194&lt;=Map!$L$3),"Fcst","N/A"))</f>
        <v>N/A</v>
      </c>
      <c r="X5194" t="str">
        <f>INDEX(Map!$B$2:$B$86,MATCH(D5194,Map!$A$2:$A$86,0),0)</f>
        <v>N/A</v>
      </c>
      <c r="Y5194" s="7" t="str">
        <f>IF(INDEX(Map!$C$2:$C$86,MATCH(D5194,Map!$A$2:$A$86,0),0)="","N/A",E5194*INDEX(Map!$C$2:$C$86,MATCH(D5194,Map!$A$2:$A$86,0),0))</f>
        <v>N/A</v>
      </c>
      <c r="Z5194" s="7" t="str">
        <f>IF(INDEX(Map!$D$2:$D$86,MATCH(D5194,Map!$A$2:$A$86,0),0)="","N/A",E5194*INDEX(Map!$D$2:$D$86,MATCH(D5194,Map!$A$2:$A$86,0),0))</f>
        <v>N/A</v>
      </c>
      <c r="AA5194" t="str">
        <f>INDEX(Map!$E$2:$E$86,MATCH(D5194,Map!$A$2:$A$86,0),0)</f>
        <v>CSR</v>
      </c>
    </row>
    <row r="5195" spans="1:27" x14ac:dyDescent="0.25">
      <c r="A5195" s="1" t="s">
        <v>123</v>
      </c>
      <c r="B5195" s="1" t="s">
        <v>108</v>
      </c>
      <c r="C5195" s="1">
        <v>70</v>
      </c>
      <c r="D5195" s="1" t="s">
        <v>93</v>
      </c>
      <c r="E5195" s="1">
        <v>0</v>
      </c>
      <c r="F5195" s="1">
        <v>0</v>
      </c>
      <c r="G5195" s="1">
        <v>0</v>
      </c>
      <c r="H5195" s="1">
        <v>0</v>
      </c>
      <c r="I5195" s="1" t="s">
        <v>63</v>
      </c>
      <c r="J5195" s="1" t="s">
        <v>63</v>
      </c>
      <c r="K5195" s="1">
        <v>0</v>
      </c>
      <c r="L5195" s="1">
        <v>0</v>
      </c>
      <c r="M5195" s="1">
        <v>0</v>
      </c>
      <c r="N5195" s="1" t="s">
        <v>63</v>
      </c>
      <c r="O5195" s="1">
        <v>0</v>
      </c>
      <c r="P5195" s="1">
        <v>0</v>
      </c>
      <c r="Q5195" s="1">
        <v>0</v>
      </c>
      <c r="R5195" s="1">
        <v>0</v>
      </c>
      <c r="S5195" s="1">
        <v>0</v>
      </c>
      <c r="T5195" s="1">
        <v>0</v>
      </c>
      <c r="U5195" s="3" t="str">
        <f t="shared" si="81"/>
        <v>2017Plan</v>
      </c>
      <c r="V5195" s="2">
        <f>DATE(A5195,INDEX(Map!$H$1:$H$12,MATCH(B5195,Map!$G$1:$G$12,0),0),1)</f>
        <v>44228</v>
      </c>
      <c r="W5195" t="str">
        <f>IF(AND(V5195&gt;=Map!$K$2,V5195&lt;=Map!$L$2),"Base",IF(AND(V5195&gt;=Map!$K$3,V5195&lt;=Map!$L$3),"Fcst","N/A"))</f>
        <v>N/A</v>
      </c>
      <c r="X5195" t="str">
        <f>INDEX(Map!$B$2:$B$86,MATCH(D5195,Map!$A$2:$A$86,0),0)</f>
        <v>N/A</v>
      </c>
      <c r="Y5195" s="7" t="str">
        <f>IF(INDEX(Map!$C$2:$C$86,MATCH(D5195,Map!$A$2:$A$86,0),0)="","N/A",E5195*INDEX(Map!$C$2:$C$86,MATCH(D5195,Map!$A$2:$A$86,0),0))</f>
        <v>N/A</v>
      </c>
      <c r="Z5195" s="7" t="str">
        <f>IF(INDEX(Map!$D$2:$D$86,MATCH(D5195,Map!$A$2:$A$86,0),0)="","N/A",E5195*INDEX(Map!$D$2:$D$86,MATCH(D5195,Map!$A$2:$A$86,0),0))</f>
        <v>N/A</v>
      </c>
      <c r="AA5195" t="str">
        <f>INDEX(Map!$E$2:$E$86,MATCH(D5195,Map!$A$2:$A$86,0),0)</f>
        <v>CSR</v>
      </c>
    </row>
    <row r="5196" spans="1:27" x14ac:dyDescent="0.25">
      <c r="A5196" s="1" t="s">
        <v>123</v>
      </c>
      <c r="B5196" s="1" t="s">
        <v>108</v>
      </c>
      <c r="C5196" s="1">
        <v>71</v>
      </c>
      <c r="D5196" s="1" t="s">
        <v>94</v>
      </c>
      <c r="E5196" s="1">
        <v>0</v>
      </c>
      <c r="F5196" s="1">
        <v>0</v>
      </c>
      <c r="G5196" s="1">
        <v>0</v>
      </c>
      <c r="H5196" s="1">
        <v>0</v>
      </c>
      <c r="I5196" s="1" t="s">
        <v>63</v>
      </c>
      <c r="J5196" s="1" t="s">
        <v>63</v>
      </c>
      <c r="K5196" s="1">
        <v>0</v>
      </c>
      <c r="L5196" s="1">
        <v>0</v>
      </c>
      <c r="M5196" s="1">
        <v>0</v>
      </c>
      <c r="N5196" s="1" t="s">
        <v>63</v>
      </c>
      <c r="O5196" s="1">
        <v>0</v>
      </c>
      <c r="P5196" s="1">
        <v>0</v>
      </c>
      <c r="Q5196" s="1">
        <v>0</v>
      </c>
      <c r="R5196" s="1">
        <v>0</v>
      </c>
      <c r="S5196" s="1">
        <v>0</v>
      </c>
      <c r="T5196" s="1">
        <v>0</v>
      </c>
      <c r="U5196" s="3" t="str">
        <f t="shared" si="81"/>
        <v>2017Plan</v>
      </c>
      <c r="V5196" s="2">
        <f>DATE(A5196,INDEX(Map!$H$1:$H$12,MATCH(B5196,Map!$G$1:$G$12,0),0),1)</f>
        <v>44228</v>
      </c>
      <c r="W5196" t="str">
        <f>IF(AND(V5196&gt;=Map!$K$2,V5196&lt;=Map!$L$2),"Base",IF(AND(V5196&gt;=Map!$K$3,V5196&lt;=Map!$L$3),"Fcst","N/A"))</f>
        <v>N/A</v>
      </c>
      <c r="X5196" t="str">
        <f>INDEX(Map!$B$2:$B$86,MATCH(D5196,Map!$A$2:$A$86,0),0)</f>
        <v>N/A</v>
      </c>
      <c r="Y5196" s="7" t="str">
        <f>IF(INDEX(Map!$C$2:$C$86,MATCH(D5196,Map!$A$2:$A$86,0),0)="","N/A",E5196*INDEX(Map!$C$2:$C$86,MATCH(D5196,Map!$A$2:$A$86,0),0))</f>
        <v>N/A</v>
      </c>
      <c r="Z5196" s="7" t="str">
        <f>IF(INDEX(Map!$D$2:$D$86,MATCH(D5196,Map!$A$2:$A$86,0),0)="","N/A",E5196*INDEX(Map!$D$2:$D$86,MATCH(D5196,Map!$A$2:$A$86,0),0))</f>
        <v>N/A</v>
      </c>
      <c r="AA5196" t="str">
        <f>INDEX(Map!$E$2:$E$86,MATCH(D5196,Map!$A$2:$A$86,0),0)</f>
        <v>CSR</v>
      </c>
    </row>
    <row r="5197" spans="1:27" x14ac:dyDescent="0.25">
      <c r="A5197" s="1" t="s">
        <v>123</v>
      </c>
      <c r="B5197" s="1" t="s">
        <v>108</v>
      </c>
      <c r="C5197" s="1">
        <v>72</v>
      </c>
      <c r="D5197" s="1" t="s">
        <v>95</v>
      </c>
      <c r="E5197" s="1">
        <v>0</v>
      </c>
      <c r="F5197" s="1">
        <v>0</v>
      </c>
      <c r="G5197" s="1">
        <v>0</v>
      </c>
      <c r="H5197" s="1">
        <v>0</v>
      </c>
      <c r="I5197" s="1" t="s">
        <v>63</v>
      </c>
      <c r="J5197" s="1" t="s">
        <v>63</v>
      </c>
      <c r="K5197" s="1">
        <v>0</v>
      </c>
      <c r="L5197" s="1">
        <v>0</v>
      </c>
      <c r="M5197" s="1">
        <v>0</v>
      </c>
      <c r="N5197" s="1" t="s">
        <v>63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</v>
      </c>
      <c r="U5197" s="3" t="str">
        <f t="shared" si="81"/>
        <v>2017Plan</v>
      </c>
      <c r="V5197" s="2">
        <f>DATE(A5197,INDEX(Map!$H$1:$H$12,MATCH(B5197,Map!$G$1:$G$12,0),0),1)</f>
        <v>44228</v>
      </c>
      <c r="W5197" t="str">
        <f>IF(AND(V5197&gt;=Map!$K$2,V5197&lt;=Map!$L$2),"Base",IF(AND(V5197&gt;=Map!$K$3,V5197&lt;=Map!$L$3),"Fcst","N/A"))</f>
        <v>N/A</v>
      </c>
      <c r="X5197" t="str">
        <f>INDEX(Map!$B$2:$B$86,MATCH(D5197,Map!$A$2:$A$86,0),0)</f>
        <v>N/A</v>
      </c>
      <c r="Y5197" s="7" t="str">
        <f>IF(INDEX(Map!$C$2:$C$86,MATCH(D5197,Map!$A$2:$A$86,0),0)="","N/A",E5197*INDEX(Map!$C$2:$C$86,MATCH(D5197,Map!$A$2:$A$86,0),0))</f>
        <v>N/A</v>
      </c>
      <c r="Z5197" s="7" t="str">
        <f>IF(INDEX(Map!$D$2:$D$86,MATCH(D5197,Map!$A$2:$A$86,0),0)="","N/A",E5197*INDEX(Map!$D$2:$D$86,MATCH(D5197,Map!$A$2:$A$86,0),0))</f>
        <v>N/A</v>
      </c>
      <c r="AA5197" t="str">
        <f>INDEX(Map!$E$2:$E$86,MATCH(D5197,Map!$A$2:$A$86,0),0)</f>
        <v>CSR</v>
      </c>
    </row>
    <row r="5198" spans="1:27" x14ac:dyDescent="0.25">
      <c r="A5198" s="1" t="s">
        <v>123</v>
      </c>
      <c r="B5198" s="1" t="s">
        <v>108</v>
      </c>
      <c r="C5198" s="1">
        <v>73</v>
      </c>
      <c r="D5198" s="1" t="s">
        <v>96</v>
      </c>
      <c r="E5198" s="1">
        <v>0</v>
      </c>
      <c r="F5198" s="1">
        <v>0</v>
      </c>
      <c r="G5198" s="1">
        <v>0</v>
      </c>
      <c r="H5198" s="1">
        <v>0</v>
      </c>
      <c r="I5198" s="1" t="s">
        <v>63</v>
      </c>
      <c r="J5198" s="1" t="s">
        <v>63</v>
      </c>
      <c r="K5198" s="1">
        <v>0</v>
      </c>
      <c r="L5198" s="1">
        <v>0</v>
      </c>
      <c r="M5198" s="1">
        <v>0</v>
      </c>
      <c r="N5198" s="1" t="s">
        <v>63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</v>
      </c>
      <c r="U5198" s="3" t="str">
        <f t="shared" si="81"/>
        <v>2017Plan</v>
      </c>
      <c r="V5198" s="2">
        <f>DATE(A5198,INDEX(Map!$H$1:$H$12,MATCH(B5198,Map!$G$1:$G$12,0),0),1)</f>
        <v>44228</v>
      </c>
      <c r="W5198" t="str">
        <f>IF(AND(V5198&gt;=Map!$K$2,V5198&lt;=Map!$L$2),"Base",IF(AND(V5198&gt;=Map!$K$3,V5198&lt;=Map!$L$3),"Fcst","N/A"))</f>
        <v>N/A</v>
      </c>
      <c r="X5198" t="str">
        <f>INDEX(Map!$B$2:$B$86,MATCH(D5198,Map!$A$2:$A$86,0),0)</f>
        <v>N/A</v>
      </c>
      <c r="Y5198" s="7" t="str">
        <f>IF(INDEX(Map!$C$2:$C$86,MATCH(D5198,Map!$A$2:$A$86,0),0)="","N/A",E5198*INDEX(Map!$C$2:$C$86,MATCH(D5198,Map!$A$2:$A$86,0),0))</f>
        <v>N/A</v>
      </c>
      <c r="Z5198" s="7" t="str">
        <f>IF(INDEX(Map!$D$2:$D$86,MATCH(D5198,Map!$A$2:$A$86,0),0)="","N/A",E5198*INDEX(Map!$D$2:$D$86,MATCH(D5198,Map!$A$2:$A$86,0),0))</f>
        <v>N/A</v>
      </c>
      <c r="AA5198" t="str">
        <f>INDEX(Map!$E$2:$E$86,MATCH(D5198,Map!$A$2:$A$86,0),0)</f>
        <v>CSR</v>
      </c>
    </row>
    <row r="5199" spans="1:27" x14ac:dyDescent="0.25">
      <c r="A5199" s="1" t="s">
        <v>123</v>
      </c>
      <c r="B5199" s="1" t="s">
        <v>108</v>
      </c>
      <c r="C5199" s="1">
        <v>74</v>
      </c>
      <c r="D5199" s="1" t="s">
        <v>97</v>
      </c>
      <c r="E5199" s="1">
        <v>0</v>
      </c>
      <c r="F5199" s="1">
        <v>0</v>
      </c>
      <c r="G5199" s="1">
        <v>0</v>
      </c>
      <c r="H5199" s="1">
        <v>0</v>
      </c>
      <c r="I5199" s="1" t="s">
        <v>63</v>
      </c>
      <c r="J5199" s="1" t="s">
        <v>63</v>
      </c>
      <c r="K5199" s="1">
        <v>0</v>
      </c>
      <c r="L5199" s="1">
        <v>0</v>
      </c>
      <c r="M5199" s="1">
        <v>0</v>
      </c>
      <c r="N5199" s="1" t="s">
        <v>63</v>
      </c>
      <c r="O5199" s="1">
        <v>0</v>
      </c>
      <c r="P5199" s="1">
        <v>0</v>
      </c>
      <c r="Q5199" s="1">
        <v>0</v>
      </c>
      <c r="R5199" s="1">
        <v>0</v>
      </c>
      <c r="S5199" s="1">
        <v>0</v>
      </c>
      <c r="T5199" s="1">
        <v>0</v>
      </c>
      <c r="U5199" s="3" t="str">
        <f t="shared" si="81"/>
        <v>2017Plan</v>
      </c>
      <c r="V5199" s="2">
        <f>DATE(A5199,INDEX(Map!$H$1:$H$12,MATCH(B5199,Map!$G$1:$G$12,0),0),1)</f>
        <v>44228</v>
      </c>
      <c r="W5199" t="str">
        <f>IF(AND(V5199&gt;=Map!$K$2,V5199&lt;=Map!$L$2),"Base",IF(AND(V5199&gt;=Map!$K$3,V5199&lt;=Map!$L$3),"Fcst","N/A"))</f>
        <v>N/A</v>
      </c>
      <c r="X5199" t="str">
        <f>INDEX(Map!$B$2:$B$86,MATCH(D5199,Map!$A$2:$A$86,0),0)</f>
        <v>N/A</v>
      </c>
      <c r="Y5199" s="7" t="str">
        <f>IF(INDEX(Map!$C$2:$C$86,MATCH(D5199,Map!$A$2:$A$86,0),0)="","N/A",E5199*INDEX(Map!$C$2:$C$86,MATCH(D5199,Map!$A$2:$A$86,0),0))</f>
        <v>N/A</v>
      </c>
      <c r="Z5199" s="7" t="str">
        <f>IF(INDEX(Map!$D$2:$D$86,MATCH(D5199,Map!$A$2:$A$86,0),0)="","N/A",E5199*INDEX(Map!$D$2:$D$86,MATCH(D5199,Map!$A$2:$A$86,0),0))</f>
        <v>N/A</v>
      </c>
      <c r="AA5199" t="str">
        <f>INDEX(Map!$E$2:$E$86,MATCH(D5199,Map!$A$2:$A$86,0),0)</f>
        <v>CSR</v>
      </c>
    </row>
    <row r="5200" spans="1:27" x14ac:dyDescent="0.25">
      <c r="A5200" s="1" t="s">
        <v>123</v>
      </c>
      <c r="B5200" s="1" t="s">
        <v>108</v>
      </c>
      <c r="C5200" s="1">
        <v>75</v>
      </c>
      <c r="D5200" s="1" t="s">
        <v>98</v>
      </c>
      <c r="E5200" s="1">
        <v>0</v>
      </c>
      <c r="F5200" s="1">
        <v>0</v>
      </c>
      <c r="G5200" s="1">
        <v>0</v>
      </c>
      <c r="H5200" s="1">
        <v>0</v>
      </c>
      <c r="I5200" s="1" t="s">
        <v>63</v>
      </c>
      <c r="J5200" s="1" t="s">
        <v>63</v>
      </c>
      <c r="K5200" s="1">
        <v>0</v>
      </c>
      <c r="L5200" s="1">
        <v>0</v>
      </c>
      <c r="M5200" s="1">
        <v>0</v>
      </c>
      <c r="N5200" s="1" t="s">
        <v>63</v>
      </c>
      <c r="O5200" s="1">
        <v>0</v>
      </c>
      <c r="P5200" s="1">
        <v>0</v>
      </c>
      <c r="Q5200" s="1">
        <v>0</v>
      </c>
      <c r="R5200" s="1">
        <v>0</v>
      </c>
      <c r="S5200" s="1">
        <v>0</v>
      </c>
      <c r="T5200" s="1">
        <v>0</v>
      </c>
      <c r="U5200" s="3" t="str">
        <f t="shared" si="81"/>
        <v>2017Plan</v>
      </c>
      <c r="V5200" s="2">
        <f>DATE(A5200,INDEX(Map!$H$1:$H$12,MATCH(B5200,Map!$G$1:$G$12,0),0),1)</f>
        <v>44228</v>
      </c>
      <c r="W5200" t="str">
        <f>IF(AND(V5200&gt;=Map!$K$2,V5200&lt;=Map!$L$2),"Base",IF(AND(V5200&gt;=Map!$K$3,V5200&lt;=Map!$L$3),"Fcst","N/A"))</f>
        <v>N/A</v>
      </c>
      <c r="X5200" t="str">
        <f>INDEX(Map!$B$2:$B$86,MATCH(D5200,Map!$A$2:$A$86,0),0)</f>
        <v>N/A</v>
      </c>
      <c r="Y5200" s="7" t="str">
        <f>IF(INDEX(Map!$C$2:$C$86,MATCH(D5200,Map!$A$2:$A$86,0),0)="","N/A",E5200*INDEX(Map!$C$2:$C$86,MATCH(D5200,Map!$A$2:$A$86,0),0))</f>
        <v>N/A</v>
      </c>
      <c r="Z5200" s="7" t="str">
        <f>IF(INDEX(Map!$D$2:$D$86,MATCH(D5200,Map!$A$2:$A$86,0),0)="","N/A",E5200*INDEX(Map!$D$2:$D$86,MATCH(D5200,Map!$A$2:$A$86,0),0))</f>
        <v>N/A</v>
      </c>
      <c r="AA5200" t="str">
        <f>INDEX(Map!$E$2:$E$86,MATCH(D5200,Map!$A$2:$A$86,0),0)</f>
        <v>CSR</v>
      </c>
    </row>
    <row r="5201" spans="1:27" x14ac:dyDescent="0.25">
      <c r="A5201" s="1" t="s">
        <v>123</v>
      </c>
      <c r="B5201" s="1" t="s">
        <v>108</v>
      </c>
      <c r="C5201" s="1">
        <v>76</v>
      </c>
      <c r="D5201" s="1" t="s">
        <v>99</v>
      </c>
      <c r="E5201" s="1">
        <v>0</v>
      </c>
      <c r="F5201" s="1">
        <v>0</v>
      </c>
      <c r="G5201" s="1">
        <v>0</v>
      </c>
      <c r="H5201" s="1">
        <v>0</v>
      </c>
      <c r="I5201" s="1" t="s">
        <v>63</v>
      </c>
      <c r="J5201" s="1" t="s">
        <v>63</v>
      </c>
      <c r="K5201" s="1">
        <v>0</v>
      </c>
      <c r="L5201" s="1">
        <v>0</v>
      </c>
      <c r="M5201" s="1">
        <v>0</v>
      </c>
      <c r="N5201" s="1" t="s">
        <v>63</v>
      </c>
      <c r="O5201" s="1">
        <v>0</v>
      </c>
      <c r="P5201" s="1">
        <v>0</v>
      </c>
      <c r="Q5201" s="1">
        <v>0</v>
      </c>
      <c r="R5201" s="1">
        <v>0</v>
      </c>
      <c r="S5201" s="1">
        <v>0</v>
      </c>
      <c r="T5201" s="1">
        <v>0</v>
      </c>
      <c r="U5201" s="3" t="str">
        <f t="shared" si="81"/>
        <v>2017Plan</v>
      </c>
      <c r="V5201" s="2">
        <f>DATE(A5201,INDEX(Map!$H$1:$H$12,MATCH(B5201,Map!$G$1:$G$12,0),0),1)</f>
        <v>44228</v>
      </c>
      <c r="W5201" t="str">
        <f>IF(AND(V5201&gt;=Map!$K$2,V5201&lt;=Map!$L$2),"Base",IF(AND(V5201&gt;=Map!$K$3,V5201&lt;=Map!$L$3),"Fcst","N/A"))</f>
        <v>N/A</v>
      </c>
      <c r="X5201" t="str">
        <f>INDEX(Map!$B$2:$B$86,MATCH(D5201,Map!$A$2:$A$86,0),0)</f>
        <v>N/A</v>
      </c>
      <c r="Y5201" s="7" t="str">
        <f>IF(INDEX(Map!$C$2:$C$86,MATCH(D5201,Map!$A$2:$A$86,0),0)="","N/A",E5201*INDEX(Map!$C$2:$C$86,MATCH(D5201,Map!$A$2:$A$86,0),0))</f>
        <v>N/A</v>
      </c>
      <c r="Z5201" s="7" t="str">
        <f>IF(INDEX(Map!$D$2:$D$86,MATCH(D5201,Map!$A$2:$A$86,0),0)="","N/A",E5201*INDEX(Map!$D$2:$D$86,MATCH(D5201,Map!$A$2:$A$86,0),0))</f>
        <v>N/A</v>
      </c>
      <c r="AA5201" t="str">
        <f>INDEX(Map!$E$2:$E$86,MATCH(D5201,Map!$A$2:$A$86,0),0)</f>
        <v>CSR</v>
      </c>
    </row>
    <row r="5202" spans="1:27" x14ac:dyDescent="0.25">
      <c r="A5202" s="1" t="s">
        <v>123</v>
      </c>
      <c r="B5202" s="1" t="s">
        <v>108</v>
      </c>
      <c r="C5202" s="1">
        <v>77</v>
      </c>
      <c r="D5202" s="1" t="s">
        <v>100</v>
      </c>
      <c r="E5202" s="1">
        <v>0</v>
      </c>
      <c r="F5202" s="1">
        <v>0</v>
      </c>
      <c r="G5202" s="1">
        <v>0</v>
      </c>
      <c r="H5202" s="1">
        <v>0</v>
      </c>
      <c r="I5202" s="1" t="s">
        <v>63</v>
      </c>
      <c r="J5202" s="1" t="s">
        <v>63</v>
      </c>
      <c r="K5202" s="1">
        <v>0</v>
      </c>
      <c r="L5202" s="1">
        <v>0</v>
      </c>
      <c r="M5202" s="1">
        <v>0</v>
      </c>
      <c r="N5202" s="1" t="s">
        <v>63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</v>
      </c>
      <c r="U5202" s="3" t="str">
        <f t="shared" si="81"/>
        <v>2017Plan</v>
      </c>
      <c r="V5202" s="2">
        <f>DATE(A5202,INDEX(Map!$H$1:$H$12,MATCH(B5202,Map!$G$1:$G$12,0),0),1)</f>
        <v>44228</v>
      </c>
      <c r="W5202" t="str">
        <f>IF(AND(V5202&gt;=Map!$K$2,V5202&lt;=Map!$L$2),"Base",IF(AND(V5202&gt;=Map!$K$3,V5202&lt;=Map!$L$3),"Fcst","N/A"))</f>
        <v>N/A</v>
      </c>
      <c r="X5202" t="str">
        <f>INDEX(Map!$B$2:$B$86,MATCH(D5202,Map!$A$2:$A$86,0),0)</f>
        <v>N/A</v>
      </c>
      <c r="Y5202" s="7" t="str">
        <f>IF(INDEX(Map!$C$2:$C$86,MATCH(D5202,Map!$A$2:$A$86,0),0)="","N/A",E5202*INDEX(Map!$C$2:$C$86,MATCH(D5202,Map!$A$2:$A$86,0),0))</f>
        <v>N/A</v>
      </c>
      <c r="Z5202" s="7" t="str">
        <f>IF(INDEX(Map!$D$2:$D$86,MATCH(D5202,Map!$A$2:$A$86,0),0)="","N/A",E5202*INDEX(Map!$D$2:$D$86,MATCH(D5202,Map!$A$2:$A$86,0),0))</f>
        <v>N/A</v>
      </c>
      <c r="AA5202" t="str">
        <f>INDEX(Map!$E$2:$E$86,MATCH(D5202,Map!$A$2:$A$86,0),0)</f>
        <v>CSR</v>
      </c>
    </row>
    <row r="5203" spans="1:27" x14ac:dyDescent="0.25">
      <c r="A5203" s="1" t="s">
        <v>123</v>
      </c>
      <c r="B5203" s="1" t="s">
        <v>108</v>
      </c>
      <c r="C5203" s="1">
        <v>78</v>
      </c>
      <c r="D5203" s="1" t="s">
        <v>101</v>
      </c>
      <c r="E5203" s="1">
        <v>0</v>
      </c>
      <c r="F5203" s="1">
        <v>0</v>
      </c>
      <c r="G5203" s="1">
        <v>0</v>
      </c>
      <c r="H5203" s="1">
        <v>0</v>
      </c>
      <c r="I5203" s="1" t="s">
        <v>63</v>
      </c>
      <c r="J5203" s="1" t="s">
        <v>63</v>
      </c>
      <c r="K5203" s="1">
        <v>0</v>
      </c>
      <c r="L5203" s="1">
        <v>0</v>
      </c>
      <c r="M5203" s="1">
        <v>0</v>
      </c>
      <c r="N5203" s="1" t="s">
        <v>63</v>
      </c>
      <c r="O5203" s="1">
        <v>0</v>
      </c>
      <c r="P5203" s="1">
        <v>0</v>
      </c>
      <c r="Q5203" s="1">
        <v>0</v>
      </c>
      <c r="R5203" s="1">
        <v>0</v>
      </c>
      <c r="S5203" s="1">
        <v>0</v>
      </c>
      <c r="T5203" s="1">
        <v>0</v>
      </c>
      <c r="U5203" s="3" t="str">
        <f t="shared" si="81"/>
        <v>2017Plan</v>
      </c>
      <c r="V5203" s="2">
        <f>DATE(A5203,INDEX(Map!$H$1:$H$12,MATCH(B5203,Map!$G$1:$G$12,0),0),1)</f>
        <v>44228</v>
      </c>
      <c r="W5203" t="str">
        <f>IF(AND(V5203&gt;=Map!$K$2,V5203&lt;=Map!$L$2),"Base",IF(AND(V5203&gt;=Map!$K$3,V5203&lt;=Map!$L$3),"Fcst","N/A"))</f>
        <v>N/A</v>
      </c>
      <c r="X5203" t="str">
        <f>INDEX(Map!$B$2:$B$86,MATCH(D5203,Map!$A$2:$A$86,0),0)</f>
        <v>N/A</v>
      </c>
      <c r="Y5203" s="7" t="str">
        <f>IF(INDEX(Map!$C$2:$C$86,MATCH(D5203,Map!$A$2:$A$86,0),0)="","N/A",E5203*INDEX(Map!$C$2:$C$86,MATCH(D5203,Map!$A$2:$A$86,0),0))</f>
        <v>N/A</v>
      </c>
      <c r="Z5203" s="7" t="str">
        <f>IF(INDEX(Map!$D$2:$D$86,MATCH(D5203,Map!$A$2:$A$86,0),0)="","N/A",E5203*INDEX(Map!$D$2:$D$86,MATCH(D5203,Map!$A$2:$A$86,0),0))</f>
        <v>N/A</v>
      </c>
      <c r="AA5203" t="str">
        <f>INDEX(Map!$E$2:$E$86,MATCH(D5203,Map!$A$2:$A$86,0),0)</f>
        <v>CSR</v>
      </c>
    </row>
    <row r="5204" spans="1:27" x14ac:dyDescent="0.25">
      <c r="A5204" s="1" t="s">
        <v>123</v>
      </c>
      <c r="B5204" s="1" t="s">
        <v>108</v>
      </c>
      <c r="C5204" s="1">
        <v>79</v>
      </c>
      <c r="D5204" s="1" t="s">
        <v>102</v>
      </c>
      <c r="E5204" s="1">
        <v>0</v>
      </c>
      <c r="F5204" s="1">
        <v>0</v>
      </c>
      <c r="G5204" s="1">
        <v>0</v>
      </c>
      <c r="H5204" s="1">
        <v>0</v>
      </c>
      <c r="I5204" s="1" t="s">
        <v>63</v>
      </c>
      <c r="J5204" s="1" t="s">
        <v>63</v>
      </c>
      <c r="K5204" s="1">
        <v>0</v>
      </c>
      <c r="L5204" s="1">
        <v>0</v>
      </c>
      <c r="M5204" s="1">
        <v>0</v>
      </c>
      <c r="N5204" s="1" t="s">
        <v>63</v>
      </c>
      <c r="O5204" s="1">
        <v>0</v>
      </c>
      <c r="P5204" s="1">
        <v>0</v>
      </c>
      <c r="Q5204" s="1">
        <v>0</v>
      </c>
      <c r="R5204" s="1">
        <v>0</v>
      </c>
      <c r="S5204" s="1">
        <v>0</v>
      </c>
      <c r="T5204" s="1">
        <v>0</v>
      </c>
      <c r="U5204" s="3" t="str">
        <f t="shared" si="81"/>
        <v>2017Plan</v>
      </c>
      <c r="V5204" s="2">
        <f>DATE(A5204,INDEX(Map!$H$1:$H$12,MATCH(B5204,Map!$G$1:$G$12,0),0),1)</f>
        <v>44228</v>
      </c>
      <c r="W5204" t="str">
        <f>IF(AND(V5204&gt;=Map!$K$2,V5204&lt;=Map!$L$2),"Base",IF(AND(V5204&gt;=Map!$K$3,V5204&lt;=Map!$L$3),"Fcst","N/A"))</f>
        <v>N/A</v>
      </c>
      <c r="X5204" t="str">
        <f>INDEX(Map!$B$2:$B$86,MATCH(D5204,Map!$A$2:$A$86,0),0)</f>
        <v>N/A</v>
      </c>
      <c r="Y5204" s="7" t="str">
        <f>IF(INDEX(Map!$C$2:$C$86,MATCH(D5204,Map!$A$2:$A$86,0),0)="","N/A",E5204*INDEX(Map!$C$2:$C$86,MATCH(D5204,Map!$A$2:$A$86,0),0))</f>
        <v>N/A</v>
      </c>
      <c r="Z5204" s="7" t="str">
        <f>IF(INDEX(Map!$D$2:$D$86,MATCH(D5204,Map!$A$2:$A$86,0),0)="","N/A",E5204*INDEX(Map!$D$2:$D$86,MATCH(D5204,Map!$A$2:$A$86,0),0))</f>
        <v>N/A</v>
      </c>
      <c r="AA5204" t="str">
        <f>INDEX(Map!$E$2:$E$86,MATCH(D5204,Map!$A$2:$A$86,0),0)</f>
        <v>CSR</v>
      </c>
    </row>
    <row r="5205" spans="1:27" x14ac:dyDescent="0.25">
      <c r="A5205" s="1" t="s">
        <v>123</v>
      </c>
      <c r="B5205" s="1" t="s">
        <v>108</v>
      </c>
      <c r="C5205" s="1">
        <v>80</v>
      </c>
      <c r="D5205" s="1" t="s">
        <v>103</v>
      </c>
      <c r="E5205" s="1">
        <v>0</v>
      </c>
      <c r="F5205" s="1">
        <v>0</v>
      </c>
      <c r="G5205" s="1">
        <v>0</v>
      </c>
      <c r="H5205" s="1">
        <v>0</v>
      </c>
      <c r="I5205" s="1">
        <v>0</v>
      </c>
      <c r="J5205" s="1">
        <v>0</v>
      </c>
      <c r="K5205" s="1">
        <v>0</v>
      </c>
      <c r="L5205" s="1">
        <v>0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S5205" s="1">
        <v>0</v>
      </c>
      <c r="T5205" s="1">
        <v>0</v>
      </c>
      <c r="U5205" s="3" t="str">
        <f t="shared" si="81"/>
        <v>2017Plan</v>
      </c>
      <c r="V5205" s="2">
        <f>DATE(A5205,INDEX(Map!$H$1:$H$12,MATCH(B5205,Map!$G$1:$G$12,0),0),1)</f>
        <v>44228</v>
      </c>
      <c r="W5205" t="str">
        <f>IF(AND(V5205&gt;=Map!$K$2,V5205&lt;=Map!$L$2),"Base",IF(AND(V5205&gt;=Map!$K$3,V5205&lt;=Map!$L$3),"Fcst","N/A"))</f>
        <v>N/A</v>
      </c>
      <c r="X5205" t="str">
        <f>INDEX(Map!$B$2:$B$86,MATCH(D5205,Map!$A$2:$A$86,0),0)</f>
        <v>N/A</v>
      </c>
      <c r="Y5205" s="7" t="str">
        <f>IF(INDEX(Map!$C$2:$C$86,MATCH(D5205,Map!$A$2:$A$86,0),0)="","N/A",E5205*INDEX(Map!$C$2:$C$86,MATCH(D5205,Map!$A$2:$A$86,0),0))</f>
        <v>N/A</v>
      </c>
      <c r="Z5205" s="7" t="str">
        <f>IF(INDEX(Map!$D$2:$D$86,MATCH(D5205,Map!$A$2:$A$86,0),0)="","N/A",E5205*INDEX(Map!$D$2:$D$86,MATCH(D5205,Map!$A$2:$A$86,0),0))</f>
        <v>N/A</v>
      </c>
      <c r="AA5205" t="str">
        <f>INDEX(Map!$E$2:$E$86,MATCH(D5205,Map!$A$2:$A$86,0),0)</f>
        <v>NGCC</v>
      </c>
    </row>
    <row r="5206" spans="1:27" x14ac:dyDescent="0.25">
      <c r="A5206" s="1" t="s">
        <v>123</v>
      </c>
      <c r="B5206" s="1" t="s">
        <v>108</v>
      </c>
      <c r="C5206" s="1">
        <v>81</v>
      </c>
      <c r="D5206" s="1" t="s">
        <v>104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  <c r="J5206" s="1">
        <v>0</v>
      </c>
      <c r="K5206" s="1">
        <v>0</v>
      </c>
      <c r="L5206" s="1">
        <v>0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S5206" s="1">
        <v>0</v>
      </c>
      <c r="T5206" s="1">
        <v>0</v>
      </c>
      <c r="U5206" s="3" t="str">
        <f t="shared" si="81"/>
        <v>2017Plan</v>
      </c>
      <c r="V5206" s="2">
        <f>DATE(A5206,INDEX(Map!$H$1:$H$12,MATCH(B5206,Map!$G$1:$G$12,0),0),1)</f>
        <v>44228</v>
      </c>
      <c r="W5206" t="str">
        <f>IF(AND(V5206&gt;=Map!$K$2,V5206&lt;=Map!$L$2),"Base",IF(AND(V5206&gt;=Map!$K$3,V5206&lt;=Map!$L$3),"Fcst","N/A"))</f>
        <v>N/A</v>
      </c>
      <c r="X5206" t="str">
        <f>INDEX(Map!$B$2:$B$86,MATCH(D5206,Map!$A$2:$A$86,0),0)</f>
        <v>N/A</v>
      </c>
      <c r="Y5206" s="7" t="str">
        <f>IF(INDEX(Map!$C$2:$C$86,MATCH(D5206,Map!$A$2:$A$86,0),0)="","N/A",E5206*INDEX(Map!$C$2:$C$86,MATCH(D5206,Map!$A$2:$A$86,0),0))</f>
        <v>N/A</v>
      </c>
      <c r="Z5206" s="7" t="str">
        <f>IF(INDEX(Map!$D$2:$D$86,MATCH(D5206,Map!$A$2:$A$86,0),0)="","N/A",E5206*INDEX(Map!$D$2:$D$86,MATCH(D5206,Map!$A$2:$A$86,0),0))</f>
        <v>N/A</v>
      </c>
      <c r="AA5206" t="str">
        <f>INDEX(Map!$E$2:$E$86,MATCH(D5206,Map!$A$2:$A$86,0),0)</f>
        <v>NGCC</v>
      </c>
    </row>
    <row r="5207" spans="1:27" x14ac:dyDescent="0.25">
      <c r="A5207" s="1" t="s">
        <v>123</v>
      </c>
      <c r="B5207" s="1" t="s">
        <v>108</v>
      </c>
      <c r="C5207" s="1">
        <v>82</v>
      </c>
      <c r="D5207" s="1" t="s">
        <v>105</v>
      </c>
      <c r="E5207" s="1">
        <v>0</v>
      </c>
      <c r="F5207" s="1">
        <v>0</v>
      </c>
      <c r="G5207" s="1">
        <v>0</v>
      </c>
      <c r="H5207" s="1">
        <v>0</v>
      </c>
      <c r="I5207" s="1">
        <v>0</v>
      </c>
      <c r="J5207" s="1">
        <v>0</v>
      </c>
      <c r="K5207" s="1">
        <v>0</v>
      </c>
      <c r="L5207" s="1">
        <v>0</v>
      </c>
      <c r="M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S5207" s="1">
        <v>0</v>
      </c>
      <c r="T5207" s="1">
        <v>0</v>
      </c>
      <c r="U5207" s="3" t="str">
        <f t="shared" si="81"/>
        <v>2017Plan</v>
      </c>
      <c r="V5207" s="2">
        <f>DATE(A5207,INDEX(Map!$H$1:$H$12,MATCH(B5207,Map!$G$1:$G$12,0),0),1)</f>
        <v>44228</v>
      </c>
      <c r="W5207" t="str">
        <f>IF(AND(V5207&gt;=Map!$K$2,V5207&lt;=Map!$L$2),"Base",IF(AND(V5207&gt;=Map!$K$3,V5207&lt;=Map!$L$3),"Fcst","N/A"))</f>
        <v>N/A</v>
      </c>
      <c r="X5207" t="str">
        <f>INDEX(Map!$B$2:$B$86,MATCH(D5207,Map!$A$2:$A$86,0),0)</f>
        <v>N/A</v>
      </c>
      <c r="Y5207" s="7" t="str">
        <f>IF(INDEX(Map!$C$2:$C$86,MATCH(D5207,Map!$A$2:$A$86,0),0)="","N/A",E5207*INDEX(Map!$C$2:$C$86,MATCH(D5207,Map!$A$2:$A$86,0),0))</f>
        <v>N/A</v>
      </c>
      <c r="Z5207" s="7" t="str">
        <f>IF(INDEX(Map!$D$2:$D$86,MATCH(D5207,Map!$A$2:$A$86,0),0)="","N/A",E5207*INDEX(Map!$D$2:$D$86,MATCH(D5207,Map!$A$2:$A$86,0),0))</f>
        <v>N/A</v>
      </c>
      <c r="AA5207" t="str">
        <f>INDEX(Map!$E$2:$E$86,MATCH(D5207,Map!$A$2:$A$86,0),0)</f>
        <v>NGCC</v>
      </c>
    </row>
    <row r="5208" spans="1:27" x14ac:dyDescent="0.25">
      <c r="A5208" s="1" t="s">
        <v>123</v>
      </c>
      <c r="B5208" s="1" t="s">
        <v>108</v>
      </c>
      <c r="C5208" s="1">
        <v>83</v>
      </c>
      <c r="D5208" s="1" t="s">
        <v>106</v>
      </c>
      <c r="E5208" s="1">
        <v>0</v>
      </c>
      <c r="F5208" s="1">
        <v>0</v>
      </c>
      <c r="G5208" s="1">
        <v>0</v>
      </c>
      <c r="H5208" s="1">
        <v>0</v>
      </c>
      <c r="I5208" s="1">
        <v>0</v>
      </c>
      <c r="J5208" s="1">
        <v>0</v>
      </c>
      <c r="K5208" s="1">
        <v>0</v>
      </c>
      <c r="L5208" s="1">
        <v>0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  <c r="T5208" s="1">
        <v>0</v>
      </c>
      <c r="U5208" s="3" t="str">
        <f t="shared" si="81"/>
        <v>2017Plan</v>
      </c>
      <c r="V5208" s="2">
        <f>DATE(A5208,INDEX(Map!$H$1:$H$12,MATCH(B5208,Map!$G$1:$G$12,0),0),1)</f>
        <v>44228</v>
      </c>
      <c r="W5208" t="str">
        <f>IF(AND(V5208&gt;=Map!$K$2,V5208&lt;=Map!$L$2),"Base",IF(AND(V5208&gt;=Map!$K$3,V5208&lt;=Map!$L$3),"Fcst","N/A"))</f>
        <v>N/A</v>
      </c>
      <c r="X5208" t="str">
        <f>INDEX(Map!$B$2:$B$86,MATCH(D5208,Map!$A$2:$A$86,0),0)</f>
        <v>N/A</v>
      </c>
      <c r="Y5208" s="7" t="str">
        <f>IF(INDEX(Map!$C$2:$C$86,MATCH(D5208,Map!$A$2:$A$86,0),0)="","N/A",E5208*INDEX(Map!$C$2:$C$86,MATCH(D5208,Map!$A$2:$A$86,0),0))</f>
        <v>N/A</v>
      </c>
      <c r="Z5208" s="7" t="str">
        <f>IF(INDEX(Map!$D$2:$D$86,MATCH(D5208,Map!$A$2:$A$86,0),0)="","N/A",E5208*INDEX(Map!$D$2:$D$86,MATCH(D5208,Map!$A$2:$A$86,0),0))</f>
        <v>N/A</v>
      </c>
      <c r="AA5208" t="str">
        <f>INDEX(Map!$E$2:$E$86,MATCH(D5208,Map!$A$2:$A$86,0),0)</f>
        <v>NGCC</v>
      </c>
    </row>
    <row r="5209" spans="1:27" x14ac:dyDescent="0.25">
      <c r="A5209" s="1" t="s">
        <v>123</v>
      </c>
      <c r="B5209" s="1" t="s">
        <v>108</v>
      </c>
      <c r="C5209" s="1">
        <v>84</v>
      </c>
      <c r="D5209" s="1" t="s">
        <v>107</v>
      </c>
      <c r="E5209" s="1">
        <v>0</v>
      </c>
      <c r="F5209" s="1">
        <v>0</v>
      </c>
      <c r="G5209" s="1">
        <v>0</v>
      </c>
      <c r="H5209" s="1">
        <v>0</v>
      </c>
      <c r="I5209" s="1">
        <v>0</v>
      </c>
      <c r="J5209" s="1">
        <v>0</v>
      </c>
      <c r="K5209" s="1">
        <v>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3" t="str">
        <f t="shared" si="81"/>
        <v>2017Plan</v>
      </c>
      <c r="V5209" s="2">
        <f>DATE(A5209,INDEX(Map!$H$1:$H$12,MATCH(B5209,Map!$G$1:$G$12,0),0),1)</f>
        <v>44228</v>
      </c>
      <c r="W5209" t="str">
        <f>IF(AND(V5209&gt;=Map!$K$2,V5209&lt;=Map!$L$2),"Base",IF(AND(V5209&gt;=Map!$K$3,V5209&lt;=Map!$L$3),"Fcst","N/A"))</f>
        <v>N/A</v>
      </c>
      <c r="X5209" t="str">
        <f>INDEX(Map!$B$2:$B$86,MATCH(D5209,Map!$A$2:$A$86,0),0)</f>
        <v>Bluegrass/EKPC</v>
      </c>
      <c r="Y5209" s="7" t="str">
        <f>IF(INDEX(Map!$C$2:$C$86,MATCH(D5209,Map!$A$2:$A$86,0),0)="","N/A",E5209*INDEX(Map!$C$2:$C$86,MATCH(D5209,Map!$A$2:$A$86,0),0))</f>
        <v>N/A</v>
      </c>
      <c r="Z5209" s="7">
        <f>IF(INDEX(Map!$D$2:$D$86,MATCH(D5209,Map!$A$2:$A$86,0),0)="","N/A",E5209*INDEX(Map!$D$2:$D$86,MATCH(D5209,Map!$A$2:$A$86,0),0))</f>
        <v>0</v>
      </c>
      <c r="AA5209" t="str">
        <f>INDEX(Map!$E$2:$E$86,MATCH(D5209,Map!$A$2:$A$86,0),0)</f>
        <v>SCCT</v>
      </c>
    </row>
    <row r="5210" spans="1:27" x14ac:dyDescent="0.25">
      <c r="A5210" s="1" t="s">
        <v>123</v>
      </c>
      <c r="B5210" s="1" t="s">
        <v>109</v>
      </c>
      <c r="C5210" s="1">
        <v>1</v>
      </c>
      <c r="D5210" s="1" t="s">
        <v>23</v>
      </c>
      <c r="E5210" s="1">
        <v>22.6</v>
      </c>
      <c r="F5210" s="1">
        <v>0</v>
      </c>
      <c r="G5210" s="1">
        <v>28.4</v>
      </c>
      <c r="H5210" s="1">
        <v>2</v>
      </c>
      <c r="I5210" s="1">
        <v>260.7</v>
      </c>
      <c r="J5210" s="1">
        <v>11546</v>
      </c>
      <c r="K5210" s="1">
        <v>519</v>
      </c>
      <c r="L5210" s="1">
        <v>282.39999999999998</v>
      </c>
      <c r="M5210" s="1">
        <v>736</v>
      </c>
      <c r="N5210" s="1">
        <v>2</v>
      </c>
      <c r="O5210" s="1">
        <v>43</v>
      </c>
      <c r="P5210" s="1">
        <v>0</v>
      </c>
      <c r="Q5210" s="1">
        <v>69</v>
      </c>
      <c r="R5210" s="1">
        <v>35.68</v>
      </c>
      <c r="S5210" s="1">
        <v>37.6</v>
      </c>
      <c r="T5210" s="1">
        <v>849</v>
      </c>
      <c r="U5210" s="3" t="str">
        <f t="shared" si="81"/>
        <v>2017Plan</v>
      </c>
      <c r="V5210" s="2">
        <f>DATE(A5210,INDEX(Map!$H$1:$H$12,MATCH(B5210,Map!$G$1:$G$12,0),0),1)</f>
        <v>44256</v>
      </c>
      <c r="W5210" t="str">
        <f>IF(AND(V5210&gt;=Map!$K$2,V5210&lt;=Map!$L$2),"Base",IF(AND(V5210&gt;=Map!$K$3,V5210&lt;=Map!$L$3),"Fcst","N/A"))</f>
        <v>N/A</v>
      </c>
      <c r="X5210" t="str">
        <f>INDEX(Map!$B$2:$B$86,MATCH(D5210,Map!$A$2:$A$86,0),0)</f>
        <v>Brown 1</v>
      </c>
      <c r="Y5210" s="7">
        <f>IF(INDEX(Map!$C$2:$C$86,MATCH(D5210,Map!$A$2:$A$86,0),0)="","N/A",E5210*INDEX(Map!$C$2:$C$86,MATCH(D5210,Map!$A$2:$A$86,0),0))</f>
        <v>22.6</v>
      </c>
      <c r="Z5210" s="7" t="str">
        <f>IF(INDEX(Map!$D$2:$D$86,MATCH(D5210,Map!$A$2:$A$86,0),0)="","N/A",E5210*INDEX(Map!$D$2:$D$86,MATCH(D5210,Map!$A$2:$A$86,0),0))</f>
        <v>N/A</v>
      </c>
      <c r="AA5210" t="str">
        <f>INDEX(Map!$E$2:$E$86,MATCH(D5210,Map!$A$2:$A$86,0),0)</f>
        <v>Coal</v>
      </c>
    </row>
    <row r="5211" spans="1:27" x14ac:dyDescent="0.25">
      <c r="A5211" s="1" t="s">
        <v>123</v>
      </c>
      <c r="B5211" s="1" t="s">
        <v>109</v>
      </c>
      <c r="C5211" s="1">
        <v>2</v>
      </c>
      <c r="D5211" s="1" t="s">
        <v>24</v>
      </c>
      <c r="E5211" s="1">
        <v>32.1</v>
      </c>
      <c r="F5211" s="1">
        <v>0</v>
      </c>
      <c r="G5211" s="1">
        <v>25.9</v>
      </c>
      <c r="H5211" s="1">
        <v>4</v>
      </c>
      <c r="I5211" s="1">
        <v>345.5</v>
      </c>
      <c r="J5211" s="1">
        <v>10749</v>
      </c>
      <c r="K5211" s="1">
        <v>430</v>
      </c>
      <c r="L5211" s="1">
        <v>282.39999999999998</v>
      </c>
      <c r="M5211" s="1">
        <v>976</v>
      </c>
      <c r="N5211" s="1">
        <v>3</v>
      </c>
      <c r="O5211" s="1">
        <v>54</v>
      </c>
      <c r="P5211" s="1">
        <v>0</v>
      </c>
      <c r="Q5211" s="1">
        <v>74</v>
      </c>
      <c r="R5211" s="1">
        <v>32.67</v>
      </c>
      <c r="S5211" s="1">
        <v>34.35</v>
      </c>
      <c r="T5211" s="1">
        <v>1104</v>
      </c>
      <c r="U5211" s="3" t="str">
        <f t="shared" si="81"/>
        <v>2017Plan</v>
      </c>
      <c r="V5211" s="2">
        <f>DATE(A5211,INDEX(Map!$H$1:$H$12,MATCH(B5211,Map!$G$1:$G$12,0),0),1)</f>
        <v>44256</v>
      </c>
      <c r="W5211" t="str">
        <f>IF(AND(V5211&gt;=Map!$K$2,V5211&lt;=Map!$L$2),"Base",IF(AND(V5211&gt;=Map!$K$3,V5211&lt;=Map!$L$3),"Fcst","N/A"))</f>
        <v>N/A</v>
      </c>
      <c r="X5211" t="str">
        <f>INDEX(Map!$B$2:$B$86,MATCH(D5211,Map!$A$2:$A$86,0),0)</f>
        <v>Brown 2</v>
      </c>
      <c r="Y5211" s="7">
        <f>IF(INDEX(Map!$C$2:$C$86,MATCH(D5211,Map!$A$2:$A$86,0),0)="","N/A",E5211*INDEX(Map!$C$2:$C$86,MATCH(D5211,Map!$A$2:$A$86,0),0))</f>
        <v>32.1</v>
      </c>
      <c r="Z5211" s="7" t="str">
        <f>IF(INDEX(Map!$D$2:$D$86,MATCH(D5211,Map!$A$2:$A$86,0),0)="","N/A",E5211*INDEX(Map!$D$2:$D$86,MATCH(D5211,Map!$A$2:$A$86,0),0))</f>
        <v>N/A</v>
      </c>
      <c r="AA5211" t="str">
        <f>INDEX(Map!$E$2:$E$86,MATCH(D5211,Map!$A$2:$A$86,0),0)</f>
        <v>Coal</v>
      </c>
    </row>
    <row r="5212" spans="1:27" x14ac:dyDescent="0.25">
      <c r="A5212" s="1" t="s">
        <v>123</v>
      </c>
      <c r="B5212" s="1" t="s">
        <v>109</v>
      </c>
      <c r="C5212" s="1">
        <v>3</v>
      </c>
      <c r="D5212" s="1" t="s">
        <v>25</v>
      </c>
      <c r="E5212" s="1">
        <v>87.3</v>
      </c>
      <c r="F5212" s="1">
        <v>0</v>
      </c>
      <c r="G5212" s="1">
        <v>28.5</v>
      </c>
      <c r="H5212" s="1">
        <v>4</v>
      </c>
      <c r="I5212" s="1">
        <v>1056.9000000000001</v>
      </c>
      <c r="J5212" s="1">
        <v>12113</v>
      </c>
      <c r="K5212" s="1">
        <v>542</v>
      </c>
      <c r="L5212" s="1">
        <v>282.39999999999998</v>
      </c>
      <c r="M5212" s="1">
        <v>2985</v>
      </c>
      <c r="N5212" s="1">
        <v>4</v>
      </c>
      <c r="O5212" s="1">
        <v>86</v>
      </c>
      <c r="P5212" s="1">
        <v>0</v>
      </c>
      <c r="Q5212" s="1">
        <v>277</v>
      </c>
      <c r="R5212" s="1">
        <v>37.380000000000003</v>
      </c>
      <c r="S5212" s="1">
        <v>38.369999999999997</v>
      </c>
      <c r="T5212" s="1">
        <v>3348</v>
      </c>
      <c r="U5212" s="3" t="str">
        <f t="shared" si="81"/>
        <v>2017Plan</v>
      </c>
      <c r="V5212" s="2">
        <f>DATE(A5212,INDEX(Map!$H$1:$H$12,MATCH(B5212,Map!$G$1:$G$12,0),0),1)</f>
        <v>44256</v>
      </c>
      <c r="W5212" t="str">
        <f>IF(AND(V5212&gt;=Map!$K$2,V5212&lt;=Map!$L$2),"Base",IF(AND(V5212&gt;=Map!$K$3,V5212&lt;=Map!$L$3),"Fcst","N/A"))</f>
        <v>N/A</v>
      </c>
      <c r="X5212" t="str">
        <f>INDEX(Map!$B$2:$B$86,MATCH(D5212,Map!$A$2:$A$86,0),0)</f>
        <v>Brown 3</v>
      </c>
      <c r="Y5212" s="7">
        <f>IF(INDEX(Map!$C$2:$C$86,MATCH(D5212,Map!$A$2:$A$86,0),0)="","N/A",E5212*INDEX(Map!$C$2:$C$86,MATCH(D5212,Map!$A$2:$A$86,0),0))</f>
        <v>87.3</v>
      </c>
      <c r="Z5212" s="7" t="str">
        <f>IF(INDEX(Map!$D$2:$D$86,MATCH(D5212,Map!$A$2:$A$86,0),0)="","N/A",E5212*INDEX(Map!$D$2:$D$86,MATCH(D5212,Map!$A$2:$A$86,0),0))</f>
        <v>N/A</v>
      </c>
      <c r="AA5212" t="str">
        <f>INDEX(Map!$E$2:$E$86,MATCH(D5212,Map!$A$2:$A$86,0),0)</f>
        <v>Coal</v>
      </c>
    </row>
    <row r="5213" spans="1:27" x14ac:dyDescent="0.25">
      <c r="A5213" s="1" t="s">
        <v>123</v>
      </c>
      <c r="B5213" s="1" t="s">
        <v>109</v>
      </c>
      <c r="C5213" s="1">
        <v>4</v>
      </c>
      <c r="D5213" s="1" t="s">
        <v>26</v>
      </c>
      <c r="E5213" s="1">
        <v>294.10000000000002</v>
      </c>
      <c r="F5213" s="1">
        <v>0</v>
      </c>
      <c r="G5213" s="1">
        <v>83.2</v>
      </c>
      <c r="H5213" s="1">
        <v>2</v>
      </c>
      <c r="I5213" s="1">
        <v>3081</v>
      </c>
      <c r="J5213" s="1">
        <v>10477</v>
      </c>
      <c r="K5213" s="1">
        <v>692</v>
      </c>
      <c r="L5213" s="1">
        <v>210.4</v>
      </c>
      <c r="M5213" s="1">
        <v>6483</v>
      </c>
      <c r="N5213" s="1">
        <v>2</v>
      </c>
      <c r="O5213" s="1">
        <v>43</v>
      </c>
      <c r="P5213" s="1">
        <v>0</v>
      </c>
      <c r="Q5213" s="1">
        <v>617</v>
      </c>
      <c r="R5213" s="1">
        <v>24.14</v>
      </c>
      <c r="S5213" s="1">
        <v>24.29</v>
      </c>
      <c r="T5213" s="1">
        <v>7143</v>
      </c>
      <c r="U5213" s="3" t="str">
        <f t="shared" si="81"/>
        <v>2017Plan</v>
      </c>
      <c r="V5213" s="2">
        <f>DATE(A5213,INDEX(Map!$H$1:$H$12,MATCH(B5213,Map!$G$1:$G$12,0),0),1)</f>
        <v>44256</v>
      </c>
      <c r="W5213" t="str">
        <f>IF(AND(V5213&gt;=Map!$K$2,V5213&lt;=Map!$L$2),"Base",IF(AND(V5213&gt;=Map!$K$3,V5213&lt;=Map!$L$3),"Fcst","N/A"))</f>
        <v>N/A</v>
      </c>
      <c r="X5213" t="str">
        <f>INDEX(Map!$B$2:$B$86,MATCH(D5213,Map!$A$2:$A$86,0),0)</f>
        <v>Ghent 1</v>
      </c>
      <c r="Y5213" s="7">
        <f>IF(INDEX(Map!$C$2:$C$86,MATCH(D5213,Map!$A$2:$A$86,0),0)="","N/A",E5213*INDEX(Map!$C$2:$C$86,MATCH(D5213,Map!$A$2:$A$86,0),0))</f>
        <v>294.10000000000002</v>
      </c>
      <c r="Z5213" s="7" t="str">
        <f>IF(INDEX(Map!$D$2:$D$86,MATCH(D5213,Map!$A$2:$A$86,0),0)="","N/A",E5213*INDEX(Map!$D$2:$D$86,MATCH(D5213,Map!$A$2:$A$86,0),0))</f>
        <v>N/A</v>
      </c>
      <c r="AA5213" t="str">
        <f>INDEX(Map!$E$2:$E$86,MATCH(D5213,Map!$A$2:$A$86,0),0)</f>
        <v>Coal</v>
      </c>
    </row>
    <row r="5214" spans="1:27" x14ac:dyDescent="0.25">
      <c r="A5214" s="1" t="s">
        <v>123</v>
      </c>
      <c r="B5214" s="1" t="s">
        <v>109</v>
      </c>
      <c r="C5214" s="1">
        <v>5</v>
      </c>
      <c r="D5214" s="1" t="s">
        <v>27</v>
      </c>
      <c r="E5214" s="1">
        <v>311.10000000000002</v>
      </c>
      <c r="F5214" s="1">
        <v>0</v>
      </c>
      <c r="G5214" s="1">
        <v>86.4</v>
      </c>
      <c r="H5214" s="1">
        <v>2</v>
      </c>
      <c r="I5214" s="1">
        <v>3227.8</v>
      </c>
      <c r="J5214" s="1">
        <v>10374</v>
      </c>
      <c r="K5214" s="1">
        <v>704</v>
      </c>
      <c r="L5214" s="1">
        <v>210.4</v>
      </c>
      <c r="M5214" s="1">
        <v>6792</v>
      </c>
      <c r="N5214" s="1">
        <v>2</v>
      </c>
      <c r="O5214" s="1">
        <v>38</v>
      </c>
      <c r="P5214" s="1">
        <v>0</v>
      </c>
      <c r="Q5214" s="1">
        <v>382</v>
      </c>
      <c r="R5214" s="1">
        <v>23.06</v>
      </c>
      <c r="S5214" s="1">
        <v>23.18</v>
      </c>
      <c r="T5214" s="1">
        <v>7212</v>
      </c>
      <c r="U5214" s="3" t="str">
        <f t="shared" si="81"/>
        <v>2017Plan</v>
      </c>
      <c r="V5214" s="2">
        <f>DATE(A5214,INDEX(Map!$H$1:$H$12,MATCH(B5214,Map!$G$1:$G$12,0),0),1)</f>
        <v>44256</v>
      </c>
      <c r="W5214" t="str">
        <f>IF(AND(V5214&gt;=Map!$K$2,V5214&lt;=Map!$L$2),"Base",IF(AND(V5214&gt;=Map!$K$3,V5214&lt;=Map!$L$3),"Fcst","N/A"))</f>
        <v>N/A</v>
      </c>
      <c r="X5214" t="str">
        <f>INDEX(Map!$B$2:$B$86,MATCH(D5214,Map!$A$2:$A$86,0),0)</f>
        <v>Ghent 2</v>
      </c>
      <c r="Y5214" s="7">
        <f>IF(INDEX(Map!$C$2:$C$86,MATCH(D5214,Map!$A$2:$A$86,0),0)="","N/A",E5214*INDEX(Map!$C$2:$C$86,MATCH(D5214,Map!$A$2:$A$86,0),0))</f>
        <v>311.10000000000002</v>
      </c>
      <c r="Z5214" s="7" t="str">
        <f>IF(INDEX(Map!$D$2:$D$86,MATCH(D5214,Map!$A$2:$A$86,0),0)="","N/A",E5214*INDEX(Map!$D$2:$D$86,MATCH(D5214,Map!$A$2:$A$86,0),0))</f>
        <v>N/A</v>
      </c>
      <c r="AA5214" t="str">
        <f>INDEX(Map!$E$2:$E$86,MATCH(D5214,Map!$A$2:$A$86,0),0)</f>
        <v>Coal</v>
      </c>
    </row>
    <row r="5215" spans="1:27" x14ac:dyDescent="0.25">
      <c r="A5215" s="1" t="s">
        <v>123</v>
      </c>
      <c r="B5215" s="1" t="s">
        <v>109</v>
      </c>
      <c r="C5215" s="1">
        <v>6</v>
      </c>
      <c r="D5215" s="1" t="s">
        <v>28</v>
      </c>
      <c r="E5215" s="1">
        <v>289.89999999999998</v>
      </c>
      <c r="F5215" s="1">
        <v>0</v>
      </c>
      <c r="G5215" s="1">
        <v>80.8</v>
      </c>
      <c r="H5215" s="1">
        <v>2</v>
      </c>
      <c r="I5215" s="1">
        <v>3224.7</v>
      </c>
      <c r="J5215" s="1">
        <v>11124</v>
      </c>
      <c r="K5215" s="1">
        <v>704</v>
      </c>
      <c r="L5215" s="1">
        <v>210.4</v>
      </c>
      <c r="M5215" s="1">
        <v>6785</v>
      </c>
      <c r="N5215" s="1">
        <v>3</v>
      </c>
      <c r="O5215" s="1">
        <v>62</v>
      </c>
      <c r="P5215" s="1">
        <v>0</v>
      </c>
      <c r="Q5215" s="1">
        <v>593</v>
      </c>
      <c r="R5215" s="1">
        <v>25.45</v>
      </c>
      <c r="S5215" s="1">
        <v>25.67</v>
      </c>
      <c r="T5215" s="1">
        <v>7440</v>
      </c>
      <c r="U5215" s="3" t="str">
        <f t="shared" si="81"/>
        <v>2017Plan</v>
      </c>
      <c r="V5215" s="2">
        <f>DATE(A5215,INDEX(Map!$H$1:$H$12,MATCH(B5215,Map!$G$1:$G$12,0),0),1)</f>
        <v>44256</v>
      </c>
      <c r="W5215" t="str">
        <f>IF(AND(V5215&gt;=Map!$K$2,V5215&lt;=Map!$L$2),"Base",IF(AND(V5215&gt;=Map!$K$3,V5215&lt;=Map!$L$3),"Fcst","N/A"))</f>
        <v>N/A</v>
      </c>
      <c r="X5215" t="str">
        <f>INDEX(Map!$B$2:$B$86,MATCH(D5215,Map!$A$2:$A$86,0),0)</f>
        <v>Ghent 3</v>
      </c>
      <c r="Y5215" s="7">
        <f>IF(INDEX(Map!$C$2:$C$86,MATCH(D5215,Map!$A$2:$A$86,0),0)="","N/A",E5215*INDEX(Map!$C$2:$C$86,MATCH(D5215,Map!$A$2:$A$86,0),0))</f>
        <v>289.89999999999998</v>
      </c>
      <c r="Z5215" s="7" t="str">
        <f>IF(INDEX(Map!$D$2:$D$86,MATCH(D5215,Map!$A$2:$A$86,0),0)="","N/A",E5215*INDEX(Map!$D$2:$D$86,MATCH(D5215,Map!$A$2:$A$86,0),0))</f>
        <v>N/A</v>
      </c>
      <c r="AA5215" t="str">
        <f>INDEX(Map!$E$2:$E$86,MATCH(D5215,Map!$A$2:$A$86,0),0)</f>
        <v>Coal</v>
      </c>
    </row>
    <row r="5216" spans="1:27" x14ac:dyDescent="0.25">
      <c r="A5216" s="1" t="s">
        <v>123</v>
      </c>
      <c r="B5216" s="1" t="s">
        <v>109</v>
      </c>
      <c r="C5216" s="1">
        <v>7</v>
      </c>
      <c r="D5216" s="1" t="s">
        <v>29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J5216" s="1">
        <v>0</v>
      </c>
      <c r="K5216" s="1">
        <v>0</v>
      </c>
      <c r="L5216" s="1">
        <v>0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  <c r="S5216" s="1">
        <v>0</v>
      </c>
      <c r="T5216" s="1">
        <v>0</v>
      </c>
      <c r="U5216" s="3" t="str">
        <f t="shared" si="81"/>
        <v>2017Plan</v>
      </c>
      <c r="V5216" s="2">
        <f>DATE(A5216,INDEX(Map!$H$1:$H$12,MATCH(B5216,Map!$G$1:$G$12,0),0),1)</f>
        <v>44256</v>
      </c>
      <c r="W5216" t="str">
        <f>IF(AND(V5216&gt;=Map!$K$2,V5216&lt;=Map!$L$2),"Base",IF(AND(V5216&gt;=Map!$K$3,V5216&lt;=Map!$L$3),"Fcst","N/A"))</f>
        <v>N/A</v>
      </c>
      <c r="X5216" t="str">
        <f>INDEX(Map!$B$2:$B$86,MATCH(D5216,Map!$A$2:$A$86,0),0)</f>
        <v>Ghent 4</v>
      </c>
      <c r="Y5216" s="7">
        <f>IF(INDEX(Map!$C$2:$C$86,MATCH(D5216,Map!$A$2:$A$86,0),0)="","N/A",E5216*INDEX(Map!$C$2:$C$86,MATCH(D5216,Map!$A$2:$A$86,0),0))</f>
        <v>0</v>
      </c>
      <c r="Z5216" s="7" t="str">
        <f>IF(INDEX(Map!$D$2:$D$86,MATCH(D5216,Map!$A$2:$A$86,0),0)="","N/A",E5216*INDEX(Map!$D$2:$D$86,MATCH(D5216,Map!$A$2:$A$86,0),0))</f>
        <v>N/A</v>
      </c>
      <c r="AA5216" t="str">
        <f>INDEX(Map!$E$2:$E$86,MATCH(D5216,Map!$A$2:$A$86,0),0)</f>
        <v>Coal</v>
      </c>
    </row>
    <row r="5217" spans="1:27" x14ac:dyDescent="0.25">
      <c r="A5217" s="1" t="s">
        <v>123</v>
      </c>
      <c r="B5217" s="1" t="s">
        <v>109</v>
      </c>
      <c r="C5217" s="1">
        <v>8</v>
      </c>
      <c r="D5217" s="1" t="s">
        <v>30</v>
      </c>
      <c r="E5217" s="1">
        <v>32</v>
      </c>
      <c r="F5217" s="1">
        <v>0</v>
      </c>
      <c r="G5217" s="1">
        <v>14.3</v>
      </c>
      <c r="H5217" s="1">
        <v>1</v>
      </c>
      <c r="I5217" s="1">
        <v>336.2</v>
      </c>
      <c r="J5217" s="1">
        <v>10496</v>
      </c>
      <c r="K5217" s="1">
        <v>113</v>
      </c>
      <c r="L5217" s="1">
        <v>207.8</v>
      </c>
      <c r="M5217" s="1">
        <v>698</v>
      </c>
      <c r="N5217" s="1">
        <v>2</v>
      </c>
      <c r="O5217" s="1">
        <v>9</v>
      </c>
      <c r="P5217" s="1">
        <v>0</v>
      </c>
      <c r="Q5217" s="1">
        <v>30</v>
      </c>
      <c r="R5217" s="1">
        <v>22.76</v>
      </c>
      <c r="S5217" s="1">
        <v>23.04</v>
      </c>
      <c r="T5217" s="1">
        <v>738</v>
      </c>
      <c r="U5217" s="3" t="str">
        <f t="shared" si="81"/>
        <v>2017Plan</v>
      </c>
      <c r="V5217" s="2">
        <f>DATE(A5217,INDEX(Map!$H$1:$H$12,MATCH(B5217,Map!$G$1:$G$12,0),0),1)</f>
        <v>44256</v>
      </c>
      <c r="W5217" t="str">
        <f>IF(AND(V5217&gt;=Map!$K$2,V5217&lt;=Map!$L$2),"Base",IF(AND(V5217&gt;=Map!$K$3,V5217&lt;=Map!$L$3),"Fcst","N/A"))</f>
        <v>N/A</v>
      </c>
      <c r="X5217" t="str">
        <f>INDEX(Map!$B$2:$B$86,MATCH(D5217,Map!$A$2:$A$86,0),0)</f>
        <v>Mill Creek 1</v>
      </c>
      <c r="Y5217" s="7" t="str">
        <f>IF(INDEX(Map!$C$2:$C$86,MATCH(D5217,Map!$A$2:$A$86,0),0)="","N/A",E5217*INDEX(Map!$C$2:$C$86,MATCH(D5217,Map!$A$2:$A$86,0),0))</f>
        <v>N/A</v>
      </c>
      <c r="Z5217" s="7">
        <f>IF(INDEX(Map!$D$2:$D$86,MATCH(D5217,Map!$A$2:$A$86,0),0)="","N/A",E5217*INDEX(Map!$D$2:$D$86,MATCH(D5217,Map!$A$2:$A$86,0),0))</f>
        <v>32</v>
      </c>
      <c r="AA5217" t="str">
        <f>INDEX(Map!$E$2:$E$86,MATCH(D5217,Map!$A$2:$A$86,0),0)</f>
        <v>Coal</v>
      </c>
    </row>
    <row r="5218" spans="1:27" x14ac:dyDescent="0.25">
      <c r="A5218" s="1" t="s">
        <v>123</v>
      </c>
      <c r="B5218" s="1" t="s">
        <v>109</v>
      </c>
      <c r="C5218" s="1">
        <v>9</v>
      </c>
      <c r="D5218" s="1" t="s">
        <v>31</v>
      </c>
      <c r="E5218" s="1">
        <v>130.6</v>
      </c>
      <c r="F5218" s="1">
        <v>0</v>
      </c>
      <c r="G5218" s="1">
        <v>59.3</v>
      </c>
      <c r="H5218" s="1">
        <v>3</v>
      </c>
      <c r="I5218" s="1">
        <v>1393.9</v>
      </c>
      <c r="J5218" s="1">
        <v>10673</v>
      </c>
      <c r="K5218" s="1">
        <v>490</v>
      </c>
      <c r="L5218" s="1">
        <v>207.8</v>
      </c>
      <c r="M5218" s="1">
        <v>2896</v>
      </c>
      <c r="N5218" s="1">
        <v>6</v>
      </c>
      <c r="O5218" s="1">
        <v>27</v>
      </c>
      <c r="P5218" s="1">
        <v>0</v>
      </c>
      <c r="Q5218" s="1">
        <v>156</v>
      </c>
      <c r="R5218" s="1">
        <v>23.37</v>
      </c>
      <c r="S5218" s="1">
        <v>23.58</v>
      </c>
      <c r="T5218" s="1">
        <v>3079</v>
      </c>
      <c r="U5218" s="3" t="str">
        <f t="shared" si="81"/>
        <v>2017Plan</v>
      </c>
      <c r="V5218" s="2">
        <f>DATE(A5218,INDEX(Map!$H$1:$H$12,MATCH(B5218,Map!$G$1:$G$12,0),0),1)</f>
        <v>44256</v>
      </c>
      <c r="W5218" t="str">
        <f>IF(AND(V5218&gt;=Map!$K$2,V5218&lt;=Map!$L$2),"Base",IF(AND(V5218&gt;=Map!$K$3,V5218&lt;=Map!$L$3),"Fcst","N/A"))</f>
        <v>N/A</v>
      </c>
      <c r="X5218" t="str">
        <f>INDEX(Map!$B$2:$B$86,MATCH(D5218,Map!$A$2:$A$86,0),0)</f>
        <v>Mill Creek 2</v>
      </c>
      <c r="Y5218" s="7" t="str">
        <f>IF(INDEX(Map!$C$2:$C$86,MATCH(D5218,Map!$A$2:$A$86,0),0)="","N/A",E5218*INDEX(Map!$C$2:$C$86,MATCH(D5218,Map!$A$2:$A$86,0),0))</f>
        <v>N/A</v>
      </c>
      <c r="Z5218" s="7">
        <f>IF(INDEX(Map!$D$2:$D$86,MATCH(D5218,Map!$A$2:$A$86,0),0)="","N/A",E5218*INDEX(Map!$D$2:$D$86,MATCH(D5218,Map!$A$2:$A$86,0),0))</f>
        <v>130.6</v>
      </c>
      <c r="AA5218" t="str">
        <f>INDEX(Map!$E$2:$E$86,MATCH(D5218,Map!$A$2:$A$86,0),0)</f>
        <v>Coal</v>
      </c>
    </row>
    <row r="5219" spans="1:27" x14ac:dyDescent="0.25">
      <c r="A5219" s="1" t="s">
        <v>123</v>
      </c>
      <c r="B5219" s="1" t="s">
        <v>109</v>
      </c>
      <c r="C5219" s="1">
        <v>10</v>
      </c>
      <c r="D5219" s="1" t="s">
        <v>32</v>
      </c>
      <c r="E5219" s="1">
        <v>242.9</v>
      </c>
      <c r="F5219" s="1">
        <v>0</v>
      </c>
      <c r="G5219" s="1">
        <v>84.4</v>
      </c>
      <c r="H5219" s="1">
        <v>2</v>
      </c>
      <c r="I5219" s="1">
        <v>2593.1999999999998</v>
      </c>
      <c r="J5219" s="1">
        <v>10674</v>
      </c>
      <c r="K5219" s="1">
        <v>697</v>
      </c>
      <c r="L5219" s="1">
        <v>207.8</v>
      </c>
      <c r="M5219" s="1">
        <v>5388</v>
      </c>
      <c r="N5219" s="1">
        <v>12</v>
      </c>
      <c r="O5219" s="1">
        <v>51</v>
      </c>
      <c r="P5219" s="1">
        <v>0</v>
      </c>
      <c r="Q5219" s="1">
        <v>326</v>
      </c>
      <c r="R5219" s="1">
        <v>23.52</v>
      </c>
      <c r="S5219" s="1">
        <v>23.73</v>
      </c>
      <c r="T5219" s="1">
        <v>5765</v>
      </c>
      <c r="U5219" s="3" t="str">
        <f t="shared" si="81"/>
        <v>2017Plan</v>
      </c>
      <c r="V5219" s="2">
        <f>DATE(A5219,INDEX(Map!$H$1:$H$12,MATCH(B5219,Map!$G$1:$G$12,0),0),1)</f>
        <v>44256</v>
      </c>
      <c r="W5219" t="str">
        <f>IF(AND(V5219&gt;=Map!$K$2,V5219&lt;=Map!$L$2),"Base",IF(AND(V5219&gt;=Map!$K$3,V5219&lt;=Map!$L$3),"Fcst","N/A"))</f>
        <v>N/A</v>
      </c>
      <c r="X5219" t="str">
        <f>INDEX(Map!$B$2:$B$86,MATCH(D5219,Map!$A$2:$A$86,0),0)</f>
        <v>Mill Creek 3</v>
      </c>
      <c r="Y5219" s="7" t="str">
        <f>IF(INDEX(Map!$C$2:$C$86,MATCH(D5219,Map!$A$2:$A$86,0),0)="","N/A",E5219*INDEX(Map!$C$2:$C$86,MATCH(D5219,Map!$A$2:$A$86,0),0))</f>
        <v>N/A</v>
      </c>
      <c r="Z5219" s="7">
        <f>IF(INDEX(Map!$D$2:$D$86,MATCH(D5219,Map!$A$2:$A$86,0),0)="","N/A",E5219*INDEX(Map!$D$2:$D$86,MATCH(D5219,Map!$A$2:$A$86,0),0))</f>
        <v>242.9</v>
      </c>
      <c r="AA5219" t="str">
        <f>INDEX(Map!$E$2:$E$86,MATCH(D5219,Map!$A$2:$A$86,0),0)</f>
        <v>Coal</v>
      </c>
    </row>
    <row r="5220" spans="1:27" x14ac:dyDescent="0.25">
      <c r="A5220" s="1" t="s">
        <v>123</v>
      </c>
      <c r="B5220" s="1" t="s">
        <v>109</v>
      </c>
      <c r="C5220" s="1">
        <v>11</v>
      </c>
      <c r="D5220" s="1" t="s">
        <v>33</v>
      </c>
      <c r="E5220" s="1">
        <v>311.60000000000002</v>
      </c>
      <c r="F5220" s="1">
        <v>0</v>
      </c>
      <c r="G5220" s="1">
        <v>86.9</v>
      </c>
      <c r="H5220" s="1">
        <v>2</v>
      </c>
      <c r="I5220" s="1">
        <v>3248.1</v>
      </c>
      <c r="J5220" s="1">
        <v>10423</v>
      </c>
      <c r="K5220" s="1">
        <v>695</v>
      </c>
      <c r="L5220" s="1">
        <v>207.8</v>
      </c>
      <c r="M5220" s="1">
        <v>6749</v>
      </c>
      <c r="N5220" s="1">
        <v>19</v>
      </c>
      <c r="O5220" s="1">
        <v>80</v>
      </c>
      <c r="P5220" s="1">
        <v>0</v>
      </c>
      <c r="Q5220" s="1">
        <v>388</v>
      </c>
      <c r="R5220" s="1">
        <v>22.9</v>
      </c>
      <c r="S5220" s="1">
        <v>23.16</v>
      </c>
      <c r="T5220" s="1">
        <v>7218</v>
      </c>
      <c r="U5220" s="3" t="str">
        <f t="shared" si="81"/>
        <v>2017Plan</v>
      </c>
      <c r="V5220" s="2">
        <f>DATE(A5220,INDEX(Map!$H$1:$H$12,MATCH(B5220,Map!$G$1:$G$12,0),0),1)</f>
        <v>44256</v>
      </c>
      <c r="W5220" t="str">
        <f>IF(AND(V5220&gt;=Map!$K$2,V5220&lt;=Map!$L$2),"Base",IF(AND(V5220&gt;=Map!$K$3,V5220&lt;=Map!$L$3),"Fcst","N/A"))</f>
        <v>N/A</v>
      </c>
      <c r="X5220" t="str">
        <f>INDEX(Map!$B$2:$B$86,MATCH(D5220,Map!$A$2:$A$86,0),0)</f>
        <v>Mill Creek 4</v>
      </c>
      <c r="Y5220" s="7" t="str">
        <f>IF(INDEX(Map!$C$2:$C$86,MATCH(D5220,Map!$A$2:$A$86,0),0)="","N/A",E5220*INDEX(Map!$C$2:$C$86,MATCH(D5220,Map!$A$2:$A$86,0),0))</f>
        <v>N/A</v>
      </c>
      <c r="Z5220" s="7">
        <f>IF(INDEX(Map!$D$2:$D$86,MATCH(D5220,Map!$A$2:$A$86,0),0)="","N/A",E5220*INDEX(Map!$D$2:$D$86,MATCH(D5220,Map!$A$2:$A$86,0),0))</f>
        <v>311.60000000000002</v>
      </c>
      <c r="AA5220" t="str">
        <f>INDEX(Map!$E$2:$E$86,MATCH(D5220,Map!$A$2:$A$86,0),0)</f>
        <v>Coal</v>
      </c>
    </row>
    <row r="5221" spans="1:27" x14ac:dyDescent="0.25">
      <c r="A5221" s="1" t="s">
        <v>123</v>
      </c>
      <c r="B5221" s="1" t="s">
        <v>109</v>
      </c>
      <c r="C5221" s="1">
        <v>12</v>
      </c>
      <c r="D5221" s="1" t="s">
        <v>34</v>
      </c>
      <c r="E5221" s="1">
        <v>235.1</v>
      </c>
      <c r="F5221" s="1">
        <v>0</v>
      </c>
      <c r="G5221" s="1">
        <v>85.4</v>
      </c>
      <c r="H5221" s="1">
        <v>2</v>
      </c>
      <c r="I5221" s="1">
        <v>2517.5</v>
      </c>
      <c r="J5221" s="1">
        <v>10710</v>
      </c>
      <c r="K5221" s="1">
        <v>700</v>
      </c>
      <c r="L5221" s="1">
        <v>204.6</v>
      </c>
      <c r="M5221" s="1">
        <v>5151</v>
      </c>
      <c r="N5221" s="1">
        <v>7</v>
      </c>
      <c r="O5221" s="1">
        <v>28</v>
      </c>
      <c r="P5221" s="1">
        <v>0</v>
      </c>
      <c r="Q5221" s="1">
        <v>326</v>
      </c>
      <c r="R5221" s="1">
        <v>23.3</v>
      </c>
      <c r="S5221" s="1">
        <v>23.42</v>
      </c>
      <c r="T5221" s="1">
        <v>5506</v>
      </c>
      <c r="U5221" s="3" t="str">
        <f t="shared" si="81"/>
        <v>2017Plan</v>
      </c>
      <c r="V5221" s="2">
        <f>DATE(A5221,INDEX(Map!$H$1:$H$12,MATCH(B5221,Map!$G$1:$G$12,0),0),1)</f>
        <v>44256</v>
      </c>
      <c r="W5221" t="str">
        <f>IF(AND(V5221&gt;=Map!$K$2,V5221&lt;=Map!$L$2),"Base",IF(AND(V5221&gt;=Map!$K$3,V5221&lt;=Map!$L$3),"Fcst","N/A"))</f>
        <v>N/A</v>
      </c>
      <c r="X5221" t="str">
        <f>INDEX(Map!$B$2:$B$86,MATCH(D5221,Map!$A$2:$A$86,0),0)</f>
        <v>Trimble County 1</v>
      </c>
      <c r="Y5221" s="7" t="str">
        <f>IF(INDEX(Map!$C$2:$C$86,MATCH(D5221,Map!$A$2:$A$86,0),0)="","N/A",E5221*INDEX(Map!$C$2:$C$86,MATCH(D5221,Map!$A$2:$A$86,0),0))</f>
        <v>N/A</v>
      </c>
      <c r="Z5221" s="7">
        <f>IF(INDEX(Map!$D$2:$D$86,MATCH(D5221,Map!$A$2:$A$86,0),0)="","N/A",E5221*INDEX(Map!$D$2:$D$86,MATCH(D5221,Map!$A$2:$A$86,0),0))</f>
        <v>235.1</v>
      </c>
      <c r="AA5221" t="str">
        <f>INDEX(Map!$E$2:$E$86,MATCH(D5221,Map!$A$2:$A$86,0),0)</f>
        <v>Coal</v>
      </c>
    </row>
    <row r="5222" spans="1:27" x14ac:dyDescent="0.25">
      <c r="A5222" s="1" t="s">
        <v>123</v>
      </c>
      <c r="B5222" s="1" t="s">
        <v>109</v>
      </c>
      <c r="C5222" s="1">
        <v>13</v>
      </c>
      <c r="D5222" s="1" t="s">
        <v>35</v>
      </c>
      <c r="E5222" s="1">
        <v>225.9</v>
      </c>
      <c r="F5222" s="1">
        <v>0</v>
      </c>
      <c r="G5222" s="1">
        <v>54.2</v>
      </c>
      <c r="H5222" s="1">
        <v>1</v>
      </c>
      <c r="I5222" s="1">
        <v>2074.3000000000002</v>
      </c>
      <c r="J5222" s="1">
        <v>9182</v>
      </c>
      <c r="K5222" s="1">
        <v>418</v>
      </c>
      <c r="L5222" s="1">
        <v>213.7</v>
      </c>
      <c r="M5222" s="1">
        <v>4432</v>
      </c>
      <c r="N5222" s="1">
        <v>7</v>
      </c>
      <c r="O5222" s="1">
        <v>29</v>
      </c>
      <c r="P5222" s="1">
        <v>0</v>
      </c>
      <c r="Q5222" s="1">
        <v>343</v>
      </c>
      <c r="R5222" s="1">
        <v>21.14</v>
      </c>
      <c r="S5222" s="1">
        <v>21.27</v>
      </c>
      <c r="T5222" s="1">
        <v>4805</v>
      </c>
      <c r="U5222" s="3" t="str">
        <f t="shared" si="81"/>
        <v>2017Plan</v>
      </c>
      <c r="V5222" s="2">
        <f>DATE(A5222,INDEX(Map!$H$1:$H$12,MATCH(B5222,Map!$G$1:$G$12,0),0),1)</f>
        <v>44256</v>
      </c>
      <c r="W5222" t="str">
        <f>IF(AND(V5222&gt;=Map!$K$2,V5222&lt;=Map!$L$2),"Base",IF(AND(V5222&gt;=Map!$K$3,V5222&lt;=Map!$L$3),"Fcst","N/A"))</f>
        <v>N/A</v>
      </c>
      <c r="X5222" t="str">
        <f>INDEX(Map!$B$2:$B$86,MATCH(D5222,Map!$A$2:$A$86,0),0)</f>
        <v>Trimble County 2</v>
      </c>
      <c r="Y5222" s="7">
        <f>IF(INDEX(Map!$C$2:$C$86,MATCH(D5222,Map!$A$2:$A$86,0),0)="","N/A",E5222*INDEX(Map!$C$2:$C$86,MATCH(D5222,Map!$A$2:$A$86,0),0))</f>
        <v>182.97900000000001</v>
      </c>
      <c r="Z5222" s="7">
        <f>IF(INDEX(Map!$D$2:$D$86,MATCH(D5222,Map!$A$2:$A$86,0),0)="","N/A",E5222*INDEX(Map!$D$2:$D$86,MATCH(D5222,Map!$A$2:$A$86,0),0))</f>
        <v>42.920999999999999</v>
      </c>
      <c r="AA5222" t="str">
        <f>INDEX(Map!$E$2:$E$86,MATCH(D5222,Map!$A$2:$A$86,0),0)</f>
        <v>Coal</v>
      </c>
    </row>
    <row r="5223" spans="1:27" x14ac:dyDescent="0.25">
      <c r="A5223" s="1" t="s">
        <v>123</v>
      </c>
      <c r="B5223" s="1" t="s">
        <v>109</v>
      </c>
      <c r="C5223" s="1">
        <v>14</v>
      </c>
      <c r="D5223" s="1" t="s">
        <v>36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J5223" s="1">
        <v>0</v>
      </c>
      <c r="K5223" s="1">
        <v>0</v>
      </c>
      <c r="L5223" s="1">
        <v>0</v>
      </c>
      <c r="M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S5223" s="1">
        <v>0</v>
      </c>
      <c r="T5223" s="1">
        <v>0</v>
      </c>
      <c r="U5223" s="3" t="str">
        <f t="shared" si="81"/>
        <v>2017Plan</v>
      </c>
      <c r="V5223" s="2">
        <f>DATE(A5223,INDEX(Map!$H$1:$H$12,MATCH(B5223,Map!$G$1:$G$12,0),0),1)</f>
        <v>44256</v>
      </c>
      <c r="W5223" t="str">
        <f>IF(AND(V5223&gt;=Map!$K$2,V5223&lt;=Map!$L$2),"Base",IF(AND(V5223&gt;=Map!$K$3,V5223&lt;=Map!$L$3),"Fcst","N/A"))</f>
        <v>N/A</v>
      </c>
      <c r="X5223" t="str">
        <f>INDEX(Map!$B$2:$B$86,MATCH(D5223,Map!$A$2:$A$86,0),0)</f>
        <v>Cane Run 7</v>
      </c>
      <c r="Y5223" s="7">
        <f>IF(INDEX(Map!$C$2:$C$86,MATCH(D5223,Map!$A$2:$A$86,0),0)="","N/A",E5223*INDEX(Map!$C$2:$C$86,MATCH(D5223,Map!$A$2:$A$86,0),0))</f>
        <v>0</v>
      </c>
      <c r="Z5223" s="7">
        <f>IF(INDEX(Map!$D$2:$D$86,MATCH(D5223,Map!$A$2:$A$86,0),0)="","N/A",E5223*INDEX(Map!$D$2:$D$86,MATCH(D5223,Map!$A$2:$A$86,0),0))</f>
        <v>0</v>
      </c>
      <c r="AA5223" t="str">
        <f>INDEX(Map!$E$2:$E$86,MATCH(D5223,Map!$A$2:$A$86,0),0)</f>
        <v>NGCC</v>
      </c>
    </row>
    <row r="5224" spans="1:27" x14ac:dyDescent="0.25">
      <c r="A5224" s="1" t="s">
        <v>123</v>
      </c>
      <c r="B5224" s="1" t="s">
        <v>109</v>
      </c>
      <c r="C5224" s="1">
        <v>15</v>
      </c>
      <c r="D5224" s="1" t="s">
        <v>37</v>
      </c>
      <c r="E5224" s="1">
        <v>309.5</v>
      </c>
      <c r="F5224" s="1">
        <v>0</v>
      </c>
      <c r="G5224" s="1">
        <v>60.2</v>
      </c>
      <c r="H5224" s="1">
        <v>8</v>
      </c>
      <c r="I5224" s="1">
        <v>2171.6999999999998</v>
      </c>
      <c r="J5224" s="1">
        <v>7017</v>
      </c>
      <c r="K5224" s="1">
        <v>609</v>
      </c>
      <c r="L5224" s="1">
        <v>422.1</v>
      </c>
      <c r="M5224" s="1">
        <v>9167</v>
      </c>
      <c r="N5224" s="1">
        <v>23</v>
      </c>
      <c r="O5224" s="1">
        <v>99</v>
      </c>
      <c r="P5224" s="1">
        <v>0</v>
      </c>
      <c r="Q5224" s="1">
        <v>531</v>
      </c>
      <c r="R5224" s="1">
        <v>31.33</v>
      </c>
      <c r="S5224" s="1">
        <v>31.65</v>
      </c>
      <c r="T5224" s="1">
        <v>9796</v>
      </c>
      <c r="U5224" s="3" t="str">
        <f t="shared" si="81"/>
        <v>2017Plan</v>
      </c>
      <c r="V5224" s="2">
        <f>DATE(A5224,INDEX(Map!$H$1:$H$12,MATCH(B5224,Map!$G$1:$G$12,0),0),1)</f>
        <v>44256</v>
      </c>
      <c r="W5224" t="str">
        <f>IF(AND(V5224&gt;=Map!$K$2,V5224&lt;=Map!$L$2),"Base",IF(AND(V5224&gt;=Map!$K$3,V5224&lt;=Map!$L$3),"Fcst","N/A"))</f>
        <v>N/A</v>
      </c>
      <c r="X5224" t="str">
        <f>INDEX(Map!$B$2:$B$86,MATCH(D5224,Map!$A$2:$A$86,0),0)</f>
        <v>Cane Run 7</v>
      </c>
      <c r="Y5224" s="7">
        <f>IF(INDEX(Map!$C$2:$C$86,MATCH(D5224,Map!$A$2:$A$86,0),0)="","N/A",E5224*INDEX(Map!$C$2:$C$86,MATCH(D5224,Map!$A$2:$A$86,0),0))</f>
        <v>241.41</v>
      </c>
      <c r="Z5224" s="7">
        <f>IF(INDEX(Map!$D$2:$D$86,MATCH(D5224,Map!$A$2:$A$86,0),0)="","N/A",E5224*INDEX(Map!$D$2:$D$86,MATCH(D5224,Map!$A$2:$A$86,0),0))</f>
        <v>68.09</v>
      </c>
      <c r="AA5224" t="str">
        <f>INDEX(Map!$E$2:$E$86,MATCH(D5224,Map!$A$2:$A$86,0),0)</f>
        <v>NGCC</v>
      </c>
    </row>
    <row r="5225" spans="1:27" x14ac:dyDescent="0.25">
      <c r="A5225" s="1" t="s">
        <v>123</v>
      </c>
      <c r="B5225" s="1" t="s">
        <v>109</v>
      </c>
      <c r="C5225" s="1">
        <v>16</v>
      </c>
      <c r="D5225" s="1" t="s">
        <v>38</v>
      </c>
      <c r="E5225" s="1">
        <v>0</v>
      </c>
      <c r="F5225" s="1">
        <v>0</v>
      </c>
      <c r="G5225" s="1">
        <v>0</v>
      </c>
      <c r="H5225" s="1">
        <v>0</v>
      </c>
      <c r="I5225" s="1">
        <v>0</v>
      </c>
      <c r="J5225" s="1">
        <v>0</v>
      </c>
      <c r="K5225" s="1">
        <v>0</v>
      </c>
      <c r="L5225" s="1">
        <v>0</v>
      </c>
      <c r="M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S5225" s="1">
        <v>0</v>
      </c>
      <c r="T5225" s="1">
        <v>0</v>
      </c>
      <c r="U5225" s="3" t="str">
        <f t="shared" si="81"/>
        <v>2017Plan</v>
      </c>
      <c r="V5225" s="2">
        <f>DATE(A5225,INDEX(Map!$H$1:$H$12,MATCH(B5225,Map!$G$1:$G$12,0),0),1)</f>
        <v>44256</v>
      </c>
      <c r="W5225" t="str">
        <f>IF(AND(V5225&gt;=Map!$K$2,V5225&lt;=Map!$L$2),"Base",IF(AND(V5225&gt;=Map!$K$3,V5225&lt;=Map!$L$3),"Fcst","N/A"))</f>
        <v>N/A</v>
      </c>
      <c r="X5225" t="str">
        <f>INDEX(Map!$B$2:$B$86,MATCH(D5225,Map!$A$2:$A$86,0),0)</f>
        <v>Brown 5</v>
      </c>
      <c r="Y5225" s="7">
        <f>IF(INDEX(Map!$C$2:$C$86,MATCH(D5225,Map!$A$2:$A$86,0),0)="","N/A",E5225*INDEX(Map!$C$2:$C$86,MATCH(D5225,Map!$A$2:$A$86,0),0))</f>
        <v>0</v>
      </c>
      <c r="Z5225" s="7">
        <f>IF(INDEX(Map!$D$2:$D$86,MATCH(D5225,Map!$A$2:$A$86,0),0)="","N/A",E5225*INDEX(Map!$D$2:$D$86,MATCH(D5225,Map!$A$2:$A$86,0),0))</f>
        <v>0</v>
      </c>
      <c r="AA5225" t="str">
        <f>INDEX(Map!$E$2:$E$86,MATCH(D5225,Map!$A$2:$A$86,0),0)</f>
        <v>SCCT</v>
      </c>
    </row>
    <row r="5226" spans="1:27" x14ac:dyDescent="0.25">
      <c r="A5226" s="1" t="s">
        <v>123</v>
      </c>
      <c r="B5226" s="1" t="s">
        <v>109</v>
      </c>
      <c r="C5226" s="1">
        <v>17</v>
      </c>
      <c r="D5226" s="1" t="s">
        <v>39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  <c r="J5226" s="1">
        <v>0</v>
      </c>
      <c r="K5226" s="1">
        <v>0</v>
      </c>
      <c r="L5226" s="1">
        <v>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S5226" s="1">
        <v>0</v>
      </c>
      <c r="T5226" s="1">
        <v>0</v>
      </c>
      <c r="U5226" s="3" t="str">
        <f t="shared" si="81"/>
        <v>2017Plan</v>
      </c>
      <c r="V5226" s="2">
        <f>DATE(A5226,INDEX(Map!$H$1:$H$12,MATCH(B5226,Map!$G$1:$G$12,0),0),1)</f>
        <v>44256</v>
      </c>
      <c r="W5226" t="str">
        <f>IF(AND(V5226&gt;=Map!$K$2,V5226&lt;=Map!$L$2),"Base",IF(AND(V5226&gt;=Map!$K$3,V5226&lt;=Map!$L$3),"Fcst","N/A"))</f>
        <v>N/A</v>
      </c>
      <c r="X5226" t="str">
        <f>INDEX(Map!$B$2:$B$86,MATCH(D5226,Map!$A$2:$A$86,0),0)</f>
        <v>Brown 5</v>
      </c>
      <c r="Y5226" s="7">
        <f>IF(INDEX(Map!$C$2:$C$86,MATCH(D5226,Map!$A$2:$A$86,0),0)="","N/A",E5226*INDEX(Map!$C$2:$C$86,MATCH(D5226,Map!$A$2:$A$86,0),0))</f>
        <v>0</v>
      </c>
      <c r="Z5226" s="7">
        <f>IF(INDEX(Map!$D$2:$D$86,MATCH(D5226,Map!$A$2:$A$86,0),0)="","N/A",E5226*INDEX(Map!$D$2:$D$86,MATCH(D5226,Map!$A$2:$A$86,0),0))</f>
        <v>0</v>
      </c>
      <c r="AA5226" t="str">
        <f>INDEX(Map!$E$2:$E$86,MATCH(D5226,Map!$A$2:$A$86,0),0)</f>
        <v>SCCT</v>
      </c>
    </row>
    <row r="5227" spans="1:27" x14ac:dyDescent="0.25">
      <c r="A5227" s="1" t="s">
        <v>123</v>
      </c>
      <c r="B5227" s="1" t="s">
        <v>109</v>
      </c>
      <c r="C5227" s="1">
        <v>18</v>
      </c>
      <c r="D5227" s="1" t="s">
        <v>40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J5227" s="1">
        <v>0</v>
      </c>
      <c r="K5227" s="1">
        <v>0</v>
      </c>
      <c r="L5227" s="1">
        <v>0</v>
      </c>
      <c r="M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S5227" s="1">
        <v>0</v>
      </c>
      <c r="T5227" s="1">
        <v>0</v>
      </c>
      <c r="U5227" s="3" t="str">
        <f t="shared" si="81"/>
        <v>2017Plan</v>
      </c>
      <c r="V5227" s="2">
        <f>DATE(A5227,INDEX(Map!$H$1:$H$12,MATCH(B5227,Map!$G$1:$G$12,0),0),1)</f>
        <v>44256</v>
      </c>
      <c r="W5227" t="str">
        <f>IF(AND(V5227&gt;=Map!$K$2,V5227&lt;=Map!$L$2),"Base",IF(AND(V5227&gt;=Map!$K$3,V5227&lt;=Map!$L$3),"Fcst","N/A"))</f>
        <v>N/A</v>
      </c>
      <c r="X5227" t="str">
        <f>INDEX(Map!$B$2:$B$86,MATCH(D5227,Map!$A$2:$A$86,0),0)</f>
        <v>Brown 6</v>
      </c>
      <c r="Y5227" s="7">
        <f>IF(INDEX(Map!$C$2:$C$86,MATCH(D5227,Map!$A$2:$A$86,0),0)="","N/A",E5227*INDEX(Map!$C$2:$C$86,MATCH(D5227,Map!$A$2:$A$86,0),0))</f>
        <v>0</v>
      </c>
      <c r="Z5227" s="7">
        <f>IF(INDEX(Map!$D$2:$D$86,MATCH(D5227,Map!$A$2:$A$86,0),0)="","N/A",E5227*INDEX(Map!$D$2:$D$86,MATCH(D5227,Map!$A$2:$A$86,0),0))</f>
        <v>0</v>
      </c>
      <c r="AA5227" t="str">
        <f>INDEX(Map!$E$2:$E$86,MATCH(D5227,Map!$A$2:$A$86,0),0)</f>
        <v>SCCT</v>
      </c>
    </row>
    <row r="5228" spans="1:27" x14ac:dyDescent="0.25">
      <c r="A5228" s="1" t="s">
        <v>123</v>
      </c>
      <c r="B5228" s="1" t="s">
        <v>109</v>
      </c>
      <c r="C5228" s="1">
        <v>19</v>
      </c>
      <c r="D5228" s="1" t="s">
        <v>41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0</v>
      </c>
      <c r="L5228" s="1">
        <v>0</v>
      </c>
      <c r="M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</v>
      </c>
      <c r="U5228" s="3" t="str">
        <f t="shared" si="81"/>
        <v>2017Plan</v>
      </c>
      <c r="V5228" s="2">
        <f>DATE(A5228,INDEX(Map!$H$1:$H$12,MATCH(B5228,Map!$G$1:$G$12,0),0),1)</f>
        <v>44256</v>
      </c>
      <c r="W5228" t="str">
        <f>IF(AND(V5228&gt;=Map!$K$2,V5228&lt;=Map!$L$2),"Base",IF(AND(V5228&gt;=Map!$K$3,V5228&lt;=Map!$L$3),"Fcst","N/A"))</f>
        <v>N/A</v>
      </c>
      <c r="X5228" t="str">
        <f>INDEX(Map!$B$2:$B$86,MATCH(D5228,Map!$A$2:$A$86,0),0)</f>
        <v>Brown 7</v>
      </c>
      <c r="Y5228" s="7">
        <f>IF(INDEX(Map!$C$2:$C$86,MATCH(D5228,Map!$A$2:$A$86,0),0)="","N/A",E5228*INDEX(Map!$C$2:$C$86,MATCH(D5228,Map!$A$2:$A$86,0),0))</f>
        <v>0</v>
      </c>
      <c r="Z5228" s="7">
        <f>IF(INDEX(Map!$D$2:$D$86,MATCH(D5228,Map!$A$2:$A$86,0),0)="","N/A",E5228*INDEX(Map!$D$2:$D$86,MATCH(D5228,Map!$A$2:$A$86,0),0))</f>
        <v>0</v>
      </c>
      <c r="AA5228" t="str">
        <f>INDEX(Map!$E$2:$E$86,MATCH(D5228,Map!$A$2:$A$86,0),0)</f>
        <v>SCCT</v>
      </c>
    </row>
    <row r="5229" spans="1:27" x14ac:dyDescent="0.25">
      <c r="A5229" s="1" t="s">
        <v>123</v>
      </c>
      <c r="B5229" s="1" t="s">
        <v>109</v>
      </c>
      <c r="C5229" s="1">
        <v>20</v>
      </c>
      <c r="D5229" s="1" t="s">
        <v>42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  <c r="J5229" s="1">
        <v>0</v>
      </c>
      <c r="K5229" s="1">
        <v>0</v>
      </c>
      <c r="L5229" s="1">
        <v>0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</v>
      </c>
      <c r="U5229" s="3" t="str">
        <f t="shared" si="81"/>
        <v>2017Plan</v>
      </c>
      <c r="V5229" s="2">
        <f>DATE(A5229,INDEX(Map!$H$1:$H$12,MATCH(B5229,Map!$G$1:$G$12,0),0),1)</f>
        <v>44256</v>
      </c>
      <c r="W5229" t="str">
        <f>IF(AND(V5229&gt;=Map!$K$2,V5229&lt;=Map!$L$2),"Base",IF(AND(V5229&gt;=Map!$K$3,V5229&lt;=Map!$L$3),"Fcst","N/A"))</f>
        <v>N/A</v>
      </c>
      <c r="X5229" t="str">
        <f>INDEX(Map!$B$2:$B$86,MATCH(D5229,Map!$A$2:$A$86,0),0)</f>
        <v>Brown 8</v>
      </c>
      <c r="Y5229" s="7">
        <f>IF(INDEX(Map!$C$2:$C$86,MATCH(D5229,Map!$A$2:$A$86,0),0)="","N/A",E5229*INDEX(Map!$C$2:$C$86,MATCH(D5229,Map!$A$2:$A$86,0),0))</f>
        <v>0</v>
      </c>
      <c r="Z5229" s="7" t="str">
        <f>IF(INDEX(Map!$D$2:$D$86,MATCH(D5229,Map!$A$2:$A$86,0),0)="","N/A",E5229*INDEX(Map!$D$2:$D$86,MATCH(D5229,Map!$A$2:$A$86,0),0))</f>
        <v>N/A</v>
      </c>
      <c r="AA5229" t="str">
        <f>INDEX(Map!$E$2:$E$86,MATCH(D5229,Map!$A$2:$A$86,0),0)</f>
        <v>SCCT</v>
      </c>
    </row>
    <row r="5230" spans="1:27" x14ac:dyDescent="0.25">
      <c r="A5230" s="1" t="s">
        <v>123</v>
      </c>
      <c r="B5230" s="1" t="s">
        <v>109</v>
      </c>
      <c r="C5230" s="1">
        <v>21</v>
      </c>
      <c r="D5230" s="1" t="s">
        <v>43</v>
      </c>
      <c r="E5230" s="1">
        <v>0</v>
      </c>
      <c r="F5230" s="1">
        <v>0</v>
      </c>
      <c r="G5230" s="1">
        <v>0</v>
      </c>
      <c r="H5230" s="1">
        <v>0</v>
      </c>
      <c r="I5230" s="1">
        <v>0</v>
      </c>
      <c r="J5230" s="1">
        <v>0</v>
      </c>
      <c r="K5230" s="1">
        <v>0</v>
      </c>
      <c r="L5230" s="1">
        <v>0</v>
      </c>
      <c r="M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S5230" s="1">
        <v>0</v>
      </c>
      <c r="T5230" s="1">
        <v>0</v>
      </c>
      <c r="U5230" s="3" t="str">
        <f t="shared" si="81"/>
        <v>2017Plan</v>
      </c>
      <c r="V5230" s="2">
        <f>DATE(A5230,INDEX(Map!$H$1:$H$12,MATCH(B5230,Map!$G$1:$G$12,0),0),1)</f>
        <v>44256</v>
      </c>
      <c r="W5230" t="str">
        <f>IF(AND(V5230&gt;=Map!$K$2,V5230&lt;=Map!$L$2),"Base",IF(AND(V5230&gt;=Map!$K$3,V5230&lt;=Map!$L$3),"Fcst","N/A"))</f>
        <v>N/A</v>
      </c>
      <c r="X5230" t="str">
        <f>INDEX(Map!$B$2:$B$86,MATCH(D5230,Map!$A$2:$A$86,0),0)</f>
        <v>Brown 8</v>
      </c>
      <c r="Y5230" s="7">
        <f>IF(INDEX(Map!$C$2:$C$86,MATCH(D5230,Map!$A$2:$A$86,0),0)="","N/A",E5230*INDEX(Map!$C$2:$C$86,MATCH(D5230,Map!$A$2:$A$86,0),0))</f>
        <v>0</v>
      </c>
      <c r="Z5230" s="7" t="str">
        <f>IF(INDEX(Map!$D$2:$D$86,MATCH(D5230,Map!$A$2:$A$86,0),0)="","N/A",E5230*INDEX(Map!$D$2:$D$86,MATCH(D5230,Map!$A$2:$A$86,0),0))</f>
        <v>N/A</v>
      </c>
      <c r="AA5230" t="str">
        <f>INDEX(Map!$E$2:$E$86,MATCH(D5230,Map!$A$2:$A$86,0),0)</f>
        <v>SCCT</v>
      </c>
    </row>
    <row r="5231" spans="1:27" x14ac:dyDescent="0.25">
      <c r="A5231" s="1" t="s">
        <v>123</v>
      </c>
      <c r="B5231" s="1" t="s">
        <v>109</v>
      </c>
      <c r="C5231" s="1">
        <v>22</v>
      </c>
      <c r="D5231" s="1" t="s">
        <v>44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S5231" s="1">
        <v>0</v>
      </c>
      <c r="T5231" s="1">
        <v>0</v>
      </c>
      <c r="U5231" s="3" t="str">
        <f t="shared" si="81"/>
        <v>2017Plan</v>
      </c>
      <c r="V5231" s="2">
        <f>DATE(A5231,INDEX(Map!$H$1:$H$12,MATCH(B5231,Map!$G$1:$G$12,0),0),1)</f>
        <v>44256</v>
      </c>
      <c r="W5231" t="str">
        <f>IF(AND(V5231&gt;=Map!$K$2,V5231&lt;=Map!$L$2),"Base",IF(AND(V5231&gt;=Map!$K$3,V5231&lt;=Map!$L$3),"Fcst","N/A"))</f>
        <v>N/A</v>
      </c>
      <c r="X5231" t="str">
        <f>INDEX(Map!$B$2:$B$86,MATCH(D5231,Map!$A$2:$A$86,0),0)</f>
        <v>Brown 9</v>
      </c>
      <c r="Y5231" s="7">
        <f>IF(INDEX(Map!$C$2:$C$86,MATCH(D5231,Map!$A$2:$A$86,0),0)="","N/A",E5231*INDEX(Map!$C$2:$C$86,MATCH(D5231,Map!$A$2:$A$86,0),0))</f>
        <v>0</v>
      </c>
      <c r="Z5231" s="7" t="str">
        <f>IF(INDEX(Map!$D$2:$D$86,MATCH(D5231,Map!$A$2:$A$86,0),0)="","N/A",E5231*INDEX(Map!$D$2:$D$86,MATCH(D5231,Map!$A$2:$A$86,0),0))</f>
        <v>N/A</v>
      </c>
      <c r="AA5231" t="str">
        <f>INDEX(Map!$E$2:$E$86,MATCH(D5231,Map!$A$2:$A$86,0),0)</f>
        <v>SCCT</v>
      </c>
    </row>
    <row r="5232" spans="1:27" x14ac:dyDescent="0.25">
      <c r="A5232" s="1" t="s">
        <v>123</v>
      </c>
      <c r="B5232" s="1" t="s">
        <v>109</v>
      </c>
      <c r="C5232" s="1">
        <v>23</v>
      </c>
      <c r="D5232" s="1" t="s">
        <v>45</v>
      </c>
      <c r="E5232" s="1">
        <v>0</v>
      </c>
      <c r="F5232" s="1">
        <v>0</v>
      </c>
      <c r="G5232" s="1">
        <v>0</v>
      </c>
      <c r="H5232" s="1">
        <v>0</v>
      </c>
      <c r="I5232" s="1">
        <v>0</v>
      </c>
      <c r="J5232" s="1">
        <v>0</v>
      </c>
      <c r="K5232" s="1">
        <v>0</v>
      </c>
      <c r="L5232" s="1">
        <v>0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</v>
      </c>
      <c r="U5232" s="3" t="str">
        <f t="shared" si="81"/>
        <v>2017Plan</v>
      </c>
      <c r="V5232" s="2">
        <f>DATE(A5232,INDEX(Map!$H$1:$H$12,MATCH(B5232,Map!$G$1:$G$12,0),0),1)</f>
        <v>44256</v>
      </c>
      <c r="W5232" t="str">
        <f>IF(AND(V5232&gt;=Map!$K$2,V5232&lt;=Map!$L$2),"Base",IF(AND(V5232&gt;=Map!$K$3,V5232&lt;=Map!$L$3),"Fcst","N/A"))</f>
        <v>N/A</v>
      </c>
      <c r="X5232" t="str">
        <f>INDEX(Map!$B$2:$B$86,MATCH(D5232,Map!$A$2:$A$86,0),0)</f>
        <v>Brown 9</v>
      </c>
      <c r="Y5232" s="7">
        <f>IF(INDEX(Map!$C$2:$C$86,MATCH(D5232,Map!$A$2:$A$86,0),0)="","N/A",E5232*INDEX(Map!$C$2:$C$86,MATCH(D5232,Map!$A$2:$A$86,0),0))</f>
        <v>0</v>
      </c>
      <c r="Z5232" s="7" t="str">
        <f>IF(INDEX(Map!$D$2:$D$86,MATCH(D5232,Map!$A$2:$A$86,0),0)="","N/A",E5232*INDEX(Map!$D$2:$D$86,MATCH(D5232,Map!$A$2:$A$86,0),0))</f>
        <v>N/A</v>
      </c>
      <c r="AA5232" t="str">
        <f>INDEX(Map!$E$2:$E$86,MATCH(D5232,Map!$A$2:$A$86,0),0)</f>
        <v>SCCT</v>
      </c>
    </row>
    <row r="5233" spans="1:27" x14ac:dyDescent="0.25">
      <c r="A5233" s="1" t="s">
        <v>123</v>
      </c>
      <c r="B5233" s="1" t="s">
        <v>109</v>
      </c>
      <c r="C5233" s="1">
        <v>24</v>
      </c>
      <c r="D5233" s="1" t="s">
        <v>46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J5233" s="1">
        <v>0</v>
      </c>
      <c r="K5233" s="1">
        <v>0</v>
      </c>
      <c r="L5233" s="1">
        <v>0</v>
      </c>
      <c r="M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S5233" s="1">
        <v>0</v>
      </c>
      <c r="T5233" s="1">
        <v>0</v>
      </c>
      <c r="U5233" s="3" t="str">
        <f t="shared" si="81"/>
        <v>2017Plan</v>
      </c>
      <c r="V5233" s="2">
        <f>DATE(A5233,INDEX(Map!$H$1:$H$12,MATCH(B5233,Map!$G$1:$G$12,0),0),1)</f>
        <v>44256</v>
      </c>
      <c r="W5233" t="str">
        <f>IF(AND(V5233&gt;=Map!$K$2,V5233&lt;=Map!$L$2),"Base",IF(AND(V5233&gt;=Map!$K$3,V5233&lt;=Map!$L$3),"Fcst","N/A"))</f>
        <v>N/A</v>
      </c>
      <c r="X5233" t="str">
        <f>INDEX(Map!$B$2:$B$86,MATCH(D5233,Map!$A$2:$A$86,0),0)</f>
        <v>Brown 10</v>
      </c>
      <c r="Y5233" s="7">
        <f>IF(INDEX(Map!$C$2:$C$86,MATCH(D5233,Map!$A$2:$A$86,0),0)="","N/A",E5233*INDEX(Map!$C$2:$C$86,MATCH(D5233,Map!$A$2:$A$86,0),0))</f>
        <v>0</v>
      </c>
      <c r="Z5233" s="7" t="str">
        <f>IF(INDEX(Map!$D$2:$D$86,MATCH(D5233,Map!$A$2:$A$86,0),0)="","N/A",E5233*INDEX(Map!$D$2:$D$86,MATCH(D5233,Map!$A$2:$A$86,0),0))</f>
        <v>N/A</v>
      </c>
      <c r="AA5233" t="str">
        <f>INDEX(Map!$E$2:$E$86,MATCH(D5233,Map!$A$2:$A$86,0),0)</f>
        <v>SCCT</v>
      </c>
    </row>
    <row r="5234" spans="1:27" x14ac:dyDescent="0.25">
      <c r="A5234" s="1" t="s">
        <v>123</v>
      </c>
      <c r="B5234" s="1" t="s">
        <v>109</v>
      </c>
      <c r="C5234" s="1">
        <v>25</v>
      </c>
      <c r="D5234" s="1" t="s">
        <v>47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  <c r="J5234" s="1">
        <v>0</v>
      </c>
      <c r="K5234" s="1">
        <v>0</v>
      </c>
      <c r="L5234" s="1">
        <v>0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</v>
      </c>
      <c r="U5234" s="3" t="str">
        <f t="shared" si="81"/>
        <v>2017Plan</v>
      </c>
      <c r="V5234" s="2">
        <f>DATE(A5234,INDEX(Map!$H$1:$H$12,MATCH(B5234,Map!$G$1:$G$12,0),0),1)</f>
        <v>44256</v>
      </c>
      <c r="W5234" t="str">
        <f>IF(AND(V5234&gt;=Map!$K$2,V5234&lt;=Map!$L$2),"Base",IF(AND(V5234&gt;=Map!$K$3,V5234&lt;=Map!$L$3),"Fcst","N/A"))</f>
        <v>N/A</v>
      </c>
      <c r="X5234" t="str">
        <f>INDEX(Map!$B$2:$B$86,MATCH(D5234,Map!$A$2:$A$86,0),0)</f>
        <v>Brown 10</v>
      </c>
      <c r="Y5234" s="7">
        <f>IF(INDEX(Map!$C$2:$C$86,MATCH(D5234,Map!$A$2:$A$86,0),0)="","N/A",E5234*INDEX(Map!$C$2:$C$86,MATCH(D5234,Map!$A$2:$A$86,0),0))</f>
        <v>0</v>
      </c>
      <c r="Z5234" s="7" t="str">
        <f>IF(INDEX(Map!$D$2:$D$86,MATCH(D5234,Map!$A$2:$A$86,0),0)="","N/A",E5234*INDEX(Map!$D$2:$D$86,MATCH(D5234,Map!$A$2:$A$86,0),0))</f>
        <v>N/A</v>
      </c>
      <c r="AA5234" t="str">
        <f>INDEX(Map!$E$2:$E$86,MATCH(D5234,Map!$A$2:$A$86,0),0)</f>
        <v>SCCT</v>
      </c>
    </row>
    <row r="5235" spans="1:27" x14ac:dyDescent="0.25">
      <c r="A5235" s="1" t="s">
        <v>123</v>
      </c>
      <c r="B5235" s="1" t="s">
        <v>109</v>
      </c>
      <c r="C5235" s="1">
        <v>26</v>
      </c>
      <c r="D5235" s="1" t="s">
        <v>48</v>
      </c>
      <c r="E5235" s="1">
        <v>0</v>
      </c>
      <c r="F5235" s="1">
        <v>0</v>
      </c>
      <c r="G5235" s="1">
        <v>0</v>
      </c>
      <c r="H5235" s="1">
        <v>0</v>
      </c>
      <c r="I5235" s="1">
        <v>0</v>
      </c>
      <c r="J5235" s="1">
        <v>0</v>
      </c>
      <c r="K5235" s="1">
        <v>0</v>
      </c>
      <c r="L5235" s="1">
        <v>0</v>
      </c>
      <c r="M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S5235" s="1">
        <v>0</v>
      </c>
      <c r="T5235" s="1">
        <v>0</v>
      </c>
      <c r="U5235" s="3" t="str">
        <f t="shared" si="81"/>
        <v>2017Plan</v>
      </c>
      <c r="V5235" s="2">
        <f>DATE(A5235,INDEX(Map!$H$1:$H$12,MATCH(B5235,Map!$G$1:$G$12,0),0),1)</f>
        <v>44256</v>
      </c>
      <c r="W5235" t="str">
        <f>IF(AND(V5235&gt;=Map!$K$2,V5235&lt;=Map!$L$2),"Base",IF(AND(V5235&gt;=Map!$K$3,V5235&lt;=Map!$L$3),"Fcst","N/A"))</f>
        <v>N/A</v>
      </c>
      <c r="X5235" t="str">
        <f>INDEX(Map!$B$2:$B$86,MATCH(D5235,Map!$A$2:$A$86,0),0)</f>
        <v>Brown 11</v>
      </c>
      <c r="Y5235" s="7">
        <f>IF(INDEX(Map!$C$2:$C$86,MATCH(D5235,Map!$A$2:$A$86,0),0)="","N/A",E5235*INDEX(Map!$C$2:$C$86,MATCH(D5235,Map!$A$2:$A$86,0),0))</f>
        <v>0</v>
      </c>
      <c r="Z5235" s="7" t="str">
        <f>IF(INDEX(Map!$D$2:$D$86,MATCH(D5235,Map!$A$2:$A$86,0),0)="","N/A",E5235*INDEX(Map!$D$2:$D$86,MATCH(D5235,Map!$A$2:$A$86,0),0))</f>
        <v>N/A</v>
      </c>
      <c r="AA5235" t="str">
        <f>INDEX(Map!$E$2:$E$86,MATCH(D5235,Map!$A$2:$A$86,0),0)</f>
        <v>SCCT</v>
      </c>
    </row>
    <row r="5236" spans="1:27" x14ac:dyDescent="0.25">
      <c r="A5236" s="1" t="s">
        <v>123</v>
      </c>
      <c r="B5236" s="1" t="s">
        <v>109</v>
      </c>
      <c r="C5236" s="1">
        <v>27</v>
      </c>
      <c r="D5236" s="1" t="s">
        <v>49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S5236" s="1">
        <v>0</v>
      </c>
      <c r="T5236" s="1">
        <v>0</v>
      </c>
      <c r="U5236" s="3" t="str">
        <f t="shared" si="81"/>
        <v>2017Plan</v>
      </c>
      <c r="V5236" s="2">
        <f>DATE(A5236,INDEX(Map!$H$1:$H$12,MATCH(B5236,Map!$G$1:$G$12,0),0),1)</f>
        <v>44256</v>
      </c>
      <c r="W5236" t="str">
        <f>IF(AND(V5236&gt;=Map!$K$2,V5236&lt;=Map!$L$2),"Base",IF(AND(V5236&gt;=Map!$K$3,V5236&lt;=Map!$L$3),"Fcst","N/A"))</f>
        <v>N/A</v>
      </c>
      <c r="X5236" t="str">
        <f>INDEX(Map!$B$2:$B$86,MATCH(D5236,Map!$A$2:$A$86,0),0)</f>
        <v>Brown 11</v>
      </c>
      <c r="Y5236" s="7">
        <f>IF(INDEX(Map!$C$2:$C$86,MATCH(D5236,Map!$A$2:$A$86,0),0)="","N/A",E5236*INDEX(Map!$C$2:$C$86,MATCH(D5236,Map!$A$2:$A$86,0),0))</f>
        <v>0</v>
      </c>
      <c r="Z5236" s="7" t="str">
        <f>IF(INDEX(Map!$D$2:$D$86,MATCH(D5236,Map!$A$2:$A$86,0),0)="","N/A",E5236*INDEX(Map!$D$2:$D$86,MATCH(D5236,Map!$A$2:$A$86,0),0))</f>
        <v>N/A</v>
      </c>
      <c r="AA5236" t="str">
        <f>INDEX(Map!$E$2:$E$86,MATCH(D5236,Map!$A$2:$A$86,0),0)</f>
        <v>SCCT</v>
      </c>
    </row>
    <row r="5237" spans="1:27" x14ac:dyDescent="0.25">
      <c r="A5237" s="1" t="s">
        <v>123</v>
      </c>
      <c r="B5237" s="1" t="s">
        <v>109</v>
      </c>
      <c r="C5237" s="1">
        <v>28</v>
      </c>
      <c r="D5237" s="1" t="s">
        <v>50</v>
      </c>
      <c r="E5237" s="1">
        <v>11.6</v>
      </c>
      <c r="F5237" s="1">
        <v>0</v>
      </c>
      <c r="G5237" s="1">
        <v>9.6999999999999993</v>
      </c>
      <c r="H5237" s="1">
        <v>15</v>
      </c>
      <c r="I5237" s="1">
        <v>143.19999999999999</v>
      </c>
      <c r="J5237" s="1">
        <v>12337</v>
      </c>
      <c r="K5237" s="1">
        <v>123</v>
      </c>
      <c r="L5237" s="1">
        <v>424.4</v>
      </c>
      <c r="M5237" s="1">
        <v>608</v>
      </c>
      <c r="N5237" s="1">
        <v>1</v>
      </c>
      <c r="O5237" s="1">
        <v>3</v>
      </c>
      <c r="P5237" s="1">
        <v>0</v>
      </c>
      <c r="Q5237" s="1">
        <v>0</v>
      </c>
      <c r="R5237" s="1">
        <v>52.36</v>
      </c>
      <c r="S5237" s="1">
        <v>52.6</v>
      </c>
      <c r="T5237" s="1">
        <v>610</v>
      </c>
      <c r="U5237" s="3" t="str">
        <f t="shared" si="81"/>
        <v>2017Plan</v>
      </c>
      <c r="V5237" s="2">
        <f>DATE(A5237,INDEX(Map!$H$1:$H$12,MATCH(B5237,Map!$G$1:$G$12,0),0),1)</f>
        <v>44256</v>
      </c>
      <c r="W5237" t="str">
        <f>IF(AND(V5237&gt;=Map!$K$2,V5237&lt;=Map!$L$2),"Base",IF(AND(V5237&gt;=Map!$K$3,V5237&lt;=Map!$L$3),"Fcst","N/A"))</f>
        <v>N/A</v>
      </c>
      <c r="X5237" t="str">
        <f>INDEX(Map!$B$2:$B$86,MATCH(D5237,Map!$A$2:$A$86,0),0)</f>
        <v>Paddys Run 13</v>
      </c>
      <c r="Y5237" s="7">
        <f>IF(INDEX(Map!$C$2:$C$86,MATCH(D5237,Map!$A$2:$A$86,0),0)="","N/A",E5237*INDEX(Map!$C$2:$C$86,MATCH(D5237,Map!$A$2:$A$86,0),0))</f>
        <v>5.452</v>
      </c>
      <c r="Z5237" s="7">
        <f>IF(INDEX(Map!$D$2:$D$86,MATCH(D5237,Map!$A$2:$A$86,0),0)="","N/A",E5237*INDEX(Map!$D$2:$D$86,MATCH(D5237,Map!$A$2:$A$86,0),0))</f>
        <v>6.1479999999999997</v>
      </c>
      <c r="AA5237" t="str">
        <f>INDEX(Map!$E$2:$E$86,MATCH(D5237,Map!$A$2:$A$86,0),0)</f>
        <v>SCCT</v>
      </c>
    </row>
    <row r="5238" spans="1:27" x14ac:dyDescent="0.25">
      <c r="A5238" s="1" t="s">
        <v>123</v>
      </c>
      <c r="B5238" s="1" t="s">
        <v>109</v>
      </c>
      <c r="C5238" s="1">
        <v>29</v>
      </c>
      <c r="D5238" s="1" t="s">
        <v>51</v>
      </c>
      <c r="E5238" s="1">
        <v>13.4</v>
      </c>
      <c r="F5238" s="1">
        <v>0</v>
      </c>
      <c r="G5238" s="1">
        <v>10.6</v>
      </c>
      <c r="H5238" s="1">
        <v>17</v>
      </c>
      <c r="I5238" s="1">
        <v>157.6</v>
      </c>
      <c r="J5238" s="1">
        <v>11801</v>
      </c>
      <c r="K5238" s="1">
        <v>114</v>
      </c>
      <c r="L5238" s="1">
        <v>424.4</v>
      </c>
      <c r="M5238" s="1">
        <v>669</v>
      </c>
      <c r="N5238" s="1">
        <v>1</v>
      </c>
      <c r="O5238" s="1">
        <v>3</v>
      </c>
      <c r="P5238" s="1">
        <v>0</v>
      </c>
      <c r="Q5238" s="1">
        <v>0</v>
      </c>
      <c r="R5238" s="1">
        <v>50.08</v>
      </c>
      <c r="S5238" s="1">
        <v>50.32</v>
      </c>
      <c r="T5238" s="1">
        <v>672</v>
      </c>
      <c r="U5238" s="3" t="str">
        <f t="shared" si="81"/>
        <v>2017Plan</v>
      </c>
      <c r="V5238" s="2">
        <f>DATE(A5238,INDEX(Map!$H$1:$H$12,MATCH(B5238,Map!$G$1:$G$12,0),0),1)</f>
        <v>44256</v>
      </c>
      <c r="W5238" t="str">
        <f>IF(AND(V5238&gt;=Map!$K$2,V5238&lt;=Map!$L$2),"Base",IF(AND(V5238&gt;=Map!$K$3,V5238&lt;=Map!$L$3),"Fcst","N/A"))</f>
        <v>N/A</v>
      </c>
      <c r="X5238" t="str">
        <f>INDEX(Map!$B$2:$B$86,MATCH(D5238,Map!$A$2:$A$86,0),0)</f>
        <v>Trimble Co 05</v>
      </c>
      <c r="Y5238" s="7">
        <f>IF(INDEX(Map!$C$2:$C$86,MATCH(D5238,Map!$A$2:$A$86,0),0)="","N/A",E5238*INDEX(Map!$C$2:$C$86,MATCH(D5238,Map!$A$2:$A$86,0),0))</f>
        <v>9.5139999999999993</v>
      </c>
      <c r="Z5238" s="7">
        <f>IF(INDEX(Map!$D$2:$D$86,MATCH(D5238,Map!$A$2:$A$86,0),0)="","N/A",E5238*INDEX(Map!$D$2:$D$86,MATCH(D5238,Map!$A$2:$A$86,0),0))</f>
        <v>3.8859999999999997</v>
      </c>
      <c r="AA5238" t="str">
        <f>INDEX(Map!$E$2:$E$86,MATCH(D5238,Map!$A$2:$A$86,0),0)</f>
        <v>SCCT</v>
      </c>
    </row>
    <row r="5239" spans="1:27" x14ac:dyDescent="0.25">
      <c r="A5239" s="1" t="s">
        <v>123</v>
      </c>
      <c r="B5239" s="1" t="s">
        <v>109</v>
      </c>
      <c r="C5239" s="1">
        <v>30</v>
      </c>
      <c r="D5239" s="1" t="s">
        <v>52</v>
      </c>
      <c r="E5239" s="1">
        <v>9.1</v>
      </c>
      <c r="F5239" s="1">
        <v>0</v>
      </c>
      <c r="G5239" s="1">
        <v>7.2</v>
      </c>
      <c r="H5239" s="1">
        <v>18</v>
      </c>
      <c r="I5239" s="1">
        <v>106.8</v>
      </c>
      <c r="J5239" s="1">
        <v>11774</v>
      </c>
      <c r="K5239" s="1">
        <v>77</v>
      </c>
      <c r="L5239" s="1">
        <v>424.4</v>
      </c>
      <c r="M5239" s="1">
        <v>453</v>
      </c>
      <c r="N5239" s="1">
        <v>1</v>
      </c>
      <c r="O5239" s="1">
        <v>3</v>
      </c>
      <c r="P5239" s="1">
        <v>0</v>
      </c>
      <c r="Q5239" s="1">
        <v>0</v>
      </c>
      <c r="R5239" s="1">
        <v>49.97</v>
      </c>
      <c r="S5239" s="1">
        <v>50.34</v>
      </c>
      <c r="T5239" s="1">
        <v>457</v>
      </c>
      <c r="U5239" s="3" t="str">
        <f t="shared" si="81"/>
        <v>2017Plan</v>
      </c>
      <c r="V5239" s="2">
        <f>DATE(A5239,INDEX(Map!$H$1:$H$12,MATCH(B5239,Map!$G$1:$G$12,0),0),1)</f>
        <v>44256</v>
      </c>
      <c r="W5239" t="str">
        <f>IF(AND(V5239&gt;=Map!$K$2,V5239&lt;=Map!$L$2),"Base",IF(AND(V5239&gt;=Map!$K$3,V5239&lt;=Map!$L$3),"Fcst","N/A"))</f>
        <v>N/A</v>
      </c>
      <c r="X5239" t="str">
        <f>INDEX(Map!$B$2:$B$86,MATCH(D5239,Map!$A$2:$A$86,0),0)</f>
        <v>Trimble Co 06</v>
      </c>
      <c r="Y5239" s="7">
        <f>IF(INDEX(Map!$C$2:$C$86,MATCH(D5239,Map!$A$2:$A$86,0),0)="","N/A",E5239*INDEX(Map!$C$2:$C$86,MATCH(D5239,Map!$A$2:$A$86,0),0))</f>
        <v>6.4609999999999994</v>
      </c>
      <c r="Z5239" s="7">
        <f>IF(INDEX(Map!$D$2:$D$86,MATCH(D5239,Map!$A$2:$A$86,0),0)="","N/A",E5239*INDEX(Map!$D$2:$D$86,MATCH(D5239,Map!$A$2:$A$86,0),0))</f>
        <v>2.6389999999999998</v>
      </c>
      <c r="AA5239" t="str">
        <f>INDEX(Map!$E$2:$E$86,MATCH(D5239,Map!$A$2:$A$86,0),0)</f>
        <v>SCCT</v>
      </c>
    </row>
    <row r="5240" spans="1:27" x14ac:dyDescent="0.25">
      <c r="A5240" s="1" t="s">
        <v>123</v>
      </c>
      <c r="B5240" s="1" t="s">
        <v>109</v>
      </c>
      <c r="C5240" s="1">
        <v>31</v>
      </c>
      <c r="D5240" s="1" t="s">
        <v>53</v>
      </c>
      <c r="E5240" s="1">
        <v>4</v>
      </c>
      <c r="F5240" s="1">
        <v>0</v>
      </c>
      <c r="G5240" s="1">
        <v>3.2</v>
      </c>
      <c r="H5240" s="1">
        <v>13</v>
      </c>
      <c r="I5240" s="1">
        <v>47.7</v>
      </c>
      <c r="J5240" s="1">
        <v>11939</v>
      </c>
      <c r="K5240" s="1">
        <v>35</v>
      </c>
      <c r="L5240" s="1">
        <v>424.4</v>
      </c>
      <c r="M5240" s="1">
        <v>202</v>
      </c>
      <c r="N5240" s="1">
        <v>1</v>
      </c>
      <c r="O5240" s="1">
        <v>2</v>
      </c>
      <c r="P5240" s="1">
        <v>0</v>
      </c>
      <c r="Q5240" s="1">
        <v>0</v>
      </c>
      <c r="R5240" s="1">
        <v>50.67</v>
      </c>
      <c r="S5240" s="1">
        <v>51.28</v>
      </c>
      <c r="T5240" s="1">
        <v>205</v>
      </c>
      <c r="U5240" s="3" t="str">
        <f t="shared" si="81"/>
        <v>2017Plan</v>
      </c>
      <c r="V5240" s="2">
        <f>DATE(A5240,INDEX(Map!$H$1:$H$12,MATCH(B5240,Map!$G$1:$G$12,0),0),1)</f>
        <v>44256</v>
      </c>
      <c r="W5240" t="str">
        <f>IF(AND(V5240&gt;=Map!$K$2,V5240&lt;=Map!$L$2),"Base",IF(AND(V5240&gt;=Map!$K$3,V5240&lt;=Map!$L$3),"Fcst","N/A"))</f>
        <v>N/A</v>
      </c>
      <c r="X5240" t="str">
        <f>INDEX(Map!$B$2:$B$86,MATCH(D5240,Map!$A$2:$A$86,0),0)</f>
        <v>Trimble Co 07</v>
      </c>
      <c r="Y5240" s="7">
        <f>IF(INDEX(Map!$C$2:$C$86,MATCH(D5240,Map!$A$2:$A$86,0),0)="","N/A",E5240*INDEX(Map!$C$2:$C$86,MATCH(D5240,Map!$A$2:$A$86,0),0))</f>
        <v>2.52</v>
      </c>
      <c r="Z5240" s="7">
        <f>IF(INDEX(Map!$D$2:$D$86,MATCH(D5240,Map!$A$2:$A$86,0),0)="","N/A",E5240*INDEX(Map!$D$2:$D$86,MATCH(D5240,Map!$A$2:$A$86,0),0))</f>
        <v>1.48</v>
      </c>
      <c r="AA5240" t="str">
        <f>INDEX(Map!$E$2:$E$86,MATCH(D5240,Map!$A$2:$A$86,0),0)</f>
        <v>SCCT</v>
      </c>
    </row>
    <row r="5241" spans="1:27" x14ac:dyDescent="0.25">
      <c r="A5241" s="1" t="s">
        <v>123</v>
      </c>
      <c r="B5241" s="1" t="s">
        <v>109</v>
      </c>
      <c r="C5241" s="1">
        <v>32</v>
      </c>
      <c r="D5241" s="1" t="s">
        <v>54</v>
      </c>
      <c r="E5241" s="1">
        <v>1.1000000000000001</v>
      </c>
      <c r="F5241" s="1">
        <v>0</v>
      </c>
      <c r="G5241" s="1">
        <v>0.9</v>
      </c>
      <c r="H5241" s="1">
        <v>3</v>
      </c>
      <c r="I5241" s="1">
        <v>12.6</v>
      </c>
      <c r="J5241" s="1">
        <v>11640</v>
      </c>
      <c r="K5241" s="1">
        <v>9</v>
      </c>
      <c r="L5241" s="1">
        <v>424.4</v>
      </c>
      <c r="M5241" s="1">
        <v>54</v>
      </c>
      <c r="N5241" s="1">
        <v>0</v>
      </c>
      <c r="O5241" s="1">
        <v>1</v>
      </c>
      <c r="P5241" s="1">
        <v>0</v>
      </c>
      <c r="Q5241" s="1">
        <v>0</v>
      </c>
      <c r="R5241" s="1">
        <v>49.4</v>
      </c>
      <c r="S5241" s="1">
        <v>49.9</v>
      </c>
      <c r="T5241" s="1">
        <v>54</v>
      </c>
      <c r="U5241" s="3" t="str">
        <f t="shared" si="81"/>
        <v>2017Plan</v>
      </c>
      <c r="V5241" s="2">
        <f>DATE(A5241,INDEX(Map!$H$1:$H$12,MATCH(B5241,Map!$G$1:$G$12,0),0),1)</f>
        <v>44256</v>
      </c>
      <c r="W5241" t="str">
        <f>IF(AND(V5241&gt;=Map!$K$2,V5241&lt;=Map!$L$2),"Base",IF(AND(V5241&gt;=Map!$K$3,V5241&lt;=Map!$L$3),"Fcst","N/A"))</f>
        <v>N/A</v>
      </c>
      <c r="X5241" t="str">
        <f>INDEX(Map!$B$2:$B$86,MATCH(D5241,Map!$A$2:$A$86,0),0)</f>
        <v>Trimble Co 08</v>
      </c>
      <c r="Y5241" s="7">
        <f>IF(INDEX(Map!$C$2:$C$86,MATCH(D5241,Map!$A$2:$A$86,0),0)="","N/A",E5241*INDEX(Map!$C$2:$C$86,MATCH(D5241,Map!$A$2:$A$86,0),0))</f>
        <v>0.69300000000000006</v>
      </c>
      <c r="Z5241" s="7">
        <f>IF(INDEX(Map!$D$2:$D$86,MATCH(D5241,Map!$A$2:$A$86,0),0)="","N/A",E5241*INDEX(Map!$D$2:$D$86,MATCH(D5241,Map!$A$2:$A$86,0),0))</f>
        <v>0.40700000000000003</v>
      </c>
      <c r="AA5241" t="str">
        <f>INDEX(Map!$E$2:$E$86,MATCH(D5241,Map!$A$2:$A$86,0),0)</f>
        <v>SCCT</v>
      </c>
    </row>
    <row r="5242" spans="1:27" x14ac:dyDescent="0.25">
      <c r="A5242" s="1" t="s">
        <v>123</v>
      </c>
      <c r="B5242" s="1" t="s">
        <v>109</v>
      </c>
      <c r="C5242" s="1">
        <v>33</v>
      </c>
      <c r="D5242" s="1" t="s">
        <v>55</v>
      </c>
      <c r="E5242" s="1">
        <v>3</v>
      </c>
      <c r="F5242" s="1">
        <v>0</v>
      </c>
      <c r="G5242" s="1">
        <v>2.4</v>
      </c>
      <c r="H5242" s="1">
        <v>9</v>
      </c>
      <c r="I5242" s="1">
        <v>35.700000000000003</v>
      </c>
      <c r="J5242" s="1">
        <v>11869</v>
      </c>
      <c r="K5242" s="1">
        <v>26</v>
      </c>
      <c r="L5242" s="1">
        <v>424.4</v>
      </c>
      <c r="M5242" s="1">
        <v>151</v>
      </c>
      <c r="N5242" s="1">
        <v>0</v>
      </c>
      <c r="O5242" s="1">
        <v>2</v>
      </c>
      <c r="P5242" s="1">
        <v>0</v>
      </c>
      <c r="Q5242" s="1">
        <v>0</v>
      </c>
      <c r="R5242" s="1">
        <v>50.37</v>
      </c>
      <c r="S5242" s="1">
        <v>50.92</v>
      </c>
      <c r="T5242" s="1">
        <v>153</v>
      </c>
      <c r="U5242" s="3" t="str">
        <f t="shared" si="81"/>
        <v>2017Plan</v>
      </c>
      <c r="V5242" s="2">
        <f>DATE(A5242,INDEX(Map!$H$1:$H$12,MATCH(B5242,Map!$G$1:$G$12,0),0),1)</f>
        <v>44256</v>
      </c>
      <c r="W5242" t="str">
        <f>IF(AND(V5242&gt;=Map!$K$2,V5242&lt;=Map!$L$2),"Base",IF(AND(V5242&gt;=Map!$K$3,V5242&lt;=Map!$L$3),"Fcst","N/A"))</f>
        <v>N/A</v>
      </c>
      <c r="X5242" t="str">
        <f>INDEX(Map!$B$2:$B$86,MATCH(D5242,Map!$A$2:$A$86,0),0)</f>
        <v>Trimble Co 09</v>
      </c>
      <c r="Y5242" s="7">
        <f>IF(INDEX(Map!$C$2:$C$86,MATCH(D5242,Map!$A$2:$A$86,0),0)="","N/A",E5242*INDEX(Map!$C$2:$C$86,MATCH(D5242,Map!$A$2:$A$86,0),0))</f>
        <v>1.8900000000000001</v>
      </c>
      <c r="Z5242" s="7">
        <f>IF(INDEX(Map!$D$2:$D$86,MATCH(D5242,Map!$A$2:$A$86,0),0)="","N/A",E5242*INDEX(Map!$D$2:$D$86,MATCH(D5242,Map!$A$2:$A$86,0),0))</f>
        <v>1.1099999999999999</v>
      </c>
      <c r="AA5242" t="str">
        <f>INDEX(Map!$E$2:$E$86,MATCH(D5242,Map!$A$2:$A$86,0),0)</f>
        <v>SCCT</v>
      </c>
    </row>
    <row r="5243" spans="1:27" x14ac:dyDescent="0.25">
      <c r="A5243" s="1" t="s">
        <v>123</v>
      </c>
      <c r="B5243" s="1" t="s">
        <v>109</v>
      </c>
      <c r="C5243" s="1">
        <v>34</v>
      </c>
      <c r="D5243" s="1" t="s">
        <v>56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J5243" s="1">
        <v>0</v>
      </c>
      <c r="K5243" s="1">
        <v>0</v>
      </c>
      <c r="L5243" s="1">
        <v>0</v>
      </c>
      <c r="M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S5243" s="1">
        <v>0</v>
      </c>
      <c r="T5243" s="1">
        <v>0</v>
      </c>
      <c r="U5243" s="3" t="str">
        <f t="shared" si="81"/>
        <v>2017Plan</v>
      </c>
      <c r="V5243" s="2">
        <f>DATE(A5243,INDEX(Map!$H$1:$H$12,MATCH(B5243,Map!$G$1:$G$12,0),0),1)</f>
        <v>44256</v>
      </c>
      <c r="W5243" t="str">
        <f>IF(AND(V5243&gt;=Map!$K$2,V5243&lt;=Map!$L$2),"Base",IF(AND(V5243&gt;=Map!$K$3,V5243&lt;=Map!$L$3),"Fcst","N/A"))</f>
        <v>N/A</v>
      </c>
      <c r="X5243" t="str">
        <f>INDEX(Map!$B$2:$B$86,MATCH(D5243,Map!$A$2:$A$86,0),0)</f>
        <v>Trimble Co 10</v>
      </c>
      <c r="Y5243" s="7">
        <f>IF(INDEX(Map!$C$2:$C$86,MATCH(D5243,Map!$A$2:$A$86,0),0)="","N/A",E5243*INDEX(Map!$C$2:$C$86,MATCH(D5243,Map!$A$2:$A$86,0),0))</f>
        <v>0</v>
      </c>
      <c r="Z5243" s="7">
        <f>IF(INDEX(Map!$D$2:$D$86,MATCH(D5243,Map!$A$2:$A$86,0),0)="","N/A",E5243*INDEX(Map!$D$2:$D$86,MATCH(D5243,Map!$A$2:$A$86,0),0))</f>
        <v>0</v>
      </c>
      <c r="AA5243" t="str">
        <f>INDEX(Map!$E$2:$E$86,MATCH(D5243,Map!$A$2:$A$86,0),0)</f>
        <v>SCCT</v>
      </c>
    </row>
    <row r="5244" spans="1:27" x14ac:dyDescent="0.25">
      <c r="A5244" s="1" t="s">
        <v>123</v>
      </c>
      <c r="B5244" s="1" t="s">
        <v>109</v>
      </c>
      <c r="C5244" s="1">
        <v>35</v>
      </c>
      <c r="D5244" s="1" t="s">
        <v>57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0</v>
      </c>
      <c r="T5244" s="1">
        <v>0</v>
      </c>
      <c r="U5244" s="3" t="str">
        <f t="shared" si="81"/>
        <v>2017Plan</v>
      </c>
      <c r="V5244" s="2">
        <f>DATE(A5244,INDEX(Map!$H$1:$H$12,MATCH(B5244,Map!$G$1:$G$12,0),0),1)</f>
        <v>44256</v>
      </c>
      <c r="W5244" t="str">
        <f>IF(AND(V5244&gt;=Map!$K$2,V5244&lt;=Map!$L$2),"Base",IF(AND(V5244&gt;=Map!$K$3,V5244&lt;=Map!$L$3),"Fcst","N/A"))</f>
        <v>N/A</v>
      </c>
      <c r="X5244" t="str">
        <f>INDEX(Map!$B$2:$B$86,MATCH(D5244,Map!$A$2:$A$86,0),0)</f>
        <v>Cane Run 11</v>
      </c>
      <c r="Y5244" s="7" t="str">
        <f>IF(INDEX(Map!$C$2:$C$86,MATCH(D5244,Map!$A$2:$A$86,0),0)="","N/A",E5244*INDEX(Map!$C$2:$C$86,MATCH(D5244,Map!$A$2:$A$86,0),0))</f>
        <v>N/A</v>
      </c>
      <c r="Z5244" s="7">
        <f>IF(INDEX(Map!$D$2:$D$86,MATCH(D5244,Map!$A$2:$A$86,0),0)="","N/A",E5244*INDEX(Map!$D$2:$D$86,MATCH(D5244,Map!$A$2:$A$86,0),0))</f>
        <v>0</v>
      </c>
      <c r="AA5244" t="str">
        <f>INDEX(Map!$E$2:$E$86,MATCH(D5244,Map!$A$2:$A$86,0),0)</f>
        <v>SCCT</v>
      </c>
    </row>
    <row r="5245" spans="1:27" x14ac:dyDescent="0.25">
      <c r="A5245" s="1" t="s">
        <v>123</v>
      </c>
      <c r="B5245" s="1" t="s">
        <v>109</v>
      </c>
      <c r="C5245" s="1">
        <v>36</v>
      </c>
      <c r="D5245" s="1" t="s">
        <v>58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0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</v>
      </c>
      <c r="U5245" s="3" t="str">
        <f t="shared" si="81"/>
        <v>2017Plan</v>
      </c>
      <c r="V5245" s="2">
        <f>DATE(A5245,INDEX(Map!$H$1:$H$12,MATCH(B5245,Map!$G$1:$G$12,0),0),1)</f>
        <v>44256</v>
      </c>
      <c r="W5245" t="str">
        <f>IF(AND(V5245&gt;=Map!$K$2,V5245&lt;=Map!$L$2),"Base",IF(AND(V5245&gt;=Map!$K$3,V5245&lt;=Map!$L$3),"Fcst","N/A"))</f>
        <v>N/A</v>
      </c>
      <c r="X5245" t="str">
        <f>INDEX(Map!$B$2:$B$86,MATCH(D5245,Map!$A$2:$A$86,0),0)</f>
        <v>Haefling</v>
      </c>
      <c r="Y5245" s="7">
        <f>IF(INDEX(Map!$C$2:$C$86,MATCH(D5245,Map!$A$2:$A$86,0),0)="","N/A",E5245*INDEX(Map!$C$2:$C$86,MATCH(D5245,Map!$A$2:$A$86,0),0))</f>
        <v>0</v>
      </c>
      <c r="Z5245" s="7" t="str">
        <f>IF(INDEX(Map!$D$2:$D$86,MATCH(D5245,Map!$A$2:$A$86,0),0)="","N/A",E5245*INDEX(Map!$D$2:$D$86,MATCH(D5245,Map!$A$2:$A$86,0),0))</f>
        <v>N/A</v>
      </c>
      <c r="AA5245" t="str">
        <f>INDEX(Map!$E$2:$E$86,MATCH(D5245,Map!$A$2:$A$86,0),0)</f>
        <v>SCCT</v>
      </c>
    </row>
    <row r="5246" spans="1:27" x14ac:dyDescent="0.25">
      <c r="A5246" s="1" t="s">
        <v>123</v>
      </c>
      <c r="B5246" s="1" t="s">
        <v>109</v>
      </c>
      <c r="C5246" s="1">
        <v>37</v>
      </c>
      <c r="D5246" s="1" t="s">
        <v>59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S5246" s="1">
        <v>0</v>
      </c>
      <c r="T5246" s="1">
        <v>0</v>
      </c>
      <c r="U5246" s="3" t="str">
        <f t="shared" si="81"/>
        <v>2017Plan</v>
      </c>
      <c r="V5246" s="2">
        <f>DATE(A5246,INDEX(Map!$H$1:$H$12,MATCH(B5246,Map!$G$1:$G$12,0),0),1)</f>
        <v>44256</v>
      </c>
      <c r="W5246" t="str">
        <f>IF(AND(V5246&gt;=Map!$K$2,V5246&lt;=Map!$L$2),"Base",IF(AND(V5246&gt;=Map!$K$3,V5246&lt;=Map!$L$3),"Fcst","N/A"))</f>
        <v>N/A</v>
      </c>
      <c r="X5246" t="str">
        <f>INDEX(Map!$B$2:$B$86,MATCH(D5246,Map!$A$2:$A$86,0),0)</f>
        <v>Paddys Run 11</v>
      </c>
      <c r="Y5246" s="7" t="str">
        <f>IF(INDEX(Map!$C$2:$C$86,MATCH(D5246,Map!$A$2:$A$86,0),0)="","N/A",E5246*INDEX(Map!$C$2:$C$86,MATCH(D5246,Map!$A$2:$A$86,0),0))</f>
        <v>N/A</v>
      </c>
      <c r="Z5246" s="7">
        <f>IF(INDEX(Map!$D$2:$D$86,MATCH(D5246,Map!$A$2:$A$86,0),0)="","N/A",E5246*INDEX(Map!$D$2:$D$86,MATCH(D5246,Map!$A$2:$A$86,0),0))</f>
        <v>0</v>
      </c>
      <c r="AA5246" t="str">
        <f>INDEX(Map!$E$2:$E$86,MATCH(D5246,Map!$A$2:$A$86,0),0)</f>
        <v>SCCT</v>
      </c>
    </row>
    <row r="5247" spans="1:27" x14ac:dyDescent="0.25">
      <c r="A5247" s="1" t="s">
        <v>123</v>
      </c>
      <c r="B5247" s="1" t="s">
        <v>109</v>
      </c>
      <c r="C5247" s="1">
        <v>38</v>
      </c>
      <c r="D5247" s="1" t="s">
        <v>60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  <c r="K5247" s="1">
        <v>0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S5247" s="1">
        <v>0</v>
      </c>
      <c r="T5247" s="1">
        <v>0</v>
      </c>
      <c r="U5247" s="3" t="str">
        <f t="shared" si="81"/>
        <v>2017Plan</v>
      </c>
      <c r="V5247" s="2">
        <f>DATE(A5247,INDEX(Map!$H$1:$H$12,MATCH(B5247,Map!$G$1:$G$12,0),0),1)</f>
        <v>44256</v>
      </c>
      <c r="W5247" t="str">
        <f>IF(AND(V5247&gt;=Map!$K$2,V5247&lt;=Map!$L$2),"Base",IF(AND(V5247&gt;=Map!$K$3,V5247&lt;=Map!$L$3),"Fcst","N/A"))</f>
        <v>N/A</v>
      </c>
      <c r="X5247" t="str">
        <f>INDEX(Map!$B$2:$B$86,MATCH(D5247,Map!$A$2:$A$86,0),0)</f>
        <v>Paddys Run 12</v>
      </c>
      <c r="Y5247" s="7" t="str">
        <f>IF(INDEX(Map!$C$2:$C$86,MATCH(D5247,Map!$A$2:$A$86,0),0)="","N/A",E5247*INDEX(Map!$C$2:$C$86,MATCH(D5247,Map!$A$2:$A$86,0),0))</f>
        <v>N/A</v>
      </c>
      <c r="Z5247" s="7">
        <f>IF(INDEX(Map!$D$2:$D$86,MATCH(D5247,Map!$A$2:$A$86,0),0)="","N/A",E5247*INDEX(Map!$D$2:$D$86,MATCH(D5247,Map!$A$2:$A$86,0),0))</f>
        <v>0</v>
      </c>
      <c r="AA5247" t="str">
        <f>INDEX(Map!$E$2:$E$86,MATCH(D5247,Map!$A$2:$A$86,0),0)</f>
        <v>SCCT</v>
      </c>
    </row>
    <row r="5248" spans="1:27" x14ac:dyDescent="0.25">
      <c r="A5248" s="1" t="s">
        <v>123</v>
      </c>
      <c r="B5248" s="1" t="s">
        <v>109</v>
      </c>
      <c r="C5248" s="1">
        <v>39</v>
      </c>
      <c r="D5248" s="1" t="s">
        <v>61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</v>
      </c>
      <c r="U5248" s="3" t="str">
        <f t="shared" si="81"/>
        <v>2017Plan</v>
      </c>
      <c r="V5248" s="2">
        <f>DATE(A5248,INDEX(Map!$H$1:$H$12,MATCH(B5248,Map!$G$1:$G$12,0),0),1)</f>
        <v>44256</v>
      </c>
      <c r="W5248" t="str">
        <f>IF(AND(V5248&gt;=Map!$K$2,V5248&lt;=Map!$L$2),"Base",IF(AND(V5248&gt;=Map!$K$3,V5248&lt;=Map!$L$3),"Fcst","N/A"))</f>
        <v>N/A</v>
      </c>
      <c r="X5248" t="str">
        <f>INDEX(Map!$B$2:$B$86,MATCH(D5248,Map!$A$2:$A$86,0),0)</f>
        <v>Zorn 1</v>
      </c>
      <c r="Y5248" s="7" t="str">
        <f>IF(INDEX(Map!$C$2:$C$86,MATCH(D5248,Map!$A$2:$A$86,0),0)="","N/A",E5248*INDEX(Map!$C$2:$C$86,MATCH(D5248,Map!$A$2:$A$86,0),0))</f>
        <v>N/A</v>
      </c>
      <c r="Z5248" s="7">
        <f>IF(INDEX(Map!$D$2:$D$86,MATCH(D5248,Map!$A$2:$A$86,0),0)="","N/A",E5248*INDEX(Map!$D$2:$D$86,MATCH(D5248,Map!$A$2:$A$86,0),0))</f>
        <v>0</v>
      </c>
      <c r="AA5248" t="str">
        <f>INDEX(Map!$E$2:$E$86,MATCH(D5248,Map!$A$2:$A$86,0),0)</f>
        <v>SCCT</v>
      </c>
    </row>
    <row r="5249" spans="1:27" x14ac:dyDescent="0.25">
      <c r="A5249" s="1" t="s">
        <v>123</v>
      </c>
      <c r="B5249" s="1" t="s">
        <v>109</v>
      </c>
      <c r="C5249" s="1">
        <v>40</v>
      </c>
      <c r="D5249" s="1" t="s">
        <v>62</v>
      </c>
      <c r="E5249" s="1">
        <v>11.1</v>
      </c>
      <c r="F5249" s="1">
        <v>0</v>
      </c>
      <c r="G5249" s="1">
        <v>47.5</v>
      </c>
      <c r="H5249" s="1">
        <v>37</v>
      </c>
      <c r="I5249" s="1" t="s">
        <v>63</v>
      </c>
      <c r="J5249" s="1" t="s">
        <v>63</v>
      </c>
      <c r="K5249" s="1">
        <v>359</v>
      </c>
      <c r="L5249" s="1">
        <v>0</v>
      </c>
      <c r="M5249" s="1">
        <v>0</v>
      </c>
      <c r="N5249" s="1" t="s">
        <v>63</v>
      </c>
      <c r="O5249" s="1">
        <v>0</v>
      </c>
      <c r="P5249" s="1">
        <v>0</v>
      </c>
      <c r="Q5249" s="1">
        <v>0</v>
      </c>
      <c r="R5249" s="1">
        <v>0</v>
      </c>
      <c r="S5249" s="1">
        <v>0</v>
      </c>
      <c r="T5249" s="1">
        <v>0</v>
      </c>
      <c r="U5249" s="3" t="str">
        <f t="shared" si="81"/>
        <v>2017Plan</v>
      </c>
      <c r="V5249" s="2">
        <f>DATE(A5249,INDEX(Map!$H$1:$H$12,MATCH(B5249,Map!$G$1:$G$12,0),0),1)</f>
        <v>44256</v>
      </c>
      <c r="W5249" t="str">
        <f>IF(AND(V5249&gt;=Map!$K$2,V5249&lt;=Map!$L$2),"Base",IF(AND(V5249&gt;=Map!$K$3,V5249&lt;=Map!$L$3),"Fcst","N/A"))</f>
        <v>N/A</v>
      </c>
      <c r="X5249" t="str">
        <f>INDEX(Map!$B$2:$B$86,MATCH(D5249,Map!$A$2:$A$86,0),0)</f>
        <v>Dix Dam</v>
      </c>
      <c r="Y5249" s="7">
        <f>IF(INDEX(Map!$C$2:$C$86,MATCH(D5249,Map!$A$2:$A$86,0),0)="","N/A",E5249*INDEX(Map!$C$2:$C$86,MATCH(D5249,Map!$A$2:$A$86,0),0))</f>
        <v>11.1</v>
      </c>
      <c r="Z5249" s="7" t="str">
        <f>IF(INDEX(Map!$D$2:$D$86,MATCH(D5249,Map!$A$2:$A$86,0),0)="","N/A",E5249*INDEX(Map!$D$2:$D$86,MATCH(D5249,Map!$A$2:$A$86,0),0))</f>
        <v>N/A</v>
      </c>
      <c r="AA5249" t="str">
        <f>INDEX(Map!$E$2:$E$86,MATCH(D5249,Map!$A$2:$A$86,0),0)</f>
        <v>Hydro</v>
      </c>
    </row>
    <row r="5250" spans="1:27" x14ac:dyDescent="0.25">
      <c r="A5250" s="1" t="s">
        <v>123</v>
      </c>
      <c r="B5250" s="1" t="s">
        <v>109</v>
      </c>
      <c r="C5250" s="1">
        <v>41</v>
      </c>
      <c r="D5250" s="1" t="s">
        <v>64</v>
      </c>
      <c r="E5250" s="1">
        <v>14.1</v>
      </c>
      <c r="F5250" s="1">
        <v>0</v>
      </c>
      <c r="G5250" s="1">
        <v>100</v>
      </c>
      <c r="H5250" s="1">
        <v>0</v>
      </c>
      <c r="I5250" s="1" t="s">
        <v>63</v>
      </c>
      <c r="J5250" s="1" t="s">
        <v>63</v>
      </c>
      <c r="K5250" s="1">
        <v>744</v>
      </c>
      <c r="L5250" s="1">
        <v>0</v>
      </c>
      <c r="M5250" s="1">
        <v>0</v>
      </c>
      <c r="N5250" s="1" t="s">
        <v>63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</v>
      </c>
      <c r="U5250" s="3" t="str">
        <f t="shared" si="81"/>
        <v>2017Plan</v>
      </c>
      <c r="V5250" s="2">
        <f>DATE(A5250,INDEX(Map!$H$1:$H$12,MATCH(B5250,Map!$G$1:$G$12,0),0),1)</f>
        <v>44256</v>
      </c>
      <c r="W5250" t="str">
        <f>IF(AND(V5250&gt;=Map!$K$2,V5250&lt;=Map!$L$2),"Base",IF(AND(V5250&gt;=Map!$K$3,V5250&lt;=Map!$L$3),"Fcst","N/A"))</f>
        <v>N/A</v>
      </c>
      <c r="X5250" t="str">
        <f>INDEX(Map!$B$2:$B$86,MATCH(D5250,Map!$A$2:$A$86,0),0)</f>
        <v>Ohio Falls</v>
      </c>
      <c r="Y5250" s="7" t="str">
        <f>IF(INDEX(Map!$C$2:$C$86,MATCH(D5250,Map!$A$2:$A$86,0),0)="","N/A",E5250*INDEX(Map!$C$2:$C$86,MATCH(D5250,Map!$A$2:$A$86,0),0))</f>
        <v>N/A</v>
      </c>
      <c r="Z5250" s="7">
        <f>IF(INDEX(Map!$D$2:$D$86,MATCH(D5250,Map!$A$2:$A$86,0),0)="","N/A",E5250*INDEX(Map!$D$2:$D$86,MATCH(D5250,Map!$A$2:$A$86,0),0))</f>
        <v>14.1</v>
      </c>
      <c r="AA5250" t="str">
        <f>INDEX(Map!$E$2:$E$86,MATCH(D5250,Map!$A$2:$A$86,0),0)</f>
        <v>Hydro</v>
      </c>
    </row>
    <row r="5251" spans="1:27" x14ac:dyDescent="0.25">
      <c r="A5251" s="1" t="s">
        <v>123</v>
      </c>
      <c r="B5251" s="1" t="s">
        <v>109</v>
      </c>
      <c r="C5251" s="1">
        <v>42</v>
      </c>
      <c r="D5251" s="1" t="s">
        <v>65</v>
      </c>
      <c r="E5251" s="1">
        <v>1.6</v>
      </c>
      <c r="F5251" s="1">
        <v>0</v>
      </c>
      <c r="G5251" s="1">
        <v>100</v>
      </c>
      <c r="H5251" s="1">
        <v>0</v>
      </c>
      <c r="I5251" s="1" t="s">
        <v>63</v>
      </c>
      <c r="J5251" s="1" t="s">
        <v>63</v>
      </c>
      <c r="K5251" s="1">
        <v>744</v>
      </c>
      <c r="L5251" s="1">
        <v>0</v>
      </c>
      <c r="M5251" s="1">
        <v>0</v>
      </c>
      <c r="N5251" s="1" t="s">
        <v>63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</v>
      </c>
      <c r="U5251" s="3" t="str">
        <f t="shared" si="81"/>
        <v>2017Plan</v>
      </c>
      <c r="V5251" s="2">
        <f>DATE(A5251,INDEX(Map!$H$1:$H$12,MATCH(B5251,Map!$G$1:$G$12,0),0),1)</f>
        <v>44256</v>
      </c>
      <c r="W5251" t="str">
        <f>IF(AND(V5251&gt;=Map!$K$2,V5251&lt;=Map!$L$2),"Base",IF(AND(V5251&gt;=Map!$K$3,V5251&lt;=Map!$L$3),"Fcst","N/A"))</f>
        <v>N/A</v>
      </c>
      <c r="X5251" t="str">
        <f>INDEX(Map!$B$2:$B$86,MATCH(D5251,Map!$A$2:$A$86,0),0)</f>
        <v>Brown Solar</v>
      </c>
      <c r="Y5251" s="7">
        <f>IF(INDEX(Map!$C$2:$C$86,MATCH(D5251,Map!$A$2:$A$86,0),0)="","N/A",E5251*INDEX(Map!$C$2:$C$86,MATCH(D5251,Map!$A$2:$A$86,0),0))</f>
        <v>0.97599999999999998</v>
      </c>
      <c r="Z5251" s="7">
        <f>IF(INDEX(Map!$D$2:$D$86,MATCH(D5251,Map!$A$2:$A$86,0),0)="","N/A",E5251*INDEX(Map!$D$2:$D$86,MATCH(D5251,Map!$A$2:$A$86,0),0))</f>
        <v>0.62400000000000011</v>
      </c>
      <c r="AA5251" t="str">
        <f>INDEX(Map!$E$2:$E$86,MATCH(D5251,Map!$A$2:$A$86,0),0)</f>
        <v>Solar</v>
      </c>
    </row>
    <row r="5252" spans="1:27" x14ac:dyDescent="0.25">
      <c r="A5252" s="1" t="s">
        <v>123</v>
      </c>
      <c r="B5252" s="1" t="s">
        <v>109</v>
      </c>
      <c r="C5252" s="1">
        <v>43</v>
      </c>
      <c r="D5252" s="1" t="s">
        <v>66</v>
      </c>
      <c r="E5252" s="1">
        <v>11.5</v>
      </c>
      <c r="F5252" s="1">
        <v>0</v>
      </c>
      <c r="G5252" s="1">
        <v>100</v>
      </c>
      <c r="H5252" s="1">
        <v>0</v>
      </c>
      <c r="I5252" s="1">
        <v>1153.2</v>
      </c>
      <c r="J5252" s="1">
        <v>100000</v>
      </c>
      <c r="K5252" s="1">
        <v>744</v>
      </c>
      <c r="L5252" s="1">
        <v>29.1</v>
      </c>
      <c r="M5252" s="1">
        <v>336</v>
      </c>
      <c r="N5252" s="1">
        <v>0</v>
      </c>
      <c r="O5252" s="1">
        <v>0</v>
      </c>
      <c r="P5252" s="1">
        <v>0</v>
      </c>
      <c r="Q5252" s="1">
        <v>0</v>
      </c>
      <c r="R5252" s="1">
        <v>29.11</v>
      </c>
      <c r="S5252" s="1">
        <v>29.11</v>
      </c>
      <c r="T5252" s="1">
        <v>336</v>
      </c>
      <c r="U5252" s="3" t="str">
        <f t="shared" ref="U5252:U5315" si="82">U5251</f>
        <v>2017Plan</v>
      </c>
      <c r="V5252" s="2">
        <f>DATE(A5252,INDEX(Map!$H$1:$H$12,MATCH(B5252,Map!$G$1:$G$12,0),0),1)</f>
        <v>44256</v>
      </c>
      <c r="W5252" t="str">
        <f>IF(AND(V5252&gt;=Map!$K$2,V5252&lt;=Map!$L$2),"Base",IF(AND(V5252&gt;=Map!$K$3,V5252&lt;=Map!$L$3),"Fcst","N/A"))</f>
        <v>N/A</v>
      </c>
      <c r="X5252" t="str">
        <f>INDEX(Map!$B$2:$B$86,MATCH(D5252,Map!$A$2:$A$86,0),0)</f>
        <v>OVEC</v>
      </c>
      <c r="Y5252" s="7">
        <f>IF(INDEX(Map!$C$2:$C$86,MATCH(D5252,Map!$A$2:$A$86,0),0)="","N/A",E5252*INDEX(Map!$C$2:$C$86,MATCH(D5252,Map!$A$2:$A$86,0),0))</f>
        <v>11.5</v>
      </c>
      <c r="Z5252" s="7" t="str">
        <f>IF(INDEX(Map!$D$2:$D$86,MATCH(D5252,Map!$A$2:$A$86,0),0)="","N/A",E5252*INDEX(Map!$D$2:$D$86,MATCH(D5252,Map!$A$2:$A$86,0),0))</f>
        <v>N/A</v>
      </c>
      <c r="AA5252" t="str">
        <f>INDEX(Map!$E$2:$E$86,MATCH(D5252,Map!$A$2:$A$86,0),0)</f>
        <v>Coal</v>
      </c>
    </row>
    <row r="5253" spans="1:27" x14ac:dyDescent="0.25">
      <c r="A5253" s="1" t="s">
        <v>123</v>
      </c>
      <c r="B5253" s="1" t="s">
        <v>109</v>
      </c>
      <c r="C5253" s="1">
        <v>44</v>
      </c>
      <c r="D5253" s="1" t="s">
        <v>67</v>
      </c>
      <c r="E5253" s="1">
        <v>5.7</v>
      </c>
      <c r="F5253" s="1">
        <v>0</v>
      </c>
      <c r="G5253" s="1">
        <v>24.8</v>
      </c>
      <c r="H5253" s="1">
        <v>45</v>
      </c>
      <c r="I5253" s="1">
        <v>567</v>
      </c>
      <c r="J5253" s="1">
        <v>100000</v>
      </c>
      <c r="K5253" s="1">
        <v>185</v>
      </c>
      <c r="L5253" s="1">
        <v>29.1</v>
      </c>
      <c r="M5253" s="1">
        <v>165</v>
      </c>
      <c r="N5253" s="1">
        <v>0</v>
      </c>
      <c r="O5253" s="1">
        <v>0</v>
      </c>
      <c r="P5253" s="1">
        <v>0</v>
      </c>
      <c r="Q5253" s="1">
        <v>0</v>
      </c>
      <c r="R5253" s="1">
        <v>29.11</v>
      </c>
      <c r="S5253" s="1">
        <v>29.11</v>
      </c>
      <c r="T5253" s="1">
        <v>165</v>
      </c>
      <c r="U5253" s="3" t="str">
        <f t="shared" si="82"/>
        <v>2017Plan</v>
      </c>
      <c r="V5253" s="2">
        <f>DATE(A5253,INDEX(Map!$H$1:$H$12,MATCH(B5253,Map!$G$1:$G$12,0),0),1)</f>
        <v>44256</v>
      </c>
      <c r="W5253" t="str">
        <f>IF(AND(V5253&gt;=Map!$K$2,V5253&lt;=Map!$L$2),"Base",IF(AND(V5253&gt;=Map!$K$3,V5253&lt;=Map!$L$3),"Fcst","N/A"))</f>
        <v>N/A</v>
      </c>
      <c r="X5253" t="str">
        <f>INDEX(Map!$B$2:$B$86,MATCH(D5253,Map!$A$2:$A$86,0),0)</f>
        <v>OVEC</v>
      </c>
      <c r="Y5253" s="7">
        <f>IF(INDEX(Map!$C$2:$C$86,MATCH(D5253,Map!$A$2:$A$86,0),0)="","N/A",E5253*INDEX(Map!$C$2:$C$86,MATCH(D5253,Map!$A$2:$A$86,0),0))</f>
        <v>5.7</v>
      </c>
      <c r="Z5253" s="7" t="str">
        <f>IF(INDEX(Map!$D$2:$D$86,MATCH(D5253,Map!$A$2:$A$86,0),0)="","N/A",E5253*INDEX(Map!$D$2:$D$86,MATCH(D5253,Map!$A$2:$A$86,0),0))</f>
        <v>N/A</v>
      </c>
      <c r="AA5253" t="str">
        <f>INDEX(Map!$E$2:$E$86,MATCH(D5253,Map!$A$2:$A$86,0),0)</f>
        <v>Coal</v>
      </c>
    </row>
    <row r="5254" spans="1:27" x14ac:dyDescent="0.25">
      <c r="A5254" s="1" t="s">
        <v>123</v>
      </c>
      <c r="B5254" s="1" t="s">
        <v>109</v>
      </c>
      <c r="C5254" s="1">
        <v>45</v>
      </c>
      <c r="D5254" s="1" t="s">
        <v>68</v>
      </c>
      <c r="E5254" s="1">
        <v>25.7</v>
      </c>
      <c r="F5254" s="1">
        <v>0</v>
      </c>
      <c r="G5254" s="1">
        <v>100</v>
      </c>
      <c r="H5254" s="1">
        <v>0</v>
      </c>
      <c r="I5254" s="1">
        <v>2566.8000000000002</v>
      </c>
      <c r="J5254" s="1">
        <v>100000</v>
      </c>
      <c r="K5254" s="1">
        <v>744</v>
      </c>
      <c r="L5254" s="1">
        <v>29.1</v>
      </c>
      <c r="M5254" s="1">
        <v>747</v>
      </c>
      <c r="N5254" s="1">
        <v>0</v>
      </c>
      <c r="O5254" s="1">
        <v>0</v>
      </c>
      <c r="P5254" s="1">
        <v>0</v>
      </c>
      <c r="Q5254" s="1">
        <v>0</v>
      </c>
      <c r="R5254" s="1">
        <v>29.11</v>
      </c>
      <c r="S5254" s="1">
        <v>29.11</v>
      </c>
      <c r="T5254" s="1">
        <v>747</v>
      </c>
      <c r="U5254" s="3" t="str">
        <f t="shared" si="82"/>
        <v>2017Plan</v>
      </c>
      <c r="V5254" s="2">
        <f>DATE(A5254,INDEX(Map!$H$1:$H$12,MATCH(B5254,Map!$G$1:$G$12,0),0),1)</f>
        <v>44256</v>
      </c>
      <c r="W5254" t="str">
        <f>IF(AND(V5254&gt;=Map!$K$2,V5254&lt;=Map!$L$2),"Base",IF(AND(V5254&gt;=Map!$K$3,V5254&lt;=Map!$L$3),"Fcst","N/A"))</f>
        <v>N/A</v>
      </c>
      <c r="X5254" t="str">
        <f>INDEX(Map!$B$2:$B$86,MATCH(D5254,Map!$A$2:$A$86,0),0)</f>
        <v>OVEC</v>
      </c>
      <c r="Y5254" s="7" t="str">
        <f>IF(INDEX(Map!$C$2:$C$86,MATCH(D5254,Map!$A$2:$A$86,0),0)="","N/A",E5254*INDEX(Map!$C$2:$C$86,MATCH(D5254,Map!$A$2:$A$86,0),0))</f>
        <v>N/A</v>
      </c>
      <c r="Z5254" s="7">
        <f>IF(INDEX(Map!$D$2:$D$86,MATCH(D5254,Map!$A$2:$A$86,0),0)="","N/A",E5254*INDEX(Map!$D$2:$D$86,MATCH(D5254,Map!$A$2:$A$86,0),0))</f>
        <v>25.7</v>
      </c>
      <c r="AA5254" t="str">
        <f>INDEX(Map!$E$2:$E$86,MATCH(D5254,Map!$A$2:$A$86,0),0)</f>
        <v>Coal</v>
      </c>
    </row>
    <row r="5255" spans="1:27" x14ac:dyDescent="0.25">
      <c r="A5255" s="1" t="s">
        <v>123</v>
      </c>
      <c r="B5255" s="1" t="s">
        <v>109</v>
      </c>
      <c r="C5255" s="1">
        <v>46</v>
      </c>
      <c r="D5255" s="1" t="s">
        <v>69</v>
      </c>
      <c r="E5255" s="1">
        <v>18.600000000000001</v>
      </c>
      <c r="F5255" s="1">
        <v>0</v>
      </c>
      <c r="G5255" s="1">
        <v>35.5</v>
      </c>
      <c r="H5255" s="1">
        <v>60</v>
      </c>
      <c r="I5255" s="1">
        <v>1861</v>
      </c>
      <c r="J5255" s="1">
        <v>100000</v>
      </c>
      <c r="K5255" s="1">
        <v>264</v>
      </c>
      <c r="L5255" s="1">
        <v>29.1</v>
      </c>
      <c r="M5255" s="1">
        <v>542</v>
      </c>
      <c r="N5255" s="1">
        <v>0</v>
      </c>
      <c r="O5255" s="1">
        <v>0</v>
      </c>
      <c r="P5255" s="1">
        <v>0</v>
      </c>
      <c r="Q5255" s="1">
        <v>0</v>
      </c>
      <c r="R5255" s="1">
        <v>29.11</v>
      </c>
      <c r="S5255" s="1">
        <v>29.11</v>
      </c>
      <c r="T5255" s="1">
        <v>542</v>
      </c>
      <c r="U5255" s="3" t="str">
        <f t="shared" si="82"/>
        <v>2017Plan</v>
      </c>
      <c r="V5255" s="2">
        <f>DATE(A5255,INDEX(Map!$H$1:$H$12,MATCH(B5255,Map!$G$1:$G$12,0),0),1)</f>
        <v>44256</v>
      </c>
      <c r="W5255" t="str">
        <f>IF(AND(V5255&gt;=Map!$K$2,V5255&lt;=Map!$L$2),"Base",IF(AND(V5255&gt;=Map!$K$3,V5255&lt;=Map!$L$3),"Fcst","N/A"))</f>
        <v>N/A</v>
      </c>
      <c r="X5255" t="str">
        <f>INDEX(Map!$B$2:$B$86,MATCH(D5255,Map!$A$2:$A$86,0),0)</f>
        <v>OVEC</v>
      </c>
      <c r="Y5255" s="7" t="str">
        <f>IF(INDEX(Map!$C$2:$C$86,MATCH(D5255,Map!$A$2:$A$86,0),0)="","N/A",E5255*INDEX(Map!$C$2:$C$86,MATCH(D5255,Map!$A$2:$A$86,0),0))</f>
        <v>N/A</v>
      </c>
      <c r="Z5255" s="7">
        <f>IF(INDEX(Map!$D$2:$D$86,MATCH(D5255,Map!$A$2:$A$86,0),0)="","N/A",E5255*INDEX(Map!$D$2:$D$86,MATCH(D5255,Map!$A$2:$A$86,0),0))</f>
        <v>18.600000000000001</v>
      </c>
      <c r="AA5255" t="str">
        <f>INDEX(Map!$E$2:$E$86,MATCH(D5255,Map!$A$2:$A$86,0),0)</f>
        <v>Coal</v>
      </c>
    </row>
    <row r="5256" spans="1:27" x14ac:dyDescent="0.25">
      <c r="A5256" s="1" t="s">
        <v>123</v>
      </c>
      <c r="B5256" s="1" t="s">
        <v>109</v>
      </c>
      <c r="C5256" s="1">
        <v>47</v>
      </c>
      <c r="D5256" s="1" t="s">
        <v>70</v>
      </c>
      <c r="E5256" s="1">
        <v>0</v>
      </c>
      <c r="F5256" s="1">
        <v>0</v>
      </c>
      <c r="G5256" s="1">
        <v>0</v>
      </c>
      <c r="H5256" s="1">
        <v>0</v>
      </c>
      <c r="I5256" s="1" t="s">
        <v>63</v>
      </c>
      <c r="J5256" s="1" t="s">
        <v>63</v>
      </c>
      <c r="K5256" s="1">
        <v>0</v>
      </c>
      <c r="L5256" s="1">
        <v>0</v>
      </c>
      <c r="M5256" s="1">
        <v>0</v>
      </c>
      <c r="N5256" s="1" t="s">
        <v>63</v>
      </c>
      <c r="O5256" s="1">
        <v>0</v>
      </c>
      <c r="P5256" s="1">
        <v>0</v>
      </c>
      <c r="Q5256" s="1">
        <v>0</v>
      </c>
      <c r="R5256" s="1">
        <v>0</v>
      </c>
      <c r="S5256" s="1">
        <v>0</v>
      </c>
      <c r="T5256" s="1">
        <v>0</v>
      </c>
      <c r="U5256" s="3" t="str">
        <f t="shared" si="82"/>
        <v>2017Plan</v>
      </c>
      <c r="V5256" s="2">
        <f>DATE(A5256,INDEX(Map!$H$1:$H$12,MATCH(B5256,Map!$G$1:$G$12,0),0),1)</f>
        <v>44256</v>
      </c>
      <c r="W5256" t="str">
        <f>IF(AND(V5256&gt;=Map!$K$2,V5256&lt;=Map!$L$2),"Base",IF(AND(V5256&gt;=Map!$K$3,V5256&lt;=Map!$L$3),"Fcst","N/A"))</f>
        <v>N/A</v>
      </c>
      <c r="X5256" t="str">
        <f>INDEX(Map!$B$2:$B$86,MATCH(D5256,Map!$A$2:$A$86,0),0)</f>
        <v>N/A</v>
      </c>
      <c r="Y5256" s="7" t="str">
        <f>IF(INDEX(Map!$C$2:$C$86,MATCH(D5256,Map!$A$2:$A$86,0),0)="","N/A",E5256*INDEX(Map!$C$2:$C$86,MATCH(D5256,Map!$A$2:$A$86,0),0))</f>
        <v>N/A</v>
      </c>
      <c r="Z5256" s="7" t="str">
        <f>IF(INDEX(Map!$D$2:$D$86,MATCH(D5256,Map!$A$2:$A$86,0),0)="","N/A",E5256*INDEX(Map!$D$2:$D$86,MATCH(D5256,Map!$A$2:$A$86,0),0))</f>
        <v>N/A</v>
      </c>
      <c r="AA5256" t="str">
        <f>INDEX(Map!$E$2:$E$86,MATCH(D5256,Map!$A$2:$A$86,0),0)</f>
        <v>Purchases</v>
      </c>
    </row>
    <row r="5257" spans="1:27" x14ac:dyDescent="0.25">
      <c r="A5257" s="1" t="s">
        <v>123</v>
      </c>
      <c r="B5257" s="1" t="s">
        <v>109</v>
      </c>
      <c r="C5257" s="1">
        <v>48</v>
      </c>
      <c r="D5257" s="1" t="s">
        <v>71</v>
      </c>
      <c r="E5257" s="1">
        <v>0</v>
      </c>
      <c r="F5257" s="1">
        <v>0</v>
      </c>
      <c r="G5257" s="1">
        <v>0</v>
      </c>
      <c r="H5257" s="1">
        <v>0</v>
      </c>
      <c r="I5257" s="1" t="s">
        <v>63</v>
      </c>
      <c r="J5257" s="1" t="s">
        <v>63</v>
      </c>
      <c r="K5257" s="1">
        <v>0</v>
      </c>
      <c r="L5257" s="1">
        <v>0</v>
      </c>
      <c r="M5257" s="1">
        <v>0</v>
      </c>
      <c r="N5257" s="1" t="s">
        <v>63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</v>
      </c>
      <c r="U5257" s="3" t="str">
        <f t="shared" si="82"/>
        <v>2017Plan</v>
      </c>
      <c r="V5257" s="2">
        <f>DATE(A5257,INDEX(Map!$H$1:$H$12,MATCH(B5257,Map!$G$1:$G$12,0),0),1)</f>
        <v>44256</v>
      </c>
      <c r="W5257" t="str">
        <f>IF(AND(V5257&gt;=Map!$K$2,V5257&lt;=Map!$L$2),"Base",IF(AND(V5257&gt;=Map!$K$3,V5257&lt;=Map!$L$3),"Fcst","N/A"))</f>
        <v>N/A</v>
      </c>
      <c r="X5257" t="str">
        <f>INDEX(Map!$B$2:$B$86,MATCH(D5257,Map!$A$2:$A$86,0),0)</f>
        <v>N/A</v>
      </c>
      <c r="Y5257" s="7" t="str">
        <f>IF(INDEX(Map!$C$2:$C$86,MATCH(D5257,Map!$A$2:$A$86,0),0)="","N/A",E5257*INDEX(Map!$C$2:$C$86,MATCH(D5257,Map!$A$2:$A$86,0),0))</f>
        <v>N/A</v>
      </c>
      <c r="Z5257" s="7" t="str">
        <f>IF(INDEX(Map!$D$2:$D$86,MATCH(D5257,Map!$A$2:$A$86,0),0)="","N/A",E5257*INDEX(Map!$D$2:$D$86,MATCH(D5257,Map!$A$2:$A$86,0),0))</f>
        <v>N/A</v>
      </c>
      <c r="AA5257" t="str">
        <f>INDEX(Map!$E$2:$E$86,MATCH(D5257,Map!$A$2:$A$86,0),0)</f>
        <v>Purchases</v>
      </c>
    </row>
    <row r="5258" spans="1:27" x14ac:dyDescent="0.25">
      <c r="A5258" s="1" t="s">
        <v>123</v>
      </c>
      <c r="B5258" s="1" t="s">
        <v>109</v>
      </c>
      <c r="C5258" s="1">
        <v>49</v>
      </c>
      <c r="D5258" s="1" t="s">
        <v>72</v>
      </c>
      <c r="E5258" s="1">
        <v>0</v>
      </c>
      <c r="F5258" s="1">
        <v>0</v>
      </c>
      <c r="G5258" s="1">
        <v>0</v>
      </c>
      <c r="H5258" s="1">
        <v>0</v>
      </c>
      <c r="I5258" s="1" t="s">
        <v>63</v>
      </c>
      <c r="J5258" s="1" t="s">
        <v>63</v>
      </c>
      <c r="K5258" s="1">
        <v>0</v>
      </c>
      <c r="L5258" s="1">
        <v>0</v>
      </c>
      <c r="M5258" s="1">
        <v>0</v>
      </c>
      <c r="N5258" s="1" t="s">
        <v>63</v>
      </c>
      <c r="O5258" s="1">
        <v>0</v>
      </c>
      <c r="P5258" s="1">
        <v>0</v>
      </c>
      <c r="Q5258" s="1">
        <v>0</v>
      </c>
      <c r="R5258" s="1">
        <v>0</v>
      </c>
      <c r="S5258" s="1">
        <v>0</v>
      </c>
      <c r="T5258" s="1">
        <v>0</v>
      </c>
      <c r="U5258" s="3" t="str">
        <f t="shared" si="82"/>
        <v>2017Plan</v>
      </c>
      <c r="V5258" s="2">
        <f>DATE(A5258,INDEX(Map!$H$1:$H$12,MATCH(B5258,Map!$G$1:$G$12,0),0),1)</f>
        <v>44256</v>
      </c>
      <c r="W5258" t="str">
        <f>IF(AND(V5258&gt;=Map!$K$2,V5258&lt;=Map!$L$2),"Base",IF(AND(V5258&gt;=Map!$K$3,V5258&lt;=Map!$L$3),"Fcst","N/A"))</f>
        <v>N/A</v>
      </c>
      <c r="X5258" t="str">
        <f>INDEX(Map!$B$2:$B$86,MATCH(D5258,Map!$A$2:$A$86,0),0)</f>
        <v>N/A</v>
      </c>
      <c r="Y5258" s="7" t="str">
        <f>IF(INDEX(Map!$C$2:$C$86,MATCH(D5258,Map!$A$2:$A$86,0),0)="","N/A",E5258*INDEX(Map!$C$2:$C$86,MATCH(D5258,Map!$A$2:$A$86,0),0))</f>
        <v>N/A</v>
      </c>
      <c r="Z5258" s="7" t="str">
        <f>IF(INDEX(Map!$D$2:$D$86,MATCH(D5258,Map!$A$2:$A$86,0),0)="","N/A",E5258*INDEX(Map!$D$2:$D$86,MATCH(D5258,Map!$A$2:$A$86,0),0))</f>
        <v>N/A</v>
      </c>
      <c r="AA5258" t="str">
        <f>INDEX(Map!$E$2:$E$86,MATCH(D5258,Map!$A$2:$A$86,0),0)</f>
        <v>Purchases</v>
      </c>
    </row>
    <row r="5259" spans="1:27" x14ac:dyDescent="0.25">
      <c r="A5259" s="1" t="s">
        <v>123</v>
      </c>
      <c r="B5259" s="1" t="s">
        <v>109</v>
      </c>
      <c r="C5259" s="1">
        <v>50</v>
      </c>
      <c r="D5259" s="1" t="s">
        <v>73</v>
      </c>
      <c r="E5259" s="1">
        <v>0</v>
      </c>
      <c r="F5259" s="1">
        <v>0</v>
      </c>
      <c r="G5259" s="1">
        <v>0</v>
      </c>
      <c r="H5259" s="1">
        <v>0</v>
      </c>
      <c r="I5259" s="1" t="s">
        <v>63</v>
      </c>
      <c r="J5259" s="1" t="s">
        <v>63</v>
      </c>
      <c r="K5259" s="1">
        <v>0</v>
      </c>
      <c r="L5259" s="1">
        <v>0</v>
      </c>
      <c r="M5259" s="1">
        <v>0</v>
      </c>
      <c r="N5259" s="1" t="s">
        <v>63</v>
      </c>
      <c r="O5259" s="1">
        <v>0</v>
      </c>
      <c r="P5259" s="1">
        <v>0</v>
      </c>
      <c r="Q5259" s="1">
        <v>0</v>
      </c>
      <c r="R5259" s="1">
        <v>0</v>
      </c>
      <c r="S5259" s="1">
        <v>0</v>
      </c>
      <c r="T5259" s="1">
        <v>0</v>
      </c>
      <c r="U5259" s="3" t="str">
        <f t="shared" si="82"/>
        <v>2017Plan</v>
      </c>
      <c r="V5259" s="2">
        <f>DATE(A5259,INDEX(Map!$H$1:$H$12,MATCH(B5259,Map!$G$1:$G$12,0),0),1)</f>
        <v>44256</v>
      </c>
      <c r="W5259" t="str">
        <f>IF(AND(V5259&gt;=Map!$K$2,V5259&lt;=Map!$L$2),"Base",IF(AND(V5259&gt;=Map!$K$3,V5259&lt;=Map!$L$3),"Fcst","N/A"))</f>
        <v>N/A</v>
      </c>
      <c r="X5259" t="str">
        <f>INDEX(Map!$B$2:$B$86,MATCH(D5259,Map!$A$2:$A$86,0),0)</f>
        <v>N/A</v>
      </c>
      <c r="Y5259" s="7" t="str">
        <f>IF(INDEX(Map!$C$2:$C$86,MATCH(D5259,Map!$A$2:$A$86,0),0)="","N/A",E5259*INDEX(Map!$C$2:$C$86,MATCH(D5259,Map!$A$2:$A$86,0),0))</f>
        <v>N/A</v>
      </c>
      <c r="Z5259" s="7" t="str">
        <f>IF(INDEX(Map!$D$2:$D$86,MATCH(D5259,Map!$A$2:$A$86,0),0)="","N/A",E5259*INDEX(Map!$D$2:$D$86,MATCH(D5259,Map!$A$2:$A$86,0),0))</f>
        <v>N/A</v>
      </c>
      <c r="AA5259" t="str">
        <f>INDEX(Map!$E$2:$E$86,MATCH(D5259,Map!$A$2:$A$86,0),0)</f>
        <v>Purchases</v>
      </c>
    </row>
    <row r="5260" spans="1:27" x14ac:dyDescent="0.25">
      <c r="A5260" s="1" t="s">
        <v>123</v>
      </c>
      <c r="B5260" s="1" t="s">
        <v>109</v>
      </c>
      <c r="C5260" s="1">
        <v>51</v>
      </c>
      <c r="D5260" s="1" t="s">
        <v>74</v>
      </c>
      <c r="E5260" s="1">
        <v>0</v>
      </c>
      <c r="F5260" s="1">
        <v>0</v>
      </c>
      <c r="G5260" s="1">
        <v>0</v>
      </c>
      <c r="H5260" s="1">
        <v>0</v>
      </c>
      <c r="I5260" s="1" t="s">
        <v>63</v>
      </c>
      <c r="J5260" s="1" t="s">
        <v>63</v>
      </c>
      <c r="K5260" s="1">
        <v>0</v>
      </c>
      <c r="L5260" s="1">
        <v>0</v>
      </c>
      <c r="M5260" s="1">
        <v>0</v>
      </c>
      <c r="N5260" s="1" t="s">
        <v>63</v>
      </c>
      <c r="O5260" s="1">
        <v>0</v>
      </c>
      <c r="P5260" s="1">
        <v>0</v>
      </c>
      <c r="Q5260" s="1">
        <v>0</v>
      </c>
      <c r="R5260" s="1">
        <v>0</v>
      </c>
      <c r="S5260" s="1">
        <v>0</v>
      </c>
      <c r="T5260" s="1">
        <v>0</v>
      </c>
      <c r="U5260" s="3" t="str">
        <f t="shared" si="82"/>
        <v>2017Plan</v>
      </c>
      <c r="V5260" s="2">
        <f>DATE(A5260,INDEX(Map!$H$1:$H$12,MATCH(B5260,Map!$G$1:$G$12,0),0),1)</f>
        <v>44256</v>
      </c>
      <c r="W5260" t="str">
        <f>IF(AND(V5260&gt;=Map!$K$2,V5260&lt;=Map!$L$2),"Base",IF(AND(V5260&gt;=Map!$K$3,V5260&lt;=Map!$L$3),"Fcst","N/A"))</f>
        <v>N/A</v>
      </c>
      <c r="X5260" t="str">
        <f>INDEX(Map!$B$2:$B$86,MATCH(D5260,Map!$A$2:$A$86,0),0)</f>
        <v>N/A</v>
      </c>
      <c r="Y5260" s="7" t="str">
        <f>IF(INDEX(Map!$C$2:$C$86,MATCH(D5260,Map!$A$2:$A$86,0),0)="","N/A",E5260*INDEX(Map!$C$2:$C$86,MATCH(D5260,Map!$A$2:$A$86,0),0))</f>
        <v>N/A</v>
      </c>
      <c r="Z5260" s="7" t="str">
        <f>IF(INDEX(Map!$D$2:$D$86,MATCH(D5260,Map!$A$2:$A$86,0),0)="","N/A",E5260*INDEX(Map!$D$2:$D$86,MATCH(D5260,Map!$A$2:$A$86,0),0))</f>
        <v>N/A</v>
      </c>
      <c r="AA5260" t="str">
        <f>INDEX(Map!$E$2:$E$86,MATCH(D5260,Map!$A$2:$A$86,0),0)</f>
        <v>Purchases</v>
      </c>
    </row>
    <row r="5261" spans="1:27" x14ac:dyDescent="0.25">
      <c r="A5261" s="1" t="s">
        <v>123</v>
      </c>
      <c r="B5261" s="1" t="s">
        <v>109</v>
      </c>
      <c r="C5261" s="1">
        <v>52</v>
      </c>
      <c r="D5261" s="1" t="s">
        <v>75</v>
      </c>
      <c r="E5261" s="1">
        <v>0</v>
      </c>
      <c r="F5261" s="1">
        <v>0</v>
      </c>
      <c r="G5261" s="1">
        <v>0</v>
      </c>
      <c r="H5261" s="1">
        <v>0</v>
      </c>
      <c r="I5261" s="1" t="s">
        <v>63</v>
      </c>
      <c r="J5261" s="1" t="s">
        <v>63</v>
      </c>
      <c r="K5261" s="1">
        <v>0</v>
      </c>
      <c r="L5261" s="1">
        <v>0</v>
      </c>
      <c r="M5261" s="1">
        <v>0</v>
      </c>
      <c r="N5261" s="1" t="s">
        <v>63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</v>
      </c>
      <c r="U5261" s="3" t="str">
        <f t="shared" si="82"/>
        <v>2017Plan</v>
      </c>
      <c r="V5261" s="2">
        <f>DATE(A5261,INDEX(Map!$H$1:$H$12,MATCH(B5261,Map!$G$1:$G$12,0),0),1)</f>
        <v>44256</v>
      </c>
      <c r="W5261" t="str">
        <f>IF(AND(V5261&gt;=Map!$K$2,V5261&lt;=Map!$L$2),"Base",IF(AND(V5261&gt;=Map!$K$3,V5261&lt;=Map!$L$3),"Fcst","N/A"))</f>
        <v>N/A</v>
      </c>
      <c r="X5261" t="str">
        <f>INDEX(Map!$B$2:$B$86,MATCH(D5261,Map!$A$2:$A$86,0),0)</f>
        <v>N/A</v>
      </c>
      <c r="Y5261" s="7" t="str">
        <f>IF(INDEX(Map!$C$2:$C$86,MATCH(D5261,Map!$A$2:$A$86,0),0)="","N/A",E5261*INDEX(Map!$C$2:$C$86,MATCH(D5261,Map!$A$2:$A$86,0),0))</f>
        <v>N/A</v>
      </c>
      <c r="Z5261" s="7" t="str">
        <f>IF(INDEX(Map!$D$2:$D$86,MATCH(D5261,Map!$A$2:$A$86,0),0)="","N/A",E5261*INDEX(Map!$D$2:$D$86,MATCH(D5261,Map!$A$2:$A$86,0),0))</f>
        <v>N/A</v>
      </c>
      <c r="AA5261" t="str">
        <f>INDEX(Map!$E$2:$E$86,MATCH(D5261,Map!$A$2:$A$86,0),0)</f>
        <v>Purchases</v>
      </c>
    </row>
    <row r="5262" spans="1:27" x14ac:dyDescent="0.25">
      <c r="A5262" s="1" t="s">
        <v>123</v>
      </c>
      <c r="B5262" s="1" t="s">
        <v>109</v>
      </c>
      <c r="C5262" s="1">
        <v>53</v>
      </c>
      <c r="D5262" s="1" t="s">
        <v>76</v>
      </c>
      <c r="E5262" s="1">
        <v>0</v>
      </c>
      <c r="F5262" s="1">
        <v>0</v>
      </c>
      <c r="G5262" s="1">
        <v>0</v>
      </c>
      <c r="H5262" s="1">
        <v>0</v>
      </c>
      <c r="I5262" s="1" t="s">
        <v>63</v>
      </c>
      <c r="J5262" s="1" t="s">
        <v>63</v>
      </c>
      <c r="K5262" s="1">
        <v>0</v>
      </c>
      <c r="L5262" s="1">
        <v>0</v>
      </c>
      <c r="M5262" s="1">
        <v>0</v>
      </c>
      <c r="N5262" s="1" t="s">
        <v>63</v>
      </c>
      <c r="O5262" s="1">
        <v>0</v>
      </c>
      <c r="P5262" s="1">
        <v>0</v>
      </c>
      <c r="Q5262" s="1">
        <v>0</v>
      </c>
      <c r="R5262" s="1">
        <v>0</v>
      </c>
      <c r="S5262" s="1">
        <v>0</v>
      </c>
      <c r="T5262" s="1">
        <v>0</v>
      </c>
      <c r="U5262" s="3" t="str">
        <f t="shared" si="82"/>
        <v>2017Plan</v>
      </c>
      <c r="V5262" s="2">
        <f>DATE(A5262,INDEX(Map!$H$1:$H$12,MATCH(B5262,Map!$G$1:$G$12,0),0),1)</f>
        <v>44256</v>
      </c>
      <c r="W5262" t="str">
        <f>IF(AND(V5262&gt;=Map!$K$2,V5262&lt;=Map!$L$2),"Base",IF(AND(V5262&gt;=Map!$K$3,V5262&lt;=Map!$L$3),"Fcst","N/A"))</f>
        <v>N/A</v>
      </c>
      <c r="X5262" t="str">
        <f>INDEX(Map!$B$2:$B$86,MATCH(D5262,Map!$A$2:$A$86,0),0)</f>
        <v>N/A</v>
      </c>
      <c r="Y5262" s="7" t="str">
        <f>IF(INDEX(Map!$C$2:$C$86,MATCH(D5262,Map!$A$2:$A$86,0),0)="","N/A",E5262*INDEX(Map!$C$2:$C$86,MATCH(D5262,Map!$A$2:$A$86,0),0))</f>
        <v>N/A</v>
      </c>
      <c r="Z5262" s="7" t="str">
        <f>IF(INDEX(Map!$D$2:$D$86,MATCH(D5262,Map!$A$2:$A$86,0),0)="","N/A",E5262*INDEX(Map!$D$2:$D$86,MATCH(D5262,Map!$A$2:$A$86,0),0))</f>
        <v>N/A</v>
      </c>
      <c r="AA5262" t="str">
        <f>INDEX(Map!$E$2:$E$86,MATCH(D5262,Map!$A$2:$A$86,0),0)</f>
        <v>Purchases</v>
      </c>
    </row>
    <row r="5263" spans="1:27" x14ac:dyDescent="0.25">
      <c r="A5263" s="1" t="s">
        <v>123</v>
      </c>
      <c r="B5263" s="1" t="s">
        <v>109</v>
      </c>
      <c r="C5263" s="1">
        <v>54</v>
      </c>
      <c r="D5263" s="1" t="s">
        <v>77</v>
      </c>
      <c r="E5263" s="1">
        <v>0</v>
      </c>
      <c r="F5263" s="1">
        <v>0</v>
      </c>
      <c r="G5263" s="1">
        <v>0</v>
      </c>
      <c r="H5263" s="1">
        <v>0</v>
      </c>
      <c r="I5263" s="1" t="s">
        <v>63</v>
      </c>
      <c r="J5263" s="1" t="s">
        <v>63</v>
      </c>
      <c r="K5263" s="1">
        <v>0</v>
      </c>
      <c r="L5263" s="1">
        <v>0</v>
      </c>
      <c r="M5263" s="1">
        <v>0</v>
      </c>
      <c r="N5263" s="1" t="s">
        <v>63</v>
      </c>
      <c r="O5263" s="1">
        <v>0</v>
      </c>
      <c r="P5263" s="1">
        <v>0</v>
      </c>
      <c r="Q5263" s="1">
        <v>0</v>
      </c>
      <c r="R5263" s="1">
        <v>0</v>
      </c>
      <c r="S5263" s="1">
        <v>0</v>
      </c>
      <c r="T5263" s="1">
        <v>0</v>
      </c>
      <c r="U5263" s="3" t="str">
        <f t="shared" si="82"/>
        <v>2017Plan</v>
      </c>
      <c r="V5263" s="2">
        <f>DATE(A5263,INDEX(Map!$H$1:$H$12,MATCH(B5263,Map!$G$1:$G$12,0),0),1)</f>
        <v>44256</v>
      </c>
      <c r="W5263" t="str">
        <f>IF(AND(V5263&gt;=Map!$K$2,V5263&lt;=Map!$L$2),"Base",IF(AND(V5263&gt;=Map!$K$3,V5263&lt;=Map!$L$3),"Fcst","N/A"))</f>
        <v>N/A</v>
      </c>
      <c r="X5263" t="str">
        <f>INDEX(Map!$B$2:$B$86,MATCH(D5263,Map!$A$2:$A$86,0),0)</f>
        <v>N/A</v>
      </c>
      <c r="Y5263" s="7" t="str">
        <f>IF(INDEX(Map!$C$2:$C$86,MATCH(D5263,Map!$A$2:$A$86,0),0)="","N/A",E5263*INDEX(Map!$C$2:$C$86,MATCH(D5263,Map!$A$2:$A$86,0),0))</f>
        <v>N/A</v>
      </c>
      <c r="Z5263" s="7" t="str">
        <f>IF(INDEX(Map!$D$2:$D$86,MATCH(D5263,Map!$A$2:$A$86,0),0)="","N/A",E5263*INDEX(Map!$D$2:$D$86,MATCH(D5263,Map!$A$2:$A$86,0),0))</f>
        <v>N/A</v>
      </c>
      <c r="AA5263" t="str">
        <f>INDEX(Map!$E$2:$E$86,MATCH(D5263,Map!$A$2:$A$86,0),0)</f>
        <v>Purchases</v>
      </c>
    </row>
    <row r="5264" spans="1:27" x14ac:dyDescent="0.25">
      <c r="A5264" s="1" t="s">
        <v>123</v>
      </c>
      <c r="B5264" s="1" t="s">
        <v>109</v>
      </c>
      <c r="C5264" s="1">
        <v>55</v>
      </c>
      <c r="D5264" s="1" t="s">
        <v>78</v>
      </c>
      <c r="E5264" s="1">
        <v>0</v>
      </c>
      <c r="F5264" s="1">
        <v>0</v>
      </c>
      <c r="G5264" s="1">
        <v>0</v>
      </c>
      <c r="H5264" s="1">
        <v>0</v>
      </c>
      <c r="I5264" s="1" t="s">
        <v>63</v>
      </c>
      <c r="J5264" s="1" t="s">
        <v>63</v>
      </c>
      <c r="K5264" s="1">
        <v>0</v>
      </c>
      <c r="L5264" s="1">
        <v>0</v>
      </c>
      <c r="M5264" s="1">
        <v>0</v>
      </c>
      <c r="N5264" s="1" t="s">
        <v>63</v>
      </c>
      <c r="O5264" s="1">
        <v>0</v>
      </c>
      <c r="P5264" s="1">
        <v>0</v>
      </c>
      <c r="Q5264" s="1">
        <v>0</v>
      </c>
      <c r="R5264" s="1">
        <v>0</v>
      </c>
      <c r="S5264" s="1">
        <v>0</v>
      </c>
      <c r="T5264" s="1">
        <v>0</v>
      </c>
      <c r="U5264" s="3" t="str">
        <f t="shared" si="82"/>
        <v>2017Plan</v>
      </c>
      <c r="V5264" s="2">
        <f>DATE(A5264,INDEX(Map!$H$1:$H$12,MATCH(B5264,Map!$G$1:$G$12,0),0),1)</f>
        <v>44256</v>
      </c>
      <c r="W5264" t="str">
        <f>IF(AND(V5264&gt;=Map!$K$2,V5264&lt;=Map!$L$2),"Base",IF(AND(V5264&gt;=Map!$K$3,V5264&lt;=Map!$L$3),"Fcst","N/A"))</f>
        <v>N/A</v>
      </c>
      <c r="X5264" t="str">
        <f>INDEX(Map!$B$2:$B$86,MATCH(D5264,Map!$A$2:$A$86,0),0)</f>
        <v>N/A</v>
      </c>
      <c r="Y5264" s="7" t="str">
        <f>IF(INDEX(Map!$C$2:$C$86,MATCH(D5264,Map!$A$2:$A$86,0),0)="","N/A",E5264*INDEX(Map!$C$2:$C$86,MATCH(D5264,Map!$A$2:$A$86,0),0))</f>
        <v>N/A</v>
      </c>
      <c r="Z5264" s="7" t="str">
        <f>IF(INDEX(Map!$D$2:$D$86,MATCH(D5264,Map!$A$2:$A$86,0),0)="","N/A",E5264*INDEX(Map!$D$2:$D$86,MATCH(D5264,Map!$A$2:$A$86,0),0))</f>
        <v>N/A</v>
      </c>
      <c r="AA5264" t="str">
        <f>INDEX(Map!$E$2:$E$86,MATCH(D5264,Map!$A$2:$A$86,0),0)</f>
        <v>Purchases</v>
      </c>
    </row>
    <row r="5265" spans="1:27" x14ac:dyDescent="0.25">
      <c r="A5265" s="1" t="s">
        <v>123</v>
      </c>
      <c r="B5265" s="1" t="s">
        <v>109</v>
      </c>
      <c r="C5265" s="1">
        <v>56</v>
      </c>
      <c r="D5265" s="1" t="s">
        <v>79</v>
      </c>
      <c r="E5265" s="1">
        <v>0.4</v>
      </c>
      <c r="F5265" s="1">
        <v>0</v>
      </c>
      <c r="G5265" s="1">
        <v>3.2</v>
      </c>
      <c r="H5265" s="1">
        <v>4</v>
      </c>
      <c r="I5265" s="1" t="s">
        <v>63</v>
      </c>
      <c r="J5265" s="1" t="s">
        <v>63</v>
      </c>
      <c r="K5265" s="1">
        <v>8</v>
      </c>
      <c r="L5265" s="1">
        <v>17.100000000000001</v>
      </c>
      <c r="M5265" s="1">
        <v>7</v>
      </c>
      <c r="N5265" s="1" t="s">
        <v>63</v>
      </c>
      <c r="O5265" s="1">
        <v>0</v>
      </c>
      <c r="P5265" s="1">
        <v>0</v>
      </c>
      <c r="Q5265" s="1">
        <v>3</v>
      </c>
      <c r="R5265" s="1">
        <v>23.78</v>
      </c>
      <c r="S5265" s="1">
        <v>23.78</v>
      </c>
      <c r="T5265" s="1">
        <v>10</v>
      </c>
      <c r="U5265" s="3" t="str">
        <f t="shared" si="82"/>
        <v>2017Plan</v>
      </c>
      <c r="V5265" s="2">
        <f>DATE(A5265,INDEX(Map!$H$1:$H$12,MATCH(B5265,Map!$G$1:$G$12,0),0),1)</f>
        <v>44256</v>
      </c>
      <c r="W5265" t="str">
        <f>IF(AND(V5265&gt;=Map!$K$2,V5265&lt;=Map!$L$2),"Base",IF(AND(V5265&gt;=Map!$K$3,V5265&lt;=Map!$L$3),"Fcst","N/A"))</f>
        <v>N/A</v>
      </c>
      <c r="X5265" t="str">
        <f>INDEX(Map!$B$2:$B$86,MATCH(D5265,Map!$A$2:$A$86,0),0)</f>
        <v>N/A</v>
      </c>
      <c r="Y5265" s="7" t="str">
        <f>IF(INDEX(Map!$C$2:$C$86,MATCH(D5265,Map!$A$2:$A$86,0),0)="","N/A",E5265*INDEX(Map!$C$2:$C$86,MATCH(D5265,Map!$A$2:$A$86,0),0))</f>
        <v>N/A</v>
      </c>
      <c r="Z5265" s="7" t="str">
        <f>IF(INDEX(Map!$D$2:$D$86,MATCH(D5265,Map!$A$2:$A$86,0),0)="","N/A",E5265*INDEX(Map!$D$2:$D$86,MATCH(D5265,Map!$A$2:$A$86,0),0))</f>
        <v>N/A</v>
      </c>
      <c r="AA5265" t="str">
        <f>INDEX(Map!$E$2:$E$86,MATCH(D5265,Map!$A$2:$A$86,0),0)</f>
        <v>Purchases</v>
      </c>
    </row>
    <row r="5266" spans="1:27" x14ac:dyDescent="0.25">
      <c r="A5266" s="1" t="s">
        <v>123</v>
      </c>
      <c r="B5266" s="1" t="s">
        <v>109</v>
      </c>
      <c r="C5266" s="1">
        <v>57</v>
      </c>
      <c r="D5266" s="1" t="s">
        <v>80</v>
      </c>
      <c r="E5266" s="1">
        <v>0.4</v>
      </c>
      <c r="F5266" s="1">
        <v>0</v>
      </c>
      <c r="G5266" s="1">
        <v>2.8</v>
      </c>
      <c r="H5266" s="1">
        <v>5</v>
      </c>
      <c r="I5266" s="1" t="s">
        <v>63</v>
      </c>
      <c r="J5266" s="1" t="s">
        <v>63</v>
      </c>
      <c r="K5266" s="1">
        <v>7</v>
      </c>
      <c r="L5266" s="1">
        <v>17</v>
      </c>
      <c r="M5266" s="1">
        <v>6</v>
      </c>
      <c r="N5266" s="1" t="s">
        <v>63</v>
      </c>
      <c r="O5266" s="1">
        <v>0</v>
      </c>
      <c r="P5266" s="1">
        <v>0</v>
      </c>
      <c r="Q5266" s="1">
        <v>2</v>
      </c>
      <c r="R5266" s="1">
        <v>23.72</v>
      </c>
      <c r="S5266" s="1">
        <v>23.72</v>
      </c>
      <c r="T5266" s="1">
        <v>8</v>
      </c>
      <c r="U5266" s="3" t="str">
        <f t="shared" si="82"/>
        <v>2017Plan</v>
      </c>
      <c r="V5266" s="2">
        <f>DATE(A5266,INDEX(Map!$H$1:$H$12,MATCH(B5266,Map!$G$1:$G$12,0),0),1)</f>
        <v>44256</v>
      </c>
      <c r="W5266" t="str">
        <f>IF(AND(V5266&gt;=Map!$K$2,V5266&lt;=Map!$L$2),"Base",IF(AND(V5266&gt;=Map!$K$3,V5266&lt;=Map!$L$3),"Fcst","N/A"))</f>
        <v>N/A</v>
      </c>
      <c r="X5266" t="str">
        <f>INDEX(Map!$B$2:$B$86,MATCH(D5266,Map!$A$2:$A$86,0),0)</f>
        <v>N/A</v>
      </c>
      <c r="Y5266" s="7" t="str">
        <f>IF(INDEX(Map!$C$2:$C$86,MATCH(D5266,Map!$A$2:$A$86,0),0)="","N/A",E5266*INDEX(Map!$C$2:$C$86,MATCH(D5266,Map!$A$2:$A$86,0),0))</f>
        <v>N/A</v>
      </c>
      <c r="Z5266" s="7" t="str">
        <f>IF(INDEX(Map!$D$2:$D$86,MATCH(D5266,Map!$A$2:$A$86,0),0)="","N/A",E5266*INDEX(Map!$D$2:$D$86,MATCH(D5266,Map!$A$2:$A$86,0),0))</f>
        <v>N/A</v>
      </c>
      <c r="AA5266" t="str">
        <f>INDEX(Map!$E$2:$E$86,MATCH(D5266,Map!$A$2:$A$86,0),0)</f>
        <v>Purchases</v>
      </c>
    </row>
    <row r="5267" spans="1:27" x14ac:dyDescent="0.25">
      <c r="A5267" s="1" t="s">
        <v>123</v>
      </c>
      <c r="B5267" s="1" t="s">
        <v>109</v>
      </c>
      <c r="C5267" s="1">
        <v>58</v>
      </c>
      <c r="D5267" s="1" t="s">
        <v>81</v>
      </c>
      <c r="E5267" s="1">
        <v>0.3</v>
      </c>
      <c r="F5267" s="1">
        <v>0</v>
      </c>
      <c r="G5267" s="1">
        <v>2.4</v>
      </c>
      <c r="H5267" s="1">
        <v>4</v>
      </c>
      <c r="I5267" s="1" t="s">
        <v>63</v>
      </c>
      <c r="J5267" s="1" t="s">
        <v>63</v>
      </c>
      <c r="K5267" s="1">
        <v>6</v>
      </c>
      <c r="L5267" s="1">
        <v>16.2</v>
      </c>
      <c r="M5267" s="1">
        <v>5</v>
      </c>
      <c r="N5267" s="1" t="s">
        <v>63</v>
      </c>
      <c r="O5267" s="1">
        <v>0</v>
      </c>
      <c r="P5267" s="1">
        <v>0</v>
      </c>
      <c r="Q5267" s="1">
        <v>2</v>
      </c>
      <c r="R5267" s="1">
        <v>22.85</v>
      </c>
      <c r="S5267" s="1">
        <v>22.85</v>
      </c>
      <c r="T5267" s="1">
        <v>7</v>
      </c>
      <c r="U5267" s="3" t="str">
        <f t="shared" si="82"/>
        <v>2017Plan</v>
      </c>
      <c r="V5267" s="2">
        <f>DATE(A5267,INDEX(Map!$H$1:$H$12,MATCH(B5267,Map!$G$1:$G$12,0),0),1)</f>
        <v>44256</v>
      </c>
      <c r="W5267" t="str">
        <f>IF(AND(V5267&gt;=Map!$K$2,V5267&lt;=Map!$L$2),"Base",IF(AND(V5267&gt;=Map!$K$3,V5267&lt;=Map!$L$3),"Fcst","N/A"))</f>
        <v>N/A</v>
      </c>
      <c r="X5267" t="str">
        <f>INDEX(Map!$B$2:$B$86,MATCH(D5267,Map!$A$2:$A$86,0),0)</f>
        <v>N/A</v>
      </c>
      <c r="Y5267" s="7" t="str">
        <f>IF(INDEX(Map!$C$2:$C$86,MATCH(D5267,Map!$A$2:$A$86,0),0)="","N/A",E5267*INDEX(Map!$C$2:$C$86,MATCH(D5267,Map!$A$2:$A$86,0),0))</f>
        <v>N/A</v>
      </c>
      <c r="Z5267" s="7" t="str">
        <f>IF(INDEX(Map!$D$2:$D$86,MATCH(D5267,Map!$A$2:$A$86,0),0)="","N/A",E5267*INDEX(Map!$D$2:$D$86,MATCH(D5267,Map!$A$2:$A$86,0),0))</f>
        <v>N/A</v>
      </c>
      <c r="AA5267" t="str">
        <f>INDEX(Map!$E$2:$E$86,MATCH(D5267,Map!$A$2:$A$86,0),0)</f>
        <v>Purchases</v>
      </c>
    </row>
    <row r="5268" spans="1:27" x14ac:dyDescent="0.25">
      <c r="A5268" s="1" t="s">
        <v>123</v>
      </c>
      <c r="B5268" s="1" t="s">
        <v>109</v>
      </c>
      <c r="C5268" s="1">
        <v>59</v>
      </c>
      <c r="D5268" s="1" t="s">
        <v>82</v>
      </c>
      <c r="E5268" s="1">
        <v>0.2</v>
      </c>
      <c r="F5268" s="1">
        <v>0</v>
      </c>
      <c r="G5268" s="1">
        <v>1.6</v>
      </c>
      <c r="H5268" s="1">
        <v>3</v>
      </c>
      <c r="I5268" s="1" t="s">
        <v>63</v>
      </c>
      <c r="J5268" s="1" t="s">
        <v>63</v>
      </c>
      <c r="K5268" s="1">
        <v>4</v>
      </c>
      <c r="L5268" s="1">
        <v>16.2</v>
      </c>
      <c r="M5268" s="1">
        <v>3</v>
      </c>
      <c r="N5268" s="1" t="s">
        <v>63</v>
      </c>
      <c r="O5268" s="1">
        <v>0</v>
      </c>
      <c r="P5268" s="1">
        <v>0</v>
      </c>
      <c r="Q5268" s="1">
        <v>1</v>
      </c>
      <c r="R5268" s="1">
        <v>22.88</v>
      </c>
      <c r="S5268" s="1">
        <v>22.88</v>
      </c>
      <c r="T5268" s="1">
        <v>5</v>
      </c>
      <c r="U5268" s="3" t="str">
        <f t="shared" si="82"/>
        <v>2017Plan</v>
      </c>
      <c r="V5268" s="2">
        <f>DATE(A5268,INDEX(Map!$H$1:$H$12,MATCH(B5268,Map!$G$1:$G$12,0),0),1)</f>
        <v>44256</v>
      </c>
      <c r="W5268" t="str">
        <f>IF(AND(V5268&gt;=Map!$K$2,V5268&lt;=Map!$L$2),"Base",IF(AND(V5268&gt;=Map!$K$3,V5268&lt;=Map!$L$3),"Fcst","N/A"))</f>
        <v>N/A</v>
      </c>
      <c r="X5268" t="str">
        <f>INDEX(Map!$B$2:$B$86,MATCH(D5268,Map!$A$2:$A$86,0),0)</f>
        <v>N/A</v>
      </c>
      <c r="Y5268" s="7" t="str">
        <f>IF(INDEX(Map!$C$2:$C$86,MATCH(D5268,Map!$A$2:$A$86,0),0)="","N/A",E5268*INDEX(Map!$C$2:$C$86,MATCH(D5268,Map!$A$2:$A$86,0),0))</f>
        <v>N/A</v>
      </c>
      <c r="Z5268" s="7" t="str">
        <f>IF(INDEX(Map!$D$2:$D$86,MATCH(D5268,Map!$A$2:$A$86,0),0)="","N/A",E5268*INDEX(Map!$D$2:$D$86,MATCH(D5268,Map!$A$2:$A$86,0),0))</f>
        <v>N/A</v>
      </c>
      <c r="AA5268" t="str">
        <f>INDEX(Map!$E$2:$E$86,MATCH(D5268,Map!$A$2:$A$86,0),0)</f>
        <v>Purchases</v>
      </c>
    </row>
    <row r="5269" spans="1:27" x14ac:dyDescent="0.25">
      <c r="A5269" s="1" t="s">
        <v>123</v>
      </c>
      <c r="B5269" s="1" t="s">
        <v>109</v>
      </c>
      <c r="C5269" s="1">
        <v>60</v>
      </c>
      <c r="D5269" s="1" t="s">
        <v>83</v>
      </c>
      <c r="E5269" s="1">
        <v>-10</v>
      </c>
      <c r="F5269" s="1">
        <v>0</v>
      </c>
      <c r="G5269" s="1">
        <v>6.8</v>
      </c>
      <c r="H5269" s="1">
        <v>23</v>
      </c>
      <c r="I5269" s="1" t="s">
        <v>63</v>
      </c>
      <c r="J5269" s="1" t="s">
        <v>63</v>
      </c>
      <c r="K5269" s="1">
        <v>259</v>
      </c>
      <c r="L5269" s="1">
        <v>43.7</v>
      </c>
      <c r="M5269" s="1">
        <v>-435</v>
      </c>
      <c r="N5269" s="1" t="s">
        <v>63</v>
      </c>
      <c r="O5269" s="1">
        <v>0</v>
      </c>
      <c r="P5269" s="1">
        <v>0</v>
      </c>
      <c r="Q5269" s="1">
        <v>112</v>
      </c>
      <c r="R5269" s="1">
        <v>32.39</v>
      </c>
      <c r="S5269" s="1">
        <v>32.39</v>
      </c>
      <c r="T5269" s="1">
        <v>-323</v>
      </c>
      <c r="U5269" s="3" t="str">
        <f t="shared" si="82"/>
        <v>2017Plan</v>
      </c>
      <c r="V5269" s="2">
        <f>DATE(A5269,INDEX(Map!$H$1:$H$12,MATCH(B5269,Map!$G$1:$G$12,0),0),1)</f>
        <v>44256</v>
      </c>
      <c r="W5269" t="str">
        <f>IF(AND(V5269&gt;=Map!$K$2,V5269&lt;=Map!$L$2),"Base",IF(AND(V5269&gt;=Map!$K$3,V5269&lt;=Map!$L$3),"Fcst","N/A"))</f>
        <v>N/A</v>
      </c>
      <c r="X5269" t="str">
        <f>INDEX(Map!$B$2:$B$86,MATCH(D5269,Map!$A$2:$A$86,0),0)</f>
        <v>N/A</v>
      </c>
      <c r="Y5269" s="7" t="str">
        <f>IF(INDEX(Map!$C$2:$C$86,MATCH(D5269,Map!$A$2:$A$86,0),0)="","N/A",E5269*INDEX(Map!$C$2:$C$86,MATCH(D5269,Map!$A$2:$A$86,0),0))</f>
        <v>N/A</v>
      </c>
      <c r="Z5269" s="7" t="str">
        <f>IF(INDEX(Map!$D$2:$D$86,MATCH(D5269,Map!$A$2:$A$86,0),0)="","N/A",E5269*INDEX(Map!$D$2:$D$86,MATCH(D5269,Map!$A$2:$A$86,0),0))</f>
        <v>N/A</v>
      </c>
      <c r="AA5269" t="str">
        <f>INDEX(Map!$E$2:$E$86,MATCH(D5269,Map!$A$2:$A$86,0),0)</f>
        <v>Sales</v>
      </c>
    </row>
    <row r="5270" spans="1:27" x14ac:dyDescent="0.25">
      <c r="A5270" s="1" t="s">
        <v>123</v>
      </c>
      <c r="B5270" s="1" t="s">
        <v>109</v>
      </c>
      <c r="C5270" s="1">
        <v>61</v>
      </c>
      <c r="D5270" s="1" t="s">
        <v>84</v>
      </c>
      <c r="E5270" s="1">
        <v>-5</v>
      </c>
      <c r="F5270" s="1">
        <v>0</v>
      </c>
      <c r="G5270" s="1">
        <v>20</v>
      </c>
      <c r="H5270" s="1">
        <v>31</v>
      </c>
      <c r="I5270" s="1" t="s">
        <v>63</v>
      </c>
      <c r="J5270" s="1" t="s">
        <v>63</v>
      </c>
      <c r="K5270" s="1">
        <v>234</v>
      </c>
      <c r="L5270" s="1">
        <v>39</v>
      </c>
      <c r="M5270" s="1">
        <v>-194</v>
      </c>
      <c r="N5270" s="1" t="s">
        <v>63</v>
      </c>
      <c r="O5270" s="1">
        <v>0</v>
      </c>
      <c r="P5270" s="1">
        <v>0</v>
      </c>
      <c r="Q5270" s="1">
        <v>46</v>
      </c>
      <c r="R5270" s="1">
        <v>29.73</v>
      </c>
      <c r="S5270" s="1">
        <v>29.73</v>
      </c>
      <c r="T5270" s="1">
        <v>-148</v>
      </c>
      <c r="U5270" s="3" t="str">
        <f t="shared" si="82"/>
        <v>2017Plan</v>
      </c>
      <c r="V5270" s="2">
        <f>DATE(A5270,INDEX(Map!$H$1:$H$12,MATCH(B5270,Map!$G$1:$G$12,0),0),1)</f>
        <v>44256</v>
      </c>
      <c r="W5270" t="str">
        <f>IF(AND(V5270&gt;=Map!$K$2,V5270&lt;=Map!$L$2),"Base",IF(AND(V5270&gt;=Map!$K$3,V5270&lt;=Map!$L$3),"Fcst","N/A"))</f>
        <v>N/A</v>
      </c>
      <c r="X5270" t="str">
        <f>INDEX(Map!$B$2:$B$86,MATCH(D5270,Map!$A$2:$A$86,0),0)</f>
        <v>N/A</v>
      </c>
      <c r="Y5270" s="7" t="str">
        <f>IF(INDEX(Map!$C$2:$C$86,MATCH(D5270,Map!$A$2:$A$86,0),0)="","N/A",E5270*INDEX(Map!$C$2:$C$86,MATCH(D5270,Map!$A$2:$A$86,0),0))</f>
        <v>N/A</v>
      </c>
      <c r="Z5270" s="7" t="str">
        <f>IF(INDEX(Map!$D$2:$D$86,MATCH(D5270,Map!$A$2:$A$86,0),0)="","N/A",E5270*INDEX(Map!$D$2:$D$86,MATCH(D5270,Map!$A$2:$A$86,0),0))</f>
        <v>N/A</v>
      </c>
      <c r="AA5270" t="str">
        <f>INDEX(Map!$E$2:$E$86,MATCH(D5270,Map!$A$2:$A$86,0),0)</f>
        <v>Sales</v>
      </c>
    </row>
    <row r="5271" spans="1:27" x14ac:dyDescent="0.25">
      <c r="A5271" s="1" t="s">
        <v>123</v>
      </c>
      <c r="B5271" s="1" t="s">
        <v>109</v>
      </c>
      <c r="C5271" s="1">
        <v>62</v>
      </c>
      <c r="D5271" s="1" t="s">
        <v>85</v>
      </c>
      <c r="E5271" s="1">
        <v>-7.3</v>
      </c>
      <c r="F5271" s="1">
        <v>0</v>
      </c>
      <c r="G5271" s="1">
        <v>32.700000000000003</v>
      </c>
      <c r="H5271" s="1">
        <v>4</v>
      </c>
      <c r="I5271" s="1" t="s">
        <v>63</v>
      </c>
      <c r="J5271" s="1" t="s">
        <v>63</v>
      </c>
      <c r="K5271" s="1">
        <v>64</v>
      </c>
      <c r="L5271" s="1">
        <v>39.700000000000003</v>
      </c>
      <c r="M5271" s="1">
        <v>-290</v>
      </c>
      <c r="N5271" s="1" t="s">
        <v>63</v>
      </c>
      <c r="O5271" s="1">
        <v>0</v>
      </c>
      <c r="P5271" s="1">
        <v>0</v>
      </c>
      <c r="Q5271" s="1">
        <v>66</v>
      </c>
      <c r="R5271" s="1">
        <v>30.6</v>
      </c>
      <c r="S5271" s="1">
        <v>30.6</v>
      </c>
      <c r="T5271" s="1">
        <v>-224</v>
      </c>
      <c r="U5271" s="3" t="str">
        <f t="shared" si="82"/>
        <v>2017Plan</v>
      </c>
      <c r="V5271" s="2">
        <f>DATE(A5271,INDEX(Map!$H$1:$H$12,MATCH(B5271,Map!$G$1:$G$12,0),0),1)</f>
        <v>44256</v>
      </c>
      <c r="W5271" t="str">
        <f>IF(AND(V5271&gt;=Map!$K$2,V5271&lt;=Map!$L$2),"Base",IF(AND(V5271&gt;=Map!$K$3,V5271&lt;=Map!$L$3),"Fcst","N/A"))</f>
        <v>N/A</v>
      </c>
      <c r="X5271" t="str">
        <f>INDEX(Map!$B$2:$B$86,MATCH(D5271,Map!$A$2:$A$86,0),0)</f>
        <v>N/A</v>
      </c>
      <c r="Y5271" s="7" t="str">
        <f>IF(INDEX(Map!$C$2:$C$86,MATCH(D5271,Map!$A$2:$A$86,0),0)="","N/A",E5271*INDEX(Map!$C$2:$C$86,MATCH(D5271,Map!$A$2:$A$86,0),0))</f>
        <v>N/A</v>
      </c>
      <c r="Z5271" s="7" t="str">
        <f>IF(INDEX(Map!$D$2:$D$86,MATCH(D5271,Map!$A$2:$A$86,0),0)="","N/A",E5271*INDEX(Map!$D$2:$D$86,MATCH(D5271,Map!$A$2:$A$86,0),0))</f>
        <v>N/A</v>
      </c>
      <c r="AA5271" t="str">
        <f>INDEX(Map!$E$2:$E$86,MATCH(D5271,Map!$A$2:$A$86,0),0)</f>
        <v>Sales</v>
      </c>
    </row>
    <row r="5272" spans="1:27" x14ac:dyDescent="0.25">
      <c r="A5272" s="1" t="s">
        <v>123</v>
      </c>
      <c r="B5272" s="1" t="s">
        <v>109</v>
      </c>
      <c r="C5272" s="1">
        <v>63</v>
      </c>
      <c r="D5272" s="1" t="s">
        <v>86</v>
      </c>
      <c r="E5272" s="1">
        <v>-5.7</v>
      </c>
      <c r="F5272" s="1">
        <v>0</v>
      </c>
      <c r="G5272" s="1">
        <v>25.2</v>
      </c>
      <c r="H5272" s="1">
        <v>4</v>
      </c>
      <c r="I5272" s="1" t="s">
        <v>63</v>
      </c>
      <c r="J5272" s="1" t="s">
        <v>63</v>
      </c>
      <c r="K5272" s="1">
        <v>64</v>
      </c>
      <c r="L5272" s="1">
        <v>40.5</v>
      </c>
      <c r="M5272" s="1">
        <v>-229</v>
      </c>
      <c r="N5272" s="1" t="s">
        <v>63</v>
      </c>
      <c r="O5272" s="1">
        <v>0</v>
      </c>
      <c r="P5272" s="1">
        <v>0</v>
      </c>
      <c r="Q5272" s="1">
        <v>52</v>
      </c>
      <c r="R5272" s="1">
        <v>31.38</v>
      </c>
      <c r="S5272" s="1">
        <v>31.38</v>
      </c>
      <c r="T5272" s="1">
        <v>-177</v>
      </c>
      <c r="U5272" s="3" t="str">
        <f t="shared" si="82"/>
        <v>2017Plan</v>
      </c>
      <c r="V5272" s="2">
        <f>DATE(A5272,INDEX(Map!$H$1:$H$12,MATCH(B5272,Map!$G$1:$G$12,0),0),1)</f>
        <v>44256</v>
      </c>
      <c r="W5272" t="str">
        <f>IF(AND(V5272&gt;=Map!$K$2,V5272&lt;=Map!$L$2),"Base",IF(AND(V5272&gt;=Map!$K$3,V5272&lt;=Map!$L$3),"Fcst","N/A"))</f>
        <v>N/A</v>
      </c>
      <c r="X5272" t="str">
        <f>INDEX(Map!$B$2:$B$86,MATCH(D5272,Map!$A$2:$A$86,0),0)</f>
        <v>N/A</v>
      </c>
      <c r="Y5272" s="7" t="str">
        <f>IF(INDEX(Map!$C$2:$C$86,MATCH(D5272,Map!$A$2:$A$86,0),0)="","N/A",E5272*INDEX(Map!$C$2:$C$86,MATCH(D5272,Map!$A$2:$A$86,0),0))</f>
        <v>N/A</v>
      </c>
      <c r="Z5272" s="7" t="str">
        <f>IF(INDEX(Map!$D$2:$D$86,MATCH(D5272,Map!$A$2:$A$86,0),0)="","N/A",E5272*INDEX(Map!$D$2:$D$86,MATCH(D5272,Map!$A$2:$A$86,0),0))</f>
        <v>N/A</v>
      </c>
      <c r="AA5272" t="str">
        <f>INDEX(Map!$E$2:$E$86,MATCH(D5272,Map!$A$2:$A$86,0),0)</f>
        <v>Sales</v>
      </c>
    </row>
    <row r="5273" spans="1:27" x14ac:dyDescent="0.25">
      <c r="A5273" s="1" t="s">
        <v>123</v>
      </c>
      <c r="B5273" s="1" t="s">
        <v>109</v>
      </c>
      <c r="C5273" s="1">
        <v>64</v>
      </c>
      <c r="D5273" s="1" t="s">
        <v>87</v>
      </c>
      <c r="E5273" s="1">
        <v>0</v>
      </c>
      <c r="F5273" s="1">
        <v>0</v>
      </c>
      <c r="G5273" s="1">
        <v>0</v>
      </c>
      <c r="H5273" s="1">
        <v>0</v>
      </c>
      <c r="I5273" s="1" t="s">
        <v>63</v>
      </c>
      <c r="J5273" s="1" t="s">
        <v>63</v>
      </c>
      <c r="K5273" s="1">
        <v>0</v>
      </c>
      <c r="L5273" s="1">
        <v>0</v>
      </c>
      <c r="M5273" s="1">
        <v>0</v>
      </c>
      <c r="N5273" s="1" t="s">
        <v>63</v>
      </c>
      <c r="O5273" s="1">
        <v>0</v>
      </c>
      <c r="P5273" s="1">
        <v>0</v>
      </c>
      <c r="Q5273" s="1">
        <v>0</v>
      </c>
      <c r="R5273" s="1">
        <v>0</v>
      </c>
      <c r="S5273" s="1">
        <v>0</v>
      </c>
      <c r="T5273" s="1">
        <v>0</v>
      </c>
      <c r="U5273" s="3" t="str">
        <f t="shared" si="82"/>
        <v>2017Plan</v>
      </c>
      <c r="V5273" s="2">
        <f>DATE(A5273,INDEX(Map!$H$1:$H$12,MATCH(B5273,Map!$G$1:$G$12,0),0),1)</f>
        <v>44256</v>
      </c>
      <c r="W5273" t="str">
        <f>IF(AND(V5273&gt;=Map!$K$2,V5273&lt;=Map!$L$2),"Base",IF(AND(V5273&gt;=Map!$K$3,V5273&lt;=Map!$L$3),"Fcst","N/A"))</f>
        <v>N/A</v>
      </c>
      <c r="X5273" t="str">
        <f>INDEX(Map!$B$2:$B$86,MATCH(D5273,Map!$A$2:$A$86,0),0)</f>
        <v>N/A</v>
      </c>
      <c r="Y5273" s="7" t="str">
        <f>IF(INDEX(Map!$C$2:$C$86,MATCH(D5273,Map!$A$2:$A$86,0),0)="","N/A",E5273*INDEX(Map!$C$2:$C$86,MATCH(D5273,Map!$A$2:$A$86,0),0))</f>
        <v>N/A</v>
      </c>
      <c r="Z5273" s="7" t="str">
        <f>IF(INDEX(Map!$D$2:$D$86,MATCH(D5273,Map!$A$2:$A$86,0),0)="","N/A",E5273*INDEX(Map!$D$2:$D$86,MATCH(D5273,Map!$A$2:$A$86,0),0))</f>
        <v>N/A</v>
      </c>
      <c r="AA5273" t="str">
        <f>INDEX(Map!$E$2:$E$86,MATCH(D5273,Map!$A$2:$A$86,0),0)</f>
        <v>Sales</v>
      </c>
    </row>
    <row r="5274" spans="1:27" x14ac:dyDescent="0.25">
      <c r="A5274" s="1" t="s">
        <v>123</v>
      </c>
      <c r="B5274" s="1" t="s">
        <v>109</v>
      </c>
      <c r="C5274" s="1">
        <v>65</v>
      </c>
      <c r="D5274" s="1" t="s">
        <v>88</v>
      </c>
      <c r="E5274" s="1">
        <v>0</v>
      </c>
      <c r="F5274" s="1">
        <v>0</v>
      </c>
      <c r="G5274" s="1">
        <v>0</v>
      </c>
      <c r="H5274" s="1">
        <v>0</v>
      </c>
      <c r="I5274" s="1" t="s">
        <v>63</v>
      </c>
      <c r="J5274" s="1" t="s">
        <v>63</v>
      </c>
      <c r="K5274" s="1">
        <v>0</v>
      </c>
      <c r="L5274" s="1">
        <v>0</v>
      </c>
      <c r="M5274" s="1">
        <v>0</v>
      </c>
      <c r="N5274" s="1" t="s">
        <v>63</v>
      </c>
      <c r="O5274" s="1">
        <v>0</v>
      </c>
      <c r="P5274" s="1">
        <v>0</v>
      </c>
      <c r="Q5274" s="1">
        <v>0</v>
      </c>
      <c r="R5274" s="1">
        <v>0</v>
      </c>
      <c r="S5274" s="1">
        <v>0</v>
      </c>
      <c r="T5274" s="1">
        <v>0</v>
      </c>
      <c r="U5274" s="3" t="str">
        <f t="shared" si="82"/>
        <v>2017Plan</v>
      </c>
      <c r="V5274" s="2">
        <f>DATE(A5274,INDEX(Map!$H$1:$H$12,MATCH(B5274,Map!$G$1:$G$12,0),0),1)</f>
        <v>44256</v>
      </c>
      <c r="W5274" t="str">
        <f>IF(AND(V5274&gt;=Map!$K$2,V5274&lt;=Map!$L$2),"Base",IF(AND(V5274&gt;=Map!$K$3,V5274&lt;=Map!$L$3),"Fcst","N/A"))</f>
        <v>N/A</v>
      </c>
      <c r="X5274" t="str">
        <f>INDEX(Map!$B$2:$B$86,MATCH(D5274,Map!$A$2:$A$86,0),0)</f>
        <v>N/A</v>
      </c>
      <c r="Y5274" s="7" t="str">
        <f>IF(INDEX(Map!$C$2:$C$86,MATCH(D5274,Map!$A$2:$A$86,0),0)="","N/A",E5274*INDEX(Map!$C$2:$C$86,MATCH(D5274,Map!$A$2:$A$86,0),0))</f>
        <v>N/A</v>
      </c>
      <c r="Z5274" s="7" t="str">
        <f>IF(INDEX(Map!$D$2:$D$86,MATCH(D5274,Map!$A$2:$A$86,0),0)="","N/A",E5274*INDEX(Map!$D$2:$D$86,MATCH(D5274,Map!$A$2:$A$86,0),0))</f>
        <v>N/A</v>
      </c>
      <c r="AA5274" t="str">
        <f>INDEX(Map!$E$2:$E$86,MATCH(D5274,Map!$A$2:$A$86,0),0)</f>
        <v>Sales</v>
      </c>
    </row>
    <row r="5275" spans="1:27" x14ac:dyDescent="0.25">
      <c r="A5275" s="1" t="s">
        <v>123</v>
      </c>
      <c r="B5275" s="1" t="s">
        <v>109</v>
      </c>
      <c r="C5275" s="1">
        <v>66</v>
      </c>
      <c r="D5275" s="1" t="s">
        <v>89</v>
      </c>
      <c r="E5275" s="1">
        <v>0</v>
      </c>
      <c r="F5275" s="1">
        <v>0</v>
      </c>
      <c r="G5275" s="1">
        <v>0</v>
      </c>
      <c r="H5275" s="1">
        <v>0</v>
      </c>
      <c r="I5275" s="1" t="s">
        <v>63</v>
      </c>
      <c r="J5275" s="1" t="s">
        <v>63</v>
      </c>
      <c r="K5275" s="1">
        <v>0</v>
      </c>
      <c r="L5275" s="1">
        <v>0</v>
      </c>
      <c r="M5275" s="1">
        <v>0</v>
      </c>
      <c r="N5275" s="1" t="s">
        <v>63</v>
      </c>
      <c r="O5275" s="1">
        <v>0</v>
      </c>
      <c r="P5275" s="1">
        <v>0</v>
      </c>
      <c r="Q5275" s="1">
        <v>0</v>
      </c>
      <c r="R5275" s="1">
        <v>0</v>
      </c>
      <c r="S5275" s="1">
        <v>0</v>
      </c>
      <c r="T5275" s="1">
        <v>0</v>
      </c>
      <c r="U5275" s="3" t="str">
        <f t="shared" si="82"/>
        <v>2017Plan</v>
      </c>
      <c r="V5275" s="2">
        <f>DATE(A5275,INDEX(Map!$H$1:$H$12,MATCH(B5275,Map!$G$1:$G$12,0),0),1)</f>
        <v>44256</v>
      </c>
      <c r="W5275" t="str">
        <f>IF(AND(V5275&gt;=Map!$K$2,V5275&lt;=Map!$L$2),"Base",IF(AND(V5275&gt;=Map!$K$3,V5275&lt;=Map!$L$3),"Fcst","N/A"))</f>
        <v>N/A</v>
      </c>
      <c r="X5275" t="str">
        <f>INDEX(Map!$B$2:$B$86,MATCH(D5275,Map!$A$2:$A$86,0),0)</f>
        <v>N/A</v>
      </c>
      <c r="Y5275" s="7" t="str">
        <f>IF(INDEX(Map!$C$2:$C$86,MATCH(D5275,Map!$A$2:$A$86,0),0)="","N/A",E5275*INDEX(Map!$C$2:$C$86,MATCH(D5275,Map!$A$2:$A$86,0),0))</f>
        <v>N/A</v>
      </c>
      <c r="Z5275" s="7" t="str">
        <f>IF(INDEX(Map!$D$2:$D$86,MATCH(D5275,Map!$A$2:$A$86,0),0)="","N/A",E5275*INDEX(Map!$D$2:$D$86,MATCH(D5275,Map!$A$2:$A$86,0),0))</f>
        <v>N/A</v>
      </c>
      <c r="AA5275" t="str">
        <f>INDEX(Map!$E$2:$E$86,MATCH(D5275,Map!$A$2:$A$86,0),0)</f>
        <v>Sales</v>
      </c>
    </row>
    <row r="5276" spans="1:27" x14ac:dyDescent="0.25">
      <c r="A5276" s="1" t="s">
        <v>123</v>
      </c>
      <c r="B5276" s="1" t="s">
        <v>109</v>
      </c>
      <c r="C5276" s="1">
        <v>67</v>
      </c>
      <c r="D5276" s="1" t="s">
        <v>90</v>
      </c>
      <c r="E5276" s="1">
        <v>0</v>
      </c>
      <c r="F5276" s="1">
        <v>0</v>
      </c>
      <c r="G5276" s="1">
        <v>0</v>
      </c>
      <c r="H5276" s="1">
        <v>0</v>
      </c>
      <c r="I5276" s="1" t="s">
        <v>63</v>
      </c>
      <c r="J5276" s="1" t="s">
        <v>63</v>
      </c>
      <c r="K5276" s="1">
        <v>0</v>
      </c>
      <c r="L5276" s="1">
        <v>0</v>
      </c>
      <c r="M5276" s="1">
        <v>0</v>
      </c>
      <c r="N5276" s="1" t="s">
        <v>63</v>
      </c>
      <c r="O5276" s="1">
        <v>0</v>
      </c>
      <c r="P5276" s="1">
        <v>0</v>
      </c>
      <c r="Q5276" s="1">
        <v>0</v>
      </c>
      <c r="R5276" s="1">
        <v>0</v>
      </c>
      <c r="S5276" s="1">
        <v>0</v>
      </c>
      <c r="T5276" s="1">
        <v>0</v>
      </c>
      <c r="U5276" s="3" t="str">
        <f t="shared" si="82"/>
        <v>2017Plan</v>
      </c>
      <c r="V5276" s="2">
        <f>DATE(A5276,INDEX(Map!$H$1:$H$12,MATCH(B5276,Map!$G$1:$G$12,0),0),1)</f>
        <v>44256</v>
      </c>
      <c r="W5276" t="str">
        <f>IF(AND(V5276&gt;=Map!$K$2,V5276&lt;=Map!$L$2),"Base",IF(AND(V5276&gt;=Map!$K$3,V5276&lt;=Map!$L$3),"Fcst","N/A"))</f>
        <v>N/A</v>
      </c>
      <c r="X5276" t="str">
        <f>INDEX(Map!$B$2:$B$86,MATCH(D5276,Map!$A$2:$A$86,0),0)</f>
        <v>N/A</v>
      </c>
      <c r="Y5276" s="7" t="str">
        <f>IF(INDEX(Map!$C$2:$C$86,MATCH(D5276,Map!$A$2:$A$86,0),0)="","N/A",E5276*INDEX(Map!$C$2:$C$86,MATCH(D5276,Map!$A$2:$A$86,0),0))</f>
        <v>N/A</v>
      </c>
      <c r="Z5276" s="7" t="str">
        <f>IF(INDEX(Map!$D$2:$D$86,MATCH(D5276,Map!$A$2:$A$86,0),0)="","N/A",E5276*INDEX(Map!$D$2:$D$86,MATCH(D5276,Map!$A$2:$A$86,0),0))</f>
        <v>N/A</v>
      </c>
      <c r="AA5276" t="str">
        <f>INDEX(Map!$E$2:$E$86,MATCH(D5276,Map!$A$2:$A$86,0),0)</f>
        <v>Sales</v>
      </c>
    </row>
    <row r="5277" spans="1:27" x14ac:dyDescent="0.25">
      <c r="A5277" s="1" t="s">
        <v>123</v>
      </c>
      <c r="B5277" s="1" t="s">
        <v>109</v>
      </c>
      <c r="C5277" s="1">
        <v>68</v>
      </c>
      <c r="D5277" s="1" t="s">
        <v>91</v>
      </c>
      <c r="E5277" s="1">
        <v>0</v>
      </c>
      <c r="F5277" s="1">
        <v>0</v>
      </c>
      <c r="G5277" s="1">
        <v>0</v>
      </c>
      <c r="H5277" s="1">
        <v>0</v>
      </c>
      <c r="I5277" s="1" t="s">
        <v>63</v>
      </c>
      <c r="J5277" s="1" t="s">
        <v>63</v>
      </c>
      <c r="K5277" s="1">
        <v>0</v>
      </c>
      <c r="L5277" s="1">
        <v>0</v>
      </c>
      <c r="M5277" s="1">
        <v>0</v>
      </c>
      <c r="N5277" s="1" t="s">
        <v>63</v>
      </c>
      <c r="O5277" s="1">
        <v>0</v>
      </c>
      <c r="P5277" s="1">
        <v>0</v>
      </c>
      <c r="Q5277" s="1">
        <v>0</v>
      </c>
      <c r="R5277" s="1">
        <v>0</v>
      </c>
      <c r="S5277" s="1">
        <v>0</v>
      </c>
      <c r="T5277" s="1">
        <v>0</v>
      </c>
      <c r="U5277" s="3" t="str">
        <f t="shared" si="82"/>
        <v>2017Plan</v>
      </c>
      <c r="V5277" s="2">
        <f>DATE(A5277,INDEX(Map!$H$1:$H$12,MATCH(B5277,Map!$G$1:$G$12,0),0),1)</f>
        <v>44256</v>
      </c>
      <c r="W5277" t="str">
        <f>IF(AND(V5277&gt;=Map!$K$2,V5277&lt;=Map!$L$2),"Base",IF(AND(V5277&gt;=Map!$K$3,V5277&lt;=Map!$L$3),"Fcst","N/A"))</f>
        <v>N/A</v>
      </c>
      <c r="X5277" t="str">
        <f>INDEX(Map!$B$2:$B$86,MATCH(D5277,Map!$A$2:$A$86,0),0)</f>
        <v>N/A</v>
      </c>
      <c r="Y5277" s="7" t="str">
        <f>IF(INDEX(Map!$C$2:$C$86,MATCH(D5277,Map!$A$2:$A$86,0),0)="","N/A",E5277*INDEX(Map!$C$2:$C$86,MATCH(D5277,Map!$A$2:$A$86,0),0))</f>
        <v>N/A</v>
      </c>
      <c r="Z5277" s="7" t="str">
        <f>IF(INDEX(Map!$D$2:$D$86,MATCH(D5277,Map!$A$2:$A$86,0),0)="","N/A",E5277*INDEX(Map!$D$2:$D$86,MATCH(D5277,Map!$A$2:$A$86,0),0))</f>
        <v>N/A</v>
      </c>
      <c r="AA5277" t="str">
        <f>INDEX(Map!$E$2:$E$86,MATCH(D5277,Map!$A$2:$A$86,0),0)</f>
        <v>CSR</v>
      </c>
    </row>
    <row r="5278" spans="1:27" x14ac:dyDescent="0.25">
      <c r="A5278" s="1" t="s">
        <v>123</v>
      </c>
      <c r="B5278" s="1" t="s">
        <v>109</v>
      </c>
      <c r="C5278" s="1">
        <v>69</v>
      </c>
      <c r="D5278" s="1" t="s">
        <v>92</v>
      </c>
      <c r="E5278" s="1">
        <v>0</v>
      </c>
      <c r="F5278" s="1">
        <v>0</v>
      </c>
      <c r="G5278" s="1">
        <v>0</v>
      </c>
      <c r="H5278" s="1">
        <v>0</v>
      </c>
      <c r="I5278" s="1" t="s">
        <v>63</v>
      </c>
      <c r="J5278" s="1" t="s">
        <v>63</v>
      </c>
      <c r="K5278" s="1">
        <v>0</v>
      </c>
      <c r="L5278" s="1">
        <v>0</v>
      </c>
      <c r="M5278" s="1">
        <v>0</v>
      </c>
      <c r="N5278" s="1" t="s">
        <v>63</v>
      </c>
      <c r="O5278" s="1">
        <v>0</v>
      </c>
      <c r="P5278" s="1">
        <v>0</v>
      </c>
      <c r="Q5278" s="1">
        <v>0</v>
      </c>
      <c r="R5278" s="1">
        <v>0</v>
      </c>
      <c r="S5278" s="1">
        <v>0</v>
      </c>
      <c r="T5278" s="1">
        <v>0</v>
      </c>
      <c r="U5278" s="3" t="str">
        <f t="shared" si="82"/>
        <v>2017Plan</v>
      </c>
      <c r="V5278" s="2">
        <f>DATE(A5278,INDEX(Map!$H$1:$H$12,MATCH(B5278,Map!$G$1:$G$12,0),0),1)</f>
        <v>44256</v>
      </c>
      <c r="W5278" t="str">
        <f>IF(AND(V5278&gt;=Map!$K$2,V5278&lt;=Map!$L$2),"Base",IF(AND(V5278&gt;=Map!$K$3,V5278&lt;=Map!$L$3),"Fcst","N/A"))</f>
        <v>N/A</v>
      </c>
      <c r="X5278" t="str">
        <f>INDEX(Map!$B$2:$B$86,MATCH(D5278,Map!$A$2:$A$86,0),0)</f>
        <v>N/A</v>
      </c>
      <c r="Y5278" s="7" t="str">
        <f>IF(INDEX(Map!$C$2:$C$86,MATCH(D5278,Map!$A$2:$A$86,0),0)="","N/A",E5278*INDEX(Map!$C$2:$C$86,MATCH(D5278,Map!$A$2:$A$86,0),0))</f>
        <v>N/A</v>
      </c>
      <c r="Z5278" s="7" t="str">
        <f>IF(INDEX(Map!$D$2:$D$86,MATCH(D5278,Map!$A$2:$A$86,0),0)="","N/A",E5278*INDEX(Map!$D$2:$D$86,MATCH(D5278,Map!$A$2:$A$86,0),0))</f>
        <v>N/A</v>
      </c>
      <c r="AA5278" t="str">
        <f>INDEX(Map!$E$2:$E$86,MATCH(D5278,Map!$A$2:$A$86,0),0)</f>
        <v>CSR</v>
      </c>
    </row>
    <row r="5279" spans="1:27" x14ac:dyDescent="0.25">
      <c r="A5279" s="1" t="s">
        <v>123</v>
      </c>
      <c r="B5279" s="1" t="s">
        <v>109</v>
      </c>
      <c r="C5279" s="1">
        <v>70</v>
      </c>
      <c r="D5279" s="1" t="s">
        <v>93</v>
      </c>
      <c r="E5279" s="1">
        <v>0</v>
      </c>
      <c r="F5279" s="1">
        <v>0</v>
      </c>
      <c r="G5279" s="1">
        <v>0</v>
      </c>
      <c r="H5279" s="1">
        <v>0</v>
      </c>
      <c r="I5279" s="1" t="s">
        <v>63</v>
      </c>
      <c r="J5279" s="1" t="s">
        <v>63</v>
      </c>
      <c r="K5279" s="1">
        <v>0</v>
      </c>
      <c r="L5279" s="1">
        <v>0</v>
      </c>
      <c r="M5279" s="1">
        <v>0</v>
      </c>
      <c r="N5279" s="1" t="s">
        <v>63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0</v>
      </c>
      <c r="U5279" s="3" t="str">
        <f t="shared" si="82"/>
        <v>2017Plan</v>
      </c>
      <c r="V5279" s="2">
        <f>DATE(A5279,INDEX(Map!$H$1:$H$12,MATCH(B5279,Map!$G$1:$G$12,0),0),1)</f>
        <v>44256</v>
      </c>
      <c r="W5279" t="str">
        <f>IF(AND(V5279&gt;=Map!$K$2,V5279&lt;=Map!$L$2),"Base",IF(AND(V5279&gt;=Map!$K$3,V5279&lt;=Map!$L$3),"Fcst","N/A"))</f>
        <v>N/A</v>
      </c>
      <c r="X5279" t="str">
        <f>INDEX(Map!$B$2:$B$86,MATCH(D5279,Map!$A$2:$A$86,0),0)</f>
        <v>N/A</v>
      </c>
      <c r="Y5279" s="7" t="str">
        <f>IF(INDEX(Map!$C$2:$C$86,MATCH(D5279,Map!$A$2:$A$86,0),0)="","N/A",E5279*INDEX(Map!$C$2:$C$86,MATCH(D5279,Map!$A$2:$A$86,0),0))</f>
        <v>N/A</v>
      </c>
      <c r="Z5279" s="7" t="str">
        <f>IF(INDEX(Map!$D$2:$D$86,MATCH(D5279,Map!$A$2:$A$86,0),0)="","N/A",E5279*INDEX(Map!$D$2:$D$86,MATCH(D5279,Map!$A$2:$A$86,0),0))</f>
        <v>N/A</v>
      </c>
      <c r="AA5279" t="str">
        <f>INDEX(Map!$E$2:$E$86,MATCH(D5279,Map!$A$2:$A$86,0),0)</f>
        <v>CSR</v>
      </c>
    </row>
    <row r="5280" spans="1:27" x14ac:dyDescent="0.25">
      <c r="A5280" s="1" t="s">
        <v>123</v>
      </c>
      <c r="B5280" s="1" t="s">
        <v>109</v>
      </c>
      <c r="C5280" s="1">
        <v>71</v>
      </c>
      <c r="D5280" s="1" t="s">
        <v>94</v>
      </c>
      <c r="E5280" s="1">
        <v>0</v>
      </c>
      <c r="F5280" s="1">
        <v>0</v>
      </c>
      <c r="G5280" s="1">
        <v>0</v>
      </c>
      <c r="H5280" s="1">
        <v>0</v>
      </c>
      <c r="I5280" s="1" t="s">
        <v>63</v>
      </c>
      <c r="J5280" s="1" t="s">
        <v>63</v>
      </c>
      <c r="K5280" s="1">
        <v>0</v>
      </c>
      <c r="L5280" s="1">
        <v>0</v>
      </c>
      <c r="M5280" s="1">
        <v>0</v>
      </c>
      <c r="N5280" s="1" t="s">
        <v>63</v>
      </c>
      <c r="O5280" s="1">
        <v>0</v>
      </c>
      <c r="P5280" s="1">
        <v>0</v>
      </c>
      <c r="Q5280" s="1">
        <v>0</v>
      </c>
      <c r="R5280" s="1">
        <v>0</v>
      </c>
      <c r="S5280" s="1">
        <v>0</v>
      </c>
      <c r="T5280" s="1">
        <v>0</v>
      </c>
      <c r="U5280" s="3" t="str">
        <f t="shared" si="82"/>
        <v>2017Plan</v>
      </c>
      <c r="V5280" s="2">
        <f>DATE(A5280,INDEX(Map!$H$1:$H$12,MATCH(B5280,Map!$G$1:$G$12,0),0),1)</f>
        <v>44256</v>
      </c>
      <c r="W5280" t="str">
        <f>IF(AND(V5280&gt;=Map!$K$2,V5280&lt;=Map!$L$2),"Base",IF(AND(V5280&gt;=Map!$K$3,V5280&lt;=Map!$L$3),"Fcst","N/A"))</f>
        <v>N/A</v>
      </c>
      <c r="X5280" t="str">
        <f>INDEX(Map!$B$2:$B$86,MATCH(D5280,Map!$A$2:$A$86,0),0)</f>
        <v>N/A</v>
      </c>
      <c r="Y5280" s="7" t="str">
        <f>IF(INDEX(Map!$C$2:$C$86,MATCH(D5280,Map!$A$2:$A$86,0),0)="","N/A",E5280*INDEX(Map!$C$2:$C$86,MATCH(D5280,Map!$A$2:$A$86,0),0))</f>
        <v>N/A</v>
      </c>
      <c r="Z5280" s="7" t="str">
        <f>IF(INDEX(Map!$D$2:$D$86,MATCH(D5280,Map!$A$2:$A$86,0),0)="","N/A",E5280*INDEX(Map!$D$2:$D$86,MATCH(D5280,Map!$A$2:$A$86,0),0))</f>
        <v>N/A</v>
      </c>
      <c r="AA5280" t="str">
        <f>INDEX(Map!$E$2:$E$86,MATCH(D5280,Map!$A$2:$A$86,0),0)</f>
        <v>CSR</v>
      </c>
    </row>
    <row r="5281" spans="1:27" x14ac:dyDescent="0.25">
      <c r="A5281" s="1" t="s">
        <v>123</v>
      </c>
      <c r="B5281" s="1" t="s">
        <v>109</v>
      </c>
      <c r="C5281" s="1">
        <v>72</v>
      </c>
      <c r="D5281" s="1" t="s">
        <v>95</v>
      </c>
      <c r="E5281" s="1">
        <v>0</v>
      </c>
      <c r="F5281" s="1">
        <v>0</v>
      </c>
      <c r="G5281" s="1">
        <v>0</v>
      </c>
      <c r="H5281" s="1">
        <v>0</v>
      </c>
      <c r="I5281" s="1" t="s">
        <v>63</v>
      </c>
      <c r="J5281" s="1" t="s">
        <v>63</v>
      </c>
      <c r="K5281" s="1">
        <v>0</v>
      </c>
      <c r="L5281" s="1">
        <v>0</v>
      </c>
      <c r="M5281" s="1">
        <v>0</v>
      </c>
      <c r="N5281" s="1" t="s">
        <v>63</v>
      </c>
      <c r="O5281" s="1">
        <v>0</v>
      </c>
      <c r="P5281" s="1">
        <v>0</v>
      </c>
      <c r="Q5281" s="1">
        <v>0</v>
      </c>
      <c r="R5281" s="1">
        <v>0</v>
      </c>
      <c r="S5281" s="1">
        <v>0</v>
      </c>
      <c r="T5281" s="1">
        <v>0</v>
      </c>
      <c r="U5281" s="3" t="str">
        <f t="shared" si="82"/>
        <v>2017Plan</v>
      </c>
      <c r="V5281" s="2">
        <f>DATE(A5281,INDEX(Map!$H$1:$H$12,MATCH(B5281,Map!$G$1:$G$12,0),0),1)</f>
        <v>44256</v>
      </c>
      <c r="W5281" t="str">
        <f>IF(AND(V5281&gt;=Map!$K$2,V5281&lt;=Map!$L$2),"Base",IF(AND(V5281&gt;=Map!$K$3,V5281&lt;=Map!$L$3),"Fcst","N/A"))</f>
        <v>N/A</v>
      </c>
      <c r="X5281" t="str">
        <f>INDEX(Map!$B$2:$B$86,MATCH(D5281,Map!$A$2:$A$86,0),0)</f>
        <v>N/A</v>
      </c>
      <c r="Y5281" s="7" t="str">
        <f>IF(INDEX(Map!$C$2:$C$86,MATCH(D5281,Map!$A$2:$A$86,0),0)="","N/A",E5281*INDEX(Map!$C$2:$C$86,MATCH(D5281,Map!$A$2:$A$86,0),0))</f>
        <v>N/A</v>
      </c>
      <c r="Z5281" s="7" t="str">
        <f>IF(INDEX(Map!$D$2:$D$86,MATCH(D5281,Map!$A$2:$A$86,0),0)="","N/A",E5281*INDEX(Map!$D$2:$D$86,MATCH(D5281,Map!$A$2:$A$86,0),0))</f>
        <v>N/A</v>
      </c>
      <c r="AA5281" t="str">
        <f>INDEX(Map!$E$2:$E$86,MATCH(D5281,Map!$A$2:$A$86,0),0)</f>
        <v>CSR</v>
      </c>
    </row>
    <row r="5282" spans="1:27" x14ac:dyDescent="0.25">
      <c r="A5282" s="1" t="s">
        <v>123</v>
      </c>
      <c r="B5282" s="1" t="s">
        <v>109</v>
      </c>
      <c r="C5282" s="1">
        <v>73</v>
      </c>
      <c r="D5282" s="1" t="s">
        <v>96</v>
      </c>
      <c r="E5282" s="1">
        <v>0</v>
      </c>
      <c r="F5282" s="1">
        <v>0</v>
      </c>
      <c r="G5282" s="1">
        <v>0</v>
      </c>
      <c r="H5282" s="1">
        <v>0</v>
      </c>
      <c r="I5282" s="1" t="s">
        <v>63</v>
      </c>
      <c r="J5282" s="1" t="s">
        <v>63</v>
      </c>
      <c r="K5282" s="1">
        <v>0</v>
      </c>
      <c r="L5282" s="1">
        <v>0</v>
      </c>
      <c r="M5282" s="1">
        <v>0</v>
      </c>
      <c r="N5282" s="1" t="s">
        <v>63</v>
      </c>
      <c r="O5282" s="1">
        <v>0</v>
      </c>
      <c r="P5282" s="1">
        <v>0</v>
      </c>
      <c r="Q5282" s="1">
        <v>0</v>
      </c>
      <c r="R5282" s="1">
        <v>0</v>
      </c>
      <c r="S5282" s="1">
        <v>0</v>
      </c>
      <c r="T5282" s="1">
        <v>0</v>
      </c>
      <c r="U5282" s="3" t="str">
        <f t="shared" si="82"/>
        <v>2017Plan</v>
      </c>
      <c r="V5282" s="2">
        <f>DATE(A5282,INDEX(Map!$H$1:$H$12,MATCH(B5282,Map!$G$1:$G$12,0),0),1)</f>
        <v>44256</v>
      </c>
      <c r="W5282" t="str">
        <f>IF(AND(V5282&gt;=Map!$K$2,V5282&lt;=Map!$L$2),"Base",IF(AND(V5282&gt;=Map!$K$3,V5282&lt;=Map!$L$3),"Fcst","N/A"))</f>
        <v>N/A</v>
      </c>
      <c r="X5282" t="str">
        <f>INDEX(Map!$B$2:$B$86,MATCH(D5282,Map!$A$2:$A$86,0),0)</f>
        <v>N/A</v>
      </c>
      <c r="Y5282" s="7" t="str">
        <f>IF(INDEX(Map!$C$2:$C$86,MATCH(D5282,Map!$A$2:$A$86,0),0)="","N/A",E5282*INDEX(Map!$C$2:$C$86,MATCH(D5282,Map!$A$2:$A$86,0),0))</f>
        <v>N/A</v>
      </c>
      <c r="Z5282" s="7" t="str">
        <f>IF(INDEX(Map!$D$2:$D$86,MATCH(D5282,Map!$A$2:$A$86,0),0)="","N/A",E5282*INDEX(Map!$D$2:$D$86,MATCH(D5282,Map!$A$2:$A$86,0),0))</f>
        <v>N/A</v>
      </c>
      <c r="AA5282" t="str">
        <f>INDEX(Map!$E$2:$E$86,MATCH(D5282,Map!$A$2:$A$86,0),0)</f>
        <v>CSR</v>
      </c>
    </row>
    <row r="5283" spans="1:27" x14ac:dyDescent="0.25">
      <c r="A5283" s="1" t="s">
        <v>123</v>
      </c>
      <c r="B5283" s="1" t="s">
        <v>109</v>
      </c>
      <c r="C5283" s="1">
        <v>74</v>
      </c>
      <c r="D5283" s="1" t="s">
        <v>97</v>
      </c>
      <c r="E5283" s="1">
        <v>0</v>
      </c>
      <c r="F5283" s="1">
        <v>0</v>
      </c>
      <c r="G5283" s="1">
        <v>0</v>
      </c>
      <c r="H5283" s="1">
        <v>0</v>
      </c>
      <c r="I5283" s="1" t="s">
        <v>63</v>
      </c>
      <c r="J5283" s="1" t="s">
        <v>63</v>
      </c>
      <c r="K5283" s="1">
        <v>0</v>
      </c>
      <c r="L5283" s="1">
        <v>0</v>
      </c>
      <c r="M5283" s="1">
        <v>0</v>
      </c>
      <c r="N5283" s="1" t="s">
        <v>63</v>
      </c>
      <c r="O5283" s="1">
        <v>0</v>
      </c>
      <c r="P5283" s="1">
        <v>0</v>
      </c>
      <c r="Q5283" s="1">
        <v>0</v>
      </c>
      <c r="R5283" s="1">
        <v>0</v>
      </c>
      <c r="S5283" s="1">
        <v>0</v>
      </c>
      <c r="T5283" s="1">
        <v>0</v>
      </c>
      <c r="U5283" s="3" t="str">
        <f t="shared" si="82"/>
        <v>2017Plan</v>
      </c>
      <c r="V5283" s="2">
        <f>DATE(A5283,INDEX(Map!$H$1:$H$12,MATCH(B5283,Map!$G$1:$G$12,0),0),1)</f>
        <v>44256</v>
      </c>
      <c r="W5283" t="str">
        <f>IF(AND(V5283&gt;=Map!$K$2,V5283&lt;=Map!$L$2),"Base",IF(AND(V5283&gt;=Map!$K$3,V5283&lt;=Map!$L$3),"Fcst","N/A"))</f>
        <v>N/A</v>
      </c>
      <c r="X5283" t="str">
        <f>INDEX(Map!$B$2:$B$86,MATCH(D5283,Map!$A$2:$A$86,0),0)</f>
        <v>N/A</v>
      </c>
      <c r="Y5283" s="7" t="str">
        <f>IF(INDEX(Map!$C$2:$C$86,MATCH(D5283,Map!$A$2:$A$86,0),0)="","N/A",E5283*INDEX(Map!$C$2:$C$86,MATCH(D5283,Map!$A$2:$A$86,0),0))</f>
        <v>N/A</v>
      </c>
      <c r="Z5283" s="7" t="str">
        <f>IF(INDEX(Map!$D$2:$D$86,MATCH(D5283,Map!$A$2:$A$86,0),0)="","N/A",E5283*INDEX(Map!$D$2:$D$86,MATCH(D5283,Map!$A$2:$A$86,0),0))</f>
        <v>N/A</v>
      </c>
      <c r="AA5283" t="str">
        <f>INDEX(Map!$E$2:$E$86,MATCH(D5283,Map!$A$2:$A$86,0),0)</f>
        <v>CSR</v>
      </c>
    </row>
    <row r="5284" spans="1:27" x14ac:dyDescent="0.25">
      <c r="A5284" s="1" t="s">
        <v>123</v>
      </c>
      <c r="B5284" s="1" t="s">
        <v>109</v>
      </c>
      <c r="C5284" s="1">
        <v>75</v>
      </c>
      <c r="D5284" s="1" t="s">
        <v>98</v>
      </c>
      <c r="E5284" s="1">
        <v>0</v>
      </c>
      <c r="F5284" s="1">
        <v>0</v>
      </c>
      <c r="G5284" s="1">
        <v>0</v>
      </c>
      <c r="H5284" s="1">
        <v>0</v>
      </c>
      <c r="I5284" s="1" t="s">
        <v>63</v>
      </c>
      <c r="J5284" s="1" t="s">
        <v>63</v>
      </c>
      <c r="K5284" s="1">
        <v>0</v>
      </c>
      <c r="L5284" s="1">
        <v>0</v>
      </c>
      <c r="M5284" s="1">
        <v>0</v>
      </c>
      <c r="N5284" s="1" t="s">
        <v>63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</v>
      </c>
      <c r="U5284" s="3" t="str">
        <f t="shared" si="82"/>
        <v>2017Plan</v>
      </c>
      <c r="V5284" s="2">
        <f>DATE(A5284,INDEX(Map!$H$1:$H$12,MATCH(B5284,Map!$G$1:$G$12,0),0),1)</f>
        <v>44256</v>
      </c>
      <c r="W5284" t="str">
        <f>IF(AND(V5284&gt;=Map!$K$2,V5284&lt;=Map!$L$2),"Base",IF(AND(V5284&gt;=Map!$K$3,V5284&lt;=Map!$L$3),"Fcst","N/A"))</f>
        <v>N/A</v>
      </c>
      <c r="X5284" t="str">
        <f>INDEX(Map!$B$2:$B$86,MATCH(D5284,Map!$A$2:$A$86,0),0)</f>
        <v>N/A</v>
      </c>
      <c r="Y5284" s="7" t="str">
        <f>IF(INDEX(Map!$C$2:$C$86,MATCH(D5284,Map!$A$2:$A$86,0),0)="","N/A",E5284*INDEX(Map!$C$2:$C$86,MATCH(D5284,Map!$A$2:$A$86,0),0))</f>
        <v>N/A</v>
      </c>
      <c r="Z5284" s="7" t="str">
        <f>IF(INDEX(Map!$D$2:$D$86,MATCH(D5284,Map!$A$2:$A$86,0),0)="","N/A",E5284*INDEX(Map!$D$2:$D$86,MATCH(D5284,Map!$A$2:$A$86,0),0))</f>
        <v>N/A</v>
      </c>
      <c r="AA5284" t="str">
        <f>INDEX(Map!$E$2:$E$86,MATCH(D5284,Map!$A$2:$A$86,0),0)</f>
        <v>CSR</v>
      </c>
    </row>
    <row r="5285" spans="1:27" x14ac:dyDescent="0.25">
      <c r="A5285" s="1" t="s">
        <v>123</v>
      </c>
      <c r="B5285" s="1" t="s">
        <v>109</v>
      </c>
      <c r="C5285" s="1">
        <v>76</v>
      </c>
      <c r="D5285" s="1" t="s">
        <v>99</v>
      </c>
      <c r="E5285" s="1">
        <v>0</v>
      </c>
      <c r="F5285" s="1">
        <v>0</v>
      </c>
      <c r="G5285" s="1">
        <v>0</v>
      </c>
      <c r="H5285" s="1">
        <v>0</v>
      </c>
      <c r="I5285" s="1" t="s">
        <v>63</v>
      </c>
      <c r="J5285" s="1" t="s">
        <v>63</v>
      </c>
      <c r="K5285" s="1">
        <v>0</v>
      </c>
      <c r="L5285" s="1">
        <v>0</v>
      </c>
      <c r="M5285" s="1">
        <v>0</v>
      </c>
      <c r="N5285" s="1" t="s">
        <v>63</v>
      </c>
      <c r="O5285" s="1">
        <v>0</v>
      </c>
      <c r="P5285" s="1">
        <v>0</v>
      </c>
      <c r="Q5285" s="1">
        <v>0</v>
      </c>
      <c r="R5285" s="1">
        <v>0</v>
      </c>
      <c r="S5285" s="1">
        <v>0</v>
      </c>
      <c r="T5285" s="1">
        <v>0</v>
      </c>
      <c r="U5285" s="3" t="str">
        <f t="shared" si="82"/>
        <v>2017Plan</v>
      </c>
      <c r="V5285" s="2">
        <f>DATE(A5285,INDEX(Map!$H$1:$H$12,MATCH(B5285,Map!$G$1:$G$12,0),0),1)</f>
        <v>44256</v>
      </c>
      <c r="W5285" t="str">
        <f>IF(AND(V5285&gt;=Map!$K$2,V5285&lt;=Map!$L$2),"Base",IF(AND(V5285&gt;=Map!$K$3,V5285&lt;=Map!$L$3),"Fcst","N/A"))</f>
        <v>N/A</v>
      </c>
      <c r="X5285" t="str">
        <f>INDEX(Map!$B$2:$B$86,MATCH(D5285,Map!$A$2:$A$86,0),0)</f>
        <v>N/A</v>
      </c>
      <c r="Y5285" s="7" t="str">
        <f>IF(INDEX(Map!$C$2:$C$86,MATCH(D5285,Map!$A$2:$A$86,0),0)="","N/A",E5285*INDEX(Map!$C$2:$C$86,MATCH(D5285,Map!$A$2:$A$86,0),0))</f>
        <v>N/A</v>
      </c>
      <c r="Z5285" s="7" t="str">
        <f>IF(INDEX(Map!$D$2:$D$86,MATCH(D5285,Map!$A$2:$A$86,0),0)="","N/A",E5285*INDEX(Map!$D$2:$D$86,MATCH(D5285,Map!$A$2:$A$86,0),0))</f>
        <v>N/A</v>
      </c>
      <c r="AA5285" t="str">
        <f>INDEX(Map!$E$2:$E$86,MATCH(D5285,Map!$A$2:$A$86,0),0)</f>
        <v>CSR</v>
      </c>
    </row>
    <row r="5286" spans="1:27" x14ac:dyDescent="0.25">
      <c r="A5286" s="1" t="s">
        <v>123</v>
      </c>
      <c r="B5286" s="1" t="s">
        <v>109</v>
      </c>
      <c r="C5286" s="1">
        <v>77</v>
      </c>
      <c r="D5286" s="1" t="s">
        <v>100</v>
      </c>
      <c r="E5286" s="1">
        <v>0</v>
      </c>
      <c r="F5286" s="1">
        <v>0</v>
      </c>
      <c r="G5286" s="1">
        <v>0</v>
      </c>
      <c r="H5286" s="1">
        <v>0</v>
      </c>
      <c r="I5286" s="1" t="s">
        <v>63</v>
      </c>
      <c r="J5286" s="1" t="s">
        <v>63</v>
      </c>
      <c r="K5286" s="1">
        <v>0</v>
      </c>
      <c r="L5286" s="1">
        <v>0</v>
      </c>
      <c r="M5286" s="1">
        <v>0</v>
      </c>
      <c r="N5286" s="1" t="s">
        <v>63</v>
      </c>
      <c r="O5286" s="1">
        <v>0</v>
      </c>
      <c r="P5286" s="1">
        <v>0</v>
      </c>
      <c r="Q5286" s="1">
        <v>0</v>
      </c>
      <c r="R5286" s="1">
        <v>0</v>
      </c>
      <c r="S5286" s="1">
        <v>0</v>
      </c>
      <c r="T5286" s="1">
        <v>0</v>
      </c>
      <c r="U5286" s="3" t="str">
        <f t="shared" si="82"/>
        <v>2017Plan</v>
      </c>
      <c r="V5286" s="2">
        <f>DATE(A5286,INDEX(Map!$H$1:$H$12,MATCH(B5286,Map!$G$1:$G$12,0),0),1)</f>
        <v>44256</v>
      </c>
      <c r="W5286" t="str">
        <f>IF(AND(V5286&gt;=Map!$K$2,V5286&lt;=Map!$L$2),"Base",IF(AND(V5286&gt;=Map!$K$3,V5286&lt;=Map!$L$3),"Fcst","N/A"))</f>
        <v>N/A</v>
      </c>
      <c r="X5286" t="str">
        <f>INDEX(Map!$B$2:$B$86,MATCH(D5286,Map!$A$2:$A$86,0),0)</f>
        <v>N/A</v>
      </c>
      <c r="Y5286" s="7" t="str">
        <f>IF(INDEX(Map!$C$2:$C$86,MATCH(D5286,Map!$A$2:$A$86,0),0)="","N/A",E5286*INDEX(Map!$C$2:$C$86,MATCH(D5286,Map!$A$2:$A$86,0),0))</f>
        <v>N/A</v>
      </c>
      <c r="Z5286" s="7" t="str">
        <f>IF(INDEX(Map!$D$2:$D$86,MATCH(D5286,Map!$A$2:$A$86,0),0)="","N/A",E5286*INDEX(Map!$D$2:$D$86,MATCH(D5286,Map!$A$2:$A$86,0),0))</f>
        <v>N/A</v>
      </c>
      <c r="AA5286" t="str">
        <f>INDEX(Map!$E$2:$E$86,MATCH(D5286,Map!$A$2:$A$86,0),0)</f>
        <v>CSR</v>
      </c>
    </row>
    <row r="5287" spans="1:27" x14ac:dyDescent="0.25">
      <c r="A5287" s="1" t="s">
        <v>123</v>
      </c>
      <c r="B5287" s="1" t="s">
        <v>109</v>
      </c>
      <c r="C5287" s="1">
        <v>78</v>
      </c>
      <c r="D5287" s="1" t="s">
        <v>101</v>
      </c>
      <c r="E5287" s="1">
        <v>0</v>
      </c>
      <c r="F5287" s="1">
        <v>0</v>
      </c>
      <c r="G5287" s="1">
        <v>0</v>
      </c>
      <c r="H5287" s="1">
        <v>0</v>
      </c>
      <c r="I5287" s="1" t="s">
        <v>63</v>
      </c>
      <c r="J5287" s="1" t="s">
        <v>63</v>
      </c>
      <c r="K5287" s="1">
        <v>0</v>
      </c>
      <c r="L5287" s="1">
        <v>0</v>
      </c>
      <c r="M5287" s="1">
        <v>0</v>
      </c>
      <c r="N5287" s="1" t="s">
        <v>63</v>
      </c>
      <c r="O5287" s="1">
        <v>0</v>
      </c>
      <c r="P5287" s="1">
        <v>0</v>
      </c>
      <c r="Q5287" s="1">
        <v>0</v>
      </c>
      <c r="R5287" s="1">
        <v>0</v>
      </c>
      <c r="S5287" s="1">
        <v>0</v>
      </c>
      <c r="T5287" s="1">
        <v>0</v>
      </c>
      <c r="U5287" s="3" t="str">
        <f t="shared" si="82"/>
        <v>2017Plan</v>
      </c>
      <c r="V5287" s="2">
        <f>DATE(A5287,INDEX(Map!$H$1:$H$12,MATCH(B5287,Map!$G$1:$G$12,0),0),1)</f>
        <v>44256</v>
      </c>
      <c r="W5287" t="str">
        <f>IF(AND(V5287&gt;=Map!$K$2,V5287&lt;=Map!$L$2),"Base",IF(AND(V5287&gt;=Map!$K$3,V5287&lt;=Map!$L$3),"Fcst","N/A"))</f>
        <v>N/A</v>
      </c>
      <c r="X5287" t="str">
        <f>INDEX(Map!$B$2:$B$86,MATCH(D5287,Map!$A$2:$A$86,0),0)</f>
        <v>N/A</v>
      </c>
      <c r="Y5287" s="7" t="str">
        <f>IF(INDEX(Map!$C$2:$C$86,MATCH(D5287,Map!$A$2:$A$86,0),0)="","N/A",E5287*INDEX(Map!$C$2:$C$86,MATCH(D5287,Map!$A$2:$A$86,0),0))</f>
        <v>N/A</v>
      </c>
      <c r="Z5287" s="7" t="str">
        <f>IF(INDEX(Map!$D$2:$D$86,MATCH(D5287,Map!$A$2:$A$86,0),0)="","N/A",E5287*INDEX(Map!$D$2:$D$86,MATCH(D5287,Map!$A$2:$A$86,0),0))</f>
        <v>N/A</v>
      </c>
      <c r="AA5287" t="str">
        <f>INDEX(Map!$E$2:$E$86,MATCH(D5287,Map!$A$2:$A$86,0),0)</f>
        <v>CSR</v>
      </c>
    </row>
    <row r="5288" spans="1:27" x14ac:dyDescent="0.25">
      <c r="A5288" s="1" t="s">
        <v>123</v>
      </c>
      <c r="B5288" s="1" t="s">
        <v>109</v>
      </c>
      <c r="C5288" s="1">
        <v>79</v>
      </c>
      <c r="D5288" s="1" t="s">
        <v>102</v>
      </c>
      <c r="E5288" s="1">
        <v>0</v>
      </c>
      <c r="F5288" s="1">
        <v>0</v>
      </c>
      <c r="G5288" s="1">
        <v>0</v>
      </c>
      <c r="H5288" s="1">
        <v>0</v>
      </c>
      <c r="I5288" s="1" t="s">
        <v>63</v>
      </c>
      <c r="J5288" s="1" t="s">
        <v>63</v>
      </c>
      <c r="K5288" s="1">
        <v>0</v>
      </c>
      <c r="L5288" s="1">
        <v>0</v>
      </c>
      <c r="M5288" s="1">
        <v>0</v>
      </c>
      <c r="N5288" s="1" t="s">
        <v>63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</v>
      </c>
      <c r="U5288" s="3" t="str">
        <f t="shared" si="82"/>
        <v>2017Plan</v>
      </c>
      <c r="V5288" s="2">
        <f>DATE(A5288,INDEX(Map!$H$1:$H$12,MATCH(B5288,Map!$G$1:$G$12,0),0),1)</f>
        <v>44256</v>
      </c>
      <c r="W5288" t="str">
        <f>IF(AND(V5288&gt;=Map!$K$2,V5288&lt;=Map!$L$2),"Base",IF(AND(V5288&gt;=Map!$K$3,V5288&lt;=Map!$L$3),"Fcst","N/A"))</f>
        <v>N/A</v>
      </c>
      <c r="X5288" t="str">
        <f>INDEX(Map!$B$2:$B$86,MATCH(D5288,Map!$A$2:$A$86,0),0)</f>
        <v>N/A</v>
      </c>
      <c r="Y5288" s="7" t="str">
        <f>IF(INDEX(Map!$C$2:$C$86,MATCH(D5288,Map!$A$2:$A$86,0),0)="","N/A",E5288*INDEX(Map!$C$2:$C$86,MATCH(D5288,Map!$A$2:$A$86,0),0))</f>
        <v>N/A</v>
      </c>
      <c r="Z5288" s="7" t="str">
        <f>IF(INDEX(Map!$D$2:$D$86,MATCH(D5288,Map!$A$2:$A$86,0),0)="","N/A",E5288*INDEX(Map!$D$2:$D$86,MATCH(D5288,Map!$A$2:$A$86,0),0))</f>
        <v>N/A</v>
      </c>
      <c r="AA5288" t="str">
        <f>INDEX(Map!$E$2:$E$86,MATCH(D5288,Map!$A$2:$A$86,0),0)</f>
        <v>CSR</v>
      </c>
    </row>
    <row r="5289" spans="1:27" x14ac:dyDescent="0.25">
      <c r="A5289" s="1" t="s">
        <v>123</v>
      </c>
      <c r="B5289" s="1" t="s">
        <v>109</v>
      </c>
      <c r="C5289" s="1">
        <v>80</v>
      </c>
      <c r="D5289" s="1" t="s">
        <v>103</v>
      </c>
      <c r="E5289" s="1">
        <v>0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0</v>
      </c>
      <c r="U5289" s="3" t="str">
        <f t="shared" si="82"/>
        <v>2017Plan</v>
      </c>
      <c r="V5289" s="2">
        <f>DATE(A5289,INDEX(Map!$H$1:$H$12,MATCH(B5289,Map!$G$1:$G$12,0),0),1)</f>
        <v>44256</v>
      </c>
      <c r="W5289" t="str">
        <f>IF(AND(V5289&gt;=Map!$K$2,V5289&lt;=Map!$L$2),"Base",IF(AND(V5289&gt;=Map!$K$3,V5289&lt;=Map!$L$3),"Fcst","N/A"))</f>
        <v>N/A</v>
      </c>
      <c r="X5289" t="str">
        <f>INDEX(Map!$B$2:$B$86,MATCH(D5289,Map!$A$2:$A$86,0),0)</f>
        <v>N/A</v>
      </c>
      <c r="Y5289" s="7" t="str">
        <f>IF(INDEX(Map!$C$2:$C$86,MATCH(D5289,Map!$A$2:$A$86,0),0)="","N/A",E5289*INDEX(Map!$C$2:$C$86,MATCH(D5289,Map!$A$2:$A$86,0),0))</f>
        <v>N/A</v>
      </c>
      <c r="Z5289" s="7" t="str">
        <f>IF(INDEX(Map!$D$2:$D$86,MATCH(D5289,Map!$A$2:$A$86,0),0)="","N/A",E5289*INDEX(Map!$D$2:$D$86,MATCH(D5289,Map!$A$2:$A$86,0),0))</f>
        <v>N/A</v>
      </c>
      <c r="AA5289" t="str">
        <f>INDEX(Map!$E$2:$E$86,MATCH(D5289,Map!$A$2:$A$86,0),0)</f>
        <v>NGCC</v>
      </c>
    </row>
    <row r="5290" spans="1:27" x14ac:dyDescent="0.25">
      <c r="A5290" s="1" t="s">
        <v>123</v>
      </c>
      <c r="B5290" s="1" t="s">
        <v>109</v>
      </c>
      <c r="C5290" s="1">
        <v>81</v>
      </c>
      <c r="D5290" s="1" t="s">
        <v>104</v>
      </c>
      <c r="E5290" s="1">
        <v>0</v>
      </c>
      <c r="F5290" s="1">
        <v>0</v>
      </c>
      <c r="G5290" s="1">
        <v>0</v>
      </c>
      <c r="H5290" s="1">
        <v>0</v>
      </c>
      <c r="I5290" s="1">
        <v>0</v>
      </c>
      <c r="J5290" s="1">
        <v>0</v>
      </c>
      <c r="K5290" s="1">
        <v>0</v>
      </c>
      <c r="L5290" s="1">
        <v>0</v>
      </c>
      <c r="M5290" s="1">
        <v>0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</v>
      </c>
      <c r="U5290" s="3" t="str">
        <f t="shared" si="82"/>
        <v>2017Plan</v>
      </c>
      <c r="V5290" s="2">
        <f>DATE(A5290,INDEX(Map!$H$1:$H$12,MATCH(B5290,Map!$G$1:$G$12,0),0),1)</f>
        <v>44256</v>
      </c>
      <c r="W5290" t="str">
        <f>IF(AND(V5290&gt;=Map!$K$2,V5290&lt;=Map!$L$2),"Base",IF(AND(V5290&gt;=Map!$K$3,V5290&lt;=Map!$L$3),"Fcst","N/A"))</f>
        <v>N/A</v>
      </c>
      <c r="X5290" t="str">
        <f>INDEX(Map!$B$2:$B$86,MATCH(D5290,Map!$A$2:$A$86,0),0)</f>
        <v>N/A</v>
      </c>
      <c r="Y5290" s="7" t="str">
        <f>IF(INDEX(Map!$C$2:$C$86,MATCH(D5290,Map!$A$2:$A$86,0),0)="","N/A",E5290*INDEX(Map!$C$2:$C$86,MATCH(D5290,Map!$A$2:$A$86,0),0))</f>
        <v>N/A</v>
      </c>
      <c r="Z5290" s="7" t="str">
        <f>IF(INDEX(Map!$D$2:$D$86,MATCH(D5290,Map!$A$2:$A$86,0),0)="","N/A",E5290*INDEX(Map!$D$2:$D$86,MATCH(D5290,Map!$A$2:$A$86,0),0))</f>
        <v>N/A</v>
      </c>
      <c r="AA5290" t="str">
        <f>INDEX(Map!$E$2:$E$86,MATCH(D5290,Map!$A$2:$A$86,0),0)</f>
        <v>NGCC</v>
      </c>
    </row>
    <row r="5291" spans="1:27" x14ac:dyDescent="0.25">
      <c r="A5291" s="1" t="s">
        <v>123</v>
      </c>
      <c r="B5291" s="1" t="s">
        <v>109</v>
      </c>
      <c r="C5291" s="1">
        <v>82</v>
      </c>
      <c r="D5291" s="1" t="s">
        <v>105</v>
      </c>
      <c r="E5291" s="1">
        <v>0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S5291" s="1">
        <v>0</v>
      </c>
      <c r="T5291" s="1">
        <v>0</v>
      </c>
      <c r="U5291" s="3" t="str">
        <f t="shared" si="82"/>
        <v>2017Plan</v>
      </c>
      <c r="V5291" s="2">
        <f>DATE(A5291,INDEX(Map!$H$1:$H$12,MATCH(B5291,Map!$G$1:$G$12,0),0),1)</f>
        <v>44256</v>
      </c>
      <c r="W5291" t="str">
        <f>IF(AND(V5291&gt;=Map!$K$2,V5291&lt;=Map!$L$2),"Base",IF(AND(V5291&gt;=Map!$K$3,V5291&lt;=Map!$L$3),"Fcst","N/A"))</f>
        <v>N/A</v>
      </c>
      <c r="X5291" t="str">
        <f>INDEX(Map!$B$2:$B$86,MATCH(D5291,Map!$A$2:$A$86,0),0)</f>
        <v>N/A</v>
      </c>
      <c r="Y5291" s="7" t="str">
        <f>IF(INDEX(Map!$C$2:$C$86,MATCH(D5291,Map!$A$2:$A$86,0),0)="","N/A",E5291*INDEX(Map!$C$2:$C$86,MATCH(D5291,Map!$A$2:$A$86,0),0))</f>
        <v>N/A</v>
      </c>
      <c r="Z5291" s="7" t="str">
        <f>IF(INDEX(Map!$D$2:$D$86,MATCH(D5291,Map!$A$2:$A$86,0),0)="","N/A",E5291*INDEX(Map!$D$2:$D$86,MATCH(D5291,Map!$A$2:$A$86,0),0))</f>
        <v>N/A</v>
      </c>
      <c r="AA5291" t="str">
        <f>INDEX(Map!$E$2:$E$86,MATCH(D5291,Map!$A$2:$A$86,0),0)</f>
        <v>NGCC</v>
      </c>
    </row>
    <row r="5292" spans="1:27" x14ac:dyDescent="0.25">
      <c r="A5292" s="1" t="s">
        <v>123</v>
      </c>
      <c r="B5292" s="1" t="s">
        <v>109</v>
      </c>
      <c r="C5292" s="1">
        <v>83</v>
      </c>
      <c r="D5292" s="1" t="s">
        <v>106</v>
      </c>
      <c r="E5292" s="1">
        <v>0</v>
      </c>
      <c r="F5292" s="1">
        <v>0</v>
      </c>
      <c r="G5292" s="1">
        <v>0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S5292" s="1">
        <v>0</v>
      </c>
      <c r="T5292" s="1">
        <v>0</v>
      </c>
      <c r="U5292" s="3" t="str">
        <f t="shared" si="82"/>
        <v>2017Plan</v>
      </c>
      <c r="V5292" s="2">
        <f>DATE(A5292,INDEX(Map!$H$1:$H$12,MATCH(B5292,Map!$G$1:$G$12,0),0),1)</f>
        <v>44256</v>
      </c>
      <c r="W5292" t="str">
        <f>IF(AND(V5292&gt;=Map!$K$2,V5292&lt;=Map!$L$2),"Base",IF(AND(V5292&gt;=Map!$K$3,V5292&lt;=Map!$L$3),"Fcst","N/A"))</f>
        <v>N/A</v>
      </c>
      <c r="X5292" t="str">
        <f>INDEX(Map!$B$2:$B$86,MATCH(D5292,Map!$A$2:$A$86,0),0)</f>
        <v>N/A</v>
      </c>
      <c r="Y5292" s="7" t="str">
        <f>IF(INDEX(Map!$C$2:$C$86,MATCH(D5292,Map!$A$2:$A$86,0),0)="","N/A",E5292*INDEX(Map!$C$2:$C$86,MATCH(D5292,Map!$A$2:$A$86,0),0))</f>
        <v>N/A</v>
      </c>
      <c r="Z5292" s="7" t="str">
        <f>IF(INDEX(Map!$D$2:$D$86,MATCH(D5292,Map!$A$2:$A$86,0),0)="","N/A",E5292*INDEX(Map!$D$2:$D$86,MATCH(D5292,Map!$A$2:$A$86,0),0))</f>
        <v>N/A</v>
      </c>
      <c r="AA5292" t="str">
        <f>INDEX(Map!$E$2:$E$86,MATCH(D5292,Map!$A$2:$A$86,0),0)</f>
        <v>NGCC</v>
      </c>
    </row>
    <row r="5293" spans="1:27" x14ac:dyDescent="0.25">
      <c r="A5293" s="1" t="s">
        <v>123</v>
      </c>
      <c r="B5293" s="1" t="s">
        <v>109</v>
      </c>
      <c r="C5293" s="1">
        <v>84</v>
      </c>
      <c r="D5293" s="1" t="s">
        <v>107</v>
      </c>
      <c r="E5293" s="1">
        <v>0</v>
      </c>
      <c r="F5293" s="1">
        <v>0</v>
      </c>
      <c r="G5293" s="1">
        <v>0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S5293" s="1">
        <v>0</v>
      </c>
      <c r="T5293" s="1">
        <v>0</v>
      </c>
      <c r="U5293" s="3" t="str">
        <f t="shared" si="82"/>
        <v>2017Plan</v>
      </c>
      <c r="V5293" s="2">
        <f>DATE(A5293,INDEX(Map!$H$1:$H$12,MATCH(B5293,Map!$G$1:$G$12,0),0),1)</f>
        <v>44256</v>
      </c>
      <c r="W5293" t="str">
        <f>IF(AND(V5293&gt;=Map!$K$2,V5293&lt;=Map!$L$2),"Base",IF(AND(V5293&gt;=Map!$K$3,V5293&lt;=Map!$L$3),"Fcst","N/A"))</f>
        <v>N/A</v>
      </c>
      <c r="X5293" t="str">
        <f>INDEX(Map!$B$2:$B$86,MATCH(D5293,Map!$A$2:$A$86,0),0)</f>
        <v>Bluegrass/EKPC</v>
      </c>
      <c r="Y5293" s="7" t="str">
        <f>IF(INDEX(Map!$C$2:$C$86,MATCH(D5293,Map!$A$2:$A$86,0),0)="","N/A",E5293*INDEX(Map!$C$2:$C$86,MATCH(D5293,Map!$A$2:$A$86,0),0))</f>
        <v>N/A</v>
      </c>
      <c r="Z5293" s="7">
        <f>IF(INDEX(Map!$D$2:$D$86,MATCH(D5293,Map!$A$2:$A$86,0),0)="","N/A",E5293*INDEX(Map!$D$2:$D$86,MATCH(D5293,Map!$A$2:$A$86,0),0))</f>
        <v>0</v>
      </c>
      <c r="AA5293" t="str">
        <f>INDEX(Map!$E$2:$E$86,MATCH(D5293,Map!$A$2:$A$86,0),0)</f>
        <v>SCCT</v>
      </c>
    </row>
    <row r="5294" spans="1:27" x14ac:dyDescent="0.25">
      <c r="A5294" s="1" t="s">
        <v>123</v>
      </c>
      <c r="B5294" s="1" t="s">
        <v>110</v>
      </c>
      <c r="C5294" s="1">
        <v>1</v>
      </c>
      <c r="D5294" s="1" t="s">
        <v>23</v>
      </c>
      <c r="E5294" s="1">
        <v>6.2</v>
      </c>
      <c r="F5294" s="1">
        <v>0</v>
      </c>
      <c r="G5294" s="1">
        <v>8.1</v>
      </c>
      <c r="H5294" s="1">
        <v>1</v>
      </c>
      <c r="I5294" s="1">
        <v>72.7</v>
      </c>
      <c r="J5294" s="1">
        <v>11650</v>
      </c>
      <c r="K5294" s="1">
        <v>151</v>
      </c>
      <c r="L5294" s="1">
        <v>283.7</v>
      </c>
      <c r="M5294" s="1">
        <v>206</v>
      </c>
      <c r="N5294" s="1">
        <v>1</v>
      </c>
      <c r="O5294" s="1">
        <v>19</v>
      </c>
      <c r="P5294" s="1">
        <v>0</v>
      </c>
      <c r="Q5294" s="1">
        <v>19</v>
      </c>
      <c r="R5294" s="1">
        <v>36.119999999999997</v>
      </c>
      <c r="S5294" s="1">
        <v>39.1</v>
      </c>
      <c r="T5294" s="1">
        <v>244</v>
      </c>
      <c r="U5294" s="3" t="str">
        <f t="shared" si="82"/>
        <v>2017Plan</v>
      </c>
      <c r="V5294" s="2">
        <f>DATE(A5294,INDEX(Map!$H$1:$H$12,MATCH(B5294,Map!$G$1:$G$12,0),0),1)</f>
        <v>44287</v>
      </c>
      <c r="W5294" t="str">
        <f>IF(AND(V5294&gt;=Map!$K$2,V5294&lt;=Map!$L$2),"Base",IF(AND(V5294&gt;=Map!$K$3,V5294&lt;=Map!$L$3),"Fcst","N/A"))</f>
        <v>N/A</v>
      </c>
      <c r="X5294" t="str">
        <f>INDEX(Map!$B$2:$B$86,MATCH(D5294,Map!$A$2:$A$86,0),0)</f>
        <v>Brown 1</v>
      </c>
      <c r="Y5294" s="7">
        <f>IF(INDEX(Map!$C$2:$C$86,MATCH(D5294,Map!$A$2:$A$86,0),0)="","N/A",E5294*INDEX(Map!$C$2:$C$86,MATCH(D5294,Map!$A$2:$A$86,0),0))</f>
        <v>6.2</v>
      </c>
      <c r="Z5294" s="7" t="str">
        <f>IF(INDEX(Map!$D$2:$D$86,MATCH(D5294,Map!$A$2:$A$86,0),0)="","N/A",E5294*INDEX(Map!$D$2:$D$86,MATCH(D5294,Map!$A$2:$A$86,0),0))</f>
        <v>N/A</v>
      </c>
      <c r="AA5294" t="str">
        <f>INDEX(Map!$E$2:$E$86,MATCH(D5294,Map!$A$2:$A$86,0),0)</f>
        <v>Coal</v>
      </c>
    </row>
    <row r="5295" spans="1:27" x14ac:dyDescent="0.25">
      <c r="A5295" s="1" t="s">
        <v>123</v>
      </c>
      <c r="B5295" s="1" t="s">
        <v>110</v>
      </c>
      <c r="C5295" s="1">
        <v>2</v>
      </c>
      <c r="D5295" s="1" t="s">
        <v>24</v>
      </c>
      <c r="E5295" s="1">
        <v>22.1</v>
      </c>
      <c r="F5295" s="1">
        <v>0</v>
      </c>
      <c r="G5295" s="1">
        <v>18.3</v>
      </c>
      <c r="H5295" s="1">
        <v>4</v>
      </c>
      <c r="I5295" s="1">
        <v>239.6</v>
      </c>
      <c r="J5295" s="1">
        <v>10866</v>
      </c>
      <c r="K5295" s="1">
        <v>328</v>
      </c>
      <c r="L5295" s="1">
        <v>283.7</v>
      </c>
      <c r="M5295" s="1">
        <v>680</v>
      </c>
      <c r="N5295" s="1">
        <v>3</v>
      </c>
      <c r="O5295" s="1">
        <v>55</v>
      </c>
      <c r="P5295" s="1">
        <v>0</v>
      </c>
      <c r="Q5295" s="1">
        <v>51</v>
      </c>
      <c r="R5295" s="1">
        <v>33.14</v>
      </c>
      <c r="S5295" s="1">
        <v>35.64</v>
      </c>
      <c r="T5295" s="1">
        <v>786</v>
      </c>
      <c r="U5295" s="3" t="str">
        <f t="shared" si="82"/>
        <v>2017Plan</v>
      </c>
      <c r="V5295" s="2">
        <f>DATE(A5295,INDEX(Map!$H$1:$H$12,MATCH(B5295,Map!$G$1:$G$12,0),0),1)</f>
        <v>44287</v>
      </c>
      <c r="W5295" t="str">
        <f>IF(AND(V5295&gt;=Map!$K$2,V5295&lt;=Map!$L$2),"Base",IF(AND(V5295&gt;=Map!$K$3,V5295&lt;=Map!$L$3),"Fcst","N/A"))</f>
        <v>N/A</v>
      </c>
      <c r="X5295" t="str">
        <f>INDEX(Map!$B$2:$B$86,MATCH(D5295,Map!$A$2:$A$86,0),0)</f>
        <v>Brown 2</v>
      </c>
      <c r="Y5295" s="7">
        <f>IF(INDEX(Map!$C$2:$C$86,MATCH(D5295,Map!$A$2:$A$86,0),0)="","N/A",E5295*INDEX(Map!$C$2:$C$86,MATCH(D5295,Map!$A$2:$A$86,0),0))</f>
        <v>22.1</v>
      </c>
      <c r="Z5295" s="7" t="str">
        <f>IF(INDEX(Map!$D$2:$D$86,MATCH(D5295,Map!$A$2:$A$86,0),0)="","N/A",E5295*INDEX(Map!$D$2:$D$86,MATCH(D5295,Map!$A$2:$A$86,0),0))</f>
        <v>N/A</v>
      </c>
      <c r="AA5295" t="str">
        <f>INDEX(Map!$E$2:$E$86,MATCH(D5295,Map!$A$2:$A$86,0),0)</f>
        <v>Coal</v>
      </c>
    </row>
    <row r="5296" spans="1:27" x14ac:dyDescent="0.25">
      <c r="A5296" s="1" t="s">
        <v>123</v>
      </c>
      <c r="B5296" s="1" t="s">
        <v>110</v>
      </c>
      <c r="C5296" s="1">
        <v>3</v>
      </c>
      <c r="D5296" s="1" t="s">
        <v>25</v>
      </c>
      <c r="E5296" s="1">
        <v>41.7</v>
      </c>
      <c r="F5296" s="1">
        <v>0</v>
      </c>
      <c r="G5296" s="1">
        <v>14.1</v>
      </c>
      <c r="H5296" s="1">
        <v>4</v>
      </c>
      <c r="I5296" s="1">
        <v>508.3</v>
      </c>
      <c r="J5296" s="1">
        <v>12180</v>
      </c>
      <c r="K5296" s="1">
        <v>268</v>
      </c>
      <c r="L5296" s="1">
        <v>283.7</v>
      </c>
      <c r="M5296" s="1">
        <v>1442</v>
      </c>
      <c r="N5296" s="1">
        <v>4</v>
      </c>
      <c r="O5296" s="1">
        <v>88</v>
      </c>
      <c r="P5296" s="1">
        <v>0</v>
      </c>
      <c r="Q5296" s="1">
        <v>132</v>
      </c>
      <c r="R5296" s="1">
        <v>37.729999999999997</v>
      </c>
      <c r="S5296" s="1">
        <v>39.85</v>
      </c>
      <c r="T5296" s="1">
        <v>1663</v>
      </c>
      <c r="U5296" s="3" t="str">
        <f t="shared" si="82"/>
        <v>2017Plan</v>
      </c>
      <c r="V5296" s="2">
        <f>DATE(A5296,INDEX(Map!$H$1:$H$12,MATCH(B5296,Map!$G$1:$G$12,0),0),1)</f>
        <v>44287</v>
      </c>
      <c r="W5296" t="str">
        <f>IF(AND(V5296&gt;=Map!$K$2,V5296&lt;=Map!$L$2),"Base",IF(AND(V5296&gt;=Map!$K$3,V5296&lt;=Map!$L$3),"Fcst","N/A"))</f>
        <v>N/A</v>
      </c>
      <c r="X5296" t="str">
        <f>INDEX(Map!$B$2:$B$86,MATCH(D5296,Map!$A$2:$A$86,0),0)</f>
        <v>Brown 3</v>
      </c>
      <c r="Y5296" s="7">
        <f>IF(INDEX(Map!$C$2:$C$86,MATCH(D5296,Map!$A$2:$A$86,0),0)="","N/A",E5296*INDEX(Map!$C$2:$C$86,MATCH(D5296,Map!$A$2:$A$86,0),0))</f>
        <v>41.7</v>
      </c>
      <c r="Z5296" s="7" t="str">
        <f>IF(INDEX(Map!$D$2:$D$86,MATCH(D5296,Map!$A$2:$A$86,0),0)="","N/A",E5296*INDEX(Map!$D$2:$D$86,MATCH(D5296,Map!$A$2:$A$86,0),0))</f>
        <v>N/A</v>
      </c>
      <c r="AA5296" t="str">
        <f>INDEX(Map!$E$2:$E$86,MATCH(D5296,Map!$A$2:$A$86,0),0)</f>
        <v>Coal</v>
      </c>
    </row>
    <row r="5297" spans="1:27" x14ac:dyDescent="0.25">
      <c r="A5297" s="1" t="s">
        <v>123</v>
      </c>
      <c r="B5297" s="1" t="s">
        <v>110</v>
      </c>
      <c r="C5297" s="1">
        <v>4</v>
      </c>
      <c r="D5297" s="1" t="s">
        <v>26</v>
      </c>
      <c r="E5297" s="1">
        <v>146.6</v>
      </c>
      <c r="F5297" s="1">
        <v>0</v>
      </c>
      <c r="G5297" s="1">
        <v>42.9</v>
      </c>
      <c r="H5297" s="1">
        <v>1</v>
      </c>
      <c r="I5297" s="1">
        <v>1537.2</v>
      </c>
      <c r="J5297" s="1">
        <v>10488</v>
      </c>
      <c r="K5297" s="1">
        <v>364</v>
      </c>
      <c r="L5297" s="1">
        <v>210.8</v>
      </c>
      <c r="M5297" s="1">
        <v>3240</v>
      </c>
      <c r="N5297" s="1">
        <v>1</v>
      </c>
      <c r="O5297" s="1">
        <v>22</v>
      </c>
      <c r="P5297" s="1">
        <v>0</v>
      </c>
      <c r="Q5297" s="1">
        <v>308</v>
      </c>
      <c r="R5297" s="1">
        <v>24.21</v>
      </c>
      <c r="S5297" s="1">
        <v>24.36</v>
      </c>
      <c r="T5297" s="1">
        <v>3570</v>
      </c>
      <c r="U5297" s="3" t="str">
        <f t="shared" si="82"/>
        <v>2017Plan</v>
      </c>
      <c r="V5297" s="2">
        <f>DATE(A5297,INDEX(Map!$H$1:$H$12,MATCH(B5297,Map!$G$1:$G$12,0),0),1)</f>
        <v>44287</v>
      </c>
      <c r="W5297" t="str">
        <f>IF(AND(V5297&gt;=Map!$K$2,V5297&lt;=Map!$L$2),"Base",IF(AND(V5297&gt;=Map!$K$3,V5297&lt;=Map!$L$3),"Fcst","N/A"))</f>
        <v>N/A</v>
      </c>
      <c r="X5297" t="str">
        <f>INDEX(Map!$B$2:$B$86,MATCH(D5297,Map!$A$2:$A$86,0),0)</f>
        <v>Ghent 1</v>
      </c>
      <c r="Y5297" s="7">
        <f>IF(INDEX(Map!$C$2:$C$86,MATCH(D5297,Map!$A$2:$A$86,0),0)="","N/A",E5297*INDEX(Map!$C$2:$C$86,MATCH(D5297,Map!$A$2:$A$86,0),0))</f>
        <v>146.6</v>
      </c>
      <c r="Z5297" s="7" t="str">
        <f>IF(INDEX(Map!$D$2:$D$86,MATCH(D5297,Map!$A$2:$A$86,0),0)="","N/A",E5297*INDEX(Map!$D$2:$D$86,MATCH(D5297,Map!$A$2:$A$86,0),0))</f>
        <v>N/A</v>
      </c>
      <c r="AA5297" t="str">
        <f>INDEX(Map!$E$2:$E$86,MATCH(D5297,Map!$A$2:$A$86,0),0)</f>
        <v>Coal</v>
      </c>
    </row>
    <row r="5298" spans="1:27" x14ac:dyDescent="0.25">
      <c r="A5298" s="1" t="s">
        <v>123</v>
      </c>
      <c r="B5298" s="1" t="s">
        <v>110</v>
      </c>
      <c r="C5298" s="1">
        <v>5</v>
      </c>
      <c r="D5298" s="1" t="s">
        <v>27</v>
      </c>
      <c r="E5298" s="1">
        <v>275.2</v>
      </c>
      <c r="F5298" s="1">
        <v>0</v>
      </c>
      <c r="G5298" s="1">
        <v>79</v>
      </c>
      <c r="H5298" s="1">
        <v>2</v>
      </c>
      <c r="I5298" s="1">
        <v>2851.5</v>
      </c>
      <c r="J5298" s="1">
        <v>10360</v>
      </c>
      <c r="K5298" s="1">
        <v>679</v>
      </c>
      <c r="L5298" s="1">
        <v>210.8</v>
      </c>
      <c r="M5298" s="1">
        <v>6011</v>
      </c>
      <c r="N5298" s="1">
        <v>2</v>
      </c>
      <c r="O5298" s="1">
        <v>39</v>
      </c>
      <c r="P5298" s="1">
        <v>0</v>
      </c>
      <c r="Q5298" s="1">
        <v>338</v>
      </c>
      <c r="R5298" s="1">
        <v>23.07</v>
      </c>
      <c r="S5298" s="1">
        <v>23.21</v>
      </c>
      <c r="T5298" s="1">
        <v>6387</v>
      </c>
      <c r="U5298" s="3" t="str">
        <f t="shared" si="82"/>
        <v>2017Plan</v>
      </c>
      <c r="V5298" s="2">
        <f>DATE(A5298,INDEX(Map!$H$1:$H$12,MATCH(B5298,Map!$G$1:$G$12,0),0),1)</f>
        <v>44287</v>
      </c>
      <c r="W5298" t="str">
        <f>IF(AND(V5298&gt;=Map!$K$2,V5298&lt;=Map!$L$2),"Base",IF(AND(V5298&gt;=Map!$K$3,V5298&lt;=Map!$L$3),"Fcst","N/A"))</f>
        <v>N/A</v>
      </c>
      <c r="X5298" t="str">
        <f>INDEX(Map!$B$2:$B$86,MATCH(D5298,Map!$A$2:$A$86,0),0)</f>
        <v>Ghent 2</v>
      </c>
      <c r="Y5298" s="7">
        <f>IF(INDEX(Map!$C$2:$C$86,MATCH(D5298,Map!$A$2:$A$86,0),0)="","N/A",E5298*INDEX(Map!$C$2:$C$86,MATCH(D5298,Map!$A$2:$A$86,0),0))</f>
        <v>275.2</v>
      </c>
      <c r="Z5298" s="7" t="str">
        <f>IF(INDEX(Map!$D$2:$D$86,MATCH(D5298,Map!$A$2:$A$86,0),0)="","N/A",E5298*INDEX(Map!$D$2:$D$86,MATCH(D5298,Map!$A$2:$A$86,0),0))</f>
        <v>N/A</v>
      </c>
      <c r="AA5298" t="str">
        <f>INDEX(Map!$E$2:$E$86,MATCH(D5298,Map!$A$2:$A$86,0),0)</f>
        <v>Coal</v>
      </c>
    </row>
    <row r="5299" spans="1:27" x14ac:dyDescent="0.25">
      <c r="A5299" s="1" t="s">
        <v>123</v>
      </c>
      <c r="B5299" s="1" t="s">
        <v>110</v>
      </c>
      <c r="C5299" s="1">
        <v>6</v>
      </c>
      <c r="D5299" s="1" t="s">
        <v>28</v>
      </c>
      <c r="E5299" s="1">
        <v>244.2</v>
      </c>
      <c r="F5299" s="1">
        <v>0</v>
      </c>
      <c r="G5299" s="1">
        <v>70.400000000000006</v>
      </c>
      <c r="H5299" s="1">
        <v>2</v>
      </c>
      <c r="I5299" s="1">
        <v>2730.1</v>
      </c>
      <c r="J5299" s="1">
        <v>11178</v>
      </c>
      <c r="K5299" s="1">
        <v>651</v>
      </c>
      <c r="L5299" s="1">
        <v>210.8</v>
      </c>
      <c r="M5299" s="1">
        <v>5755</v>
      </c>
      <c r="N5299" s="1">
        <v>3</v>
      </c>
      <c r="O5299" s="1">
        <v>63</v>
      </c>
      <c r="P5299" s="1">
        <v>0</v>
      </c>
      <c r="Q5299" s="1">
        <v>499</v>
      </c>
      <c r="R5299" s="1">
        <v>25.61</v>
      </c>
      <c r="S5299" s="1">
        <v>25.87</v>
      </c>
      <c r="T5299" s="1">
        <v>6317</v>
      </c>
      <c r="U5299" s="3" t="str">
        <f t="shared" si="82"/>
        <v>2017Plan</v>
      </c>
      <c r="V5299" s="2">
        <f>DATE(A5299,INDEX(Map!$H$1:$H$12,MATCH(B5299,Map!$G$1:$G$12,0),0),1)</f>
        <v>44287</v>
      </c>
      <c r="W5299" t="str">
        <f>IF(AND(V5299&gt;=Map!$K$2,V5299&lt;=Map!$L$2),"Base",IF(AND(V5299&gt;=Map!$K$3,V5299&lt;=Map!$L$3),"Fcst","N/A"))</f>
        <v>N/A</v>
      </c>
      <c r="X5299" t="str">
        <f>INDEX(Map!$B$2:$B$86,MATCH(D5299,Map!$A$2:$A$86,0),0)</f>
        <v>Ghent 3</v>
      </c>
      <c r="Y5299" s="7">
        <f>IF(INDEX(Map!$C$2:$C$86,MATCH(D5299,Map!$A$2:$A$86,0),0)="","N/A",E5299*INDEX(Map!$C$2:$C$86,MATCH(D5299,Map!$A$2:$A$86,0),0))</f>
        <v>244.2</v>
      </c>
      <c r="Z5299" s="7" t="str">
        <f>IF(INDEX(Map!$D$2:$D$86,MATCH(D5299,Map!$A$2:$A$86,0),0)="","N/A",E5299*INDEX(Map!$D$2:$D$86,MATCH(D5299,Map!$A$2:$A$86,0),0))</f>
        <v>N/A</v>
      </c>
      <c r="AA5299" t="str">
        <f>INDEX(Map!$E$2:$E$86,MATCH(D5299,Map!$A$2:$A$86,0),0)</f>
        <v>Coal</v>
      </c>
    </row>
    <row r="5300" spans="1:27" x14ac:dyDescent="0.25">
      <c r="A5300" s="1" t="s">
        <v>123</v>
      </c>
      <c r="B5300" s="1" t="s">
        <v>110</v>
      </c>
      <c r="C5300" s="1">
        <v>7</v>
      </c>
      <c r="D5300" s="1" t="s">
        <v>29</v>
      </c>
      <c r="E5300" s="1">
        <v>80.2</v>
      </c>
      <c r="F5300" s="1">
        <v>0</v>
      </c>
      <c r="G5300" s="1">
        <v>23.4</v>
      </c>
      <c r="H5300" s="1">
        <v>2</v>
      </c>
      <c r="I5300" s="1">
        <v>884.3</v>
      </c>
      <c r="J5300" s="1">
        <v>11030</v>
      </c>
      <c r="K5300" s="1">
        <v>213</v>
      </c>
      <c r="L5300" s="1">
        <v>210.8</v>
      </c>
      <c r="M5300" s="1">
        <v>1864</v>
      </c>
      <c r="N5300" s="1">
        <v>4</v>
      </c>
      <c r="O5300" s="1">
        <v>83</v>
      </c>
      <c r="P5300" s="1">
        <v>0</v>
      </c>
      <c r="Q5300" s="1">
        <v>170</v>
      </c>
      <c r="R5300" s="1">
        <v>25.37</v>
      </c>
      <c r="S5300" s="1">
        <v>26.41</v>
      </c>
      <c r="T5300" s="1">
        <v>2117</v>
      </c>
      <c r="U5300" s="3" t="str">
        <f t="shared" si="82"/>
        <v>2017Plan</v>
      </c>
      <c r="V5300" s="2">
        <f>DATE(A5300,INDEX(Map!$H$1:$H$12,MATCH(B5300,Map!$G$1:$G$12,0),0),1)</f>
        <v>44287</v>
      </c>
      <c r="W5300" t="str">
        <f>IF(AND(V5300&gt;=Map!$K$2,V5300&lt;=Map!$L$2),"Base",IF(AND(V5300&gt;=Map!$K$3,V5300&lt;=Map!$L$3),"Fcst","N/A"))</f>
        <v>N/A</v>
      </c>
      <c r="X5300" t="str">
        <f>INDEX(Map!$B$2:$B$86,MATCH(D5300,Map!$A$2:$A$86,0),0)</f>
        <v>Ghent 4</v>
      </c>
      <c r="Y5300" s="7">
        <f>IF(INDEX(Map!$C$2:$C$86,MATCH(D5300,Map!$A$2:$A$86,0),0)="","N/A",E5300*INDEX(Map!$C$2:$C$86,MATCH(D5300,Map!$A$2:$A$86,0),0))</f>
        <v>80.2</v>
      </c>
      <c r="Z5300" s="7" t="str">
        <f>IF(INDEX(Map!$D$2:$D$86,MATCH(D5300,Map!$A$2:$A$86,0),0)="","N/A",E5300*INDEX(Map!$D$2:$D$86,MATCH(D5300,Map!$A$2:$A$86,0),0))</f>
        <v>N/A</v>
      </c>
      <c r="AA5300" t="str">
        <f>INDEX(Map!$E$2:$E$86,MATCH(D5300,Map!$A$2:$A$86,0),0)</f>
        <v>Coal</v>
      </c>
    </row>
    <row r="5301" spans="1:27" x14ac:dyDescent="0.25">
      <c r="A5301" s="1" t="s">
        <v>123</v>
      </c>
      <c r="B5301" s="1" t="s">
        <v>110</v>
      </c>
      <c r="C5301" s="1">
        <v>8</v>
      </c>
      <c r="D5301" s="1" t="s">
        <v>30</v>
      </c>
      <c r="E5301" s="1">
        <v>138.9</v>
      </c>
      <c r="F5301" s="1">
        <v>0</v>
      </c>
      <c r="G5301" s="1">
        <v>64.3</v>
      </c>
      <c r="H5301" s="1">
        <v>3</v>
      </c>
      <c r="I5301" s="1">
        <v>1447.4</v>
      </c>
      <c r="J5301" s="1">
        <v>10424</v>
      </c>
      <c r="K5301" s="1">
        <v>565</v>
      </c>
      <c r="L5301" s="1">
        <v>208.2</v>
      </c>
      <c r="M5301" s="1">
        <v>3014</v>
      </c>
      <c r="N5301" s="1">
        <v>6</v>
      </c>
      <c r="O5301" s="1">
        <v>27</v>
      </c>
      <c r="P5301" s="1">
        <v>0</v>
      </c>
      <c r="Q5301" s="1">
        <v>132</v>
      </c>
      <c r="R5301" s="1">
        <v>22.65</v>
      </c>
      <c r="S5301" s="1">
        <v>22.85</v>
      </c>
      <c r="T5301" s="1">
        <v>3173</v>
      </c>
      <c r="U5301" s="3" t="str">
        <f t="shared" si="82"/>
        <v>2017Plan</v>
      </c>
      <c r="V5301" s="2">
        <f>DATE(A5301,INDEX(Map!$H$1:$H$12,MATCH(B5301,Map!$G$1:$G$12,0),0),1)</f>
        <v>44287</v>
      </c>
      <c r="W5301" t="str">
        <f>IF(AND(V5301&gt;=Map!$K$2,V5301&lt;=Map!$L$2),"Base",IF(AND(V5301&gt;=Map!$K$3,V5301&lt;=Map!$L$3),"Fcst","N/A"))</f>
        <v>N/A</v>
      </c>
      <c r="X5301" t="str">
        <f>INDEX(Map!$B$2:$B$86,MATCH(D5301,Map!$A$2:$A$86,0),0)</f>
        <v>Mill Creek 1</v>
      </c>
      <c r="Y5301" s="7" t="str">
        <f>IF(INDEX(Map!$C$2:$C$86,MATCH(D5301,Map!$A$2:$A$86,0),0)="","N/A",E5301*INDEX(Map!$C$2:$C$86,MATCH(D5301,Map!$A$2:$A$86,0),0))</f>
        <v>N/A</v>
      </c>
      <c r="Z5301" s="7">
        <f>IF(INDEX(Map!$D$2:$D$86,MATCH(D5301,Map!$A$2:$A$86,0),0)="","N/A",E5301*INDEX(Map!$D$2:$D$86,MATCH(D5301,Map!$A$2:$A$86,0),0))</f>
        <v>138.9</v>
      </c>
      <c r="AA5301" t="str">
        <f>INDEX(Map!$E$2:$E$86,MATCH(D5301,Map!$A$2:$A$86,0),0)</f>
        <v>Coal</v>
      </c>
    </row>
    <row r="5302" spans="1:27" x14ac:dyDescent="0.25">
      <c r="A5302" s="1" t="s">
        <v>123</v>
      </c>
      <c r="B5302" s="1" t="s">
        <v>110</v>
      </c>
      <c r="C5302" s="1">
        <v>9</v>
      </c>
      <c r="D5302" s="1" t="s">
        <v>31</v>
      </c>
      <c r="E5302" s="1">
        <v>163</v>
      </c>
      <c r="F5302" s="1">
        <v>0</v>
      </c>
      <c r="G5302" s="1">
        <v>76.5</v>
      </c>
      <c r="H5302" s="1">
        <v>1</v>
      </c>
      <c r="I5302" s="1">
        <v>1736.4</v>
      </c>
      <c r="J5302" s="1">
        <v>10652</v>
      </c>
      <c r="K5302" s="1">
        <v>668</v>
      </c>
      <c r="L5302" s="1">
        <v>208.2</v>
      </c>
      <c r="M5302" s="1">
        <v>3616</v>
      </c>
      <c r="N5302" s="1">
        <v>2</v>
      </c>
      <c r="O5302" s="1">
        <v>9</v>
      </c>
      <c r="P5302" s="1">
        <v>0</v>
      </c>
      <c r="Q5302" s="1">
        <v>194</v>
      </c>
      <c r="R5302" s="1">
        <v>23.37</v>
      </c>
      <c r="S5302" s="1">
        <v>23.43</v>
      </c>
      <c r="T5302" s="1">
        <v>3819</v>
      </c>
      <c r="U5302" s="3" t="str">
        <f t="shared" si="82"/>
        <v>2017Plan</v>
      </c>
      <c r="V5302" s="2">
        <f>DATE(A5302,INDEX(Map!$H$1:$H$12,MATCH(B5302,Map!$G$1:$G$12,0),0),1)</f>
        <v>44287</v>
      </c>
      <c r="W5302" t="str">
        <f>IF(AND(V5302&gt;=Map!$K$2,V5302&lt;=Map!$L$2),"Base",IF(AND(V5302&gt;=Map!$K$3,V5302&lt;=Map!$L$3),"Fcst","N/A"))</f>
        <v>N/A</v>
      </c>
      <c r="X5302" t="str">
        <f>INDEX(Map!$B$2:$B$86,MATCH(D5302,Map!$A$2:$A$86,0),0)</f>
        <v>Mill Creek 2</v>
      </c>
      <c r="Y5302" s="7" t="str">
        <f>IF(INDEX(Map!$C$2:$C$86,MATCH(D5302,Map!$A$2:$A$86,0),0)="","N/A",E5302*INDEX(Map!$C$2:$C$86,MATCH(D5302,Map!$A$2:$A$86,0),0))</f>
        <v>N/A</v>
      </c>
      <c r="Z5302" s="7">
        <f>IF(INDEX(Map!$D$2:$D$86,MATCH(D5302,Map!$A$2:$A$86,0),0)="","N/A",E5302*INDEX(Map!$D$2:$D$86,MATCH(D5302,Map!$A$2:$A$86,0),0))</f>
        <v>163</v>
      </c>
      <c r="AA5302" t="str">
        <f>INDEX(Map!$E$2:$E$86,MATCH(D5302,Map!$A$2:$A$86,0),0)</f>
        <v>Coal</v>
      </c>
    </row>
    <row r="5303" spans="1:27" x14ac:dyDescent="0.25">
      <c r="A5303" s="1" t="s">
        <v>123</v>
      </c>
      <c r="B5303" s="1" t="s">
        <v>110</v>
      </c>
      <c r="C5303" s="1">
        <v>10</v>
      </c>
      <c r="D5303" s="1" t="s">
        <v>32</v>
      </c>
      <c r="E5303" s="1">
        <v>209</v>
      </c>
      <c r="F5303" s="1">
        <v>0</v>
      </c>
      <c r="G5303" s="1">
        <v>75</v>
      </c>
      <c r="H5303" s="1">
        <v>2</v>
      </c>
      <c r="I5303" s="1">
        <v>2227.8000000000002</v>
      </c>
      <c r="J5303" s="1">
        <v>10660</v>
      </c>
      <c r="K5303" s="1">
        <v>673</v>
      </c>
      <c r="L5303" s="1">
        <v>208.2</v>
      </c>
      <c r="M5303" s="1">
        <v>4639</v>
      </c>
      <c r="N5303" s="1">
        <v>12</v>
      </c>
      <c r="O5303" s="1">
        <v>51</v>
      </c>
      <c r="P5303" s="1">
        <v>0</v>
      </c>
      <c r="Q5303" s="1">
        <v>281</v>
      </c>
      <c r="R5303" s="1">
        <v>23.54</v>
      </c>
      <c r="S5303" s="1">
        <v>23.78</v>
      </c>
      <c r="T5303" s="1">
        <v>4970</v>
      </c>
      <c r="U5303" s="3" t="str">
        <f t="shared" si="82"/>
        <v>2017Plan</v>
      </c>
      <c r="V5303" s="2">
        <f>DATE(A5303,INDEX(Map!$H$1:$H$12,MATCH(B5303,Map!$G$1:$G$12,0),0),1)</f>
        <v>44287</v>
      </c>
      <c r="W5303" t="str">
        <f>IF(AND(V5303&gt;=Map!$K$2,V5303&lt;=Map!$L$2),"Base",IF(AND(V5303&gt;=Map!$K$3,V5303&lt;=Map!$L$3),"Fcst","N/A"))</f>
        <v>N/A</v>
      </c>
      <c r="X5303" t="str">
        <f>INDEX(Map!$B$2:$B$86,MATCH(D5303,Map!$A$2:$A$86,0),0)</f>
        <v>Mill Creek 3</v>
      </c>
      <c r="Y5303" s="7" t="str">
        <f>IF(INDEX(Map!$C$2:$C$86,MATCH(D5303,Map!$A$2:$A$86,0),0)="","N/A",E5303*INDEX(Map!$C$2:$C$86,MATCH(D5303,Map!$A$2:$A$86,0),0))</f>
        <v>N/A</v>
      </c>
      <c r="Z5303" s="7">
        <f>IF(INDEX(Map!$D$2:$D$86,MATCH(D5303,Map!$A$2:$A$86,0),0)="","N/A",E5303*INDEX(Map!$D$2:$D$86,MATCH(D5303,Map!$A$2:$A$86,0),0))</f>
        <v>209</v>
      </c>
      <c r="AA5303" t="str">
        <f>INDEX(Map!$E$2:$E$86,MATCH(D5303,Map!$A$2:$A$86,0),0)</f>
        <v>Coal</v>
      </c>
    </row>
    <row r="5304" spans="1:27" x14ac:dyDescent="0.25">
      <c r="A5304" s="1" t="s">
        <v>123</v>
      </c>
      <c r="B5304" s="1" t="s">
        <v>110</v>
      </c>
      <c r="C5304" s="1">
        <v>11</v>
      </c>
      <c r="D5304" s="1" t="s">
        <v>33</v>
      </c>
      <c r="E5304" s="1">
        <v>276.5</v>
      </c>
      <c r="F5304" s="1">
        <v>0</v>
      </c>
      <c r="G5304" s="1">
        <v>79.7</v>
      </c>
      <c r="H5304" s="1">
        <v>2</v>
      </c>
      <c r="I5304" s="1">
        <v>2882.6</v>
      </c>
      <c r="J5304" s="1">
        <v>10424</v>
      </c>
      <c r="K5304" s="1">
        <v>664</v>
      </c>
      <c r="L5304" s="1">
        <v>208.2</v>
      </c>
      <c r="M5304" s="1">
        <v>6003</v>
      </c>
      <c r="N5304" s="1">
        <v>19</v>
      </c>
      <c r="O5304" s="1">
        <v>80</v>
      </c>
      <c r="P5304" s="1">
        <v>0</v>
      </c>
      <c r="Q5304" s="1">
        <v>344</v>
      </c>
      <c r="R5304" s="1">
        <v>22.95</v>
      </c>
      <c r="S5304" s="1">
        <v>23.24</v>
      </c>
      <c r="T5304" s="1">
        <v>6427</v>
      </c>
      <c r="U5304" s="3" t="str">
        <f t="shared" si="82"/>
        <v>2017Plan</v>
      </c>
      <c r="V5304" s="2">
        <f>DATE(A5304,INDEX(Map!$H$1:$H$12,MATCH(B5304,Map!$G$1:$G$12,0),0),1)</f>
        <v>44287</v>
      </c>
      <c r="W5304" t="str">
        <f>IF(AND(V5304&gt;=Map!$K$2,V5304&lt;=Map!$L$2),"Base",IF(AND(V5304&gt;=Map!$K$3,V5304&lt;=Map!$L$3),"Fcst","N/A"))</f>
        <v>N/A</v>
      </c>
      <c r="X5304" t="str">
        <f>INDEX(Map!$B$2:$B$86,MATCH(D5304,Map!$A$2:$A$86,0),0)</f>
        <v>Mill Creek 4</v>
      </c>
      <c r="Y5304" s="7" t="str">
        <f>IF(INDEX(Map!$C$2:$C$86,MATCH(D5304,Map!$A$2:$A$86,0),0)="","N/A",E5304*INDEX(Map!$C$2:$C$86,MATCH(D5304,Map!$A$2:$A$86,0),0))</f>
        <v>N/A</v>
      </c>
      <c r="Z5304" s="7">
        <f>IF(INDEX(Map!$D$2:$D$86,MATCH(D5304,Map!$A$2:$A$86,0),0)="","N/A",E5304*INDEX(Map!$D$2:$D$86,MATCH(D5304,Map!$A$2:$A$86,0),0))</f>
        <v>276.5</v>
      </c>
      <c r="AA5304" t="str">
        <f>INDEX(Map!$E$2:$E$86,MATCH(D5304,Map!$A$2:$A$86,0),0)</f>
        <v>Coal</v>
      </c>
    </row>
    <row r="5305" spans="1:27" x14ac:dyDescent="0.25">
      <c r="A5305" s="1" t="s">
        <v>123</v>
      </c>
      <c r="B5305" s="1" t="s">
        <v>110</v>
      </c>
      <c r="C5305" s="1">
        <v>12</v>
      </c>
      <c r="D5305" s="1" t="s">
        <v>34</v>
      </c>
      <c r="E5305" s="1">
        <v>159.19999999999999</v>
      </c>
      <c r="F5305" s="1">
        <v>0</v>
      </c>
      <c r="G5305" s="1">
        <v>59.8</v>
      </c>
      <c r="H5305" s="1">
        <v>2</v>
      </c>
      <c r="I5305" s="1">
        <v>1697</v>
      </c>
      <c r="J5305" s="1">
        <v>10661</v>
      </c>
      <c r="K5305" s="1">
        <v>506</v>
      </c>
      <c r="L5305" s="1">
        <v>204</v>
      </c>
      <c r="M5305" s="1">
        <v>3462</v>
      </c>
      <c r="N5305" s="1">
        <v>7</v>
      </c>
      <c r="O5305" s="1">
        <v>26</v>
      </c>
      <c r="P5305" s="1">
        <v>0</v>
      </c>
      <c r="Q5305" s="1">
        <v>221</v>
      </c>
      <c r="R5305" s="1">
        <v>23.14</v>
      </c>
      <c r="S5305" s="1">
        <v>23.3</v>
      </c>
      <c r="T5305" s="1">
        <v>3709</v>
      </c>
      <c r="U5305" s="3" t="str">
        <f t="shared" si="82"/>
        <v>2017Plan</v>
      </c>
      <c r="V5305" s="2">
        <f>DATE(A5305,INDEX(Map!$H$1:$H$12,MATCH(B5305,Map!$G$1:$G$12,0),0),1)</f>
        <v>44287</v>
      </c>
      <c r="W5305" t="str">
        <f>IF(AND(V5305&gt;=Map!$K$2,V5305&lt;=Map!$L$2),"Base",IF(AND(V5305&gt;=Map!$K$3,V5305&lt;=Map!$L$3),"Fcst","N/A"))</f>
        <v>N/A</v>
      </c>
      <c r="X5305" t="str">
        <f>INDEX(Map!$B$2:$B$86,MATCH(D5305,Map!$A$2:$A$86,0),0)</f>
        <v>Trimble County 1</v>
      </c>
      <c r="Y5305" s="7" t="str">
        <f>IF(INDEX(Map!$C$2:$C$86,MATCH(D5305,Map!$A$2:$A$86,0),0)="","N/A",E5305*INDEX(Map!$C$2:$C$86,MATCH(D5305,Map!$A$2:$A$86,0),0))</f>
        <v>N/A</v>
      </c>
      <c r="Z5305" s="7">
        <f>IF(INDEX(Map!$D$2:$D$86,MATCH(D5305,Map!$A$2:$A$86,0),0)="","N/A",E5305*INDEX(Map!$D$2:$D$86,MATCH(D5305,Map!$A$2:$A$86,0),0))</f>
        <v>159.19999999999999</v>
      </c>
      <c r="AA5305" t="str">
        <f>INDEX(Map!$E$2:$E$86,MATCH(D5305,Map!$A$2:$A$86,0),0)</f>
        <v>Coal</v>
      </c>
    </row>
    <row r="5306" spans="1:27" x14ac:dyDescent="0.25">
      <c r="A5306" s="1" t="s">
        <v>123</v>
      </c>
      <c r="B5306" s="1" t="s">
        <v>110</v>
      </c>
      <c r="C5306" s="1">
        <v>13</v>
      </c>
      <c r="D5306" s="1" t="s">
        <v>35</v>
      </c>
      <c r="E5306" s="1">
        <v>138.5</v>
      </c>
      <c r="F5306" s="1">
        <v>0</v>
      </c>
      <c r="G5306" s="1">
        <v>34.4</v>
      </c>
      <c r="H5306" s="1">
        <v>2</v>
      </c>
      <c r="I5306" s="1">
        <v>1272.4000000000001</v>
      </c>
      <c r="J5306" s="1">
        <v>9187</v>
      </c>
      <c r="K5306" s="1">
        <v>264</v>
      </c>
      <c r="L5306" s="1">
        <v>213.3</v>
      </c>
      <c r="M5306" s="1">
        <v>2715</v>
      </c>
      <c r="N5306" s="1">
        <v>17</v>
      </c>
      <c r="O5306" s="1">
        <v>67</v>
      </c>
      <c r="P5306" s="1">
        <v>0</v>
      </c>
      <c r="Q5306" s="1">
        <v>211</v>
      </c>
      <c r="R5306" s="1">
        <v>21.12</v>
      </c>
      <c r="S5306" s="1">
        <v>21.6</v>
      </c>
      <c r="T5306" s="1">
        <v>2992</v>
      </c>
      <c r="U5306" s="3" t="str">
        <f t="shared" si="82"/>
        <v>2017Plan</v>
      </c>
      <c r="V5306" s="2">
        <f>DATE(A5306,INDEX(Map!$H$1:$H$12,MATCH(B5306,Map!$G$1:$G$12,0),0),1)</f>
        <v>44287</v>
      </c>
      <c r="W5306" t="str">
        <f>IF(AND(V5306&gt;=Map!$K$2,V5306&lt;=Map!$L$2),"Base",IF(AND(V5306&gt;=Map!$K$3,V5306&lt;=Map!$L$3),"Fcst","N/A"))</f>
        <v>N/A</v>
      </c>
      <c r="X5306" t="str">
        <f>INDEX(Map!$B$2:$B$86,MATCH(D5306,Map!$A$2:$A$86,0),0)</f>
        <v>Trimble County 2</v>
      </c>
      <c r="Y5306" s="7">
        <f>IF(INDEX(Map!$C$2:$C$86,MATCH(D5306,Map!$A$2:$A$86,0),0)="","N/A",E5306*INDEX(Map!$C$2:$C$86,MATCH(D5306,Map!$A$2:$A$86,0),0))</f>
        <v>112.185</v>
      </c>
      <c r="Z5306" s="7">
        <f>IF(INDEX(Map!$D$2:$D$86,MATCH(D5306,Map!$A$2:$A$86,0),0)="","N/A",E5306*INDEX(Map!$D$2:$D$86,MATCH(D5306,Map!$A$2:$A$86,0),0))</f>
        <v>26.315000000000001</v>
      </c>
      <c r="AA5306" t="str">
        <f>INDEX(Map!$E$2:$E$86,MATCH(D5306,Map!$A$2:$A$86,0),0)</f>
        <v>Coal</v>
      </c>
    </row>
    <row r="5307" spans="1:27" x14ac:dyDescent="0.25">
      <c r="A5307" s="1" t="s">
        <v>123</v>
      </c>
      <c r="B5307" s="1" t="s">
        <v>110</v>
      </c>
      <c r="C5307" s="1">
        <v>14</v>
      </c>
      <c r="D5307" s="1" t="s">
        <v>36</v>
      </c>
      <c r="E5307" s="1">
        <v>0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S5307" s="1">
        <v>0</v>
      </c>
      <c r="T5307" s="1">
        <v>0</v>
      </c>
      <c r="U5307" s="3" t="str">
        <f t="shared" si="82"/>
        <v>2017Plan</v>
      </c>
      <c r="V5307" s="2">
        <f>DATE(A5307,INDEX(Map!$H$1:$H$12,MATCH(B5307,Map!$G$1:$G$12,0),0),1)</f>
        <v>44287</v>
      </c>
      <c r="W5307" t="str">
        <f>IF(AND(V5307&gt;=Map!$K$2,V5307&lt;=Map!$L$2),"Base",IF(AND(V5307&gt;=Map!$K$3,V5307&lt;=Map!$L$3),"Fcst","N/A"))</f>
        <v>N/A</v>
      </c>
      <c r="X5307" t="str">
        <f>INDEX(Map!$B$2:$B$86,MATCH(D5307,Map!$A$2:$A$86,0),0)</f>
        <v>Cane Run 7</v>
      </c>
      <c r="Y5307" s="7">
        <f>IF(INDEX(Map!$C$2:$C$86,MATCH(D5307,Map!$A$2:$A$86,0),0)="","N/A",E5307*INDEX(Map!$C$2:$C$86,MATCH(D5307,Map!$A$2:$A$86,0),0))</f>
        <v>0</v>
      </c>
      <c r="Z5307" s="7">
        <f>IF(INDEX(Map!$D$2:$D$86,MATCH(D5307,Map!$A$2:$A$86,0),0)="","N/A",E5307*INDEX(Map!$D$2:$D$86,MATCH(D5307,Map!$A$2:$A$86,0),0))</f>
        <v>0</v>
      </c>
      <c r="AA5307" t="str">
        <f>INDEX(Map!$E$2:$E$86,MATCH(D5307,Map!$A$2:$A$86,0),0)</f>
        <v>NGCC</v>
      </c>
    </row>
    <row r="5308" spans="1:27" x14ac:dyDescent="0.25">
      <c r="A5308" s="1" t="s">
        <v>123</v>
      </c>
      <c r="B5308" s="1" t="s">
        <v>110</v>
      </c>
      <c r="C5308" s="1">
        <v>15</v>
      </c>
      <c r="D5308" s="1" t="s">
        <v>37</v>
      </c>
      <c r="E5308" s="1">
        <v>319.7</v>
      </c>
      <c r="F5308" s="1">
        <v>0</v>
      </c>
      <c r="G5308" s="1">
        <v>64.3</v>
      </c>
      <c r="H5308" s="1">
        <v>7</v>
      </c>
      <c r="I5308" s="1">
        <v>2217</v>
      </c>
      <c r="J5308" s="1">
        <v>6935</v>
      </c>
      <c r="K5308" s="1">
        <v>578</v>
      </c>
      <c r="L5308" s="1">
        <v>383.9</v>
      </c>
      <c r="M5308" s="1">
        <v>8511</v>
      </c>
      <c r="N5308" s="1">
        <v>20</v>
      </c>
      <c r="O5308" s="1">
        <v>78</v>
      </c>
      <c r="P5308" s="1">
        <v>0</v>
      </c>
      <c r="Q5308" s="1">
        <v>504</v>
      </c>
      <c r="R5308" s="1">
        <v>28.2</v>
      </c>
      <c r="S5308" s="1">
        <v>28.45</v>
      </c>
      <c r="T5308" s="1">
        <v>9093</v>
      </c>
      <c r="U5308" s="3" t="str">
        <f t="shared" si="82"/>
        <v>2017Plan</v>
      </c>
      <c r="V5308" s="2">
        <f>DATE(A5308,INDEX(Map!$H$1:$H$12,MATCH(B5308,Map!$G$1:$G$12,0),0),1)</f>
        <v>44287</v>
      </c>
      <c r="W5308" t="str">
        <f>IF(AND(V5308&gt;=Map!$K$2,V5308&lt;=Map!$L$2),"Base",IF(AND(V5308&gt;=Map!$K$3,V5308&lt;=Map!$L$3),"Fcst","N/A"))</f>
        <v>N/A</v>
      </c>
      <c r="X5308" t="str">
        <f>INDEX(Map!$B$2:$B$86,MATCH(D5308,Map!$A$2:$A$86,0),0)</f>
        <v>Cane Run 7</v>
      </c>
      <c r="Y5308" s="7">
        <f>IF(INDEX(Map!$C$2:$C$86,MATCH(D5308,Map!$A$2:$A$86,0),0)="","N/A",E5308*INDEX(Map!$C$2:$C$86,MATCH(D5308,Map!$A$2:$A$86,0),0))</f>
        <v>249.36599999999999</v>
      </c>
      <c r="Z5308" s="7">
        <f>IF(INDEX(Map!$D$2:$D$86,MATCH(D5308,Map!$A$2:$A$86,0),0)="","N/A",E5308*INDEX(Map!$D$2:$D$86,MATCH(D5308,Map!$A$2:$A$86,0),0))</f>
        <v>70.334000000000003</v>
      </c>
      <c r="AA5308" t="str">
        <f>INDEX(Map!$E$2:$E$86,MATCH(D5308,Map!$A$2:$A$86,0),0)</f>
        <v>NGCC</v>
      </c>
    </row>
    <row r="5309" spans="1:27" x14ac:dyDescent="0.25">
      <c r="A5309" s="1" t="s">
        <v>123</v>
      </c>
      <c r="B5309" s="1" t="s">
        <v>110</v>
      </c>
      <c r="C5309" s="1">
        <v>16</v>
      </c>
      <c r="D5309" s="1" t="s">
        <v>38</v>
      </c>
      <c r="E5309" s="1">
        <v>0</v>
      </c>
      <c r="F5309" s="1">
        <v>0</v>
      </c>
      <c r="G5309" s="1">
        <v>0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S5309" s="1">
        <v>0</v>
      </c>
      <c r="T5309" s="1">
        <v>0</v>
      </c>
      <c r="U5309" s="3" t="str">
        <f t="shared" si="82"/>
        <v>2017Plan</v>
      </c>
      <c r="V5309" s="2">
        <f>DATE(A5309,INDEX(Map!$H$1:$H$12,MATCH(B5309,Map!$G$1:$G$12,0),0),1)</f>
        <v>44287</v>
      </c>
      <c r="W5309" t="str">
        <f>IF(AND(V5309&gt;=Map!$K$2,V5309&lt;=Map!$L$2),"Base",IF(AND(V5309&gt;=Map!$K$3,V5309&lt;=Map!$L$3),"Fcst","N/A"))</f>
        <v>N/A</v>
      </c>
      <c r="X5309" t="str">
        <f>INDEX(Map!$B$2:$B$86,MATCH(D5309,Map!$A$2:$A$86,0),0)</f>
        <v>Brown 5</v>
      </c>
      <c r="Y5309" s="7">
        <f>IF(INDEX(Map!$C$2:$C$86,MATCH(D5309,Map!$A$2:$A$86,0),0)="","N/A",E5309*INDEX(Map!$C$2:$C$86,MATCH(D5309,Map!$A$2:$A$86,0),0))</f>
        <v>0</v>
      </c>
      <c r="Z5309" s="7">
        <f>IF(INDEX(Map!$D$2:$D$86,MATCH(D5309,Map!$A$2:$A$86,0),0)="","N/A",E5309*INDEX(Map!$D$2:$D$86,MATCH(D5309,Map!$A$2:$A$86,0),0))</f>
        <v>0</v>
      </c>
      <c r="AA5309" t="str">
        <f>INDEX(Map!$E$2:$E$86,MATCH(D5309,Map!$A$2:$A$86,0),0)</f>
        <v>SCCT</v>
      </c>
    </row>
    <row r="5310" spans="1:27" x14ac:dyDescent="0.25">
      <c r="A5310" s="1" t="s">
        <v>123</v>
      </c>
      <c r="B5310" s="1" t="s">
        <v>110</v>
      </c>
      <c r="C5310" s="1">
        <v>17</v>
      </c>
      <c r="D5310" s="1" t="s">
        <v>39</v>
      </c>
      <c r="E5310" s="1">
        <v>0</v>
      </c>
      <c r="F5310" s="1">
        <v>0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</v>
      </c>
      <c r="U5310" s="3" t="str">
        <f t="shared" si="82"/>
        <v>2017Plan</v>
      </c>
      <c r="V5310" s="2">
        <f>DATE(A5310,INDEX(Map!$H$1:$H$12,MATCH(B5310,Map!$G$1:$G$12,0),0),1)</f>
        <v>44287</v>
      </c>
      <c r="W5310" t="str">
        <f>IF(AND(V5310&gt;=Map!$K$2,V5310&lt;=Map!$L$2),"Base",IF(AND(V5310&gt;=Map!$K$3,V5310&lt;=Map!$L$3),"Fcst","N/A"))</f>
        <v>N/A</v>
      </c>
      <c r="X5310" t="str">
        <f>INDEX(Map!$B$2:$B$86,MATCH(D5310,Map!$A$2:$A$86,0),0)</f>
        <v>Brown 5</v>
      </c>
      <c r="Y5310" s="7">
        <f>IF(INDEX(Map!$C$2:$C$86,MATCH(D5310,Map!$A$2:$A$86,0),0)="","N/A",E5310*INDEX(Map!$C$2:$C$86,MATCH(D5310,Map!$A$2:$A$86,0),0))</f>
        <v>0</v>
      </c>
      <c r="Z5310" s="7">
        <f>IF(INDEX(Map!$D$2:$D$86,MATCH(D5310,Map!$A$2:$A$86,0),0)="","N/A",E5310*INDEX(Map!$D$2:$D$86,MATCH(D5310,Map!$A$2:$A$86,0),0))</f>
        <v>0</v>
      </c>
      <c r="AA5310" t="str">
        <f>INDEX(Map!$E$2:$E$86,MATCH(D5310,Map!$A$2:$A$86,0),0)</f>
        <v>SCCT</v>
      </c>
    </row>
    <row r="5311" spans="1:27" x14ac:dyDescent="0.25">
      <c r="A5311" s="1" t="s">
        <v>123</v>
      </c>
      <c r="B5311" s="1" t="s">
        <v>110</v>
      </c>
      <c r="C5311" s="1">
        <v>18</v>
      </c>
      <c r="D5311" s="1" t="s">
        <v>40</v>
      </c>
      <c r="E5311" s="1">
        <v>0.9</v>
      </c>
      <c r="F5311" s="1">
        <v>0</v>
      </c>
      <c r="G5311" s="1">
        <v>0.8</v>
      </c>
      <c r="H5311" s="1">
        <v>1</v>
      </c>
      <c r="I5311" s="1">
        <v>10.5</v>
      </c>
      <c r="J5311" s="1">
        <v>11756</v>
      </c>
      <c r="K5311" s="1">
        <v>8</v>
      </c>
      <c r="L5311" s="1">
        <v>386</v>
      </c>
      <c r="M5311" s="1">
        <v>40</v>
      </c>
      <c r="N5311" s="1">
        <v>0</v>
      </c>
      <c r="O5311" s="1">
        <v>8</v>
      </c>
      <c r="P5311" s="1">
        <v>0</v>
      </c>
      <c r="Q5311" s="1">
        <v>4</v>
      </c>
      <c r="R5311" s="1">
        <v>49.47</v>
      </c>
      <c r="S5311" s="1">
        <v>58.19</v>
      </c>
      <c r="T5311" s="1">
        <v>52</v>
      </c>
      <c r="U5311" s="3" t="str">
        <f t="shared" si="82"/>
        <v>2017Plan</v>
      </c>
      <c r="V5311" s="2">
        <f>DATE(A5311,INDEX(Map!$H$1:$H$12,MATCH(B5311,Map!$G$1:$G$12,0),0),1)</f>
        <v>44287</v>
      </c>
      <c r="W5311" t="str">
        <f>IF(AND(V5311&gt;=Map!$K$2,V5311&lt;=Map!$L$2),"Base",IF(AND(V5311&gt;=Map!$K$3,V5311&lt;=Map!$L$3),"Fcst","N/A"))</f>
        <v>N/A</v>
      </c>
      <c r="X5311" t="str">
        <f>INDEX(Map!$B$2:$B$86,MATCH(D5311,Map!$A$2:$A$86,0),0)</f>
        <v>Brown 6</v>
      </c>
      <c r="Y5311" s="7">
        <f>IF(INDEX(Map!$C$2:$C$86,MATCH(D5311,Map!$A$2:$A$86,0),0)="","N/A",E5311*INDEX(Map!$C$2:$C$86,MATCH(D5311,Map!$A$2:$A$86,0),0))</f>
        <v>0.55800000000000005</v>
      </c>
      <c r="Z5311" s="7">
        <f>IF(INDEX(Map!$D$2:$D$86,MATCH(D5311,Map!$A$2:$A$86,0),0)="","N/A",E5311*INDEX(Map!$D$2:$D$86,MATCH(D5311,Map!$A$2:$A$86,0),0))</f>
        <v>0.34200000000000003</v>
      </c>
      <c r="AA5311" t="str">
        <f>INDEX(Map!$E$2:$E$86,MATCH(D5311,Map!$A$2:$A$86,0),0)</f>
        <v>SCCT</v>
      </c>
    </row>
    <row r="5312" spans="1:27" x14ac:dyDescent="0.25">
      <c r="A5312" s="1" t="s">
        <v>123</v>
      </c>
      <c r="B5312" s="1" t="s">
        <v>110</v>
      </c>
      <c r="C5312" s="1">
        <v>19</v>
      </c>
      <c r="D5312" s="1" t="s">
        <v>41</v>
      </c>
      <c r="E5312" s="1">
        <v>0.6</v>
      </c>
      <c r="F5312" s="1">
        <v>0</v>
      </c>
      <c r="G5312" s="1">
        <v>0.5</v>
      </c>
      <c r="H5312" s="1">
        <v>2</v>
      </c>
      <c r="I5312" s="1">
        <v>6.8</v>
      </c>
      <c r="J5312" s="1">
        <v>11452</v>
      </c>
      <c r="K5312" s="1">
        <v>5</v>
      </c>
      <c r="L5312" s="1">
        <v>386</v>
      </c>
      <c r="M5312" s="1">
        <v>26</v>
      </c>
      <c r="N5312" s="1">
        <v>0</v>
      </c>
      <c r="O5312" s="1">
        <v>20</v>
      </c>
      <c r="P5312" s="1">
        <v>0</v>
      </c>
      <c r="Q5312" s="1">
        <v>2</v>
      </c>
      <c r="R5312" s="1">
        <v>48.03</v>
      </c>
      <c r="S5312" s="1">
        <v>81.83</v>
      </c>
      <c r="T5312" s="1">
        <v>49</v>
      </c>
      <c r="U5312" s="3" t="str">
        <f t="shared" si="82"/>
        <v>2017Plan</v>
      </c>
      <c r="V5312" s="2">
        <f>DATE(A5312,INDEX(Map!$H$1:$H$12,MATCH(B5312,Map!$G$1:$G$12,0),0),1)</f>
        <v>44287</v>
      </c>
      <c r="W5312" t="str">
        <f>IF(AND(V5312&gt;=Map!$K$2,V5312&lt;=Map!$L$2),"Base",IF(AND(V5312&gt;=Map!$K$3,V5312&lt;=Map!$L$3),"Fcst","N/A"))</f>
        <v>N/A</v>
      </c>
      <c r="X5312" t="str">
        <f>INDEX(Map!$B$2:$B$86,MATCH(D5312,Map!$A$2:$A$86,0),0)</f>
        <v>Brown 7</v>
      </c>
      <c r="Y5312" s="7">
        <f>IF(INDEX(Map!$C$2:$C$86,MATCH(D5312,Map!$A$2:$A$86,0),0)="","N/A",E5312*INDEX(Map!$C$2:$C$86,MATCH(D5312,Map!$A$2:$A$86,0),0))</f>
        <v>0.372</v>
      </c>
      <c r="Z5312" s="7">
        <f>IF(INDEX(Map!$D$2:$D$86,MATCH(D5312,Map!$A$2:$A$86,0),0)="","N/A",E5312*INDEX(Map!$D$2:$D$86,MATCH(D5312,Map!$A$2:$A$86,0),0))</f>
        <v>0.22799999999999998</v>
      </c>
      <c r="AA5312" t="str">
        <f>INDEX(Map!$E$2:$E$86,MATCH(D5312,Map!$A$2:$A$86,0),0)</f>
        <v>SCCT</v>
      </c>
    </row>
    <row r="5313" spans="1:27" x14ac:dyDescent="0.25">
      <c r="A5313" s="1" t="s">
        <v>123</v>
      </c>
      <c r="B5313" s="1" t="s">
        <v>110</v>
      </c>
      <c r="C5313" s="1">
        <v>20</v>
      </c>
      <c r="D5313" s="1" t="s">
        <v>42</v>
      </c>
      <c r="E5313" s="1">
        <v>0</v>
      </c>
      <c r="F5313" s="1">
        <v>0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S5313" s="1">
        <v>0</v>
      </c>
      <c r="T5313" s="1">
        <v>0</v>
      </c>
      <c r="U5313" s="3" t="str">
        <f t="shared" si="82"/>
        <v>2017Plan</v>
      </c>
      <c r="V5313" s="2">
        <f>DATE(A5313,INDEX(Map!$H$1:$H$12,MATCH(B5313,Map!$G$1:$G$12,0),0),1)</f>
        <v>44287</v>
      </c>
      <c r="W5313" t="str">
        <f>IF(AND(V5313&gt;=Map!$K$2,V5313&lt;=Map!$L$2),"Base",IF(AND(V5313&gt;=Map!$K$3,V5313&lt;=Map!$L$3),"Fcst","N/A"))</f>
        <v>N/A</v>
      </c>
      <c r="X5313" t="str">
        <f>INDEX(Map!$B$2:$B$86,MATCH(D5313,Map!$A$2:$A$86,0),0)</f>
        <v>Brown 8</v>
      </c>
      <c r="Y5313" s="7">
        <f>IF(INDEX(Map!$C$2:$C$86,MATCH(D5313,Map!$A$2:$A$86,0),0)="","N/A",E5313*INDEX(Map!$C$2:$C$86,MATCH(D5313,Map!$A$2:$A$86,0),0))</f>
        <v>0</v>
      </c>
      <c r="Z5313" s="7" t="str">
        <f>IF(INDEX(Map!$D$2:$D$86,MATCH(D5313,Map!$A$2:$A$86,0),0)="","N/A",E5313*INDEX(Map!$D$2:$D$86,MATCH(D5313,Map!$A$2:$A$86,0),0))</f>
        <v>N/A</v>
      </c>
      <c r="AA5313" t="str">
        <f>INDEX(Map!$E$2:$E$86,MATCH(D5313,Map!$A$2:$A$86,0),0)</f>
        <v>SCCT</v>
      </c>
    </row>
    <row r="5314" spans="1:27" x14ac:dyDescent="0.25">
      <c r="A5314" s="1" t="s">
        <v>123</v>
      </c>
      <c r="B5314" s="1" t="s">
        <v>110</v>
      </c>
      <c r="C5314" s="1">
        <v>21</v>
      </c>
      <c r="D5314" s="1" t="s">
        <v>43</v>
      </c>
      <c r="E5314" s="1">
        <v>0</v>
      </c>
      <c r="F5314" s="1">
        <v>0</v>
      </c>
      <c r="G5314" s="1">
        <v>0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S5314" s="1">
        <v>0</v>
      </c>
      <c r="T5314" s="1">
        <v>0</v>
      </c>
      <c r="U5314" s="3" t="str">
        <f t="shared" si="82"/>
        <v>2017Plan</v>
      </c>
      <c r="V5314" s="2">
        <f>DATE(A5314,INDEX(Map!$H$1:$H$12,MATCH(B5314,Map!$G$1:$G$12,0),0),1)</f>
        <v>44287</v>
      </c>
      <c r="W5314" t="str">
        <f>IF(AND(V5314&gt;=Map!$K$2,V5314&lt;=Map!$L$2),"Base",IF(AND(V5314&gt;=Map!$K$3,V5314&lt;=Map!$L$3),"Fcst","N/A"))</f>
        <v>N/A</v>
      </c>
      <c r="X5314" t="str">
        <f>INDEX(Map!$B$2:$B$86,MATCH(D5314,Map!$A$2:$A$86,0),0)</f>
        <v>Brown 8</v>
      </c>
      <c r="Y5314" s="7">
        <f>IF(INDEX(Map!$C$2:$C$86,MATCH(D5314,Map!$A$2:$A$86,0),0)="","N/A",E5314*INDEX(Map!$C$2:$C$86,MATCH(D5314,Map!$A$2:$A$86,0),0))</f>
        <v>0</v>
      </c>
      <c r="Z5314" s="7" t="str">
        <f>IF(INDEX(Map!$D$2:$D$86,MATCH(D5314,Map!$A$2:$A$86,0),0)="","N/A",E5314*INDEX(Map!$D$2:$D$86,MATCH(D5314,Map!$A$2:$A$86,0),0))</f>
        <v>N/A</v>
      </c>
      <c r="AA5314" t="str">
        <f>INDEX(Map!$E$2:$E$86,MATCH(D5314,Map!$A$2:$A$86,0),0)</f>
        <v>SCCT</v>
      </c>
    </row>
    <row r="5315" spans="1:27" x14ac:dyDescent="0.25">
      <c r="A5315" s="1" t="s">
        <v>123</v>
      </c>
      <c r="B5315" s="1" t="s">
        <v>110</v>
      </c>
      <c r="C5315" s="1">
        <v>22</v>
      </c>
      <c r="D5315" s="1" t="s">
        <v>44</v>
      </c>
      <c r="E5315" s="1">
        <v>0.1</v>
      </c>
      <c r="F5315" s="1">
        <v>0</v>
      </c>
      <c r="G5315" s="1">
        <v>0.1</v>
      </c>
      <c r="H5315" s="1">
        <v>1</v>
      </c>
      <c r="I5315" s="1">
        <v>1.7</v>
      </c>
      <c r="J5315" s="1">
        <v>16518</v>
      </c>
      <c r="K5315" s="1">
        <v>2</v>
      </c>
      <c r="L5315" s="1">
        <v>386</v>
      </c>
      <c r="M5315" s="1">
        <v>6</v>
      </c>
      <c r="N5315" s="1">
        <v>0</v>
      </c>
      <c r="O5315" s="1">
        <v>0</v>
      </c>
      <c r="P5315" s="1">
        <v>0</v>
      </c>
      <c r="Q5315" s="1">
        <v>0</v>
      </c>
      <c r="R5315" s="1">
        <v>63.76</v>
      </c>
      <c r="S5315" s="1">
        <v>67</v>
      </c>
      <c r="T5315" s="1">
        <v>7</v>
      </c>
      <c r="U5315" s="3" t="str">
        <f t="shared" si="82"/>
        <v>2017Plan</v>
      </c>
      <c r="V5315" s="2">
        <f>DATE(A5315,INDEX(Map!$H$1:$H$12,MATCH(B5315,Map!$G$1:$G$12,0),0),1)</f>
        <v>44287</v>
      </c>
      <c r="W5315" t="str">
        <f>IF(AND(V5315&gt;=Map!$K$2,V5315&lt;=Map!$L$2),"Base",IF(AND(V5315&gt;=Map!$K$3,V5315&lt;=Map!$L$3),"Fcst","N/A"))</f>
        <v>N/A</v>
      </c>
      <c r="X5315" t="str">
        <f>INDEX(Map!$B$2:$B$86,MATCH(D5315,Map!$A$2:$A$86,0),0)</f>
        <v>Brown 9</v>
      </c>
      <c r="Y5315" s="7">
        <f>IF(INDEX(Map!$C$2:$C$86,MATCH(D5315,Map!$A$2:$A$86,0),0)="","N/A",E5315*INDEX(Map!$C$2:$C$86,MATCH(D5315,Map!$A$2:$A$86,0),0))</f>
        <v>0.1</v>
      </c>
      <c r="Z5315" s="7" t="str">
        <f>IF(INDEX(Map!$D$2:$D$86,MATCH(D5315,Map!$A$2:$A$86,0),0)="","N/A",E5315*INDEX(Map!$D$2:$D$86,MATCH(D5315,Map!$A$2:$A$86,0),0))</f>
        <v>N/A</v>
      </c>
      <c r="AA5315" t="str">
        <f>INDEX(Map!$E$2:$E$86,MATCH(D5315,Map!$A$2:$A$86,0),0)</f>
        <v>SCCT</v>
      </c>
    </row>
    <row r="5316" spans="1:27" x14ac:dyDescent="0.25">
      <c r="A5316" s="1" t="s">
        <v>123</v>
      </c>
      <c r="B5316" s="1" t="s">
        <v>110</v>
      </c>
      <c r="C5316" s="1">
        <v>23</v>
      </c>
      <c r="D5316" s="1" t="s">
        <v>45</v>
      </c>
      <c r="E5316" s="1">
        <v>0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>
        <v>0</v>
      </c>
      <c r="T5316" s="1">
        <v>0</v>
      </c>
      <c r="U5316" s="3" t="str">
        <f t="shared" ref="U5316:U5379" si="83">U5315</f>
        <v>2017Plan</v>
      </c>
      <c r="V5316" s="2">
        <f>DATE(A5316,INDEX(Map!$H$1:$H$12,MATCH(B5316,Map!$G$1:$G$12,0),0),1)</f>
        <v>44287</v>
      </c>
      <c r="W5316" t="str">
        <f>IF(AND(V5316&gt;=Map!$K$2,V5316&lt;=Map!$L$2),"Base",IF(AND(V5316&gt;=Map!$K$3,V5316&lt;=Map!$L$3),"Fcst","N/A"))</f>
        <v>N/A</v>
      </c>
      <c r="X5316" t="str">
        <f>INDEX(Map!$B$2:$B$86,MATCH(D5316,Map!$A$2:$A$86,0),0)</f>
        <v>Brown 9</v>
      </c>
      <c r="Y5316" s="7">
        <f>IF(INDEX(Map!$C$2:$C$86,MATCH(D5316,Map!$A$2:$A$86,0),0)="","N/A",E5316*INDEX(Map!$C$2:$C$86,MATCH(D5316,Map!$A$2:$A$86,0),0))</f>
        <v>0</v>
      </c>
      <c r="Z5316" s="7" t="str">
        <f>IF(INDEX(Map!$D$2:$D$86,MATCH(D5316,Map!$A$2:$A$86,0),0)="","N/A",E5316*INDEX(Map!$D$2:$D$86,MATCH(D5316,Map!$A$2:$A$86,0),0))</f>
        <v>N/A</v>
      </c>
      <c r="AA5316" t="str">
        <f>INDEX(Map!$E$2:$E$86,MATCH(D5316,Map!$A$2:$A$86,0),0)</f>
        <v>SCCT</v>
      </c>
    </row>
    <row r="5317" spans="1:27" x14ac:dyDescent="0.25">
      <c r="A5317" s="1" t="s">
        <v>123</v>
      </c>
      <c r="B5317" s="1" t="s">
        <v>110</v>
      </c>
      <c r="C5317" s="1">
        <v>24</v>
      </c>
      <c r="D5317" s="1" t="s">
        <v>46</v>
      </c>
      <c r="E5317" s="1">
        <v>0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</v>
      </c>
      <c r="U5317" s="3" t="str">
        <f t="shared" si="83"/>
        <v>2017Plan</v>
      </c>
      <c r="V5317" s="2">
        <f>DATE(A5317,INDEX(Map!$H$1:$H$12,MATCH(B5317,Map!$G$1:$G$12,0),0),1)</f>
        <v>44287</v>
      </c>
      <c r="W5317" t="str">
        <f>IF(AND(V5317&gt;=Map!$K$2,V5317&lt;=Map!$L$2),"Base",IF(AND(V5317&gt;=Map!$K$3,V5317&lt;=Map!$L$3),"Fcst","N/A"))</f>
        <v>N/A</v>
      </c>
      <c r="X5317" t="str">
        <f>INDEX(Map!$B$2:$B$86,MATCH(D5317,Map!$A$2:$A$86,0),0)</f>
        <v>Brown 10</v>
      </c>
      <c r="Y5317" s="7">
        <f>IF(INDEX(Map!$C$2:$C$86,MATCH(D5317,Map!$A$2:$A$86,0),0)="","N/A",E5317*INDEX(Map!$C$2:$C$86,MATCH(D5317,Map!$A$2:$A$86,0),0))</f>
        <v>0</v>
      </c>
      <c r="Z5317" s="7" t="str">
        <f>IF(INDEX(Map!$D$2:$D$86,MATCH(D5317,Map!$A$2:$A$86,0),0)="","N/A",E5317*INDEX(Map!$D$2:$D$86,MATCH(D5317,Map!$A$2:$A$86,0),0))</f>
        <v>N/A</v>
      </c>
      <c r="AA5317" t="str">
        <f>INDEX(Map!$E$2:$E$86,MATCH(D5317,Map!$A$2:$A$86,0),0)</f>
        <v>SCCT</v>
      </c>
    </row>
    <row r="5318" spans="1:27" x14ac:dyDescent="0.25">
      <c r="A5318" s="1" t="s">
        <v>123</v>
      </c>
      <c r="B5318" s="1" t="s">
        <v>110</v>
      </c>
      <c r="C5318" s="1">
        <v>25</v>
      </c>
      <c r="D5318" s="1" t="s">
        <v>47</v>
      </c>
      <c r="E5318" s="1">
        <v>0</v>
      </c>
      <c r="F5318" s="1">
        <v>0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0</v>
      </c>
      <c r="U5318" s="3" t="str">
        <f t="shared" si="83"/>
        <v>2017Plan</v>
      </c>
      <c r="V5318" s="2">
        <f>DATE(A5318,INDEX(Map!$H$1:$H$12,MATCH(B5318,Map!$G$1:$G$12,0),0),1)</f>
        <v>44287</v>
      </c>
      <c r="W5318" t="str">
        <f>IF(AND(V5318&gt;=Map!$K$2,V5318&lt;=Map!$L$2),"Base",IF(AND(V5318&gt;=Map!$K$3,V5318&lt;=Map!$L$3),"Fcst","N/A"))</f>
        <v>N/A</v>
      </c>
      <c r="X5318" t="str">
        <f>INDEX(Map!$B$2:$B$86,MATCH(D5318,Map!$A$2:$A$86,0),0)</f>
        <v>Brown 10</v>
      </c>
      <c r="Y5318" s="7">
        <f>IF(INDEX(Map!$C$2:$C$86,MATCH(D5318,Map!$A$2:$A$86,0),0)="","N/A",E5318*INDEX(Map!$C$2:$C$86,MATCH(D5318,Map!$A$2:$A$86,0),0))</f>
        <v>0</v>
      </c>
      <c r="Z5318" s="7" t="str">
        <f>IF(INDEX(Map!$D$2:$D$86,MATCH(D5318,Map!$A$2:$A$86,0),0)="","N/A",E5318*INDEX(Map!$D$2:$D$86,MATCH(D5318,Map!$A$2:$A$86,0),0))</f>
        <v>N/A</v>
      </c>
      <c r="AA5318" t="str">
        <f>INDEX(Map!$E$2:$E$86,MATCH(D5318,Map!$A$2:$A$86,0),0)</f>
        <v>SCCT</v>
      </c>
    </row>
    <row r="5319" spans="1:27" x14ac:dyDescent="0.25">
      <c r="A5319" s="1" t="s">
        <v>123</v>
      </c>
      <c r="B5319" s="1" t="s">
        <v>110</v>
      </c>
      <c r="C5319" s="1">
        <v>26</v>
      </c>
      <c r="D5319" s="1" t="s">
        <v>48</v>
      </c>
      <c r="E5319" s="1">
        <v>0</v>
      </c>
      <c r="F5319" s="1">
        <v>0</v>
      </c>
      <c r="G5319" s="1">
        <v>0</v>
      </c>
      <c r="H5319" s="1">
        <v>0</v>
      </c>
      <c r="I5319" s="1">
        <v>0</v>
      </c>
      <c r="J5319" s="1">
        <v>0</v>
      </c>
      <c r="K5319" s="1">
        <v>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  <c r="T5319" s="1">
        <v>0</v>
      </c>
      <c r="U5319" s="3" t="str">
        <f t="shared" si="83"/>
        <v>2017Plan</v>
      </c>
      <c r="V5319" s="2">
        <f>DATE(A5319,INDEX(Map!$H$1:$H$12,MATCH(B5319,Map!$G$1:$G$12,0),0),1)</f>
        <v>44287</v>
      </c>
      <c r="W5319" t="str">
        <f>IF(AND(V5319&gt;=Map!$K$2,V5319&lt;=Map!$L$2),"Base",IF(AND(V5319&gt;=Map!$K$3,V5319&lt;=Map!$L$3),"Fcst","N/A"))</f>
        <v>N/A</v>
      </c>
      <c r="X5319" t="str">
        <f>INDEX(Map!$B$2:$B$86,MATCH(D5319,Map!$A$2:$A$86,0),0)</f>
        <v>Brown 11</v>
      </c>
      <c r="Y5319" s="7">
        <f>IF(INDEX(Map!$C$2:$C$86,MATCH(D5319,Map!$A$2:$A$86,0),0)="","N/A",E5319*INDEX(Map!$C$2:$C$86,MATCH(D5319,Map!$A$2:$A$86,0),0))</f>
        <v>0</v>
      </c>
      <c r="Z5319" s="7" t="str">
        <f>IF(INDEX(Map!$D$2:$D$86,MATCH(D5319,Map!$A$2:$A$86,0),0)="","N/A",E5319*INDEX(Map!$D$2:$D$86,MATCH(D5319,Map!$A$2:$A$86,0),0))</f>
        <v>N/A</v>
      </c>
      <c r="AA5319" t="str">
        <f>INDEX(Map!$E$2:$E$86,MATCH(D5319,Map!$A$2:$A$86,0),0)</f>
        <v>SCCT</v>
      </c>
    </row>
    <row r="5320" spans="1:27" x14ac:dyDescent="0.25">
      <c r="A5320" s="1" t="s">
        <v>123</v>
      </c>
      <c r="B5320" s="1" t="s">
        <v>110</v>
      </c>
      <c r="C5320" s="1">
        <v>27</v>
      </c>
      <c r="D5320" s="1" t="s">
        <v>49</v>
      </c>
      <c r="E5320" s="1">
        <v>0</v>
      </c>
      <c r="F5320" s="1">
        <v>0</v>
      </c>
      <c r="G5320" s="1">
        <v>0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S5320" s="1">
        <v>0</v>
      </c>
      <c r="T5320" s="1">
        <v>0</v>
      </c>
      <c r="U5320" s="3" t="str">
        <f t="shared" si="83"/>
        <v>2017Plan</v>
      </c>
      <c r="V5320" s="2">
        <f>DATE(A5320,INDEX(Map!$H$1:$H$12,MATCH(B5320,Map!$G$1:$G$12,0),0),1)</f>
        <v>44287</v>
      </c>
      <c r="W5320" t="str">
        <f>IF(AND(V5320&gt;=Map!$K$2,V5320&lt;=Map!$L$2),"Base",IF(AND(V5320&gt;=Map!$K$3,V5320&lt;=Map!$L$3),"Fcst","N/A"))</f>
        <v>N/A</v>
      </c>
      <c r="X5320" t="str">
        <f>INDEX(Map!$B$2:$B$86,MATCH(D5320,Map!$A$2:$A$86,0),0)</f>
        <v>Brown 11</v>
      </c>
      <c r="Y5320" s="7">
        <f>IF(INDEX(Map!$C$2:$C$86,MATCH(D5320,Map!$A$2:$A$86,0),0)="","N/A",E5320*INDEX(Map!$C$2:$C$86,MATCH(D5320,Map!$A$2:$A$86,0),0))</f>
        <v>0</v>
      </c>
      <c r="Z5320" s="7" t="str">
        <f>IF(INDEX(Map!$D$2:$D$86,MATCH(D5320,Map!$A$2:$A$86,0),0)="","N/A",E5320*INDEX(Map!$D$2:$D$86,MATCH(D5320,Map!$A$2:$A$86,0),0))</f>
        <v>N/A</v>
      </c>
      <c r="AA5320" t="str">
        <f>INDEX(Map!$E$2:$E$86,MATCH(D5320,Map!$A$2:$A$86,0),0)</f>
        <v>SCCT</v>
      </c>
    </row>
    <row r="5321" spans="1:27" x14ac:dyDescent="0.25">
      <c r="A5321" s="1" t="s">
        <v>123</v>
      </c>
      <c r="B5321" s="1" t="s">
        <v>110</v>
      </c>
      <c r="C5321" s="1">
        <v>28</v>
      </c>
      <c r="D5321" s="1" t="s">
        <v>50</v>
      </c>
      <c r="E5321" s="1">
        <v>7.2</v>
      </c>
      <c r="F5321" s="1">
        <v>0</v>
      </c>
      <c r="G5321" s="1">
        <v>6.2</v>
      </c>
      <c r="H5321" s="1">
        <v>7</v>
      </c>
      <c r="I5321" s="1">
        <v>80.400000000000006</v>
      </c>
      <c r="J5321" s="1">
        <v>11203</v>
      </c>
      <c r="K5321" s="1">
        <v>58</v>
      </c>
      <c r="L5321" s="1">
        <v>386</v>
      </c>
      <c r="M5321" s="1">
        <v>310</v>
      </c>
      <c r="N5321" s="1">
        <v>0</v>
      </c>
      <c r="O5321" s="1">
        <v>1</v>
      </c>
      <c r="P5321" s="1">
        <v>0</v>
      </c>
      <c r="Q5321" s="1">
        <v>0</v>
      </c>
      <c r="R5321" s="1">
        <v>43.24</v>
      </c>
      <c r="S5321" s="1">
        <v>43.4</v>
      </c>
      <c r="T5321" s="1">
        <v>311</v>
      </c>
      <c r="U5321" s="3" t="str">
        <f t="shared" si="83"/>
        <v>2017Plan</v>
      </c>
      <c r="V5321" s="2">
        <f>DATE(A5321,INDEX(Map!$H$1:$H$12,MATCH(B5321,Map!$G$1:$G$12,0),0),1)</f>
        <v>44287</v>
      </c>
      <c r="W5321" t="str">
        <f>IF(AND(V5321&gt;=Map!$K$2,V5321&lt;=Map!$L$2),"Base",IF(AND(V5321&gt;=Map!$K$3,V5321&lt;=Map!$L$3),"Fcst","N/A"))</f>
        <v>N/A</v>
      </c>
      <c r="X5321" t="str">
        <f>INDEX(Map!$B$2:$B$86,MATCH(D5321,Map!$A$2:$A$86,0),0)</f>
        <v>Paddys Run 13</v>
      </c>
      <c r="Y5321" s="7">
        <f>IF(INDEX(Map!$C$2:$C$86,MATCH(D5321,Map!$A$2:$A$86,0),0)="","N/A",E5321*INDEX(Map!$C$2:$C$86,MATCH(D5321,Map!$A$2:$A$86,0),0))</f>
        <v>3.3839999999999999</v>
      </c>
      <c r="Z5321" s="7">
        <f>IF(INDEX(Map!$D$2:$D$86,MATCH(D5321,Map!$A$2:$A$86,0),0)="","N/A",E5321*INDEX(Map!$D$2:$D$86,MATCH(D5321,Map!$A$2:$A$86,0),0))</f>
        <v>3.8160000000000003</v>
      </c>
      <c r="AA5321" t="str">
        <f>INDEX(Map!$E$2:$E$86,MATCH(D5321,Map!$A$2:$A$86,0),0)</f>
        <v>SCCT</v>
      </c>
    </row>
    <row r="5322" spans="1:27" x14ac:dyDescent="0.25">
      <c r="A5322" s="1" t="s">
        <v>123</v>
      </c>
      <c r="B5322" s="1" t="s">
        <v>110</v>
      </c>
      <c r="C5322" s="1">
        <v>29</v>
      </c>
      <c r="D5322" s="1" t="s">
        <v>51</v>
      </c>
      <c r="E5322" s="1">
        <v>9.1999999999999993</v>
      </c>
      <c r="F5322" s="1">
        <v>0</v>
      </c>
      <c r="G5322" s="1">
        <v>7.5</v>
      </c>
      <c r="H5322" s="1">
        <v>11</v>
      </c>
      <c r="I5322" s="1">
        <v>109.2</v>
      </c>
      <c r="J5322" s="1">
        <v>11922</v>
      </c>
      <c r="K5322" s="1">
        <v>80</v>
      </c>
      <c r="L5322" s="1">
        <v>386</v>
      </c>
      <c r="M5322" s="1">
        <v>421</v>
      </c>
      <c r="N5322" s="1">
        <v>0</v>
      </c>
      <c r="O5322" s="1">
        <v>2</v>
      </c>
      <c r="P5322" s="1">
        <v>0</v>
      </c>
      <c r="Q5322" s="1">
        <v>0</v>
      </c>
      <c r="R5322" s="1">
        <v>46.02</v>
      </c>
      <c r="S5322" s="1">
        <v>46.22</v>
      </c>
      <c r="T5322" s="1">
        <v>423</v>
      </c>
      <c r="U5322" s="3" t="str">
        <f t="shared" si="83"/>
        <v>2017Plan</v>
      </c>
      <c r="V5322" s="2">
        <f>DATE(A5322,INDEX(Map!$H$1:$H$12,MATCH(B5322,Map!$G$1:$G$12,0),0),1)</f>
        <v>44287</v>
      </c>
      <c r="W5322" t="str">
        <f>IF(AND(V5322&gt;=Map!$K$2,V5322&lt;=Map!$L$2),"Base",IF(AND(V5322&gt;=Map!$K$3,V5322&lt;=Map!$L$3),"Fcst","N/A"))</f>
        <v>N/A</v>
      </c>
      <c r="X5322" t="str">
        <f>INDEX(Map!$B$2:$B$86,MATCH(D5322,Map!$A$2:$A$86,0),0)</f>
        <v>Trimble Co 05</v>
      </c>
      <c r="Y5322" s="7">
        <f>IF(INDEX(Map!$C$2:$C$86,MATCH(D5322,Map!$A$2:$A$86,0),0)="","N/A",E5322*INDEX(Map!$C$2:$C$86,MATCH(D5322,Map!$A$2:$A$86,0),0))</f>
        <v>6.5319999999999991</v>
      </c>
      <c r="Z5322" s="7">
        <f>IF(INDEX(Map!$D$2:$D$86,MATCH(D5322,Map!$A$2:$A$86,0),0)="","N/A",E5322*INDEX(Map!$D$2:$D$86,MATCH(D5322,Map!$A$2:$A$86,0),0))</f>
        <v>2.6679999999999997</v>
      </c>
      <c r="AA5322" t="str">
        <f>INDEX(Map!$E$2:$E$86,MATCH(D5322,Map!$A$2:$A$86,0),0)</f>
        <v>SCCT</v>
      </c>
    </row>
    <row r="5323" spans="1:27" x14ac:dyDescent="0.25">
      <c r="A5323" s="1" t="s">
        <v>123</v>
      </c>
      <c r="B5323" s="1" t="s">
        <v>110</v>
      </c>
      <c r="C5323" s="1">
        <v>30</v>
      </c>
      <c r="D5323" s="1" t="s">
        <v>52</v>
      </c>
      <c r="E5323" s="1">
        <v>4.2</v>
      </c>
      <c r="F5323" s="1">
        <v>0</v>
      </c>
      <c r="G5323" s="1">
        <v>3.4</v>
      </c>
      <c r="H5323" s="1">
        <v>8</v>
      </c>
      <c r="I5323" s="1">
        <v>49.5</v>
      </c>
      <c r="J5323" s="1">
        <v>11831</v>
      </c>
      <c r="K5323" s="1">
        <v>36</v>
      </c>
      <c r="L5323" s="1">
        <v>386</v>
      </c>
      <c r="M5323" s="1">
        <v>191</v>
      </c>
      <c r="N5323" s="1">
        <v>0</v>
      </c>
      <c r="O5323" s="1">
        <v>1</v>
      </c>
      <c r="P5323" s="1">
        <v>0</v>
      </c>
      <c r="Q5323" s="1">
        <v>0</v>
      </c>
      <c r="R5323" s="1">
        <v>45.67</v>
      </c>
      <c r="S5323" s="1">
        <v>45.99</v>
      </c>
      <c r="T5323" s="1">
        <v>193</v>
      </c>
      <c r="U5323" s="3" t="str">
        <f t="shared" si="83"/>
        <v>2017Plan</v>
      </c>
      <c r="V5323" s="2">
        <f>DATE(A5323,INDEX(Map!$H$1:$H$12,MATCH(B5323,Map!$G$1:$G$12,0),0),1)</f>
        <v>44287</v>
      </c>
      <c r="W5323" t="str">
        <f>IF(AND(V5323&gt;=Map!$K$2,V5323&lt;=Map!$L$2),"Base",IF(AND(V5323&gt;=Map!$K$3,V5323&lt;=Map!$L$3),"Fcst","N/A"))</f>
        <v>N/A</v>
      </c>
      <c r="X5323" t="str">
        <f>INDEX(Map!$B$2:$B$86,MATCH(D5323,Map!$A$2:$A$86,0),0)</f>
        <v>Trimble Co 06</v>
      </c>
      <c r="Y5323" s="7">
        <f>IF(INDEX(Map!$C$2:$C$86,MATCH(D5323,Map!$A$2:$A$86,0),0)="","N/A",E5323*INDEX(Map!$C$2:$C$86,MATCH(D5323,Map!$A$2:$A$86,0),0))</f>
        <v>2.9819999999999998</v>
      </c>
      <c r="Z5323" s="7">
        <f>IF(INDEX(Map!$D$2:$D$86,MATCH(D5323,Map!$A$2:$A$86,0),0)="","N/A",E5323*INDEX(Map!$D$2:$D$86,MATCH(D5323,Map!$A$2:$A$86,0),0))</f>
        <v>1.218</v>
      </c>
      <c r="AA5323" t="str">
        <f>INDEX(Map!$E$2:$E$86,MATCH(D5323,Map!$A$2:$A$86,0),0)</f>
        <v>SCCT</v>
      </c>
    </row>
    <row r="5324" spans="1:27" x14ac:dyDescent="0.25">
      <c r="A5324" s="1" t="s">
        <v>123</v>
      </c>
      <c r="B5324" s="1" t="s">
        <v>110</v>
      </c>
      <c r="C5324" s="1">
        <v>31</v>
      </c>
      <c r="D5324" s="1" t="s">
        <v>53</v>
      </c>
      <c r="E5324" s="1">
        <v>5.3</v>
      </c>
      <c r="F5324" s="1">
        <v>0</v>
      </c>
      <c r="G5324" s="1">
        <v>4.4000000000000004</v>
      </c>
      <c r="H5324" s="1">
        <v>7</v>
      </c>
      <c r="I5324" s="1">
        <v>62.6</v>
      </c>
      <c r="J5324" s="1">
        <v>11763</v>
      </c>
      <c r="K5324" s="1">
        <v>45</v>
      </c>
      <c r="L5324" s="1">
        <v>386</v>
      </c>
      <c r="M5324" s="1">
        <v>242</v>
      </c>
      <c r="N5324" s="1">
        <v>0</v>
      </c>
      <c r="O5324" s="1">
        <v>1</v>
      </c>
      <c r="P5324" s="1">
        <v>0</v>
      </c>
      <c r="Q5324" s="1">
        <v>0</v>
      </c>
      <c r="R5324" s="1">
        <v>45.4</v>
      </c>
      <c r="S5324" s="1">
        <v>45.62</v>
      </c>
      <c r="T5324" s="1">
        <v>243</v>
      </c>
      <c r="U5324" s="3" t="str">
        <f t="shared" si="83"/>
        <v>2017Plan</v>
      </c>
      <c r="V5324" s="2">
        <f>DATE(A5324,INDEX(Map!$H$1:$H$12,MATCH(B5324,Map!$G$1:$G$12,0),0),1)</f>
        <v>44287</v>
      </c>
      <c r="W5324" t="str">
        <f>IF(AND(V5324&gt;=Map!$K$2,V5324&lt;=Map!$L$2),"Base",IF(AND(V5324&gt;=Map!$K$3,V5324&lt;=Map!$L$3),"Fcst","N/A"))</f>
        <v>N/A</v>
      </c>
      <c r="X5324" t="str">
        <f>INDEX(Map!$B$2:$B$86,MATCH(D5324,Map!$A$2:$A$86,0),0)</f>
        <v>Trimble Co 07</v>
      </c>
      <c r="Y5324" s="7">
        <f>IF(INDEX(Map!$C$2:$C$86,MATCH(D5324,Map!$A$2:$A$86,0),0)="","N/A",E5324*INDEX(Map!$C$2:$C$86,MATCH(D5324,Map!$A$2:$A$86,0),0))</f>
        <v>3.339</v>
      </c>
      <c r="Z5324" s="7">
        <f>IF(INDEX(Map!$D$2:$D$86,MATCH(D5324,Map!$A$2:$A$86,0),0)="","N/A",E5324*INDEX(Map!$D$2:$D$86,MATCH(D5324,Map!$A$2:$A$86,0),0))</f>
        <v>1.9609999999999999</v>
      </c>
      <c r="AA5324" t="str">
        <f>INDEX(Map!$E$2:$E$86,MATCH(D5324,Map!$A$2:$A$86,0),0)</f>
        <v>SCCT</v>
      </c>
    </row>
    <row r="5325" spans="1:27" x14ac:dyDescent="0.25">
      <c r="A5325" s="1" t="s">
        <v>123</v>
      </c>
      <c r="B5325" s="1" t="s">
        <v>110</v>
      </c>
      <c r="C5325" s="1">
        <v>32</v>
      </c>
      <c r="D5325" s="1" t="s">
        <v>54</v>
      </c>
      <c r="E5325" s="1">
        <v>0.3</v>
      </c>
      <c r="F5325" s="1">
        <v>0</v>
      </c>
      <c r="G5325" s="1">
        <v>0.3</v>
      </c>
      <c r="H5325" s="1">
        <v>1</v>
      </c>
      <c r="I5325" s="1">
        <v>4.0999999999999996</v>
      </c>
      <c r="J5325" s="1">
        <v>11815</v>
      </c>
      <c r="K5325" s="1">
        <v>3</v>
      </c>
      <c r="L5325" s="1">
        <v>386</v>
      </c>
      <c r="M5325" s="1">
        <v>16</v>
      </c>
      <c r="N5325" s="1">
        <v>0</v>
      </c>
      <c r="O5325" s="1">
        <v>0</v>
      </c>
      <c r="P5325" s="1">
        <v>0</v>
      </c>
      <c r="Q5325" s="1">
        <v>0</v>
      </c>
      <c r="R5325" s="1">
        <v>45.61</v>
      </c>
      <c r="S5325" s="1">
        <v>46.04</v>
      </c>
      <c r="T5325" s="1">
        <v>16</v>
      </c>
      <c r="U5325" s="3" t="str">
        <f t="shared" si="83"/>
        <v>2017Plan</v>
      </c>
      <c r="V5325" s="2">
        <f>DATE(A5325,INDEX(Map!$H$1:$H$12,MATCH(B5325,Map!$G$1:$G$12,0),0),1)</f>
        <v>44287</v>
      </c>
      <c r="W5325" t="str">
        <f>IF(AND(V5325&gt;=Map!$K$2,V5325&lt;=Map!$L$2),"Base",IF(AND(V5325&gt;=Map!$K$3,V5325&lt;=Map!$L$3),"Fcst","N/A"))</f>
        <v>N/A</v>
      </c>
      <c r="X5325" t="str">
        <f>INDEX(Map!$B$2:$B$86,MATCH(D5325,Map!$A$2:$A$86,0),0)</f>
        <v>Trimble Co 08</v>
      </c>
      <c r="Y5325" s="7">
        <f>IF(INDEX(Map!$C$2:$C$86,MATCH(D5325,Map!$A$2:$A$86,0),0)="","N/A",E5325*INDEX(Map!$C$2:$C$86,MATCH(D5325,Map!$A$2:$A$86,0),0))</f>
        <v>0.189</v>
      </c>
      <c r="Z5325" s="7">
        <f>IF(INDEX(Map!$D$2:$D$86,MATCH(D5325,Map!$A$2:$A$86,0),0)="","N/A",E5325*INDEX(Map!$D$2:$D$86,MATCH(D5325,Map!$A$2:$A$86,0),0))</f>
        <v>0.111</v>
      </c>
      <c r="AA5325" t="str">
        <f>INDEX(Map!$E$2:$E$86,MATCH(D5325,Map!$A$2:$A$86,0),0)</f>
        <v>SCCT</v>
      </c>
    </row>
    <row r="5326" spans="1:27" x14ac:dyDescent="0.25">
      <c r="A5326" s="1" t="s">
        <v>123</v>
      </c>
      <c r="B5326" s="1" t="s">
        <v>110</v>
      </c>
      <c r="C5326" s="1">
        <v>33</v>
      </c>
      <c r="D5326" s="1" t="s">
        <v>55</v>
      </c>
      <c r="E5326" s="1">
        <v>4.4000000000000004</v>
      </c>
      <c r="F5326" s="1">
        <v>0</v>
      </c>
      <c r="G5326" s="1">
        <v>3.6</v>
      </c>
      <c r="H5326" s="1">
        <v>5</v>
      </c>
      <c r="I5326" s="1">
        <v>51.3</v>
      </c>
      <c r="J5326" s="1">
        <v>11779</v>
      </c>
      <c r="K5326" s="1">
        <v>37</v>
      </c>
      <c r="L5326" s="1">
        <v>386</v>
      </c>
      <c r="M5326" s="1">
        <v>198</v>
      </c>
      <c r="N5326" s="1">
        <v>0</v>
      </c>
      <c r="O5326" s="1">
        <v>1</v>
      </c>
      <c r="P5326" s="1">
        <v>0</v>
      </c>
      <c r="Q5326" s="1">
        <v>0</v>
      </c>
      <c r="R5326" s="1">
        <v>45.46</v>
      </c>
      <c r="S5326" s="1">
        <v>45.65</v>
      </c>
      <c r="T5326" s="1">
        <v>199</v>
      </c>
      <c r="U5326" s="3" t="str">
        <f t="shared" si="83"/>
        <v>2017Plan</v>
      </c>
      <c r="V5326" s="2">
        <f>DATE(A5326,INDEX(Map!$H$1:$H$12,MATCH(B5326,Map!$G$1:$G$12,0),0),1)</f>
        <v>44287</v>
      </c>
      <c r="W5326" t="str">
        <f>IF(AND(V5326&gt;=Map!$K$2,V5326&lt;=Map!$L$2),"Base",IF(AND(V5326&gt;=Map!$K$3,V5326&lt;=Map!$L$3),"Fcst","N/A"))</f>
        <v>N/A</v>
      </c>
      <c r="X5326" t="str">
        <f>INDEX(Map!$B$2:$B$86,MATCH(D5326,Map!$A$2:$A$86,0),0)</f>
        <v>Trimble Co 09</v>
      </c>
      <c r="Y5326" s="7">
        <f>IF(INDEX(Map!$C$2:$C$86,MATCH(D5326,Map!$A$2:$A$86,0),0)="","N/A",E5326*INDEX(Map!$C$2:$C$86,MATCH(D5326,Map!$A$2:$A$86,0),0))</f>
        <v>2.7720000000000002</v>
      </c>
      <c r="Z5326" s="7">
        <f>IF(INDEX(Map!$D$2:$D$86,MATCH(D5326,Map!$A$2:$A$86,0),0)="","N/A",E5326*INDEX(Map!$D$2:$D$86,MATCH(D5326,Map!$A$2:$A$86,0),0))</f>
        <v>1.6280000000000001</v>
      </c>
      <c r="AA5326" t="str">
        <f>INDEX(Map!$E$2:$E$86,MATCH(D5326,Map!$A$2:$A$86,0),0)</f>
        <v>SCCT</v>
      </c>
    </row>
    <row r="5327" spans="1:27" x14ac:dyDescent="0.25">
      <c r="A5327" s="1" t="s">
        <v>123</v>
      </c>
      <c r="B5327" s="1" t="s">
        <v>110</v>
      </c>
      <c r="C5327" s="1">
        <v>34</v>
      </c>
      <c r="D5327" s="1" t="s">
        <v>56</v>
      </c>
      <c r="E5327" s="1">
        <v>0.5</v>
      </c>
      <c r="F5327" s="1">
        <v>0</v>
      </c>
      <c r="G5327" s="1">
        <v>0.4</v>
      </c>
      <c r="H5327" s="1">
        <v>2</v>
      </c>
      <c r="I5327" s="1">
        <v>5.9</v>
      </c>
      <c r="J5327" s="1">
        <v>11329</v>
      </c>
      <c r="K5327" s="1">
        <v>4</v>
      </c>
      <c r="L5327" s="1">
        <v>386</v>
      </c>
      <c r="M5327" s="1">
        <v>23</v>
      </c>
      <c r="N5327" s="1">
        <v>0</v>
      </c>
      <c r="O5327" s="1">
        <v>0</v>
      </c>
      <c r="P5327" s="1">
        <v>0</v>
      </c>
      <c r="Q5327" s="1">
        <v>0</v>
      </c>
      <c r="R5327" s="1">
        <v>43.73</v>
      </c>
      <c r="S5327" s="1">
        <v>44.35</v>
      </c>
      <c r="T5327" s="1">
        <v>23</v>
      </c>
      <c r="U5327" s="3" t="str">
        <f t="shared" si="83"/>
        <v>2017Plan</v>
      </c>
      <c r="V5327" s="2">
        <f>DATE(A5327,INDEX(Map!$H$1:$H$12,MATCH(B5327,Map!$G$1:$G$12,0),0),1)</f>
        <v>44287</v>
      </c>
      <c r="W5327" t="str">
        <f>IF(AND(V5327&gt;=Map!$K$2,V5327&lt;=Map!$L$2),"Base",IF(AND(V5327&gt;=Map!$K$3,V5327&lt;=Map!$L$3),"Fcst","N/A"))</f>
        <v>N/A</v>
      </c>
      <c r="X5327" t="str">
        <f>INDEX(Map!$B$2:$B$86,MATCH(D5327,Map!$A$2:$A$86,0),0)</f>
        <v>Trimble Co 10</v>
      </c>
      <c r="Y5327" s="7">
        <f>IF(INDEX(Map!$C$2:$C$86,MATCH(D5327,Map!$A$2:$A$86,0),0)="","N/A",E5327*INDEX(Map!$C$2:$C$86,MATCH(D5327,Map!$A$2:$A$86,0),0))</f>
        <v>0.315</v>
      </c>
      <c r="Z5327" s="7">
        <f>IF(INDEX(Map!$D$2:$D$86,MATCH(D5327,Map!$A$2:$A$86,0),0)="","N/A",E5327*INDEX(Map!$D$2:$D$86,MATCH(D5327,Map!$A$2:$A$86,0),0))</f>
        <v>0.185</v>
      </c>
      <c r="AA5327" t="str">
        <f>INDEX(Map!$E$2:$E$86,MATCH(D5327,Map!$A$2:$A$86,0),0)</f>
        <v>SCCT</v>
      </c>
    </row>
    <row r="5328" spans="1:27" x14ac:dyDescent="0.25">
      <c r="A5328" s="1" t="s">
        <v>123</v>
      </c>
      <c r="B5328" s="1" t="s">
        <v>110</v>
      </c>
      <c r="C5328" s="1">
        <v>35</v>
      </c>
      <c r="D5328" s="1" t="s">
        <v>57</v>
      </c>
      <c r="E5328" s="1">
        <v>0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S5328" s="1">
        <v>0</v>
      </c>
      <c r="T5328" s="1">
        <v>0</v>
      </c>
      <c r="U5328" s="3" t="str">
        <f t="shared" si="83"/>
        <v>2017Plan</v>
      </c>
      <c r="V5328" s="2">
        <f>DATE(A5328,INDEX(Map!$H$1:$H$12,MATCH(B5328,Map!$G$1:$G$12,0),0),1)</f>
        <v>44287</v>
      </c>
      <c r="W5328" t="str">
        <f>IF(AND(V5328&gt;=Map!$K$2,V5328&lt;=Map!$L$2),"Base",IF(AND(V5328&gt;=Map!$K$3,V5328&lt;=Map!$L$3),"Fcst","N/A"))</f>
        <v>N/A</v>
      </c>
      <c r="X5328" t="str">
        <f>INDEX(Map!$B$2:$B$86,MATCH(D5328,Map!$A$2:$A$86,0),0)</f>
        <v>Cane Run 11</v>
      </c>
      <c r="Y5328" s="7" t="str">
        <f>IF(INDEX(Map!$C$2:$C$86,MATCH(D5328,Map!$A$2:$A$86,0),0)="","N/A",E5328*INDEX(Map!$C$2:$C$86,MATCH(D5328,Map!$A$2:$A$86,0),0))</f>
        <v>N/A</v>
      </c>
      <c r="Z5328" s="7">
        <f>IF(INDEX(Map!$D$2:$D$86,MATCH(D5328,Map!$A$2:$A$86,0),0)="","N/A",E5328*INDEX(Map!$D$2:$D$86,MATCH(D5328,Map!$A$2:$A$86,0),0))</f>
        <v>0</v>
      </c>
      <c r="AA5328" t="str">
        <f>INDEX(Map!$E$2:$E$86,MATCH(D5328,Map!$A$2:$A$86,0),0)</f>
        <v>SCCT</v>
      </c>
    </row>
    <row r="5329" spans="1:27" x14ac:dyDescent="0.25">
      <c r="A5329" s="1" t="s">
        <v>123</v>
      </c>
      <c r="B5329" s="1" t="s">
        <v>110</v>
      </c>
      <c r="C5329" s="1">
        <v>36</v>
      </c>
      <c r="D5329" s="1" t="s">
        <v>58</v>
      </c>
      <c r="E5329" s="1">
        <v>0</v>
      </c>
      <c r="F5329" s="1">
        <v>0</v>
      </c>
      <c r="G5329" s="1">
        <v>0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3" t="str">
        <f t="shared" si="83"/>
        <v>2017Plan</v>
      </c>
      <c r="V5329" s="2">
        <f>DATE(A5329,INDEX(Map!$H$1:$H$12,MATCH(B5329,Map!$G$1:$G$12,0),0),1)</f>
        <v>44287</v>
      </c>
      <c r="W5329" t="str">
        <f>IF(AND(V5329&gt;=Map!$K$2,V5329&lt;=Map!$L$2),"Base",IF(AND(V5329&gt;=Map!$K$3,V5329&lt;=Map!$L$3),"Fcst","N/A"))</f>
        <v>N/A</v>
      </c>
      <c r="X5329" t="str">
        <f>INDEX(Map!$B$2:$B$86,MATCH(D5329,Map!$A$2:$A$86,0),0)</f>
        <v>Haefling</v>
      </c>
      <c r="Y5329" s="7">
        <f>IF(INDEX(Map!$C$2:$C$86,MATCH(D5329,Map!$A$2:$A$86,0),0)="","N/A",E5329*INDEX(Map!$C$2:$C$86,MATCH(D5329,Map!$A$2:$A$86,0),0))</f>
        <v>0</v>
      </c>
      <c r="Z5329" s="7" t="str">
        <f>IF(INDEX(Map!$D$2:$D$86,MATCH(D5329,Map!$A$2:$A$86,0),0)="","N/A",E5329*INDEX(Map!$D$2:$D$86,MATCH(D5329,Map!$A$2:$A$86,0),0))</f>
        <v>N/A</v>
      </c>
      <c r="AA5329" t="str">
        <f>INDEX(Map!$E$2:$E$86,MATCH(D5329,Map!$A$2:$A$86,0),0)</f>
        <v>SCCT</v>
      </c>
    </row>
    <row r="5330" spans="1:27" x14ac:dyDescent="0.25">
      <c r="A5330" s="1" t="s">
        <v>123</v>
      </c>
      <c r="B5330" s="1" t="s">
        <v>110</v>
      </c>
      <c r="C5330" s="1">
        <v>37</v>
      </c>
      <c r="D5330" s="1" t="s">
        <v>59</v>
      </c>
      <c r="E5330" s="1">
        <v>0</v>
      </c>
      <c r="F5330" s="1">
        <v>0</v>
      </c>
      <c r="G5330" s="1">
        <v>0</v>
      </c>
      <c r="H5330" s="1">
        <v>0</v>
      </c>
      <c r="I5330" s="1">
        <v>0</v>
      </c>
      <c r="J5330" s="1">
        <v>0</v>
      </c>
      <c r="K5330" s="1">
        <v>0</v>
      </c>
      <c r="L5330" s="1">
        <v>0</v>
      </c>
      <c r="M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0</v>
      </c>
      <c r="U5330" s="3" t="str">
        <f t="shared" si="83"/>
        <v>2017Plan</v>
      </c>
      <c r="V5330" s="2">
        <f>DATE(A5330,INDEX(Map!$H$1:$H$12,MATCH(B5330,Map!$G$1:$G$12,0),0),1)</f>
        <v>44287</v>
      </c>
      <c r="W5330" t="str">
        <f>IF(AND(V5330&gt;=Map!$K$2,V5330&lt;=Map!$L$2),"Base",IF(AND(V5330&gt;=Map!$K$3,V5330&lt;=Map!$L$3),"Fcst","N/A"))</f>
        <v>N/A</v>
      </c>
      <c r="X5330" t="str">
        <f>INDEX(Map!$B$2:$B$86,MATCH(D5330,Map!$A$2:$A$86,0),0)</f>
        <v>Paddys Run 11</v>
      </c>
      <c r="Y5330" s="7" t="str">
        <f>IF(INDEX(Map!$C$2:$C$86,MATCH(D5330,Map!$A$2:$A$86,0),0)="","N/A",E5330*INDEX(Map!$C$2:$C$86,MATCH(D5330,Map!$A$2:$A$86,0),0))</f>
        <v>N/A</v>
      </c>
      <c r="Z5330" s="7">
        <f>IF(INDEX(Map!$D$2:$D$86,MATCH(D5330,Map!$A$2:$A$86,0),0)="","N/A",E5330*INDEX(Map!$D$2:$D$86,MATCH(D5330,Map!$A$2:$A$86,0),0))</f>
        <v>0</v>
      </c>
      <c r="AA5330" t="str">
        <f>INDEX(Map!$E$2:$E$86,MATCH(D5330,Map!$A$2:$A$86,0),0)</f>
        <v>SCCT</v>
      </c>
    </row>
    <row r="5331" spans="1:27" x14ac:dyDescent="0.25">
      <c r="A5331" s="1" t="s">
        <v>123</v>
      </c>
      <c r="B5331" s="1" t="s">
        <v>110</v>
      </c>
      <c r="C5331" s="1">
        <v>38</v>
      </c>
      <c r="D5331" s="1" t="s">
        <v>60</v>
      </c>
      <c r="E5331" s="1">
        <v>0</v>
      </c>
      <c r="F5331" s="1">
        <v>0</v>
      </c>
      <c r="G5331" s="1">
        <v>0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0</v>
      </c>
      <c r="O5331" s="1">
        <v>0</v>
      </c>
      <c r="P5331" s="1">
        <v>0</v>
      </c>
      <c r="Q5331" s="1">
        <v>0</v>
      </c>
      <c r="R5331" s="1">
        <v>0</v>
      </c>
      <c r="S5331" s="1">
        <v>0</v>
      </c>
      <c r="T5331" s="1">
        <v>0</v>
      </c>
      <c r="U5331" s="3" t="str">
        <f t="shared" si="83"/>
        <v>2017Plan</v>
      </c>
      <c r="V5331" s="2">
        <f>DATE(A5331,INDEX(Map!$H$1:$H$12,MATCH(B5331,Map!$G$1:$G$12,0),0),1)</f>
        <v>44287</v>
      </c>
      <c r="W5331" t="str">
        <f>IF(AND(V5331&gt;=Map!$K$2,V5331&lt;=Map!$L$2),"Base",IF(AND(V5331&gt;=Map!$K$3,V5331&lt;=Map!$L$3),"Fcst","N/A"))</f>
        <v>N/A</v>
      </c>
      <c r="X5331" t="str">
        <f>INDEX(Map!$B$2:$B$86,MATCH(D5331,Map!$A$2:$A$86,0),0)</f>
        <v>Paddys Run 12</v>
      </c>
      <c r="Y5331" s="7" t="str">
        <f>IF(INDEX(Map!$C$2:$C$86,MATCH(D5331,Map!$A$2:$A$86,0),0)="","N/A",E5331*INDEX(Map!$C$2:$C$86,MATCH(D5331,Map!$A$2:$A$86,0),0))</f>
        <v>N/A</v>
      </c>
      <c r="Z5331" s="7">
        <f>IF(INDEX(Map!$D$2:$D$86,MATCH(D5331,Map!$A$2:$A$86,0),0)="","N/A",E5331*INDEX(Map!$D$2:$D$86,MATCH(D5331,Map!$A$2:$A$86,0),0))</f>
        <v>0</v>
      </c>
      <c r="AA5331" t="str">
        <f>INDEX(Map!$E$2:$E$86,MATCH(D5331,Map!$A$2:$A$86,0),0)</f>
        <v>SCCT</v>
      </c>
    </row>
    <row r="5332" spans="1:27" x14ac:dyDescent="0.25">
      <c r="A5332" s="1" t="s">
        <v>123</v>
      </c>
      <c r="B5332" s="1" t="s">
        <v>110</v>
      </c>
      <c r="C5332" s="1">
        <v>39</v>
      </c>
      <c r="D5332" s="1" t="s">
        <v>61</v>
      </c>
      <c r="E5332" s="1">
        <v>0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S5332" s="1">
        <v>0</v>
      </c>
      <c r="T5332" s="1">
        <v>0</v>
      </c>
      <c r="U5332" s="3" t="str">
        <f t="shared" si="83"/>
        <v>2017Plan</v>
      </c>
      <c r="V5332" s="2">
        <f>DATE(A5332,INDEX(Map!$H$1:$H$12,MATCH(B5332,Map!$G$1:$G$12,0),0),1)</f>
        <v>44287</v>
      </c>
      <c r="W5332" t="str">
        <f>IF(AND(V5332&gt;=Map!$K$2,V5332&lt;=Map!$L$2),"Base",IF(AND(V5332&gt;=Map!$K$3,V5332&lt;=Map!$L$3),"Fcst","N/A"))</f>
        <v>N/A</v>
      </c>
      <c r="X5332" t="str">
        <f>INDEX(Map!$B$2:$B$86,MATCH(D5332,Map!$A$2:$A$86,0),0)</f>
        <v>Zorn 1</v>
      </c>
      <c r="Y5332" s="7" t="str">
        <f>IF(INDEX(Map!$C$2:$C$86,MATCH(D5332,Map!$A$2:$A$86,0),0)="","N/A",E5332*INDEX(Map!$C$2:$C$86,MATCH(D5332,Map!$A$2:$A$86,0),0))</f>
        <v>N/A</v>
      </c>
      <c r="Z5332" s="7">
        <f>IF(INDEX(Map!$D$2:$D$86,MATCH(D5332,Map!$A$2:$A$86,0),0)="","N/A",E5332*INDEX(Map!$D$2:$D$86,MATCH(D5332,Map!$A$2:$A$86,0),0))</f>
        <v>0</v>
      </c>
      <c r="AA5332" t="str">
        <f>INDEX(Map!$E$2:$E$86,MATCH(D5332,Map!$A$2:$A$86,0),0)</f>
        <v>SCCT</v>
      </c>
    </row>
    <row r="5333" spans="1:27" x14ac:dyDescent="0.25">
      <c r="A5333" s="1" t="s">
        <v>123</v>
      </c>
      <c r="B5333" s="1" t="s">
        <v>110</v>
      </c>
      <c r="C5333" s="1">
        <v>40</v>
      </c>
      <c r="D5333" s="1" t="s">
        <v>62</v>
      </c>
      <c r="E5333" s="1">
        <v>9.1</v>
      </c>
      <c r="F5333" s="1">
        <v>0</v>
      </c>
      <c r="G5333" s="1">
        <v>40.1</v>
      </c>
      <c r="H5333" s="1">
        <v>30</v>
      </c>
      <c r="I5333" s="1" t="s">
        <v>63</v>
      </c>
      <c r="J5333" s="1" t="s">
        <v>63</v>
      </c>
      <c r="K5333" s="1">
        <v>297</v>
      </c>
      <c r="L5333" s="1">
        <v>0</v>
      </c>
      <c r="M5333" s="1">
        <v>0</v>
      </c>
      <c r="N5333" s="1" t="s">
        <v>63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0</v>
      </c>
      <c r="U5333" s="3" t="str">
        <f t="shared" si="83"/>
        <v>2017Plan</v>
      </c>
      <c r="V5333" s="2">
        <f>DATE(A5333,INDEX(Map!$H$1:$H$12,MATCH(B5333,Map!$G$1:$G$12,0),0),1)</f>
        <v>44287</v>
      </c>
      <c r="W5333" t="str">
        <f>IF(AND(V5333&gt;=Map!$K$2,V5333&lt;=Map!$L$2),"Base",IF(AND(V5333&gt;=Map!$K$3,V5333&lt;=Map!$L$3),"Fcst","N/A"))</f>
        <v>N/A</v>
      </c>
      <c r="X5333" t="str">
        <f>INDEX(Map!$B$2:$B$86,MATCH(D5333,Map!$A$2:$A$86,0),0)</f>
        <v>Dix Dam</v>
      </c>
      <c r="Y5333" s="7">
        <f>IF(INDEX(Map!$C$2:$C$86,MATCH(D5333,Map!$A$2:$A$86,0),0)="","N/A",E5333*INDEX(Map!$C$2:$C$86,MATCH(D5333,Map!$A$2:$A$86,0),0))</f>
        <v>9.1</v>
      </c>
      <c r="Z5333" s="7" t="str">
        <f>IF(INDEX(Map!$D$2:$D$86,MATCH(D5333,Map!$A$2:$A$86,0),0)="","N/A",E5333*INDEX(Map!$D$2:$D$86,MATCH(D5333,Map!$A$2:$A$86,0),0))</f>
        <v>N/A</v>
      </c>
      <c r="AA5333" t="str">
        <f>INDEX(Map!$E$2:$E$86,MATCH(D5333,Map!$A$2:$A$86,0),0)</f>
        <v>Hydro</v>
      </c>
    </row>
    <row r="5334" spans="1:27" x14ac:dyDescent="0.25">
      <c r="A5334" s="1" t="s">
        <v>123</v>
      </c>
      <c r="B5334" s="1" t="s">
        <v>110</v>
      </c>
      <c r="C5334" s="1">
        <v>41</v>
      </c>
      <c r="D5334" s="1" t="s">
        <v>64</v>
      </c>
      <c r="E5334" s="1">
        <v>20.6</v>
      </c>
      <c r="F5334" s="1">
        <v>0</v>
      </c>
      <c r="G5334" s="1">
        <v>100</v>
      </c>
      <c r="H5334" s="1">
        <v>0</v>
      </c>
      <c r="I5334" s="1" t="s">
        <v>63</v>
      </c>
      <c r="J5334" s="1" t="s">
        <v>63</v>
      </c>
      <c r="K5334" s="1">
        <v>720</v>
      </c>
      <c r="L5334" s="1">
        <v>0</v>
      </c>
      <c r="M5334" s="1">
        <v>0</v>
      </c>
      <c r="N5334" s="1" t="s">
        <v>63</v>
      </c>
      <c r="O5334" s="1">
        <v>0</v>
      </c>
      <c r="P5334" s="1">
        <v>0</v>
      </c>
      <c r="Q5334" s="1">
        <v>0</v>
      </c>
      <c r="R5334" s="1">
        <v>0</v>
      </c>
      <c r="S5334" s="1">
        <v>0</v>
      </c>
      <c r="T5334" s="1">
        <v>0</v>
      </c>
      <c r="U5334" s="3" t="str">
        <f t="shared" si="83"/>
        <v>2017Plan</v>
      </c>
      <c r="V5334" s="2">
        <f>DATE(A5334,INDEX(Map!$H$1:$H$12,MATCH(B5334,Map!$G$1:$G$12,0),0),1)</f>
        <v>44287</v>
      </c>
      <c r="W5334" t="str">
        <f>IF(AND(V5334&gt;=Map!$K$2,V5334&lt;=Map!$L$2),"Base",IF(AND(V5334&gt;=Map!$K$3,V5334&lt;=Map!$L$3),"Fcst","N/A"))</f>
        <v>N/A</v>
      </c>
      <c r="X5334" t="str">
        <f>INDEX(Map!$B$2:$B$86,MATCH(D5334,Map!$A$2:$A$86,0),0)</f>
        <v>Ohio Falls</v>
      </c>
      <c r="Y5334" s="7" t="str">
        <f>IF(INDEX(Map!$C$2:$C$86,MATCH(D5334,Map!$A$2:$A$86,0),0)="","N/A",E5334*INDEX(Map!$C$2:$C$86,MATCH(D5334,Map!$A$2:$A$86,0),0))</f>
        <v>N/A</v>
      </c>
      <c r="Z5334" s="7">
        <f>IF(INDEX(Map!$D$2:$D$86,MATCH(D5334,Map!$A$2:$A$86,0),0)="","N/A",E5334*INDEX(Map!$D$2:$D$86,MATCH(D5334,Map!$A$2:$A$86,0),0))</f>
        <v>20.6</v>
      </c>
      <c r="AA5334" t="str">
        <f>INDEX(Map!$E$2:$E$86,MATCH(D5334,Map!$A$2:$A$86,0),0)</f>
        <v>Hydro</v>
      </c>
    </row>
    <row r="5335" spans="1:27" x14ac:dyDescent="0.25">
      <c r="A5335" s="1" t="s">
        <v>123</v>
      </c>
      <c r="B5335" s="1" t="s">
        <v>110</v>
      </c>
      <c r="C5335" s="1">
        <v>42</v>
      </c>
      <c r="D5335" s="1" t="s">
        <v>65</v>
      </c>
      <c r="E5335" s="1">
        <v>1.7</v>
      </c>
      <c r="F5335" s="1">
        <v>0</v>
      </c>
      <c r="G5335" s="1">
        <v>100</v>
      </c>
      <c r="H5335" s="1">
        <v>0</v>
      </c>
      <c r="I5335" s="1" t="s">
        <v>63</v>
      </c>
      <c r="J5335" s="1" t="s">
        <v>63</v>
      </c>
      <c r="K5335" s="1">
        <v>720</v>
      </c>
      <c r="L5335" s="1">
        <v>0</v>
      </c>
      <c r="M5335" s="1">
        <v>0</v>
      </c>
      <c r="N5335" s="1" t="s">
        <v>63</v>
      </c>
      <c r="O5335" s="1">
        <v>0</v>
      </c>
      <c r="P5335" s="1">
        <v>0</v>
      </c>
      <c r="Q5335" s="1">
        <v>0</v>
      </c>
      <c r="R5335" s="1">
        <v>0</v>
      </c>
      <c r="S5335" s="1">
        <v>0</v>
      </c>
      <c r="T5335" s="1">
        <v>0</v>
      </c>
      <c r="U5335" s="3" t="str">
        <f t="shared" si="83"/>
        <v>2017Plan</v>
      </c>
      <c r="V5335" s="2">
        <f>DATE(A5335,INDEX(Map!$H$1:$H$12,MATCH(B5335,Map!$G$1:$G$12,0),0),1)</f>
        <v>44287</v>
      </c>
      <c r="W5335" t="str">
        <f>IF(AND(V5335&gt;=Map!$K$2,V5335&lt;=Map!$L$2),"Base",IF(AND(V5335&gt;=Map!$K$3,V5335&lt;=Map!$L$3),"Fcst","N/A"))</f>
        <v>N/A</v>
      </c>
      <c r="X5335" t="str">
        <f>INDEX(Map!$B$2:$B$86,MATCH(D5335,Map!$A$2:$A$86,0),0)</f>
        <v>Brown Solar</v>
      </c>
      <c r="Y5335" s="7">
        <f>IF(INDEX(Map!$C$2:$C$86,MATCH(D5335,Map!$A$2:$A$86,0),0)="","N/A",E5335*INDEX(Map!$C$2:$C$86,MATCH(D5335,Map!$A$2:$A$86,0),0))</f>
        <v>1.0369999999999999</v>
      </c>
      <c r="Z5335" s="7">
        <f>IF(INDEX(Map!$D$2:$D$86,MATCH(D5335,Map!$A$2:$A$86,0),0)="","N/A",E5335*INDEX(Map!$D$2:$D$86,MATCH(D5335,Map!$A$2:$A$86,0),0))</f>
        <v>0.66300000000000003</v>
      </c>
      <c r="AA5335" t="str">
        <f>INDEX(Map!$E$2:$E$86,MATCH(D5335,Map!$A$2:$A$86,0),0)</f>
        <v>Solar</v>
      </c>
    </row>
    <row r="5336" spans="1:27" x14ac:dyDescent="0.25">
      <c r="A5336" s="1" t="s">
        <v>123</v>
      </c>
      <c r="B5336" s="1" t="s">
        <v>110</v>
      </c>
      <c r="C5336" s="1">
        <v>43</v>
      </c>
      <c r="D5336" s="1" t="s">
        <v>66</v>
      </c>
      <c r="E5336" s="1">
        <v>11.2</v>
      </c>
      <c r="F5336" s="1">
        <v>0</v>
      </c>
      <c r="G5336" s="1">
        <v>100</v>
      </c>
      <c r="H5336" s="1">
        <v>0</v>
      </c>
      <c r="I5336" s="1">
        <v>1116</v>
      </c>
      <c r="J5336" s="1">
        <v>100000</v>
      </c>
      <c r="K5336" s="1">
        <v>720</v>
      </c>
      <c r="L5336" s="1">
        <v>29.1</v>
      </c>
      <c r="M5336" s="1">
        <v>325</v>
      </c>
      <c r="N5336" s="1">
        <v>0</v>
      </c>
      <c r="O5336" s="1">
        <v>0</v>
      </c>
      <c r="P5336" s="1">
        <v>0</v>
      </c>
      <c r="Q5336" s="1">
        <v>0</v>
      </c>
      <c r="R5336" s="1">
        <v>29.11</v>
      </c>
      <c r="S5336" s="1">
        <v>29.11</v>
      </c>
      <c r="T5336" s="1">
        <v>325</v>
      </c>
      <c r="U5336" s="3" t="str">
        <f t="shared" si="83"/>
        <v>2017Plan</v>
      </c>
      <c r="V5336" s="2">
        <f>DATE(A5336,INDEX(Map!$H$1:$H$12,MATCH(B5336,Map!$G$1:$G$12,0),0),1)</f>
        <v>44287</v>
      </c>
      <c r="W5336" t="str">
        <f>IF(AND(V5336&gt;=Map!$K$2,V5336&lt;=Map!$L$2),"Base",IF(AND(V5336&gt;=Map!$K$3,V5336&lt;=Map!$L$3),"Fcst","N/A"))</f>
        <v>N/A</v>
      </c>
      <c r="X5336" t="str">
        <f>INDEX(Map!$B$2:$B$86,MATCH(D5336,Map!$A$2:$A$86,0),0)</f>
        <v>OVEC</v>
      </c>
      <c r="Y5336" s="7">
        <f>IF(INDEX(Map!$C$2:$C$86,MATCH(D5336,Map!$A$2:$A$86,0),0)="","N/A",E5336*INDEX(Map!$C$2:$C$86,MATCH(D5336,Map!$A$2:$A$86,0),0))</f>
        <v>11.2</v>
      </c>
      <c r="Z5336" s="7" t="str">
        <f>IF(INDEX(Map!$D$2:$D$86,MATCH(D5336,Map!$A$2:$A$86,0),0)="","N/A",E5336*INDEX(Map!$D$2:$D$86,MATCH(D5336,Map!$A$2:$A$86,0),0))</f>
        <v>N/A</v>
      </c>
      <c r="AA5336" t="str">
        <f>INDEX(Map!$E$2:$E$86,MATCH(D5336,Map!$A$2:$A$86,0),0)</f>
        <v>Coal</v>
      </c>
    </row>
    <row r="5337" spans="1:27" x14ac:dyDescent="0.25">
      <c r="A5337" s="1" t="s">
        <v>123</v>
      </c>
      <c r="B5337" s="1" t="s">
        <v>110</v>
      </c>
      <c r="C5337" s="1">
        <v>44</v>
      </c>
      <c r="D5337" s="1" t="s">
        <v>67</v>
      </c>
      <c r="E5337" s="1">
        <v>0.9</v>
      </c>
      <c r="F5337" s="1">
        <v>0</v>
      </c>
      <c r="G5337" s="1">
        <v>9.3000000000000007</v>
      </c>
      <c r="H5337" s="1">
        <v>27</v>
      </c>
      <c r="I5337" s="1">
        <v>85.9</v>
      </c>
      <c r="J5337" s="1">
        <v>100000</v>
      </c>
      <c r="K5337" s="1">
        <v>63</v>
      </c>
      <c r="L5337" s="1">
        <v>29.1</v>
      </c>
      <c r="M5337" s="1">
        <v>25</v>
      </c>
      <c r="N5337" s="1">
        <v>0</v>
      </c>
      <c r="O5337" s="1">
        <v>0</v>
      </c>
      <c r="P5337" s="1">
        <v>0</v>
      </c>
      <c r="Q5337" s="1">
        <v>0</v>
      </c>
      <c r="R5337" s="1">
        <v>29.11</v>
      </c>
      <c r="S5337" s="1">
        <v>29.11</v>
      </c>
      <c r="T5337" s="1">
        <v>25</v>
      </c>
      <c r="U5337" s="3" t="str">
        <f t="shared" si="83"/>
        <v>2017Plan</v>
      </c>
      <c r="V5337" s="2">
        <f>DATE(A5337,INDEX(Map!$H$1:$H$12,MATCH(B5337,Map!$G$1:$G$12,0),0),1)</f>
        <v>44287</v>
      </c>
      <c r="W5337" t="str">
        <f>IF(AND(V5337&gt;=Map!$K$2,V5337&lt;=Map!$L$2),"Base",IF(AND(V5337&gt;=Map!$K$3,V5337&lt;=Map!$L$3),"Fcst","N/A"))</f>
        <v>N/A</v>
      </c>
      <c r="X5337" t="str">
        <f>INDEX(Map!$B$2:$B$86,MATCH(D5337,Map!$A$2:$A$86,0),0)</f>
        <v>OVEC</v>
      </c>
      <c r="Y5337" s="7">
        <f>IF(INDEX(Map!$C$2:$C$86,MATCH(D5337,Map!$A$2:$A$86,0),0)="","N/A",E5337*INDEX(Map!$C$2:$C$86,MATCH(D5337,Map!$A$2:$A$86,0),0))</f>
        <v>0.9</v>
      </c>
      <c r="Z5337" s="7" t="str">
        <f>IF(INDEX(Map!$D$2:$D$86,MATCH(D5337,Map!$A$2:$A$86,0),0)="","N/A",E5337*INDEX(Map!$D$2:$D$86,MATCH(D5337,Map!$A$2:$A$86,0),0))</f>
        <v>N/A</v>
      </c>
      <c r="AA5337" t="str">
        <f>INDEX(Map!$E$2:$E$86,MATCH(D5337,Map!$A$2:$A$86,0),0)</f>
        <v>Coal</v>
      </c>
    </row>
    <row r="5338" spans="1:27" x14ac:dyDescent="0.25">
      <c r="A5338" s="1" t="s">
        <v>123</v>
      </c>
      <c r="B5338" s="1" t="s">
        <v>110</v>
      </c>
      <c r="C5338" s="1">
        <v>45</v>
      </c>
      <c r="D5338" s="1" t="s">
        <v>68</v>
      </c>
      <c r="E5338" s="1">
        <v>24.8</v>
      </c>
      <c r="F5338" s="1">
        <v>0</v>
      </c>
      <c r="G5338" s="1">
        <v>100</v>
      </c>
      <c r="H5338" s="1">
        <v>0</v>
      </c>
      <c r="I5338" s="1">
        <v>2484</v>
      </c>
      <c r="J5338" s="1">
        <v>100000</v>
      </c>
      <c r="K5338" s="1">
        <v>720</v>
      </c>
      <c r="L5338" s="1">
        <v>29.1</v>
      </c>
      <c r="M5338" s="1">
        <v>723</v>
      </c>
      <c r="N5338" s="1">
        <v>0</v>
      </c>
      <c r="O5338" s="1">
        <v>0</v>
      </c>
      <c r="P5338" s="1">
        <v>0</v>
      </c>
      <c r="Q5338" s="1">
        <v>0</v>
      </c>
      <c r="R5338" s="1">
        <v>29.11</v>
      </c>
      <c r="S5338" s="1">
        <v>29.11</v>
      </c>
      <c r="T5338" s="1">
        <v>723</v>
      </c>
      <c r="U5338" s="3" t="str">
        <f t="shared" si="83"/>
        <v>2017Plan</v>
      </c>
      <c r="V5338" s="2">
        <f>DATE(A5338,INDEX(Map!$H$1:$H$12,MATCH(B5338,Map!$G$1:$G$12,0),0),1)</f>
        <v>44287</v>
      </c>
      <c r="W5338" t="str">
        <f>IF(AND(V5338&gt;=Map!$K$2,V5338&lt;=Map!$L$2),"Base",IF(AND(V5338&gt;=Map!$K$3,V5338&lt;=Map!$L$3),"Fcst","N/A"))</f>
        <v>N/A</v>
      </c>
      <c r="X5338" t="str">
        <f>INDEX(Map!$B$2:$B$86,MATCH(D5338,Map!$A$2:$A$86,0),0)</f>
        <v>OVEC</v>
      </c>
      <c r="Y5338" s="7" t="str">
        <f>IF(INDEX(Map!$C$2:$C$86,MATCH(D5338,Map!$A$2:$A$86,0),0)="","N/A",E5338*INDEX(Map!$C$2:$C$86,MATCH(D5338,Map!$A$2:$A$86,0),0))</f>
        <v>N/A</v>
      </c>
      <c r="Z5338" s="7">
        <f>IF(INDEX(Map!$D$2:$D$86,MATCH(D5338,Map!$A$2:$A$86,0),0)="","N/A",E5338*INDEX(Map!$D$2:$D$86,MATCH(D5338,Map!$A$2:$A$86,0),0))</f>
        <v>24.8</v>
      </c>
      <c r="AA5338" t="str">
        <f>INDEX(Map!$E$2:$E$86,MATCH(D5338,Map!$A$2:$A$86,0),0)</f>
        <v>Coal</v>
      </c>
    </row>
    <row r="5339" spans="1:27" x14ac:dyDescent="0.25">
      <c r="A5339" s="1" t="s">
        <v>123</v>
      </c>
      <c r="B5339" s="1" t="s">
        <v>110</v>
      </c>
      <c r="C5339" s="1">
        <v>46</v>
      </c>
      <c r="D5339" s="1" t="s">
        <v>69</v>
      </c>
      <c r="E5339" s="1">
        <v>3.1</v>
      </c>
      <c r="F5339" s="1">
        <v>0</v>
      </c>
      <c r="G5339" s="1">
        <v>15</v>
      </c>
      <c r="H5339" s="1">
        <v>47</v>
      </c>
      <c r="I5339" s="1">
        <v>309</v>
      </c>
      <c r="J5339" s="1">
        <v>100000</v>
      </c>
      <c r="K5339" s="1">
        <v>100</v>
      </c>
      <c r="L5339" s="1">
        <v>29.1</v>
      </c>
      <c r="M5339" s="1">
        <v>90</v>
      </c>
      <c r="N5339" s="1">
        <v>0</v>
      </c>
      <c r="O5339" s="1">
        <v>0</v>
      </c>
      <c r="P5339" s="1">
        <v>0</v>
      </c>
      <c r="Q5339" s="1">
        <v>0</v>
      </c>
      <c r="R5339" s="1">
        <v>29.11</v>
      </c>
      <c r="S5339" s="1">
        <v>29.11</v>
      </c>
      <c r="T5339" s="1">
        <v>90</v>
      </c>
      <c r="U5339" s="3" t="str">
        <f t="shared" si="83"/>
        <v>2017Plan</v>
      </c>
      <c r="V5339" s="2">
        <f>DATE(A5339,INDEX(Map!$H$1:$H$12,MATCH(B5339,Map!$G$1:$G$12,0),0),1)</f>
        <v>44287</v>
      </c>
      <c r="W5339" t="str">
        <f>IF(AND(V5339&gt;=Map!$K$2,V5339&lt;=Map!$L$2),"Base",IF(AND(V5339&gt;=Map!$K$3,V5339&lt;=Map!$L$3),"Fcst","N/A"))</f>
        <v>N/A</v>
      </c>
      <c r="X5339" t="str">
        <f>INDEX(Map!$B$2:$B$86,MATCH(D5339,Map!$A$2:$A$86,0),0)</f>
        <v>OVEC</v>
      </c>
      <c r="Y5339" s="7" t="str">
        <f>IF(INDEX(Map!$C$2:$C$86,MATCH(D5339,Map!$A$2:$A$86,0),0)="","N/A",E5339*INDEX(Map!$C$2:$C$86,MATCH(D5339,Map!$A$2:$A$86,0),0))</f>
        <v>N/A</v>
      </c>
      <c r="Z5339" s="7">
        <f>IF(INDEX(Map!$D$2:$D$86,MATCH(D5339,Map!$A$2:$A$86,0),0)="","N/A",E5339*INDEX(Map!$D$2:$D$86,MATCH(D5339,Map!$A$2:$A$86,0),0))</f>
        <v>3.1</v>
      </c>
      <c r="AA5339" t="str">
        <f>INDEX(Map!$E$2:$E$86,MATCH(D5339,Map!$A$2:$A$86,0),0)</f>
        <v>Coal</v>
      </c>
    </row>
    <row r="5340" spans="1:27" x14ac:dyDescent="0.25">
      <c r="A5340" s="1" t="s">
        <v>123</v>
      </c>
      <c r="B5340" s="1" t="s">
        <v>110</v>
      </c>
      <c r="C5340" s="1">
        <v>47</v>
      </c>
      <c r="D5340" s="1" t="s">
        <v>70</v>
      </c>
      <c r="E5340" s="1">
        <v>0</v>
      </c>
      <c r="F5340" s="1">
        <v>0</v>
      </c>
      <c r="G5340" s="1">
        <v>0</v>
      </c>
      <c r="H5340" s="1">
        <v>0</v>
      </c>
      <c r="I5340" s="1" t="s">
        <v>63</v>
      </c>
      <c r="J5340" s="1" t="s">
        <v>63</v>
      </c>
      <c r="K5340" s="1">
        <v>0</v>
      </c>
      <c r="L5340" s="1">
        <v>0</v>
      </c>
      <c r="M5340" s="1">
        <v>0</v>
      </c>
      <c r="N5340" s="1" t="s">
        <v>63</v>
      </c>
      <c r="O5340" s="1">
        <v>0</v>
      </c>
      <c r="P5340" s="1">
        <v>0</v>
      </c>
      <c r="Q5340" s="1">
        <v>0</v>
      </c>
      <c r="R5340" s="1">
        <v>0</v>
      </c>
      <c r="S5340" s="1">
        <v>0</v>
      </c>
      <c r="T5340" s="1">
        <v>0</v>
      </c>
      <c r="U5340" s="3" t="str">
        <f t="shared" si="83"/>
        <v>2017Plan</v>
      </c>
      <c r="V5340" s="2">
        <f>DATE(A5340,INDEX(Map!$H$1:$H$12,MATCH(B5340,Map!$G$1:$G$12,0),0),1)</f>
        <v>44287</v>
      </c>
      <c r="W5340" t="str">
        <f>IF(AND(V5340&gt;=Map!$K$2,V5340&lt;=Map!$L$2),"Base",IF(AND(V5340&gt;=Map!$K$3,V5340&lt;=Map!$L$3),"Fcst","N/A"))</f>
        <v>N/A</v>
      </c>
      <c r="X5340" t="str">
        <f>INDEX(Map!$B$2:$B$86,MATCH(D5340,Map!$A$2:$A$86,0),0)</f>
        <v>N/A</v>
      </c>
      <c r="Y5340" s="7" t="str">
        <f>IF(INDEX(Map!$C$2:$C$86,MATCH(D5340,Map!$A$2:$A$86,0),0)="","N/A",E5340*INDEX(Map!$C$2:$C$86,MATCH(D5340,Map!$A$2:$A$86,0),0))</f>
        <v>N/A</v>
      </c>
      <c r="Z5340" s="7" t="str">
        <f>IF(INDEX(Map!$D$2:$D$86,MATCH(D5340,Map!$A$2:$A$86,0),0)="","N/A",E5340*INDEX(Map!$D$2:$D$86,MATCH(D5340,Map!$A$2:$A$86,0),0))</f>
        <v>N/A</v>
      </c>
      <c r="AA5340" t="str">
        <f>INDEX(Map!$E$2:$E$86,MATCH(D5340,Map!$A$2:$A$86,0),0)</f>
        <v>Purchases</v>
      </c>
    </row>
    <row r="5341" spans="1:27" x14ac:dyDescent="0.25">
      <c r="A5341" s="1" t="s">
        <v>123</v>
      </c>
      <c r="B5341" s="1" t="s">
        <v>110</v>
      </c>
      <c r="C5341" s="1">
        <v>48</v>
      </c>
      <c r="D5341" s="1" t="s">
        <v>71</v>
      </c>
      <c r="E5341" s="1">
        <v>0</v>
      </c>
      <c r="F5341" s="1">
        <v>0</v>
      </c>
      <c r="G5341" s="1">
        <v>0</v>
      </c>
      <c r="H5341" s="1">
        <v>0</v>
      </c>
      <c r="I5341" s="1" t="s">
        <v>63</v>
      </c>
      <c r="J5341" s="1" t="s">
        <v>63</v>
      </c>
      <c r="K5341" s="1">
        <v>0</v>
      </c>
      <c r="L5341" s="1">
        <v>0</v>
      </c>
      <c r="M5341" s="1">
        <v>0</v>
      </c>
      <c r="N5341" s="1" t="s">
        <v>63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</v>
      </c>
      <c r="U5341" s="3" t="str">
        <f t="shared" si="83"/>
        <v>2017Plan</v>
      </c>
      <c r="V5341" s="2">
        <f>DATE(A5341,INDEX(Map!$H$1:$H$12,MATCH(B5341,Map!$G$1:$G$12,0),0),1)</f>
        <v>44287</v>
      </c>
      <c r="W5341" t="str">
        <f>IF(AND(V5341&gt;=Map!$K$2,V5341&lt;=Map!$L$2),"Base",IF(AND(V5341&gt;=Map!$K$3,V5341&lt;=Map!$L$3),"Fcst","N/A"))</f>
        <v>N/A</v>
      </c>
      <c r="X5341" t="str">
        <f>INDEX(Map!$B$2:$B$86,MATCH(D5341,Map!$A$2:$A$86,0),0)</f>
        <v>N/A</v>
      </c>
      <c r="Y5341" s="7" t="str">
        <f>IF(INDEX(Map!$C$2:$C$86,MATCH(D5341,Map!$A$2:$A$86,0),0)="","N/A",E5341*INDEX(Map!$C$2:$C$86,MATCH(D5341,Map!$A$2:$A$86,0),0))</f>
        <v>N/A</v>
      </c>
      <c r="Z5341" s="7" t="str">
        <f>IF(INDEX(Map!$D$2:$D$86,MATCH(D5341,Map!$A$2:$A$86,0),0)="","N/A",E5341*INDEX(Map!$D$2:$D$86,MATCH(D5341,Map!$A$2:$A$86,0),0))</f>
        <v>N/A</v>
      </c>
      <c r="AA5341" t="str">
        <f>INDEX(Map!$E$2:$E$86,MATCH(D5341,Map!$A$2:$A$86,0),0)</f>
        <v>Purchases</v>
      </c>
    </row>
    <row r="5342" spans="1:27" x14ac:dyDescent="0.25">
      <c r="A5342" s="1" t="s">
        <v>123</v>
      </c>
      <c r="B5342" s="1" t="s">
        <v>110</v>
      </c>
      <c r="C5342" s="1">
        <v>49</v>
      </c>
      <c r="D5342" s="1" t="s">
        <v>72</v>
      </c>
      <c r="E5342" s="1">
        <v>0</v>
      </c>
      <c r="F5342" s="1">
        <v>0</v>
      </c>
      <c r="G5342" s="1">
        <v>0</v>
      </c>
      <c r="H5342" s="1">
        <v>0</v>
      </c>
      <c r="I5342" s="1" t="s">
        <v>63</v>
      </c>
      <c r="J5342" s="1" t="s">
        <v>63</v>
      </c>
      <c r="K5342" s="1">
        <v>0</v>
      </c>
      <c r="L5342" s="1">
        <v>0</v>
      </c>
      <c r="M5342" s="1">
        <v>0</v>
      </c>
      <c r="N5342" s="1" t="s">
        <v>63</v>
      </c>
      <c r="O5342" s="1">
        <v>0</v>
      </c>
      <c r="P5342" s="1">
        <v>0</v>
      </c>
      <c r="Q5342" s="1">
        <v>0</v>
      </c>
      <c r="R5342" s="1">
        <v>0</v>
      </c>
      <c r="S5342" s="1">
        <v>0</v>
      </c>
      <c r="T5342" s="1">
        <v>0</v>
      </c>
      <c r="U5342" s="3" t="str">
        <f t="shared" si="83"/>
        <v>2017Plan</v>
      </c>
      <c r="V5342" s="2">
        <f>DATE(A5342,INDEX(Map!$H$1:$H$12,MATCH(B5342,Map!$G$1:$G$12,0),0),1)</f>
        <v>44287</v>
      </c>
      <c r="W5342" t="str">
        <f>IF(AND(V5342&gt;=Map!$K$2,V5342&lt;=Map!$L$2),"Base",IF(AND(V5342&gt;=Map!$K$3,V5342&lt;=Map!$L$3),"Fcst","N/A"))</f>
        <v>N/A</v>
      </c>
      <c r="X5342" t="str">
        <f>INDEX(Map!$B$2:$B$86,MATCH(D5342,Map!$A$2:$A$86,0),0)</f>
        <v>N/A</v>
      </c>
      <c r="Y5342" s="7" t="str">
        <f>IF(INDEX(Map!$C$2:$C$86,MATCH(D5342,Map!$A$2:$A$86,0),0)="","N/A",E5342*INDEX(Map!$C$2:$C$86,MATCH(D5342,Map!$A$2:$A$86,0),0))</f>
        <v>N/A</v>
      </c>
      <c r="Z5342" s="7" t="str">
        <f>IF(INDEX(Map!$D$2:$D$86,MATCH(D5342,Map!$A$2:$A$86,0),0)="","N/A",E5342*INDEX(Map!$D$2:$D$86,MATCH(D5342,Map!$A$2:$A$86,0),0))</f>
        <v>N/A</v>
      </c>
      <c r="AA5342" t="str">
        <f>INDEX(Map!$E$2:$E$86,MATCH(D5342,Map!$A$2:$A$86,0),0)</f>
        <v>Purchases</v>
      </c>
    </row>
    <row r="5343" spans="1:27" x14ac:dyDescent="0.25">
      <c r="A5343" s="1" t="s">
        <v>123</v>
      </c>
      <c r="B5343" s="1" t="s">
        <v>110</v>
      </c>
      <c r="C5343" s="1">
        <v>50</v>
      </c>
      <c r="D5343" s="1" t="s">
        <v>73</v>
      </c>
      <c r="E5343" s="1">
        <v>0</v>
      </c>
      <c r="F5343" s="1">
        <v>0</v>
      </c>
      <c r="G5343" s="1">
        <v>0</v>
      </c>
      <c r="H5343" s="1">
        <v>0</v>
      </c>
      <c r="I5343" s="1" t="s">
        <v>63</v>
      </c>
      <c r="J5343" s="1" t="s">
        <v>63</v>
      </c>
      <c r="K5343" s="1">
        <v>0</v>
      </c>
      <c r="L5343" s="1">
        <v>0</v>
      </c>
      <c r="M5343" s="1">
        <v>0</v>
      </c>
      <c r="N5343" s="1" t="s">
        <v>63</v>
      </c>
      <c r="O5343" s="1">
        <v>0</v>
      </c>
      <c r="P5343" s="1">
        <v>0</v>
      </c>
      <c r="Q5343" s="1">
        <v>0</v>
      </c>
      <c r="R5343" s="1">
        <v>0</v>
      </c>
      <c r="S5343" s="1">
        <v>0</v>
      </c>
      <c r="T5343" s="1">
        <v>0</v>
      </c>
      <c r="U5343" s="3" t="str">
        <f t="shared" si="83"/>
        <v>2017Plan</v>
      </c>
      <c r="V5343" s="2">
        <f>DATE(A5343,INDEX(Map!$H$1:$H$12,MATCH(B5343,Map!$G$1:$G$12,0),0),1)</f>
        <v>44287</v>
      </c>
      <c r="W5343" t="str">
        <f>IF(AND(V5343&gt;=Map!$K$2,V5343&lt;=Map!$L$2),"Base",IF(AND(V5343&gt;=Map!$K$3,V5343&lt;=Map!$L$3),"Fcst","N/A"))</f>
        <v>N/A</v>
      </c>
      <c r="X5343" t="str">
        <f>INDEX(Map!$B$2:$B$86,MATCH(D5343,Map!$A$2:$A$86,0),0)</f>
        <v>N/A</v>
      </c>
      <c r="Y5343" s="7" t="str">
        <f>IF(INDEX(Map!$C$2:$C$86,MATCH(D5343,Map!$A$2:$A$86,0),0)="","N/A",E5343*INDEX(Map!$C$2:$C$86,MATCH(D5343,Map!$A$2:$A$86,0),0))</f>
        <v>N/A</v>
      </c>
      <c r="Z5343" s="7" t="str">
        <f>IF(INDEX(Map!$D$2:$D$86,MATCH(D5343,Map!$A$2:$A$86,0),0)="","N/A",E5343*INDEX(Map!$D$2:$D$86,MATCH(D5343,Map!$A$2:$A$86,0),0))</f>
        <v>N/A</v>
      </c>
      <c r="AA5343" t="str">
        <f>INDEX(Map!$E$2:$E$86,MATCH(D5343,Map!$A$2:$A$86,0),0)</f>
        <v>Purchases</v>
      </c>
    </row>
    <row r="5344" spans="1:27" x14ac:dyDescent="0.25">
      <c r="A5344" s="1" t="s">
        <v>123</v>
      </c>
      <c r="B5344" s="1" t="s">
        <v>110</v>
      </c>
      <c r="C5344" s="1">
        <v>51</v>
      </c>
      <c r="D5344" s="1" t="s">
        <v>74</v>
      </c>
      <c r="E5344" s="1">
        <v>0</v>
      </c>
      <c r="F5344" s="1">
        <v>0</v>
      </c>
      <c r="G5344" s="1">
        <v>0</v>
      </c>
      <c r="H5344" s="1">
        <v>0</v>
      </c>
      <c r="I5344" s="1" t="s">
        <v>63</v>
      </c>
      <c r="J5344" s="1" t="s">
        <v>63</v>
      </c>
      <c r="K5344" s="1">
        <v>0</v>
      </c>
      <c r="L5344" s="1">
        <v>0</v>
      </c>
      <c r="M5344" s="1">
        <v>0</v>
      </c>
      <c r="N5344" s="1" t="s">
        <v>63</v>
      </c>
      <c r="O5344" s="1">
        <v>0</v>
      </c>
      <c r="P5344" s="1">
        <v>0</v>
      </c>
      <c r="Q5344" s="1">
        <v>0</v>
      </c>
      <c r="R5344" s="1">
        <v>0</v>
      </c>
      <c r="S5344" s="1">
        <v>0</v>
      </c>
      <c r="T5344" s="1">
        <v>0</v>
      </c>
      <c r="U5344" s="3" t="str">
        <f t="shared" si="83"/>
        <v>2017Plan</v>
      </c>
      <c r="V5344" s="2">
        <f>DATE(A5344,INDEX(Map!$H$1:$H$12,MATCH(B5344,Map!$G$1:$G$12,0),0),1)</f>
        <v>44287</v>
      </c>
      <c r="W5344" t="str">
        <f>IF(AND(V5344&gt;=Map!$K$2,V5344&lt;=Map!$L$2),"Base",IF(AND(V5344&gt;=Map!$K$3,V5344&lt;=Map!$L$3),"Fcst","N/A"))</f>
        <v>N/A</v>
      </c>
      <c r="X5344" t="str">
        <f>INDEX(Map!$B$2:$B$86,MATCH(D5344,Map!$A$2:$A$86,0),0)</f>
        <v>N/A</v>
      </c>
      <c r="Y5344" s="7" t="str">
        <f>IF(INDEX(Map!$C$2:$C$86,MATCH(D5344,Map!$A$2:$A$86,0),0)="","N/A",E5344*INDEX(Map!$C$2:$C$86,MATCH(D5344,Map!$A$2:$A$86,0),0))</f>
        <v>N/A</v>
      </c>
      <c r="Z5344" s="7" t="str">
        <f>IF(INDEX(Map!$D$2:$D$86,MATCH(D5344,Map!$A$2:$A$86,0),0)="","N/A",E5344*INDEX(Map!$D$2:$D$86,MATCH(D5344,Map!$A$2:$A$86,0),0))</f>
        <v>N/A</v>
      </c>
      <c r="AA5344" t="str">
        <f>INDEX(Map!$E$2:$E$86,MATCH(D5344,Map!$A$2:$A$86,0),0)</f>
        <v>Purchases</v>
      </c>
    </row>
    <row r="5345" spans="1:27" x14ac:dyDescent="0.25">
      <c r="A5345" s="1" t="s">
        <v>123</v>
      </c>
      <c r="B5345" s="1" t="s">
        <v>110</v>
      </c>
      <c r="C5345" s="1">
        <v>52</v>
      </c>
      <c r="D5345" s="1" t="s">
        <v>75</v>
      </c>
      <c r="E5345" s="1">
        <v>0</v>
      </c>
      <c r="F5345" s="1">
        <v>0</v>
      </c>
      <c r="G5345" s="1">
        <v>0</v>
      </c>
      <c r="H5345" s="1">
        <v>0</v>
      </c>
      <c r="I5345" s="1" t="s">
        <v>63</v>
      </c>
      <c r="J5345" s="1" t="s">
        <v>63</v>
      </c>
      <c r="K5345" s="1">
        <v>0</v>
      </c>
      <c r="L5345" s="1">
        <v>0</v>
      </c>
      <c r="M5345" s="1">
        <v>0</v>
      </c>
      <c r="N5345" s="1" t="s">
        <v>63</v>
      </c>
      <c r="O5345" s="1">
        <v>0</v>
      </c>
      <c r="P5345" s="1">
        <v>0</v>
      </c>
      <c r="Q5345" s="1">
        <v>0</v>
      </c>
      <c r="R5345" s="1">
        <v>0</v>
      </c>
      <c r="S5345" s="1">
        <v>0</v>
      </c>
      <c r="T5345" s="1">
        <v>0</v>
      </c>
      <c r="U5345" s="3" t="str">
        <f t="shared" si="83"/>
        <v>2017Plan</v>
      </c>
      <c r="V5345" s="2">
        <f>DATE(A5345,INDEX(Map!$H$1:$H$12,MATCH(B5345,Map!$G$1:$G$12,0),0),1)</f>
        <v>44287</v>
      </c>
      <c r="W5345" t="str">
        <f>IF(AND(V5345&gt;=Map!$K$2,V5345&lt;=Map!$L$2),"Base",IF(AND(V5345&gt;=Map!$K$3,V5345&lt;=Map!$L$3),"Fcst","N/A"))</f>
        <v>N/A</v>
      </c>
      <c r="X5345" t="str">
        <f>INDEX(Map!$B$2:$B$86,MATCH(D5345,Map!$A$2:$A$86,0),0)</f>
        <v>N/A</v>
      </c>
      <c r="Y5345" s="7" t="str">
        <f>IF(INDEX(Map!$C$2:$C$86,MATCH(D5345,Map!$A$2:$A$86,0),0)="","N/A",E5345*INDEX(Map!$C$2:$C$86,MATCH(D5345,Map!$A$2:$A$86,0),0))</f>
        <v>N/A</v>
      </c>
      <c r="Z5345" s="7" t="str">
        <f>IF(INDEX(Map!$D$2:$D$86,MATCH(D5345,Map!$A$2:$A$86,0),0)="","N/A",E5345*INDEX(Map!$D$2:$D$86,MATCH(D5345,Map!$A$2:$A$86,0),0))</f>
        <v>N/A</v>
      </c>
      <c r="AA5345" t="str">
        <f>INDEX(Map!$E$2:$E$86,MATCH(D5345,Map!$A$2:$A$86,0),0)</f>
        <v>Purchases</v>
      </c>
    </row>
    <row r="5346" spans="1:27" x14ac:dyDescent="0.25">
      <c r="A5346" s="1" t="s">
        <v>123</v>
      </c>
      <c r="B5346" s="1" t="s">
        <v>110</v>
      </c>
      <c r="C5346" s="1">
        <v>53</v>
      </c>
      <c r="D5346" s="1" t="s">
        <v>76</v>
      </c>
      <c r="E5346" s="1">
        <v>0</v>
      </c>
      <c r="F5346" s="1">
        <v>0</v>
      </c>
      <c r="G5346" s="1">
        <v>0</v>
      </c>
      <c r="H5346" s="1">
        <v>0</v>
      </c>
      <c r="I5346" s="1" t="s">
        <v>63</v>
      </c>
      <c r="J5346" s="1" t="s">
        <v>63</v>
      </c>
      <c r="K5346" s="1">
        <v>0</v>
      </c>
      <c r="L5346" s="1">
        <v>0</v>
      </c>
      <c r="M5346" s="1">
        <v>0</v>
      </c>
      <c r="N5346" s="1" t="s">
        <v>63</v>
      </c>
      <c r="O5346" s="1">
        <v>0</v>
      </c>
      <c r="P5346" s="1">
        <v>0</v>
      </c>
      <c r="Q5346" s="1">
        <v>0</v>
      </c>
      <c r="R5346" s="1">
        <v>0</v>
      </c>
      <c r="S5346" s="1">
        <v>0</v>
      </c>
      <c r="T5346" s="1">
        <v>0</v>
      </c>
      <c r="U5346" s="3" t="str">
        <f t="shared" si="83"/>
        <v>2017Plan</v>
      </c>
      <c r="V5346" s="2">
        <f>DATE(A5346,INDEX(Map!$H$1:$H$12,MATCH(B5346,Map!$G$1:$G$12,0),0),1)</f>
        <v>44287</v>
      </c>
      <c r="W5346" t="str">
        <f>IF(AND(V5346&gt;=Map!$K$2,V5346&lt;=Map!$L$2),"Base",IF(AND(V5346&gt;=Map!$K$3,V5346&lt;=Map!$L$3),"Fcst","N/A"))</f>
        <v>N/A</v>
      </c>
      <c r="X5346" t="str">
        <f>INDEX(Map!$B$2:$B$86,MATCH(D5346,Map!$A$2:$A$86,0),0)</f>
        <v>N/A</v>
      </c>
      <c r="Y5346" s="7" t="str">
        <f>IF(INDEX(Map!$C$2:$C$86,MATCH(D5346,Map!$A$2:$A$86,0),0)="","N/A",E5346*INDEX(Map!$C$2:$C$86,MATCH(D5346,Map!$A$2:$A$86,0),0))</f>
        <v>N/A</v>
      </c>
      <c r="Z5346" s="7" t="str">
        <f>IF(INDEX(Map!$D$2:$D$86,MATCH(D5346,Map!$A$2:$A$86,0),0)="","N/A",E5346*INDEX(Map!$D$2:$D$86,MATCH(D5346,Map!$A$2:$A$86,0),0))</f>
        <v>N/A</v>
      </c>
      <c r="AA5346" t="str">
        <f>INDEX(Map!$E$2:$E$86,MATCH(D5346,Map!$A$2:$A$86,0),0)</f>
        <v>Purchases</v>
      </c>
    </row>
    <row r="5347" spans="1:27" x14ac:dyDescent="0.25">
      <c r="A5347" s="1" t="s">
        <v>123</v>
      </c>
      <c r="B5347" s="1" t="s">
        <v>110</v>
      </c>
      <c r="C5347" s="1">
        <v>54</v>
      </c>
      <c r="D5347" s="1" t="s">
        <v>77</v>
      </c>
      <c r="E5347" s="1">
        <v>0</v>
      </c>
      <c r="F5347" s="1">
        <v>0</v>
      </c>
      <c r="G5347" s="1">
        <v>0</v>
      </c>
      <c r="H5347" s="1">
        <v>0</v>
      </c>
      <c r="I5347" s="1" t="s">
        <v>63</v>
      </c>
      <c r="J5347" s="1" t="s">
        <v>63</v>
      </c>
      <c r="K5347" s="1">
        <v>0</v>
      </c>
      <c r="L5347" s="1">
        <v>0</v>
      </c>
      <c r="M5347" s="1">
        <v>0</v>
      </c>
      <c r="N5347" s="1" t="s">
        <v>63</v>
      </c>
      <c r="O5347" s="1">
        <v>0</v>
      </c>
      <c r="P5347" s="1">
        <v>0</v>
      </c>
      <c r="Q5347" s="1">
        <v>0</v>
      </c>
      <c r="R5347" s="1">
        <v>0</v>
      </c>
      <c r="S5347" s="1">
        <v>0</v>
      </c>
      <c r="T5347" s="1">
        <v>0</v>
      </c>
      <c r="U5347" s="3" t="str">
        <f t="shared" si="83"/>
        <v>2017Plan</v>
      </c>
      <c r="V5347" s="2">
        <f>DATE(A5347,INDEX(Map!$H$1:$H$12,MATCH(B5347,Map!$G$1:$G$12,0),0),1)</f>
        <v>44287</v>
      </c>
      <c r="W5347" t="str">
        <f>IF(AND(V5347&gt;=Map!$K$2,V5347&lt;=Map!$L$2),"Base",IF(AND(V5347&gt;=Map!$K$3,V5347&lt;=Map!$L$3),"Fcst","N/A"))</f>
        <v>N/A</v>
      </c>
      <c r="X5347" t="str">
        <f>INDEX(Map!$B$2:$B$86,MATCH(D5347,Map!$A$2:$A$86,0),0)</f>
        <v>N/A</v>
      </c>
      <c r="Y5347" s="7" t="str">
        <f>IF(INDEX(Map!$C$2:$C$86,MATCH(D5347,Map!$A$2:$A$86,0),0)="","N/A",E5347*INDEX(Map!$C$2:$C$86,MATCH(D5347,Map!$A$2:$A$86,0),0))</f>
        <v>N/A</v>
      </c>
      <c r="Z5347" s="7" t="str">
        <f>IF(INDEX(Map!$D$2:$D$86,MATCH(D5347,Map!$A$2:$A$86,0),0)="","N/A",E5347*INDEX(Map!$D$2:$D$86,MATCH(D5347,Map!$A$2:$A$86,0),0))</f>
        <v>N/A</v>
      </c>
      <c r="AA5347" t="str">
        <f>INDEX(Map!$E$2:$E$86,MATCH(D5347,Map!$A$2:$A$86,0),0)</f>
        <v>Purchases</v>
      </c>
    </row>
    <row r="5348" spans="1:27" x14ac:dyDescent="0.25">
      <c r="A5348" s="1" t="s">
        <v>123</v>
      </c>
      <c r="B5348" s="1" t="s">
        <v>110</v>
      </c>
      <c r="C5348" s="1">
        <v>55</v>
      </c>
      <c r="D5348" s="1" t="s">
        <v>78</v>
      </c>
      <c r="E5348" s="1">
        <v>0</v>
      </c>
      <c r="F5348" s="1">
        <v>0</v>
      </c>
      <c r="G5348" s="1">
        <v>0</v>
      </c>
      <c r="H5348" s="1">
        <v>0</v>
      </c>
      <c r="I5348" s="1" t="s">
        <v>63</v>
      </c>
      <c r="J5348" s="1" t="s">
        <v>63</v>
      </c>
      <c r="K5348" s="1">
        <v>0</v>
      </c>
      <c r="L5348" s="1">
        <v>0</v>
      </c>
      <c r="M5348" s="1">
        <v>0</v>
      </c>
      <c r="N5348" s="1" t="s">
        <v>63</v>
      </c>
      <c r="O5348" s="1">
        <v>0</v>
      </c>
      <c r="P5348" s="1">
        <v>0</v>
      </c>
      <c r="Q5348" s="1">
        <v>0</v>
      </c>
      <c r="R5348" s="1">
        <v>0</v>
      </c>
      <c r="S5348" s="1">
        <v>0</v>
      </c>
      <c r="T5348" s="1">
        <v>0</v>
      </c>
      <c r="U5348" s="3" t="str">
        <f t="shared" si="83"/>
        <v>2017Plan</v>
      </c>
      <c r="V5348" s="2">
        <f>DATE(A5348,INDEX(Map!$H$1:$H$12,MATCH(B5348,Map!$G$1:$G$12,0),0),1)</f>
        <v>44287</v>
      </c>
      <c r="W5348" t="str">
        <f>IF(AND(V5348&gt;=Map!$K$2,V5348&lt;=Map!$L$2),"Base",IF(AND(V5348&gt;=Map!$K$3,V5348&lt;=Map!$L$3),"Fcst","N/A"))</f>
        <v>N/A</v>
      </c>
      <c r="X5348" t="str">
        <f>INDEX(Map!$B$2:$B$86,MATCH(D5348,Map!$A$2:$A$86,0),0)</f>
        <v>N/A</v>
      </c>
      <c r="Y5348" s="7" t="str">
        <f>IF(INDEX(Map!$C$2:$C$86,MATCH(D5348,Map!$A$2:$A$86,0),0)="","N/A",E5348*INDEX(Map!$C$2:$C$86,MATCH(D5348,Map!$A$2:$A$86,0),0))</f>
        <v>N/A</v>
      </c>
      <c r="Z5348" s="7" t="str">
        <f>IF(INDEX(Map!$D$2:$D$86,MATCH(D5348,Map!$A$2:$A$86,0),0)="","N/A",E5348*INDEX(Map!$D$2:$D$86,MATCH(D5348,Map!$A$2:$A$86,0),0))</f>
        <v>N/A</v>
      </c>
      <c r="AA5348" t="str">
        <f>INDEX(Map!$E$2:$E$86,MATCH(D5348,Map!$A$2:$A$86,0),0)</f>
        <v>Purchases</v>
      </c>
    </row>
    <row r="5349" spans="1:27" x14ac:dyDescent="0.25">
      <c r="A5349" s="1" t="s">
        <v>123</v>
      </c>
      <c r="B5349" s="1" t="s">
        <v>110</v>
      </c>
      <c r="C5349" s="1">
        <v>56</v>
      </c>
      <c r="D5349" s="1" t="s">
        <v>79</v>
      </c>
      <c r="E5349" s="1">
        <v>0.1</v>
      </c>
      <c r="F5349" s="1">
        <v>0</v>
      </c>
      <c r="G5349" s="1">
        <v>0.8</v>
      </c>
      <c r="H5349" s="1">
        <v>2</v>
      </c>
      <c r="I5349" s="1" t="s">
        <v>63</v>
      </c>
      <c r="J5349" s="1" t="s">
        <v>63</v>
      </c>
      <c r="K5349" s="1">
        <v>2</v>
      </c>
      <c r="L5349" s="1">
        <v>29.1</v>
      </c>
      <c r="M5349" s="1">
        <v>3</v>
      </c>
      <c r="N5349" s="1" t="s">
        <v>63</v>
      </c>
      <c r="O5349" s="1">
        <v>0</v>
      </c>
      <c r="P5349" s="1">
        <v>0</v>
      </c>
      <c r="Q5349" s="1">
        <v>1</v>
      </c>
      <c r="R5349" s="1">
        <v>35.79</v>
      </c>
      <c r="S5349" s="1">
        <v>35.79</v>
      </c>
      <c r="T5349" s="1">
        <v>4</v>
      </c>
      <c r="U5349" s="3" t="str">
        <f t="shared" si="83"/>
        <v>2017Plan</v>
      </c>
      <c r="V5349" s="2">
        <f>DATE(A5349,INDEX(Map!$H$1:$H$12,MATCH(B5349,Map!$G$1:$G$12,0),0),1)</f>
        <v>44287</v>
      </c>
      <c r="W5349" t="str">
        <f>IF(AND(V5349&gt;=Map!$K$2,V5349&lt;=Map!$L$2),"Base",IF(AND(V5349&gt;=Map!$K$3,V5349&lt;=Map!$L$3),"Fcst","N/A"))</f>
        <v>N/A</v>
      </c>
      <c r="X5349" t="str">
        <f>INDEX(Map!$B$2:$B$86,MATCH(D5349,Map!$A$2:$A$86,0),0)</f>
        <v>N/A</v>
      </c>
      <c r="Y5349" s="7" t="str">
        <f>IF(INDEX(Map!$C$2:$C$86,MATCH(D5349,Map!$A$2:$A$86,0),0)="","N/A",E5349*INDEX(Map!$C$2:$C$86,MATCH(D5349,Map!$A$2:$A$86,0),0))</f>
        <v>N/A</v>
      </c>
      <c r="Z5349" s="7" t="str">
        <f>IF(INDEX(Map!$D$2:$D$86,MATCH(D5349,Map!$A$2:$A$86,0),0)="","N/A",E5349*INDEX(Map!$D$2:$D$86,MATCH(D5349,Map!$A$2:$A$86,0),0))</f>
        <v>N/A</v>
      </c>
      <c r="AA5349" t="str">
        <f>INDEX(Map!$E$2:$E$86,MATCH(D5349,Map!$A$2:$A$86,0),0)</f>
        <v>Purchases</v>
      </c>
    </row>
    <row r="5350" spans="1:27" x14ac:dyDescent="0.25">
      <c r="A5350" s="1" t="s">
        <v>123</v>
      </c>
      <c r="B5350" s="1" t="s">
        <v>110</v>
      </c>
      <c r="C5350" s="1">
        <v>57</v>
      </c>
      <c r="D5350" s="1" t="s">
        <v>80</v>
      </c>
      <c r="E5350" s="1">
        <v>0</v>
      </c>
      <c r="F5350" s="1">
        <v>0</v>
      </c>
      <c r="G5350" s="1">
        <v>0</v>
      </c>
      <c r="H5350" s="1">
        <v>0</v>
      </c>
      <c r="I5350" s="1" t="s">
        <v>63</v>
      </c>
      <c r="J5350" s="1" t="s">
        <v>63</v>
      </c>
      <c r="K5350" s="1">
        <v>0</v>
      </c>
      <c r="L5350" s="1">
        <v>0</v>
      </c>
      <c r="M5350" s="1">
        <v>0</v>
      </c>
      <c r="N5350" s="1" t="s">
        <v>63</v>
      </c>
      <c r="O5350" s="1">
        <v>0</v>
      </c>
      <c r="P5350" s="1">
        <v>0</v>
      </c>
      <c r="Q5350" s="1">
        <v>0</v>
      </c>
      <c r="R5350" s="1">
        <v>0</v>
      </c>
      <c r="S5350" s="1">
        <v>0</v>
      </c>
      <c r="T5350" s="1">
        <v>0</v>
      </c>
      <c r="U5350" s="3" t="str">
        <f t="shared" si="83"/>
        <v>2017Plan</v>
      </c>
      <c r="V5350" s="2">
        <f>DATE(A5350,INDEX(Map!$H$1:$H$12,MATCH(B5350,Map!$G$1:$G$12,0),0),1)</f>
        <v>44287</v>
      </c>
      <c r="W5350" t="str">
        <f>IF(AND(V5350&gt;=Map!$K$2,V5350&lt;=Map!$L$2),"Base",IF(AND(V5350&gt;=Map!$K$3,V5350&lt;=Map!$L$3),"Fcst","N/A"))</f>
        <v>N/A</v>
      </c>
      <c r="X5350" t="str">
        <f>INDEX(Map!$B$2:$B$86,MATCH(D5350,Map!$A$2:$A$86,0),0)</f>
        <v>N/A</v>
      </c>
      <c r="Y5350" s="7" t="str">
        <f>IF(INDEX(Map!$C$2:$C$86,MATCH(D5350,Map!$A$2:$A$86,0),0)="","N/A",E5350*INDEX(Map!$C$2:$C$86,MATCH(D5350,Map!$A$2:$A$86,0),0))</f>
        <v>N/A</v>
      </c>
      <c r="Z5350" s="7" t="str">
        <f>IF(INDEX(Map!$D$2:$D$86,MATCH(D5350,Map!$A$2:$A$86,0),0)="","N/A",E5350*INDEX(Map!$D$2:$D$86,MATCH(D5350,Map!$A$2:$A$86,0),0))</f>
        <v>N/A</v>
      </c>
      <c r="AA5350" t="str">
        <f>INDEX(Map!$E$2:$E$86,MATCH(D5350,Map!$A$2:$A$86,0),0)</f>
        <v>Purchases</v>
      </c>
    </row>
    <row r="5351" spans="1:27" x14ac:dyDescent="0.25">
      <c r="A5351" s="1" t="s">
        <v>123</v>
      </c>
      <c r="B5351" s="1" t="s">
        <v>110</v>
      </c>
      <c r="C5351" s="1">
        <v>58</v>
      </c>
      <c r="D5351" s="1" t="s">
        <v>81</v>
      </c>
      <c r="E5351" s="1">
        <v>0</v>
      </c>
      <c r="F5351" s="1">
        <v>0</v>
      </c>
      <c r="G5351" s="1">
        <v>0</v>
      </c>
      <c r="H5351" s="1">
        <v>0</v>
      </c>
      <c r="I5351" s="1" t="s">
        <v>63</v>
      </c>
      <c r="J5351" s="1" t="s">
        <v>63</v>
      </c>
      <c r="K5351" s="1">
        <v>0</v>
      </c>
      <c r="L5351" s="1">
        <v>0</v>
      </c>
      <c r="M5351" s="1">
        <v>0</v>
      </c>
      <c r="N5351" s="1" t="s">
        <v>63</v>
      </c>
      <c r="O5351" s="1">
        <v>0</v>
      </c>
      <c r="P5351" s="1">
        <v>0</v>
      </c>
      <c r="Q5351" s="1">
        <v>0</v>
      </c>
      <c r="R5351" s="1">
        <v>0</v>
      </c>
      <c r="S5351" s="1">
        <v>0</v>
      </c>
      <c r="T5351" s="1">
        <v>0</v>
      </c>
      <c r="U5351" s="3" t="str">
        <f t="shared" si="83"/>
        <v>2017Plan</v>
      </c>
      <c r="V5351" s="2">
        <f>DATE(A5351,INDEX(Map!$H$1:$H$12,MATCH(B5351,Map!$G$1:$G$12,0),0),1)</f>
        <v>44287</v>
      </c>
      <c r="W5351" t="str">
        <f>IF(AND(V5351&gt;=Map!$K$2,V5351&lt;=Map!$L$2),"Base",IF(AND(V5351&gt;=Map!$K$3,V5351&lt;=Map!$L$3),"Fcst","N/A"))</f>
        <v>N/A</v>
      </c>
      <c r="X5351" t="str">
        <f>INDEX(Map!$B$2:$B$86,MATCH(D5351,Map!$A$2:$A$86,0),0)</f>
        <v>N/A</v>
      </c>
      <c r="Y5351" s="7" t="str">
        <f>IF(INDEX(Map!$C$2:$C$86,MATCH(D5351,Map!$A$2:$A$86,0),0)="","N/A",E5351*INDEX(Map!$C$2:$C$86,MATCH(D5351,Map!$A$2:$A$86,0),0))</f>
        <v>N/A</v>
      </c>
      <c r="Z5351" s="7" t="str">
        <f>IF(INDEX(Map!$D$2:$D$86,MATCH(D5351,Map!$A$2:$A$86,0),0)="","N/A",E5351*INDEX(Map!$D$2:$D$86,MATCH(D5351,Map!$A$2:$A$86,0),0))</f>
        <v>N/A</v>
      </c>
      <c r="AA5351" t="str">
        <f>INDEX(Map!$E$2:$E$86,MATCH(D5351,Map!$A$2:$A$86,0),0)</f>
        <v>Purchases</v>
      </c>
    </row>
    <row r="5352" spans="1:27" x14ac:dyDescent="0.25">
      <c r="A5352" s="1" t="s">
        <v>123</v>
      </c>
      <c r="B5352" s="1" t="s">
        <v>110</v>
      </c>
      <c r="C5352" s="1">
        <v>59</v>
      </c>
      <c r="D5352" s="1" t="s">
        <v>82</v>
      </c>
      <c r="E5352" s="1">
        <v>0</v>
      </c>
      <c r="F5352" s="1">
        <v>0</v>
      </c>
      <c r="G5352" s="1">
        <v>0</v>
      </c>
      <c r="H5352" s="1">
        <v>0</v>
      </c>
      <c r="I5352" s="1" t="s">
        <v>63</v>
      </c>
      <c r="J5352" s="1" t="s">
        <v>63</v>
      </c>
      <c r="K5352" s="1">
        <v>0</v>
      </c>
      <c r="L5352" s="1">
        <v>0</v>
      </c>
      <c r="M5352" s="1">
        <v>0</v>
      </c>
      <c r="N5352" s="1" t="s">
        <v>63</v>
      </c>
      <c r="O5352" s="1">
        <v>0</v>
      </c>
      <c r="P5352" s="1">
        <v>0</v>
      </c>
      <c r="Q5352" s="1">
        <v>0</v>
      </c>
      <c r="R5352" s="1">
        <v>0</v>
      </c>
      <c r="S5352" s="1">
        <v>0</v>
      </c>
      <c r="T5352" s="1">
        <v>0</v>
      </c>
      <c r="U5352" s="3" t="str">
        <f t="shared" si="83"/>
        <v>2017Plan</v>
      </c>
      <c r="V5352" s="2">
        <f>DATE(A5352,INDEX(Map!$H$1:$H$12,MATCH(B5352,Map!$G$1:$G$12,0),0),1)</f>
        <v>44287</v>
      </c>
      <c r="W5352" t="str">
        <f>IF(AND(V5352&gt;=Map!$K$2,V5352&lt;=Map!$L$2),"Base",IF(AND(V5352&gt;=Map!$K$3,V5352&lt;=Map!$L$3),"Fcst","N/A"))</f>
        <v>N/A</v>
      </c>
      <c r="X5352" t="str">
        <f>INDEX(Map!$B$2:$B$86,MATCH(D5352,Map!$A$2:$A$86,0),0)</f>
        <v>N/A</v>
      </c>
      <c r="Y5352" s="7" t="str">
        <f>IF(INDEX(Map!$C$2:$C$86,MATCH(D5352,Map!$A$2:$A$86,0),0)="","N/A",E5352*INDEX(Map!$C$2:$C$86,MATCH(D5352,Map!$A$2:$A$86,0),0))</f>
        <v>N/A</v>
      </c>
      <c r="Z5352" s="7" t="str">
        <f>IF(INDEX(Map!$D$2:$D$86,MATCH(D5352,Map!$A$2:$A$86,0),0)="","N/A",E5352*INDEX(Map!$D$2:$D$86,MATCH(D5352,Map!$A$2:$A$86,0),0))</f>
        <v>N/A</v>
      </c>
      <c r="AA5352" t="str">
        <f>INDEX(Map!$E$2:$E$86,MATCH(D5352,Map!$A$2:$A$86,0),0)</f>
        <v>Purchases</v>
      </c>
    </row>
    <row r="5353" spans="1:27" x14ac:dyDescent="0.25">
      <c r="A5353" s="1" t="s">
        <v>123</v>
      </c>
      <c r="B5353" s="1" t="s">
        <v>110</v>
      </c>
      <c r="C5353" s="1">
        <v>60</v>
      </c>
      <c r="D5353" s="1" t="s">
        <v>83</v>
      </c>
      <c r="E5353" s="1">
        <v>-21</v>
      </c>
      <c r="F5353" s="1">
        <v>0</v>
      </c>
      <c r="G5353" s="1">
        <v>14.9</v>
      </c>
      <c r="H5353" s="1">
        <v>29</v>
      </c>
      <c r="I5353" s="1" t="s">
        <v>63</v>
      </c>
      <c r="J5353" s="1" t="s">
        <v>63</v>
      </c>
      <c r="K5353" s="1">
        <v>290</v>
      </c>
      <c r="L5353" s="1">
        <v>38.9</v>
      </c>
      <c r="M5353" s="1">
        <v>-818</v>
      </c>
      <c r="N5353" s="1" t="s">
        <v>63</v>
      </c>
      <c r="O5353" s="1">
        <v>0</v>
      </c>
      <c r="P5353" s="1">
        <v>0</v>
      </c>
      <c r="Q5353" s="1">
        <v>212</v>
      </c>
      <c r="R5353" s="1">
        <v>28.78</v>
      </c>
      <c r="S5353" s="1">
        <v>28.78</v>
      </c>
      <c r="T5353" s="1">
        <v>-605</v>
      </c>
      <c r="U5353" s="3" t="str">
        <f t="shared" si="83"/>
        <v>2017Plan</v>
      </c>
      <c r="V5353" s="2">
        <f>DATE(A5353,INDEX(Map!$H$1:$H$12,MATCH(B5353,Map!$G$1:$G$12,0),0),1)</f>
        <v>44287</v>
      </c>
      <c r="W5353" t="str">
        <f>IF(AND(V5353&gt;=Map!$K$2,V5353&lt;=Map!$L$2),"Base",IF(AND(V5353&gt;=Map!$K$3,V5353&lt;=Map!$L$3),"Fcst","N/A"))</f>
        <v>N/A</v>
      </c>
      <c r="X5353" t="str">
        <f>INDEX(Map!$B$2:$B$86,MATCH(D5353,Map!$A$2:$A$86,0),0)</f>
        <v>N/A</v>
      </c>
      <c r="Y5353" s="7" t="str">
        <f>IF(INDEX(Map!$C$2:$C$86,MATCH(D5353,Map!$A$2:$A$86,0),0)="","N/A",E5353*INDEX(Map!$C$2:$C$86,MATCH(D5353,Map!$A$2:$A$86,0),0))</f>
        <v>N/A</v>
      </c>
      <c r="Z5353" s="7" t="str">
        <f>IF(INDEX(Map!$D$2:$D$86,MATCH(D5353,Map!$A$2:$A$86,0),0)="","N/A",E5353*INDEX(Map!$D$2:$D$86,MATCH(D5353,Map!$A$2:$A$86,0),0))</f>
        <v>N/A</v>
      </c>
      <c r="AA5353" t="str">
        <f>INDEX(Map!$E$2:$E$86,MATCH(D5353,Map!$A$2:$A$86,0),0)</f>
        <v>Sales</v>
      </c>
    </row>
    <row r="5354" spans="1:27" x14ac:dyDescent="0.25">
      <c r="A5354" s="1" t="s">
        <v>123</v>
      </c>
      <c r="B5354" s="1" t="s">
        <v>110</v>
      </c>
      <c r="C5354" s="1">
        <v>61</v>
      </c>
      <c r="D5354" s="1" t="s">
        <v>84</v>
      </c>
      <c r="E5354" s="1">
        <v>-3.6</v>
      </c>
      <c r="F5354" s="1">
        <v>0</v>
      </c>
      <c r="G5354" s="1">
        <v>14.9</v>
      </c>
      <c r="H5354" s="1">
        <v>30</v>
      </c>
      <c r="I5354" s="1" t="s">
        <v>63</v>
      </c>
      <c r="J5354" s="1" t="s">
        <v>63</v>
      </c>
      <c r="K5354" s="1">
        <v>239</v>
      </c>
      <c r="L5354" s="1">
        <v>34.5</v>
      </c>
      <c r="M5354" s="1">
        <v>-123</v>
      </c>
      <c r="N5354" s="1" t="s">
        <v>63</v>
      </c>
      <c r="O5354" s="1">
        <v>0</v>
      </c>
      <c r="P5354" s="1">
        <v>0</v>
      </c>
      <c r="Q5354" s="1">
        <v>33</v>
      </c>
      <c r="R5354" s="1">
        <v>25.15</v>
      </c>
      <c r="S5354" s="1">
        <v>25.15</v>
      </c>
      <c r="T5354" s="1">
        <v>-90</v>
      </c>
      <c r="U5354" s="3" t="str">
        <f t="shared" si="83"/>
        <v>2017Plan</v>
      </c>
      <c r="V5354" s="2">
        <f>DATE(A5354,INDEX(Map!$H$1:$H$12,MATCH(B5354,Map!$G$1:$G$12,0),0),1)</f>
        <v>44287</v>
      </c>
      <c r="W5354" t="str">
        <f>IF(AND(V5354&gt;=Map!$K$2,V5354&lt;=Map!$L$2),"Base",IF(AND(V5354&gt;=Map!$K$3,V5354&lt;=Map!$L$3),"Fcst","N/A"))</f>
        <v>N/A</v>
      </c>
      <c r="X5354" t="str">
        <f>INDEX(Map!$B$2:$B$86,MATCH(D5354,Map!$A$2:$A$86,0),0)</f>
        <v>N/A</v>
      </c>
      <c r="Y5354" s="7" t="str">
        <f>IF(INDEX(Map!$C$2:$C$86,MATCH(D5354,Map!$A$2:$A$86,0),0)="","N/A",E5354*INDEX(Map!$C$2:$C$86,MATCH(D5354,Map!$A$2:$A$86,0),0))</f>
        <v>N/A</v>
      </c>
      <c r="Z5354" s="7" t="str">
        <f>IF(INDEX(Map!$D$2:$D$86,MATCH(D5354,Map!$A$2:$A$86,0),0)="","N/A",E5354*INDEX(Map!$D$2:$D$86,MATCH(D5354,Map!$A$2:$A$86,0),0))</f>
        <v>N/A</v>
      </c>
      <c r="AA5354" t="str">
        <f>INDEX(Map!$E$2:$E$86,MATCH(D5354,Map!$A$2:$A$86,0),0)</f>
        <v>Sales</v>
      </c>
    </row>
    <row r="5355" spans="1:27" x14ac:dyDescent="0.25">
      <c r="A5355" s="1" t="s">
        <v>123</v>
      </c>
      <c r="B5355" s="1" t="s">
        <v>110</v>
      </c>
      <c r="C5355" s="1">
        <v>62</v>
      </c>
      <c r="D5355" s="1" t="s">
        <v>85</v>
      </c>
      <c r="E5355" s="1">
        <v>-8.9</v>
      </c>
      <c r="F5355" s="1">
        <v>0</v>
      </c>
      <c r="G5355" s="1">
        <v>39.799999999999997</v>
      </c>
      <c r="H5355" s="1">
        <v>4</v>
      </c>
      <c r="I5355" s="1" t="s">
        <v>63</v>
      </c>
      <c r="J5355" s="1" t="s">
        <v>63</v>
      </c>
      <c r="K5355" s="1">
        <v>64</v>
      </c>
      <c r="L5355" s="1">
        <v>38</v>
      </c>
      <c r="M5355" s="1">
        <v>-339</v>
      </c>
      <c r="N5355" s="1" t="s">
        <v>63</v>
      </c>
      <c r="O5355" s="1">
        <v>0</v>
      </c>
      <c r="P5355" s="1">
        <v>0</v>
      </c>
      <c r="Q5355" s="1">
        <v>81</v>
      </c>
      <c r="R5355" s="1">
        <v>28.91</v>
      </c>
      <c r="S5355" s="1">
        <v>28.91</v>
      </c>
      <c r="T5355" s="1">
        <v>-258</v>
      </c>
      <c r="U5355" s="3" t="str">
        <f t="shared" si="83"/>
        <v>2017Plan</v>
      </c>
      <c r="V5355" s="2">
        <f>DATE(A5355,INDEX(Map!$H$1:$H$12,MATCH(B5355,Map!$G$1:$G$12,0),0),1)</f>
        <v>44287</v>
      </c>
      <c r="W5355" t="str">
        <f>IF(AND(V5355&gt;=Map!$K$2,V5355&lt;=Map!$L$2),"Base",IF(AND(V5355&gt;=Map!$K$3,V5355&lt;=Map!$L$3),"Fcst","N/A"))</f>
        <v>N/A</v>
      </c>
      <c r="X5355" t="str">
        <f>INDEX(Map!$B$2:$B$86,MATCH(D5355,Map!$A$2:$A$86,0),0)</f>
        <v>N/A</v>
      </c>
      <c r="Y5355" s="7" t="str">
        <f>IF(INDEX(Map!$C$2:$C$86,MATCH(D5355,Map!$A$2:$A$86,0),0)="","N/A",E5355*INDEX(Map!$C$2:$C$86,MATCH(D5355,Map!$A$2:$A$86,0),0))</f>
        <v>N/A</v>
      </c>
      <c r="Z5355" s="7" t="str">
        <f>IF(INDEX(Map!$D$2:$D$86,MATCH(D5355,Map!$A$2:$A$86,0),0)="","N/A",E5355*INDEX(Map!$D$2:$D$86,MATCH(D5355,Map!$A$2:$A$86,0),0))</f>
        <v>N/A</v>
      </c>
      <c r="AA5355" t="str">
        <f>INDEX(Map!$E$2:$E$86,MATCH(D5355,Map!$A$2:$A$86,0),0)</f>
        <v>Sales</v>
      </c>
    </row>
    <row r="5356" spans="1:27" x14ac:dyDescent="0.25">
      <c r="A5356" s="1" t="s">
        <v>123</v>
      </c>
      <c r="B5356" s="1" t="s">
        <v>110</v>
      </c>
      <c r="C5356" s="1">
        <v>63</v>
      </c>
      <c r="D5356" s="1" t="s">
        <v>86</v>
      </c>
      <c r="E5356" s="1">
        <v>-5.9</v>
      </c>
      <c r="F5356" s="1">
        <v>0</v>
      </c>
      <c r="G5356" s="1">
        <v>26.5</v>
      </c>
      <c r="H5356" s="1">
        <v>4</v>
      </c>
      <c r="I5356" s="1" t="s">
        <v>63</v>
      </c>
      <c r="J5356" s="1" t="s">
        <v>63</v>
      </c>
      <c r="K5356" s="1">
        <v>64</v>
      </c>
      <c r="L5356" s="1">
        <v>36.4</v>
      </c>
      <c r="M5356" s="1">
        <v>-216</v>
      </c>
      <c r="N5356" s="1" t="s">
        <v>63</v>
      </c>
      <c r="O5356" s="1">
        <v>0</v>
      </c>
      <c r="P5356" s="1">
        <v>0</v>
      </c>
      <c r="Q5356" s="1">
        <v>53</v>
      </c>
      <c r="R5356" s="1">
        <v>27.48</v>
      </c>
      <c r="S5356" s="1">
        <v>27.48</v>
      </c>
      <c r="T5356" s="1">
        <v>-163</v>
      </c>
      <c r="U5356" s="3" t="str">
        <f t="shared" si="83"/>
        <v>2017Plan</v>
      </c>
      <c r="V5356" s="2">
        <f>DATE(A5356,INDEX(Map!$H$1:$H$12,MATCH(B5356,Map!$G$1:$G$12,0),0),1)</f>
        <v>44287</v>
      </c>
      <c r="W5356" t="str">
        <f>IF(AND(V5356&gt;=Map!$K$2,V5356&lt;=Map!$L$2),"Base",IF(AND(V5356&gt;=Map!$K$3,V5356&lt;=Map!$L$3),"Fcst","N/A"))</f>
        <v>N/A</v>
      </c>
      <c r="X5356" t="str">
        <f>INDEX(Map!$B$2:$B$86,MATCH(D5356,Map!$A$2:$A$86,0),0)</f>
        <v>N/A</v>
      </c>
      <c r="Y5356" s="7" t="str">
        <f>IF(INDEX(Map!$C$2:$C$86,MATCH(D5356,Map!$A$2:$A$86,0),0)="","N/A",E5356*INDEX(Map!$C$2:$C$86,MATCH(D5356,Map!$A$2:$A$86,0),0))</f>
        <v>N/A</v>
      </c>
      <c r="Z5356" s="7" t="str">
        <f>IF(INDEX(Map!$D$2:$D$86,MATCH(D5356,Map!$A$2:$A$86,0),0)="","N/A",E5356*INDEX(Map!$D$2:$D$86,MATCH(D5356,Map!$A$2:$A$86,0),0))</f>
        <v>N/A</v>
      </c>
      <c r="AA5356" t="str">
        <f>INDEX(Map!$E$2:$E$86,MATCH(D5356,Map!$A$2:$A$86,0),0)</f>
        <v>Sales</v>
      </c>
    </row>
    <row r="5357" spans="1:27" x14ac:dyDescent="0.25">
      <c r="A5357" s="1" t="s">
        <v>123</v>
      </c>
      <c r="B5357" s="1" t="s">
        <v>110</v>
      </c>
      <c r="C5357" s="1">
        <v>64</v>
      </c>
      <c r="D5357" s="1" t="s">
        <v>87</v>
      </c>
      <c r="E5357" s="1">
        <v>0</v>
      </c>
      <c r="F5357" s="1">
        <v>0</v>
      </c>
      <c r="G5357" s="1">
        <v>0</v>
      </c>
      <c r="H5357" s="1">
        <v>0</v>
      </c>
      <c r="I5357" s="1" t="s">
        <v>63</v>
      </c>
      <c r="J5357" s="1" t="s">
        <v>63</v>
      </c>
      <c r="K5357" s="1">
        <v>0</v>
      </c>
      <c r="L5357" s="1">
        <v>0</v>
      </c>
      <c r="M5357" s="1">
        <v>0</v>
      </c>
      <c r="N5357" s="1" t="s">
        <v>63</v>
      </c>
      <c r="O5357" s="1">
        <v>0</v>
      </c>
      <c r="P5357" s="1">
        <v>0</v>
      </c>
      <c r="Q5357" s="1">
        <v>0</v>
      </c>
      <c r="R5357" s="1">
        <v>0</v>
      </c>
      <c r="S5357" s="1">
        <v>0</v>
      </c>
      <c r="T5357" s="1">
        <v>0</v>
      </c>
      <c r="U5357" s="3" t="str">
        <f t="shared" si="83"/>
        <v>2017Plan</v>
      </c>
      <c r="V5357" s="2">
        <f>DATE(A5357,INDEX(Map!$H$1:$H$12,MATCH(B5357,Map!$G$1:$G$12,0),0),1)</f>
        <v>44287</v>
      </c>
      <c r="W5357" t="str">
        <f>IF(AND(V5357&gt;=Map!$K$2,V5357&lt;=Map!$L$2),"Base",IF(AND(V5357&gt;=Map!$K$3,V5357&lt;=Map!$L$3),"Fcst","N/A"))</f>
        <v>N/A</v>
      </c>
      <c r="X5357" t="str">
        <f>INDEX(Map!$B$2:$B$86,MATCH(D5357,Map!$A$2:$A$86,0),0)</f>
        <v>N/A</v>
      </c>
      <c r="Y5357" s="7" t="str">
        <f>IF(INDEX(Map!$C$2:$C$86,MATCH(D5357,Map!$A$2:$A$86,0),0)="","N/A",E5357*INDEX(Map!$C$2:$C$86,MATCH(D5357,Map!$A$2:$A$86,0),0))</f>
        <v>N/A</v>
      </c>
      <c r="Z5357" s="7" t="str">
        <f>IF(INDEX(Map!$D$2:$D$86,MATCH(D5357,Map!$A$2:$A$86,0),0)="","N/A",E5357*INDEX(Map!$D$2:$D$86,MATCH(D5357,Map!$A$2:$A$86,0),0))</f>
        <v>N/A</v>
      </c>
      <c r="AA5357" t="str">
        <f>INDEX(Map!$E$2:$E$86,MATCH(D5357,Map!$A$2:$A$86,0),0)</f>
        <v>Sales</v>
      </c>
    </row>
    <row r="5358" spans="1:27" x14ac:dyDescent="0.25">
      <c r="A5358" s="1" t="s">
        <v>123</v>
      </c>
      <c r="B5358" s="1" t="s">
        <v>110</v>
      </c>
      <c r="C5358" s="1">
        <v>65</v>
      </c>
      <c r="D5358" s="1" t="s">
        <v>88</v>
      </c>
      <c r="E5358" s="1">
        <v>0</v>
      </c>
      <c r="F5358" s="1">
        <v>0</v>
      </c>
      <c r="G5358" s="1">
        <v>0</v>
      </c>
      <c r="H5358" s="1">
        <v>0</v>
      </c>
      <c r="I5358" s="1" t="s">
        <v>63</v>
      </c>
      <c r="J5358" s="1" t="s">
        <v>63</v>
      </c>
      <c r="K5358" s="1">
        <v>0</v>
      </c>
      <c r="L5358" s="1">
        <v>0</v>
      </c>
      <c r="M5358" s="1">
        <v>0</v>
      </c>
      <c r="N5358" s="1" t="s">
        <v>63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  <c r="T5358" s="1">
        <v>0</v>
      </c>
      <c r="U5358" s="3" t="str">
        <f t="shared" si="83"/>
        <v>2017Plan</v>
      </c>
      <c r="V5358" s="2">
        <f>DATE(A5358,INDEX(Map!$H$1:$H$12,MATCH(B5358,Map!$G$1:$G$12,0),0),1)</f>
        <v>44287</v>
      </c>
      <c r="W5358" t="str">
        <f>IF(AND(V5358&gt;=Map!$K$2,V5358&lt;=Map!$L$2),"Base",IF(AND(V5358&gt;=Map!$K$3,V5358&lt;=Map!$L$3),"Fcst","N/A"))</f>
        <v>N/A</v>
      </c>
      <c r="X5358" t="str">
        <f>INDEX(Map!$B$2:$B$86,MATCH(D5358,Map!$A$2:$A$86,0),0)</f>
        <v>N/A</v>
      </c>
      <c r="Y5358" s="7" t="str">
        <f>IF(INDEX(Map!$C$2:$C$86,MATCH(D5358,Map!$A$2:$A$86,0),0)="","N/A",E5358*INDEX(Map!$C$2:$C$86,MATCH(D5358,Map!$A$2:$A$86,0),0))</f>
        <v>N/A</v>
      </c>
      <c r="Z5358" s="7" t="str">
        <f>IF(INDEX(Map!$D$2:$D$86,MATCH(D5358,Map!$A$2:$A$86,0),0)="","N/A",E5358*INDEX(Map!$D$2:$D$86,MATCH(D5358,Map!$A$2:$A$86,0),0))</f>
        <v>N/A</v>
      </c>
      <c r="AA5358" t="str">
        <f>INDEX(Map!$E$2:$E$86,MATCH(D5358,Map!$A$2:$A$86,0),0)</f>
        <v>Sales</v>
      </c>
    </row>
    <row r="5359" spans="1:27" x14ac:dyDescent="0.25">
      <c r="A5359" s="1" t="s">
        <v>123</v>
      </c>
      <c r="B5359" s="1" t="s">
        <v>110</v>
      </c>
      <c r="C5359" s="1">
        <v>66</v>
      </c>
      <c r="D5359" s="1" t="s">
        <v>89</v>
      </c>
      <c r="E5359" s="1">
        <v>0</v>
      </c>
      <c r="F5359" s="1">
        <v>0</v>
      </c>
      <c r="G5359" s="1">
        <v>0</v>
      </c>
      <c r="H5359" s="1">
        <v>0</v>
      </c>
      <c r="I5359" s="1" t="s">
        <v>63</v>
      </c>
      <c r="J5359" s="1" t="s">
        <v>63</v>
      </c>
      <c r="K5359" s="1">
        <v>0</v>
      </c>
      <c r="L5359" s="1">
        <v>0</v>
      </c>
      <c r="M5359" s="1">
        <v>0</v>
      </c>
      <c r="N5359" s="1" t="s">
        <v>63</v>
      </c>
      <c r="O5359" s="1">
        <v>0</v>
      </c>
      <c r="P5359" s="1">
        <v>0</v>
      </c>
      <c r="Q5359" s="1">
        <v>0</v>
      </c>
      <c r="R5359" s="1">
        <v>0</v>
      </c>
      <c r="S5359" s="1">
        <v>0</v>
      </c>
      <c r="T5359" s="1">
        <v>0</v>
      </c>
      <c r="U5359" s="3" t="str">
        <f t="shared" si="83"/>
        <v>2017Plan</v>
      </c>
      <c r="V5359" s="2">
        <f>DATE(A5359,INDEX(Map!$H$1:$H$12,MATCH(B5359,Map!$G$1:$G$12,0),0),1)</f>
        <v>44287</v>
      </c>
      <c r="W5359" t="str">
        <f>IF(AND(V5359&gt;=Map!$K$2,V5359&lt;=Map!$L$2),"Base",IF(AND(V5359&gt;=Map!$K$3,V5359&lt;=Map!$L$3),"Fcst","N/A"))</f>
        <v>N/A</v>
      </c>
      <c r="X5359" t="str">
        <f>INDEX(Map!$B$2:$B$86,MATCH(D5359,Map!$A$2:$A$86,0),0)</f>
        <v>N/A</v>
      </c>
      <c r="Y5359" s="7" t="str">
        <f>IF(INDEX(Map!$C$2:$C$86,MATCH(D5359,Map!$A$2:$A$86,0),0)="","N/A",E5359*INDEX(Map!$C$2:$C$86,MATCH(D5359,Map!$A$2:$A$86,0),0))</f>
        <v>N/A</v>
      </c>
      <c r="Z5359" s="7" t="str">
        <f>IF(INDEX(Map!$D$2:$D$86,MATCH(D5359,Map!$A$2:$A$86,0),0)="","N/A",E5359*INDEX(Map!$D$2:$D$86,MATCH(D5359,Map!$A$2:$A$86,0),0))</f>
        <v>N/A</v>
      </c>
      <c r="AA5359" t="str">
        <f>INDEX(Map!$E$2:$E$86,MATCH(D5359,Map!$A$2:$A$86,0),0)</f>
        <v>Sales</v>
      </c>
    </row>
    <row r="5360" spans="1:27" x14ac:dyDescent="0.25">
      <c r="A5360" s="1" t="s">
        <v>123</v>
      </c>
      <c r="B5360" s="1" t="s">
        <v>110</v>
      </c>
      <c r="C5360" s="1">
        <v>67</v>
      </c>
      <c r="D5360" s="1" t="s">
        <v>90</v>
      </c>
      <c r="E5360" s="1">
        <v>0</v>
      </c>
      <c r="F5360" s="1">
        <v>0</v>
      </c>
      <c r="G5360" s="1">
        <v>0</v>
      </c>
      <c r="H5360" s="1">
        <v>0</v>
      </c>
      <c r="I5360" s="1" t="s">
        <v>63</v>
      </c>
      <c r="J5360" s="1" t="s">
        <v>63</v>
      </c>
      <c r="K5360" s="1">
        <v>0</v>
      </c>
      <c r="L5360" s="1">
        <v>0</v>
      </c>
      <c r="M5360" s="1">
        <v>0</v>
      </c>
      <c r="N5360" s="1" t="s">
        <v>63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</v>
      </c>
      <c r="U5360" s="3" t="str">
        <f t="shared" si="83"/>
        <v>2017Plan</v>
      </c>
      <c r="V5360" s="2">
        <f>DATE(A5360,INDEX(Map!$H$1:$H$12,MATCH(B5360,Map!$G$1:$G$12,0),0),1)</f>
        <v>44287</v>
      </c>
      <c r="W5360" t="str">
        <f>IF(AND(V5360&gt;=Map!$K$2,V5360&lt;=Map!$L$2),"Base",IF(AND(V5360&gt;=Map!$K$3,V5360&lt;=Map!$L$3),"Fcst","N/A"))</f>
        <v>N/A</v>
      </c>
      <c r="X5360" t="str">
        <f>INDEX(Map!$B$2:$B$86,MATCH(D5360,Map!$A$2:$A$86,0),0)</f>
        <v>N/A</v>
      </c>
      <c r="Y5360" s="7" t="str">
        <f>IF(INDEX(Map!$C$2:$C$86,MATCH(D5360,Map!$A$2:$A$86,0),0)="","N/A",E5360*INDEX(Map!$C$2:$C$86,MATCH(D5360,Map!$A$2:$A$86,0),0))</f>
        <v>N/A</v>
      </c>
      <c r="Z5360" s="7" t="str">
        <f>IF(INDEX(Map!$D$2:$D$86,MATCH(D5360,Map!$A$2:$A$86,0),0)="","N/A",E5360*INDEX(Map!$D$2:$D$86,MATCH(D5360,Map!$A$2:$A$86,0),0))</f>
        <v>N/A</v>
      </c>
      <c r="AA5360" t="str">
        <f>INDEX(Map!$E$2:$E$86,MATCH(D5360,Map!$A$2:$A$86,0),0)</f>
        <v>Sales</v>
      </c>
    </row>
    <row r="5361" spans="1:27" x14ac:dyDescent="0.25">
      <c r="A5361" s="1" t="s">
        <v>123</v>
      </c>
      <c r="B5361" s="1" t="s">
        <v>110</v>
      </c>
      <c r="C5361" s="1">
        <v>68</v>
      </c>
      <c r="D5361" s="1" t="s">
        <v>91</v>
      </c>
      <c r="E5361" s="1">
        <v>0</v>
      </c>
      <c r="F5361" s="1">
        <v>0</v>
      </c>
      <c r="G5361" s="1">
        <v>0</v>
      </c>
      <c r="H5361" s="1">
        <v>0</v>
      </c>
      <c r="I5361" s="1" t="s">
        <v>63</v>
      </c>
      <c r="J5361" s="1" t="s">
        <v>63</v>
      </c>
      <c r="K5361" s="1">
        <v>0</v>
      </c>
      <c r="L5361" s="1">
        <v>0</v>
      </c>
      <c r="M5361" s="1">
        <v>0</v>
      </c>
      <c r="N5361" s="1" t="s">
        <v>63</v>
      </c>
      <c r="O5361" s="1">
        <v>0</v>
      </c>
      <c r="P5361" s="1">
        <v>0</v>
      </c>
      <c r="Q5361" s="1">
        <v>0</v>
      </c>
      <c r="R5361" s="1">
        <v>0</v>
      </c>
      <c r="S5361" s="1">
        <v>0</v>
      </c>
      <c r="T5361" s="1">
        <v>0</v>
      </c>
      <c r="U5361" s="3" t="str">
        <f t="shared" si="83"/>
        <v>2017Plan</v>
      </c>
      <c r="V5361" s="2">
        <f>DATE(A5361,INDEX(Map!$H$1:$H$12,MATCH(B5361,Map!$G$1:$G$12,0),0),1)</f>
        <v>44287</v>
      </c>
      <c r="W5361" t="str">
        <f>IF(AND(V5361&gt;=Map!$K$2,V5361&lt;=Map!$L$2),"Base",IF(AND(V5361&gt;=Map!$K$3,V5361&lt;=Map!$L$3),"Fcst","N/A"))</f>
        <v>N/A</v>
      </c>
      <c r="X5361" t="str">
        <f>INDEX(Map!$B$2:$B$86,MATCH(D5361,Map!$A$2:$A$86,0),0)</f>
        <v>N/A</v>
      </c>
      <c r="Y5361" s="7" t="str">
        <f>IF(INDEX(Map!$C$2:$C$86,MATCH(D5361,Map!$A$2:$A$86,0),0)="","N/A",E5361*INDEX(Map!$C$2:$C$86,MATCH(D5361,Map!$A$2:$A$86,0),0))</f>
        <v>N/A</v>
      </c>
      <c r="Z5361" s="7" t="str">
        <f>IF(INDEX(Map!$D$2:$D$86,MATCH(D5361,Map!$A$2:$A$86,0),0)="","N/A",E5361*INDEX(Map!$D$2:$D$86,MATCH(D5361,Map!$A$2:$A$86,0),0))</f>
        <v>N/A</v>
      </c>
      <c r="AA5361" t="str">
        <f>INDEX(Map!$E$2:$E$86,MATCH(D5361,Map!$A$2:$A$86,0),0)</f>
        <v>CSR</v>
      </c>
    </row>
    <row r="5362" spans="1:27" x14ac:dyDescent="0.25">
      <c r="A5362" s="1" t="s">
        <v>123</v>
      </c>
      <c r="B5362" s="1" t="s">
        <v>110</v>
      </c>
      <c r="C5362" s="1">
        <v>69</v>
      </c>
      <c r="D5362" s="1" t="s">
        <v>92</v>
      </c>
      <c r="E5362" s="1">
        <v>0</v>
      </c>
      <c r="F5362" s="1">
        <v>0</v>
      </c>
      <c r="G5362" s="1">
        <v>0</v>
      </c>
      <c r="H5362" s="1">
        <v>0</v>
      </c>
      <c r="I5362" s="1" t="s">
        <v>63</v>
      </c>
      <c r="J5362" s="1" t="s">
        <v>63</v>
      </c>
      <c r="K5362" s="1">
        <v>0</v>
      </c>
      <c r="L5362" s="1">
        <v>0</v>
      </c>
      <c r="M5362" s="1">
        <v>0</v>
      </c>
      <c r="N5362" s="1" t="s">
        <v>63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0</v>
      </c>
      <c r="U5362" s="3" t="str">
        <f t="shared" si="83"/>
        <v>2017Plan</v>
      </c>
      <c r="V5362" s="2">
        <f>DATE(A5362,INDEX(Map!$H$1:$H$12,MATCH(B5362,Map!$G$1:$G$12,0),0),1)</f>
        <v>44287</v>
      </c>
      <c r="W5362" t="str">
        <f>IF(AND(V5362&gt;=Map!$K$2,V5362&lt;=Map!$L$2),"Base",IF(AND(V5362&gt;=Map!$K$3,V5362&lt;=Map!$L$3),"Fcst","N/A"))</f>
        <v>N/A</v>
      </c>
      <c r="X5362" t="str">
        <f>INDEX(Map!$B$2:$B$86,MATCH(D5362,Map!$A$2:$A$86,0),0)</f>
        <v>N/A</v>
      </c>
      <c r="Y5362" s="7" t="str">
        <f>IF(INDEX(Map!$C$2:$C$86,MATCH(D5362,Map!$A$2:$A$86,0),0)="","N/A",E5362*INDEX(Map!$C$2:$C$86,MATCH(D5362,Map!$A$2:$A$86,0),0))</f>
        <v>N/A</v>
      </c>
      <c r="Z5362" s="7" t="str">
        <f>IF(INDEX(Map!$D$2:$D$86,MATCH(D5362,Map!$A$2:$A$86,0),0)="","N/A",E5362*INDEX(Map!$D$2:$D$86,MATCH(D5362,Map!$A$2:$A$86,0),0))</f>
        <v>N/A</v>
      </c>
      <c r="AA5362" t="str">
        <f>INDEX(Map!$E$2:$E$86,MATCH(D5362,Map!$A$2:$A$86,0),0)</f>
        <v>CSR</v>
      </c>
    </row>
    <row r="5363" spans="1:27" x14ac:dyDescent="0.25">
      <c r="A5363" s="1" t="s">
        <v>123</v>
      </c>
      <c r="B5363" s="1" t="s">
        <v>110</v>
      </c>
      <c r="C5363" s="1">
        <v>70</v>
      </c>
      <c r="D5363" s="1" t="s">
        <v>93</v>
      </c>
      <c r="E5363" s="1">
        <v>0</v>
      </c>
      <c r="F5363" s="1">
        <v>0</v>
      </c>
      <c r="G5363" s="1">
        <v>0</v>
      </c>
      <c r="H5363" s="1">
        <v>0</v>
      </c>
      <c r="I5363" s="1" t="s">
        <v>63</v>
      </c>
      <c r="J5363" s="1" t="s">
        <v>63</v>
      </c>
      <c r="K5363" s="1">
        <v>0</v>
      </c>
      <c r="L5363" s="1">
        <v>0</v>
      </c>
      <c r="M5363" s="1">
        <v>0</v>
      </c>
      <c r="N5363" s="1" t="s">
        <v>63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0</v>
      </c>
      <c r="U5363" s="3" t="str">
        <f t="shared" si="83"/>
        <v>2017Plan</v>
      </c>
      <c r="V5363" s="2">
        <f>DATE(A5363,INDEX(Map!$H$1:$H$12,MATCH(B5363,Map!$G$1:$G$12,0),0),1)</f>
        <v>44287</v>
      </c>
      <c r="W5363" t="str">
        <f>IF(AND(V5363&gt;=Map!$K$2,V5363&lt;=Map!$L$2),"Base",IF(AND(V5363&gt;=Map!$K$3,V5363&lt;=Map!$L$3),"Fcst","N/A"))</f>
        <v>N/A</v>
      </c>
      <c r="X5363" t="str">
        <f>INDEX(Map!$B$2:$B$86,MATCH(D5363,Map!$A$2:$A$86,0),0)</f>
        <v>N/A</v>
      </c>
      <c r="Y5363" s="7" t="str">
        <f>IF(INDEX(Map!$C$2:$C$86,MATCH(D5363,Map!$A$2:$A$86,0),0)="","N/A",E5363*INDEX(Map!$C$2:$C$86,MATCH(D5363,Map!$A$2:$A$86,0),0))</f>
        <v>N/A</v>
      </c>
      <c r="Z5363" s="7" t="str">
        <f>IF(INDEX(Map!$D$2:$D$86,MATCH(D5363,Map!$A$2:$A$86,0),0)="","N/A",E5363*INDEX(Map!$D$2:$D$86,MATCH(D5363,Map!$A$2:$A$86,0),0))</f>
        <v>N/A</v>
      </c>
      <c r="AA5363" t="str">
        <f>INDEX(Map!$E$2:$E$86,MATCH(D5363,Map!$A$2:$A$86,0),0)</f>
        <v>CSR</v>
      </c>
    </row>
    <row r="5364" spans="1:27" x14ac:dyDescent="0.25">
      <c r="A5364" s="1" t="s">
        <v>123</v>
      </c>
      <c r="B5364" s="1" t="s">
        <v>110</v>
      </c>
      <c r="C5364" s="1">
        <v>71</v>
      </c>
      <c r="D5364" s="1" t="s">
        <v>94</v>
      </c>
      <c r="E5364" s="1">
        <v>0</v>
      </c>
      <c r="F5364" s="1">
        <v>0</v>
      </c>
      <c r="G5364" s="1">
        <v>0</v>
      </c>
      <c r="H5364" s="1">
        <v>0</v>
      </c>
      <c r="I5364" s="1" t="s">
        <v>63</v>
      </c>
      <c r="J5364" s="1" t="s">
        <v>63</v>
      </c>
      <c r="K5364" s="1">
        <v>0</v>
      </c>
      <c r="L5364" s="1">
        <v>0</v>
      </c>
      <c r="M5364" s="1">
        <v>0</v>
      </c>
      <c r="N5364" s="1" t="s">
        <v>63</v>
      </c>
      <c r="O5364" s="1">
        <v>0</v>
      </c>
      <c r="P5364" s="1">
        <v>0</v>
      </c>
      <c r="Q5364" s="1">
        <v>0</v>
      </c>
      <c r="R5364" s="1">
        <v>0</v>
      </c>
      <c r="S5364" s="1">
        <v>0</v>
      </c>
      <c r="T5364" s="1">
        <v>0</v>
      </c>
      <c r="U5364" s="3" t="str">
        <f t="shared" si="83"/>
        <v>2017Plan</v>
      </c>
      <c r="V5364" s="2">
        <f>DATE(A5364,INDEX(Map!$H$1:$H$12,MATCH(B5364,Map!$G$1:$G$12,0),0),1)</f>
        <v>44287</v>
      </c>
      <c r="W5364" t="str">
        <f>IF(AND(V5364&gt;=Map!$K$2,V5364&lt;=Map!$L$2),"Base",IF(AND(V5364&gt;=Map!$K$3,V5364&lt;=Map!$L$3),"Fcst","N/A"))</f>
        <v>N/A</v>
      </c>
      <c r="X5364" t="str">
        <f>INDEX(Map!$B$2:$B$86,MATCH(D5364,Map!$A$2:$A$86,0),0)</f>
        <v>N/A</v>
      </c>
      <c r="Y5364" s="7" t="str">
        <f>IF(INDEX(Map!$C$2:$C$86,MATCH(D5364,Map!$A$2:$A$86,0),0)="","N/A",E5364*INDEX(Map!$C$2:$C$86,MATCH(D5364,Map!$A$2:$A$86,0),0))</f>
        <v>N/A</v>
      </c>
      <c r="Z5364" s="7" t="str">
        <f>IF(INDEX(Map!$D$2:$D$86,MATCH(D5364,Map!$A$2:$A$86,0),0)="","N/A",E5364*INDEX(Map!$D$2:$D$86,MATCH(D5364,Map!$A$2:$A$86,0),0))</f>
        <v>N/A</v>
      </c>
      <c r="AA5364" t="str">
        <f>INDEX(Map!$E$2:$E$86,MATCH(D5364,Map!$A$2:$A$86,0),0)</f>
        <v>CSR</v>
      </c>
    </row>
    <row r="5365" spans="1:27" x14ac:dyDescent="0.25">
      <c r="A5365" s="1" t="s">
        <v>123</v>
      </c>
      <c r="B5365" s="1" t="s">
        <v>110</v>
      </c>
      <c r="C5365" s="1">
        <v>72</v>
      </c>
      <c r="D5365" s="1" t="s">
        <v>95</v>
      </c>
      <c r="E5365" s="1">
        <v>0</v>
      </c>
      <c r="F5365" s="1">
        <v>0</v>
      </c>
      <c r="G5365" s="1">
        <v>0</v>
      </c>
      <c r="H5365" s="1">
        <v>0</v>
      </c>
      <c r="I5365" s="1" t="s">
        <v>63</v>
      </c>
      <c r="J5365" s="1" t="s">
        <v>63</v>
      </c>
      <c r="K5365" s="1">
        <v>0</v>
      </c>
      <c r="L5365" s="1">
        <v>0</v>
      </c>
      <c r="M5365" s="1">
        <v>0</v>
      </c>
      <c r="N5365" s="1" t="s">
        <v>63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</v>
      </c>
      <c r="U5365" s="3" t="str">
        <f t="shared" si="83"/>
        <v>2017Plan</v>
      </c>
      <c r="V5365" s="2">
        <f>DATE(A5365,INDEX(Map!$H$1:$H$12,MATCH(B5365,Map!$G$1:$G$12,0),0),1)</f>
        <v>44287</v>
      </c>
      <c r="W5365" t="str">
        <f>IF(AND(V5365&gt;=Map!$K$2,V5365&lt;=Map!$L$2),"Base",IF(AND(V5365&gt;=Map!$K$3,V5365&lt;=Map!$L$3),"Fcst","N/A"))</f>
        <v>N/A</v>
      </c>
      <c r="X5365" t="str">
        <f>INDEX(Map!$B$2:$B$86,MATCH(D5365,Map!$A$2:$A$86,0),0)</f>
        <v>N/A</v>
      </c>
      <c r="Y5365" s="7" t="str">
        <f>IF(INDEX(Map!$C$2:$C$86,MATCH(D5365,Map!$A$2:$A$86,0),0)="","N/A",E5365*INDEX(Map!$C$2:$C$86,MATCH(D5365,Map!$A$2:$A$86,0),0))</f>
        <v>N/A</v>
      </c>
      <c r="Z5365" s="7" t="str">
        <f>IF(INDEX(Map!$D$2:$D$86,MATCH(D5365,Map!$A$2:$A$86,0),0)="","N/A",E5365*INDEX(Map!$D$2:$D$86,MATCH(D5365,Map!$A$2:$A$86,0),0))</f>
        <v>N/A</v>
      </c>
      <c r="AA5365" t="str">
        <f>INDEX(Map!$E$2:$E$86,MATCH(D5365,Map!$A$2:$A$86,0),0)</f>
        <v>CSR</v>
      </c>
    </row>
    <row r="5366" spans="1:27" x14ac:dyDescent="0.25">
      <c r="A5366" s="1" t="s">
        <v>123</v>
      </c>
      <c r="B5366" s="1" t="s">
        <v>110</v>
      </c>
      <c r="C5366" s="1">
        <v>73</v>
      </c>
      <c r="D5366" s="1" t="s">
        <v>96</v>
      </c>
      <c r="E5366" s="1">
        <v>0</v>
      </c>
      <c r="F5366" s="1">
        <v>0</v>
      </c>
      <c r="G5366" s="1">
        <v>0</v>
      </c>
      <c r="H5366" s="1">
        <v>0</v>
      </c>
      <c r="I5366" s="1" t="s">
        <v>63</v>
      </c>
      <c r="J5366" s="1" t="s">
        <v>63</v>
      </c>
      <c r="K5366" s="1">
        <v>0</v>
      </c>
      <c r="L5366" s="1">
        <v>0</v>
      </c>
      <c r="M5366" s="1">
        <v>0</v>
      </c>
      <c r="N5366" s="1" t="s">
        <v>63</v>
      </c>
      <c r="O5366" s="1">
        <v>0</v>
      </c>
      <c r="P5366" s="1">
        <v>0</v>
      </c>
      <c r="Q5366" s="1">
        <v>0</v>
      </c>
      <c r="R5366" s="1">
        <v>0</v>
      </c>
      <c r="S5366" s="1">
        <v>0</v>
      </c>
      <c r="T5366" s="1">
        <v>0</v>
      </c>
      <c r="U5366" s="3" t="str">
        <f t="shared" si="83"/>
        <v>2017Plan</v>
      </c>
      <c r="V5366" s="2">
        <f>DATE(A5366,INDEX(Map!$H$1:$H$12,MATCH(B5366,Map!$G$1:$G$12,0),0),1)</f>
        <v>44287</v>
      </c>
      <c r="W5366" t="str">
        <f>IF(AND(V5366&gt;=Map!$K$2,V5366&lt;=Map!$L$2),"Base",IF(AND(V5366&gt;=Map!$K$3,V5366&lt;=Map!$L$3),"Fcst","N/A"))</f>
        <v>N/A</v>
      </c>
      <c r="X5366" t="str">
        <f>INDEX(Map!$B$2:$B$86,MATCH(D5366,Map!$A$2:$A$86,0),0)</f>
        <v>N/A</v>
      </c>
      <c r="Y5366" s="7" t="str">
        <f>IF(INDEX(Map!$C$2:$C$86,MATCH(D5366,Map!$A$2:$A$86,0),0)="","N/A",E5366*INDEX(Map!$C$2:$C$86,MATCH(D5366,Map!$A$2:$A$86,0),0))</f>
        <v>N/A</v>
      </c>
      <c r="Z5366" s="7" t="str">
        <f>IF(INDEX(Map!$D$2:$D$86,MATCH(D5366,Map!$A$2:$A$86,0),0)="","N/A",E5366*INDEX(Map!$D$2:$D$86,MATCH(D5366,Map!$A$2:$A$86,0),0))</f>
        <v>N/A</v>
      </c>
      <c r="AA5366" t="str">
        <f>INDEX(Map!$E$2:$E$86,MATCH(D5366,Map!$A$2:$A$86,0),0)</f>
        <v>CSR</v>
      </c>
    </row>
    <row r="5367" spans="1:27" x14ac:dyDescent="0.25">
      <c r="A5367" s="1" t="s">
        <v>123</v>
      </c>
      <c r="B5367" s="1" t="s">
        <v>110</v>
      </c>
      <c r="C5367" s="1">
        <v>74</v>
      </c>
      <c r="D5367" s="1" t="s">
        <v>97</v>
      </c>
      <c r="E5367" s="1">
        <v>0</v>
      </c>
      <c r="F5367" s="1">
        <v>0</v>
      </c>
      <c r="G5367" s="1">
        <v>0</v>
      </c>
      <c r="H5367" s="1">
        <v>0</v>
      </c>
      <c r="I5367" s="1" t="s">
        <v>63</v>
      </c>
      <c r="J5367" s="1" t="s">
        <v>63</v>
      </c>
      <c r="K5367" s="1">
        <v>0</v>
      </c>
      <c r="L5367" s="1">
        <v>0</v>
      </c>
      <c r="M5367" s="1">
        <v>0</v>
      </c>
      <c r="N5367" s="1" t="s">
        <v>63</v>
      </c>
      <c r="O5367" s="1">
        <v>0</v>
      </c>
      <c r="P5367" s="1">
        <v>0</v>
      </c>
      <c r="Q5367" s="1">
        <v>0</v>
      </c>
      <c r="R5367" s="1">
        <v>0</v>
      </c>
      <c r="S5367" s="1">
        <v>0</v>
      </c>
      <c r="T5367" s="1">
        <v>0</v>
      </c>
      <c r="U5367" s="3" t="str">
        <f t="shared" si="83"/>
        <v>2017Plan</v>
      </c>
      <c r="V5367" s="2">
        <f>DATE(A5367,INDEX(Map!$H$1:$H$12,MATCH(B5367,Map!$G$1:$G$12,0),0),1)</f>
        <v>44287</v>
      </c>
      <c r="W5367" t="str">
        <f>IF(AND(V5367&gt;=Map!$K$2,V5367&lt;=Map!$L$2),"Base",IF(AND(V5367&gt;=Map!$K$3,V5367&lt;=Map!$L$3),"Fcst","N/A"))</f>
        <v>N/A</v>
      </c>
      <c r="X5367" t="str">
        <f>INDEX(Map!$B$2:$B$86,MATCH(D5367,Map!$A$2:$A$86,0),0)</f>
        <v>N/A</v>
      </c>
      <c r="Y5367" s="7" t="str">
        <f>IF(INDEX(Map!$C$2:$C$86,MATCH(D5367,Map!$A$2:$A$86,0),0)="","N/A",E5367*INDEX(Map!$C$2:$C$86,MATCH(D5367,Map!$A$2:$A$86,0),0))</f>
        <v>N/A</v>
      </c>
      <c r="Z5367" s="7" t="str">
        <f>IF(INDEX(Map!$D$2:$D$86,MATCH(D5367,Map!$A$2:$A$86,0),0)="","N/A",E5367*INDEX(Map!$D$2:$D$86,MATCH(D5367,Map!$A$2:$A$86,0),0))</f>
        <v>N/A</v>
      </c>
      <c r="AA5367" t="str">
        <f>INDEX(Map!$E$2:$E$86,MATCH(D5367,Map!$A$2:$A$86,0),0)</f>
        <v>CSR</v>
      </c>
    </row>
    <row r="5368" spans="1:27" x14ac:dyDescent="0.25">
      <c r="A5368" s="1" t="s">
        <v>123</v>
      </c>
      <c r="B5368" s="1" t="s">
        <v>110</v>
      </c>
      <c r="C5368" s="1">
        <v>75</v>
      </c>
      <c r="D5368" s="1" t="s">
        <v>98</v>
      </c>
      <c r="E5368" s="1">
        <v>0</v>
      </c>
      <c r="F5368" s="1">
        <v>0</v>
      </c>
      <c r="G5368" s="1">
        <v>0</v>
      </c>
      <c r="H5368" s="1">
        <v>0</v>
      </c>
      <c r="I5368" s="1" t="s">
        <v>63</v>
      </c>
      <c r="J5368" s="1" t="s">
        <v>63</v>
      </c>
      <c r="K5368" s="1">
        <v>0</v>
      </c>
      <c r="L5368" s="1">
        <v>0</v>
      </c>
      <c r="M5368" s="1">
        <v>0</v>
      </c>
      <c r="N5368" s="1" t="s">
        <v>63</v>
      </c>
      <c r="O5368" s="1">
        <v>0</v>
      </c>
      <c r="P5368" s="1">
        <v>0</v>
      </c>
      <c r="Q5368" s="1">
        <v>0</v>
      </c>
      <c r="R5368" s="1">
        <v>0</v>
      </c>
      <c r="S5368" s="1">
        <v>0</v>
      </c>
      <c r="T5368" s="1">
        <v>0</v>
      </c>
      <c r="U5368" s="3" t="str">
        <f t="shared" si="83"/>
        <v>2017Plan</v>
      </c>
      <c r="V5368" s="2">
        <f>DATE(A5368,INDEX(Map!$H$1:$H$12,MATCH(B5368,Map!$G$1:$G$12,0),0),1)</f>
        <v>44287</v>
      </c>
      <c r="W5368" t="str">
        <f>IF(AND(V5368&gt;=Map!$K$2,V5368&lt;=Map!$L$2),"Base",IF(AND(V5368&gt;=Map!$K$3,V5368&lt;=Map!$L$3),"Fcst","N/A"))</f>
        <v>N/A</v>
      </c>
      <c r="X5368" t="str">
        <f>INDEX(Map!$B$2:$B$86,MATCH(D5368,Map!$A$2:$A$86,0),0)</f>
        <v>N/A</v>
      </c>
      <c r="Y5368" s="7" t="str">
        <f>IF(INDEX(Map!$C$2:$C$86,MATCH(D5368,Map!$A$2:$A$86,0),0)="","N/A",E5368*INDEX(Map!$C$2:$C$86,MATCH(D5368,Map!$A$2:$A$86,0),0))</f>
        <v>N/A</v>
      </c>
      <c r="Z5368" s="7" t="str">
        <f>IF(INDEX(Map!$D$2:$D$86,MATCH(D5368,Map!$A$2:$A$86,0),0)="","N/A",E5368*INDEX(Map!$D$2:$D$86,MATCH(D5368,Map!$A$2:$A$86,0),0))</f>
        <v>N/A</v>
      </c>
      <c r="AA5368" t="str">
        <f>INDEX(Map!$E$2:$E$86,MATCH(D5368,Map!$A$2:$A$86,0),0)</f>
        <v>CSR</v>
      </c>
    </row>
    <row r="5369" spans="1:27" x14ac:dyDescent="0.25">
      <c r="A5369" s="1" t="s">
        <v>123</v>
      </c>
      <c r="B5369" s="1" t="s">
        <v>110</v>
      </c>
      <c r="C5369" s="1">
        <v>76</v>
      </c>
      <c r="D5369" s="1" t="s">
        <v>99</v>
      </c>
      <c r="E5369" s="1">
        <v>0</v>
      </c>
      <c r="F5369" s="1">
        <v>0</v>
      </c>
      <c r="G5369" s="1">
        <v>0</v>
      </c>
      <c r="H5369" s="1">
        <v>0</v>
      </c>
      <c r="I5369" s="1" t="s">
        <v>63</v>
      </c>
      <c r="J5369" s="1" t="s">
        <v>63</v>
      </c>
      <c r="K5369" s="1">
        <v>0</v>
      </c>
      <c r="L5369" s="1">
        <v>0</v>
      </c>
      <c r="M5369" s="1">
        <v>0</v>
      </c>
      <c r="N5369" s="1" t="s">
        <v>63</v>
      </c>
      <c r="O5369" s="1">
        <v>0</v>
      </c>
      <c r="P5369" s="1">
        <v>0</v>
      </c>
      <c r="Q5369" s="1">
        <v>0</v>
      </c>
      <c r="R5369" s="1">
        <v>0</v>
      </c>
      <c r="S5369" s="1">
        <v>0</v>
      </c>
      <c r="T5369" s="1">
        <v>0</v>
      </c>
      <c r="U5369" s="3" t="str">
        <f t="shared" si="83"/>
        <v>2017Plan</v>
      </c>
      <c r="V5369" s="2">
        <f>DATE(A5369,INDEX(Map!$H$1:$H$12,MATCH(B5369,Map!$G$1:$G$12,0),0),1)</f>
        <v>44287</v>
      </c>
      <c r="W5369" t="str">
        <f>IF(AND(V5369&gt;=Map!$K$2,V5369&lt;=Map!$L$2),"Base",IF(AND(V5369&gt;=Map!$K$3,V5369&lt;=Map!$L$3),"Fcst","N/A"))</f>
        <v>N/A</v>
      </c>
      <c r="X5369" t="str">
        <f>INDEX(Map!$B$2:$B$86,MATCH(D5369,Map!$A$2:$A$86,0),0)</f>
        <v>N/A</v>
      </c>
      <c r="Y5369" s="7" t="str">
        <f>IF(INDEX(Map!$C$2:$C$86,MATCH(D5369,Map!$A$2:$A$86,0),0)="","N/A",E5369*INDEX(Map!$C$2:$C$86,MATCH(D5369,Map!$A$2:$A$86,0),0))</f>
        <v>N/A</v>
      </c>
      <c r="Z5369" s="7" t="str">
        <f>IF(INDEX(Map!$D$2:$D$86,MATCH(D5369,Map!$A$2:$A$86,0),0)="","N/A",E5369*INDEX(Map!$D$2:$D$86,MATCH(D5369,Map!$A$2:$A$86,0),0))</f>
        <v>N/A</v>
      </c>
      <c r="AA5369" t="str">
        <f>INDEX(Map!$E$2:$E$86,MATCH(D5369,Map!$A$2:$A$86,0),0)</f>
        <v>CSR</v>
      </c>
    </row>
    <row r="5370" spans="1:27" x14ac:dyDescent="0.25">
      <c r="A5370" s="1" t="s">
        <v>123</v>
      </c>
      <c r="B5370" s="1" t="s">
        <v>110</v>
      </c>
      <c r="C5370" s="1">
        <v>77</v>
      </c>
      <c r="D5370" s="1" t="s">
        <v>100</v>
      </c>
      <c r="E5370" s="1">
        <v>0</v>
      </c>
      <c r="F5370" s="1">
        <v>0</v>
      </c>
      <c r="G5370" s="1">
        <v>0</v>
      </c>
      <c r="H5370" s="1">
        <v>0</v>
      </c>
      <c r="I5370" s="1" t="s">
        <v>63</v>
      </c>
      <c r="J5370" s="1" t="s">
        <v>63</v>
      </c>
      <c r="K5370" s="1">
        <v>0</v>
      </c>
      <c r="L5370" s="1">
        <v>0</v>
      </c>
      <c r="M5370" s="1">
        <v>0</v>
      </c>
      <c r="N5370" s="1" t="s">
        <v>63</v>
      </c>
      <c r="O5370" s="1">
        <v>0</v>
      </c>
      <c r="P5370" s="1">
        <v>0</v>
      </c>
      <c r="Q5370" s="1">
        <v>0</v>
      </c>
      <c r="R5370" s="1">
        <v>0</v>
      </c>
      <c r="S5370" s="1">
        <v>0</v>
      </c>
      <c r="T5370" s="1">
        <v>0</v>
      </c>
      <c r="U5370" s="3" t="str">
        <f t="shared" si="83"/>
        <v>2017Plan</v>
      </c>
      <c r="V5370" s="2">
        <f>DATE(A5370,INDEX(Map!$H$1:$H$12,MATCH(B5370,Map!$G$1:$G$12,0),0),1)</f>
        <v>44287</v>
      </c>
      <c r="W5370" t="str">
        <f>IF(AND(V5370&gt;=Map!$K$2,V5370&lt;=Map!$L$2),"Base",IF(AND(V5370&gt;=Map!$K$3,V5370&lt;=Map!$L$3),"Fcst","N/A"))</f>
        <v>N/A</v>
      </c>
      <c r="X5370" t="str">
        <f>INDEX(Map!$B$2:$B$86,MATCH(D5370,Map!$A$2:$A$86,0),0)</f>
        <v>N/A</v>
      </c>
      <c r="Y5370" s="7" t="str">
        <f>IF(INDEX(Map!$C$2:$C$86,MATCH(D5370,Map!$A$2:$A$86,0),0)="","N/A",E5370*INDEX(Map!$C$2:$C$86,MATCH(D5370,Map!$A$2:$A$86,0),0))</f>
        <v>N/A</v>
      </c>
      <c r="Z5370" s="7" t="str">
        <f>IF(INDEX(Map!$D$2:$D$86,MATCH(D5370,Map!$A$2:$A$86,0),0)="","N/A",E5370*INDEX(Map!$D$2:$D$86,MATCH(D5370,Map!$A$2:$A$86,0),0))</f>
        <v>N/A</v>
      </c>
      <c r="AA5370" t="str">
        <f>INDEX(Map!$E$2:$E$86,MATCH(D5370,Map!$A$2:$A$86,0),0)</f>
        <v>CSR</v>
      </c>
    </row>
    <row r="5371" spans="1:27" x14ac:dyDescent="0.25">
      <c r="A5371" s="1" t="s">
        <v>123</v>
      </c>
      <c r="B5371" s="1" t="s">
        <v>110</v>
      </c>
      <c r="C5371" s="1">
        <v>78</v>
      </c>
      <c r="D5371" s="1" t="s">
        <v>101</v>
      </c>
      <c r="E5371" s="1">
        <v>0</v>
      </c>
      <c r="F5371" s="1">
        <v>0</v>
      </c>
      <c r="G5371" s="1">
        <v>0</v>
      </c>
      <c r="H5371" s="1">
        <v>0</v>
      </c>
      <c r="I5371" s="1" t="s">
        <v>63</v>
      </c>
      <c r="J5371" s="1" t="s">
        <v>63</v>
      </c>
      <c r="K5371" s="1">
        <v>0</v>
      </c>
      <c r="L5371" s="1">
        <v>0</v>
      </c>
      <c r="M5371" s="1">
        <v>0</v>
      </c>
      <c r="N5371" s="1" t="s">
        <v>63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0</v>
      </c>
      <c r="U5371" s="3" t="str">
        <f t="shared" si="83"/>
        <v>2017Plan</v>
      </c>
      <c r="V5371" s="2">
        <f>DATE(A5371,INDEX(Map!$H$1:$H$12,MATCH(B5371,Map!$G$1:$G$12,0),0),1)</f>
        <v>44287</v>
      </c>
      <c r="W5371" t="str">
        <f>IF(AND(V5371&gt;=Map!$K$2,V5371&lt;=Map!$L$2),"Base",IF(AND(V5371&gt;=Map!$K$3,V5371&lt;=Map!$L$3),"Fcst","N/A"))</f>
        <v>N/A</v>
      </c>
      <c r="X5371" t="str">
        <f>INDEX(Map!$B$2:$B$86,MATCH(D5371,Map!$A$2:$A$86,0),0)</f>
        <v>N/A</v>
      </c>
      <c r="Y5371" s="7" t="str">
        <f>IF(INDEX(Map!$C$2:$C$86,MATCH(D5371,Map!$A$2:$A$86,0),0)="","N/A",E5371*INDEX(Map!$C$2:$C$86,MATCH(D5371,Map!$A$2:$A$86,0),0))</f>
        <v>N/A</v>
      </c>
      <c r="Z5371" s="7" t="str">
        <f>IF(INDEX(Map!$D$2:$D$86,MATCH(D5371,Map!$A$2:$A$86,0),0)="","N/A",E5371*INDEX(Map!$D$2:$D$86,MATCH(D5371,Map!$A$2:$A$86,0),0))</f>
        <v>N/A</v>
      </c>
      <c r="AA5371" t="str">
        <f>INDEX(Map!$E$2:$E$86,MATCH(D5371,Map!$A$2:$A$86,0),0)</f>
        <v>CSR</v>
      </c>
    </row>
    <row r="5372" spans="1:27" x14ac:dyDescent="0.25">
      <c r="A5372" s="1" t="s">
        <v>123</v>
      </c>
      <c r="B5372" s="1" t="s">
        <v>110</v>
      </c>
      <c r="C5372" s="1">
        <v>79</v>
      </c>
      <c r="D5372" s="1" t="s">
        <v>102</v>
      </c>
      <c r="E5372" s="1">
        <v>0</v>
      </c>
      <c r="F5372" s="1">
        <v>0</v>
      </c>
      <c r="G5372" s="1">
        <v>0</v>
      </c>
      <c r="H5372" s="1">
        <v>0</v>
      </c>
      <c r="I5372" s="1" t="s">
        <v>63</v>
      </c>
      <c r="J5372" s="1" t="s">
        <v>63</v>
      </c>
      <c r="K5372" s="1">
        <v>0</v>
      </c>
      <c r="L5372" s="1">
        <v>0</v>
      </c>
      <c r="M5372" s="1">
        <v>0</v>
      </c>
      <c r="N5372" s="1" t="s">
        <v>63</v>
      </c>
      <c r="O5372" s="1">
        <v>0</v>
      </c>
      <c r="P5372" s="1">
        <v>0</v>
      </c>
      <c r="Q5372" s="1">
        <v>0</v>
      </c>
      <c r="R5372" s="1">
        <v>0</v>
      </c>
      <c r="S5372" s="1">
        <v>0</v>
      </c>
      <c r="T5372" s="1">
        <v>0</v>
      </c>
      <c r="U5372" s="3" t="str">
        <f t="shared" si="83"/>
        <v>2017Plan</v>
      </c>
      <c r="V5372" s="2">
        <f>DATE(A5372,INDEX(Map!$H$1:$H$12,MATCH(B5372,Map!$G$1:$G$12,0),0),1)</f>
        <v>44287</v>
      </c>
      <c r="W5372" t="str">
        <f>IF(AND(V5372&gt;=Map!$K$2,V5372&lt;=Map!$L$2),"Base",IF(AND(V5372&gt;=Map!$K$3,V5372&lt;=Map!$L$3),"Fcst","N/A"))</f>
        <v>N/A</v>
      </c>
      <c r="X5372" t="str">
        <f>INDEX(Map!$B$2:$B$86,MATCH(D5372,Map!$A$2:$A$86,0),0)</f>
        <v>N/A</v>
      </c>
      <c r="Y5372" s="7" t="str">
        <f>IF(INDEX(Map!$C$2:$C$86,MATCH(D5372,Map!$A$2:$A$86,0),0)="","N/A",E5372*INDEX(Map!$C$2:$C$86,MATCH(D5372,Map!$A$2:$A$86,0),0))</f>
        <v>N/A</v>
      </c>
      <c r="Z5372" s="7" t="str">
        <f>IF(INDEX(Map!$D$2:$D$86,MATCH(D5372,Map!$A$2:$A$86,0),0)="","N/A",E5372*INDEX(Map!$D$2:$D$86,MATCH(D5372,Map!$A$2:$A$86,0),0))</f>
        <v>N/A</v>
      </c>
      <c r="AA5372" t="str">
        <f>INDEX(Map!$E$2:$E$86,MATCH(D5372,Map!$A$2:$A$86,0),0)</f>
        <v>CSR</v>
      </c>
    </row>
    <row r="5373" spans="1:27" x14ac:dyDescent="0.25">
      <c r="A5373" s="1" t="s">
        <v>123</v>
      </c>
      <c r="B5373" s="1" t="s">
        <v>110</v>
      </c>
      <c r="C5373" s="1">
        <v>80</v>
      </c>
      <c r="D5373" s="1" t="s">
        <v>103</v>
      </c>
      <c r="E5373" s="1">
        <v>0</v>
      </c>
      <c r="F5373" s="1">
        <v>0</v>
      </c>
      <c r="G5373" s="1">
        <v>0</v>
      </c>
      <c r="H5373" s="1">
        <v>0</v>
      </c>
      <c r="I5373" s="1">
        <v>0</v>
      </c>
      <c r="J5373" s="1">
        <v>0</v>
      </c>
      <c r="K5373" s="1">
        <v>0</v>
      </c>
      <c r="L5373" s="1">
        <v>0</v>
      </c>
      <c r="M5373" s="1">
        <v>0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S5373" s="1">
        <v>0</v>
      </c>
      <c r="T5373" s="1">
        <v>0</v>
      </c>
      <c r="U5373" s="3" t="str">
        <f t="shared" si="83"/>
        <v>2017Plan</v>
      </c>
      <c r="V5373" s="2">
        <f>DATE(A5373,INDEX(Map!$H$1:$H$12,MATCH(B5373,Map!$G$1:$G$12,0),0),1)</f>
        <v>44287</v>
      </c>
      <c r="W5373" t="str">
        <f>IF(AND(V5373&gt;=Map!$K$2,V5373&lt;=Map!$L$2),"Base",IF(AND(V5373&gt;=Map!$K$3,V5373&lt;=Map!$L$3),"Fcst","N/A"))</f>
        <v>N/A</v>
      </c>
      <c r="X5373" t="str">
        <f>INDEX(Map!$B$2:$B$86,MATCH(D5373,Map!$A$2:$A$86,0),0)</f>
        <v>N/A</v>
      </c>
      <c r="Y5373" s="7" t="str">
        <f>IF(INDEX(Map!$C$2:$C$86,MATCH(D5373,Map!$A$2:$A$86,0),0)="","N/A",E5373*INDEX(Map!$C$2:$C$86,MATCH(D5373,Map!$A$2:$A$86,0),0))</f>
        <v>N/A</v>
      </c>
      <c r="Z5373" s="7" t="str">
        <f>IF(INDEX(Map!$D$2:$D$86,MATCH(D5373,Map!$A$2:$A$86,0),0)="","N/A",E5373*INDEX(Map!$D$2:$D$86,MATCH(D5373,Map!$A$2:$A$86,0),0))</f>
        <v>N/A</v>
      </c>
      <c r="AA5373" t="str">
        <f>INDEX(Map!$E$2:$E$86,MATCH(D5373,Map!$A$2:$A$86,0),0)</f>
        <v>NGCC</v>
      </c>
    </row>
    <row r="5374" spans="1:27" x14ac:dyDescent="0.25">
      <c r="A5374" s="1" t="s">
        <v>123</v>
      </c>
      <c r="B5374" s="1" t="s">
        <v>110</v>
      </c>
      <c r="C5374" s="1">
        <v>81</v>
      </c>
      <c r="D5374" s="1" t="s">
        <v>104</v>
      </c>
      <c r="E5374" s="1">
        <v>0</v>
      </c>
      <c r="F5374" s="1">
        <v>0</v>
      </c>
      <c r="G5374" s="1">
        <v>0</v>
      </c>
      <c r="H5374" s="1">
        <v>0</v>
      </c>
      <c r="I5374" s="1">
        <v>0</v>
      </c>
      <c r="J5374" s="1">
        <v>0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0</v>
      </c>
      <c r="U5374" s="3" t="str">
        <f t="shared" si="83"/>
        <v>2017Plan</v>
      </c>
      <c r="V5374" s="2">
        <f>DATE(A5374,INDEX(Map!$H$1:$H$12,MATCH(B5374,Map!$G$1:$G$12,0),0),1)</f>
        <v>44287</v>
      </c>
      <c r="W5374" t="str">
        <f>IF(AND(V5374&gt;=Map!$K$2,V5374&lt;=Map!$L$2),"Base",IF(AND(V5374&gt;=Map!$K$3,V5374&lt;=Map!$L$3),"Fcst","N/A"))</f>
        <v>N/A</v>
      </c>
      <c r="X5374" t="str">
        <f>INDEX(Map!$B$2:$B$86,MATCH(D5374,Map!$A$2:$A$86,0),0)</f>
        <v>N/A</v>
      </c>
      <c r="Y5374" s="7" t="str">
        <f>IF(INDEX(Map!$C$2:$C$86,MATCH(D5374,Map!$A$2:$A$86,0),0)="","N/A",E5374*INDEX(Map!$C$2:$C$86,MATCH(D5374,Map!$A$2:$A$86,0),0))</f>
        <v>N/A</v>
      </c>
      <c r="Z5374" s="7" t="str">
        <f>IF(INDEX(Map!$D$2:$D$86,MATCH(D5374,Map!$A$2:$A$86,0),0)="","N/A",E5374*INDEX(Map!$D$2:$D$86,MATCH(D5374,Map!$A$2:$A$86,0),0))</f>
        <v>N/A</v>
      </c>
      <c r="AA5374" t="str">
        <f>INDEX(Map!$E$2:$E$86,MATCH(D5374,Map!$A$2:$A$86,0),0)</f>
        <v>NGCC</v>
      </c>
    </row>
    <row r="5375" spans="1:27" x14ac:dyDescent="0.25">
      <c r="A5375" s="1" t="s">
        <v>123</v>
      </c>
      <c r="B5375" s="1" t="s">
        <v>110</v>
      </c>
      <c r="C5375" s="1">
        <v>82</v>
      </c>
      <c r="D5375" s="1" t="s">
        <v>105</v>
      </c>
      <c r="E5375" s="1">
        <v>0</v>
      </c>
      <c r="F5375" s="1">
        <v>0</v>
      </c>
      <c r="G5375" s="1">
        <v>0</v>
      </c>
      <c r="H5375" s="1">
        <v>0</v>
      </c>
      <c r="I5375" s="1">
        <v>0</v>
      </c>
      <c r="J5375" s="1">
        <v>0</v>
      </c>
      <c r="K5375" s="1">
        <v>0</v>
      </c>
      <c r="L5375" s="1">
        <v>0</v>
      </c>
      <c r="M5375" s="1">
        <v>0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S5375" s="1">
        <v>0</v>
      </c>
      <c r="T5375" s="1">
        <v>0</v>
      </c>
      <c r="U5375" s="3" t="str">
        <f t="shared" si="83"/>
        <v>2017Plan</v>
      </c>
      <c r="V5375" s="2">
        <f>DATE(A5375,INDEX(Map!$H$1:$H$12,MATCH(B5375,Map!$G$1:$G$12,0),0),1)</f>
        <v>44287</v>
      </c>
      <c r="W5375" t="str">
        <f>IF(AND(V5375&gt;=Map!$K$2,V5375&lt;=Map!$L$2),"Base",IF(AND(V5375&gt;=Map!$K$3,V5375&lt;=Map!$L$3),"Fcst","N/A"))</f>
        <v>N/A</v>
      </c>
      <c r="X5375" t="str">
        <f>INDEX(Map!$B$2:$B$86,MATCH(D5375,Map!$A$2:$A$86,0),0)</f>
        <v>N/A</v>
      </c>
      <c r="Y5375" s="7" t="str">
        <f>IF(INDEX(Map!$C$2:$C$86,MATCH(D5375,Map!$A$2:$A$86,0),0)="","N/A",E5375*INDEX(Map!$C$2:$C$86,MATCH(D5375,Map!$A$2:$A$86,0),0))</f>
        <v>N/A</v>
      </c>
      <c r="Z5375" s="7" t="str">
        <f>IF(INDEX(Map!$D$2:$D$86,MATCH(D5375,Map!$A$2:$A$86,0),0)="","N/A",E5375*INDEX(Map!$D$2:$D$86,MATCH(D5375,Map!$A$2:$A$86,0),0))</f>
        <v>N/A</v>
      </c>
      <c r="AA5375" t="str">
        <f>INDEX(Map!$E$2:$E$86,MATCH(D5375,Map!$A$2:$A$86,0),0)</f>
        <v>NGCC</v>
      </c>
    </row>
    <row r="5376" spans="1:27" x14ac:dyDescent="0.25">
      <c r="A5376" s="1" t="s">
        <v>123</v>
      </c>
      <c r="B5376" s="1" t="s">
        <v>110</v>
      </c>
      <c r="C5376" s="1">
        <v>83</v>
      </c>
      <c r="D5376" s="1" t="s">
        <v>106</v>
      </c>
      <c r="E5376" s="1">
        <v>0</v>
      </c>
      <c r="F5376" s="1">
        <v>0</v>
      </c>
      <c r="G5376" s="1">
        <v>0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S5376" s="1">
        <v>0</v>
      </c>
      <c r="T5376" s="1">
        <v>0</v>
      </c>
      <c r="U5376" s="3" t="str">
        <f t="shared" si="83"/>
        <v>2017Plan</v>
      </c>
      <c r="V5376" s="2">
        <f>DATE(A5376,INDEX(Map!$H$1:$H$12,MATCH(B5376,Map!$G$1:$G$12,0),0),1)</f>
        <v>44287</v>
      </c>
      <c r="W5376" t="str">
        <f>IF(AND(V5376&gt;=Map!$K$2,V5376&lt;=Map!$L$2),"Base",IF(AND(V5376&gt;=Map!$K$3,V5376&lt;=Map!$L$3),"Fcst","N/A"))</f>
        <v>N/A</v>
      </c>
      <c r="X5376" t="str">
        <f>INDEX(Map!$B$2:$B$86,MATCH(D5376,Map!$A$2:$A$86,0),0)</f>
        <v>N/A</v>
      </c>
      <c r="Y5376" s="7" t="str">
        <f>IF(INDEX(Map!$C$2:$C$86,MATCH(D5376,Map!$A$2:$A$86,0),0)="","N/A",E5376*INDEX(Map!$C$2:$C$86,MATCH(D5376,Map!$A$2:$A$86,0),0))</f>
        <v>N/A</v>
      </c>
      <c r="Z5376" s="7" t="str">
        <f>IF(INDEX(Map!$D$2:$D$86,MATCH(D5376,Map!$A$2:$A$86,0),0)="","N/A",E5376*INDEX(Map!$D$2:$D$86,MATCH(D5376,Map!$A$2:$A$86,0),0))</f>
        <v>N/A</v>
      </c>
      <c r="AA5376" t="str">
        <f>INDEX(Map!$E$2:$E$86,MATCH(D5376,Map!$A$2:$A$86,0),0)</f>
        <v>NGCC</v>
      </c>
    </row>
    <row r="5377" spans="1:27" x14ac:dyDescent="0.25">
      <c r="A5377" s="1" t="s">
        <v>123</v>
      </c>
      <c r="B5377" s="1" t="s">
        <v>110</v>
      </c>
      <c r="C5377" s="1">
        <v>84</v>
      </c>
      <c r="D5377" s="1" t="s">
        <v>107</v>
      </c>
      <c r="E5377" s="1">
        <v>0</v>
      </c>
      <c r="F5377" s="1">
        <v>0</v>
      </c>
      <c r="G5377" s="1">
        <v>0</v>
      </c>
      <c r="H5377" s="1">
        <v>0</v>
      </c>
      <c r="I5377" s="1">
        <v>0</v>
      </c>
      <c r="J5377" s="1">
        <v>0</v>
      </c>
      <c r="K5377" s="1">
        <v>0</v>
      </c>
      <c r="L5377" s="1">
        <v>0</v>
      </c>
      <c r="M5377" s="1">
        <v>0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S5377" s="1">
        <v>0</v>
      </c>
      <c r="T5377" s="1">
        <v>0</v>
      </c>
      <c r="U5377" s="3" t="str">
        <f t="shared" si="83"/>
        <v>2017Plan</v>
      </c>
      <c r="V5377" s="2">
        <f>DATE(A5377,INDEX(Map!$H$1:$H$12,MATCH(B5377,Map!$G$1:$G$12,0),0),1)</f>
        <v>44287</v>
      </c>
      <c r="W5377" t="str">
        <f>IF(AND(V5377&gt;=Map!$K$2,V5377&lt;=Map!$L$2),"Base",IF(AND(V5377&gt;=Map!$K$3,V5377&lt;=Map!$L$3),"Fcst","N/A"))</f>
        <v>N/A</v>
      </c>
      <c r="X5377" t="str">
        <f>INDEX(Map!$B$2:$B$86,MATCH(D5377,Map!$A$2:$A$86,0),0)</f>
        <v>Bluegrass/EKPC</v>
      </c>
      <c r="Y5377" s="7" t="str">
        <f>IF(INDEX(Map!$C$2:$C$86,MATCH(D5377,Map!$A$2:$A$86,0),0)="","N/A",E5377*INDEX(Map!$C$2:$C$86,MATCH(D5377,Map!$A$2:$A$86,0),0))</f>
        <v>N/A</v>
      </c>
      <c r="Z5377" s="7">
        <f>IF(INDEX(Map!$D$2:$D$86,MATCH(D5377,Map!$A$2:$A$86,0),0)="","N/A",E5377*INDEX(Map!$D$2:$D$86,MATCH(D5377,Map!$A$2:$A$86,0),0))</f>
        <v>0</v>
      </c>
      <c r="AA5377" t="str">
        <f>INDEX(Map!$E$2:$E$86,MATCH(D5377,Map!$A$2:$A$86,0),0)</f>
        <v>SCCT</v>
      </c>
    </row>
    <row r="5378" spans="1:27" x14ac:dyDescent="0.25">
      <c r="A5378" s="1" t="s">
        <v>123</v>
      </c>
      <c r="B5378" s="1" t="s">
        <v>111</v>
      </c>
      <c r="C5378" s="1">
        <v>1</v>
      </c>
      <c r="D5378" s="1" t="s">
        <v>23</v>
      </c>
      <c r="E5378" s="1">
        <v>5.9</v>
      </c>
      <c r="F5378" s="1">
        <v>0</v>
      </c>
      <c r="G5378" s="1">
        <v>7.4</v>
      </c>
      <c r="H5378" s="1">
        <v>1</v>
      </c>
      <c r="I5378" s="1">
        <v>69.099999999999994</v>
      </c>
      <c r="J5378" s="1">
        <v>11780</v>
      </c>
      <c r="K5378" s="1">
        <v>151</v>
      </c>
      <c r="L5378" s="1">
        <v>285.10000000000002</v>
      </c>
      <c r="M5378" s="1">
        <v>197</v>
      </c>
      <c r="N5378" s="1">
        <v>1</v>
      </c>
      <c r="O5378" s="1">
        <v>19</v>
      </c>
      <c r="P5378" s="1">
        <v>0</v>
      </c>
      <c r="Q5378" s="1">
        <v>18</v>
      </c>
      <c r="R5378" s="1">
        <v>36.659999999999997</v>
      </c>
      <c r="S5378" s="1">
        <v>39.82</v>
      </c>
      <c r="T5378" s="1">
        <v>234</v>
      </c>
      <c r="U5378" s="3" t="str">
        <f t="shared" si="83"/>
        <v>2017Plan</v>
      </c>
      <c r="V5378" s="2">
        <f>DATE(A5378,INDEX(Map!$H$1:$H$12,MATCH(B5378,Map!$G$1:$G$12,0),0),1)</f>
        <v>44317</v>
      </c>
      <c r="W5378" t="str">
        <f>IF(AND(V5378&gt;=Map!$K$2,V5378&lt;=Map!$L$2),"Base",IF(AND(V5378&gt;=Map!$K$3,V5378&lt;=Map!$L$3),"Fcst","N/A"))</f>
        <v>N/A</v>
      </c>
      <c r="X5378" t="str">
        <f>INDEX(Map!$B$2:$B$86,MATCH(D5378,Map!$A$2:$A$86,0),0)</f>
        <v>Brown 1</v>
      </c>
      <c r="Y5378" s="7">
        <f>IF(INDEX(Map!$C$2:$C$86,MATCH(D5378,Map!$A$2:$A$86,0),0)="","N/A",E5378*INDEX(Map!$C$2:$C$86,MATCH(D5378,Map!$A$2:$A$86,0),0))</f>
        <v>5.9</v>
      </c>
      <c r="Z5378" s="7" t="str">
        <f>IF(INDEX(Map!$D$2:$D$86,MATCH(D5378,Map!$A$2:$A$86,0),0)="","N/A",E5378*INDEX(Map!$D$2:$D$86,MATCH(D5378,Map!$A$2:$A$86,0),0))</f>
        <v>N/A</v>
      </c>
      <c r="AA5378" t="str">
        <f>INDEX(Map!$E$2:$E$86,MATCH(D5378,Map!$A$2:$A$86,0),0)</f>
        <v>Coal</v>
      </c>
    </row>
    <row r="5379" spans="1:27" x14ac:dyDescent="0.25">
      <c r="A5379" s="1" t="s">
        <v>123</v>
      </c>
      <c r="B5379" s="1" t="s">
        <v>111</v>
      </c>
      <c r="C5379" s="1">
        <v>2</v>
      </c>
      <c r="D5379" s="1" t="s">
        <v>24</v>
      </c>
      <c r="E5379" s="1">
        <v>27.3</v>
      </c>
      <c r="F5379" s="1">
        <v>0</v>
      </c>
      <c r="G5379" s="1">
        <v>21.9</v>
      </c>
      <c r="H5379" s="1">
        <v>2</v>
      </c>
      <c r="I5379" s="1">
        <v>296.89999999999998</v>
      </c>
      <c r="J5379" s="1">
        <v>10888</v>
      </c>
      <c r="K5379" s="1">
        <v>412</v>
      </c>
      <c r="L5379" s="1">
        <v>285.10000000000002</v>
      </c>
      <c r="M5379" s="1">
        <v>847</v>
      </c>
      <c r="N5379" s="1">
        <v>2</v>
      </c>
      <c r="O5379" s="1">
        <v>36</v>
      </c>
      <c r="P5379" s="1">
        <v>0</v>
      </c>
      <c r="Q5379" s="1">
        <v>63</v>
      </c>
      <c r="R5379" s="1">
        <v>33.36</v>
      </c>
      <c r="S5379" s="1">
        <v>34.659999999999997</v>
      </c>
      <c r="T5379" s="1">
        <v>945</v>
      </c>
      <c r="U5379" s="3" t="str">
        <f t="shared" si="83"/>
        <v>2017Plan</v>
      </c>
      <c r="V5379" s="2">
        <f>DATE(A5379,INDEX(Map!$H$1:$H$12,MATCH(B5379,Map!$G$1:$G$12,0),0),1)</f>
        <v>44317</v>
      </c>
      <c r="W5379" t="str">
        <f>IF(AND(V5379&gt;=Map!$K$2,V5379&lt;=Map!$L$2),"Base",IF(AND(V5379&gt;=Map!$K$3,V5379&lt;=Map!$L$3),"Fcst","N/A"))</f>
        <v>N/A</v>
      </c>
      <c r="X5379" t="str">
        <f>INDEX(Map!$B$2:$B$86,MATCH(D5379,Map!$A$2:$A$86,0),0)</f>
        <v>Brown 2</v>
      </c>
      <c r="Y5379" s="7">
        <f>IF(INDEX(Map!$C$2:$C$86,MATCH(D5379,Map!$A$2:$A$86,0),0)="","N/A",E5379*INDEX(Map!$C$2:$C$86,MATCH(D5379,Map!$A$2:$A$86,0),0))</f>
        <v>27.3</v>
      </c>
      <c r="Z5379" s="7" t="str">
        <f>IF(INDEX(Map!$D$2:$D$86,MATCH(D5379,Map!$A$2:$A$86,0),0)="","N/A",E5379*INDEX(Map!$D$2:$D$86,MATCH(D5379,Map!$A$2:$A$86,0),0))</f>
        <v>N/A</v>
      </c>
      <c r="AA5379" t="str">
        <f>INDEX(Map!$E$2:$E$86,MATCH(D5379,Map!$A$2:$A$86,0),0)</f>
        <v>Coal</v>
      </c>
    </row>
    <row r="5380" spans="1:27" x14ac:dyDescent="0.25">
      <c r="A5380" s="1" t="s">
        <v>123</v>
      </c>
      <c r="B5380" s="1" t="s">
        <v>111</v>
      </c>
      <c r="C5380" s="1">
        <v>3</v>
      </c>
      <c r="D5380" s="1" t="s">
        <v>25</v>
      </c>
      <c r="E5380" s="1">
        <v>64.400000000000006</v>
      </c>
      <c r="F5380" s="1">
        <v>0</v>
      </c>
      <c r="G5380" s="1">
        <v>21</v>
      </c>
      <c r="H5380" s="1">
        <v>4</v>
      </c>
      <c r="I5380" s="1">
        <v>785.4</v>
      </c>
      <c r="J5380" s="1">
        <v>12205</v>
      </c>
      <c r="K5380" s="1">
        <v>416</v>
      </c>
      <c r="L5380" s="1">
        <v>285.10000000000002</v>
      </c>
      <c r="M5380" s="1">
        <v>2239</v>
      </c>
      <c r="N5380" s="1">
        <v>4</v>
      </c>
      <c r="O5380" s="1">
        <v>86</v>
      </c>
      <c r="P5380" s="1">
        <v>0</v>
      </c>
      <c r="Q5380" s="1">
        <v>204</v>
      </c>
      <c r="R5380" s="1">
        <v>37.97</v>
      </c>
      <c r="S5380" s="1">
        <v>39.32</v>
      </c>
      <c r="T5380" s="1">
        <v>2530</v>
      </c>
      <c r="U5380" s="3" t="str">
        <f t="shared" ref="U5380:U5443" si="84">U5379</f>
        <v>2017Plan</v>
      </c>
      <c r="V5380" s="2">
        <f>DATE(A5380,INDEX(Map!$H$1:$H$12,MATCH(B5380,Map!$G$1:$G$12,0),0),1)</f>
        <v>44317</v>
      </c>
      <c r="W5380" t="str">
        <f>IF(AND(V5380&gt;=Map!$K$2,V5380&lt;=Map!$L$2),"Base",IF(AND(V5380&gt;=Map!$K$3,V5380&lt;=Map!$L$3),"Fcst","N/A"))</f>
        <v>N/A</v>
      </c>
      <c r="X5380" t="str">
        <f>INDEX(Map!$B$2:$B$86,MATCH(D5380,Map!$A$2:$A$86,0),0)</f>
        <v>Brown 3</v>
      </c>
      <c r="Y5380" s="7">
        <f>IF(INDEX(Map!$C$2:$C$86,MATCH(D5380,Map!$A$2:$A$86,0),0)="","N/A",E5380*INDEX(Map!$C$2:$C$86,MATCH(D5380,Map!$A$2:$A$86,0),0))</f>
        <v>64.400000000000006</v>
      </c>
      <c r="Z5380" s="7" t="str">
        <f>IF(INDEX(Map!$D$2:$D$86,MATCH(D5380,Map!$A$2:$A$86,0),0)="","N/A",E5380*INDEX(Map!$D$2:$D$86,MATCH(D5380,Map!$A$2:$A$86,0),0))</f>
        <v>N/A</v>
      </c>
      <c r="AA5380" t="str">
        <f>INDEX(Map!$E$2:$E$86,MATCH(D5380,Map!$A$2:$A$86,0),0)</f>
        <v>Coal</v>
      </c>
    </row>
    <row r="5381" spans="1:27" x14ac:dyDescent="0.25">
      <c r="A5381" s="1" t="s">
        <v>123</v>
      </c>
      <c r="B5381" s="1" t="s">
        <v>111</v>
      </c>
      <c r="C5381" s="1">
        <v>4</v>
      </c>
      <c r="D5381" s="1" t="s">
        <v>26</v>
      </c>
      <c r="E5381" s="1">
        <v>112.6</v>
      </c>
      <c r="F5381" s="1">
        <v>0</v>
      </c>
      <c r="G5381" s="1">
        <v>31.9</v>
      </c>
      <c r="H5381" s="1">
        <v>2</v>
      </c>
      <c r="I5381" s="1">
        <v>1183.7</v>
      </c>
      <c r="J5381" s="1">
        <v>10514</v>
      </c>
      <c r="K5381" s="1">
        <v>291</v>
      </c>
      <c r="L5381" s="1">
        <v>211</v>
      </c>
      <c r="M5381" s="1">
        <v>2498</v>
      </c>
      <c r="N5381" s="1">
        <v>3</v>
      </c>
      <c r="O5381" s="1">
        <v>52</v>
      </c>
      <c r="P5381" s="1">
        <v>0</v>
      </c>
      <c r="Q5381" s="1">
        <v>236</v>
      </c>
      <c r="R5381" s="1">
        <v>24.29</v>
      </c>
      <c r="S5381" s="1">
        <v>24.76</v>
      </c>
      <c r="T5381" s="1">
        <v>2787</v>
      </c>
      <c r="U5381" s="3" t="str">
        <f t="shared" si="84"/>
        <v>2017Plan</v>
      </c>
      <c r="V5381" s="2">
        <f>DATE(A5381,INDEX(Map!$H$1:$H$12,MATCH(B5381,Map!$G$1:$G$12,0),0),1)</f>
        <v>44317</v>
      </c>
      <c r="W5381" t="str">
        <f>IF(AND(V5381&gt;=Map!$K$2,V5381&lt;=Map!$L$2),"Base",IF(AND(V5381&gt;=Map!$K$3,V5381&lt;=Map!$L$3),"Fcst","N/A"))</f>
        <v>N/A</v>
      </c>
      <c r="X5381" t="str">
        <f>INDEX(Map!$B$2:$B$86,MATCH(D5381,Map!$A$2:$A$86,0),0)</f>
        <v>Ghent 1</v>
      </c>
      <c r="Y5381" s="7">
        <f>IF(INDEX(Map!$C$2:$C$86,MATCH(D5381,Map!$A$2:$A$86,0),0)="","N/A",E5381*INDEX(Map!$C$2:$C$86,MATCH(D5381,Map!$A$2:$A$86,0),0))</f>
        <v>112.6</v>
      </c>
      <c r="Z5381" s="7" t="str">
        <f>IF(INDEX(Map!$D$2:$D$86,MATCH(D5381,Map!$A$2:$A$86,0),0)="","N/A",E5381*INDEX(Map!$D$2:$D$86,MATCH(D5381,Map!$A$2:$A$86,0),0))</f>
        <v>N/A</v>
      </c>
      <c r="AA5381" t="str">
        <f>INDEX(Map!$E$2:$E$86,MATCH(D5381,Map!$A$2:$A$86,0),0)</f>
        <v>Coal</v>
      </c>
    </row>
    <row r="5382" spans="1:27" x14ac:dyDescent="0.25">
      <c r="A5382" s="1" t="s">
        <v>123</v>
      </c>
      <c r="B5382" s="1" t="s">
        <v>111</v>
      </c>
      <c r="C5382" s="1">
        <v>5</v>
      </c>
      <c r="D5382" s="1" t="s">
        <v>27</v>
      </c>
      <c r="E5382" s="1">
        <v>270.2</v>
      </c>
      <c r="F5382" s="1">
        <v>0</v>
      </c>
      <c r="G5382" s="1">
        <v>75</v>
      </c>
      <c r="H5382" s="1">
        <v>2</v>
      </c>
      <c r="I5382" s="1">
        <v>2805.9</v>
      </c>
      <c r="J5382" s="1">
        <v>10386</v>
      </c>
      <c r="K5382" s="1">
        <v>703</v>
      </c>
      <c r="L5382" s="1">
        <v>211</v>
      </c>
      <c r="M5382" s="1">
        <v>5922</v>
      </c>
      <c r="N5382" s="1">
        <v>2</v>
      </c>
      <c r="O5382" s="1">
        <v>39</v>
      </c>
      <c r="P5382" s="1">
        <v>0</v>
      </c>
      <c r="Q5382" s="1">
        <v>332</v>
      </c>
      <c r="R5382" s="1">
        <v>23.15</v>
      </c>
      <c r="S5382" s="1">
        <v>23.29</v>
      </c>
      <c r="T5382" s="1">
        <v>6292</v>
      </c>
      <c r="U5382" s="3" t="str">
        <f t="shared" si="84"/>
        <v>2017Plan</v>
      </c>
      <c r="V5382" s="2">
        <f>DATE(A5382,INDEX(Map!$H$1:$H$12,MATCH(B5382,Map!$G$1:$G$12,0),0),1)</f>
        <v>44317</v>
      </c>
      <c r="W5382" t="str">
        <f>IF(AND(V5382&gt;=Map!$K$2,V5382&lt;=Map!$L$2),"Base",IF(AND(V5382&gt;=Map!$K$3,V5382&lt;=Map!$L$3),"Fcst","N/A"))</f>
        <v>N/A</v>
      </c>
      <c r="X5382" t="str">
        <f>INDEX(Map!$B$2:$B$86,MATCH(D5382,Map!$A$2:$A$86,0),0)</f>
        <v>Ghent 2</v>
      </c>
      <c r="Y5382" s="7">
        <f>IF(INDEX(Map!$C$2:$C$86,MATCH(D5382,Map!$A$2:$A$86,0),0)="","N/A",E5382*INDEX(Map!$C$2:$C$86,MATCH(D5382,Map!$A$2:$A$86,0),0))</f>
        <v>270.2</v>
      </c>
      <c r="Z5382" s="7" t="str">
        <f>IF(INDEX(Map!$D$2:$D$86,MATCH(D5382,Map!$A$2:$A$86,0),0)="","N/A",E5382*INDEX(Map!$D$2:$D$86,MATCH(D5382,Map!$A$2:$A$86,0),0))</f>
        <v>N/A</v>
      </c>
      <c r="AA5382" t="str">
        <f>INDEX(Map!$E$2:$E$86,MATCH(D5382,Map!$A$2:$A$86,0),0)</f>
        <v>Coal</v>
      </c>
    </row>
    <row r="5383" spans="1:27" x14ac:dyDescent="0.25">
      <c r="A5383" s="1" t="s">
        <v>123</v>
      </c>
      <c r="B5383" s="1" t="s">
        <v>111</v>
      </c>
      <c r="C5383" s="1">
        <v>6</v>
      </c>
      <c r="D5383" s="1" t="s">
        <v>28</v>
      </c>
      <c r="E5383" s="1">
        <v>233.9</v>
      </c>
      <c r="F5383" s="1">
        <v>0</v>
      </c>
      <c r="G5383" s="1">
        <v>65.2</v>
      </c>
      <c r="H5383" s="1">
        <v>3</v>
      </c>
      <c r="I5383" s="1">
        <v>2616.3000000000002</v>
      </c>
      <c r="J5383" s="1">
        <v>11187</v>
      </c>
      <c r="K5383" s="1">
        <v>632</v>
      </c>
      <c r="L5383" s="1">
        <v>211.1</v>
      </c>
      <c r="M5383" s="1">
        <v>5522</v>
      </c>
      <c r="N5383" s="1">
        <v>5</v>
      </c>
      <c r="O5383" s="1">
        <v>101</v>
      </c>
      <c r="P5383" s="1">
        <v>0</v>
      </c>
      <c r="Q5383" s="1">
        <v>478</v>
      </c>
      <c r="R5383" s="1">
        <v>25.65</v>
      </c>
      <c r="S5383" s="1">
        <v>26.09</v>
      </c>
      <c r="T5383" s="1">
        <v>6101</v>
      </c>
      <c r="U5383" s="3" t="str">
        <f t="shared" si="84"/>
        <v>2017Plan</v>
      </c>
      <c r="V5383" s="2">
        <f>DATE(A5383,INDEX(Map!$H$1:$H$12,MATCH(B5383,Map!$G$1:$G$12,0),0),1)</f>
        <v>44317</v>
      </c>
      <c r="W5383" t="str">
        <f>IF(AND(V5383&gt;=Map!$K$2,V5383&lt;=Map!$L$2),"Base",IF(AND(V5383&gt;=Map!$K$3,V5383&lt;=Map!$L$3),"Fcst","N/A"))</f>
        <v>N/A</v>
      </c>
      <c r="X5383" t="str">
        <f>INDEX(Map!$B$2:$B$86,MATCH(D5383,Map!$A$2:$A$86,0),0)</f>
        <v>Ghent 3</v>
      </c>
      <c r="Y5383" s="7">
        <f>IF(INDEX(Map!$C$2:$C$86,MATCH(D5383,Map!$A$2:$A$86,0),0)="","N/A",E5383*INDEX(Map!$C$2:$C$86,MATCH(D5383,Map!$A$2:$A$86,0),0))</f>
        <v>233.9</v>
      </c>
      <c r="Z5383" s="7" t="str">
        <f>IF(INDEX(Map!$D$2:$D$86,MATCH(D5383,Map!$A$2:$A$86,0),0)="","N/A",E5383*INDEX(Map!$D$2:$D$86,MATCH(D5383,Map!$A$2:$A$86,0),0))</f>
        <v>N/A</v>
      </c>
      <c r="AA5383" t="str">
        <f>INDEX(Map!$E$2:$E$86,MATCH(D5383,Map!$A$2:$A$86,0),0)</f>
        <v>Coal</v>
      </c>
    </row>
    <row r="5384" spans="1:27" x14ac:dyDescent="0.25">
      <c r="A5384" s="1" t="s">
        <v>123</v>
      </c>
      <c r="B5384" s="1" t="s">
        <v>111</v>
      </c>
      <c r="C5384" s="1">
        <v>7</v>
      </c>
      <c r="D5384" s="1" t="s">
        <v>29</v>
      </c>
      <c r="E5384" s="1">
        <v>268.10000000000002</v>
      </c>
      <c r="F5384" s="1">
        <v>0</v>
      </c>
      <c r="G5384" s="1">
        <v>75.7</v>
      </c>
      <c r="H5384" s="1">
        <v>2</v>
      </c>
      <c r="I5384" s="1">
        <v>2947.8</v>
      </c>
      <c r="J5384" s="1">
        <v>10996</v>
      </c>
      <c r="K5384" s="1">
        <v>688</v>
      </c>
      <c r="L5384" s="1">
        <v>211</v>
      </c>
      <c r="M5384" s="1">
        <v>6221</v>
      </c>
      <c r="N5384" s="1">
        <v>4</v>
      </c>
      <c r="O5384" s="1">
        <v>76</v>
      </c>
      <c r="P5384" s="1">
        <v>0</v>
      </c>
      <c r="Q5384" s="1">
        <v>568</v>
      </c>
      <c r="R5384" s="1">
        <v>25.33</v>
      </c>
      <c r="S5384" s="1">
        <v>25.61</v>
      </c>
      <c r="T5384" s="1">
        <v>6865</v>
      </c>
      <c r="U5384" s="3" t="str">
        <f t="shared" si="84"/>
        <v>2017Plan</v>
      </c>
      <c r="V5384" s="2">
        <f>DATE(A5384,INDEX(Map!$H$1:$H$12,MATCH(B5384,Map!$G$1:$G$12,0),0),1)</f>
        <v>44317</v>
      </c>
      <c r="W5384" t="str">
        <f>IF(AND(V5384&gt;=Map!$K$2,V5384&lt;=Map!$L$2),"Base",IF(AND(V5384&gt;=Map!$K$3,V5384&lt;=Map!$L$3),"Fcst","N/A"))</f>
        <v>N/A</v>
      </c>
      <c r="X5384" t="str">
        <f>INDEX(Map!$B$2:$B$86,MATCH(D5384,Map!$A$2:$A$86,0),0)</f>
        <v>Ghent 4</v>
      </c>
      <c r="Y5384" s="7">
        <f>IF(INDEX(Map!$C$2:$C$86,MATCH(D5384,Map!$A$2:$A$86,0),0)="","N/A",E5384*INDEX(Map!$C$2:$C$86,MATCH(D5384,Map!$A$2:$A$86,0),0))</f>
        <v>268.10000000000002</v>
      </c>
      <c r="Z5384" s="7" t="str">
        <f>IF(INDEX(Map!$D$2:$D$86,MATCH(D5384,Map!$A$2:$A$86,0),0)="","N/A",E5384*INDEX(Map!$D$2:$D$86,MATCH(D5384,Map!$A$2:$A$86,0),0))</f>
        <v>N/A</v>
      </c>
      <c r="AA5384" t="str">
        <f>INDEX(Map!$E$2:$E$86,MATCH(D5384,Map!$A$2:$A$86,0),0)</f>
        <v>Coal</v>
      </c>
    </row>
    <row r="5385" spans="1:27" x14ac:dyDescent="0.25">
      <c r="A5385" s="1" t="s">
        <v>123</v>
      </c>
      <c r="B5385" s="1" t="s">
        <v>111</v>
      </c>
      <c r="C5385" s="1">
        <v>8</v>
      </c>
      <c r="D5385" s="1" t="s">
        <v>30</v>
      </c>
      <c r="E5385" s="1">
        <v>158.1</v>
      </c>
      <c r="F5385" s="1">
        <v>0</v>
      </c>
      <c r="G5385" s="1">
        <v>70.8</v>
      </c>
      <c r="H5385" s="1">
        <v>2</v>
      </c>
      <c r="I5385" s="1">
        <v>1648.9</v>
      </c>
      <c r="J5385" s="1">
        <v>10427</v>
      </c>
      <c r="K5385" s="1">
        <v>683</v>
      </c>
      <c r="L5385" s="1">
        <v>208.3</v>
      </c>
      <c r="M5385" s="1">
        <v>3434</v>
      </c>
      <c r="N5385" s="1">
        <v>4</v>
      </c>
      <c r="O5385" s="1">
        <v>18</v>
      </c>
      <c r="P5385" s="1">
        <v>0</v>
      </c>
      <c r="Q5385" s="1">
        <v>150</v>
      </c>
      <c r="R5385" s="1">
        <v>22.67</v>
      </c>
      <c r="S5385" s="1">
        <v>22.78</v>
      </c>
      <c r="T5385" s="1">
        <v>3602</v>
      </c>
      <c r="U5385" s="3" t="str">
        <f t="shared" si="84"/>
        <v>2017Plan</v>
      </c>
      <c r="V5385" s="2">
        <f>DATE(A5385,INDEX(Map!$H$1:$H$12,MATCH(B5385,Map!$G$1:$G$12,0),0),1)</f>
        <v>44317</v>
      </c>
      <c r="W5385" t="str">
        <f>IF(AND(V5385&gt;=Map!$K$2,V5385&lt;=Map!$L$2),"Base",IF(AND(V5385&gt;=Map!$K$3,V5385&lt;=Map!$L$3),"Fcst","N/A"))</f>
        <v>N/A</v>
      </c>
      <c r="X5385" t="str">
        <f>INDEX(Map!$B$2:$B$86,MATCH(D5385,Map!$A$2:$A$86,0),0)</f>
        <v>Mill Creek 1</v>
      </c>
      <c r="Y5385" s="7" t="str">
        <f>IF(INDEX(Map!$C$2:$C$86,MATCH(D5385,Map!$A$2:$A$86,0),0)="","N/A",E5385*INDEX(Map!$C$2:$C$86,MATCH(D5385,Map!$A$2:$A$86,0),0))</f>
        <v>N/A</v>
      </c>
      <c r="Z5385" s="7">
        <f>IF(INDEX(Map!$D$2:$D$86,MATCH(D5385,Map!$A$2:$A$86,0),0)="","N/A",E5385*INDEX(Map!$D$2:$D$86,MATCH(D5385,Map!$A$2:$A$86,0),0))</f>
        <v>158.1</v>
      </c>
      <c r="AA5385" t="str">
        <f>INDEX(Map!$E$2:$E$86,MATCH(D5385,Map!$A$2:$A$86,0),0)</f>
        <v>Coal</v>
      </c>
    </row>
    <row r="5386" spans="1:27" x14ac:dyDescent="0.25">
      <c r="A5386" s="1" t="s">
        <v>123</v>
      </c>
      <c r="B5386" s="1" t="s">
        <v>111</v>
      </c>
      <c r="C5386" s="1">
        <v>9</v>
      </c>
      <c r="D5386" s="1" t="s">
        <v>31</v>
      </c>
      <c r="E5386" s="1">
        <v>147</v>
      </c>
      <c r="F5386" s="1">
        <v>0</v>
      </c>
      <c r="G5386" s="1">
        <v>66.8</v>
      </c>
      <c r="H5386" s="1">
        <v>1</v>
      </c>
      <c r="I5386" s="1">
        <v>1570.1</v>
      </c>
      <c r="J5386" s="1">
        <v>10681</v>
      </c>
      <c r="K5386" s="1">
        <v>643</v>
      </c>
      <c r="L5386" s="1">
        <v>208.3</v>
      </c>
      <c r="M5386" s="1">
        <v>3270</v>
      </c>
      <c r="N5386" s="1">
        <v>2</v>
      </c>
      <c r="O5386" s="1">
        <v>9</v>
      </c>
      <c r="P5386" s="1">
        <v>0</v>
      </c>
      <c r="Q5386" s="1">
        <v>175</v>
      </c>
      <c r="R5386" s="1">
        <v>23.44</v>
      </c>
      <c r="S5386" s="1">
        <v>23.5</v>
      </c>
      <c r="T5386" s="1">
        <v>3455</v>
      </c>
      <c r="U5386" s="3" t="str">
        <f t="shared" si="84"/>
        <v>2017Plan</v>
      </c>
      <c r="V5386" s="2">
        <f>DATE(A5386,INDEX(Map!$H$1:$H$12,MATCH(B5386,Map!$G$1:$G$12,0),0),1)</f>
        <v>44317</v>
      </c>
      <c r="W5386" t="str">
        <f>IF(AND(V5386&gt;=Map!$K$2,V5386&lt;=Map!$L$2),"Base",IF(AND(V5386&gt;=Map!$K$3,V5386&lt;=Map!$L$3),"Fcst","N/A"))</f>
        <v>N/A</v>
      </c>
      <c r="X5386" t="str">
        <f>INDEX(Map!$B$2:$B$86,MATCH(D5386,Map!$A$2:$A$86,0),0)</f>
        <v>Mill Creek 2</v>
      </c>
      <c r="Y5386" s="7" t="str">
        <f>IF(INDEX(Map!$C$2:$C$86,MATCH(D5386,Map!$A$2:$A$86,0),0)="","N/A",E5386*INDEX(Map!$C$2:$C$86,MATCH(D5386,Map!$A$2:$A$86,0),0))</f>
        <v>N/A</v>
      </c>
      <c r="Z5386" s="7">
        <f>IF(INDEX(Map!$D$2:$D$86,MATCH(D5386,Map!$A$2:$A$86,0),0)="","N/A",E5386*INDEX(Map!$D$2:$D$86,MATCH(D5386,Map!$A$2:$A$86,0),0))</f>
        <v>147</v>
      </c>
      <c r="AA5386" t="str">
        <f>INDEX(Map!$E$2:$E$86,MATCH(D5386,Map!$A$2:$A$86,0),0)</f>
        <v>Coal</v>
      </c>
    </row>
    <row r="5387" spans="1:27" x14ac:dyDescent="0.25">
      <c r="A5387" s="1" t="s">
        <v>123</v>
      </c>
      <c r="B5387" s="1" t="s">
        <v>111</v>
      </c>
      <c r="C5387" s="1">
        <v>10</v>
      </c>
      <c r="D5387" s="1" t="s">
        <v>32</v>
      </c>
      <c r="E5387" s="1">
        <v>202.9</v>
      </c>
      <c r="F5387" s="1">
        <v>0</v>
      </c>
      <c r="G5387" s="1">
        <v>70.5</v>
      </c>
      <c r="H5387" s="1">
        <v>2</v>
      </c>
      <c r="I5387" s="1">
        <v>2168.3000000000002</v>
      </c>
      <c r="J5387" s="1">
        <v>10685</v>
      </c>
      <c r="K5387" s="1">
        <v>678</v>
      </c>
      <c r="L5387" s="1">
        <v>208.3</v>
      </c>
      <c r="M5387" s="1">
        <v>4516</v>
      </c>
      <c r="N5387" s="1">
        <v>12</v>
      </c>
      <c r="O5387" s="1">
        <v>50</v>
      </c>
      <c r="P5387" s="1">
        <v>0</v>
      </c>
      <c r="Q5387" s="1">
        <v>273</v>
      </c>
      <c r="R5387" s="1">
        <v>23.6</v>
      </c>
      <c r="S5387" s="1">
        <v>23.84</v>
      </c>
      <c r="T5387" s="1">
        <v>4838</v>
      </c>
      <c r="U5387" s="3" t="str">
        <f t="shared" si="84"/>
        <v>2017Plan</v>
      </c>
      <c r="V5387" s="2">
        <f>DATE(A5387,INDEX(Map!$H$1:$H$12,MATCH(B5387,Map!$G$1:$G$12,0),0),1)</f>
        <v>44317</v>
      </c>
      <c r="W5387" t="str">
        <f>IF(AND(V5387&gt;=Map!$K$2,V5387&lt;=Map!$L$2),"Base",IF(AND(V5387&gt;=Map!$K$3,V5387&lt;=Map!$L$3),"Fcst","N/A"))</f>
        <v>N/A</v>
      </c>
      <c r="X5387" t="str">
        <f>INDEX(Map!$B$2:$B$86,MATCH(D5387,Map!$A$2:$A$86,0),0)</f>
        <v>Mill Creek 3</v>
      </c>
      <c r="Y5387" s="7" t="str">
        <f>IF(INDEX(Map!$C$2:$C$86,MATCH(D5387,Map!$A$2:$A$86,0),0)="","N/A",E5387*INDEX(Map!$C$2:$C$86,MATCH(D5387,Map!$A$2:$A$86,0),0))</f>
        <v>N/A</v>
      </c>
      <c r="Z5387" s="7">
        <f>IF(INDEX(Map!$D$2:$D$86,MATCH(D5387,Map!$A$2:$A$86,0),0)="","N/A",E5387*INDEX(Map!$D$2:$D$86,MATCH(D5387,Map!$A$2:$A$86,0),0))</f>
        <v>202.9</v>
      </c>
      <c r="AA5387" t="str">
        <f>INDEX(Map!$E$2:$E$86,MATCH(D5387,Map!$A$2:$A$86,0),0)</f>
        <v>Coal</v>
      </c>
    </row>
    <row r="5388" spans="1:27" x14ac:dyDescent="0.25">
      <c r="A5388" s="1" t="s">
        <v>123</v>
      </c>
      <c r="B5388" s="1" t="s">
        <v>111</v>
      </c>
      <c r="C5388" s="1">
        <v>11</v>
      </c>
      <c r="D5388" s="1" t="s">
        <v>33</v>
      </c>
      <c r="E5388" s="1">
        <v>273.2</v>
      </c>
      <c r="F5388" s="1">
        <v>0</v>
      </c>
      <c r="G5388" s="1">
        <v>76.2</v>
      </c>
      <c r="H5388" s="1">
        <v>2</v>
      </c>
      <c r="I5388" s="1">
        <v>2850.5</v>
      </c>
      <c r="J5388" s="1">
        <v>10433</v>
      </c>
      <c r="K5388" s="1">
        <v>683</v>
      </c>
      <c r="L5388" s="1">
        <v>208.3</v>
      </c>
      <c r="M5388" s="1">
        <v>5937</v>
      </c>
      <c r="N5388" s="1">
        <v>19</v>
      </c>
      <c r="O5388" s="1">
        <v>79</v>
      </c>
      <c r="P5388" s="1">
        <v>0</v>
      </c>
      <c r="Q5388" s="1">
        <v>340</v>
      </c>
      <c r="R5388" s="1">
        <v>22.98</v>
      </c>
      <c r="S5388" s="1">
        <v>23.26</v>
      </c>
      <c r="T5388" s="1">
        <v>6356</v>
      </c>
      <c r="U5388" s="3" t="str">
        <f t="shared" si="84"/>
        <v>2017Plan</v>
      </c>
      <c r="V5388" s="2">
        <f>DATE(A5388,INDEX(Map!$H$1:$H$12,MATCH(B5388,Map!$G$1:$G$12,0),0),1)</f>
        <v>44317</v>
      </c>
      <c r="W5388" t="str">
        <f>IF(AND(V5388&gt;=Map!$K$2,V5388&lt;=Map!$L$2),"Base",IF(AND(V5388&gt;=Map!$K$3,V5388&lt;=Map!$L$3),"Fcst","N/A"))</f>
        <v>N/A</v>
      </c>
      <c r="X5388" t="str">
        <f>INDEX(Map!$B$2:$B$86,MATCH(D5388,Map!$A$2:$A$86,0),0)</f>
        <v>Mill Creek 4</v>
      </c>
      <c r="Y5388" s="7" t="str">
        <f>IF(INDEX(Map!$C$2:$C$86,MATCH(D5388,Map!$A$2:$A$86,0),0)="","N/A",E5388*INDEX(Map!$C$2:$C$86,MATCH(D5388,Map!$A$2:$A$86,0),0))</f>
        <v>N/A</v>
      </c>
      <c r="Z5388" s="7">
        <f>IF(INDEX(Map!$D$2:$D$86,MATCH(D5388,Map!$A$2:$A$86,0),0)="","N/A",E5388*INDEX(Map!$D$2:$D$86,MATCH(D5388,Map!$A$2:$A$86,0),0))</f>
        <v>273.2</v>
      </c>
      <c r="AA5388" t="str">
        <f>INDEX(Map!$E$2:$E$86,MATCH(D5388,Map!$A$2:$A$86,0),0)</f>
        <v>Coal</v>
      </c>
    </row>
    <row r="5389" spans="1:27" x14ac:dyDescent="0.25">
      <c r="A5389" s="1" t="s">
        <v>123</v>
      </c>
      <c r="B5389" s="1" t="s">
        <v>111</v>
      </c>
      <c r="C5389" s="1">
        <v>12</v>
      </c>
      <c r="D5389" s="1" t="s">
        <v>34</v>
      </c>
      <c r="E5389" s="1">
        <v>198.5</v>
      </c>
      <c r="F5389" s="1">
        <v>0</v>
      </c>
      <c r="G5389" s="1">
        <v>72.099999999999994</v>
      </c>
      <c r="H5389" s="1">
        <v>3</v>
      </c>
      <c r="I5389" s="1">
        <v>2115.5</v>
      </c>
      <c r="J5389" s="1">
        <v>10660</v>
      </c>
      <c r="K5389" s="1">
        <v>634</v>
      </c>
      <c r="L5389" s="1">
        <v>204.4</v>
      </c>
      <c r="M5389" s="1">
        <v>4325</v>
      </c>
      <c r="N5389" s="1">
        <v>10</v>
      </c>
      <c r="O5389" s="1">
        <v>39</v>
      </c>
      <c r="P5389" s="1">
        <v>0</v>
      </c>
      <c r="Q5389" s="1">
        <v>276</v>
      </c>
      <c r="R5389" s="1">
        <v>23.18</v>
      </c>
      <c r="S5389" s="1">
        <v>23.38</v>
      </c>
      <c r="T5389" s="1">
        <v>4640</v>
      </c>
      <c r="U5389" s="3" t="str">
        <f t="shared" si="84"/>
        <v>2017Plan</v>
      </c>
      <c r="V5389" s="2">
        <f>DATE(A5389,INDEX(Map!$H$1:$H$12,MATCH(B5389,Map!$G$1:$G$12,0),0),1)</f>
        <v>44317</v>
      </c>
      <c r="W5389" t="str">
        <f>IF(AND(V5389&gt;=Map!$K$2,V5389&lt;=Map!$L$2),"Base",IF(AND(V5389&gt;=Map!$K$3,V5389&lt;=Map!$L$3),"Fcst","N/A"))</f>
        <v>N/A</v>
      </c>
      <c r="X5389" t="str">
        <f>INDEX(Map!$B$2:$B$86,MATCH(D5389,Map!$A$2:$A$86,0),0)</f>
        <v>Trimble County 1</v>
      </c>
      <c r="Y5389" s="7" t="str">
        <f>IF(INDEX(Map!$C$2:$C$86,MATCH(D5389,Map!$A$2:$A$86,0),0)="","N/A",E5389*INDEX(Map!$C$2:$C$86,MATCH(D5389,Map!$A$2:$A$86,0),0))</f>
        <v>N/A</v>
      </c>
      <c r="Z5389" s="7">
        <f>IF(INDEX(Map!$D$2:$D$86,MATCH(D5389,Map!$A$2:$A$86,0),0)="","N/A",E5389*INDEX(Map!$D$2:$D$86,MATCH(D5389,Map!$A$2:$A$86,0),0))</f>
        <v>198.5</v>
      </c>
      <c r="AA5389" t="str">
        <f>INDEX(Map!$E$2:$E$86,MATCH(D5389,Map!$A$2:$A$86,0),0)</f>
        <v>Coal</v>
      </c>
    </row>
    <row r="5390" spans="1:27" x14ac:dyDescent="0.25">
      <c r="A5390" s="1" t="s">
        <v>123</v>
      </c>
      <c r="B5390" s="1" t="s">
        <v>111</v>
      </c>
      <c r="C5390" s="1">
        <v>13</v>
      </c>
      <c r="D5390" s="1" t="s">
        <v>35</v>
      </c>
      <c r="E5390" s="1">
        <v>363.8</v>
      </c>
      <c r="F5390" s="1">
        <v>0</v>
      </c>
      <c r="G5390" s="1">
        <v>87.3</v>
      </c>
      <c r="H5390" s="1">
        <v>1</v>
      </c>
      <c r="I5390" s="1">
        <v>3340.7</v>
      </c>
      <c r="J5390" s="1">
        <v>9183</v>
      </c>
      <c r="K5390" s="1">
        <v>681</v>
      </c>
      <c r="L5390" s="1">
        <v>213.8</v>
      </c>
      <c r="M5390" s="1">
        <v>7141</v>
      </c>
      <c r="N5390" s="1">
        <v>14</v>
      </c>
      <c r="O5390" s="1">
        <v>53</v>
      </c>
      <c r="P5390" s="1">
        <v>0</v>
      </c>
      <c r="Q5390" s="1">
        <v>553</v>
      </c>
      <c r="R5390" s="1">
        <v>21.15</v>
      </c>
      <c r="S5390" s="1">
        <v>21.3</v>
      </c>
      <c r="T5390" s="1">
        <v>7747</v>
      </c>
      <c r="U5390" s="3" t="str">
        <f t="shared" si="84"/>
        <v>2017Plan</v>
      </c>
      <c r="V5390" s="2">
        <f>DATE(A5390,INDEX(Map!$H$1:$H$12,MATCH(B5390,Map!$G$1:$G$12,0),0),1)</f>
        <v>44317</v>
      </c>
      <c r="W5390" t="str">
        <f>IF(AND(V5390&gt;=Map!$K$2,V5390&lt;=Map!$L$2),"Base",IF(AND(V5390&gt;=Map!$K$3,V5390&lt;=Map!$L$3),"Fcst","N/A"))</f>
        <v>N/A</v>
      </c>
      <c r="X5390" t="str">
        <f>INDEX(Map!$B$2:$B$86,MATCH(D5390,Map!$A$2:$A$86,0),0)</f>
        <v>Trimble County 2</v>
      </c>
      <c r="Y5390" s="7">
        <f>IF(INDEX(Map!$C$2:$C$86,MATCH(D5390,Map!$A$2:$A$86,0),0)="","N/A",E5390*INDEX(Map!$C$2:$C$86,MATCH(D5390,Map!$A$2:$A$86,0),0))</f>
        <v>294.67800000000005</v>
      </c>
      <c r="Z5390" s="7">
        <f>IF(INDEX(Map!$D$2:$D$86,MATCH(D5390,Map!$A$2:$A$86,0),0)="","N/A",E5390*INDEX(Map!$D$2:$D$86,MATCH(D5390,Map!$A$2:$A$86,0),0))</f>
        <v>69.122</v>
      </c>
      <c r="AA5390" t="str">
        <f>INDEX(Map!$E$2:$E$86,MATCH(D5390,Map!$A$2:$A$86,0),0)</f>
        <v>Coal</v>
      </c>
    </row>
    <row r="5391" spans="1:27" x14ac:dyDescent="0.25">
      <c r="A5391" s="1" t="s">
        <v>123</v>
      </c>
      <c r="B5391" s="1" t="s">
        <v>111</v>
      </c>
      <c r="C5391" s="1">
        <v>14</v>
      </c>
      <c r="D5391" s="1" t="s">
        <v>36</v>
      </c>
      <c r="E5391" s="1">
        <v>0</v>
      </c>
      <c r="F5391" s="1">
        <v>0</v>
      </c>
      <c r="G5391" s="1">
        <v>0</v>
      </c>
      <c r="H5391" s="1">
        <v>0</v>
      </c>
      <c r="I5391" s="1">
        <v>0</v>
      </c>
      <c r="J5391" s="1">
        <v>0</v>
      </c>
      <c r="K5391" s="1">
        <v>0</v>
      </c>
      <c r="L5391" s="1">
        <v>0</v>
      </c>
      <c r="M5391" s="1">
        <v>0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S5391" s="1">
        <v>0</v>
      </c>
      <c r="T5391" s="1">
        <v>0</v>
      </c>
      <c r="U5391" s="3" t="str">
        <f t="shared" si="84"/>
        <v>2017Plan</v>
      </c>
      <c r="V5391" s="2">
        <f>DATE(A5391,INDEX(Map!$H$1:$H$12,MATCH(B5391,Map!$G$1:$G$12,0),0),1)</f>
        <v>44317</v>
      </c>
      <c r="W5391" t="str">
        <f>IF(AND(V5391&gt;=Map!$K$2,V5391&lt;=Map!$L$2),"Base",IF(AND(V5391&gt;=Map!$K$3,V5391&lt;=Map!$L$3),"Fcst","N/A"))</f>
        <v>N/A</v>
      </c>
      <c r="X5391" t="str">
        <f>INDEX(Map!$B$2:$B$86,MATCH(D5391,Map!$A$2:$A$86,0),0)</f>
        <v>Cane Run 7</v>
      </c>
      <c r="Y5391" s="7">
        <f>IF(INDEX(Map!$C$2:$C$86,MATCH(D5391,Map!$A$2:$A$86,0),0)="","N/A",E5391*INDEX(Map!$C$2:$C$86,MATCH(D5391,Map!$A$2:$A$86,0),0))</f>
        <v>0</v>
      </c>
      <c r="Z5391" s="7">
        <f>IF(INDEX(Map!$D$2:$D$86,MATCH(D5391,Map!$A$2:$A$86,0),0)="","N/A",E5391*INDEX(Map!$D$2:$D$86,MATCH(D5391,Map!$A$2:$A$86,0),0))</f>
        <v>0</v>
      </c>
      <c r="AA5391" t="str">
        <f>INDEX(Map!$E$2:$E$86,MATCH(D5391,Map!$A$2:$A$86,0),0)</f>
        <v>NGCC</v>
      </c>
    </row>
    <row r="5392" spans="1:27" x14ac:dyDescent="0.25">
      <c r="A5392" s="1" t="s">
        <v>123</v>
      </c>
      <c r="B5392" s="1" t="s">
        <v>111</v>
      </c>
      <c r="C5392" s="1">
        <v>15</v>
      </c>
      <c r="D5392" s="1" t="s">
        <v>37</v>
      </c>
      <c r="E5392" s="1">
        <v>245.5</v>
      </c>
      <c r="F5392" s="1">
        <v>0</v>
      </c>
      <c r="G5392" s="1">
        <v>47.7</v>
      </c>
      <c r="H5392" s="1">
        <v>16</v>
      </c>
      <c r="I5392" s="1">
        <v>1690</v>
      </c>
      <c r="J5392" s="1">
        <v>6885</v>
      </c>
      <c r="K5392" s="1">
        <v>416</v>
      </c>
      <c r="L5392" s="1">
        <v>382.9</v>
      </c>
      <c r="M5392" s="1">
        <v>6471</v>
      </c>
      <c r="N5392" s="1">
        <v>48</v>
      </c>
      <c r="O5392" s="1">
        <v>182</v>
      </c>
      <c r="P5392" s="1">
        <v>0</v>
      </c>
      <c r="Q5392" s="1">
        <v>362</v>
      </c>
      <c r="R5392" s="1">
        <v>27.84</v>
      </c>
      <c r="S5392" s="1">
        <v>28.58</v>
      </c>
      <c r="T5392" s="1">
        <v>7015</v>
      </c>
      <c r="U5392" s="3" t="str">
        <f t="shared" si="84"/>
        <v>2017Plan</v>
      </c>
      <c r="V5392" s="2">
        <f>DATE(A5392,INDEX(Map!$H$1:$H$12,MATCH(B5392,Map!$G$1:$G$12,0),0),1)</f>
        <v>44317</v>
      </c>
      <c r="W5392" t="str">
        <f>IF(AND(V5392&gt;=Map!$K$2,V5392&lt;=Map!$L$2),"Base",IF(AND(V5392&gt;=Map!$K$3,V5392&lt;=Map!$L$3),"Fcst","N/A"))</f>
        <v>N/A</v>
      </c>
      <c r="X5392" t="str">
        <f>INDEX(Map!$B$2:$B$86,MATCH(D5392,Map!$A$2:$A$86,0),0)</f>
        <v>Cane Run 7</v>
      </c>
      <c r="Y5392" s="7">
        <f>IF(INDEX(Map!$C$2:$C$86,MATCH(D5392,Map!$A$2:$A$86,0),0)="","N/A",E5392*INDEX(Map!$C$2:$C$86,MATCH(D5392,Map!$A$2:$A$86,0),0))</f>
        <v>191.49</v>
      </c>
      <c r="Z5392" s="7">
        <f>IF(INDEX(Map!$D$2:$D$86,MATCH(D5392,Map!$A$2:$A$86,0),0)="","N/A",E5392*INDEX(Map!$D$2:$D$86,MATCH(D5392,Map!$A$2:$A$86,0),0))</f>
        <v>54.01</v>
      </c>
      <c r="AA5392" t="str">
        <f>INDEX(Map!$E$2:$E$86,MATCH(D5392,Map!$A$2:$A$86,0),0)</f>
        <v>NGCC</v>
      </c>
    </row>
    <row r="5393" spans="1:27" x14ac:dyDescent="0.25">
      <c r="A5393" s="1" t="s">
        <v>123</v>
      </c>
      <c r="B5393" s="1" t="s">
        <v>111</v>
      </c>
      <c r="C5393" s="1">
        <v>16</v>
      </c>
      <c r="D5393" s="1" t="s">
        <v>38</v>
      </c>
      <c r="E5393" s="1">
        <v>0</v>
      </c>
      <c r="F5393" s="1">
        <v>0</v>
      </c>
      <c r="G5393" s="1">
        <v>0</v>
      </c>
      <c r="H5393" s="1">
        <v>0</v>
      </c>
      <c r="I5393" s="1">
        <v>0</v>
      </c>
      <c r="J5393" s="1">
        <v>0</v>
      </c>
      <c r="K5393" s="1">
        <v>0</v>
      </c>
      <c r="L5393" s="1">
        <v>0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</v>
      </c>
      <c r="U5393" s="3" t="str">
        <f t="shared" si="84"/>
        <v>2017Plan</v>
      </c>
      <c r="V5393" s="2">
        <f>DATE(A5393,INDEX(Map!$H$1:$H$12,MATCH(B5393,Map!$G$1:$G$12,0),0),1)</f>
        <v>44317</v>
      </c>
      <c r="W5393" t="str">
        <f>IF(AND(V5393&gt;=Map!$K$2,V5393&lt;=Map!$L$2),"Base",IF(AND(V5393&gt;=Map!$K$3,V5393&lt;=Map!$L$3),"Fcst","N/A"))</f>
        <v>N/A</v>
      </c>
      <c r="X5393" t="str">
        <f>INDEX(Map!$B$2:$B$86,MATCH(D5393,Map!$A$2:$A$86,0),0)</f>
        <v>Brown 5</v>
      </c>
      <c r="Y5393" s="7">
        <f>IF(INDEX(Map!$C$2:$C$86,MATCH(D5393,Map!$A$2:$A$86,0),0)="","N/A",E5393*INDEX(Map!$C$2:$C$86,MATCH(D5393,Map!$A$2:$A$86,0),0))</f>
        <v>0</v>
      </c>
      <c r="Z5393" s="7">
        <f>IF(INDEX(Map!$D$2:$D$86,MATCH(D5393,Map!$A$2:$A$86,0),0)="","N/A",E5393*INDEX(Map!$D$2:$D$86,MATCH(D5393,Map!$A$2:$A$86,0),0))</f>
        <v>0</v>
      </c>
      <c r="AA5393" t="str">
        <f>INDEX(Map!$E$2:$E$86,MATCH(D5393,Map!$A$2:$A$86,0),0)</f>
        <v>SCCT</v>
      </c>
    </row>
    <row r="5394" spans="1:27" x14ac:dyDescent="0.25">
      <c r="A5394" s="1" t="s">
        <v>123</v>
      </c>
      <c r="B5394" s="1" t="s">
        <v>111</v>
      </c>
      <c r="C5394" s="1">
        <v>17</v>
      </c>
      <c r="D5394" s="1" t="s">
        <v>39</v>
      </c>
      <c r="E5394" s="1">
        <v>0</v>
      </c>
      <c r="F5394" s="1">
        <v>0</v>
      </c>
      <c r="G5394" s="1">
        <v>0</v>
      </c>
      <c r="H5394" s="1">
        <v>0</v>
      </c>
      <c r="I5394" s="1">
        <v>0</v>
      </c>
      <c r="J5394" s="1">
        <v>0</v>
      </c>
      <c r="K5394" s="1">
        <v>0</v>
      </c>
      <c r="L5394" s="1">
        <v>0</v>
      </c>
      <c r="M5394" s="1">
        <v>0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S5394" s="1">
        <v>0</v>
      </c>
      <c r="T5394" s="1">
        <v>0</v>
      </c>
      <c r="U5394" s="3" t="str">
        <f t="shared" si="84"/>
        <v>2017Plan</v>
      </c>
      <c r="V5394" s="2">
        <f>DATE(A5394,INDEX(Map!$H$1:$H$12,MATCH(B5394,Map!$G$1:$G$12,0),0),1)</f>
        <v>44317</v>
      </c>
      <c r="W5394" t="str">
        <f>IF(AND(V5394&gt;=Map!$K$2,V5394&lt;=Map!$L$2),"Base",IF(AND(V5394&gt;=Map!$K$3,V5394&lt;=Map!$L$3),"Fcst","N/A"))</f>
        <v>N/A</v>
      </c>
      <c r="X5394" t="str">
        <f>INDEX(Map!$B$2:$B$86,MATCH(D5394,Map!$A$2:$A$86,0),0)</f>
        <v>Brown 5</v>
      </c>
      <c r="Y5394" s="7">
        <f>IF(INDEX(Map!$C$2:$C$86,MATCH(D5394,Map!$A$2:$A$86,0),0)="","N/A",E5394*INDEX(Map!$C$2:$C$86,MATCH(D5394,Map!$A$2:$A$86,0),0))</f>
        <v>0</v>
      </c>
      <c r="Z5394" s="7">
        <f>IF(INDEX(Map!$D$2:$D$86,MATCH(D5394,Map!$A$2:$A$86,0),0)="","N/A",E5394*INDEX(Map!$D$2:$D$86,MATCH(D5394,Map!$A$2:$A$86,0),0))</f>
        <v>0</v>
      </c>
      <c r="AA5394" t="str">
        <f>INDEX(Map!$E$2:$E$86,MATCH(D5394,Map!$A$2:$A$86,0),0)</f>
        <v>SCCT</v>
      </c>
    </row>
    <row r="5395" spans="1:27" x14ac:dyDescent="0.25">
      <c r="A5395" s="1" t="s">
        <v>123</v>
      </c>
      <c r="B5395" s="1" t="s">
        <v>111</v>
      </c>
      <c r="C5395" s="1">
        <v>18</v>
      </c>
      <c r="D5395" s="1" t="s">
        <v>40</v>
      </c>
      <c r="E5395" s="1">
        <v>0</v>
      </c>
      <c r="F5395" s="1">
        <v>0</v>
      </c>
      <c r="G5395" s="1">
        <v>0</v>
      </c>
      <c r="H5395" s="1">
        <v>0</v>
      </c>
      <c r="I5395" s="1">
        <v>0</v>
      </c>
      <c r="J5395" s="1">
        <v>0</v>
      </c>
      <c r="K5395" s="1">
        <v>0</v>
      </c>
      <c r="L5395" s="1">
        <v>0</v>
      </c>
      <c r="M5395" s="1">
        <v>0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0</v>
      </c>
      <c r="U5395" s="3" t="str">
        <f t="shared" si="84"/>
        <v>2017Plan</v>
      </c>
      <c r="V5395" s="2">
        <f>DATE(A5395,INDEX(Map!$H$1:$H$12,MATCH(B5395,Map!$G$1:$G$12,0),0),1)</f>
        <v>44317</v>
      </c>
      <c r="W5395" t="str">
        <f>IF(AND(V5395&gt;=Map!$K$2,V5395&lt;=Map!$L$2),"Base",IF(AND(V5395&gt;=Map!$K$3,V5395&lt;=Map!$L$3),"Fcst","N/A"))</f>
        <v>N/A</v>
      </c>
      <c r="X5395" t="str">
        <f>INDEX(Map!$B$2:$B$86,MATCH(D5395,Map!$A$2:$A$86,0),0)</f>
        <v>Brown 6</v>
      </c>
      <c r="Y5395" s="7">
        <f>IF(INDEX(Map!$C$2:$C$86,MATCH(D5395,Map!$A$2:$A$86,0),0)="","N/A",E5395*INDEX(Map!$C$2:$C$86,MATCH(D5395,Map!$A$2:$A$86,0),0))</f>
        <v>0</v>
      </c>
      <c r="Z5395" s="7">
        <f>IF(INDEX(Map!$D$2:$D$86,MATCH(D5395,Map!$A$2:$A$86,0),0)="","N/A",E5395*INDEX(Map!$D$2:$D$86,MATCH(D5395,Map!$A$2:$A$86,0),0))</f>
        <v>0</v>
      </c>
      <c r="AA5395" t="str">
        <f>INDEX(Map!$E$2:$E$86,MATCH(D5395,Map!$A$2:$A$86,0),0)</f>
        <v>SCCT</v>
      </c>
    </row>
    <row r="5396" spans="1:27" x14ac:dyDescent="0.25">
      <c r="A5396" s="1" t="s">
        <v>123</v>
      </c>
      <c r="B5396" s="1" t="s">
        <v>111</v>
      </c>
      <c r="C5396" s="1">
        <v>19</v>
      </c>
      <c r="D5396" s="1" t="s">
        <v>41</v>
      </c>
      <c r="E5396" s="1">
        <v>0.5</v>
      </c>
      <c r="F5396" s="1">
        <v>0</v>
      </c>
      <c r="G5396" s="1">
        <v>0.4</v>
      </c>
      <c r="H5396" s="1">
        <v>2</v>
      </c>
      <c r="I5396" s="1">
        <v>6.3</v>
      </c>
      <c r="J5396" s="1">
        <v>11975</v>
      </c>
      <c r="K5396" s="1">
        <v>5</v>
      </c>
      <c r="L5396" s="1">
        <v>385</v>
      </c>
      <c r="M5396" s="1">
        <v>24</v>
      </c>
      <c r="N5396" s="1">
        <v>0</v>
      </c>
      <c r="O5396" s="1">
        <v>18</v>
      </c>
      <c r="P5396" s="1">
        <v>0</v>
      </c>
      <c r="Q5396" s="1">
        <v>2</v>
      </c>
      <c r="R5396" s="1">
        <v>50.44</v>
      </c>
      <c r="S5396" s="1">
        <v>84.4</v>
      </c>
      <c r="T5396" s="1">
        <v>44</v>
      </c>
      <c r="U5396" s="3" t="str">
        <f t="shared" si="84"/>
        <v>2017Plan</v>
      </c>
      <c r="V5396" s="2">
        <f>DATE(A5396,INDEX(Map!$H$1:$H$12,MATCH(B5396,Map!$G$1:$G$12,0),0),1)</f>
        <v>44317</v>
      </c>
      <c r="W5396" t="str">
        <f>IF(AND(V5396&gt;=Map!$K$2,V5396&lt;=Map!$L$2),"Base",IF(AND(V5396&gt;=Map!$K$3,V5396&lt;=Map!$L$3),"Fcst","N/A"))</f>
        <v>N/A</v>
      </c>
      <c r="X5396" t="str">
        <f>INDEX(Map!$B$2:$B$86,MATCH(D5396,Map!$A$2:$A$86,0),0)</f>
        <v>Brown 7</v>
      </c>
      <c r="Y5396" s="7">
        <f>IF(INDEX(Map!$C$2:$C$86,MATCH(D5396,Map!$A$2:$A$86,0),0)="","N/A",E5396*INDEX(Map!$C$2:$C$86,MATCH(D5396,Map!$A$2:$A$86,0),0))</f>
        <v>0.31</v>
      </c>
      <c r="Z5396" s="7">
        <f>IF(INDEX(Map!$D$2:$D$86,MATCH(D5396,Map!$A$2:$A$86,0),0)="","N/A",E5396*INDEX(Map!$D$2:$D$86,MATCH(D5396,Map!$A$2:$A$86,0),0))</f>
        <v>0.19</v>
      </c>
      <c r="AA5396" t="str">
        <f>INDEX(Map!$E$2:$E$86,MATCH(D5396,Map!$A$2:$A$86,0),0)</f>
        <v>SCCT</v>
      </c>
    </row>
    <row r="5397" spans="1:27" x14ac:dyDescent="0.25">
      <c r="A5397" s="1" t="s">
        <v>123</v>
      </c>
      <c r="B5397" s="1" t="s">
        <v>111</v>
      </c>
      <c r="C5397" s="1">
        <v>20</v>
      </c>
      <c r="D5397" s="1" t="s">
        <v>42</v>
      </c>
      <c r="E5397" s="1">
        <v>0</v>
      </c>
      <c r="F5397" s="1">
        <v>0</v>
      </c>
      <c r="G5397" s="1">
        <v>0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0</v>
      </c>
      <c r="U5397" s="3" t="str">
        <f t="shared" si="84"/>
        <v>2017Plan</v>
      </c>
      <c r="V5397" s="2">
        <f>DATE(A5397,INDEX(Map!$H$1:$H$12,MATCH(B5397,Map!$G$1:$G$12,0),0),1)</f>
        <v>44317</v>
      </c>
      <c r="W5397" t="str">
        <f>IF(AND(V5397&gt;=Map!$K$2,V5397&lt;=Map!$L$2),"Base",IF(AND(V5397&gt;=Map!$K$3,V5397&lt;=Map!$L$3),"Fcst","N/A"))</f>
        <v>N/A</v>
      </c>
      <c r="X5397" t="str">
        <f>INDEX(Map!$B$2:$B$86,MATCH(D5397,Map!$A$2:$A$86,0),0)</f>
        <v>Brown 8</v>
      </c>
      <c r="Y5397" s="7">
        <f>IF(INDEX(Map!$C$2:$C$86,MATCH(D5397,Map!$A$2:$A$86,0),0)="","N/A",E5397*INDEX(Map!$C$2:$C$86,MATCH(D5397,Map!$A$2:$A$86,0),0))</f>
        <v>0</v>
      </c>
      <c r="Z5397" s="7" t="str">
        <f>IF(INDEX(Map!$D$2:$D$86,MATCH(D5397,Map!$A$2:$A$86,0),0)="","N/A",E5397*INDEX(Map!$D$2:$D$86,MATCH(D5397,Map!$A$2:$A$86,0),0))</f>
        <v>N/A</v>
      </c>
      <c r="AA5397" t="str">
        <f>INDEX(Map!$E$2:$E$86,MATCH(D5397,Map!$A$2:$A$86,0),0)</f>
        <v>SCCT</v>
      </c>
    </row>
    <row r="5398" spans="1:27" x14ac:dyDescent="0.25">
      <c r="A5398" s="1" t="s">
        <v>123</v>
      </c>
      <c r="B5398" s="1" t="s">
        <v>111</v>
      </c>
      <c r="C5398" s="1">
        <v>21</v>
      </c>
      <c r="D5398" s="1" t="s">
        <v>43</v>
      </c>
      <c r="E5398" s="1">
        <v>0</v>
      </c>
      <c r="F5398" s="1">
        <v>0</v>
      </c>
      <c r="G5398" s="1">
        <v>0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0</v>
      </c>
      <c r="R5398" s="1">
        <v>0</v>
      </c>
      <c r="S5398" s="1">
        <v>0</v>
      </c>
      <c r="T5398" s="1">
        <v>0</v>
      </c>
      <c r="U5398" s="3" t="str">
        <f t="shared" si="84"/>
        <v>2017Plan</v>
      </c>
      <c r="V5398" s="2">
        <f>DATE(A5398,INDEX(Map!$H$1:$H$12,MATCH(B5398,Map!$G$1:$G$12,0),0),1)</f>
        <v>44317</v>
      </c>
      <c r="W5398" t="str">
        <f>IF(AND(V5398&gt;=Map!$K$2,V5398&lt;=Map!$L$2),"Base",IF(AND(V5398&gt;=Map!$K$3,V5398&lt;=Map!$L$3),"Fcst","N/A"))</f>
        <v>N/A</v>
      </c>
      <c r="X5398" t="str">
        <f>INDEX(Map!$B$2:$B$86,MATCH(D5398,Map!$A$2:$A$86,0),0)</f>
        <v>Brown 8</v>
      </c>
      <c r="Y5398" s="7">
        <f>IF(INDEX(Map!$C$2:$C$86,MATCH(D5398,Map!$A$2:$A$86,0),0)="","N/A",E5398*INDEX(Map!$C$2:$C$86,MATCH(D5398,Map!$A$2:$A$86,0),0))</f>
        <v>0</v>
      </c>
      <c r="Z5398" s="7" t="str">
        <f>IF(INDEX(Map!$D$2:$D$86,MATCH(D5398,Map!$A$2:$A$86,0),0)="","N/A",E5398*INDEX(Map!$D$2:$D$86,MATCH(D5398,Map!$A$2:$A$86,0),0))</f>
        <v>N/A</v>
      </c>
      <c r="AA5398" t="str">
        <f>INDEX(Map!$E$2:$E$86,MATCH(D5398,Map!$A$2:$A$86,0),0)</f>
        <v>SCCT</v>
      </c>
    </row>
    <row r="5399" spans="1:27" x14ac:dyDescent="0.25">
      <c r="A5399" s="1" t="s">
        <v>123</v>
      </c>
      <c r="B5399" s="1" t="s">
        <v>111</v>
      </c>
      <c r="C5399" s="1">
        <v>22</v>
      </c>
      <c r="D5399" s="1" t="s">
        <v>44</v>
      </c>
      <c r="E5399" s="1">
        <v>0</v>
      </c>
      <c r="F5399" s="1">
        <v>0</v>
      </c>
      <c r="G5399" s="1">
        <v>0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  <c r="T5399" s="1">
        <v>0</v>
      </c>
      <c r="U5399" s="3" t="str">
        <f t="shared" si="84"/>
        <v>2017Plan</v>
      </c>
      <c r="V5399" s="2">
        <f>DATE(A5399,INDEX(Map!$H$1:$H$12,MATCH(B5399,Map!$G$1:$G$12,0),0),1)</f>
        <v>44317</v>
      </c>
      <c r="W5399" t="str">
        <f>IF(AND(V5399&gt;=Map!$K$2,V5399&lt;=Map!$L$2),"Base",IF(AND(V5399&gt;=Map!$K$3,V5399&lt;=Map!$L$3),"Fcst","N/A"))</f>
        <v>N/A</v>
      </c>
      <c r="X5399" t="str">
        <f>INDEX(Map!$B$2:$B$86,MATCH(D5399,Map!$A$2:$A$86,0),0)</f>
        <v>Brown 9</v>
      </c>
      <c r="Y5399" s="7">
        <f>IF(INDEX(Map!$C$2:$C$86,MATCH(D5399,Map!$A$2:$A$86,0),0)="","N/A",E5399*INDEX(Map!$C$2:$C$86,MATCH(D5399,Map!$A$2:$A$86,0),0))</f>
        <v>0</v>
      </c>
      <c r="Z5399" s="7" t="str">
        <f>IF(INDEX(Map!$D$2:$D$86,MATCH(D5399,Map!$A$2:$A$86,0),0)="","N/A",E5399*INDEX(Map!$D$2:$D$86,MATCH(D5399,Map!$A$2:$A$86,0),0))</f>
        <v>N/A</v>
      </c>
      <c r="AA5399" t="str">
        <f>INDEX(Map!$E$2:$E$86,MATCH(D5399,Map!$A$2:$A$86,0),0)</f>
        <v>SCCT</v>
      </c>
    </row>
    <row r="5400" spans="1:27" x14ac:dyDescent="0.25">
      <c r="A5400" s="1" t="s">
        <v>123</v>
      </c>
      <c r="B5400" s="1" t="s">
        <v>111</v>
      </c>
      <c r="C5400" s="1">
        <v>23</v>
      </c>
      <c r="D5400" s="1" t="s">
        <v>45</v>
      </c>
      <c r="E5400" s="1">
        <v>0</v>
      </c>
      <c r="F5400" s="1">
        <v>0</v>
      </c>
      <c r="G5400" s="1">
        <v>0</v>
      </c>
      <c r="H5400" s="1">
        <v>0</v>
      </c>
      <c r="I5400" s="1">
        <v>0</v>
      </c>
      <c r="J5400" s="1">
        <v>0</v>
      </c>
      <c r="K5400" s="1">
        <v>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S5400" s="1">
        <v>0</v>
      </c>
      <c r="T5400" s="1">
        <v>0</v>
      </c>
      <c r="U5400" s="3" t="str">
        <f t="shared" si="84"/>
        <v>2017Plan</v>
      </c>
      <c r="V5400" s="2">
        <f>DATE(A5400,INDEX(Map!$H$1:$H$12,MATCH(B5400,Map!$G$1:$G$12,0),0),1)</f>
        <v>44317</v>
      </c>
      <c r="W5400" t="str">
        <f>IF(AND(V5400&gt;=Map!$K$2,V5400&lt;=Map!$L$2),"Base",IF(AND(V5400&gt;=Map!$K$3,V5400&lt;=Map!$L$3),"Fcst","N/A"))</f>
        <v>N/A</v>
      </c>
      <c r="X5400" t="str">
        <f>INDEX(Map!$B$2:$B$86,MATCH(D5400,Map!$A$2:$A$86,0),0)</f>
        <v>Brown 9</v>
      </c>
      <c r="Y5400" s="7">
        <f>IF(INDEX(Map!$C$2:$C$86,MATCH(D5400,Map!$A$2:$A$86,0),0)="","N/A",E5400*INDEX(Map!$C$2:$C$86,MATCH(D5400,Map!$A$2:$A$86,0),0))</f>
        <v>0</v>
      </c>
      <c r="Z5400" s="7" t="str">
        <f>IF(INDEX(Map!$D$2:$D$86,MATCH(D5400,Map!$A$2:$A$86,0),0)="","N/A",E5400*INDEX(Map!$D$2:$D$86,MATCH(D5400,Map!$A$2:$A$86,0),0))</f>
        <v>N/A</v>
      </c>
      <c r="AA5400" t="str">
        <f>INDEX(Map!$E$2:$E$86,MATCH(D5400,Map!$A$2:$A$86,0),0)</f>
        <v>SCCT</v>
      </c>
    </row>
    <row r="5401" spans="1:27" x14ac:dyDescent="0.25">
      <c r="A5401" s="1" t="s">
        <v>123</v>
      </c>
      <c r="B5401" s="1" t="s">
        <v>111</v>
      </c>
      <c r="C5401" s="1">
        <v>24</v>
      </c>
      <c r="D5401" s="1" t="s">
        <v>46</v>
      </c>
      <c r="E5401" s="1">
        <v>0</v>
      </c>
      <c r="F5401" s="1">
        <v>0</v>
      </c>
      <c r="G5401" s="1">
        <v>0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S5401" s="1">
        <v>0</v>
      </c>
      <c r="T5401" s="1">
        <v>0</v>
      </c>
      <c r="U5401" s="3" t="str">
        <f t="shared" si="84"/>
        <v>2017Plan</v>
      </c>
      <c r="V5401" s="2">
        <f>DATE(A5401,INDEX(Map!$H$1:$H$12,MATCH(B5401,Map!$G$1:$G$12,0),0),1)</f>
        <v>44317</v>
      </c>
      <c r="W5401" t="str">
        <f>IF(AND(V5401&gt;=Map!$K$2,V5401&lt;=Map!$L$2),"Base",IF(AND(V5401&gt;=Map!$K$3,V5401&lt;=Map!$L$3),"Fcst","N/A"))</f>
        <v>N/A</v>
      </c>
      <c r="X5401" t="str">
        <f>INDEX(Map!$B$2:$B$86,MATCH(D5401,Map!$A$2:$A$86,0),0)</f>
        <v>Brown 10</v>
      </c>
      <c r="Y5401" s="7">
        <f>IF(INDEX(Map!$C$2:$C$86,MATCH(D5401,Map!$A$2:$A$86,0),0)="","N/A",E5401*INDEX(Map!$C$2:$C$86,MATCH(D5401,Map!$A$2:$A$86,0),0))</f>
        <v>0</v>
      </c>
      <c r="Z5401" s="7" t="str">
        <f>IF(INDEX(Map!$D$2:$D$86,MATCH(D5401,Map!$A$2:$A$86,0),0)="","N/A",E5401*INDEX(Map!$D$2:$D$86,MATCH(D5401,Map!$A$2:$A$86,0),0))</f>
        <v>N/A</v>
      </c>
      <c r="AA5401" t="str">
        <f>INDEX(Map!$E$2:$E$86,MATCH(D5401,Map!$A$2:$A$86,0),0)</f>
        <v>SCCT</v>
      </c>
    </row>
    <row r="5402" spans="1:27" x14ac:dyDescent="0.25">
      <c r="A5402" s="1" t="s">
        <v>123</v>
      </c>
      <c r="B5402" s="1" t="s">
        <v>111</v>
      </c>
      <c r="C5402" s="1">
        <v>25</v>
      </c>
      <c r="D5402" s="1" t="s">
        <v>47</v>
      </c>
      <c r="E5402" s="1">
        <v>0</v>
      </c>
      <c r="F5402" s="1">
        <v>0</v>
      </c>
      <c r="G5402" s="1">
        <v>0</v>
      </c>
      <c r="H5402" s="1">
        <v>0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S5402" s="1">
        <v>0</v>
      </c>
      <c r="T5402" s="1">
        <v>0</v>
      </c>
      <c r="U5402" s="3" t="str">
        <f t="shared" si="84"/>
        <v>2017Plan</v>
      </c>
      <c r="V5402" s="2">
        <f>DATE(A5402,INDEX(Map!$H$1:$H$12,MATCH(B5402,Map!$G$1:$G$12,0),0),1)</f>
        <v>44317</v>
      </c>
      <c r="W5402" t="str">
        <f>IF(AND(V5402&gt;=Map!$K$2,V5402&lt;=Map!$L$2),"Base",IF(AND(V5402&gt;=Map!$K$3,V5402&lt;=Map!$L$3),"Fcst","N/A"))</f>
        <v>N/A</v>
      </c>
      <c r="X5402" t="str">
        <f>INDEX(Map!$B$2:$B$86,MATCH(D5402,Map!$A$2:$A$86,0),0)</f>
        <v>Brown 10</v>
      </c>
      <c r="Y5402" s="7">
        <f>IF(INDEX(Map!$C$2:$C$86,MATCH(D5402,Map!$A$2:$A$86,0),0)="","N/A",E5402*INDEX(Map!$C$2:$C$86,MATCH(D5402,Map!$A$2:$A$86,0),0))</f>
        <v>0</v>
      </c>
      <c r="Z5402" s="7" t="str">
        <f>IF(INDEX(Map!$D$2:$D$86,MATCH(D5402,Map!$A$2:$A$86,0),0)="","N/A",E5402*INDEX(Map!$D$2:$D$86,MATCH(D5402,Map!$A$2:$A$86,0),0))</f>
        <v>N/A</v>
      </c>
      <c r="AA5402" t="str">
        <f>INDEX(Map!$E$2:$E$86,MATCH(D5402,Map!$A$2:$A$86,0),0)</f>
        <v>SCCT</v>
      </c>
    </row>
    <row r="5403" spans="1:27" x14ac:dyDescent="0.25">
      <c r="A5403" s="1" t="s">
        <v>123</v>
      </c>
      <c r="B5403" s="1" t="s">
        <v>111</v>
      </c>
      <c r="C5403" s="1">
        <v>26</v>
      </c>
      <c r="D5403" s="1" t="s">
        <v>48</v>
      </c>
      <c r="E5403" s="1">
        <v>0</v>
      </c>
      <c r="F5403" s="1">
        <v>0</v>
      </c>
      <c r="G5403" s="1">
        <v>0</v>
      </c>
      <c r="H5403" s="1">
        <v>0</v>
      </c>
      <c r="I5403" s="1">
        <v>0</v>
      </c>
      <c r="J5403" s="1">
        <v>0</v>
      </c>
      <c r="K5403" s="1">
        <v>0</v>
      </c>
      <c r="L5403" s="1">
        <v>0</v>
      </c>
      <c r="M5403" s="1">
        <v>0</v>
      </c>
      <c r="N5403" s="1">
        <v>0</v>
      </c>
      <c r="O5403" s="1">
        <v>0</v>
      </c>
      <c r="P5403" s="1">
        <v>0</v>
      </c>
      <c r="Q5403" s="1">
        <v>0</v>
      </c>
      <c r="R5403" s="1">
        <v>0</v>
      </c>
      <c r="S5403" s="1">
        <v>0</v>
      </c>
      <c r="T5403" s="1">
        <v>0</v>
      </c>
      <c r="U5403" s="3" t="str">
        <f t="shared" si="84"/>
        <v>2017Plan</v>
      </c>
      <c r="V5403" s="2">
        <f>DATE(A5403,INDEX(Map!$H$1:$H$12,MATCH(B5403,Map!$G$1:$G$12,0),0),1)</f>
        <v>44317</v>
      </c>
      <c r="W5403" t="str">
        <f>IF(AND(V5403&gt;=Map!$K$2,V5403&lt;=Map!$L$2),"Base",IF(AND(V5403&gt;=Map!$K$3,V5403&lt;=Map!$L$3),"Fcst","N/A"))</f>
        <v>N/A</v>
      </c>
      <c r="X5403" t="str">
        <f>INDEX(Map!$B$2:$B$86,MATCH(D5403,Map!$A$2:$A$86,0),0)</f>
        <v>Brown 11</v>
      </c>
      <c r="Y5403" s="7">
        <f>IF(INDEX(Map!$C$2:$C$86,MATCH(D5403,Map!$A$2:$A$86,0),0)="","N/A",E5403*INDEX(Map!$C$2:$C$86,MATCH(D5403,Map!$A$2:$A$86,0),0))</f>
        <v>0</v>
      </c>
      <c r="Z5403" s="7" t="str">
        <f>IF(INDEX(Map!$D$2:$D$86,MATCH(D5403,Map!$A$2:$A$86,0),0)="","N/A",E5403*INDEX(Map!$D$2:$D$86,MATCH(D5403,Map!$A$2:$A$86,0),0))</f>
        <v>N/A</v>
      </c>
      <c r="AA5403" t="str">
        <f>INDEX(Map!$E$2:$E$86,MATCH(D5403,Map!$A$2:$A$86,0),0)</f>
        <v>SCCT</v>
      </c>
    </row>
    <row r="5404" spans="1:27" x14ac:dyDescent="0.25">
      <c r="A5404" s="1" t="s">
        <v>123</v>
      </c>
      <c r="B5404" s="1" t="s">
        <v>111</v>
      </c>
      <c r="C5404" s="1">
        <v>27</v>
      </c>
      <c r="D5404" s="1" t="s">
        <v>49</v>
      </c>
      <c r="E5404" s="1">
        <v>0</v>
      </c>
      <c r="F5404" s="1">
        <v>0</v>
      </c>
      <c r="G5404" s="1">
        <v>0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">
        <v>0</v>
      </c>
      <c r="O5404" s="1">
        <v>0</v>
      </c>
      <c r="P5404" s="1">
        <v>0</v>
      </c>
      <c r="Q5404" s="1">
        <v>0</v>
      </c>
      <c r="R5404" s="1">
        <v>0</v>
      </c>
      <c r="S5404" s="1">
        <v>0</v>
      </c>
      <c r="T5404" s="1">
        <v>0</v>
      </c>
      <c r="U5404" s="3" t="str">
        <f t="shared" si="84"/>
        <v>2017Plan</v>
      </c>
      <c r="V5404" s="2">
        <f>DATE(A5404,INDEX(Map!$H$1:$H$12,MATCH(B5404,Map!$G$1:$G$12,0),0),1)</f>
        <v>44317</v>
      </c>
      <c r="W5404" t="str">
        <f>IF(AND(V5404&gt;=Map!$K$2,V5404&lt;=Map!$L$2),"Base",IF(AND(V5404&gt;=Map!$K$3,V5404&lt;=Map!$L$3),"Fcst","N/A"))</f>
        <v>N/A</v>
      </c>
      <c r="X5404" t="str">
        <f>INDEX(Map!$B$2:$B$86,MATCH(D5404,Map!$A$2:$A$86,0),0)</f>
        <v>Brown 11</v>
      </c>
      <c r="Y5404" s="7">
        <f>IF(INDEX(Map!$C$2:$C$86,MATCH(D5404,Map!$A$2:$A$86,0),0)="","N/A",E5404*INDEX(Map!$C$2:$C$86,MATCH(D5404,Map!$A$2:$A$86,0),0))</f>
        <v>0</v>
      </c>
      <c r="Z5404" s="7" t="str">
        <f>IF(INDEX(Map!$D$2:$D$86,MATCH(D5404,Map!$A$2:$A$86,0),0)="","N/A",E5404*INDEX(Map!$D$2:$D$86,MATCH(D5404,Map!$A$2:$A$86,0),0))</f>
        <v>N/A</v>
      </c>
      <c r="AA5404" t="str">
        <f>INDEX(Map!$E$2:$E$86,MATCH(D5404,Map!$A$2:$A$86,0),0)</f>
        <v>SCCT</v>
      </c>
    </row>
    <row r="5405" spans="1:27" x14ac:dyDescent="0.25">
      <c r="A5405" s="1" t="s">
        <v>123</v>
      </c>
      <c r="B5405" s="1" t="s">
        <v>111</v>
      </c>
      <c r="C5405" s="1">
        <v>28</v>
      </c>
      <c r="D5405" s="1" t="s">
        <v>50</v>
      </c>
      <c r="E5405" s="1">
        <v>5.8</v>
      </c>
      <c r="F5405" s="1">
        <v>0</v>
      </c>
      <c r="G5405" s="1">
        <v>4.9000000000000004</v>
      </c>
      <c r="H5405" s="1">
        <v>7</v>
      </c>
      <c r="I5405" s="1">
        <v>67.599999999999994</v>
      </c>
      <c r="J5405" s="1">
        <v>11626</v>
      </c>
      <c r="K5405" s="1">
        <v>52</v>
      </c>
      <c r="L5405" s="1">
        <v>384.9</v>
      </c>
      <c r="M5405" s="1">
        <v>260</v>
      </c>
      <c r="N5405" s="1">
        <v>0</v>
      </c>
      <c r="O5405" s="1">
        <v>1</v>
      </c>
      <c r="P5405" s="1">
        <v>0</v>
      </c>
      <c r="Q5405" s="1">
        <v>0</v>
      </c>
      <c r="R5405" s="1">
        <v>44.75</v>
      </c>
      <c r="S5405" s="1">
        <v>44.96</v>
      </c>
      <c r="T5405" s="1">
        <v>261</v>
      </c>
      <c r="U5405" s="3" t="str">
        <f t="shared" si="84"/>
        <v>2017Plan</v>
      </c>
      <c r="V5405" s="2">
        <f>DATE(A5405,INDEX(Map!$H$1:$H$12,MATCH(B5405,Map!$G$1:$G$12,0),0),1)</f>
        <v>44317</v>
      </c>
      <c r="W5405" t="str">
        <f>IF(AND(V5405&gt;=Map!$K$2,V5405&lt;=Map!$L$2),"Base",IF(AND(V5405&gt;=Map!$K$3,V5405&lt;=Map!$L$3),"Fcst","N/A"))</f>
        <v>N/A</v>
      </c>
      <c r="X5405" t="str">
        <f>INDEX(Map!$B$2:$B$86,MATCH(D5405,Map!$A$2:$A$86,0),0)</f>
        <v>Paddys Run 13</v>
      </c>
      <c r="Y5405" s="7">
        <f>IF(INDEX(Map!$C$2:$C$86,MATCH(D5405,Map!$A$2:$A$86,0),0)="","N/A",E5405*INDEX(Map!$C$2:$C$86,MATCH(D5405,Map!$A$2:$A$86,0),0))</f>
        <v>2.726</v>
      </c>
      <c r="Z5405" s="7">
        <f>IF(INDEX(Map!$D$2:$D$86,MATCH(D5405,Map!$A$2:$A$86,0),0)="","N/A",E5405*INDEX(Map!$D$2:$D$86,MATCH(D5405,Map!$A$2:$A$86,0),0))</f>
        <v>3.0739999999999998</v>
      </c>
      <c r="AA5405" t="str">
        <f>INDEX(Map!$E$2:$E$86,MATCH(D5405,Map!$A$2:$A$86,0),0)</f>
        <v>SCCT</v>
      </c>
    </row>
    <row r="5406" spans="1:27" x14ac:dyDescent="0.25">
      <c r="A5406" s="1" t="s">
        <v>123</v>
      </c>
      <c r="B5406" s="1" t="s">
        <v>111</v>
      </c>
      <c r="C5406" s="1">
        <v>29</v>
      </c>
      <c r="D5406" s="1" t="s">
        <v>51</v>
      </c>
      <c r="E5406" s="1">
        <v>6</v>
      </c>
      <c r="F5406" s="1">
        <v>0</v>
      </c>
      <c r="G5406" s="1">
        <v>4.8</v>
      </c>
      <c r="H5406" s="1">
        <v>9</v>
      </c>
      <c r="I5406" s="1">
        <v>70.599999999999994</v>
      </c>
      <c r="J5406" s="1">
        <v>11671</v>
      </c>
      <c r="K5406" s="1">
        <v>50</v>
      </c>
      <c r="L5406" s="1">
        <v>385</v>
      </c>
      <c r="M5406" s="1">
        <v>272</v>
      </c>
      <c r="N5406" s="1">
        <v>0</v>
      </c>
      <c r="O5406" s="1">
        <v>2</v>
      </c>
      <c r="P5406" s="1">
        <v>0</v>
      </c>
      <c r="Q5406" s="1">
        <v>0</v>
      </c>
      <c r="R5406" s="1">
        <v>44.93</v>
      </c>
      <c r="S5406" s="1">
        <v>45.18</v>
      </c>
      <c r="T5406" s="1">
        <v>273</v>
      </c>
      <c r="U5406" s="3" t="str">
        <f t="shared" si="84"/>
        <v>2017Plan</v>
      </c>
      <c r="V5406" s="2">
        <f>DATE(A5406,INDEX(Map!$H$1:$H$12,MATCH(B5406,Map!$G$1:$G$12,0),0),1)</f>
        <v>44317</v>
      </c>
      <c r="W5406" t="str">
        <f>IF(AND(V5406&gt;=Map!$K$2,V5406&lt;=Map!$L$2),"Base",IF(AND(V5406&gt;=Map!$K$3,V5406&lt;=Map!$L$3),"Fcst","N/A"))</f>
        <v>N/A</v>
      </c>
      <c r="X5406" t="str">
        <f>INDEX(Map!$B$2:$B$86,MATCH(D5406,Map!$A$2:$A$86,0),0)</f>
        <v>Trimble Co 05</v>
      </c>
      <c r="Y5406" s="7">
        <f>IF(INDEX(Map!$C$2:$C$86,MATCH(D5406,Map!$A$2:$A$86,0),0)="","N/A",E5406*INDEX(Map!$C$2:$C$86,MATCH(D5406,Map!$A$2:$A$86,0),0))</f>
        <v>4.26</v>
      </c>
      <c r="Z5406" s="7">
        <f>IF(INDEX(Map!$D$2:$D$86,MATCH(D5406,Map!$A$2:$A$86,0),0)="","N/A",E5406*INDEX(Map!$D$2:$D$86,MATCH(D5406,Map!$A$2:$A$86,0),0))</f>
        <v>1.7399999999999998</v>
      </c>
      <c r="AA5406" t="str">
        <f>INDEX(Map!$E$2:$E$86,MATCH(D5406,Map!$A$2:$A$86,0),0)</f>
        <v>SCCT</v>
      </c>
    </row>
    <row r="5407" spans="1:27" x14ac:dyDescent="0.25">
      <c r="A5407" s="1" t="s">
        <v>123</v>
      </c>
      <c r="B5407" s="1" t="s">
        <v>111</v>
      </c>
      <c r="C5407" s="1">
        <v>30</v>
      </c>
      <c r="D5407" s="1" t="s">
        <v>52</v>
      </c>
      <c r="E5407" s="1">
        <v>4.2</v>
      </c>
      <c r="F5407" s="1">
        <v>0</v>
      </c>
      <c r="G5407" s="1">
        <v>3.4</v>
      </c>
      <c r="H5407" s="1">
        <v>5</v>
      </c>
      <c r="I5407" s="1">
        <v>48.9</v>
      </c>
      <c r="J5407" s="1">
        <v>11538</v>
      </c>
      <c r="K5407" s="1">
        <v>34</v>
      </c>
      <c r="L5407" s="1">
        <v>385</v>
      </c>
      <c r="M5407" s="1">
        <v>188</v>
      </c>
      <c r="N5407" s="1">
        <v>0</v>
      </c>
      <c r="O5407" s="1">
        <v>1</v>
      </c>
      <c r="P5407" s="1">
        <v>0</v>
      </c>
      <c r="Q5407" s="1">
        <v>0</v>
      </c>
      <c r="R5407" s="1">
        <v>44.42</v>
      </c>
      <c r="S5407" s="1">
        <v>44.62</v>
      </c>
      <c r="T5407" s="1">
        <v>189</v>
      </c>
      <c r="U5407" s="3" t="str">
        <f t="shared" si="84"/>
        <v>2017Plan</v>
      </c>
      <c r="V5407" s="2">
        <f>DATE(A5407,INDEX(Map!$H$1:$H$12,MATCH(B5407,Map!$G$1:$G$12,0),0),1)</f>
        <v>44317</v>
      </c>
      <c r="W5407" t="str">
        <f>IF(AND(V5407&gt;=Map!$K$2,V5407&lt;=Map!$L$2),"Base",IF(AND(V5407&gt;=Map!$K$3,V5407&lt;=Map!$L$3),"Fcst","N/A"))</f>
        <v>N/A</v>
      </c>
      <c r="X5407" t="str">
        <f>INDEX(Map!$B$2:$B$86,MATCH(D5407,Map!$A$2:$A$86,0),0)</f>
        <v>Trimble Co 06</v>
      </c>
      <c r="Y5407" s="7">
        <f>IF(INDEX(Map!$C$2:$C$86,MATCH(D5407,Map!$A$2:$A$86,0),0)="","N/A",E5407*INDEX(Map!$C$2:$C$86,MATCH(D5407,Map!$A$2:$A$86,0),0))</f>
        <v>2.9819999999999998</v>
      </c>
      <c r="Z5407" s="7">
        <f>IF(INDEX(Map!$D$2:$D$86,MATCH(D5407,Map!$A$2:$A$86,0),0)="","N/A",E5407*INDEX(Map!$D$2:$D$86,MATCH(D5407,Map!$A$2:$A$86,0),0))</f>
        <v>1.218</v>
      </c>
      <c r="AA5407" t="str">
        <f>INDEX(Map!$E$2:$E$86,MATCH(D5407,Map!$A$2:$A$86,0),0)</f>
        <v>SCCT</v>
      </c>
    </row>
    <row r="5408" spans="1:27" x14ac:dyDescent="0.25">
      <c r="A5408" s="1" t="s">
        <v>123</v>
      </c>
      <c r="B5408" s="1" t="s">
        <v>111</v>
      </c>
      <c r="C5408" s="1">
        <v>31</v>
      </c>
      <c r="D5408" s="1" t="s">
        <v>53</v>
      </c>
      <c r="E5408" s="1">
        <v>3.3</v>
      </c>
      <c r="F5408" s="1">
        <v>0</v>
      </c>
      <c r="G5408" s="1">
        <v>2.7</v>
      </c>
      <c r="H5408" s="1">
        <v>6</v>
      </c>
      <c r="I5408" s="1">
        <v>38.200000000000003</v>
      </c>
      <c r="J5408" s="1">
        <v>11394</v>
      </c>
      <c r="K5408" s="1">
        <v>26</v>
      </c>
      <c r="L5408" s="1">
        <v>385</v>
      </c>
      <c r="M5408" s="1">
        <v>147</v>
      </c>
      <c r="N5408" s="1">
        <v>0</v>
      </c>
      <c r="O5408" s="1">
        <v>1</v>
      </c>
      <c r="P5408" s="1">
        <v>0</v>
      </c>
      <c r="Q5408" s="1">
        <v>0</v>
      </c>
      <c r="R5408" s="1">
        <v>43.86</v>
      </c>
      <c r="S5408" s="1">
        <v>44.17</v>
      </c>
      <c r="T5408" s="1">
        <v>148</v>
      </c>
      <c r="U5408" s="3" t="str">
        <f t="shared" si="84"/>
        <v>2017Plan</v>
      </c>
      <c r="V5408" s="2">
        <f>DATE(A5408,INDEX(Map!$H$1:$H$12,MATCH(B5408,Map!$G$1:$G$12,0),0),1)</f>
        <v>44317</v>
      </c>
      <c r="W5408" t="str">
        <f>IF(AND(V5408&gt;=Map!$K$2,V5408&lt;=Map!$L$2),"Base",IF(AND(V5408&gt;=Map!$K$3,V5408&lt;=Map!$L$3),"Fcst","N/A"))</f>
        <v>N/A</v>
      </c>
      <c r="X5408" t="str">
        <f>INDEX(Map!$B$2:$B$86,MATCH(D5408,Map!$A$2:$A$86,0),0)</f>
        <v>Trimble Co 07</v>
      </c>
      <c r="Y5408" s="7">
        <f>IF(INDEX(Map!$C$2:$C$86,MATCH(D5408,Map!$A$2:$A$86,0),0)="","N/A",E5408*INDEX(Map!$C$2:$C$86,MATCH(D5408,Map!$A$2:$A$86,0),0))</f>
        <v>2.0789999999999997</v>
      </c>
      <c r="Z5408" s="7">
        <f>IF(INDEX(Map!$D$2:$D$86,MATCH(D5408,Map!$A$2:$A$86,0),0)="","N/A",E5408*INDEX(Map!$D$2:$D$86,MATCH(D5408,Map!$A$2:$A$86,0),0))</f>
        <v>1.2209999999999999</v>
      </c>
      <c r="AA5408" t="str">
        <f>INDEX(Map!$E$2:$E$86,MATCH(D5408,Map!$A$2:$A$86,0),0)</f>
        <v>SCCT</v>
      </c>
    </row>
    <row r="5409" spans="1:27" x14ac:dyDescent="0.25">
      <c r="A5409" s="1" t="s">
        <v>123</v>
      </c>
      <c r="B5409" s="1" t="s">
        <v>111</v>
      </c>
      <c r="C5409" s="1">
        <v>32</v>
      </c>
      <c r="D5409" s="1" t="s">
        <v>54</v>
      </c>
      <c r="E5409" s="1">
        <v>0</v>
      </c>
      <c r="F5409" s="1">
        <v>0</v>
      </c>
      <c r="G5409" s="1">
        <v>0</v>
      </c>
      <c r="H5409" s="1">
        <v>0</v>
      </c>
      <c r="I5409" s="1">
        <v>0</v>
      </c>
      <c r="J5409" s="1">
        <v>0</v>
      </c>
      <c r="K5409" s="1">
        <v>0</v>
      </c>
      <c r="L5409" s="1">
        <v>0</v>
      </c>
      <c r="M5409" s="1">
        <v>0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S5409" s="1">
        <v>0</v>
      </c>
      <c r="T5409" s="1">
        <v>0</v>
      </c>
      <c r="U5409" s="3" t="str">
        <f t="shared" si="84"/>
        <v>2017Plan</v>
      </c>
      <c r="V5409" s="2">
        <f>DATE(A5409,INDEX(Map!$H$1:$H$12,MATCH(B5409,Map!$G$1:$G$12,0),0),1)</f>
        <v>44317</v>
      </c>
      <c r="W5409" t="str">
        <f>IF(AND(V5409&gt;=Map!$K$2,V5409&lt;=Map!$L$2),"Base",IF(AND(V5409&gt;=Map!$K$3,V5409&lt;=Map!$L$3),"Fcst","N/A"))</f>
        <v>N/A</v>
      </c>
      <c r="X5409" t="str">
        <f>INDEX(Map!$B$2:$B$86,MATCH(D5409,Map!$A$2:$A$86,0),0)</f>
        <v>Trimble Co 08</v>
      </c>
      <c r="Y5409" s="7">
        <f>IF(INDEX(Map!$C$2:$C$86,MATCH(D5409,Map!$A$2:$A$86,0),0)="","N/A",E5409*INDEX(Map!$C$2:$C$86,MATCH(D5409,Map!$A$2:$A$86,0),0))</f>
        <v>0</v>
      </c>
      <c r="Z5409" s="7">
        <f>IF(INDEX(Map!$D$2:$D$86,MATCH(D5409,Map!$A$2:$A$86,0),0)="","N/A",E5409*INDEX(Map!$D$2:$D$86,MATCH(D5409,Map!$A$2:$A$86,0),0))</f>
        <v>0</v>
      </c>
      <c r="AA5409" t="str">
        <f>INDEX(Map!$E$2:$E$86,MATCH(D5409,Map!$A$2:$A$86,0),0)</f>
        <v>SCCT</v>
      </c>
    </row>
    <row r="5410" spans="1:27" x14ac:dyDescent="0.25">
      <c r="A5410" s="1" t="s">
        <v>123</v>
      </c>
      <c r="B5410" s="1" t="s">
        <v>111</v>
      </c>
      <c r="C5410" s="1">
        <v>33</v>
      </c>
      <c r="D5410" s="1" t="s">
        <v>55</v>
      </c>
      <c r="E5410" s="1">
        <v>2.4</v>
      </c>
      <c r="F5410" s="1">
        <v>0</v>
      </c>
      <c r="G5410" s="1">
        <v>1.9</v>
      </c>
      <c r="H5410" s="1">
        <v>5</v>
      </c>
      <c r="I5410" s="1">
        <v>27.8</v>
      </c>
      <c r="J5410" s="1">
        <v>11414</v>
      </c>
      <c r="K5410" s="1">
        <v>19</v>
      </c>
      <c r="L5410" s="1">
        <v>384.9</v>
      </c>
      <c r="M5410" s="1">
        <v>107</v>
      </c>
      <c r="N5410" s="1">
        <v>0</v>
      </c>
      <c r="O5410" s="1">
        <v>1</v>
      </c>
      <c r="P5410" s="1">
        <v>0</v>
      </c>
      <c r="Q5410" s="1">
        <v>0</v>
      </c>
      <c r="R5410" s="1">
        <v>43.94</v>
      </c>
      <c r="S5410" s="1">
        <v>44.28</v>
      </c>
      <c r="T5410" s="1">
        <v>108</v>
      </c>
      <c r="U5410" s="3" t="str">
        <f t="shared" si="84"/>
        <v>2017Plan</v>
      </c>
      <c r="V5410" s="2">
        <f>DATE(A5410,INDEX(Map!$H$1:$H$12,MATCH(B5410,Map!$G$1:$G$12,0),0),1)</f>
        <v>44317</v>
      </c>
      <c r="W5410" t="str">
        <f>IF(AND(V5410&gt;=Map!$K$2,V5410&lt;=Map!$L$2),"Base",IF(AND(V5410&gt;=Map!$K$3,V5410&lt;=Map!$L$3),"Fcst","N/A"))</f>
        <v>N/A</v>
      </c>
      <c r="X5410" t="str">
        <f>INDEX(Map!$B$2:$B$86,MATCH(D5410,Map!$A$2:$A$86,0),0)</f>
        <v>Trimble Co 09</v>
      </c>
      <c r="Y5410" s="7">
        <f>IF(INDEX(Map!$C$2:$C$86,MATCH(D5410,Map!$A$2:$A$86,0),0)="","N/A",E5410*INDEX(Map!$C$2:$C$86,MATCH(D5410,Map!$A$2:$A$86,0),0))</f>
        <v>1.512</v>
      </c>
      <c r="Z5410" s="7">
        <f>IF(INDEX(Map!$D$2:$D$86,MATCH(D5410,Map!$A$2:$A$86,0),0)="","N/A",E5410*INDEX(Map!$D$2:$D$86,MATCH(D5410,Map!$A$2:$A$86,0),0))</f>
        <v>0.88800000000000001</v>
      </c>
      <c r="AA5410" t="str">
        <f>INDEX(Map!$E$2:$E$86,MATCH(D5410,Map!$A$2:$A$86,0),0)</f>
        <v>SCCT</v>
      </c>
    </row>
    <row r="5411" spans="1:27" x14ac:dyDescent="0.25">
      <c r="A5411" s="1" t="s">
        <v>123</v>
      </c>
      <c r="B5411" s="1" t="s">
        <v>111</v>
      </c>
      <c r="C5411" s="1">
        <v>34</v>
      </c>
      <c r="D5411" s="1" t="s">
        <v>56</v>
      </c>
      <c r="E5411" s="1">
        <v>0</v>
      </c>
      <c r="F5411" s="1">
        <v>0</v>
      </c>
      <c r="G5411" s="1">
        <v>0</v>
      </c>
      <c r="H5411" s="1">
        <v>0</v>
      </c>
      <c r="I5411" s="1">
        <v>0</v>
      </c>
      <c r="J5411" s="1">
        <v>0</v>
      </c>
      <c r="K5411" s="1">
        <v>0</v>
      </c>
      <c r="L5411" s="1">
        <v>0</v>
      </c>
      <c r="M5411" s="1">
        <v>0</v>
      </c>
      <c r="N5411" s="1">
        <v>0</v>
      </c>
      <c r="O5411" s="1">
        <v>0</v>
      </c>
      <c r="P5411" s="1">
        <v>0</v>
      </c>
      <c r="Q5411" s="1">
        <v>0</v>
      </c>
      <c r="R5411" s="1">
        <v>0</v>
      </c>
      <c r="S5411" s="1">
        <v>0</v>
      </c>
      <c r="T5411" s="1">
        <v>0</v>
      </c>
      <c r="U5411" s="3" t="str">
        <f t="shared" si="84"/>
        <v>2017Plan</v>
      </c>
      <c r="V5411" s="2">
        <f>DATE(A5411,INDEX(Map!$H$1:$H$12,MATCH(B5411,Map!$G$1:$G$12,0),0),1)</f>
        <v>44317</v>
      </c>
      <c r="W5411" t="str">
        <f>IF(AND(V5411&gt;=Map!$K$2,V5411&lt;=Map!$L$2),"Base",IF(AND(V5411&gt;=Map!$K$3,V5411&lt;=Map!$L$3),"Fcst","N/A"))</f>
        <v>N/A</v>
      </c>
      <c r="X5411" t="str">
        <f>INDEX(Map!$B$2:$B$86,MATCH(D5411,Map!$A$2:$A$86,0),0)</f>
        <v>Trimble Co 10</v>
      </c>
      <c r="Y5411" s="7">
        <f>IF(INDEX(Map!$C$2:$C$86,MATCH(D5411,Map!$A$2:$A$86,0),0)="","N/A",E5411*INDEX(Map!$C$2:$C$86,MATCH(D5411,Map!$A$2:$A$86,0),0))</f>
        <v>0</v>
      </c>
      <c r="Z5411" s="7">
        <f>IF(INDEX(Map!$D$2:$D$86,MATCH(D5411,Map!$A$2:$A$86,0),0)="","N/A",E5411*INDEX(Map!$D$2:$D$86,MATCH(D5411,Map!$A$2:$A$86,0),0))</f>
        <v>0</v>
      </c>
      <c r="AA5411" t="str">
        <f>INDEX(Map!$E$2:$E$86,MATCH(D5411,Map!$A$2:$A$86,0),0)</f>
        <v>SCCT</v>
      </c>
    </row>
    <row r="5412" spans="1:27" x14ac:dyDescent="0.25">
      <c r="A5412" s="1" t="s">
        <v>123</v>
      </c>
      <c r="B5412" s="1" t="s">
        <v>111</v>
      </c>
      <c r="C5412" s="1">
        <v>35</v>
      </c>
      <c r="D5412" s="1" t="s">
        <v>57</v>
      </c>
      <c r="E5412" s="1">
        <v>0</v>
      </c>
      <c r="F5412" s="1">
        <v>0</v>
      </c>
      <c r="G5412" s="1">
        <v>0</v>
      </c>
      <c r="H5412" s="1">
        <v>0</v>
      </c>
      <c r="I5412" s="1">
        <v>0</v>
      </c>
      <c r="J5412" s="1">
        <v>0</v>
      </c>
      <c r="K5412" s="1">
        <v>0</v>
      </c>
      <c r="L5412" s="1">
        <v>0</v>
      </c>
      <c r="M5412" s="1">
        <v>0</v>
      </c>
      <c r="N5412" s="1">
        <v>0</v>
      </c>
      <c r="O5412" s="1">
        <v>0</v>
      </c>
      <c r="P5412" s="1">
        <v>0</v>
      </c>
      <c r="Q5412" s="1">
        <v>0</v>
      </c>
      <c r="R5412" s="1">
        <v>0</v>
      </c>
      <c r="S5412" s="1">
        <v>0</v>
      </c>
      <c r="T5412" s="1">
        <v>0</v>
      </c>
      <c r="U5412" s="3" t="str">
        <f t="shared" si="84"/>
        <v>2017Plan</v>
      </c>
      <c r="V5412" s="2">
        <f>DATE(A5412,INDEX(Map!$H$1:$H$12,MATCH(B5412,Map!$G$1:$G$12,0),0),1)</f>
        <v>44317</v>
      </c>
      <c r="W5412" t="str">
        <f>IF(AND(V5412&gt;=Map!$K$2,V5412&lt;=Map!$L$2),"Base",IF(AND(V5412&gt;=Map!$K$3,V5412&lt;=Map!$L$3),"Fcst","N/A"))</f>
        <v>N/A</v>
      </c>
      <c r="X5412" t="str">
        <f>INDEX(Map!$B$2:$B$86,MATCH(D5412,Map!$A$2:$A$86,0),0)</f>
        <v>Cane Run 11</v>
      </c>
      <c r="Y5412" s="7" t="str">
        <f>IF(INDEX(Map!$C$2:$C$86,MATCH(D5412,Map!$A$2:$A$86,0),0)="","N/A",E5412*INDEX(Map!$C$2:$C$86,MATCH(D5412,Map!$A$2:$A$86,0),0))</f>
        <v>N/A</v>
      </c>
      <c r="Z5412" s="7">
        <f>IF(INDEX(Map!$D$2:$D$86,MATCH(D5412,Map!$A$2:$A$86,0),0)="","N/A",E5412*INDEX(Map!$D$2:$D$86,MATCH(D5412,Map!$A$2:$A$86,0),0))</f>
        <v>0</v>
      </c>
      <c r="AA5412" t="str">
        <f>INDEX(Map!$E$2:$E$86,MATCH(D5412,Map!$A$2:$A$86,0),0)</f>
        <v>SCCT</v>
      </c>
    </row>
    <row r="5413" spans="1:27" x14ac:dyDescent="0.25">
      <c r="A5413" s="1" t="s">
        <v>123</v>
      </c>
      <c r="B5413" s="1" t="s">
        <v>111</v>
      </c>
      <c r="C5413" s="1">
        <v>36</v>
      </c>
      <c r="D5413" s="1" t="s">
        <v>58</v>
      </c>
      <c r="E5413" s="1">
        <v>0</v>
      </c>
      <c r="F5413" s="1">
        <v>0</v>
      </c>
      <c r="G5413" s="1">
        <v>0</v>
      </c>
      <c r="H5413" s="1">
        <v>0</v>
      </c>
      <c r="I5413" s="1">
        <v>0</v>
      </c>
      <c r="J5413" s="1">
        <v>0</v>
      </c>
      <c r="K5413" s="1">
        <v>0</v>
      </c>
      <c r="L5413" s="1">
        <v>0</v>
      </c>
      <c r="M5413" s="1">
        <v>0</v>
      </c>
      <c r="N5413" s="1">
        <v>0</v>
      </c>
      <c r="O5413" s="1">
        <v>0</v>
      </c>
      <c r="P5413" s="1">
        <v>0</v>
      </c>
      <c r="Q5413" s="1">
        <v>0</v>
      </c>
      <c r="R5413" s="1">
        <v>0</v>
      </c>
      <c r="S5413" s="1">
        <v>0</v>
      </c>
      <c r="T5413" s="1">
        <v>0</v>
      </c>
      <c r="U5413" s="3" t="str">
        <f t="shared" si="84"/>
        <v>2017Plan</v>
      </c>
      <c r="V5413" s="2">
        <f>DATE(A5413,INDEX(Map!$H$1:$H$12,MATCH(B5413,Map!$G$1:$G$12,0),0),1)</f>
        <v>44317</v>
      </c>
      <c r="W5413" t="str">
        <f>IF(AND(V5413&gt;=Map!$K$2,V5413&lt;=Map!$L$2),"Base",IF(AND(V5413&gt;=Map!$K$3,V5413&lt;=Map!$L$3),"Fcst","N/A"))</f>
        <v>N/A</v>
      </c>
      <c r="X5413" t="str">
        <f>INDEX(Map!$B$2:$B$86,MATCH(D5413,Map!$A$2:$A$86,0),0)</f>
        <v>Haefling</v>
      </c>
      <c r="Y5413" s="7">
        <f>IF(INDEX(Map!$C$2:$C$86,MATCH(D5413,Map!$A$2:$A$86,0),0)="","N/A",E5413*INDEX(Map!$C$2:$C$86,MATCH(D5413,Map!$A$2:$A$86,0),0))</f>
        <v>0</v>
      </c>
      <c r="Z5413" s="7" t="str">
        <f>IF(INDEX(Map!$D$2:$D$86,MATCH(D5413,Map!$A$2:$A$86,0),0)="","N/A",E5413*INDEX(Map!$D$2:$D$86,MATCH(D5413,Map!$A$2:$A$86,0),0))</f>
        <v>N/A</v>
      </c>
      <c r="AA5413" t="str">
        <f>INDEX(Map!$E$2:$E$86,MATCH(D5413,Map!$A$2:$A$86,0),0)</f>
        <v>SCCT</v>
      </c>
    </row>
    <row r="5414" spans="1:27" x14ac:dyDescent="0.25">
      <c r="A5414" s="1" t="s">
        <v>123</v>
      </c>
      <c r="B5414" s="1" t="s">
        <v>111</v>
      </c>
      <c r="C5414" s="1">
        <v>37</v>
      </c>
      <c r="D5414" s="1" t="s">
        <v>59</v>
      </c>
      <c r="E5414" s="1">
        <v>0</v>
      </c>
      <c r="F5414" s="1">
        <v>0</v>
      </c>
      <c r="G5414" s="1">
        <v>0</v>
      </c>
      <c r="H5414" s="1">
        <v>0</v>
      </c>
      <c r="I5414" s="1">
        <v>0</v>
      </c>
      <c r="J5414" s="1">
        <v>0</v>
      </c>
      <c r="K5414" s="1">
        <v>0</v>
      </c>
      <c r="L5414" s="1">
        <v>0</v>
      </c>
      <c r="M5414" s="1">
        <v>0</v>
      </c>
      <c r="N5414" s="1">
        <v>0</v>
      </c>
      <c r="O5414" s="1">
        <v>0</v>
      </c>
      <c r="P5414" s="1">
        <v>0</v>
      </c>
      <c r="Q5414" s="1">
        <v>0</v>
      </c>
      <c r="R5414" s="1">
        <v>0</v>
      </c>
      <c r="S5414" s="1">
        <v>0</v>
      </c>
      <c r="T5414" s="1">
        <v>0</v>
      </c>
      <c r="U5414" s="3" t="str">
        <f t="shared" si="84"/>
        <v>2017Plan</v>
      </c>
      <c r="V5414" s="2">
        <f>DATE(A5414,INDEX(Map!$H$1:$H$12,MATCH(B5414,Map!$G$1:$G$12,0),0),1)</f>
        <v>44317</v>
      </c>
      <c r="W5414" t="str">
        <f>IF(AND(V5414&gt;=Map!$K$2,V5414&lt;=Map!$L$2),"Base",IF(AND(V5414&gt;=Map!$K$3,V5414&lt;=Map!$L$3),"Fcst","N/A"))</f>
        <v>N/A</v>
      </c>
      <c r="X5414" t="str">
        <f>INDEX(Map!$B$2:$B$86,MATCH(D5414,Map!$A$2:$A$86,0),0)</f>
        <v>Paddys Run 11</v>
      </c>
      <c r="Y5414" s="7" t="str">
        <f>IF(INDEX(Map!$C$2:$C$86,MATCH(D5414,Map!$A$2:$A$86,0),0)="","N/A",E5414*INDEX(Map!$C$2:$C$86,MATCH(D5414,Map!$A$2:$A$86,0),0))</f>
        <v>N/A</v>
      </c>
      <c r="Z5414" s="7">
        <f>IF(INDEX(Map!$D$2:$D$86,MATCH(D5414,Map!$A$2:$A$86,0),0)="","N/A",E5414*INDEX(Map!$D$2:$D$86,MATCH(D5414,Map!$A$2:$A$86,0),0))</f>
        <v>0</v>
      </c>
      <c r="AA5414" t="str">
        <f>INDEX(Map!$E$2:$E$86,MATCH(D5414,Map!$A$2:$A$86,0),0)</f>
        <v>SCCT</v>
      </c>
    </row>
    <row r="5415" spans="1:27" x14ac:dyDescent="0.25">
      <c r="A5415" s="1" t="s">
        <v>123</v>
      </c>
      <c r="B5415" s="1" t="s">
        <v>111</v>
      </c>
      <c r="C5415" s="1">
        <v>38</v>
      </c>
      <c r="D5415" s="1" t="s">
        <v>60</v>
      </c>
      <c r="E5415" s="1">
        <v>0</v>
      </c>
      <c r="F5415" s="1">
        <v>0</v>
      </c>
      <c r="G5415" s="1">
        <v>0</v>
      </c>
      <c r="H5415" s="1">
        <v>0</v>
      </c>
      <c r="I5415" s="1">
        <v>0</v>
      </c>
      <c r="J5415" s="1">
        <v>0</v>
      </c>
      <c r="K5415" s="1">
        <v>0</v>
      </c>
      <c r="L5415" s="1">
        <v>0</v>
      </c>
      <c r="M5415" s="1">
        <v>0</v>
      </c>
      <c r="N5415" s="1">
        <v>0</v>
      </c>
      <c r="O5415" s="1">
        <v>0</v>
      </c>
      <c r="P5415" s="1">
        <v>0</v>
      </c>
      <c r="Q5415" s="1">
        <v>0</v>
      </c>
      <c r="R5415" s="1">
        <v>0</v>
      </c>
      <c r="S5415" s="1">
        <v>0</v>
      </c>
      <c r="T5415" s="1">
        <v>0</v>
      </c>
      <c r="U5415" s="3" t="str">
        <f t="shared" si="84"/>
        <v>2017Plan</v>
      </c>
      <c r="V5415" s="2">
        <f>DATE(A5415,INDEX(Map!$H$1:$H$12,MATCH(B5415,Map!$G$1:$G$12,0),0),1)</f>
        <v>44317</v>
      </c>
      <c r="W5415" t="str">
        <f>IF(AND(V5415&gt;=Map!$K$2,V5415&lt;=Map!$L$2),"Base",IF(AND(V5415&gt;=Map!$K$3,V5415&lt;=Map!$L$3),"Fcst","N/A"))</f>
        <v>N/A</v>
      </c>
      <c r="X5415" t="str">
        <f>INDEX(Map!$B$2:$B$86,MATCH(D5415,Map!$A$2:$A$86,0),0)</f>
        <v>Paddys Run 12</v>
      </c>
      <c r="Y5415" s="7" t="str">
        <f>IF(INDEX(Map!$C$2:$C$86,MATCH(D5415,Map!$A$2:$A$86,0),0)="","N/A",E5415*INDEX(Map!$C$2:$C$86,MATCH(D5415,Map!$A$2:$A$86,0),0))</f>
        <v>N/A</v>
      </c>
      <c r="Z5415" s="7">
        <f>IF(INDEX(Map!$D$2:$D$86,MATCH(D5415,Map!$A$2:$A$86,0),0)="","N/A",E5415*INDEX(Map!$D$2:$D$86,MATCH(D5415,Map!$A$2:$A$86,0),0))</f>
        <v>0</v>
      </c>
      <c r="AA5415" t="str">
        <f>INDEX(Map!$E$2:$E$86,MATCH(D5415,Map!$A$2:$A$86,0),0)</f>
        <v>SCCT</v>
      </c>
    </row>
    <row r="5416" spans="1:27" x14ac:dyDescent="0.25">
      <c r="A5416" s="1" t="s">
        <v>123</v>
      </c>
      <c r="B5416" s="1" t="s">
        <v>111</v>
      </c>
      <c r="C5416" s="1">
        <v>39</v>
      </c>
      <c r="D5416" s="1" t="s">
        <v>61</v>
      </c>
      <c r="E5416" s="1">
        <v>0</v>
      </c>
      <c r="F5416" s="1">
        <v>0</v>
      </c>
      <c r="G5416" s="1">
        <v>0</v>
      </c>
      <c r="H5416" s="1">
        <v>0</v>
      </c>
      <c r="I5416" s="1">
        <v>0</v>
      </c>
      <c r="J5416" s="1">
        <v>0</v>
      </c>
      <c r="K5416" s="1">
        <v>0</v>
      </c>
      <c r="L5416" s="1">
        <v>0</v>
      </c>
      <c r="M5416" s="1">
        <v>0</v>
      </c>
      <c r="N5416" s="1">
        <v>0</v>
      </c>
      <c r="O5416" s="1">
        <v>0</v>
      </c>
      <c r="P5416" s="1">
        <v>0</v>
      </c>
      <c r="Q5416" s="1">
        <v>0</v>
      </c>
      <c r="R5416" s="1">
        <v>0</v>
      </c>
      <c r="S5416" s="1">
        <v>0</v>
      </c>
      <c r="T5416" s="1">
        <v>0</v>
      </c>
      <c r="U5416" s="3" t="str">
        <f t="shared" si="84"/>
        <v>2017Plan</v>
      </c>
      <c r="V5416" s="2">
        <f>DATE(A5416,INDEX(Map!$H$1:$H$12,MATCH(B5416,Map!$G$1:$G$12,0),0),1)</f>
        <v>44317</v>
      </c>
      <c r="W5416" t="str">
        <f>IF(AND(V5416&gt;=Map!$K$2,V5416&lt;=Map!$L$2),"Base",IF(AND(V5416&gt;=Map!$K$3,V5416&lt;=Map!$L$3),"Fcst","N/A"))</f>
        <v>N/A</v>
      </c>
      <c r="X5416" t="str">
        <f>INDEX(Map!$B$2:$B$86,MATCH(D5416,Map!$A$2:$A$86,0),0)</f>
        <v>Zorn 1</v>
      </c>
      <c r="Y5416" s="7" t="str">
        <f>IF(INDEX(Map!$C$2:$C$86,MATCH(D5416,Map!$A$2:$A$86,0),0)="","N/A",E5416*INDEX(Map!$C$2:$C$86,MATCH(D5416,Map!$A$2:$A$86,0),0))</f>
        <v>N/A</v>
      </c>
      <c r="Z5416" s="7">
        <f>IF(INDEX(Map!$D$2:$D$86,MATCH(D5416,Map!$A$2:$A$86,0),0)="","N/A",E5416*INDEX(Map!$D$2:$D$86,MATCH(D5416,Map!$A$2:$A$86,0),0))</f>
        <v>0</v>
      </c>
      <c r="AA5416" t="str">
        <f>INDEX(Map!$E$2:$E$86,MATCH(D5416,Map!$A$2:$A$86,0),0)</f>
        <v>SCCT</v>
      </c>
    </row>
    <row r="5417" spans="1:27" x14ac:dyDescent="0.25">
      <c r="A5417" s="1" t="s">
        <v>123</v>
      </c>
      <c r="B5417" s="1" t="s">
        <v>111</v>
      </c>
      <c r="C5417" s="1">
        <v>40</v>
      </c>
      <c r="D5417" s="1" t="s">
        <v>62</v>
      </c>
      <c r="E5417" s="1">
        <v>5.9</v>
      </c>
      <c r="F5417" s="1">
        <v>0</v>
      </c>
      <c r="G5417" s="1">
        <v>25.1</v>
      </c>
      <c r="H5417" s="1">
        <v>22</v>
      </c>
      <c r="I5417" s="1" t="s">
        <v>63</v>
      </c>
      <c r="J5417" s="1" t="s">
        <v>63</v>
      </c>
      <c r="K5417" s="1">
        <v>191</v>
      </c>
      <c r="L5417" s="1">
        <v>0</v>
      </c>
      <c r="M5417" s="1">
        <v>0</v>
      </c>
      <c r="N5417" s="1" t="s">
        <v>63</v>
      </c>
      <c r="O5417" s="1">
        <v>0</v>
      </c>
      <c r="P5417" s="1">
        <v>0</v>
      </c>
      <c r="Q5417" s="1">
        <v>0</v>
      </c>
      <c r="R5417" s="1">
        <v>0</v>
      </c>
      <c r="S5417" s="1">
        <v>0</v>
      </c>
      <c r="T5417" s="1">
        <v>0</v>
      </c>
      <c r="U5417" s="3" t="str">
        <f t="shared" si="84"/>
        <v>2017Plan</v>
      </c>
      <c r="V5417" s="2">
        <f>DATE(A5417,INDEX(Map!$H$1:$H$12,MATCH(B5417,Map!$G$1:$G$12,0),0),1)</f>
        <v>44317</v>
      </c>
      <c r="W5417" t="str">
        <f>IF(AND(V5417&gt;=Map!$K$2,V5417&lt;=Map!$L$2),"Base",IF(AND(V5417&gt;=Map!$K$3,V5417&lt;=Map!$L$3),"Fcst","N/A"))</f>
        <v>N/A</v>
      </c>
      <c r="X5417" t="str">
        <f>INDEX(Map!$B$2:$B$86,MATCH(D5417,Map!$A$2:$A$86,0),0)</f>
        <v>Dix Dam</v>
      </c>
      <c r="Y5417" s="7">
        <f>IF(INDEX(Map!$C$2:$C$86,MATCH(D5417,Map!$A$2:$A$86,0),0)="","N/A",E5417*INDEX(Map!$C$2:$C$86,MATCH(D5417,Map!$A$2:$A$86,0),0))</f>
        <v>5.9</v>
      </c>
      <c r="Z5417" s="7" t="str">
        <f>IF(INDEX(Map!$D$2:$D$86,MATCH(D5417,Map!$A$2:$A$86,0),0)="","N/A",E5417*INDEX(Map!$D$2:$D$86,MATCH(D5417,Map!$A$2:$A$86,0),0))</f>
        <v>N/A</v>
      </c>
      <c r="AA5417" t="str">
        <f>INDEX(Map!$E$2:$E$86,MATCH(D5417,Map!$A$2:$A$86,0),0)</f>
        <v>Hydro</v>
      </c>
    </row>
    <row r="5418" spans="1:27" x14ac:dyDescent="0.25">
      <c r="A5418" s="1" t="s">
        <v>123</v>
      </c>
      <c r="B5418" s="1" t="s">
        <v>111</v>
      </c>
      <c r="C5418" s="1">
        <v>41</v>
      </c>
      <c r="D5418" s="1" t="s">
        <v>64</v>
      </c>
      <c r="E5418" s="1">
        <v>24.1</v>
      </c>
      <c r="F5418" s="1">
        <v>0</v>
      </c>
      <c r="G5418" s="1">
        <v>100</v>
      </c>
      <c r="H5418" s="1">
        <v>0</v>
      </c>
      <c r="I5418" s="1" t="s">
        <v>63</v>
      </c>
      <c r="J5418" s="1" t="s">
        <v>63</v>
      </c>
      <c r="K5418" s="1">
        <v>744</v>
      </c>
      <c r="L5418" s="1">
        <v>0</v>
      </c>
      <c r="M5418" s="1">
        <v>0</v>
      </c>
      <c r="N5418" s="1" t="s">
        <v>63</v>
      </c>
      <c r="O5418" s="1">
        <v>0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3" t="str">
        <f t="shared" si="84"/>
        <v>2017Plan</v>
      </c>
      <c r="V5418" s="2">
        <f>DATE(A5418,INDEX(Map!$H$1:$H$12,MATCH(B5418,Map!$G$1:$G$12,0),0),1)</f>
        <v>44317</v>
      </c>
      <c r="W5418" t="str">
        <f>IF(AND(V5418&gt;=Map!$K$2,V5418&lt;=Map!$L$2),"Base",IF(AND(V5418&gt;=Map!$K$3,V5418&lt;=Map!$L$3),"Fcst","N/A"))</f>
        <v>N/A</v>
      </c>
      <c r="X5418" t="str">
        <f>INDEX(Map!$B$2:$B$86,MATCH(D5418,Map!$A$2:$A$86,0),0)</f>
        <v>Ohio Falls</v>
      </c>
      <c r="Y5418" s="7" t="str">
        <f>IF(INDEX(Map!$C$2:$C$86,MATCH(D5418,Map!$A$2:$A$86,0),0)="","N/A",E5418*INDEX(Map!$C$2:$C$86,MATCH(D5418,Map!$A$2:$A$86,0),0))</f>
        <v>N/A</v>
      </c>
      <c r="Z5418" s="7">
        <f>IF(INDEX(Map!$D$2:$D$86,MATCH(D5418,Map!$A$2:$A$86,0),0)="","N/A",E5418*INDEX(Map!$D$2:$D$86,MATCH(D5418,Map!$A$2:$A$86,0),0))</f>
        <v>24.1</v>
      </c>
      <c r="AA5418" t="str">
        <f>INDEX(Map!$E$2:$E$86,MATCH(D5418,Map!$A$2:$A$86,0),0)</f>
        <v>Hydro</v>
      </c>
    </row>
    <row r="5419" spans="1:27" x14ac:dyDescent="0.25">
      <c r="A5419" s="1" t="s">
        <v>123</v>
      </c>
      <c r="B5419" s="1" t="s">
        <v>111</v>
      </c>
      <c r="C5419" s="1">
        <v>42</v>
      </c>
      <c r="D5419" s="1" t="s">
        <v>65</v>
      </c>
      <c r="E5419" s="1">
        <v>2</v>
      </c>
      <c r="F5419" s="1">
        <v>0</v>
      </c>
      <c r="G5419" s="1">
        <v>100</v>
      </c>
      <c r="H5419" s="1">
        <v>0</v>
      </c>
      <c r="I5419" s="1" t="s">
        <v>63</v>
      </c>
      <c r="J5419" s="1" t="s">
        <v>63</v>
      </c>
      <c r="K5419" s="1">
        <v>744</v>
      </c>
      <c r="L5419" s="1">
        <v>0</v>
      </c>
      <c r="M5419" s="1">
        <v>0</v>
      </c>
      <c r="N5419" s="1" t="s">
        <v>63</v>
      </c>
      <c r="O5419" s="1">
        <v>0</v>
      </c>
      <c r="P5419" s="1">
        <v>0</v>
      </c>
      <c r="Q5419" s="1">
        <v>0</v>
      </c>
      <c r="R5419" s="1">
        <v>0</v>
      </c>
      <c r="S5419" s="1">
        <v>0</v>
      </c>
      <c r="T5419" s="1">
        <v>0</v>
      </c>
      <c r="U5419" s="3" t="str">
        <f t="shared" si="84"/>
        <v>2017Plan</v>
      </c>
      <c r="V5419" s="2">
        <f>DATE(A5419,INDEX(Map!$H$1:$H$12,MATCH(B5419,Map!$G$1:$G$12,0),0),1)</f>
        <v>44317</v>
      </c>
      <c r="W5419" t="str">
        <f>IF(AND(V5419&gt;=Map!$K$2,V5419&lt;=Map!$L$2),"Base",IF(AND(V5419&gt;=Map!$K$3,V5419&lt;=Map!$L$3),"Fcst","N/A"))</f>
        <v>N/A</v>
      </c>
      <c r="X5419" t="str">
        <f>INDEX(Map!$B$2:$B$86,MATCH(D5419,Map!$A$2:$A$86,0),0)</f>
        <v>Brown Solar</v>
      </c>
      <c r="Y5419" s="7">
        <f>IF(INDEX(Map!$C$2:$C$86,MATCH(D5419,Map!$A$2:$A$86,0),0)="","N/A",E5419*INDEX(Map!$C$2:$C$86,MATCH(D5419,Map!$A$2:$A$86,0),0))</f>
        <v>1.22</v>
      </c>
      <c r="Z5419" s="7">
        <f>IF(INDEX(Map!$D$2:$D$86,MATCH(D5419,Map!$A$2:$A$86,0),0)="","N/A",E5419*INDEX(Map!$D$2:$D$86,MATCH(D5419,Map!$A$2:$A$86,0),0))</f>
        <v>0.78</v>
      </c>
      <c r="AA5419" t="str">
        <f>INDEX(Map!$E$2:$E$86,MATCH(D5419,Map!$A$2:$A$86,0),0)</f>
        <v>Solar</v>
      </c>
    </row>
    <row r="5420" spans="1:27" x14ac:dyDescent="0.25">
      <c r="A5420" s="1" t="s">
        <v>123</v>
      </c>
      <c r="B5420" s="1" t="s">
        <v>111</v>
      </c>
      <c r="C5420" s="1">
        <v>43</v>
      </c>
      <c r="D5420" s="1" t="s">
        <v>66</v>
      </c>
      <c r="E5420" s="1">
        <v>11.5</v>
      </c>
      <c r="F5420" s="1">
        <v>0</v>
      </c>
      <c r="G5420" s="1">
        <v>100</v>
      </c>
      <c r="H5420" s="1">
        <v>0</v>
      </c>
      <c r="I5420" s="1">
        <v>1153.2</v>
      </c>
      <c r="J5420" s="1">
        <v>100000</v>
      </c>
      <c r="K5420" s="1">
        <v>744</v>
      </c>
      <c r="L5420" s="1">
        <v>29.1</v>
      </c>
      <c r="M5420" s="1">
        <v>336</v>
      </c>
      <c r="N5420" s="1">
        <v>0</v>
      </c>
      <c r="O5420" s="1">
        <v>0</v>
      </c>
      <c r="P5420" s="1">
        <v>0</v>
      </c>
      <c r="Q5420" s="1">
        <v>0</v>
      </c>
      <c r="R5420" s="1">
        <v>29.11</v>
      </c>
      <c r="S5420" s="1">
        <v>29.11</v>
      </c>
      <c r="T5420" s="1">
        <v>336</v>
      </c>
      <c r="U5420" s="3" t="str">
        <f t="shared" si="84"/>
        <v>2017Plan</v>
      </c>
      <c r="V5420" s="2">
        <f>DATE(A5420,INDEX(Map!$H$1:$H$12,MATCH(B5420,Map!$G$1:$G$12,0),0),1)</f>
        <v>44317</v>
      </c>
      <c r="W5420" t="str">
        <f>IF(AND(V5420&gt;=Map!$K$2,V5420&lt;=Map!$L$2),"Base",IF(AND(V5420&gt;=Map!$K$3,V5420&lt;=Map!$L$3),"Fcst","N/A"))</f>
        <v>N/A</v>
      </c>
      <c r="X5420" t="str">
        <f>INDEX(Map!$B$2:$B$86,MATCH(D5420,Map!$A$2:$A$86,0),0)</f>
        <v>OVEC</v>
      </c>
      <c r="Y5420" s="7">
        <f>IF(INDEX(Map!$C$2:$C$86,MATCH(D5420,Map!$A$2:$A$86,0),0)="","N/A",E5420*INDEX(Map!$C$2:$C$86,MATCH(D5420,Map!$A$2:$A$86,0),0))</f>
        <v>11.5</v>
      </c>
      <c r="Z5420" s="7" t="str">
        <f>IF(INDEX(Map!$D$2:$D$86,MATCH(D5420,Map!$A$2:$A$86,0),0)="","N/A",E5420*INDEX(Map!$D$2:$D$86,MATCH(D5420,Map!$A$2:$A$86,0),0))</f>
        <v>N/A</v>
      </c>
      <c r="AA5420" t="str">
        <f>INDEX(Map!$E$2:$E$86,MATCH(D5420,Map!$A$2:$A$86,0),0)</f>
        <v>Coal</v>
      </c>
    </row>
    <row r="5421" spans="1:27" x14ac:dyDescent="0.25">
      <c r="A5421" s="1" t="s">
        <v>123</v>
      </c>
      <c r="B5421" s="1" t="s">
        <v>111</v>
      </c>
      <c r="C5421" s="1">
        <v>44</v>
      </c>
      <c r="D5421" s="1" t="s">
        <v>67</v>
      </c>
      <c r="E5421" s="1">
        <v>1.6</v>
      </c>
      <c r="F5421" s="1">
        <v>0</v>
      </c>
      <c r="G5421" s="1">
        <v>10.8</v>
      </c>
      <c r="H5421" s="1">
        <v>22</v>
      </c>
      <c r="I5421" s="1">
        <v>162.1</v>
      </c>
      <c r="J5421" s="1">
        <v>100000</v>
      </c>
      <c r="K5421" s="1">
        <v>64</v>
      </c>
      <c r="L5421" s="1">
        <v>29.1</v>
      </c>
      <c r="M5421" s="1">
        <v>47</v>
      </c>
      <c r="N5421" s="1">
        <v>0</v>
      </c>
      <c r="O5421" s="1">
        <v>0</v>
      </c>
      <c r="P5421" s="1">
        <v>0</v>
      </c>
      <c r="Q5421" s="1">
        <v>0</v>
      </c>
      <c r="R5421" s="1">
        <v>29.11</v>
      </c>
      <c r="S5421" s="1">
        <v>29.11</v>
      </c>
      <c r="T5421" s="1">
        <v>47</v>
      </c>
      <c r="U5421" s="3" t="str">
        <f t="shared" si="84"/>
        <v>2017Plan</v>
      </c>
      <c r="V5421" s="2">
        <f>DATE(A5421,INDEX(Map!$H$1:$H$12,MATCH(B5421,Map!$G$1:$G$12,0),0),1)</f>
        <v>44317</v>
      </c>
      <c r="W5421" t="str">
        <f>IF(AND(V5421&gt;=Map!$K$2,V5421&lt;=Map!$L$2),"Base",IF(AND(V5421&gt;=Map!$K$3,V5421&lt;=Map!$L$3),"Fcst","N/A"))</f>
        <v>N/A</v>
      </c>
      <c r="X5421" t="str">
        <f>INDEX(Map!$B$2:$B$86,MATCH(D5421,Map!$A$2:$A$86,0),0)</f>
        <v>OVEC</v>
      </c>
      <c r="Y5421" s="7">
        <f>IF(INDEX(Map!$C$2:$C$86,MATCH(D5421,Map!$A$2:$A$86,0),0)="","N/A",E5421*INDEX(Map!$C$2:$C$86,MATCH(D5421,Map!$A$2:$A$86,0),0))</f>
        <v>1.6</v>
      </c>
      <c r="Z5421" s="7" t="str">
        <f>IF(INDEX(Map!$D$2:$D$86,MATCH(D5421,Map!$A$2:$A$86,0),0)="","N/A",E5421*INDEX(Map!$D$2:$D$86,MATCH(D5421,Map!$A$2:$A$86,0),0))</f>
        <v>N/A</v>
      </c>
      <c r="AA5421" t="str">
        <f>INDEX(Map!$E$2:$E$86,MATCH(D5421,Map!$A$2:$A$86,0),0)</f>
        <v>Coal</v>
      </c>
    </row>
    <row r="5422" spans="1:27" x14ac:dyDescent="0.25">
      <c r="A5422" s="1" t="s">
        <v>123</v>
      </c>
      <c r="B5422" s="1" t="s">
        <v>111</v>
      </c>
      <c r="C5422" s="1">
        <v>45</v>
      </c>
      <c r="D5422" s="1" t="s">
        <v>68</v>
      </c>
      <c r="E5422" s="1">
        <v>25.7</v>
      </c>
      <c r="F5422" s="1">
        <v>0</v>
      </c>
      <c r="G5422" s="1">
        <v>100</v>
      </c>
      <c r="H5422" s="1">
        <v>0</v>
      </c>
      <c r="I5422" s="1">
        <v>2566.8000000000002</v>
      </c>
      <c r="J5422" s="1">
        <v>100000</v>
      </c>
      <c r="K5422" s="1">
        <v>744</v>
      </c>
      <c r="L5422" s="1">
        <v>29.1</v>
      </c>
      <c r="M5422" s="1">
        <v>747</v>
      </c>
      <c r="N5422" s="1">
        <v>0</v>
      </c>
      <c r="O5422" s="1">
        <v>0</v>
      </c>
      <c r="P5422" s="1">
        <v>0</v>
      </c>
      <c r="Q5422" s="1">
        <v>0</v>
      </c>
      <c r="R5422" s="1">
        <v>29.11</v>
      </c>
      <c r="S5422" s="1">
        <v>29.11</v>
      </c>
      <c r="T5422" s="1">
        <v>747</v>
      </c>
      <c r="U5422" s="3" t="str">
        <f t="shared" si="84"/>
        <v>2017Plan</v>
      </c>
      <c r="V5422" s="2">
        <f>DATE(A5422,INDEX(Map!$H$1:$H$12,MATCH(B5422,Map!$G$1:$G$12,0),0),1)</f>
        <v>44317</v>
      </c>
      <c r="W5422" t="str">
        <f>IF(AND(V5422&gt;=Map!$K$2,V5422&lt;=Map!$L$2),"Base",IF(AND(V5422&gt;=Map!$K$3,V5422&lt;=Map!$L$3),"Fcst","N/A"))</f>
        <v>N/A</v>
      </c>
      <c r="X5422" t="str">
        <f>INDEX(Map!$B$2:$B$86,MATCH(D5422,Map!$A$2:$A$86,0),0)</f>
        <v>OVEC</v>
      </c>
      <c r="Y5422" s="7" t="str">
        <f>IF(INDEX(Map!$C$2:$C$86,MATCH(D5422,Map!$A$2:$A$86,0),0)="","N/A",E5422*INDEX(Map!$C$2:$C$86,MATCH(D5422,Map!$A$2:$A$86,0),0))</f>
        <v>N/A</v>
      </c>
      <c r="Z5422" s="7">
        <f>IF(INDEX(Map!$D$2:$D$86,MATCH(D5422,Map!$A$2:$A$86,0),0)="","N/A",E5422*INDEX(Map!$D$2:$D$86,MATCH(D5422,Map!$A$2:$A$86,0),0))</f>
        <v>25.7</v>
      </c>
      <c r="AA5422" t="str">
        <f>INDEX(Map!$E$2:$E$86,MATCH(D5422,Map!$A$2:$A$86,0),0)</f>
        <v>Coal</v>
      </c>
    </row>
    <row r="5423" spans="1:27" x14ac:dyDescent="0.25">
      <c r="A5423" s="1" t="s">
        <v>123</v>
      </c>
      <c r="B5423" s="1" t="s">
        <v>111</v>
      </c>
      <c r="C5423" s="1">
        <v>46</v>
      </c>
      <c r="D5423" s="1" t="s">
        <v>69</v>
      </c>
      <c r="E5423" s="1">
        <v>6.7</v>
      </c>
      <c r="F5423" s="1">
        <v>0</v>
      </c>
      <c r="G5423" s="1">
        <v>19.7</v>
      </c>
      <c r="H5423" s="1">
        <v>41</v>
      </c>
      <c r="I5423" s="1">
        <v>668.4</v>
      </c>
      <c r="J5423" s="1">
        <v>100000</v>
      </c>
      <c r="K5423" s="1">
        <v>125</v>
      </c>
      <c r="L5423" s="1">
        <v>29.1</v>
      </c>
      <c r="M5423" s="1">
        <v>195</v>
      </c>
      <c r="N5423" s="1">
        <v>0</v>
      </c>
      <c r="O5423" s="1">
        <v>0</v>
      </c>
      <c r="P5423" s="1">
        <v>0</v>
      </c>
      <c r="Q5423" s="1">
        <v>0</v>
      </c>
      <c r="R5423" s="1">
        <v>29.11</v>
      </c>
      <c r="S5423" s="1">
        <v>29.11</v>
      </c>
      <c r="T5423" s="1">
        <v>195</v>
      </c>
      <c r="U5423" s="3" t="str">
        <f t="shared" si="84"/>
        <v>2017Plan</v>
      </c>
      <c r="V5423" s="2">
        <f>DATE(A5423,INDEX(Map!$H$1:$H$12,MATCH(B5423,Map!$G$1:$G$12,0),0),1)</f>
        <v>44317</v>
      </c>
      <c r="W5423" t="str">
        <f>IF(AND(V5423&gt;=Map!$K$2,V5423&lt;=Map!$L$2),"Base",IF(AND(V5423&gt;=Map!$K$3,V5423&lt;=Map!$L$3),"Fcst","N/A"))</f>
        <v>N/A</v>
      </c>
      <c r="X5423" t="str">
        <f>INDEX(Map!$B$2:$B$86,MATCH(D5423,Map!$A$2:$A$86,0),0)</f>
        <v>OVEC</v>
      </c>
      <c r="Y5423" s="7" t="str">
        <f>IF(INDEX(Map!$C$2:$C$86,MATCH(D5423,Map!$A$2:$A$86,0),0)="","N/A",E5423*INDEX(Map!$C$2:$C$86,MATCH(D5423,Map!$A$2:$A$86,0),0))</f>
        <v>N/A</v>
      </c>
      <c r="Z5423" s="7">
        <f>IF(INDEX(Map!$D$2:$D$86,MATCH(D5423,Map!$A$2:$A$86,0),0)="","N/A",E5423*INDEX(Map!$D$2:$D$86,MATCH(D5423,Map!$A$2:$A$86,0),0))</f>
        <v>6.7</v>
      </c>
      <c r="AA5423" t="str">
        <f>INDEX(Map!$E$2:$E$86,MATCH(D5423,Map!$A$2:$A$86,0),0)</f>
        <v>Coal</v>
      </c>
    </row>
    <row r="5424" spans="1:27" x14ac:dyDescent="0.25">
      <c r="A5424" s="1" t="s">
        <v>123</v>
      </c>
      <c r="B5424" s="1" t="s">
        <v>111</v>
      </c>
      <c r="C5424" s="1">
        <v>47</v>
      </c>
      <c r="D5424" s="1" t="s">
        <v>70</v>
      </c>
      <c r="E5424" s="1">
        <v>0</v>
      </c>
      <c r="F5424" s="1">
        <v>0</v>
      </c>
      <c r="G5424" s="1">
        <v>0</v>
      </c>
      <c r="H5424" s="1">
        <v>0</v>
      </c>
      <c r="I5424" s="1" t="s">
        <v>63</v>
      </c>
      <c r="J5424" s="1" t="s">
        <v>63</v>
      </c>
      <c r="K5424" s="1">
        <v>0</v>
      </c>
      <c r="L5424" s="1">
        <v>0</v>
      </c>
      <c r="M5424" s="1">
        <v>0</v>
      </c>
      <c r="N5424" s="1" t="s">
        <v>63</v>
      </c>
      <c r="O5424" s="1">
        <v>0</v>
      </c>
      <c r="P5424" s="1">
        <v>0</v>
      </c>
      <c r="Q5424" s="1">
        <v>0</v>
      </c>
      <c r="R5424" s="1">
        <v>0</v>
      </c>
      <c r="S5424" s="1">
        <v>0</v>
      </c>
      <c r="T5424" s="1">
        <v>0</v>
      </c>
      <c r="U5424" s="3" t="str">
        <f t="shared" si="84"/>
        <v>2017Plan</v>
      </c>
      <c r="V5424" s="2">
        <f>DATE(A5424,INDEX(Map!$H$1:$H$12,MATCH(B5424,Map!$G$1:$G$12,0),0),1)</f>
        <v>44317</v>
      </c>
      <c r="W5424" t="str">
        <f>IF(AND(V5424&gt;=Map!$K$2,V5424&lt;=Map!$L$2),"Base",IF(AND(V5424&gt;=Map!$K$3,V5424&lt;=Map!$L$3),"Fcst","N/A"))</f>
        <v>N/A</v>
      </c>
      <c r="X5424" t="str">
        <f>INDEX(Map!$B$2:$B$86,MATCH(D5424,Map!$A$2:$A$86,0),0)</f>
        <v>N/A</v>
      </c>
      <c r="Y5424" s="7" t="str">
        <f>IF(INDEX(Map!$C$2:$C$86,MATCH(D5424,Map!$A$2:$A$86,0),0)="","N/A",E5424*INDEX(Map!$C$2:$C$86,MATCH(D5424,Map!$A$2:$A$86,0),0))</f>
        <v>N/A</v>
      </c>
      <c r="Z5424" s="7" t="str">
        <f>IF(INDEX(Map!$D$2:$D$86,MATCH(D5424,Map!$A$2:$A$86,0),0)="","N/A",E5424*INDEX(Map!$D$2:$D$86,MATCH(D5424,Map!$A$2:$A$86,0),0))</f>
        <v>N/A</v>
      </c>
      <c r="AA5424" t="str">
        <f>INDEX(Map!$E$2:$E$86,MATCH(D5424,Map!$A$2:$A$86,0),0)</f>
        <v>Purchases</v>
      </c>
    </row>
    <row r="5425" spans="1:27" x14ac:dyDescent="0.25">
      <c r="A5425" s="1" t="s">
        <v>123</v>
      </c>
      <c r="B5425" s="1" t="s">
        <v>111</v>
      </c>
      <c r="C5425" s="1">
        <v>48</v>
      </c>
      <c r="D5425" s="1" t="s">
        <v>71</v>
      </c>
      <c r="E5425" s="1">
        <v>0</v>
      </c>
      <c r="F5425" s="1">
        <v>0</v>
      </c>
      <c r="G5425" s="1">
        <v>0</v>
      </c>
      <c r="H5425" s="1">
        <v>0</v>
      </c>
      <c r="I5425" s="1" t="s">
        <v>63</v>
      </c>
      <c r="J5425" s="1" t="s">
        <v>63</v>
      </c>
      <c r="K5425" s="1">
        <v>0</v>
      </c>
      <c r="L5425" s="1">
        <v>0</v>
      </c>
      <c r="M5425" s="1">
        <v>0</v>
      </c>
      <c r="N5425" s="1" t="s">
        <v>63</v>
      </c>
      <c r="O5425" s="1">
        <v>0</v>
      </c>
      <c r="P5425" s="1">
        <v>0</v>
      </c>
      <c r="Q5425" s="1">
        <v>0</v>
      </c>
      <c r="R5425" s="1">
        <v>0</v>
      </c>
      <c r="S5425" s="1">
        <v>0</v>
      </c>
      <c r="T5425" s="1">
        <v>0</v>
      </c>
      <c r="U5425" s="3" t="str">
        <f t="shared" si="84"/>
        <v>2017Plan</v>
      </c>
      <c r="V5425" s="2">
        <f>DATE(A5425,INDEX(Map!$H$1:$H$12,MATCH(B5425,Map!$G$1:$G$12,0),0),1)</f>
        <v>44317</v>
      </c>
      <c r="W5425" t="str">
        <f>IF(AND(V5425&gt;=Map!$K$2,V5425&lt;=Map!$L$2),"Base",IF(AND(V5425&gt;=Map!$K$3,V5425&lt;=Map!$L$3),"Fcst","N/A"))</f>
        <v>N/A</v>
      </c>
      <c r="X5425" t="str">
        <f>INDEX(Map!$B$2:$B$86,MATCH(D5425,Map!$A$2:$A$86,0),0)</f>
        <v>N/A</v>
      </c>
      <c r="Y5425" s="7" t="str">
        <f>IF(INDEX(Map!$C$2:$C$86,MATCH(D5425,Map!$A$2:$A$86,0),0)="","N/A",E5425*INDEX(Map!$C$2:$C$86,MATCH(D5425,Map!$A$2:$A$86,0),0))</f>
        <v>N/A</v>
      </c>
      <c r="Z5425" s="7" t="str">
        <f>IF(INDEX(Map!$D$2:$D$86,MATCH(D5425,Map!$A$2:$A$86,0),0)="","N/A",E5425*INDEX(Map!$D$2:$D$86,MATCH(D5425,Map!$A$2:$A$86,0),0))</f>
        <v>N/A</v>
      </c>
      <c r="AA5425" t="str">
        <f>INDEX(Map!$E$2:$E$86,MATCH(D5425,Map!$A$2:$A$86,0),0)</f>
        <v>Purchases</v>
      </c>
    </row>
    <row r="5426" spans="1:27" x14ac:dyDescent="0.25">
      <c r="A5426" s="1" t="s">
        <v>123</v>
      </c>
      <c r="B5426" s="1" t="s">
        <v>111</v>
      </c>
      <c r="C5426" s="1">
        <v>49</v>
      </c>
      <c r="D5426" s="1" t="s">
        <v>72</v>
      </c>
      <c r="E5426" s="1">
        <v>0</v>
      </c>
      <c r="F5426" s="1">
        <v>0</v>
      </c>
      <c r="G5426" s="1">
        <v>0</v>
      </c>
      <c r="H5426" s="1">
        <v>0</v>
      </c>
      <c r="I5426" s="1" t="s">
        <v>63</v>
      </c>
      <c r="J5426" s="1" t="s">
        <v>63</v>
      </c>
      <c r="K5426" s="1">
        <v>0</v>
      </c>
      <c r="L5426" s="1">
        <v>0</v>
      </c>
      <c r="M5426" s="1">
        <v>0</v>
      </c>
      <c r="N5426" s="1" t="s">
        <v>63</v>
      </c>
      <c r="O5426" s="1">
        <v>0</v>
      </c>
      <c r="P5426" s="1">
        <v>0</v>
      </c>
      <c r="Q5426" s="1">
        <v>0</v>
      </c>
      <c r="R5426" s="1">
        <v>0</v>
      </c>
      <c r="S5426" s="1">
        <v>0</v>
      </c>
      <c r="T5426" s="1">
        <v>0</v>
      </c>
      <c r="U5426" s="3" t="str">
        <f t="shared" si="84"/>
        <v>2017Plan</v>
      </c>
      <c r="V5426" s="2">
        <f>DATE(A5426,INDEX(Map!$H$1:$H$12,MATCH(B5426,Map!$G$1:$G$12,0),0),1)</f>
        <v>44317</v>
      </c>
      <c r="W5426" t="str">
        <f>IF(AND(V5426&gt;=Map!$K$2,V5426&lt;=Map!$L$2),"Base",IF(AND(V5426&gt;=Map!$K$3,V5426&lt;=Map!$L$3),"Fcst","N/A"))</f>
        <v>N/A</v>
      </c>
      <c r="X5426" t="str">
        <f>INDEX(Map!$B$2:$B$86,MATCH(D5426,Map!$A$2:$A$86,0),0)</f>
        <v>N/A</v>
      </c>
      <c r="Y5426" s="7" t="str">
        <f>IF(INDEX(Map!$C$2:$C$86,MATCH(D5426,Map!$A$2:$A$86,0),0)="","N/A",E5426*INDEX(Map!$C$2:$C$86,MATCH(D5426,Map!$A$2:$A$86,0),0))</f>
        <v>N/A</v>
      </c>
      <c r="Z5426" s="7" t="str">
        <f>IF(INDEX(Map!$D$2:$D$86,MATCH(D5426,Map!$A$2:$A$86,0),0)="","N/A",E5426*INDEX(Map!$D$2:$D$86,MATCH(D5426,Map!$A$2:$A$86,0),0))</f>
        <v>N/A</v>
      </c>
      <c r="AA5426" t="str">
        <f>INDEX(Map!$E$2:$E$86,MATCH(D5426,Map!$A$2:$A$86,0),0)</f>
        <v>Purchases</v>
      </c>
    </row>
    <row r="5427" spans="1:27" x14ac:dyDescent="0.25">
      <c r="A5427" s="1" t="s">
        <v>123</v>
      </c>
      <c r="B5427" s="1" t="s">
        <v>111</v>
      </c>
      <c r="C5427" s="1">
        <v>50</v>
      </c>
      <c r="D5427" s="1" t="s">
        <v>73</v>
      </c>
      <c r="E5427" s="1">
        <v>0</v>
      </c>
      <c r="F5427" s="1">
        <v>0</v>
      </c>
      <c r="G5427" s="1">
        <v>0</v>
      </c>
      <c r="H5427" s="1">
        <v>0</v>
      </c>
      <c r="I5427" s="1" t="s">
        <v>63</v>
      </c>
      <c r="J5427" s="1" t="s">
        <v>63</v>
      </c>
      <c r="K5427" s="1">
        <v>0</v>
      </c>
      <c r="L5427" s="1">
        <v>0</v>
      </c>
      <c r="M5427" s="1">
        <v>0</v>
      </c>
      <c r="N5427" s="1" t="s">
        <v>63</v>
      </c>
      <c r="O5427" s="1">
        <v>0</v>
      </c>
      <c r="P5427" s="1">
        <v>0</v>
      </c>
      <c r="Q5427" s="1">
        <v>0</v>
      </c>
      <c r="R5427" s="1">
        <v>0</v>
      </c>
      <c r="S5427" s="1">
        <v>0</v>
      </c>
      <c r="T5427" s="1">
        <v>0</v>
      </c>
      <c r="U5427" s="3" t="str">
        <f t="shared" si="84"/>
        <v>2017Plan</v>
      </c>
      <c r="V5427" s="2">
        <f>DATE(A5427,INDEX(Map!$H$1:$H$12,MATCH(B5427,Map!$G$1:$G$12,0),0),1)</f>
        <v>44317</v>
      </c>
      <c r="W5427" t="str">
        <f>IF(AND(V5427&gt;=Map!$K$2,V5427&lt;=Map!$L$2),"Base",IF(AND(V5427&gt;=Map!$K$3,V5427&lt;=Map!$L$3),"Fcst","N/A"))</f>
        <v>N/A</v>
      </c>
      <c r="X5427" t="str">
        <f>INDEX(Map!$B$2:$B$86,MATCH(D5427,Map!$A$2:$A$86,0),0)</f>
        <v>N/A</v>
      </c>
      <c r="Y5427" s="7" t="str">
        <f>IF(INDEX(Map!$C$2:$C$86,MATCH(D5427,Map!$A$2:$A$86,0),0)="","N/A",E5427*INDEX(Map!$C$2:$C$86,MATCH(D5427,Map!$A$2:$A$86,0),0))</f>
        <v>N/A</v>
      </c>
      <c r="Z5427" s="7" t="str">
        <f>IF(INDEX(Map!$D$2:$D$86,MATCH(D5427,Map!$A$2:$A$86,0),0)="","N/A",E5427*INDEX(Map!$D$2:$D$86,MATCH(D5427,Map!$A$2:$A$86,0),0))</f>
        <v>N/A</v>
      </c>
      <c r="AA5427" t="str">
        <f>INDEX(Map!$E$2:$E$86,MATCH(D5427,Map!$A$2:$A$86,0),0)</f>
        <v>Purchases</v>
      </c>
    </row>
    <row r="5428" spans="1:27" x14ac:dyDescent="0.25">
      <c r="A5428" s="1" t="s">
        <v>123</v>
      </c>
      <c r="B5428" s="1" t="s">
        <v>111</v>
      </c>
      <c r="C5428" s="1">
        <v>51</v>
      </c>
      <c r="D5428" s="1" t="s">
        <v>74</v>
      </c>
      <c r="E5428" s="1">
        <v>0</v>
      </c>
      <c r="F5428" s="1">
        <v>0</v>
      </c>
      <c r="G5428" s="1">
        <v>0</v>
      </c>
      <c r="H5428" s="1">
        <v>0</v>
      </c>
      <c r="I5428" s="1" t="s">
        <v>63</v>
      </c>
      <c r="J5428" s="1" t="s">
        <v>63</v>
      </c>
      <c r="K5428" s="1">
        <v>0</v>
      </c>
      <c r="L5428" s="1">
        <v>0</v>
      </c>
      <c r="M5428" s="1">
        <v>0</v>
      </c>
      <c r="N5428" s="1" t="s">
        <v>63</v>
      </c>
      <c r="O5428" s="1">
        <v>0</v>
      </c>
      <c r="P5428" s="1">
        <v>0</v>
      </c>
      <c r="Q5428" s="1">
        <v>0</v>
      </c>
      <c r="R5428" s="1">
        <v>0</v>
      </c>
      <c r="S5428" s="1">
        <v>0</v>
      </c>
      <c r="T5428" s="1">
        <v>0</v>
      </c>
      <c r="U5428" s="3" t="str">
        <f t="shared" si="84"/>
        <v>2017Plan</v>
      </c>
      <c r="V5428" s="2">
        <f>DATE(A5428,INDEX(Map!$H$1:$H$12,MATCH(B5428,Map!$G$1:$G$12,0),0),1)</f>
        <v>44317</v>
      </c>
      <c r="W5428" t="str">
        <f>IF(AND(V5428&gt;=Map!$K$2,V5428&lt;=Map!$L$2),"Base",IF(AND(V5428&gt;=Map!$K$3,V5428&lt;=Map!$L$3),"Fcst","N/A"))</f>
        <v>N/A</v>
      </c>
      <c r="X5428" t="str">
        <f>INDEX(Map!$B$2:$B$86,MATCH(D5428,Map!$A$2:$A$86,0),0)</f>
        <v>N/A</v>
      </c>
      <c r="Y5428" s="7" t="str">
        <f>IF(INDEX(Map!$C$2:$C$86,MATCH(D5428,Map!$A$2:$A$86,0),0)="","N/A",E5428*INDEX(Map!$C$2:$C$86,MATCH(D5428,Map!$A$2:$A$86,0),0))</f>
        <v>N/A</v>
      </c>
      <c r="Z5428" s="7" t="str">
        <f>IF(INDEX(Map!$D$2:$D$86,MATCH(D5428,Map!$A$2:$A$86,0),0)="","N/A",E5428*INDEX(Map!$D$2:$D$86,MATCH(D5428,Map!$A$2:$A$86,0),0))</f>
        <v>N/A</v>
      </c>
      <c r="AA5428" t="str">
        <f>INDEX(Map!$E$2:$E$86,MATCH(D5428,Map!$A$2:$A$86,0),0)</f>
        <v>Purchases</v>
      </c>
    </row>
    <row r="5429" spans="1:27" x14ac:dyDescent="0.25">
      <c r="A5429" s="1" t="s">
        <v>123</v>
      </c>
      <c r="B5429" s="1" t="s">
        <v>111</v>
      </c>
      <c r="C5429" s="1">
        <v>52</v>
      </c>
      <c r="D5429" s="1" t="s">
        <v>75</v>
      </c>
      <c r="E5429" s="1">
        <v>0</v>
      </c>
      <c r="F5429" s="1">
        <v>0</v>
      </c>
      <c r="G5429" s="1">
        <v>0</v>
      </c>
      <c r="H5429" s="1">
        <v>0</v>
      </c>
      <c r="I5429" s="1" t="s">
        <v>63</v>
      </c>
      <c r="J5429" s="1" t="s">
        <v>63</v>
      </c>
      <c r="K5429" s="1">
        <v>0</v>
      </c>
      <c r="L5429" s="1">
        <v>0</v>
      </c>
      <c r="M5429" s="1">
        <v>0</v>
      </c>
      <c r="N5429" s="1" t="s">
        <v>63</v>
      </c>
      <c r="O5429" s="1">
        <v>0</v>
      </c>
      <c r="P5429" s="1">
        <v>0</v>
      </c>
      <c r="Q5429" s="1">
        <v>0</v>
      </c>
      <c r="R5429" s="1">
        <v>0</v>
      </c>
      <c r="S5429" s="1">
        <v>0</v>
      </c>
      <c r="T5429" s="1">
        <v>0</v>
      </c>
      <c r="U5429" s="3" t="str">
        <f t="shared" si="84"/>
        <v>2017Plan</v>
      </c>
      <c r="V5429" s="2">
        <f>DATE(A5429,INDEX(Map!$H$1:$H$12,MATCH(B5429,Map!$G$1:$G$12,0),0),1)</f>
        <v>44317</v>
      </c>
      <c r="W5429" t="str">
        <f>IF(AND(V5429&gt;=Map!$K$2,V5429&lt;=Map!$L$2),"Base",IF(AND(V5429&gt;=Map!$K$3,V5429&lt;=Map!$L$3),"Fcst","N/A"))</f>
        <v>N/A</v>
      </c>
      <c r="X5429" t="str">
        <f>INDEX(Map!$B$2:$B$86,MATCH(D5429,Map!$A$2:$A$86,0),0)</f>
        <v>N/A</v>
      </c>
      <c r="Y5429" s="7" t="str">
        <f>IF(INDEX(Map!$C$2:$C$86,MATCH(D5429,Map!$A$2:$A$86,0),0)="","N/A",E5429*INDEX(Map!$C$2:$C$86,MATCH(D5429,Map!$A$2:$A$86,0),0))</f>
        <v>N/A</v>
      </c>
      <c r="Z5429" s="7" t="str">
        <f>IF(INDEX(Map!$D$2:$D$86,MATCH(D5429,Map!$A$2:$A$86,0),0)="","N/A",E5429*INDEX(Map!$D$2:$D$86,MATCH(D5429,Map!$A$2:$A$86,0),0))</f>
        <v>N/A</v>
      </c>
      <c r="AA5429" t="str">
        <f>INDEX(Map!$E$2:$E$86,MATCH(D5429,Map!$A$2:$A$86,0),0)</f>
        <v>Purchases</v>
      </c>
    </row>
    <row r="5430" spans="1:27" x14ac:dyDescent="0.25">
      <c r="A5430" s="1" t="s">
        <v>123</v>
      </c>
      <c r="B5430" s="1" t="s">
        <v>111</v>
      </c>
      <c r="C5430" s="1">
        <v>53</v>
      </c>
      <c r="D5430" s="1" t="s">
        <v>76</v>
      </c>
      <c r="E5430" s="1">
        <v>0</v>
      </c>
      <c r="F5430" s="1">
        <v>0</v>
      </c>
      <c r="G5430" s="1">
        <v>0</v>
      </c>
      <c r="H5430" s="1">
        <v>0</v>
      </c>
      <c r="I5430" s="1" t="s">
        <v>63</v>
      </c>
      <c r="J5430" s="1" t="s">
        <v>63</v>
      </c>
      <c r="K5430" s="1">
        <v>0</v>
      </c>
      <c r="L5430" s="1">
        <v>0</v>
      </c>
      <c r="M5430" s="1">
        <v>0</v>
      </c>
      <c r="N5430" s="1" t="s">
        <v>63</v>
      </c>
      <c r="O5430" s="1">
        <v>0</v>
      </c>
      <c r="P5430" s="1">
        <v>0</v>
      </c>
      <c r="Q5430" s="1">
        <v>0</v>
      </c>
      <c r="R5430" s="1">
        <v>0</v>
      </c>
      <c r="S5430" s="1">
        <v>0</v>
      </c>
      <c r="T5430" s="1">
        <v>0</v>
      </c>
      <c r="U5430" s="3" t="str">
        <f t="shared" si="84"/>
        <v>2017Plan</v>
      </c>
      <c r="V5430" s="2">
        <f>DATE(A5430,INDEX(Map!$H$1:$H$12,MATCH(B5430,Map!$G$1:$G$12,0),0),1)</f>
        <v>44317</v>
      </c>
      <c r="W5430" t="str">
        <f>IF(AND(V5430&gt;=Map!$K$2,V5430&lt;=Map!$L$2),"Base",IF(AND(V5430&gt;=Map!$K$3,V5430&lt;=Map!$L$3),"Fcst","N/A"))</f>
        <v>N/A</v>
      </c>
      <c r="X5430" t="str">
        <f>INDEX(Map!$B$2:$B$86,MATCH(D5430,Map!$A$2:$A$86,0),0)</f>
        <v>N/A</v>
      </c>
      <c r="Y5430" s="7" t="str">
        <f>IF(INDEX(Map!$C$2:$C$86,MATCH(D5430,Map!$A$2:$A$86,0),0)="","N/A",E5430*INDEX(Map!$C$2:$C$86,MATCH(D5430,Map!$A$2:$A$86,0),0))</f>
        <v>N/A</v>
      </c>
      <c r="Z5430" s="7" t="str">
        <f>IF(INDEX(Map!$D$2:$D$86,MATCH(D5430,Map!$A$2:$A$86,0),0)="","N/A",E5430*INDEX(Map!$D$2:$D$86,MATCH(D5430,Map!$A$2:$A$86,0),0))</f>
        <v>N/A</v>
      </c>
      <c r="AA5430" t="str">
        <f>INDEX(Map!$E$2:$E$86,MATCH(D5430,Map!$A$2:$A$86,0),0)</f>
        <v>Purchases</v>
      </c>
    </row>
    <row r="5431" spans="1:27" x14ac:dyDescent="0.25">
      <c r="A5431" s="1" t="s">
        <v>123</v>
      </c>
      <c r="B5431" s="1" t="s">
        <v>111</v>
      </c>
      <c r="C5431" s="1">
        <v>54</v>
      </c>
      <c r="D5431" s="1" t="s">
        <v>77</v>
      </c>
      <c r="E5431" s="1">
        <v>0</v>
      </c>
      <c r="F5431" s="1">
        <v>0</v>
      </c>
      <c r="G5431" s="1">
        <v>0</v>
      </c>
      <c r="H5431" s="1">
        <v>0</v>
      </c>
      <c r="I5431" s="1" t="s">
        <v>63</v>
      </c>
      <c r="J5431" s="1" t="s">
        <v>63</v>
      </c>
      <c r="K5431" s="1">
        <v>0</v>
      </c>
      <c r="L5431" s="1">
        <v>0</v>
      </c>
      <c r="M5431" s="1">
        <v>0</v>
      </c>
      <c r="N5431" s="1" t="s">
        <v>63</v>
      </c>
      <c r="O5431" s="1">
        <v>0</v>
      </c>
      <c r="P5431" s="1">
        <v>0</v>
      </c>
      <c r="Q5431" s="1">
        <v>0</v>
      </c>
      <c r="R5431" s="1">
        <v>0</v>
      </c>
      <c r="S5431" s="1">
        <v>0</v>
      </c>
      <c r="T5431" s="1">
        <v>0</v>
      </c>
      <c r="U5431" s="3" t="str">
        <f t="shared" si="84"/>
        <v>2017Plan</v>
      </c>
      <c r="V5431" s="2">
        <f>DATE(A5431,INDEX(Map!$H$1:$H$12,MATCH(B5431,Map!$G$1:$G$12,0),0),1)</f>
        <v>44317</v>
      </c>
      <c r="W5431" t="str">
        <f>IF(AND(V5431&gt;=Map!$K$2,V5431&lt;=Map!$L$2),"Base",IF(AND(V5431&gt;=Map!$K$3,V5431&lt;=Map!$L$3),"Fcst","N/A"))</f>
        <v>N/A</v>
      </c>
      <c r="X5431" t="str">
        <f>INDEX(Map!$B$2:$B$86,MATCH(D5431,Map!$A$2:$A$86,0),0)</f>
        <v>N/A</v>
      </c>
      <c r="Y5431" s="7" t="str">
        <f>IF(INDEX(Map!$C$2:$C$86,MATCH(D5431,Map!$A$2:$A$86,0),0)="","N/A",E5431*INDEX(Map!$C$2:$C$86,MATCH(D5431,Map!$A$2:$A$86,0),0))</f>
        <v>N/A</v>
      </c>
      <c r="Z5431" s="7" t="str">
        <f>IF(INDEX(Map!$D$2:$D$86,MATCH(D5431,Map!$A$2:$A$86,0),0)="","N/A",E5431*INDEX(Map!$D$2:$D$86,MATCH(D5431,Map!$A$2:$A$86,0),0))</f>
        <v>N/A</v>
      </c>
      <c r="AA5431" t="str">
        <f>INDEX(Map!$E$2:$E$86,MATCH(D5431,Map!$A$2:$A$86,0),0)</f>
        <v>Purchases</v>
      </c>
    </row>
    <row r="5432" spans="1:27" x14ac:dyDescent="0.25">
      <c r="A5432" s="1" t="s">
        <v>123</v>
      </c>
      <c r="B5432" s="1" t="s">
        <v>111</v>
      </c>
      <c r="C5432" s="1">
        <v>55</v>
      </c>
      <c r="D5432" s="1" t="s">
        <v>78</v>
      </c>
      <c r="E5432" s="1">
        <v>0</v>
      </c>
      <c r="F5432" s="1">
        <v>0</v>
      </c>
      <c r="G5432" s="1">
        <v>0</v>
      </c>
      <c r="H5432" s="1">
        <v>0</v>
      </c>
      <c r="I5432" s="1" t="s">
        <v>63</v>
      </c>
      <c r="J5432" s="1" t="s">
        <v>63</v>
      </c>
      <c r="K5432" s="1">
        <v>0</v>
      </c>
      <c r="L5432" s="1">
        <v>0</v>
      </c>
      <c r="M5432" s="1">
        <v>0</v>
      </c>
      <c r="N5432" s="1" t="s">
        <v>63</v>
      </c>
      <c r="O5432" s="1">
        <v>0</v>
      </c>
      <c r="P5432" s="1">
        <v>0</v>
      </c>
      <c r="Q5432" s="1">
        <v>0</v>
      </c>
      <c r="R5432" s="1">
        <v>0</v>
      </c>
      <c r="S5432" s="1">
        <v>0</v>
      </c>
      <c r="T5432" s="1">
        <v>0</v>
      </c>
      <c r="U5432" s="3" t="str">
        <f t="shared" si="84"/>
        <v>2017Plan</v>
      </c>
      <c r="V5432" s="2">
        <f>DATE(A5432,INDEX(Map!$H$1:$H$12,MATCH(B5432,Map!$G$1:$G$12,0),0),1)</f>
        <v>44317</v>
      </c>
      <c r="W5432" t="str">
        <f>IF(AND(V5432&gt;=Map!$K$2,V5432&lt;=Map!$L$2),"Base",IF(AND(V5432&gt;=Map!$K$3,V5432&lt;=Map!$L$3),"Fcst","N/A"))</f>
        <v>N/A</v>
      </c>
      <c r="X5432" t="str">
        <f>INDEX(Map!$B$2:$B$86,MATCH(D5432,Map!$A$2:$A$86,0),0)</f>
        <v>N/A</v>
      </c>
      <c r="Y5432" s="7" t="str">
        <f>IF(INDEX(Map!$C$2:$C$86,MATCH(D5432,Map!$A$2:$A$86,0),0)="","N/A",E5432*INDEX(Map!$C$2:$C$86,MATCH(D5432,Map!$A$2:$A$86,0),0))</f>
        <v>N/A</v>
      </c>
      <c r="Z5432" s="7" t="str">
        <f>IF(INDEX(Map!$D$2:$D$86,MATCH(D5432,Map!$A$2:$A$86,0),0)="","N/A",E5432*INDEX(Map!$D$2:$D$86,MATCH(D5432,Map!$A$2:$A$86,0),0))</f>
        <v>N/A</v>
      </c>
      <c r="AA5432" t="str">
        <f>INDEX(Map!$E$2:$E$86,MATCH(D5432,Map!$A$2:$A$86,0),0)</f>
        <v>Purchases</v>
      </c>
    </row>
    <row r="5433" spans="1:27" x14ac:dyDescent="0.25">
      <c r="A5433" s="1" t="s">
        <v>123</v>
      </c>
      <c r="B5433" s="1" t="s">
        <v>111</v>
      </c>
      <c r="C5433" s="1">
        <v>56</v>
      </c>
      <c r="D5433" s="1" t="s">
        <v>79</v>
      </c>
      <c r="E5433" s="1">
        <v>0</v>
      </c>
      <c r="F5433" s="1">
        <v>0</v>
      </c>
      <c r="G5433" s="1">
        <v>0</v>
      </c>
      <c r="H5433" s="1">
        <v>0</v>
      </c>
      <c r="I5433" s="1" t="s">
        <v>63</v>
      </c>
      <c r="J5433" s="1" t="s">
        <v>63</v>
      </c>
      <c r="K5433" s="1">
        <v>0</v>
      </c>
      <c r="L5433" s="1">
        <v>0</v>
      </c>
      <c r="M5433" s="1">
        <v>0</v>
      </c>
      <c r="N5433" s="1" t="s">
        <v>63</v>
      </c>
      <c r="O5433" s="1">
        <v>0</v>
      </c>
      <c r="P5433" s="1">
        <v>0</v>
      </c>
      <c r="Q5433" s="1">
        <v>0</v>
      </c>
      <c r="R5433" s="1">
        <v>0</v>
      </c>
      <c r="S5433" s="1">
        <v>0</v>
      </c>
      <c r="T5433" s="1">
        <v>0</v>
      </c>
      <c r="U5433" s="3" t="str">
        <f t="shared" si="84"/>
        <v>2017Plan</v>
      </c>
      <c r="V5433" s="2">
        <f>DATE(A5433,INDEX(Map!$H$1:$H$12,MATCH(B5433,Map!$G$1:$G$12,0),0),1)</f>
        <v>44317</v>
      </c>
      <c r="W5433" t="str">
        <f>IF(AND(V5433&gt;=Map!$K$2,V5433&lt;=Map!$L$2),"Base",IF(AND(V5433&gt;=Map!$K$3,V5433&lt;=Map!$L$3),"Fcst","N/A"))</f>
        <v>N/A</v>
      </c>
      <c r="X5433" t="str">
        <f>INDEX(Map!$B$2:$B$86,MATCH(D5433,Map!$A$2:$A$86,0),0)</f>
        <v>N/A</v>
      </c>
      <c r="Y5433" s="7" t="str">
        <f>IF(INDEX(Map!$C$2:$C$86,MATCH(D5433,Map!$A$2:$A$86,0),0)="","N/A",E5433*INDEX(Map!$C$2:$C$86,MATCH(D5433,Map!$A$2:$A$86,0),0))</f>
        <v>N/A</v>
      </c>
      <c r="Z5433" s="7" t="str">
        <f>IF(INDEX(Map!$D$2:$D$86,MATCH(D5433,Map!$A$2:$A$86,0),0)="","N/A",E5433*INDEX(Map!$D$2:$D$86,MATCH(D5433,Map!$A$2:$A$86,0),0))</f>
        <v>N/A</v>
      </c>
      <c r="AA5433" t="str">
        <f>INDEX(Map!$E$2:$E$86,MATCH(D5433,Map!$A$2:$A$86,0),0)</f>
        <v>Purchases</v>
      </c>
    </row>
    <row r="5434" spans="1:27" x14ac:dyDescent="0.25">
      <c r="A5434" s="1" t="s">
        <v>123</v>
      </c>
      <c r="B5434" s="1" t="s">
        <v>111</v>
      </c>
      <c r="C5434" s="1">
        <v>57</v>
      </c>
      <c r="D5434" s="1" t="s">
        <v>80</v>
      </c>
      <c r="E5434" s="1">
        <v>0</v>
      </c>
      <c r="F5434" s="1">
        <v>0</v>
      </c>
      <c r="G5434" s="1">
        <v>0</v>
      </c>
      <c r="H5434" s="1">
        <v>0</v>
      </c>
      <c r="I5434" s="1" t="s">
        <v>63</v>
      </c>
      <c r="J5434" s="1" t="s">
        <v>63</v>
      </c>
      <c r="K5434" s="1">
        <v>0</v>
      </c>
      <c r="L5434" s="1">
        <v>0</v>
      </c>
      <c r="M5434" s="1">
        <v>0</v>
      </c>
      <c r="N5434" s="1" t="s">
        <v>63</v>
      </c>
      <c r="O5434" s="1">
        <v>0</v>
      </c>
      <c r="P5434" s="1">
        <v>0</v>
      </c>
      <c r="Q5434" s="1">
        <v>0</v>
      </c>
      <c r="R5434" s="1">
        <v>0</v>
      </c>
      <c r="S5434" s="1">
        <v>0</v>
      </c>
      <c r="T5434" s="1">
        <v>0</v>
      </c>
      <c r="U5434" s="3" t="str">
        <f t="shared" si="84"/>
        <v>2017Plan</v>
      </c>
      <c r="V5434" s="2">
        <f>DATE(A5434,INDEX(Map!$H$1:$H$12,MATCH(B5434,Map!$G$1:$G$12,0),0),1)</f>
        <v>44317</v>
      </c>
      <c r="W5434" t="str">
        <f>IF(AND(V5434&gt;=Map!$K$2,V5434&lt;=Map!$L$2),"Base",IF(AND(V5434&gt;=Map!$K$3,V5434&lt;=Map!$L$3),"Fcst","N/A"))</f>
        <v>N/A</v>
      </c>
      <c r="X5434" t="str">
        <f>INDEX(Map!$B$2:$B$86,MATCH(D5434,Map!$A$2:$A$86,0),0)</f>
        <v>N/A</v>
      </c>
      <c r="Y5434" s="7" t="str">
        <f>IF(INDEX(Map!$C$2:$C$86,MATCH(D5434,Map!$A$2:$A$86,0),0)="","N/A",E5434*INDEX(Map!$C$2:$C$86,MATCH(D5434,Map!$A$2:$A$86,0),0))</f>
        <v>N/A</v>
      </c>
      <c r="Z5434" s="7" t="str">
        <f>IF(INDEX(Map!$D$2:$D$86,MATCH(D5434,Map!$A$2:$A$86,0),0)="","N/A",E5434*INDEX(Map!$D$2:$D$86,MATCH(D5434,Map!$A$2:$A$86,0),0))</f>
        <v>N/A</v>
      </c>
      <c r="AA5434" t="str">
        <f>INDEX(Map!$E$2:$E$86,MATCH(D5434,Map!$A$2:$A$86,0),0)</f>
        <v>Purchases</v>
      </c>
    </row>
    <row r="5435" spans="1:27" x14ac:dyDescent="0.25">
      <c r="A5435" s="1" t="s">
        <v>123</v>
      </c>
      <c r="B5435" s="1" t="s">
        <v>111</v>
      </c>
      <c r="C5435" s="1">
        <v>58</v>
      </c>
      <c r="D5435" s="1" t="s">
        <v>81</v>
      </c>
      <c r="E5435" s="1">
        <v>0</v>
      </c>
      <c r="F5435" s="1">
        <v>0</v>
      </c>
      <c r="G5435" s="1">
        <v>0</v>
      </c>
      <c r="H5435" s="1">
        <v>0</v>
      </c>
      <c r="I5435" s="1" t="s">
        <v>63</v>
      </c>
      <c r="J5435" s="1" t="s">
        <v>63</v>
      </c>
      <c r="K5435" s="1">
        <v>0</v>
      </c>
      <c r="L5435" s="1">
        <v>0</v>
      </c>
      <c r="M5435" s="1">
        <v>0</v>
      </c>
      <c r="N5435" s="1" t="s">
        <v>63</v>
      </c>
      <c r="O5435" s="1">
        <v>0</v>
      </c>
      <c r="P5435" s="1">
        <v>0</v>
      </c>
      <c r="Q5435" s="1">
        <v>0</v>
      </c>
      <c r="R5435" s="1">
        <v>0</v>
      </c>
      <c r="S5435" s="1">
        <v>0</v>
      </c>
      <c r="T5435" s="1">
        <v>0</v>
      </c>
      <c r="U5435" s="3" t="str">
        <f t="shared" si="84"/>
        <v>2017Plan</v>
      </c>
      <c r="V5435" s="2">
        <f>DATE(A5435,INDEX(Map!$H$1:$H$12,MATCH(B5435,Map!$G$1:$G$12,0),0),1)</f>
        <v>44317</v>
      </c>
      <c r="W5435" t="str">
        <f>IF(AND(V5435&gt;=Map!$K$2,V5435&lt;=Map!$L$2),"Base",IF(AND(V5435&gt;=Map!$K$3,V5435&lt;=Map!$L$3),"Fcst","N/A"))</f>
        <v>N/A</v>
      </c>
      <c r="X5435" t="str">
        <f>INDEX(Map!$B$2:$B$86,MATCH(D5435,Map!$A$2:$A$86,0),0)</f>
        <v>N/A</v>
      </c>
      <c r="Y5435" s="7" t="str">
        <f>IF(INDEX(Map!$C$2:$C$86,MATCH(D5435,Map!$A$2:$A$86,0),0)="","N/A",E5435*INDEX(Map!$C$2:$C$86,MATCH(D5435,Map!$A$2:$A$86,0),0))</f>
        <v>N/A</v>
      </c>
      <c r="Z5435" s="7" t="str">
        <f>IF(INDEX(Map!$D$2:$D$86,MATCH(D5435,Map!$A$2:$A$86,0),0)="","N/A",E5435*INDEX(Map!$D$2:$D$86,MATCH(D5435,Map!$A$2:$A$86,0),0))</f>
        <v>N/A</v>
      </c>
      <c r="AA5435" t="str">
        <f>INDEX(Map!$E$2:$E$86,MATCH(D5435,Map!$A$2:$A$86,0),0)</f>
        <v>Purchases</v>
      </c>
    </row>
    <row r="5436" spans="1:27" x14ac:dyDescent="0.25">
      <c r="A5436" s="1" t="s">
        <v>123</v>
      </c>
      <c r="B5436" s="1" t="s">
        <v>111</v>
      </c>
      <c r="C5436" s="1">
        <v>59</v>
      </c>
      <c r="D5436" s="1" t="s">
        <v>82</v>
      </c>
      <c r="E5436" s="1">
        <v>0</v>
      </c>
      <c r="F5436" s="1">
        <v>0</v>
      </c>
      <c r="G5436" s="1">
        <v>0</v>
      </c>
      <c r="H5436" s="1">
        <v>0</v>
      </c>
      <c r="I5436" s="1" t="s">
        <v>63</v>
      </c>
      <c r="J5436" s="1" t="s">
        <v>63</v>
      </c>
      <c r="K5436" s="1">
        <v>0</v>
      </c>
      <c r="L5436" s="1">
        <v>0</v>
      </c>
      <c r="M5436" s="1">
        <v>0</v>
      </c>
      <c r="N5436" s="1" t="s">
        <v>63</v>
      </c>
      <c r="O5436" s="1">
        <v>0</v>
      </c>
      <c r="P5436" s="1">
        <v>0</v>
      </c>
      <c r="Q5436" s="1">
        <v>0</v>
      </c>
      <c r="R5436" s="1">
        <v>0</v>
      </c>
      <c r="S5436" s="1">
        <v>0</v>
      </c>
      <c r="T5436" s="1">
        <v>0</v>
      </c>
      <c r="U5436" s="3" t="str">
        <f t="shared" si="84"/>
        <v>2017Plan</v>
      </c>
      <c r="V5436" s="2">
        <f>DATE(A5436,INDEX(Map!$H$1:$H$12,MATCH(B5436,Map!$G$1:$G$12,0),0),1)</f>
        <v>44317</v>
      </c>
      <c r="W5436" t="str">
        <f>IF(AND(V5436&gt;=Map!$K$2,V5436&lt;=Map!$L$2),"Base",IF(AND(V5436&gt;=Map!$K$3,V5436&lt;=Map!$L$3),"Fcst","N/A"))</f>
        <v>N/A</v>
      </c>
      <c r="X5436" t="str">
        <f>INDEX(Map!$B$2:$B$86,MATCH(D5436,Map!$A$2:$A$86,0),0)</f>
        <v>N/A</v>
      </c>
      <c r="Y5436" s="7" t="str">
        <f>IF(INDEX(Map!$C$2:$C$86,MATCH(D5436,Map!$A$2:$A$86,0),0)="","N/A",E5436*INDEX(Map!$C$2:$C$86,MATCH(D5436,Map!$A$2:$A$86,0),0))</f>
        <v>N/A</v>
      </c>
      <c r="Z5436" s="7" t="str">
        <f>IF(INDEX(Map!$D$2:$D$86,MATCH(D5436,Map!$A$2:$A$86,0),0)="","N/A",E5436*INDEX(Map!$D$2:$D$86,MATCH(D5436,Map!$A$2:$A$86,0),0))</f>
        <v>N/A</v>
      </c>
      <c r="AA5436" t="str">
        <f>INDEX(Map!$E$2:$E$86,MATCH(D5436,Map!$A$2:$A$86,0),0)</f>
        <v>Purchases</v>
      </c>
    </row>
    <row r="5437" spans="1:27" x14ac:dyDescent="0.25">
      <c r="A5437" s="1" t="s">
        <v>123</v>
      </c>
      <c r="B5437" s="1" t="s">
        <v>111</v>
      </c>
      <c r="C5437" s="1">
        <v>60</v>
      </c>
      <c r="D5437" s="1" t="s">
        <v>83</v>
      </c>
      <c r="E5437" s="1">
        <v>-17.2</v>
      </c>
      <c r="F5437" s="1">
        <v>0</v>
      </c>
      <c r="G5437" s="1">
        <v>12.8</v>
      </c>
      <c r="H5437" s="1">
        <v>28</v>
      </c>
      <c r="I5437" s="1" t="s">
        <v>63</v>
      </c>
      <c r="J5437" s="1" t="s">
        <v>63</v>
      </c>
      <c r="K5437" s="1">
        <v>291</v>
      </c>
      <c r="L5437" s="1">
        <v>41.1</v>
      </c>
      <c r="M5437" s="1">
        <v>-709</v>
      </c>
      <c r="N5437" s="1" t="s">
        <v>63</v>
      </c>
      <c r="O5437" s="1">
        <v>0</v>
      </c>
      <c r="P5437" s="1">
        <v>0</v>
      </c>
      <c r="Q5437" s="1">
        <v>183</v>
      </c>
      <c r="R5437" s="1">
        <v>30.54</v>
      </c>
      <c r="S5437" s="1">
        <v>30.54</v>
      </c>
      <c r="T5437" s="1">
        <v>-526</v>
      </c>
      <c r="U5437" s="3" t="str">
        <f t="shared" si="84"/>
        <v>2017Plan</v>
      </c>
      <c r="V5437" s="2">
        <f>DATE(A5437,INDEX(Map!$H$1:$H$12,MATCH(B5437,Map!$G$1:$G$12,0),0),1)</f>
        <v>44317</v>
      </c>
      <c r="W5437" t="str">
        <f>IF(AND(V5437&gt;=Map!$K$2,V5437&lt;=Map!$L$2),"Base",IF(AND(V5437&gt;=Map!$K$3,V5437&lt;=Map!$L$3),"Fcst","N/A"))</f>
        <v>N/A</v>
      </c>
      <c r="X5437" t="str">
        <f>INDEX(Map!$B$2:$B$86,MATCH(D5437,Map!$A$2:$A$86,0),0)</f>
        <v>N/A</v>
      </c>
      <c r="Y5437" s="7" t="str">
        <f>IF(INDEX(Map!$C$2:$C$86,MATCH(D5437,Map!$A$2:$A$86,0),0)="","N/A",E5437*INDEX(Map!$C$2:$C$86,MATCH(D5437,Map!$A$2:$A$86,0),0))</f>
        <v>N/A</v>
      </c>
      <c r="Z5437" s="7" t="str">
        <f>IF(INDEX(Map!$D$2:$D$86,MATCH(D5437,Map!$A$2:$A$86,0),0)="","N/A",E5437*INDEX(Map!$D$2:$D$86,MATCH(D5437,Map!$A$2:$A$86,0),0))</f>
        <v>N/A</v>
      </c>
      <c r="AA5437" t="str">
        <f>INDEX(Map!$E$2:$E$86,MATCH(D5437,Map!$A$2:$A$86,0),0)</f>
        <v>Sales</v>
      </c>
    </row>
    <row r="5438" spans="1:27" x14ac:dyDescent="0.25">
      <c r="A5438" s="1" t="s">
        <v>123</v>
      </c>
      <c r="B5438" s="1" t="s">
        <v>111</v>
      </c>
      <c r="C5438" s="1">
        <v>61</v>
      </c>
      <c r="D5438" s="1" t="s">
        <v>84</v>
      </c>
      <c r="E5438" s="1">
        <v>-5.6</v>
      </c>
      <c r="F5438" s="1">
        <v>0</v>
      </c>
      <c r="G5438" s="1">
        <v>22.7</v>
      </c>
      <c r="H5438" s="1">
        <v>31</v>
      </c>
      <c r="I5438" s="1" t="s">
        <v>63</v>
      </c>
      <c r="J5438" s="1" t="s">
        <v>63</v>
      </c>
      <c r="K5438" s="1">
        <v>248</v>
      </c>
      <c r="L5438" s="1">
        <v>35.4</v>
      </c>
      <c r="M5438" s="1">
        <v>-199</v>
      </c>
      <c r="N5438" s="1" t="s">
        <v>63</v>
      </c>
      <c r="O5438" s="1">
        <v>0</v>
      </c>
      <c r="P5438" s="1">
        <v>0</v>
      </c>
      <c r="Q5438" s="1">
        <v>56</v>
      </c>
      <c r="R5438" s="1">
        <v>25.33</v>
      </c>
      <c r="S5438" s="1">
        <v>25.33</v>
      </c>
      <c r="T5438" s="1">
        <v>-143</v>
      </c>
      <c r="U5438" s="3" t="str">
        <f t="shared" si="84"/>
        <v>2017Plan</v>
      </c>
      <c r="V5438" s="2">
        <f>DATE(A5438,INDEX(Map!$H$1:$H$12,MATCH(B5438,Map!$G$1:$G$12,0),0),1)</f>
        <v>44317</v>
      </c>
      <c r="W5438" t="str">
        <f>IF(AND(V5438&gt;=Map!$K$2,V5438&lt;=Map!$L$2),"Base",IF(AND(V5438&gt;=Map!$K$3,V5438&lt;=Map!$L$3),"Fcst","N/A"))</f>
        <v>N/A</v>
      </c>
      <c r="X5438" t="str">
        <f>INDEX(Map!$B$2:$B$86,MATCH(D5438,Map!$A$2:$A$86,0),0)</f>
        <v>N/A</v>
      </c>
      <c r="Y5438" s="7" t="str">
        <f>IF(INDEX(Map!$C$2:$C$86,MATCH(D5438,Map!$A$2:$A$86,0),0)="","N/A",E5438*INDEX(Map!$C$2:$C$86,MATCH(D5438,Map!$A$2:$A$86,0),0))</f>
        <v>N/A</v>
      </c>
      <c r="Z5438" s="7" t="str">
        <f>IF(INDEX(Map!$D$2:$D$86,MATCH(D5438,Map!$A$2:$A$86,0),0)="","N/A",E5438*INDEX(Map!$D$2:$D$86,MATCH(D5438,Map!$A$2:$A$86,0),0))</f>
        <v>N/A</v>
      </c>
      <c r="AA5438" t="str">
        <f>INDEX(Map!$E$2:$E$86,MATCH(D5438,Map!$A$2:$A$86,0),0)</f>
        <v>Sales</v>
      </c>
    </row>
    <row r="5439" spans="1:27" x14ac:dyDescent="0.25">
      <c r="A5439" s="1" t="s">
        <v>123</v>
      </c>
      <c r="B5439" s="1" t="s">
        <v>111</v>
      </c>
      <c r="C5439" s="1">
        <v>62</v>
      </c>
      <c r="D5439" s="1" t="s">
        <v>85</v>
      </c>
      <c r="E5439" s="1">
        <v>-11.1</v>
      </c>
      <c r="F5439" s="1">
        <v>0</v>
      </c>
      <c r="G5439" s="1">
        <v>39.700000000000003</v>
      </c>
      <c r="H5439" s="1">
        <v>5</v>
      </c>
      <c r="I5439" s="1" t="s">
        <v>63</v>
      </c>
      <c r="J5439" s="1" t="s">
        <v>63</v>
      </c>
      <c r="K5439" s="1">
        <v>80</v>
      </c>
      <c r="L5439" s="1">
        <v>38.200000000000003</v>
      </c>
      <c r="M5439" s="1">
        <v>-425</v>
      </c>
      <c r="N5439" s="1" t="s">
        <v>63</v>
      </c>
      <c r="O5439" s="1">
        <v>0</v>
      </c>
      <c r="P5439" s="1">
        <v>0</v>
      </c>
      <c r="Q5439" s="1">
        <v>102</v>
      </c>
      <c r="R5439" s="1">
        <v>29.08</v>
      </c>
      <c r="S5439" s="1">
        <v>29.08</v>
      </c>
      <c r="T5439" s="1">
        <v>-323</v>
      </c>
      <c r="U5439" s="3" t="str">
        <f t="shared" si="84"/>
        <v>2017Plan</v>
      </c>
      <c r="V5439" s="2">
        <f>DATE(A5439,INDEX(Map!$H$1:$H$12,MATCH(B5439,Map!$G$1:$G$12,0),0),1)</f>
        <v>44317</v>
      </c>
      <c r="W5439" t="str">
        <f>IF(AND(V5439&gt;=Map!$K$2,V5439&lt;=Map!$L$2),"Base",IF(AND(V5439&gt;=Map!$K$3,V5439&lt;=Map!$L$3),"Fcst","N/A"))</f>
        <v>N/A</v>
      </c>
      <c r="X5439" t="str">
        <f>INDEX(Map!$B$2:$B$86,MATCH(D5439,Map!$A$2:$A$86,0),0)</f>
        <v>N/A</v>
      </c>
      <c r="Y5439" s="7" t="str">
        <f>IF(INDEX(Map!$C$2:$C$86,MATCH(D5439,Map!$A$2:$A$86,0),0)="","N/A",E5439*INDEX(Map!$C$2:$C$86,MATCH(D5439,Map!$A$2:$A$86,0),0))</f>
        <v>N/A</v>
      </c>
      <c r="Z5439" s="7" t="str">
        <f>IF(INDEX(Map!$D$2:$D$86,MATCH(D5439,Map!$A$2:$A$86,0),0)="","N/A",E5439*INDEX(Map!$D$2:$D$86,MATCH(D5439,Map!$A$2:$A$86,0),0))</f>
        <v>N/A</v>
      </c>
      <c r="AA5439" t="str">
        <f>INDEX(Map!$E$2:$E$86,MATCH(D5439,Map!$A$2:$A$86,0),0)</f>
        <v>Sales</v>
      </c>
    </row>
    <row r="5440" spans="1:27" x14ac:dyDescent="0.25">
      <c r="A5440" s="1" t="s">
        <v>123</v>
      </c>
      <c r="B5440" s="1" t="s">
        <v>111</v>
      </c>
      <c r="C5440" s="1">
        <v>63</v>
      </c>
      <c r="D5440" s="1" t="s">
        <v>86</v>
      </c>
      <c r="E5440" s="1">
        <v>-6.9</v>
      </c>
      <c r="F5440" s="1">
        <v>0</v>
      </c>
      <c r="G5440" s="1">
        <v>24.7</v>
      </c>
      <c r="H5440" s="1">
        <v>6</v>
      </c>
      <c r="I5440" s="1" t="s">
        <v>63</v>
      </c>
      <c r="J5440" s="1" t="s">
        <v>63</v>
      </c>
      <c r="K5440" s="1">
        <v>73</v>
      </c>
      <c r="L5440" s="1">
        <v>39</v>
      </c>
      <c r="M5440" s="1">
        <v>-269</v>
      </c>
      <c r="N5440" s="1" t="s">
        <v>63</v>
      </c>
      <c r="O5440" s="1">
        <v>0</v>
      </c>
      <c r="P5440" s="1">
        <v>0</v>
      </c>
      <c r="Q5440" s="1">
        <v>64</v>
      </c>
      <c r="R5440" s="1">
        <v>29.78</v>
      </c>
      <c r="S5440" s="1">
        <v>29.78</v>
      </c>
      <c r="T5440" s="1">
        <v>-206</v>
      </c>
      <c r="U5440" s="3" t="str">
        <f t="shared" si="84"/>
        <v>2017Plan</v>
      </c>
      <c r="V5440" s="2">
        <f>DATE(A5440,INDEX(Map!$H$1:$H$12,MATCH(B5440,Map!$G$1:$G$12,0),0),1)</f>
        <v>44317</v>
      </c>
      <c r="W5440" t="str">
        <f>IF(AND(V5440&gt;=Map!$K$2,V5440&lt;=Map!$L$2),"Base",IF(AND(V5440&gt;=Map!$K$3,V5440&lt;=Map!$L$3),"Fcst","N/A"))</f>
        <v>N/A</v>
      </c>
      <c r="X5440" t="str">
        <f>INDEX(Map!$B$2:$B$86,MATCH(D5440,Map!$A$2:$A$86,0),0)</f>
        <v>N/A</v>
      </c>
      <c r="Y5440" s="7" t="str">
        <f>IF(INDEX(Map!$C$2:$C$86,MATCH(D5440,Map!$A$2:$A$86,0),0)="","N/A",E5440*INDEX(Map!$C$2:$C$86,MATCH(D5440,Map!$A$2:$A$86,0),0))</f>
        <v>N/A</v>
      </c>
      <c r="Z5440" s="7" t="str">
        <f>IF(INDEX(Map!$D$2:$D$86,MATCH(D5440,Map!$A$2:$A$86,0),0)="","N/A",E5440*INDEX(Map!$D$2:$D$86,MATCH(D5440,Map!$A$2:$A$86,0),0))</f>
        <v>N/A</v>
      </c>
      <c r="AA5440" t="str">
        <f>INDEX(Map!$E$2:$E$86,MATCH(D5440,Map!$A$2:$A$86,0),0)</f>
        <v>Sales</v>
      </c>
    </row>
    <row r="5441" spans="1:27" x14ac:dyDescent="0.25">
      <c r="A5441" s="1" t="s">
        <v>123</v>
      </c>
      <c r="B5441" s="1" t="s">
        <v>111</v>
      </c>
      <c r="C5441" s="1">
        <v>64</v>
      </c>
      <c r="D5441" s="1" t="s">
        <v>87</v>
      </c>
      <c r="E5441" s="1">
        <v>0</v>
      </c>
      <c r="F5441" s="1">
        <v>0</v>
      </c>
      <c r="G5441" s="1">
        <v>0</v>
      </c>
      <c r="H5441" s="1">
        <v>0</v>
      </c>
      <c r="I5441" s="1" t="s">
        <v>63</v>
      </c>
      <c r="J5441" s="1" t="s">
        <v>63</v>
      </c>
      <c r="K5441" s="1">
        <v>0</v>
      </c>
      <c r="L5441" s="1">
        <v>0</v>
      </c>
      <c r="M5441" s="1">
        <v>0</v>
      </c>
      <c r="N5441" s="1" t="s">
        <v>63</v>
      </c>
      <c r="O5441" s="1">
        <v>0</v>
      </c>
      <c r="P5441" s="1">
        <v>0</v>
      </c>
      <c r="Q5441" s="1">
        <v>0</v>
      </c>
      <c r="R5441" s="1">
        <v>0</v>
      </c>
      <c r="S5441" s="1">
        <v>0</v>
      </c>
      <c r="T5441" s="1">
        <v>0</v>
      </c>
      <c r="U5441" s="3" t="str">
        <f t="shared" si="84"/>
        <v>2017Plan</v>
      </c>
      <c r="V5441" s="2">
        <f>DATE(A5441,INDEX(Map!$H$1:$H$12,MATCH(B5441,Map!$G$1:$G$12,0),0),1)</f>
        <v>44317</v>
      </c>
      <c r="W5441" t="str">
        <f>IF(AND(V5441&gt;=Map!$K$2,V5441&lt;=Map!$L$2),"Base",IF(AND(V5441&gt;=Map!$K$3,V5441&lt;=Map!$L$3),"Fcst","N/A"))</f>
        <v>N/A</v>
      </c>
      <c r="X5441" t="str">
        <f>INDEX(Map!$B$2:$B$86,MATCH(D5441,Map!$A$2:$A$86,0),0)</f>
        <v>N/A</v>
      </c>
      <c r="Y5441" s="7" t="str">
        <f>IF(INDEX(Map!$C$2:$C$86,MATCH(D5441,Map!$A$2:$A$86,0),0)="","N/A",E5441*INDEX(Map!$C$2:$C$86,MATCH(D5441,Map!$A$2:$A$86,0),0))</f>
        <v>N/A</v>
      </c>
      <c r="Z5441" s="7" t="str">
        <f>IF(INDEX(Map!$D$2:$D$86,MATCH(D5441,Map!$A$2:$A$86,0),0)="","N/A",E5441*INDEX(Map!$D$2:$D$86,MATCH(D5441,Map!$A$2:$A$86,0),0))</f>
        <v>N/A</v>
      </c>
      <c r="AA5441" t="str">
        <f>INDEX(Map!$E$2:$E$86,MATCH(D5441,Map!$A$2:$A$86,0),0)</f>
        <v>Sales</v>
      </c>
    </row>
    <row r="5442" spans="1:27" x14ac:dyDescent="0.25">
      <c r="A5442" s="1" t="s">
        <v>123</v>
      </c>
      <c r="B5442" s="1" t="s">
        <v>111</v>
      </c>
      <c r="C5442" s="1">
        <v>65</v>
      </c>
      <c r="D5442" s="1" t="s">
        <v>88</v>
      </c>
      <c r="E5442" s="1">
        <v>0</v>
      </c>
      <c r="F5442" s="1">
        <v>0</v>
      </c>
      <c r="G5442" s="1">
        <v>0</v>
      </c>
      <c r="H5442" s="1">
        <v>0</v>
      </c>
      <c r="I5442" s="1" t="s">
        <v>63</v>
      </c>
      <c r="J5442" s="1" t="s">
        <v>63</v>
      </c>
      <c r="K5442" s="1">
        <v>0</v>
      </c>
      <c r="L5442" s="1">
        <v>0</v>
      </c>
      <c r="M5442" s="1">
        <v>0</v>
      </c>
      <c r="N5442" s="1" t="s">
        <v>63</v>
      </c>
      <c r="O5442" s="1">
        <v>0</v>
      </c>
      <c r="P5442" s="1">
        <v>0</v>
      </c>
      <c r="Q5442" s="1">
        <v>0</v>
      </c>
      <c r="R5442" s="1">
        <v>0</v>
      </c>
      <c r="S5442" s="1">
        <v>0</v>
      </c>
      <c r="T5442" s="1">
        <v>0</v>
      </c>
      <c r="U5442" s="3" t="str">
        <f t="shared" si="84"/>
        <v>2017Plan</v>
      </c>
      <c r="V5442" s="2">
        <f>DATE(A5442,INDEX(Map!$H$1:$H$12,MATCH(B5442,Map!$G$1:$G$12,0),0),1)</f>
        <v>44317</v>
      </c>
      <c r="W5442" t="str">
        <f>IF(AND(V5442&gt;=Map!$K$2,V5442&lt;=Map!$L$2),"Base",IF(AND(V5442&gt;=Map!$K$3,V5442&lt;=Map!$L$3),"Fcst","N/A"))</f>
        <v>N/A</v>
      </c>
      <c r="X5442" t="str">
        <f>INDEX(Map!$B$2:$B$86,MATCH(D5442,Map!$A$2:$A$86,0),0)</f>
        <v>N/A</v>
      </c>
      <c r="Y5442" s="7" t="str">
        <f>IF(INDEX(Map!$C$2:$C$86,MATCH(D5442,Map!$A$2:$A$86,0),0)="","N/A",E5442*INDEX(Map!$C$2:$C$86,MATCH(D5442,Map!$A$2:$A$86,0),0))</f>
        <v>N/A</v>
      </c>
      <c r="Z5442" s="7" t="str">
        <f>IF(INDEX(Map!$D$2:$D$86,MATCH(D5442,Map!$A$2:$A$86,0),0)="","N/A",E5442*INDEX(Map!$D$2:$D$86,MATCH(D5442,Map!$A$2:$A$86,0),0))</f>
        <v>N/A</v>
      </c>
      <c r="AA5442" t="str">
        <f>INDEX(Map!$E$2:$E$86,MATCH(D5442,Map!$A$2:$A$86,0),0)</f>
        <v>Sales</v>
      </c>
    </row>
    <row r="5443" spans="1:27" x14ac:dyDescent="0.25">
      <c r="A5443" s="1" t="s">
        <v>123</v>
      </c>
      <c r="B5443" s="1" t="s">
        <v>111</v>
      </c>
      <c r="C5443" s="1">
        <v>66</v>
      </c>
      <c r="D5443" s="1" t="s">
        <v>89</v>
      </c>
      <c r="E5443" s="1">
        <v>0</v>
      </c>
      <c r="F5443" s="1">
        <v>0</v>
      </c>
      <c r="G5443" s="1">
        <v>0</v>
      </c>
      <c r="H5443" s="1">
        <v>0</v>
      </c>
      <c r="I5443" s="1" t="s">
        <v>63</v>
      </c>
      <c r="J5443" s="1" t="s">
        <v>63</v>
      </c>
      <c r="K5443" s="1">
        <v>0</v>
      </c>
      <c r="L5443" s="1">
        <v>0</v>
      </c>
      <c r="M5443" s="1">
        <v>0</v>
      </c>
      <c r="N5443" s="1" t="s">
        <v>63</v>
      </c>
      <c r="O5443" s="1">
        <v>0</v>
      </c>
      <c r="P5443" s="1">
        <v>0</v>
      </c>
      <c r="Q5443" s="1">
        <v>0</v>
      </c>
      <c r="R5443" s="1">
        <v>0</v>
      </c>
      <c r="S5443" s="1">
        <v>0</v>
      </c>
      <c r="T5443" s="1">
        <v>0</v>
      </c>
      <c r="U5443" s="3" t="str">
        <f t="shared" si="84"/>
        <v>2017Plan</v>
      </c>
      <c r="V5443" s="2">
        <f>DATE(A5443,INDEX(Map!$H$1:$H$12,MATCH(B5443,Map!$G$1:$G$12,0),0),1)</f>
        <v>44317</v>
      </c>
      <c r="W5443" t="str">
        <f>IF(AND(V5443&gt;=Map!$K$2,V5443&lt;=Map!$L$2),"Base",IF(AND(V5443&gt;=Map!$K$3,V5443&lt;=Map!$L$3),"Fcst","N/A"))</f>
        <v>N/A</v>
      </c>
      <c r="X5443" t="str">
        <f>INDEX(Map!$B$2:$B$86,MATCH(D5443,Map!$A$2:$A$86,0),0)</f>
        <v>N/A</v>
      </c>
      <c r="Y5443" s="7" t="str">
        <f>IF(INDEX(Map!$C$2:$C$86,MATCH(D5443,Map!$A$2:$A$86,0),0)="","N/A",E5443*INDEX(Map!$C$2:$C$86,MATCH(D5443,Map!$A$2:$A$86,0),0))</f>
        <v>N/A</v>
      </c>
      <c r="Z5443" s="7" t="str">
        <f>IF(INDEX(Map!$D$2:$D$86,MATCH(D5443,Map!$A$2:$A$86,0),0)="","N/A",E5443*INDEX(Map!$D$2:$D$86,MATCH(D5443,Map!$A$2:$A$86,0),0))</f>
        <v>N/A</v>
      </c>
      <c r="AA5443" t="str">
        <f>INDEX(Map!$E$2:$E$86,MATCH(D5443,Map!$A$2:$A$86,0),0)</f>
        <v>Sales</v>
      </c>
    </row>
    <row r="5444" spans="1:27" x14ac:dyDescent="0.25">
      <c r="A5444" s="1" t="s">
        <v>123</v>
      </c>
      <c r="B5444" s="1" t="s">
        <v>111</v>
      </c>
      <c r="C5444" s="1">
        <v>67</v>
      </c>
      <c r="D5444" s="1" t="s">
        <v>90</v>
      </c>
      <c r="E5444" s="1">
        <v>0</v>
      </c>
      <c r="F5444" s="1">
        <v>0</v>
      </c>
      <c r="G5444" s="1">
        <v>0</v>
      </c>
      <c r="H5444" s="1">
        <v>0</v>
      </c>
      <c r="I5444" s="1" t="s">
        <v>63</v>
      </c>
      <c r="J5444" s="1" t="s">
        <v>63</v>
      </c>
      <c r="K5444" s="1">
        <v>0</v>
      </c>
      <c r="L5444" s="1">
        <v>0</v>
      </c>
      <c r="M5444" s="1">
        <v>0</v>
      </c>
      <c r="N5444" s="1" t="s">
        <v>63</v>
      </c>
      <c r="O5444" s="1">
        <v>0</v>
      </c>
      <c r="P5444" s="1">
        <v>0</v>
      </c>
      <c r="Q5444" s="1">
        <v>0</v>
      </c>
      <c r="R5444" s="1">
        <v>0</v>
      </c>
      <c r="S5444" s="1">
        <v>0</v>
      </c>
      <c r="T5444" s="1">
        <v>0</v>
      </c>
      <c r="U5444" s="3" t="str">
        <f t="shared" ref="U5444:U5507" si="85">U5443</f>
        <v>2017Plan</v>
      </c>
      <c r="V5444" s="2">
        <f>DATE(A5444,INDEX(Map!$H$1:$H$12,MATCH(B5444,Map!$G$1:$G$12,0),0),1)</f>
        <v>44317</v>
      </c>
      <c r="W5444" t="str">
        <f>IF(AND(V5444&gt;=Map!$K$2,V5444&lt;=Map!$L$2),"Base",IF(AND(V5444&gt;=Map!$K$3,V5444&lt;=Map!$L$3),"Fcst","N/A"))</f>
        <v>N/A</v>
      </c>
      <c r="X5444" t="str">
        <f>INDEX(Map!$B$2:$B$86,MATCH(D5444,Map!$A$2:$A$86,0),0)</f>
        <v>N/A</v>
      </c>
      <c r="Y5444" s="7" t="str">
        <f>IF(INDEX(Map!$C$2:$C$86,MATCH(D5444,Map!$A$2:$A$86,0),0)="","N/A",E5444*INDEX(Map!$C$2:$C$86,MATCH(D5444,Map!$A$2:$A$86,0),0))</f>
        <v>N/A</v>
      </c>
      <c r="Z5444" s="7" t="str">
        <f>IF(INDEX(Map!$D$2:$D$86,MATCH(D5444,Map!$A$2:$A$86,0),0)="","N/A",E5444*INDEX(Map!$D$2:$D$86,MATCH(D5444,Map!$A$2:$A$86,0),0))</f>
        <v>N/A</v>
      </c>
      <c r="AA5444" t="str">
        <f>INDEX(Map!$E$2:$E$86,MATCH(D5444,Map!$A$2:$A$86,0),0)</f>
        <v>Sales</v>
      </c>
    </row>
    <row r="5445" spans="1:27" x14ac:dyDescent="0.25">
      <c r="A5445" s="1" t="s">
        <v>123</v>
      </c>
      <c r="B5445" s="1" t="s">
        <v>111</v>
      </c>
      <c r="C5445" s="1">
        <v>68</v>
      </c>
      <c r="D5445" s="1" t="s">
        <v>91</v>
      </c>
      <c r="E5445" s="1">
        <v>0</v>
      </c>
      <c r="F5445" s="1">
        <v>0</v>
      </c>
      <c r="G5445" s="1">
        <v>0</v>
      </c>
      <c r="H5445" s="1">
        <v>0</v>
      </c>
      <c r="I5445" s="1" t="s">
        <v>63</v>
      </c>
      <c r="J5445" s="1" t="s">
        <v>63</v>
      </c>
      <c r="K5445" s="1">
        <v>0</v>
      </c>
      <c r="L5445" s="1">
        <v>0</v>
      </c>
      <c r="M5445" s="1">
        <v>0</v>
      </c>
      <c r="N5445" s="1" t="s">
        <v>63</v>
      </c>
      <c r="O5445" s="1">
        <v>0</v>
      </c>
      <c r="P5445" s="1">
        <v>0</v>
      </c>
      <c r="Q5445" s="1">
        <v>0</v>
      </c>
      <c r="R5445" s="1">
        <v>0</v>
      </c>
      <c r="S5445" s="1">
        <v>0</v>
      </c>
      <c r="T5445" s="1">
        <v>0</v>
      </c>
      <c r="U5445" s="3" t="str">
        <f t="shared" si="85"/>
        <v>2017Plan</v>
      </c>
      <c r="V5445" s="2">
        <f>DATE(A5445,INDEX(Map!$H$1:$H$12,MATCH(B5445,Map!$G$1:$G$12,0),0),1)</f>
        <v>44317</v>
      </c>
      <c r="W5445" t="str">
        <f>IF(AND(V5445&gt;=Map!$K$2,V5445&lt;=Map!$L$2),"Base",IF(AND(V5445&gt;=Map!$K$3,V5445&lt;=Map!$L$3),"Fcst","N/A"))</f>
        <v>N/A</v>
      </c>
      <c r="X5445" t="str">
        <f>INDEX(Map!$B$2:$B$86,MATCH(D5445,Map!$A$2:$A$86,0),0)</f>
        <v>N/A</v>
      </c>
      <c r="Y5445" s="7" t="str">
        <f>IF(INDEX(Map!$C$2:$C$86,MATCH(D5445,Map!$A$2:$A$86,0),0)="","N/A",E5445*INDEX(Map!$C$2:$C$86,MATCH(D5445,Map!$A$2:$A$86,0),0))</f>
        <v>N/A</v>
      </c>
      <c r="Z5445" s="7" t="str">
        <f>IF(INDEX(Map!$D$2:$D$86,MATCH(D5445,Map!$A$2:$A$86,0),0)="","N/A",E5445*INDEX(Map!$D$2:$D$86,MATCH(D5445,Map!$A$2:$A$86,0),0))</f>
        <v>N/A</v>
      </c>
      <c r="AA5445" t="str">
        <f>INDEX(Map!$E$2:$E$86,MATCH(D5445,Map!$A$2:$A$86,0),0)</f>
        <v>CSR</v>
      </c>
    </row>
    <row r="5446" spans="1:27" x14ac:dyDescent="0.25">
      <c r="A5446" s="1" t="s">
        <v>123</v>
      </c>
      <c r="B5446" s="1" t="s">
        <v>111</v>
      </c>
      <c r="C5446" s="1">
        <v>69</v>
      </c>
      <c r="D5446" s="1" t="s">
        <v>92</v>
      </c>
      <c r="E5446" s="1">
        <v>0</v>
      </c>
      <c r="F5446" s="1">
        <v>0</v>
      </c>
      <c r="G5446" s="1">
        <v>0</v>
      </c>
      <c r="H5446" s="1">
        <v>0</v>
      </c>
      <c r="I5446" s="1" t="s">
        <v>63</v>
      </c>
      <c r="J5446" s="1" t="s">
        <v>63</v>
      </c>
      <c r="K5446" s="1">
        <v>0</v>
      </c>
      <c r="L5446" s="1">
        <v>0</v>
      </c>
      <c r="M5446" s="1">
        <v>0</v>
      </c>
      <c r="N5446" s="1" t="s">
        <v>63</v>
      </c>
      <c r="O5446" s="1">
        <v>0</v>
      </c>
      <c r="P5446" s="1">
        <v>0</v>
      </c>
      <c r="Q5446" s="1">
        <v>0</v>
      </c>
      <c r="R5446" s="1">
        <v>0</v>
      </c>
      <c r="S5446" s="1">
        <v>0</v>
      </c>
      <c r="T5446" s="1">
        <v>0</v>
      </c>
      <c r="U5446" s="3" t="str">
        <f t="shared" si="85"/>
        <v>2017Plan</v>
      </c>
      <c r="V5446" s="2">
        <f>DATE(A5446,INDEX(Map!$H$1:$H$12,MATCH(B5446,Map!$G$1:$G$12,0),0),1)</f>
        <v>44317</v>
      </c>
      <c r="W5446" t="str">
        <f>IF(AND(V5446&gt;=Map!$K$2,V5446&lt;=Map!$L$2),"Base",IF(AND(V5446&gt;=Map!$K$3,V5446&lt;=Map!$L$3),"Fcst","N/A"))</f>
        <v>N/A</v>
      </c>
      <c r="X5446" t="str">
        <f>INDEX(Map!$B$2:$B$86,MATCH(D5446,Map!$A$2:$A$86,0),0)</f>
        <v>N/A</v>
      </c>
      <c r="Y5446" s="7" t="str">
        <f>IF(INDEX(Map!$C$2:$C$86,MATCH(D5446,Map!$A$2:$A$86,0),0)="","N/A",E5446*INDEX(Map!$C$2:$C$86,MATCH(D5446,Map!$A$2:$A$86,0),0))</f>
        <v>N/A</v>
      </c>
      <c r="Z5446" s="7" t="str">
        <f>IF(INDEX(Map!$D$2:$D$86,MATCH(D5446,Map!$A$2:$A$86,0),0)="","N/A",E5446*INDEX(Map!$D$2:$D$86,MATCH(D5446,Map!$A$2:$A$86,0),0))</f>
        <v>N/A</v>
      </c>
      <c r="AA5446" t="str">
        <f>INDEX(Map!$E$2:$E$86,MATCH(D5446,Map!$A$2:$A$86,0),0)</f>
        <v>CSR</v>
      </c>
    </row>
    <row r="5447" spans="1:27" x14ac:dyDescent="0.25">
      <c r="A5447" s="1" t="s">
        <v>123</v>
      </c>
      <c r="B5447" s="1" t="s">
        <v>111</v>
      </c>
      <c r="C5447" s="1">
        <v>70</v>
      </c>
      <c r="D5447" s="1" t="s">
        <v>93</v>
      </c>
      <c r="E5447" s="1">
        <v>0</v>
      </c>
      <c r="F5447" s="1">
        <v>0</v>
      </c>
      <c r="G5447" s="1">
        <v>0</v>
      </c>
      <c r="H5447" s="1">
        <v>0</v>
      </c>
      <c r="I5447" s="1" t="s">
        <v>63</v>
      </c>
      <c r="J5447" s="1" t="s">
        <v>63</v>
      </c>
      <c r="K5447" s="1">
        <v>0</v>
      </c>
      <c r="L5447" s="1">
        <v>0</v>
      </c>
      <c r="M5447" s="1">
        <v>0</v>
      </c>
      <c r="N5447" s="1" t="s">
        <v>63</v>
      </c>
      <c r="O5447" s="1">
        <v>0</v>
      </c>
      <c r="P5447" s="1">
        <v>0</v>
      </c>
      <c r="Q5447" s="1">
        <v>0</v>
      </c>
      <c r="R5447" s="1">
        <v>0</v>
      </c>
      <c r="S5447" s="1">
        <v>0</v>
      </c>
      <c r="T5447" s="1">
        <v>0</v>
      </c>
      <c r="U5447" s="3" t="str">
        <f t="shared" si="85"/>
        <v>2017Plan</v>
      </c>
      <c r="V5447" s="2">
        <f>DATE(A5447,INDEX(Map!$H$1:$H$12,MATCH(B5447,Map!$G$1:$G$12,0),0),1)</f>
        <v>44317</v>
      </c>
      <c r="W5447" t="str">
        <f>IF(AND(V5447&gt;=Map!$K$2,V5447&lt;=Map!$L$2),"Base",IF(AND(V5447&gt;=Map!$K$3,V5447&lt;=Map!$L$3),"Fcst","N/A"))</f>
        <v>N/A</v>
      </c>
      <c r="X5447" t="str">
        <f>INDEX(Map!$B$2:$B$86,MATCH(D5447,Map!$A$2:$A$86,0),0)</f>
        <v>N/A</v>
      </c>
      <c r="Y5447" s="7" t="str">
        <f>IF(INDEX(Map!$C$2:$C$86,MATCH(D5447,Map!$A$2:$A$86,0),0)="","N/A",E5447*INDEX(Map!$C$2:$C$86,MATCH(D5447,Map!$A$2:$A$86,0),0))</f>
        <v>N/A</v>
      </c>
      <c r="Z5447" s="7" t="str">
        <f>IF(INDEX(Map!$D$2:$D$86,MATCH(D5447,Map!$A$2:$A$86,0),0)="","N/A",E5447*INDEX(Map!$D$2:$D$86,MATCH(D5447,Map!$A$2:$A$86,0),0))</f>
        <v>N/A</v>
      </c>
      <c r="AA5447" t="str">
        <f>INDEX(Map!$E$2:$E$86,MATCH(D5447,Map!$A$2:$A$86,0),0)</f>
        <v>CSR</v>
      </c>
    </row>
    <row r="5448" spans="1:27" x14ac:dyDescent="0.25">
      <c r="A5448" s="1" t="s">
        <v>123</v>
      </c>
      <c r="B5448" s="1" t="s">
        <v>111</v>
      </c>
      <c r="C5448" s="1">
        <v>71</v>
      </c>
      <c r="D5448" s="1" t="s">
        <v>94</v>
      </c>
      <c r="E5448" s="1">
        <v>0</v>
      </c>
      <c r="F5448" s="1">
        <v>0</v>
      </c>
      <c r="G5448" s="1">
        <v>0</v>
      </c>
      <c r="H5448" s="1">
        <v>0</v>
      </c>
      <c r="I5448" s="1" t="s">
        <v>63</v>
      </c>
      <c r="J5448" s="1" t="s">
        <v>63</v>
      </c>
      <c r="K5448" s="1">
        <v>0</v>
      </c>
      <c r="L5448" s="1">
        <v>0</v>
      </c>
      <c r="M5448" s="1">
        <v>0</v>
      </c>
      <c r="N5448" s="1" t="s">
        <v>63</v>
      </c>
      <c r="O5448" s="1">
        <v>0</v>
      </c>
      <c r="P5448" s="1">
        <v>0</v>
      </c>
      <c r="Q5448" s="1">
        <v>0</v>
      </c>
      <c r="R5448" s="1">
        <v>0</v>
      </c>
      <c r="S5448" s="1">
        <v>0</v>
      </c>
      <c r="T5448" s="1">
        <v>0</v>
      </c>
      <c r="U5448" s="3" t="str">
        <f t="shared" si="85"/>
        <v>2017Plan</v>
      </c>
      <c r="V5448" s="2">
        <f>DATE(A5448,INDEX(Map!$H$1:$H$12,MATCH(B5448,Map!$G$1:$G$12,0),0),1)</f>
        <v>44317</v>
      </c>
      <c r="W5448" t="str">
        <f>IF(AND(V5448&gt;=Map!$K$2,V5448&lt;=Map!$L$2),"Base",IF(AND(V5448&gt;=Map!$K$3,V5448&lt;=Map!$L$3),"Fcst","N/A"))</f>
        <v>N/A</v>
      </c>
      <c r="X5448" t="str">
        <f>INDEX(Map!$B$2:$B$86,MATCH(D5448,Map!$A$2:$A$86,0),0)</f>
        <v>N/A</v>
      </c>
      <c r="Y5448" s="7" t="str">
        <f>IF(INDEX(Map!$C$2:$C$86,MATCH(D5448,Map!$A$2:$A$86,0),0)="","N/A",E5448*INDEX(Map!$C$2:$C$86,MATCH(D5448,Map!$A$2:$A$86,0),0))</f>
        <v>N/A</v>
      </c>
      <c r="Z5448" s="7" t="str">
        <f>IF(INDEX(Map!$D$2:$D$86,MATCH(D5448,Map!$A$2:$A$86,0),0)="","N/A",E5448*INDEX(Map!$D$2:$D$86,MATCH(D5448,Map!$A$2:$A$86,0),0))</f>
        <v>N/A</v>
      </c>
      <c r="AA5448" t="str">
        <f>INDEX(Map!$E$2:$E$86,MATCH(D5448,Map!$A$2:$A$86,0),0)</f>
        <v>CSR</v>
      </c>
    </row>
    <row r="5449" spans="1:27" x14ac:dyDescent="0.25">
      <c r="A5449" s="1" t="s">
        <v>123</v>
      </c>
      <c r="B5449" s="1" t="s">
        <v>111</v>
      </c>
      <c r="C5449" s="1">
        <v>72</v>
      </c>
      <c r="D5449" s="1" t="s">
        <v>95</v>
      </c>
      <c r="E5449" s="1">
        <v>0</v>
      </c>
      <c r="F5449" s="1">
        <v>0</v>
      </c>
      <c r="G5449" s="1">
        <v>0</v>
      </c>
      <c r="H5449" s="1">
        <v>0</v>
      </c>
      <c r="I5449" s="1" t="s">
        <v>63</v>
      </c>
      <c r="J5449" s="1" t="s">
        <v>63</v>
      </c>
      <c r="K5449" s="1">
        <v>0</v>
      </c>
      <c r="L5449" s="1">
        <v>0</v>
      </c>
      <c r="M5449" s="1">
        <v>0</v>
      </c>
      <c r="N5449" s="1" t="s">
        <v>63</v>
      </c>
      <c r="O5449" s="1">
        <v>0</v>
      </c>
      <c r="P5449" s="1">
        <v>0</v>
      </c>
      <c r="Q5449" s="1">
        <v>0</v>
      </c>
      <c r="R5449" s="1">
        <v>0</v>
      </c>
      <c r="S5449" s="1">
        <v>0</v>
      </c>
      <c r="T5449" s="1">
        <v>0</v>
      </c>
      <c r="U5449" s="3" t="str">
        <f t="shared" si="85"/>
        <v>2017Plan</v>
      </c>
      <c r="V5449" s="2">
        <f>DATE(A5449,INDEX(Map!$H$1:$H$12,MATCH(B5449,Map!$G$1:$G$12,0),0),1)</f>
        <v>44317</v>
      </c>
      <c r="W5449" t="str">
        <f>IF(AND(V5449&gt;=Map!$K$2,V5449&lt;=Map!$L$2),"Base",IF(AND(V5449&gt;=Map!$K$3,V5449&lt;=Map!$L$3),"Fcst","N/A"))</f>
        <v>N/A</v>
      </c>
      <c r="X5449" t="str">
        <f>INDEX(Map!$B$2:$B$86,MATCH(D5449,Map!$A$2:$A$86,0),0)</f>
        <v>N/A</v>
      </c>
      <c r="Y5449" s="7" t="str">
        <f>IF(INDEX(Map!$C$2:$C$86,MATCH(D5449,Map!$A$2:$A$86,0),0)="","N/A",E5449*INDEX(Map!$C$2:$C$86,MATCH(D5449,Map!$A$2:$A$86,0),0))</f>
        <v>N/A</v>
      </c>
      <c r="Z5449" s="7" t="str">
        <f>IF(INDEX(Map!$D$2:$D$86,MATCH(D5449,Map!$A$2:$A$86,0),0)="","N/A",E5449*INDEX(Map!$D$2:$D$86,MATCH(D5449,Map!$A$2:$A$86,0),0))</f>
        <v>N/A</v>
      </c>
      <c r="AA5449" t="str">
        <f>INDEX(Map!$E$2:$E$86,MATCH(D5449,Map!$A$2:$A$86,0),0)</f>
        <v>CSR</v>
      </c>
    </row>
    <row r="5450" spans="1:27" x14ac:dyDescent="0.25">
      <c r="A5450" s="1" t="s">
        <v>123</v>
      </c>
      <c r="B5450" s="1" t="s">
        <v>111</v>
      </c>
      <c r="C5450" s="1">
        <v>73</v>
      </c>
      <c r="D5450" s="1" t="s">
        <v>96</v>
      </c>
      <c r="E5450" s="1">
        <v>0</v>
      </c>
      <c r="F5450" s="1">
        <v>0</v>
      </c>
      <c r="G5450" s="1">
        <v>0</v>
      </c>
      <c r="H5450" s="1">
        <v>0</v>
      </c>
      <c r="I5450" s="1" t="s">
        <v>63</v>
      </c>
      <c r="J5450" s="1" t="s">
        <v>63</v>
      </c>
      <c r="K5450" s="1">
        <v>0</v>
      </c>
      <c r="L5450" s="1">
        <v>0</v>
      </c>
      <c r="M5450" s="1">
        <v>0</v>
      </c>
      <c r="N5450" s="1" t="s">
        <v>63</v>
      </c>
      <c r="O5450" s="1">
        <v>0</v>
      </c>
      <c r="P5450" s="1">
        <v>0</v>
      </c>
      <c r="Q5450" s="1">
        <v>0</v>
      </c>
      <c r="R5450" s="1">
        <v>0</v>
      </c>
      <c r="S5450" s="1">
        <v>0</v>
      </c>
      <c r="T5450" s="1">
        <v>0</v>
      </c>
      <c r="U5450" s="3" t="str">
        <f t="shared" si="85"/>
        <v>2017Plan</v>
      </c>
      <c r="V5450" s="2">
        <f>DATE(A5450,INDEX(Map!$H$1:$H$12,MATCH(B5450,Map!$G$1:$G$12,0),0),1)</f>
        <v>44317</v>
      </c>
      <c r="W5450" t="str">
        <f>IF(AND(V5450&gt;=Map!$K$2,V5450&lt;=Map!$L$2),"Base",IF(AND(V5450&gt;=Map!$K$3,V5450&lt;=Map!$L$3),"Fcst","N/A"))</f>
        <v>N/A</v>
      </c>
      <c r="X5450" t="str">
        <f>INDEX(Map!$B$2:$B$86,MATCH(D5450,Map!$A$2:$A$86,0),0)</f>
        <v>N/A</v>
      </c>
      <c r="Y5450" s="7" t="str">
        <f>IF(INDEX(Map!$C$2:$C$86,MATCH(D5450,Map!$A$2:$A$86,0),0)="","N/A",E5450*INDEX(Map!$C$2:$C$86,MATCH(D5450,Map!$A$2:$A$86,0),0))</f>
        <v>N/A</v>
      </c>
      <c r="Z5450" s="7" t="str">
        <f>IF(INDEX(Map!$D$2:$D$86,MATCH(D5450,Map!$A$2:$A$86,0),0)="","N/A",E5450*INDEX(Map!$D$2:$D$86,MATCH(D5450,Map!$A$2:$A$86,0),0))</f>
        <v>N/A</v>
      </c>
      <c r="AA5450" t="str">
        <f>INDEX(Map!$E$2:$E$86,MATCH(D5450,Map!$A$2:$A$86,0),0)</f>
        <v>CSR</v>
      </c>
    </row>
    <row r="5451" spans="1:27" x14ac:dyDescent="0.25">
      <c r="A5451" s="1" t="s">
        <v>123</v>
      </c>
      <c r="B5451" s="1" t="s">
        <v>111</v>
      </c>
      <c r="C5451" s="1">
        <v>74</v>
      </c>
      <c r="D5451" s="1" t="s">
        <v>97</v>
      </c>
      <c r="E5451" s="1">
        <v>0</v>
      </c>
      <c r="F5451" s="1">
        <v>0</v>
      </c>
      <c r="G5451" s="1">
        <v>0</v>
      </c>
      <c r="H5451" s="1">
        <v>0</v>
      </c>
      <c r="I5451" s="1" t="s">
        <v>63</v>
      </c>
      <c r="J5451" s="1" t="s">
        <v>63</v>
      </c>
      <c r="K5451" s="1">
        <v>0</v>
      </c>
      <c r="L5451" s="1">
        <v>0</v>
      </c>
      <c r="M5451" s="1">
        <v>0</v>
      </c>
      <c r="N5451" s="1" t="s">
        <v>63</v>
      </c>
      <c r="O5451" s="1">
        <v>0</v>
      </c>
      <c r="P5451" s="1">
        <v>0</v>
      </c>
      <c r="Q5451" s="1">
        <v>0</v>
      </c>
      <c r="R5451" s="1">
        <v>0</v>
      </c>
      <c r="S5451" s="1">
        <v>0</v>
      </c>
      <c r="T5451" s="1">
        <v>0</v>
      </c>
      <c r="U5451" s="3" t="str">
        <f t="shared" si="85"/>
        <v>2017Plan</v>
      </c>
      <c r="V5451" s="2">
        <f>DATE(A5451,INDEX(Map!$H$1:$H$12,MATCH(B5451,Map!$G$1:$G$12,0),0),1)</f>
        <v>44317</v>
      </c>
      <c r="W5451" t="str">
        <f>IF(AND(V5451&gt;=Map!$K$2,V5451&lt;=Map!$L$2),"Base",IF(AND(V5451&gt;=Map!$K$3,V5451&lt;=Map!$L$3),"Fcst","N/A"))</f>
        <v>N/A</v>
      </c>
      <c r="X5451" t="str">
        <f>INDEX(Map!$B$2:$B$86,MATCH(D5451,Map!$A$2:$A$86,0),0)</f>
        <v>N/A</v>
      </c>
      <c r="Y5451" s="7" t="str">
        <f>IF(INDEX(Map!$C$2:$C$86,MATCH(D5451,Map!$A$2:$A$86,0),0)="","N/A",E5451*INDEX(Map!$C$2:$C$86,MATCH(D5451,Map!$A$2:$A$86,0),0))</f>
        <v>N/A</v>
      </c>
      <c r="Z5451" s="7" t="str">
        <f>IF(INDEX(Map!$D$2:$D$86,MATCH(D5451,Map!$A$2:$A$86,0),0)="","N/A",E5451*INDEX(Map!$D$2:$D$86,MATCH(D5451,Map!$A$2:$A$86,0),0))</f>
        <v>N/A</v>
      </c>
      <c r="AA5451" t="str">
        <f>INDEX(Map!$E$2:$E$86,MATCH(D5451,Map!$A$2:$A$86,0),0)</f>
        <v>CSR</v>
      </c>
    </row>
    <row r="5452" spans="1:27" x14ac:dyDescent="0.25">
      <c r="A5452" s="1" t="s">
        <v>123</v>
      </c>
      <c r="B5452" s="1" t="s">
        <v>111</v>
      </c>
      <c r="C5452" s="1">
        <v>75</v>
      </c>
      <c r="D5452" s="1" t="s">
        <v>98</v>
      </c>
      <c r="E5452" s="1">
        <v>0</v>
      </c>
      <c r="F5452" s="1">
        <v>0</v>
      </c>
      <c r="G5452" s="1">
        <v>0</v>
      </c>
      <c r="H5452" s="1">
        <v>0</v>
      </c>
      <c r="I5452" s="1" t="s">
        <v>63</v>
      </c>
      <c r="J5452" s="1" t="s">
        <v>63</v>
      </c>
      <c r="K5452" s="1">
        <v>0</v>
      </c>
      <c r="L5452" s="1">
        <v>0</v>
      </c>
      <c r="M5452" s="1">
        <v>0</v>
      </c>
      <c r="N5452" s="1" t="s">
        <v>63</v>
      </c>
      <c r="O5452" s="1">
        <v>0</v>
      </c>
      <c r="P5452" s="1">
        <v>0</v>
      </c>
      <c r="Q5452" s="1">
        <v>0</v>
      </c>
      <c r="R5452" s="1">
        <v>0</v>
      </c>
      <c r="S5452" s="1">
        <v>0</v>
      </c>
      <c r="T5452" s="1">
        <v>0</v>
      </c>
      <c r="U5452" s="3" t="str">
        <f t="shared" si="85"/>
        <v>2017Plan</v>
      </c>
      <c r="V5452" s="2">
        <f>DATE(A5452,INDEX(Map!$H$1:$H$12,MATCH(B5452,Map!$G$1:$G$12,0),0),1)</f>
        <v>44317</v>
      </c>
      <c r="W5452" t="str">
        <f>IF(AND(V5452&gt;=Map!$K$2,V5452&lt;=Map!$L$2),"Base",IF(AND(V5452&gt;=Map!$K$3,V5452&lt;=Map!$L$3),"Fcst","N/A"))</f>
        <v>N/A</v>
      </c>
      <c r="X5452" t="str">
        <f>INDEX(Map!$B$2:$B$86,MATCH(D5452,Map!$A$2:$A$86,0),0)</f>
        <v>N/A</v>
      </c>
      <c r="Y5452" s="7" t="str">
        <f>IF(INDEX(Map!$C$2:$C$86,MATCH(D5452,Map!$A$2:$A$86,0),0)="","N/A",E5452*INDEX(Map!$C$2:$C$86,MATCH(D5452,Map!$A$2:$A$86,0),0))</f>
        <v>N/A</v>
      </c>
      <c r="Z5452" s="7" t="str">
        <f>IF(INDEX(Map!$D$2:$D$86,MATCH(D5452,Map!$A$2:$A$86,0),0)="","N/A",E5452*INDEX(Map!$D$2:$D$86,MATCH(D5452,Map!$A$2:$A$86,0),0))</f>
        <v>N/A</v>
      </c>
      <c r="AA5452" t="str">
        <f>INDEX(Map!$E$2:$E$86,MATCH(D5452,Map!$A$2:$A$86,0),0)</f>
        <v>CSR</v>
      </c>
    </row>
    <row r="5453" spans="1:27" x14ac:dyDescent="0.25">
      <c r="A5453" s="1" t="s">
        <v>123</v>
      </c>
      <c r="B5453" s="1" t="s">
        <v>111</v>
      </c>
      <c r="C5453" s="1">
        <v>76</v>
      </c>
      <c r="D5453" s="1" t="s">
        <v>99</v>
      </c>
      <c r="E5453" s="1">
        <v>0</v>
      </c>
      <c r="F5453" s="1">
        <v>0</v>
      </c>
      <c r="G5453" s="1">
        <v>0</v>
      </c>
      <c r="H5453" s="1">
        <v>0</v>
      </c>
      <c r="I5453" s="1" t="s">
        <v>63</v>
      </c>
      <c r="J5453" s="1" t="s">
        <v>63</v>
      </c>
      <c r="K5453" s="1">
        <v>0</v>
      </c>
      <c r="L5453" s="1">
        <v>0</v>
      </c>
      <c r="M5453" s="1">
        <v>0</v>
      </c>
      <c r="N5453" s="1" t="s">
        <v>63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  <c r="T5453" s="1">
        <v>0</v>
      </c>
      <c r="U5453" s="3" t="str">
        <f t="shared" si="85"/>
        <v>2017Plan</v>
      </c>
      <c r="V5453" s="2">
        <f>DATE(A5453,INDEX(Map!$H$1:$H$12,MATCH(B5453,Map!$G$1:$G$12,0),0),1)</f>
        <v>44317</v>
      </c>
      <c r="W5453" t="str">
        <f>IF(AND(V5453&gt;=Map!$K$2,V5453&lt;=Map!$L$2),"Base",IF(AND(V5453&gt;=Map!$K$3,V5453&lt;=Map!$L$3),"Fcst","N/A"))</f>
        <v>N/A</v>
      </c>
      <c r="X5453" t="str">
        <f>INDEX(Map!$B$2:$B$86,MATCH(D5453,Map!$A$2:$A$86,0),0)</f>
        <v>N/A</v>
      </c>
      <c r="Y5453" s="7" t="str">
        <f>IF(INDEX(Map!$C$2:$C$86,MATCH(D5453,Map!$A$2:$A$86,0),0)="","N/A",E5453*INDEX(Map!$C$2:$C$86,MATCH(D5453,Map!$A$2:$A$86,0),0))</f>
        <v>N/A</v>
      </c>
      <c r="Z5453" s="7" t="str">
        <f>IF(INDEX(Map!$D$2:$D$86,MATCH(D5453,Map!$A$2:$A$86,0),0)="","N/A",E5453*INDEX(Map!$D$2:$D$86,MATCH(D5453,Map!$A$2:$A$86,0),0))</f>
        <v>N/A</v>
      </c>
      <c r="AA5453" t="str">
        <f>INDEX(Map!$E$2:$E$86,MATCH(D5453,Map!$A$2:$A$86,0),0)</f>
        <v>CSR</v>
      </c>
    </row>
    <row r="5454" spans="1:27" x14ac:dyDescent="0.25">
      <c r="A5454" s="1" t="s">
        <v>123</v>
      </c>
      <c r="B5454" s="1" t="s">
        <v>111</v>
      </c>
      <c r="C5454" s="1">
        <v>77</v>
      </c>
      <c r="D5454" s="1" t="s">
        <v>100</v>
      </c>
      <c r="E5454" s="1">
        <v>0</v>
      </c>
      <c r="F5454" s="1">
        <v>0</v>
      </c>
      <c r="G5454" s="1">
        <v>0</v>
      </c>
      <c r="H5454" s="1">
        <v>0</v>
      </c>
      <c r="I5454" s="1" t="s">
        <v>63</v>
      </c>
      <c r="J5454" s="1" t="s">
        <v>63</v>
      </c>
      <c r="K5454" s="1">
        <v>0</v>
      </c>
      <c r="L5454" s="1">
        <v>0</v>
      </c>
      <c r="M5454" s="1">
        <v>0</v>
      </c>
      <c r="N5454" s="1" t="s">
        <v>63</v>
      </c>
      <c r="O5454" s="1">
        <v>0</v>
      </c>
      <c r="P5454" s="1">
        <v>0</v>
      </c>
      <c r="Q5454" s="1">
        <v>0</v>
      </c>
      <c r="R5454" s="1">
        <v>0</v>
      </c>
      <c r="S5454" s="1">
        <v>0</v>
      </c>
      <c r="T5454" s="1">
        <v>0</v>
      </c>
      <c r="U5454" s="3" t="str">
        <f t="shared" si="85"/>
        <v>2017Plan</v>
      </c>
      <c r="V5454" s="2">
        <f>DATE(A5454,INDEX(Map!$H$1:$H$12,MATCH(B5454,Map!$G$1:$G$12,0),0),1)</f>
        <v>44317</v>
      </c>
      <c r="W5454" t="str">
        <f>IF(AND(V5454&gt;=Map!$K$2,V5454&lt;=Map!$L$2),"Base",IF(AND(V5454&gt;=Map!$K$3,V5454&lt;=Map!$L$3),"Fcst","N/A"))</f>
        <v>N/A</v>
      </c>
      <c r="X5454" t="str">
        <f>INDEX(Map!$B$2:$B$86,MATCH(D5454,Map!$A$2:$A$86,0),0)</f>
        <v>N/A</v>
      </c>
      <c r="Y5454" s="7" t="str">
        <f>IF(INDEX(Map!$C$2:$C$86,MATCH(D5454,Map!$A$2:$A$86,0),0)="","N/A",E5454*INDEX(Map!$C$2:$C$86,MATCH(D5454,Map!$A$2:$A$86,0),0))</f>
        <v>N/A</v>
      </c>
      <c r="Z5454" s="7" t="str">
        <f>IF(INDEX(Map!$D$2:$D$86,MATCH(D5454,Map!$A$2:$A$86,0),0)="","N/A",E5454*INDEX(Map!$D$2:$D$86,MATCH(D5454,Map!$A$2:$A$86,0),0))</f>
        <v>N/A</v>
      </c>
      <c r="AA5454" t="str">
        <f>INDEX(Map!$E$2:$E$86,MATCH(D5454,Map!$A$2:$A$86,0),0)</f>
        <v>CSR</v>
      </c>
    </row>
    <row r="5455" spans="1:27" x14ac:dyDescent="0.25">
      <c r="A5455" s="1" t="s">
        <v>123</v>
      </c>
      <c r="B5455" s="1" t="s">
        <v>111</v>
      </c>
      <c r="C5455" s="1">
        <v>78</v>
      </c>
      <c r="D5455" s="1" t="s">
        <v>101</v>
      </c>
      <c r="E5455" s="1">
        <v>0</v>
      </c>
      <c r="F5455" s="1">
        <v>0</v>
      </c>
      <c r="G5455" s="1">
        <v>0</v>
      </c>
      <c r="H5455" s="1">
        <v>0</v>
      </c>
      <c r="I5455" s="1" t="s">
        <v>63</v>
      </c>
      <c r="J5455" s="1" t="s">
        <v>63</v>
      </c>
      <c r="K5455" s="1">
        <v>0</v>
      </c>
      <c r="L5455" s="1">
        <v>0</v>
      </c>
      <c r="M5455" s="1">
        <v>0</v>
      </c>
      <c r="N5455" s="1" t="s">
        <v>63</v>
      </c>
      <c r="O5455" s="1">
        <v>0</v>
      </c>
      <c r="P5455" s="1">
        <v>0</v>
      </c>
      <c r="Q5455" s="1">
        <v>0</v>
      </c>
      <c r="R5455" s="1">
        <v>0</v>
      </c>
      <c r="S5455" s="1">
        <v>0</v>
      </c>
      <c r="T5455" s="1">
        <v>0</v>
      </c>
      <c r="U5455" s="3" t="str">
        <f t="shared" si="85"/>
        <v>2017Plan</v>
      </c>
      <c r="V5455" s="2">
        <f>DATE(A5455,INDEX(Map!$H$1:$H$12,MATCH(B5455,Map!$G$1:$G$12,0),0),1)</f>
        <v>44317</v>
      </c>
      <c r="W5455" t="str">
        <f>IF(AND(V5455&gt;=Map!$K$2,V5455&lt;=Map!$L$2),"Base",IF(AND(V5455&gt;=Map!$K$3,V5455&lt;=Map!$L$3),"Fcst","N/A"))</f>
        <v>N/A</v>
      </c>
      <c r="X5455" t="str">
        <f>INDEX(Map!$B$2:$B$86,MATCH(D5455,Map!$A$2:$A$86,0),0)</f>
        <v>N/A</v>
      </c>
      <c r="Y5455" s="7" t="str">
        <f>IF(INDEX(Map!$C$2:$C$86,MATCH(D5455,Map!$A$2:$A$86,0),0)="","N/A",E5455*INDEX(Map!$C$2:$C$86,MATCH(D5455,Map!$A$2:$A$86,0),0))</f>
        <v>N/A</v>
      </c>
      <c r="Z5455" s="7" t="str">
        <f>IF(INDEX(Map!$D$2:$D$86,MATCH(D5455,Map!$A$2:$A$86,0),0)="","N/A",E5455*INDEX(Map!$D$2:$D$86,MATCH(D5455,Map!$A$2:$A$86,0),0))</f>
        <v>N/A</v>
      </c>
      <c r="AA5455" t="str">
        <f>INDEX(Map!$E$2:$E$86,MATCH(D5455,Map!$A$2:$A$86,0),0)</f>
        <v>CSR</v>
      </c>
    </row>
    <row r="5456" spans="1:27" x14ac:dyDescent="0.25">
      <c r="A5456" s="1" t="s">
        <v>123</v>
      </c>
      <c r="B5456" s="1" t="s">
        <v>111</v>
      </c>
      <c r="C5456" s="1">
        <v>79</v>
      </c>
      <c r="D5456" s="1" t="s">
        <v>102</v>
      </c>
      <c r="E5456" s="1">
        <v>0</v>
      </c>
      <c r="F5456" s="1">
        <v>0</v>
      </c>
      <c r="G5456" s="1">
        <v>0</v>
      </c>
      <c r="H5456" s="1">
        <v>0</v>
      </c>
      <c r="I5456" s="1" t="s">
        <v>63</v>
      </c>
      <c r="J5456" s="1" t="s">
        <v>63</v>
      </c>
      <c r="K5456" s="1">
        <v>0</v>
      </c>
      <c r="L5456" s="1">
        <v>0</v>
      </c>
      <c r="M5456" s="1">
        <v>0</v>
      </c>
      <c r="N5456" s="1" t="s">
        <v>63</v>
      </c>
      <c r="O5456" s="1">
        <v>0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3" t="str">
        <f t="shared" si="85"/>
        <v>2017Plan</v>
      </c>
      <c r="V5456" s="2">
        <f>DATE(A5456,INDEX(Map!$H$1:$H$12,MATCH(B5456,Map!$G$1:$G$12,0),0),1)</f>
        <v>44317</v>
      </c>
      <c r="W5456" t="str">
        <f>IF(AND(V5456&gt;=Map!$K$2,V5456&lt;=Map!$L$2),"Base",IF(AND(V5456&gt;=Map!$K$3,V5456&lt;=Map!$L$3),"Fcst","N/A"))</f>
        <v>N/A</v>
      </c>
      <c r="X5456" t="str">
        <f>INDEX(Map!$B$2:$B$86,MATCH(D5456,Map!$A$2:$A$86,0),0)</f>
        <v>N/A</v>
      </c>
      <c r="Y5456" s="7" t="str">
        <f>IF(INDEX(Map!$C$2:$C$86,MATCH(D5456,Map!$A$2:$A$86,0),0)="","N/A",E5456*INDEX(Map!$C$2:$C$86,MATCH(D5456,Map!$A$2:$A$86,0),0))</f>
        <v>N/A</v>
      </c>
      <c r="Z5456" s="7" t="str">
        <f>IF(INDEX(Map!$D$2:$D$86,MATCH(D5456,Map!$A$2:$A$86,0),0)="","N/A",E5456*INDEX(Map!$D$2:$D$86,MATCH(D5456,Map!$A$2:$A$86,0),0))</f>
        <v>N/A</v>
      </c>
      <c r="AA5456" t="str">
        <f>INDEX(Map!$E$2:$E$86,MATCH(D5456,Map!$A$2:$A$86,0),0)</f>
        <v>CSR</v>
      </c>
    </row>
    <row r="5457" spans="1:27" x14ac:dyDescent="0.25">
      <c r="A5457" s="1" t="s">
        <v>123</v>
      </c>
      <c r="B5457" s="1" t="s">
        <v>111</v>
      </c>
      <c r="C5457" s="1">
        <v>80</v>
      </c>
      <c r="D5457" s="1" t="s">
        <v>103</v>
      </c>
      <c r="E5457" s="1">
        <v>0</v>
      </c>
      <c r="F5457" s="1">
        <v>0</v>
      </c>
      <c r="G5457" s="1">
        <v>0</v>
      </c>
      <c r="H5457" s="1">
        <v>0</v>
      </c>
      <c r="I5457" s="1">
        <v>0</v>
      </c>
      <c r="J5457" s="1">
        <v>0</v>
      </c>
      <c r="K5457" s="1">
        <v>0</v>
      </c>
      <c r="L5457" s="1">
        <v>0</v>
      </c>
      <c r="M5457" s="1">
        <v>0</v>
      </c>
      <c r="N5457" s="1">
        <v>0</v>
      </c>
      <c r="O5457" s="1">
        <v>0</v>
      </c>
      <c r="P5457" s="1">
        <v>0</v>
      </c>
      <c r="Q5457" s="1">
        <v>0</v>
      </c>
      <c r="R5457" s="1">
        <v>0</v>
      </c>
      <c r="S5457" s="1">
        <v>0</v>
      </c>
      <c r="T5457" s="1">
        <v>0</v>
      </c>
      <c r="U5457" s="3" t="str">
        <f t="shared" si="85"/>
        <v>2017Plan</v>
      </c>
      <c r="V5457" s="2">
        <f>DATE(A5457,INDEX(Map!$H$1:$H$12,MATCH(B5457,Map!$G$1:$G$12,0),0),1)</f>
        <v>44317</v>
      </c>
      <c r="W5457" t="str">
        <f>IF(AND(V5457&gt;=Map!$K$2,V5457&lt;=Map!$L$2),"Base",IF(AND(V5457&gt;=Map!$K$3,V5457&lt;=Map!$L$3),"Fcst","N/A"))</f>
        <v>N/A</v>
      </c>
      <c r="X5457" t="str">
        <f>INDEX(Map!$B$2:$B$86,MATCH(D5457,Map!$A$2:$A$86,0),0)</f>
        <v>N/A</v>
      </c>
      <c r="Y5457" s="7" t="str">
        <f>IF(INDEX(Map!$C$2:$C$86,MATCH(D5457,Map!$A$2:$A$86,0),0)="","N/A",E5457*INDEX(Map!$C$2:$C$86,MATCH(D5457,Map!$A$2:$A$86,0),0))</f>
        <v>N/A</v>
      </c>
      <c r="Z5457" s="7" t="str">
        <f>IF(INDEX(Map!$D$2:$D$86,MATCH(D5457,Map!$A$2:$A$86,0),0)="","N/A",E5457*INDEX(Map!$D$2:$D$86,MATCH(D5457,Map!$A$2:$A$86,0),0))</f>
        <v>N/A</v>
      </c>
      <c r="AA5457" t="str">
        <f>INDEX(Map!$E$2:$E$86,MATCH(D5457,Map!$A$2:$A$86,0),0)</f>
        <v>NGCC</v>
      </c>
    </row>
    <row r="5458" spans="1:27" x14ac:dyDescent="0.25">
      <c r="A5458" s="1" t="s">
        <v>123</v>
      </c>
      <c r="B5458" s="1" t="s">
        <v>111</v>
      </c>
      <c r="C5458" s="1">
        <v>81</v>
      </c>
      <c r="D5458" s="1" t="s">
        <v>104</v>
      </c>
      <c r="E5458" s="1">
        <v>0</v>
      </c>
      <c r="F5458" s="1">
        <v>0</v>
      </c>
      <c r="G5458" s="1">
        <v>0</v>
      </c>
      <c r="H5458" s="1">
        <v>0</v>
      </c>
      <c r="I5458" s="1">
        <v>0</v>
      </c>
      <c r="J5458" s="1">
        <v>0</v>
      </c>
      <c r="K5458" s="1">
        <v>0</v>
      </c>
      <c r="L5458" s="1">
        <v>0</v>
      </c>
      <c r="M5458" s="1">
        <v>0</v>
      </c>
      <c r="N5458" s="1">
        <v>0</v>
      </c>
      <c r="O5458" s="1">
        <v>0</v>
      </c>
      <c r="P5458" s="1">
        <v>0</v>
      </c>
      <c r="Q5458" s="1">
        <v>0</v>
      </c>
      <c r="R5458" s="1">
        <v>0</v>
      </c>
      <c r="S5458" s="1">
        <v>0</v>
      </c>
      <c r="T5458" s="1">
        <v>0</v>
      </c>
      <c r="U5458" s="3" t="str">
        <f t="shared" si="85"/>
        <v>2017Plan</v>
      </c>
      <c r="V5458" s="2">
        <f>DATE(A5458,INDEX(Map!$H$1:$H$12,MATCH(B5458,Map!$G$1:$G$12,0),0),1)</f>
        <v>44317</v>
      </c>
      <c r="W5458" t="str">
        <f>IF(AND(V5458&gt;=Map!$K$2,V5458&lt;=Map!$L$2),"Base",IF(AND(V5458&gt;=Map!$K$3,V5458&lt;=Map!$L$3),"Fcst","N/A"))</f>
        <v>N/A</v>
      </c>
      <c r="X5458" t="str">
        <f>INDEX(Map!$B$2:$B$86,MATCH(D5458,Map!$A$2:$A$86,0),0)</f>
        <v>N/A</v>
      </c>
      <c r="Y5458" s="7" t="str">
        <f>IF(INDEX(Map!$C$2:$C$86,MATCH(D5458,Map!$A$2:$A$86,0),0)="","N/A",E5458*INDEX(Map!$C$2:$C$86,MATCH(D5458,Map!$A$2:$A$86,0),0))</f>
        <v>N/A</v>
      </c>
      <c r="Z5458" s="7" t="str">
        <f>IF(INDEX(Map!$D$2:$D$86,MATCH(D5458,Map!$A$2:$A$86,0),0)="","N/A",E5458*INDEX(Map!$D$2:$D$86,MATCH(D5458,Map!$A$2:$A$86,0),0))</f>
        <v>N/A</v>
      </c>
      <c r="AA5458" t="str">
        <f>INDEX(Map!$E$2:$E$86,MATCH(D5458,Map!$A$2:$A$86,0),0)</f>
        <v>NGCC</v>
      </c>
    </row>
    <row r="5459" spans="1:27" x14ac:dyDescent="0.25">
      <c r="A5459" s="1" t="s">
        <v>123</v>
      </c>
      <c r="B5459" s="1" t="s">
        <v>111</v>
      </c>
      <c r="C5459" s="1">
        <v>82</v>
      </c>
      <c r="D5459" s="1" t="s">
        <v>105</v>
      </c>
      <c r="E5459" s="1">
        <v>0</v>
      </c>
      <c r="F5459" s="1">
        <v>0</v>
      </c>
      <c r="G5459" s="1">
        <v>0</v>
      </c>
      <c r="H5459" s="1">
        <v>0</v>
      </c>
      <c r="I5459" s="1">
        <v>0</v>
      </c>
      <c r="J5459" s="1">
        <v>0</v>
      </c>
      <c r="K5459" s="1">
        <v>0</v>
      </c>
      <c r="L5459" s="1">
        <v>0</v>
      </c>
      <c r="M5459" s="1">
        <v>0</v>
      </c>
      <c r="N5459" s="1">
        <v>0</v>
      </c>
      <c r="O5459" s="1">
        <v>0</v>
      </c>
      <c r="P5459" s="1">
        <v>0</v>
      </c>
      <c r="Q5459" s="1">
        <v>0</v>
      </c>
      <c r="R5459" s="1">
        <v>0</v>
      </c>
      <c r="S5459" s="1">
        <v>0</v>
      </c>
      <c r="T5459" s="1">
        <v>0</v>
      </c>
      <c r="U5459" s="3" t="str">
        <f t="shared" si="85"/>
        <v>2017Plan</v>
      </c>
      <c r="V5459" s="2">
        <f>DATE(A5459,INDEX(Map!$H$1:$H$12,MATCH(B5459,Map!$G$1:$G$12,0),0),1)</f>
        <v>44317</v>
      </c>
      <c r="W5459" t="str">
        <f>IF(AND(V5459&gt;=Map!$K$2,V5459&lt;=Map!$L$2),"Base",IF(AND(V5459&gt;=Map!$K$3,V5459&lt;=Map!$L$3),"Fcst","N/A"))</f>
        <v>N/A</v>
      </c>
      <c r="X5459" t="str">
        <f>INDEX(Map!$B$2:$B$86,MATCH(D5459,Map!$A$2:$A$86,0),0)</f>
        <v>N/A</v>
      </c>
      <c r="Y5459" s="7" t="str">
        <f>IF(INDEX(Map!$C$2:$C$86,MATCH(D5459,Map!$A$2:$A$86,0),0)="","N/A",E5459*INDEX(Map!$C$2:$C$86,MATCH(D5459,Map!$A$2:$A$86,0),0))</f>
        <v>N/A</v>
      </c>
      <c r="Z5459" s="7" t="str">
        <f>IF(INDEX(Map!$D$2:$D$86,MATCH(D5459,Map!$A$2:$A$86,0),0)="","N/A",E5459*INDEX(Map!$D$2:$D$86,MATCH(D5459,Map!$A$2:$A$86,0),0))</f>
        <v>N/A</v>
      </c>
      <c r="AA5459" t="str">
        <f>INDEX(Map!$E$2:$E$86,MATCH(D5459,Map!$A$2:$A$86,0),0)</f>
        <v>NGCC</v>
      </c>
    </row>
    <row r="5460" spans="1:27" x14ac:dyDescent="0.25">
      <c r="A5460" s="1" t="s">
        <v>123</v>
      </c>
      <c r="B5460" s="1" t="s">
        <v>111</v>
      </c>
      <c r="C5460" s="1">
        <v>83</v>
      </c>
      <c r="D5460" s="1" t="s">
        <v>106</v>
      </c>
      <c r="E5460" s="1">
        <v>0</v>
      </c>
      <c r="F5460" s="1">
        <v>0</v>
      </c>
      <c r="G5460" s="1">
        <v>0</v>
      </c>
      <c r="H5460" s="1">
        <v>0</v>
      </c>
      <c r="I5460" s="1">
        <v>0</v>
      </c>
      <c r="J5460" s="1">
        <v>0</v>
      </c>
      <c r="K5460" s="1">
        <v>0</v>
      </c>
      <c r="L5460" s="1">
        <v>0</v>
      </c>
      <c r="M5460" s="1">
        <v>0</v>
      </c>
      <c r="N5460" s="1">
        <v>0</v>
      </c>
      <c r="O5460" s="1">
        <v>0</v>
      </c>
      <c r="P5460" s="1">
        <v>0</v>
      </c>
      <c r="Q5460" s="1">
        <v>0</v>
      </c>
      <c r="R5460" s="1">
        <v>0</v>
      </c>
      <c r="S5460" s="1">
        <v>0</v>
      </c>
      <c r="T5460" s="1">
        <v>0</v>
      </c>
      <c r="U5460" s="3" t="str">
        <f t="shared" si="85"/>
        <v>2017Plan</v>
      </c>
      <c r="V5460" s="2">
        <f>DATE(A5460,INDEX(Map!$H$1:$H$12,MATCH(B5460,Map!$G$1:$G$12,0),0),1)</f>
        <v>44317</v>
      </c>
      <c r="W5460" t="str">
        <f>IF(AND(V5460&gt;=Map!$K$2,V5460&lt;=Map!$L$2),"Base",IF(AND(V5460&gt;=Map!$K$3,V5460&lt;=Map!$L$3),"Fcst","N/A"))</f>
        <v>N/A</v>
      </c>
      <c r="X5460" t="str">
        <f>INDEX(Map!$B$2:$B$86,MATCH(D5460,Map!$A$2:$A$86,0),0)</f>
        <v>N/A</v>
      </c>
      <c r="Y5460" s="7" t="str">
        <f>IF(INDEX(Map!$C$2:$C$86,MATCH(D5460,Map!$A$2:$A$86,0),0)="","N/A",E5460*INDEX(Map!$C$2:$C$86,MATCH(D5460,Map!$A$2:$A$86,0),0))</f>
        <v>N/A</v>
      </c>
      <c r="Z5460" s="7" t="str">
        <f>IF(INDEX(Map!$D$2:$D$86,MATCH(D5460,Map!$A$2:$A$86,0),0)="","N/A",E5460*INDEX(Map!$D$2:$D$86,MATCH(D5460,Map!$A$2:$A$86,0),0))</f>
        <v>N/A</v>
      </c>
      <c r="AA5460" t="str">
        <f>INDEX(Map!$E$2:$E$86,MATCH(D5460,Map!$A$2:$A$86,0),0)</f>
        <v>NGCC</v>
      </c>
    </row>
    <row r="5461" spans="1:27" x14ac:dyDescent="0.25">
      <c r="A5461" s="1" t="s">
        <v>123</v>
      </c>
      <c r="B5461" s="1" t="s">
        <v>111</v>
      </c>
      <c r="C5461" s="1">
        <v>84</v>
      </c>
      <c r="D5461" s="1" t="s">
        <v>107</v>
      </c>
      <c r="E5461" s="1">
        <v>0</v>
      </c>
      <c r="F5461" s="1">
        <v>0</v>
      </c>
      <c r="G5461" s="1">
        <v>0</v>
      </c>
      <c r="H5461" s="1">
        <v>0</v>
      </c>
      <c r="I5461" s="1">
        <v>0</v>
      </c>
      <c r="J5461" s="1">
        <v>0</v>
      </c>
      <c r="K5461" s="1">
        <v>0</v>
      </c>
      <c r="L5461" s="1">
        <v>0</v>
      </c>
      <c r="M5461" s="1">
        <v>0</v>
      </c>
      <c r="N5461" s="1">
        <v>0</v>
      </c>
      <c r="O5461" s="1">
        <v>0</v>
      </c>
      <c r="P5461" s="1">
        <v>0</v>
      </c>
      <c r="Q5461" s="1">
        <v>0</v>
      </c>
      <c r="R5461" s="1">
        <v>0</v>
      </c>
      <c r="S5461" s="1">
        <v>0</v>
      </c>
      <c r="T5461" s="1">
        <v>0</v>
      </c>
      <c r="U5461" s="3" t="str">
        <f t="shared" si="85"/>
        <v>2017Plan</v>
      </c>
      <c r="V5461" s="2">
        <f>DATE(A5461,INDEX(Map!$H$1:$H$12,MATCH(B5461,Map!$G$1:$G$12,0),0),1)</f>
        <v>44317</v>
      </c>
      <c r="W5461" t="str">
        <f>IF(AND(V5461&gt;=Map!$K$2,V5461&lt;=Map!$L$2),"Base",IF(AND(V5461&gt;=Map!$K$3,V5461&lt;=Map!$L$3),"Fcst","N/A"))</f>
        <v>N/A</v>
      </c>
      <c r="X5461" t="str">
        <f>INDEX(Map!$B$2:$B$86,MATCH(D5461,Map!$A$2:$A$86,0),0)</f>
        <v>Bluegrass/EKPC</v>
      </c>
      <c r="Y5461" s="7" t="str">
        <f>IF(INDEX(Map!$C$2:$C$86,MATCH(D5461,Map!$A$2:$A$86,0),0)="","N/A",E5461*INDEX(Map!$C$2:$C$86,MATCH(D5461,Map!$A$2:$A$86,0),0))</f>
        <v>N/A</v>
      </c>
      <c r="Z5461" s="7">
        <f>IF(INDEX(Map!$D$2:$D$86,MATCH(D5461,Map!$A$2:$A$86,0),0)="","N/A",E5461*INDEX(Map!$D$2:$D$86,MATCH(D5461,Map!$A$2:$A$86,0),0))</f>
        <v>0</v>
      </c>
      <c r="AA5461" t="str">
        <f>INDEX(Map!$E$2:$E$86,MATCH(D5461,Map!$A$2:$A$86,0),0)</f>
        <v>SCCT</v>
      </c>
    </row>
    <row r="5462" spans="1:27" x14ac:dyDescent="0.25">
      <c r="A5462" s="1" t="s">
        <v>123</v>
      </c>
      <c r="B5462" s="1" t="s">
        <v>112</v>
      </c>
      <c r="C5462" s="1">
        <v>1</v>
      </c>
      <c r="D5462" s="1" t="s">
        <v>23</v>
      </c>
      <c r="E5462" s="1">
        <v>15</v>
      </c>
      <c r="F5462" s="1">
        <v>0</v>
      </c>
      <c r="G5462" s="1">
        <v>19.600000000000001</v>
      </c>
      <c r="H5462" s="1">
        <v>2</v>
      </c>
      <c r="I5462" s="1">
        <v>170</v>
      </c>
      <c r="J5462" s="1">
        <v>11343</v>
      </c>
      <c r="K5462" s="1">
        <v>316</v>
      </c>
      <c r="L5462" s="1">
        <v>285.5</v>
      </c>
      <c r="M5462" s="1">
        <v>485</v>
      </c>
      <c r="N5462" s="1">
        <v>2</v>
      </c>
      <c r="O5462" s="1">
        <v>44</v>
      </c>
      <c r="P5462" s="1">
        <v>0</v>
      </c>
      <c r="Q5462" s="1">
        <v>46</v>
      </c>
      <c r="R5462" s="1">
        <v>35.450000000000003</v>
      </c>
      <c r="S5462" s="1">
        <v>38.409999999999997</v>
      </c>
      <c r="T5462" s="1">
        <v>576</v>
      </c>
      <c r="U5462" s="3" t="str">
        <f t="shared" si="85"/>
        <v>2017Plan</v>
      </c>
      <c r="V5462" s="2">
        <f>DATE(A5462,INDEX(Map!$H$1:$H$12,MATCH(B5462,Map!$G$1:$G$12,0),0),1)</f>
        <v>44348</v>
      </c>
      <c r="W5462" t="str">
        <f>IF(AND(V5462&gt;=Map!$K$2,V5462&lt;=Map!$L$2),"Base",IF(AND(V5462&gt;=Map!$K$3,V5462&lt;=Map!$L$3),"Fcst","N/A"))</f>
        <v>N/A</v>
      </c>
      <c r="X5462" t="str">
        <f>INDEX(Map!$B$2:$B$86,MATCH(D5462,Map!$A$2:$A$86,0),0)</f>
        <v>Brown 1</v>
      </c>
      <c r="Y5462" s="7">
        <f>IF(INDEX(Map!$C$2:$C$86,MATCH(D5462,Map!$A$2:$A$86,0),0)="","N/A",E5462*INDEX(Map!$C$2:$C$86,MATCH(D5462,Map!$A$2:$A$86,0),0))</f>
        <v>15</v>
      </c>
      <c r="Z5462" s="7" t="str">
        <f>IF(INDEX(Map!$D$2:$D$86,MATCH(D5462,Map!$A$2:$A$86,0),0)="","N/A",E5462*INDEX(Map!$D$2:$D$86,MATCH(D5462,Map!$A$2:$A$86,0),0))</f>
        <v>N/A</v>
      </c>
      <c r="AA5462" t="str">
        <f>INDEX(Map!$E$2:$E$86,MATCH(D5462,Map!$A$2:$A$86,0),0)</f>
        <v>Coal</v>
      </c>
    </row>
    <row r="5463" spans="1:27" x14ac:dyDescent="0.25">
      <c r="A5463" s="1" t="s">
        <v>123</v>
      </c>
      <c r="B5463" s="1" t="s">
        <v>112</v>
      </c>
      <c r="C5463" s="1">
        <v>2</v>
      </c>
      <c r="D5463" s="1" t="s">
        <v>24</v>
      </c>
      <c r="E5463" s="1">
        <v>36.4</v>
      </c>
      <c r="F5463" s="1">
        <v>0</v>
      </c>
      <c r="G5463" s="1">
        <v>30.4</v>
      </c>
      <c r="H5463" s="1">
        <v>2</v>
      </c>
      <c r="I5463" s="1">
        <v>386.3</v>
      </c>
      <c r="J5463" s="1">
        <v>10615</v>
      </c>
      <c r="K5463" s="1">
        <v>461</v>
      </c>
      <c r="L5463" s="1">
        <v>285.5</v>
      </c>
      <c r="M5463" s="1">
        <v>1103</v>
      </c>
      <c r="N5463" s="1">
        <v>2</v>
      </c>
      <c r="O5463" s="1">
        <v>36</v>
      </c>
      <c r="P5463" s="1">
        <v>0</v>
      </c>
      <c r="Q5463" s="1">
        <v>84</v>
      </c>
      <c r="R5463" s="1">
        <v>32.619999999999997</v>
      </c>
      <c r="S5463" s="1">
        <v>33.6</v>
      </c>
      <c r="T5463" s="1">
        <v>1223</v>
      </c>
      <c r="U5463" s="3" t="str">
        <f t="shared" si="85"/>
        <v>2017Plan</v>
      </c>
      <c r="V5463" s="2">
        <f>DATE(A5463,INDEX(Map!$H$1:$H$12,MATCH(B5463,Map!$G$1:$G$12,0),0),1)</f>
        <v>44348</v>
      </c>
      <c r="W5463" t="str">
        <f>IF(AND(V5463&gt;=Map!$K$2,V5463&lt;=Map!$L$2),"Base",IF(AND(V5463&gt;=Map!$K$3,V5463&lt;=Map!$L$3),"Fcst","N/A"))</f>
        <v>N/A</v>
      </c>
      <c r="X5463" t="str">
        <f>INDEX(Map!$B$2:$B$86,MATCH(D5463,Map!$A$2:$A$86,0),0)</f>
        <v>Brown 2</v>
      </c>
      <c r="Y5463" s="7">
        <f>IF(INDEX(Map!$C$2:$C$86,MATCH(D5463,Map!$A$2:$A$86,0),0)="","N/A",E5463*INDEX(Map!$C$2:$C$86,MATCH(D5463,Map!$A$2:$A$86,0),0))</f>
        <v>36.4</v>
      </c>
      <c r="Z5463" s="7" t="str">
        <f>IF(INDEX(Map!$D$2:$D$86,MATCH(D5463,Map!$A$2:$A$86,0),0)="","N/A",E5463*INDEX(Map!$D$2:$D$86,MATCH(D5463,Map!$A$2:$A$86,0),0))</f>
        <v>N/A</v>
      </c>
      <c r="AA5463" t="str">
        <f>INDEX(Map!$E$2:$E$86,MATCH(D5463,Map!$A$2:$A$86,0),0)</f>
        <v>Coal</v>
      </c>
    </row>
    <row r="5464" spans="1:27" x14ac:dyDescent="0.25">
      <c r="A5464" s="1" t="s">
        <v>123</v>
      </c>
      <c r="B5464" s="1" t="s">
        <v>112</v>
      </c>
      <c r="C5464" s="1">
        <v>3</v>
      </c>
      <c r="D5464" s="1" t="s">
        <v>25</v>
      </c>
      <c r="E5464" s="1">
        <v>84.1</v>
      </c>
      <c r="F5464" s="1">
        <v>0</v>
      </c>
      <c r="G5464" s="1">
        <v>28.6</v>
      </c>
      <c r="H5464" s="1">
        <v>4</v>
      </c>
      <c r="I5464" s="1">
        <v>1008.5</v>
      </c>
      <c r="J5464" s="1">
        <v>11994</v>
      </c>
      <c r="K5464" s="1">
        <v>488</v>
      </c>
      <c r="L5464" s="1">
        <v>285.5</v>
      </c>
      <c r="M5464" s="1">
        <v>2879</v>
      </c>
      <c r="N5464" s="1">
        <v>4</v>
      </c>
      <c r="O5464" s="1">
        <v>86</v>
      </c>
      <c r="P5464" s="1">
        <v>0</v>
      </c>
      <c r="Q5464" s="1">
        <v>267</v>
      </c>
      <c r="R5464" s="1">
        <v>37.409999999999997</v>
      </c>
      <c r="S5464" s="1">
        <v>38.44</v>
      </c>
      <c r="T5464" s="1">
        <v>3232</v>
      </c>
      <c r="U5464" s="3" t="str">
        <f t="shared" si="85"/>
        <v>2017Plan</v>
      </c>
      <c r="V5464" s="2">
        <f>DATE(A5464,INDEX(Map!$H$1:$H$12,MATCH(B5464,Map!$G$1:$G$12,0),0),1)</f>
        <v>44348</v>
      </c>
      <c r="W5464" t="str">
        <f>IF(AND(V5464&gt;=Map!$K$2,V5464&lt;=Map!$L$2),"Base",IF(AND(V5464&gt;=Map!$K$3,V5464&lt;=Map!$L$3),"Fcst","N/A"))</f>
        <v>N/A</v>
      </c>
      <c r="X5464" t="str">
        <f>INDEX(Map!$B$2:$B$86,MATCH(D5464,Map!$A$2:$A$86,0),0)</f>
        <v>Brown 3</v>
      </c>
      <c r="Y5464" s="7">
        <f>IF(INDEX(Map!$C$2:$C$86,MATCH(D5464,Map!$A$2:$A$86,0),0)="","N/A",E5464*INDEX(Map!$C$2:$C$86,MATCH(D5464,Map!$A$2:$A$86,0),0))</f>
        <v>84.1</v>
      </c>
      <c r="Z5464" s="7" t="str">
        <f>IF(INDEX(Map!$D$2:$D$86,MATCH(D5464,Map!$A$2:$A$86,0),0)="","N/A",E5464*INDEX(Map!$D$2:$D$86,MATCH(D5464,Map!$A$2:$A$86,0),0))</f>
        <v>N/A</v>
      </c>
      <c r="AA5464" t="str">
        <f>INDEX(Map!$E$2:$E$86,MATCH(D5464,Map!$A$2:$A$86,0),0)</f>
        <v>Coal</v>
      </c>
    </row>
    <row r="5465" spans="1:27" x14ac:dyDescent="0.25">
      <c r="A5465" s="1" t="s">
        <v>123</v>
      </c>
      <c r="B5465" s="1" t="s">
        <v>112</v>
      </c>
      <c r="C5465" s="1">
        <v>4</v>
      </c>
      <c r="D5465" s="1" t="s">
        <v>26</v>
      </c>
      <c r="E5465" s="1">
        <v>247.6</v>
      </c>
      <c r="F5465" s="1">
        <v>0</v>
      </c>
      <c r="G5465" s="1">
        <v>72.599999999999994</v>
      </c>
      <c r="H5465" s="1">
        <v>2</v>
      </c>
      <c r="I5465" s="1">
        <v>2624.7</v>
      </c>
      <c r="J5465" s="1">
        <v>10600</v>
      </c>
      <c r="K5465" s="1">
        <v>634</v>
      </c>
      <c r="L5465" s="1">
        <v>212</v>
      </c>
      <c r="M5465" s="1">
        <v>5564</v>
      </c>
      <c r="N5465" s="1">
        <v>2</v>
      </c>
      <c r="O5465" s="1">
        <v>44</v>
      </c>
      <c r="P5465" s="1">
        <v>0</v>
      </c>
      <c r="Q5465" s="1">
        <v>520</v>
      </c>
      <c r="R5465" s="1">
        <v>24.57</v>
      </c>
      <c r="S5465" s="1">
        <v>24.75</v>
      </c>
      <c r="T5465" s="1">
        <v>6127</v>
      </c>
      <c r="U5465" s="3" t="str">
        <f t="shared" si="85"/>
        <v>2017Plan</v>
      </c>
      <c r="V5465" s="2">
        <f>DATE(A5465,INDEX(Map!$H$1:$H$12,MATCH(B5465,Map!$G$1:$G$12,0),0),1)</f>
        <v>44348</v>
      </c>
      <c r="W5465" t="str">
        <f>IF(AND(V5465&gt;=Map!$K$2,V5465&lt;=Map!$L$2),"Base",IF(AND(V5465&gt;=Map!$K$3,V5465&lt;=Map!$L$3),"Fcst","N/A"))</f>
        <v>N/A</v>
      </c>
      <c r="X5465" t="str">
        <f>INDEX(Map!$B$2:$B$86,MATCH(D5465,Map!$A$2:$A$86,0),0)</f>
        <v>Ghent 1</v>
      </c>
      <c r="Y5465" s="7">
        <f>IF(INDEX(Map!$C$2:$C$86,MATCH(D5465,Map!$A$2:$A$86,0),0)="","N/A",E5465*INDEX(Map!$C$2:$C$86,MATCH(D5465,Map!$A$2:$A$86,0),0))</f>
        <v>247.6</v>
      </c>
      <c r="Z5465" s="7" t="str">
        <f>IF(INDEX(Map!$D$2:$D$86,MATCH(D5465,Map!$A$2:$A$86,0),0)="","N/A",E5465*INDEX(Map!$D$2:$D$86,MATCH(D5465,Map!$A$2:$A$86,0),0))</f>
        <v>N/A</v>
      </c>
      <c r="AA5465" t="str">
        <f>INDEX(Map!$E$2:$E$86,MATCH(D5465,Map!$A$2:$A$86,0),0)</f>
        <v>Coal</v>
      </c>
    </row>
    <row r="5466" spans="1:27" x14ac:dyDescent="0.25">
      <c r="A5466" s="1" t="s">
        <v>123</v>
      </c>
      <c r="B5466" s="1" t="s">
        <v>112</v>
      </c>
      <c r="C5466" s="1">
        <v>5</v>
      </c>
      <c r="D5466" s="1" t="s">
        <v>27</v>
      </c>
      <c r="E5466" s="1">
        <v>269</v>
      </c>
      <c r="F5466" s="1">
        <v>0</v>
      </c>
      <c r="G5466" s="1">
        <v>75.8</v>
      </c>
      <c r="H5466" s="1">
        <v>2</v>
      </c>
      <c r="I5466" s="1">
        <v>2810.2</v>
      </c>
      <c r="J5466" s="1">
        <v>10445</v>
      </c>
      <c r="K5466" s="1">
        <v>667</v>
      </c>
      <c r="L5466" s="1">
        <v>212</v>
      </c>
      <c r="M5466" s="1">
        <v>5957</v>
      </c>
      <c r="N5466" s="1">
        <v>2</v>
      </c>
      <c r="O5466" s="1">
        <v>39</v>
      </c>
      <c r="P5466" s="1">
        <v>0</v>
      </c>
      <c r="Q5466" s="1">
        <v>330</v>
      </c>
      <c r="R5466" s="1">
        <v>23.37</v>
      </c>
      <c r="S5466" s="1">
        <v>23.51</v>
      </c>
      <c r="T5466" s="1">
        <v>6326</v>
      </c>
      <c r="U5466" s="3" t="str">
        <f t="shared" si="85"/>
        <v>2017Plan</v>
      </c>
      <c r="V5466" s="2">
        <f>DATE(A5466,INDEX(Map!$H$1:$H$12,MATCH(B5466,Map!$G$1:$G$12,0),0),1)</f>
        <v>44348</v>
      </c>
      <c r="W5466" t="str">
        <f>IF(AND(V5466&gt;=Map!$K$2,V5466&lt;=Map!$L$2),"Base",IF(AND(V5466&gt;=Map!$K$3,V5466&lt;=Map!$L$3),"Fcst","N/A"))</f>
        <v>N/A</v>
      </c>
      <c r="X5466" t="str">
        <f>INDEX(Map!$B$2:$B$86,MATCH(D5466,Map!$A$2:$A$86,0),0)</f>
        <v>Ghent 2</v>
      </c>
      <c r="Y5466" s="7">
        <f>IF(INDEX(Map!$C$2:$C$86,MATCH(D5466,Map!$A$2:$A$86,0),0)="","N/A",E5466*INDEX(Map!$C$2:$C$86,MATCH(D5466,Map!$A$2:$A$86,0),0))</f>
        <v>269</v>
      </c>
      <c r="Z5466" s="7" t="str">
        <f>IF(INDEX(Map!$D$2:$D$86,MATCH(D5466,Map!$A$2:$A$86,0),0)="","N/A",E5466*INDEX(Map!$D$2:$D$86,MATCH(D5466,Map!$A$2:$A$86,0),0))</f>
        <v>N/A</v>
      </c>
      <c r="AA5466" t="str">
        <f>INDEX(Map!$E$2:$E$86,MATCH(D5466,Map!$A$2:$A$86,0),0)</f>
        <v>Coal</v>
      </c>
    </row>
    <row r="5467" spans="1:27" x14ac:dyDescent="0.25">
      <c r="A5467" s="1" t="s">
        <v>123</v>
      </c>
      <c r="B5467" s="1" t="s">
        <v>112</v>
      </c>
      <c r="C5467" s="1">
        <v>6</v>
      </c>
      <c r="D5467" s="1" t="s">
        <v>28</v>
      </c>
      <c r="E5467" s="1">
        <v>248.9</v>
      </c>
      <c r="F5467" s="1">
        <v>0</v>
      </c>
      <c r="G5467" s="1">
        <v>71.3</v>
      </c>
      <c r="H5467" s="1">
        <v>2</v>
      </c>
      <c r="I5467" s="1">
        <v>2769.8</v>
      </c>
      <c r="J5467" s="1">
        <v>11126</v>
      </c>
      <c r="K5467" s="1">
        <v>617</v>
      </c>
      <c r="L5467" s="1">
        <v>212</v>
      </c>
      <c r="M5467" s="1">
        <v>5871</v>
      </c>
      <c r="N5467" s="1">
        <v>3</v>
      </c>
      <c r="O5467" s="1">
        <v>69</v>
      </c>
      <c r="P5467" s="1">
        <v>0</v>
      </c>
      <c r="Q5467" s="1">
        <v>509</v>
      </c>
      <c r="R5467" s="1">
        <v>25.63</v>
      </c>
      <c r="S5467" s="1">
        <v>25.91</v>
      </c>
      <c r="T5467" s="1">
        <v>6450</v>
      </c>
      <c r="U5467" s="3" t="str">
        <f t="shared" si="85"/>
        <v>2017Plan</v>
      </c>
      <c r="V5467" s="2">
        <f>DATE(A5467,INDEX(Map!$H$1:$H$12,MATCH(B5467,Map!$G$1:$G$12,0),0),1)</f>
        <v>44348</v>
      </c>
      <c r="W5467" t="str">
        <f>IF(AND(V5467&gt;=Map!$K$2,V5467&lt;=Map!$L$2),"Base",IF(AND(V5467&gt;=Map!$K$3,V5467&lt;=Map!$L$3),"Fcst","N/A"))</f>
        <v>N/A</v>
      </c>
      <c r="X5467" t="str">
        <f>INDEX(Map!$B$2:$B$86,MATCH(D5467,Map!$A$2:$A$86,0),0)</f>
        <v>Ghent 3</v>
      </c>
      <c r="Y5467" s="7">
        <f>IF(INDEX(Map!$C$2:$C$86,MATCH(D5467,Map!$A$2:$A$86,0),0)="","N/A",E5467*INDEX(Map!$C$2:$C$86,MATCH(D5467,Map!$A$2:$A$86,0),0))</f>
        <v>248.9</v>
      </c>
      <c r="Z5467" s="7" t="str">
        <f>IF(INDEX(Map!$D$2:$D$86,MATCH(D5467,Map!$A$2:$A$86,0),0)="","N/A",E5467*INDEX(Map!$D$2:$D$86,MATCH(D5467,Map!$A$2:$A$86,0),0))</f>
        <v>N/A</v>
      </c>
      <c r="AA5467" t="str">
        <f>INDEX(Map!$E$2:$E$86,MATCH(D5467,Map!$A$2:$A$86,0),0)</f>
        <v>Coal</v>
      </c>
    </row>
    <row r="5468" spans="1:27" x14ac:dyDescent="0.25">
      <c r="A5468" s="1" t="s">
        <v>123</v>
      </c>
      <c r="B5468" s="1" t="s">
        <v>112</v>
      </c>
      <c r="C5468" s="1">
        <v>7</v>
      </c>
      <c r="D5468" s="1" t="s">
        <v>29</v>
      </c>
      <c r="E5468" s="1">
        <v>269.2</v>
      </c>
      <c r="F5468" s="1">
        <v>0</v>
      </c>
      <c r="G5468" s="1">
        <v>80.400000000000006</v>
      </c>
      <c r="H5468" s="1">
        <v>2</v>
      </c>
      <c r="I5468" s="1">
        <v>2955.8</v>
      </c>
      <c r="J5468" s="1">
        <v>10980</v>
      </c>
      <c r="K5468" s="1">
        <v>678</v>
      </c>
      <c r="L5468" s="1">
        <v>212</v>
      </c>
      <c r="M5468" s="1">
        <v>6265</v>
      </c>
      <c r="N5468" s="1">
        <v>4</v>
      </c>
      <c r="O5468" s="1">
        <v>76</v>
      </c>
      <c r="P5468" s="1">
        <v>0</v>
      </c>
      <c r="Q5468" s="1">
        <v>571</v>
      </c>
      <c r="R5468" s="1">
        <v>25.4</v>
      </c>
      <c r="S5468" s="1">
        <v>25.68</v>
      </c>
      <c r="T5468" s="1">
        <v>6912</v>
      </c>
      <c r="U5468" s="3" t="str">
        <f t="shared" si="85"/>
        <v>2017Plan</v>
      </c>
      <c r="V5468" s="2">
        <f>DATE(A5468,INDEX(Map!$H$1:$H$12,MATCH(B5468,Map!$G$1:$G$12,0),0),1)</f>
        <v>44348</v>
      </c>
      <c r="W5468" t="str">
        <f>IF(AND(V5468&gt;=Map!$K$2,V5468&lt;=Map!$L$2),"Base",IF(AND(V5468&gt;=Map!$K$3,V5468&lt;=Map!$L$3),"Fcst","N/A"))</f>
        <v>N/A</v>
      </c>
      <c r="X5468" t="str">
        <f>INDEX(Map!$B$2:$B$86,MATCH(D5468,Map!$A$2:$A$86,0),0)</f>
        <v>Ghent 4</v>
      </c>
      <c r="Y5468" s="7">
        <f>IF(INDEX(Map!$C$2:$C$86,MATCH(D5468,Map!$A$2:$A$86,0),0)="","N/A",E5468*INDEX(Map!$C$2:$C$86,MATCH(D5468,Map!$A$2:$A$86,0),0))</f>
        <v>269.2</v>
      </c>
      <c r="Z5468" s="7" t="str">
        <f>IF(INDEX(Map!$D$2:$D$86,MATCH(D5468,Map!$A$2:$A$86,0),0)="","N/A",E5468*INDEX(Map!$D$2:$D$86,MATCH(D5468,Map!$A$2:$A$86,0),0))</f>
        <v>N/A</v>
      </c>
      <c r="AA5468" t="str">
        <f>INDEX(Map!$E$2:$E$86,MATCH(D5468,Map!$A$2:$A$86,0),0)</f>
        <v>Coal</v>
      </c>
    </row>
    <row r="5469" spans="1:27" x14ac:dyDescent="0.25">
      <c r="A5469" s="1" t="s">
        <v>123</v>
      </c>
      <c r="B5469" s="1" t="s">
        <v>112</v>
      </c>
      <c r="C5469" s="1">
        <v>8</v>
      </c>
      <c r="D5469" s="1" t="s">
        <v>30</v>
      </c>
      <c r="E5469" s="1">
        <v>170.4</v>
      </c>
      <c r="F5469" s="1">
        <v>0</v>
      </c>
      <c r="G5469" s="1">
        <v>78.900000000000006</v>
      </c>
      <c r="H5469" s="1">
        <v>2</v>
      </c>
      <c r="I5469" s="1">
        <v>1768.3</v>
      </c>
      <c r="J5469" s="1">
        <v>10379</v>
      </c>
      <c r="K5469" s="1">
        <v>672</v>
      </c>
      <c r="L5469" s="1">
        <v>208.3</v>
      </c>
      <c r="M5469" s="1">
        <v>3684</v>
      </c>
      <c r="N5469" s="1">
        <v>4</v>
      </c>
      <c r="O5469" s="1">
        <v>18</v>
      </c>
      <c r="P5469" s="1">
        <v>0</v>
      </c>
      <c r="Q5469" s="1">
        <v>162</v>
      </c>
      <c r="R5469" s="1">
        <v>22.57</v>
      </c>
      <c r="S5469" s="1">
        <v>22.68</v>
      </c>
      <c r="T5469" s="1">
        <v>3864</v>
      </c>
      <c r="U5469" s="3" t="str">
        <f t="shared" si="85"/>
        <v>2017Plan</v>
      </c>
      <c r="V5469" s="2">
        <f>DATE(A5469,INDEX(Map!$H$1:$H$12,MATCH(B5469,Map!$G$1:$G$12,0),0),1)</f>
        <v>44348</v>
      </c>
      <c r="W5469" t="str">
        <f>IF(AND(V5469&gt;=Map!$K$2,V5469&lt;=Map!$L$2),"Base",IF(AND(V5469&gt;=Map!$K$3,V5469&lt;=Map!$L$3),"Fcst","N/A"))</f>
        <v>N/A</v>
      </c>
      <c r="X5469" t="str">
        <f>INDEX(Map!$B$2:$B$86,MATCH(D5469,Map!$A$2:$A$86,0),0)</f>
        <v>Mill Creek 1</v>
      </c>
      <c r="Y5469" s="7" t="str">
        <f>IF(INDEX(Map!$C$2:$C$86,MATCH(D5469,Map!$A$2:$A$86,0),0)="","N/A",E5469*INDEX(Map!$C$2:$C$86,MATCH(D5469,Map!$A$2:$A$86,0),0))</f>
        <v>N/A</v>
      </c>
      <c r="Z5469" s="7">
        <f>IF(INDEX(Map!$D$2:$D$86,MATCH(D5469,Map!$A$2:$A$86,0),0)="","N/A",E5469*INDEX(Map!$D$2:$D$86,MATCH(D5469,Map!$A$2:$A$86,0),0))</f>
        <v>170.4</v>
      </c>
      <c r="AA5469" t="str">
        <f>INDEX(Map!$E$2:$E$86,MATCH(D5469,Map!$A$2:$A$86,0),0)</f>
        <v>Coal</v>
      </c>
    </row>
    <row r="5470" spans="1:27" x14ac:dyDescent="0.25">
      <c r="A5470" s="1" t="s">
        <v>123</v>
      </c>
      <c r="B5470" s="1" t="s">
        <v>112</v>
      </c>
      <c r="C5470" s="1">
        <v>9</v>
      </c>
      <c r="D5470" s="1" t="s">
        <v>31</v>
      </c>
      <c r="E5470" s="1">
        <v>157</v>
      </c>
      <c r="F5470" s="1">
        <v>0</v>
      </c>
      <c r="G5470" s="1">
        <v>73.400000000000006</v>
      </c>
      <c r="H5470" s="1">
        <v>2</v>
      </c>
      <c r="I5470" s="1">
        <v>1682.5</v>
      </c>
      <c r="J5470" s="1">
        <v>10720</v>
      </c>
      <c r="K5470" s="1">
        <v>655</v>
      </c>
      <c r="L5470" s="1">
        <v>208.3</v>
      </c>
      <c r="M5470" s="1">
        <v>3505</v>
      </c>
      <c r="N5470" s="1">
        <v>4</v>
      </c>
      <c r="O5470" s="1">
        <v>18</v>
      </c>
      <c r="P5470" s="1">
        <v>0</v>
      </c>
      <c r="Q5470" s="1">
        <v>187</v>
      </c>
      <c r="R5470" s="1">
        <v>23.53</v>
      </c>
      <c r="S5470" s="1">
        <v>23.64</v>
      </c>
      <c r="T5470" s="1">
        <v>3710</v>
      </c>
      <c r="U5470" s="3" t="str">
        <f t="shared" si="85"/>
        <v>2017Plan</v>
      </c>
      <c r="V5470" s="2">
        <f>DATE(A5470,INDEX(Map!$H$1:$H$12,MATCH(B5470,Map!$G$1:$G$12,0),0),1)</f>
        <v>44348</v>
      </c>
      <c r="W5470" t="str">
        <f>IF(AND(V5470&gt;=Map!$K$2,V5470&lt;=Map!$L$2),"Base",IF(AND(V5470&gt;=Map!$K$3,V5470&lt;=Map!$L$3),"Fcst","N/A"))</f>
        <v>N/A</v>
      </c>
      <c r="X5470" t="str">
        <f>INDEX(Map!$B$2:$B$86,MATCH(D5470,Map!$A$2:$A$86,0),0)</f>
        <v>Mill Creek 2</v>
      </c>
      <c r="Y5470" s="7" t="str">
        <f>IF(INDEX(Map!$C$2:$C$86,MATCH(D5470,Map!$A$2:$A$86,0),0)="","N/A",E5470*INDEX(Map!$C$2:$C$86,MATCH(D5470,Map!$A$2:$A$86,0),0))</f>
        <v>N/A</v>
      </c>
      <c r="Z5470" s="7">
        <f>IF(INDEX(Map!$D$2:$D$86,MATCH(D5470,Map!$A$2:$A$86,0),0)="","N/A",E5470*INDEX(Map!$D$2:$D$86,MATCH(D5470,Map!$A$2:$A$86,0),0))</f>
        <v>157</v>
      </c>
      <c r="AA5470" t="str">
        <f>INDEX(Map!$E$2:$E$86,MATCH(D5470,Map!$A$2:$A$86,0),0)</f>
        <v>Coal</v>
      </c>
    </row>
    <row r="5471" spans="1:27" x14ac:dyDescent="0.25">
      <c r="A5471" s="1" t="s">
        <v>123</v>
      </c>
      <c r="B5471" s="1" t="s">
        <v>112</v>
      </c>
      <c r="C5471" s="1">
        <v>10</v>
      </c>
      <c r="D5471" s="1" t="s">
        <v>32</v>
      </c>
      <c r="E5471" s="1">
        <v>198.7</v>
      </c>
      <c r="F5471" s="1">
        <v>0</v>
      </c>
      <c r="G5471" s="1">
        <v>71.7</v>
      </c>
      <c r="H5471" s="1">
        <v>2</v>
      </c>
      <c r="I5471" s="1">
        <v>2127</v>
      </c>
      <c r="J5471" s="1">
        <v>10702</v>
      </c>
      <c r="K5471" s="1">
        <v>625</v>
      </c>
      <c r="L5471" s="1">
        <v>208.3</v>
      </c>
      <c r="M5471" s="1">
        <v>4431</v>
      </c>
      <c r="N5471" s="1">
        <v>12</v>
      </c>
      <c r="O5471" s="1">
        <v>50</v>
      </c>
      <c r="P5471" s="1">
        <v>0</v>
      </c>
      <c r="Q5471" s="1">
        <v>267</v>
      </c>
      <c r="R5471" s="1">
        <v>23.64</v>
      </c>
      <c r="S5471" s="1">
        <v>23.89</v>
      </c>
      <c r="T5471" s="1">
        <v>4748</v>
      </c>
      <c r="U5471" s="3" t="str">
        <f t="shared" si="85"/>
        <v>2017Plan</v>
      </c>
      <c r="V5471" s="2">
        <f>DATE(A5471,INDEX(Map!$H$1:$H$12,MATCH(B5471,Map!$G$1:$G$12,0),0),1)</f>
        <v>44348</v>
      </c>
      <c r="W5471" t="str">
        <f>IF(AND(V5471&gt;=Map!$K$2,V5471&lt;=Map!$L$2),"Base",IF(AND(V5471&gt;=Map!$K$3,V5471&lt;=Map!$L$3),"Fcst","N/A"))</f>
        <v>N/A</v>
      </c>
      <c r="X5471" t="str">
        <f>INDEX(Map!$B$2:$B$86,MATCH(D5471,Map!$A$2:$A$86,0),0)</f>
        <v>Mill Creek 3</v>
      </c>
      <c r="Y5471" s="7" t="str">
        <f>IF(INDEX(Map!$C$2:$C$86,MATCH(D5471,Map!$A$2:$A$86,0),0)="","N/A",E5471*INDEX(Map!$C$2:$C$86,MATCH(D5471,Map!$A$2:$A$86,0),0))</f>
        <v>N/A</v>
      </c>
      <c r="Z5471" s="7">
        <f>IF(INDEX(Map!$D$2:$D$86,MATCH(D5471,Map!$A$2:$A$86,0),0)="","N/A",E5471*INDEX(Map!$D$2:$D$86,MATCH(D5471,Map!$A$2:$A$86,0),0))</f>
        <v>198.7</v>
      </c>
      <c r="AA5471" t="str">
        <f>INDEX(Map!$E$2:$E$86,MATCH(D5471,Map!$A$2:$A$86,0),0)</f>
        <v>Coal</v>
      </c>
    </row>
    <row r="5472" spans="1:27" x14ac:dyDescent="0.25">
      <c r="A5472" s="1" t="s">
        <v>123</v>
      </c>
      <c r="B5472" s="1" t="s">
        <v>112</v>
      </c>
      <c r="C5472" s="1">
        <v>11</v>
      </c>
      <c r="D5472" s="1" t="s">
        <v>33</v>
      </c>
      <c r="E5472" s="1">
        <v>262.89999999999998</v>
      </c>
      <c r="F5472" s="1">
        <v>0</v>
      </c>
      <c r="G5472" s="1">
        <v>76.599999999999994</v>
      </c>
      <c r="H5472" s="1">
        <v>2</v>
      </c>
      <c r="I5472" s="1">
        <v>2753.4</v>
      </c>
      <c r="J5472" s="1">
        <v>10473</v>
      </c>
      <c r="K5472" s="1">
        <v>657</v>
      </c>
      <c r="L5472" s="1">
        <v>208.3</v>
      </c>
      <c r="M5472" s="1">
        <v>5736</v>
      </c>
      <c r="N5472" s="1">
        <v>19</v>
      </c>
      <c r="O5472" s="1">
        <v>79</v>
      </c>
      <c r="P5472" s="1">
        <v>0</v>
      </c>
      <c r="Q5472" s="1">
        <v>327</v>
      </c>
      <c r="R5472" s="1">
        <v>23.06</v>
      </c>
      <c r="S5472" s="1">
        <v>23.36</v>
      </c>
      <c r="T5472" s="1">
        <v>6142</v>
      </c>
      <c r="U5472" s="3" t="str">
        <f t="shared" si="85"/>
        <v>2017Plan</v>
      </c>
      <c r="V5472" s="2">
        <f>DATE(A5472,INDEX(Map!$H$1:$H$12,MATCH(B5472,Map!$G$1:$G$12,0),0),1)</f>
        <v>44348</v>
      </c>
      <c r="W5472" t="str">
        <f>IF(AND(V5472&gt;=Map!$K$2,V5472&lt;=Map!$L$2),"Base",IF(AND(V5472&gt;=Map!$K$3,V5472&lt;=Map!$L$3),"Fcst","N/A"))</f>
        <v>N/A</v>
      </c>
      <c r="X5472" t="str">
        <f>INDEX(Map!$B$2:$B$86,MATCH(D5472,Map!$A$2:$A$86,0),0)</f>
        <v>Mill Creek 4</v>
      </c>
      <c r="Y5472" s="7" t="str">
        <f>IF(INDEX(Map!$C$2:$C$86,MATCH(D5472,Map!$A$2:$A$86,0),0)="","N/A",E5472*INDEX(Map!$C$2:$C$86,MATCH(D5472,Map!$A$2:$A$86,0),0))</f>
        <v>N/A</v>
      </c>
      <c r="Z5472" s="7">
        <f>IF(INDEX(Map!$D$2:$D$86,MATCH(D5472,Map!$A$2:$A$86,0),0)="","N/A",E5472*INDEX(Map!$D$2:$D$86,MATCH(D5472,Map!$A$2:$A$86,0),0))</f>
        <v>262.89999999999998</v>
      </c>
      <c r="AA5472" t="str">
        <f>INDEX(Map!$E$2:$E$86,MATCH(D5472,Map!$A$2:$A$86,0),0)</f>
        <v>Coal</v>
      </c>
    </row>
    <row r="5473" spans="1:27" x14ac:dyDescent="0.25">
      <c r="A5473" s="1" t="s">
        <v>123</v>
      </c>
      <c r="B5473" s="1" t="s">
        <v>112</v>
      </c>
      <c r="C5473" s="1">
        <v>12</v>
      </c>
      <c r="D5473" s="1" t="s">
        <v>34</v>
      </c>
      <c r="E5473" s="1">
        <v>217.6</v>
      </c>
      <c r="F5473" s="1">
        <v>0</v>
      </c>
      <c r="G5473" s="1">
        <v>81.7</v>
      </c>
      <c r="H5473" s="1">
        <v>2</v>
      </c>
      <c r="I5473" s="1">
        <v>2326.6</v>
      </c>
      <c r="J5473" s="1">
        <v>10691</v>
      </c>
      <c r="K5473" s="1">
        <v>677</v>
      </c>
      <c r="L5473" s="1">
        <v>206.3</v>
      </c>
      <c r="M5473" s="1">
        <v>4799</v>
      </c>
      <c r="N5473" s="1">
        <v>7</v>
      </c>
      <c r="O5473" s="1">
        <v>26</v>
      </c>
      <c r="P5473" s="1">
        <v>0</v>
      </c>
      <c r="Q5473" s="1">
        <v>302</v>
      </c>
      <c r="R5473" s="1">
        <v>23.44</v>
      </c>
      <c r="S5473" s="1">
        <v>23.56</v>
      </c>
      <c r="T5473" s="1">
        <v>5128</v>
      </c>
      <c r="U5473" s="3" t="str">
        <f t="shared" si="85"/>
        <v>2017Plan</v>
      </c>
      <c r="V5473" s="2">
        <f>DATE(A5473,INDEX(Map!$H$1:$H$12,MATCH(B5473,Map!$G$1:$G$12,0),0),1)</f>
        <v>44348</v>
      </c>
      <c r="W5473" t="str">
        <f>IF(AND(V5473&gt;=Map!$K$2,V5473&lt;=Map!$L$2),"Base",IF(AND(V5473&gt;=Map!$K$3,V5473&lt;=Map!$L$3),"Fcst","N/A"))</f>
        <v>N/A</v>
      </c>
      <c r="X5473" t="str">
        <f>INDEX(Map!$B$2:$B$86,MATCH(D5473,Map!$A$2:$A$86,0),0)</f>
        <v>Trimble County 1</v>
      </c>
      <c r="Y5473" s="7" t="str">
        <f>IF(INDEX(Map!$C$2:$C$86,MATCH(D5473,Map!$A$2:$A$86,0),0)="","N/A",E5473*INDEX(Map!$C$2:$C$86,MATCH(D5473,Map!$A$2:$A$86,0),0))</f>
        <v>N/A</v>
      </c>
      <c r="Z5473" s="7">
        <f>IF(INDEX(Map!$D$2:$D$86,MATCH(D5473,Map!$A$2:$A$86,0),0)="","N/A",E5473*INDEX(Map!$D$2:$D$86,MATCH(D5473,Map!$A$2:$A$86,0),0))</f>
        <v>217.6</v>
      </c>
      <c r="AA5473" t="str">
        <f>INDEX(Map!$E$2:$E$86,MATCH(D5473,Map!$A$2:$A$86,0),0)</f>
        <v>Coal</v>
      </c>
    </row>
    <row r="5474" spans="1:27" x14ac:dyDescent="0.25">
      <c r="A5474" s="1" t="s">
        <v>123</v>
      </c>
      <c r="B5474" s="1" t="s">
        <v>112</v>
      </c>
      <c r="C5474" s="1">
        <v>13</v>
      </c>
      <c r="D5474" s="1" t="s">
        <v>35</v>
      </c>
      <c r="E5474" s="1">
        <v>336</v>
      </c>
      <c r="F5474" s="1">
        <v>0</v>
      </c>
      <c r="G5474" s="1">
        <v>85</v>
      </c>
      <c r="H5474" s="1">
        <v>1</v>
      </c>
      <c r="I5474" s="1">
        <v>3100.9</v>
      </c>
      <c r="J5474" s="1">
        <v>9228</v>
      </c>
      <c r="K5474" s="1">
        <v>647</v>
      </c>
      <c r="L5474" s="1">
        <v>215.2</v>
      </c>
      <c r="M5474" s="1">
        <v>6672</v>
      </c>
      <c r="N5474" s="1">
        <v>14</v>
      </c>
      <c r="O5474" s="1">
        <v>54</v>
      </c>
      <c r="P5474" s="1">
        <v>0</v>
      </c>
      <c r="Q5474" s="1">
        <v>511</v>
      </c>
      <c r="R5474" s="1">
        <v>21.38</v>
      </c>
      <c r="S5474" s="1">
        <v>21.54</v>
      </c>
      <c r="T5474" s="1">
        <v>7237</v>
      </c>
      <c r="U5474" s="3" t="str">
        <f t="shared" si="85"/>
        <v>2017Plan</v>
      </c>
      <c r="V5474" s="2">
        <f>DATE(A5474,INDEX(Map!$H$1:$H$12,MATCH(B5474,Map!$G$1:$G$12,0),0),1)</f>
        <v>44348</v>
      </c>
      <c r="W5474" t="str">
        <f>IF(AND(V5474&gt;=Map!$K$2,V5474&lt;=Map!$L$2),"Base",IF(AND(V5474&gt;=Map!$K$3,V5474&lt;=Map!$L$3),"Fcst","N/A"))</f>
        <v>N/A</v>
      </c>
      <c r="X5474" t="str">
        <f>INDEX(Map!$B$2:$B$86,MATCH(D5474,Map!$A$2:$A$86,0),0)</f>
        <v>Trimble County 2</v>
      </c>
      <c r="Y5474" s="7">
        <f>IF(INDEX(Map!$C$2:$C$86,MATCH(D5474,Map!$A$2:$A$86,0),0)="","N/A",E5474*INDEX(Map!$C$2:$C$86,MATCH(D5474,Map!$A$2:$A$86,0),0))</f>
        <v>272.16000000000003</v>
      </c>
      <c r="Z5474" s="7">
        <f>IF(INDEX(Map!$D$2:$D$86,MATCH(D5474,Map!$A$2:$A$86,0),0)="","N/A",E5474*INDEX(Map!$D$2:$D$86,MATCH(D5474,Map!$A$2:$A$86,0),0))</f>
        <v>63.84</v>
      </c>
      <c r="AA5474" t="str">
        <f>INDEX(Map!$E$2:$E$86,MATCH(D5474,Map!$A$2:$A$86,0),0)</f>
        <v>Coal</v>
      </c>
    </row>
    <row r="5475" spans="1:27" x14ac:dyDescent="0.25">
      <c r="A5475" s="1" t="s">
        <v>123</v>
      </c>
      <c r="B5475" s="1" t="s">
        <v>112</v>
      </c>
      <c r="C5475" s="1">
        <v>14</v>
      </c>
      <c r="D5475" s="1" t="s">
        <v>36</v>
      </c>
      <c r="E5475" s="1">
        <v>0</v>
      </c>
      <c r="F5475" s="1">
        <v>0</v>
      </c>
      <c r="G5475" s="1">
        <v>0</v>
      </c>
      <c r="H5475" s="1">
        <v>0</v>
      </c>
      <c r="I5475" s="1">
        <v>0</v>
      </c>
      <c r="J5475" s="1">
        <v>0</v>
      </c>
      <c r="K5475" s="1">
        <v>0</v>
      </c>
      <c r="L5475" s="1">
        <v>0</v>
      </c>
      <c r="M5475" s="1">
        <v>0</v>
      </c>
      <c r="N5475" s="1">
        <v>0</v>
      </c>
      <c r="O5475" s="1">
        <v>0</v>
      </c>
      <c r="P5475" s="1">
        <v>0</v>
      </c>
      <c r="Q5475" s="1">
        <v>0</v>
      </c>
      <c r="R5475" s="1">
        <v>0</v>
      </c>
      <c r="S5475" s="1">
        <v>0</v>
      </c>
      <c r="T5475" s="1">
        <v>0</v>
      </c>
      <c r="U5475" s="3" t="str">
        <f t="shared" si="85"/>
        <v>2017Plan</v>
      </c>
      <c r="V5475" s="2">
        <f>DATE(A5475,INDEX(Map!$H$1:$H$12,MATCH(B5475,Map!$G$1:$G$12,0),0),1)</f>
        <v>44348</v>
      </c>
      <c r="W5475" t="str">
        <f>IF(AND(V5475&gt;=Map!$K$2,V5475&lt;=Map!$L$2),"Base",IF(AND(V5475&gt;=Map!$K$3,V5475&lt;=Map!$L$3),"Fcst","N/A"))</f>
        <v>N/A</v>
      </c>
      <c r="X5475" t="str">
        <f>INDEX(Map!$B$2:$B$86,MATCH(D5475,Map!$A$2:$A$86,0),0)</f>
        <v>Cane Run 7</v>
      </c>
      <c r="Y5475" s="7">
        <f>IF(INDEX(Map!$C$2:$C$86,MATCH(D5475,Map!$A$2:$A$86,0),0)="","N/A",E5475*INDEX(Map!$C$2:$C$86,MATCH(D5475,Map!$A$2:$A$86,0),0))</f>
        <v>0</v>
      </c>
      <c r="Z5475" s="7">
        <f>IF(INDEX(Map!$D$2:$D$86,MATCH(D5475,Map!$A$2:$A$86,0),0)="","N/A",E5475*INDEX(Map!$D$2:$D$86,MATCH(D5475,Map!$A$2:$A$86,0),0))</f>
        <v>0</v>
      </c>
      <c r="AA5475" t="str">
        <f>INDEX(Map!$E$2:$E$86,MATCH(D5475,Map!$A$2:$A$86,0),0)</f>
        <v>NGCC</v>
      </c>
    </row>
    <row r="5476" spans="1:27" x14ac:dyDescent="0.25">
      <c r="A5476" s="1" t="s">
        <v>123</v>
      </c>
      <c r="B5476" s="1" t="s">
        <v>112</v>
      </c>
      <c r="C5476" s="1">
        <v>15</v>
      </c>
      <c r="D5476" s="1" t="s">
        <v>37</v>
      </c>
      <c r="E5476" s="1">
        <v>309.7</v>
      </c>
      <c r="F5476" s="1">
        <v>0</v>
      </c>
      <c r="G5476" s="1">
        <v>65</v>
      </c>
      <c r="H5476" s="1">
        <v>14</v>
      </c>
      <c r="I5476" s="1">
        <v>2133.6999999999998</v>
      </c>
      <c r="J5476" s="1">
        <v>6889</v>
      </c>
      <c r="K5476" s="1">
        <v>509</v>
      </c>
      <c r="L5476" s="1">
        <v>387</v>
      </c>
      <c r="M5476" s="1">
        <v>8258</v>
      </c>
      <c r="N5476" s="1">
        <v>41</v>
      </c>
      <c r="O5476" s="1">
        <v>160</v>
      </c>
      <c r="P5476" s="1">
        <v>0</v>
      </c>
      <c r="Q5476" s="1">
        <v>443</v>
      </c>
      <c r="R5476" s="1">
        <v>28.09</v>
      </c>
      <c r="S5476" s="1">
        <v>28.61</v>
      </c>
      <c r="T5476" s="1">
        <v>8861</v>
      </c>
      <c r="U5476" s="3" t="str">
        <f t="shared" si="85"/>
        <v>2017Plan</v>
      </c>
      <c r="V5476" s="2">
        <f>DATE(A5476,INDEX(Map!$H$1:$H$12,MATCH(B5476,Map!$G$1:$G$12,0),0),1)</f>
        <v>44348</v>
      </c>
      <c r="W5476" t="str">
        <f>IF(AND(V5476&gt;=Map!$K$2,V5476&lt;=Map!$L$2),"Base",IF(AND(V5476&gt;=Map!$K$3,V5476&lt;=Map!$L$3),"Fcst","N/A"))</f>
        <v>N/A</v>
      </c>
      <c r="X5476" t="str">
        <f>INDEX(Map!$B$2:$B$86,MATCH(D5476,Map!$A$2:$A$86,0),0)</f>
        <v>Cane Run 7</v>
      </c>
      <c r="Y5476" s="7">
        <f>IF(INDEX(Map!$C$2:$C$86,MATCH(D5476,Map!$A$2:$A$86,0),0)="","N/A",E5476*INDEX(Map!$C$2:$C$86,MATCH(D5476,Map!$A$2:$A$86,0),0))</f>
        <v>241.566</v>
      </c>
      <c r="Z5476" s="7">
        <f>IF(INDEX(Map!$D$2:$D$86,MATCH(D5476,Map!$A$2:$A$86,0),0)="","N/A",E5476*INDEX(Map!$D$2:$D$86,MATCH(D5476,Map!$A$2:$A$86,0),0))</f>
        <v>68.134</v>
      </c>
      <c r="AA5476" t="str">
        <f>INDEX(Map!$E$2:$E$86,MATCH(D5476,Map!$A$2:$A$86,0),0)</f>
        <v>NGCC</v>
      </c>
    </row>
    <row r="5477" spans="1:27" x14ac:dyDescent="0.25">
      <c r="A5477" s="1" t="s">
        <v>123</v>
      </c>
      <c r="B5477" s="1" t="s">
        <v>112</v>
      </c>
      <c r="C5477" s="1">
        <v>16</v>
      </c>
      <c r="D5477" s="1" t="s">
        <v>38</v>
      </c>
      <c r="E5477" s="1">
        <v>1.9</v>
      </c>
      <c r="F5477" s="1">
        <v>0</v>
      </c>
      <c r="G5477" s="1">
        <v>2.5</v>
      </c>
      <c r="H5477" s="1">
        <v>6</v>
      </c>
      <c r="I5477" s="1">
        <v>28.6</v>
      </c>
      <c r="J5477" s="1">
        <v>14871</v>
      </c>
      <c r="K5477" s="1">
        <v>33</v>
      </c>
      <c r="L5477" s="1">
        <v>389.1</v>
      </c>
      <c r="M5477" s="1">
        <v>111</v>
      </c>
      <c r="N5477" s="1">
        <v>0</v>
      </c>
      <c r="O5477" s="1">
        <v>2</v>
      </c>
      <c r="P5477" s="1">
        <v>0</v>
      </c>
      <c r="Q5477" s="1">
        <v>0</v>
      </c>
      <c r="R5477" s="1">
        <v>57.86</v>
      </c>
      <c r="S5477" s="1">
        <v>58.84</v>
      </c>
      <c r="T5477" s="1">
        <v>113</v>
      </c>
      <c r="U5477" s="3" t="str">
        <f t="shared" si="85"/>
        <v>2017Plan</v>
      </c>
      <c r="V5477" s="2">
        <f>DATE(A5477,INDEX(Map!$H$1:$H$12,MATCH(B5477,Map!$G$1:$G$12,0),0),1)</f>
        <v>44348</v>
      </c>
      <c r="W5477" t="str">
        <f>IF(AND(V5477&gt;=Map!$K$2,V5477&lt;=Map!$L$2),"Base",IF(AND(V5477&gt;=Map!$K$3,V5477&lt;=Map!$L$3),"Fcst","N/A"))</f>
        <v>N/A</v>
      </c>
      <c r="X5477" t="str">
        <f>INDEX(Map!$B$2:$B$86,MATCH(D5477,Map!$A$2:$A$86,0),0)</f>
        <v>Brown 5</v>
      </c>
      <c r="Y5477" s="7">
        <f>IF(INDEX(Map!$C$2:$C$86,MATCH(D5477,Map!$A$2:$A$86,0),0)="","N/A",E5477*INDEX(Map!$C$2:$C$86,MATCH(D5477,Map!$A$2:$A$86,0),0))</f>
        <v>0.8929999999999999</v>
      </c>
      <c r="Z5477" s="7">
        <f>IF(INDEX(Map!$D$2:$D$86,MATCH(D5477,Map!$A$2:$A$86,0),0)="","N/A",E5477*INDEX(Map!$D$2:$D$86,MATCH(D5477,Map!$A$2:$A$86,0),0))</f>
        <v>1.0069999999999999</v>
      </c>
      <c r="AA5477" t="str">
        <f>INDEX(Map!$E$2:$E$86,MATCH(D5477,Map!$A$2:$A$86,0),0)</f>
        <v>SCCT</v>
      </c>
    </row>
    <row r="5478" spans="1:27" x14ac:dyDescent="0.25">
      <c r="A5478" s="1" t="s">
        <v>123</v>
      </c>
      <c r="B5478" s="1" t="s">
        <v>112</v>
      </c>
      <c r="C5478" s="1">
        <v>17</v>
      </c>
      <c r="D5478" s="1" t="s">
        <v>39</v>
      </c>
      <c r="E5478" s="1">
        <v>0.2</v>
      </c>
      <c r="F5478" s="1">
        <v>0</v>
      </c>
      <c r="G5478" s="1">
        <v>0.2</v>
      </c>
      <c r="H5478" s="1">
        <v>4</v>
      </c>
      <c r="I5478" s="1">
        <v>2.5</v>
      </c>
      <c r="J5478" s="1">
        <v>16510</v>
      </c>
      <c r="K5478" s="1">
        <v>5</v>
      </c>
      <c r="L5478" s="1">
        <v>389.1</v>
      </c>
      <c r="M5478" s="1">
        <v>10</v>
      </c>
      <c r="N5478" s="1">
        <v>0</v>
      </c>
      <c r="O5478" s="1">
        <v>0</v>
      </c>
      <c r="P5478" s="1">
        <v>0</v>
      </c>
      <c r="Q5478" s="1">
        <v>0</v>
      </c>
      <c r="R5478" s="1">
        <v>64.239999999999995</v>
      </c>
      <c r="S5478" s="1">
        <v>64.239999999999995</v>
      </c>
      <c r="T5478" s="1">
        <v>10</v>
      </c>
      <c r="U5478" s="3" t="str">
        <f t="shared" si="85"/>
        <v>2017Plan</v>
      </c>
      <c r="V5478" s="2">
        <f>DATE(A5478,INDEX(Map!$H$1:$H$12,MATCH(B5478,Map!$G$1:$G$12,0),0),1)</f>
        <v>44348</v>
      </c>
      <c r="W5478" t="str">
        <f>IF(AND(V5478&gt;=Map!$K$2,V5478&lt;=Map!$L$2),"Base",IF(AND(V5478&gt;=Map!$K$3,V5478&lt;=Map!$L$3),"Fcst","N/A"))</f>
        <v>N/A</v>
      </c>
      <c r="X5478" t="str">
        <f>INDEX(Map!$B$2:$B$86,MATCH(D5478,Map!$A$2:$A$86,0),0)</f>
        <v>Brown 5</v>
      </c>
      <c r="Y5478" s="7">
        <f>IF(INDEX(Map!$C$2:$C$86,MATCH(D5478,Map!$A$2:$A$86,0),0)="","N/A",E5478*INDEX(Map!$C$2:$C$86,MATCH(D5478,Map!$A$2:$A$86,0),0))</f>
        <v>9.4E-2</v>
      </c>
      <c r="Z5478" s="7">
        <f>IF(INDEX(Map!$D$2:$D$86,MATCH(D5478,Map!$A$2:$A$86,0),0)="","N/A",E5478*INDEX(Map!$D$2:$D$86,MATCH(D5478,Map!$A$2:$A$86,0),0))</f>
        <v>0.10600000000000001</v>
      </c>
      <c r="AA5478" t="str">
        <f>INDEX(Map!$E$2:$E$86,MATCH(D5478,Map!$A$2:$A$86,0),0)</f>
        <v>SCCT</v>
      </c>
    </row>
    <row r="5479" spans="1:27" x14ac:dyDescent="0.25">
      <c r="A5479" s="1" t="s">
        <v>123</v>
      </c>
      <c r="B5479" s="1" t="s">
        <v>112</v>
      </c>
      <c r="C5479" s="1">
        <v>18</v>
      </c>
      <c r="D5479" s="1" t="s">
        <v>40</v>
      </c>
      <c r="E5479" s="1">
        <v>7.9</v>
      </c>
      <c r="F5479" s="1">
        <v>0</v>
      </c>
      <c r="G5479" s="1">
        <v>7.6</v>
      </c>
      <c r="H5479" s="1">
        <v>10</v>
      </c>
      <c r="I5479" s="1">
        <v>91.2</v>
      </c>
      <c r="J5479" s="1">
        <v>11488</v>
      </c>
      <c r="K5479" s="1">
        <v>68</v>
      </c>
      <c r="L5479" s="1">
        <v>389.1</v>
      </c>
      <c r="M5479" s="1">
        <v>355</v>
      </c>
      <c r="N5479" s="1">
        <v>2</v>
      </c>
      <c r="O5479" s="1">
        <v>98</v>
      </c>
      <c r="P5479" s="1">
        <v>0</v>
      </c>
      <c r="Q5479" s="1">
        <v>31</v>
      </c>
      <c r="R5479" s="1">
        <v>48.6</v>
      </c>
      <c r="S5479" s="1">
        <v>61</v>
      </c>
      <c r="T5479" s="1">
        <v>485</v>
      </c>
      <c r="U5479" s="3" t="str">
        <f t="shared" si="85"/>
        <v>2017Plan</v>
      </c>
      <c r="V5479" s="2">
        <f>DATE(A5479,INDEX(Map!$H$1:$H$12,MATCH(B5479,Map!$G$1:$G$12,0),0),1)</f>
        <v>44348</v>
      </c>
      <c r="W5479" t="str">
        <f>IF(AND(V5479&gt;=Map!$K$2,V5479&lt;=Map!$L$2),"Base",IF(AND(V5479&gt;=Map!$K$3,V5479&lt;=Map!$L$3),"Fcst","N/A"))</f>
        <v>N/A</v>
      </c>
      <c r="X5479" t="str">
        <f>INDEX(Map!$B$2:$B$86,MATCH(D5479,Map!$A$2:$A$86,0),0)</f>
        <v>Brown 6</v>
      </c>
      <c r="Y5479" s="7">
        <f>IF(INDEX(Map!$C$2:$C$86,MATCH(D5479,Map!$A$2:$A$86,0),0)="","N/A",E5479*INDEX(Map!$C$2:$C$86,MATCH(D5479,Map!$A$2:$A$86,0),0))</f>
        <v>4.8980000000000006</v>
      </c>
      <c r="Z5479" s="7">
        <f>IF(INDEX(Map!$D$2:$D$86,MATCH(D5479,Map!$A$2:$A$86,0),0)="","N/A",E5479*INDEX(Map!$D$2:$D$86,MATCH(D5479,Map!$A$2:$A$86,0),0))</f>
        <v>3.0020000000000002</v>
      </c>
      <c r="AA5479" t="str">
        <f>INDEX(Map!$E$2:$E$86,MATCH(D5479,Map!$A$2:$A$86,0),0)</f>
        <v>SCCT</v>
      </c>
    </row>
    <row r="5480" spans="1:27" x14ac:dyDescent="0.25">
      <c r="A5480" s="1" t="s">
        <v>123</v>
      </c>
      <c r="B5480" s="1" t="s">
        <v>112</v>
      </c>
      <c r="C5480" s="1">
        <v>19</v>
      </c>
      <c r="D5480" s="1" t="s">
        <v>41</v>
      </c>
      <c r="E5480" s="1">
        <v>5.8</v>
      </c>
      <c r="F5480" s="1">
        <v>0</v>
      </c>
      <c r="G5480" s="1">
        <v>5.6</v>
      </c>
      <c r="H5480" s="1">
        <v>9</v>
      </c>
      <c r="I5480" s="1">
        <v>67</v>
      </c>
      <c r="J5480" s="1">
        <v>11480</v>
      </c>
      <c r="K5480" s="1">
        <v>50</v>
      </c>
      <c r="L5480" s="1">
        <v>389.1</v>
      </c>
      <c r="M5480" s="1">
        <v>261</v>
      </c>
      <c r="N5480" s="1">
        <v>2</v>
      </c>
      <c r="O5480" s="1">
        <v>88</v>
      </c>
      <c r="P5480" s="1">
        <v>0</v>
      </c>
      <c r="Q5480" s="1">
        <v>23</v>
      </c>
      <c r="R5480" s="1">
        <v>48.58</v>
      </c>
      <c r="S5480" s="1">
        <v>63.73</v>
      </c>
      <c r="T5480" s="1">
        <v>372</v>
      </c>
      <c r="U5480" s="3" t="str">
        <f t="shared" si="85"/>
        <v>2017Plan</v>
      </c>
      <c r="V5480" s="2">
        <f>DATE(A5480,INDEX(Map!$H$1:$H$12,MATCH(B5480,Map!$G$1:$G$12,0),0),1)</f>
        <v>44348</v>
      </c>
      <c r="W5480" t="str">
        <f>IF(AND(V5480&gt;=Map!$K$2,V5480&lt;=Map!$L$2),"Base",IF(AND(V5480&gt;=Map!$K$3,V5480&lt;=Map!$L$3),"Fcst","N/A"))</f>
        <v>N/A</v>
      </c>
      <c r="X5480" t="str">
        <f>INDEX(Map!$B$2:$B$86,MATCH(D5480,Map!$A$2:$A$86,0),0)</f>
        <v>Brown 7</v>
      </c>
      <c r="Y5480" s="7">
        <f>IF(INDEX(Map!$C$2:$C$86,MATCH(D5480,Map!$A$2:$A$86,0),0)="","N/A",E5480*INDEX(Map!$C$2:$C$86,MATCH(D5480,Map!$A$2:$A$86,0),0))</f>
        <v>3.5960000000000001</v>
      </c>
      <c r="Z5480" s="7">
        <f>IF(INDEX(Map!$D$2:$D$86,MATCH(D5480,Map!$A$2:$A$86,0),0)="","N/A",E5480*INDEX(Map!$D$2:$D$86,MATCH(D5480,Map!$A$2:$A$86,0),0))</f>
        <v>2.2039999999999997</v>
      </c>
      <c r="AA5480" t="str">
        <f>INDEX(Map!$E$2:$E$86,MATCH(D5480,Map!$A$2:$A$86,0),0)</f>
        <v>SCCT</v>
      </c>
    </row>
    <row r="5481" spans="1:27" x14ac:dyDescent="0.25">
      <c r="A5481" s="1" t="s">
        <v>123</v>
      </c>
      <c r="B5481" s="1" t="s">
        <v>112</v>
      </c>
      <c r="C5481" s="1">
        <v>20</v>
      </c>
      <c r="D5481" s="1" t="s">
        <v>42</v>
      </c>
      <c r="E5481" s="1">
        <v>1</v>
      </c>
      <c r="F5481" s="1">
        <v>0</v>
      </c>
      <c r="G5481" s="1">
        <v>1.4</v>
      </c>
      <c r="H5481" s="1">
        <v>4</v>
      </c>
      <c r="I5481" s="1">
        <v>16.100000000000001</v>
      </c>
      <c r="J5481" s="1">
        <v>16110</v>
      </c>
      <c r="K5481" s="1">
        <v>20</v>
      </c>
      <c r="L5481" s="1">
        <v>389.1</v>
      </c>
      <c r="M5481" s="1">
        <v>63</v>
      </c>
      <c r="N5481" s="1">
        <v>0</v>
      </c>
      <c r="O5481" s="1">
        <v>1</v>
      </c>
      <c r="P5481" s="1">
        <v>0</v>
      </c>
      <c r="Q5481" s="1">
        <v>0</v>
      </c>
      <c r="R5481" s="1">
        <v>62.69</v>
      </c>
      <c r="S5481" s="1">
        <v>64.099999999999994</v>
      </c>
      <c r="T5481" s="1">
        <v>64</v>
      </c>
      <c r="U5481" s="3" t="str">
        <f t="shared" si="85"/>
        <v>2017Plan</v>
      </c>
      <c r="V5481" s="2">
        <f>DATE(A5481,INDEX(Map!$H$1:$H$12,MATCH(B5481,Map!$G$1:$G$12,0),0),1)</f>
        <v>44348</v>
      </c>
      <c r="W5481" t="str">
        <f>IF(AND(V5481&gt;=Map!$K$2,V5481&lt;=Map!$L$2),"Base",IF(AND(V5481&gt;=Map!$K$3,V5481&lt;=Map!$L$3),"Fcst","N/A"))</f>
        <v>N/A</v>
      </c>
      <c r="X5481" t="str">
        <f>INDEX(Map!$B$2:$B$86,MATCH(D5481,Map!$A$2:$A$86,0),0)</f>
        <v>Brown 8</v>
      </c>
      <c r="Y5481" s="7">
        <f>IF(INDEX(Map!$C$2:$C$86,MATCH(D5481,Map!$A$2:$A$86,0),0)="","N/A",E5481*INDEX(Map!$C$2:$C$86,MATCH(D5481,Map!$A$2:$A$86,0),0))</f>
        <v>1</v>
      </c>
      <c r="Z5481" s="7" t="str">
        <f>IF(INDEX(Map!$D$2:$D$86,MATCH(D5481,Map!$A$2:$A$86,0),0)="","N/A",E5481*INDEX(Map!$D$2:$D$86,MATCH(D5481,Map!$A$2:$A$86,0),0))</f>
        <v>N/A</v>
      </c>
      <c r="AA5481" t="str">
        <f>INDEX(Map!$E$2:$E$86,MATCH(D5481,Map!$A$2:$A$86,0),0)</f>
        <v>SCCT</v>
      </c>
    </row>
    <row r="5482" spans="1:27" x14ac:dyDescent="0.25">
      <c r="A5482" s="1" t="s">
        <v>123</v>
      </c>
      <c r="B5482" s="1" t="s">
        <v>112</v>
      </c>
      <c r="C5482" s="1">
        <v>21</v>
      </c>
      <c r="D5482" s="1" t="s">
        <v>43</v>
      </c>
      <c r="E5482" s="1">
        <v>0.1</v>
      </c>
      <c r="F5482" s="1">
        <v>0</v>
      </c>
      <c r="G5482" s="1">
        <v>0.2</v>
      </c>
      <c r="H5482" s="1">
        <v>4</v>
      </c>
      <c r="I5482" s="1">
        <v>2.2000000000000002</v>
      </c>
      <c r="J5482" s="1">
        <v>16329</v>
      </c>
      <c r="K5482" s="1">
        <v>5</v>
      </c>
      <c r="L5482" s="1">
        <v>389.1</v>
      </c>
      <c r="M5482" s="1">
        <v>9</v>
      </c>
      <c r="N5482" s="1">
        <v>0</v>
      </c>
      <c r="O5482" s="1">
        <v>0</v>
      </c>
      <c r="P5482" s="1">
        <v>0</v>
      </c>
      <c r="Q5482" s="1">
        <v>0</v>
      </c>
      <c r="R5482" s="1">
        <v>63.54</v>
      </c>
      <c r="S5482" s="1">
        <v>63.54</v>
      </c>
      <c r="T5482" s="1">
        <v>9</v>
      </c>
      <c r="U5482" s="3" t="str">
        <f t="shared" si="85"/>
        <v>2017Plan</v>
      </c>
      <c r="V5482" s="2">
        <f>DATE(A5482,INDEX(Map!$H$1:$H$12,MATCH(B5482,Map!$G$1:$G$12,0),0),1)</f>
        <v>44348</v>
      </c>
      <c r="W5482" t="str">
        <f>IF(AND(V5482&gt;=Map!$K$2,V5482&lt;=Map!$L$2),"Base",IF(AND(V5482&gt;=Map!$K$3,V5482&lt;=Map!$L$3),"Fcst","N/A"))</f>
        <v>N/A</v>
      </c>
      <c r="X5482" t="str">
        <f>INDEX(Map!$B$2:$B$86,MATCH(D5482,Map!$A$2:$A$86,0),0)</f>
        <v>Brown 8</v>
      </c>
      <c r="Y5482" s="7">
        <f>IF(INDEX(Map!$C$2:$C$86,MATCH(D5482,Map!$A$2:$A$86,0),0)="","N/A",E5482*INDEX(Map!$C$2:$C$86,MATCH(D5482,Map!$A$2:$A$86,0),0))</f>
        <v>0.1</v>
      </c>
      <c r="Z5482" s="7" t="str">
        <f>IF(INDEX(Map!$D$2:$D$86,MATCH(D5482,Map!$A$2:$A$86,0),0)="","N/A",E5482*INDEX(Map!$D$2:$D$86,MATCH(D5482,Map!$A$2:$A$86,0),0))</f>
        <v>N/A</v>
      </c>
      <c r="AA5482" t="str">
        <f>INDEX(Map!$E$2:$E$86,MATCH(D5482,Map!$A$2:$A$86,0),0)</f>
        <v>SCCT</v>
      </c>
    </row>
    <row r="5483" spans="1:27" x14ac:dyDescent="0.25">
      <c r="A5483" s="1" t="s">
        <v>123</v>
      </c>
      <c r="B5483" s="1" t="s">
        <v>112</v>
      </c>
      <c r="C5483" s="1">
        <v>22</v>
      </c>
      <c r="D5483" s="1" t="s">
        <v>44</v>
      </c>
      <c r="E5483" s="1">
        <v>1</v>
      </c>
      <c r="F5483" s="1">
        <v>0</v>
      </c>
      <c r="G5483" s="1">
        <v>1.3</v>
      </c>
      <c r="H5483" s="1">
        <v>5</v>
      </c>
      <c r="I5483" s="1">
        <v>15.3</v>
      </c>
      <c r="J5483" s="1">
        <v>16110</v>
      </c>
      <c r="K5483" s="1">
        <v>19</v>
      </c>
      <c r="L5483" s="1">
        <v>389.1</v>
      </c>
      <c r="M5483" s="1">
        <v>60</v>
      </c>
      <c r="N5483" s="1">
        <v>0</v>
      </c>
      <c r="O5483" s="1">
        <v>1</v>
      </c>
      <c r="P5483" s="1">
        <v>0</v>
      </c>
      <c r="Q5483" s="1">
        <v>0</v>
      </c>
      <c r="R5483" s="1">
        <v>62.69</v>
      </c>
      <c r="S5483" s="1">
        <v>64.25</v>
      </c>
      <c r="T5483" s="1">
        <v>61</v>
      </c>
      <c r="U5483" s="3" t="str">
        <f t="shared" si="85"/>
        <v>2017Plan</v>
      </c>
      <c r="V5483" s="2">
        <f>DATE(A5483,INDEX(Map!$H$1:$H$12,MATCH(B5483,Map!$G$1:$G$12,0),0),1)</f>
        <v>44348</v>
      </c>
      <c r="W5483" t="str">
        <f>IF(AND(V5483&gt;=Map!$K$2,V5483&lt;=Map!$L$2),"Base",IF(AND(V5483&gt;=Map!$K$3,V5483&lt;=Map!$L$3),"Fcst","N/A"))</f>
        <v>N/A</v>
      </c>
      <c r="X5483" t="str">
        <f>INDEX(Map!$B$2:$B$86,MATCH(D5483,Map!$A$2:$A$86,0),0)</f>
        <v>Brown 9</v>
      </c>
      <c r="Y5483" s="7">
        <f>IF(INDEX(Map!$C$2:$C$86,MATCH(D5483,Map!$A$2:$A$86,0),0)="","N/A",E5483*INDEX(Map!$C$2:$C$86,MATCH(D5483,Map!$A$2:$A$86,0),0))</f>
        <v>1</v>
      </c>
      <c r="Z5483" s="7" t="str">
        <f>IF(INDEX(Map!$D$2:$D$86,MATCH(D5483,Map!$A$2:$A$86,0),0)="","N/A",E5483*INDEX(Map!$D$2:$D$86,MATCH(D5483,Map!$A$2:$A$86,0),0))</f>
        <v>N/A</v>
      </c>
      <c r="AA5483" t="str">
        <f>INDEX(Map!$E$2:$E$86,MATCH(D5483,Map!$A$2:$A$86,0),0)</f>
        <v>SCCT</v>
      </c>
    </row>
    <row r="5484" spans="1:27" x14ac:dyDescent="0.25">
      <c r="A5484" s="1" t="s">
        <v>123</v>
      </c>
      <c r="B5484" s="1" t="s">
        <v>112</v>
      </c>
      <c r="C5484" s="1">
        <v>23</v>
      </c>
      <c r="D5484" s="1" t="s">
        <v>45</v>
      </c>
      <c r="E5484" s="1">
        <v>0.1</v>
      </c>
      <c r="F5484" s="1">
        <v>0</v>
      </c>
      <c r="G5484" s="1">
        <v>0.2</v>
      </c>
      <c r="H5484" s="1">
        <v>4</v>
      </c>
      <c r="I5484" s="1">
        <v>2.2000000000000002</v>
      </c>
      <c r="J5484" s="1">
        <v>16329</v>
      </c>
      <c r="K5484" s="1">
        <v>5</v>
      </c>
      <c r="L5484" s="1">
        <v>389.1</v>
      </c>
      <c r="M5484" s="1">
        <v>9</v>
      </c>
      <c r="N5484" s="1">
        <v>0</v>
      </c>
      <c r="O5484" s="1">
        <v>0</v>
      </c>
      <c r="P5484" s="1">
        <v>0</v>
      </c>
      <c r="Q5484" s="1">
        <v>0</v>
      </c>
      <c r="R5484" s="1">
        <v>63.54</v>
      </c>
      <c r="S5484" s="1">
        <v>63.54</v>
      </c>
      <c r="T5484" s="1">
        <v>9</v>
      </c>
      <c r="U5484" s="3" t="str">
        <f t="shared" si="85"/>
        <v>2017Plan</v>
      </c>
      <c r="V5484" s="2">
        <f>DATE(A5484,INDEX(Map!$H$1:$H$12,MATCH(B5484,Map!$G$1:$G$12,0),0),1)</f>
        <v>44348</v>
      </c>
      <c r="W5484" t="str">
        <f>IF(AND(V5484&gt;=Map!$K$2,V5484&lt;=Map!$L$2),"Base",IF(AND(V5484&gt;=Map!$K$3,V5484&lt;=Map!$L$3),"Fcst","N/A"))</f>
        <v>N/A</v>
      </c>
      <c r="X5484" t="str">
        <f>INDEX(Map!$B$2:$B$86,MATCH(D5484,Map!$A$2:$A$86,0),0)</f>
        <v>Brown 9</v>
      </c>
      <c r="Y5484" s="7">
        <f>IF(INDEX(Map!$C$2:$C$86,MATCH(D5484,Map!$A$2:$A$86,0),0)="","N/A",E5484*INDEX(Map!$C$2:$C$86,MATCH(D5484,Map!$A$2:$A$86,0),0))</f>
        <v>0.1</v>
      </c>
      <c r="Z5484" s="7" t="str">
        <f>IF(INDEX(Map!$D$2:$D$86,MATCH(D5484,Map!$A$2:$A$86,0),0)="","N/A",E5484*INDEX(Map!$D$2:$D$86,MATCH(D5484,Map!$A$2:$A$86,0),0))</f>
        <v>N/A</v>
      </c>
      <c r="AA5484" t="str">
        <f>INDEX(Map!$E$2:$E$86,MATCH(D5484,Map!$A$2:$A$86,0),0)</f>
        <v>SCCT</v>
      </c>
    </row>
    <row r="5485" spans="1:27" x14ac:dyDescent="0.25">
      <c r="A5485" s="1" t="s">
        <v>123</v>
      </c>
      <c r="B5485" s="1" t="s">
        <v>112</v>
      </c>
      <c r="C5485" s="1">
        <v>24</v>
      </c>
      <c r="D5485" s="1" t="s">
        <v>46</v>
      </c>
      <c r="E5485" s="1">
        <v>0.6</v>
      </c>
      <c r="F5485" s="1">
        <v>0</v>
      </c>
      <c r="G5485" s="1">
        <v>0.8</v>
      </c>
      <c r="H5485" s="1">
        <v>3</v>
      </c>
      <c r="I5485" s="1">
        <v>9.6999999999999993</v>
      </c>
      <c r="J5485" s="1">
        <v>16110</v>
      </c>
      <c r="K5485" s="1">
        <v>12</v>
      </c>
      <c r="L5485" s="1">
        <v>389.1</v>
      </c>
      <c r="M5485" s="1">
        <v>38</v>
      </c>
      <c r="N5485" s="1">
        <v>0</v>
      </c>
      <c r="O5485" s="1">
        <v>1</v>
      </c>
      <c r="P5485" s="1">
        <v>0</v>
      </c>
      <c r="Q5485" s="1">
        <v>0</v>
      </c>
      <c r="R5485" s="1">
        <v>62.69</v>
      </c>
      <c r="S5485" s="1">
        <v>64.2</v>
      </c>
      <c r="T5485" s="1">
        <v>39</v>
      </c>
      <c r="U5485" s="3" t="str">
        <f t="shared" si="85"/>
        <v>2017Plan</v>
      </c>
      <c r="V5485" s="2">
        <f>DATE(A5485,INDEX(Map!$H$1:$H$12,MATCH(B5485,Map!$G$1:$G$12,0),0),1)</f>
        <v>44348</v>
      </c>
      <c r="W5485" t="str">
        <f>IF(AND(V5485&gt;=Map!$K$2,V5485&lt;=Map!$L$2),"Base",IF(AND(V5485&gt;=Map!$K$3,V5485&lt;=Map!$L$3),"Fcst","N/A"))</f>
        <v>N/A</v>
      </c>
      <c r="X5485" t="str">
        <f>INDEX(Map!$B$2:$B$86,MATCH(D5485,Map!$A$2:$A$86,0),0)</f>
        <v>Brown 10</v>
      </c>
      <c r="Y5485" s="7">
        <f>IF(INDEX(Map!$C$2:$C$86,MATCH(D5485,Map!$A$2:$A$86,0),0)="","N/A",E5485*INDEX(Map!$C$2:$C$86,MATCH(D5485,Map!$A$2:$A$86,0),0))</f>
        <v>0.6</v>
      </c>
      <c r="Z5485" s="7" t="str">
        <f>IF(INDEX(Map!$D$2:$D$86,MATCH(D5485,Map!$A$2:$A$86,0),0)="","N/A",E5485*INDEX(Map!$D$2:$D$86,MATCH(D5485,Map!$A$2:$A$86,0),0))</f>
        <v>N/A</v>
      </c>
      <c r="AA5485" t="str">
        <f>INDEX(Map!$E$2:$E$86,MATCH(D5485,Map!$A$2:$A$86,0),0)</f>
        <v>SCCT</v>
      </c>
    </row>
    <row r="5486" spans="1:27" x14ac:dyDescent="0.25">
      <c r="A5486" s="1" t="s">
        <v>123</v>
      </c>
      <c r="B5486" s="1" t="s">
        <v>112</v>
      </c>
      <c r="C5486" s="1">
        <v>25</v>
      </c>
      <c r="D5486" s="1" t="s">
        <v>47</v>
      </c>
      <c r="E5486" s="1">
        <v>0.1</v>
      </c>
      <c r="F5486" s="1">
        <v>0</v>
      </c>
      <c r="G5486" s="1">
        <v>0.2</v>
      </c>
      <c r="H5486" s="1">
        <v>4</v>
      </c>
      <c r="I5486" s="1">
        <v>2.2000000000000002</v>
      </c>
      <c r="J5486" s="1">
        <v>16329</v>
      </c>
      <c r="K5486" s="1">
        <v>5</v>
      </c>
      <c r="L5486" s="1">
        <v>389.1</v>
      </c>
      <c r="M5486" s="1">
        <v>9</v>
      </c>
      <c r="N5486" s="1">
        <v>0</v>
      </c>
      <c r="O5486" s="1">
        <v>0</v>
      </c>
      <c r="P5486" s="1">
        <v>0</v>
      </c>
      <c r="Q5486" s="1">
        <v>0</v>
      </c>
      <c r="R5486" s="1">
        <v>63.54</v>
      </c>
      <c r="S5486" s="1">
        <v>63.54</v>
      </c>
      <c r="T5486" s="1">
        <v>9</v>
      </c>
      <c r="U5486" s="3" t="str">
        <f t="shared" si="85"/>
        <v>2017Plan</v>
      </c>
      <c r="V5486" s="2">
        <f>DATE(A5486,INDEX(Map!$H$1:$H$12,MATCH(B5486,Map!$G$1:$G$12,0),0),1)</f>
        <v>44348</v>
      </c>
      <c r="W5486" t="str">
        <f>IF(AND(V5486&gt;=Map!$K$2,V5486&lt;=Map!$L$2),"Base",IF(AND(V5486&gt;=Map!$K$3,V5486&lt;=Map!$L$3),"Fcst","N/A"))</f>
        <v>N/A</v>
      </c>
      <c r="X5486" t="str">
        <f>INDEX(Map!$B$2:$B$86,MATCH(D5486,Map!$A$2:$A$86,0),0)</f>
        <v>Brown 10</v>
      </c>
      <c r="Y5486" s="7">
        <f>IF(INDEX(Map!$C$2:$C$86,MATCH(D5486,Map!$A$2:$A$86,0),0)="","N/A",E5486*INDEX(Map!$C$2:$C$86,MATCH(D5486,Map!$A$2:$A$86,0),0))</f>
        <v>0.1</v>
      </c>
      <c r="Z5486" s="7" t="str">
        <f>IF(INDEX(Map!$D$2:$D$86,MATCH(D5486,Map!$A$2:$A$86,0),0)="","N/A",E5486*INDEX(Map!$D$2:$D$86,MATCH(D5486,Map!$A$2:$A$86,0),0))</f>
        <v>N/A</v>
      </c>
      <c r="AA5486" t="str">
        <f>INDEX(Map!$E$2:$E$86,MATCH(D5486,Map!$A$2:$A$86,0),0)</f>
        <v>SCCT</v>
      </c>
    </row>
    <row r="5487" spans="1:27" x14ac:dyDescent="0.25">
      <c r="A5487" s="1" t="s">
        <v>123</v>
      </c>
      <c r="B5487" s="1" t="s">
        <v>112</v>
      </c>
      <c r="C5487" s="1">
        <v>26</v>
      </c>
      <c r="D5487" s="1" t="s">
        <v>48</v>
      </c>
      <c r="E5487" s="1">
        <v>0.2</v>
      </c>
      <c r="F5487" s="1">
        <v>0</v>
      </c>
      <c r="G5487" s="1">
        <v>0.2</v>
      </c>
      <c r="H5487" s="1">
        <v>1</v>
      </c>
      <c r="I5487" s="1">
        <v>2.4</v>
      </c>
      <c r="J5487" s="1">
        <v>16110</v>
      </c>
      <c r="K5487" s="1">
        <v>3</v>
      </c>
      <c r="L5487" s="1">
        <v>389.1</v>
      </c>
      <c r="M5487" s="1">
        <v>9</v>
      </c>
      <c r="N5487" s="1">
        <v>0</v>
      </c>
      <c r="O5487" s="1">
        <v>0</v>
      </c>
      <c r="P5487" s="1">
        <v>0</v>
      </c>
      <c r="Q5487" s="1">
        <v>0</v>
      </c>
      <c r="R5487" s="1">
        <v>62.69</v>
      </c>
      <c r="S5487" s="1">
        <v>64.37</v>
      </c>
      <c r="T5487" s="1">
        <v>10</v>
      </c>
      <c r="U5487" s="3" t="str">
        <f t="shared" si="85"/>
        <v>2017Plan</v>
      </c>
      <c r="V5487" s="2">
        <f>DATE(A5487,INDEX(Map!$H$1:$H$12,MATCH(B5487,Map!$G$1:$G$12,0),0),1)</f>
        <v>44348</v>
      </c>
      <c r="W5487" t="str">
        <f>IF(AND(V5487&gt;=Map!$K$2,V5487&lt;=Map!$L$2),"Base",IF(AND(V5487&gt;=Map!$K$3,V5487&lt;=Map!$L$3),"Fcst","N/A"))</f>
        <v>N/A</v>
      </c>
      <c r="X5487" t="str">
        <f>INDEX(Map!$B$2:$B$86,MATCH(D5487,Map!$A$2:$A$86,0),0)</f>
        <v>Brown 11</v>
      </c>
      <c r="Y5487" s="7">
        <f>IF(INDEX(Map!$C$2:$C$86,MATCH(D5487,Map!$A$2:$A$86,0),0)="","N/A",E5487*INDEX(Map!$C$2:$C$86,MATCH(D5487,Map!$A$2:$A$86,0),0))</f>
        <v>0.2</v>
      </c>
      <c r="Z5487" s="7" t="str">
        <f>IF(INDEX(Map!$D$2:$D$86,MATCH(D5487,Map!$A$2:$A$86,0),0)="","N/A",E5487*INDEX(Map!$D$2:$D$86,MATCH(D5487,Map!$A$2:$A$86,0),0))</f>
        <v>N/A</v>
      </c>
      <c r="AA5487" t="str">
        <f>INDEX(Map!$E$2:$E$86,MATCH(D5487,Map!$A$2:$A$86,0),0)</f>
        <v>SCCT</v>
      </c>
    </row>
    <row r="5488" spans="1:27" x14ac:dyDescent="0.25">
      <c r="A5488" s="1" t="s">
        <v>123</v>
      </c>
      <c r="B5488" s="1" t="s">
        <v>112</v>
      </c>
      <c r="C5488" s="1">
        <v>27</v>
      </c>
      <c r="D5488" s="1" t="s">
        <v>49</v>
      </c>
      <c r="E5488" s="1">
        <v>0.1</v>
      </c>
      <c r="F5488" s="1">
        <v>0</v>
      </c>
      <c r="G5488" s="1">
        <v>0.2</v>
      </c>
      <c r="H5488" s="1">
        <v>4</v>
      </c>
      <c r="I5488" s="1">
        <v>2.2000000000000002</v>
      </c>
      <c r="J5488" s="1">
        <v>16329</v>
      </c>
      <c r="K5488" s="1">
        <v>5</v>
      </c>
      <c r="L5488" s="1">
        <v>389.1</v>
      </c>
      <c r="M5488" s="1">
        <v>9</v>
      </c>
      <c r="N5488" s="1">
        <v>0</v>
      </c>
      <c r="O5488" s="1">
        <v>0</v>
      </c>
      <c r="P5488" s="1">
        <v>0</v>
      </c>
      <c r="Q5488" s="1">
        <v>0</v>
      </c>
      <c r="R5488" s="1">
        <v>63.54</v>
      </c>
      <c r="S5488" s="1">
        <v>63.54</v>
      </c>
      <c r="T5488" s="1">
        <v>9</v>
      </c>
      <c r="U5488" s="3" t="str">
        <f t="shared" si="85"/>
        <v>2017Plan</v>
      </c>
      <c r="V5488" s="2">
        <f>DATE(A5488,INDEX(Map!$H$1:$H$12,MATCH(B5488,Map!$G$1:$G$12,0),0),1)</f>
        <v>44348</v>
      </c>
      <c r="W5488" t="str">
        <f>IF(AND(V5488&gt;=Map!$K$2,V5488&lt;=Map!$L$2),"Base",IF(AND(V5488&gt;=Map!$K$3,V5488&lt;=Map!$L$3),"Fcst","N/A"))</f>
        <v>N/A</v>
      </c>
      <c r="X5488" t="str">
        <f>INDEX(Map!$B$2:$B$86,MATCH(D5488,Map!$A$2:$A$86,0),0)</f>
        <v>Brown 11</v>
      </c>
      <c r="Y5488" s="7">
        <f>IF(INDEX(Map!$C$2:$C$86,MATCH(D5488,Map!$A$2:$A$86,0),0)="","N/A",E5488*INDEX(Map!$C$2:$C$86,MATCH(D5488,Map!$A$2:$A$86,0),0))</f>
        <v>0.1</v>
      </c>
      <c r="Z5488" s="7" t="str">
        <f>IF(INDEX(Map!$D$2:$D$86,MATCH(D5488,Map!$A$2:$A$86,0),0)="","N/A",E5488*INDEX(Map!$D$2:$D$86,MATCH(D5488,Map!$A$2:$A$86,0),0))</f>
        <v>N/A</v>
      </c>
      <c r="AA5488" t="str">
        <f>INDEX(Map!$E$2:$E$86,MATCH(D5488,Map!$A$2:$A$86,0),0)</f>
        <v>SCCT</v>
      </c>
    </row>
    <row r="5489" spans="1:27" x14ac:dyDescent="0.25">
      <c r="A5489" s="1" t="s">
        <v>123</v>
      </c>
      <c r="B5489" s="1" t="s">
        <v>112</v>
      </c>
      <c r="C5489" s="1">
        <v>28</v>
      </c>
      <c r="D5489" s="1" t="s">
        <v>50</v>
      </c>
      <c r="E5489" s="1">
        <v>14.4</v>
      </c>
      <c r="F5489" s="1">
        <v>0</v>
      </c>
      <c r="G5489" s="1">
        <v>13.6</v>
      </c>
      <c r="H5489" s="1">
        <v>14</v>
      </c>
      <c r="I5489" s="1">
        <v>160.6</v>
      </c>
      <c r="J5489" s="1">
        <v>11133</v>
      </c>
      <c r="K5489" s="1">
        <v>115</v>
      </c>
      <c r="L5489" s="1">
        <v>389.1</v>
      </c>
      <c r="M5489" s="1">
        <v>625</v>
      </c>
      <c r="N5489" s="1">
        <v>1</v>
      </c>
      <c r="O5489" s="1">
        <v>3</v>
      </c>
      <c r="P5489" s="1">
        <v>0</v>
      </c>
      <c r="Q5489" s="1">
        <v>0</v>
      </c>
      <c r="R5489" s="1">
        <v>43.32</v>
      </c>
      <c r="S5489" s="1">
        <v>43.49</v>
      </c>
      <c r="T5489" s="1">
        <v>627</v>
      </c>
      <c r="U5489" s="3" t="str">
        <f t="shared" si="85"/>
        <v>2017Plan</v>
      </c>
      <c r="V5489" s="2">
        <f>DATE(A5489,INDEX(Map!$H$1:$H$12,MATCH(B5489,Map!$G$1:$G$12,0),0),1)</f>
        <v>44348</v>
      </c>
      <c r="W5489" t="str">
        <f>IF(AND(V5489&gt;=Map!$K$2,V5489&lt;=Map!$L$2),"Base",IF(AND(V5489&gt;=Map!$K$3,V5489&lt;=Map!$L$3),"Fcst","N/A"))</f>
        <v>N/A</v>
      </c>
      <c r="X5489" t="str">
        <f>INDEX(Map!$B$2:$B$86,MATCH(D5489,Map!$A$2:$A$86,0),0)</f>
        <v>Paddys Run 13</v>
      </c>
      <c r="Y5489" s="7">
        <f>IF(INDEX(Map!$C$2:$C$86,MATCH(D5489,Map!$A$2:$A$86,0),0)="","N/A",E5489*INDEX(Map!$C$2:$C$86,MATCH(D5489,Map!$A$2:$A$86,0),0))</f>
        <v>6.7679999999999998</v>
      </c>
      <c r="Z5489" s="7">
        <f>IF(INDEX(Map!$D$2:$D$86,MATCH(D5489,Map!$A$2:$A$86,0),0)="","N/A",E5489*INDEX(Map!$D$2:$D$86,MATCH(D5489,Map!$A$2:$A$86,0),0))</f>
        <v>7.6320000000000006</v>
      </c>
      <c r="AA5489" t="str">
        <f>INDEX(Map!$E$2:$E$86,MATCH(D5489,Map!$A$2:$A$86,0),0)</f>
        <v>SCCT</v>
      </c>
    </row>
    <row r="5490" spans="1:27" x14ac:dyDescent="0.25">
      <c r="A5490" s="1" t="s">
        <v>123</v>
      </c>
      <c r="B5490" s="1" t="s">
        <v>112</v>
      </c>
      <c r="C5490" s="1">
        <v>29</v>
      </c>
      <c r="D5490" s="1" t="s">
        <v>51</v>
      </c>
      <c r="E5490" s="1">
        <v>22.6</v>
      </c>
      <c r="F5490" s="1">
        <v>0</v>
      </c>
      <c r="G5490" s="1">
        <v>19.7</v>
      </c>
      <c r="H5490" s="1">
        <v>22</v>
      </c>
      <c r="I5490" s="1">
        <v>266.2</v>
      </c>
      <c r="J5490" s="1">
        <v>11801</v>
      </c>
      <c r="K5490" s="1">
        <v>199</v>
      </c>
      <c r="L5490" s="1">
        <v>389.1</v>
      </c>
      <c r="M5490" s="1">
        <v>1036</v>
      </c>
      <c r="N5490" s="1">
        <v>1</v>
      </c>
      <c r="O5490" s="1">
        <v>4</v>
      </c>
      <c r="P5490" s="1">
        <v>0</v>
      </c>
      <c r="Q5490" s="1">
        <v>0</v>
      </c>
      <c r="R5490" s="1">
        <v>45.92</v>
      </c>
      <c r="S5490" s="1">
        <v>46.09</v>
      </c>
      <c r="T5490" s="1">
        <v>1040</v>
      </c>
      <c r="U5490" s="3" t="str">
        <f t="shared" si="85"/>
        <v>2017Plan</v>
      </c>
      <c r="V5490" s="2">
        <f>DATE(A5490,INDEX(Map!$H$1:$H$12,MATCH(B5490,Map!$G$1:$G$12,0),0),1)</f>
        <v>44348</v>
      </c>
      <c r="W5490" t="str">
        <f>IF(AND(V5490&gt;=Map!$K$2,V5490&lt;=Map!$L$2),"Base",IF(AND(V5490&gt;=Map!$K$3,V5490&lt;=Map!$L$3),"Fcst","N/A"))</f>
        <v>N/A</v>
      </c>
      <c r="X5490" t="str">
        <f>INDEX(Map!$B$2:$B$86,MATCH(D5490,Map!$A$2:$A$86,0),0)</f>
        <v>Trimble Co 05</v>
      </c>
      <c r="Y5490" s="7">
        <f>IF(INDEX(Map!$C$2:$C$86,MATCH(D5490,Map!$A$2:$A$86,0),0)="","N/A",E5490*INDEX(Map!$C$2:$C$86,MATCH(D5490,Map!$A$2:$A$86,0),0))</f>
        <v>16.045999999999999</v>
      </c>
      <c r="Z5490" s="7">
        <f>IF(INDEX(Map!$D$2:$D$86,MATCH(D5490,Map!$A$2:$A$86,0),0)="","N/A",E5490*INDEX(Map!$D$2:$D$86,MATCH(D5490,Map!$A$2:$A$86,0),0))</f>
        <v>6.5540000000000003</v>
      </c>
      <c r="AA5490" t="str">
        <f>INDEX(Map!$E$2:$E$86,MATCH(D5490,Map!$A$2:$A$86,0),0)</f>
        <v>SCCT</v>
      </c>
    </row>
    <row r="5491" spans="1:27" x14ac:dyDescent="0.25">
      <c r="A5491" s="1" t="s">
        <v>123</v>
      </c>
      <c r="B5491" s="1" t="s">
        <v>112</v>
      </c>
      <c r="C5491" s="1">
        <v>30</v>
      </c>
      <c r="D5491" s="1" t="s">
        <v>52</v>
      </c>
      <c r="E5491" s="1">
        <v>21.4</v>
      </c>
      <c r="F5491" s="1">
        <v>0</v>
      </c>
      <c r="G5491" s="1">
        <v>18.7</v>
      </c>
      <c r="H5491" s="1">
        <v>19</v>
      </c>
      <c r="I5491" s="1">
        <v>250.6</v>
      </c>
      <c r="J5491" s="1">
        <v>11715</v>
      </c>
      <c r="K5491" s="1">
        <v>185</v>
      </c>
      <c r="L5491" s="1">
        <v>389.1</v>
      </c>
      <c r="M5491" s="1">
        <v>975</v>
      </c>
      <c r="N5491" s="1">
        <v>1</v>
      </c>
      <c r="O5491" s="1">
        <v>3</v>
      </c>
      <c r="P5491" s="1">
        <v>0</v>
      </c>
      <c r="Q5491" s="1">
        <v>0</v>
      </c>
      <c r="R5491" s="1">
        <v>45.58</v>
      </c>
      <c r="S5491" s="1">
        <v>45.74</v>
      </c>
      <c r="T5491" s="1">
        <v>978</v>
      </c>
      <c r="U5491" s="3" t="str">
        <f t="shared" si="85"/>
        <v>2017Plan</v>
      </c>
      <c r="V5491" s="2">
        <f>DATE(A5491,INDEX(Map!$H$1:$H$12,MATCH(B5491,Map!$G$1:$G$12,0),0),1)</f>
        <v>44348</v>
      </c>
      <c r="W5491" t="str">
        <f>IF(AND(V5491&gt;=Map!$K$2,V5491&lt;=Map!$L$2),"Base",IF(AND(V5491&gt;=Map!$K$3,V5491&lt;=Map!$L$3),"Fcst","N/A"))</f>
        <v>N/A</v>
      </c>
      <c r="X5491" t="str">
        <f>INDEX(Map!$B$2:$B$86,MATCH(D5491,Map!$A$2:$A$86,0),0)</f>
        <v>Trimble Co 06</v>
      </c>
      <c r="Y5491" s="7">
        <f>IF(INDEX(Map!$C$2:$C$86,MATCH(D5491,Map!$A$2:$A$86,0),0)="","N/A",E5491*INDEX(Map!$C$2:$C$86,MATCH(D5491,Map!$A$2:$A$86,0),0))</f>
        <v>15.193999999999999</v>
      </c>
      <c r="Z5491" s="7">
        <f>IF(INDEX(Map!$D$2:$D$86,MATCH(D5491,Map!$A$2:$A$86,0),0)="","N/A",E5491*INDEX(Map!$D$2:$D$86,MATCH(D5491,Map!$A$2:$A$86,0),0))</f>
        <v>6.2059999999999995</v>
      </c>
      <c r="AA5491" t="str">
        <f>INDEX(Map!$E$2:$E$86,MATCH(D5491,Map!$A$2:$A$86,0),0)</f>
        <v>SCCT</v>
      </c>
    </row>
    <row r="5492" spans="1:27" x14ac:dyDescent="0.25">
      <c r="A5492" s="1" t="s">
        <v>123</v>
      </c>
      <c r="B5492" s="1" t="s">
        <v>112</v>
      </c>
      <c r="C5492" s="1">
        <v>31</v>
      </c>
      <c r="D5492" s="1" t="s">
        <v>53</v>
      </c>
      <c r="E5492" s="1">
        <v>15</v>
      </c>
      <c r="F5492" s="1">
        <v>0</v>
      </c>
      <c r="G5492" s="1">
        <v>13.1</v>
      </c>
      <c r="H5492" s="1">
        <v>15</v>
      </c>
      <c r="I5492" s="1">
        <v>174</v>
      </c>
      <c r="J5492" s="1">
        <v>11625</v>
      </c>
      <c r="K5492" s="1">
        <v>127</v>
      </c>
      <c r="L5492" s="1">
        <v>389.1</v>
      </c>
      <c r="M5492" s="1">
        <v>677</v>
      </c>
      <c r="N5492" s="1">
        <v>1</v>
      </c>
      <c r="O5492" s="1">
        <v>3</v>
      </c>
      <c r="P5492" s="1">
        <v>0</v>
      </c>
      <c r="Q5492" s="1">
        <v>0</v>
      </c>
      <c r="R5492" s="1">
        <v>45.23</v>
      </c>
      <c r="S5492" s="1">
        <v>45.4</v>
      </c>
      <c r="T5492" s="1">
        <v>680</v>
      </c>
      <c r="U5492" s="3" t="str">
        <f t="shared" si="85"/>
        <v>2017Plan</v>
      </c>
      <c r="V5492" s="2">
        <f>DATE(A5492,INDEX(Map!$H$1:$H$12,MATCH(B5492,Map!$G$1:$G$12,0),0),1)</f>
        <v>44348</v>
      </c>
      <c r="W5492" t="str">
        <f>IF(AND(V5492&gt;=Map!$K$2,V5492&lt;=Map!$L$2),"Base",IF(AND(V5492&gt;=Map!$K$3,V5492&lt;=Map!$L$3),"Fcst","N/A"))</f>
        <v>N/A</v>
      </c>
      <c r="X5492" t="str">
        <f>INDEX(Map!$B$2:$B$86,MATCH(D5492,Map!$A$2:$A$86,0),0)</f>
        <v>Trimble Co 07</v>
      </c>
      <c r="Y5492" s="7">
        <f>IF(INDEX(Map!$C$2:$C$86,MATCH(D5492,Map!$A$2:$A$86,0),0)="","N/A",E5492*INDEX(Map!$C$2:$C$86,MATCH(D5492,Map!$A$2:$A$86,0),0))</f>
        <v>9.4499999999999993</v>
      </c>
      <c r="Z5492" s="7">
        <f>IF(INDEX(Map!$D$2:$D$86,MATCH(D5492,Map!$A$2:$A$86,0),0)="","N/A",E5492*INDEX(Map!$D$2:$D$86,MATCH(D5492,Map!$A$2:$A$86,0),0))</f>
        <v>5.55</v>
      </c>
      <c r="AA5492" t="str">
        <f>INDEX(Map!$E$2:$E$86,MATCH(D5492,Map!$A$2:$A$86,0),0)</f>
        <v>SCCT</v>
      </c>
    </row>
    <row r="5493" spans="1:27" x14ac:dyDescent="0.25">
      <c r="A5493" s="1" t="s">
        <v>123</v>
      </c>
      <c r="B5493" s="1" t="s">
        <v>112</v>
      </c>
      <c r="C5493" s="1">
        <v>32</v>
      </c>
      <c r="D5493" s="1" t="s">
        <v>54</v>
      </c>
      <c r="E5493" s="1">
        <v>6</v>
      </c>
      <c r="F5493" s="1">
        <v>0</v>
      </c>
      <c r="G5493" s="1">
        <v>5.2</v>
      </c>
      <c r="H5493" s="1">
        <v>8</v>
      </c>
      <c r="I5493" s="1">
        <v>67</v>
      </c>
      <c r="J5493" s="1">
        <v>11174</v>
      </c>
      <c r="K5493" s="1">
        <v>45</v>
      </c>
      <c r="L5493" s="1">
        <v>389.1</v>
      </c>
      <c r="M5493" s="1">
        <v>261</v>
      </c>
      <c r="N5493" s="1">
        <v>0</v>
      </c>
      <c r="O5493" s="1">
        <v>1</v>
      </c>
      <c r="P5493" s="1">
        <v>0</v>
      </c>
      <c r="Q5493" s="1">
        <v>0</v>
      </c>
      <c r="R5493" s="1">
        <v>43.48</v>
      </c>
      <c r="S5493" s="1">
        <v>43.71</v>
      </c>
      <c r="T5493" s="1">
        <v>262</v>
      </c>
      <c r="U5493" s="3" t="str">
        <f t="shared" si="85"/>
        <v>2017Plan</v>
      </c>
      <c r="V5493" s="2">
        <f>DATE(A5493,INDEX(Map!$H$1:$H$12,MATCH(B5493,Map!$G$1:$G$12,0),0),1)</f>
        <v>44348</v>
      </c>
      <c r="W5493" t="str">
        <f>IF(AND(V5493&gt;=Map!$K$2,V5493&lt;=Map!$L$2),"Base",IF(AND(V5493&gt;=Map!$K$3,V5493&lt;=Map!$L$3),"Fcst","N/A"))</f>
        <v>N/A</v>
      </c>
      <c r="X5493" t="str">
        <f>INDEX(Map!$B$2:$B$86,MATCH(D5493,Map!$A$2:$A$86,0),0)</f>
        <v>Trimble Co 08</v>
      </c>
      <c r="Y5493" s="7">
        <f>IF(INDEX(Map!$C$2:$C$86,MATCH(D5493,Map!$A$2:$A$86,0),0)="","N/A",E5493*INDEX(Map!$C$2:$C$86,MATCH(D5493,Map!$A$2:$A$86,0),0))</f>
        <v>3.7800000000000002</v>
      </c>
      <c r="Z5493" s="7">
        <f>IF(INDEX(Map!$D$2:$D$86,MATCH(D5493,Map!$A$2:$A$86,0),0)="","N/A",E5493*INDEX(Map!$D$2:$D$86,MATCH(D5493,Map!$A$2:$A$86,0),0))</f>
        <v>2.2199999999999998</v>
      </c>
      <c r="AA5493" t="str">
        <f>INDEX(Map!$E$2:$E$86,MATCH(D5493,Map!$A$2:$A$86,0),0)</f>
        <v>SCCT</v>
      </c>
    </row>
    <row r="5494" spans="1:27" x14ac:dyDescent="0.25">
      <c r="A5494" s="1" t="s">
        <v>123</v>
      </c>
      <c r="B5494" s="1" t="s">
        <v>112</v>
      </c>
      <c r="C5494" s="1">
        <v>33</v>
      </c>
      <c r="D5494" s="1" t="s">
        <v>55</v>
      </c>
      <c r="E5494" s="1">
        <v>14.7</v>
      </c>
      <c r="F5494" s="1">
        <v>0</v>
      </c>
      <c r="G5494" s="1">
        <v>12.8</v>
      </c>
      <c r="H5494" s="1">
        <v>18</v>
      </c>
      <c r="I5494" s="1">
        <v>170.4</v>
      </c>
      <c r="J5494" s="1">
        <v>11623</v>
      </c>
      <c r="K5494" s="1">
        <v>124</v>
      </c>
      <c r="L5494" s="1">
        <v>389.1</v>
      </c>
      <c r="M5494" s="1">
        <v>663</v>
      </c>
      <c r="N5494" s="1">
        <v>1</v>
      </c>
      <c r="O5494" s="1">
        <v>3</v>
      </c>
      <c r="P5494" s="1">
        <v>0</v>
      </c>
      <c r="Q5494" s="1">
        <v>0</v>
      </c>
      <c r="R5494" s="1">
        <v>45.23</v>
      </c>
      <c r="S5494" s="1">
        <v>45.44</v>
      </c>
      <c r="T5494" s="1">
        <v>666</v>
      </c>
      <c r="U5494" s="3" t="str">
        <f t="shared" si="85"/>
        <v>2017Plan</v>
      </c>
      <c r="V5494" s="2">
        <f>DATE(A5494,INDEX(Map!$H$1:$H$12,MATCH(B5494,Map!$G$1:$G$12,0),0),1)</f>
        <v>44348</v>
      </c>
      <c r="W5494" t="str">
        <f>IF(AND(V5494&gt;=Map!$K$2,V5494&lt;=Map!$L$2),"Base",IF(AND(V5494&gt;=Map!$K$3,V5494&lt;=Map!$L$3),"Fcst","N/A"))</f>
        <v>N/A</v>
      </c>
      <c r="X5494" t="str">
        <f>INDEX(Map!$B$2:$B$86,MATCH(D5494,Map!$A$2:$A$86,0),0)</f>
        <v>Trimble Co 09</v>
      </c>
      <c r="Y5494" s="7">
        <f>IF(INDEX(Map!$C$2:$C$86,MATCH(D5494,Map!$A$2:$A$86,0),0)="","N/A",E5494*INDEX(Map!$C$2:$C$86,MATCH(D5494,Map!$A$2:$A$86,0),0))</f>
        <v>9.2609999999999992</v>
      </c>
      <c r="Z5494" s="7">
        <f>IF(INDEX(Map!$D$2:$D$86,MATCH(D5494,Map!$A$2:$A$86,0),0)="","N/A",E5494*INDEX(Map!$D$2:$D$86,MATCH(D5494,Map!$A$2:$A$86,0),0))</f>
        <v>5.4390000000000001</v>
      </c>
      <c r="AA5494" t="str">
        <f>INDEX(Map!$E$2:$E$86,MATCH(D5494,Map!$A$2:$A$86,0),0)</f>
        <v>SCCT</v>
      </c>
    </row>
    <row r="5495" spans="1:27" x14ac:dyDescent="0.25">
      <c r="A5495" s="1" t="s">
        <v>123</v>
      </c>
      <c r="B5495" s="1" t="s">
        <v>112</v>
      </c>
      <c r="C5495" s="1">
        <v>34</v>
      </c>
      <c r="D5495" s="1" t="s">
        <v>56</v>
      </c>
      <c r="E5495" s="1">
        <v>3.8</v>
      </c>
      <c r="F5495" s="1">
        <v>0</v>
      </c>
      <c r="G5495" s="1">
        <v>3.3</v>
      </c>
      <c r="H5495" s="1">
        <v>5</v>
      </c>
      <c r="I5495" s="1">
        <v>42.2</v>
      </c>
      <c r="J5495" s="1">
        <v>11124</v>
      </c>
      <c r="K5495" s="1">
        <v>28</v>
      </c>
      <c r="L5495" s="1">
        <v>389.1</v>
      </c>
      <c r="M5495" s="1">
        <v>164</v>
      </c>
      <c r="N5495" s="1">
        <v>0</v>
      </c>
      <c r="O5495" s="1">
        <v>1</v>
      </c>
      <c r="P5495" s="1">
        <v>0</v>
      </c>
      <c r="Q5495" s="1">
        <v>0</v>
      </c>
      <c r="R5495" s="1">
        <v>43.29</v>
      </c>
      <c r="S5495" s="1">
        <v>43.51</v>
      </c>
      <c r="T5495" s="1">
        <v>165</v>
      </c>
      <c r="U5495" s="3" t="str">
        <f t="shared" si="85"/>
        <v>2017Plan</v>
      </c>
      <c r="V5495" s="2">
        <f>DATE(A5495,INDEX(Map!$H$1:$H$12,MATCH(B5495,Map!$G$1:$G$12,0),0),1)</f>
        <v>44348</v>
      </c>
      <c r="W5495" t="str">
        <f>IF(AND(V5495&gt;=Map!$K$2,V5495&lt;=Map!$L$2),"Base",IF(AND(V5495&gt;=Map!$K$3,V5495&lt;=Map!$L$3),"Fcst","N/A"))</f>
        <v>N/A</v>
      </c>
      <c r="X5495" t="str">
        <f>INDEX(Map!$B$2:$B$86,MATCH(D5495,Map!$A$2:$A$86,0),0)</f>
        <v>Trimble Co 10</v>
      </c>
      <c r="Y5495" s="7">
        <f>IF(INDEX(Map!$C$2:$C$86,MATCH(D5495,Map!$A$2:$A$86,0),0)="","N/A",E5495*INDEX(Map!$C$2:$C$86,MATCH(D5495,Map!$A$2:$A$86,0),0))</f>
        <v>2.3939999999999997</v>
      </c>
      <c r="Z5495" s="7">
        <f>IF(INDEX(Map!$D$2:$D$86,MATCH(D5495,Map!$A$2:$A$86,0),0)="","N/A",E5495*INDEX(Map!$D$2:$D$86,MATCH(D5495,Map!$A$2:$A$86,0),0))</f>
        <v>1.4059999999999999</v>
      </c>
      <c r="AA5495" t="str">
        <f>INDEX(Map!$E$2:$E$86,MATCH(D5495,Map!$A$2:$A$86,0),0)</f>
        <v>SCCT</v>
      </c>
    </row>
    <row r="5496" spans="1:27" x14ac:dyDescent="0.25">
      <c r="A5496" s="1" t="s">
        <v>123</v>
      </c>
      <c r="B5496" s="1" t="s">
        <v>112</v>
      </c>
      <c r="C5496" s="1">
        <v>35</v>
      </c>
      <c r="D5496" s="1" t="s">
        <v>57</v>
      </c>
      <c r="E5496" s="1">
        <v>0</v>
      </c>
      <c r="F5496" s="1">
        <v>0</v>
      </c>
      <c r="G5496" s="1">
        <v>0</v>
      </c>
      <c r="H5496" s="1">
        <v>0</v>
      </c>
      <c r="I5496" s="1">
        <v>0</v>
      </c>
      <c r="J5496" s="1">
        <v>0</v>
      </c>
      <c r="K5496" s="1">
        <v>0</v>
      </c>
      <c r="L5496" s="1">
        <v>0</v>
      </c>
      <c r="M5496" s="1">
        <v>0</v>
      </c>
      <c r="N5496" s="1">
        <v>0</v>
      </c>
      <c r="O5496" s="1">
        <v>0</v>
      </c>
      <c r="P5496" s="1">
        <v>0</v>
      </c>
      <c r="Q5496" s="1">
        <v>0</v>
      </c>
      <c r="R5496" s="1">
        <v>0</v>
      </c>
      <c r="S5496" s="1">
        <v>0</v>
      </c>
      <c r="T5496" s="1">
        <v>0</v>
      </c>
      <c r="U5496" s="3" t="str">
        <f t="shared" si="85"/>
        <v>2017Plan</v>
      </c>
      <c r="V5496" s="2">
        <f>DATE(A5496,INDEX(Map!$H$1:$H$12,MATCH(B5496,Map!$G$1:$G$12,0),0),1)</f>
        <v>44348</v>
      </c>
      <c r="W5496" t="str">
        <f>IF(AND(V5496&gt;=Map!$K$2,V5496&lt;=Map!$L$2),"Base",IF(AND(V5496&gt;=Map!$K$3,V5496&lt;=Map!$L$3),"Fcst","N/A"))</f>
        <v>N/A</v>
      </c>
      <c r="X5496" t="str">
        <f>INDEX(Map!$B$2:$B$86,MATCH(D5496,Map!$A$2:$A$86,0),0)</f>
        <v>Cane Run 11</v>
      </c>
      <c r="Y5496" s="7" t="str">
        <f>IF(INDEX(Map!$C$2:$C$86,MATCH(D5496,Map!$A$2:$A$86,0),0)="","N/A",E5496*INDEX(Map!$C$2:$C$86,MATCH(D5496,Map!$A$2:$A$86,0),0))</f>
        <v>N/A</v>
      </c>
      <c r="Z5496" s="7">
        <f>IF(INDEX(Map!$D$2:$D$86,MATCH(D5496,Map!$A$2:$A$86,0),0)="","N/A",E5496*INDEX(Map!$D$2:$D$86,MATCH(D5496,Map!$A$2:$A$86,0),0))</f>
        <v>0</v>
      </c>
      <c r="AA5496" t="str">
        <f>INDEX(Map!$E$2:$E$86,MATCH(D5496,Map!$A$2:$A$86,0),0)</f>
        <v>SCCT</v>
      </c>
    </row>
    <row r="5497" spans="1:27" x14ac:dyDescent="0.25">
      <c r="A5497" s="1" t="s">
        <v>123</v>
      </c>
      <c r="B5497" s="1" t="s">
        <v>112</v>
      </c>
      <c r="C5497" s="1">
        <v>36</v>
      </c>
      <c r="D5497" s="1" t="s">
        <v>58</v>
      </c>
      <c r="E5497" s="1">
        <v>0</v>
      </c>
      <c r="F5497" s="1">
        <v>0</v>
      </c>
      <c r="G5497" s="1">
        <v>0</v>
      </c>
      <c r="H5497" s="1">
        <v>0</v>
      </c>
      <c r="I5497" s="1">
        <v>0</v>
      </c>
      <c r="J5497" s="1">
        <v>0</v>
      </c>
      <c r="K5497" s="1">
        <v>0</v>
      </c>
      <c r="L5497" s="1">
        <v>0</v>
      </c>
      <c r="M5497" s="1">
        <v>0</v>
      </c>
      <c r="N5497" s="1">
        <v>0</v>
      </c>
      <c r="O5497" s="1">
        <v>0</v>
      </c>
      <c r="P5497" s="1">
        <v>0</v>
      </c>
      <c r="Q5497" s="1">
        <v>0</v>
      </c>
      <c r="R5497" s="1">
        <v>0</v>
      </c>
      <c r="S5497" s="1">
        <v>0</v>
      </c>
      <c r="T5497" s="1">
        <v>0</v>
      </c>
      <c r="U5497" s="3" t="str">
        <f t="shared" si="85"/>
        <v>2017Plan</v>
      </c>
      <c r="V5497" s="2">
        <f>DATE(A5497,INDEX(Map!$H$1:$H$12,MATCH(B5497,Map!$G$1:$G$12,0),0),1)</f>
        <v>44348</v>
      </c>
      <c r="W5497" t="str">
        <f>IF(AND(V5497&gt;=Map!$K$2,V5497&lt;=Map!$L$2),"Base",IF(AND(V5497&gt;=Map!$K$3,V5497&lt;=Map!$L$3),"Fcst","N/A"))</f>
        <v>N/A</v>
      </c>
      <c r="X5497" t="str">
        <f>INDEX(Map!$B$2:$B$86,MATCH(D5497,Map!$A$2:$A$86,0),0)</f>
        <v>Haefling</v>
      </c>
      <c r="Y5497" s="7">
        <f>IF(INDEX(Map!$C$2:$C$86,MATCH(D5497,Map!$A$2:$A$86,0),0)="","N/A",E5497*INDEX(Map!$C$2:$C$86,MATCH(D5497,Map!$A$2:$A$86,0),0))</f>
        <v>0</v>
      </c>
      <c r="Z5497" s="7" t="str">
        <f>IF(INDEX(Map!$D$2:$D$86,MATCH(D5497,Map!$A$2:$A$86,0),0)="","N/A",E5497*INDEX(Map!$D$2:$D$86,MATCH(D5497,Map!$A$2:$A$86,0),0))</f>
        <v>N/A</v>
      </c>
      <c r="AA5497" t="str">
        <f>INDEX(Map!$E$2:$E$86,MATCH(D5497,Map!$A$2:$A$86,0),0)</f>
        <v>SCCT</v>
      </c>
    </row>
    <row r="5498" spans="1:27" x14ac:dyDescent="0.25">
      <c r="A5498" s="1" t="s">
        <v>123</v>
      </c>
      <c r="B5498" s="1" t="s">
        <v>112</v>
      </c>
      <c r="C5498" s="1">
        <v>37</v>
      </c>
      <c r="D5498" s="1" t="s">
        <v>59</v>
      </c>
      <c r="E5498" s="1">
        <v>0</v>
      </c>
      <c r="F5498" s="1">
        <v>0</v>
      </c>
      <c r="G5498" s="1">
        <v>0</v>
      </c>
      <c r="H5498" s="1">
        <v>0</v>
      </c>
      <c r="I5498" s="1">
        <v>0</v>
      </c>
      <c r="J5498" s="1">
        <v>0</v>
      </c>
      <c r="K5498" s="1">
        <v>0</v>
      </c>
      <c r="L5498" s="1">
        <v>0</v>
      </c>
      <c r="M5498" s="1">
        <v>0</v>
      </c>
      <c r="N5498" s="1">
        <v>0</v>
      </c>
      <c r="O5498" s="1">
        <v>0</v>
      </c>
      <c r="P5498" s="1">
        <v>0</v>
      </c>
      <c r="Q5498" s="1">
        <v>0</v>
      </c>
      <c r="R5498" s="1">
        <v>0</v>
      </c>
      <c r="S5498" s="1">
        <v>0</v>
      </c>
      <c r="T5498" s="1">
        <v>0</v>
      </c>
      <c r="U5498" s="3" t="str">
        <f t="shared" si="85"/>
        <v>2017Plan</v>
      </c>
      <c r="V5498" s="2">
        <f>DATE(A5498,INDEX(Map!$H$1:$H$12,MATCH(B5498,Map!$G$1:$G$12,0),0),1)</f>
        <v>44348</v>
      </c>
      <c r="W5498" t="str">
        <f>IF(AND(V5498&gt;=Map!$K$2,V5498&lt;=Map!$L$2),"Base",IF(AND(V5498&gt;=Map!$K$3,V5498&lt;=Map!$L$3),"Fcst","N/A"))</f>
        <v>N/A</v>
      </c>
      <c r="X5498" t="str">
        <f>INDEX(Map!$B$2:$B$86,MATCH(D5498,Map!$A$2:$A$86,0),0)</f>
        <v>Paddys Run 11</v>
      </c>
      <c r="Y5498" s="7" t="str">
        <f>IF(INDEX(Map!$C$2:$C$86,MATCH(D5498,Map!$A$2:$A$86,0),0)="","N/A",E5498*INDEX(Map!$C$2:$C$86,MATCH(D5498,Map!$A$2:$A$86,0),0))</f>
        <v>N/A</v>
      </c>
      <c r="Z5498" s="7">
        <f>IF(INDEX(Map!$D$2:$D$86,MATCH(D5498,Map!$A$2:$A$86,0),0)="","N/A",E5498*INDEX(Map!$D$2:$D$86,MATCH(D5498,Map!$A$2:$A$86,0),0))</f>
        <v>0</v>
      </c>
      <c r="AA5498" t="str">
        <f>INDEX(Map!$E$2:$E$86,MATCH(D5498,Map!$A$2:$A$86,0),0)</f>
        <v>SCCT</v>
      </c>
    </row>
    <row r="5499" spans="1:27" x14ac:dyDescent="0.25">
      <c r="A5499" s="1" t="s">
        <v>123</v>
      </c>
      <c r="B5499" s="1" t="s">
        <v>112</v>
      </c>
      <c r="C5499" s="1">
        <v>38</v>
      </c>
      <c r="D5499" s="1" t="s">
        <v>60</v>
      </c>
      <c r="E5499" s="1">
        <v>0</v>
      </c>
      <c r="F5499" s="1">
        <v>0</v>
      </c>
      <c r="G5499" s="1">
        <v>0</v>
      </c>
      <c r="H5499" s="1">
        <v>0</v>
      </c>
      <c r="I5499" s="1">
        <v>0</v>
      </c>
      <c r="J5499" s="1">
        <v>0</v>
      </c>
      <c r="K5499" s="1">
        <v>0</v>
      </c>
      <c r="L5499" s="1">
        <v>0</v>
      </c>
      <c r="M5499" s="1">
        <v>0</v>
      </c>
      <c r="N5499" s="1">
        <v>0</v>
      </c>
      <c r="O5499" s="1">
        <v>0</v>
      </c>
      <c r="P5499" s="1">
        <v>0</v>
      </c>
      <c r="Q5499" s="1">
        <v>0</v>
      </c>
      <c r="R5499" s="1">
        <v>0</v>
      </c>
      <c r="S5499" s="1">
        <v>0</v>
      </c>
      <c r="T5499" s="1">
        <v>0</v>
      </c>
      <c r="U5499" s="3" t="str">
        <f t="shared" si="85"/>
        <v>2017Plan</v>
      </c>
      <c r="V5499" s="2">
        <f>DATE(A5499,INDEX(Map!$H$1:$H$12,MATCH(B5499,Map!$G$1:$G$12,0),0),1)</f>
        <v>44348</v>
      </c>
      <c r="W5499" t="str">
        <f>IF(AND(V5499&gt;=Map!$K$2,V5499&lt;=Map!$L$2),"Base",IF(AND(V5499&gt;=Map!$K$3,V5499&lt;=Map!$L$3),"Fcst","N/A"))</f>
        <v>N/A</v>
      </c>
      <c r="X5499" t="str">
        <f>INDEX(Map!$B$2:$B$86,MATCH(D5499,Map!$A$2:$A$86,0),0)</f>
        <v>Paddys Run 12</v>
      </c>
      <c r="Y5499" s="7" t="str">
        <f>IF(INDEX(Map!$C$2:$C$86,MATCH(D5499,Map!$A$2:$A$86,0),0)="","N/A",E5499*INDEX(Map!$C$2:$C$86,MATCH(D5499,Map!$A$2:$A$86,0),0))</f>
        <v>N/A</v>
      </c>
      <c r="Z5499" s="7">
        <f>IF(INDEX(Map!$D$2:$D$86,MATCH(D5499,Map!$A$2:$A$86,0),0)="","N/A",E5499*INDEX(Map!$D$2:$D$86,MATCH(D5499,Map!$A$2:$A$86,0),0))</f>
        <v>0</v>
      </c>
      <c r="AA5499" t="str">
        <f>INDEX(Map!$E$2:$E$86,MATCH(D5499,Map!$A$2:$A$86,0),0)</f>
        <v>SCCT</v>
      </c>
    </row>
    <row r="5500" spans="1:27" x14ac:dyDescent="0.25">
      <c r="A5500" s="1" t="s">
        <v>123</v>
      </c>
      <c r="B5500" s="1" t="s">
        <v>112</v>
      </c>
      <c r="C5500" s="1">
        <v>39</v>
      </c>
      <c r="D5500" s="1" t="s">
        <v>61</v>
      </c>
      <c r="E5500" s="1">
        <v>0</v>
      </c>
      <c r="F5500" s="1">
        <v>0</v>
      </c>
      <c r="G5500" s="1">
        <v>0</v>
      </c>
      <c r="H5500" s="1">
        <v>0</v>
      </c>
      <c r="I5500" s="1">
        <v>0</v>
      </c>
      <c r="J5500" s="1">
        <v>0</v>
      </c>
      <c r="K5500" s="1">
        <v>0</v>
      </c>
      <c r="L5500" s="1">
        <v>0</v>
      </c>
      <c r="M5500" s="1">
        <v>0</v>
      </c>
      <c r="N5500" s="1">
        <v>0</v>
      </c>
      <c r="O5500" s="1">
        <v>0</v>
      </c>
      <c r="P5500" s="1">
        <v>0</v>
      </c>
      <c r="Q5500" s="1">
        <v>0</v>
      </c>
      <c r="R5500" s="1">
        <v>0</v>
      </c>
      <c r="S5500" s="1">
        <v>0</v>
      </c>
      <c r="T5500" s="1">
        <v>0</v>
      </c>
      <c r="U5500" s="3" t="str">
        <f t="shared" si="85"/>
        <v>2017Plan</v>
      </c>
      <c r="V5500" s="2">
        <f>DATE(A5500,INDEX(Map!$H$1:$H$12,MATCH(B5500,Map!$G$1:$G$12,0),0),1)</f>
        <v>44348</v>
      </c>
      <c r="W5500" t="str">
        <f>IF(AND(V5500&gt;=Map!$K$2,V5500&lt;=Map!$L$2),"Base",IF(AND(V5500&gt;=Map!$K$3,V5500&lt;=Map!$L$3),"Fcst","N/A"))</f>
        <v>N/A</v>
      </c>
      <c r="X5500" t="str">
        <f>INDEX(Map!$B$2:$B$86,MATCH(D5500,Map!$A$2:$A$86,0),0)</f>
        <v>Zorn 1</v>
      </c>
      <c r="Y5500" s="7" t="str">
        <f>IF(INDEX(Map!$C$2:$C$86,MATCH(D5500,Map!$A$2:$A$86,0),0)="","N/A",E5500*INDEX(Map!$C$2:$C$86,MATCH(D5500,Map!$A$2:$A$86,0),0))</f>
        <v>N/A</v>
      </c>
      <c r="Z5500" s="7">
        <f>IF(INDEX(Map!$D$2:$D$86,MATCH(D5500,Map!$A$2:$A$86,0),0)="","N/A",E5500*INDEX(Map!$D$2:$D$86,MATCH(D5500,Map!$A$2:$A$86,0),0))</f>
        <v>0</v>
      </c>
      <c r="AA5500" t="str">
        <f>INDEX(Map!$E$2:$E$86,MATCH(D5500,Map!$A$2:$A$86,0),0)</f>
        <v>SCCT</v>
      </c>
    </row>
    <row r="5501" spans="1:27" x14ac:dyDescent="0.25">
      <c r="A5501" s="1" t="s">
        <v>123</v>
      </c>
      <c r="B5501" s="1" t="s">
        <v>112</v>
      </c>
      <c r="C5501" s="1">
        <v>40</v>
      </c>
      <c r="D5501" s="1" t="s">
        <v>62</v>
      </c>
      <c r="E5501" s="1">
        <v>1.8</v>
      </c>
      <c r="F5501" s="1">
        <v>0</v>
      </c>
      <c r="G5501" s="1">
        <v>7.9</v>
      </c>
      <c r="H5501" s="1">
        <v>14</v>
      </c>
      <c r="I5501" s="1" t="s">
        <v>63</v>
      </c>
      <c r="J5501" s="1" t="s">
        <v>63</v>
      </c>
      <c r="K5501" s="1">
        <v>59</v>
      </c>
      <c r="L5501" s="1">
        <v>0</v>
      </c>
      <c r="M5501" s="1">
        <v>0</v>
      </c>
      <c r="N5501" s="1" t="s">
        <v>63</v>
      </c>
      <c r="O5501" s="1">
        <v>0</v>
      </c>
      <c r="P5501" s="1">
        <v>0</v>
      </c>
      <c r="Q5501" s="1">
        <v>0</v>
      </c>
      <c r="R5501" s="1">
        <v>0</v>
      </c>
      <c r="S5501" s="1">
        <v>0</v>
      </c>
      <c r="T5501" s="1">
        <v>0</v>
      </c>
      <c r="U5501" s="3" t="str">
        <f t="shared" si="85"/>
        <v>2017Plan</v>
      </c>
      <c r="V5501" s="2">
        <f>DATE(A5501,INDEX(Map!$H$1:$H$12,MATCH(B5501,Map!$G$1:$G$12,0),0),1)</f>
        <v>44348</v>
      </c>
      <c r="W5501" t="str">
        <f>IF(AND(V5501&gt;=Map!$K$2,V5501&lt;=Map!$L$2),"Base",IF(AND(V5501&gt;=Map!$K$3,V5501&lt;=Map!$L$3),"Fcst","N/A"))</f>
        <v>N/A</v>
      </c>
      <c r="X5501" t="str">
        <f>INDEX(Map!$B$2:$B$86,MATCH(D5501,Map!$A$2:$A$86,0),0)</f>
        <v>Dix Dam</v>
      </c>
      <c r="Y5501" s="7">
        <f>IF(INDEX(Map!$C$2:$C$86,MATCH(D5501,Map!$A$2:$A$86,0),0)="","N/A",E5501*INDEX(Map!$C$2:$C$86,MATCH(D5501,Map!$A$2:$A$86,0),0))</f>
        <v>1.8</v>
      </c>
      <c r="Z5501" s="7" t="str">
        <f>IF(INDEX(Map!$D$2:$D$86,MATCH(D5501,Map!$A$2:$A$86,0),0)="","N/A",E5501*INDEX(Map!$D$2:$D$86,MATCH(D5501,Map!$A$2:$A$86,0),0))</f>
        <v>N/A</v>
      </c>
      <c r="AA5501" t="str">
        <f>INDEX(Map!$E$2:$E$86,MATCH(D5501,Map!$A$2:$A$86,0),0)</f>
        <v>Hydro</v>
      </c>
    </row>
    <row r="5502" spans="1:27" x14ac:dyDescent="0.25">
      <c r="A5502" s="1" t="s">
        <v>123</v>
      </c>
      <c r="B5502" s="1" t="s">
        <v>112</v>
      </c>
      <c r="C5502" s="1">
        <v>41</v>
      </c>
      <c r="D5502" s="1" t="s">
        <v>64</v>
      </c>
      <c r="E5502" s="1">
        <v>27.4</v>
      </c>
      <c r="F5502" s="1">
        <v>0</v>
      </c>
      <c r="G5502" s="1">
        <v>100</v>
      </c>
      <c r="H5502" s="1">
        <v>0</v>
      </c>
      <c r="I5502" s="1" t="s">
        <v>63</v>
      </c>
      <c r="J5502" s="1" t="s">
        <v>63</v>
      </c>
      <c r="K5502" s="1">
        <v>720</v>
      </c>
      <c r="L5502" s="1">
        <v>0</v>
      </c>
      <c r="M5502" s="1">
        <v>0</v>
      </c>
      <c r="N5502" s="1" t="s">
        <v>63</v>
      </c>
      <c r="O5502" s="1">
        <v>0</v>
      </c>
      <c r="P5502" s="1">
        <v>0</v>
      </c>
      <c r="Q5502" s="1">
        <v>0</v>
      </c>
      <c r="R5502" s="1">
        <v>0</v>
      </c>
      <c r="S5502" s="1">
        <v>0</v>
      </c>
      <c r="T5502" s="1">
        <v>0</v>
      </c>
      <c r="U5502" s="3" t="str">
        <f t="shared" si="85"/>
        <v>2017Plan</v>
      </c>
      <c r="V5502" s="2">
        <f>DATE(A5502,INDEX(Map!$H$1:$H$12,MATCH(B5502,Map!$G$1:$G$12,0),0),1)</f>
        <v>44348</v>
      </c>
      <c r="W5502" t="str">
        <f>IF(AND(V5502&gt;=Map!$K$2,V5502&lt;=Map!$L$2),"Base",IF(AND(V5502&gt;=Map!$K$3,V5502&lt;=Map!$L$3),"Fcst","N/A"))</f>
        <v>N/A</v>
      </c>
      <c r="X5502" t="str">
        <f>INDEX(Map!$B$2:$B$86,MATCH(D5502,Map!$A$2:$A$86,0),0)</f>
        <v>Ohio Falls</v>
      </c>
      <c r="Y5502" s="7" t="str">
        <f>IF(INDEX(Map!$C$2:$C$86,MATCH(D5502,Map!$A$2:$A$86,0),0)="","N/A",E5502*INDEX(Map!$C$2:$C$86,MATCH(D5502,Map!$A$2:$A$86,0),0))</f>
        <v>N/A</v>
      </c>
      <c r="Z5502" s="7">
        <f>IF(INDEX(Map!$D$2:$D$86,MATCH(D5502,Map!$A$2:$A$86,0),0)="","N/A",E5502*INDEX(Map!$D$2:$D$86,MATCH(D5502,Map!$A$2:$A$86,0),0))</f>
        <v>27.4</v>
      </c>
      <c r="AA5502" t="str">
        <f>INDEX(Map!$E$2:$E$86,MATCH(D5502,Map!$A$2:$A$86,0),0)</f>
        <v>Hydro</v>
      </c>
    </row>
    <row r="5503" spans="1:27" x14ac:dyDescent="0.25">
      <c r="A5503" s="1" t="s">
        <v>123</v>
      </c>
      <c r="B5503" s="1" t="s">
        <v>112</v>
      </c>
      <c r="C5503" s="1">
        <v>42</v>
      </c>
      <c r="D5503" s="1" t="s">
        <v>65</v>
      </c>
      <c r="E5503" s="1">
        <v>2.1</v>
      </c>
      <c r="F5503" s="1">
        <v>0</v>
      </c>
      <c r="G5503" s="1">
        <v>100</v>
      </c>
      <c r="H5503" s="1">
        <v>0</v>
      </c>
      <c r="I5503" s="1" t="s">
        <v>63</v>
      </c>
      <c r="J5503" s="1" t="s">
        <v>63</v>
      </c>
      <c r="K5503" s="1">
        <v>720</v>
      </c>
      <c r="L5503" s="1">
        <v>0</v>
      </c>
      <c r="M5503" s="1">
        <v>0</v>
      </c>
      <c r="N5503" s="1" t="s">
        <v>63</v>
      </c>
      <c r="O5503" s="1">
        <v>0</v>
      </c>
      <c r="P5503" s="1">
        <v>0</v>
      </c>
      <c r="Q5503" s="1">
        <v>0</v>
      </c>
      <c r="R5503" s="1">
        <v>0</v>
      </c>
      <c r="S5503" s="1">
        <v>0</v>
      </c>
      <c r="T5503" s="1">
        <v>0</v>
      </c>
      <c r="U5503" s="3" t="str">
        <f t="shared" si="85"/>
        <v>2017Plan</v>
      </c>
      <c r="V5503" s="2">
        <f>DATE(A5503,INDEX(Map!$H$1:$H$12,MATCH(B5503,Map!$G$1:$G$12,0),0),1)</f>
        <v>44348</v>
      </c>
      <c r="W5503" t="str">
        <f>IF(AND(V5503&gt;=Map!$K$2,V5503&lt;=Map!$L$2),"Base",IF(AND(V5503&gt;=Map!$K$3,V5503&lt;=Map!$L$3),"Fcst","N/A"))</f>
        <v>N/A</v>
      </c>
      <c r="X5503" t="str">
        <f>INDEX(Map!$B$2:$B$86,MATCH(D5503,Map!$A$2:$A$86,0),0)</f>
        <v>Brown Solar</v>
      </c>
      <c r="Y5503" s="7">
        <f>IF(INDEX(Map!$C$2:$C$86,MATCH(D5503,Map!$A$2:$A$86,0),0)="","N/A",E5503*INDEX(Map!$C$2:$C$86,MATCH(D5503,Map!$A$2:$A$86,0),0))</f>
        <v>1.2809999999999999</v>
      </c>
      <c r="Z5503" s="7">
        <f>IF(INDEX(Map!$D$2:$D$86,MATCH(D5503,Map!$A$2:$A$86,0),0)="","N/A",E5503*INDEX(Map!$D$2:$D$86,MATCH(D5503,Map!$A$2:$A$86,0),0))</f>
        <v>0.81900000000000006</v>
      </c>
      <c r="AA5503" t="str">
        <f>INDEX(Map!$E$2:$E$86,MATCH(D5503,Map!$A$2:$A$86,0),0)</f>
        <v>Solar</v>
      </c>
    </row>
    <row r="5504" spans="1:27" x14ac:dyDescent="0.25">
      <c r="A5504" s="1" t="s">
        <v>123</v>
      </c>
      <c r="B5504" s="1" t="s">
        <v>112</v>
      </c>
      <c r="C5504" s="1">
        <v>43</v>
      </c>
      <c r="D5504" s="1" t="s">
        <v>66</v>
      </c>
      <c r="E5504" s="1">
        <v>11.2</v>
      </c>
      <c r="F5504" s="1">
        <v>0</v>
      </c>
      <c r="G5504" s="1">
        <v>100</v>
      </c>
      <c r="H5504" s="1">
        <v>0</v>
      </c>
      <c r="I5504" s="1">
        <v>1116</v>
      </c>
      <c r="J5504" s="1">
        <v>100000</v>
      </c>
      <c r="K5504" s="1">
        <v>720</v>
      </c>
      <c r="L5504" s="1">
        <v>29.1</v>
      </c>
      <c r="M5504" s="1">
        <v>325</v>
      </c>
      <c r="N5504" s="1">
        <v>0</v>
      </c>
      <c r="O5504" s="1">
        <v>0</v>
      </c>
      <c r="P5504" s="1">
        <v>0</v>
      </c>
      <c r="Q5504" s="1">
        <v>0</v>
      </c>
      <c r="R5504" s="1">
        <v>29.11</v>
      </c>
      <c r="S5504" s="1">
        <v>29.11</v>
      </c>
      <c r="T5504" s="1">
        <v>325</v>
      </c>
      <c r="U5504" s="3" t="str">
        <f t="shared" si="85"/>
        <v>2017Plan</v>
      </c>
      <c r="V5504" s="2">
        <f>DATE(A5504,INDEX(Map!$H$1:$H$12,MATCH(B5504,Map!$G$1:$G$12,0),0),1)</f>
        <v>44348</v>
      </c>
      <c r="W5504" t="str">
        <f>IF(AND(V5504&gt;=Map!$K$2,V5504&lt;=Map!$L$2),"Base",IF(AND(V5504&gt;=Map!$K$3,V5504&lt;=Map!$L$3),"Fcst","N/A"))</f>
        <v>N/A</v>
      </c>
      <c r="X5504" t="str">
        <f>INDEX(Map!$B$2:$B$86,MATCH(D5504,Map!$A$2:$A$86,0),0)</f>
        <v>OVEC</v>
      </c>
      <c r="Y5504" s="7">
        <f>IF(INDEX(Map!$C$2:$C$86,MATCH(D5504,Map!$A$2:$A$86,0),0)="","N/A",E5504*INDEX(Map!$C$2:$C$86,MATCH(D5504,Map!$A$2:$A$86,0),0))</f>
        <v>11.2</v>
      </c>
      <c r="Z5504" s="7" t="str">
        <f>IF(INDEX(Map!$D$2:$D$86,MATCH(D5504,Map!$A$2:$A$86,0),0)="","N/A",E5504*INDEX(Map!$D$2:$D$86,MATCH(D5504,Map!$A$2:$A$86,0),0))</f>
        <v>N/A</v>
      </c>
      <c r="AA5504" t="str">
        <f>INDEX(Map!$E$2:$E$86,MATCH(D5504,Map!$A$2:$A$86,0),0)</f>
        <v>Coal</v>
      </c>
    </row>
    <row r="5505" spans="1:27" x14ac:dyDescent="0.25">
      <c r="A5505" s="1" t="s">
        <v>123</v>
      </c>
      <c r="B5505" s="1" t="s">
        <v>112</v>
      </c>
      <c r="C5505" s="1">
        <v>44</v>
      </c>
      <c r="D5505" s="1" t="s">
        <v>67</v>
      </c>
      <c r="E5505" s="1">
        <v>7.3</v>
      </c>
      <c r="F5505" s="1">
        <v>0</v>
      </c>
      <c r="G5505" s="1">
        <v>31.8</v>
      </c>
      <c r="H5505" s="1">
        <v>30</v>
      </c>
      <c r="I5505" s="1">
        <v>726</v>
      </c>
      <c r="J5505" s="1">
        <v>100000</v>
      </c>
      <c r="K5505" s="1">
        <v>227</v>
      </c>
      <c r="L5505" s="1">
        <v>29.1</v>
      </c>
      <c r="M5505" s="1">
        <v>211</v>
      </c>
      <c r="N5505" s="1">
        <v>0</v>
      </c>
      <c r="O5505" s="1">
        <v>0</v>
      </c>
      <c r="P5505" s="1">
        <v>0</v>
      </c>
      <c r="Q5505" s="1">
        <v>0</v>
      </c>
      <c r="R5505" s="1">
        <v>29.11</v>
      </c>
      <c r="S5505" s="1">
        <v>29.11</v>
      </c>
      <c r="T5505" s="1">
        <v>211</v>
      </c>
      <c r="U5505" s="3" t="str">
        <f t="shared" si="85"/>
        <v>2017Plan</v>
      </c>
      <c r="V5505" s="2">
        <f>DATE(A5505,INDEX(Map!$H$1:$H$12,MATCH(B5505,Map!$G$1:$G$12,0),0),1)</f>
        <v>44348</v>
      </c>
      <c r="W5505" t="str">
        <f>IF(AND(V5505&gt;=Map!$K$2,V5505&lt;=Map!$L$2),"Base",IF(AND(V5505&gt;=Map!$K$3,V5505&lt;=Map!$L$3),"Fcst","N/A"))</f>
        <v>N/A</v>
      </c>
      <c r="X5505" t="str">
        <f>INDEX(Map!$B$2:$B$86,MATCH(D5505,Map!$A$2:$A$86,0),0)</f>
        <v>OVEC</v>
      </c>
      <c r="Y5505" s="7">
        <f>IF(INDEX(Map!$C$2:$C$86,MATCH(D5505,Map!$A$2:$A$86,0),0)="","N/A",E5505*INDEX(Map!$C$2:$C$86,MATCH(D5505,Map!$A$2:$A$86,0),0))</f>
        <v>7.3</v>
      </c>
      <c r="Z5505" s="7" t="str">
        <f>IF(INDEX(Map!$D$2:$D$86,MATCH(D5505,Map!$A$2:$A$86,0),0)="","N/A",E5505*INDEX(Map!$D$2:$D$86,MATCH(D5505,Map!$A$2:$A$86,0),0))</f>
        <v>N/A</v>
      </c>
      <c r="AA5505" t="str">
        <f>INDEX(Map!$E$2:$E$86,MATCH(D5505,Map!$A$2:$A$86,0),0)</f>
        <v>Coal</v>
      </c>
    </row>
    <row r="5506" spans="1:27" x14ac:dyDescent="0.25">
      <c r="A5506" s="1" t="s">
        <v>123</v>
      </c>
      <c r="B5506" s="1" t="s">
        <v>112</v>
      </c>
      <c r="C5506" s="1">
        <v>45</v>
      </c>
      <c r="D5506" s="1" t="s">
        <v>68</v>
      </c>
      <c r="E5506" s="1">
        <v>24.8</v>
      </c>
      <c r="F5506" s="1">
        <v>0</v>
      </c>
      <c r="G5506" s="1">
        <v>100</v>
      </c>
      <c r="H5506" s="1">
        <v>0</v>
      </c>
      <c r="I5506" s="1">
        <v>2484</v>
      </c>
      <c r="J5506" s="1">
        <v>100000</v>
      </c>
      <c r="K5506" s="1">
        <v>720</v>
      </c>
      <c r="L5506" s="1">
        <v>29.1</v>
      </c>
      <c r="M5506" s="1">
        <v>723</v>
      </c>
      <c r="N5506" s="1">
        <v>0</v>
      </c>
      <c r="O5506" s="1">
        <v>0</v>
      </c>
      <c r="P5506" s="1">
        <v>0</v>
      </c>
      <c r="Q5506" s="1">
        <v>0</v>
      </c>
      <c r="R5506" s="1">
        <v>29.11</v>
      </c>
      <c r="S5506" s="1">
        <v>29.11</v>
      </c>
      <c r="T5506" s="1">
        <v>723</v>
      </c>
      <c r="U5506" s="3" t="str">
        <f t="shared" si="85"/>
        <v>2017Plan</v>
      </c>
      <c r="V5506" s="2">
        <f>DATE(A5506,INDEX(Map!$H$1:$H$12,MATCH(B5506,Map!$G$1:$G$12,0),0),1)</f>
        <v>44348</v>
      </c>
      <c r="W5506" t="str">
        <f>IF(AND(V5506&gt;=Map!$K$2,V5506&lt;=Map!$L$2),"Base",IF(AND(V5506&gt;=Map!$K$3,V5506&lt;=Map!$L$3),"Fcst","N/A"))</f>
        <v>N/A</v>
      </c>
      <c r="X5506" t="str">
        <f>INDEX(Map!$B$2:$B$86,MATCH(D5506,Map!$A$2:$A$86,0),0)</f>
        <v>OVEC</v>
      </c>
      <c r="Y5506" s="7" t="str">
        <f>IF(INDEX(Map!$C$2:$C$86,MATCH(D5506,Map!$A$2:$A$86,0),0)="","N/A",E5506*INDEX(Map!$C$2:$C$86,MATCH(D5506,Map!$A$2:$A$86,0),0))</f>
        <v>N/A</v>
      </c>
      <c r="Z5506" s="7">
        <f>IF(INDEX(Map!$D$2:$D$86,MATCH(D5506,Map!$A$2:$A$86,0),0)="","N/A",E5506*INDEX(Map!$D$2:$D$86,MATCH(D5506,Map!$A$2:$A$86,0),0))</f>
        <v>24.8</v>
      </c>
      <c r="AA5506" t="str">
        <f>INDEX(Map!$E$2:$E$86,MATCH(D5506,Map!$A$2:$A$86,0),0)</f>
        <v>Coal</v>
      </c>
    </row>
    <row r="5507" spans="1:27" x14ac:dyDescent="0.25">
      <c r="A5507" s="1" t="s">
        <v>123</v>
      </c>
      <c r="B5507" s="1" t="s">
        <v>112</v>
      </c>
      <c r="C5507" s="1">
        <v>46</v>
      </c>
      <c r="D5507" s="1" t="s">
        <v>69</v>
      </c>
      <c r="E5507" s="1">
        <v>18.3</v>
      </c>
      <c r="F5507" s="1">
        <v>0</v>
      </c>
      <c r="G5507" s="1">
        <v>35.6</v>
      </c>
      <c r="H5507" s="1">
        <v>36</v>
      </c>
      <c r="I5507" s="1">
        <v>1828.8</v>
      </c>
      <c r="J5507" s="1">
        <v>100000</v>
      </c>
      <c r="K5507" s="1">
        <v>255</v>
      </c>
      <c r="L5507" s="1">
        <v>29.1</v>
      </c>
      <c r="M5507" s="1">
        <v>532</v>
      </c>
      <c r="N5507" s="1">
        <v>0</v>
      </c>
      <c r="O5507" s="1">
        <v>0</v>
      </c>
      <c r="P5507" s="1">
        <v>0</v>
      </c>
      <c r="Q5507" s="1">
        <v>0</v>
      </c>
      <c r="R5507" s="1">
        <v>29.11</v>
      </c>
      <c r="S5507" s="1">
        <v>29.11</v>
      </c>
      <c r="T5507" s="1">
        <v>532</v>
      </c>
      <c r="U5507" s="3" t="str">
        <f t="shared" si="85"/>
        <v>2017Plan</v>
      </c>
      <c r="V5507" s="2">
        <f>DATE(A5507,INDEX(Map!$H$1:$H$12,MATCH(B5507,Map!$G$1:$G$12,0),0),1)</f>
        <v>44348</v>
      </c>
      <c r="W5507" t="str">
        <f>IF(AND(V5507&gt;=Map!$K$2,V5507&lt;=Map!$L$2),"Base",IF(AND(V5507&gt;=Map!$K$3,V5507&lt;=Map!$L$3),"Fcst","N/A"))</f>
        <v>N/A</v>
      </c>
      <c r="X5507" t="str">
        <f>INDEX(Map!$B$2:$B$86,MATCH(D5507,Map!$A$2:$A$86,0),0)</f>
        <v>OVEC</v>
      </c>
      <c r="Y5507" s="7" t="str">
        <f>IF(INDEX(Map!$C$2:$C$86,MATCH(D5507,Map!$A$2:$A$86,0),0)="","N/A",E5507*INDEX(Map!$C$2:$C$86,MATCH(D5507,Map!$A$2:$A$86,0),0))</f>
        <v>N/A</v>
      </c>
      <c r="Z5507" s="7">
        <f>IF(INDEX(Map!$D$2:$D$86,MATCH(D5507,Map!$A$2:$A$86,0),0)="","N/A",E5507*INDEX(Map!$D$2:$D$86,MATCH(D5507,Map!$A$2:$A$86,0),0))</f>
        <v>18.3</v>
      </c>
      <c r="AA5507" t="str">
        <f>INDEX(Map!$E$2:$E$86,MATCH(D5507,Map!$A$2:$A$86,0),0)</f>
        <v>Coal</v>
      </c>
    </row>
    <row r="5508" spans="1:27" x14ac:dyDescent="0.25">
      <c r="A5508" s="1" t="s">
        <v>123</v>
      </c>
      <c r="B5508" s="1" t="s">
        <v>112</v>
      </c>
      <c r="C5508" s="1">
        <v>47</v>
      </c>
      <c r="D5508" s="1" t="s">
        <v>70</v>
      </c>
      <c r="E5508" s="1">
        <v>0.1</v>
      </c>
      <c r="F5508" s="1">
        <v>0</v>
      </c>
      <c r="G5508" s="1">
        <v>0.3</v>
      </c>
      <c r="H5508" s="1">
        <v>1</v>
      </c>
      <c r="I5508" s="1" t="s">
        <v>63</v>
      </c>
      <c r="J5508" s="1" t="s">
        <v>63</v>
      </c>
      <c r="K5508" s="1">
        <v>1</v>
      </c>
      <c r="L5508" s="1">
        <v>57</v>
      </c>
      <c r="M5508" s="1">
        <v>3</v>
      </c>
      <c r="N5508" s="1" t="s">
        <v>63</v>
      </c>
      <c r="O5508" s="1">
        <v>0</v>
      </c>
      <c r="P5508" s="1">
        <v>0</v>
      </c>
      <c r="Q5508" s="1">
        <v>0</v>
      </c>
      <c r="R5508" s="1">
        <v>63.77</v>
      </c>
      <c r="S5508" s="1">
        <v>63.77</v>
      </c>
      <c r="T5508" s="1">
        <v>3</v>
      </c>
      <c r="U5508" s="3" t="str">
        <f t="shared" ref="U5508:U5571" si="86">U5507</f>
        <v>2017Plan</v>
      </c>
      <c r="V5508" s="2">
        <f>DATE(A5508,INDEX(Map!$H$1:$H$12,MATCH(B5508,Map!$G$1:$G$12,0),0),1)</f>
        <v>44348</v>
      </c>
      <c r="W5508" t="str">
        <f>IF(AND(V5508&gt;=Map!$K$2,V5508&lt;=Map!$L$2),"Base",IF(AND(V5508&gt;=Map!$K$3,V5508&lt;=Map!$L$3),"Fcst","N/A"))</f>
        <v>N/A</v>
      </c>
      <c r="X5508" t="str">
        <f>INDEX(Map!$B$2:$B$86,MATCH(D5508,Map!$A$2:$A$86,0),0)</f>
        <v>N/A</v>
      </c>
      <c r="Y5508" s="7" t="str">
        <f>IF(INDEX(Map!$C$2:$C$86,MATCH(D5508,Map!$A$2:$A$86,0),0)="","N/A",E5508*INDEX(Map!$C$2:$C$86,MATCH(D5508,Map!$A$2:$A$86,0),0))</f>
        <v>N/A</v>
      </c>
      <c r="Z5508" s="7" t="str">
        <f>IF(INDEX(Map!$D$2:$D$86,MATCH(D5508,Map!$A$2:$A$86,0),0)="","N/A",E5508*INDEX(Map!$D$2:$D$86,MATCH(D5508,Map!$A$2:$A$86,0),0))</f>
        <v>N/A</v>
      </c>
      <c r="AA5508" t="str">
        <f>INDEX(Map!$E$2:$E$86,MATCH(D5508,Map!$A$2:$A$86,0),0)</f>
        <v>Purchases</v>
      </c>
    </row>
    <row r="5509" spans="1:27" x14ac:dyDescent="0.25">
      <c r="A5509" s="1" t="s">
        <v>123</v>
      </c>
      <c r="B5509" s="1" t="s">
        <v>112</v>
      </c>
      <c r="C5509" s="1">
        <v>48</v>
      </c>
      <c r="D5509" s="1" t="s">
        <v>71</v>
      </c>
      <c r="E5509" s="1">
        <v>0.1</v>
      </c>
      <c r="F5509" s="1">
        <v>0</v>
      </c>
      <c r="G5509" s="1">
        <v>0.3</v>
      </c>
      <c r="H5509" s="1">
        <v>1</v>
      </c>
      <c r="I5509" s="1" t="s">
        <v>63</v>
      </c>
      <c r="J5509" s="1" t="s">
        <v>63</v>
      </c>
      <c r="K5509" s="1">
        <v>1</v>
      </c>
      <c r="L5509" s="1">
        <v>57</v>
      </c>
      <c r="M5509" s="1">
        <v>3</v>
      </c>
      <c r="N5509" s="1" t="s">
        <v>63</v>
      </c>
      <c r="O5509" s="1">
        <v>0</v>
      </c>
      <c r="P5509" s="1">
        <v>0</v>
      </c>
      <c r="Q5509" s="1">
        <v>0</v>
      </c>
      <c r="R5509" s="1">
        <v>63.77</v>
      </c>
      <c r="S5509" s="1">
        <v>63.77</v>
      </c>
      <c r="T5509" s="1">
        <v>3</v>
      </c>
      <c r="U5509" s="3" t="str">
        <f t="shared" si="86"/>
        <v>2017Plan</v>
      </c>
      <c r="V5509" s="2">
        <f>DATE(A5509,INDEX(Map!$H$1:$H$12,MATCH(B5509,Map!$G$1:$G$12,0),0),1)</f>
        <v>44348</v>
      </c>
      <c r="W5509" t="str">
        <f>IF(AND(V5509&gt;=Map!$K$2,V5509&lt;=Map!$L$2),"Base",IF(AND(V5509&gt;=Map!$K$3,V5509&lt;=Map!$L$3),"Fcst","N/A"))</f>
        <v>N/A</v>
      </c>
      <c r="X5509" t="str">
        <f>INDEX(Map!$B$2:$B$86,MATCH(D5509,Map!$A$2:$A$86,0),0)</f>
        <v>N/A</v>
      </c>
      <c r="Y5509" s="7" t="str">
        <f>IF(INDEX(Map!$C$2:$C$86,MATCH(D5509,Map!$A$2:$A$86,0),0)="","N/A",E5509*INDEX(Map!$C$2:$C$86,MATCH(D5509,Map!$A$2:$A$86,0),0))</f>
        <v>N/A</v>
      </c>
      <c r="Z5509" s="7" t="str">
        <f>IF(INDEX(Map!$D$2:$D$86,MATCH(D5509,Map!$A$2:$A$86,0),0)="","N/A",E5509*INDEX(Map!$D$2:$D$86,MATCH(D5509,Map!$A$2:$A$86,0),0))</f>
        <v>N/A</v>
      </c>
      <c r="AA5509" t="str">
        <f>INDEX(Map!$E$2:$E$86,MATCH(D5509,Map!$A$2:$A$86,0),0)</f>
        <v>Purchases</v>
      </c>
    </row>
    <row r="5510" spans="1:27" x14ac:dyDescent="0.25">
      <c r="A5510" s="1" t="s">
        <v>123</v>
      </c>
      <c r="B5510" s="1" t="s">
        <v>112</v>
      </c>
      <c r="C5510" s="1">
        <v>49</v>
      </c>
      <c r="D5510" s="1" t="s">
        <v>72</v>
      </c>
      <c r="E5510" s="1">
        <v>0</v>
      </c>
      <c r="F5510" s="1">
        <v>0</v>
      </c>
      <c r="G5510" s="1">
        <v>0</v>
      </c>
      <c r="H5510" s="1">
        <v>0</v>
      </c>
      <c r="I5510" s="1" t="s">
        <v>63</v>
      </c>
      <c r="J5510" s="1" t="s">
        <v>63</v>
      </c>
      <c r="K5510" s="1">
        <v>0</v>
      </c>
      <c r="L5510" s="1">
        <v>0</v>
      </c>
      <c r="M5510" s="1">
        <v>0</v>
      </c>
      <c r="N5510" s="1" t="s">
        <v>63</v>
      </c>
      <c r="O5510" s="1">
        <v>0</v>
      </c>
      <c r="P5510" s="1">
        <v>0</v>
      </c>
      <c r="Q5510" s="1">
        <v>0</v>
      </c>
      <c r="R5510" s="1">
        <v>0</v>
      </c>
      <c r="S5510" s="1">
        <v>0</v>
      </c>
      <c r="T5510" s="1">
        <v>0</v>
      </c>
      <c r="U5510" s="3" t="str">
        <f t="shared" si="86"/>
        <v>2017Plan</v>
      </c>
      <c r="V5510" s="2">
        <f>DATE(A5510,INDEX(Map!$H$1:$H$12,MATCH(B5510,Map!$G$1:$G$12,0),0),1)</f>
        <v>44348</v>
      </c>
      <c r="W5510" t="str">
        <f>IF(AND(V5510&gt;=Map!$K$2,V5510&lt;=Map!$L$2),"Base",IF(AND(V5510&gt;=Map!$K$3,V5510&lt;=Map!$L$3),"Fcst","N/A"))</f>
        <v>N/A</v>
      </c>
      <c r="X5510" t="str">
        <f>INDEX(Map!$B$2:$B$86,MATCH(D5510,Map!$A$2:$A$86,0),0)</f>
        <v>N/A</v>
      </c>
      <c r="Y5510" s="7" t="str">
        <f>IF(INDEX(Map!$C$2:$C$86,MATCH(D5510,Map!$A$2:$A$86,0),0)="","N/A",E5510*INDEX(Map!$C$2:$C$86,MATCH(D5510,Map!$A$2:$A$86,0),0))</f>
        <v>N/A</v>
      </c>
      <c r="Z5510" s="7" t="str">
        <f>IF(INDEX(Map!$D$2:$D$86,MATCH(D5510,Map!$A$2:$A$86,0),0)="","N/A",E5510*INDEX(Map!$D$2:$D$86,MATCH(D5510,Map!$A$2:$A$86,0),0))</f>
        <v>N/A</v>
      </c>
      <c r="AA5510" t="str">
        <f>INDEX(Map!$E$2:$E$86,MATCH(D5510,Map!$A$2:$A$86,0),0)</f>
        <v>Purchases</v>
      </c>
    </row>
    <row r="5511" spans="1:27" x14ac:dyDescent="0.25">
      <c r="A5511" s="1" t="s">
        <v>123</v>
      </c>
      <c r="B5511" s="1" t="s">
        <v>112</v>
      </c>
      <c r="C5511" s="1">
        <v>50</v>
      </c>
      <c r="D5511" s="1" t="s">
        <v>73</v>
      </c>
      <c r="E5511" s="1">
        <v>0</v>
      </c>
      <c r="F5511" s="1">
        <v>0</v>
      </c>
      <c r="G5511" s="1">
        <v>0</v>
      </c>
      <c r="H5511" s="1">
        <v>0</v>
      </c>
      <c r="I5511" s="1" t="s">
        <v>63</v>
      </c>
      <c r="J5511" s="1" t="s">
        <v>63</v>
      </c>
      <c r="K5511" s="1">
        <v>0</v>
      </c>
      <c r="L5511" s="1">
        <v>0</v>
      </c>
      <c r="M5511" s="1">
        <v>0</v>
      </c>
      <c r="N5511" s="1" t="s">
        <v>63</v>
      </c>
      <c r="O5511" s="1">
        <v>0</v>
      </c>
      <c r="P5511" s="1">
        <v>0</v>
      </c>
      <c r="Q5511" s="1">
        <v>0</v>
      </c>
      <c r="R5511" s="1">
        <v>0</v>
      </c>
      <c r="S5511" s="1">
        <v>0</v>
      </c>
      <c r="T5511" s="1">
        <v>0</v>
      </c>
      <c r="U5511" s="3" t="str">
        <f t="shared" si="86"/>
        <v>2017Plan</v>
      </c>
      <c r="V5511" s="2">
        <f>DATE(A5511,INDEX(Map!$H$1:$H$12,MATCH(B5511,Map!$G$1:$G$12,0),0),1)</f>
        <v>44348</v>
      </c>
      <c r="W5511" t="str">
        <f>IF(AND(V5511&gt;=Map!$K$2,V5511&lt;=Map!$L$2),"Base",IF(AND(V5511&gt;=Map!$K$3,V5511&lt;=Map!$L$3),"Fcst","N/A"))</f>
        <v>N/A</v>
      </c>
      <c r="X5511" t="str">
        <f>INDEX(Map!$B$2:$B$86,MATCH(D5511,Map!$A$2:$A$86,0),0)</f>
        <v>N/A</v>
      </c>
      <c r="Y5511" s="7" t="str">
        <f>IF(INDEX(Map!$C$2:$C$86,MATCH(D5511,Map!$A$2:$A$86,0),0)="","N/A",E5511*INDEX(Map!$C$2:$C$86,MATCH(D5511,Map!$A$2:$A$86,0),0))</f>
        <v>N/A</v>
      </c>
      <c r="Z5511" s="7" t="str">
        <f>IF(INDEX(Map!$D$2:$D$86,MATCH(D5511,Map!$A$2:$A$86,0),0)="","N/A",E5511*INDEX(Map!$D$2:$D$86,MATCH(D5511,Map!$A$2:$A$86,0),0))</f>
        <v>N/A</v>
      </c>
      <c r="AA5511" t="str">
        <f>INDEX(Map!$E$2:$E$86,MATCH(D5511,Map!$A$2:$A$86,0),0)</f>
        <v>Purchases</v>
      </c>
    </row>
    <row r="5512" spans="1:27" x14ac:dyDescent="0.25">
      <c r="A5512" s="1" t="s">
        <v>123</v>
      </c>
      <c r="B5512" s="1" t="s">
        <v>112</v>
      </c>
      <c r="C5512" s="1">
        <v>51</v>
      </c>
      <c r="D5512" s="1" t="s">
        <v>74</v>
      </c>
      <c r="E5512" s="1">
        <v>0</v>
      </c>
      <c r="F5512" s="1">
        <v>0</v>
      </c>
      <c r="G5512" s="1">
        <v>0</v>
      </c>
      <c r="H5512" s="1">
        <v>0</v>
      </c>
      <c r="I5512" s="1" t="s">
        <v>63</v>
      </c>
      <c r="J5512" s="1" t="s">
        <v>63</v>
      </c>
      <c r="K5512" s="1">
        <v>0</v>
      </c>
      <c r="L5512" s="1">
        <v>0</v>
      </c>
      <c r="M5512" s="1">
        <v>0</v>
      </c>
      <c r="N5512" s="1" t="s">
        <v>63</v>
      </c>
      <c r="O5512" s="1">
        <v>0</v>
      </c>
      <c r="P5512" s="1">
        <v>0</v>
      </c>
      <c r="Q5512" s="1">
        <v>0</v>
      </c>
      <c r="R5512" s="1">
        <v>0</v>
      </c>
      <c r="S5512" s="1">
        <v>0</v>
      </c>
      <c r="T5512" s="1">
        <v>0</v>
      </c>
      <c r="U5512" s="3" t="str">
        <f t="shared" si="86"/>
        <v>2017Plan</v>
      </c>
      <c r="V5512" s="2">
        <f>DATE(A5512,INDEX(Map!$H$1:$H$12,MATCH(B5512,Map!$G$1:$G$12,0),0),1)</f>
        <v>44348</v>
      </c>
      <c r="W5512" t="str">
        <f>IF(AND(V5512&gt;=Map!$K$2,V5512&lt;=Map!$L$2),"Base",IF(AND(V5512&gt;=Map!$K$3,V5512&lt;=Map!$L$3),"Fcst","N/A"))</f>
        <v>N/A</v>
      </c>
      <c r="X5512" t="str">
        <f>INDEX(Map!$B$2:$B$86,MATCH(D5512,Map!$A$2:$A$86,0),0)</f>
        <v>N/A</v>
      </c>
      <c r="Y5512" s="7" t="str">
        <f>IF(INDEX(Map!$C$2:$C$86,MATCH(D5512,Map!$A$2:$A$86,0),0)="","N/A",E5512*INDEX(Map!$C$2:$C$86,MATCH(D5512,Map!$A$2:$A$86,0),0))</f>
        <v>N/A</v>
      </c>
      <c r="Z5512" s="7" t="str">
        <f>IF(INDEX(Map!$D$2:$D$86,MATCH(D5512,Map!$A$2:$A$86,0),0)="","N/A",E5512*INDEX(Map!$D$2:$D$86,MATCH(D5512,Map!$A$2:$A$86,0),0))</f>
        <v>N/A</v>
      </c>
      <c r="AA5512" t="str">
        <f>INDEX(Map!$E$2:$E$86,MATCH(D5512,Map!$A$2:$A$86,0),0)</f>
        <v>Purchases</v>
      </c>
    </row>
    <row r="5513" spans="1:27" x14ac:dyDescent="0.25">
      <c r="A5513" s="1" t="s">
        <v>123</v>
      </c>
      <c r="B5513" s="1" t="s">
        <v>112</v>
      </c>
      <c r="C5513" s="1">
        <v>52</v>
      </c>
      <c r="D5513" s="1" t="s">
        <v>75</v>
      </c>
      <c r="E5513" s="1">
        <v>0</v>
      </c>
      <c r="F5513" s="1">
        <v>0</v>
      </c>
      <c r="G5513" s="1">
        <v>0</v>
      </c>
      <c r="H5513" s="1">
        <v>0</v>
      </c>
      <c r="I5513" s="1" t="s">
        <v>63</v>
      </c>
      <c r="J5513" s="1" t="s">
        <v>63</v>
      </c>
      <c r="K5513" s="1">
        <v>0</v>
      </c>
      <c r="L5513" s="1">
        <v>0</v>
      </c>
      <c r="M5513" s="1">
        <v>0</v>
      </c>
      <c r="N5513" s="1" t="s">
        <v>63</v>
      </c>
      <c r="O5513" s="1">
        <v>0</v>
      </c>
      <c r="P5513" s="1">
        <v>0</v>
      </c>
      <c r="Q5513" s="1">
        <v>0</v>
      </c>
      <c r="R5513" s="1">
        <v>0</v>
      </c>
      <c r="S5513" s="1">
        <v>0</v>
      </c>
      <c r="T5513" s="1">
        <v>0</v>
      </c>
      <c r="U5513" s="3" t="str">
        <f t="shared" si="86"/>
        <v>2017Plan</v>
      </c>
      <c r="V5513" s="2">
        <f>DATE(A5513,INDEX(Map!$H$1:$H$12,MATCH(B5513,Map!$G$1:$G$12,0),0),1)</f>
        <v>44348</v>
      </c>
      <c r="W5513" t="str">
        <f>IF(AND(V5513&gt;=Map!$K$2,V5513&lt;=Map!$L$2),"Base",IF(AND(V5513&gt;=Map!$K$3,V5513&lt;=Map!$L$3),"Fcst","N/A"))</f>
        <v>N/A</v>
      </c>
      <c r="X5513" t="str">
        <f>INDEX(Map!$B$2:$B$86,MATCH(D5513,Map!$A$2:$A$86,0),0)</f>
        <v>N/A</v>
      </c>
      <c r="Y5513" s="7" t="str">
        <f>IF(INDEX(Map!$C$2:$C$86,MATCH(D5513,Map!$A$2:$A$86,0),0)="","N/A",E5513*INDEX(Map!$C$2:$C$86,MATCH(D5513,Map!$A$2:$A$86,0),0))</f>
        <v>N/A</v>
      </c>
      <c r="Z5513" s="7" t="str">
        <f>IF(INDEX(Map!$D$2:$D$86,MATCH(D5513,Map!$A$2:$A$86,0),0)="","N/A",E5513*INDEX(Map!$D$2:$D$86,MATCH(D5513,Map!$A$2:$A$86,0),0))</f>
        <v>N/A</v>
      </c>
      <c r="AA5513" t="str">
        <f>INDEX(Map!$E$2:$E$86,MATCH(D5513,Map!$A$2:$A$86,0),0)</f>
        <v>Purchases</v>
      </c>
    </row>
    <row r="5514" spans="1:27" x14ac:dyDescent="0.25">
      <c r="A5514" s="1" t="s">
        <v>123</v>
      </c>
      <c r="B5514" s="1" t="s">
        <v>112</v>
      </c>
      <c r="C5514" s="1">
        <v>53</v>
      </c>
      <c r="D5514" s="1" t="s">
        <v>76</v>
      </c>
      <c r="E5514" s="1">
        <v>0</v>
      </c>
      <c r="F5514" s="1">
        <v>0</v>
      </c>
      <c r="G5514" s="1">
        <v>0</v>
      </c>
      <c r="H5514" s="1">
        <v>0</v>
      </c>
      <c r="I5514" s="1" t="s">
        <v>63</v>
      </c>
      <c r="J5514" s="1" t="s">
        <v>63</v>
      </c>
      <c r="K5514" s="1">
        <v>0</v>
      </c>
      <c r="L5514" s="1">
        <v>0</v>
      </c>
      <c r="M5514" s="1">
        <v>0</v>
      </c>
      <c r="N5514" s="1" t="s">
        <v>63</v>
      </c>
      <c r="O5514" s="1">
        <v>0</v>
      </c>
      <c r="P5514" s="1">
        <v>0</v>
      </c>
      <c r="Q5514" s="1">
        <v>0</v>
      </c>
      <c r="R5514" s="1">
        <v>0</v>
      </c>
      <c r="S5514" s="1">
        <v>0</v>
      </c>
      <c r="T5514" s="1">
        <v>0</v>
      </c>
      <c r="U5514" s="3" t="str">
        <f t="shared" si="86"/>
        <v>2017Plan</v>
      </c>
      <c r="V5514" s="2">
        <f>DATE(A5514,INDEX(Map!$H$1:$H$12,MATCH(B5514,Map!$G$1:$G$12,0),0),1)</f>
        <v>44348</v>
      </c>
      <c r="W5514" t="str">
        <f>IF(AND(V5514&gt;=Map!$K$2,V5514&lt;=Map!$L$2),"Base",IF(AND(V5514&gt;=Map!$K$3,V5514&lt;=Map!$L$3),"Fcst","N/A"))</f>
        <v>N/A</v>
      </c>
      <c r="X5514" t="str">
        <f>INDEX(Map!$B$2:$B$86,MATCH(D5514,Map!$A$2:$A$86,0),0)</f>
        <v>N/A</v>
      </c>
      <c r="Y5514" s="7" t="str">
        <f>IF(INDEX(Map!$C$2:$C$86,MATCH(D5514,Map!$A$2:$A$86,0),0)="","N/A",E5514*INDEX(Map!$C$2:$C$86,MATCH(D5514,Map!$A$2:$A$86,0),0))</f>
        <v>N/A</v>
      </c>
      <c r="Z5514" s="7" t="str">
        <f>IF(INDEX(Map!$D$2:$D$86,MATCH(D5514,Map!$A$2:$A$86,0),0)="","N/A",E5514*INDEX(Map!$D$2:$D$86,MATCH(D5514,Map!$A$2:$A$86,0),0))</f>
        <v>N/A</v>
      </c>
      <c r="AA5514" t="str">
        <f>INDEX(Map!$E$2:$E$86,MATCH(D5514,Map!$A$2:$A$86,0),0)</f>
        <v>Purchases</v>
      </c>
    </row>
    <row r="5515" spans="1:27" x14ac:dyDescent="0.25">
      <c r="A5515" s="1" t="s">
        <v>123</v>
      </c>
      <c r="B5515" s="1" t="s">
        <v>112</v>
      </c>
      <c r="C5515" s="1">
        <v>54</v>
      </c>
      <c r="D5515" s="1" t="s">
        <v>77</v>
      </c>
      <c r="E5515" s="1">
        <v>0</v>
      </c>
      <c r="F5515" s="1">
        <v>0</v>
      </c>
      <c r="G5515" s="1">
        <v>0</v>
      </c>
      <c r="H5515" s="1">
        <v>0</v>
      </c>
      <c r="I5515" s="1" t="s">
        <v>63</v>
      </c>
      <c r="J5515" s="1" t="s">
        <v>63</v>
      </c>
      <c r="K5515" s="1">
        <v>0</v>
      </c>
      <c r="L5515" s="1">
        <v>0</v>
      </c>
      <c r="M5515" s="1">
        <v>0</v>
      </c>
      <c r="N5515" s="1" t="s">
        <v>63</v>
      </c>
      <c r="O5515" s="1">
        <v>0</v>
      </c>
      <c r="P5515" s="1">
        <v>0</v>
      </c>
      <c r="Q5515" s="1">
        <v>0</v>
      </c>
      <c r="R5515" s="1">
        <v>0</v>
      </c>
      <c r="S5515" s="1">
        <v>0</v>
      </c>
      <c r="T5515" s="1">
        <v>0</v>
      </c>
      <c r="U5515" s="3" t="str">
        <f t="shared" si="86"/>
        <v>2017Plan</v>
      </c>
      <c r="V5515" s="2">
        <f>DATE(A5515,INDEX(Map!$H$1:$H$12,MATCH(B5515,Map!$G$1:$G$12,0),0),1)</f>
        <v>44348</v>
      </c>
      <c r="W5515" t="str">
        <f>IF(AND(V5515&gt;=Map!$K$2,V5515&lt;=Map!$L$2),"Base",IF(AND(V5515&gt;=Map!$K$3,V5515&lt;=Map!$L$3),"Fcst","N/A"))</f>
        <v>N/A</v>
      </c>
      <c r="X5515" t="str">
        <f>INDEX(Map!$B$2:$B$86,MATCH(D5515,Map!$A$2:$A$86,0),0)</f>
        <v>N/A</v>
      </c>
      <c r="Y5515" s="7" t="str">
        <f>IF(INDEX(Map!$C$2:$C$86,MATCH(D5515,Map!$A$2:$A$86,0),0)="","N/A",E5515*INDEX(Map!$C$2:$C$86,MATCH(D5515,Map!$A$2:$A$86,0),0))</f>
        <v>N/A</v>
      </c>
      <c r="Z5515" s="7" t="str">
        <f>IF(INDEX(Map!$D$2:$D$86,MATCH(D5515,Map!$A$2:$A$86,0),0)="","N/A",E5515*INDEX(Map!$D$2:$D$86,MATCH(D5515,Map!$A$2:$A$86,0),0))</f>
        <v>N/A</v>
      </c>
      <c r="AA5515" t="str">
        <f>INDEX(Map!$E$2:$E$86,MATCH(D5515,Map!$A$2:$A$86,0),0)</f>
        <v>Purchases</v>
      </c>
    </row>
    <row r="5516" spans="1:27" x14ac:dyDescent="0.25">
      <c r="A5516" s="1" t="s">
        <v>123</v>
      </c>
      <c r="B5516" s="1" t="s">
        <v>112</v>
      </c>
      <c r="C5516" s="1">
        <v>55</v>
      </c>
      <c r="D5516" s="1" t="s">
        <v>78</v>
      </c>
      <c r="E5516" s="1">
        <v>0</v>
      </c>
      <c r="F5516" s="1">
        <v>0</v>
      </c>
      <c r="G5516" s="1">
        <v>0</v>
      </c>
      <c r="H5516" s="1">
        <v>0</v>
      </c>
      <c r="I5516" s="1" t="s">
        <v>63</v>
      </c>
      <c r="J5516" s="1" t="s">
        <v>63</v>
      </c>
      <c r="K5516" s="1">
        <v>0</v>
      </c>
      <c r="L5516" s="1">
        <v>0</v>
      </c>
      <c r="M5516" s="1">
        <v>0</v>
      </c>
      <c r="N5516" s="1" t="s">
        <v>63</v>
      </c>
      <c r="O5516" s="1">
        <v>0</v>
      </c>
      <c r="P5516" s="1">
        <v>0</v>
      </c>
      <c r="Q5516" s="1">
        <v>0</v>
      </c>
      <c r="R5516" s="1">
        <v>0</v>
      </c>
      <c r="S5516" s="1">
        <v>0</v>
      </c>
      <c r="T5516" s="1">
        <v>0</v>
      </c>
      <c r="U5516" s="3" t="str">
        <f t="shared" si="86"/>
        <v>2017Plan</v>
      </c>
      <c r="V5516" s="2">
        <f>DATE(A5516,INDEX(Map!$H$1:$H$12,MATCH(B5516,Map!$G$1:$G$12,0),0),1)</f>
        <v>44348</v>
      </c>
      <c r="W5516" t="str">
        <f>IF(AND(V5516&gt;=Map!$K$2,V5516&lt;=Map!$L$2),"Base",IF(AND(V5516&gt;=Map!$K$3,V5516&lt;=Map!$L$3),"Fcst","N/A"))</f>
        <v>N/A</v>
      </c>
      <c r="X5516" t="str">
        <f>INDEX(Map!$B$2:$B$86,MATCH(D5516,Map!$A$2:$A$86,0),0)</f>
        <v>N/A</v>
      </c>
      <c r="Y5516" s="7" t="str">
        <f>IF(INDEX(Map!$C$2:$C$86,MATCH(D5516,Map!$A$2:$A$86,0),0)="","N/A",E5516*INDEX(Map!$C$2:$C$86,MATCH(D5516,Map!$A$2:$A$86,0),0))</f>
        <v>N/A</v>
      </c>
      <c r="Z5516" s="7" t="str">
        <f>IF(INDEX(Map!$D$2:$D$86,MATCH(D5516,Map!$A$2:$A$86,0),0)="","N/A",E5516*INDEX(Map!$D$2:$D$86,MATCH(D5516,Map!$A$2:$A$86,0),0))</f>
        <v>N/A</v>
      </c>
      <c r="AA5516" t="str">
        <f>INDEX(Map!$E$2:$E$86,MATCH(D5516,Map!$A$2:$A$86,0),0)</f>
        <v>Purchases</v>
      </c>
    </row>
    <row r="5517" spans="1:27" x14ac:dyDescent="0.25">
      <c r="A5517" s="1" t="s">
        <v>123</v>
      </c>
      <c r="B5517" s="1" t="s">
        <v>112</v>
      </c>
      <c r="C5517" s="1">
        <v>56</v>
      </c>
      <c r="D5517" s="1" t="s">
        <v>79</v>
      </c>
      <c r="E5517" s="1">
        <v>0.1</v>
      </c>
      <c r="F5517" s="1">
        <v>0</v>
      </c>
      <c r="G5517" s="1">
        <v>0.4</v>
      </c>
      <c r="H5517" s="1">
        <v>1</v>
      </c>
      <c r="I5517" s="1" t="s">
        <v>63</v>
      </c>
      <c r="J5517" s="1" t="s">
        <v>63</v>
      </c>
      <c r="K5517" s="1">
        <v>1</v>
      </c>
      <c r="L5517" s="1">
        <v>32.799999999999997</v>
      </c>
      <c r="M5517" s="1">
        <v>2</v>
      </c>
      <c r="N5517" s="1" t="s">
        <v>63</v>
      </c>
      <c r="O5517" s="1">
        <v>0</v>
      </c>
      <c r="P5517" s="1">
        <v>0</v>
      </c>
      <c r="Q5517" s="1">
        <v>0</v>
      </c>
      <c r="R5517" s="1">
        <v>39.47</v>
      </c>
      <c r="S5517" s="1">
        <v>39.47</v>
      </c>
      <c r="T5517" s="1">
        <v>2</v>
      </c>
      <c r="U5517" s="3" t="str">
        <f t="shared" si="86"/>
        <v>2017Plan</v>
      </c>
      <c r="V5517" s="2">
        <f>DATE(A5517,INDEX(Map!$H$1:$H$12,MATCH(B5517,Map!$G$1:$G$12,0),0),1)</f>
        <v>44348</v>
      </c>
      <c r="W5517" t="str">
        <f>IF(AND(V5517&gt;=Map!$K$2,V5517&lt;=Map!$L$2),"Base",IF(AND(V5517&gt;=Map!$K$3,V5517&lt;=Map!$L$3),"Fcst","N/A"))</f>
        <v>N/A</v>
      </c>
      <c r="X5517" t="str">
        <f>INDEX(Map!$B$2:$B$86,MATCH(D5517,Map!$A$2:$A$86,0),0)</f>
        <v>N/A</v>
      </c>
      <c r="Y5517" s="7" t="str">
        <f>IF(INDEX(Map!$C$2:$C$86,MATCH(D5517,Map!$A$2:$A$86,0),0)="","N/A",E5517*INDEX(Map!$C$2:$C$86,MATCH(D5517,Map!$A$2:$A$86,0),0))</f>
        <v>N/A</v>
      </c>
      <c r="Z5517" s="7" t="str">
        <f>IF(INDEX(Map!$D$2:$D$86,MATCH(D5517,Map!$A$2:$A$86,0),0)="","N/A",E5517*INDEX(Map!$D$2:$D$86,MATCH(D5517,Map!$A$2:$A$86,0),0))</f>
        <v>N/A</v>
      </c>
      <c r="AA5517" t="str">
        <f>INDEX(Map!$E$2:$E$86,MATCH(D5517,Map!$A$2:$A$86,0),0)</f>
        <v>Purchases</v>
      </c>
    </row>
    <row r="5518" spans="1:27" x14ac:dyDescent="0.25">
      <c r="A5518" s="1" t="s">
        <v>123</v>
      </c>
      <c r="B5518" s="1" t="s">
        <v>112</v>
      </c>
      <c r="C5518" s="1">
        <v>57</v>
      </c>
      <c r="D5518" s="1" t="s">
        <v>80</v>
      </c>
      <c r="E5518" s="1">
        <v>0.1</v>
      </c>
      <c r="F5518" s="1">
        <v>0</v>
      </c>
      <c r="G5518" s="1">
        <v>0.4</v>
      </c>
      <c r="H5518" s="1">
        <v>1</v>
      </c>
      <c r="I5518" s="1" t="s">
        <v>63</v>
      </c>
      <c r="J5518" s="1" t="s">
        <v>63</v>
      </c>
      <c r="K5518" s="1">
        <v>1</v>
      </c>
      <c r="L5518" s="1">
        <v>32.799999999999997</v>
      </c>
      <c r="M5518" s="1">
        <v>2</v>
      </c>
      <c r="N5518" s="1" t="s">
        <v>63</v>
      </c>
      <c r="O5518" s="1">
        <v>0</v>
      </c>
      <c r="P5518" s="1">
        <v>0</v>
      </c>
      <c r="Q5518" s="1">
        <v>0</v>
      </c>
      <c r="R5518" s="1">
        <v>39.47</v>
      </c>
      <c r="S5518" s="1">
        <v>39.47</v>
      </c>
      <c r="T5518" s="1">
        <v>2</v>
      </c>
      <c r="U5518" s="3" t="str">
        <f t="shared" si="86"/>
        <v>2017Plan</v>
      </c>
      <c r="V5518" s="2">
        <f>DATE(A5518,INDEX(Map!$H$1:$H$12,MATCH(B5518,Map!$G$1:$G$12,0),0),1)</f>
        <v>44348</v>
      </c>
      <c r="W5518" t="str">
        <f>IF(AND(V5518&gt;=Map!$K$2,V5518&lt;=Map!$L$2),"Base",IF(AND(V5518&gt;=Map!$K$3,V5518&lt;=Map!$L$3),"Fcst","N/A"))</f>
        <v>N/A</v>
      </c>
      <c r="X5518" t="str">
        <f>INDEX(Map!$B$2:$B$86,MATCH(D5518,Map!$A$2:$A$86,0),0)</f>
        <v>N/A</v>
      </c>
      <c r="Y5518" s="7" t="str">
        <f>IF(INDEX(Map!$C$2:$C$86,MATCH(D5518,Map!$A$2:$A$86,0),0)="","N/A",E5518*INDEX(Map!$C$2:$C$86,MATCH(D5518,Map!$A$2:$A$86,0),0))</f>
        <v>N/A</v>
      </c>
      <c r="Z5518" s="7" t="str">
        <f>IF(INDEX(Map!$D$2:$D$86,MATCH(D5518,Map!$A$2:$A$86,0),0)="","N/A",E5518*INDEX(Map!$D$2:$D$86,MATCH(D5518,Map!$A$2:$A$86,0),0))</f>
        <v>N/A</v>
      </c>
      <c r="AA5518" t="str">
        <f>INDEX(Map!$E$2:$E$86,MATCH(D5518,Map!$A$2:$A$86,0),0)</f>
        <v>Purchases</v>
      </c>
    </row>
    <row r="5519" spans="1:27" x14ac:dyDescent="0.25">
      <c r="A5519" s="1" t="s">
        <v>123</v>
      </c>
      <c r="B5519" s="1" t="s">
        <v>112</v>
      </c>
      <c r="C5519" s="1">
        <v>58</v>
      </c>
      <c r="D5519" s="1" t="s">
        <v>81</v>
      </c>
      <c r="E5519" s="1">
        <v>0</v>
      </c>
      <c r="F5519" s="1">
        <v>0</v>
      </c>
      <c r="G5519" s="1">
        <v>0</v>
      </c>
      <c r="H5519" s="1">
        <v>0</v>
      </c>
      <c r="I5519" s="1" t="s">
        <v>63</v>
      </c>
      <c r="J5519" s="1" t="s">
        <v>63</v>
      </c>
      <c r="K5519" s="1">
        <v>0</v>
      </c>
      <c r="L5519" s="1">
        <v>0</v>
      </c>
      <c r="M5519" s="1">
        <v>0</v>
      </c>
      <c r="N5519" s="1" t="s">
        <v>63</v>
      </c>
      <c r="O5519" s="1">
        <v>0</v>
      </c>
      <c r="P5519" s="1">
        <v>0</v>
      </c>
      <c r="Q5519" s="1">
        <v>0</v>
      </c>
      <c r="R5519" s="1">
        <v>0</v>
      </c>
      <c r="S5519" s="1">
        <v>0</v>
      </c>
      <c r="T5519" s="1">
        <v>0</v>
      </c>
      <c r="U5519" s="3" t="str">
        <f t="shared" si="86"/>
        <v>2017Plan</v>
      </c>
      <c r="V5519" s="2">
        <f>DATE(A5519,INDEX(Map!$H$1:$H$12,MATCH(B5519,Map!$G$1:$G$12,0),0),1)</f>
        <v>44348</v>
      </c>
      <c r="W5519" t="str">
        <f>IF(AND(V5519&gt;=Map!$K$2,V5519&lt;=Map!$L$2),"Base",IF(AND(V5519&gt;=Map!$K$3,V5519&lt;=Map!$L$3),"Fcst","N/A"))</f>
        <v>N/A</v>
      </c>
      <c r="X5519" t="str">
        <f>INDEX(Map!$B$2:$B$86,MATCH(D5519,Map!$A$2:$A$86,0),0)</f>
        <v>N/A</v>
      </c>
      <c r="Y5519" s="7" t="str">
        <f>IF(INDEX(Map!$C$2:$C$86,MATCH(D5519,Map!$A$2:$A$86,0),0)="","N/A",E5519*INDEX(Map!$C$2:$C$86,MATCH(D5519,Map!$A$2:$A$86,0),0))</f>
        <v>N/A</v>
      </c>
      <c r="Z5519" s="7" t="str">
        <f>IF(INDEX(Map!$D$2:$D$86,MATCH(D5519,Map!$A$2:$A$86,0),0)="","N/A",E5519*INDEX(Map!$D$2:$D$86,MATCH(D5519,Map!$A$2:$A$86,0),0))</f>
        <v>N/A</v>
      </c>
      <c r="AA5519" t="str">
        <f>INDEX(Map!$E$2:$E$86,MATCH(D5519,Map!$A$2:$A$86,0),0)</f>
        <v>Purchases</v>
      </c>
    </row>
    <row r="5520" spans="1:27" x14ac:dyDescent="0.25">
      <c r="A5520" s="1" t="s">
        <v>123</v>
      </c>
      <c r="B5520" s="1" t="s">
        <v>112</v>
      </c>
      <c r="C5520" s="1">
        <v>59</v>
      </c>
      <c r="D5520" s="1" t="s">
        <v>82</v>
      </c>
      <c r="E5520" s="1">
        <v>0</v>
      </c>
      <c r="F5520" s="1">
        <v>0</v>
      </c>
      <c r="G5520" s="1">
        <v>0</v>
      </c>
      <c r="H5520" s="1">
        <v>0</v>
      </c>
      <c r="I5520" s="1" t="s">
        <v>63</v>
      </c>
      <c r="J5520" s="1" t="s">
        <v>63</v>
      </c>
      <c r="K5520" s="1">
        <v>0</v>
      </c>
      <c r="L5520" s="1">
        <v>0</v>
      </c>
      <c r="M5520" s="1">
        <v>0</v>
      </c>
      <c r="N5520" s="1" t="s">
        <v>63</v>
      </c>
      <c r="O5520" s="1">
        <v>0</v>
      </c>
      <c r="P5520" s="1">
        <v>0</v>
      </c>
      <c r="Q5520" s="1">
        <v>0</v>
      </c>
      <c r="R5520" s="1">
        <v>0</v>
      </c>
      <c r="S5520" s="1">
        <v>0</v>
      </c>
      <c r="T5520" s="1">
        <v>0</v>
      </c>
      <c r="U5520" s="3" t="str">
        <f t="shared" si="86"/>
        <v>2017Plan</v>
      </c>
      <c r="V5520" s="2">
        <f>DATE(A5520,INDEX(Map!$H$1:$H$12,MATCH(B5520,Map!$G$1:$G$12,0),0),1)</f>
        <v>44348</v>
      </c>
      <c r="W5520" t="str">
        <f>IF(AND(V5520&gt;=Map!$K$2,V5520&lt;=Map!$L$2),"Base",IF(AND(V5520&gt;=Map!$K$3,V5520&lt;=Map!$L$3),"Fcst","N/A"))</f>
        <v>N/A</v>
      </c>
      <c r="X5520" t="str">
        <f>INDEX(Map!$B$2:$B$86,MATCH(D5520,Map!$A$2:$A$86,0),0)</f>
        <v>N/A</v>
      </c>
      <c r="Y5520" s="7" t="str">
        <f>IF(INDEX(Map!$C$2:$C$86,MATCH(D5520,Map!$A$2:$A$86,0),0)="","N/A",E5520*INDEX(Map!$C$2:$C$86,MATCH(D5520,Map!$A$2:$A$86,0),0))</f>
        <v>N/A</v>
      </c>
      <c r="Z5520" s="7" t="str">
        <f>IF(INDEX(Map!$D$2:$D$86,MATCH(D5520,Map!$A$2:$A$86,0),0)="","N/A",E5520*INDEX(Map!$D$2:$D$86,MATCH(D5520,Map!$A$2:$A$86,0),0))</f>
        <v>N/A</v>
      </c>
      <c r="AA5520" t="str">
        <f>INDEX(Map!$E$2:$E$86,MATCH(D5520,Map!$A$2:$A$86,0),0)</f>
        <v>Purchases</v>
      </c>
    </row>
    <row r="5521" spans="1:27" x14ac:dyDescent="0.25">
      <c r="A5521" s="1" t="s">
        <v>123</v>
      </c>
      <c r="B5521" s="1" t="s">
        <v>112</v>
      </c>
      <c r="C5521" s="1">
        <v>60</v>
      </c>
      <c r="D5521" s="1" t="s">
        <v>83</v>
      </c>
      <c r="E5521" s="1">
        <v>-7.3</v>
      </c>
      <c r="F5521" s="1">
        <v>0</v>
      </c>
      <c r="G5521" s="1">
        <v>5.2</v>
      </c>
      <c r="H5521" s="1">
        <v>38</v>
      </c>
      <c r="I5521" s="1" t="s">
        <v>63</v>
      </c>
      <c r="J5521" s="1" t="s">
        <v>63</v>
      </c>
      <c r="K5521" s="1">
        <v>222</v>
      </c>
      <c r="L5521" s="1">
        <v>41.3</v>
      </c>
      <c r="M5521" s="1">
        <v>-301</v>
      </c>
      <c r="N5521" s="1" t="s">
        <v>63</v>
      </c>
      <c r="O5521" s="1">
        <v>0</v>
      </c>
      <c r="P5521" s="1">
        <v>0</v>
      </c>
      <c r="Q5521" s="1">
        <v>77</v>
      </c>
      <c r="R5521" s="1">
        <v>30.77</v>
      </c>
      <c r="S5521" s="1">
        <v>30.77</v>
      </c>
      <c r="T5521" s="1">
        <v>-224</v>
      </c>
      <c r="U5521" s="3" t="str">
        <f t="shared" si="86"/>
        <v>2017Plan</v>
      </c>
      <c r="V5521" s="2">
        <f>DATE(A5521,INDEX(Map!$H$1:$H$12,MATCH(B5521,Map!$G$1:$G$12,0),0),1)</f>
        <v>44348</v>
      </c>
      <c r="W5521" t="str">
        <f>IF(AND(V5521&gt;=Map!$K$2,V5521&lt;=Map!$L$2),"Base",IF(AND(V5521&gt;=Map!$K$3,V5521&lt;=Map!$L$3),"Fcst","N/A"))</f>
        <v>N/A</v>
      </c>
      <c r="X5521" t="str">
        <f>INDEX(Map!$B$2:$B$86,MATCH(D5521,Map!$A$2:$A$86,0),0)</f>
        <v>N/A</v>
      </c>
      <c r="Y5521" s="7" t="str">
        <f>IF(INDEX(Map!$C$2:$C$86,MATCH(D5521,Map!$A$2:$A$86,0),0)="","N/A",E5521*INDEX(Map!$C$2:$C$86,MATCH(D5521,Map!$A$2:$A$86,0),0))</f>
        <v>N/A</v>
      </c>
      <c r="Z5521" s="7" t="str">
        <f>IF(INDEX(Map!$D$2:$D$86,MATCH(D5521,Map!$A$2:$A$86,0),0)="","N/A",E5521*INDEX(Map!$D$2:$D$86,MATCH(D5521,Map!$A$2:$A$86,0),0))</f>
        <v>N/A</v>
      </c>
      <c r="AA5521" t="str">
        <f>INDEX(Map!$E$2:$E$86,MATCH(D5521,Map!$A$2:$A$86,0),0)</f>
        <v>Sales</v>
      </c>
    </row>
    <row r="5522" spans="1:27" x14ac:dyDescent="0.25">
      <c r="A5522" s="1" t="s">
        <v>123</v>
      </c>
      <c r="B5522" s="1" t="s">
        <v>112</v>
      </c>
      <c r="C5522" s="1">
        <v>61</v>
      </c>
      <c r="D5522" s="1" t="s">
        <v>84</v>
      </c>
      <c r="E5522" s="1">
        <v>-5.5</v>
      </c>
      <c r="F5522" s="1">
        <v>0</v>
      </c>
      <c r="G5522" s="1">
        <v>23.1</v>
      </c>
      <c r="H5522" s="1">
        <v>30</v>
      </c>
      <c r="I5522" s="1" t="s">
        <v>63</v>
      </c>
      <c r="J5522" s="1" t="s">
        <v>63</v>
      </c>
      <c r="K5522" s="1">
        <v>240</v>
      </c>
      <c r="L5522" s="1">
        <v>36.5</v>
      </c>
      <c r="M5522" s="1">
        <v>-203</v>
      </c>
      <c r="N5522" s="1" t="s">
        <v>63</v>
      </c>
      <c r="O5522" s="1">
        <v>0</v>
      </c>
      <c r="P5522" s="1">
        <v>0</v>
      </c>
      <c r="Q5522" s="1">
        <v>54</v>
      </c>
      <c r="R5522" s="1">
        <v>26.76</v>
      </c>
      <c r="S5522" s="1">
        <v>26.76</v>
      </c>
      <c r="T5522" s="1">
        <v>-149</v>
      </c>
      <c r="U5522" s="3" t="str">
        <f t="shared" si="86"/>
        <v>2017Plan</v>
      </c>
      <c r="V5522" s="2">
        <f>DATE(A5522,INDEX(Map!$H$1:$H$12,MATCH(B5522,Map!$G$1:$G$12,0),0),1)</f>
        <v>44348</v>
      </c>
      <c r="W5522" t="str">
        <f>IF(AND(V5522&gt;=Map!$K$2,V5522&lt;=Map!$L$2),"Base",IF(AND(V5522&gt;=Map!$K$3,V5522&lt;=Map!$L$3),"Fcst","N/A"))</f>
        <v>N/A</v>
      </c>
      <c r="X5522" t="str">
        <f>INDEX(Map!$B$2:$B$86,MATCH(D5522,Map!$A$2:$A$86,0),0)</f>
        <v>N/A</v>
      </c>
      <c r="Y5522" s="7" t="str">
        <f>IF(INDEX(Map!$C$2:$C$86,MATCH(D5522,Map!$A$2:$A$86,0),0)="","N/A",E5522*INDEX(Map!$C$2:$C$86,MATCH(D5522,Map!$A$2:$A$86,0),0))</f>
        <v>N/A</v>
      </c>
      <c r="Z5522" s="7" t="str">
        <f>IF(INDEX(Map!$D$2:$D$86,MATCH(D5522,Map!$A$2:$A$86,0),0)="","N/A",E5522*INDEX(Map!$D$2:$D$86,MATCH(D5522,Map!$A$2:$A$86,0),0))</f>
        <v>N/A</v>
      </c>
      <c r="AA5522" t="str">
        <f>INDEX(Map!$E$2:$E$86,MATCH(D5522,Map!$A$2:$A$86,0),0)</f>
        <v>Sales</v>
      </c>
    </row>
    <row r="5523" spans="1:27" x14ac:dyDescent="0.25">
      <c r="A5523" s="1" t="s">
        <v>123</v>
      </c>
      <c r="B5523" s="1" t="s">
        <v>112</v>
      </c>
      <c r="C5523" s="1">
        <v>62</v>
      </c>
      <c r="D5523" s="1" t="s">
        <v>85</v>
      </c>
      <c r="E5523" s="1">
        <v>-7.9</v>
      </c>
      <c r="F5523" s="1">
        <v>0</v>
      </c>
      <c r="G5523" s="1">
        <v>35.200000000000003</v>
      </c>
      <c r="H5523" s="1">
        <v>4</v>
      </c>
      <c r="I5523" s="1" t="s">
        <v>63</v>
      </c>
      <c r="J5523" s="1" t="s">
        <v>63</v>
      </c>
      <c r="K5523" s="1">
        <v>64</v>
      </c>
      <c r="L5523" s="1">
        <v>43.1</v>
      </c>
      <c r="M5523" s="1">
        <v>-340</v>
      </c>
      <c r="N5523" s="1" t="s">
        <v>63</v>
      </c>
      <c r="O5523" s="1">
        <v>0</v>
      </c>
      <c r="P5523" s="1">
        <v>0</v>
      </c>
      <c r="Q5523" s="1">
        <v>74</v>
      </c>
      <c r="R5523" s="1">
        <v>33.69</v>
      </c>
      <c r="S5523" s="1">
        <v>33.69</v>
      </c>
      <c r="T5523" s="1">
        <v>-266</v>
      </c>
      <c r="U5523" s="3" t="str">
        <f t="shared" si="86"/>
        <v>2017Plan</v>
      </c>
      <c r="V5523" s="2">
        <f>DATE(A5523,INDEX(Map!$H$1:$H$12,MATCH(B5523,Map!$G$1:$G$12,0),0),1)</f>
        <v>44348</v>
      </c>
      <c r="W5523" t="str">
        <f>IF(AND(V5523&gt;=Map!$K$2,V5523&lt;=Map!$L$2),"Base",IF(AND(V5523&gt;=Map!$K$3,V5523&lt;=Map!$L$3),"Fcst","N/A"))</f>
        <v>N/A</v>
      </c>
      <c r="X5523" t="str">
        <f>INDEX(Map!$B$2:$B$86,MATCH(D5523,Map!$A$2:$A$86,0),0)</f>
        <v>N/A</v>
      </c>
      <c r="Y5523" s="7" t="str">
        <f>IF(INDEX(Map!$C$2:$C$86,MATCH(D5523,Map!$A$2:$A$86,0),0)="","N/A",E5523*INDEX(Map!$C$2:$C$86,MATCH(D5523,Map!$A$2:$A$86,0),0))</f>
        <v>N/A</v>
      </c>
      <c r="Z5523" s="7" t="str">
        <f>IF(INDEX(Map!$D$2:$D$86,MATCH(D5523,Map!$A$2:$A$86,0),0)="","N/A",E5523*INDEX(Map!$D$2:$D$86,MATCH(D5523,Map!$A$2:$A$86,0),0))</f>
        <v>N/A</v>
      </c>
      <c r="AA5523" t="str">
        <f>INDEX(Map!$E$2:$E$86,MATCH(D5523,Map!$A$2:$A$86,0),0)</f>
        <v>Sales</v>
      </c>
    </row>
    <row r="5524" spans="1:27" x14ac:dyDescent="0.25">
      <c r="A5524" s="1" t="s">
        <v>123</v>
      </c>
      <c r="B5524" s="1" t="s">
        <v>112</v>
      </c>
      <c r="C5524" s="1">
        <v>63</v>
      </c>
      <c r="D5524" s="1" t="s">
        <v>86</v>
      </c>
      <c r="E5524" s="1">
        <v>-4.9000000000000004</v>
      </c>
      <c r="F5524" s="1">
        <v>0</v>
      </c>
      <c r="G5524" s="1">
        <v>22</v>
      </c>
      <c r="H5524" s="1">
        <v>5</v>
      </c>
      <c r="I5524" s="1" t="s">
        <v>63</v>
      </c>
      <c r="J5524" s="1" t="s">
        <v>63</v>
      </c>
      <c r="K5524" s="1">
        <v>48</v>
      </c>
      <c r="L5524" s="1">
        <v>40.299999999999997</v>
      </c>
      <c r="M5524" s="1">
        <v>-198</v>
      </c>
      <c r="N5524" s="1" t="s">
        <v>63</v>
      </c>
      <c r="O5524" s="1">
        <v>0</v>
      </c>
      <c r="P5524" s="1">
        <v>0</v>
      </c>
      <c r="Q5524" s="1">
        <v>45</v>
      </c>
      <c r="R5524" s="1">
        <v>31.15</v>
      </c>
      <c r="S5524" s="1">
        <v>31.15</v>
      </c>
      <c r="T5524" s="1">
        <v>-153</v>
      </c>
      <c r="U5524" s="3" t="str">
        <f t="shared" si="86"/>
        <v>2017Plan</v>
      </c>
      <c r="V5524" s="2">
        <f>DATE(A5524,INDEX(Map!$H$1:$H$12,MATCH(B5524,Map!$G$1:$G$12,0),0),1)</f>
        <v>44348</v>
      </c>
      <c r="W5524" t="str">
        <f>IF(AND(V5524&gt;=Map!$K$2,V5524&lt;=Map!$L$2),"Base",IF(AND(V5524&gt;=Map!$K$3,V5524&lt;=Map!$L$3),"Fcst","N/A"))</f>
        <v>N/A</v>
      </c>
      <c r="X5524" t="str">
        <f>INDEX(Map!$B$2:$B$86,MATCH(D5524,Map!$A$2:$A$86,0),0)</f>
        <v>N/A</v>
      </c>
      <c r="Y5524" s="7" t="str">
        <f>IF(INDEX(Map!$C$2:$C$86,MATCH(D5524,Map!$A$2:$A$86,0),0)="","N/A",E5524*INDEX(Map!$C$2:$C$86,MATCH(D5524,Map!$A$2:$A$86,0),0))</f>
        <v>N/A</v>
      </c>
      <c r="Z5524" s="7" t="str">
        <f>IF(INDEX(Map!$D$2:$D$86,MATCH(D5524,Map!$A$2:$A$86,0),0)="","N/A",E5524*INDEX(Map!$D$2:$D$86,MATCH(D5524,Map!$A$2:$A$86,0),0))</f>
        <v>N/A</v>
      </c>
      <c r="AA5524" t="str">
        <f>INDEX(Map!$E$2:$E$86,MATCH(D5524,Map!$A$2:$A$86,0),0)</f>
        <v>Sales</v>
      </c>
    </row>
    <row r="5525" spans="1:27" x14ac:dyDescent="0.25">
      <c r="A5525" s="1" t="s">
        <v>123</v>
      </c>
      <c r="B5525" s="1" t="s">
        <v>112</v>
      </c>
      <c r="C5525" s="1">
        <v>64</v>
      </c>
      <c r="D5525" s="1" t="s">
        <v>87</v>
      </c>
      <c r="E5525" s="1">
        <v>0</v>
      </c>
      <c r="F5525" s="1">
        <v>0</v>
      </c>
      <c r="G5525" s="1">
        <v>0</v>
      </c>
      <c r="H5525" s="1">
        <v>0</v>
      </c>
      <c r="I5525" s="1" t="s">
        <v>63</v>
      </c>
      <c r="J5525" s="1" t="s">
        <v>63</v>
      </c>
      <c r="K5525" s="1">
        <v>0</v>
      </c>
      <c r="L5525" s="1">
        <v>0</v>
      </c>
      <c r="M5525" s="1">
        <v>0</v>
      </c>
      <c r="N5525" s="1" t="s">
        <v>63</v>
      </c>
      <c r="O5525" s="1">
        <v>0</v>
      </c>
      <c r="P5525" s="1">
        <v>0</v>
      </c>
      <c r="Q5525" s="1">
        <v>0</v>
      </c>
      <c r="R5525" s="1">
        <v>0</v>
      </c>
      <c r="S5525" s="1">
        <v>0</v>
      </c>
      <c r="T5525" s="1">
        <v>0</v>
      </c>
      <c r="U5525" s="3" t="str">
        <f t="shared" si="86"/>
        <v>2017Plan</v>
      </c>
      <c r="V5525" s="2">
        <f>DATE(A5525,INDEX(Map!$H$1:$H$12,MATCH(B5525,Map!$G$1:$G$12,0),0),1)</f>
        <v>44348</v>
      </c>
      <c r="W5525" t="str">
        <f>IF(AND(V5525&gt;=Map!$K$2,V5525&lt;=Map!$L$2),"Base",IF(AND(V5525&gt;=Map!$K$3,V5525&lt;=Map!$L$3),"Fcst","N/A"))</f>
        <v>N/A</v>
      </c>
      <c r="X5525" t="str">
        <f>INDEX(Map!$B$2:$B$86,MATCH(D5525,Map!$A$2:$A$86,0),0)</f>
        <v>N/A</v>
      </c>
      <c r="Y5525" s="7" t="str">
        <f>IF(INDEX(Map!$C$2:$C$86,MATCH(D5525,Map!$A$2:$A$86,0),0)="","N/A",E5525*INDEX(Map!$C$2:$C$86,MATCH(D5525,Map!$A$2:$A$86,0),0))</f>
        <v>N/A</v>
      </c>
      <c r="Z5525" s="7" t="str">
        <f>IF(INDEX(Map!$D$2:$D$86,MATCH(D5525,Map!$A$2:$A$86,0),0)="","N/A",E5525*INDEX(Map!$D$2:$D$86,MATCH(D5525,Map!$A$2:$A$86,0),0))</f>
        <v>N/A</v>
      </c>
      <c r="AA5525" t="str">
        <f>INDEX(Map!$E$2:$E$86,MATCH(D5525,Map!$A$2:$A$86,0),0)</f>
        <v>Sales</v>
      </c>
    </row>
    <row r="5526" spans="1:27" x14ac:dyDescent="0.25">
      <c r="A5526" s="1" t="s">
        <v>123</v>
      </c>
      <c r="B5526" s="1" t="s">
        <v>112</v>
      </c>
      <c r="C5526" s="1">
        <v>65</v>
      </c>
      <c r="D5526" s="1" t="s">
        <v>88</v>
      </c>
      <c r="E5526" s="1">
        <v>0</v>
      </c>
      <c r="F5526" s="1">
        <v>0</v>
      </c>
      <c r="G5526" s="1">
        <v>0</v>
      </c>
      <c r="H5526" s="1">
        <v>0</v>
      </c>
      <c r="I5526" s="1" t="s">
        <v>63</v>
      </c>
      <c r="J5526" s="1" t="s">
        <v>63</v>
      </c>
      <c r="K5526" s="1">
        <v>0</v>
      </c>
      <c r="L5526" s="1">
        <v>0</v>
      </c>
      <c r="M5526" s="1">
        <v>0</v>
      </c>
      <c r="N5526" s="1" t="s">
        <v>63</v>
      </c>
      <c r="O5526" s="1">
        <v>0</v>
      </c>
      <c r="P5526" s="1">
        <v>0</v>
      </c>
      <c r="Q5526" s="1">
        <v>0</v>
      </c>
      <c r="R5526" s="1">
        <v>0</v>
      </c>
      <c r="S5526" s="1">
        <v>0</v>
      </c>
      <c r="T5526" s="1">
        <v>0</v>
      </c>
      <c r="U5526" s="3" t="str">
        <f t="shared" si="86"/>
        <v>2017Plan</v>
      </c>
      <c r="V5526" s="2">
        <f>DATE(A5526,INDEX(Map!$H$1:$H$12,MATCH(B5526,Map!$G$1:$G$12,0),0),1)</f>
        <v>44348</v>
      </c>
      <c r="W5526" t="str">
        <f>IF(AND(V5526&gt;=Map!$K$2,V5526&lt;=Map!$L$2),"Base",IF(AND(V5526&gt;=Map!$K$3,V5526&lt;=Map!$L$3),"Fcst","N/A"))</f>
        <v>N/A</v>
      </c>
      <c r="X5526" t="str">
        <f>INDEX(Map!$B$2:$B$86,MATCH(D5526,Map!$A$2:$A$86,0),0)</f>
        <v>N/A</v>
      </c>
      <c r="Y5526" s="7" t="str">
        <f>IF(INDEX(Map!$C$2:$C$86,MATCH(D5526,Map!$A$2:$A$86,0),0)="","N/A",E5526*INDEX(Map!$C$2:$C$86,MATCH(D5526,Map!$A$2:$A$86,0),0))</f>
        <v>N/A</v>
      </c>
      <c r="Z5526" s="7" t="str">
        <f>IF(INDEX(Map!$D$2:$D$86,MATCH(D5526,Map!$A$2:$A$86,0),0)="","N/A",E5526*INDEX(Map!$D$2:$D$86,MATCH(D5526,Map!$A$2:$A$86,0),0))</f>
        <v>N/A</v>
      </c>
      <c r="AA5526" t="str">
        <f>INDEX(Map!$E$2:$E$86,MATCH(D5526,Map!$A$2:$A$86,0),0)</f>
        <v>Sales</v>
      </c>
    </row>
    <row r="5527" spans="1:27" x14ac:dyDescent="0.25">
      <c r="A5527" s="1" t="s">
        <v>123</v>
      </c>
      <c r="B5527" s="1" t="s">
        <v>112</v>
      </c>
      <c r="C5527" s="1">
        <v>66</v>
      </c>
      <c r="D5527" s="1" t="s">
        <v>89</v>
      </c>
      <c r="E5527" s="1">
        <v>0</v>
      </c>
      <c r="F5527" s="1">
        <v>0</v>
      </c>
      <c r="G5527" s="1">
        <v>0</v>
      </c>
      <c r="H5527" s="1">
        <v>0</v>
      </c>
      <c r="I5527" s="1" t="s">
        <v>63</v>
      </c>
      <c r="J5527" s="1" t="s">
        <v>63</v>
      </c>
      <c r="K5527" s="1">
        <v>0</v>
      </c>
      <c r="L5527" s="1">
        <v>0</v>
      </c>
      <c r="M5527" s="1">
        <v>0</v>
      </c>
      <c r="N5527" s="1" t="s">
        <v>63</v>
      </c>
      <c r="O5527" s="1">
        <v>0</v>
      </c>
      <c r="P5527" s="1">
        <v>0</v>
      </c>
      <c r="Q5527" s="1">
        <v>0</v>
      </c>
      <c r="R5527" s="1">
        <v>0</v>
      </c>
      <c r="S5527" s="1">
        <v>0</v>
      </c>
      <c r="T5527" s="1">
        <v>0</v>
      </c>
      <c r="U5527" s="3" t="str">
        <f t="shared" si="86"/>
        <v>2017Plan</v>
      </c>
      <c r="V5527" s="2">
        <f>DATE(A5527,INDEX(Map!$H$1:$H$12,MATCH(B5527,Map!$G$1:$G$12,0),0),1)</f>
        <v>44348</v>
      </c>
      <c r="W5527" t="str">
        <f>IF(AND(V5527&gt;=Map!$K$2,V5527&lt;=Map!$L$2),"Base",IF(AND(V5527&gt;=Map!$K$3,V5527&lt;=Map!$L$3),"Fcst","N/A"))</f>
        <v>N/A</v>
      </c>
      <c r="X5527" t="str">
        <f>INDEX(Map!$B$2:$B$86,MATCH(D5527,Map!$A$2:$A$86,0),0)</f>
        <v>N/A</v>
      </c>
      <c r="Y5527" s="7" t="str">
        <f>IF(INDEX(Map!$C$2:$C$86,MATCH(D5527,Map!$A$2:$A$86,0),0)="","N/A",E5527*INDEX(Map!$C$2:$C$86,MATCH(D5527,Map!$A$2:$A$86,0),0))</f>
        <v>N/A</v>
      </c>
      <c r="Z5527" s="7" t="str">
        <f>IF(INDEX(Map!$D$2:$D$86,MATCH(D5527,Map!$A$2:$A$86,0),0)="","N/A",E5527*INDEX(Map!$D$2:$D$86,MATCH(D5527,Map!$A$2:$A$86,0),0))</f>
        <v>N/A</v>
      </c>
      <c r="AA5527" t="str">
        <f>INDEX(Map!$E$2:$E$86,MATCH(D5527,Map!$A$2:$A$86,0),0)</f>
        <v>Sales</v>
      </c>
    </row>
    <row r="5528" spans="1:27" x14ac:dyDescent="0.25">
      <c r="A5528" s="1" t="s">
        <v>123</v>
      </c>
      <c r="B5528" s="1" t="s">
        <v>112</v>
      </c>
      <c r="C5528" s="1">
        <v>67</v>
      </c>
      <c r="D5528" s="1" t="s">
        <v>90</v>
      </c>
      <c r="E5528" s="1">
        <v>0</v>
      </c>
      <c r="F5528" s="1">
        <v>0</v>
      </c>
      <c r="G5528" s="1">
        <v>0</v>
      </c>
      <c r="H5528" s="1">
        <v>0</v>
      </c>
      <c r="I5528" s="1" t="s">
        <v>63</v>
      </c>
      <c r="J5528" s="1" t="s">
        <v>63</v>
      </c>
      <c r="K5528" s="1">
        <v>0</v>
      </c>
      <c r="L5528" s="1">
        <v>0</v>
      </c>
      <c r="M5528" s="1">
        <v>0</v>
      </c>
      <c r="N5528" s="1" t="s">
        <v>63</v>
      </c>
      <c r="O5528" s="1">
        <v>0</v>
      </c>
      <c r="P5528" s="1">
        <v>0</v>
      </c>
      <c r="Q5528" s="1">
        <v>0</v>
      </c>
      <c r="R5528" s="1">
        <v>0</v>
      </c>
      <c r="S5528" s="1">
        <v>0</v>
      </c>
      <c r="T5528" s="1">
        <v>0</v>
      </c>
      <c r="U5528" s="3" t="str">
        <f t="shared" si="86"/>
        <v>2017Plan</v>
      </c>
      <c r="V5528" s="2">
        <f>DATE(A5528,INDEX(Map!$H$1:$H$12,MATCH(B5528,Map!$G$1:$G$12,0),0),1)</f>
        <v>44348</v>
      </c>
      <c r="W5528" t="str">
        <f>IF(AND(V5528&gt;=Map!$K$2,V5528&lt;=Map!$L$2),"Base",IF(AND(V5528&gt;=Map!$K$3,V5528&lt;=Map!$L$3),"Fcst","N/A"))</f>
        <v>N/A</v>
      </c>
      <c r="X5528" t="str">
        <f>INDEX(Map!$B$2:$B$86,MATCH(D5528,Map!$A$2:$A$86,0),0)</f>
        <v>N/A</v>
      </c>
      <c r="Y5528" s="7" t="str">
        <f>IF(INDEX(Map!$C$2:$C$86,MATCH(D5528,Map!$A$2:$A$86,0),0)="","N/A",E5528*INDEX(Map!$C$2:$C$86,MATCH(D5528,Map!$A$2:$A$86,0),0))</f>
        <v>N/A</v>
      </c>
      <c r="Z5528" s="7" t="str">
        <f>IF(INDEX(Map!$D$2:$D$86,MATCH(D5528,Map!$A$2:$A$86,0),0)="","N/A",E5528*INDEX(Map!$D$2:$D$86,MATCH(D5528,Map!$A$2:$A$86,0),0))</f>
        <v>N/A</v>
      </c>
      <c r="AA5528" t="str">
        <f>INDEX(Map!$E$2:$E$86,MATCH(D5528,Map!$A$2:$A$86,0),0)</f>
        <v>Sales</v>
      </c>
    </row>
    <row r="5529" spans="1:27" x14ac:dyDescent="0.25">
      <c r="A5529" s="1" t="s">
        <v>123</v>
      </c>
      <c r="B5529" s="1" t="s">
        <v>112</v>
      </c>
      <c r="C5529" s="1">
        <v>68</v>
      </c>
      <c r="D5529" s="1" t="s">
        <v>91</v>
      </c>
      <c r="E5529" s="1">
        <v>0</v>
      </c>
      <c r="F5529" s="1">
        <v>0</v>
      </c>
      <c r="G5529" s="1">
        <v>0</v>
      </c>
      <c r="H5529" s="1">
        <v>0</v>
      </c>
      <c r="I5529" s="1" t="s">
        <v>63</v>
      </c>
      <c r="J5529" s="1" t="s">
        <v>63</v>
      </c>
      <c r="K5529" s="1">
        <v>0</v>
      </c>
      <c r="L5529" s="1">
        <v>0</v>
      </c>
      <c r="M5529" s="1">
        <v>0</v>
      </c>
      <c r="N5529" s="1" t="s">
        <v>63</v>
      </c>
      <c r="O5529" s="1">
        <v>0</v>
      </c>
      <c r="P5529" s="1">
        <v>0</v>
      </c>
      <c r="Q5529" s="1">
        <v>0</v>
      </c>
      <c r="R5529" s="1">
        <v>0</v>
      </c>
      <c r="S5529" s="1">
        <v>0</v>
      </c>
      <c r="T5529" s="1">
        <v>0</v>
      </c>
      <c r="U5529" s="3" t="str">
        <f t="shared" si="86"/>
        <v>2017Plan</v>
      </c>
      <c r="V5529" s="2">
        <f>DATE(A5529,INDEX(Map!$H$1:$H$12,MATCH(B5529,Map!$G$1:$G$12,0),0),1)</f>
        <v>44348</v>
      </c>
      <c r="W5529" t="str">
        <f>IF(AND(V5529&gt;=Map!$K$2,V5529&lt;=Map!$L$2),"Base",IF(AND(V5529&gt;=Map!$K$3,V5529&lt;=Map!$L$3),"Fcst","N/A"))</f>
        <v>N/A</v>
      </c>
      <c r="X5529" t="str">
        <f>INDEX(Map!$B$2:$B$86,MATCH(D5529,Map!$A$2:$A$86,0),0)</f>
        <v>N/A</v>
      </c>
      <c r="Y5529" s="7" t="str">
        <f>IF(INDEX(Map!$C$2:$C$86,MATCH(D5529,Map!$A$2:$A$86,0),0)="","N/A",E5529*INDEX(Map!$C$2:$C$86,MATCH(D5529,Map!$A$2:$A$86,0),0))</f>
        <v>N/A</v>
      </c>
      <c r="Z5529" s="7" t="str">
        <f>IF(INDEX(Map!$D$2:$D$86,MATCH(D5529,Map!$A$2:$A$86,0),0)="","N/A",E5529*INDEX(Map!$D$2:$D$86,MATCH(D5529,Map!$A$2:$A$86,0),0))</f>
        <v>N/A</v>
      </c>
      <c r="AA5529" t="str">
        <f>INDEX(Map!$E$2:$E$86,MATCH(D5529,Map!$A$2:$A$86,0),0)</f>
        <v>CSR</v>
      </c>
    </row>
    <row r="5530" spans="1:27" x14ac:dyDescent="0.25">
      <c r="A5530" s="1" t="s">
        <v>123</v>
      </c>
      <c r="B5530" s="1" t="s">
        <v>112</v>
      </c>
      <c r="C5530" s="1">
        <v>69</v>
      </c>
      <c r="D5530" s="1" t="s">
        <v>92</v>
      </c>
      <c r="E5530" s="1">
        <v>0</v>
      </c>
      <c r="F5530" s="1">
        <v>0</v>
      </c>
      <c r="G5530" s="1">
        <v>0</v>
      </c>
      <c r="H5530" s="1">
        <v>0</v>
      </c>
      <c r="I5530" s="1" t="s">
        <v>63</v>
      </c>
      <c r="J5530" s="1" t="s">
        <v>63</v>
      </c>
      <c r="K5530" s="1">
        <v>0</v>
      </c>
      <c r="L5530" s="1">
        <v>0</v>
      </c>
      <c r="M5530" s="1">
        <v>0</v>
      </c>
      <c r="N5530" s="1" t="s">
        <v>63</v>
      </c>
      <c r="O5530" s="1">
        <v>0</v>
      </c>
      <c r="P5530" s="1">
        <v>0</v>
      </c>
      <c r="Q5530" s="1">
        <v>0</v>
      </c>
      <c r="R5530" s="1">
        <v>0</v>
      </c>
      <c r="S5530" s="1">
        <v>0</v>
      </c>
      <c r="T5530" s="1">
        <v>0</v>
      </c>
      <c r="U5530" s="3" t="str">
        <f t="shared" si="86"/>
        <v>2017Plan</v>
      </c>
      <c r="V5530" s="2">
        <f>DATE(A5530,INDEX(Map!$H$1:$H$12,MATCH(B5530,Map!$G$1:$G$12,0),0),1)</f>
        <v>44348</v>
      </c>
      <c r="W5530" t="str">
        <f>IF(AND(V5530&gt;=Map!$K$2,V5530&lt;=Map!$L$2),"Base",IF(AND(V5530&gt;=Map!$K$3,V5530&lt;=Map!$L$3),"Fcst","N/A"))</f>
        <v>N/A</v>
      </c>
      <c r="X5530" t="str">
        <f>INDEX(Map!$B$2:$B$86,MATCH(D5530,Map!$A$2:$A$86,0),0)</f>
        <v>N/A</v>
      </c>
      <c r="Y5530" s="7" t="str">
        <f>IF(INDEX(Map!$C$2:$C$86,MATCH(D5530,Map!$A$2:$A$86,0),0)="","N/A",E5530*INDEX(Map!$C$2:$C$86,MATCH(D5530,Map!$A$2:$A$86,0),0))</f>
        <v>N/A</v>
      </c>
      <c r="Z5530" s="7" t="str">
        <f>IF(INDEX(Map!$D$2:$D$86,MATCH(D5530,Map!$A$2:$A$86,0),0)="","N/A",E5530*INDEX(Map!$D$2:$D$86,MATCH(D5530,Map!$A$2:$A$86,0),0))</f>
        <v>N/A</v>
      </c>
      <c r="AA5530" t="str">
        <f>INDEX(Map!$E$2:$E$86,MATCH(D5530,Map!$A$2:$A$86,0),0)</f>
        <v>CSR</v>
      </c>
    </row>
    <row r="5531" spans="1:27" x14ac:dyDescent="0.25">
      <c r="A5531" s="1" t="s">
        <v>123</v>
      </c>
      <c r="B5531" s="1" t="s">
        <v>112</v>
      </c>
      <c r="C5531" s="1">
        <v>70</v>
      </c>
      <c r="D5531" s="1" t="s">
        <v>93</v>
      </c>
      <c r="E5531" s="1">
        <v>0</v>
      </c>
      <c r="F5531" s="1">
        <v>0</v>
      </c>
      <c r="G5531" s="1">
        <v>0</v>
      </c>
      <c r="H5531" s="1">
        <v>0</v>
      </c>
      <c r="I5531" s="1" t="s">
        <v>63</v>
      </c>
      <c r="J5531" s="1" t="s">
        <v>63</v>
      </c>
      <c r="K5531" s="1">
        <v>0</v>
      </c>
      <c r="L5531" s="1">
        <v>0</v>
      </c>
      <c r="M5531" s="1">
        <v>0</v>
      </c>
      <c r="N5531" s="1" t="s">
        <v>63</v>
      </c>
      <c r="O5531" s="1">
        <v>0</v>
      </c>
      <c r="P5531" s="1">
        <v>0</v>
      </c>
      <c r="Q5531" s="1">
        <v>0</v>
      </c>
      <c r="R5531" s="1">
        <v>0</v>
      </c>
      <c r="S5531" s="1">
        <v>0</v>
      </c>
      <c r="T5531" s="1">
        <v>0</v>
      </c>
      <c r="U5531" s="3" t="str">
        <f t="shared" si="86"/>
        <v>2017Plan</v>
      </c>
      <c r="V5531" s="2">
        <f>DATE(A5531,INDEX(Map!$H$1:$H$12,MATCH(B5531,Map!$G$1:$G$12,0),0),1)</f>
        <v>44348</v>
      </c>
      <c r="W5531" t="str">
        <f>IF(AND(V5531&gt;=Map!$K$2,V5531&lt;=Map!$L$2),"Base",IF(AND(V5531&gt;=Map!$K$3,V5531&lt;=Map!$L$3),"Fcst","N/A"))</f>
        <v>N/A</v>
      </c>
      <c r="X5531" t="str">
        <f>INDEX(Map!$B$2:$B$86,MATCH(D5531,Map!$A$2:$A$86,0),0)</f>
        <v>N/A</v>
      </c>
      <c r="Y5531" s="7" t="str">
        <f>IF(INDEX(Map!$C$2:$C$86,MATCH(D5531,Map!$A$2:$A$86,0),0)="","N/A",E5531*INDEX(Map!$C$2:$C$86,MATCH(D5531,Map!$A$2:$A$86,0),0))</f>
        <v>N/A</v>
      </c>
      <c r="Z5531" s="7" t="str">
        <f>IF(INDEX(Map!$D$2:$D$86,MATCH(D5531,Map!$A$2:$A$86,0),0)="","N/A",E5531*INDEX(Map!$D$2:$D$86,MATCH(D5531,Map!$A$2:$A$86,0),0))</f>
        <v>N/A</v>
      </c>
      <c r="AA5531" t="str">
        <f>INDEX(Map!$E$2:$E$86,MATCH(D5531,Map!$A$2:$A$86,0),0)</f>
        <v>CSR</v>
      </c>
    </row>
    <row r="5532" spans="1:27" x14ac:dyDescent="0.25">
      <c r="A5532" s="1" t="s">
        <v>123</v>
      </c>
      <c r="B5532" s="1" t="s">
        <v>112</v>
      </c>
      <c r="C5532" s="1">
        <v>71</v>
      </c>
      <c r="D5532" s="1" t="s">
        <v>94</v>
      </c>
      <c r="E5532" s="1">
        <v>0</v>
      </c>
      <c r="F5532" s="1">
        <v>0</v>
      </c>
      <c r="G5532" s="1">
        <v>0</v>
      </c>
      <c r="H5532" s="1">
        <v>0</v>
      </c>
      <c r="I5532" s="1" t="s">
        <v>63</v>
      </c>
      <c r="J5532" s="1" t="s">
        <v>63</v>
      </c>
      <c r="K5532" s="1">
        <v>0</v>
      </c>
      <c r="L5532" s="1">
        <v>0</v>
      </c>
      <c r="M5532" s="1">
        <v>0</v>
      </c>
      <c r="N5532" s="1" t="s">
        <v>63</v>
      </c>
      <c r="O5532" s="1">
        <v>0</v>
      </c>
      <c r="P5532" s="1">
        <v>0</v>
      </c>
      <c r="Q5532" s="1">
        <v>0</v>
      </c>
      <c r="R5532" s="1">
        <v>0</v>
      </c>
      <c r="S5532" s="1">
        <v>0</v>
      </c>
      <c r="T5532" s="1">
        <v>0</v>
      </c>
      <c r="U5532" s="3" t="str">
        <f t="shared" si="86"/>
        <v>2017Plan</v>
      </c>
      <c r="V5532" s="2">
        <f>DATE(A5532,INDEX(Map!$H$1:$H$12,MATCH(B5532,Map!$G$1:$G$12,0),0),1)</f>
        <v>44348</v>
      </c>
      <c r="W5532" t="str">
        <f>IF(AND(V5532&gt;=Map!$K$2,V5532&lt;=Map!$L$2),"Base",IF(AND(V5532&gt;=Map!$K$3,V5532&lt;=Map!$L$3),"Fcst","N/A"))</f>
        <v>N/A</v>
      </c>
      <c r="X5532" t="str">
        <f>INDEX(Map!$B$2:$B$86,MATCH(D5532,Map!$A$2:$A$86,0),0)</f>
        <v>N/A</v>
      </c>
      <c r="Y5532" s="7" t="str">
        <f>IF(INDEX(Map!$C$2:$C$86,MATCH(D5532,Map!$A$2:$A$86,0),0)="","N/A",E5532*INDEX(Map!$C$2:$C$86,MATCH(D5532,Map!$A$2:$A$86,0),0))</f>
        <v>N/A</v>
      </c>
      <c r="Z5532" s="7" t="str">
        <f>IF(INDEX(Map!$D$2:$D$86,MATCH(D5532,Map!$A$2:$A$86,0),0)="","N/A",E5532*INDEX(Map!$D$2:$D$86,MATCH(D5532,Map!$A$2:$A$86,0),0))</f>
        <v>N/A</v>
      </c>
      <c r="AA5532" t="str">
        <f>INDEX(Map!$E$2:$E$86,MATCH(D5532,Map!$A$2:$A$86,0),0)</f>
        <v>CSR</v>
      </c>
    </row>
    <row r="5533" spans="1:27" x14ac:dyDescent="0.25">
      <c r="A5533" s="1" t="s">
        <v>123</v>
      </c>
      <c r="B5533" s="1" t="s">
        <v>112</v>
      </c>
      <c r="C5533" s="1">
        <v>72</v>
      </c>
      <c r="D5533" s="1" t="s">
        <v>95</v>
      </c>
      <c r="E5533" s="1">
        <v>0</v>
      </c>
      <c r="F5533" s="1">
        <v>0</v>
      </c>
      <c r="G5533" s="1">
        <v>0</v>
      </c>
      <c r="H5533" s="1">
        <v>0</v>
      </c>
      <c r="I5533" s="1" t="s">
        <v>63</v>
      </c>
      <c r="J5533" s="1" t="s">
        <v>63</v>
      </c>
      <c r="K5533" s="1">
        <v>0</v>
      </c>
      <c r="L5533" s="1">
        <v>0</v>
      </c>
      <c r="M5533" s="1">
        <v>0</v>
      </c>
      <c r="N5533" s="1" t="s">
        <v>63</v>
      </c>
      <c r="O5533" s="1">
        <v>0</v>
      </c>
      <c r="P5533" s="1">
        <v>0</v>
      </c>
      <c r="Q5533" s="1">
        <v>0</v>
      </c>
      <c r="R5533" s="1">
        <v>0</v>
      </c>
      <c r="S5533" s="1">
        <v>0</v>
      </c>
      <c r="T5533" s="1">
        <v>0</v>
      </c>
      <c r="U5533" s="3" t="str">
        <f t="shared" si="86"/>
        <v>2017Plan</v>
      </c>
      <c r="V5533" s="2">
        <f>DATE(A5533,INDEX(Map!$H$1:$H$12,MATCH(B5533,Map!$G$1:$G$12,0),0),1)</f>
        <v>44348</v>
      </c>
      <c r="W5533" t="str">
        <f>IF(AND(V5533&gt;=Map!$K$2,V5533&lt;=Map!$L$2),"Base",IF(AND(V5533&gt;=Map!$K$3,V5533&lt;=Map!$L$3),"Fcst","N/A"))</f>
        <v>N/A</v>
      </c>
      <c r="X5533" t="str">
        <f>INDEX(Map!$B$2:$B$86,MATCH(D5533,Map!$A$2:$A$86,0),0)</f>
        <v>N/A</v>
      </c>
      <c r="Y5533" s="7" t="str">
        <f>IF(INDEX(Map!$C$2:$C$86,MATCH(D5533,Map!$A$2:$A$86,0),0)="","N/A",E5533*INDEX(Map!$C$2:$C$86,MATCH(D5533,Map!$A$2:$A$86,0),0))</f>
        <v>N/A</v>
      </c>
      <c r="Z5533" s="7" t="str">
        <f>IF(INDEX(Map!$D$2:$D$86,MATCH(D5533,Map!$A$2:$A$86,0),0)="","N/A",E5533*INDEX(Map!$D$2:$D$86,MATCH(D5533,Map!$A$2:$A$86,0),0))</f>
        <v>N/A</v>
      </c>
      <c r="AA5533" t="str">
        <f>INDEX(Map!$E$2:$E$86,MATCH(D5533,Map!$A$2:$A$86,0),0)</f>
        <v>CSR</v>
      </c>
    </row>
    <row r="5534" spans="1:27" x14ac:dyDescent="0.25">
      <c r="A5534" s="1" t="s">
        <v>123</v>
      </c>
      <c r="B5534" s="1" t="s">
        <v>112</v>
      </c>
      <c r="C5534" s="1">
        <v>73</v>
      </c>
      <c r="D5534" s="1" t="s">
        <v>96</v>
      </c>
      <c r="E5534" s="1">
        <v>0</v>
      </c>
      <c r="F5534" s="1">
        <v>0</v>
      </c>
      <c r="G5534" s="1">
        <v>0</v>
      </c>
      <c r="H5534" s="1">
        <v>0</v>
      </c>
      <c r="I5534" s="1" t="s">
        <v>63</v>
      </c>
      <c r="J5534" s="1" t="s">
        <v>63</v>
      </c>
      <c r="K5534" s="1">
        <v>0</v>
      </c>
      <c r="L5534" s="1">
        <v>0</v>
      </c>
      <c r="M5534" s="1">
        <v>0</v>
      </c>
      <c r="N5534" s="1" t="s">
        <v>63</v>
      </c>
      <c r="O5534" s="1">
        <v>0</v>
      </c>
      <c r="P5534" s="1">
        <v>0</v>
      </c>
      <c r="Q5534" s="1">
        <v>0</v>
      </c>
      <c r="R5534" s="1">
        <v>0</v>
      </c>
      <c r="S5534" s="1">
        <v>0</v>
      </c>
      <c r="T5534" s="1">
        <v>0</v>
      </c>
      <c r="U5534" s="3" t="str">
        <f t="shared" si="86"/>
        <v>2017Plan</v>
      </c>
      <c r="V5534" s="2">
        <f>DATE(A5534,INDEX(Map!$H$1:$H$12,MATCH(B5534,Map!$G$1:$G$12,0),0),1)</f>
        <v>44348</v>
      </c>
      <c r="W5534" t="str">
        <f>IF(AND(V5534&gt;=Map!$K$2,V5534&lt;=Map!$L$2),"Base",IF(AND(V5534&gt;=Map!$K$3,V5534&lt;=Map!$L$3),"Fcst","N/A"))</f>
        <v>N/A</v>
      </c>
      <c r="X5534" t="str">
        <f>INDEX(Map!$B$2:$B$86,MATCH(D5534,Map!$A$2:$A$86,0),0)</f>
        <v>N/A</v>
      </c>
      <c r="Y5534" s="7" t="str">
        <f>IF(INDEX(Map!$C$2:$C$86,MATCH(D5534,Map!$A$2:$A$86,0),0)="","N/A",E5534*INDEX(Map!$C$2:$C$86,MATCH(D5534,Map!$A$2:$A$86,0),0))</f>
        <v>N/A</v>
      </c>
      <c r="Z5534" s="7" t="str">
        <f>IF(INDEX(Map!$D$2:$D$86,MATCH(D5534,Map!$A$2:$A$86,0),0)="","N/A",E5534*INDEX(Map!$D$2:$D$86,MATCH(D5534,Map!$A$2:$A$86,0),0))</f>
        <v>N/A</v>
      </c>
      <c r="AA5534" t="str">
        <f>INDEX(Map!$E$2:$E$86,MATCH(D5534,Map!$A$2:$A$86,0),0)</f>
        <v>CSR</v>
      </c>
    </row>
    <row r="5535" spans="1:27" x14ac:dyDescent="0.25">
      <c r="A5535" s="1" t="s">
        <v>123</v>
      </c>
      <c r="B5535" s="1" t="s">
        <v>112</v>
      </c>
      <c r="C5535" s="1">
        <v>74</v>
      </c>
      <c r="D5535" s="1" t="s">
        <v>97</v>
      </c>
      <c r="E5535" s="1">
        <v>0</v>
      </c>
      <c r="F5535" s="1">
        <v>0</v>
      </c>
      <c r="G5535" s="1">
        <v>0</v>
      </c>
      <c r="H5535" s="1">
        <v>0</v>
      </c>
      <c r="I5535" s="1" t="s">
        <v>63</v>
      </c>
      <c r="J5535" s="1" t="s">
        <v>63</v>
      </c>
      <c r="K5535" s="1">
        <v>0</v>
      </c>
      <c r="L5535" s="1">
        <v>0</v>
      </c>
      <c r="M5535" s="1">
        <v>0</v>
      </c>
      <c r="N5535" s="1" t="s">
        <v>63</v>
      </c>
      <c r="O5535" s="1">
        <v>0</v>
      </c>
      <c r="P5535" s="1">
        <v>0</v>
      </c>
      <c r="Q5535" s="1">
        <v>0</v>
      </c>
      <c r="R5535" s="1">
        <v>0</v>
      </c>
      <c r="S5535" s="1">
        <v>0</v>
      </c>
      <c r="T5535" s="1">
        <v>0</v>
      </c>
      <c r="U5535" s="3" t="str">
        <f t="shared" si="86"/>
        <v>2017Plan</v>
      </c>
      <c r="V5535" s="2">
        <f>DATE(A5535,INDEX(Map!$H$1:$H$12,MATCH(B5535,Map!$G$1:$G$12,0),0),1)</f>
        <v>44348</v>
      </c>
      <c r="W5535" t="str">
        <f>IF(AND(V5535&gt;=Map!$K$2,V5535&lt;=Map!$L$2),"Base",IF(AND(V5535&gt;=Map!$K$3,V5535&lt;=Map!$L$3),"Fcst","N/A"))</f>
        <v>N/A</v>
      </c>
      <c r="X5535" t="str">
        <f>INDEX(Map!$B$2:$B$86,MATCH(D5535,Map!$A$2:$A$86,0),0)</f>
        <v>N/A</v>
      </c>
      <c r="Y5535" s="7" t="str">
        <f>IF(INDEX(Map!$C$2:$C$86,MATCH(D5535,Map!$A$2:$A$86,0),0)="","N/A",E5535*INDEX(Map!$C$2:$C$86,MATCH(D5535,Map!$A$2:$A$86,0),0))</f>
        <v>N/A</v>
      </c>
      <c r="Z5535" s="7" t="str">
        <f>IF(INDEX(Map!$D$2:$D$86,MATCH(D5535,Map!$A$2:$A$86,0),0)="","N/A",E5535*INDEX(Map!$D$2:$D$86,MATCH(D5535,Map!$A$2:$A$86,0),0))</f>
        <v>N/A</v>
      </c>
      <c r="AA5535" t="str">
        <f>INDEX(Map!$E$2:$E$86,MATCH(D5535,Map!$A$2:$A$86,0),0)</f>
        <v>CSR</v>
      </c>
    </row>
    <row r="5536" spans="1:27" x14ac:dyDescent="0.25">
      <c r="A5536" s="1" t="s">
        <v>123</v>
      </c>
      <c r="B5536" s="1" t="s">
        <v>112</v>
      </c>
      <c r="C5536" s="1">
        <v>75</v>
      </c>
      <c r="D5536" s="1" t="s">
        <v>98</v>
      </c>
      <c r="E5536" s="1">
        <v>0</v>
      </c>
      <c r="F5536" s="1">
        <v>0</v>
      </c>
      <c r="G5536" s="1">
        <v>0</v>
      </c>
      <c r="H5536" s="1">
        <v>0</v>
      </c>
      <c r="I5536" s="1" t="s">
        <v>63</v>
      </c>
      <c r="J5536" s="1" t="s">
        <v>63</v>
      </c>
      <c r="K5536" s="1">
        <v>0</v>
      </c>
      <c r="L5536" s="1">
        <v>0</v>
      </c>
      <c r="M5536" s="1">
        <v>0</v>
      </c>
      <c r="N5536" s="1" t="s">
        <v>63</v>
      </c>
      <c r="O5536" s="1">
        <v>0</v>
      </c>
      <c r="P5536" s="1">
        <v>0</v>
      </c>
      <c r="Q5536" s="1">
        <v>0</v>
      </c>
      <c r="R5536" s="1">
        <v>0</v>
      </c>
      <c r="S5536" s="1">
        <v>0</v>
      </c>
      <c r="T5536" s="1">
        <v>0</v>
      </c>
      <c r="U5536" s="3" t="str">
        <f t="shared" si="86"/>
        <v>2017Plan</v>
      </c>
      <c r="V5536" s="2">
        <f>DATE(A5536,INDEX(Map!$H$1:$H$12,MATCH(B5536,Map!$G$1:$G$12,0),0),1)</f>
        <v>44348</v>
      </c>
      <c r="W5536" t="str">
        <f>IF(AND(V5536&gt;=Map!$K$2,V5536&lt;=Map!$L$2),"Base",IF(AND(V5536&gt;=Map!$K$3,V5536&lt;=Map!$L$3),"Fcst","N/A"))</f>
        <v>N/A</v>
      </c>
      <c r="X5536" t="str">
        <f>INDEX(Map!$B$2:$B$86,MATCH(D5536,Map!$A$2:$A$86,0),0)</f>
        <v>N/A</v>
      </c>
      <c r="Y5536" s="7" t="str">
        <f>IF(INDEX(Map!$C$2:$C$86,MATCH(D5536,Map!$A$2:$A$86,0),0)="","N/A",E5536*INDEX(Map!$C$2:$C$86,MATCH(D5536,Map!$A$2:$A$86,0),0))</f>
        <v>N/A</v>
      </c>
      <c r="Z5536" s="7" t="str">
        <f>IF(INDEX(Map!$D$2:$D$86,MATCH(D5536,Map!$A$2:$A$86,0),0)="","N/A",E5536*INDEX(Map!$D$2:$D$86,MATCH(D5536,Map!$A$2:$A$86,0),0))</f>
        <v>N/A</v>
      </c>
      <c r="AA5536" t="str">
        <f>INDEX(Map!$E$2:$E$86,MATCH(D5536,Map!$A$2:$A$86,0),0)</f>
        <v>CSR</v>
      </c>
    </row>
    <row r="5537" spans="1:27" x14ac:dyDescent="0.25">
      <c r="A5537" s="1" t="s">
        <v>123</v>
      </c>
      <c r="B5537" s="1" t="s">
        <v>112</v>
      </c>
      <c r="C5537" s="1">
        <v>76</v>
      </c>
      <c r="D5537" s="1" t="s">
        <v>99</v>
      </c>
      <c r="E5537" s="1">
        <v>0</v>
      </c>
      <c r="F5537" s="1">
        <v>0</v>
      </c>
      <c r="G5537" s="1">
        <v>0</v>
      </c>
      <c r="H5537" s="1">
        <v>0</v>
      </c>
      <c r="I5537" s="1" t="s">
        <v>63</v>
      </c>
      <c r="J5537" s="1" t="s">
        <v>63</v>
      </c>
      <c r="K5537" s="1">
        <v>0</v>
      </c>
      <c r="L5537" s="1">
        <v>0</v>
      </c>
      <c r="M5537" s="1">
        <v>0</v>
      </c>
      <c r="N5537" s="1" t="s">
        <v>63</v>
      </c>
      <c r="O5537" s="1">
        <v>0</v>
      </c>
      <c r="P5537" s="1">
        <v>0</v>
      </c>
      <c r="Q5537" s="1">
        <v>0</v>
      </c>
      <c r="R5537" s="1">
        <v>0</v>
      </c>
      <c r="S5537" s="1">
        <v>0</v>
      </c>
      <c r="T5537" s="1">
        <v>0</v>
      </c>
      <c r="U5537" s="3" t="str">
        <f t="shared" si="86"/>
        <v>2017Plan</v>
      </c>
      <c r="V5537" s="2">
        <f>DATE(A5537,INDEX(Map!$H$1:$H$12,MATCH(B5537,Map!$G$1:$G$12,0),0),1)</f>
        <v>44348</v>
      </c>
      <c r="W5537" t="str">
        <f>IF(AND(V5537&gt;=Map!$K$2,V5537&lt;=Map!$L$2),"Base",IF(AND(V5537&gt;=Map!$K$3,V5537&lt;=Map!$L$3),"Fcst","N/A"))</f>
        <v>N/A</v>
      </c>
      <c r="X5537" t="str">
        <f>INDEX(Map!$B$2:$B$86,MATCH(D5537,Map!$A$2:$A$86,0),0)</f>
        <v>N/A</v>
      </c>
      <c r="Y5537" s="7" t="str">
        <f>IF(INDEX(Map!$C$2:$C$86,MATCH(D5537,Map!$A$2:$A$86,0),0)="","N/A",E5537*INDEX(Map!$C$2:$C$86,MATCH(D5537,Map!$A$2:$A$86,0),0))</f>
        <v>N/A</v>
      </c>
      <c r="Z5537" s="7" t="str">
        <f>IF(INDEX(Map!$D$2:$D$86,MATCH(D5537,Map!$A$2:$A$86,0),0)="","N/A",E5537*INDEX(Map!$D$2:$D$86,MATCH(D5537,Map!$A$2:$A$86,0),0))</f>
        <v>N/A</v>
      </c>
      <c r="AA5537" t="str">
        <f>INDEX(Map!$E$2:$E$86,MATCH(D5537,Map!$A$2:$A$86,0),0)</f>
        <v>CSR</v>
      </c>
    </row>
    <row r="5538" spans="1:27" x14ac:dyDescent="0.25">
      <c r="A5538" s="1" t="s">
        <v>123</v>
      </c>
      <c r="B5538" s="1" t="s">
        <v>112</v>
      </c>
      <c r="C5538" s="1">
        <v>77</v>
      </c>
      <c r="D5538" s="1" t="s">
        <v>100</v>
      </c>
      <c r="E5538" s="1">
        <v>0</v>
      </c>
      <c r="F5538" s="1">
        <v>0</v>
      </c>
      <c r="G5538" s="1">
        <v>0</v>
      </c>
      <c r="H5538" s="1">
        <v>0</v>
      </c>
      <c r="I5538" s="1" t="s">
        <v>63</v>
      </c>
      <c r="J5538" s="1" t="s">
        <v>63</v>
      </c>
      <c r="K5538" s="1">
        <v>0</v>
      </c>
      <c r="L5538" s="1">
        <v>0</v>
      </c>
      <c r="M5538" s="1">
        <v>0</v>
      </c>
      <c r="N5538" s="1" t="s">
        <v>63</v>
      </c>
      <c r="O5538" s="1">
        <v>0</v>
      </c>
      <c r="P5538" s="1">
        <v>0</v>
      </c>
      <c r="Q5538" s="1">
        <v>0</v>
      </c>
      <c r="R5538" s="1">
        <v>0</v>
      </c>
      <c r="S5538" s="1">
        <v>0</v>
      </c>
      <c r="T5538" s="1">
        <v>0</v>
      </c>
      <c r="U5538" s="3" t="str">
        <f t="shared" si="86"/>
        <v>2017Plan</v>
      </c>
      <c r="V5538" s="2">
        <f>DATE(A5538,INDEX(Map!$H$1:$H$12,MATCH(B5538,Map!$G$1:$G$12,0),0),1)</f>
        <v>44348</v>
      </c>
      <c r="W5538" t="str">
        <f>IF(AND(V5538&gt;=Map!$K$2,V5538&lt;=Map!$L$2),"Base",IF(AND(V5538&gt;=Map!$K$3,V5538&lt;=Map!$L$3),"Fcst","N/A"))</f>
        <v>N/A</v>
      </c>
      <c r="X5538" t="str">
        <f>INDEX(Map!$B$2:$B$86,MATCH(D5538,Map!$A$2:$A$86,0),0)</f>
        <v>N/A</v>
      </c>
      <c r="Y5538" s="7" t="str">
        <f>IF(INDEX(Map!$C$2:$C$86,MATCH(D5538,Map!$A$2:$A$86,0),0)="","N/A",E5538*INDEX(Map!$C$2:$C$86,MATCH(D5538,Map!$A$2:$A$86,0),0))</f>
        <v>N/A</v>
      </c>
      <c r="Z5538" s="7" t="str">
        <f>IF(INDEX(Map!$D$2:$D$86,MATCH(D5538,Map!$A$2:$A$86,0),0)="","N/A",E5538*INDEX(Map!$D$2:$D$86,MATCH(D5538,Map!$A$2:$A$86,0),0))</f>
        <v>N/A</v>
      </c>
      <c r="AA5538" t="str">
        <f>INDEX(Map!$E$2:$E$86,MATCH(D5538,Map!$A$2:$A$86,0),0)</f>
        <v>CSR</v>
      </c>
    </row>
    <row r="5539" spans="1:27" x14ac:dyDescent="0.25">
      <c r="A5539" s="1" t="s">
        <v>123</v>
      </c>
      <c r="B5539" s="1" t="s">
        <v>112</v>
      </c>
      <c r="C5539" s="1">
        <v>78</v>
      </c>
      <c r="D5539" s="1" t="s">
        <v>101</v>
      </c>
      <c r="E5539" s="1">
        <v>0</v>
      </c>
      <c r="F5539" s="1">
        <v>0</v>
      </c>
      <c r="G5539" s="1">
        <v>0</v>
      </c>
      <c r="H5539" s="1">
        <v>0</v>
      </c>
      <c r="I5539" s="1" t="s">
        <v>63</v>
      </c>
      <c r="J5539" s="1" t="s">
        <v>63</v>
      </c>
      <c r="K5539" s="1">
        <v>0</v>
      </c>
      <c r="L5539" s="1">
        <v>0</v>
      </c>
      <c r="M5539" s="1">
        <v>0</v>
      </c>
      <c r="N5539" s="1" t="s">
        <v>63</v>
      </c>
      <c r="O5539" s="1">
        <v>0</v>
      </c>
      <c r="P5539" s="1">
        <v>0</v>
      </c>
      <c r="Q5539" s="1">
        <v>0</v>
      </c>
      <c r="R5539" s="1">
        <v>0</v>
      </c>
      <c r="S5539" s="1">
        <v>0</v>
      </c>
      <c r="T5539" s="1">
        <v>0</v>
      </c>
      <c r="U5539" s="3" t="str">
        <f t="shared" si="86"/>
        <v>2017Plan</v>
      </c>
      <c r="V5539" s="2">
        <f>DATE(A5539,INDEX(Map!$H$1:$H$12,MATCH(B5539,Map!$G$1:$G$12,0),0),1)</f>
        <v>44348</v>
      </c>
      <c r="W5539" t="str">
        <f>IF(AND(V5539&gt;=Map!$K$2,V5539&lt;=Map!$L$2),"Base",IF(AND(V5539&gt;=Map!$K$3,V5539&lt;=Map!$L$3),"Fcst","N/A"))</f>
        <v>N/A</v>
      </c>
      <c r="X5539" t="str">
        <f>INDEX(Map!$B$2:$B$86,MATCH(D5539,Map!$A$2:$A$86,0),0)</f>
        <v>N/A</v>
      </c>
      <c r="Y5539" s="7" t="str">
        <f>IF(INDEX(Map!$C$2:$C$86,MATCH(D5539,Map!$A$2:$A$86,0),0)="","N/A",E5539*INDEX(Map!$C$2:$C$86,MATCH(D5539,Map!$A$2:$A$86,0),0))</f>
        <v>N/A</v>
      </c>
      <c r="Z5539" s="7" t="str">
        <f>IF(INDEX(Map!$D$2:$D$86,MATCH(D5539,Map!$A$2:$A$86,0),0)="","N/A",E5539*INDEX(Map!$D$2:$D$86,MATCH(D5539,Map!$A$2:$A$86,0),0))</f>
        <v>N/A</v>
      </c>
      <c r="AA5539" t="str">
        <f>INDEX(Map!$E$2:$E$86,MATCH(D5539,Map!$A$2:$A$86,0),0)</f>
        <v>CSR</v>
      </c>
    </row>
    <row r="5540" spans="1:27" x14ac:dyDescent="0.25">
      <c r="A5540" s="1" t="s">
        <v>123</v>
      </c>
      <c r="B5540" s="1" t="s">
        <v>112</v>
      </c>
      <c r="C5540" s="1">
        <v>79</v>
      </c>
      <c r="D5540" s="1" t="s">
        <v>102</v>
      </c>
      <c r="E5540" s="1">
        <v>0</v>
      </c>
      <c r="F5540" s="1">
        <v>0</v>
      </c>
      <c r="G5540" s="1">
        <v>0</v>
      </c>
      <c r="H5540" s="1">
        <v>0</v>
      </c>
      <c r="I5540" s="1" t="s">
        <v>63</v>
      </c>
      <c r="J5540" s="1" t="s">
        <v>63</v>
      </c>
      <c r="K5540" s="1">
        <v>0</v>
      </c>
      <c r="L5540" s="1">
        <v>0</v>
      </c>
      <c r="M5540" s="1">
        <v>0</v>
      </c>
      <c r="N5540" s="1" t="s">
        <v>63</v>
      </c>
      <c r="O5540" s="1">
        <v>0</v>
      </c>
      <c r="P5540" s="1">
        <v>0</v>
      </c>
      <c r="Q5540" s="1">
        <v>0</v>
      </c>
      <c r="R5540" s="1">
        <v>0</v>
      </c>
      <c r="S5540" s="1">
        <v>0</v>
      </c>
      <c r="T5540" s="1">
        <v>0</v>
      </c>
      <c r="U5540" s="3" t="str">
        <f t="shared" si="86"/>
        <v>2017Plan</v>
      </c>
      <c r="V5540" s="2">
        <f>DATE(A5540,INDEX(Map!$H$1:$H$12,MATCH(B5540,Map!$G$1:$G$12,0),0),1)</f>
        <v>44348</v>
      </c>
      <c r="W5540" t="str">
        <f>IF(AND(V5540&gt;=Map!$K$2,V5540&lt;=Map!$L$2),"Base",IF(AND(V5540&gt;=Map!$K$3,V5540&lt;=Map!$L$3),"Fcst","N/A"))</f>
        <v>N/A</v>
      </c>
      <c r="X5540" t="str">
        <f>INDEX(Map!$B$2:$B$86,MATCH(D5540,Map!$A$2:$A$86,0),0)</f>
        <v>N/A</v>
      </c>
      <c r="Y5540" s="7" t="str">
        <f>IF(INDEX(Map!$C$2:$C$86,MATCH(D5540,Map!$A$2:$A$86,0),0)="","N/A",E5540*INDEX(Map!$C$2:$C$86,MATCH(D5540,Map!$A$2:$A$86,0),0))</f>
        <v>N/A</v>
      </c>
      <c r="Z5540" s="7" t="str">
        <f>IF(INDEX(Map!$D$2:$D$86,MATCH(D5540,Map!$A$2:$A$86,0),0)="","N/A",E5540*INDEX(Map!$D$2:$D$86,MATCH(D5540,Map!$A$2:$A$86,0),0))</f>
        <v>N/A</v>
      </c>
      <c r="AA5540" t="str">
        <f>INDEX(Map!$E$2:$E$86,MATCH(D5540,Map!$A$2:$A$86,0),0)</f>
        <v>CSR</v>
      </c>
    </row>
    <row r="5541" spans="1:27" x14ac:dyDescent="0.25">
      <c r="A5541" s="1" t="s">
        <v>123</v>
      </c>
      <c r="B5541" s="1" t="s">
        <v>112</v>
      </c>
      <c r="C5541" s="1">
        <v>80</v>
      </c>
      <c r="D5541" s="1" t="s">
        <v>103</v>
      </c>
      <c r="E5541" s="1">
        <v>0</v>
      </c>
      <c r="F5541" s="1">
        <v>0</v>
      </c>
      <c r="G5541" s="1">
        <v>0</v>
      </c>
      <c r="H5541" s="1">
        <v>0</v>
      </c>
      <c r="I5541" s="1">
        <v>0</v>
      </c>
      <c r="J5541" s="1">
        <v>0</v>
      </c>
      <c r="K5541" s="1">
        <v>0</v>
      </c>
      <c r="L5541" s="1">
        <v>0</v>
      </c>
      <c r="M5541" s="1">
        <v>0</v>
      </c>
      <c r="N5541" s="1">
        <v>0</v>
      </c>
      <c r="O5541" s="1">
        <v>0</v>
      </c>
      <c r="P5541" s="1">
        <v>0</v>
      </c>
      <c r="Q5541" s="1">
        <v>0</v>
      </c>
      <c r="R5541" s="1">
        <v>0</v>
      </c>
      <c r="S5541" s="1">
        <v>0</v>
      </c>
      <c r="T5541" s="1">
        <v>0</v>
      </c>
      <c r="U5541" s="3" t="str">
        <f t="shared" si="86"/>
        <v>2017Plan</v>
      </c>
      <c r="V5541" s="2">
        <f>DATE(A5541,INDEX(Map!$H$1:$H$12,MATCH(B5541,Map!$G$1:$G$12,0),0),1)</f>
        <v>44348</v>
      </c>
      <c r="W5541" t="str">
        <f>IF(AND(V5541&gt;=Map!$K$2,V5541&lt;=Map!$L$2),"Base",IF(AND(V5541&gt;=Map!$K$3,V5541&lt;=Map!$L$3),"Fcst","N/A"))</f>
        <v>N/A</v>
      </c>
      <c r="X5541" t="str">
        <f>INDEX(Map!$B$2:$B$86,MATCH(D5541,Map!$A$2:$A$86,0),0)</f>
        <v>N/A</v>
      </c>
      <c r="Y5541" s="7" t="str">
        <f>IF(INDEX(Map!$C$2:$C$86,MATCH(D5541,Map!$A$2:$A$86,0),0)="","N/A",E5541*INDEX(Map!$C$2:$C$86,MATCH(D5541,Map!$A$2:$A$86,0),0))</f>
        <v>N/A</v>
      </c>
      <c r="Z5541" s="7" t="str">
        <f>IF(INDEX(Map!$D$2:$D$86,MATCH(D5541,Map!$A$2:$A$86,0),0)="","N/A",E5541*INDEX(Map!$D$2:$D$86,MATCH(D5541,Map!$A$2:$A$86,0),0))</f>
        <v>N/A</v>
      </c>
      <c r="AA5541" t="str">
        <f>INDEX(Map!$E$2:$E$86,MATCH(D5541,Map!$A$2:$A$86,0),0)</f>
        <v>NGCC</v>
      </c>
    </row>
    <row r="5542" spans="1:27" x14ac:dyDescent="0.25">
      <c r="A5542" s="1" t="s">
        <v>123</v>
      </c>
      <c r="B5542" s="1" t="s">
        <v>112</v>
      </c>
      <c r="C5542" s="1">
        <v>81</v>
      </c>
      <c r="D5542" s="1" t="s">
        <v>104</v>
      </c>
      <c r="E5542" s="1">
        <v>0</v>
      </c>
      <c r="F5542" s="1">
        <v>0</v>
      </c>
      <c r="G5542" s="1">
        <v>0</v>
      </c>
      <c r="H5542" s="1">
        <v>0</v>
      </c>
      <c r="I5542" s="1">
        <v>0</v>
      </c>
      <c r="J5542" s="1">
        <v>0</v>
      </c>
      <c r="K5542" s="1">
        <v>0</v>
      </c>
      <c r="L5542" s="1">
        <v>0</v>
      </c>
      <c r="M5542" s="1">
        <v>0</v>
      </c>
      <c r="N5542" s="1">
        <v>0</v>
      </c>
      <c r="O5542" s="1">
        <v>0</v>
      </c>
      <c r="P5542" s="1">
        <v>0</v>
      </c>
      <c r="Q5542" s="1">
        <v>0</v>
      </c>
      <c r="R5542" s="1">
        <v>0</v>
      </c>
      <c r="S5542" s="1">
        <v>0</v>
      </c>
      <c r="T5542" s="1">
        <v>0</v>
      </c>
      <c r="U5542" s="3" t="str">
        <f t="shared" si="86"/>
        <v>2017Plan</v>
      </c>
      <c r="V5542" s="2">
        <f>DATE(A5542,INDEX(Map!$H$1:$H$12,MATCH(B5542,Map!$G$1:$G$12,0),0),1)</f>
        <v>44348</v>
      </c>
      <c r="W5542" t="str">
        <f>IF(AND(V5542&gt;=Map!$K$2,V5542&lt;=Map!$L$2),"Base",IF(AND(V5542&gt;=Map!$K$3,V5542&lt;=Map!$L$3),"Fcst","N/A"))</f>
        <v>N/A</v>
      </c>
      <c r="X5542" t="str">
        <f>INDEX(Map!$B$2:$B$86,MATCH(D5542,Map!$A$2:$A$86,0),0)</f>
        <v>N/A</v>
      </c>
      <c r="Y5542" s="7" t="str">
        <f>IF(INDEX(Map!$C$2:$C$86,MATCH(D5542,Map!$A$2:$A$86,0),0)="","N/A",E5542*INDEX(Map!$C$2:$C$86,MATCH(D5542,Map!$A$2:$A$86,0),0))</f>
        <v>N/A</v>
      </c>
      <c r="Z5542" s="7" t="str">
        <f>IF(INDEX(Map!$D$2:$D$86,MATCH(D5542,Map!$A$2:$A$86,0),0)="","N/A",E5542*INDEX(Map!$D$2:$D$86,MATCH(D5542,Map!$A$2:$A$86,0),0))</f>
        <v>N/A</v>
      </c>
      <c r="AA5542" t="str">
        <f>INDEX(Map!$E$2:$E$86,MATCH(D5542,Map!$A$2:$A$86,0),0)</f>
        <v>NGCC</v>
      </c>
    </row>
    <row r="5543" spans="1:27" x14ac:dyDescent="0.25">
      <c r="A5543" s="1" t="s">
        <v>123</v>
      </c>
      <c r="B5543" s="1" t="s">
        <v>112</v>
      </c>
      <c r="C5543" s="1">
        <v>82</v>
      </c>
      <c r="D5543" s="1" t="s">
        <v>105</v>
      </c>
      <c r="E5543" s="1">
        <v>0</v>
      </c>
      <c r="F5543" s="1">
        <v>0</v>
      </c>
      <c r="G5543" s="1">
        <v>0</v>
      </c>
      <c r="H5543" s="1">
        <v>0</v>
      </c>
      <c r="I5543" s="1">
        <v>0</v>
      </c>
      <c r="J5543" s="1">
        <v>0</v>
      </c>
      <c r="K5543" s="1">
        <v>0</v>
      </c>
      <c r="L5543" s="1">
        <v>0</v>
      </c>
      <c r="M5543" s="1">
        <v>0</v>
      </c>
      <c r="N5543" s="1">
        <v>0</v>
      </c>
      <c r="O5543" s="1">
        <v>0</v>
      </c>
      <c r="P5543" s="1">
        <v>0</v>
      </c>
      <c r="Q5543" s="1">
        <v>0</v>
      </c>
      <c r="R5543" s="1">
        <v>0</v>
      </c>
      <c r="S5543" s="1">
        <v>0</v>
      </c>
      <c r="T5543" s="1">
        <v>0</v>
      </c>
      <c r="U5543" s="3" t="str">
        <f t="shared" si="86"/>
        <v>2017Plan</v>
      </c>
      <c r="V5543" s="2">
        <f>DATE(A5543,INDEX(Map!$H$1:$H$12,MATCH(B5543,Map!$G$1:$G$12,0),0),1)</f>
        <v>44348</v>
      </c>
      <c r="W5543" t="str">
        <f>IF(AND(V5543&gt;=Map!$K$2,V5543&lt;=Map!$L$2),"Base",IF(AND(V5543&gt;=Map!$K$3,V5543&lt;=Map!$L$3),"Fcst","N/A"))</f>
        <v>N/A</v>
      </c>
      <c r="X5543" t="str">
        <f>INDEX(Map!$B$2:$B$86,MATCH(D5543,Map!$A$2:$A$86,0),0)</f>
        <v>N/A</v>
      </c>
      <c r="Y5543" s="7" t="str">
        <f>IF(INDEX(Map!$C$2:$C$86,MATCH(D5543,Map!$A$2:$A$86,0),0)="","N/A",E5543*INDEX(Map!$C$2:$C$86,MATCH(D5543,Map!$A$2:$A$86,0),0))</f>
        <v>N/A</v>
      </c>
      <c r="Z5543" s="7" t="str">
        <f>IF(INDEX(Map!$D$2:$D$86,MATCH(D5543,Map!$A$2:$A$86,0),0)="","N/A",E5543*INDEX(Map!$D$2:$D$86,MATCH(D5543,Map!$A$2:$A$86,0),0))</f>
        <v>N/A</v>
      </c>
      <c r="AA5543" t="str">
        <f>INDEX(Map!$E$2:$E$86,MATCH(D5543,Map!$A$2:$A$86,0),0)</f>
        <v>NGCC</v>
      </c>
    </row>
    <row r="5544" spans="1:27" x14ac:dyDescent="0.25">
      <c r="A5544" s="1" t="s">
        <v>123</v>
      </c>
      <c r="B5544" s="1" t="s">
        <v>112</v>
      </c>
      <c r="C5544" s="1">
        <v>83</v>
      </c>
      <c r="D5544" s="1" t="s">
        <v>106</v>
      </c>
      <c r="E5544" s="1">
        <v>0</v>
      </c>
      <c r="F5544" s="1">
        <v>0</v>
      </c>
      <c r="G5544" s="1">
        <v>0</v>
      </c>
      <c r="H5544" s="1">
        <v>0</v>
      </c>
      <c r="I5544" s="1">
        <v>0</v>
      </c>
      <c r="J5544" s="1">
        <v>0</v>
      </c>
      <c r="K5544" s="1">
        <v>0</v>
      </c>
      <c r="L5544" s="1">
        <v>0</v>
      </c>
      <c r="M5544" s="1">
        <v>0</v>
      </c>
      <c r="N5544" s="1">
        <v>0</v>
      </c>
      <c r="O5544" s="1">
        <v>0</v>
      </c>
      <c r="P5544" s="1">
        <v>0</v>
      </c>
      <c r="Q5544" s="1">
        <v>0</v>
      </c>
      <c r="R5544" s="1">
        <v>0</v>
      </c>
      <c r="S5544" s="1">
        <v>0</v>
      </c>
      <c r="T5544" s="1">
        <v>0</v>
      </c>
      <c r="U5544" s="3" t="str">
        <f t="shared" si="86"/>
        <v>2017Plan</v>
      </c>
      <c r="V5544" s="2">
        <f>DATE(A5544,INDEX(Map!$H$1:$H$12,MATCH(B5544,Map!$G$1:$G$12,0),0),1)</f>
        <v>44348</v>
      </c>
      <c r="W5544" t="str">
        <f>IF(AND(V5544&gt;=Map!$K$2,V5544&lt;=Map!$L$2),"Base",IF(AND(V5544&gt;=Map!$K$3,V5544&lt;=Map!$L$3),"Fcst","N/A"))</f>
        <v>N/A</v>
      </c>
      <c r="X5544" t="str">
        <f>INDEX(Map!$B$2:$B$86,MATCH(D5544,Map!$A$2:$A$86,0),0)</f>
        <v>N/A</v>
      </c>
      <c r="Y5544" s="7" t="str">
        <f>IF(INDEX(Map!$C$2:$C$86,MATCH(D5544,Map!$A$2:$A$86,0),0)="","N/A",E5544*INDEX(Map!$C$2:$C$86,MATCH(D5544,Map!$A$2:$A$86,0),0))</f>
        <v>N/A</v>
      </c>
      <c r="Z5544" s="7" t="str">
        <f>IF(INDEX(Map!$D$2:$D$86,MATCH(D5544,Map!$A$2:$A$86,0),0)="","N/A",E5544*INDEX(Map!$D$2:$D$86,MATCH(D5544,Map!$A$2:$A$86,0),0))</f>
        <v>N/A</v>
      </c>
      <c r="AA5544" t="str">
        <f>INDEX(Map!$E$2:$E$86,MATCH(D5544,Map!$A$2:$A$86,0),0)</f>
        <v>NGCC</v>
      </c>
    </row>
    <row r="5545" spans="1:27" x14ac:dyDescent="0.25">
      <c r="A5545" s="1" t="s">
        <v>123</v>
      </c>
      <c r="B5545" s="1" t="s">
        <v>112</v>
      </c>
      <c r="C5545" s="1">
        <v>84</v>
      </c>
      <c r="D5545" s="1" t="s">
        <v>107</v>
      </c>
      <c r="E5545" s="1">
        <v>0</v>
      </c>
      <c r="F5545" s="1">
        <v>0</v>
      </c>
      <c r="G5545" s="1">
        <v>0</v>
      </c>
      <c r="H5545" s="1">
        <v>0</v>
      </c>
      <c r="I5545" s="1">
        <v>0</v>
      </c>
      <c r="J5545" s="1">
        <v>0</v>
      </c>
      <c r="K5545" s="1">
        <v>0</v>
      </c>
      <c r="L5545" s="1">
        <v>0</v>
      </c>
      <c r="M5545" s="1">
        <v>0</v>
      </c>
      <c r="N5545" s="1">
        <v>0</v>
      </c>
      <c r="O5545" s="1">
        <v>0</v>
      </c>
      <c r="P5545" s="1">
        <v>0</v>
      </c>
      <c r="Q5545" s="1">
        <v>0</v>
      </c>
      <c r="R5545" s="1">
        <v>0</v>
      </c>
      <c r="S5545" s="1">
        <v>0</v>
      </c>
      <c r="T5545" s="1">
        <v>0</v>
      </c>
      <c r="U5545" s="3" t="str">
        <f t="shared" si="86"/>
        <v>2017Plan</v>
      </c>
      <c r="V5545" s="2">
        <f>DATE(A5545,INDEX(Map!$H$1:$H$12,MATCH(B5545,Map!$G$1:$G$12,0),0),1)</f>
        <v>44348</v>
      </c>
      <c r="W5545" t="str">
        <f>IF(AND(V5545&gt;=Map!$K$2,V5545&lt;=Map!$L$2),"Base",IF(AND(V5545&gt;=Map!$K$3,V5545&lt;=Map!$L$3),"Fcst","N/A"))</f>
        <v>N/A</v>
      </c>
      <c r="X5545" t="str">
        <f>INDEX(Map!$B$2:$B$86,MATCH(D5545,Map!$A$2:$A$86,0),0)</f>
        <v>Bluegrass/EKPC</v>
      </c>
      <c r="Y5545" s="7" t="str">
        <f>IF(INDEX(Map!$C$2:$C$86,MATCH(D5545,Map!$A$2:$A$86,0),0)="","N/A",E5545*INDEX(Map!$C$2:$C$86,MATCH(D5545,Map!$A$2:$A$86,0),0))</f>
        <v>N/A</v>
      </c>
      <c r="Z5545" s="7">
        <f>IF(INDEX(Map!$D$2:$D$86,MATCH(D5545,Map!$A$2:$A$86,0),0)="","N/A",E5545*INDEX(Map!$D$2:$D$86,MATCH(D5545,Map!$A$2:$A$86,0),0))</f>
        <v>0</v>
      </c>
      <c r="AA5545" t="str">
        <f>INDEX(Map!$E$2:$E$86,MATCH(D5545,Map!$A$2:$A$86,0),0)</f>
        <v>SCCT</v>
      </c>
    </row>
    <row r="5546" spans="1:27" x14ac:dyDescent="0.25">
      <c r="A5546" s="1" t="s">
        <v>123</v>
      </c>
      <c r="B5546" s="1" t="s">
        <v>113</v>
      </c>
      <c r="C5546" s="1">
        <v>1</v>
      </c>
      <c r="D5546" s="1" t="s">
        <v>23</v>
      </c>
      <c r="E5546" s="1">
        <v>17</v>
      </c>
      <c r="F5546" s="1">
        <v>0</v>
      </c>
      <c r="G5546" s="1">
        <v>21.6</v>
      </c>
      <c r="H5546" s="1">
        <v>3</v>
      </c>
      <c r="I5546" s="1">
        <v>195.5</v>
      </c>
      <c r="J5546" s="1">
        <v>11495</v>
      </c>
      <c r="K5546" s="1">
        <v>388</v>
      </c>
      <c r="L5546" s="1">
        <v>285.60000000000002</v>
      </c>
      <c r="M5546" s="1">
        <v>558</v>
      </c>
      <c r="N5546" s="1">
        <v>2</v>
      </c>
      <c r="O5546" s="1">
        <v>51</v>
      </c>
      <c r="P5546" s="1">
        <v>0</v>
      </c>
      <c r="Q5546" s="1">
        <v>52</v>
      </c>
      <c r="R5546" s="1">
        <v>35.89</v>
      </c>
      <c r="S5546" s="1">
        <v>38.9</v>
      </c>
      <c r="T5546" s="1">
        <v>661</v>
      </c>
      <c r="U5546" s="3" t="str">
        <f t="shared" si="86"/>
        <v>2017Plan</v>
      </c>
      <c r="V5546" s="2">
        <f>DATE(A5546,INDEX(Map!$H$1:$H$12,MATCH(B5546,Map!$G$1:$G$12,0),0),1)</f>
        <v>44378</v>
      </c>
      <c r="W5546" t="str">
        <f>IF(AND(V5546&gt;=Map!$K$2,V5546&lt;=Map!$L$2),"Base",IF(AND(V5546&gt;=Map!$K$3,V5546&lt;=Map!$L$3),"Fcst","N/A"))</f>
        <v>N/A</v>
      </c>
      <c r="X5546" t="str">
        <f>INDEX(Map!$B$2:$B$86,MATCH(D5546,Map!$A$2:$A$86,0),0)</f>
        <v>Brown 1</v>
      </c>
      <c r="Y5546" s="7">
        <f>IF(INDEX(Map!$C$2:$C$86,MATCH(D5546,Map!$A$2:$A$86,0),0)="","N/A",E5546*INDEX(Map!$C$2:$C$86,MATCH(D5546,Map!$A$2:$A$86,0),0))</f>
        <v>17</v>
      </c>
      <c r="Z5546" s="7" t="str">
        <f>IF(INDEX(Map!$D$2:$D$86,MATCH(D5546,Map!$A$2:$A$86,0),0)="","N/A",E5546*INDEX(Map!$D$2:$D$86,MATCH(D5546,Map!$A$2:$A$86,0),0))</f>
        <v>N/A</v>
      </c>
      <c r="AA5546" t="str">
        <f>INDEX(Map!$E$2:$E$86,MATCH(D5546,Map!$A$2:$A$86,0),0)</f>
        <v>Coal</v>
      </c>
    </row>
    <row r="5547" spans="1:27" x14ac:dyDescent="0.25">
      <c r="A5547" s="1" t="s">
        <v>123</v>
      </c>
      <c r="B5547" s="1" t="s">
        <v>113</v>
      </c>
      <c r="C5547" s="1">
        <v>2</v>
      </c>
      <c r="D5547" s="1" t="s">
        <v>24</v>
      </c>
      <c r="E5547" s="1">
        <v>48.5</v>
      </c>
      <c r="F5547" s="1">
        <v>0</v>
      </c>
      <c r="G5547" s="1">
        <v>39.299999999999997</v>
      </c>
      <c r="H5547" s="1">
        <v>2</v>
      </c>
      <c r="I5547" s="1">
        <v>517.29999999999995</v>
      </c>
      <c r="J5547" s="1">
        <v>10666</v>
      </c>
      <c r="K5547" s="1">
        <v>648</v>
      </c>
      <c r="L5547" s="1">
        <v>285.60000000000002</v>
      </c>
      <c r="M5547" s="1">
        <v>1477</v>
      </c>
      <c r="N5547" s="1">
        <v>1</v>
      </c>
      <c r="O5547" s="1">
        <v>32</v>
      </c>
      <c r="P5547" s="1">
        <v>0</v>
      </c>
      <c r="Q5547" s="1">
        <v>112</v>
      </c>
      <c r="R5547" s="1">
        <v>32.770000000000003</v>
      </c>
      <c r="S5547" s="1">
        <v>33.42</v>
      </c>
      <c r="T5547" s="1">
        <v>1621</v>
      </c>
      <c r="U5547" s="3" t="str">
        <f t="shared" si="86"/>
        <v>2017Plan</v>
      </c>
      <c r="V5547" s="2">
        <f>DATE(A5547,INDEX(Map!$H$1:$H$12,MATCH(B5547,Map!$G$1:$G$12,0),0),1)</f>
        <v>44378</v>
      </c>
      <c r="W5547" t="str">
        <f>IF(AND(V5547&gt;=Map!$K$2,V5547&lt;=Map!$L$2),"Base",IF(AND(V5547&gt;=Map!$K$3,V5547&lt;=Map!$L$3),"Fcst","N/A"))</f>
        <v>N/A</v>
      </c>
      <c r="X5547" t="str">
        <f>INDEX(Map!$B$2:$B$86,MATCH(D5547,Map!$A$2:$A$86,0),0)</f>
        <v>Brown 2</v>
      </c>
      <c r="Y5547" s="7">
        <f>IF(INDEX(Map!$C$2:$C$86,MATCH(D5547,Map!$A$2:$A$86,0),0)="","N/A",E5547*INDEX(Map!$C$2:$C$86,MATCH(D5547,Map!$A$2:$A$86,0),0))</f>
        <v>48.5</v>
      </c>
      <c r="Z5547" s="7" t="str">
        <f>IF(INDEX(Map!$D$2:$D$86,MATCH(D5547,Map!$A$2:$A$86,0),0)="","N/A",E5547*INDEX(Map!$D$2:$D$86,MATCH(D5547,Map!$A$2:$A$86,0),0))</f>
        <v>N/A</v>
      </c>
      <c r="AA5547" t="str">
        <f>INDEX(Map!$E$2:$E$86,MATCH(D5547,Map!$A$2:$A$86,0),0)</f>
        <v>Coal</v>
      </c>
    </row>
    <row r="5548" spans="1:27" x14ac:dyDescent="0.25">
      <c r="A5548" s="1" t="s">
        <v>123</v>
      </c>
      <c r="B5548" s="1" t="s">
        <v>113</v>
      </c>
      <c r="C5548" s="1">
        <v>3</v>
      </c>
      <c r="D5548" s="1" t="s">
        <v>25</v>
      </c>
      <c r="E5548" s="1">
        <v>113.4</v>
      </c>
      <c r="F5548" s="1">
        <v>0</v>
      </c>
      <c r="G5548" s="1">
        <v>37.299999999999997</v>
      </c>
      <c r="H5548" s="1">
        <v>2</v>
      </c>
      <c r="I5548" s="1">
        <v>1364.1</v>
      </c>
      <c r="J5548" s="1">
        <v>12031</v>
      </c>
      <c r="K5548" s="1">
        <v>668</v>
      </c>
      <c r="L5548" s="1">
        <v>285.60000000000002</v>
      </c>
      <c r="M5548" s="1">
        <v>3895</v>
      </c>
      <c r="N5548" s="1">
        <v>2</v>
      </c>
      <c r="O5548" s="1">
        <v>42</v>
      </c>
      <c r="P5548" s="1">
        <v>0</v>
      </c>
      <c r="Q5548" s="1">
        <v>360</v>
      </c>
      <c r="R5548" s="1">
        <v>37.53</v>
      </c>
      <c r="S5548" s="1">
        <v>37.9</v>
      </c>
      <c r="T5548" s="1">
        <v>4297</v>
      </c>
      <c r="U5548" s="3" t="str">
        <f t="shared" si="86"/>
        <v>2017Plan</v>
      </c>
      <c r="V5548" s="2">
        <f>DATE(A5548,INDEX(Map!$H$1:$H$12,MATCH(B5548,Map!$G$1:$G$12,0),0),1)</f>
        <v>44378</v>
      </c>
      <c r="W5548" t="str">
        <f>IF(AND(V5548&gt;=Map!$K$2,V5548&lt;=Map!$L$2),"Base",IF(AND(V5548&gt;=Map!$K$3,V5548&lt;=Map!$L$3),"Fcst","N/A"))</f>
        <v>N/A</v>
      </c>
      <c r="X5548" t="str">
        <f>INDEX(Map!$B$2:$B$86,MATCH(D5548,Map!$A$2:$A$86,0),0)</f>
        <v>Brown 3</v>
      </c>
      <c r="Y5548" s="7">
        <f>IF(INDEX(Map!$C$2:$C$86,MATCH(D5548,Map!$A$2:$A$86,0),0)="","N/A",E5548*INDEX(Map!$C$2:$C$86,MATCH(D5548,Map!$A$2:$A$86,0),0))</f>
        <v>113.4</v>
      </c>
      <c r="Z5548" s="7" t="str">
        <f>IF(INDEX(Map!$D$2:$D$86,MATCH(D5548,Map!$A$2:$A$86,0),0)="","N/A",E5548*INDEX(Map!$D$2:$D$86,MATCH(D5548,Map!$A$2:$A$86,0),0))</f>
        <v>N/A</v>
      </c>
      <c r="AA5548" t="str">
        <f>INDEX(Map!$E$2:$E$86,MATCH(D5548,Map!$A$2:$A$86,0),0)</f>
        <v>Coal</v>
      </c>
    </row>
    <row r="5549" spans="1:27" x14ac:dyDescent="0.25">
      <c r="A5549" s="1" t="s">
        <v>123</v>
      </c>
      <c r="B5549" s="1" t="s">
        <v>113</v>
      </c>
      <c r="C5549" s="1">
        <v>4</v>
      </c>
      <c r="D5549" s="1" t="s">
        <v>26</v>
      </c>
      <c r="E5549" s="1">
        <v>270.5</v>
      </c>
      <c r="F5549" s="1">
        <v>0</v>
      </c>
      <c r="G5549" s="1">
        <v>76.7</v>
      </c>
      <c r="H5549" s="1">
        <v>1</v>
      </c>
      <c r="I5549" s="1">
        <v>2867.4</v>
      </c>
      <c r="J5549" s="1">
        <v>10600</v>
      </c>
      <c r="K5549" s="1">
        <v>671</v>
      </c>
      <c r="L5549" s="1">
        <v>212.5</v>
      </c>
      <c r="M5549" s="1">
        <v>6094</v>
      </c>
      <c r="N5549" s="1">
        <v>1</v>
      </c>
      <c r="O5549" s="1">
        <v>22</v>
      </c>
      <c r="P5549" s="1">
        <v>0</v>
      </c>
      <c r="Q5549" s="1">
        <v>568</v>
      </c>
      <c r="R5549" s="1">
        <v>24.63</v>
      </c>
      <c r="S5549" s="1">
        <v>24.71</v>
      </c>
      <c r="T5549" s="1">
        <v>6684</v>
      </c>
      <c r="U5549" s="3" t="str">
        <f t="shared" si="86"/>
        <v>2017Plan</v>
      </c>
      <c r="V5549" s="2">
        <f>DATE(A5549,INDEX(Map!$H$1:$H$12,MATCH(B5549,Map!$G$1:$G$12,0),0),1)</f>
        <v>44378</v>
      </c>
      <c r="W5549" t="str">
        <f>IF(AND(V5549&gt;=Map!$K$2,V5549&lt;=Map!$L$2),"Base",IF(AND(V5549&gt;=Map!$K$3,V5549&lt;=Map!$L$3),"Fcst","N/A"))</f>
        <v>N/A</v>
      </c>
      <c r="X5549" t="str">
        <f>INDEX(Map!$B$2:$B$86,MATCH(D5549,Map!$A$2:$A$86,0),0)</f>
        <v>Ghent 1</v>
      </c>
      <c r="Y5549" s="7">
        <f>IF(INDEX(Map!$C$2:$C$86,MATCH(D5549,Map!$A$2:$A$86,0),0)="","N/A",E5549*INDEX(Map!$C$2:$C$86,MATCH(D5549,Map!$A$2:$A$86,0),0))</f>
        <v>270.5</v>
      </c>
      <c r="Z5549" s="7" t="str">
        <f>IF(INDEX(Map!$D$2:$D$86,MATCH(D5549,Map!$A$2:$A$86,0),0)="","N/A",E5549*INDEX(Map!$D$2:$D$86,MATCH(D5549,Map!$A$2:$A$86,0),0))</f>
        <v>N/A</v>
      </c>
      <c r="AA5549" t="str">
        <f>INDEX(Map!$E$2:$E$86,MATCH(D5549,Map!$A$2:$A$86,0),0)</f>
        <v>Coal</v>
      </c>
    </row>
    <row r="5550" spans="1:27" x14ac:dyDescent="0.25">
      <c r="A5550" s="1" t="s">
        <v>123</v>
      </c>
      <c r="B5550" s="1" t="s">
        <v>113</v>
      </c>
      <c r="C5550" s="1">
        <v>5</v>
      </c>
      <c r="D5550" s="1" t="s">
        <v>27</v>
      </c>
      <c r="E5550" s="1">
        <v>281.3</v>
      </c>
      <c r="F5550" s="1">
        <v>0</v>
      </c>
      <c r="G5550" s="1">
        <v>76.7</v>
      </c>
      <c r="H5550" s="1">
        <v>2</v>
      </c>
      <c r="I5550" s="1">
        <v>2939.7</v>
      </c>
      <c r="J5550" s="1">
        <v>10451</v>
      </c>
      <c r="K5550" s="1">
        <v>696</v>
      </c>
      <c r="L5550" s="1">
        <v>212.5</v>
      </c>
      <c r="M5550" s="1">
        <v>6248</v>
      </c>
      <c r="N5550" s="1">
        <v>2</v>
      </c>
      <c r="O5550" s="1">
        <v>39</v>
      </c>
      <c r="P5550" s="1">
        <v>0</v>
      </c>
      <c r="Q5550" s="1">
        <v>345</v>
      </c>
      <c r="R5550" s="1">
        <v>23.44</v>
      </c>
      <c r="S5550" s="1">
        <v>23.58</v>
      </c>
      <c r="T5550" s="1">
        <v>6633</v>
      </c>
      <c r="U5550" s="3" t="str">
        <f t="shared" si="86"/>
        <v>2017Plan</v>
      </c>
      <c r="V5550" s="2">
        <f>DATE(A5550,INDEX(Map!$H$1:$H$12,MATCH(B5550,Map!$G$1:$G$12,0),0),1)</f>
        <v>44378</v>
      </c>
      <c r="W5550" t="str">
        <f>IF(AND(V5550&gt;=Map!$K$2,V5550&lt;=Map!$L$2),"Base",IF(AND(V5550&gt;=Map!$K$3,V5550&lt;=Map!$L$3),"Fcst","N/A"))</f>
        <v>N/A</v>
      </c>
      <c r="X5550" t="str">
        <f>INDEX(Map!$B$2:$B$86,MATCH(D5550,Map!$A$2:$A$86,0),0)</f>
        <v>Ghent 2</v>
      </c>
      <c r="Y5550" s="7">
        <f>IF(INDEX(Map!$C$2:$C$86,MATCH(D5550,Map!$A$2:$A$86,0),0)="","N/A",E5550*INDEX(Map!$C$2:$C$86,MATCH(D5550,Map!$A$2:$A$86,0),0))</f>
        <v>281.3</v>
      </c>
      <c r="Z5550" s="7" t="str">
        <f>IF(INDEX(Map!$D$2:$D$86,MATCH(D5550,Map!$A$2:$A$86,0),0)="","N/A",E5550*INDEX(Map!$D$2:$D$86,MATCH(D5550,Map!$A$2:$A$86,0),0))</f>
        <v>N/A</v>
      </c>
      <c r="AA5550" t="str">
        <f>INDEX(Map!$E$2:$E$86,MATCH(D5550,Map!$A$2:$A$86,0),0)</f>
        <v>Coal</v>
      </c>
    </row>
    <row r="5551" spans="1:27" x14ac:dyDescent="0.25">
      <c r="A5551" s="1" t="s">
        <v>123</v>
      </c>
      <c r="B5551" s="1" t="s">
        <v>113</v>
      </c>
      <c r="C5551" s="1">
        <v>6</v>
      </c>
      <c r="D5551" s="1" t="s">
        <v>28</v>
      </c>
      <c r="E5551" s="1">
        <v>284.10000000000002</v>
      </c>
      <c r="F5551" s="1">
        <v>0</v>
      </c>
      <c r="G5551" s="1">
        <v>78.7</v>
      </c>
      <c r="H5551" s="1">
        <v>2</v>
      </c>
      <c r="I5551" s="1">
        <v>3157.5</v>
      </c>
      <c r="J5551" s="1">
        <v>11113</v>
      </c>
      <c r="K5551" s="1">
        <v>689</v>
      </c>
      <c r="L5551" s="1">
        <v>212.5</v>
      </c>
      <c r="M5551" s="1">
        <v>6711</v>
      </c>
      <c r="N5551" s="1">
        <v>3</v>
      </c>
      <c r="O5551" s="1">
        <v>64</v>
      </c>
      <c r="P5551" s="1">
        <v>0</v>
      </c>
      <c r="Q5551" s="1">
        <v>581</v>
      </c>
      <c r="R5551" s="1">
        <v>25.67</v>
      </c>
      <c r="S5551" s="1">
        <v>25.89</v>
      </c>
      <c r="T5551" s="1">
        <v>7356</v>
      </c>
      <c r="U5551" s="3" t="str">
        <f t="shared" si="86"/>
        <v>2017Plan</v>
      </c>
      <c r="V5551" s="2">
        <f>DATE(A5551,INDEX(Map!$H$1:$H$12,MATCH(B5551,Map!$G$1:$G$12,0),0),1)</f>
        <v>44378</v>
      </c>
      <c r="W5551" t="str">
        <f>IF(AND(V5551&gt;=Map!$K$2,V5551&lt;=Map!$L$2),"Base",IF(AND(V5551&gt;=Map!$K$3,V5551&lt;=Map!$L$3),"Fcst","N/A"))</f>
        <v>N/A</v>
      </c>
      <c r="X5551" t="str">
        <f>INDEX(Map!$B$2:$B$86,MATCH(D5551,Map!$A$2:$A$86,0),0)</f>
        <v>Ghent 3</v>
      </c>
      <c r="Y5551" s="7">
        <f>IF(INDEX(Map!$C$2:$C$86,MATCH(D5551,Map!$A$2:$A$86,0),0)="","N/A",E5551*INDEX(Map!$C$2:$C$86,MATCH(D5551,Map!$A$2:$A$86,0),0))</f>
        <v>284.10000000000002</v>
      </c>
      <c r="Z5551" s="7" t="str">
        <f>IF(INDEX(Map!$D$2:$D$86,MATCH(D5551,Map!$A$2:$A$86,0),0)="","N/A",E5551*INDEX(Map!$D$2:$D$86,MATCH(D5551,Map!$A$2:$A$86,0),0))</f>
        <v>N/A</v>
      </c>
      <c r="AA5551" t="str">
        <f>INDEX(Map!$E$2:$E$86,MATCH(D5551,Map!$A$2:$A$86,0),0)</f>
        <v>Coal</v>
      </c>
    </row>
    <row r="5552" spans="1:27" x14ac:dyDescent="0.25">
      <c r="A5552" s="1" t="s">
        <v>123</v>
      </c>
      <c r="B5552" s="1" t="s">
        <v>113</v>
      </c>
      <c r="C5552" s="1">
        <v>7</v>
      </c>
      <c r="D5552" s="1" t="s">
        <v>29</v>
      </c>
      <c r="E5552" s="1">
        <v>261.8</v>
      </c>
      <c r="F5552" s="1">
        <v>0</v>
      </c>
      <c r="G5552" s="1">
        <v>75.7</v>
      </c>
      <c r="H5552" s="1">
        <v>2</v>
      </c>
      <c r="I5552" s="1">
        <v>2878.8</v>
      </c>
      <c r="J5552" s="1">
        <v>10997</v>
      </c>
      <c r="K5552" s="1">
        <v>669</v>
      </c>
      <c r="L5552" s="1">
        <v>212.5</v>
      </c>
      <c r="M5552" s="1">
        <v>6119</v>
      </c>
      <c r="N5552" s="1">
        <v>4</v>
      </c>
      <c r="O5552" s="1">
        <v>77</v>
      </c>
      <c r="P5552" s="1">
        <v>0</v>
      </c>
      <c r="Q5552" s="1">
        <v>555</v>
      </c>
      <c r="R5552" s="1">
        <v>25.49</v>
      </c>
      <c r="S5552" s="1">
        <v>25.79</v>
      </c>
      <c r="T5552" s="1">
        <v>6751</v>
      </c>
      <c r="U5552" s="3" t="str">
        <f t="shared" si="86"/>
        <v>2017Plan</v>
      </c>
      <c r="V5552" s="2">
        <f>DATE(A5552,INDEX(Map!$H$1:$H$12,MATCH(B5552,Map!$G$1:$G$12,0),0),1)</f>
        <v>44378</v>
      </c>
      <c r="W5552" t="str">
        <f>IF(AND(V5552&gt;=Map!$K$2,V5552&lt;=Map!$L$2),"Base",IF(AND(V5552&gt;=Map!$K$3,V5552&lt;=Map!$L$3),"Fcst","N/A"))</f>
        <v>N/A</v>
      </c>
      <c r="X5552" t="str">
        <f>INDEX(Map!$B$2:$B$86,MATCH(D5552,Map!$A$2:$A$86,0),0)</f>
        <v>Ghent 4</v>
      </c>
      <c r="Y5552" s="7">
        <f>IF(INDEX(Map!$C$2:$C$86,MATCH(D5552,Map!$A$2:$A$86,0),0)="","N/A",E5552*INDEX(Map!$C$2:$C$86,MATCH(D5552,Map!$A$2:$A$86,0),0))</f>
        <v>261.8</v>
      </c>
      <c r="Z5552" s="7" t="str">
        <f>IF(INDEX(Map!$D$2:$D$86,MATCH(D5552,Map!$A$2:$A$86,0),0)="","N/A",E5552*INDEX(Map!$D$2:$D$86,MATCH(D5552,Map!$A$2:$A$86,0),0))</f>
        <v>N/A</v>
      </c>
      <c r="AA5552" t="str">
        <f>INDEX(Map!$E$2:$E$86,MATCH(D5552,Map!$A$2:$A$86,0),0)</f>
        <v>Coal</v>
      </c>
    </row>
    <row r="5553" spans="1:27" x14ac:dyDescent="0.25">
      <c r="A5553" s="1" t="s">
        <v>123</v>
      </c>
      <c r="B5553" s="1" t="s">
        <v>113</v>
      </c>
      <c r="C5553" s="1">
        <v>8</v>
      </c>
      <c r="D5553" s="1" t="s">
        <v>30</v>
      </c>
      <c r="E5553" s="1">
        <v>177.9</v>
      </c>
      <c r="F5553" s="1">
        <v>0</v>
      </c>
      <c r="G5553" s="1">
        <v>79.7</v>
      </c>
      <c r="H5553" s="1">
        <v>2</v>
      </c>
      <c r="I5553" s="1">
        <v>1847.8</v>
      </c>
      <c r="J5553" s="1">
        <v>10388</v>
      </c>
      <c r="K5553" s="1">
        <v>697</v>
      </c>
      <c r="L5553" s="1">
        <v>208.4</v>
      </c>
      <c r="M5553" s="1">
        <v>3850</v>
      </c>
      <c r="N5553" s="1">
        <v>4</v>
      </c>
      <c r="O5553" s="1">
        <v>18</v>
      </c>
      <c r="P5553" s="1">
        <v>0</v>
      </c>
      <c r="Q5553" s="1">
        <v>169</v>
      </c>
      <c r="R5553" s="1">
        <v>22.6</v>
      </c>
      <c r="S5553" s="1">
        <v>22.7</v>
      </c>
      <c r="T5553" s="1">
        <v>4037</v>
      </c>
      <c r="U5553" s="3" t="str">
        <f t="shared" si="86"/>
        <v>2017Plan</v>
      </c>
      <c r="V5553" s="2">
        <f>DATE(A5553,INDEX(Map!$H$1:$H$12,MATCH(B5553,Map!$G$1:$G$12,0),0),1)</f>
        <v>44378</v>
      </c>
      <c r="W5553" t="str">
        <f>IF(AND(V5553&gt;=Map!$K$2,V5553&lt;=Map!$L$2),"Base",IF(AND(V5553&gt;=Map!$K$3,V5553&lt;=Map!$L$3),"Fcst","N/A"))</f>
        <v>N/A</v>
      </c>
      <c r="X5553" t="str">
        <f>INDEX(Map!$B$2:$B$86,MATCH(D5553,Map!$A$2:$A$86,0),0)</f>
        <v>Mill Creek 1</v>
      </c>
      <c r="Y5553" s="7" t="str">
        <f>IF(INDEX(Map!$C$2:$C$86,MATCH(D5553,Map!$A$2:$A$86,0),0)="","N/A",E5553*INDEX(Map!$C$2:$C$86,MATCH(D5553,Map!$A$2:$A$86,0),0))</f>
        <v>N/A</v>
      </c>
      <c r="Z5553" s="7">
        <f>IF(INDEX(Map!$D$2:$D$86,MATCH(D5553,Map!$A$2:$A$86,0),0)="","N/A",E5553*INDEX(Map!$D$2:$D$86,MATCH(D5553,Map!$A$2:$A$86,0),0))</f>
        <v>177.9</v>
      </c>
      <c r="AA5553" t="str">
        <f>INDEX(Map!$E$2:$E$86,MATCH(D5553,Map!$A$2:$A$86,0),0)</f>
        <v>Coal</v>
      </c>
    </row>
    <row r="5554" spans="1:27" x14ac:dyDescent="0.25">
      <c r="A5554" s="1" t="s">
        <v>123</v>
      </c>
      <c r="B5554" s="1" t="s">
        <v>113</v>
      </c>
      <c r="C5554" s="1">
        <v>9</v>
      </c>
      <c r="D5554" s="1" t="s">
        <v>31</v>
      </c>
      <c r="E5554" s="1">
        <v>166.3</v>
      </c>
      <c r="F5554" s="1">
        <v>0</v>
      </c>
      <c r="G5554" s="1">
        <v>75.3</v>
      </c>
      <c r="H5554" s="1">
        <v>2</v>
      </c>
      <c r="I5554" s="1">
        <v>1784.6</v>
      </c>
      <c r="J5554" s="1">
        <v>10730</v>
      </c>
      <c r="K5554" s="1">
        <v>687</v>
      </c>
      <c r="L5554" s="1">
        <v>208.4</v>
      </c>
      <c r="M5554" s="1">
        <v>3719</v>
      </c>
      <c r="N5554" s="1">
        <v>4</v>
      </c>
      <c r="O5554" s="1">
        <v>18</v>
      </c>
      <c r="P5554" s="1">
        <v>0</v>
      </c>
      <c r="Q5554" s="1">
        <v>198</v>
      </c>
      <c r="R5554" s="1">
        <v>23.55</v>
      </c>
      <c r="S5554" s="1">
        <v>23.66</v>
      </c>
      <c r="T5554" s="1">
        <v>3935</v>
      </c>
      <c r="U5554" s="3" t="str">
        <f t="shared" si="86"/>
        <v>2017Plan</v>
      </c>
      <c r="V5554" s="2">
        <f>DATE(A5554,INDEX(Map!$H$1:$H$12,MATCH(B5554,Map!$G$1:$G$12,0),0),1)</f>
        <v>44378</v>
      </c>
      <c r="W5554" t="str">
        <f>IF(AND(V5554&gt;=Map!$K$2,V5554&lt;=Map!$L$2),"Base",IF(AND(V5554&gt;=Map!$K$3,V5554&lt;=Map!$L$3),"Fcst","N/A"))</f>
        <v>N/A</v>
      </c>
      <c r="X5554" t="str">
        <f>INDEX(Map!$B$2:$B$86,MATCH(D5554,Map!$A$2:$A$86,0),0)</f>
        <v>Mill Creek 2</v>
      </c>
      <c r="Y5554" s="7" t="str">
        <f>IF(INDEX(Map!$C$2:$C$86,MATCH(D5554,Map!$A$2:$A$86,0),0)="","N/A",E5554*INDEX(Map!$C$2:$C$86,MATCH(D5554,Map!$A$2:$A$86,0),0))</f>
        <v>N/A</v>
      </c>
      <c r="Z5554" s="7">
        <f>IF(INDEX(Map!$D$2:$D$86,MATCH(D5554,Map!$A$2:$A$86,0),0)="","N/A",E5554*INDEX(Map!$D$2:$D$86,MATCH(D5554,Map!$A$2:$A$86,0),0))</f>
        <v>166.3</v>
      </c>
      <c r="AA5554" t="str">
        <f>INDEX(Map!$E$2:$E$86,MATCH(D5554,Map!$A$2:$A$86,0),0)</f>
        <v>Coal</v>
      </c>
    </row>
    <row r="5555" spans="1:27" x14ac:dyDescent="0.25">
      <c r="A5555" s="1" t="s">
        <v>123</v>
      </c>
      <c r="B5555" s="1" t="s">
        <v>113</v>
      </c>
      <c r="C5555" s="1">
        <v>10</v>
      </c>
      <c r="D5555" s="1" t="s">
        <v>32</v>
      </c>
      <c r="E5555" s="1">
        <v>223</v>
      </c>
      <c r="F5555" s="1">
        <v>0</v>
      </c>
      <c r="G5555" s="1">
        <v>77.8</v>
      </c>
      <c r="H5555" s="1">
        <v>2</v>
      </c>
      <c r="I5555" s="1">
        <v>2386.1999999999998</v>
      </c>
      <c r="J5555" s="1">
        <v>10703</v>
      </c>
      <c r="K5555" s="1">
        <v>697</v>
      </c>
      <c r="L5555" s="1">
        <v>208.4</v>
      </c>
      <c r="M5555" s="1">
        <v>4972</v>
      </c>
      <c r="N5555" s="1">
        <v>12</v>
      </c>
      <c r="O5555" s="1">
        <v>50</v>
      </c>
      <c r="P5555" s="1">
        <v>0</v>
      </c>
      <c r="Q5555" s="1">
        <v>299</v>
      </c>
      <c r="R5555" s="1">
        <v>23.65</v>
      </c>
      <c r="S5555" s="1">
        <v>23.87</v>
      </c>
      <c r="T5555" s="1">
        <v>5321</v>
      </c>
      <c r="U5555" s="3" t="str">
        <f t="shared" si="86"/>
        <v>2017Plan</v>
      </c>
      <c r="V5555" s="2">
        <f>DATE(A5555,INDEX(Map!$H$1:$H$12,MATCH(B5555,Map!$G$1:$G$12,0),0),1)</f>
        <v>44378</v>
      </c>
      <c r="W5555" t="str">
        <f>IF(AND(V5555&gt;=Map!$K$2,V5555&lt;=Map!$L$2),"Base",IF(AND(V5555&gt;=Map!$K$3,V5555&lt;=Map!$L$3),"Fcst","N/A"))</f>
        <v>N/A</v>
      </c>
      <c r="X5555" t="str">
        <f>INDEX(Map!$B$2:$B$86,MATCH(D5555,Map!$A$2:$A$86,0),0)</f>
        <v>Mill Creek 3</v>
      </c>
      <c r="Y5555" s="7" t="str">
        <f>IF(INDEX(Map!$C$2:$C$86,MATCH(D5555,Map!$A$2:$A$86,0),0)="","N/A",E5555*INDEX(Map!$C$2:$C$86,MATCH(D5555,Map!$A$2:$A$86,0),0))</f>
        <v>N/A</v>
      </c>
      <c r="Z5555" s="7">
        <f>IF(INDEX(Map!$D$2:$D$86,MATCH(D5555,Map!$A$2:$A$86,0),0)="","N/A",E5555*INDEX(Map!$D$2:$D$86,MATCH(D5555,Map!$A$2:$A$86,0),0))</f>
        <v>223</v>
      </c>
      <c r="AA5555" t="str">
        <f>INDEX(Map!$E$2:$E$86,MATCH(D5555,Map!$A$2:$A$86,0),0)</f>
        <v>Coal</v>
      </c>
    </row>
    <row r="5556" spans="1:27" x14ac:dyDescent="0.25">
      <c r="A5556" s="1" t="s">
        <v>123</v>
      </c>
      <c r="B5556" s="1" t="s">
        <v>113</v>
      </c>
      <c r="C5556" s="1">
        <v>11</v>
      </c>
      <c r="D5556" s="1" t="s">
        <v>33</v>
      </c>
      <c r="E5556" s="1">
        <v>278.3</v>
      </c>
      <c r="F5556" s="1">
        <v>0</v>
      </c>
      <c r="G5556" s="1">
        <v>78.400000000000006</v>
      </c>
      <c r="H5556" s="1">
        <v>2</v>
      </c>
      <c r="I5556" s="1">
        <v>2915</v>
      </c>
      <c r="J5556" s="1">
        <v>10475</v>
      </c>
      <c r="K5556" s="1">
        <v>693</v>
      </c>
      <c r="L5556" s="1">
        <v>208.4</v>
      </c>
      <c r="M5556" s="1">
        <v>6074</v>
      </c>
      <c r="N5556" s="1">
        <v>19</v>
      </c>
      <c r="O5556" s="1">
        <v>79</v>
      </c>
      <c r="P5556" s="1">
        <v>0</v>
      </c>
      <c r="Q5556" s="1">
        <v>346</v>
      </c>
      <c r="R5556" s="1">
        <v>23.07</v>
      </c>
      <c r="S5556" s="1">
        <v>23.36</v>
      </c>
      <c r="T5556" s="1">
        <v>6499</v>
      </c>
      <c r="U5556" s="3" t="str">
        <f t="shared" si="86"/>
        <v>2017Plan</v>
      </c>
      <c r="V5556" s="2">
        <f>DATE(A5556,INDEX(Map!$H$1:$H$12,MATCH(B5556,Map!$G$1:$G$12,0),0),1)</f>
        <v>44378</v>
      </c>
      <c r="W5556" t="str">
        <f>IF(AND(V5556&gt;=Map!$K$2,V5556&lt;=Map!$L$2),"Base",IF(AND(V5556&gt;=Map!$K$3,V5556&lt;=Map!$L$3),"Fcst","N/A"))</f>
        <v>N/A</v>
      </c>
      <c r="X5556" t="str">
        <f>INDEX(Map!$B$2:$B$86,MATCH(D5556,Map!$A$2:$A$86,0),0)</f>
        <v>Mill Creek 4</v>
      </c>
      <c r="Y5556" s="7" t="str">
        <f>IF(INDEX(Map!$C$2:$C$86,MATCH(D5556,Map!$A$2:$A$86,0),0)="","N/A",E5556*INDEX(Map!$C$2:$C$86,MATCH(D5556,Map!$A$2:$A$86,0),0))</f>
        <v>N/A</v>
      </c>
      <c r="Z5556" s="7">
        <f>IF(INDEX(Map!$D$2:$D$86,MATCH(D5556,Map!$A$2:$A$86,0),0)="","N/A",E5556*INDEX(Map!$D$2:$D$86,MATCH(D5556,Map!$A$2:$A$86,0),0))</f>
        <v>278.3</v>
      </c>
      <c r="AA5556" t="str">
        <f>INDEX(Map!$E$2:$E$86,MATCH(D5556,Map!$A$2:$A$86,0),0)</f>
        <v>Coal</v>
      </c>
    </row>
    <row r="5557" spans="1:27" x14ac:dyDescent="0.25">
      <c r="A5557" s="1" t="s">
        <v>123</v>
      </c>
      <c r="B5557" s="1" t="s">
        <v>113</v>
      </c>
      <c r="C5557" s="1">
        <v>12</v>
      </c>
      <c r="D5557" s="1" t="s">
        <v>34</v>
      </c>
      <c r="E5557" s="1">
        <v>227</v>
      </c>
      <c r="F5557" s="1">
        <v>0</v>
      </c>
      <c r="G5557" s="1">
        <v>82.5</v>
      </c>
      <c r="H5557" s="1">
        <v>2</v>
      </c>
      <c r="I5557" s="1">
        <v>2428.1999999999998</v>
      </c>
      <c r="J5557" s="1">
        <v>10698</v>
      </c>
      <c r="K5557" s="1">
        <v>700</v>
      </c>
      <c r="L5557" s="1">
        <v>207.4</v>
      </c>
      <c r="M5557" s="1">
        <v>5037</v>
      </c>
      <c r="N5557" s="1">
        <v>7</v>
      </c>
      <c r="O5557" s="1">
        <v>26</v>
      </c>
      <c r="P5557" s="1">
        <v>0</v>
      </c>
      <c r="Q5557" s="1">
        <v>315</v>
      </c>
      <c r="R5557" s="1">
        <v>23.58</v>
      </c>
      <c r="S5557" s="1">
        <v>23.7</v>
      </c>
      <c r="T5557" s="1">
        <v>5379</v>
      </c>
      <c r="U5557" s="3" t="str">
        <f t="shared" si="86"/>
        <v>2017Plan</v>
      </c>
      <c r="V5557" s="2">
        <f>DATE(A5557,INDEX(Map!$H$1:$H$12,MATCH(B5557,Map!$G$1:$G$12,0),0),1)</f>
        <v>44378</v>
      </c>
      <c r="W5557" t="str">
        <f>IF(AND(V5557&gt;=Map!$K$2,V5557&lt;=Map!$L$2),"Base",IF(AND(V5557&gt;=Map!$K$3,V5557&lt;=Map!$L$3),"Fcst","N/A"))</f>
        <v>N/A</v>
      </c>
      <c r="X5557" t="str">
        <f>INDEX(Map!$B$2:$B$86,MATCH(D5557,Map!$A$2:$A$86,0),0)</f>
        <v>Trimble County 1</v>
      </c>
      <c r="Y5557" s="7" t="str">
        <f>IF(INDEX(Map!$C$2:$C$86,MATCH(D5557,Map!$A$2:$A$86,0),0)="","N/A",E5557*INDEX(Map!$C$2:$C$86,MATCH(D5557,Map!$A$2:$A$86,0),0))</f>
        <v>N/A</v>
      </c>
      <c r="Z5557" s="7">
        <f>IF(INDEX(Map!$D$2:$D$86,MATCH(D5557,Map!$A$2:$A$86,0),0)="","N/A",E5557*INDEX(Map!$D$2:$D$86,MATCH(D5557,Map!$A$2:$A$86,0),0))</f>
        <v>227</v>
      </c>
      <c r="AA5557" t="str">
        <f>INDEX(Map!$E$2:$E$86,MATCH(D5557,Map!$A$2:$A$86,0),0)</f>
        <v>Coal</v>
      </c>
    </row>
    <row r="5558" spans="1:27" x14ac:dyDescent="0.25">
      <c r="A5558" s="1" t="s">
        <v>123</v>
      </c>
      <c r="B5558" s="1" t="s">
        <v>113</v>
      </c>
      <c r="C5558" s="1">
        <v>13</v>
      </c>
      <c r="D5558" s="1" t="s">
        <v>35</v>
      </c>
      <c r="E5558" s="1">
        <v>354.3</v>
      </c>
      <c r="F5558" s="1">
        <v>0</v>
      </c>
      <c r="G5558" s="1">
        <v>86.8</v>
      </c>
      <c r="H5558" s="1">
        <v>1</v>
      </c>
      <c r="I5558" s="1">
        <v>3270.4</v>
      </c>
      <c r="J5558" s="1">
        <v>9230</v>
      </c>
      <c r="K5558" s="1">
        <v>681</v>
      </c>
      <c r="L5558" s="1">
        <v>216</v>
      </c>
      <c r="M5558" s="1">
        <v>7066</v>
      </c>
      <c r="N5558" s="1">
        <v>14</v>
      </c>
      <c r="O5558" s="1">
        <v>54</v>
      </c>
      <c r="P5558" s="1">
        <v>0</v>
      </c>
      <c r="Q5558" s="1">
        <v>539</v>
      </c>
      <c r="R5558" s="1">
        <v>21.46</v>
      </c>
      <c r="S5558" s="1">
        <v>21.61</v>
      </c>
      <c r="T5558" s="1">
        <v>7659</v>
      </c>
      <c r="U5558" s="3" t="str">
        <f t="shared" si="86"/>
        <v>2017Plan</v>
      </c>
      <c r="V5558" s="2">
        <f>DATE(A5558,INDEX(Map!$H$1:$H$12,MATCH(B5558,Map!$G$1:$G$12,0),0),1)</f>
        <v>44378</v>
      </c>
      <c r="W5558" t="str">
        <f>IF(AND(V5558&gt;=Map!$K$2,V5558&lt;=Map!$L$2),"Base",IF(AND(V5558&gt;=Map!$K$3,V5558&lt;=Map!$L$3),"Fcst","N/A"))</f>
        <v>N/A</v>
      </c>
      <c r="X5558" t="str">
        <f>INDEX(Map!$B$2:$B$86,MATCH(D5558,Map!$A$2:$A$86,0),0)</f>
        <v>Trimble County 2</v>
      </c>
      <c r="Y5558" s="7">
        <f>IF(INDEX(Map!$C$2:$C$86,MATCH(D5558,Map!$A$2:$A$86,0),0)="","N/A",E5558*INDEX(Map!$C$2:$C$86,MATCH(D5558,Map!$A$2:$A$86,0),0))</f>
        <v>286.983</v>
      </c>
      <c r="Z5558" s="7">
        <f>IF(INDEX(Map!$D$2:$D$86,MATCH(D5558,Map!$A$2:$A$86,0),0)="","N/A",E5558*INDEX(Map!$D$2:$D$86,MATCH(D5558,Map!$A$2:$A$86,0),0))</f>
        <v>67.317000000000007</v>
      </c>
      <c r="AA5558" t="str">
        <f>INDEX(Map!$E$2:$E$86,MATCH(D5558,Map!$A$2:$A$86,0),0)</f>
        <v>Coal</v>
      </c>
    </row>
    <row r="5559" spans="1:27" x14ac:dyDescent="0.25">
      <c r="A5559" s="1" t="s">
        <v>123</v>
      </c>
      <c r="B5559" s="1" t="s">
        <v>113</v>
      </c>
      <c r="C5559" s="1">
        <v>14</v>
      </c>
      <c r="D5559" s="1" t="s">
        <v>36</v>
      </c>
      <c r="E5559" s="1">
        <v>0</v>
      </c>
      <c r="F5559" s="1">
        <v>0</v>
      </c>
      <c r="G5559" s="1">
        <v>0</v>
      </c>
      <c r="H5559" s="1">
        <v>0</v>
      </c>
      <c r="I5559" s="1">
        <v>0</v>
      </c>
      <c r="J5559" s="1">
        <v>0</v>
      </c>
      <c r="K5559" s="1">
        <v>0</v>
      </c>
      <c r="L5559" s="1">
        <v>0</v>
      </c>
      <c r="M5559" s="1">
        <v>0</v>
      </c>
      <c r="N5559" s="1">
        <v>0</v>
      </c>
      <c r="O5559" s="1">
        <v>0</v>
      </c>
      <c r="P5559" s="1">
        <v>0</v>
      </c>
      <c r="Q5559" s="1">
        <v>0</v>
      </c>
      <c r="R5559" s="1">
        <v>0</v>
      </c>
      <c r="S5559" s="1">
        <v>0</v>
      </c>
      <c r="T5559" s="1">
        <v>0</v>
      </c>
      <c r="U5559" s="3" t="str">
        <f t="shared" si="86"/>
        <v>2017Plan</v>
      </c>
      <c r="V5559" s="2">
        <f>DATE(A5559,INDEX(Map!$H$1:$H$12,MATCH(B5559,Map!$G$1:$G$12,0),0),1)</f>
        <v>44378</v>
      </c>
      <c r="W5559" t="str">
        <f>IF(AND(V5559&gt;=Map!$K$2,V5559&lt;=Map!$L$2),"Base",IF(AND(V5559&gt;=Map!$K$3,V5559&lt;=Map!$L$3),"Fcst","N/A"))</f>
        <v>N/A</v>
      </c>
      <c r="X5559" t="str">
        <f>INDEX(Map!$B$2:$B$86,MATCH(D5559,Map!$A$2:$A$86,0),0)</f>
        <v>Cane Run 7</v>
      </c>
      <c r="Y5559" s="7">
        <f>IF(INDEX(Map!$C$2:$C$86,MATCH(D5559,Map!$A$2:$A$86,0),0)="","N/A",E5559*INDEX(Map!$C$2:$C$86,MATCH(D5559,Map!$A$2:$A$86,0),0))</f>
        <v>0</v>
      </c>
      <c r="Z5559" s="7">
        <f>IF(INDEX(Map!$D$2:$D$86,MATCH(D5559,Map!$A$2:$A$86,0),0)="","N/A",E5559*INDEX(Map!$D$2:$D$86,MATCH(D5559,Map!$A$2:$A$86,0),0))</f>
        <v>0</v>
      </c>
      <c r="AA5559" t="str">
        <f>INDEX(Map!$E$2:$E$86,MATCH(D5559,Map!$A$2:$A$86,0),0)</f>
        <v>NGCC</v>
      </c>
    </row>
    <row r="5560" spans="1:27" x14ac:dyDescent="0.25">
      <c r="A5560" s="1" t="s">
        <v>123</v>
      </c>
      <c r="B5560" s="1" t="s">
        <v>113</v>
      </c>
      <c r="C5560" s="1">
        <v>15</v>
      </c>
      <c r="D5560" s="1" t="s">
        <v>37</v>
      </c>
      <c r="E5560" s="1">
        <v>335</v>
      </c>
      <c r="F5560" s="1">
        <v>0</v>
      </c>
      <c r="G5560" s="1">
        <v>68</v>
      </c>
      <c r="H5560" s="1">
        <v>11</v>
      </c>
      <c r="I5560" s="1">
        <v>2313.3000000000002</v>
      </c>
      <c r="J5560" s="1">
        <v>6905</v>
      </c>
      <c r="K5560" s="1">
        <v>560</v>
      </c>
      <c r="L5560" s="1">
        <v>391.9</v>
      </c>
      <c r="M5560" s="1">
        <v>9065</v>
      </c>
      <c r="N5560" s="1">
        <v>32</v>
      </c>
      <c r="O5560" s="1">
        <v>126</v>
      </c>
      <c r="P5560" s="1">
        <v>0</v>
      </c>
      <c r="Q5560" s="1">
        <v>488</v>
      </c>
      <c r="R5560" s="1">
        <v>28.51</v>
      </c>
      <c r="S5560" s="1">
        <v>28.89</v>
      </c>
      <c r="T5560" s="1">
        <v>9679</v>
      </c>
      <c r="U5560" s="3" t="str">
        <f t="shared" si="86"/>
        <v>2017Plan</v>
      </c>
      <c r="V5560" s="2">
        <f>DATE(A5560,INDEX(Map!$H$1:$H$12,MATCH(B5560,Map!$G$1:$G$12,0),0),1)</f>
        <v>44378</v>
      </c>
      <c r="W5560" t="str">
        <f>IF(AND(V5560&gt;=Map!$K$2,V5560&lt;=Map!$L$2),"Base",IF(AND(V5560&gt;=Map!$K$3,V5560&lt;=Map!$L$3),"Fcst","N/A"))</f>
        <v>N/A</v>
      </c>
      <c r="X5560" t="str">
        <f>INDEX(Map!$B$2:$B$86,MATCH(D5560,Map!$A$2:$A$86,0),0)</f>
        <v>Cane Run 7</v>
      </c>
      <c r="Y5560" s="7">
        <f>IF(INDEX(Map!$C$2:$C$86,MATCH(D5560,Map!$A$2:$A$86,0),0)="","N/A",E5560*INDEX(Map!$C$2:$C$86,MATCH(D5560,Map!$A$2:$A$86,0),0))</f>
        <v>261.3</v>
      </c>
      <c r="Z5560" s="7">
        <f>IF(INDEX(Map!$D$2:$D$86,MATCH(D5560,Map!$A$2:$A$86,0),0)="","N/A",E5560*INDEX(Map!$D$2:$D$86,MATCH(D5560,Map!$A$2:$A$86,0),0))</f>
        <v>73.7</v>
      </c>
      <c r="AA5560" t="str">
        <f>INDEX(Map!$E$2:$E$86,MATCH(D5560,Map!$A$2:$A$86,0),0)</f>
        <v>NGCC</v>
      </c>
    </row>
    <row r="5561" spans="1:27" x14ac:dyDescent="0.25">
      <c r="A5561" s="1" t="s">
        <v>123</v>
      </c>
      <c r="B5561" s="1" t="s">
        <v>113</v>
      </c>
      <c r="C5561" s="1">
        <v>16</v>
      </c>
      <c r="D5561" s="1" t="s">
        <v>38</v>
      </c>
      <c r="E5561" s="1">
        <v>1.7</v>
      </c>
      <c r="F5561" s="1">
        <v>0</v>
      </c>
      <c r="G5561" s="1">
        <v>2.1</v>
      </c>
      <c r="H5561" s="1">
        <v>5</v>
      </c>
      <c r="I5561" s="1">
        <v>25.3</v>
      </c>
      <c r="J5561" s="1">
        <v>15212</v>
      </c>
      <c r="K5561" s="1">
        <v>30</v>
      </c>
      <c r="L5561" s="1">
        <v>394</v>
      </c>
      <c r="M5561" s="1">
        <v>100</v>
      </c>
      <c r="N5561" s="1">
        <v>0</v>
      </c>
      <c r="O5561" s="1">
        <v>2</v>
      </c>
      <c r="P5561" s="1">
        <v>0</v>
      </c>
      <c r="Q5561" s="1">
        <v>0</v>
      </c>
      <c r="R5561" s="1">
        <v>59.93</v>
      </c>
      <c r="S5561" s="1">
        <v>60.99</v>
      </c>
      <c r="T5561" s="1">
        <v>101</v>
      </c>
      <c r="U5561" s="3" t="str">
        <f t="shared" si="86"/>
        <v>2017Plan</v>
      </c>
      <c r="V5561" s="2">
        <f>DATE(A5561,INDEX(Map!$H$1:$H$12,MATCH(B5561,Map!$G$1:$G$12,0),0),1)</f>
        <v>44378</v>
      </c>
      <c r="W5561" t="str">
        <f>IF(AND(V5561&gt;=Map!$K$2,V5561&lt;=Map!$L$2),"Base",IF(AND(V5561&gt;=Map!$K$3,V5561&lt;=Map!$L$3),"Fcst","N/A"))</f>
        <v>N/A</v>
      </c>
      <c r="X5561" t="str">
        <f>INDEX(Map!$B$2:$B$86,MATCH(D5561,Map!$A$2:$A$86,0),0)</f>
        <v>Brown 5</v>
      </c>
      <c r="Y5561" s="7">
        <f>IF(INDEX(Map!$C$2:$C$86,MATCH(D5561,Map!$A$2:$A$86,0),0)="","N/A",E5561*INDEX(Map!$C$2:$C$86,MATCH(D5561,Map!$A$2:$A$86,0),0))</f>
        <v>0.79899999999999993</v>
      </c>
      <c r="Z5561" s="7">
        <f>IF(INDEX(Map!$D$2:$D$86,MATCH(D5561,Map!$A$2:$A$86,0),0)="","N/A",E5561*INDEX(Map!$D$2:$D$86,MATCH(D5561,Map!$A$2:$A$86,0),0))</f>
        <v>0.90100000000000002</v>
      </c>
      <c r="AA5561" t="str">
        <f>INDEX(Map!$E$2:$E$86,MATCH(D5561,Map!$A$2:$A$86,0),0)</f>
        <v>SCCT</v>
      </c>
    </row>
    <row r="5562" spans="1:27" x14ac:dyDescent="0.25">
      <c r="A5562" s="1" t="s">
        <v>123</v>
      </c>
      <c r="B5562" s="1" t="s">
        <v>113</v>
      </c>
      <c r="C5562" s="1">
        <v>17</v>
      </c>
      <c r="D5562" s="1" t="s">
        <v>39</v>
      </c>
      <c r="E5562" s="1">
        <v>0.1</v>
      </c>
      <c r="F5562" s="1">
        <v>0</v>
      </c>
      <c r="G5562" s="1">
        <v>0.1</v>
      </c>
      <c r="H5562" s="1">
        <v>3</v>
      </c>
      <c r="I5562" s="1">
        <v>2</v>
      </c>
      <c r="J5562" s="1">
        <v>16510</v>
      </c>
      <c r="K5562" s="1">
        <v>4</v>
      </c>
      <c r="L5562" s="1">
        <v>394</v>
      </c>
      <c r="M5562" s="1">
        <v>8</v>
      </c>
      <c r="N5562" s="1">
        <v>0</v>
      </c>
      <c r="O5562" s="1">
        <v>0</v>
      </c>
      <c r="P5562" s="1">
        <v>0</v>
      </c>
      <c r="Q5562" s="1">
        <v>0</v>
      </c>
      <c r="R5562" s="1">
        <v>65.040000000000006</v>
      </c>
      <c r="S5562" s="1">
        <v>65.040000000000006</v>
      </c>
      <c r="T5562" s="1">
        <v>8</v>
      </c>
      <c r="U5562" s="3" t="str">
        <f t="shared" si="86"/>
        <v>2017Plan</v>
      </c>
      <c r="V5562" s="2">
        <f>DATE(A5562,INDEX(Map!$H$1:$H$12,MATCH(B5562,Map!$G$1:$G$12,0),0),1)</f>
        <v>44378</v>
      </c>
      <c r="W5562" t="str">
        <f>IF(AND(V5562&gt;=Map!$K$2,V5562&lt;=Map!$L$2),"Base",IF(AND(V5562&gt;=Map!$K$3,V5562&lt;=Map!$L$3),"Fcst","N/A"))</f>
        <v>N/A</v>
      </c>
      <c r="X5562" t="str">
        <f>INDEX(Map!$B$2:$B$86,MATCH(D5562,Map!$A$2:$A$86,0),0)</f>
        <v>Brown 5</v>
      </c>
      <c r="Y5562" s="7">
        <f>IF(INDEX(Map!$C$2:$C$86,MATCH(D5562,Map!$A$2:$A$86,0),0)="","N/A",E5562*INDEX(Map!$C$2:$C$86,MATCH(D5562,Map!$A$2:$A$86,0),0))</f>
        <v>4.7E-2</v>
      </c>
      <c r="Z5562" s="7">
        <f>IF(INDEX(Map!$D$2:$D$86,MATCH(D5562,Map!$A$2:$A$86,0),0)="","N/A",E5562*INDEX(Map!$D$2:$D$86,MATCH(D5562,Map!$A$2:$A$86,0),0))</f>
        <v>5.3000000000000005E-2</v>
      </c>
      <c r="AA5562" t="str">
        <f>INDEX(Map!$E$2:$E$86,MATCH(D5562,Map!$A$2:$A$86,0),0)</f>
        <v>SCCT</v>
      </c>
    </row>
    <row r="5563" spans="1:27" x14ac:dyDescent="0.25">
      <c r="A5563" s="1" t="s">
        <v>123</v>
      </c>
      <c r="B5563" s="1" t="s">
        <v>113</v>
      </c>
      <c r="C5563" s="1">
        <v>18</v>
      </c>
      <c r="D5563" s="1" t="s">
        <v>40</v>
      </c>
      <c r="E5563" s="1">
        <v>8</v>
      </c>
      <c r="F5563" s="1">
        <v>0</v>
      </c>
      <c r="G5563" s="1">
        <v>7.4</v>
      </c>
      <c r="H5563" s="1">
        <v>9</v>
      </c>
      <c r="I5563" s="1">
        <v>93.5</v>
      </c>
      <c r="J5563" s="1">
        <v>11663</v>
      </c>
      <c r="K5563" s="1">
        <v>72</v>
      </c>
      <c r="L5563" s="1">
        <v>394</v>
      </c>
      <c r="M5563" s="1">
        <v>368</v>
      </c>
      <c r="N5563" s="1">
        <v>2</v>
      </c>
      <c r="O5563" s="1">
        <v>94</v>
      </c>
      <c r="P5563" s="1">
        <v>0</v>
      </c>
      <c r="Q5563" s="1">
        <v>33</v>
      </c>
      <c r="R5563" s="1">
        <v>50.04</v>
      </c>
      <c r="S5563" s="1">
        <v>61.77</v>
      </c>
      <c r="T5563" s="1">
        <v>495</v>
      </c>
      <c r="U5563" s="3" t="str">
        <f t="shared" si="86"/>
        <v>2017Plan</v>
      </c>
      <c r="V5563" s="2">
        <f>DATE(A5563,INDEX(Map!$H$1:$H$12,MATCH(B5563,Map!$G$1:$G$12,0),0),1)</f>
        <v>44378</v>
      </c>
      <c r="W5563" t="str">
        <f>IF(AND(V5563&gt;=Map!$K$2,V5563&lt;=Map!$L$2),"Base",IF(AND(V5563&gt;=Map!$K$3,V5563&lt;=Map!$L$3),"Fcst","N/A"))</f>
        <v>N/A</v>
      </c>
      <c r="X5563" t="str">
        <f>INDEX(Map!$B$2:$B$86,MATCH(D5563,Map!$A$2:$A$86,0),0)</f>
        <v>Brown 6</v>
      </c>
      <c r="Y5563" s="7">
        <f>IF(INDEX(Map!$C$2:$C$86,MATCH(D5563,Map!$A$2:$A$86,0),0)="","N/A",E5563*INDEX(Map!$C$2:$C$86,MATCH(D5563,Map!$A$2:$A$86,0),0))</f>
        <v>4.96</v>
      </c>
      <c r="Z5563" s="7">
        <f>IF(INDEX(Map!$D$2:$D$86,MATCH(D5563,Map!$A$2:$A$86,0),0)="","N/A",E5563*INDEX(Map!$D$2:$D$86,MATCH(D5563,Map!$A$2:$A$86,0),0))</f>
        <v>3.04</v>
      </c>
      <c r="AA5563" t="str">
        <f>INDEX(Map!$E$2:$E$86,MATCH(D5563,Map!$A$2:$A$86,0),0)</f>
        <v>SCCT</v>
      </c>
    </row>
    <row r="5564" spans="1:27" x14ac:dyDescent="0.25">
      <c r="A5564" s="1" t="s">
        <v>123</v>
      </c>
      <c r="B5564" s="1" t="s">
        <v>113</v>
      </c>
      <c r="C5564" s="1">
        <v>19</v>
      </c>
      <c r="D5564" s="1" t="s">
        <v>41</v>
      </c>
      <c r="E5564" s="1">
        <v>8.9</v>
      </c>
      <c r="F5564" s="1">
        <v>0</v>
      </c>
      <c r="G5564" s="1">
        <v>8.1999999999999993</v>
      </c>
      <c r="H5564" s="1">
        <v>12</v>
      </c>
      <c r="I5564" s="1">
        <v>103.1</v>
      </c>
      <c r="J5564" s="1">
        <v>11539</v>
      </c>
      <c r="K5564" s="1">
        <v>78</v>
      </c>
      <c r="L5564" s="1">
        <v>394</v>
      </c>
      <c r="M5564" s="1">
        <v>406</v>
      </c>
      <c r="N5564" s="1">
        <v>3</v>
      </c>
      <c r="O5564" s="1">
        <v>116</v>
      </c>
      <c r="P5564" s="1">
        <v>0</v>
      </c>
      <c r="Q5564" s="1">
        <v>36</v>
      </c>
      <c r="R5564" s="1">
        <v>49.44</v>
      </c>
      <c r="S5564" s="1">
        <v>62.47</v>
      </c>
      <c r="T5564" s="1">
        <v>558</v>
      </c>
      <c r="U5564" s="3" t="str">
        <f t="shared" si="86"/>
        <v>2017Plan</v>
      </c>
      <c r="V5564" s="2">
        <f>DATE(A5564,INDEX(Map!$H$1:$H$12,MATCH(B5564,Map!$G$1:$G$12,0),0),1)</f>
        <v>44378</v>
      </c>
      <c r="W5564" t="str">
        <f>IF(AND(V5564&gt;=Map!$K$2,V5564&lt;=Map!$L$2),"Base",IF(AND(V5564&gt;=Map!$K$3,V5564&lt;=Map!$L$3),"Fcst","N/A"))</f>
        <v>N/A</v>
      </c>
      <c r="X5564" t="str">
        <f>INDEX(Map!$B$2:$B$86,MATCH(D5564,Map!$A$2:$A$86,0),0)</f>
        <v>Brown 7</v>
      </c>
      <c r="Y5564" s="7">
        <f>IF(INDEX(Map!$C$2:$C$86,MATCH(D5564,Map!$A$2:$A$86,0),0)="","N/A",E5564*INDEX(Map!$C$2:$C$86,MATCH(D5564,Map!$A$2:$A$86,0),0))</f>
        <v>5.5179999999999998</v>
      </c>
      <c r="Z5564" s="7">
        <f>IF(INDEX(Map!$D$2:$D$86,MATCH(D5564,Map!$A$2:$A$86,0),0)="","N/A",E5564*INDEX(Map!$D$2:$D$86,MATCH(D5564,Map!$A$2:$A$86,0),0))</f>
        <v>3.3820000000000001</v>
      </c>
      <c r="AA5564" t="str">
        <f>INDEX(Map!$E$2:$E$86,MATCH(D5564,Map!$A$2:$A$86,0),0)</f>
        <v>SCCT</v>
      </c>
    </row>
    <row r="5565" spans="1:27" x14ac:dyDescent="0.25">
      <c r="A5565" s="1" t="s">
        <v>123</v>
      </c>
      <c r="B5565" s="1" t="s">
        <v>113</v>
      </c>
      <c r="C5565" s="1">
        <v>20</v>
      </c>
      <c r="D5565" s="1" t="s">
        <v>42</v>
      </c>
      <c r="E5565" s="1">
        <v>0.8</v>
      </c>
      <c r="F5565" s="1">
        <v>0</v>
      </c>
      <c r="G5565" s="1">
        <v>1.1000000000000001</v>
      </c>
      <c r="H5565" s="1">
        <v>4</v>
      </c>
      <c r="I5565" s="1">
        <v>12.9</v>
      </c>
      <c r="J5565" s="1">
        <v>16110</v>
      </c>
      <c r="K5565" s="1">
        <v>16</v>
      </c>
      <c r="L5565" s="1">
        <v>394</v>
      </c>
      <c r="M5565" s="1">
        <v>51</v>
      </c>
      <c r="N5565" s="1">
        <v>0</v>
      </c>
      <c r="O5565" s="1">
        <v>1</v>
      </c>
      <c r="P5565" s="1">
        <v>0</v>
      </c>
      <c r="Q5565" s="1">
        <v>0</v>
      </c>
      <c r="R5565" s="1">
        <v>63.47</v>
      </c>
      <c r="S5565" s="1">
        <v>64.930000000000007</v>
      </c>
      <c r="T5565" s="1">
        <v>52</v>
      </c>
      <c r="U5565" s="3" t="str">
        <f t="shared" si="86"/>
        <v>2017Plan</v>
      </c>
      <c r="V5565" s="2">
        <f>DATE(A5565,INDEX(Map!$H$1:$H$12,MATCH(B5565,Map!$G$1:$G$12,0),0),1)</f>
        <v>44378</v>
      </c>
      <c r="W5565" t="str">
        <f>IF(AND(V5565&gt;=Map!$K$2,V5565&lt;=Map!$L$2),"Base",IF(AND(V5565&gt;=Map!$K$3,V5565&lt;=Map!$L$3),"Fcst","N/A"))</f>
        <v>N/A</v>
      </c>
      <c r="X5565" t="str">
        <f>INDEX(Map!$B$2:$B$86,MATCH(D5565,Map!$A$2:$A$86,0),0)</f>
        <v>Brown 8</v>
      </c>
      <c r="Y5565" s="7">
        <f>IF(INDEX(Map!$C$2:$C$86,MATCH(D5565,Map!$A$2:$A$86,0),0)="","N/A",E5565*INDEX(Map!$C$2:$C$86,MATCH(D5565,Map!$A$2:$A$86,0),0))</f>
        <v>0.8</v>
      </c>
      <c r="Z5565" s="7" t="str">
        <f>IF(INDEX(Map!$D$2:$D$86,MATCH(D5565,Map!$A$2:$A$86,0),0)="","N/A",E5565*INDEX(Map!$D$2:$D$86,MATCH(D5565,Map!$A$2:$A$86,0),0))</f>
        <v>N/A</v>
      </c>
      <c r="AA5565" t="str">
        <f>INDEX(Map!$E$2:$E$86,MATCH(D5565,Map!$A$2:$A$86,0),0)</f>
        <v>SCCT</v>
      </c>
    </row>
    <row r="5566" spans="1:27" x14ac:dyDescent="0.25">
      <c r="A5566" s="1" t="s">
        <v>123</v>
      </c>
      <c r="B5566" s="1" t="s">
        <v>113</v>
      </c>
      <c r="C5566" s="1">
        <v>21</v>
      </c>
      <c r="D5566" s="1" t="s">
        <v>43</v>
      </c>
      <c r="E5566" s="1">
        <v>0.1</v>
      </c>
      <c r="F5566" s="1">
        <v>0</v>
      </c>
      <c r="G5566" s="1">
        <v>0.1</v>
      </c>
      <c r="H5566" s="1">
        <v>3</v>
      </c>
      <c r="I5566" s="1">
        <v>1.8</v>
      </c>
      <c r="J5566" s="1">
        <v>16329</v>
      </c>
      <c r="K5566" s="1">
        <v>4</v>
      </c>
      <c r="L5566" s="1">
        <v>394</v>
      </c>
      <c r="M5566" s="1">
        <v>7</v>
      </c>
      <c r="N5566" s="1">
        <v>0</v>
      </c>
      <c r="O5566" s="1">
        <v>0</v>
      </c>
      <c r="P5566" s="1">
        <v>0</v>
      </c>
      <c r="Q5566" s="1">
        <v>0</v>
      </c>
      <c r="R5566" s="1">
        <v>64.33</v>
      </c>
      <c r="S5566" s="1">
        <v>64.33</v>
      </c>
      <c r="T5566" s="1">
        <v>7</v>
      </c>
      <c r="U5566" s="3" t="str">
        <f t="shared" si="86"/>
        <v>2017Plan</v>
      </c>
      <c r="V5566" s="2">
        <f>DATE(A5566,INDEX(Map!$H$1:$H$12,MATCH(B5566,Map!$G$1:$G$12,0),0),1)</f>
        <v>44378</v>
      </c>
      <c r="W5566" t="str">
        <f>IF(AND(V5566&gt;=Map!$K$2,V5566&lt;=Map!$L$2),"Base",IF(AND(V5566&gt;=Map!$K$3,V5566&lt;=Map!$L$3),"Fcst","N/A"))</f>
        <v>N/A</v>
      </c>
      <c r="X5566" t="str">
        <f>INDEX(Map!$B$2:$B$86,MATCH(D5566,Map!$A$2:$A$86,0),0)</f>
        <v>Brown 8</v>
      </c>
      <c r="Y5566" s="7">
        <f>IF(INDEX(Map!$C$2:$C$86,MATCH(D5566,Map!$A$2:$A$86,0),0)="","N/A",E5566*INDEX(Map!$C$2:$C$86,MATCH(D5566,Map!$A$2:$A$86,0),0))</f>
        <v>0.1</v>
      </c>
      <c r="Z5566" s="7" t="str">
        <f>IF(INDEX(Map!$D$2:$D$86,MATCH(D5566,Map!$A$2:$A$86,0),0)="","N/A",E5566*INDEX(Map!$D$2:$D$86,MATCH(D5566,Map!$A$2:$A$86,0),0))</f>
        <v>N/A</v>
      </c>
      <c r="AA5566" t="str">
        <f>INDEX(Map!$E$2:$E$86,MATCH(D5566,Map!$A$2:$A$86,0),0)</f>
        <v>SCCT</v>
      </c>
    </row>
    <row r="5567" spans="1:27" x14ac:dyDescent="0.25">
      <c r="A5567" s="1" t="s">
        <v>123</v>
      </c>
      <c r="B5567" s="1" t="s">
        <v>113</v>
      </c>
      <c r="C5567" s="1">
        <v>22</v>
      </c>
      <c r="D5567" s="1" t="s">
        <v>44</v>
      </c>
      <c r="E5567" s="1">
        <v>0.1</v>
      </c>
      <c r="F5567" s="1">
        <v>0</v>
      </c>
      <c r="G5567" s="1">
        <v>0.1</v>
      </c>
      <c r="H5567" s="1">
        <v>1</v>
      </c>
      <c r="I5567" s="1">
        <v>1.6</v>
      </c>
      <c r="J5567" s="1">
        <v>16110</v>
      </c>
      <c r="K5567" s="1">
        <v>2</v>
      </c>
      <c r="L5567" s="1">
        <v>394</v>
      </c>
      <c r="M5567" s="1">
        <v>6</v>
      </c>
      <c r="N5567" s="1">
        <v>0</v>
      </c>
      <c r="O5567" s="1">
        <v>0</v>
      </c>
      <c r="P5567" s="1">
        <v>0</v>
      </c>
      <c r="Q5567" s="1">
        <v>0</v>
      </c>
      <c r="R5567" s="1">
        <v>63.47</v>
      </c>
      <c r="S5567" s="1">
        <v>66.02</v>
      </c>
      <c r="T5567" s="1">
        <v>7</v>
      </c>
      <c r="U5567" s="3" t="str">
        <f t="shared" si="86"/>
        <v>2017Plan</v>
      </c>
      <c r="V5567" s="2">
        <f>DATE(A5567,INDEX(Map!$H$1:$H$12,MATCH(B5567,Map!$G$1:$G$12,0),0),1)</f>
        <v>44378</v>
      </c>
      <c r="W5567" t="str">
        <f>IF(AND(V5567&gt;=Map!$K$2,V5567&lt;=Map!$L$2),"Base",IF(AND(V5567&gt;=Map!$K$3,V5567&lt;=Map!$L$3),"Fcst","N/A"))</f>
        <v>N/A</v>
      </c>
      <c r="X5567" t="str">
        <f>INDEX(Map!$B$2:$B$86,MATCH(D5567,Map!$A$2:$A$86,0),0)</f>
        <v>Brown 9</v>
      </c>
      <c r="Y5567" s="7">
        <f>IF(INDEX(Map!$C$2:$C$86,MATCH(D5567,Map!$A$2:$A$86,0),0)="","N/A",E5567*INDEX(Map!$C$2:$C$86,MATCH(D5567,Map!$A$2:$A$86,0),0))</f>
        <v>0.1</v>
      </c>
      <c r="Z5567" s="7" t="str">
        <f>IF(INDEX(Map!$D$2:$D$86,MATCH(D5567,Map!$A$2:$A$86,0),0)="","N/A",E5567*INDEX(Map!$D$2:$D$86,MATCH(D5567,Map!$A$2:$A$86,0),0))</f>
        <v>N/A</v>
      </c>
      <c r="AA5567" t="str">
        <f>INDEX(Map!$E$2:$E$86,MATCH(D5567,Map!$A$2:$A$86,0),0)</f>
        <v>SCCT</v>
      </c>
    </row>
    <row r="5568" spans="1:27" x14ac:dyDescent="0.25">
      <c r="A5568" s="1" t="s">
        <v>123</v>
      </c>
      <c r="B5568" s="1" t="s">
        <v>113</v>
      </c>
      <c r="C5568" s="1">
        <v>23</v>
      </c>
      <c r="D5568" s="1" t="s">
        <v>45</v>
      </c>
      <c r="E5568" s="1">
        <v>0.1</v>
      </c>
      <c r="F5568" s="1">
        <v>0</v>
      </c>
      <c r="G5568" s="1">
        <v>0.1</v>
      </c>
      <c r="H5568" s="1">
        <v>3</v>
      </c>
      <c r="I5568" s="1">
        <v>1.8</v>
      </c>
      <c r="J5568" s="1">
        <v>16329</v>
      </c>
      <c r="K5568" s="1">
        <v>4</v>
      </c>
      <c r="L5568" s="1">
        <v>394</v>
      </c>
      <c r="M5568" s="1">
        <v>7</v>
      </c>
      <c r="N5568" s="1">
        <v>0</v>
      </c>
      <c r="O5568" s="1">
        <v>0</v>
      </c>
      <c r="P5568" s="1">
        <v>0</v>
      </c>
      <c r="Q5568" s="1">
        <v>0</v>
      </c>
      <c r="R5568" s="1">
        <v>64.33</v>
      </c>
      <c r="S5568" s="1">
        <v>64.33</v>
      </c>
      <c r="T5568" s="1">
        <v>7</v>
      </c>
      <c r="U5568" s="3" t="str">
        <f t="shared" si="86"/>
        <v>2017Plan</v>
      </c>
      <c r="V5568" s="2">
        <f>DATE(A5568,INDEX(Map!$H$1:$H$12,MATCH(B5568,Map!$G$1:$G$12,0),0),1)</f>
        <v>44378</v>
      </c>
      <c r="W5568" t="str">
        <f>IF(AND(V5568&gt;=Map!$K$2,V5568&lt;=Map!$L$2),"Base",IF(AND(V5568&gt;=Map!$K$3,V5568&lt;=Map!$L$3),"Fcst","N/A"))</f>
        <v>N/A</v>
      </c>
      <c r="X5568" t="str">
        <f>INDEX(Map!$B$2:$B$86,MATCH(D5568,Map!$A$2:$A$86,0),0)</f>
        <v>Brown 9</v>
      </c>
      <c r="Y5568" s="7">
        <f>IF(INDEX(Map!$C$2:$C$86,MATCH(D5568,Map!$A$2:$A$86,0),0)="","N/A",E5568*INDEX(Map!$C$2:$C$86,MATCH(D5568,Map!$A$2:$A$86,0),0))</f>
        <v>0.1</v>
      </c>
      <c r="Z5568" s="7" t="str">
        <f>IF(INDEX(Map!$D$2:$D$86,MATCH(D5568,Map!$A$2:$A$86,0),0)="","N/A",E5568*INDEX(Map!$D$2:$D$86,MATCH(D5568,Map!$A$2:$A$86,0),0))</f>
        <v>N/A</v>
      </c>
      <c r="AA5568" t="str">
        <f>INDEX(Map!$E$2:$E$86,MATCH(D5568,Map!$A$2:$A$86,0),0)</f>
        <v>SCCT</v>
      </c>
    </row>
    <row r="5569" spans="1:27" x14ac:dyDescent="0.25">
      <c r="A5569" s="1" t="s">
        <v>123</v>
      </c>
      <c r="B5569" s="1" t="s">
        <v>113</v>
      </c>
      <c r="C5569" s="1">
        <v>24</v>
      </c>
      <c r="D5569" s="1" t="s">
        <v>46</v>
      </c>
      <c r="E5569" s="1">
        <v>0.1</v>
      </c>
      <c r="F5569" s="1">
        <v>0</v>
      </c>
      <c r="G5569" s="1">
        <v>0.1</v>
      </c>
      <c r="H5569" s="1">
        <v>1</v>
      </c>
      <c r="I5569" s="1">
        <v>1.6</v>
      </c>
      <c r="J5569" s="1">
        <v>16110</v>
      </c>
      <c r="K5569" s="1">
        <v>2</v>
      </c>
      <c r="L5569" s="1">
        <v>394</v>
      </c>
      <c r="M5569" s="1">
        <v>6</v>
      </c>
      <c r="N5569" s="1">
        <v>0</v>
      </c>
      <c r="O5569" s="1">
        <v>0</v>
      </c>
      <c r="P5569" s="1">
        <v>0</v>
      </c>
      <c r="Q5569" s="1">
        <v>0</v>
      </c>
      <c r="R5569" s="1">
        <v>63.47</v>
      </c>
      <c r="S5569" s="1">
        <v>66.02</v>
      </c>
      <c r="T5569" s="1">
        <v>7</v>
      </c>
      <c r="U5569" s="3" t="str">
        <f t="shared" si="86"/>
        <v>2017Plan</v>
      </c>
      <c r="V5569" s="2">
        <f>DATE(A5569,INDEX(Map!$H$1:$H$12,MATCH(B5569,Map!$G$1:$G$12,0),0),1)</f>
        <v>44378</v>
      </c>
      <c r="W5569" t="str">
        <f>IF(AND(V5569&gt;=Map!$K$2,V5569&lt;=Map!$L$2),"Base",IF(AND(V5569&gt;=Map!$K$3,V5569&lt;=Map!$L$3),"Fcst","N/A"))</f>
        <v>N/A</v>
      </c>
      <c r="X5569" t="str">
        <f>INDEX(Map!$B$2:$B$86,MATCH(D5569,Map!$A$2:$A$86,0),0)</f>
        <v>Brown 10</v>
      </c>
      <c r="Y5569" s="7">
        <f>IF(INDEX(Map!$C$2:$C$86,MATCH(D5569,Map!$A$2:$A$86,0),0)="","N/A",E5569*INDEX(Map!$C$2:$C$86,MATCH(D5569,Map!$A$2:$A$86,0),0))</f>
        <v>0.1</v>
      </c>
      <c r="Z5569" s="7" t="str">
        <f>IF(INDEX(Map!$D$2:$D$86,MATCH(D5569,Map!$A$2:$A$86,0),0)="","N/A",E5569*INDEX(Map!$D$2:$D$86,MATCH(D5569,Map!$A$2:$A$86,0),0))</f>
        <v>N/A</v>
      </c>
      <c r="AA5569" t="str">
        <f>INDEX(Map!$E$2:$E$86,MATCH(D5569,Map!$A$2:$A$86,0),0)</f>
        <v>SCCT</v>
      </c>
    </row>
    <row r="5570" spans="1:27" x14ac:dyDescent="0.25">
      <c r="A5570" s="1" t="s">
        <v>123</v>
      </c>
      <c r="B5570" s="1" t="s">
        <v>113</v>
      </c>
      <c r="C5570" s="1">
        <v>25</v>
      </c>
      <c r="D5570" s="1" t="s">
        <v>47</v>
      </c>
      <c r="E5570" s="1">
        <v>0.1</v>
      </c>
      <c r="F5570" s="1">
        <v>0</v>
      </c>
      <c r="G5570" s="1">
        <v>0.1</v>
      </c>
      <c r="H5570" s="1">
        <v>4</v>
      </c>
      <c r="I5570" s="1">
        <v>1.8</v>
      </c>
      <c r="J5570" s="1">
        <v>16329</v>
      </c>
      <c r="K5570" s="1">
        <v>4</v>
      </c>
      <c r="L5570" s="1">
        <v>394</v>
      </c>
      <c r="M5570" s="1">
        <v>7</v>
      </c>
      <c r="N5570" s="1">
        <v>0</v>
      </c>
      <c r="O5570" s="1">
        <v>0</v>
      </c>
      <c r="P5570" s="1">
        <v>0</v>
      </c>
      <c r="Q5570" s="1">
        <v>0</v>
      </c>
      <c r="R5570" s="1">
        <v>64.33</v>
      </c>
      <c r="S5570" s="1">
        <v>64.33</v>
      </c>
      <c r="T5570" s="1">
        <v>7</v>
      </c>
      <c r="U5570" s="3" t="str">
        <f t="shared" si="86"/>
        <v>2017Plan</v>
      </c>
      <c r="V5570" s="2">
        <f>DATE(A5570,INDEX(Map!$H$1:$H$12,MATCH(B5570,Map!$G$1:$G$12,0),0),1)</f>
        <v>44378</v>
      </c>
      <c r="W5570" t="str">
        <f>IF(AND(V5570&gt;=Map!$K$2,V5570&lt;=Map!$L$2),"Base",IF(AND(V5570&gt;=Map!$K$3,V5570&lt;=Map!$L$3),"Fcst","N/A"))</f>
        <v>N/A</v>
      </c>
      <c r="X5570" t="str">
        <f>INDEX(Map!$B$2:$B$86,MATCH(D5570,Map!$A$2:$A$86,0),0)</f>
        <v>Brown 10</v>
      </c>
      <c r="Y5570" s="7">
        <f>IF(INDEX(Map!$C$2:$C$86,MATCH(D5570,Map!$A$2:$A$86,0),0)="","N/A",E5570*INDEX(Map!$C$2:$C$86,MATCH(D5570,Map!$A$2:$A$86,0),0))</f>
        <v>0.1</v>
      </c>
      <c r="Z5570" s="7" t="str">
        <f>IF(INDEX(Map!$D$2:$D$86,MATCH(D5570,Map!$A$2:$A$86,0),0)="","N/A",E5570*INDEX(Map!$D$2:$D$86,MATCH(D5570,Map!$A$2:$A$86,0),0))</f>
        <v>N/A</v>
      </c>
      <c r="AA5570" t="str">
        <f>INDEX(Map!$E$2:$E$86,MATCH(D5570,Map!$A$2:$A$86,0),0)</f>
        <v>SCCT</v>
      </c>
    </row>
    <row r="5571" spans="1:27" x14ac:dyDescent="0.25">
      <c r="A5571" s="1" t="s">
        <v>123</v>
      </c>
      <c r="B5571" s="1" t="s">
        <v>113</v>
      </c>
      <c r="C5571" s="1">
        <v>26</v>
      </c>
      <c r="D5571" s="1" t="s">
        <v>48</v>
      </c>
      <c r="E5571" s="1">
        <v>0.5</v>
      </c>
      <c r="F5571" s="1">
        <v>0</v>
      </c>
      <c r="G5571" s="1">
        <v>0.7</v>
      </c>
      <c r="H5571" s="1">
        <v>3</v>
      </c>
      <c r="I5571" s="1">
        <v>8.1</v>
      </c>
      <c r="J5571" s="1">
        <v>16110</v>
      </c>
      <c r="K5571" s="1">
        <v>10</v>
      </c>
      <c r="L5571" s="1">
        <v>394</v>
      </c>
      <c r="M5571" s="1">
        <v>32</v>
      </c>
      <c r="N5571" s="1">
        <v>0</v>
      </c>
      <c r="O5571" s="1">
        <v>1</v>
      </c>
      <c r="P5571" s="1">
        <v>0</v>
      </c>
      <c r="Q5571" s="1">
        <v>0</v>
      </c>
      <c r="R5571" s="1">
        <v>63.47</v>
      </c>
      <c r="S5571" s="1">
        <v>65.3</v>
      </c>
      <c r="T5571" s="1">
        <v>33</v>
      </c>
      <c r="U5571" s="3" t="str">
        <f t="shared" si="86"/>
        <v>2017Plan</v>
      </c>
      <c r="V5571" s="2">
        <f>DATE(A5571,INDEX(Map!$H$1:$H$12,MATCH(B5571,Map!$G$1:$G$12,0),0),1)</f>
        <v>44378</v>
      </c>
      <c r="W5571" t="str">
        <f>IF(AND(V5571&gt;=Map!$K$2,V5571&lt;=Map!$L$2),"Base",IF(AND(V5571&gt;=Map!$K$3,V5571&lt;=Map!$L$3),"Fcst","N/A"))</f>
        <v>N/A</v>
      </c>
      <c r="X5571" t="str">
        <f>INDEX(Map!$B$2:$B$86,MATCH(D5571,Map!$A$2:$A$86,0),0)</f>
        <v>Brown 11</v>
      </c>
      <c r="Y5571" s="7">
        <f>IF(INDEX(Map!$C$2:$C$86,MATCH(D5571,Map!$A$2:$A$86,0),0)="","N/A",E5571*INDEX(Map!$C$2:$C$86,MATCH(D5571,Map!$A$2:$A$86,0),0))</f>
        <v>0.5</v>
      </c>
      <c r="Z5571" s="7" t="str">
        <f>IF(INDEX(Map!$D$2:$D$86,MATCH(D5571,Map!$A$2:$A$86,0),0)="","N/A",E5571*INDEX(Map!$D$2:$D$86,MATCH(D5571,Map!$A$2:$A$86,0),0))</f>
        <v>N/A</v>
      </c>
      <c r="AA5571" t="str">
        <f>INDEX(Map!$E$2:$E$86,MATCH(D5571,Map!$A$2:$A$86,0),0)</f>
        <v>SCCT</v>
      </c>
    </row>
    <row r="5572" spans="1:27" x14ac:dyDescent="0.25">
      <c r="A5572" s="1" t="s">
        <v>123</v>
      </c>
      <c r="B5572" s="1" t="s">
        <v>113</v>
      </c>
      <c r="C5572" s="1">
        <v>27</v>
      </c>
      <c r="D5572" s="1" t="s">
        <v>49</v>
      </c>
      <c r="E5572" s="1">
        <v>0.1</v>
      </c>
      <c r="F5572" s="1">
        <v>0</v>
      </c>
      <c r="G5572" s="1">
        <v>0.1</v>
      </c>
      <c r="H5572" s="1">
        <v>4</v>
      </c>
      <c r="I5572" s="1">
        <v>1.8</v>
      </c>
      <c r="J5572" s="1">
        <v>16329</v>
      </c>
      <c r="K5572" s="1">
        <v>4</v>
      </c>
      <c r="L5572" s="1">
        <v>394</v>
      </c>
      <c r="M5572" s="1">
        <v>7</v>
      </c>
      <c r="N5572" s="1">
        <v>0</v>
      </c>
      <c r="O5572" s="1">
        <v>0</v>
      </c>
      <c r="P5572" s="1">
        <v>0</v>
      </c>
      <c r="Q5572" s="1">
        <v>0</v>
      </c>
      <c r="R5572" s="1">
        <v>64.33</v>
      </c>
      <c r="S5572" s="1">
        <v>64.33</v>
      </c>
      <c r="T5572" s="1">
        <v>7</v>
      </c>
      <c r="U5572" s="3" t="str">
        <f t="shared" ref="U5572:U5635" si="87">U5571</f>
        <v>2017Plan</v>
      </c>
      <c r="V5572" s="2">
        <f>DATE(A5572,INDEX(Map!$H$1:$H$12,MATCH(B5572,Map!$G$1:$G$12,0),0),1)</f>
        <v>44378</v>
      </c>
      <c r="W5572" t="str">
        <f>IF(AND(V5572&gt;=Map!$K$2,V5572&lt;=Map!$L$2),"Base",IF(AND(V5572&gt;=Map!$K$3,V5572&lt;=Map!$L$3),"Fcst","N/A"))</f>
        <v>N/A</v>
      </c>
      <c r="X5572" t="str">
        <f>INDEX(Map!$B$2:$B$86,MATCH(D5572,Map!$A$2:$A$86,0),0)</f>
        <v>Brown 11</v>
      </c>
      <c r="Y5572" s="7">
        <f>IF(INDEX(Map!$C$2:$C$86,MATCH(D5572,Map!$A$2:$A$86,0),0)="","N/A",E5572*INDEX(Map!$C$2:$C$86,MATCH(D5572,Map!$A$2:$A$86,0),0))</f>
        <v>0.1</v>
      </c>
      <c r="Z5572" s="7" t="str">
        <f>IF(INDEX(Map!$D$2:$D$86,MATCH(D5572,Map!$A$2:$A$86,0),0)="","N/A",E5572*INDEX(Map!$D$2:$D$86,MATCH(D5572,Map!$A$2:$A$86,0),0))</f>
        <v>N/A</v>
      </c>
      <c r="AA5572" t="str">
        <f>INDEX(Map!$E$2:$E$86,MATCH(D5572,Map!$A$2:$A$86,0),0)</f>
        <v>SCCT</v>
      </c>
    </row>
    <row r="5573" spans="1:27" x14ac:dyDescent="0.25">
      <c r="A5573" s="1" t="s">
        <v>123</v>
      </c>
      <c r="B5573" s="1" t="s">
        <v>113</v>
      </c>
      <c r="C5573" s="1">
        <v>28</v>
      </c>
      <c r="D5573" s="1" t="s">
        <v>50</v>
      </c>
      <c r="E5573" s="1">
        <v>18.8</v>
      </c>
      <c r="F5573" s="1">
        <v>0</v>
      </c>
      <c r="G5573" s="1">
        <v>17.2</v>
      </c>
      <c r="H5573" s="1">
        <v>24</v>
      </c>
      <c r="I5573" s="1">
        <v>221</v>
      </c>
      <c r="J5573" s="1">
        <v>11748</v>
      </c>
      <c r="K5573" s="1">
        <v>179</v>
      </c>
      <c r="L5573" s="1">
        <v>394</v>
      </c>
      <c r="M5573" s="1">
        <v>870</v>
      </c>
      <c r="N5573" s="1">
        <v>1</v>
      </c>
      <c r="O5573" s="1">
        <v>4</v>
      </c>
      <c r="P5573" s="1">
        <v>0</v>
      </c>
      <c r="Q5573" s="1">
        <v>0</v>
      </c>
      <c r="R5573" s="1">
        <v>46.29</v>
      </c>
      <c r="S5573" s="1">
        <v>46.51</v>
      </c>
      <c r="T5573" s="1">
        <v>875</v>
      </c>
      <c r="U5573" s="3" t="str">
        <f t="shared" si="87"/>
        <v>2017Plan</v>
      </c>
      <c r="V5573" s="2">
        <f>DATE(A5573,INDEX(Map!$H$1:$H$12,MATCH(B5573,Map!$G$1:$G$12,0),0),1)</f>
        <v>44378</v>
      </c>
      <c r="W5573" t="str">
        <f>IF(AND(V5573&gt;=Map!$K$2,V5573&lt;=Map!$L$2),"Base",IF(AND(V5573&gt;=Map!$K$3,V5573&lt;=Map!$L$3),"Fcst","N/A"))</f>
        <v>N/A</v>
      </c>
      <c r="X5573" t="str">
        <f>INDEX(Map!$B$2:$B$86,MATCH(D5573,Map!$A$2:$A$86,0),0)</f>
        <v>Paddys Run 13</v>
      </c>
      <c r="Y5573" s="7">
        <f>IF(INDEX(Map!$C$2:$C$86,MATCH(D5573,Map!$A$2:$A$86,0),0)="","N/A",E5573*INDEX(Map!$C$2:$C$86,MATCH(D5573,Map!$A$2:$A$86,0),0))</f>
        <v>8.8360000000000003</v>
      </c>
      <c r="Z5573" s="7">
        <f>IF(INDEX(Map!$D$2:$D$86,MATCH(D5573,Map!$A$2:$A$86,0),0)="","N/A",E5573*INDEX(Map!$D$2:$D$86,MATCH(D5573,Map!$A$2:$A$86,0),0))</f>
        <v>9.9640000000000004</v>
      </c>
      <c r="AA5573" t="str">
        <f>INDEX(Map!$E$2:$E$86,MATCH(D5573,Map!$A$2:$A$86,0),0)</f>
        <v>SCCT</v>
      </c>
    </row>
    <row r="5574" spans="1:27" x14ac:dyDescent="0.25">
      <c r="A5574" s="1" t="s">
        <v>123</v>
      </c>
      <c r="B5574" s="1" t="s">
        <v>113</v>
      </c>
      <c r="C5574" s="1">
        <v>29</v>
      </c>
      <c r="D5574" s="1" t="s">
        <v>51</v>
      </c>
      <c r="E5574" s="1">
        <v>23.8</v>
      </c>
      <c r="F5574" s="1">
        <v>0</v>
      </c>
      <c r="G5574" s="1">
        <v>20.100000000000001</v>
      </c>
      <c r="H5574" s="1">
        <v>27</v>
      </c>
      <c r="I5574" s="1">
        <v>283.39999999999998</v>
      </c>
      <c r="J5574" s="1">
        <v>11933</v>
      </c>
      <c r="K5574" s="1">
        <v>216</v>
      </c>
      <c r="L5574" s="1">
        <v>394</v>
      </c>
      <c r="M5574" s="1">
        <v>1117</v>
      </c>
      <c r="N5574" s="1">
        <v>1</v>
      </c>
      <c r="O5574" s="1">
        <v>5</v>
      </c>
      <c r="P5574" s="1">
        <v>0</v>
      </c>
      <c r="Q5574" s="1">
        <v>0</v>
      </c>
      <c r="R5574" s="1">
        <v>47.01</v>
      </c>
      <c r="S5574" s="1">
        <v>47.21</v>
      </c>
      <c r="T5574" s="1">
        <v>1121</v>
      </c>
      <c r="U5574" s="3" t="str">
        <f t="shared" si="87"/>
        <v>2017Plan</v>
      </c>
      <c r="V5574" s="2">
        <f>DATE(A5574,INDEX(Map!$H$1:$H$12,MATCH(B5574,Map!$G$1:$G$12,0),0),1)</f>
        <v>44378</v>
      </c>
      <c r="W5574" t="str">
        <f>IF(AND(V5574&gt;=Map!$K$2,V5574&lt;=Map!$L$2),"Base",IF(AND(V5574&gt;=Map!$K$3,V5574&lt;=Map!$L$3),"Fcst","N/A"))</f>
        <v>N/A</v>
      </c>
      <c r="X5574" t="str">
        <f>INDEX(Map!$B$2:$B$86,MATCH(D5574,Map!$A$2:$A$86,0),0)</f>
        <v>Trimble Co 05</v>
      </c>
      <c r="Y5574" s="7">
        <f>IF(INDEX(Map!$C$2:$C$86,MATCH(D5574,Map!$A$2:$A$86,0),0)="","N/A",E5574*INDEX(Map!$C$2:$C$86,MATCH(D5574,Map!$A$2:$A$86,0),0))</f>
        <v>16.898</v>
      </c>
      <c r="Z5574" s="7">
        <f>IF(INDEX(Map!$D$2:$D$86,MATCH(D5574,Map!$A$2:$A$86,0),0)="","N/A",E5574*INDEX(Map!$D$2:$D$86,MATCH(D5574,Map!$A$2:$A$86,0),0))</f>
        <v>6.9020000000000001</v>
      </c>
      <c r="AA5574" t="str">
        <f>INDEX(Map!$E$2:$E$86,MATCH(D5574,Map!$A$2:$A$86,0),0)</f>
        <v>SCCT</v>
      </c>
    </row>
    <row r="5575" spans="1:27" x14ac:dyDescent="0.25">
      <c r="A5575" s="1" t="s">
        <v>123</v>
      </c>
      <c r="B5575" s="1" t="s">
        <v>113</v>
      </c>
      <c r="C5575" s="1">
        <v>30</v>
      </c>
      <c r="D5575" s="1" t="s">
        <v>52</v>
      </c>
      <c r="E5575" s="1">
        <v>19.399999999999999</v>
      </c>
      <c r="F5575" s="1">
        <v>0</v>
      </c>
      <c r="G5575" s="1">
        <v>16.399999999999999</v>
      </c>
      <c r="H5575" s="1">
        <v>22</v>
      </c>
      <c r="I5575" s="1">
        <v>229.4</v>
      </c>
      <c r="J5575" s="1">
        <v>11807</v>
      </c>
      <c r="K5575" s="1">
        <v>172</v>
      </c>
      <c r="L5575" s="1">
        <v>394</v>
      </c>
      <c r="M5575" s="1">
        <v>904</v>
      </c>
      <c r="N5575" s="1">
        <v>1</v>
      </c>
      <c r="O5575" s="1">
        <v>4</v>
      </c>
      <c r="P5575" s="1">
        <v>0</v>
      </c>
      <c r="Q5575" s="1">
        <v>0</v>
      </c>
      <c r="R5575" s="1">
        <v>46.52</v>
      </c>
      <c r="S5575" s="1">
        <v>46.72</v>
      </c>
      <c r="T5575" s="1">
        <v>908</v>
      </c>
      <c r="U5575" s="3" t="str">
        <f t="shared" si="87"/>
        <v>2017Plan</v>
      </c>
      <c r="V5575" s="2">
        <f>DATE(A5575,INDEX(Map!$H$1:$H$12,MATCH(B5575,Map!$G$1:$G$12,0),0),1)</f>
        <v>44378</v>
      </c>
      <c r="W5575" t="str">
        <f>IF(AND(V5575&gt;=Map!$K$2,V5575&lt;=Map!$L$2),"Base",IF(AND(V5575&gt;=Map!$K$3,V5575&lt;=Map!$L$3),"Fcst","N/A"))</f>
        <v>N/A</v>
      </c>
      <c r="X5575" t="str">
        <f>INDEX(Map!$B$2:$B$86,MATCH(D5575,Map!$A$2:$A$86,0),0)</f>
        <v>Trimble Co 06</v>
      </c>
      <c r="Y5575" s="7">
        <f>IF(INDEX(Map!$C$2:$C$86,MATCH(D5575,Map!$A$2:$A$86,0),0)="","N/A",E5575*INDEX(Map!$C$2:$C$86,MATCH(D5575,Map!$A$2:$A$86,0),0))</f>
        <v>13.773999999999999</v>
      </c>
      <c r="Z5575" s="7">
        <f>IF(INDEX(Map!$D$2:$D$86,MATCH(D5575,Map!$A$2:$A$86,0),0)="","N/A",E5575*INDEX(Map!$D$2:$D$86,MATCH(D5575,Map!$A$2:$A$86,0),0))</f>
        <v>5.6259999999999994</v>
      </c>
      <c r="AA5575" t="str">
        <f>INDEX(Map!$E$2:$E$86,MATCH(D5575,Map!$A$2:$A$86,0),0)</f>
        <v>SCCT</v>
      </c>
    </row>
    <row r="5576" spans="1:27" x14ac:dyDescent="0.25">
      <c r="A5576" s="1" t="s">
        <v>123</v>
      </c>
      <c r="B5576" s="1" t="s">
        <v>113</v>
      </c>
      <c r="C5576" s="1">
        <v>31</v>
      </c>
      <c r="D5576" s="1" t="s">
        <v>53</v>
      </c>
      <c r="E5576" s="1">
        <v>16.600000000000001</v>
      </c>
      <c r="F5576" s="1">
        <v>0</v>
      </c>
      <c r="G5576" s="1">
        <v>14</v>
      </c>
      <c r="H5576" s="1">
        <v>20</v>
      </c>
      <c r="I5576" s="1">
        <v>193.3</v>
      </c>
      <c r="J5576" s="1">
        <v>11639</v>
      </c>
      <c r="K5576" s="1">
        <v>142</v>
      </c>
      <c r="L5576" s="1">
        <v>394</v>
      </c>
      <c r="M5576" s="1">
        <v>761</v>
      </c>
      <c r="N5576" s="1">
        <v>1</v>
      </c>
      <c r="O5576" s="1">
        <v>3</v>
      </c>
      <c r="P5576" s="1">
        <v>0</v>
      </c>
      <c r="Q5576" s="1">
        <v>0</v>
      </c>
      <c r="R5576" s="1">
        <v>45.85</v>
      </c>
      <c r="S5576" s="1">
        <v>46.06</v>
      </c>
      <c r="T5576" s="1">
        <v>765</v>
      </c>
      <c r="U5576" s="3" t="str">
        <f t="shared" si="87"/>
        <v>2017Plan</v>
      </c>
      <c r="V5576" s="2">
        <f>DATE(A5576,INDEX(Map!$H$1:$H$12,MATCH(B5576,Map!$G$1:$G$12,0),0),1)</f>
        <v>44378</v>
      </c>
      <c r="W5576" t="str">
        <f>IF(AND(V5576&gt;=Map!$K$2,V5576&lt;=Map!$L$2),"Base",IF(AND(V5576&gt;=Map!$K$3,V5576&lt;=Map!$L$3),"Fcst","N/A"))</f>
        <v>N/A</v>
      </c>
      <c r="X5576" t="str">
        <f>INDEX(Map!$B$2:$B$86,MATCH(D5576,Map!$A$2:$A$86,0),0)</f>
        <v>Trimble Co 07</v>
      </c>
      <c r="Y5576" s="7">
        <f>IF(INDEX(Map!$C$2:$C$86,MATCH(D5576,Map!$A$2:$A$86,0),0)="","N/A",E5576*INDEX(Map!$C$2:$C$86,MATCH(D5576,Map!$A$2:$A$86,0),0))</f>
        <v>10.458</v>
      </c>
      <c r="Z5576" s="7">
        <f>IF(INDEX(Map!$D$2:$D$86,MATCH(D5576,Map!$A$2:$A$86,0),0)="","N/A",E5576*INDEX(Map!$D$2:$D$86,MATCH(D5576,Map!$A$2:$A$86,0),0))</f>
        <v>6.1420000000000003</v>
      </c>
      <c r="AA5576" t="str">
        <f>INDEX(Map!$E$2:$E$86,MATCH(D5576,Map!$A$2:$A$86,0),0)</f>
        <v>SCCT</v>
      </c>
    </row>
    <row r="5577" spans="1:27" x14ac:dyDescent="0.25">
      <c r="A5577" s="1" t="s">
        <v>123</v>
      </c>
      <c r="B5577" s="1" t="s">
        <v>113</v>
      </c>
      <c r="C5577" s="1">
        <v>32</v>
      </c>
      <c r="D5577" s="1" t="s">
        <v>54</v>
      </c>
      <c r="E5577" s="1">
        <v>3.4</v>
      </c>
      <c r="F5577" s="1">
        <v>0</v>
      </c>
      <c r="G5577" s="1">
        <v>2.9</v>
      </c>
      <c r="H5577" s="1">
        <v>8</v>
      </c>
      <c r="I5577" s="1">
        <v>38.799999999999997</v>
      </c>
      <c r="J5577" s="1">
        <v>11322</v>
      </c>
      <c r="K5577" s="1">
        <v>27</v>
      </c>
      <c r="L5577" s="1">
        <v>394</v>
      </c>
      <c r="M5577" s="1">
        <v>153</v>
      </c>
      <c r="N5577" s="1">
        <v>0</v>
      </c>
      <c r="O5577" s="1">
        <v>1</v>
      </c>
      <c r="P5577" s="1">
        <v>0</v>
      </c>
      <c r="Q5577" s="1">
        <v>0</v>
      </c>
      <c r="R5577" s="1">
        <v>44.61</v>
      </c>
      <c r="S5577" s="1">
        <v>45.01</v>
      </c>
      <c r="T5577" s="1">
        <v>154</v>
      </c>
      <c r="U5577" s="3" t="str">
        <f t="shared" si="87"/>
        <v>2017Plan</v>
      </c>
      <c r="V5577" s="2">
        <f>DATE(A5577,INDEX(Map!$H$1:$H$12,MATCH(B5577,Map!$G$1:$G$12,0),0),1)</f>
        <v>44378</v>
      </c>
      <c r="W5577" t="str">
        <f>IF(AND(V5577&gt;=Map!$K$2,V5577&lt;=Map!$L$2),"Base",IF(AND(V5577&gt;=Map!$K$3,V5577&lt;=Map!$L$3),"Fcst","N/A"))</f>
        <v>N/A</v>
      </c>
      <c r="X5577" t="str">
        <f>INDEX(Map!$B$2:$B$86,MATCH(D5577,Map!$A$2:$A$86,0),0)</f>
        <v>Trimble Co 08</v>
      </c>
      <c r="Y5577" s="7">
        <f>IF(INDEX(Map!$C$2:$C$86,MATCH(D5577,Map!$A$2:$A$86,0),0)="","N/A",E5577*INDEX(Map!$C$2:$C$86,MATCH(D5577,Map!$A$2:$A$86,0),0))</f>
        <v>2.1419999999999999</v>
      </c>
      <c r="Z5577" s="7">
        <f>IF(INDEX(Map!$D$2:$D$86,MATCH(D5577,Map!$A$2:$A$86,0),0)="","N/A",E5577*INDEX(Map!$D$2:$D$86,MATCH(D5577,Map!$A$2:$A$86,0),0))</f>
        <v>1.258</v>
      </c>
      <c r="AA5577" t="str">
        <f>INDEX(Map!$E$2:$E$86,MATCH(D5577,Map!$A$2:$A$86,0),0)</f>
        <v>SCCT</v>
      </c>
    </row>
    <row r="5578" spans="1:27" x14ac:dyDescent="0.25">
      <c r="A5578" s="1" t="s">
        <v>123</v>
      </c>
      <c r="B5578" s="1" t="s">
        <v>113</v>
      </c>
      <c r="C5578" s="1">
        <v>33</v>
      </c>
      <c r="D5578" s="1" t="s">
        <v>55</v>
      </c>
      <c r="E5578" s="1">
        <v>12.9</v>
      </c>
      <c r="F5578" s="1">
        <v>0</v>
      </c>
      <c r="G5578" s="1">
        <v>10.9</v>
      </c>
      <c r="H5578" s="1">
        <v>16</v>
      </c>
      <c r="I5578" s="1">
        <v>150.1</v>
      </c>
      <c r="J5578" s="1">
        <v>11623</v>
      </c>
      <c r="K5578" s="1">
        <v>110</v>
      </c>
      <c r="L5578" s="1">
        <v>394</v>
      </c>
      <c r="M5578" s="1">
        <v>591</v>
      </c>
      <c r="N5578" s="1">
        <v>1</v>
      </c>
      <c r="O5578" s="1">
        <v>3</v>
      </c>
      <c r="P5578" s="1">
        <v>0</v>
      </c>
      <c r="Q5578" s="1">
        <v>0</v>
      </c>
      <c r="R5578" s="1">
        <v>45.79</v>
      </c>
      <c r="S5578" s="1">
        <v>46.01</v>
      </c>
      <c r="T5578" s="1">
        <v>594</v>
      </c>
      <c r="U5578" s="3" t="str">
        <f t="shared" si="87"/>
        <v>2017Plan</v>
      </c>
      <c r="V5578" s="2">
        <f>DATE(A5578,INDEX(Map!$H$1:$H$12,MATCH(B5578,Map!$G$1:$G$12,0),0),1)</f>
        <v>44378</v>
      </c>
      <c r="W5578" t="str">
        <f>IF(AND(V5578&gt;=Map!$K$2,V5578&lt;=Map!$L$2),"Base",IF(AND(V5578&gt;=Map!$K$3,V5578&lt;=Map!$L$3),"Fcst","N/A"))</f>
        <v>N/A</v>
      </c>
      <c r="X5578" t="str">
        <f>INDEX(Map!$B$2:$B$86,MATCH(D5578,Map!$A$2:$A$86,0),0)</f>
        <v>Trimble Co 09</v>
      </c>
      <c r="Y5578" s="7">
        <f>IF(INDEX(Map!$C$2:$C$86,MATCH(D5578,Map!$A$2:$A$86,0),0)="","N/A",E5578*INDEX(Map!$C$2:$C$86,MATCH(D5578,Map!$A$2:$A$86,0),0))</f>
        <v>8.1270000000000007</v>
      </c>
      <c r="Z5578" s="7">
        <f>IF(INDEX(Map!$D$2:$D$86,MATCH(D5578,Map!$A$2:$A$86,0),0)="","N/A",E5578*INDEX(Map!$D$2:$D$86,MATCH(D5578,Map!$A$2:$A$86,0),0))</f>
        <v>4.7729999999999997</v>
      </c>
      <c r="AA5578" t="str">
        <f>INDEX(Map!$E$2:$E$86,MATCH(D5578,Map!$A$2:$A$86,0),0)</f>
        <v>SCCT</v>
      </c>
    </row>
    <row r="5579" spans="1:27" x14ac:dyDescent="0.25">
      <c r="A5579" s="1" t="s">
        <v>123</v>
      </c>
      <c r="B5579" s="1" t="s">
        <v>113</v>
      </c>
      <c r="C5579" s="1">
        <v>34</v>
      </c>
      <c r="D5579" s="1" t="s">
        <v>56</v>
      </c>
      <c r="E5579" s="1">
        <v>2.7</v>
      </c>
      <c r="F5579" s="1">
        <v>0</v>
      </c>
      <c r="G5579" s="1">
        <v>2.2999999999999998</v>
      </c>
      <c r="H5579" s="1">
        <v>6</v>
      </c>
      <c r="I5579" s="1">
        <v>30.3</v>
      </c>
      <c r="J5579" s="1">
        <v>11322</v>
      </c>
      <c r="K5579" s="1">
        <v>21</v>
      </c>
      <c r="L5579" s="1">
        <v>394</v>
      </c>
      <c r="M5579" s="1">
        <v>119</v>
      </c>
      <c r="N5579" s="1">
        <v>0</v>
      </c>
      <c r="O5579" s="1">
        <v>1</v>
      </c>
      <c r="P5579" s="1">
        <v>0</v>
      </c>
      <c r="Q5579" s="1">
        <v>0</v>
      </c>
      <c r="R5579" s="1">
        <v>44.61</v>
      </c>
      <c r="S5579" s="1">
        <v>45</v>
      </c>
      <c r="T5579" s="1">
        <v>120</v>
      </c>
      <c r="U5579" s="3" t="str">
        <f t="shared" si="87"/>
        <v>2017Plan</v>
      </c>
      <c r="V5579" s="2">
        <f>DATE(A5579,INDEX(Map!$H$1:$H$12,MATCH(B5579,Map!$G$1:$G$12,0),0),1)</f>
        <v>44378</v>
      </c>
      <c r="W5579" t="str">
        <f>IF(AND(V5579&gt;=Map!$K$2,V5579&lt;=Map!$L$2),"Base",IF(AND(V5579&gt;=Map!$K$3,V5579&lt;=Map!$L$3),"Fcst","N/A"))</f>
        <v>N/A</v>
      </c>
      <c r="X5579" t="str">
        <f>INDEX(Map!$B$2:$B$86,MATCH(D5579,Map!$A$2:$A$86,0),0)</f>
        <v>Trimble Co 10</v>
      </c>
      <c r="Y5579" s="7">
        <f>IF(INDEX(Map!$C$2:$C$86,MATCH(D5579,Map!$A$2:$A$86,0),0)="","N/A",E5579*INDEX(Map!$C$2:$C$86,MATCH(D5579,Map!$A$2:$A$86,0),0))</f>
        <v>1.7010000000000001</v>
      </c>
      <c r="Z5579" s="7">
        <f>IF(INDEX(Map!$D$2:$D$86,MATCH(D5579,Map!$A$2:$A$86,0),0)="","N/A",E5579*INDEX(Map!$D$2:$D$86,MATCH(D5579,Map!$A$2:$A$86,0),0))</f>
        <v>0.999</v>
      </c>
      <c r="AA5579" t="str">
        <f>INDEX(Map!$E$2:$E$86,MATCH(D5579,Map!$A$2:$A$86,0),0)</f>
        <v>SCCT</v>
      </c>
    </row>
    <row r="5580" spans="1:27" x14ac:dyDescent="0.25">
      <c r="A5580" s="1" t="s">
        <v>123</v>
      </c>
      <c r="B5580" s="1" t="s">
        <v>113</v>
      </c>
      <c r="C5580" s="1">
        <v>35</v>
      </c>
      <c r="D5580" s="1" t="s">
        <v>57</v>
      </c>
      <c r="E5580" s="1">
        <v>0</v>
      </c>
      <c r="F5580" s="1">
        <v>0</v>
      </c>
      <c r="G5580" s="1">
        <v>0</v>
      </c>
      <c r="H5580" s="1">
        <v>0</v>
      </c>
      <c r="I5580" s="1">
        <v>0</v>
      </c>
      <c r="J5580" s="1">
        <v>0</v>
      </c>
      <c r="K5580" s="1">
        <v>0</v>
      </c>
      <c r="L5580" s="1">
        <v>0</v>
      </c>
      <c r="M5580" s="1">
        <v>0</v>
      </c>
      <c r="N5580" s="1">
        <v>0</v>
      </c>
      <c r="O5580" s="1">
        <v>0</v>
      </c>
      <c r="P5580" s="1">
        <v>0</v>
      </c>
      <c r="Q5580" s="1">
        <v>0</v>
      </c>
      <c r="R5580" s="1">
        <v>0</v>
      </c>
      <c r="S5580" s="1">
        <v>0</v>
      </c>
      <c r="T5580" s="1">
        <v>0</v>
      </c>
      <c r="U5580" s="3" t="str">
        <f t="shared" si="87"/>
        <v>2017Plan</v>
      </c>
      <c r="V5580" s="2">
        <f>DATE(A5580,INDEX(Map!$H$1:$H$12,MATCH(B5580,Map!$G$1:$G$12,0),0),1)</f>
        <v>44378</v>
      </c>
      <c r="W5580" t="str">
        <f>IF(AND(V5580&gt;=Map!$K$2,V5580&lt;=Map!$L$2),"Base",IF(AND(V5580&gt;=Map!$K$3,V5580&lt;=Map!$L$3),"Fcst","N/A"))</f>
        <v>N/A</v>
      </c>
      <c r="X5580" t="str">
        <f>INDEX(Map!$B$2:$B$86,MATCH(D5580,Map!$A$2:$A$86,0),0)</f>
        <v>Cane Run 11</v>
      </c>
      <c r="Y5580" s="7" t="str">
        <f>IF(INDEX(Map!$C$2:$C$86,MATCH(D5580,Map!$A$2:$A$86,0),0)="","N/A",E5580*INDEX(Map!$C$2:$C$86,MATCH(D5580,Map!$A$2:$A$86,0),0))</f>
        <v>N/A</v>
      </c>
      <c r="Z5580" s="7">
        <f>IF(INDEX(Map!$D$2:$D$86,MATCH(D5580,Map!$A$2:$A$86,0),0)="","N/A",E5580*INDEX(Map!$D$2:$D$86,MATCH(D5580,Map!$A$2:$A$86,0),0))</f>
        <v>0</v>
      </c>
      <c r="AA5580" t="str">
        <f>INDEX(Map!$E$2:$E$86,MATCH(D5580,Map!$A$2:$A$86,0),0)</f>
        <v>SCCT</v>
      </c>
    </row>
    <row r="5581" spans="1:27" x14ac:dyDescent="0.25">
      <c r="A5581" s="1" t="s">
        <v>123</v>
      </c>
      <c r="B5581" s="1" t="s">
        <v>113</v>
      </c>
      <c r="C5581" s="1">
        <v>36</v>
      </c>
      <c r="D5581" s="1" t="s">
        <v>58</v>
      </c>
      <c r="E5581" s="1">
        <v>0</v>
      </c>
      <c r="F5581" s="1">
        <v>0</v>
      </c>
      <c r="G5581" s="1">
        <v>0</v>
      </c>
      <c r="H5581" s="1">
        <v>0</v>
      </c>
      <c r="I5581" s="1">
        <v>0</v>
      </c>
      <c r="J5581" s="1">
        <v>0</v>
      </c>
      <c r="K5581" s="1">
        <v>0</v>
      </c>
      <c r="L5581" s="1">
        <v>0</v>
      </c>
      <c r="M5581" s="1">
        <v>0</v>
      </c>
      <c r="N5581" s="1">
        <v>0</v>
      </c>
      <c r="O5581" s="1">
        <v>0</v>
      </c>
      <c r="P5581" s="1">
        <v>0</v>
      </c>
      <c r="Q5581" s="1">
        <v>0</v>
      </c>
      <c r="R5581" s="1">
        <v>0</v>
      </c>
      <c r="S5581" s="1">
        <v>0</v>
      </c>
      <c r="T5581" s="1">
        <v>0</v>
      </c>
      <c r="U5581" s="3" t="str">
        <f t="shared" si="87"/>
        <v>2017Plan</v>
      </c>
      <c r="V5581" s="2">
        <f>DATE(A5581,INDEX(Map!$H$1:$H$12,MATCH(B5581,Map!$G$1:$G$12,0),0),1)</f>
        <v>44378</v>
      </c>
      <c r="W5581" t="str">
        <f>IF(AND(V5581&gt;=Map!$K$2,V5581&lt;=Map!$L$2),"Base",IF(AND(V5581&gt;=Map!$K$3,V5581&lt;=Map!$L$3),"Fcst","N/A"))</f>
        <v>N/A</v>
      </c>
      <c r="X5581" t="str">
        <f>INDEX(Map!$B$2:$B$86,MATCH(D5581,Map!$A$2:$A$86,0),0)</f>
        <v>Haefling</v>
      </c>
      <c r="Y5581" s="7">
        <f>IF(INDEX(Map!$C$2:$C$86,MATCH(D5581,Map!$A$2:$A$86,0),0)="","N/A",E5581*INDEX(Map!$C$2:$C$86,MATCH(D5581,Map!$A$2:$A$86,0),0))</f>
        <v>0</v>
      </c>
      <c r="Z5581" s="7" t="str">
        <f>IF(INDEX(Map!$D$2:$D$86,MATCH(D5581,Map!$A$2:$A$86,0),0)="","N/A",E5581*INDEX(Map!$D$2:$D$86,MATCH(D5581,Map!$A$2:$A$86,0),0))</f>
        <v>N/A</v>
      </c>
      <c r="AA5581" t="str">
        <f>INDEX(Map!$E$2:$E$86,MATCH(D5581,Map!$A$2:$A$86,0),0)</f>
        <v>SCCT</v>
      </c>
    </row>
    <row r="5582" spans="1:27" x14ac:dyDescent="0.25">
      <c r="A5582" s="1" t="s">
        <v>123</v>
      </c>
      <c r="B5582" s="1" t="s">
        <v>113</v>
      </c>
      <c r="C5582" s="1">
        <v>37</v>
      </c>
      <c r="D5582" s="1" t="s">
        <v>59</v>
      </c>
      <c r="E5582" s="1">
        <v>0</v>
      </c>
      <c r="F5582" s="1">
        <v>0</v>
      </c>
      <c r="G5582" s="1">
        <v>0</v>
      </c>
      <c r="H5582" s="1">
        <v>0</v>
      </c>
      <c r="I5582" s="1">
        <v>0</v>
      </c>
      <c r="J5582" s="1">
        <v>0</v>
      </c>
      <c r="K5582" s="1">
        <v>0</v>
      </c>
      <c r="L5582" s="1">
        <v>0</v>
      </c>
      <c r="M5582" s="1">
        <v>0</v>
      </c>
      <c r="N5582" s="1">
        <v>0</v>
      </c>
      <c r="O5582" s="1">
        <v>0</v>
      </c>
      <c r="P5582" s="1">
        <v>0</v>
      </c>
      <c r="Q5582" s="1">
        <v>0</v>
      </c>
      <c r="R5582" s="1">
        <v>0</v>
      </c>
      <c r="S5582" s="1">
        <v>0</v>
      </c>
      <c r="T5582" s="1">
        <v>0</v>
      </c>
      <c r="U5582" s="3" t="str">
        <f t="shared" si="87"/>
        <v>2017Plan</v>
      </c>
      <c r="V5582" s="2">
        <f>DATE(A5582,INDEX(Map!$H$1:$H$12,MATCH(B5582,Map!$G$1:$G$12,0),0),1)</f>
        <v>44378</v>
      </c>
      <c r="W5582" t="str">
        <f>IF(AND(V5582&gt;=Map!$K$2,V5582&lt;=Map!$L$2),"Base",IF(AND(V5582&gt;=Map!$K$3,V5582&lt;=Map!$L$3),"Fcst","N/A"))</f>
        <v>N/A</v>
      </c>
      <c r="X5582" t="str">
        <f>INDEX(Map!$B$2:$B$86,MATCH(D5582,Map!$A$2:$A$86,0),0)</f>
        <v>Paddys Run 11</v>
      </c>
      <c r="Y5582" s="7" t="str">
        <f>IF(INDEX(Map!$C$2:$C$86,MATCH(D5582,Map!$A$2:$A$86,0),0)="","N/A",E5582*INDEX(Map!$C$2:$C$86,MATCH(D5582,Map!$A$2:$A$86,0),0))</f>
        <v>N/A</v>
      </c>
      <c r="Z5582" s="7">
        <f>IF(INDEX(Map!$D$2:$D$86,MATCH(D5582,Map!$A$2:$A$86,0),0)="","N/A",E5582*INDEX(Map!$D$2:$D$86,MATCH(D5582,Map!$A$2:$A$86,0),0))</f>
        <v>0</v>
      </c>
      <c r="AA5582" t="str">
        <f>INDEX(Map!$E$2:$E$86,MATCH(D5582,Map!$A$2:$A$86,0),0)</f>
        <v>SCCT</v>
      </c>
    </row>
    <row r="5583" spans="1:27" x14ac:dyDescent="0.25">
      <c r="A5583" s="1" t="s">
        <v>123</v>
      </c>
      <c r="B5583" s="1" t="s">
        <v>113</v>
      </c>
      <c r="C5583" s="1">
        <v>38</v>
      </c>
      <c r="D5583" s="1" t="s">
        <v>60</v>
      </c>
      <c r="E5583" s="1">
        <v>0</v>
      </c>
      <c r="F5583" s="1">
        <v>0</v>
      </c>
      <c r="G5583" s="1">
        <v>0</v>
      </c>
      <c r="H5583" s="1">
        <v>0</v>
      </c>
      <c r="I5583" s="1">
        <v>0</v>
      </c>
      <c r="J5583" s="1">
        <v>0</v>
      </c>
      <c r="K5583" s="1">
        <v>0</v>
      </c>
      <c r="L5583" s="1">
        <v>0</v>
      </c>
      <c r="M5583" s="1">
        <v>0</v>
      </c>
      <c r="N5583" s="1">
        <v>0</v>
      </c>
      <c r="O5583" s="1">
        <v>0</v>
      </c>
      <c r="P5583" s="1">
        <v>0</v>
      </c>
      <c r="Q5583" s="1">
        <v>0</v>
      </c>
      <c r="R5583" s="1">
        <v>0</v>
      </c>
      <c r="S5583" s="1">
        <v>0</v>
      </c>
      <c r="T5583" s="1">
        <v>0</v>
      </c>
      <c r="U5583" s="3" t="str">
        <f t="shared" si="87"/>
        <v>2017Plan</v>
      </c>
      <c r="V5583" s="2">
        <f>DATE(A5583,INDEX(Map!$H$1:$H$12,MATCH(B5583,Map!$G$1:$G$12,0),0),1)</f>
        <v>44378</v>
      </c>
      <c r="W5583" t="str">
        <f>IF(AND(V5583&gt;=Map!$K$2,V5583&lt;=Map!$L$2),"Base",IF(AND(V5583&gt;=Map!$K$3,V5583&lt;=Map!$L$3),"Fcst","N/A"))</f>
        <v>N/A</v>
      </c>
      <c r="X5583" t="str">
        <f>INDEX(Map!$B$2:$B$86,MATCH(D5583,Map!$A$2:$A$86,0),0)</f>
        <v>Paddys Run 12</v>
      </c>
      <c r="Y5583" s="7" t="str">
        <f>IF(INDEX(Map!$C$2:$C$86,MATCH(D5583,Map!$A$2:$A$86,0),0)="","N/A",E5583*INDEX(Map!$C$2:$C$86,MATCH(D5583,Map!$A$2:$A$86,0),0))</f>
        <v>N/A</v>
      </c>
      <c r="Z5583" s="7">
        <f>IF(INDEX(Map!$D$2:$D$86,MATCH(D5583,Map!$A$2:$A$86,0),0)="","N/A",E5583*INDEX(Map!$D$2:$D$86,MATCH(D5583,Map!$A$2:$A$86,0),0))</f>
        <v>0</v>
      </c>
      <c r="AA5583" t="str">
        <f>INDEX(Map!$E$2:$E$86,MATCH(D5583,Map!$A$2:$A$86,0),0)</f>
        <v>SCCT</v>
      </c>
    </row>
    <row r="5584" spans="1:27" x14ac:dyDescent="0.25">
      <c r="A5584" s="1" t="s">
        <v>123</v>
      </c>
      <c r="B5584" s="1" t="s">
        <v>113</v>
      </c>
      <c r="C5584" s="1">
        <v>39</v>
      </c>
      <c r="D5584" s="1" t="s">
        <v>61</v>
      </c>
      <c r="E5584" s="1">
        <v>0</v>
      </c>
      <c r="F5584" s="1">
        <v>0</v>
      </c>
      <c r="G5584" s="1">
        <v>0</v>
      </c>
      <c r="H5584" s="1">
        <v>0</v>
      </c>
      <c r="I5584" s="1">
        <v>0</v>
      </c>
      <c r="J5584" s="1">
        <v>0</v>
      </c>
      <c r="K5584" s="1">
        <v>0</v>
      </c>
      <c r="L5584" s="1">
        <v>0</v>
      </c>
      <c r="M5584" s="1">
        <v>0</v>
      </c>
      <c r="N5584" s="1">
        <v>0</v>
      </c>
      <c r="O5584" s="1">
        <v>0</v>
      </c>
      <c r="P5584" s="1">
        <v>0</v>
      </c>
      <c r="Q5584" s="1">
        <v>0</v>
      </c>
      <c r="R5584" s="1">
        <v>0</v>
      </c>
      <c r="S5584" s="1">
        <v>0</v>
      </c>
      <c r="T5584" s="1">
        <v>0</v>
      </c>
      <c r="U5584" s="3" t="str">
        <f t="shared" si="87"/>
        <v>2017Plan</v>
      </c>
      <c r="V5584" s="2">
        <f>DATE(A5584,INDEX(Map!$H$1:$H$12,MATCH(B5584,Map!$G$1:$G$12,0),0),1)</f>
        <v>44378</v>
      </c>
      <c r="W5584" t="str">
        <f>IF(AND(V5584&gt;=Map!$K$2,V5584&lt;=Map!$L$2),"Base",IF(AND(V5584&gt;=Map!$K$3,V5584&lt;=Map!$L$3),"Fcst","N/A"))</f>
        <v>N/A</v>
      </c>
      <c r="X5584" t="str">
        <f>INDEX(Map!$B$2:$B$86,MATCH(D5584,Map!$A$2:$A$86,0),0)</f>
        <v>Zorn 1</v>
      </c>
      <c r="Y5584" s="7" t="str">
        <f>IF(INDEX(Map!$C$2:$C$86,MATCH(D5584,Map!$A$2:$A$86,0),0)="","N/A",E5584*INDEX(Map!$C$2:$C$86,MATCH(D5584,Map!$A$2:$A$86,0),0))</f>
        <v>N/A</v>
      </c>
      <c r="Z5584" s="7">
        <f>IF(INDEX(Map!$D$2:$D$86,MATCH(D5584,Map!$A$2:$A$86,0),0)="","N/A",E5584*INDEX(Map!$D$2:$D$86,MATCH(D5584,Map!$A$2:$A$86,0),0))</f>
        <v>0</v>
      </c>
      <c r="AA5584" t="str">
        <f>INDEX(Map!$E$2:$E$86,MATCH(D5584,Map!$A$2:$A$86,0),0)</f>
        <v>SCCT</v>
      </c>
    </row>
    <row r="5585" spans="1:27" x14ac:dyDescent="0.25">
      <c r="A5585" s="1" t="s">
        <v>123</v>
      </c>
      <c r="B5585" s="1" t="s">
        <v>113</v>
      </c>
      <c r="C5585" s="1">
        <v>40</v>
      </c>
      <c r="D5585" s="1" t="s">
        <v>62</v>
      </c>
      <c r="E5585" s="1">
        <v>2.6</v>
      </c>
      <c r="F5585" s="1">
        <v>0</v>
      </c>
      <c r="G5585" s="1">
        <v>10.9</v>
      </c>
      <c r="H5585" s="1">
        <v>14</v>
      </c>
      <c r="I5585" s="1" t="s">
        <v>63</v>
      </c>
      <c r="J5585" s="1" t="s">
        <v>63</v>
      </c>
      <c r="K5585" s="1">
        <v>83</v>
      </c>
      <c r="L5585" s="1">
        <v>0</v>
      </c>
      <c r="M5585" s="1">
        <v>0</v>
      </c>
      <c r="N5585" s="1" t="s">
        <v>63</v>
      </c>
      <c r="O5585" s="1">
        <v>0</v>
      </c>
      <c r="P5585" s="1">
        <v>0</v>
      </c>
      <c r="Q5585" s="1">
        <v>0</v>
      </c>
      <c r="R5585" s="1">
        <v>0</v>
      </c>
      <c r="S5585" s="1">
        <v>0</v>
      </c>
      <c r="T5585" s="1">
        <v>0</v>
      </c>
      <c r="U5585" s="3" t="str">
        <f t="shared" si="87"/>
        <v>2017Plan</v>
      </c>
      <c r="V5585" s="2">
        <f>DATE(A5585,INDEX(Map!$H$1:$H$12,MATCH(B5585,Map!$G$1:$G$12,0),0),1)</f>
        <v>44378</v>
      </c>
      <c r="W5585" t="str">
        <f>IF(AND(V5585&gt;=Map!$K$2,V5585&lt;=Map!$L$2),"Base",IF(AND(V5585&gt;=Map!$K$3,V5585&lt;=Map!$L$3),"Fcst","N/A"))</f>
        <v>N/A</v>
      </c>
      <c r="X5585" t="str">
        <f>INDEX(Map!$B$2:$B$86,MATCH(D5585,Map!$A$2:$A$86,0),0)</f>
        <v>Dix Dam</v>
      </c>
      <c r="Y5585" s="7">
        <f>IF(INDEX(Map!$C$2:$C$86,MATCH(D5585,Map!$A$2:$A$86,0),0)="","N/A",E5585*INDEX(Map!$C$2:$C$86,MATCH(D5585,Map!$A$2:$A$86,0),0))</f>
        <v>2.6</v>
      </c>
      <c r="Z5585" s="7" t="str">
        <f>IF(INDEX(Map!$D$2:$D$86,MATCH(D5585,Map!$A$2:$A$86,0),0)="","N/A",E5585*INDEX(Map!$D$2:$D$86,MATCH(D5585,Map!$A$2:$A$86,0),0))</f>
        <v>N/A</v>
      </c>
      <c r="AA5585" t="str">
        <f>INDEX(Map!$E$2:$E$86,MATCH(D5585,Map!$A$2:$A$86,0),0)</f>
        <v>Hydro</v>
      </c>
    </row>
    <row r="5586" spans="1:27" x14ac:dyDescent="0.25">
      <c r="A5586" s="1" t="s">
        <v>123</v>
      </c>
      <c r="B5586" s="1" t="s">
        <v>113</v>
      </c>
      <c r="C5586" s="1">
        <v>41</v>
      </c>
      <c r="D5586" s="1" t="s">
        <v>64</v>
      </c>
      <c r="E5586" s="1">
        <v>31.8</v>
      </c>
      <c r="F5586" s="1">
        <v>0</v>
      </c>
      <c r="G5586" s="1">
        <v>100</v>
      </c>
      <c r="H5586" s="1">
        <v>0</v>
      </c>
      <c r="I5586" s="1" t="s">
        <v>63</v>
      </c>
      <c r="J5586" s="1" t="s">
        <v>63</v>
      </c>
      <c r="K5586" s="1">
        <v>744</v>
      </c>
      <c r="L5586" s="1">
        <v>0</v>
      </c>
      <c r="M5586" s="1">
        <v>0</v>
      </c>
      <c r="N5586" s="1" t="s">
        <v>63</v>
      </c>
      <c r="O5586" s="1">
        <v>0</v>
      </c>
      <c r="P5586" s="1">
        <v>0</v>
      </c>
      <c r="Q5586" s="1">
        <v>0</v>
      </c>
      <c r="R5586" s="1">
        <v>0</v>
      </c>
      <c r="S5586" s="1">
        <v>0</v>
      </c>
      <c r="T5586" s="1">
        <v>0</v>
      </c>
      <c r="U5586" s="3" t="str">
        <f t="shared" si="87"/>
        <v>2017Plan</v>
      </c>
      <c r="V5586" s="2">
        <f>DATE(A5586,INDEX(Map!$H$1:$H$12,MATCH(B5586,Map!$G$1:$G$12,0),0),1)</f>
        <v>44378</v>
      </c>
      <c r="W5586" t="str">
        <f>IF(AND(V5586&gt;=Map!$K$2,V5586&lt;=Map!$L$2),"Base",IF(AND(V5586&gt;=Map!$K$3,V5586&lt;=Map!$L$3),"Fcst","N/A"))</f>
        <v>N/A</v>
      </c>
      <c r="X5586" t="str">
        <f>INDEX(Map!$B$2:$B$86,MATCH(D5586,Map!$A$2:$A$86,0),0)</f>
        <v>Ohio Falls</v>
      </c>
      <c r="Y5586" s="7" t="str">
        <f>IF(INDEX(Map!$C$2:$C$86,MATCH(D5586,Map!$A$2:$A$86,0),0)="","N/A",E5586*INDEX(Map!$C$2:$C$86,MATCH(D5586,Map!$A$2:$A$86,0),0))</f>
        <v>N/A</v>
      </c>
      <c r="Z5586" s="7">
        <f>IF(INDEX(Map!$D$2:$D$86,MATCH(D5586,Map!$A$2:$A$86,0),0)="","N/A",E5586*INDEX(Map!$D$2:$D$86,MATCH(D5586,Map!$A$2:$A$86,0),0))</f>
        <v>31.8</v>
      </c>
      <c r="AA5586" t="str">
        <f>INDEX(Map!$E$2:$E$86,MATCH(D5586,Map!$A$2:$A$86,0),0)</f>
        <v>Hydro</v>
      </c>
    </row>
    <row r="5587" spans="1:27" x14ac:dyDescent="0.25">
      <c r="A5587" s="1" t="s">
        <v>123</v>
      </c>
      <c r="B5587" s="1" t="s">
        <v>113</v>
      </c>
      <c r="C5587" s="1">
        <v>42</v>
      </c>
      <c r="D5587" s="1" t="s">
        <v>65</v>
      </c>
      <c r="E5587" s="1">
        <v>2.2000000000000002</v>
      </c>
      <c r="F5587" s="1">
        <v>0</v>
      </c>
      <c r="G5587" s="1">
        <v>100</v>
      </c>
      <c r="H5587" s="1">
        <v>0</v>
      </c>
      <c r="I5587" s="1" t="s">
        <v>63</v>
      </c>
      <c r="J5587" s="1" t="s">
        <v>63</v>
      </c>
      <c r="K5587" s="1">
        <v>744</v>
      </c>
      <c r="L5587" s="1">
        <v>0</v>
      </c>
      <c r="M5587" s="1">
        <v>0</v>
      </c>
      <c r="N5587" s="1" t="s">
        <v>63</v>
      </c>
      <c r="O5587" s="1">
        <v>0</v>
      </c>
      <c r="P5587" s="1">
        <v>0</v>
      </c>
      <c r="Q5587" s="1">
        <v>0</v>
      </c>
      <c r="R5587" s="1">
        <v>0</v>
      </c>
      <c r="S5587" s="1">
        <v>0</v>
      </c>
      <c r="T5587" s="1">
        <v>0</v>
      </c>
      <c r="U5587" s="3" t="str">
        <f t="shared" si="87"/>
        <v>2017Plan</v>
      </c>
      <c r="V5587" s="2">
        <f>DATE(A5587,INDEX(Map!$H$1:$H$12,MATCH(B5587,Map!$G$1:$G$12,0),0),1)</f>
        <v>44378</v>
      </c>
      <c r="W5587" t="str">
        <f>IF(AND(V5587&gt;=Map!$K$2,V5587&lt;=Map!$L$2),"Base",IF(AND(V5587&gt;=Map!$K$3,V5587&lt;=Map!$L$3),"Fcst","N/A"))</f>
        <v>N/A</v>
      </c>
      <c r="X5587" t="str">
        <f>INDEX(Map!$B$2:$B$86,MATCH(D5587,Map!$A$2:$A$86,0),0)</f>
        <v>Brown Solar</v>
      </c>
      <c r="Y5587" s="7">
        <f>IF(INDEX(Map!$C$2:$C$86,MATCH(D5587,Map!$A$2:$A$86,0),0)="","N/A",E5587*INDEX(Map!$C$2:$C$86,MATCH(D5587,Map!$A$2:$A$86,0),0))</f>
        <v>1.3420000000000001</v>
      </c>
      <c r="Z5587" s="7">
        <f>IF(INDEX(Map!$D$2:$D$86,MATCH(D5587,Map!$A$2:$A$86,0),0)="","N/A",E5587*INDEX(Map!$D$2:$D$86,MATCH(D5587,Map!$A$2:$A$86,0),0))</f>
        <v>0.8580000000000001</v>
      </c>
      <c r="AA5587" t="str">
        <f>INDEX(Map!$E$2:$E$86,MATCH(D5587,Map!$A$2:$A$86,0),0)</f>
        <v>Solar</v>
      </c>
    </row>
    <row r="5588" spans="1:27" x14ac:dyDescent="0.25">
      <c r="A5588" s="1" t="s">
        <v>123</v>
      </c>
      <c r="B5588" s="1" t="s">
        <v>113</v>
      </c>
      <c r="C5588" s="1">
        <v>43</v>
      </c>
      <c r="D5588" s="1" t="s">
        <v>66</v>
      </c>
      <c r="E5588" s="1">
        <v>11.5</v>
      </c>
      <c r="F5588" s="1">
        <v>0</v>
      </c>
      <c r="G5588" s="1">
        <v>100</v>
      </c>
      <c r="H5588" s="1">
        <v>0</v>
      </c>
      <c r="I5588" s="1">
        <v>1153.2</v>
      </c>
      <c r="J5588" s="1">
        <v>100000</v>
      </c>
      <c r="K5588" s="1">
        <v>744</v>
      </c>
      <c r="L5588" s="1">
        <v>29.1</v>
      </c>
      <c r="M5588" s="1">
        <v>336</v>
      </c>
      <c r="N5588" s="1">
        <v>0</v>
      </c>
      <c r="O5588" s="1">
        <v>0</v>
      </c>
      <c r="P5588" s="1">
        <v>0</v>
      </c>
      <c r="Q5588" s="1">
        <v>0</v>
      </c>
      <c r="R5588" s="1">
        <v>29.11</v>
      </c>
      <c r="S5588" s="1">
        <v>29.11</v>
      </c>
      <c r="T5588" s="1">
        <v>336</v>
      </c>
      <c r="U5588" s="3" t="str">
        <f t="shared" si="87"/>
        <v>2017Plan</v>
      </c>
      <c r="V5588" s="2">
        <f>DATE(A5588,INDEX(Map!$H$1:$H$12,MATCH(B5588,Map!$G$1:$G$12,0),0),1)</f>
        <v>44378</v>
      </c>
      <c r="W5588" t="str">
        <f>IF(AND(V5588&gt;=Map!$K$2,V5588&lt;=Map!$L$2),"Base",IF(AND(V5588&gt;=Map!$K$3,V5588&lt;=Map!$L$3),"Fcst","N/A"))</f>
        <v>N/A</v>
      </c>
      <c r="X5588" t="str">
        <f>INDEX(Map!$B$2:$B$86,MATCH(D5588,Map!$A$2:$A$86,0),0)</f>
        <v>OVEC</v>
      </c>
      <c r="Y5588" s="7">
        <f>IF(INDEX(Map!$C$2:$C$86,MATCH(D5588,Map!$A$2:$A$86,0),0)="","N/A",E5588*INDEX(Map!$C$2:$C$86,MATCH(D5588,Map!$A$2:$A$86,0),0))</f>
        <v>11.5</v>
      </c>
      <c r="Z5588" s="7" t="str">
        <f>IF(INDEX(Map!$D$2:$D$86,MATCH(D5588,Map!$A$2:$A$86,0),0)="","N/A",E5588*INDEX(Map!$D$2:$D$86,MATCH(D5588,Map!$A$2:$A$86,0),0))</f>
        <v>N/A</v>
      </c>
      <c r="AA5588" t="str">
        <f>INDEX(Map!$E$2:$E$86,MATCH(D5588,Map!$A$2:$A$86,0),0)</f>
        <v>Coal</v>
      </c>
    </row>
    <row r="5589" spans="1:27" x14ac:dyDescent="0.25">
      <c r="A5589" s="1" t="s">
        <v>123</v>
      </c>
      <c r="B5589" s="1" t="s">
        <v>113</v>
      </c>
      <c r="C5589" s="1">
        <v>44</v>
      </c>
      <c r="D5589" s="1" t="s">
        <v>67</v>
      </c>
      <c r="E5589" s="1">
        <v>6.9</v>
      </c>
      <c r="F5589" s="1">
        <v>0</v>
      </c>
      <c r="G5589" s="1">
        <v>29.5</v>
      </c>
      <c r="H5589" s="1">
        <v>41</v>
      </c>
      <c r="I5589" s="1">
        <v>685.8</v>
      </c>
      <c r="J5589" s="1">
        <v>100000</v>
      </c>
      <c r="K5589" s="1">
        <v>220</v>
      </c>
      <c r="L5589" s="1">
        <v>29.1</v>
      </c>
      <c r="M5589" s="1">
        <v>200</v>
      </c>
      <c r="N5589" s="1">
        <v>0</v>
      </c>
      <c r="O5589" s="1">
        <v>0</v>
      </c>
      <c r="P5589" s="1">
        <v>0</v>
      </c>
      <c r="Q5589" s="1">
        <v>0</v>
      </c>
      <c r="R5589" s="1">
        <v>29.11</v>
      </c>
      <c r="S5589" s="1">
        <v>29.11</v>
      </c>
      <c r="T5589" s="1">
        <v>200</v>
      </c>
      <c r="U5589" s="3" t="str">
        <f t="shared" si="87"/>
        <v>2017Plan</v>
      </c>
      <c r="V5589" s="2">
        <f>DATE(A5589,INDEX(Map!$H$1:$H$12,MATCH(B5589,Map!$G$1:$G$12,0),0),1)</f>
        <v>44378</v>
      </c>
      <c r="W5589" t="str">
        <f>IF(AND(V5589&gt;=Map!$K$2,V5589&lt;=Map!$L$2),"Base",IF(AND(V5589&gt;=Map!$K$3,V5589&lt;=Map!$L$3),"Fcst","N/A"))</f>
        <v>N/A</v>
      </c>
      <c r="X5589" t="str">
        <f>INDEX(Map!$B$2:$B$86,MATCH(D5589,Map!$A$2:$A$86,0),0)</f>
        <v>OVEC</v>
      </c>
      <c r="Y5589" s="7">
        <f>IF(INDEX(Map!$C$2:$C$86,MATCH(D5589,Map!$A$2:$A$86,0),0)="","N/A",E5589*INDEX(Map!$C$2:$C$86,MATCH(D5589,Map!$A$2:$A$86,0),0))</f>
        <v>6.9</v>
      </c>
      <c r="Z5589" s="7" t="str">
        <f>IF(INDEX(Map!$D$2:$D$86,MATCH(D5589,Map!$A$2:$A$86,0),0)="","N/A",E5589*INDEX(Map!$D$2:$D$86,MATCH(D5589,Map!$A$2:$A$86,0),0))</f>
        <v>N/A</v>
      </c>
      <c r="AA5589" t="str">
        <f>INDEX(Map!$E$2:$E$86,MATCH(D5589,Map!$A$2:$A$86,0),0)</f>
        <v>Coal</v>
      </c>
    </row>
    <row r="5590" spans="1:27" x14ac:dyDescent="0.25">
      <c r="A5590" s="1" t="s">
        <v>123</v>
      </c>
      <c r="B5590" s="1" t="s">
        <v>113</v>
      </c>
      <c r="C5590" s="1">
        <v>45</v>
      </c>
      <c r="D5590" s="1" t="s">
        <v>68</v>
      </c>
      <c r="E5590" s="1">
        <v>25.7</v>
      </c>
      <c r="F5590" s="1">
        <v>0</v>
      </c>
      <c r="G5590" s="1">
        <v>100</v>
      </c>
      <c r="H5590" s="1">
        <v>0</v>
      </c>
      <c r="I5590" s="1">
        <v>2566.8000000000002</v>
      </c>
      <c r="J5590" s="1">
        <v>100000</v>
      </c>
      <c r="K5590" s="1">
        <v>744</v>
      </c>
      <c r="L5590" s="1">
        <v>29.1</v>
      </c>
      <c r="M5590" s="1">
        <v>747</v>
      </c>
      <c r="N5590" s="1">
        <v>0</v>
      </c>
      <c r="O5590" s="1">
        <v>0</v>
      </c>
      <c r="P5590" s="1">
        <v>0</v>
      </c>
      <c r="Q5590" s="1">
        <v>0</v>
      </c>
      <c r="R5590" s="1">
        <v>29.11</v>
      </c>
      <c r="S5590" s="1">
        <v>29.11</v>
      </c>
      <c r="T5590" s="1">
        <v>747</v>
      </c>
      <c r="U5590" s="3" t="str">
        <f t="shared" si="87"/>
        <v>2017Plan</v>
      </c>
      <c r="V5590" s="2">
        <f>DATE(A5590,INDEX(Map!$H$1:$H$12,MATCH(B5590,Map!$G$1:$G$12,0),0),1)</f>
        <v>44378</v>
      </c>
      <c r="W5590" t="str">
        <f>IF(AND(V5590&gt;=Map!$K$2,V5590&lt;=Map!$L$2),"Base",IF(AND(V5590&gt;=Map!$K$3,V5590&lt;=Map!$L$3),"Fcst","N/A"))</f>
        <v>N/A</v>
      </c>
      <c r="X5590" t="str">
        <f>INDEX(Map!$B$2:$B$86,MATCH(D5590,Map!$A$2:$A$86,0),0)</f>
        <v>OVEC</v>
      </c>
      <c r="Y5590" s="7" t="str">
        <f>IF(INDEX(Map!$C$2:$C$86,MATCH(D5590,Map!$A$2:$A$86,0),0)="","N/A",E5590*INDEX(Map!$C$2:$C$86,MATCH(D5590,Map!$A$2:$A$86,0),0))</f>
        <v>N/A</v>
      </c>
      <c r="Z5590" s="7">
        <f>IF(INDEX(Map!$D$2:$D$86,MATCH(D5590,Map!$A$2:$A$86,0),0)="","N/A",E5590*INDEX(Map!$D$2:$D$86,MATCH(D5590,Map!$A$2:$A$86,0),0))</f>
        <v>25.7</v>
      </c>
      <c r="AA5590" t="str">
        <f>INDEX(Map!$E$2:$E$86,MATCH(D5590,Map!$A$2:$A$86,0),0)</f>
        <v>Coal</v>
      </c>
    </row>
    <row r="5591" spans="1:27" x14ac:dyDescent="0.25">
      <c r="A5591" s="1" t="s">
        <v>123</v>
      </c>
      <c r="B5591" s="1" t="s">
        <v>113</v>
      </c>
      <c r="C5591" s="1">
        <v>46</v>
      </c>
      <c r="D5591" s="1" t="s">
        <v>69</v>
      </c>
      <c r="E5591" s="1">
        <v>21</v>
      </c>
      <c r="F5591" s="1">
        <v>0</v>
      </c>
      <c r="G5591" s="1">
        <v>39.6</v>
      </c>
      <c r="H5591" s="1">
        <v>40</v>
      </c>
      <c r="I5591" s="1">
        <v>2100.3000000000002</v>
      </c>
      <c r="J5591" s="1">
        <v>100000</v>
      </c>
      <c r="K5591" s="1">
        <v>295</v>
      </c>
      <c r="L5591" s="1">
        <v>29.1</v>
      </c>
      <c r="M5591" s="1">
        <v>611</v>
      </c>
      <c r="N5591" s="1">
        <v>0</v>
      </c>
      <c r="O5591" s="1">
        <v>0</v>
      </c>
      <c r="P5591" s="1">
        <v>0</v>
      </c>
      <c r="Q5591" s="1">
        <v>0</v>
      </c>
      <c r="R5591" s="1">
        <v>29.11</v>
      </c>
      <c r="S5591" s="1">
        <v>29.11</v>
      </c>
      <c r="T5591" s="1">
        <v>611</v>
      </c>
      <c r="U5591" s="3" t="str">
        <f t="shared" si="87"/>
        <v>2017Plan</v>
      </c>
      <c r="V5591" s="2">
        <f>DATE(A5591,INDEX(Map!$H$1:$H$12,MATCH(B5591,Map!$G$1:$G$12,0),0),1)</f>
        <v>44378</v>
      </c>
      <c r="W5591" t="str">
        <f>IF(AND(V5591&gt;=Map!$K$2,V5591&lt;=Map!$L$2),"Base",IF(AND(V5591&gt;=Map!$K$3,V5591&lt;=Map!$L$3),"Fcst","N/A"))</f>
        <v>N/A</v>
      </c>
      <c r="X5591" t="str">
        <f>INDEX(Map!$B$2:$B$86,MATCH(D5591,Map!$A$2:$A$86,0),0)</f>
        <v>OVEC</v>
      </c>
      <c r="Y5591" s="7" t="str">
        <f>IF(INDEX(Map!$C$2:$C$86,MATCH(D5591,Map!$A$2:$A$86,0),0)="","N/A",E5591*INDEX(Map!$C$2:$C$86,MATCH(D5591,Map!$A$2:$A$86,0),0))</f>
        <v>N/A</v>
      </c>
      <c r="Z5591" s="7">
        <f>IF(INDEX(Map!$D$2:$D$86,MATCH(D5591,Map!$A$2:$A$86,0),0)="","N/A",E5591*INDEX(Map!$D$2:$D$86,MATCH(D5591,Map!$A$2:$A$86,0),0))</f>
        <v>21</v>
      </c>
      <c r="AA5591" t="str">
        <f>INDEX(Map!$E$2:$E$86,MATCH(D5591,Map!$A$2:$A$86,0),0)</f>
        <v>Coal</v>
      </c>
    </row>
    <row r="5592" spans="1:27" x14ac:dyDescent="0.25">
      <c r="A5592" s="1" t="s">
        <v>123</v>
      </c>
      <c r="B5592" s="1" t="s">
        <v>113</v>
      </c>
      <c r="C5592" s="1">
        <v>47</v>
      </c>
      <c r="D5592" s="1" t="s">
        <v>70</v>
      </c>
      <c r="E5592" s="1">
        <v>0</v>
      </c>
      <c r="F5592" s="1">
        <v>0</v>
      </c>
      <c r="G5592" s="1">
        <v>0</v>
      </c>
      <c r="H5592" s="1">
        <v>0</v>
      </c>
      <c r="I5592" s="1" t="s">
        <v>63</v>
      </c>
      <c r="J5592" s="1" t="s">
        <v>63</v>
      </c>
      <c r="K5592" s="1">
        <v>0</v>
      </c>
      <c r="L5592" s="1">
        <v>0</v>
      </c>
      <c r="M5592" s="1">
        <v>0</v>
      </c>
      <c r="N5592" s="1" t="s">
        <v>63</v>
      </c>
      <c r="O5592" s="1">
        <v>0</v>
      </c>
      <c r="P5592" s="1">
        <v>0</v>
      </c>
      <c r="Q5592" s="1">
        <v>0</v>
      </c>
      <c r="R5592" s="1">
        <v>0</v>
      </c>
      <c r="S5592" s="1">
        <v>0</v>
      </c>
      <c r="T5592" s="1">
        <v>0</v>
      </c>
      <c r="U5592" s="3" t="str">
        <f t="shared" si="87"/>
        <v>2017Plan</v>
      </c>
      <c r="V5592" s="2">
        <f>DATE(A5592,INDEX(Map!$H$1:$H$12,MATCH(B5592,Map!$G$1:$G$12,0),0),1)</f>
        <v>44378</v>
      </c>
      <c r="W5592" t="str">
        <f>IF(AND(V5592&gt;=Map!$K$2,V5592&lt;=Map!$L$2),"Base",IF(AND(V5592&gt;=Map!$K$3,V5592&lt;=Map!$L$3),"Fcst","N/A"))</f>
        <v>N/A</v>
      </c>
      <c r="X5592" t="str">
        <f>INDEX(Map!$B$2:$B$86,MATCH(D5592,Map!$A$2:$A$86,0),0)</f>
        <v>N/A</v>
      </c>
      <c r="Y5592" s="7" t="str">
        <f>IF(INDEX(Map!$C$2:$C$86,MATCH(D5592,Map!$A$2:$A$86,0),0)="","N/A",E5592*INDEX(Map!$C$2:$C$86,MATCH(D5592,Map!$A$2:$A$86,0),0))</f>
        <v>N/A</v>
      </c>
      <c r="Z5592" s="7" t="str">
        <f>IF(INDEX(Map!$D$2:$D$86,MATCH(D5592,Map!$A$2:$A$86,0),0)="","N/A",E5592*INDEX(Map!$D$2:$D$86,MATCH(D5592,Map!$A$2:$A$86,0),0))</f>
        <v>N/A</v>
      </c>
      <c r="AA5592" t="str">
        <f>INDEX(Map!$E$2:$E$86,MATCH(D5592,Map!$A$2:$A$86,0),0)</f>
        <v>Purchases</v>
      </c>
    </row>
    <row r="5593" spans="1:27" x14ac:dyDescent="0.25">
      <c r="A5593" s="1" t="s">
        <v>123</v>
      </c>
      <c r="B5593" s="1" t="s">
        <v>113</v>
      </c>
      <c r="C5593" s="1">
        <v>48</v>
      </c>
      <c r="D5593" s="1" t="s">
        <v>71</v>
      </c>
      <c r="E5593" s="1">
        <v>0</v>
      </c>
      <c r="F5593" s="1">
        <v>0</v>
      </c>
      <c r="G5593" s="1">
        <v>0</v>
      </c>
      <c r="H5593" s="1">
        <v>0</v>
      </c>
      <c r="I5593" s="1" t="s">
        <v>63</v>
      </c>
      <c r="J5593" s="1" t="s">
        <v>63</v>
      </c>
      <c r="K5593" s="1">
        <v>0</v>
      </c>
      <c r="L5593" s="1">
        <v>0</v>
      </c>
      <c r="M5593" s="1">
        <v>0</v>
      </c>
      <c r="N5593" s="1" t="s">
        <v>63</v>
      </c>
      <c r="O5593" s="1">
        <v>0</v>
      </c>
      <c r="P5593" s="1">
        <v>0</v>
      </c>
      <c r="Q5593" s="1">
        <v>0</v>
      </c>
      <c r="R5593" s="1">
        <v>0</v>
      </c>
      <c r="S5593" s="1">
        <v>0</v>
      </c>
      <c r="T5593" s="1">
        <v>0</v>
      </c>
      <c r="U5593" s="3" t="str">
        <f t="shared" si="87"/>
        <v>2017Plan</v>
      </c>
      <c r="V5593" s="2">
        <f>DATE(A5593,INDEX(Map!$H$1:$H$12,MATCH(B5593,Map!$G$1:$G$12,0),0),1)</f>
        <v>44378</v>
      </c>
      <c r="W5593" t="str">
        <f>IF(AND(V5593&gt;=Map!$K$2,V5593&lt;=Map!$L$2),"Base",IF(AND(V5593&gt;=Map!$K$3,V5593&lt;=Map!$L$3),"Fcst","N/A"))</f>
        <v>N/A</v>
      </c>
      <c r="X5593" t="str">
        <f>INDEX(Map!$B$2:$B$86,MATCH(D5593,Map!$A$2:$A$86,0),0)</f>
        <v>N/A</v>
      </c>
      <c r="Y5593" s="7" t="str">
        <f>IF(INDEX(Map!$C$2:$C$86,MATCH(D5593,Map!$A$2:$A$86,0),0)="","N/A",E5593*INDEX(Map!$C$2:$C$86,MATCH(D5593,Map!$A$2:$A$86,0),0))</f>
        <v>N/A</v>
      </c>
      <c r="Z5593" s="7" t="str">
        <f>IF(INDEX(Map!$D$2:$D$86,MATCH(D5593,Map!$A$2:$A$86,0),0)="","N/A",E5593*INDEX(Map!$D$2:$D$86,MATCH(D5593,Map!$A$2:$A$86,0),0))</f>
        <v>N/A</v>
      </c>
      <c r="AA5593" t="str">
        <f>INDEX(Map!$E$2:$E$86,MATCH(D5593,Map!$A$2:$A$86,0),0)</f>
        <v>Purchases</v>
      </c>
    </row>
    <row r="5594" spans="1:27" x14ac:dyDescent="0.25">
      <c r="A5594" s="1" t="s">
        <v>123</v>
      </c>
      <c r="B5594" s="1" t="s">
        <v>113</v>
      </c>
      <c r="C5594" s="1">
        <v>49</v>
      </c>
      <c r="D5594" s="1" t="s">
        <v>72</v>
      </c>
      <c r="E5594" s="1">
        <v>0</v>
      </c>
      <c r="F5594" s="1">
        <v>0</v>
      </c>
      <c r="G5594" s="1">
        <v>0</v>
      </c>
      <c r="H5594" s="1">
        <v>0</v>
      </c>
      <c r="I5594" s="1" t="s">
        <v>63</v>
      </c>
      <c r="J5594" s="1" t="s">
        <v>63</v>
      </c>
      <c r="K5594" s="1">
        <v>0</v>
      </c>
      <c r="L5594" s="1">
        <v>0</v>
      </c>
      <c r="M5594" s="1">
        <v>0</v>
      </c>
      <c r="N5594" s="1" t="s">
        <v>63</v>
      </c>
      <c r="O5594" s="1">
        <v>0</v>
      </c>
      <c r="P5594" s="1">
        <v>0</v>
      </c>
      <c r="Q5594" s="1">
        <v>0</v>
      </c>
      <c r="R5594" s="1">
        <v>0</v>
      </c>
      <c r="S5594" s="1">
        <v>0</v>
      </c>
      <c r="T5594" s="1">
        <v>0</v>
      </c>
      <c r="U5594" s="3" t="str">
        <f t="shared" si="87"/>
        <v>2017Plan</v>
      </c>
      <c r="V5594" s="2">
        <f>DATE(A5594,INDEX(Map!$H$1:$H$12,MATCH(B5594,Map!$G$1:$G$12,0),0),1)</f>
        <v>44378</v>
      </c>
      <c r="W5594" t="str">
        <f>IF(AND(V5594&gt;=Map!$K$2,V5594&lt;=Map!$L$2),"Base",IF(AND(V5594&gt;=Map!$K$3,V5594&lt;=Map!$L$3),"Fcst","N/A"))</f>
        <v>N/A</v>
      </c>
      <c r="X5594" t="str">
        <f>INDEX(Map!$B$2:$B$86,MATCH(D5594,Map!$A$2:$A$86,0),0)</f>
        <v>N/A</v>
      </c>
      <c r="Y5594" s="7" t="str">
        <f>IF(INDEX(Map!$C$2:$C$86,MATCH(D5594,Map!$A$2:$A$86,0),0)="","N/A",E5594*INDEX(Map!$C$2:$C$86,MATCH(D5594,Map!$A$2:$A$86,0),0))</f>
        <v>N/A</v>
      </c>
      <c r="Z5594" s="7" t="str">
        <f>IF(INDEX(Map!$D$2:$D$86,MATCH(D5594,Map!$A$2:$A$86,0),0)="","N/A",E5594*INDEX(Map!$D$2:$D$86,MATCH(D5594,Map!$A$2:$A$86,0),0))</f>
        <v>N/A</v>
      </c>
      <c r="AA5594" t="str">
        <f>INDEX(Map!$E$2:$E$86,MATCH(D5594,Map!$A$2:$A$86,0),0)</f>
        <v>Purchases</v>
      </c>
    </row>
    <row r="5595" spans="1:27" x14ac:dyDescent="0.25">
      <c r="A5595" s="1" t="s">
        <v>123</v>
      </c>
      <c r="B5595" s="1" t="s">
        <v>113</v>
      </c>
      <c r="C5595" s="1">
        <v>50</v>
      </c>
      <c r="D5595" s="1" t="s">
        <v>73</v>
      </c>
      <c r="E5595" s="1">
        <v>0</v>
      </c>
      <c r="F5595" s="1">
        <v>0</v>
      </c>
      <c r="G5595" s="1">
        <v>0</v>
      </c>
      <c r="H5595" s="1">
        <v>0</v>
      </c>
      <c r="I5595" s="1" t="s">
        <v>63</v>
      </c>
      <c r="J5595" s="1" t="s">
        <v>63</v>
      </c>
      <c r="K5595" s="1">
        <v>0</v>
      </c>
      <c r="L5595" s="1">
        <v>0</v>
      </c>
      <c r="M5595" s="1">
        <v>0</v>
      </c>
      <c r="N5595" s="1" t="s">
        <v>63</v>
      </c>
      <c r="O5595" s="1">
        <v>0</v>
      </c>
      <c r="P5595" s="1">
        <v>0</v>
      </c>
      <c r="Q5595" s="1">
        <v>0</v>
      </c>
      <c r="R5595" s="1">
        <v>0</v>
      </c>
      <c r="S5595" s="1">
        <v>0</v>
      </c>
      <c r="T5595" s="1">
        <v>0</v>
      </c>
      <c r="U5595" s="3" t="str">
        <f t="shared" si="87"/>
        <v>2017Plan</v>
      </c>
      <c r="V5595" s="2">
        <f>DATE(A5595,INDEX(Map!$H$1:$H$12,MATCH(B5595,Map!$G$1:$G$12,0),0),1)</f>
        <v>44378</v>
      </c>
      <c r="W5595" t="str">
        <f>IF(AND(V5595&gt;=Map!$K$2,V5595&lt;=Map!$L$2),"Base",IF(AND(V5595&gt;=Map!$K$3,V5595&lt;=Map!$L$3),"Fcst","N/A"))</f>
        <v>N/A</v>
      </c>
      <c r="X5595" t="str">
        <f>INDEX(Map!$B$2:$B$86,MATCH(D5595,Map!$A$2:$A$86,0),0)</f>
        <v>N/A</v>
      </c>
      <c r="Y5595" s="7" t="str">
        <f>IF(INDEX(Map!$C$2:$C$86,MATCH(D5595,Map!$A$2:$A$86,0),0)="","N/A",E5595*INDEX(Map!$C$2:$C$86,MATCH(D5595,Map!$A$2:$A$86,0),0))</f>
        <v>N/A</v>
      </c>
      <c r="Z5595" s="7" t="str">
        <f>IF(INDEX(Map!$D$2:$D$86,MATCH(D5595,Map!$A$2:$A$86,0),0)="","N/A",E5595*INDEX(Map!$D$2:$D$86,MATCH(D5595,Map!$A$2:$A$86,0),0))</f>
        <v>N/A</v>
      </c>
      <c r="AA5595" t="str">
        <f>INDEX(Map!$E$2:$E$86,MATCH(D5595,Map!$A$2:$A$86,0),0)</f>
        <v>Purchases</v>
      </c>
    </row>
    <row r="5596" spans="1:27" x14ac:dyDescent="0.25">
      <c r="A5596" s="1" t="s">
        <v>123</v>
      </c>
      <c r="B5596" s="1" t="s">
        <v>113</v>
      </c>
      <c r="C5596" s="1">
        <v>51</v>
      </c>
      <c r="D5596" s="1" t="s">
        <v>74</v>
      </c>
      <c r="E5596" s="1">
        <v>0</v>
      </c>
      <c r="F5596" s="1">
        <v>0</v>
      </c>
      <c r="G5596" s="1">
        <v>0</v>
      </c>
      <c r="H5596" s="1">
        <v>0</v>
      </c>
      <c r="I5596" s="1" t="s">
        <v>63</v>
      </c>
      <c r="J5596" s="1" t="s">
        <v>63</v>
      </c>
      <c r="K5596" s="1">
        <v>0</v>
      </c>
      <c r="L5596" s="1">
        <v>0</v>
      </c>
      <c r="M5596" s="1">
        <v>0</v>
      </c>
      <c r="N5596" s="1" t="s">
        <v>63</v>
      </c>
      <c r="O5596" s="1">
        <v>0</v>
      </c>
      <c r="P5596" s="1">
        <v>0</v>
      </c>
      <c r="Q5596" s="1">
        <v>0</v>
      </c>
      <c r="R5596" s="1">
        <v>0</v>
      </c>
      <c r="S5596" s="1">
        <v>0</v>
      </c>
      <c r="T5596" s="1">
        <v>0</v>
      </c>
      <c r="U5596" s="3" t="str">
        <f t="shared" si="87"/>
        <v>2017Plan</v>
      </c>
      <c r="V5596" s="2">
        <f>DATE(A5596,INDEX(Map!$H$1:$H$12,MATCH(B5596,Map!$G$1:$G$12,0),0),1)</f>
        <v>44378</v>
      </c>
      <c r="W5596" t="str">
        <f>IF(AND(V5596&gt;=Map!$K$2,V5596&lt;=Map!$L$2),"Base",IF(AND(V5596&gt;=Map!$K$3,V5596&lt;=Map!$L$3),"Fcst","N/A"))</f>
        <v>N/A</v>
      </c>
      <c r="X5596" t="str">
        <f>INDEX(Map!$B$2:$B$86,MATCH(D5596,Map!$A$2:$A$86,0),0)</f>
        <v>N/A</v>
      </c>
      <c r="Y5596" s="7" t="str">
        <f>IF(INDEX(Map!$C$2:$C$86,MATCH(D5596,Map!$A$2:$A$86,0),0)="","N/A",E5596*INDEX(Map!$C$2:$C$86,MATCH(D5596,Map!$A$2:$A$86,0),0))</f>
        <v>N/A</v>
      </c>
      <c r="Z5596" s="7" t="str">
        <f>IF(INDEX(Map!$D$2:$D$86,MATCH(D5596,Map!$A$2:$A$86,0),0)="","N/A",E5596*INDEX(Map!$D$2:$D$86,MATCH(D5596,Map!$A$2:$A$86,0),0))</f>
        <v>N/A</v>
      </c>
      <c r="AA5596" t="str">
        <f>INDEX(Map!$E$2:$E$86,MATCH(D5596,Map!$A$2:$A$86,0),0)</f>
        <v>Purchases</v>
      </c>
    </row>
    <row r="5597" spans="1:27" x14ac:dyDescent="0.25">
      <c r="A5597" s="1" t="s">
        <v>123</v>
      </c>
      <c r="B5597" s="1" t="s">
        <v>113</v>
      </c>
      <c r="C5597" s="1">
        <v>52</v>
      </c>
      <c r="D5597" s="1" t="s">
        <v>75</v>
      </c>
      <c r="E5597" s="1">
        <v>0</v>
      </c>
      <c r="F5597" s="1">
        <v>0</v>
      </c>
      <c r="G5597" s="1">
        <v>0</v>
      </c>
      <c r="H5597" s="1">
        <v>0</v>
      </c>
      <c r="I5597" s="1" t="s">
        <v>63</v>
      </c>
      <c r="J5597" s="1" t="s">
        <v>63</v>
      </c>
      <c r="K5597" s="1">
        <v>0</v>
      </c>
      <c r="L5597" s="1">
        <v>0</v>
      </c>
      <c r="M5597" s="1">
        <v>0</v>
      </c>
      <c r="N5597" s="1" t="s">
        <v>63</v>
      </c>
      <c r="O5597" s="1">
        <v>0</v>
      </c>
      <c r="P5597" s="1">
        <v>0</v>
      </c>
      <c r="Q5597" s="1">
        <v>0</v>
      </c>
      <c r="R5597" s="1">
        <v>0</v>
      </c>
      <c r="S5597" s="1">
        <v>0</v>
      </c>
      <c r="T5597" s="1">
        <v>0</v>
      </c>
      <c r="U5597" s="3" t="str">
        <f t="shared" si="87"/>
        <v>2017Plan</v>
      </c>
      <c r="V5597" s="2">
        <f>DATE(A5597,INDEX(Map!$H$1:$H$12,MATCH(B5597,Map!$G$1:$G$12,0),0),1)</f>
        <v>44378</v>
      </c>
      <c r="W5597" t="str">
        <f>IF(AND(V5597&gt;=Map!$K$2,V5597&lt;=Map!$L$2),"Base",IF(AND(V5597&gt;=Map!$K$3,V5597&lt;=Map!$L$3),"Fcst","N/A"))</f>
        <v>N/A</v>
      </c>
      <c r="X5597" t="str">
        <f>INDEX(Map!$B$2:$B$86,MATCH(D5597,Map!$A$2:$A$86,0),0)</f>
        <v>N/A</v>
      </c>
      <c r="Y5597" s="7" t="str">
        <f>IF(INDEX(Map!$C$2:$C$86,MATCH(D5597,Map!$A$2:$A$86,0),0)="","N/A",E5597*INDEX(Map!$C$2:$C$86,MATCH(D5597,Map!$A$2:$A$86,0),0))</f>
        <v>N/A</v>
      </c>
      <c r="Z5597" s="7" t="str">
        <f>IF(INDEX(Map!$D$2:$D$86,MATCH(D5597,Map!$A$2:$A$86,0),0)="","N/A",E5597*INDEX(Map!$D$2:$D$86,MATCH(D5597,Map!$A$2:$A$86,0),0))</f>
        <v>N/A</v>
      </c>
      <c r="AA5597" t="str">
        <f>INDEX(Map!$E$2:$E$86,MATCH(D5597,Map!$A$2:$A$86,0),0)</f>
        <v>Purchases</v>
      </c>
    </row>
    <row r="5598" spans="1:27" x14ac:dyDescent="0.25">
      <c r="A5598" s="1" t="s">
        <v>123</v>
      </c>
      <c r="B5598" s="1" t="s">
        <v>113</v>
      </c>
      <c r="C5598" s="1">
        <v>53</v>
      </c>
      <c r="D5598" s="1" t="s">
        <v>76</v>
      </c>
      <c r="E5598" s="1">
        <v>0</v>
      </c>
      <c r="F5598" s="1">
        <v>0</v>
      </c>
      <c r="G5598" s="1">
        <v>0</v>
      </c>
      <c r="H5598" s="1">
        <v>0</v>
      </c>
      <c r="I5598" s="1" t="s">
        <v>63</v>
      </c>
      <c r="J5598" s="1" t="s">
        <v>63</v>
      </c>
      <c r="K5598" s="1">
        <v>0</v>
      </c>
      <c r="L5598" s="1">
        <v>0</v>
      </c>
      <c r="M5598" s="1">
        <v>0</v>
      </c>
      <c r="N5598" s="1" t="s">
        <v>63</v>
      </c>
      <c r="O5598" s="1">
        <v>0</v>
      </c>
      <c r="P5598" s="1">
        <v>0</v>
      </c>
      <c r="Q5598" s="1">
        <v>0</v>
      </c>
      <c r="R5598" s="1">
        <v>0</v>
      </c>
      <c r="S5598" s="1">
        <v>0</v>
      </c>
      <c r="T5598" s="1">
        <v>0</v>
      </c>
      <c r="U5598" s="3" t="str">
        <f t="shared" si="87"/>
        <v>2017Plan</v>
      </c>
      <c r="V5598" s="2">
        <f>DATE(A5598,INDEX(Map!$H$1:$H$12,MATCH(B5598,Map!$G$1:$G$12,0),0),1)</f>
        <v>44378</v>
      </c>
      <c r="W5598" t="str">
        <f>IF(AND(V5598&gt;=Map!$K$2,V5598&lt;=Map!$L$2),"Base",IF(AND(V5598&gt;=Map!$K$3,V5598&lt;=Map!$L$3),"Fcst","N/A"))</f>
        <v>N/A</v>
      </c>
      <c r="X5598" t="str">
        <f>INDEX(Map!$B$2:$B$86,MATCH(D5598,Map!$A$2:$A$86,0),0)</f>
        <v>N/A</v>
      </c>
      <c r="Y5598" s="7" t="str">
        <f>IF(INDEX(Map!$C$2:$C$86,MATCH(D5598,Map!$A$2:$A$86,0),0)="","N/A",E5598*INDEX(Map!$C$2:$C$86,MATCH(D5598,Map!$A$2:$A$86,0),0))</f>
        <v>N/A</v>
      </c>
      <c r="Z5598" s="7" t="str">
        <f>IF(INDEX(Map!$D$2:$D$86,MATCH(D5598,Map!$A$2:$A$86,0),0)="","N/A",E5598*INDEX(Map!$D$2:$D$86,MATCH(D5598,Map!$A$2:$A$86,0),0))</f>
        <v>N/A</v>
      </c>
      <c r="AA5598" t="str">
        <f>INDEX(Map!$E$2:$E$86,MATCH(D5598,Map!$A$2:$A$86,0),0)</f>
        <v>Purchases</v>
      </c>
    </row>
    <row r="5599" spans="1:27" x14ac:dyDescent="0.25">
      <c r="A5599" s="1" t="s">
        <v>123</v>
      </c>
      <c r="B5599" s="1" t="s">
        <v>113</v>
      </c>
      <c r="C5599" s="1">
        <v>54</v>
      </c>
      <c r="D5599" s="1" t="s">
        <v>77</v>
      </c>
      <c r="E5599" s="1">
        <v>0</v>
      </c>
      <c r="F5599" s="1">
        <v>0</v>
      </c>
      <c r="G5599" s="1">
        <v>0</v>
      </c>
      <c r="H5599" s="1">
        <v>0</v>
      </c>
      <c r="I5599" s="1" t="s">
        <v>63</v>
      </c>
      <c r="J5599" s="1" t="s">
        <v>63</v>
      </c>
      <c r="K5599" s="1">
        <v>0</v>
      </c>
      <c r="L5599" s="1">
        <v>0</v>
      </c>
      <c r="M5599" s="1">
        <v>0</v>
      </c>
      <c r="N5599" s="1" t="s">
        <v>63</v>
      </c>
      <c r="O5599" s="1">
        <v>0</v>
      </c>
      <c r="P5599" s="1">
        <v>0</v>
      </c>
      <c r="Q5599" s="1">
        <v>0</v>
      </c>
      <c r="R5599" s="1">
        <v>0</v>
      </c>
      <c r="S5599" s="1">
        <v>0</v>
      </c>
      <c r="T5599" s="1">
        <v>0</v>
      </c>
      <c r="U5599" s="3" t="str">
        <f t="shared" si="87"/>
        <v>2017Plan</v>
      </c>
      <c r="V5599" s="2">
        <f>DATE(A5599,INDEX(Map!$H$1:$H$12,MATCH(B5599,Map!$G$1:$G$12,0),0),1)</f>
        <v>44378</v>
      </c>
      <c r="W5599" t="str">
        <f>IF(AND(V5599&gt;=Map!$K$2,V5599&lt;=Map!$L$2),"Base",IF(AND(V5599&gt;=Map!$K$3,V5599&lt;=Map!$L$3),"Fcst","N/A"))</f>
        <v>N/A</v>
      </c>
      <c r="X5599" t="str">
        <f>INDEX(Map!$B$2:$B$86,MATCH(D5599,Map!$A$2:$A$86,0),0)</f>
        <v>N/A</v>
      </c>
      <c r="Y5599" s="7" t="str">
        <f>IF(INDEX(Map!$C$2:$C$86,MATCH(D5599,Map!$A$2:$A$86,0),0)="","N/A",E5599*INDEX(Map!$C$2:$C$86,MATCH(D5599,Map!$A$2:$A$86,0),0))</f>
        <v>N/A</v>
      </c>
      <c r="Z5599" s="7" t="str">
        <f>IF(INDEX(Map!$D$2:$D$86,MATCH(D5599,Map!$A$2:$A$86,0),0)="","N/A",E5599*INDEX(Map!$D$2:$D$86,MATCH(D5599,Map!$A$2:$A$86,0),0))</f>
        <v>N/A</v>
      </c>
      <c r="AA5599" t="str">
        <f>INDEX(Map!$E$2:$E$86,MATCH(D5599,Map!$A$2:$A$86,0),0)</f>
        <v>Purchases</v>
      </c>
    </row>
    <row r="5600" spans="1:27" x14ac:dyDescent="0.25">
      <c r="A5600" s="1" t="s">
        <v>123</v>
      </c>
      <c r="B5600" s="1" t="s">
        <v>113</v>
      </c>
      <c r="C5600" s="1">
        <v>55</v>
      </c>
      <c r="D5600" s="1" t="s">
        <v>78</v>
      </c>
      <c r="E5600" s="1">
        <v>0</v>
      </c>
      <c r="F5600" s="1">
        <v>0</v>
      </c>
      <c r="G5600" s="1">
        <v>0</v>
      </c>
      <c r="H5600" s="1">
        <v>0</v>
      </c>
      <c r="I5600" s="1" t="s">
        <v>63</v>
      </c>
      <c r="J5600" s="1" t="s">
        <v>63</v>
      </c>
      <c r="K5600" s="1">
        <v>0</v>
      </c>
      <c r="L5600" s="1">
        <v>0</v>
      </c>
      <c r="M5600" s="1">
        <v>0</v>
      </c>
      <c r="N5600" s="1" t="s">
        <v>63</v>
      </c>
      <c r="O5600" s="1">
        <v>0</v>
      </c>
      <c r="P5600" s="1">
        <v>0</v>
      </c>
      <c r="Q5600" s="1">
        <v>0</v>
      </c>
      <c r="R5600" s="1">
        <v>0</v>
      </c>
      <c r="S5600" s="1">
        <v>0</v>
      </c>
      <c r="T5600" s="1">
        <v>0</v>
      </c>
      <c r="U5600" s="3" t="str">
        <f t="shared" si="87"/>
        <v>2017Plan</v>
      </c>
      <c r="V5600" s="2">
        <f>DATE(A5600,INDEX(Map!$H$1:$H$12,MATCH(B5600,Map!$G$1:$G$12,0),0),1)</f>
        <v>44378</v>
      </c>
      <c r="W5600" t="str">
        <f>IF(AND(V5600&gt;=Map!$K$2,V5600&lt;=Map!$L$2),"Base",IF(AND(V5600&gt;=Map!$K$3,V5600&lt;=Map!$L$3),"Fcst","N/A"))</f>
        <v>N/A</v>
      </c>
      <c r="X5600" t="str">
        <f>INDEX(Map!$B$2:$B$86,MATCH(D5600,Map!$A$2:$A$86,0),0)</f>
        <v>N/A</v>
      </c>
      <c r="Y5600" s="7" t="str">
        <f>IF(INDEX(Map!$C$2:$C$86,MATCH(D5600,Map!$A$2:$A$86,0),0)="","N/A",E5600*INDEX(Map!$C$2:$C$86,MATCH(D5600,Map!$A$2:$A$86,0),0))</f>
        <v>N/A</v>
      </c>
      <c r="Z5600" s="7" t="str">
        <f>IF(INDEX(Map!$D$2:$D$86,MATCH(D5600,Map!$A$2:$A$86,0),0)="","N/A",E5600*INDEX(Map!$D$2:$D$86,MATCH(D5600,Map!$A$2:$A$86,0),0))</f>
        <v>N/A</v>
      </c>
      <c r="AA5600" t="str">
        <f>INDEX(Map!$E$2:$E$86,MATCH(D5600,Map!$A$2:$A$86,0),0)</f>
        <v>Purchases</v>
      </c>
    </row>
    <row r="5601" spans="1:27" x14ac:dyDescent="0.25">
      <c r="A5601" s="1" t="s">
        <v>123</v>
      </c>
      <c r="B5601" s="1" t="s">
        <v>113</v>
      </c>
      <c r="C5601" s="1">
        <v>56</v>
      </c>
      <c r="D5601" s="1" t="s">
        <v>79</v>
      </c>
      <c r="E5601" s="1">
        <v>0</v>
      </c>
      <c r="F5601" s="1">
        <v>0</v>
      </c>
      <c r="G5601" s="1">
        <v>0</v>
      </c>
      <c r="H5601" s="1">
        <v>0</v>
      </c>
      <c r="I5601" s="1" t="s">
        <v>63</v>
      </c>
      <c r="J5601" s="1" t="s">
        <v>63</v>
      </c>
      <c r="K5601" s="1">
        <v>0</v>
      </c>
      <c r="L5601" s="1">
        <v>0</v>
      </c>
      <c r="M5601" s="1">
        <v>0</v>
      </c>
      <c r="N5601" s="1" t="s">
        <v>63</v>
      </c>
      <c r="O5601" s="1">
        <v>0</v>
      </c>
      <c r="P5601" s="1">
        <v>0</v>
      </c>
      <c r="Q5601" s="1">
        <v>0</v>
      </c>
      <c r="R5601" s="1">
        <v>0</v>
      </c>
      <c r="S5601" s="1">
        <v>0</v>
      </c>
      <c r="T5601" s="1">
        <v>0</v>
      </c>
      <c r="U5601" s="3" t="str">
        <f t="shared" si="87"/>
        <v>2017Plan</v>
      </c>
      <c r="V5601" s="2">
        <f>DATE(A5601,INDEX(Map!$H$1:$H$12,MATCH(B5601,Map!$G$1:$G$12,0),0),1)</f>
        <v>44378</v>
      </c>
      <c r="W5601" t="str">
        <f>IF(AND(V5601&gt;=Map!$K$2,V5601&lt;=Map!$L$2),"Base",IF(AND(V5601&gt;=Map!$K$3,V5601&lt;=Map!$L$3),"Fcst","N/A"))</f>
        <v>N/A</v>
      </c>
      <c r="X5601" t="str">
        <f>INDEX(Map!$B$2:$B$86,MATCH(D5601,Map!$A$2:$A$86,0),0)</f>
        <v>N/A</v>
      </c>
      <c r="Y5601" s="7" t="str">
        <f>IF(INDEX(Map!$C$2:$C$86,MATCH(D5601,Map!$A$2:$A$86,0),0)="","N/A",E5601*INDEX(Map!$C$2:$C$86,MATCH(D5601,Map!$A$2:$A$86,0),0))</f>
        <v>N/A</v>
      </c>
      <c r="Z5601" s="7" t="str">
        <f>IF(INDEX(Map!$D$2:$D$86,MATCH(D5601,Map!$A$2:$A$86,0),0)="","N/A",E5601*INDEX(Map!$D$2:$D$86,MATCH(D5601,Map!$A$2:$A$86,0),0))</f>
        <v>N/A</v>
      </c>
      <c r="AA5601" t="str">
        <f>INDEX(Map!$E$2:$E$86,MATCH(D5601,Map!$A$2:$A$86,0),0)</f>
        <v>Purchases</v>
      </c>
    </row>
    <row r="5602" spans="1:27" x14ac:dyDescent="0.25">
      <c r="A5602" s="1" t="s">
        <v>123</v>
      </c>
      <c r="B5602" s="1" t="s">
        <v>113</v>
      </c>
      <c r="C5602" s="1">
        <v>57</v>
      </c>
      <c r="D5602" s="1" t="s">
        <v>80</v>
      </c>
      <c r="E5602" s="1">
        <v>0</v>
      </c>
      <c r="F5602" s="1">
        <v>0</v>
      </c>
      <c r="G5602" s="1">
        <v>0</v>
      </c>
      <c r="H5602" s="1">
        <v>0</v>
      </c>
      <c r="I5602" s="1" t="s">
        <v>63</v>
      </c>
      <c r="J5602" s="1" t="s">
        <v>63</v>
      </c>
      <c r="K5602" s="1">
        <v>0</v>
      </c>
      <c r="L5602" s="1">
        <v>0</v>
      </c>
      <c r="M5602" s="1">
        <v>0</v>
      </c>
      <c r="N5602" s="1" t="s">
        <v>63</v>
      </c>
      <c r="O5602" s="1">
        <v>0</v>
      </c>
      <c r="P5602" s="1">
        <v>0</v>
      </c>
      <c r="Q5602" s="1">
        <v>0</v>
      </c>
      <c r="R5602" s="1">
        <v>0</v>
      </c>
      <c r="S5602" s="1">
        <v>0</v>
      </c>
      <c r="T5602" s="1">
        <v>0</v>
      </c>
      <c r="U5602" s="3" t="str">
        <f t="shared" si="87"/>
        <v>2017Plan</v>
      </c>
      <c r="V5602" s="2">
        <f>DATE(A5602,INDEX(Map!$H$1:$H$12,MATCH(B5602,Map!$G$1:$G$12,0),0),1)</f>
        <v>44378</v>
      </c>
      <c r="W5602" t="str">
        <f>IF(AND(V5602&gt;=Map!$K$2,V5602&lt;=Map!$L$2),"Base",IF(AND(V5602&gt;=Map!$K$3,V5602&lt;=Map!$L$3),"Fcst","N/A"))</f>
        <v>N/A</v>
      </c>
      <c r="X5602" t="str">
        <f>INDEX(Map!$B$2:$B$86,MATCH(D5602,Map!$A$2:$A$86,0),0)</f>
        <v>N/A</v>
      </c>
      <c r="Y5602" s="7" t="str">
        <f>IF(INDEX(Map!$C$2:$C$86,MATCH(D5602,Map!$A$2:$A$86,0),0)="","N/A",E5602*INDEX(Map!$C$2:$C$86,MATCH(D5602,Map!$A$2:$A$86,0),0))</f>
        <v>N/A</v>
      </c>
      <c r="Z5602" s="7" t="str">
        <f>IF(INDEX(Map!$D$2:$D$86,MATCH(D5602,Map!$A$2:$A$86,0),0)="","N/A",E5602*INDEX(Map!$D$2:$D$86,MATCH(D5602,Map!$A$2:$A$86,0),0))</f>
        <v>N/A</v>
      </c>
      <c r="AA5602" t="str">
        <f>INDEX(Map!$E$2:$E$86,MATCH(D5602,Map!$A$2:$A$86,0),0)</f>
        <v>Purchases</v>
      </c>
    </row>
    <row r="5603" spans="1:27" x14ac:dyDescent="0.25">
      <c r="A5603" s="1" t="s">
        <v>123</v>
      </c>
      <c r="B5603" s="1" t="s">
        <v>113</v>
      </c>
      <c r="C5603" s="1">
        <v>58</v>
      </c>
      <c r="D5603" s="1" t="s">
        <v>81</v>
      </c>
      <c r="E5603" s="1">
        <v>0</v>
      </c>
      <c r="F5603" s="1">
        <v>0</v>
      </c>
      <c r="G5603" s="1">
        <v>0</v>
      </c>
      <c r="H5603" s="1">
        <v>0</v>
      </c>
      <c r="I5603" s="1" t="s">
        <v>63</v>
      </c>
      <c r="J5603" s="1" t="s">
        <v>63</v>
      </c>
      <c r="K5603" s="1">
        <v>0</v>
      </c>
      <c r="L5603" s="1">
        <v>0</v>
      </c>
      <c r="M5603" s="1">
        <v>0</v>
      </c>
      <c r="N5603" s="1" t="s">
        <v>63</v>
      </c>
      <c r="O5603" s="1">
        <v>0</v>
      </c>
      <c r="P5603" s="1">
        <v>0</v>
      </c>
      <c r="Q5603" s="1">
        <v>0</v>
      </c>
      <c r="R5603" s="1">
        <v>0</v>
      </c>
      <c r="S5603" s="1">
        <v>0</v>
      </c>
      <c r="T5603" s="1">
        <v>0</v>
      </c>
      <c r="U5603" s="3" t="str">
        <f t="shared" si="87"/>
        <v>2017Plan</v>
      </c>
      <c r="V5603" s="2">
        <f>DATE(A5603,INDEX(Map!$H$1:$H$12,MATCH(B5603,Map!$G$1:$G$12,0),0),1)</f>
        <v>44378</v>
      </c>
      <c r="W5603" t="str">
        <f>IF(AND(V5603&gt;=Map!$K$2,V5603&lt;=Map!$L$2),"Base",IF(AND(V5603&gt;=Map!$K$3,V5603&lt;=Map!$L$3),"Fcst","N/A"))</f>
        <v>N/A</v>
      </c>
      <c r="X5603" t="str">
        <f>INDEX(Map!$B$2:$B$86,MATCH(D5603,Map!$A$2:$A$86,0),0)</f>
        <v>N/A</v>
      </c>
      <c r="Y5603" s="7" t="str">
        <f>IF(INDEX(Map!$C$2:$C$86,MATCH(D5603,Map!$A$2:$A$86,0),0)="","N/A",E5603*INDEX(Map!$C$2:$C$86,MATCH(D5603,Map!$A$2:$A$86,0),0))</f>
        <v>N/A</v>
      </c>
      <c r="Z5603" s="7" t="str">
        <f>IF(INDEX(Map!$D$2:$D$86,MATCH(D5603,Map!$A$2:$A$86,0),0)="","N/A",E5603*INDEX(Map!$D$2:$D$86,MATCH(D5603,Map!$A$2:$A$86,0),0))</f>
        <v>N/A</v>
      </c>
      <c r="AA5603" t="str">
        <f>INDEX(Map!$E$2:$E$86,MATCH(D5603,Map!$A$2:$A$86,0),0)</f>
        <v>Purchases</v>
      </c>
    </row>
    <row r="5604" spans="1:27" x14ac:dyDescent="0.25">
      <c r="A5604" s="1" t="s">
        <v>123</v>
      </c>
      <c r="B5604" s="1" t="s">
        <v>113</v>
      </c>
      <c r="C5604" s="1">
        <v>59</v>
      </c>
      <c r="D5604" s="1" t="s">
        <v>82</v>
      </c>
      <c r="E5604" s="1">
        <v>0</v>
      </c>
      <c r="F5604" s="1">
        <v>0</v>
      </c>
      <c r="G5604" s="1">
        <v>0</v>
      </c>
      <c r="H5604" s="1">
        <v>0</v>
      </c>
      <c r="I5604" s="1" t="s">
        <v>63</v>
      </c>
      <c r="J5604" s="1" t="s">
        <v>63</v>
      </c>
      <c r="K5604" s="1">
        <v>0</v>
      </c>
      <c r="L5604" s="1">
        <v>0</v>
      </c>
      <c r="M5604" s="1">
        <v>0</v>
      </c>
      <c r="N5604" s="1" t="s">
        <v>63</v>
      </c>
      <c r="O5604" s="1">
        <v>0</v>
      </c>
      <c r="P5604" s="1">
        <v>0</v>
      </c>
      <c r="Q5604" s="1">
        <v>0</v>
      </c>
      <c r="R5604" s="1">
        <v>0</v>
      </c>
      <c r="S5604" s="1">
        <v>0</v>
      </c>
      <c r="T5604" s="1">
        <v>0</v>
      </c>
      <c r="U5604" s="3" t="str">
        <f t="shared" si="87"/>
        <v>2017Plan</v>
      </c>
      <c r="V5604" s="2">
        <f>DATE(A5604,INDEX(Map!$H$1:$H$12,MATCH(B5604,Map!$G$1:$G$12,0),0),1)</f>
        <v>44378</v>
      </c>
      <c r="W5604" t="str">
        <f>IF(AND(V5604&gt;=Map!$K$2,V5604&lt;=Map!$L$2),"Base",IF(AND(V5604&gt;=Map!$K$3,V5604&lt;=Map!$L$3),"Fcst","N/A"))</f>
        <v>N/A</v>
      </c>
      <c r="X5604" t="str">
        <f>INDEX(Map!$B$2:$B$86,MATCH(D5604,Map!$A$2:$A$86,0),0)</f>
        <v>N/A</v>
      </c>
      <c r="Y5604" s="7" t="str">
        <f>IF(INDEX(Map!$C$2:$C$86,MATCH(D5604,Map!$A$2:$A$86,0),0)="","N/A",E5604*INDEX(Map!$C$2:$C$86,MATCH(D5604,Map!$A$2:$A$86,0),0))</f>
        <v>N/A</v>
      </c>
      <c r="Z5604" s="7" t="str">
        <f>IF(INDEX(Map!$D$2:$D$86,MATCH(D5604,Map!$A$2:$A$86,0),0)="","N/A",E5604*INDEX(Map!$D$2:$D$86,MATCH(D5604,Map!$A$2:$A$86,0),0))</f>
        <v>N/A</v>
      </c>
      <c r="AA5604" t="str">
        <f>INDEX(Map!$E$2:$E$86,MATCH(D5604,Map!$A$2:$A$86,0),0)</f>
        <v>Purchases</v>
      </c>
    </row>
    <row r="5605" spans="1:27" x14ac:dyDescent="0.25">
      <c r="A5605" s="1" t="s">
        <v>123</v>
      </c>
      <c r="B5605" s="1" t="s">
        <v>113</v>
      </c>
      <c r="C5605" s="1">
        <v>60</v>
      </c>
      <c r="D5605" s="1" t="s">
        <v>83</v>
      </c>
      <c r="E5605" s="1">
        <v>-17.899999999999999</v>
      </c>
      <c r="F5605" s="1">
        <v>0</v>
      </c>
      <c r="G5605" s="1">
        <v>12.7</v>
      </c>
      <c r="H5605" s="1">
        <v>38</v>
      </c>
      <c r="I5605" s="1" t="s">
        <v>63</v>
      </c>
      <c r="J5605" s="1" t="s">
        <v>63</v>
      </c>
      <c r="K5605" s="1">
        <v>196</v>
      </c>
      <c r="L5605" s="1">
        <v>45.3</v>
      </c>
      <c r="M5605" s="1">
        <v>-813</v>
      </c>
      <c r="N5605" s="1" t="s">
        <v>63</v>
      </c>
      <c r="O5605" s="1">
        <v>0</v>
      </c>
      <c r="P5605" s="1">
        <v>0</v>
      </c>
      <c r="Q5605" s="1">
        <v>208</v>
      </c>
      <c r="R5605" s="1">
        <v>33.69</v>
      </c>
      <c r="S5605" s="1">
        <v>33.69</v>
      </c>
      <c r="T5605" s="1">
        <v>-605</v>
      </c>
      <c r="U5605" s="3" t="str">
        <f t="shared" si="87"/>
        <v>2017Plan</v>
      </c>
      <c r="V5605" s="2">
        <f>DATE(A5605,INDEX(Map!$H$1:$H$12,MATCH(B5605,Map!$G$1:$G$12,0),0),1)</f>
        <v>44378</v>
      </c>
      <c r="W5605" t="str">
        <f>IF(AND(V5605&gt;=Map!$K$2,V5605&lt;=Map!$L$2),"Base",IF(AND(V5605&gt;=Map!$K$3,V5605&lt;=Map!$L$3),"Fcst","N/A"))</f>
        <v>N/A</v>
      </c>
      <c r="X5605" t="str">
        <f>INDEX(Map!$B$2:$B$86,MATCH(D5605,Map!$A$2:$A$86,0),0)</f>
        <v>N/A</v>
      </c>
      <c r="Y5605" s="7" t="str">
        <f>IF(INDEX(Map!$C$2:$C$86,MATCH(D5605,Map!$A$2:$A$86,0),0)="","N/A",E5605*INDEX(Map!$C$2:$C$86,MATCH(D5605,Map!$A$2:$A$86,0),0))</f>
        <v>N/A</v>
      </c>
      <c r="Z5605" s="7" t="str">
        <f>IF(INDEX(Map!$D$2:$D$86,MATCH(D5605,Map!$A$2:$A$86,0),0)="","N/A",E5605*INDEX(Map!$D$2:$D$86,MATCH(D5605,Map!$A$2:$A$86,0),0))</f>
        <v>N/A</v>
      </c>
      <c r="AA5605" t="str">
        <f>INDEX(Map!$E$2:$E$86,MATCH(D5605,Map!$A$2:$A$86,0),0)</f>
        <v>Sales</v>
      </c>
    </row>
    <row r="5606" spans="1:27" x14ac:dyDescent="0.25">
      <c r="A5606" s="1" t="s">
        <v>123</v>
      </c>
      <c r="B5606" s="1" t="s">
        <v>113</v>
      </c>
      <c r="C5606" s="1">
        <v>61</v>
      </c>
      <c r="D5606" s="1" t="s">
        <v>84</v>
      </c>
      <c r="E5606" s="1">
        <v>-11.5</v>
      </c>
      <c r="F5606" s="1">
        <v>0</v>
      </c>
      <c r="G5606" s="1">
        <v>46.5</v>
      </c>
      <c r="H5606" s="1">
        <v>30</v>
      </c>
      <c r="I5606" s="1" t="s">
        <v>63</v>
      </c>
      <c r="J5606" s="1" t="s">
        <v>63</v>
      </c>
      <c r="K5606" s="1">
        <v>245</v>
      </c>
      <c r="L5606" s="1">
        <v>36.799999999999997</v>
      </c>
      <c r="M5606" s="1">
        <v>-424</v>
      </c>
      <c r="N5606" s="1" t="s">
        <v>63</v>
      </c>
      <c r="O5606" s="1">
        <v>0</v>
      </c>
      <c r="P5606" s="1">
        <v>0</v>
      </c>
      <c r="Q5606" s="1">
        <v>109</v>
      </c>
      <c r="R5606" s="1">
        <v>27.32</v>
      </c>
      <c r="S5606" s="1">
        <v>27.32</v>
      </c>
      <c r="T5606" s="1">
        <v>-315</v>
      </c>
      <c r="U5606" s="3" t="str">
        <f t="shared" si="87"/>
        <v>2017Plan</v>
      </c>
      <c r="V5606" s="2">
        <f>DATE(A5606,INDEX(Map!$H$1:$H$12,MATCH(B5606,Map!$G$1:$G$12,0),0),1)</f>
        <v>44378</v>
      </c>
      <c r="W5606" t="str">
        <f>IF(AND(V5606&gt;=Map!$K$2,V5606&lt;=Map!$L$2),"Base",IF(AND(V5606&gt;=Map!$K$3,V5606&lt;=Map!$L$3),"Fcst","N/A"))</f>
        <v>N/A</v>
      </c>
      <c r="X5606" t="str">
        <f>INDEX(Map!$B$2:$B$86,MATCH(D5606,Map!$A$2:$A$86,0),0)</f>
        <v>N/A</v>
      </c>
      <c r="Y5606" s="7" t="str">
        <f>IF(INDEX(Map!$C$2:$C$86,MATCH(D5606,Map!$A$2:$A$86,0),0)="","N/A",E5606*INDEX(Map!$C$2:$C$86,MATCH(D5606,Map!$A$2:$A$86,0),0))</f>
        <v>N/A</v>
      </c>
      <c r="Z5606" s="7" t="str">
        <f>IF(INDEX(Map!$D$2:$D$86,MATCH(D5606,Map!$A$2:$A$86,0),0)="","N/A",E5606*INDEX(Map!$D$2:$D$86,MATCH(D5606,Map!$A$2:$A$86,0),0))</f>
        <v>N/A</v>
      </c>
      <c r="AA5606" t="str">
        <f>INDEX(Map!$E$2:$E$86,MATCH(D5606,Map!$A$2:$A$86,0),0)</f>
        <v>Sales</v>
      </c>
    </row>
    <row r="5607" spans="1:27" x14ac:dyDescent="0.25">
      <c r="A5607" s="1" t="s">
        <v>123</v>
      </c>
      <c r="B5607" s="1" t="s">
        <v>113</v>
      </c>
      <c r="C5607" s="1">
        <v>62</v>
      </c>
      <c r="D5607" s="1" t="s">
        <v>85</v>
      </c>
      <c r="E5607" s="1">
        <v>-6.4</v>
      </c>
      <c r="F5607" s="1">
        <v>0</v>
      </c>
      <c r="G5607" s="1">
        <v>22.7</v>
      </c>
      <c r="H5607" s="1">
        <v>7</v>
      </c>
      <c r="I5607" s="1" t="s">
        <v>63</v>
      </c>
      <c r="J5607" s="1" t="s">
        <v>63</v>
      </c>
      <c r="K5607" s="1">
        <v>54</v>
      </c>
      <c r="L5607" s="1">
        <v>43.8</v>
      </c>
      <c r="M5607" s="1">
        <v>-279</v>
      </c>
      <c r="N5607" s="1" t="s">
        <v>63</v>
      </c>
      <c r="O5607" s="1">
        <v>0</v>
      </c>
      <c r="P5607" s="1">
        <v>0</v>
      </c>
      <c r="Q5607" s="1">
        <v>60</v>
      </c>
      <c r="R5607" s="1">
        <v>34.450000000000003</v>
      </c>
      <c r="S5607" s="1">
        <v>34.450000000000003</v>
      </c>
      <c r="T5607" s="1">
        <v>-219</v>
      </c>
      <c r="U5607" s="3" t="str">
        <f t="shared" si="87"/>
        <v>2017Plan</v>
      </c>
      <c r="V5607" s="2">
        <f>DATE(A5607,INDEX(Map!$H$1:$H$12,MATCH(B5607,Map!$G$1:$G$12,0),0),1)</f>
        <v>44378</v>
      </c>
      <c r="W5607" t="str">
        <f>IF(AND(V5607&gt;=Map!$K$2,V5607&lt;=Map!$L$2),"Base",IF(AND(V5607&gt;=Map!$K$3,V5607&lt;=Map!$L$3),"Fcst","N/A"))</f>
        <v>N/A</v>
      </c>
      <c r="X5607" t="str">
        <f>INDEX(Map!$B$2:$B$86,MATCH(D5607,Map!$A$2:$A$86,0),0)</f>
        <v>N/A</v>
      </c>
      <c r="Y5607" s="7" t="str">
        <f>IF(INDEX(Map!$C$2:$C$86,MATCH(D5607,Map!$A$2:$A$86,0),0)="","N/A",E5607*INDEX(Map!$C$2:$C$86,MATCH(D5607,Map!$A$2:$A$86,0),0))</f>
        <v>N/A</v>
      </c>
      <c r="Z5607" s="7" t="str">
        <f>IF(INDEX(Map!$D$2:$D$86,MATCH(D5607,Map!$A$2:$A$86,0),0)="","N/A",E5607*INDEX(Map!$D$2:$D$86,MATCH(D5607,Map!$A$2:$A$86,0),0))</f>
        <v>N/A</v>
      </c>
      <c r="AA5607" t="str">
        <f>INDEX(Map!$E$2:$E$86,MATCH(D5607,Map!$A$2:$A$86,0),0)</f>
        <v>Sales</v>
      </c>
    </row>
    <row r="5608" spans="1:27" x14ac:dyDescent="0.25">
      <c r="A5608" s="1" t="s">
        <v>123</v>
      </c>
      <c r="B5608" s="1" t="s">
        <v>113</v>
      </c>
      <c r="C5608" s="1">
        <v>63</v>
      </c>
      <c r="D5608" s="1" t="s">
        <v>86</v>
      </c>
      <c r="E5608" s="1">
        <v>-7.1</v>
      </c>
      <c r="F5608" s="1">
        <v>0</v>
      </c>
      <c r="G5608" s="1">
        <v>31.8</v>
      </c>
      <c r="H5608" s="1">
        <v>7</v>
      </c>
      <c r="I5608" s="1" t="s">
        <v>63</v>
      </c>
      <c r="J5608" s="1" t="s">
        <v>63</v>
      </c>
      <c r="K5608" s="1">
        <v>53</v>
      </c>
      <c r="L5608" s="1">
        <v>44.3</v>
      </c>
      <c r="M5608" s="1">
        <v>-316</v>
      </c>
      <c r="N5608" s="1" t="s">
        <v>63</v>
      </c>
      <c r="O5608" s="1">
        <v>0</v>
      </c>
      <c r="P5608" s="1">
        <v>0</v>
      </c>
      <c r="Q5608" s="1">
        <v>67</v>
      </c>
      <c r="R5608" s="1">
        <v>34.93</v>
      </c>
      <c r="S5608" s="1">
        <v>34.93</v>
      </c>
      <c r="T5608" s="1">
        <v>-249</v>
      </c>
      <c r="U5608" s="3" t="str">
        <f t="shared" si="87"/>
        <v>2017Plan</v>
      </c>
      <c r="V5608" s="2">
        <f>DATE(A5608,INDEX(Map!$H$1:$H$12,MATCH(B5608,Map!$G$1:$G$12,0),0),1)</f>
        <v>44378</v>
      </c>
      <c r="W5608" t="str">
        <f>IF(AND(V5608&gt;=Map!$K$2,V5608&lt;=Map!$L$2),"Base",IF(AND(V5608&gt;=Map!$K$3,V5608&lt;=Map!$L$3),"Fcst","N/A"))</f>
        <v>N/A</v>
      </c>
      <c r="X5608" t="str">
        <f>INDEX(Map!$B$2:$B$86,MATCH(D5608,Map!$A$2:$A$86,0),0)</f>
        <v>N/A</v>
      </c>
      <c r="Y5608" s="7" t="str">
        <f>IF(INDEX(Map!$C$2:$C$86,MATCH(D5608,Map!$A$2:$A$86,0),0)="","N/A",E5608*INDEX(Map!$C$2:$C$86,MATCH(D5608,Map!$A$2:$A$86,0),0))</f>
        <v>N/A</v>
      </c>
      <c r="Z5608" s="7" t="str">
        <f>IF(INDEX(Map!$D$2:$D$86,MATCH(D5608,Map!$A$2:$A$86,0),0)="","N/A",E5608*INDEX(Map!$D$2:$D$86,MATCH(D5608,Map!$A$2:$A$86,0),0))</f>
        <v>N/A</v>
      </c>
      <c r="AA5608" t="str">
        <f>INDEX(Map!$E$2:$E$86,MATCH(D5608,Map!$A$2:$A$86,0),0)</f>
        <v>Sales</v>
      </c>
    </row>
    <row r="5609" spans="1:27" x14ac:dyDescent="0.25">
      <c r="A5609" s="1" t="s">
        <v>123</v>
      </c>
      <c r="B5609" s="1" t="s">
        <v>113</v>
      </c>
      <c r="C5609" s="1">
        <v>64</v>
      </c>
      <c r="D5609" s="1" t="s">
        <v>87</v>
      </c>
      <c r="E5609" s="1">
        <v>0</v>
      </c>
      <c r="F5609" s="1">
        <v>0</v>
      </c>
      <c r="G5609" s="1">
        <v>0</v>
      </c>
      <c r="H5609" s="1">
        <v>0</v>
      </c>
      <c r="I5609" s="1" t="s">
        <v>63</v>
      </c>
      <c r="J5609" s="1" t="s">
        <v>63</v>
      </c>
      <c r="K5609" s="1">
        <v>0</v>
      </c>
      <c r="L5609" s="1">
        <v>0</v>
      </c>
      <c r="M5609" s="1">
        <v>0</v>
      </c>
      <c r="N5609" s="1" t="s">
        <v>63</v>
      </c>
      <c r="O5609" s="1">
        <v>0</v>
      </c>
      <c r="P5609" s="1">
        <v>0</v>
      </c>
      <c r="Q5609" s="1">
        <v>0</v>
      </c>
      <c r="R5609" s="1">
        <v>0</v>
      </c>
      <c r="S5609" s="1">
        <v>0</v>
      </c>
      <c r="T5609" s="1">
        <v>0</v>
      </c>
      <c r="U5609" s="3" t="str">
        <f t="shared" si="87"/>
        <v>2017Plan</v>
      </c>
      <c r="V5609" s="2">
        <f>DATE(A5609,INDEX(Map!$H$1:$H$12,MATCH(B5609,Map!$G$1:$G$12,0),0),1)</f>
        <v>44378</v>
      </c>
      <c r="W5609" t="str">
        <f>IF(AND(V5609&gt;=Map!$K$2,V5609&lt;=Map!$L$2),"Base",IF(AND(V5609&gt;=Map!$K$3,V5609&lt;=Map!$L$3),"Fcst","N/A"))</f>
        <v>N/A</v>
      </c>
      <c r="X5609" t="str">
        <f>INDEX(Map!$B$2:$B$86,MATCH(D5609,Map!$A$2:$A$86,0),0)</f>
        <v>N/A</v>
      </c>
      <c r="Y5609" s="7" t="str">
        <f>IF(INDEX(Map!$C$2:$C$86,MATCH(D5609,Map!$A$2:$A$86,0),0)="","N/A",E5609*INDEX(Map!$C$2:$C$86,MATCH(D5609,Map!$A$2:$A$86,0),0))</f>
        <v>N/A</v>
      </c>
      <c r="Z5609" s="7" t="str">
        <f>IF(INDEX(Map!$D$2:$D$86,MATCH(D5609,Map!$A$2:$A$86,0),0)="","N/A",E5609*INDEX(Map!$D$2:$D$86,MATCH(D5609,Map!$A$2:$A$86,0),0))</f>
        <v>N/A</v>
      </c>
      <c r="AA5609" t="str">
        <f>INDEX(Map!$E$2:$E$86,MATCH(D5609,Map!$A$2:$A$86,0),0)</f>
        <v>Sales</v>
      </c>
    </row>
    <row r="5610" spans="1:27" x14ac:dyDescent="0.25">
      <c r="A5610" s="1" t="s">
        <v>123</v>
      </c>
      <c r="B5610" s="1" t="s">
        <v>113</v>
      </c>
      <c r="C5610" s="1">
        <v>65</v>
      </c>
      <c r="D5610" s="1" t="s">
        <v>88</v>
      </c>
      <c r="E5610" s="1">
        <v>0</v>
      </c>
      <c r="F5610" s="1">
        <v>0</v>
      </c>
      <c r="G5610" s="1">
        <v>0</v>
      </c>
      <c r="H5610" s="1">
        <v>0</v>
      </c>
      <c r="I5610" s="1" t="s">
        <v>63</v>
      </c>
      <c r="J5610" s="1" t="s">
        <v>63</v>
      </c>
      <c r="K5610" s="1">
        <v>0</v>
      </c>
      <c r="L5610" s="1">
        <v>0</v>
      </c>
      <c r="M5610" s="1">
        <v>0</v>
      </c>
      <c r="N5610" s="1" t="s">
        <v>63</v>
      </c>
      <c r="O5610" s="1">
        <v>0</v>
      </c>
      <c r="P5610" s="1">
        <v>0</v>
      </c>
      <c r="Q5610" s="1">
        <v>0</v>
      </c>
      <c r="R5610" s="1">
        <v>0</v>
      </c>
      <c r="S5610" s="1">
        <v>0</v>
      </c>
      <c r="T5610" s="1">
        <v>0</v>
      </c>
      <c r="U5610" s="3" t="str">
        <f t="shared" si="87"/>
        <v>2017Plan</v>
      </c>
      <c r="V5610" s="2">
        <f>DATE(A5610,INDEX(Map!$H$1:$H$12,MATCH(B5610,Map!$G$1:$G$12,0),0),1)</f>
        <v>44378</v>
      </c>
      <c r="W5610" t="str">
        <f>IF(AND(V5610&gt;=Map!$K$2,V5610&lt;=Map!$L$2),"Base",IF(AND(V5610&gt;=Map!$K$3,V5610&lt;=Map!$L$3),"Fcst","N/A"))</f>
        <v>N/A</v>
      </c>
      <c r="X5610" t="str">
        <f>INDEX(Map!$B$2:$B$86,MATCH(D5610,Map!$A$2:$A$86,0),0)</f>
        <v>N/A</v>
      </c>
      <c r="Y5610" s="7" t="str">
        <f>IF(INDEX(Map!$C$2:$C$86,MATCH(D5610,Map!$A$2:$A$86,0),0)="","N/A",E5610*INDEX(Map!$C$2:$C$86,MATCH(D5610,Map!$A$2:$A$86,0),0))</f>
        <v>N/A</v>
      </c>
      <c r="Z5610" s="7" t="str">
        <f>IF(INDEX(Map!$D$2:$D$86,MATCH(D5610,Map!$A$2:$A$86,0),0)="","N/A",E5610*INDEX(Map!$D$2:$D$86,MATCH(D5610,Map!$A$2:$A$86,0),0))</f>
        <v>N/A</v>
      </c>
      <c r="AA5610" t="str">
        <f>INDEX(Map!$E$2:$E$86,MATCH(D5610,Map!$A$2:$A$86,0),0)</f>
        <v>Sales</v>
      </c>
    </row>
    <row r="5611" spans="1:27" x14ac:dyDescent="0.25">
      <c r="A5611" s="1" t="s">
        <v>123</v>
      </c>
      <c r="B5611" s="1" t="s">
        <v>113</v>
      </c>
      <c r="C5611" s="1">
        <v>66</v>
      </c>
      <c r="D5611" s="1" t="s">
        <v>89</v>
      </c>
      <c r="E5611" s="1">
        <v>0</v>
      </c>
      <c r="F5611" s="1">
        <v>0</v>
      </c>
      <c r="G5611" s="1">
        <v>0</v>
      </c>
      <c r="H5611" s="1">
        <v>0</v>
      </c>
      <c r="I5611" s="1" t="s">
        <v>63</v>
      </c>
      <c r="J5611" s="1" t="s">
        <v>63</v>
      </c>
      <c r="K5611" s="1">
        <v>0</v>
      </c>
      <c r="L5611" s="1">
        <v>0</v>
      </c>
      <c r="M5611" s="1">
        <v>0</v>
      </c>
      <c r="N5611" s="1" t="s">
        <v>63</v>
      </c>
      <c r="O5611" s="1">
        <v>0</v>
      </c>
      <c r="P5611" s="1">
        <v>0</v>
      </c>
      <c r="Q5611" s="1">
        <v>0</v>
      </c>
      <c r="R5611" s="1">
        <v>0</v>
      </c>
      <c r="S5611" s="1">
        <v>0</v>
      </c>
      <c r="T5611" s="1">
        <v>0</v>
      </c>
      <c r="U5611" s="3" t="str">
        <f t="shared" si="87"/>
        <v>2017Plan</v>
      </c>
      <c r="V5611" s="2">
        <f>DATE(A5611,INDEX(Map!$H$1:$H$12,MATCH(B5611,Map!$G$1:$G$12,0),0),1)</f>
        <v>44378</v>
      </c>
      <c r="W5611" t="str">
        <f>IF(AND(V5611&gt;=Map!$K$2,V5611&lt;=Map!$L$2),"Base",IF(AND(V5611&gt;=Map!$K$3,V5611&lt;=Map!$L$3),"Fcst","N/A"))</f>
        <v>N/A</v>
      </c>
      <c r="X5611" t="str">
        <f>INDEX(Map!$B$2:$B$86,MATCH(D5611,Map!$A$2:$A$86,0),0)</f>
        <v>N/A</v>
      </c>
      <c r="Y5611" s="7" t="str">
        <f>IF(INDEX(Map!$C$2:$C$86,MATCH(D5611,Map!$A$2:$A$86,0),0)="","N/A",E5611*INDEX(Map!$C$2:$C$86,MATCH(D5611,Map!$A$2:$A$86,0),0))</f>
        <v>N/A</v>
      </c>
      <c r="Z5611" s="7" t="str">
        <f>IF(INDEX(Map!$D$2:$D$86,MATCH(D5611,Map!$A$2:$A$86,0),0)="","N/A",E5611*INDEX(Map!$D$2:$D$86,MATCH(D5611,Map!$A$2:$A$86,0),0))</f>
        <v>N/A</v>
      </c>
      <c r="AA5611" t="str">
        <f>INDEX(Map!$E$2:$E$86,MATCH(D5611,Map!$A$2:$A$86,0),0)</f>
        <v>Sales</v>
      </c>
    </row>
    <row r="5612" spans="1:27" x14ac:dyDescent="0.25">
      <c r="A5612" s="1" t="s">
        <v>123</v>
      </c>
      <c r="B5612" s="1" t="s">
        <v>113</v>
      </c>
      <c r="C5612" s="1">
        <v>67</v>
      </c>
      <c r="D5612" s="1" t="s">
        <v>90</v>
      </c>
      <c r="E5612" s="1">
        <v>0</v>
      </c>
      <c r="F5612" s="1">
        <v>0</v>
      </c>
      <c r="G5612" s="1">
        <v>0</v>
      </c>
      <c r="H5612" s="1">
        <v>0</v>
      </c>
      <c r="I5612" s="1" t="s">
        <v>63</v>
      </c>
      <c r="J5612" s="1" t="s">
        <v>63</v>
      </c>
      <c r="K5612" s="1">
        <v>0</v>
      </c>
      <c r="L5612" s="1">
        <v>0</v>
      </c>
      <c r="M5612" s="1">
        <v>0</v>
      </c>
      <c r="N5612" s="1" t="s">
        <v>63</v>
      </c>
      <c r="O5612" s="1">
        <v>0</v>
      </c>
      <c r="P5612" s="1">
        <v>0</v>
      </c>
      <c r="Q5612" s="1">
        <v>0</v>
      </c>
      <c r="R5612" s="1">
        <v>0</v>
      </c>
      <c r="S5612" s="1">
        <v>0</v>
      </c>
      <c r="T5612" s="1">
        <v>0</v>
      </c>
      <c r="U5612" s="3" t="str">
        <f t="shared" si="87"/>
        <v>2017Plan</v>
      </c>
      <c r="V5612" s="2">
        <f>DATE(A5612,INDEX(Map!$H$1:$H$12,MATCH(B5612,Map!$G$1:$G$12,0),0),1)</f>
        <v>44378</v>
      </c>
      <c r="W5612" t="str">
        <f>IF(AND(V5612&gt;=Map!$K$2,V5612&lt;=Map!$L$2),"Base",IF(AND(V5612&gt;=Map!$K$3,V5612&lt;=Map!$L$3),"Fcst","N/A"))</f>
        <v>N/A</v>
      </c>
      <c r="X5612" t="str">
        <f>INDEX(Map!$B$2:$B$86,MATCH(D5612,Map!$A$2:$A$86,0),0)</f>
        <v>N/A</v>
      </c>
      <c r="Y5612" s="7" t="str">
        <f>IF(INDEX(Map!$C$2:$C$86,MATCH(D5612,Map!$A$2:$A$86,0),0)="","N/A",E5612*INDEX(Map!$C$2:$C$86,MATCH(D5612,Map!$A$2:$A$86,0),0))</f>
        <v>N/A</v>
      </c>
      <c r="Z5612" s="7" t="str">
        <f>IF(INDEX(Map!$D$2:$D$86,MATCH(D5612,Map!$A$2:$A$86,0),0)="","N/A",E5612*INDEX(Map!$D$2:$D$86,MATCH(D5612,Map!$A$2:$A$86,0),0))</f>
        <v>N/A</v>
      </c>
      <c r="AA5612" t="str">
        <f>INDEX(Map!$E$2:$E$86,MATCH(D5612,Map!$A$2:$A$86,0),0)</f>
        <v>Sales</v>
      </c>
    </row>
    <row r="5613" spans="1:27" x14ac:dyDescent="0.25">
      <c r="A5613" s="1" t="s">
        <v>123</v>
      </c>
      <c r="B5613" s="1" t="s">
        <v>113</v>
      </c>
      <c r="C5613" s="1">
        <v>68</v>
      </c>
      <c r="D5613" s="1" t="s">
        <v>91</v>
      </c>
      <c r="E5613" s="1">
        <v>0</v>
      </c>
      <c r="F5613" s="1">
        <v>0</v>
      </c>
      <c r="G5613" s="1">
        <v>0</v>
      </c>
      <c r="H5613" s="1">
        <v>0</v>
      </c>
      <c r="I5613" s="1" t="s">
        <v>63</v>
      </c>
      <c r="J5613" s="1" t="s">
        <v>63</v>
      </c>
      <c r="K5613" s="1">
        <v>0</v>
      </c>
      <c r="L5613" s="1">
        <v>0</v>
      </c>
      <c r="M5613" s="1">
        <v>0</v>
      </c>
      <c r="N5613" s="1" t="s">
        <v>63</v>
      </c>
      <c r="O5613" s="1">
        <v>0</v>
      </c>
      <c r="P5613" s="1">
        <v>0</v>
      </c>
      <c r="Q5613" s="1">
        <v>0</v>
      </c>
      <c r="R5613" s="1">
        <v>0</v>
      </c>
      <c r="S5613" s="1">
        <v>0</v>
      </c>
      <c r="T5613" s="1">
        <v>0</v>
      </c>
      <c r="U5613" s="3" t="str">
        <f t="shared" si="87"/>
        <v>2017Plan</v>
      </c>
      <c r="V5613" s="2">
        <f>DATE(A5613,INDEX(Map!$H$1:$H$12,MATCH(B5613,Map!$G$1:$G$12,0),0),1)</f>
        <v>44378</v>
      </c>
      <c r="W5613" t="str">
        <f>IF(AND(V5613&gt;=Map!$K$2,V5613&lt;=Map!$L$2),"Base",IF(AND(V5613&gt;=Map!$K$3,V5613&lt;=Map!$L$3),"Fcst","N/A"))</f>
        <v>N/A</v>
      </c>
      <c r="X5613" t="str">
        <f>INDEX(Map!$B$2:$B$86,MATCH(D5613,Map!$A$2:$A$86,0),0)</f>
        <v>N/A</v>
      </c>
      <c r="Y5613" s="7" t="str">
        <f>IF(INDEX(Map!$C$2:$C$86,MATCH(D5613,Map!$A$2:$A$86,0),0)="","N/A",E5613*INDEX(Map!$C$2:$C$86,MATCH(D5613,Map!$A$2:$A$86,0),0))</f>
        <v>N/A</v>
      </c>
      <c r="Z5613" s="7" t="str">
        <f>IF(INDEX(Map!$D$2:$D$86,MATCH(D5613,Map!$A$2:$A$86,0),0)="","N/A",E5613*INDEX(Map!$D$2:$D$86,MATCH(D5613,Map!$A$2:$A$86,0),0))</f>
        <v>N/A</v>
      </c>
      <c r="AA5613" t="str">
        <f>INDEX(Map!$E$2:$E$86,MATCH(D5613,Map!$A$2:$A$86,0),0)</f>
        <v>CSR</v>
      </c>
    </row>
    <row r="5614" spans="1:27" x14ac:dyDescent="0.25">
      <c r="A5614" s="1" t="s">
        <v>123</v>
      </c>
      <c r="B5614" s="1" t="s">
        <v>113</v>
      </c>
      <c r="C5614" s="1">
        <v>69</v>
      </c>
      <c r="D5614" s="1" t="s">
        <v>92</v>
      </c>
      <c r="E5614" s="1">
        <v>0</v>
      </c>
      <c r="F5614" s="1">
        <v>0</v>
      </c>
      <c r="G5614" s="1">
        <v>0</v>
      </c>
      <c r="H5614" s="1">
        <v>0</v>
      </c>
      <c r="I5614" s="1" t="s">
        <v>63</v>
      </c>
      <c r="J5614" s="1" t="s">
        <v>63</v>
      </c>
      <c r="K5614" s="1">
        <v>0</v>
      </c>
      <c r="L5614" s="1">
        <v>0</v>
      </c>
      <c r="M5614" s="1">
        <v>0</v>
      </c>
      <c r="N5614" s="1" t="s">
        <v>63</v>
      </c>
      <c r="O5614" s="1">
        <v>0</v>
      </c>
      <c r="P5614" s="1">
        <v>0</v>
      </c>
      <c r="Q5614" s="1">
        <v>0</v>
      </c>
      <c r="R5614" s="1">
        <v>0</v>
      </c>
      <c r="S5614" s="1">
        <v>0</v>
      </c>
      <c r="T5614" s="1">
        <v>0</v>
      </c>
      <c r="U5614" s="3" t="str">
        <f t="shared" si="87"/>
        <v>2017Plan</v>
      </c>
      <c r="V5614" s="2">
        <f>DATE(A5614,INDEX(Map!$H$1:$H$12,MATCH(B5614,Map!$G$1:$G$12,0),0),1)</f>
        <v>44378</v>
      </c>
      <c r="W5614" t="str">
        <f>IF(AND(V5614&gt;=Map!$K$2,V5614&lt;=Map!$L$2),"Base",IF(AND(V5614&gt;=Map!$K$3,V5614&lt;=Map!$L$3),"Fcst","N/A"))</f>
        <v>N/A</v>
      </c>
      <c r="X5614" t="str">
        <f>INDEX(Map!$B$2:$B$86,MATCH(D5614,Map!$A$2:$A$86,0),0)</f>
        <v>N/A</v>
      </c>
      <c r="Y5614" s="7" t="str">
        <f>IF(INDEX(Map!$C$2:$C$86,MATCH(D5614,Map!$A$2:$A$86,0),0)="","N/A",E5614*INDEX(Map!$C$2:$C$86,MATCH(D5614,Map!$A$2:$A$86,0),0))</f>
        <v>N/A</v>
      </c>
      <c r="Z5614" s="7" t="str">
        <f>IF(INDEX(Map!$D$2:$D$86,MATCH(D5614,Map!$A$2:$A$86,0),0)="","N/A",E5614*INDEX(Map!$D$2:$D$86,MATCH(D5614,Map!$A$2:$A$86,0),0))</f>
        <v>N/A</v>
      </c>
      <c r="AA5614" t="str">
        <f>INDEX(Map!$E$2:$E$86,MATCH(D5614,Map!$A$2:$A$86,0),0)</f>
        <v>CSR</v>
      </c>
    </row>
    <row r="5615" spans="1:27" x14ac:dyDescent="0.25">
      <c r="A5615" s="1" t="s">
        <v>123</v>
      </c>
      <c r="B5615" s="1" t="s">
        <v>113</v>
      </c>
      <c r="C5615" s="1">
        <v>70</v>
      </c>
      <c r="D5615" s="1" t="s">
        <v>93</v>
      </c>
      <c r="E5615" s="1">
        <v>0</v>
      </c>
      <c r="F5615" s="1">
        <v>0</v>
      </c>
      <c r="G5615" s="1">
        <v>0</v>
      </c>
      <c r="H5615" s="1">
        <v>0</v>
      </c>
      <c r="I5615" s="1" t="s">
        <v>63</v>
      </c>
      <c r="J5615" s="1" t="s">
        <v>63</v>
      </c>
      <c r="K5615" s="1">
        <v>0</v>
      </c>
      <c r="L5615" s="1">
        <v>0</v>
      </c>
      <c r="M5615" s="1">
        <v>0</v>
      </c>
      <c r="N5615" s="1" t="s">
        <v>63</v>
      </c>
      <c r="O5615" s="1">
        <v>0</v>
      </c>
      <c r="P5615" s="1">
        <v>0</v>
      </c>
      <c r="Q5615" s="1">
        <v>0</v>
      </c>
      <c r="R5615" s="1">
        <v>0</v>
      </c>
      <c r="S5615" s="1">
        <v>0</v>
      </c>
      <c r="T5615" s="1">
        <v>0</v>
      </c>
      <c r="U5615" s="3" t="str">
        <f t="shared" si="87"/>
        <v>2017Plan</v>
      </c>
      <c r="V5615" s="2">
        <f>DATE(A5615,INDEX(Map!$H$1:$H$12,MATCH(B5615,Map!$G$1:$G$12,0),0),1)</f>
        <v>44378</v>
      </c>
      <c r="W5615" t="str">
        <f>IF(AND(V5615&gt;=Map!$K$2,V5615&lt;=Map!$L$2),"Base",IF(AND(V5615&gt;=Map!$K$3,V5615&lt;=Map!$L$3),"Fcst","N/A"))</f>
        <v>N/A</v>
      </c>
      <c r="X5615" t="str">
        <f>INDEX(Map!$B$2:$B$86,MATCH(D5615,Map!$A$2:$A$86,0),0)</f>
        <v>N/A</v>
      </c>
      <c r="Y5615" s="7" t="str">
        <f>IF(INDEX(Map!$C$2:$C$86,MATCH(D5615,Map!$A$2:$A$86,0),0)="","N/A",E5615*INDEX(Map!$C$2:$C$86,MATCH(D5615,Map!$A$2:$A$86,0),0))</f>
        <v>N/A</v>
      </c>
      <c r="Z5615" s="7" t="str">
        <f>IF(INDEX(Map!$D$2:$D$86,MATCH(D5615,Map!$A$2:$A$86,0),0)="","N/A",E5615*INDEX(Map!$D$2:$D$86,MATCH(D5615,Map!$A$2:$A$86,0),0))</f>
        <v>N/A</v>
      </c>
      <c r="AA5615" t="str">
        <f>INDEX(Map!$E$2:$E$86,MATCH(D5615,Map!$A$2:$A$86,0),0)</f>
        <v>CSR</v>
      </c>
    </row>
    <row r="5616" spans="1:27" x14ac:dyDescent="0.25">
      <c r="A5616" s="1" t="s">
        <v>123</v>
      </c>
      <c r="B5616" s="1" t="s">
        <v>113</v>
      </c>
      <c r="C5616" s="1">
        <v>71</v>
      </c>
      <c r="D5616" s="1" t="s">
        <v>94</v>
      </c>
      <c r="E5616" s="1">
        <v>0</v>
      </c>
      <c r="F5616" s="1">
        <v>0</v>
      </c>
      <c r="G5616" s="1">
        <v>0</v>
      </c>
      <c r="H5616" s="1">
        <v>0</v>
      </c>
      <c r="I5616" s="1" t="s">
        <v>63</v>
      </c>
      <c r="J5616" s="1" t="s">
        <v>63</v>
      </c>
      <c r="K5616" s="1">
        <v>0</v>
      </c>
      <c r="L5616" s="1">
        <v>0</v>
      </c>
      <c r="M5616" s="1">
        <v>0</v>
      </c>
      <c r="N5616" s="1" t="s">
        <v>63</v>
      </c>
      <c r="O5616" s="1">
        <v>0</v>
      </c>
      <c r="P5616" s="1">
        <v>0</v>
      </c>
      <c r="Q5616" s="1">
        <v>0</v>
      </c>
      <c r="R5616" s="1">
        <v>0</v>
      </c>
      <c r="S5616" s="1">
        <v>0</v>
      </c>
      <c r="T5616" s="1">
        <v>0</v>
      </c>
      <c r="U5616" s="3" t="str">
        <f t="shared" si="87"/>
        <v>2017Plan</v>
      </c>
      <c r="V5616" s="2">
        <f>DATE(A5616,INDEX(Map!$H$1:$H$12,MATCH(B5616,Map!$G$1:$G$12,0),0),1)</f>
        <v>44378</v>
      </c>
      <c r="W5616" t="str">
        <f>IF(AND(V5616&gt;=Map!$K$2,V5616&lt;=Map!$L$2),"Base",IF(AND(V5616&gt;=Map!$K$3,V5616&lt;=Map!$L$3),"Fcst","N/A"))</f>
        <v>N/A</v>
      </c>
      <c r="X5616" t="str">
        <f>INDEX(Map!$B$2:$B$86,MATCH(D5616,Map!$A$2:$A$86,0),0)</f>
        <v>N/A</v>
      </c>
      <c r="Y5616" s="7" t="str">
        <f>IF(INDEX(Map!$C$2:$C$86,MATCH(D5616,Map!$A$2:$A$86,0),0)="","N/A",E5616*INDEX(Map!$C$2:$C$86,MATCH(D5616,Map!$A$2:$A$86,0),0))</f>
        <v>N/A</v>
      </c>
      <c r="Z5616" s="7" t="str">
        <f>IF(INDEX(Map!$D$2:$D$86,MATCH(D5616,Map!$A$2:$A$86,0),0)="","N/A",E5616*INDEX(Map!$D$2:$D$86,MATCH(D5616,Map!$A$2:$A$86,0),0))</f>
        <v>N/A</v>
      </c>
      <c r="AA5616" t="str">
        <f>INDEX(Map!$E$2:$E$86,MATCH(D5616,Map!$A$2:$A$86,0),0)</f>
        <v>CSR</v>
      </c>
    </row>
    <row r="5617" spans="1:27" x14ac:dyDescent="0.25">
      <c r="A5617" s="1" t="s">
        <v>123</v>
      </c>
      <c r="B5617" s="1" t="s">
        <v>113</v>
      </c>
      <c r="C5617" s="1">
        <v>72</v>
      </c>
      <c r="D5617" s="1" t="s">
        <v>95</v>
      </c>
      <c r="E5617" s="1">
        <v>0</v>
      </c>
      <c r="F5617" s="1">
        <v>0</v>
      </c>
      <c r="G5617" s="1">
        <v>0</v>
      </c>
      <c r="H5617" s="1">
        <v>0</v>
      </c>
      <c r="I5617" s="1" t="s">
        <v>63</v>
      </c>
      <c r="J5617" s="1" t="s">
        <v>63</v>
      </c>
      <c r="K5617" s="1">
        <v>0</v>
      </c>
      <c r="L5617" s="1">
        <v>0</v>
      </c>
      <c r="M5617" s="1">
        <v>0</v>
      </c>
      <c r="N5617" s="1" t="s">
        <v>63</v>
      </c>
      <c r="O5617" s="1">
        <v>0</v>
      </c>
      <c r="P5617" s="1">
        <v>0</v>
      </c>
      <c r="Q5617" s="1">
        <v>0</v>
      </c>
      <c r="R5617" s="1">
        <v>0</v>
      </c>
      <c r="S5617" s="1">
        <v>0</v>
      </c>
      <c r="T5617" s="1">
        <v>0</v>
      </c>
      <c r="U5617" s="3" t="str">
        <f t="shared" si="87"/>
        <v>2017Plan</v>
      </c>
      <c r="V5617" s="2">
        <f>DATE(A5617,INDEX(Map!$H$1:$H$12,MATCH(B5617,Map!$G$1:$G$12,0),0),1)</f>
        <v>44378</v>
      </c>
      <c r="W5617" t="str">
        <f>IF(AND(V5617&gt;=Map!$K$2,V5617&lt;=Map!$L$2),"Base",IF(AND(V5617&gt;=Map!$K$3,V5617&lt;=Map!$L$3),"Fcst","N/A"))</f>
        <v>N/A</v>
      </c>
      <c r="X5617" t="str">
        <f>INDEX(Map!$B$2:$B$86,MATCH(D5617,Map!$A$2:$A$86,0),0)</f>
        <v>N/A</v>
      </c>
      <c r="Y5617" s="7" t="str">
        <f>IF(INDEX(Map!$C$2:$C$86,MATCH(D5617,Map!$A$2:$A$86,0),0)="","N/A",E5617*INDEX(Map!$C$2:$C$86,MATCH(D5617,Map!$A$2:$A$86,0),0))</f>
        <v>N/A</v>
      </c>
      <c r="Z5617" s="7" t="str">
        <f>IF(INDEX(Map!$D$2:$D$86,MATCH(D5617,Map!$A$2:$A$86,0),0)="","N/A",E5617*INDEX(Map!$D$2:$D$86,MATCH(D5617,Map!$A$2:$A$86,0),0))</f>
        <v>N/A</v>
      </c>
      <c r="AA5617" t="str">
        <f>INDEX(Map!$E$2:$E$86,MATCH(D5617,Map!$A$2:$A$86,0),0)</f>
        <v>CSR</v>
      </c>
    </row>
    <row r="5618" spans="1:27" x14ac:dyDescent="0.25">
      <c r="A5618" s="1" t="s">
        <v>123</v>
      </c>
      <c r="B5618" s="1" t="s">
        <v>113</v>
      </c>
      <c r="C5618" s="1">
        <v>73</v>
      </c>
      <c r="D5618" s="1" t="s">
        <v>96</v>
      </c>
      <c r="E5618" s="1">
        <v>0</v>
      </c>
      <c r="F5618" s="1">
        <v>0</v>
      </c>
      <c r="G5618" s="1">
        <v>0</v>
      </c>
      <c r="H5618" s="1">
        <v>0</v>
      </c>
      <c r="I5618" s="1" t="s">
        <v>63</v>
      </c>
      <c r="J5618" s="1" t="s">
        <v>63</v>
      </c>
      <c r="K5618" s="1">
        <v>0</v>
      </c>
      <c r="L5618" s="1">
        <v>0</v>
      </c>
      <c r="M5618" s="1">
        <v>0</v>
      </c>
      <c r="N5618" s="1" t="s">
        <v>63</v>
      </c>
      <c r="O5618" s="1">
        <v>0</v>
      </c>
      <c r="P5618" s="1">
        <v>0</v>
      </c>
      <c r="Q5618" s="1">
        <v>0</v>
      </c>
      <c r="R5618" s="1">
        <v>0</v>
      </c>
      <c r="S5618" s="1">
        <v>0</v>
      </c>
      <c r="T5618" s="1">
        <v>0</v>
      </c>
      <c r="U5618" s="3" t="str">
        <f t="shared" si="87"/>
        <v>2017Plan</v>
      </c>
      <c r="V5618" s="2">
        <f>DATE(A5618,INDEX(Map!$H$1:$H$12,MATCH(B5618,Map!$G$1:$G$12,0),0),1)</f>
        <v>44378</v>
      </c>
      <c r="W5618" t="str">
        <f>IF(AND(V5618&gt;=Map!$K$2,V5618&lt;=Map!$L$2),"Base",IF(AND(V5618&gt;=Map!$K$3,V5618&lt;=Map!$L$3),"Fcst","N/A"))</f>
        <v>N/A</v>
      </c>
      <c r="X5618" t="str">
        <f>INDEX(Map!$B$2:$B$86,MATCH(D5618,Map!$A$2:$A$86,0),0)</f>
        <v>N/A</v>
      </c>
      <c r="Y5618" s="7" t="str">
        <f>IF(INDEX(Map!$C$2:$C$86,MATCH(D5618,Map!$A$2:$A$86,0),0)="","N/A",E5618*INDEX(Map!$C$2:$C$86,MATCH(D5618,Map!$A$2:$A$86,0),0))</f>
        <v>N/A</v>
      </c>
      <c r="Z5618" s="7" t="str">
        <f>IF(INDEX(Map!$D$2:$D$86,MATCH(D5618,Map!$A$2:$A$86,0),0)="","N/A",E5618*INDEX(Map!$D$2:$D$86,MATCH(D5618,Map!$A$2:$A$86,0),0))</f>
        <v>N/A</v>
      </c>
      <c r="AA5618" t="str">
        <f>INDEX(Map!$E$2:$E$86,MATCH(D5618,Map!$A$2:$A$86,0),0)</f>
        <v>CSR</v>
      </c>
    </row>
    <row r="5619" spans="1:27" x14ac:dyDescent="0.25">
      <c r="A5619" s="1" t="s">
        <v>123</v>
      </c>
      <c r="B5619" s="1" t="s">
        <v>113</v>
      </c>
      <c r="C5619" s="1">
        <v>74</v>
      </c>
      <c r="D5619" s="1" t="s">
        <v>97</v>
      </c>
      <c r="E5619" s="1">
        <v>0</v>
      </c>
      <c r="F5619" s="1">
        <v>0</v>
      </c>
      <c r="G5619" s="1">
        <v>0</v>
      </c>
      <c r="H5619" s="1">
        <v>0</v>
      </c>
      <c r="I5619" s="1" t="s">
        <v>63</v>
      </c>
      <c r="J5619" s="1" t="s">
        <v>63</v>
      </c>
      <c r="K5619" s="1">
        <v>0</v>
      </c>
      <c r="L5619" s="1">
        <v>0</v>
      </c>
      <c r="M5619" s="1">
        <v>0</v>
      </c>
      <c r="N5619" s="1" t="s">
        <v>63</v>
      </c>
      <c r="O5619" s="1">
        <v>0</v>
      </c>
      <c r="P5619" s="1">
        <v>0</v>
      </c>
      <c r="Q5619" s="1">
        <v>0</v>
      </c>
      <c r="R5619" s="1">
        <v>0</v>
      </c>
      <c r="S5619" s="1">
        <v>0</v>
      </c>
      <c r="T5619" s="1">
        <v>0</v>
      </c>
      <c r="U5619" s="3" t="str">
        <f t="shared" si="87"/>
        <v>2017Plan</v>
      </c>
      <c r="V5619" s="2">
        <f>DATE(A5619,INDEX(Map!$H$1:$H$12,MATCH(B5619,Map!$G$1:$G$12,0),0),1)</f>
        <v>44378</v>
      </c>
      <c r="W5619" t="str">
        <f>IF(AND(V5619&gt;=Map!$K$2,V5619&lt;=Map!$L$2),"Base",IF(AND(V5619&gt;=Map!$K$3,V5619&lt;=Map!$L$3),"Fcst","N/A"))</f>
        <v>N/A</v>
      </c>
      <c r="X5619" t="str">
        <f>INDEX(Map!$B$2:$B$86,MATCH(D5619,Map!$A$2:$A$86,0),0)</f>
        <v>N/A</v>
      </c>
      <c r="Y5619" s="7" t="str">
        <f>IF(INDEX(Map!$C$2:$C$86,MATCH(D5619,Map!$A$2:$A$86,0),0)="","N/A",E5619*INDEX(Map!$C$2:$C$86,MATCH(D5619,Map!$A$2:$A$86,0),0))</f>
        <v>N/A</v>
      </c>
      <c r="Z5619" s="7" t="str">
        <f>IF(INDEX(Map!$D$2:$D$86,MATCH(D5619,Map!$A$2:$A$86,0),0)="","N/A",E5619*INDEX(Map!$D$2:$D$86,MATCH(D5619,Map!$A$2:$A$86,0),0))</f>
        <v>N/A</v>
      </c>
      <c r="AA5619" t="str">
        <f>INDEX(Map!$E$2:$E$86,MATCH(D5619,Map!$A$2:$A$86,0),0)</f>
        <v>CSR</v>
      </c>
    </row>
    <row r="5620" spans="1:27" x14ac:dyDescent="0.25">
      <c r="A5620" s="1" t="s">
        <v>123</v>
      </c>
      <c r="B5620" s="1" t="s">
        <v>113</v>
      </c>
      <c r="C5620" s="1">
        <v>75</v>
      </c>
      <c r="D5620" s="1" t="s">
        <v>98</v>
      </c>
      <c r="E5620" s="1">
        <v>0</v>
      </c>
      <c r="F5620" s="1">
        <v>0</v>
      </c>
      <c r="G5620" s="1">
        <v>0</v>
      </c>
      <c r="H5620" s="1">
        <v>0</v>
      </c>
      <c r="I5620" s="1" t="s">
        <v>63</v>
      </c>
      <c r="J5620" s="1" t="s">
        <v>63</v>
      </c>
      <c r="K5620" s="1">
        <v>0</v>
      </c>
      <c r="L5620" s="1">
        <v>0</v>
      </c>
      <c r="M5620" s="1">
        <v>0</v>
      </c>
      <c r="N5620" s="1" t="s">
        <v>63</v>
      </c>
      <c r="O5620" s="1">
        <v>0</v>
      </c>
      <c r="P5620" s="1">
        <v>0</v>
      </c>
      <c r="Q5620" s="1">
        <v>0</v>
      </c>
      <c r="R5620" s="1">
        <v>0</v>
      </c>
      <c r="S5620" s="1">
        <v>0</v>
      </c>
      <c r="T5620" s="1">
        <v>0</v>
      </c>
      <c r="U5620" s="3" t="str">
        <f t="shared" si="87"/>
        <v>2017Plan</v>
      </c>
      <c r="V5620" s="2">
        <f>DATE(A5620,INDEX(Map!$H$1:$H$12,MATCH(B5620,Map!$G$1:$G$12,0),0),1)</f>
        <v>44378</v>
      </c>
      <c r="W5620" t="str">
        <f>IF(AND(V5620&gt;=Map!$K$2,V5620&lt;=Map!$L$2),"Base",IF(AND(V5620&gt;=Map!$K$3,V5620&lt;=Map!$L$3),"Fcst","N/A"))</f>
        <v>N/A</v>
      </c>
      <c r="X5620" t="str">
        <f>INDEX(Map!$B$2:$B$86,MATCH(D5620,Map!$A$2:$A$86,0),0)</f>
        <v>N/A</v>
      </c>
      <c r="Y5620" s="7" t="str">
        <f>IF(INDEX(Map!$C$2:$C$86,MATCH(D5620,Map!$A$2:$A$86,0),0)="","N/A",E5620*INDEX(Map!$C$2:$C$86,MATCH(D5620,Map!$A$2:$A$86,0),0))</f>
        <v>N/A</v>
      </c>
      <c r="Z5620" s="7" t="str">
        <f>IF(INDEX(Map!$D$2:$D$86,MATCH(D5620,Map!$A$2:$A$86,0),0)="","N/A",E5620*INDEX(Map!$D$2:$D$86,MATCH(D5620,Map!$A$2:$A$86,0),0))</f>
        <v>N/A</v>
      </c>
      <c r="AA5620" t="str">
        <f>INDEX(Map!$E$2:$E$86,MATCH(D5620,Map!$A$2:$A$86,0),0)</f>
        <v>CSR</v>
      </c>
    </row>
    <row r="5621" spans="1:27" x14ac:dyDescent="0.25">
      <c r="A5621" s="1" t="s">
        <v>123</v>
      </c>
      <c r="B5621" s="1" t="s">
        <v>113</v>
      </c>
      <c r="C5621" s="1">
        <v>76</v>
      </c>
      <c r="D5621" s="1" t="s">
        <v>99</v>
      </c>
      <c r="E5621" s="1">
        <v>0</v>
      </c>
      <c r="F5621" s="1">
        <v>0</v>
      </c>
      <c r="G5621" s="1">
        <v>0</v>
      </c>
      <c r="H5621" s="1">
        <v>0</v>
      </c>
      <c r="I5621" s="1" t="s">
        <v>63</v>
      </c>
      <c r="J5621" s="1" t="s">
        <v>63</v>
      </c>
      <c r="K5621" s="1">
        <v>0</v>
      </c>
      <c r="L5621" s="1">
        <v>0</v>
      </c>
      <c r="M5621" s="1">
        <v>0</v>
      </c>
      <c r="N5621" s="1" t="s">
        <v>63</v>
      </c>
      <c r="O5621" s="1">
        <v>0</v>
      </c>
      <c r="P5621" s="1">
        <v>0</v>
      </c>
      <c r="Q5621" s="1">
        <v>0</v>
      </c>
      <c r="R5621" s="1">
        <v>0</v>
      </c>
      <c r="S5621" s="1">
        <v>0</v>
      </c>
      <c r="T5621" s="1">
        <v>0</v>
      </c>
      <c r="U5621" s="3" t="str">
        <f t="shared" si="87"/>
        <v>2017Plan</v>
      </c>
      <c r="V5621" s="2">
        <f>DATE(A5621,INDEX(Map!$H$1:$H$12,MATCH(B5621,Map!$G$1:$G$12,0),0),1)</f>
        <v>44378</v>
      </c>
      <c r="W5621" t="str">
        <f>IF(AND(V5621&gt;=Map!$K$2,V5621&lt;=Map!$L$2),"Base",IF(AND(V5621&gt;=Map!$K$3,V5621&lt;=Map!$L$3),"Fcst","N/A"))</f>
        <v>N/A</v>
      </c>
      <c r="X5621" t="str">
        <f>INDEX(Map!$B$2:$B$86,MATCH(D5621,Map!$A$2:$A$86,0),0)</f>
        <v>N/A</v>
      </c>
      <c r="Y5621" s="7" t="str">
        <f>IF(INDEX(Map!$C$2:$C$86,MATCH(D5621,Map!$A$2:$A$86,0),0)="","N/A",E5621*INDEX(Map!$C$2:$C$86,MATCH(D5621,Map!$A$2:$A$86,0),0))</f>
        <v>N/A</v>
      </c>
      <c r="Z5621" s="7" t="str">
        <f>IF(INDEX(Map!$D$2:$D$86,MATCH(D5621,Map!$A$2:$A$86,0),0)="","N/A",E5621*INDEX(Map!$D$2:$D$86,MATCH(D5621,Map!$A$2:$A$86,0),0))</f>
        <v>N/A</v>
      </c>
      <c r="AA5621" t="str">
        <f>INDEX(Map!$E$2:$E$86,MATCH(D5621,Map!$A$2:$A$86,0),0)</f>
        <v>CSR</v>
      </c>
    </row>
    <row r="5622" spans="1:27" x14ac:dyDescent="0.25">
      <c r="A5622" s="1" t="s">
        <v>123</v>
      </c>
      <c r="B5622" s="1" t="s">
        <v>113</v>
      </c>
      <c r="C5622" s="1">
        <v>77</v>
      </c>
      <c r="D5622" s="1" t="s">
        <v>100</v>
      </c>
      <c r="E5622" s="1">
        <v>0</v>
      </c>
      <c r="F5622" s="1">
        <v>0</v>
      </c>
      <c r="G5622" s="1">
        <v>0</v>
      </c>
      <c r="H5622" s="1">
        <v>0</v>
      </c>
      <c r="I5622" s="1" t="s">
        <v>63</v>
      </c>
      <c r="J5622" s="1" t="s">
        <v>63</v>
      </c>
      <c r="K5622" s="1">
        <v>0</v>
      </c>
      <c r="L5622" s="1">
        <v>0</v>
      </c>
      <c r="M5622" s="1">
        <v>0</v>
      </c>
      <c r="N5622" s="1" t="s">
        <v>63</v>
      </c>
      <c r="O5622" s="1">
        <v>0</v>
      </c>
      <c r="P5622" s="1">
        <v>0</v>
      </c>
      <c r="Q5622" s="1">
        <v>0</v>
      </c>
      <c r="R5622" s="1">
        <v>0</v>
      </c>
      <c r="S5622" s="1">
        <v>0</v>
      </c>
      <c r="T5622" s="1">
        <v>0</v>
      </c>
      <c r="U5622" s="3" t="str">
        <f t="shared" si="87"/>
        <v>2017Plan</v>
      </c>
      <c r="V5622" s="2">
        <f>DATE(A5622,INDEX(Map!$H$1:$H$12,MATCH(B5622,Map!$G$1:$G$12,0),0),1)</f>
        <v>44378</v>
      </c>
      <c r="W5622" t="str">
        <f>IF(AND(V5622&gt;=Map!$K$2,V5622&lt;=Map!$L$2),"Base",IF(AND(V5622&gt;=Map!$K$3,V5622&lt;=Map!$L$3),"Fcst","N/A"))</f>
        <v>N/A</v>
      </c>
      <c r="X5622" t="str">
        <f>INDEX(Map!$B$2:$B$86,MATCH(D5622,Map!$A$2:$A$86,0),0)</f>
        <v>N/A</v>
      </c>
      <c r="Y5622" s="7" t="str">
        <f>IF(INDEX(Map!$C$2:$C$86,MATCH(D5622,Map!$A$2:$A$86,0),0)="","N/A",E5622*INDEX(Map!$C$2:$C$86,MATCH(D5622,Map!$A$2:$A$86,0),0))</f>
        <v>N/A</v>
      </c>
      <c r="Z5622" s="7" t="str">
        <f>IF(INDEX(Map!$D$2:$D$86,MATCH(D5622,Map!$A$2:$A$86,0),0)="","N/A",E5622*INDEX(Map!$D$2:$D$86,MATCH(D5622,Map!$A$2:$A$86,0),0))</f>
        <v>N/A</v>
      </c>
      <c r="AA5622" t="str">
        <f>INDEX(Map!$E$2:$E$86,MATCH(D5622,Map!$A$2:$A$86,0),0)</f>
        <v>CSR</v>
      </c>
    </row>
    <row r="5623" spans="1:27" x14ac:dyDescent="0.25">
      <c r="A5623" s="1" t="s">
        <v>123</v>
      </c>
      <c r="B5623" s="1" t="s">
        <v>113</v>
      </c>
      <c r="C5623" s="1">
        <v>78</v>
      </c>
      <c r="D5623" s="1" t="s">
        <v>101</v>
      </c>
      <c r="E5623" s="1">
        <v>0</v>
      </c>
      <c r="F5623" s="1">
        <v>0</v>
      </c>
      <c r="G5623" s="1">
        <v>0</v>
      </c>
      <c r="H5623" s="1">
        <v>0</v>
      </c>
      <c r="I5623" s="1" t="s">
        <v>63</v>
      </c>
      <c r="J5623" s="1" t="s">
        <v>63</v>
      </c>
      <c r="K5623" s="1">
        <v>0</v>
      </c>
      <c r="L5623" s="1">
        <v>0</v>
      </c>
      <c r="M5623" s="1">
        <v>0</v>
      </c>
      <c r="N5623" s="1" t="s">
        <v>63</v>
      </c>
      <c r="O5623" s="1">
        <v>0</v>
      </c>
      <c r="P5623" s="1">
        <v>0</v>
      </c>
      <c r="Q5623" s="1">
        <v>0</v>
      </c>
      <c r="R5623" s="1">
        <v>0</v>
      </c>
      <c r="S5623" s="1">
        <v>0</v>
      </c>
      <c r="T5623" s="1">
        <v>0</v>
      </c>
      <c r="U5623" s="3" t="str">
        <f t="shared" si="87"/>
        <v>2017Plan</v>
      </c>
      <c r="V5623" s="2">
        <f>DATE(A5623,INDEX(Map!$H$1:$H$12,MATCH(B5623,Map!$G$1:$G$12,0),0),1)</f>
        <v>44378</v>
      </c>
      <c r="W5623" t="str">
        <f>IF(AND(V5623&gt;=Map!$K$2,V5623&lt;=Map!$L$2),"Base",IF(AND(V5623&gt;=Map!$K$3,V5623&lt;=Map!$L$3),"Fcst","N/A"))</f>
        <v>N/A</v>
      </c>
      <c r="X5623" t="str">
        <f>INDEX(Map!$B$2:$B$86,MATCH(D5623,Map!$A$2:$A$86,0),0)</f>
        <v>N/A</v>
      </c>
      <c r="Y5623" s="7" t="str">
        <f>IF(INDEX(Map!$C$2:$C$86,MATCH(D5623,Map!$A$2:$A$86,0),0)="","N/A",E5623*INDEX(Map!$C$2:$C$86,MATCH(D5623,Map!$A$2:$A$86,0),0))</f>
        <v>N/A</v>
      </c>
      <c r="Z5623" s="7" t="str">
        <f>IF(INDEX(Map!$D$2:$D$86,MATCH(D5623,Map!$A$2:$A$86,0),0)="","N/A",E5623*INDEX(Map!$D$2:$D$86,MATCH(D5623,Map!$A$2:$A$86,0),0))</f>
        <v>N/A</v>
      </c>
      <c r="AA5623" t="str">
        <f>INDEX(Map!$E$2:$E$86,MATCH(D5623,Map!$A$2:$A$86,0),0)</f>
        <v>CSR</v>
      </c>
    </row>
    <row r="5624" spans="1:27" x14ac:dyDescent="0.25">
      <c r="A5624" s="1" t="s">
        <v>123</v>
      </c>
      <c r="B5624" s="1" t="s">
        <v>113</v>
      </c>
      <c r="C5624" s="1">
        <v>79</v>
      </c>
      <c r="D5624" s="1" t="s">
        <v>102</v>
      </c>
      <c r="E5624" s="1">
        <v>0</v>
      </c>
      <c r="F5624" s="1">
        <v>0</v>
      </c>
      <c r="G5624" s="1">
        <v>0</v>
      </c>
      <c r="H5624" s="1">
        <v>0</v>
      </c>
      <c r="I5624" s="1" t="s">
        <v>63</v>
      </c>
      <c r="J5624" s="1" t="s">
        <v>63</v>
      </c>
      <c r="K5624" s="1">
        <v>0</v>
      </c>
      <c r="L5624" s="1">
        <v>0</v>
      </c>
      <c r="M5624" s="1">
        <v>0</v>
      </c>
      <c r="N5624" s="1" t="s">
        <v>63</v>
      </c>
      <c r="O5624" s="1">
        <v>0</v>
      </c>
      <c r="P5624" s="1">
        <v>0</v>
      </c>
      <c r="Q5624" s="1">
        <v>0</v>
      </c>
      <c r="R5624" s="1">
        <v>0</v>
      </c>
      <c r="S5624" s="1">
        <v>0</v>
      </c>
      <c r="T5624" s="1">
        <v>0</v>
      </c>
      <c r="U5624" s="3" t="str">
        <f t="shared" si="87"/>
        <v>2017Plan</v>
      </c>
      <c r="V5624" s="2">
        <f>DATE(A5624,INDEX(Map!$H$1:$H$12,MATCH(B5624,Map!$G$1:$G$12,0),0),1)</f>
        <v>44378</v>
      </c>
      <c r="W5624" t="str">
        <f>IF(AND(V5624&gt;=Map!$K$2,V5624&lt;=Map!$L$2),"Base",IF(AND(V5624&gt;=Map!$K$3,V5624&lt;=Map!$L$3),"Fcst","N/A"))</f>
        <v>N/A</v>
      </c>
      <c r="X5624" t="str">
        <f>INDEX(Map!$B$2:$B$86,MATCH(D5624,Map!$A$2:$A$86,0),0)</f>
        <v>N/A</v>
      </c>
      <c r="Y5624" s="7" t="str">
        <f>IF(INDEX(Map!$C$2:$C$86,MATCH(D5624,Map!$A$2:$A$86,0),0)="","N/A",E5624*INDEX(Map!$C$2:$C$86,MATCH(D5624,Map!$A$2:$A$86,0),0))</f>
        <v>N/A</v>
      </c>
      <c r="Z5624" s="7" t="str">
        <f>IF(INDEX(Map!$D$2:$D$86,MATCH(D5624,Map!$A$2:$A$86,0),0)="","N/A",E5624*INDEX(Map!$D$2:$D$86,MATCH(D5624,Map!$A$2:$A$86,0),0))</f>
        <v>N/A</v>
      </c>
      <c r="AA5624" t="str">
        <f>INDEX(Map!$E$2:$E$86,MATCH(D5624,Map!$A$2:$A$86,0),0)</f>
        <v>CSR</v>
      </c>
    </row>
    <row r="5625" spans="1:27" x14ac:dyDescent="0.25">
      <c r="A5625" s="1" t="s">
        <v>123</v>
      </c>
      <c r="B5625" s="1" t="s">
        <v>113</v>
      </c>
      <c r="C5625" s="1">
        <v>80</v>
      </c>
      <c r="D5625" s="1" t="s">
        <v>103</v>
      </c>
      <c r="E5625" s="1">
        <v>0</v>
      </c>
      <c r="F5625" s="1">
        <v>0</v>
      </c>
      <c r="G5625" s="1">
        <v>0</v>
      </c>
      <c r="H5625" s="1">
        <v>0</v>
      </c>
      <c r="I5625" s="1">
        <v>0</v>
      </c>
      <c r="J5625" s="1">
        <v>0</v>
      </c>
      <c r="K5625" s="1">
        <v>0</v>
      </c>
      <c r="L5625" s="1">
        <v>0</v>
      </c>
      <c r="M5625" s="1">
        <v>0</v>
      </c>
      <c r="N5625" s="1">
        <v>0</v>
      </c>
      <c r="O5625" s="1">
        <v>0</v>
      </c>
      <c r="P5625" s="1">
        <v>0</v>
      </c>
      <c r="Q5625" s="1">
        <v>0</v>
      </c>
      <c r="R5625" s="1">
        <v>0</v>
      </c>
      <c r="S5625" s="1">
        <v>0</v>
      </c>
      <c r="T5625" s="1">
        <v>0</v>
      </c>
      <c r="U5625" s="3" t="str">
        <f t="shared" si="87"/>
        <v>2017Plan</v>
      </c>
      <c r="V5625" s="2">
        <f>DATE(A5625,INDEX(Map!$H$1:$H$12,MATCH(B5625,Map!$G$1:$G$12,0),0),1)</f>
        <v>44378</v>
      </c>
      <c r="W5625" t="str">
        <f>IF(AND(V5625&gt;=Map!$K$2,V5625&lt;=Map!$L$2),"Base",IF(AND(V5625&gt;=Map!$K$3,V5625&lt;=Map!$L$3),"Fcst","N/A"))</f>
        <v>N/A</v>
      </c>
      <c r="X5625" t="str">
        <f>INDEX(Map!$B$2:$B$86,MATCH(D5625,Map!$A$2:$A$86,0),0)</f>
        <v>N/A</v>
      </c>
      <c r="Y5625" s="7" t="str">
        <f>IF(INDEX(Map!$C$2:$C$86,MATCH(D5625,Map!$A$2:$A$86,0),0)="","N/A",E5625*INDEX(Map!$C$2:$C$86,MATCH(D5625,Map!$A$2:$A$86,0),0))</f>
        <v>N/A</v>
      </c>
      <c r="Z5625" s="7" t="str">
        <f>IF(INDEX(Map!$D$2:$D$86,MATCH(D5625,Map!$A$2:$A$86,0),0)="","N/A",E5625*INDEX(Map!$D$2:$D$86,MATCH(D5625,Map!$A$2:$A$86,0),0))</f>
        <v>N/A</v>
      </c>
      <c r="AA5625" t="str">
        <f>INDEX(Map!$E$2:$E$86,MATCH(D5625,Map!$A$2:$A$86,0),0)</f>
        <v>NGCC</v>
      </c>
    </row>
    <row r="5626" spans="1:27" x14ac:dyDescent="0.25">
      <c r="A5626" s="1" t="s">
        <v>123</v>
      </c>
      <c r="B5626" s="1" t="s">
        <v>113</v>
      </c>
      <c r="C5626" s="1">
        <v>81</v>
      </c>
      <c r="D5626" s="1" t="s">
        <v>104</v>
      </c>
      <c r="E5626" s="1">
        <v>0</v>
      </c>
      <c r="F5626" s="1">
        <v>0</v>
      </c>
      <c r="G5626" s="1">
        <v>0</v>
      </c>
      <c r="H5626" s="1">
        <v>0</v>
      </c>
      <c r="I5626" s="1">
        <v>0</v>
      </c>
      <c r="J5626" s="1">
        <v>0</v>
      </c>
      <c r="K5626" s="1">
        <v>0</v>
      </c>
      <c r="L5626" s="1">
        <v>0</v>
      </c>
      <c r="M5626" s="1">
        <v>0</v>
      </c>
      <c r="N5626" s="1">
        <v>0</v>
      </c>
      <c r="O5626" s="1">
        <v>0</v>
      </c>
      <c r="P5626" s="1">
        <v>0</v>
      </c>
      <c r="Q5626" s="1">
        <v>0</v>
      </c>
      <c r="R5626" s="1">
        <v>0</v>
      </c>
      <c r="S5626" s="1">
        <v>0</v>
      </c>
      <c r="T5626" s="1">
        <v>0</v>
      </c>
      <c r="U5626" s="3" t="str">
        <f t="shared" si="87"/>
        <v>2017Plan</v>
      </c>
      <c r="V5626" s="2">
        <f>DATE(A5626,INDEX(Map!$H$1:$H$12,MATCH(B5626,Map!$G$1:$G$12,0),0),1)</f>
        <v>44378</v>
      </c>
      <c r="W5626" t="str">
        <f>IF(AND(V5626&gt;=Map!$K$2,V5626&lt;=Map!$L$2),"Base",IF(AND(V5626&gt;=Map!$K$3,V5626&lt;=Map!$L$3),"Fcst","N/A"))</f>
        <v>N/A</v>
      </c>
      <c r="X5626" t="str">
        <f>INDEX(Map!$B$2:$B$86,MATCH(D5626,Map!$A$2:$A$86,0),0)</f>
        <v>N/A</v>
      </c>
      <c r="Y5626" s="7" t="str">
        <f>IF(INDEX(Map!$C$2:$C$86,MATCH(D5626,Map!$A$2:$A$86,0),0)="","N/A",E5626*INDEX(Map!$C$2:$C$86,MATCH(D5626,Map!$A$2:$A$86,0),0))</f>
        <v>N/A</v>
      </c>
      <c r="Z5626" s="7" t="str">
        <f>IF(INDEX(Map!$D$2:$D$86,MATCH(D5626,Map!$A$2:$A$86,0),0)="","N/A",E5626*INDEX(Map!$D$2:$D$86,MATCH(D5626,Map!$A$2:$A$86,0),0))</f>
        <v>N/A</v>
      </c>
      <c r="AA5626" t="str">
        <f>INDEX(Map!$E$2:$E$86,MATCH(D5626,Map!$A$2:$A$86,0),0)</f>
        <v>NGCC</v>
      </c>
    </row>
    <row r="5627" spans="1:27" x14ac:dyDescent="0.25">
      <c r="A5627" s="1" t="s">
        <v>123</v>
      </c>
      <c r="B5627" s="1" t="s">
        <v>113</v>
      </c>
      <c r="C5627" s="1">
        <v>82</v>
      </c>
      <c r="D5627" s="1" t="s">
        <v>105</v>
      </c>
      <c r="E5627" s="1">
        <v>0</v>
      </c>
      <c r="F5627" s="1">
        <v>0</v>
      </c>
      <c r="G5627" s="1">
        <v>0</v>
      </c>
      <c r="H5627" s="1">
        <v>0</v>
      </c>
      <c r="I5627" s="1">
        <v>0</v>
      </c>
      <c r="J5627" s="1">
        <v>0</v>
      </c>
      <c r="K5627" s="1">
        <v>0</v>
      </c>
      <c r="L5627" s="1">
        <v>0</v>
      </c>
      <c r="M5627" s="1">
        <v>0</v>
      </c>
      <c r="N5627" s="1">
        <v>0</v>
      </c>
      <c r="O5627" s="1">
        <v>0</v>
      </c>
      <c r="P5627" s="1">
        <v>0</v>
      </c>
      <c r="Q5627" s="1">
        <v>0</v>
      </c>
      <c r="R5627" s="1">
        <v>0</v>
      </c>
      <c r="S5627" s="1">
        <v>0</v>
      </c>
      <c r="T5627" s="1">
        <v>0</v>
      </c>
      <c r="U5627" s="3" t="str">
        <f t="shared" si="87"/>
        <v>2017Plan</v>
      </c>
      <c r="V5627" s="2">
        <f>DATE(A5627,INDEX(Map!$H$1:$H$12,MATCH(B5627,Map!$G$1:$G$12,0),0),1)</f>
        <v>44378</v>
      </c>
      <c r="W5627" t="str">
        <f>IF(AND(V5627&gt;=Map!$K$2,V5627&lt;=Map!$L$2),"Base",IF(AND(V5627&gt;=Map!$K$3,V5627&lt;=Map!$L$3),"Fcst","N/A"))</f>
        <v>N/A</v>
      </c>
      <c r="X5627" t="str">
        <f>INDEX(Map!$B$2:$B$86,MATCH(D5627,Map!$A$2:$A$86,0),0)</f>
        <v>N/A</v>
      </c>
      <c r="Y5627" s="7" t="str">
        <f>IF(INDEX(Map!$C$2:$C$86,MATCH(D5627,Map!$A$2:$A$86,0),0)="","N/A",E5627*INDEX(Map!$C$2:$C$86,MATCH(D5627,Map!$A$2:$A$86,0),0))</f>
        <v>N/A</v>
      </c>
      <c r="Z5627" s="7" t="str">
        <f>IF(INDEX(Map!$D$2:$D$86,MATCH(D5627,Map!$A$2:$A$86,0),0)="","N/A",E5627*INDEX(Map!$D$2:$D$86,MATCH(D5627,Map!$A$2:$A$86,0),0))</f>
        <v>N/A</v>
      </c>
      <c r="AA5627" t="str">
        <f>INDEX(Map!$E$2:$E$86,MATCH(D5627,Map!$A$2:$A$86,0),0)</f>
        <v>NGCC</v>
      </c>
    </row>
    <row r="5628" spans="1:27" x14ac:dyDescent="0.25">
      <c r="A5628" s="1" t="s">
        <v>123</v>
      </c>
      <c r="B5628" s="1" t="s">
        <v>113</v>
      </c>
      <c r="C5628" s="1">
        <v>83</v>
      </c>
      <c r="D5628" s="1" t="s">
        <v>106</v>
      </c>
      <c r="E5628" s="1">
        <v>0</v>
      </c>
      <c r="F5628" s="1">
        <v>0</v>
      </c>
      <c r="G5628" s="1">
        <v>0</v>
      </c>
      <c r="H5628" s="1">
        <v>0</v>
      </c>
      <c r="I5628" s="1">
        <v>0</v>
      </c>
      <c r="J5628" s="1">
        <v>0</v>
      </c>
      <c r="K5628" s="1">
        <v>0</v>
      </c>
      <c r="L5628" s="1">
        <v>0</v>
      </c>
      <c r="M5628" s="1">
        <v>0</v>
      </c>
      <c r="N5628" s="1">
        <v>0</v>
      </c>
      <c r="O5628" s="1">
        <v>0</v>
      </c>
      <c r="P5628" s="1">
        <v>0</v>
      </c>
      <c r="Q5628" s="1">
        <v>0</v>
      </c>
      <c r="R5628" s="1">
        <v>0</v>
      </c>
      <c r="S5628" s="1">
        <v>0</v>
      </c>
      <c r="T5628" s="1">
        <v>0</v>
      </c>
      <c r="U5628" s="3" t="str">
        <f t="shared" si="87"/>
        <v>2017Plan</v>
      </c>
      <c r="V5628" s="2">
        <f>DATE(A5628,INDEX(Map!$H$1:$H$12,MATCH(B5628,Map!$G$1:$G$12,0),0),1)</f>
        <v>44378</v>
      </c>
      <c r="W5628" t="str">
        <f>IF(AND(V5628&gt;=Map!$K$2,V5628&lt;=Map!$L$2),"Base",IF(AND(V5628&gt;=Map!$K$3,V5628&lt;=Map!$L$3),"Fcst","N/A"))</f>
        <v>N/A</v>
      </c>
      <c r="X5628" t="str">
        <f>INDEX(Map!$B$2:$B$86,MATCH(D5628,Map!$A$2:$A$86,0),0)</f>
        <v>N/A</v>
      </c>
      <c r="Y5628" s="7" t="str">
        <f>IF(INDEX(Map!$C$2:$C$86,MATCH(D5628,Map!$A$2:$A$86,0),0)="","N/A",E5628*INDEX(Map!$C$2:$C$86,MATCH(D5628,Map!$A$2:$A$86,0),0))</f>
        <v>N/A</v>
      </c>
      <c r="Z5628" s="7" t="str">
        <f>IF(INDEX(Map!$D$2:$D$86,MATCH(D5628,Map!$A$2:$A$86,0),0)="","N/A",E5628*INDEX(Map!$D$2:$D$86,MATCH(D5628,Map!$A$2:$A$86,0),0))</f>
        <v>N/A</v>
      </c>
      <c r="AA5628" t="str">
        <f>INDEX(Map!$E$2:$E$86,MATCH(D5628,Map!$A$2:$A$86,0),0)</f>
        <v>NGCC</v>
      </c>
    </row>
    <row r="5629" spans="1:27" x14ac:dyDescent="0.25">
      <c r="A5629" s="1" t="s">
        <v>123</v>
      </c>
      <c r="B5629" s="1" t="s">
        <v>113</v>
      </c>
      <c r="C5629" s="1">
        <v>84</v>
      </c>
      <c r="D5629" s="1" t="s">
        <v>107</v>
      </c>
      <c r="E5629" s="1">
        <v>0</v>
      </c>
      <c r="F5629" s="1">
        <v>0</v>
      </c>
      <c r="G5629" s="1">
        <v>0</v>
      </c>
      <c r="H5629" s="1">
        <v>0</v>
      </c>
      <c r="I5629" s="1">
        <v>0</v>
      </c>
      <c r="J5629" s="1">
        <v>0</v>
      </c>
      <c r="K5629" s="1">
        <v>0</v>
      </c>
      <c r="L5629" s="1">
        <v>0</v>
      </c>
      <c r="M5629" s="1">
        <v>0</v>
      </c>
      <c r="N5629" s="1">
        <v>0</v>
      </c>
      <c r="O5629" s="1">
        <v>0</v>
      </c>
      <c r="P5629" s="1">
        <v>0</v>
      </c>
      <c r="Q5629" s="1">
        <v>0</v>
      </c>
      <c r="R5629" s="1">
        <v>0</v>
      </c>
      <c r="S5629" s="1">
        <v>0</v>
      </c>
      <c r="T5629" s="1">
        <v>0</v>
      </c>
      <c r="U5629" s="3" t="str">
        <f t="shared" si="87"/>
        <v>2017Plan</v>
      </c>
      <c r="V5629" s="2">
        <f>DATE(A5629,INDEX(Map!$H$1:$H$12,MATCH(B5629,Map!$G$1:$G$12,0),0),1)</f>
        <v>44378</v>
      </c>
      <c r="W5629" t="str">
        <f>IF(AND(V5629&gt;=Map!$K$2,V5629&lt;=Map!$L$2),"Base",IF(AND(V5629&gt;=Map!$K$3,V5629&lt;=Map!$L$3),"Fcst","N/A"))</f>
        <v>N/A</v>
      </c>
      <c r="X5629" t="str">
        <f>INDEX(Map!$B$2:$B$86,MATCH(D5629,Map!$A$2:$A$86,0),0)</f>
        <v>Bluegrass/EKPC</v>
      </c>
      <c r="Y5629" s="7" t="str">
        <f>IF(INDEX(Map!$C$2:$C$86,MATCH(D5629,Map!$A$2:$A$86,0),0)="","N/A",E5629*INDEX(Map!$C$2:$C$86,MATCH(D5629,Map!$A$2:$A$86,0),0))</f>
        <v>N/A</v>
      </c>
      <c r="Z5629" s="7">
        <f>IF(INDEX(Map!$D$2:$D$86,MATCH(D5629,Map!$A$2:$A$86,0),0)="","N/A",E5629*INDEX(Map!$D$2:$D$86,MATCH(D5629,Map!$A$2:$A$86,0),0))</f>
        <v>0</v>
      </c>
      <c r="AA5629" t="str">
        <f>INDEX(Map!$E$2:$E$86,MATCH(D5629,Map!$A$2:$A$86,0),0)</f>
        <v>SCCT</v>
      </c>
    </row>
    <row r="5630" spans="1:27" x14ac:dyDescent="0.25">
      <c r="A5630" s="1" t="s">
        <v>123</v>
      </c>
      <c r="B5630" s="1" t="s">
        <v>114</v>
      </c>
      <c r="C5630" s="1">
        <v>1</v>
      </c>
      <c r="D5630" s="1" t="s">
        <v>23</v>
      </c>
      <c r="E5630" s="1">
        <v>18.5</v>
      </c>
      <c r="F5630" s="1">
        <v>0</v>
      </c>
      <c r="G5630" s="1">
        <v>23.4</v>
      </c>
      <c r="H5630" s="1">
        <v>2</v>
      </c>
      <c r="I5630" s="1">
        <v>209.8</v>
      </c>
      <c r="J5630" s="1">
        <v>11355</v>
      </c>
      <c r="K5630" s="1">
        <v>392</v>
      </c>
      <c r="L5630" s="1">
        <v>285.60000000000002</v>
      </c>
      <c r="M5630" s="1">
        <v>599</v>
      </c>
      <c r="N5630" s="1">
        <v>2</v>
      </c>
      <c r="O5630" s="1">
        <v>45</v>
      </c>
      <c r="P5630" s="1">
        <v>0</v>
      </c>
      <c r="Q5630" s="1">
        <v>57</v>
      </c>
      <c r="R5630" s="1">
        <v>35.5</v>
      </c>
      <c r="S5630" s="1">
        <v>37.950000000000003</v>
      </c>
      <c r="T5630" s="1">
        <v>701</v>
      </c>
      <c r="U5630" s="3" t="str">
        <f t="shared" si="87"/>
        <v>2017Plan</v>
      </c>
      <c r="V5630" s="2">
        <f>DATE(A5630,INDEX(Map!$H$1:$H$12,MATCH(B5630,Map!$G$1:$G$12,0),0),1)</f>
        <v>44409</v>
      </c>
      <c r="W5630" t="str">
        <f>IF(AND(V5630&gt;=Map!$K$2,V5630&lt;=Map!$L$2),"Base",IF(AND(V5630&gt;=Map!$K$3,V5630&lt;=Map!$L$3),"Fcst","N/A"))</f>
        <v>N/A</v>
      </c>
      <c r="X5630" t="str">
        <f>INDEX(Map!$B$2:$B$86,MATCH(D5630,Map!$A$2:$A$86,0),0)</f>
        <v>Brown 1</v>
      </c>
      <c r="Y5630" s="7">
        <f>IF(INDEX(Map!$C$2:$C$86,MATCH(D5630,Map!$A$2:$A$86,0),0)="","N/A",E5630*INDEX(Map!$C$2:$C$86,MATCH(D5630,Map!$A$2:$A$86,0),0))</f>
        <v>18.5</v>
      </c>
      <c r="Z5630" s="7" t="str">
        <f>IF(INDEX(Map!$D$2:$D$86,MATCH(D5630,Map!$A$2:$A$86,0),0)="","N/A",E5630*INDEX(Map!$D$2:$D$86,MATCH(D5630,Map!$A$2:$A$86,0),0))</f>
        <v>N/A</v>
      </c>
      <c r="AA5630" t="str">
        <f>INDEX(Map!$E$2:$E$86,MATCH(D5630,Map!$A$2:$A$86,0),0)</f>
        <v>Coal</v>
      </c>
    </row>
    <row r="5631" spans="1:27" x14ac:dyDescent="0.25">
      <c r="A5631" s="1" t="s">
        <v>123</v>
      </c>
      <c r="B5631" s="1" t="s">
        <v>114</v>
      </c>
      <c r="C5631" s="1">
        <v>2</v>
      </c>
      <c r="D5631" s="1" t="s">
        <v>24</v>
      </c>
      <c r="E5631" s="1">
        <v>48.3</v>
      </c>
      <c r="F5631" s="1">
        <v>0</v>
      </c>
      <c r="G5631" s="1">
        <v>39.1</v>
      </c>
      <c r="H5631" s="1">
        <v>2</v>
      </c>
      <c r="I5631" s="1">
        <v>513.70000000000005</v>
      </c>
      <c r="J5631" s="1">
        <v>10626</v>
      </c>
      <c r="K5631" s="1">
        <v>620</v>
      </c>
      <c r="L5631" s="1">
        <v>285.60000000000002</v>
      </c>
      <c r="M5631" s="1">
        <v>1467</v>
      </c>
      <c r="N5631" s="1">
        <v>1</v>
      </c>
      <c r="O5631" s="1">
        <v>32</v>
      </c>
      <c r="P5631" s="1">
        <v>0</v>
      </c>
      <c r="Q5631" s="1">
        <v>112</v>
      </c>
      <c r="R5631" s="1">
        <v>32.659999999999997</v>
      </c>
      <c r="S5631" s="1">
        <v>33.32</v>
      </c>
      <c r="T5631" s="1">
        <v>1611</v>
      </c>
      <c r="U5631" s="3" t="str">
        <f t="shared" si="87"/>
        <v>2017Plan</v>
      </c>
      <c r="V5631" s="2">
        <f>DATE(A5631,INDEX(Map!$H$1:$H$12,MATCH(B5631,Map!$G$1:$G$12,0),0),1)</f>
        <v>44409</v>
      </c>
      <c r="W5631" t="str">
        <f>IF(AND(V5631&gt;=Map!$K$2,V5631&lt;=Map!$L$2),"Base",IF(AND(V5631&gt;=Map!$K$3,V5631&lt;=Map!$L$3),"Fcst","N/A"))</f>
        <v>N/A</v>
      </c>
      <c r="X5631" t="str">
        <f>INDEX(Map!$B$2:$B$86,MATCH(D5631,Map!$A$2:$A$86,0),0)</f>
        <v>Brown 2</v>
      </c>
      <c r="Y5631" s="7">
        <f>IF(INDEX(Map!$C$2:$C$86,MATCH(D5631,Map!$A$2:$A$86,0),0)="","N/A",E5631*INDEX(Map!$C$2:$C$86,MATCH(D5631,Map!$A$2:$A$86,0),0))</f>
        <v>48.3</v>
      </c>
      <c r="Z5631" s="7" t="str">
        <f>IF(INDEX(Map!$D$2:$D$86,MATCH(D5631,Map!$A$2:$A$86,0),0)="","N/A",E5631*INDEX(Map!$D$2:$D$86,MATCH(D5631,Map!$A$2:$A$86,0),0))</f>
        <v>N/A</v>
      </c>
      <c r="AA5631" t="str">
        <f>INDEX(Map!$E$2:$E$86,MATCH(D5631,Map!$A$2:$A$86,0),0)</f>
        <v>Coal</v>
      </c>
    </row>
    <row r="5632" spans="1:27" x14ac:dyDescent="0.25">
      <c r="A5632" s="1" t="s">
        <v>123</v>
      </c>
      <c r="B5632" s="1" t="s">
        <v>114</v>
      </c>
      <c r="C5632" s="1">
        <v>3</v>
      </c>
      <c r="D5632" s="1" t="s">
        <v>25</v>
      </c>
      <c r="E5632" s="1">
        <v>112.5</v>
      </c>
      <c r="F5632" s="1">
        <v>0</v>
      </c>
      <c r="G5632" s="1">
        <v>37</v>
      </c>
      <c r="H5632" s="1">
        <v>3</v>
      </c>
      <c r="I5632" s="1">
        <v>1349.9</v>
      </c>
      <c r="J5632" s="1">
        <v>12002</v>
      </c>
      <c r="K5632" s="1">
        <v>654</v>
      </c>
      <c r="L5632" s="1">
        <v>285.60000000000002</v>
      </c>
      <c r="M5632" s="1">
        <v>3856</v>
      </c>
      <c r="N5632" s="1">
        <v>3</v>
      </c>
      <c r="O5632" s="1">
        <v>65</v>
      </c>
      <c r="P5632" s="1">
        <v>0</v>
      </c>
      <c r="Q5632" s="1">
        <v>357</v>
      </c>
      <c r="R5632" s="1">
        <v>37.450000000000003</v>
      </c>
      <c r="S5632" s="1">
        <v>38.03</v>
      </c>
      <c r="T5632" s="1">
        <v>4278</v>
      </c>
      <c r="U5632" s="3" t="str">
        <f t="shared" si="87"/>
        <v>2017Plan</v>
      </c>
      <c r="V5632" s="2">
        <f>DATE(A5632,INDEX(Map!$H$1:$H$12,MATCH(B5632,Map!$G$1:$G$12,0),0),1)</f>
        <v>44409</v>
      </c>
      <c r="W5632" t="str">
        <f>IF(AND(V5632&gt;=Map!$K$2,V5632&lt;=Map!$L$2),"Base",IF(AND(V5632&gt;=Map!$K$3,V5632&lt;=Map!$L$3),"Fcst","N/A"))</f>
        <v>N/A</v>
      </c>
      <c r="X5632" t="str">
        <f>INDEX(Map!$B$2:$B$86,MATCH(D5632,Map!$A$2:$A$86,0),0)</f>
        <v>Brown 3</v>
      </c>
      <c r="Y5632" s="7">
        <f>IF(INDEX(Map!$C$2:$C$86,MATCH(D5632,Map!$A$2:$A$86,0),0)="","N/A",E5632*INDEX(Map!$C$2:$C$86,MATCH(D5632,Map!$A$2:$A$86,0),0))</f>
        <v>112.5</v>
      </c>
      <c r="Z5632" s="7" t="str">
        <f>IF(INDEX(Map!$D$2:$D$86,MATCH(D5632,Map!$A$2:$A$86,0),0)="","N/A",E5632*INDEX(Map!$D$2:$D$86,MATCH(D5632,Map!$A$2:$A$86,0),0))</f>
        <v>N/A</v>
      </c>
      <c r="AA5632" t="str">
        <f>INDEX(Map!$E$2:$E$86,MATCH(D5632,Map!$A$2:$A$86,0),0)</f>
        <v>Coal</v>
      </c>
    </row>
    <row r="5633" spans="1:27" x14ac:dyDescent="0.25">
      <c r="A5633" s="1" t="s">
        <v>123</v>
      </c>
      <c r="B5633" s="1" t="s">
        <v>114</v>
      </c>
      <c r="C5633" s="1">
        <v>4</v>
      </c>
      <c r="D5633" s="1" t="s">
        <v>26</v>
      </c>
      <c r="E5633" s="1">
        <v>276.89999999999998</v>
      </c>
      <c r="F5633" s="1">
        <v>0</v>
      </c>
      <c r="G5633" s="1">
        <v>78.5</v>
      </c>
      <c r="H5633" s="1">
        <v>3</v>
      </c>
      <c r="I5633" s="1">
        <v>2936.5</v>
      </c>
      <c r="J5633" s="1">
        <v>10606</v>
      </c>
      <c r="K5633" s="1">
        <v>695</v>
      </c>
      <c r="L5633" s="1">
        <v>212.9</v>
      </c>
      <c r="M5633" s="1">
        <v>6251</v>
      </c>
      <c r="N5633" s="1">
        <v>3</v>
      </c>
      <c r="O5633" s="1">
        <v>67</v>
      </c>
      <c r="P5633" s="1">
        <v>0</v>
      </c>
      <c r="Q5633" s="1">
        <v>581</v>
      </c>
      <c r="R5633" s="1">
        <v>24.68</v>
      </c>
      <c r="S5633" s="1">
        <v>24.92</v>
      </c>
      <c r="T5633" s="1">
        <v>6899</v>
      </c>
      <c r="U5633" s="3" t="str">
        <f t="shared" si="87"/>
        <v>2017Plan</v>
      </c>
      <c r="V5633" s="2">
        <f>DATE(A5633,INDEX(Map!$H$1:$H$12,MATCH(B5633,Map!$G$1:$G$12,0),0),1)</f>
        <v>44409</v>
      </c>
      <c r="W5633" t="str">
        <f>IF(AND(V5633&gt;=Map!$K$2,V5633&lt;=Map!$L$2),"Base",IF(AND(V5633&gt;=Map!$K$3,V5633&lt;=Map!$L$3),"Fcst","N/A"))</f>
        <v>N/A</v>
      </c>
      <c r="X5633" t="str">
        <f>INDEX(Map!$B$2:$B$86,MATCH(D5633,Map!$A$2:$A$86,0),0)</f>
        <v>Ghent 1</v>
      </c>
      <c r="Y5633" s="7">
        <f>IF(INDEX(Map!$C$2:$C$86,MATCH(D5633,Map!$A$2:$A$86,0),0)="","N/A",E5633*INDEX(Map!$C$2:$C$86,MATCH(D5633,Map!$A$2:$A$86,0),0))</f>
        <v>276.89999999999998</v>
      </c>
      <c r="Z5633" s="7" t="str">
        <f>IF(INDEX(Map!$D$2:$D$86,MATCH(D5633,Map!$A$2:$A$86,0),0)="","N/A",E5633*INDEX(Map!$D$2:$D$86,MATCH(D5633,Map!$A$2:$A$86,0),0))</f>
        <v>N/A</v>
      </c>
      <c r="AA5633" t="str">
        <f>INDEX(Map!$E$2:$E$86,MATCH(D5633,Map!$A$2:$A$86,0),0)</f>
        <v>Coal</v>
      </c>
    </row>
    <row r="5634" spans="1:27" x14ac:dyDescent="0.25">
      <c r="A5634" s="1" t="s">
        <v>123</v>
      </c>
      <c r="B5634" s="1" t="s">
        <v>114</v>
      </c>
      <c r="C5634" s="1">
        <v>5</v>
      </c>
      <c r="D5634" s="1" t="s">
        <v>27</v>
      </c>
      <c r="E5634" s="1">
        <v>288.89999999999998</v>
      </c>
      <c r="F5634" s="1">
        <v>0</v>
      </c>
      <c r="G5634" s="1">
        <v>78.8</v>
      </c>
      <c r="H5634" s="1">
        <v>2</v>
      </c>
      <c r="I5634" s="1">
        <v>3017.5</v>
      </c>
      <c r="J5634" s="1">
        <v>10444</v>
      </c>
      <c r="K5634" s="1">
        <v>698</v>
      </c>
      <c r="L5634" s="1">
        <v>212.9</v>
      </c>
      <c r="M5634" s="1">
        <v>6423</v>
      </c>
      <c r="N5634" s="1">
        <v>2</v>
      </c>
      <c r="O5634" s="1">
        <v>39</v>
      </c>
      <c r="P5634" s="1">
        <v>0</v>
      </c>
      <c r="Q5634" s="1">
        <v>355</v>
      </c>
      <c r="R5634" s="1">
        <v>23.46</v>
      </c>
      <c r="S5634" s="1">
        <v>23.6</v>
      </c>
      <c r="T5634" s="1">
        <v>6818</v>
      </c>
      <c r="U5634" s="3" t="str">
        <f t="shared" si="87"/>
        <v>2017Plan</v>
      </c>
      <c r="V5634" s="2">
        <f>DATE(A5634,INDEX(Map!$H$1:$H$12,MATCH(B5634,Map!$G$1:$G$12,0),0),1)</f>
        <v>44409</v>
      </c>
      <c r="W5634" t="str">
        <f>IF(AND(V5634&gt;=Map!$K$2,V5634&lt;=Map!$L$2),"Base",IF(AND(V5634&gt;=Map!$K$3,V5634&lt;=Map!$L$3),"Fcst","N/A"))</f>
        <v>N/A</v>
      </c>
      <c r="X5634" t="str">
        <f>INDEX(Map!$B$2:$B$86,MATCH(D5634,Map!$A$2:$A$86,0),0)</f>
        <v>Ghent 2</v>
      </c>
      <c r="Y5634" s="7">
        <f>IF(INDEX(Map!$C$2:$C$86,MATCH(D5634,Map!$A$2:$A$86,0),0)="","N/A",E5634*INDEX(Map!$C$2:$C$86,MATCH(D5634,Map!$A$2:$A$86,0),0))</f>
        <v>288.89999999999998</v>
      </c>
      <c r="Z5634" s="7" t="str">
        <f>IF(INDEX(Map!$D$2:$D$86,MATCH(D5634,Map!$A$2:$A$86,0),0)="","N/A",E5634*INDEX(Map!$D$2:$D$86,MATCH(D5634,Map!$A$2:$A$86,0),0))</f>
        <v>N/A</v>
      </c>
      <c r="AA5634" t="str">
        <f>INDEX(Map!$E$2:$E$86,MATCH(D5634,Map!$A$2:$A$86,0),0)</f>
        <v>Coal</v>
      </c>
    </row>
    <row r="5635" spans="1:27" x14ac:dyDescent="0.25">
      <c r="A5635" s="1" t="s">
        <v>123</v>
      </c>
      <c r="B5635" s="1" t="s">
        <v>114</v>
      </c>
      <c r="C5635" s="1">
        <v>6</v>
      </c>
      <c r="D5635" s="1" t="s">
        <v>28</v>
      </c>
      <c r="E5635" s="1">
        <v>284.7</v>
      </c>
      <c r="F5635" s="1">
        <v>0</v>
      </c>
      <c r="G5635" s="1">
        <v>78.900000000000006</v>
      </c>
      <c r="H5635" s="1">
        <v>1</v>
      </c>
      <c r="I5635" s="1">
        <v>3162.3</v>
      </c>
      <c r="J5635" s="1">
        <v>11107</v>
      </c>
      <c r="K5635" s="1">
        <v>683</v>
      </c>
      <c r="L5635" s="1">
        <v>212.9</v>
      </c>
      <c r="M5635" s="1">
        <v>6732</v>
      </c>
      <c r="N5635" s="1">
        <v>2</v>
      </c>
      <c r="O5635" s="1">
        <v>32</v>
      </c>
      <c r="P5635" s="1">
        <v>0</v>
      </c>
      <c r="Q5635" s="1">
        <v>582</v>
      </c>
      <c r="R5635" s="1">
        <v>25.69</v>
      </c>
      <c r="S5635" s="1">
        <v>25.8</v>
      </c>
      <c r="T5635" s="1">
        <v>7346</v>
      </c>
      <c r="U5635" s="3" t="str">
        <f t="shared" si="87"/>
        <v>2017Plan</v>
      </c>
      <c r="V5635" s="2">
        <f>DATE(A5635,INDEX(Map!$H$1:$H$12,MATCH(B5635,Map!$G$1:$G$12,0),0),1)</f>
        <v>44409</v>
      </c>
      <c r="W5635" t="str">
        <f>IF(AND(V5635&gt;=Map!$K$2,V5635&lt;=Map!$L$2),"Base",IF(AND(V5635&gt;=Map!$K$3,V5635&lt;=Map!$L$3),"Fcst","N/A"))</f>
        <v>N/A</v>
      </c>
      <c r="X5635" t="str">
        <f>INDEX(Map!$B$2:$B$86,MATCH(D5635,Map!$A$2:$A$86,0),0)</f>
        <v>Ghent 3</v>
      </c>
      <c r="Y5635" s="7">
        <f>IF(INDEX(Map!$C$2:$C$86,MATCH(D5635,Map!$A$2:$A$86,0),0)="","N/A",E5635*INDEX(Map!$C$2:$C$86,MATCH(D5635,Map!$A$2:$A$86,0),0))</f>
        <v>284.7</v>
      </c>
      <c r="Z5635" s="7" t="str">
        <f>IF(INDEX(Map!$D$2:$D$86,MATCH(D5635,Map!$A$2:$A$86,0),0)="","N/A",E5635*INDEX(Map!$D$2:$D$86,MATCH(D5635,Map!$A$2:$A$86,0),0))</f>
        <v>N/A</v>
      </c>
      <c r="AA5635" t="str">
        <f>INDEX(Map!$E$2:$E$86,MATCH(D5635,Map!$A$2:$A$86,0),0)</f>
        <v>Coal</v>
      </c>
    </row>
    <row r="5636" spans="1:27" x14ac:dyDescent="0.25">
      <c r="A5636" s="1" t="s">
        <v>123</v>
      </c>
      <c r="B5636" s="1" t="s">
        <v>114</v>
      </c>
      <c r="C5636" s="1">
        <v>7</v>
      </c>
      <c r="D5636" s="1" t="s">
        <v>29</v>
      </c>
      <c r="E5636" s="1">
        <v>281</v>
      </c>
      <c r="F5636" s="1">
        <v>0</v>
      </c>
      <c r="G5636" s="1">
        <v>81.2</v>
      </c>
      <c r="H5636" s="1">
        <v>2</v>
      </c>
      <c r="I5636" s="1">
        <v>3079.3</v>
      </c>
      <c r="J5636" s="1">
        <v>10958</v>
      </c>
      <c r="K5636" s="1">
        <v>694</v>
      </c>
      <c r="L5636" s="1">
        <v>212.9</v>
      </c>
      <c r="M5636" s="1">
        <v>6555</v>
      </c>
      <c r="N5636" s="1">
        <v>4</v>
      </c>
      <c r="O5636" s="1">
        <v>77</v>
      </c>
      <c r="P5636" s="1">
        <v>0</v>
      </c>
      <c r="Q5636" s="1">
        <v>596</v>
      </c>
      <c r="R5636" s="1">
        <v>25.45</v>
      </c>
      <c r="S5636" s="1">
        <v>25.72</v>
      </c>
      <c r="T5636" s="1">
        <v>7228</v>
      </c>
      <c r="U5636" s="3" t="str">
        <f t="shared" ref="U5636:U5699" si="88">U5635</f>
        <v>2017Plan</v>
      </c>
      <c r="V5636" s="2">
        <f>DATE(A5636,INDEX(Map!$H$1:$H$12,MATCH(B5636,Map!$G$1:$G$12,0),0),1)</f>
        <v>44409</v>
      </c>
      <c r="W5636" t="str">
        <f>IF(AND(V5636&gt;=Map!$K$2,V5636&lt;=Map!$L$2),"Base",IF(AND(V5636&gt;=Map!$K$3,V5636&lt;=Map!$L$3),"Fcst","N/A"))</f>
        <v>N/A</v>
      </c>
      <c r="X5636" t="str">
        <f>INDEX(Map!$B$2:$B$86,MATCH(D5636,Map!$A$2:$A$86,0),0)</f>
        <v>Ghent 4</v>
      </c>
      <c r="Y5636" s="7">
        <f>IF(INDEX(Map!$C$2:$C$86,MATCH(D5636,Map!$A$2:$A$86,0),0)="","N/A",E5636*INDEX(Map!$C$2:$C$86,MATCH(D5636,Map!$A$2:$A$86,0),0))</f>
        <v>281</v>
      </c>
      <c r="Z5636" s="7" t="str">
        <f>IF(INDEX(Map!$D$2:$D$86,MATCH(D5636,Map!$A$2:$A$86,0),0)="","N/A",E5636*INDEX(Map!$D$2:$D$86,MATCH(D5636,Map!$A$2:$A$86,0),0))</f>
        <v>N/A</v>
      </c>
      <c r="AA5636" t="str">
        <f>INDEX(Map!$E$2:$E$86,MATCH(D5636,Map!$A$2:$A$86,0),0)</f>
        <v>Coal</v>
      </c>
    </row>
    <row r="5637" spans="1:27" x14ac:dyDescent="0.25">
      <c r="A5637" s="1" t="s">
        <v>123</v>
      </c>
      <c r="B5637" s="1" t="s">
        <v>114</v>
      </c>
      <c r="C5637" s="1">
        <v>8</v>
      </c>
      <c r="D5637" s="1" t="s">
        <v>30</v>
      </c>
      <c r="E5637" s="1">
        <v>178.6</v>
      </c>
      <c r="F5637" s="1">
        <v>0</v>
      </c>
      <c r="G5637" s="1">
        <v>80</v>
      </c>
      <c r="H5637" s="1">
        <v>2</v>
      </c>
      <c r="I5637" s="1">
        <v>1856</v>
      </c>
      <c r="J5637" s="1">
        <v>10391</v>
      </c>
      <c r="K5637" s="1">
        <v>686</v>
      </c>
      <c r="L5637" s="1">
        <v>208.5</v>
      </c>
      <c r="M5637" s="1">
        <v>3869</v>
      </c>
      <c r="N5637" s="1">
        <v>4</v>
      </c>
      <c r="O5637" s="1">
        <v>18</v>
      </c>
      <c r="P5637" s="1">
        <v>0</v>
      </c>
      <c r="Q5637" s="1">
        <v>169</v>
      </c>
      <c r="R5637" s="1">
        <v>22.61</v>
      </c>
      <c r="S5637" s="1">
        <v>22.72</v>
      </c>
      <c r="T5637" s="1">
        <v>4057</v>
      </c>
      <c r="U5637" s="3" t="str">
        <f t="shared" si="88"/>
        <v>2017Plan</v>
      </c>
      <c r="V5637" s="2">
        <f>DATE(A5637,INDEX(Map!$H$1:$H$12,MATCH(B5637,Map!$G$1:$G$12,0),0),1)</f>
        <v>44409</v>
      </c>
      <c r="W5637" t="str">
        <f>IF(AND(V5637&gt;=Map!$K$2,V5637&lt;=Map!$L$2),"Base",IF(AND(V5637&gt;=Map!$K$3,V5637&lt;=Map!$L$3),"Fcst","N/A"))</f>
        <v>N/A</v>
      </c>
      <c r="X5637" t="str">
        <f>INDEX(Map!$B$2:$B$86,MATCH(D5637,Map!$A$2:$A$86,0),0)</f>
        <v>Mill Creek 1</v>
      </c>
      <c r="Y5637" s="7" t="str">
        <f>IF(INDEX(Map!$C$2:$C$86,MATCH(D5637,Map!$A$2:$A$86,0),0)="","N/A",E5637*INDEX(Map!$C$2:$C$86,MATCH(D5637,Map!$A$2:$A$86,0),0))</f>
        <v>N/A</v>
      </c>
      <c r="Z5637" s="7">
        <f>IF(INDEX(Map!$D$2:$D$86,MATCH(D5637,Map!$A$2:$A$86,0),0)="","N/A",E5637*INDEX(Map!$D$2:$D$86,MATCH(D5637,Map!$A$2:$A$86,0),0))</f>
        <v>178.6</v>
      </c>
      <c r="AA5637" t="str">
        <f>INDEX(Map!$E$2:$E$86,MATCH(D5637,Map!$A$2:$A$86,0),0)</f>
        <v>Coal</v>
      </c>
    </row>
    <row r="5638" spans="1:27" x14ac:dyDescent="0.25">
      <c r="A5638" s="1" t="s">
        <v>123</v>
      </c>
      <c r="B5638" s="1" t="s">
        <v>114</v>
      </c>
      <c r="C5638" s="1">
        <v>9</v>
      </c>
      <c r="D5638" s="1" t="s">
        <v>31</v>
      </c>
      <c r="E5638" s="1">
        <v>170.3</v>
      </c>
      <c r="F5638" s="1">
        <v>0</v>
      </c>
      <c r="G5638" s="1">
        <v>77.099999999999994</v>
      </c>
      <c r="H5638" s="1">
        <v>3</v>
      </c>
      <c r="I5638" s="1">
        <v>1825.9</v>
      </c>
      <c r="J5638" s="1">
        <v>10723</v>
      </c>
      <c r="K5638" s="1">
        <v>683</v>
      </c>
      <c r="L5638" s="1">
        <v>208.5</v>
      </c>
      <c r="M5638" s="1">
        <v>3807</v>
      </c>
      <c r="N5638" s="1">
        <v>6</v>
      </c>
      <c r="O5638" s="1">
        <v>27</v>
      </c>
      <c r="P5638" s="1">
        <v>0</v>
      </c>
      <c r="Q5638" s="1">
        <v>203</v>
      </c>
      <c r="R5638" s="1">
        <v>23.55</v>
      </c>
      <c r="S5638" s="1">
        <v>23.71</v>
      </c>
      <c r="T5638" s="1">
        <v>4037</v>
      </c>
      <c r="U5638" s="3" t="str">
        <f t="shared" si="88"/>
        <v>2017Plan</v>
      </c>
      <c r="V5638" s="2">
        <f>DATE(A5638,INDEX(Map!$H$1:$H$12,MATCH(B5638,Map!$G$1:$G$12,0),0),1)</f>
        <v>44409</v>
      </c>
      <c r="W5638" t="str">
        <f>IF(AND(V5638&gt;=Map!$K$2,V5638&lt;=Map!$L$2),"Base",IF(AND(V5638&gt;=Map!$K$3,V5638&lt;=Map!$L$3),"Fcst","N/A"))</f>
        <v>N/A</v>
      </c>
      <c r="X5638" t="str">
        <f>INDEX(Map!$B$2:$B$86,MATCH(D5638,Map!$A$2:$A$86,0),0)</f>
        <v>Mill Creek 2</v>
      </c>
      <c r="Y5638" s="7" t="str">
        <f>IF(INDEX(Map!$C$2:$C$86,MATCH(D5638,Map!$A$2:$A$86,0),0)="","N/A",E5638*INDEX(Map!$C$2:$C$86,MATCH(D5638,Map!$A$2:$A$86,0),0))</f>
        <v>N/A</v>
      </c>
      <c r="Z5638" s="7">
        <f>IF(INDEX(Map!$D$2:$D$86,MATCH(D5638,Map!$A$2:$A$86,0),0)="","N/A",E5638*INDEX(Map!$D$2:$D$86,MATCH(D5638,Map!$A$2:$A$86,0),0))</f>
        <v>170.3</v>
      </c>
      <c r="AA5638" t="str">
        <f>INDEX(Map!$E$2:$E$86,MATCH(D5638,Map!$A$2:$A$86,0),0)</f>
        <v>Coal</v>
      </c>
    </row>
    <row r="5639" spans="1:27" x14ac:dyDescent="0.25">
      <c r="A5639" s="1" t="s">
        <v>123</v>
      </c>
      <c r="B5639" s="1" t="s">
        <v>114</v>
      </c>
      <c r="C5639" s="1">
        <v>10</v>
      </c>
      <c r="D5639" s="1" t="s">
        <v>32</v>
      </c>
      <c r="E5639" s="1">
        <v>221</v>
      </c>
      <c r="F5639" s="1">
        <v>0</v>
      </c>
      <c r="G5639" s="1">
        <v>77.2</v>
      </c>
      <c r="H5639" s="1">
        <v>2</v>
      </c>
      <c r="I5639" s="1">
        <v>2363.6999999999998</v>
      </c>
      <c r="J5639" s="1">
        <v>10696</v>
      </c>
      <c r="K5639" s="1">
        <v>677</v>
      </c>
      <c r="L5639" s="1">
        <v>208.5</v>
      </c>
      <c r="M5639" s="1">
        <v>4928</v>
      </c>
      <c r="N5639" s="1">
        <v>12</v>
      </c>
      <c r="O5639" s="1">
        <v>51</v>
      </c>
      <c r="P5639" s="1">
        <v>0</v>
      </c>
      <c r="Q5639" s="1">
        <v>297</v>
      </c>
      <c r="R5639" s="1">
        <v>23.64</v>
      </c>
      <c r="S5639" s="1">
        <v>23.87</v>
      </c>
      <c r="T5639" s="1">
        <v>5276</v>
      </c>
      <c r="U5639" s="3" t="str">
        <f t="shared" si="88"/>
        <v>2017Plan</v>
      </c>
      <c r="V5639" s="2">
        <f>DATE(A5639,INDEX(Map!$H$1:$H$12,MATCH(B5639,Map!$G$1:$G$12,0),0),1)</f>
        <v>44409</v>
      </c>
      <c r="W5639" t="str">
        <f>IF(AND(V5639&gt;=Map!$K$2,V5639&lt;=Map!$L$2),"Base",IF(AND(V5639&gt;=Map!$K$3,V5639&lt;=Map!$L$3),"Fcst","N/A"))</f>
        <v>N/A</v>
      </c>
      <c r="X5639" t="str">
        <f>INDEX(Map!$B$2:$B$86,MATCH(D5639,Map!$A$2:$A$86,0),0)</f>
        <v>Mill Creek 3</v>
      </c>
      <c r="Y5639" s="7" t="str">
        <f>IF(INDEX(Map!$C$2:$C$86,MATCH(D5639,Map!$A$2:$A$86,0),0)="","N/A",E5639*INDEX(Map!$C$2:$C$86,MATCH(D5639,Map!$A$2:$A$86,0),0))</f>
        <v>N/A</v>
      </c>
      <c r="Z5639" s="7">
        <f>IF(INDEX(Map!$D$2:$D$86,MATCH(D5639,Map!$A$2:$A$86,0),0)="","N/A",E5639*INDEX(Map!$D$2:$D$86,MATCH(D5639,Map!$A$2:$A$86,0),0))</f>
        <v>221</v>
      </c>
      <c r="AA5639" t="str">
        <f>INDEX(Map!$E$2:$E$86,MATCH(D5639,Map!$A$2:$A$86,0),0)</f>
        <v>Coal</v>
      </c>
    </row>
    <row r="5640" spans="1:27" x14ac:dyDescent="0.25">
      <c r="A5640" s="1" t="s">
        <v>123</v>
      </c>
      <c r="B5640" s="1" t="s">
        <v>114</v>
      </c>
      <c r="C5640" s="1">
        <v>11</v>
      </c>
      <c r="D5640" s="1" t="s">
        <v>33</v>
      </c>
      <c r="E5640" s="1">
        <v>269.8</v>
      </c>
      <c r="F5640" s="1">
        <v>0</v>
      </c>
      <c r="G5640" s="1">
        <v>76</v>
      </c>
      <c r="H5640" s="1">
        <v>2</v>
      </c>
      <c r="I5640" s="1">
        <v>2826.1</v>
      </c>
      <c r="J5640" s="1">
        <v>10476</v>
      </c>
      <c r="K5640" s="1">
        <v>653</v>
      </c>
      <c r="L5640" s="1">
        <v>208.5</v>
      </c>
      <c r="M5640" s="1">
        <v>5892</v>
      </c>
      <c r="N5640" s="1">
        <v>19</v>
      </c>
      <c r="O5640" s="1">
        <v>81</v>
      </c>
      <c r="P5640" s="1">
        <v>0</v>
      </c>
      <c r="Q5640" s="1">
        <v>336</v>
      </c>
      <c r="R5640" s="1">
        <v>23.09</v>
      </c>
      <c r="S5640" s="1">
        <v>23.38</v>
      </c>
      <c r="T5640" s="1">
        <v>6309</v>
      </c>
      <c r="U5640" s="3" t="str">
        <f t="shared" si="88"/>
        <v>2017Plan</v>
      </c>
      <c r="V5640" s="2">
        <f>DATE(A5640,INDEX(Map!$H$1:$H$12,MATCH(B5640,Map!$G$1:$G$12,0),0),1)</f>
        <v>44409</v>
      </c>
      <c r="W5640" t="str">
        <f>IF(AND(V5640&gt;=Map!$K$2,V5640&lt;=Map!$L$2),"Base",IF(AND(V5640&gt;=Map!$K$3,V5640&lt;=Map!$L$3),"Fcst","N/A"))</f>
        <v>N/A</v>
      </c>
      <c r="X5640" t="str">
        <f>INDEX(Map!$B$2:$B$86,MATCH(D5640,Map!$A$2:$A$86,0),0)</f>
        <v>Mill Creek 4</v>
      </c>
      <c r="Y5640" s="7" t="str">
        <f>IF(INDEX(Map!$C$2:$C$86,MATCH(D5640,Map!$A$2:$A$86,0),0)="","N/A",E5640*INDEX(Map!$C$2:$C$86,MATCH(D5640,Map!$A$2:$A$86,0),0))</f>
        <v>N/A</v>
      </c>
      <c r="Z5640" s="7">
        <f>IF(INDEX(Map!$D$2:$D$86,MATCH(D5640,Map!$A$2:$A$86,0),0)="","N/A",E5640*INDEX(Map!$D$2:$D$86,MATCH(D5640,Map!$A$2:$A$86,0),0))</f>
        <v>269.8</v>
      </c>
      <c r="AA5640" t="str">
        <f>INDEX(Map!$E$2:$E$86,MATCH(D5640,Map!$A$2:$A$86,0),0)</f>
        <v>Coal</v>
      </c>
    </row>
    <row r="5641" spans="1:27" x14ac:dyDescent="0.25">
      <c r="A5641" s="1" t="s">
        <v>123</v>
      </c>
      <c r="B5641" s="1" t="s">
        <v>114</v>
      </c>
      <c r="C5641" s="1">
        <v>12</v>
      </c>
      <c r="D5641" s="1" t="s">
        <v>34</v>
      </c>
      <c r="E5641" s="1">
        <v>229</v>
      </c>
      <c r="F5641" s="1">
        <v>0</v>
      </c>
      <c r="G5641" s="1">
        <v>83.2</v>
      </c>
      <c r="H5641" s="1">
        <v>2</v>
      </c>
      <c r="I5641" s="1">
        <v>2451.8000000000002</v>
      </c>
      <c r="J5641" s="1">
        <v>10706</v>
      </c>
      <c r="K5641" s="1">
        <v>700</v>
      </c>
      <c r="L5641" s="1">
        <v>208.1</v>
      </c>
      <c r="M5641" s="1">
        <v>5102</v>
      </c>
      <c r="N5641" s="1">
        <v>7</v>
      </c>
      <c r="O5641" s="1">
        <v>26</v>
      </c>
      <c r="P5641" s="1">
        <v>0</v>
      </c>
      <c r="Q5641" s="1">
        <v>318</v>
      </c>
      <c r="R5641" s="1">
        <v>23.67</v>
      </c>
      <c r="S5641" s="1">
        <v>23.78</v>
      </c>
      <c r="T5641" s="1">
        <v>5446</v>
      </c>
      <c r="U5641" s="3" t="str">
        <f t="shared" si="88"/>
        <v>2017Plan</v>
      </c>
      <c r="V5641" s="2">
        <f>DATE(A5641,INDEX(Map!$H$1:$H$12,MATCH(B5641,Map!$G$1:$G$12,0),0),1)</f>
        <v>44409</v>
      </c>
      <c r="W5641" t="str">
        <f>IF(AND(V5641&gt;=Map!$K$2,V5641&lt;=Map!$L$2),"Base",IF(AND(V5641&gt;=Map!$K$3,V5641&lt;=Map!$L$3),"Fcst","N/A"))</f>
        <v>N/A</v>
      </c>
      <c r="X5641" t="str">
        <f>INDEX(Map!$B$2:$B$86,MATCH(D5641,Map!$A$2:$A$86,0),0)</f>
        <v>Trimble County 1</v>
      </c>
      <c r="Y5641" s="7" t="str">
        <f>IF(INDEX(Map!$C$2:$C$86,MATCH(D5641,Map!$A$2:$A$86,0),0)="","N/A",E5641*INDEX(Map!$C$2:$C$86,MATCH(D5641,Map!$A$2:$A$86,0),0))</f>
        <v>N/A</v>
      </c>
      <c r="Z5641" s="7">
        <f>IF(INDEX(Map!$D$2:$D$86,MATCH(D5641,Map!$A$2:$A$86,0),0)="","N/A",E5641*INDEX(Map!$D$2:$D$86,MATCH(D5641,Map!$A$2:$A$86,0),0))</f>
        <v>229</v>
      </c>
      <c r="AA5641" t="str">
        <f>INDEX(Map!$E$2:$E$86,MATCH(D5641,Map!$A$2:$A$86,0),0)</f>
        <v>Coal</v>
      </c>
    </row>
    <row r="5642" spans="1:27" x14ac:dyDescent="0.25">
      <c r="A5642" s="1" t="s">
        <v>123</v>
      </c>
      <c r="B5642" s="1" t="s">
        <v>114</v>
      </c>
      <c r="C5642" s="1">
        <v>13</v>
      </c>
      <c r="D5642" s="1" t="s">
        <v>35</v>
      </c>
      <c r="E5642" s="1">
        <v>346.5</v>
      </c>
      <c r="F5642" s="1">
        <v>0</v>
      </c>
      <c r="G5642" s="1">
        <v>84.8</v>
      </c>
      <c r="H5642" s="1">
        <v>1</v>
      </c>
      <c r="I5642" s="1">
        <v>3198.4</v>
      </c>
      <c r="J5642" s="1">
        <v>9229</v>
      </c>
      <c r="K5642" s="1">
        <v>664</v>
      </c>
      <c r="L5642" s="1">
        <v>216.5</v>
      </c>
      <c r="M5642" s="1">
        <v>6926</v>
      </c>
      <c r="N5642" s="1">
        <v>14</v>
      </c>
      <c r="O5642" s="1">
        <v>55</v>
      </c>
      <c r="P5642" s="1">
        <v>0</v>
      </c>
      <c r="Q5642" s="1">
        <v>527</v>
      </c>
      <c r="R5642" s="1">
        <v>21.5</v>
      </c>
      <c r="S5642" s="1">
        <v>21.66</v>
      </c>
      <c r="T5642" s="1">
        <v>7507</v>
      </c>
      <c r="U5642" s="3" t="str">
        <f t="shared" si="88"/>
        <v>2017Plan</v>
      </c>
      <c r="V5642" s="2">
        <f>DATE(A5642,INDEX(Map!$H$1:$H$12,MATCH(B5642,Map!$G$1:$G$12,0),0),1)</f>
        <v>44409</v>
      </c>
      <c r="W5642" t="str">
        <f>IF(AND(V5642&gt;=Map!$K$2,V5642&lt;=Map!$L$2),"Base",IF(AND(V5642&gt;=Map!$K$3,V5642&lt;=Map!$L$3),"Fcst","N/A"))</f>
        <v>N/A</v>
      </c>
      <c r="X5642" t="str">
        <f>INDEX(Map!$B$2:$B$86,MATCH(D5642,Map!$A$2:$A$86,0),0)</f>
        <v>Trimble County 2</v>
      </c>
      <c r="Y5642" s="7">
        <f>IF(INDEX(Map!$C$2:$C$86,MATCH(D5642,Map!$A$2:$A$86,0),0)="","N/A",E5642*INDEX(Map!$C$2:$C$86,MATCH(D5642,Map!$A$2:$A$86,0),0))</f>
        <v>280.66500000000002</v>
      </c>
      <c r="Z5642" s="7">
        <f>IF(INDEX(Map!$D$2:$D$86,MATCH(D5642,Map!$A$2:$A$86,0),0)="","N/A",E5642*INDEX(Map!$D$2:$D$86,MATCH(D5642,Map!$A$2:$A$86,0),0))</f>
        <v>65.834999999999994</v>
      </c>
      <c r="AA5642" t="str">
        <f>INDEX(Map!$E$2:$E$86,MATCH(D5642,Map!$A$2:$A$86,0),0)</f>
        <v>Coal</v>
      </c>
    </row>
    <row r="5643" spans="1:27" x14ac:dyDescent="0.25">
      <c r="A5643" s="1" t="s">
        <v>123</v>
      </c>
      <c r="B5643" s="1" t="s">
        <v>114</v>
      </c>
      <c r="C5643" s="1">
        <v>14</v>
      </c>
      <c r="D5643" s="1" t="s">
        <v>36</v>
      </c>
      <c r="E5643" s="1">
        <v>0</v>
      </c>
      <c r="F5643" s="1">
        <v>0</v>
      </c>
      <c r="G5643" s="1">
        <v>0</v>
      </c>
      <c r="H5643" s="1">
        <v>0</v>
      </c>
      <c r="I5643" s="1">
        <v>0</v>
      </c>
      <c r="J5643" s="1">
        <v>0</v>
      </c>
      <c r="K5643" s="1">
        <v>0</v>
      </c>
      <c r="L5643" s="1">
        <v>0</v>
      </c>
      <c r="M5643" s="1">
        <v>0</v>
      </c>
      <c r="N5643" s="1">
        <v>0</v>
      </c>
      <c r="O5643" s="1">
        <v>0</v>
      </c>
      <c r="P5643" s="1">
        <v>0</v>
      </c>
      <c r="Q5643" s="1">
        <v>0</v>
      </c>
      <c r="R5643" s="1">
        <v>0</v>
      </c>
      <c r="S5643" s="1">
        <v>0</v>
      </c>
      <c r="T5643" s="1">
        <v>0</v>
      </c>
      <c r="U5643" s="3" t="str">
        <f t="shared" si="88"/>
        <v>2017Plan</v>
      </c>
      <c r="V5643" s="2">
        <f>DATE(A5643,INDEX(Map!$H$1:$H$12,MATCH(B5643,Map!$G$1:$G$12,0),0),1)</f>
        <v>44409</v>
      </c>
      <c r="W5643" t="str">
        <f>IF(AND(V5643&gt;=Map!$K$2,V5643&lt;=Map!$L$2),"Base",IF(AND(V5643&gt;=Map!$K$3,V5643&lt;=Map!$L$3),"Fcst","N/A"))</f>
        <v>N/A</v>
      </c>
      <c r="X5643" t="str">
        <f>INDEX(Map!$B$2:$B$86,MATCH(D5643,Map!$A$2:$A$86,0),0)</f>
        <v>Cane Run 7</v>
      </c>
      <c r="Y5643" s="7">
        <f>IF(INDEX(Map!$C$2:$C$86,MATCH(D5643,Map!$A$2:$A$86,0),0)="","N/A",E5643*INDEX(Map!$C$2:$C$86,MATCH(D5643,Map!$A$2:$A$86,0),0))</f>
        <v>0</v>
      </c>
      <c r="Z5643" s="7">
        <f>IF(INDEX(Map!$D$2:$D$86,MATCH(D5643,Map!$A$2:$A$86,0),0)="","N/A",E5643*INDEX(Map!$D$2:$D$86,MATCH(D5643,Map!$A$2:$A$86,0),0))</f>
        <v>0</v>
      </c>
      <c r="AA5643" t="str">
        <f>INDEX(Map!$E$2:$E$86,MATCH(D5643,Map!$A$2:$A$86,0),0)</f>
        <v>NGCC</v>
      </c>
    </row>
    <row r="5644" spans="1:27" x14ac:dyDescent="0.25">
      <c r="A5644" s="1" t="s">
        <v>123</v>
      </c>
      <c r="B5644" s="1" t="s">
        <v>114</v>
      </c>
      <c r="C5644" s="1">
        <v>15</v>
      </c>
      <c r="D5644" s="1" t="s">
        <v>37</v>
      </c>
      <c r="E5644" s="1">
        <v>339.3</v>
      </c>
      <c r="F5644" s="1">
        <v>0</v>
      </c>
      <c r="G5644" s="1">
        <v>68.900000000000006</v>
      </c>
      <c r="H5644" s="1">
        <v>12</v>
      </c>
      <c r="I5644" s="1">
        <v>2340.6</v>
      </c>
      <c r="J5644" s="1">
        <v>6899</v>
      </c>
      <c r="K5644" s="1">
        <v>562</v>
      </c>
      <c r="L5644" s="1">
        <v>394.6</v>
      </c>
      <c r="M5644" s="1">
        <v>9235</v>
      </c>
      <c r="N5644" s="1">
        <v>35</v>
      </c>
      <c r="O5644" s="1">
        <v>139</v>
      </c>
      <c r="P5644" s="1">
        <v>0</v>
      </c>
      <c r="Q5644" s="1">
        <v>490</v>
      </c>
      <c r="R5644" s="1">
        <v>28.66</v>
      </c>
      <c r="S5644" s="1">
        <v>29.07</v>
      </c>
      <c r="T5644" s="1">
        <v>9864</v>
      </c>
      <c r="U5644" s="3" t="str">
        <f t="shared" si="88"/>
        <v>2017Plan</v>
      </c>
      <c r="V5644" s="2">
        <f>DATE(A5644,INDEX(Map!$H$1:$H$12,MATCH(B5644,Map!$G$1:$G$12,0),0),1)</f>
        <v>44409</v>
      </c>
      <c r="W5644" t="str">
        <f>IF(AND(V5644&gt;=Map!$K$2,V5644&lt;=Map!$L$2),"Base",IF(AND(V5644&gt;=Map!$K$3,V5644&lt;=Map!$L$3),"Fcst","N/A"))</f>
        <v>N/A</v>
      </c>
      <c r="X5644" t="str">
        <f>INDEX(Map!$B$2:$B$86,MATCH(D5644,Map!$A$2:$A$86,0),0)</f>
        <v>Cane Run 7</v>
      </c>
      <c r="Y5644" s="7">
        <f>IF(INDEX(Map!$C$2:$C$86,MATCH(D5644,Map!$A$2:$A$86,0),0)="","N/A",E5644*INDEX(Map!$C$2:$C$86,MATCH(D5644,Map!$A$2:$A$86,0),0))</f>
        <v>264.654</v>
      </c>
      <c r="Z5644" s="7">
        <f>IF(INDEX(Map!$D$2:$D$86,MATCH(D5644,Map!$A$2:$A$86,0),0)="","N/A",E5644*INDEX(Map!$D$2:$D$86,MATCH(D5644,Map!$A$2:$A$86,0),0))</f>
        <v>74.646000000000001</v>
      </c>
      <c r="AA5644" t="str">
        <f>INDEX(Map!$E$2:$E$86,MATCH(D5644,Map!$A$2:$A$86,0),0)</f>
        <v>NGCC</v>
      </c>
    </row>
    <row r="5645" spans="1:27" x14ac:dyDescent="0.25">
      <c r="A5645" s="1" t="s">
        <v>123</v>
      </c>
      <c r="B5645" s="1" t="s">
        <v>114</v>
      </c>
      <c r="C5645" s="1">
        <v>16</v>
      </c>
      <c r="D5645" s="1" t="s">
        <v>38</v>
      </c>
      <c r="E5645" s="1">
        <v>1.8</v>
      </c>
      <c r="F5645" s="1">
        <v>0</v>
      </c>
      <c r="G5645" s="1">
        <v>2.2999999999999998</v>
      </c>
      <c r="H5645" s="1">
        <v>5</v>
      </c>
      <c r="I5645" s="1">
        <v>27.5</v>
      </c>
      <c r="J5645" s="1">
        <v>15019</v>
      </c>
      <c r="K5645" s="1">
        <v>32</v>
      </c>
      <c r="L5645" s="1">
        <v>396.7</v>
      </c>
      <c r="M5645" s="1">
        <v>109</v>
      </c>
      <c r="N5645" s="1">
        <v>0</v>
      </c>
      <c r="O5645" s="1">
        <v>2</v>
      </c>
      <c r="P5645" s="1">
        <v>0</v>
      </c>
      <c r="Q5645" s="1">
        <v>0</v>
      </c>
      <c r="R5645" s="1">
        <v>59.58</v>
      </c>
      <c r="S5645" s="1">
        <v>60.55</v>
      </c>
      <c r="T5645" s="1">
        <v>111</v>
      </c>
      <c r="U5645" s="3" t="str">
        <f t="shared" si="88"/>
        <v>2017Plan</v>
      </c>
      <c r="V5645" s="2">
        <f>DATE(A5645,INDEX(Map!$H$1:$H$12,MATCH(B5645,Map!$G$1:$G$12,0),0),1)</f>
        <v>44409</v>
      </c>
      <c r="W5645" t="str">
        <f>IF(AND(V5645&gt;=Map!$K$2,V5645&lt;=Map!$L$2),"Base",IF(AND(V5645&gt;=Map!$K$3,V5645&lt;=Map!$L$3),"Fcst","N/A"))</f>
        <v>N/A</v>
      </c>
      <c r="X5645" t="str">
        <f>INDEX(Map!$B$2:$B$86,MATCH(D5645,Map!$A$2:$A$86,0),0)</f>
        <v>Brown 5</v>
      </c>
      <c r="Y5645" s="7">
        <f>IF(INDEX(Map!$C$2:$C$86,MATCH(D5645,Map!$A$2:$A$86,0),0)="","N/A",E5645*INDEX(Map!$C$2:$C$86,MATCH(D5645,Map!$A$2:$A$86,0),0))</f>
        <v>0.84599999999999997</v>
      </c>
      <c r="Z5645" s="7">
        <f>IF(INDEX(Map!$D$2:$D$86,MATCH(D5645,Map!$A$2:$A$86,0),0)="","N/A",E5645*INDEX(Map!$D$2:$D$86,MATCH(D5645,Map!$A$2:$A$86,0),0))</f>
        <v>0.95400000000000007</v>
      </c>
      <c r="AA5645" t="str">
        <f>INDEX(Map!$E$2:$E$86,MATCH(D5645,Map!$A$2:$A$86,0),0)</f>
        <v>SCCT</v>
      </c>
    </row>
    <row r="5646" spans="1:27" x14ac:dyDescent="0.25">
      <c r="A5646" s="1" t="s">
        <v>123</v>
      </c>
      <c r="B5646" s="1" t="s">
        <v>114</v>
      </c>
      <c r="C5646" s="1">
        <v>17</v>
      </c>
      <c r="D5646" s="1" t="s">
        <v>39</v>
      </c>
      <c r="E5646" s="1">
        <v>0.1</v>
      </c>
      <c r="F5646" s="1">
        <v>0</v>
      </c>
      <c r="G5646" s="1">
        <v>0.1</v>
      </c>
      <c r="H5646" s="1">
        <v>3</v>
      </c>
      <c r="I5646" s="1">
        <v>2</v>
      </c>
      <c r="J5646" s="1">
        <v>16510</v>
      </c>
      <c r="K5646" s="1">
        <v>4</v>
      </c>
      <c r="L5646" s="1">
        <v>396.7</v>
      </c>
      <c r="M5646" s="1">
        <v>8</v>
      </c>
      <c r="N5646" s="1">
        <v>0</v>
      </c>
      <c r="O5646" s="1">
        <v>0</v>
      </c>
      <c r="P5646" s="1">
        <v>0</v>
      </c>
      <c r="Q5646" s="1">
        <v>0</v>
      </c>
      <c r="R5646" s="1">
        <v>65.5</v>
      </c>
      <c r="S5646" s="1">
        <v>65.5</v>
      </c>
      <c r="T5646" s="1">
        <v>8</v>
      </c>
      <c r="U5646" s="3" t="str">
        <f t="shared" si="88"/>
        <v>2017Plan</v>
      </c>
      <c r="V5646" s="2">
        <f>DATE(A5646,INDEX(Map!$H$1:$H$12,MATCH(B5646,Map!$G$1:$G$12,0),0),1)</f>
        <v>44409</v>
      </c>
      <c r="W5646" t="str">
        <f>IF(AND(V5646&gt;=Map!$K$2,V5646&lt;=Map!$L$2),"Base",IF(AND(V5646&gt;=Map!$K$3,V5646&lt;=Map!$L$3),"Fcst","N/A"))</f>
        <v>N/A</v>
      </c>
      <c r="X5646" t="str">
        <f>INDEX(Map!$B$2:$B$86,MATCH(D5646,Map!$A$2:$A$86,0),0)</f>
        <v>Brown 5</v>
      </c>
      <c r="Y5646" s="7">
        <f>IF(INDEX(Map!$C$2:$C$86,MATCH(D5646,Map!$A$2:$A$86,0),0)="","N/A",E5646*INDEX(Map!$C$2:$C$86,MATCH(D5646,Map!$A$2:$A$86,0),0))</f>
        <v>4.7E-2</v>
      </c>
      <c r="Z5646" s="7">
        <f>IF(INDEX(Map!$D$2:$D$86,MATCH(D5646,Map!$A$2:$A$86,0),0)="","N/A",E5646*INDEX(Map!$D$2:$D$86,MATCH(D5646,Map!$A$2:$A$86,0),0))</f>
        <v>5.3000000000000005E-2</v>
      </c>
      <c r="AA5646" t="str">
        <f>INDEX(Map!$E$2:$E$86,MATCH(D5646,Map!$A$2:$A$86,0),0)</f>
        <v>SCCT</v>
      </c>
    </row>
    <row r="5647" spans="1:27" x14ac:dyDescent="0.25">
      <c r="A5647" s="1" t="s">
        <v>123</v>
      </c>
      <c r="B5647" s="1" t="s">
        <v>114</v>
      </c>
      <c r="C5647" s="1">
        <v>18</v>
      </c>
      <c r="D5647" s="1" t="s">
        <v>40</v>
      </c>
      <c r="E5647" s="1">
        <v>7.5</v>
      </c>
      <c r="F5647" s="1">
        <v>0</v>
      </c>
      <c r="G5647" s="1">
        <v>6.9</v>
      </c>
      <c r="H5647" s="1">
        <v>8</v>
      </c>
      <c r="I5647" s="1">
        <v>86.6</v>
      </c>
      <c r="J5647" s="1">
        <v>11612</v>
      </c>
      <c r="K5647" s="1">
        <v>66</v>
      </c>
      <c r="L5647" s="1">
        <v>396.7</v>
      </c>
      <c r="M5647" s="1">
        <v>343</v>
      </c>
      <c r="N5647" s="1">
        <v>2</v>
      </c>
      <c r="O5647" s="1">
        <v>79</v>
      </c>
      <c r="P5647" s="1">
        <v>0</v>
      </c>
      <c r="Q5647" s="1">
        <v>30</v>
      </c>
      <c r="R5647" s="1">
        <v>50.1</v>
      </c>
      <c r="S5647" s="1">
        <v>60.74</v>
      </c>
      <c r="T5647" s="1">
        <v>453</v>
      </c>
      <c r="U5647" s="3" t="str">
        <f t="shared" si="88"/>
        <v>2017Plan</v>
      </c>
      <c r="V5647" s="2">
        <f>DATE(A5647,INDEX(Map!$H$1:$H$12,MATCH(B5647,Map!$G$1:$G$12,0),0),1)</f>
        <v>44409</v>
      </c>
      <c r="W5647" t="str">
        <f>IF(AND(V5647&gt;=Map!$K$2,V5647&lt;=Map!$L$2),"Base",IF(AND(V5647&gt;=Map!$K$3,V5647&lt;=Map!$L$3),"Fcst","N/A"))</f>
        <v>N/A</v>
      </c>
      <c r="X5647" t="str">
        <f>INDEX(Map!$B$2:$B$86,MATCH(D5647,Map!$A$2:$A$86,0),0)</f>
        <v>Brown 6</v>
      </c>
      <c r="Y5647" s="7">
        <f>IF(INDEX(Map!$C$2:$C$86,MATCH(D5647,Map!$A$2:$A$86,0),0)="","N/A",E5647*INDEX(Map!$C$2:$C$86,MATCH(D5647,Map!$A$2:$A$86,0),0))</f>
        <v>4.6500000000000004</v>
      </c>
      <c r="Z5647" s="7">
        <f>IF(INDEX(Map!$D$2:$D$86,MATCH(D5647,Map!$A$2:$A$86,0),0)="","N/A",E5647*INDEX(Map!$D$2:$D$86,MATCH(D5647,Map!$A$2:$A$86,0),0))</f>
        <v>2.85</v>
      </c>
      <c r="AA5647" t="str">
        <f>INDEX(Map!$E$2:$E$86,MATCH(D5647,Map!$A$2:$A$86,0),0)</f>
        <v>SCCT</v>
      </c>
    </row>
    <row r="5648" spans="1:27" x14ac:dyDescent="0.25">
      <c r="A5648" s="1" t="s">
        <v>123</v>
      </c>
      <c r="B5648" s="1" t="s">
        <v>114</v>
      </c>
      <c r="C5648" s="1">
        <v>19</v>
      </c>
      <c r="D5648" s="1" t="s">
        <v>41</v>
      </c>
      <c r="E5648" s="1">
        <v>7.5</v>
      </c>
      <c r="F5648" s="1">
        <v>0</v>
      </c>
      <c r="G5648" s="1">
        <v>6.9</v>
      </c>
      <c r="H5648" s="1">
        <v>10</v>
      </c>
      <c r="I5648" s="1">
        <v>87.1</v>
      </c>
      <c r="J5648" s="1">
        <v>11569</v>
      </c>
      <c r="K5648" s="1">
        <v>66</v>
      </c>
      <c r="L5648" s="1">
        <v>396.7</v>
      </c>
      <c r="M5648" s="1">
        <v>345</v>
      </c>
      <c r="N5648" s="1">
        <v>2</v>
      </c>
      <c r="O5648" s="1">
        <v>102</v>
      </c>
      <c r="P5648" s="1">
        <v>0</v>
      </c>
      <c r="Q5648" s="1">
        <v>30</v>
      </c>
      <c r="R5648" s="1">
        <v>49.89</v>
      </c>
      <c r="S5648" s="1">
        <v>63.42</v>
      </c>
      <c r="T5648" s="1">
        <v>477</v>
      </c>
      <c r="U5648" s="3" t="str">
        <f t="shared" si="88"/>
        <v>2017Plan</v>
      </c>
      <c r="V5648" s="2">
        <f>DATE(A5648,INDEX(Map!$H$1:$H$12,MATCH(B5648,Map!$G$1:$G$12,0),0),1)</f>
        <v>44409</v>
      </c>
      <c r="W5648" t="str">
        <f>IF(AND(V5648&gt;=Map!$K$2,V5648&lt;=Map!$L$2),"Base",IF(AND(V5648&gt;=Map!$K$3,V5648&lt;=Map!$L$3),"Fcst","N/A"))</f>
        <v>N/A</v>
      </c>
      <c r="X5648" t="str">
        <f>INDEX(Map!$B$2:$B$86,MATCH(D5648,Map!$A$2:$A$86,0),0)</f>
        <v>Brown 7</v>
      </c>
      <c r="Y5648" s="7">
        <f>IF(INDEX(Map!$C$2:$C$86,MATCH(D5648,Map!$A$2:$A$86,0),0)="","N/A",E5648*INDEX(Map!$C$2:$C$86,MATCH(D5648,Map!$A$2:$A$86,0),0))</f>
        <v>4.6500000000000004</v>
      </c>
      <c r="Z5648" s="7">
        <f>IF(INDEX(Map!$D$2:$D$86,MATCH(D5648,Map!$A$2:$A$86,0),0)="","N/A",E5648*INDEX(Map!$D$2:$D$86,MATCH(D5648,Map!$A$2:$A$86,0),0))</f>
        <v>2.85</v>
      </c>
      <c r="AA5648" t="str">
        <f>INDEX(Map!$E$2:$E$86,MATCH(D5648,Map!$A$2:$A$86,0),0)</f>
        <v>SCCT</v>
      </c>
    </row>
    <row r="5649" spans="1:27" x14ac:dyDescent="0.25">
      <c r="A5649" s="1" t="s">
        <v>123</v>
      </c>
      <c r="B5649" s="1" t="s">
        <v>114</v>
      </c>
      <c r="C5649" s="1">
        <v>20</v>
      </c>
      <c r="D5649" s="1" t="s">
        <v>42</v>
      </c>
      <c r="E5649" s="1">
        <v>1.5</v>
      </c>
      <c r="F5649" s="1">
        <v>0</v>
      </c>
      <c r="G5649" s="1">
        <v>1.9</v>
      </c>
      <c r="H5649" s="1">
        <v>5</v>
      </c>
      <c r="I5649" s="1">
        <v>23.5</v>
      </c>
      <c r="J5649" s="1">
        <v>16044</v>
      </c>
      <c r="K5649" s="1">
        <v>29</v>
      </c>
      <c r="L5649" s="1">
        <v>396.7</v>
      </c>
      <c r="M5649" s="1">
        <v>93</v>
      </c>
      <c r="N5649" s="1">
        <v>0</v>
      </c>
      <c r="O5649" s="1">
        <v>2</v>
      </c>
      <c r="P5649" s="1">
        <v>0</v>
      </c>
      <c r="Q5649" s="1">
        <v>0</v>
      </c>
      <c r="R5649" s="1">
        <v>63.65</v>
      </c>
      <c r="S5649" s="1">
        <v>64.86</v>
      </c>
      <c r="T5649" s="1">
        <v>95</v>
      </c>
      <c r="U5649" s="3" t="str">
        <f t="shared" si="88"/>
        <v>2017Plan</v>
      </c>
      <c r="V5649" s="2">
        <f>DATE(A5649,INDEX(Map!$H$1:$H$12,MATCH(B5649,Map!$G$1:$G$12,0),0),1)</f>
        <v>44409</v>
      </c>
      <c r="W5649" t="str">
        <f>IF(AND(V5649&gt;=Map!$K$2,V5649&lt;=Map!$L$2),"Base",IF(AND(V5649&gt;=Map!$K$3,V5649&lt;=Map!$L$3),"Fcst","N/A"))</f>
        <v>N/A</v>
      </c>
      <c r="X5649" t="str">
        <f>INDEX(Map!$B$2:$B$86,MATCH(D5649,Map!$A$2:$A$86,0),0)</f>
        <v>Brown 8</v>
      </c>
      <c r="Y5649" s="7">
        <f>IF(INDEX(Map!$C$2:$C$86,MATCH(D5649,Map!$A$2:$A$86,0),0)="","N/A",E5649*INDEX(Map!$C$2:$C$86,MATCH(D5649,Map!$A$2:$A$86,0),0))</f>
        <v>1.5</v>
      </c>
      <c r="Z5649" s="7" t="str">
        <f>IF(INDEX(Map!$D$2:$D$86,MATCH(D5649,Map!$A$2:$A$86,0),0)="","N/A",E5649*INDEX(Map!$D$2:$D$86,MATCH(D5649,Map!$A$2:$A$86,0),0))</f>
        <v>N/A</v>
      </c>
      <c r="AA5649" t="str">
        <f>INDEX(Map!$E$2:$E$86,MATCH(D5649,Map!$A$2:$A$86,0),0)</f>
        <v>SCCT</v>
      </c>
    </row>
    <row r="5650" spans="1:27" x14ac:dyDescent="0.25">
      <c r="A5650" s="1" t="s">
        <v>123</v>
      </c>
      <c r="B5650" s="1" t="s">
        <v>114</v>
      </c>
      <c r="C5650" s="1">
        <v>21</v>
      </c>
      <c r="D5650" s="1" t="s">
        <v>43</v>
      </c>
      <c r="E5650" s="1">
        <v>0.1</v>
      </c>
      <c r="F5650" s="1">
        <v>0</v>
      </c>
      <c r="G5650" s="1">
        <v>0.1</v>
      </c>
      <c r="H5650" s="1">
        <v>3</v>
      </c>
      <c r="I5650" s="1">
        <v>1.8</v>
      </c>
      <c r="J5650" s="1">
        <v>16329</v>
      </c>
      <c r="K5650" s="1">
        <v>4</v>
      </c>
      <c r="L5650" s="1">
        <v>396.7</v>
      </c>
      <c r="M5650" s="1">
        <v>7</v>
      </c>
      <c r="N5650" s="1">
        <v>0</v>
      </c>
      <c r="O5650" s="1">
        <v>0</v>
      </c>
      <c r="P5650" s="1">
        <v>0</v>
      </c>
      <c r="Q5650" s="1">
        <v>0</v>
      </c>
      <c r="R5650" s="1">
        <v>64.78</v>
      </c>
      <c r="S5650" s="1">
        <v>64.78</v>
      </c>
      <c r="T5650" s="1">
        <v>7</v>
      </c>
      <c r="U5650" s="3" t="str">
        <f t="shared" si="88"/>
        <v>2017Plan</v>
      </c>
      <c r="V5650" s="2">
        <f>DATE(A5650,INDEX(Map!$H$1:$H$12,MATCH(B5650,Map!$G$1:$G$12,0),0),1)</f>
        <v>44409</v>
      </c>
      <c r="W5650" t="str">
        <f>IF(AND(V5650&gt;=Map!$K$2,V5650&lt;=Map!$L$2),"Base",IF(AND(V5650&gt;=Map!$K$3,V5650&lt;=Map!$L$3),"Fcst","N/A"))</f>
        <v>N/A</v>
      </c>
      <c r="X5650" t="str">
        <f>INDEX(Map!$B$2:$B$86,MATCH(D5650,Map!$A$2:$A$86,0),0)</f>
        <v>Brown 8</v>
      </c>
      <c r="Y5650" s="7">
        <f>IF(INDEX(Map!$C$2:$C$86,MATCH(D5650,Map!$A$2:$A$86,0),0)="","N/A",E5650*INDEX(Map!$C$2:$C$86,MATCH(D5650,Map!$A$2:$A$86,0),0))</f>
        <v>0.1</v>
      </c>
      <c r="Z5650" s="7" t="str">
        <f>IF(INDEX(Map!$D$2:$D$86,MATCH(D5650,Map!$A$2:$A$86,0),0)="","N/A",E5650*INDEX(Map!$D$2:$D$86,MATCH(D5650,Map!$A$2:$A$86,0),0))</f>
        <v>N/A</v>
      </c>
      <c r="AA5650" t="str">
        <f>INDEX(Map!$E$2:$E$86,MATCH(D5650,Map!$A$2:$A$86,0),0)</f>
        <v>SCCT</v>
      </c>
    </row>
    <row r="5651" spans="1:27" x14ac:dyDescent="0.25">
      <c r="A5651" s="1" t="s">
        <v>123</v>
      </c>
      <c r="B5651" s="1" t="s">
        <v>114</v>
      </c>
      <c r="C5651" s="1">
        <v>22</v>
      </c>
      <c r="D5651" s="1" t="s">
        <v>44</v>
      </c>
      <c r="E5651" s="1">
        <v>0.8</v>
      </c>
      <c r="F5651" s="1">
        <v>0</v>
      </c>
      <c r="G5651" s="1">
        <v>1</v>
      </c>
      <c r="H5651" s="1">
        <v>4</v>
      </c>
      <c r="I5651" s="1">
        <v>12.1</v>
      </c>
      <c r="J5651" s="1">
        <v>16109</v>
      </c>
      <c r="K5651" s="1">
        <v>15</v>
      </c>
      <c r="L5651" s="1">
        <v>396.7</v>
      </c>
      <c r="M5651" s="1">
        <v>48</v>
      </c>
      <c r="N5651" s="1">
        <v>0</v>
      </c>
      <c r="O5651" s="1">
        <v>1</v>
      </c>
      <c r="P5651" s="1">
        <v>0</v>
      </c>
      <c r="Q5651" s="1">
        <v>0</v>
      </c>
      <c r="R5651" s="1">
        <v>63.91</v>
      </c>
      <c r="S5651" s="1">
        <v>65.819999999999993</v>
      </c>
      <c r="T5651" s="1">
        <v>49</v>
      </c>
      <c r="U5651" s="3" t="str">
        <f t="shared" si="88"/>
        <v>2017Plan</v>
      </c>
      <c r="V5651" s="2">
        <f>DATE(A5651,INDEX(Map!$H$1:$H$12,MATCH(B5651,Map!$G$1:$G$12,0),0),1)</f>
        <v>44409</v>
      </c>
      <c r="W5651" t="str">
        <f>IF(AND(V5651&gt;=Map!$K$2,V5651&lt;=Map!$L$2),"Base",IF(AND(V5651&gt;=Map!$K$3,V5651&lt;=Map!$L$3),"Fcst","N/A"))</f>
        <v>N/A</v>
      </c>
      <c r="X5651" t="str">
        <f>INDEX(Map!$B$2:$B$86,MATCH(D5651,Map!$A$2:$A$86,0),0)</f>
        <v>Brown 9</v>
      </c>
      <c r="Y5651" s="7">
        <f>IF(INDEX(Map!$C$2:$C$86,MATCH(D5651,Map!$A$2:$A$86,0),0)="","N/A",E5651*INDEX(Map!$C$2:$C$86,MATCH(D5651,Map!$A$2:$A$86,0),0))</f>
        <v>0.8</v>
      </c>
      <c r="Z5651" s="7" t="str">
        <f>IF(INDEX(Map!$D$2:$D$86,MATCH(D5651,Map!$A$2:$A$86,0),0)="","N/A",E5651*INDEX(Map!$D$2:$D$86,MATCH(D5651,Map!$A$2:$A$86,0),0))</f>
        <v>N/A</v>
      </c>
      <c r="AA5651" t="str">
        <f>INDEX(Map!$E$2:$E$86,MATCH(D5651,Map!$A$2:$A$86,0),0)</f>
        <v>SCCT</v>
      </c>
    </row>
    <row r="5652" spans="1:27" x14ac:dyDescent="0.25">
      <c r="A5652" s="1" t="s">
        <v>123</v>
      </c>
      <c r="B5652" s="1" t="s">
        <v>114</v>
      </c>
      <c r="C5652" s="1">
        <v>23</v>
      </c>
      <c r="D5652" s="1" t="s">
        <v>45</v>
      </c>
      <c r="E5652" s="1">
        <v>0.1</v>
      </c>
      <c r="F5652" s="1">
        <v>0</v>
      </c>
      <c r="G5652" s="1">
        <v>0.1</v>
      </c>
      <c r="H5652" s="1">
        <v>4</v>
      </c>
      <c r="I5652" s="1">
        <v>1.8</v>
      </c>
      <c r="J5652" s="1">
        <v>16329</v>
      </c>
      <c r="K5652" s="1">
        <v>4</v>
      </c>
      <c r="L5652" s="1">
        <v>396.7</v>
      </c>
      <c r="M5652" s="1">
        <v>7</v>
      </c>
      <c r="N5652" s="1">
        <v>0</v>
      </c>
      <c r="O5652" s="1">
        <v>0</v>
      </c>
      <c r="P5652" s="1">
        <v>0</v>
      </c>
      <c r="Q5652" s="1">
        <v>0</v>
      </c>
      <c r="R5652" s="1">
        <v>64.78</v>
      </c>
      <c r="S5652" s="1">
        <v>64.78</v>
      </c>
      <c r="T5652" s="1">
        <v>7</v>
      </c>
      <c r="U5652" s="3" t="str">
        <f t="shared" si="88"/>
        <v>2017Plan</v>
      </c>
      <c r="V5652" s="2">
        <f>DATE(A5652,INDEX(Map!$H$1:$H$12,MATCH(B5652,Map!$G$1:$G$12,0),0),1)</f>
        <v>44409</v>
      </c>
      <c r="W5652" t="str">
        <f>IF(AND(V5652&gt;=Map!$K$2,V5652&lt;=Map!$L$2),"Base",IF(AND(V5652&gt;=Map!$K$3,V5652&lt;=Map!$L$3),"Fcst","N/A"))</f>
        <v>N/A</v>
      </c>
      <c r="X5652" t="str">
        <f>INDEX(Map!$B$2:$B$86,MATCH(D5652,Map!$A$2:$A$86,0),0)</f>
        <v>Brown 9</v>
      </c>
      <c r="Y5652" s="7">
        <f>IF(INDEX(Map!$C$2:$C$86,MATCH(D5652,Map!$A$2:$A$86,0),0)="","N/A",E5652*INDEX(Map!$C$2:$C$86,MATCH(D5652,Map!$A$2:$A$86,0),0))</f>
        <v>0.1</v>
      </c>
      <c r="Z5652" s="7" t="str">
        <f>IF(INDEX(Map!$D$2:$D$86,MATCH(D5652,Map!$A$2:$A$86,0),0)="","N/A",E5652*INDEX(Map!$D$2:$D$86,MATCH(D5652,Map!$A$2:$A$86,0),0))</f>
        <v>N/A</v>
      </c>
      <c r="AA5652" t="str">
        <f>INDEX(Map!$E$2:$E$86,MATCH(D5652,Map!$A$2:$A$86,0),0)</f>
        <v>SCCT</v>
      </c>
    </row>
    <row r="5653" spans="1:27" x14ac:dyDescent="0.25">
      <c r="A5653" s="1" t="s">
        <v>123</v>
      </c>
      <c r="B5653" s="1" t="s">
        <v>114</v>
      </c>
      <c r="C5653" s="1">
        <v>24</v>
      </c>
      <c r="D5653" s="1" t="s">
        <v>46</v>
      </c>
      <c r="E5653" s="1">
        <v>0.6</v>
      </c>
      <c r="F5653" s="1">
        <v>0</v>
      </c>
      <c r="G5653" s="1">
        <v>0.7</v>
      </c>
      <c r="H5653" s="1">
        <v>4</v>
      </c>
      <c r="I5653" s="1">
        <v>8.9</v>
      </c>
      <c r="J5653" s="1">
        <v>16110</v>
      </c>
      <c r="K5653" s="1">
        <v>11</v>
      </c>
      <c r="L5653" s="1">
        <v>396.7</v>
      </c>
      <c r="M5653" s="1">
        <v>35</v>
      </c>
      <c r="N5653" s="1">
        <v>0</v>
      </c>
      <c r="O5653" s="1">
        <v>1</v>
      </c>
      <c r="P5653" s="1">
        <v>0</v>
      </c>
      <c r="Q5653" s="1">
        <v>0</v>
      </c>
      <c r="R5653" s="1">
        <v>63.91</v>
      </c>
      <c r="S5653" s="1">
        <v>66.19</v>
      </c>
      <c r="T5653" s="1">
        <v>36</v>
      </c>
      <c r="U5653" s="3" t="str">
        <f t="shared" si="88"/>
        <v>2017Plan</v>
      </c>
      <c r="V5653" s="2">
        <f>DATE(A5653,INDEX(Map!$H$1:$H$12,MATCH(B5653,Map!$G$1:$G$12,0),0),1)</f>
        <v>44409</v>
      </c>
      <c r="W5653" t="str">
        <f>IF(AND(V5653&gt;=Map!$K$2,V5653&lt;=Map!$L$2),"Base",IF(AND(V5653&gt;=Map!$K$3,V5653&lt;=Map!$L$3),"Fcst","N/A"))</f>
        <v>N/A</v>
      </c>
      <c r="X5653" t="str">
        <f>INDEX(Map!$B$2:$B$86,MATCH(D5653,Map!$A$2:$A$86,0),0)</f>
        <v>Brown 10</v>
      </c>
      <c r="Y5653" s="7">
        <f>IF(INDEX(Map!$C$2:$C$86,MATCH(D5653,Map!$A$2:$A$86,0),0)="","N/A",E5653*INDEX(Map!$C$2:$C$86,MATCH(D5653,Map!$A$2:$A$86,0),0))</f>
        <v>0.6</v>
      </c>
      <c r="Z5653" s="7" t="str">
        <f>IF(INDEX(Map!$D$2:$D$86,MATCH(D5653,Map!$A$2:$A$86,0),0)="","N/A",E5653*INDEX(Map!$D$2:$D$86,MATCH(D5653,Map!$A$2:$A$86,0),0))</f>
        <v>N/A</v>
      </c>
      <c r="AA5653" t="str">
        <f>INDEX(Map!$E$2:$E$86,MATCH(D5653,Map!$A$2:$A$86,0),0)</f>
        <v>SCCT</v>
      </c>
    </row>
    <row r="5654" spans="1:27" x14ac:dyDescent="0.25">
      <c r="A5654" s="1" t="s">
        <v>123</v>
      </c>
      <c r="B5654" s="1" t="s">
        <v>114</v>
      </c>
      <c r="C5654" s="1">
        <v>25</v>
      </c>
      <c r="D5654" s="1" t="s">
        <v>47</v>
      </c>
      <c r="E5654" s="1">
        <v>0.1</v>
      </c>
      <c r="F5654" s="1">
        <v>0</v>
      </c>
      <c r="G5654" s="1">
        <v>0.1</v>
      </c>
      <c r="H5654" s="1">
        <v>4</v>
      </c>
      <c r="I5654" s="1">
        <v>1.8</v>
      </c>
      <c r="J5654" s="1">
        <v>16329</v>
      </c>
      <c r="K5654" s="1">
        <v>4</v>
      </c>
      <c r="L5654" s="1">
        <v>396.7</v>
      </c>
      <c r="M5654" s="1">
        <v>7</v>
      </c>
      <c r="N5654" s="1">
        <v>0</v>
      </c>
      <c r="O5654" s="1">
        <v>0</v>
      </c>
      <c r="P5654" s="1">
        <v>0</v>
      </c>
      <c r="Q5654" s="1">
        <v>0</v>
      </c>
      <c r="R5654" s="1">
        <v>64.78</v>
      </c>
      <c r="S5654" s="1">
        <v>64.78</v>
      </c>
      <c r="T5654" s="1">
        <v>7</v>
      </c>
      <c r="U5654" s="3" t="str">
        <f t="shared" si="88"/>
        <v>2017Plan</v>
      </c>
      <c r="V5654" s="2">
        <f>DATE(A5654,INDEX(Map!$H$1:$H$12,MATCH(B5654,Map!$G$1:$G$12,0),0),1)</f>
        <v>44409</v>
      </c>
      <c r="W5654" t="str">
        <f>IF(AND(V5654&gt;=Map!$K$2,V5654&lt;=Map!$L$2),"Base",IF(AND(V5654&gt;=Map!$K$3,V5654&lt;=Map!$L$3),"Fcst","N/A"))</f>
        <v>N/A</v>
      </c>
      <c r="X5654" t="str">
        <f>INDEX(Map!$B$2:$B$86,MATCH(D5654,Map!$A$2:$A$86,0),0)</f>
        <v>Brown 10</v>
      </c>
      <c r="Y5654" s="7">
        <f>IF(INDEX(Map!$C$2:$C$86,MATCH(D5654,Map!$A$2:$A$86,0),0)="","N/A",E5654*INDEX(Map!$C$2:$C$86,MATCH(D5654,Map!$A$2:$A$86,0),0))</f>
        <v>0.1</v>
      </c>
      <c r="Z5654" s="7" t="str">
        <f>IF(INDEX(Map!$D$2:$D$86,MATCH(D5654,Map!$A$2:$A$86,0),0)="","N/A",E5654*INDEX(Map!$D$2:$D$86,MATCH(D5654,Map!$A$2:$A$86,0),0))</f>
        <v>N/A</v>
      </c>
      <c r="AA5654" t="str">
        <f>INDEX(Map!$E$2:$E$86,MATCH(D5654,Map!$A$2:$A$86,0),0)</f>
        <v>SCCT</v>
      </c>
    </row>
    <row r="5655" spans="1:27" x14ac:dyDescent="0.25">
      <c r="A5655" s="1" t="s">
        <v>123</v>
      </c>
      <c r="B5655" s="1" t="s">
        <v>114</v>
      </c>
      <c r="C5655" s="1">
        <v>26</v>
      </c>
      <c r="D5655" s="1" t="s">
        <v>48</v>
      </c>
      <c r="E5655" s="1">
        <v>0.4</v>
      </c>
      <c r="F5655" s="1">
        <v>0</v>
      </c>
      <c r="G5655" s="1">
        <v>0.5</v>
      </c>
      <c r="H5655" s="1">
        <v>3</v>
      </c>
      <c r="I5655" s="1">
        <v>5.6</v>
      </c>
      <c r="J5655" s="1">
        <v>16110</v>
      </c>
      <c r="K5655" s="1">
        <v>7</v>
      </c>
      <c r="L5655" s="1">
        <v>396.7</v>
      </c>
      <c r="M5655" s="1">
        <v>22</v>
      </c>
      <c r="N5655" s="1">
        <v>0</v>
      </c>
      <c r="O5655" s="1">
        <v>1</v>
      </c>
      <c r="P5655" s="1">
        <v>0</v>
      </c>
      <c r="Q5655" s="1">
        <v>0</v>
      </c>
      <c r="R5655" s="1">
        <v>63.91</v>
      </c>
      <c r="S5655" s="1">
        <v>66.77</v>
      </c>
      <c r="T5655" s="1">
        <v>23</v>
      </c>
      <c r="U5655" s="3" t="str">
        <f t="shared" si="88"/>
        <v>2017Plan</v>
      </c>
      <c r="V5655" s="2">
        <f>DATE(A5655,INDEX(Map!$H$1:$H$12,MATCH(B5655,Map!$G$1:$G$12,0),0),1)</f>
        <v>44409</v>
      </c>
      <c r="W5655" t="str">
        <f>IF(AND(V5655&gt;=Map!$K$2,V5655&lt;=Map!$L$2),"Base",IF(AND(V5655&gt;=Map!$K$3,V5655&lt;=Map!$L$3),"Fcst","N/A"))</f>
        <v>N/A</v>
      </c>
      <c r="X5655" t="str">
        <f>INDEX(Map!$B$2:$B$86,MATCH(D5655,Map!$A$2:$A$86,0),0)</f>
        <v>Brown 11</v>
      </c>
      <c r="Y5655" s="7">
        <f>IF(INDEX(Map!$C$2:$C$86,MATCH(D5655,Map!$A$2:$A$86,0),0)="","N/A",E5655*INDEX(Map!$C$2:$C$86,MATCH(D5655,Map!$A$2:$A$86,0),0))</f>
        <v>0.4</v>
      </c>
      <c r="Z5655" s="7" t="str">
        <f>IF(INDEX(Map!$D$2:$D$86,MATCH(D5655,Map!$A$2:$A$86,0),0)="","N/A",E5655*INDEX(Map!$D$2:$D$86,MATCH(D5655,Map!$A$2:$A$86,0),0))</f>
        <v>N/A</v>
      </c>
      <c r="AA5655" t="str">
        <f>INDEX(Map!$E$2:$E$86,MATCH(D5655,Map!$A$2:$A$86,0),0)</f>
        <v>SCCT</v>
      </c>
    </row>
    <row r="5656" spans="1:27" x14ac:dyDescent="0.25">
      <c r="A5656" s="1" t="s">
        <v>123</v>
      </c>
      <c r="B5656" s="1" t="s">
        <v>114</v>
      </c>
      <c r="C5656" s="1">
        <v>27</v>
      </c>
      <c r="D5656" s="1" t="s">
        <v>49</v>
      </c>
      <c r="E5656" s="1">
        <v>0.1</v>
      </c>
      <c r="F5656" s="1">
        <v>0</v>
      </c>
      <c r="G5656" s="1">
        <v>0.1</v>
      </c>
      <c r="H5656" s="1">
        <v>4</v>
      </c>
      <c r="I5656" s="1">
        <v>1.8</v>
      </c>
      <c r="J5656" s="1">
        <v>16329</v>
      </c>
      <c r="K5656" s="1">
        <v>4</v>
      </c>
      <c r="L5656" s="1">
        <v>396.7</v>
      </c>
      <c r="M5656" s="1">
        <v>7</v>
      </c>
      <c r="N5656" s="1">
        <v>0</v>
      </c>
      <c r="O5656" s="1">
        <v>0</v>
      </c>
      <c r="P5656" s="1">
        <v>0</v>
      </c>
      <c r="Q5656" s="1">
        <v>0</v>
      </c>
      <c r="R5656" s="1">
        <v>64.78</v>
      </c>
      <c r="S5656" s="1">
        <v>64.78</v>
      </c>
      <c r="T5656" s="1">
        <v>7</v>
      </c>
      <c r="U5656" s="3" t="str">
        <f t="shared" si="88"/>
        <v>2017Plan</v>
      </c>
      <c r="V5656" s="2">
        <f>DATE(A5656,INDEX(Map!$H$1:$H$12,MATCH(B5656,Map!$G$1:$G$12,0),0),1)</f>
        <v>44409</v>
      </c>
      <c r="W5656" t="str">
        <f>IF(AND(V5656&gt;=Map!$K$2,V5656&lt;=Map!$L$2),"Base",IF(AND(V5656&gt;=Map!$K$3,V5656&lt;=Map!$L$3),"Fcst","N/A"))</f>
        <v>N/A</v>
      </c>
      <c r="X5656" t="str">
        <f>INDEX(Map!$B$2:$B$86,MATCH(D5656,Map!$A$2:$A$86,0),0)</f>
        <v>Brown 11</v>
      </c>
      <c r="Y5656" s="7">
        <f>IF(INDEX(Map!$C$2:$C$86,MATCH(D5656,Map!$A$2:$A$86,0),0)="","N/A",E5656*INDEX(Map!$C$2:$C$86,MATCH(D5656,Map!$A$2:$A$86,0),0))</f>
        <v>0.1</v>
      </c>
      <c r="Z5656" s="7" t="str">
        <f>IF(INDEX(Map!$D$2:$D$86,MATCH(D5656,Map!$A$2:$A$86,0),0)="","N/A",E5656*INDEX(Map!$D$2:$D$86,MATCH(D5656,Map!$A$2:$A$86,0),0))</f>
        <v>N/A</v>
      </c>
      <c r="AA5656" t="str">
        <f>INDEX(Map!$E$2:$E$86,MATCH(D5656,Map!$A$2:$A$86,0),0)</f>
        <v>SCCT</v>
      </c>
    </row>
    <row r="5657" spans="1:27" x14ac:dyDescent="0.25">
      <c r="A5657" s="1" t="s">
        <v>123</v>
      </c>
      <c r="B5657" s="1" t="s">
        <v>114</v>
      </c>
      <c r="C5657" s="1">
        <v>28</v>
      </c>
      <c r="D5657" s="1" t="s">
        <v>50</v>
      </c>
      <c r="E5657" s="1">
        <v>19.8</v>
      </c>
      <c r="F5657" s="1">
        <v>0</v>
      </c>
      <c r="G5657" s="1">
        <v>18.100000000000001</v>
      </c>
      <c r="H5657" s="1">
        <v>20</v>
      </c>
      <c r="I5657" s="1">
        <v>220.4</v>
      </c>
      <c r="J5657" s="1">
        <v>11151</v>
      </c>
      <c r="K5657" s="1">
        <v>158</v>
      </c>
      <c r="L5657" s="1">
        <v>396.7</v>
      </c>
      <c r="M5657" s="1">
        <v>874</v>
      </c>
      <c r="N5657" s="1">
        <v>1</v>
      </c>
      <c r="O5657" s="1">
        <v>4</v>
      </c>
      <c r="P5657" s="1">
        <v>0</v>
      </c>
      <c r="Q5657" s="1">
        <v>0</v>
      </c>
      <c r="R5657" s="1">
        <v>44.24</v>
      </c>
      <c r="S5657" s="1">
        <v>44.42</v>
      </c>
      <c r="T5657" s="1">
        <v>878</v>
      </c>
      <c r="U5657" s="3" t="str">
        <f t="shared" si="88"/>
        <v>2017Plan</v>
      </c>
      <c r="V5657" s="2">
        <f>DATE(A5657,INDEX(Map!$H$1:$H$12,MATCH(B5657,Map!$G$1:$G$12,0),0),1)</f>
        <v>44409</v>
      </c>
      <c r="W5657" t="str">
        <f>IF(AND(V5657&gt;=Map!$K$2,V5657&lt;=Map!$L$2),"Base",IF(AND(V5657&gt;=Map!$K$3,V5657&lt;=Map!$L$3),"Fcst","N/A"))</f>
        <v>N/A</v>
      </c>
      <c r="X5657" t="str">
        <f>INDEX(Map!$B$2:$B$86,MATCH(D5657,Map!$A$2:$A$86,0),0)</f>
        <v>Paddys Run 13</v>
      </c>
      <c r="Y5657" s="7">
        <f>IF(INDEX(Map!$C$2:$C$86,MATCH(D5657,Map!$A$2:$A$86,0),0)="","N/A",E5657*INDEX(Map!$C$2:$C$86,MATCH(D5657,Map!$A$2:$A$86,0),0))</f>
        <v>9.3059999999999992</v>
      </c>
      <c r="Z5657" s="7">
        <f>IF(INDEX(Map!$D$2:$D$86,MATCH(D5657,Map!$A$2:$A$86,0),0)="","N/A",E5657*INDEX(Map!$D$2:$D$86,MATCH(D5657,Map!$A$2:$A$86,0),0))</f>
        <v>10.494000000000002</v>
      </c>
      <c r="AA5657" t="str">
        <f>INDEX(Map!$E$2:$E$86,MATCH(D5657,Map!$A$2:$A$86,0),0)</f>
        <v>SCCT</v>
      </c>
    </row>
    <row r="5658" spans="1:27" x14ac:dyDescent="0.25">
      <c r="A5658" s="1" t="s">
        <v>123</v>
      </c>
      <c r="B5658" s="1" t="s">
        <v>114</v>
      </c>
      <c r="C5658" s="1">
        <v>29</v>
      </c>
      <c r="D5658" s="1" t="s">
        <v>51</v>
      </c>
      <c r="E5658" s="1">
        <v>28.3</v>
      </c>
      <c r="F5658" s="1">
        <v>0</v>
      </c>
      <c r="G5658" s="1">
        <v>23.9</v>
      </c>
      <c r="H5658" s="1">
        <v>26</v>
      </c>
      <c r="I5658" s="1">
        <v>336.7</v>
      </c>
      <c r="J5658" s="1">
        <v>11915</v>
      </c>
      <c r="K5658" s="1">
        <v>256</v>
      </c>
      <c r="L5658" s="1">
        <v>396.7</v>
      </c>
      <c r="M5658" s="1">
        <v>1336</v>
      </c>
      <c r="N5658" s="1">
        <v>1</v>
      </c>
      <c r="O5658" s="1">
        <v>5</v>
      </c>
      <c r="P5658" s="1">
        <v>0</v>
      </c>
      <c r="Q5658" s="1">
        <v>0</v>
      </c>
      <c r="R5658" s="1">
        <v>47.27</v>
      </c>
      <c r="S5658" s="1">
        <v>47.43</v>
      </c>
      <c r="T5658" s="1">
        <v>1340</v>
      </c>
      <c r="U5658" s="3" t="str">
        <f t="shared" si="88"/>
        <v>2017Plan</v>
      </c>
      <c r="V5658" s="2">
        <f>DATE(A5658,INDEX(Map!$H$1:$H$12,MATCH(B5658,Map!$G$1:$G$12,0),0),1)</f>
        <v>44409</v>
      </c>
      <c r="W5658" t="str">
        <f>IF(AND(V5658&gt;=Map!$K$2,V5658&lt;=Map!$L$2),"Base",IF(AND(V5658&gt;=Map!$K$3,V5658&lt;=Map!$L$3),"Fcst","N/A"))</f>
        <v>N/A</v>
      </c>
      <c r="X5658" t="str">
        <f>INDEX(Map!$B$2:$B$86,MATCH(D5658,Map!$A$2:$A$86,0),0)</f>
        <v>Trimble Co 05</v>
      </c>
      <c r="Y5658" s="7">
        <f>IF(INDEX(Map!$C$2:$C$86,MATCH(D5658,Map!$A$2:$A$86,0),0)="","N/A",E5658*INDEX(Map!$C$2:$C$86,MATCH(D5658,Map!$A$2:$A$86,0),0))</f>
        <v>20.093</v>
      </c>
      <c r="Z5658" s="7">
        <f>IF(INDEX(Map!$D$2:$D$86,MATCH(D5658,Map!$A$2:$A$86,0),0)="","N/A",E5658*INDEX(Map!$D$2:$D$86,MATCH(D5658,Map!$A$2:$A$86,0),0))</f>
        <v>8.206999999999999</v>
      </c>
      <c r="AA5658" t="str">
        <f>INDEX(Map!$E$2:$E$86,MATCH(D5658,Map!$A$2:$A$86,0),0)</f>
        <v>SCCT</v>
      </c>
    </row>
    <row r="5659" spans="1:27" x14ac:dyDescent="0.25">
      <c r="A5659" s="1" t="s">
        <v>123</v>
      </c>
      <c r="B5659" s="1" t="s">
        <v>114</v>
      </c>
      <c r="C5659" s="1">
        <v>30</v>
      </c>
      <c r="D5659" s="1" t="s">
        <v>52</v>
      </c>
      <c r="E5659" s="1">
        <v>26.2</v>
      </c>
      <c r="F5659" s="1">
        <v>0</v>
      </c>
      <c r="G5659" s="1">
        <v>22.2</v>
      </c>
      <c r="H5659" s="1">
        <v>23</v>
      </c>
      <c r="I5659" s="1">
        <v>309.60000000000002</v>
      </c>
      <c r="J5659" s="1">
        <v>11795</v>
      </c>
      <c r="K5659" s="1">
        <v>232</v>
      </c>
      <c r="L5659" s="1">
        <v>396.7</v>
      </c>
      <c r="M5659" s="1">
        <v>1228</v>
      </c>
      <c r="N5659" s="1">
        <v>1</v>
      </c>
      <c r="O5659" s="1">
        <v>4</v>
      </c>
      <c r="P5659" s="1">
        <v>0</v>
      </c>
      <c r="Q5659" s="1">
        <v>0</v>
      </c>
      <c r="R5659" s="1">
        <v>46.79</v>
      </c>
      <c r="S5659" s="1">
        <v>46.95</v>
      </c>
      <c r="T5659" s="1">
        <v>1232</v>
      </c>
      <c r="U5659" s="3" t="str">
        <f t="shared" si="88"/>
        <v>2017Plan</v>
      </c>
      <c r="V5659" s="2">
        <f>DATE(A5659,INDEX(Map!$H$1:$H$12,MATCH(B5659,Map!$G$1:$G$12,0),0),1)</f>
        <v>44409</v>
      </c>
      <c r="W5659" t="str">
        <f>IF(AND(V5659&gt;=Map!$K$2,V5659&lt;=Map!$L$2),"Base",IF(AND(V5659&gt;=Map!$K$3,V5659&lt;=Map!$L$3),"Fcst","N/A"))</f>
        <v>N/A</v>
      </c>
      <c r="X5659" t="str">
        <f>INDEX(Map!$B$2:$B$86,MATCH(D5659,Map!$A$2:$A$86,0),0)</f>
        <v>Trimble Co 06</v>
      </c>
      <c r="Y5659" s="7">
        <f>IF(INDEX(Map!$C$2:$C$86,MATCH(D5659,Map!$A$2:$A$86,0),0)="","N/A",E5659*INDEX(Map!$C$2:$C$86,MATCH(D5659,Map!$A$2:$A$86,0),0))</f>
        <v>18.602</v>
      </c>
      <c r="Z5659" s="7">
        <f>IF(INDEX(Map!$D$2:$D$86,MATCH(D5659,Map!$A$2:$A$86,0),0)="","N/A",E5659*INDEX(Map!$D$2:$D$86,MATCH(D5659,Map!$A$2:$A$86,0),0))</f>
        <v>7.597999999999999</v>
      </c>
      <c r="AA5659" t="str">
        <f>INDEX(Map!$E$2:$E$86,MATCH(D5659,Map!$A$2:$A$86,0),0)</f>
        <v>SCCT</v>
      </c>
    </row>
    <row r="5660" spans="1:27" x14ac:dyDescent="0.25">
      <c r="A5660" s="1" t="s">
        <v>123</v>
      </c>
      <c r="B5660" s="1" t="s">
        <v>114</v>
      </c>
      <c r="C5660" s="1">
        <v>31</v>
      </c>
      <c r="D5660" s="1" t="s">
        <v>53</v>
      </c>
      <c r="E5660" s="1">
        <v>21.1</v>
      </c>
      <c r="F5660" s="1">
        <v>0</v>
      </c>
      <c r="G5660" s="1">
        <v>17.899999999999999</v>
      </c>
      <c r="H5660" s="1">
        <v>23</v>
      </c>
      <c r="I5660" s="1">
        <v>246.9</v>
      </c>
      <c r="J5660" s="1">
        <v>11678</v>
      </c>
      <c r="K5660" s="1">
        <v>182</v>
      </c>
      <c r="L5660" s="1">
        <v>396.7</v>
      </c>
      <c r="M5660" s="1">
        <v>979</v>
      </c>
      <c r="N5660" s="1">
        <v>1</v>
      </c>
      <c r="O5660" s="1">
        <v>4</v>
      </c>
      <c r="P5660" s="1">
        <v>0</v>
      </c>
      <c r="Q5660" s="1">
        <v>0</v>
      </c>
      <c r="R5660" s="1">
        <v>46.33</v>
      </c>
      <c r="S5660" s="1">
        <v>46.52</v>
      </c>
      <c r="T5660" s="1">
        <v>983</v>
      </c>
      <c r="U5660" s="3" t="str">
        <f t="shared" si="88"/>
        <v>2017Plan</v>
      </c>
      <c r="V5660" s="2">
        <f>DATE(A5660,INDEX(Map!$H$1:$H$12,MATCH(B5660,Map!$G$1:$G$12,0),0),1)</f>
        <v>44409</v>
      </c>
      <c r="W5660" t="str">
        <f>IF(AND(V5660&gt;=Map!$K$2,V5660&lt;=Map!$L$2),"Base",IF(AND(V5660&gt;=Map!$K$3,V5660&lt;=Map!$L$3),"Fcst","N/A"))</f>
        <v>N/A</v>
      </c>
      <c r="X5660" t="str">
        <f>INDEX(Map!$B$2:$B$86,MATCH(D5660,Map!$A$2:$A$86,0),0)</f>
        <v>Trimble Co 07</v>
      </c>
      <c r="Y5660" s="7">
        <f>IF(INDEX(Map!$C$2:$C$86,MATCH(D5660,Map!$A$2:$A$86,0),0)="","N/A",E5660*INDEX(Map!$C$2:$C$86,MATCH(D5660,Map!$A$2:$A$86,0),0))</f>
        <v>13.293000000000001</v>
      </c>
      <c r="Z5660" s="7">
        <f>IF(INDEX(Map!$D$2:$D$86,MATCH(D5660,Map!$A$2:$A$86,0),0)="","N/A",E5660*INDEX(Map!$D$2:$D$86,MATCH(D5660,Map!$A$2:$A$86,0),0))</f>
        <v>7.8070000000000004</v>
      </c>
      <c r="AA5660" t="str">
        <f>INDEX(Map!$E$2:$E$86,MATCH(D5660,Map!$A$2:$A$86,0),0)</f>
        <v>SCCT</v>
      </c>
    </row>
    <row r="5661" spans="1:27" x14ac:dyDescent="0.25">
      <c r="A5661" s="1" t="s">
        <v>123</v>
      </c>
      <c r="B5661" s="1" t="s">
        <v>114</v>
      </c>
      <c r="C5661" s="1">
        <v>32</v>
      </c>
      <c r="D5661" s="1" t="s">
        <v>54</v>
      </c>
      <c r="E5661" s="1">
        <v>6.7</v>
      </c>
      <c r="F5661" s="1">
        <v>0</v>
      </c>
      <c r="G5661" s="1">
        <v>5.7</v>
      </c>
      <c r="H5661" s="1">
        <v>9</v>
      </c>
      <c r="I5661" s="1">
        <v>76.8</v>
      </c>
      <c r="J5661" s="1">
        <v>11408</v>
      </c>
      <c r="K5661" s="1">
        <v>54</v>
      </c>
      <c r="L5661" s="1">
        <v>396.7</v>
      </c>
      <c r="M5661" s="1">
        <v>305</v>
      </c>
      <c r="N5661" s="1">
        <v>0</v>
      </c>
      <c r="O5661" s="1">
        <v>2</v>
      </c>
      <c r="P5661" s="1">
        <v>0</v>
      </c>
      <c r="Q5661" s="1">
        <v>0</v>
      </c>
      <c r="R5661" s="1">
        <v>45.26</v>
      </c>
      <c r="S5661" s="1">
        <v>45.49</v>
      </c>
      <c r="T5661" s="1">
        <v>306</v>
      </c>
      <c r="U5661" s="3" t="str">
        <f t="shared" si="88"/>
        <v>2017Plan</v>
      </c>
      <c r="V5661" s="2">
        <f>DATE(A5661,INDEX(Map!$H$1:$H$12,MATCH(B5661,Map!$G$1:$G$12,0),0),1)</f>
        <v>44409</v>
      </c>
      <c r="W5661" t="str">
        <f>IF(AND(V5661&gt;=Map!$K$2,V5661&lt;=Map!$L$2),"Base",IF(AND(V5661&gt;=Map!$K$3,V5661&lt;=Map!$L$3),"Fcst","N/A"))</f>
        <v>N/A</v>
      </c>
      <c r="X5661" t="str">
        <f>INDEX(Map!$B$2:$B$86,MATCH(D5661,Map!$A$2:$A$86,0),0)</f>
        <v>Trimble Co 08</v>
      </c>
      <c r="Y5661" s="7">
        <f>IF(INDEX(Map!$C$2:$C$86,MATCH(D5661,Map!$A$2:$A$86,0),0)="","N/A",E5661*INDEX(Map!$C$2:$C$86,MATCH(D5661,Map!$A$2:$A$86,0),0))</f>
        <v>4.2210000000000001</v>
      </c>
      <c r="Z5661" s="7">
        <f>IF(INDEX(Map!$D$2:$D$86,MATCH(D5661,Map!$A$2:$A$86,0),0)="","N/A",E5661*INDEX(Map!$D$2:$D$86,MATCH(D5661,Map!$A$2:$A$86,0),0))</f>
        <v>2.4790000000000001</v>
      </c>
      <c r="AA5661" t="str">
        <f>INDEX(Map!$E$2:$E$86,MATCH(D5661,Map!$A$2:$A$86,0),0)</f>
        <v>SCCT</v>
      </c>
    </row>
    <row r="5662" spans="1:27" x14ac:dyDescent="0.25">
      <c r="A5662" s="1" t="s">
        <v>123</v>
      </c>
      <c r="B5662" s="1" t="s">
        <v>114</v>
      </c>
      <c r="C5662" s="1">
        <v>33</v>
      </c>
      <c r="D5662" s="1" t="s">
        <v>55</v>
      </c>
      <c r="E5662" s="1">
        <v>15.5</v>
      </c>
      <c r="F5662" s="1">
        <v>0</v>
      </c>
      <c r="G5662" s="1">
        <v>13.1</v>
      </c>
      <c r="H5662" s="1">
        <v>18</v>
      </c>
      <c r="I5662" s="1">
        <v>180.5</v>
      </c>
      <c r="J5662" s="1">
        <v>11622</v>
      </c>
      <c r="K5662" s="1">
        <v>132</v>
      </c>
      <c r="L5662" s="1">
        <v>396.7</v>
      </c>
      <c r="M5662" s="1">
        <v>716</v>
      </c>
      <c r="N5662" s="1">
        <v>1</v>
      </c>
      <c r="O5662" s="1">
        <v>3</v>
      </c>
      <c r="P5662" s="1">
        <v>0</v>
      </c>
      <c r="Q5662" s="1">
        <v>0</v>
      </c>
      <c r="R5662" s="1">
        <v>46.1</v>
      </c>
      <c r="S5662" s="1">
        <v>46.31</v>
      </c>
      <c r="T5662" s="1">
        <v>719</v>
      </c>
      <c r="U5662" s="3" t="str">
        <f t="shared" si="88"/>
        <v>2017Plan</v>
      </c>
      <c r="V5662" s="2">
        <f>DATE(A5662,INDEX(Map!$H$1:$H$12,MATCH(B5662,Map!$G$1:$G$12,0),0),1)</f>
        <v>44409</v>
      </c>
      <c r="W5662" t="str">
        <f>IF(AND(V5662&gt;=Map!$K$2,V5662&lt;=Map!$L$2),"Base",IF(AND(V5662&gt;=Map!$K$3,V5662&lt;=Map!$L$3),"Fcst","N/A"))</f>
        <v>N/A</v>
      </c>
      <c r="X5662" t="str">
        <f>INDEX(Map!$B$2:$B$86,MATCH(D5662,Map!$A$2:$A$86,0),0)</f>
        <v>Trimble Co 09</v>
      </c>
      <c r="Y5662" s="7">
        <f>IF(INDEX(Map!$C$2:$C$86,MATCH(D5662,Map!$A$2:$A$86,0),0)="","N/A",E5662*INDEX(Map!$C$2:$C$86,MATCH(D5662,Map!$A$2:$A$86,0),0))</f>
        <v>9.7650000000000006</v>
      </c>
      <c r="Z5662" s="7">
        <f>IF(INDEX(Map!$D$2:$D$86,MATCH(D5662,Map!$A$2:$A$86,0),0)="","N/A",E5662*INDEX(Map!$D$2:$D$86,MATCH(D5662,Map!$A$2:$A$86,0),0))</f>
        <v>5.7350000000000003</v>
      </c>
      <c r="AA5662" t="str">
        <f>INDEX(Map!$E$2:$E$86,MATCH(D5662,Map!$A$2:$A$86,0),0)</f>
        <v>SCCT</v>
      </c>
    </row>
    <row r="5663" spans="1:27" x14ac:dyDescent="0.25">
      <c r="A5663" s="1" t="s">
        <v>123</v>
      </c>
      <c r="B5663" s="1" t="s">
        <v>114</v>
      </c>
      <c r="C5663" s="1">
        <v>34</v>
      </c>
      <c r="D5663" s="1" t="s">
        <v>56</v>
      </c>
      <c r="E5663" s="1">
        <v>4.0999999999999996</v>
      </c>
      <c r="F5663" s="1">
        <v>0</v>
      </c>
      <c r="G5663" s="1">
        <v>3.5</v>
      </c>
      <c r="H5663" s="1">
        <v>7</v>
      </c>
      <c r="I5663" s="1">
        <v>46.8</v>
      </c>
      <c r="J5663" s="1">
        <v>11278</v>
      </c>
      <c r="K5663" s="1">
        <v>32</v>
      </c>
      <c r="L5663" s="1">
        <v>396.7</v>
      </c>
      <c r="M5663" s="1">
        <v>185</v>
      </c>
      <c r="N5663" s="1">
        <v>0</v>
      </c>
      <c r="O5663" s="1">
        <v>1</v>
      </c>
      <c r="P5663" s="1">
        <v>0</v>
      </c>
      <c r="Q5663" s="1">
        <v>0</v>
      </c>
      <c r="R5663" s="1">
        <v>44.74</v>
      </c>
      <c r="S5663" s="1">
        <v>45.04</v>
      </c>
      <c r="T5663" s="1">
        <v>187</v>
      </c>
      <c r="U5663" s="3" t="str">
        <f t="shared" si="88"/>
        <v>2017Plan</v>
      </c>
      <c r="V5663" s="2">
        <f>DATE(A5663,INDEX(Map!$H$1:$H$12,MATCH(B5663,Map!$G$1:$G$12,0),0),1)</f>
        <v>44409</v>
      </c>
      <c r="W5663" t="str">
        <f>IF(AND(V5663&gt;=Map!$K$2,V5663&lt;=Map!$L$2),"Base",IF(AND(V5663&gt;=Map!$K$3,V5663&lt;=Map!$L$3),"Fcst","N/A"))</f>
        <v>N/A</v>
      </c>
      <c r="X5663" t="str">
        <f>INDEX(Map!$B$2:$B$86,MATCH(D5663,Map!$A$2:$A$86,0),0)</f>
        <v>Trimble Co 10</v>
      </c>
      <c r="Y5663" s="7">
        <f>IF(INDEX(Map!$C$2:$C$86,MATCH(D5663,Map!$A$2:$A$86,0),0)="","N/A",E5663*INDEX(Map!$C$2:$C$86,MATCH(D5663,Map!$A$2:$A$86,0),0))</f>
        <v>2.5829999999999997</v>
      </c>
      <c r="Z5663" s="7">
        <f>IF(INDEX(Map!$D$2:$D$86,MATCH(D5663,Map!$A$2:$A$86,0),0)="","N/A",E5663*INDEX(Map!$D$2:$D$86,MATCH(D5663,Map!$A$2:$A$86,0),0))</f>
        <v>1.5169999999999999</v>
      </c>
      <c r="AA5663" t="str">
        <f>INDEX(Map!$E$2:$E$86,MATCH(D5663,Map!$A$2:$A$86,0),0)</f>
        <v>SCCT</v>
      </c>
    </row>
    <row r="5664" spans="1:27" x14ac:dyDescent="0.25">
      <c r="A5664" s="1" t="s">
        <v>123</v>
      </c>
      <c r="B5664" s="1" t="s">
        <v>114</v>
      </c>
      <c r="C5664" s="1">
        <v>35</v>
      </c>
      <c r="D5664" s="1" t="s">
        <v>57</v>
      </c>
      <c r="E5664" s="1">
        <v>0.1</v>
      </c>
      <c r="F5664" s="1">
        <v>0</v>
      </c>
      <c r="G5664" s="1">
        <v>0.5</v>
      </c>
      <c r="H5664" s="1">
        <v>1</v>
      </c>
      <c r="I5664" s="1">
        <v>0.9</v>
      </c>
      <c r="J5664" s="1">
        <v>16117</v>
      </c>
      <c r="K5664" s="1">
        <v>4</v>
      </c>
      <c r="L5664" s="1">
        <v>394.6</v>
      </c>
      <c r="M5664" s="1">
        <v>4</v>
      </c>
      <c r="N5664" s="1">
        <v>0</v>
      </c>
      <c r="O5664" s="1">
        <v>0</v>
      </c>
      <c r="P5664" s="1">
        <v>0</v>
      </c>
      <c r="Q5664" s="1">
        <v>0</v>
      </c>
      <c r="R5664" s="1">
        <v>63.59</v>
      </c>
      <c r="S5664" s="1">
        <v>63.59</v>
      </c>
      <c r="T5664" s="1">
        <v>4</v>
      </c>
      <c r="U5664" s="3" t="str">
        <f t="shared" si="88"/>
        <v>2017Plan</v>
      </c>
      <c r="V5664" s="2">
        <f>DATE(A5664,INDEX(Map!$H$1:$H$12,MATCH(B5664,Map!$G$1:$G$12,0),0),1)</f>
        <v>44409</v>
      </c>
      <c r="W5664" t="str">
        <f>IF(AND(V5664&gt;=Map!$K$2,V5664&lt;=Map!$L$2),"Base",IF(AND(V5664&gt;=Map!$K$3,V5664&lt;=Map!$L$3),"Fcst","N/A"))</f>
        <v>N/A</v>
      </c>
      <c r="X5664" t="str">
        <f>INDEX(Map!$B$2:$B$86,MATCH(D5664,Map!$A$2:$A$86,0),0)</f>
        <v>Cane Run 11</v>
      </c>
      <c r="Y5664" s="7" t="str">
        <f>IF(INDEX(Map!$C$2:$C$86,MATCH(D5664,Map!$A$2:$A$86,0),0)="","N/A",E5664*INDEX(Map!$C$2:$C$86,MATCH(D5664,Map!$A$2:$A$86,0),0))</f>
        <v>N/A</v>
      </c>
      <c r="Z5664" s="7">
        <f>IF(INDEX(Map!$D$2:$D$86,MATCH(D5664,Map!$A$2:$A$86,0),0)="","N/A",E5664*INDEX(Map!$D$2:$D$86,MATCH(D5664,Map!$A$2:$A$86,0),0))</f>
        <v>0.1</v>
      </c>
      <c r="AA5664" t="str">
        <f>INDEX(Map!$E$2:$E$86,MATCH(D5664,Map!$A$2:$A$86,0),0)</f>
        <v>SCCT</v>
      </c>
    </row>
    <row r="5665" spans="1:27" x14ac:dyDescent="0.25">
      <c r="A5665" s="1" t="s">
        <v>123</v>
      </c>
      <c r="B5665" s="1" t="s">
        <v>114</v>
      </c>
      <c r="C5665" s="1">
        <v>36</v>
      </c>
      <c r="D5665" s="1" t="s">
        <v>58</v>
      </c>
      <c r="E5665" s="1">
        <v>0.1</v>
      </c>
      <c r="F5665" s="1">
        <v>0</v>
      </c>
      <c r="G5665" s="1">
        <v>0.4</v>
      </c>
      <c r="H5665" s="1">
        <v>2</v>
      </c>
      <c r="I5665" s="1">
        <v>1.3</v>
      </c>
      <c r="J5665" s="1">
        <v>18000</v>
      </c>
      <c r="K5665" s="1">
        <v>6</v>
      </c>
      <c r="L5665" s="1">
        <v>986.7</v>
      </c>
      <c r="M5665" s="1">
        <v>13</v>
      </c>
      <c r="N5665" s="1">
        <v>0</v>
      </c>
      <c r="O5665" s="1">
        <v>6</v>
      </c>
      <c r="P5665" s="1">
        <v>0</v>
      </c>
      <c r="Q5665" s="1">
        <v>0</v>
      </c>
      <c r="R5665" s="1">
        <v>177.61</v>
      </c>
      <c r="S5665" s="1">
        <v>256.02999999999997</v>
      </c>
      <c r="T5665" s="1">
        <v>18</v>
      </c>
      <c r="U5665" s="3" t="str">
        <f t="shared" si="88"/>
        <v>2017Plan</v>
      </c>
      <c r="V5665" s="2">
        <f>DATE(A5665,INDEX(Map!$H$1:$H$12,MATCH(B5665,Map!$G$1:$G$12,0),0),1)</f>
        <v>44409</v>
      </c>
      <c r="W5665" t="str">
        <f>IF(AND(V5665&gt;=Map!$K$2,V5665&lt;=Map!$L$2),"Base",IF(AND(V5665&gt;=Map!$K$3,V5665&lt;=Map!$L$3),"Fcst","N/A"))</f>
        <v>N/A</v>
      </c>
      <c r="X5665" t="str">
        <f>INDEX(Map!$B$2:$B$86,MATCH(D5665,Map!$A$2:$A$86,0),0)</f>
        <v>Haefling</v>
      </c>
      <c r="Y5665" s="7">
        <f>IF(INDEX(Map!$C$2:$C$86,MATCH(D5665,Map!$A$2:$A$86,0),0)="","N/A",E5665*INDEX(Map!$C$2:$C$86,MATCH(D5665,Map!$A$2:$A$86,0),0))</f>
        <v>0.1</v>
      </c>
      <c r="Z5665" s="7" t="str">
        <f>IF(INDEX(Map!$D$2:$D$86,MATCH(D5665,Map!$A$2:$A$86,0),0)="","N/A",E5665*INDEX(Map!$D$2:$D$86,MATCH(D5665,Map!$A$2:$A$86,0),0))</f>
        <v>N/A</v>
      </c>
      <c r="AA5665" t="str">
        <f>INDEX(Map!$E$2:$E$86,MATCH(D5665,Map!$A$2:$A$86,0),0)</f>
        <v>SCCT</v>
      </c>
    </row>
    <row r="5666" spans="1:27" x14ac:dyDescent="0.25">
      <c r="A5666" s="1" t="s">
        <v>123</v>
      </c>
      <c r="B5666" s="1" t="s">
        <v>114</v>
      </c>
      <c r="C5666" s="1">
        <v>37</v>
      </c>
      <c r="D5666" s="1" t="s">
        <v>59</v>
      </c>
      <c r="E5666" s="1">
        <v>0.1</v>
      </c>
      <c r="F5666" s="1">
        <v>0</v>
      </c>
      <c r="G5666" s="1">
        <v>0.7</v>
      </c>
      <c r="H5666" s="1">
        <v>2</v>
      </c>
      <c r="I5666" s="1">
        <v>0.9</v>
      </c>
      <c r="J5666" s="1">
        <v>15479</v>
      </c>
      <c r="K5666" s="1">
        <v>5</v>
      </c>
      <c r="L5666" s="1">
        <v>396.7</v>
      </c>
      <c r="M5666" s="1">
        <v>4</v>
      </c>
      <c r="N5666" s="1">
        <v>0</v>
      </c>
      <c r="O5666" s="1">
        <v>0</v>
      </c>
      <c r="P5666" s="1">
        <v>0</v>
      </c>
      <c r="Q5666" s="1">
        <v>0</v>
      </c>
      <c r="R5666" s="1">
        <v>61.41</v>
      </c>
      <c r="S5666" s="1">
        <v>61.41</v>
      </c>
      <c r="T5666" s="1">
        <v>4</v>
      </c>
      <c r="U5666" s="3" t="str">
        <f t="shared" si="88"/>
        <v>2017Plan</v>
      </c>
      <c r="V5666" s="2">
        <f>DATE(A5666,INDEX(Map!$H$1:$H$12,MATCH(B5666,Map!$G$1:$G$12,0),0),1)</f>
        <v>44409</v>
      </c>
      <c r="W5666" t="str">
        <f>IF(AND(V5666&gt;=Map!$K$2,V5666&lt;=Map!$L$2),"Base",IF(AND(V5666&gt;=Map!$K$3,V5666&lt;=Map!$L$3),"Fcst","N/A"))</f>
        <v>N/A</v>
      </c>
      <c r="X5666" t="str">
        <f>INDEX(Map!$B$2:$B$86,MATCH(D5666,Map!$A$2:$A$86,0),0)</f>
        <v>Paddys Run 11</v>
      </c>
      <c r="Y5666" s="7" t="str">
        <f>IF(INDEX(Map!$C$2:$C$86,MATCH(D5666,Map!$A$2:$A$86,0),0)="","N/A",E5666*INDEX(Map!$C$2:$C$86,MATCH(D5666,Map!$A$2:$A$86,0),0))</f>
        <v>N/A</v>
      </c>
      <c r="Z5666" s="7">
        <f>IF(INDEX(Map!$D$2:$D$86,MATCH(D5666,Map!$A$2:$A$86,0),0)="","N/A",E5666*INDEX(Map!$D$2:$D$86,MATCH(D5666,Map!$A$2:$A$86,0),0))</f>
        <v>0.1</v>
      </c>
      <c r="AA5666" t="str">
        <f>INDEX(Map!$E$2:$E$86,MATCH(D5666,Map!$A$2:$A$86,0),0)</f>
        <v>SCCT</v>
      </c>
    </row>
    <row r="5667" spans="1:27" x14ac:dyDescent="0.25">
      <c r="A5667" s="1" t="s">
        <v>123</v>
      </c>
      <c r="B5667" s="1" t="s">
        <v>114</v>
      </c>
      <c r="C5667" s="1">
        <v>38</v>
      </c>
      <c r="D5667" s="1" t="s">
        <v>60</v>
      </c>
      <c r="E5667" s="1">
        <v>0.1</v>
      </c>
      <c r="F5667" s="1">
        <v>0</v>
      </c>
      <c r="G5667" s="1">
        <v>0.5</v>
      </c>
      <c r="H5667" s="1">
        <v>1</v>
      </c>
      <c r="I5667" s="1">
        <v>1.6</v>
      </c>
      <c r="J5667" s="1">
        <v>17005</v>
      </c>
      <c r="K5667" s="1">
        <v>4</v>
      </c>
      <c r="L5667" s="1">
        <v>396.7</v>
      </c>
      <c r="M5667" s="1">
        <v>6</v>
      </c>
      <c r="N5667" s="1">
        <v>0</v>
      </c>
      <c r="O5667" s="1">
        <v>0</v>
      </c>
      <c r="P5667" s="1">
        <v>0</v>
      </c>
      <c r="Q5667" s="1">
        <v>0</v>
      </c>
      <c r="R5667" s="1">
        <v>67.459999999999994</v>
      </c>
      <c r="S5667" s="1">
        <v>67.459999999999994</v>
      </c>
      <c r="T5667" s="1">
        <v>6</v>
      </c>
      <c r="U5667" s="3" t="str">
        <f t="shared" si="88"/>
        <v>2017Plan</v>
      </c>
      <c r="V5667" s="2">
        <f>DATE(A5667,INDEX(Map!$H$1:$H$12,MATCH(B5667,Map!$G$1:$G$12,0),0),1)</f>
        <v>44409</v>
      </c>
      <c r="W5667" t="str">
        <f>IF(AND(V5667&gt;=Map!$K$2,V5667&lt;=Map!$L$2),"Base",IF(AND(V5667&gt;=Map!$K$3,V5667&lt;=Map!$L$3),"Fcst","N/A"))</f>
        <v>N/A</v>
      </c>
      <c r="X5667" t="str">
        <f>INDEX(Map!$B$2:$B$86,MATCH(D5667,Map!$A$2:$A$86,0),0)</f>
        <v>Paddys Run 12</v>
      </c>
      <c r="Y5667" s="7" t="str">
        <f>IF(INDEX(Map!$C$2:$C$86,MATCH(D5667,Map!$A$2:$A$86,0),0)="","N/A",E5667*INDEX(Map!$C$2:$C$86,MATCH(D5667,Map!$A$2:$A$86,0),0))</f>
        <v>N/A</v>
      </c>
      <c r="Z5667" s="7">
        <f>IF(INDEX(Map!$D$2:$D$86,MATCH(D5667,Map!$A$2:$A$86,0),0)="","N/A",E5667*INDEX(Map!$D$2:$D$86,MATCH(D5667,Map!$A$2:$A$86,0),0))</f>
        <v>0.1</v>
      </c>
      <c r="AA5667" t="str">
        <f>INDEX(Map!$E$2:$E$86,MATCH(D5667,Map!$A$2:$A$86,0),0)</f>
        <v>SCCT</v>
      </c>
    </row>
    <row r="5668" spans="1:27" x14ac:dyDescent="0.25">
      <c r="A5668" s="1" t="s">
        <v>123</v>
      </c>
      <c r="B5668" s="1" t="s">
        <v>114</v>
      </c>
      <c r="C5668" s="1">
        <v>39</v>
      </c>
      <c r="D5668" s="1" t="s">
        <v>61</v>
      </c>
      <c r="E5668" s="1">
        <v>0.1</v>
      </c>
      <c r="F5668" s="1">
        <v>0</v>
      </c>
      <c r="G5668" s="1">
        <v>0.5</v>
      </c>
      <c r="H5668" s="1">
        <v>1</v>
      </c>
      <c r="I5668" s="1">
        <v>1</v>
      </c>
      <c r="J5668" s="1">
        <v>18676</v>
      </c>
      <c r="K5668" s="1">
        <v>4</v>
      </c>
      <c r="L5668" s="1">
        <v>399.7</v>
      </c>
      <c r="M5668" s="1">
        <v>4</v>
      </c>
      <c r="N5668" s="1">
        <v>0</v>
      </c>
      <c r="O5668" s="1">
        <v>0</v>
      </c>
      <c r="P5668" s="1">
        <v>0</v>
      </c>
      <c r="Q5668" s="1">
        <v>0</v>
      </c>
      <c r="R5668" s="1">
        <v>74.650000000000006</v>
      </c>
      <c r="S5668" s="1">
        <v>74.650000000000006</v>
      </c>
      <c r="T5668" s="1">
        <v>4</v>
      </c>
      <c r="U5668" s="3" t="str">
        <f t="shared" si="88"/>
        <v>2017Plan</v>
      </c>
      <c r="V5668" s="2">
        <f>DATE(A5668,INDEX(Map!$H$1:$H$12,MATCH(B5668,Map!$G$1:$G$12,0),0),1)</f>
        <v>44409</v>
      </c>
      <c r="W5668" t="str">
        <f>IF(AND(V5668&gt;=Map!$K$2,V5668&lt;=Map!$L$2),"Base",IF(AND(V5668&gt;=Map!$K$3,V5668&lt;=Map!$L$3),"Fcst","N/A"))</f>
        <v>N/A</v>
      </c>
      <c r="X5668" t="str">
        <f>INDEX(Map!$B$2:$B$86,MATCH(D5668,Map!$A$2:$A$86,0),0)</f>
        <v>Zorn 1</v>
      </c>
      <c r="Y5668" s="7" t="str">
        <f>IF(INDEX(Map!$C$2:$C$86,MATCH(D5668,Map!$A$2:$A$86,0),0)="","N/A",E5668*INDEX(Map!$C$2:$C$86,MATCH(D5668,Map!$A$2:$A$86,0),0))</f>
        <v>N/A</v>
      </c>
      <c r="Z5668" s="7">
        <f>IF(INDEX(Map!$D$2:$D$86,MATCH(D5668,Map!$A$2:$A$86,0),0)="","N/A",E5668*INDEX(Map!$D$2:$D$86,MATCH(D5668,Map!$A$2:$A$86,0),0))</f>
        <v>0.1</v>
      </c>
      <c r="AA5668" t="str">
        <f>INDEX(Map!$E$2:$E$86,MATCH(D5668,Map!$A$2:$A$86,0),0)</f>
        <v>SCCT</v>
      </c>
    </row>
    <row r="5669" spans="1:27" x14ac:dyDescent="0.25">
      <c r="A5669" s="1" t="s">
        <v>123</v>
      </c>
      <c r="B5669" s="1" t="s">
        <v>114</v>
      </c>
      <c r="C5669" s="1">
        <v>40</v>
      </c>
      <c r="D5669" s="1" t="s">
        <v>62</v>
      </c>
      <c r="E5669" s="1">
        <v>0.9</v>
      </c>
      <c r="F5669" s="1">
        <v>0</v>
      </c>
      <c r="G5669" s="1">
        <v>3.9</v>
      </c>
      <c r="H5669" s="1">
        <v>8</v>
      </c>
      <c r="I5669" s="1" t="s">
        <v>63</v>
      </c>
      <c r="J5669" s="1" t="s">
        <v>63</v>
      </c>
      <c r="K5669" s="1">
        <v>33</v>
      </c>
      <c r="L5669" s="1">
        <v>0</v>
      </c>
      <c r="M5669" s="1">
        <v>0</v>
      </c>
      <c r="N5669" s="1" t="s">
        <v>63</v>
      </c>
      <c r="O5669" s="1">
        <v>0</v>
      </c>
      <c r="P5669" s="1">
        <v>0</v>
      </c>
      <c r="Q5669" s="1">
        <v>0</v>
      </c>
      <c r="R5669" s="1">
        <v>0</v>
      </c>
      <c r="S5669" s="1">
        <v>0</v>
      </c>
      <c r="T5669" s="1">
        <v>0</v>
      </c>
      <c r="U5669" s="3" t="str">
        <f t="shared" si="88"/>
        <v>2017Plan</v>
      </c>
      <c r="V5669" s="2">
        <f>DATE(A5669,INDEX(Map!$H$1:$H$12,MATCH(B5669,Map!$G$1:$G$12,0),0),1)</f>
        <v>44409</v>
      </c>
      <c r="W5669" t="str">
        <f>IF(AND(V5669&gt;=Map!$K$2,V5669&lt;=Map!$L$2),"Base",IF(AND(V5669&gt;=Map!$K$3,V5669&lt;=Map!$L$3),"Fcst","N/A"))</f>
        <v>N/A</v>
      </c>
      <c r="X5669" t="str">
        <f>INDEX(Map!$B$2:$B$86,MATCH(D5669,Map!$A$2:$A$86,0),0)</f>
        <v>Dix Dam</v>
      </c>
      <c r="Y5669" s="7">
        <f>IF(INDEX(Map!$C$2:$C$86,MATCH(D5669,Map!$A$2:$A$86,0),0)="","N/A",E5669*INDEX(Map!$C$2:$C$86,MATCH(D5669,Map!$A$2:$A$86,0),0))</f>
        <v>0.9</v>
      </c>
      <c r="Z5669" s="7" t="str">
        <f>IF(INDEX(Map!$D$2:$D$86,MATCH(D5669,Map!$A$2:$A$86,0),0)="","N/A",E5669*INDEX(Map!$D$2:$D$86,MATCH(D5669,Map!$A$2:$A$86,0),0))</f>
        <v>N/A</v>
      </c>
      <c r="AA5669" t="str">
        <f>INDEX(Map!$E$2:$E$86,MATCH(D5669,Map!$A$2:$A$86,0),0)</f>
        <v>Hydro</v>
      </c>
    </row>
    <row r="5670" spans="1:27" x14ac:dyDescent="0.25">
      <c r="A5670" s="1" t="s">
        <v>123</v>
      </c>
      <c r="B5670" s="1" t="s">
        <v>114</v>
      </c>
      <c r="C5670" s="1">
        <v>41</v>
      </c>
      <c r="D5670" s="1" t="s">
        <v>64</v>
      </c>
      <c r="E5670" s="1">
        <v>27.4</v>
      </c>
      <c r="F5670" s="1">
        <v>0</v>
      </c>
      <c r="G5670" s="1">
        <v>100</v>
      </c>
      <c r="H5670" s="1">
        <v>0</v>
      </c>
      <c r="I5670" s="1" t="s">
        <v>63</v>
      </c>
      <c r="J5670" s="1" t="s">
        <v>63</v>
      </c>
      <c r="K5670" s="1">
        <v>744</v>
      </c>
      <c r="L5670" s="1">
        <v>0</v>
      </c>
      <c r="M5670" s="1">
        <v>0</v>
      </c>
      <c r="N5670" s="1" t="s">
        <v>63</v>
      </c>
      <c r="O5670" s="1">
        <v>0</v>
      </c>
      <c r="P5670" s="1">
        <v>0</v>
      </c>
      <c r="Q5670" s="1">
        <v>0</v>
      </c>
      <c r="R5670" s="1">
        <v>0</v>
      </c>
      <c r="S5670" s="1">
        <v>0</v>
      </c>
      <c r="T5670" s="1">
        <v>0</v>
      </c>
      <c r="U5670" s="3" t="str">
        <f t="shared" si="88"/>
        <v>2017Plan</v>
      </c>
      <c r="V5670" s="2">
        <f>DATE(A5670,INDEX(Map!$H$1:$H$12,MATCH(B5670,Map!$G$1:$G$12,0),0),1)</f>
        <v>44409</v>
      </c>
      <c r="W5670" t="str">
        <f>IF(AND(V5670&gt;=Map!$K$2,V5670&lt;=Map!$L$2),"Base",IF(AND(V5670&gt;=Map!$K$3,V5670&lt;=Map!$L$3),"Fcst","N/A"))</f>
        <v>N/A</v>
      </c>
      <c r="X5670" t="str">
        <f>INDEX(Map!$B$2:$B$86,MATCH(D5670,Map!$A$2:$A$86,0),0)</f>
        <v>Ohio Falls</v>
      </c>
      <c r="Y5670" s="7" t="str">
        <f>IF(INDEX(Map!$C$2:$C$86,MATCH(D5670,Map!$A$2:$A$86,0),0)="","N/A",E5670*INDEX(Map!$C$2:$C$86,MATCH(D5670,Map!$A$2:$A$86,0),0))</f>
        <v>N/A</v>
      </c>
      <c r="Z5670" s="7">
        <f>IF(INDEX(Map!$D$2:$D$86,MATCH(D5670,Map!$A$2:$A$86,0),0)="","N/A",E5670*INDEX(Map!$D$2:$D$86,MATCH(D5670,Map!$A$2:$A$86,0),0))</f>
        <v>27.4</v>
      </c>
      <c r="AA5670" t="str">
        <f>INDEX(Map!$E$2:$E$86,MATCH(D5670,Map!$A$2:$A$86,0),0)</f>
        <v>Hydro</v>
      </c>
    </row>
    <row r="5671" spans="1:27" x14ac:dyDescent="0.25">
      <c r="A5671" s="1" t="s">
        <v>123</v>
      </c>
      <c r="B5671" s="1" t="s">
        <v>114</v>
      </c>
      <c r="C5671" s="1">
        <v>42</v>
      </c>
      <c r="D5671" s="1" t="s">
        <v>65</v>
      </c>
      <c r="E5671" s="1">
        <v>2.1</v>
      </c>
      <c r="F5671" s="1">
        <v>0</v>
      </c>
      <c r="G5671" s="1">
        <v>100</v>
      </c>
      <c r="H5671" s="1">
        <v>0</v>
      </c>
      <c r="I5671" s="1" t="s">
        <v>63</v>
      </c>
      <c r="J5671" s="1" t="s">
        <v>63</v>
      </c>
      <c r="K5671" s="1">
        <v>744</v>
      </c>
      <c r="L5671" s="1">
        <v>0</v>
      </c>
      <c r="M5671" s="1">
        <v>0</v>
      </c>
      <c r="N5671" s="1" t="s">
        <v>63</v>
      </c>
      <c r="O5671" s="1">
        <v>0</v>
      </c>
      <c r="P5671" s="1">
        <v>0</v>
      </c>
      <c r="Q5671" s="1">
        <v>0</v>
      </c>
      <c r="R5671" s="1">
        <v>0</v>
      </c>
      <c r="S5671" s="1">
        <v>0</v>
      </c>
      <c r="T5671" s="1">
        <v>0</v>
      </c>
      <c r="U5671" s="3" t="str">
        <f t="shared" si="88"/>
        <v>2017Plan</v>
      </c>
      <c r="V5671" s="2">
        <f>DATE(A5671,INDEX(Map!$H$1:$H$12,MATCH(B5671,Map!$G$1:$G$12,0),0),1)</f>
        <v>44409</v>
      </c>
      <c r="W5671" t="str">
        <f>IF(AND(V5671&gt;=Map!$K$2,V5671&lt;=Map!$L$2),"Base",IF(AND(V5671&gt;=Map!$K$3,V5671&lt;=Map!$L$3),"Fcst","N/A"))</f>
        <v>N/A</v>
      </c>
      <c r="X5671" t="str">
        <f>INDEX(Map!$B$2:$B$86,MATCH(D5671,Map!$A$2:$A$86,0),0)</f>
        <v>Brown Solar</v>
      </c>
      <c r="Y5671" s="7">
        <f>IF(INDEX(Map!$C$2:$C$86,MATCH(D5671,Map!$A$2:$A$86,0),0)="","N/A",E5671*INDEX(Map!$C$2:$C$86,MATCH(D5671,Map!$A$2:$A$86,0),0))</f>
        <v>1.2809999999999999</v>
      </c>
      <c r="Z5671" s="7">
        <f>IF(INDEX(Map!$D$2:$D$86,MATCH(D5671,Map!$A$2:$A$86,0),0)="","N/A",E5671*INDEX(Map!$D$2:$D$86,MATCH(D5671,Map!$A$2:$A$86,0),0))</f>
        <v>0.81900000000000006</v>
      </c>
      <c r="AA5671" t="str">
        <f>INDEX(Map!$E$2:$E$86,MATCH(D5671,Map!$A$2:$A$86,0),0)</f>
        <v>Solar</v>
      </c>
    </row>
    <row r="5672" spans="1:27" x14ac:dyDescent="0.25">
      <c r="A5672" s="1" t="s">
        <v>123</v>
      </c>
      <c r="B5672" s="1" t="s">
        <v>114</v>
      </c>
      <c r="C5672" s="1">
        <v>43</v>
      </c>
      <c r="D5672" s="1" t="s">
        <v>66</v>
      </c>
      <c r="E5672" s="1">
        <v>11.5</v>
      </c>
      <c r="F5672" s="1">
        <v>0</v>
      </c>
      <c r="G5672" s="1">
        <v>100</v>
      </c>
      <c r="H5672" s="1">
        <v>0</v>
      </c>
      <c r="I5672" s="1">
        <v>1153.2</v>
      </c>
      <c r="J5672" s="1">
        <v>100000</v>
      </c>
      <c r="K5672" s="1">
        <v>744</v>
      </c>
      <c r="L5672" s="1">
        <v>29.1</v>
      </c>
      <c r="M5672" s="1">
        <v>336</v>
      </c>
      <c r="N5672" s="1">
        <v>0</v>
      </c>
      <c r="O5672" s="1">
        <v>0</v>
      </c>
      <c r="P5672" s="1">
        <v>0</v>
      </c>
      <c r="Q5672" s="1">
        <v>0</v>
      </c>
      <c r="R5672" s="1">
        <v>29.11</v>
      </c>
      <c r="S5672" s="1">
        <v>29.11</v>
      </c>
      <c r="T5672" s="1">
        <v>336</v>
      </c>
      <c r="U5672" s="3" t="str">
        <f t="shared" si="88"/>
        <v>2017Plan</v>
      </c>
      <c r="V5672" s="2">
        <f>DATE(A5672,INDEX(Map!$H$1:$H$12,MATCH(B5672,Map!$G$1:$G$12,0),0),1)</f>
        <v>44409</v>
      </c>
      <c r="W5672" t="str">
        <f>IF(AND(V5672&gt;=Map!$K$2,V5672&lt;=Map!$L$2),"Base",IF(AND(V5672&gt;=Map!$K$3,V5672&lt;=Map!$L$3),"Fcst","N/A"))</f>
        <v>N/A</v>
      </c>
      <c r="X5672" t="str">
        <f>INDEX(Map!$B$2:$B$86,MATCH(D5672,Map!$A$2:$A$86,0),0)</f>
        <v>OVEC</v>
      </c>
      <c r="Y5672" s="7">
        <f>IF(INDEX(Map!$C$2:$C$86,MATCH(D5672,Map!$A$2:$A$86,0),0)="","N/A",E5672*INDEX(Map!$C$2:$C$86,MATCH(D5672,Map!$A$2:$A$86,0),0))</f>
        <v>11.5</v>
      </c>
      <c r="Z5672" s="7" t="str">
        <f>IF(INDEX(Map!$D$2:$D$86,MATCH(D5672,Map!$A$2:$A$86,0),0)="","N/A",E5672*INDEX(Map!$D$2:$D$86,MATCH(D5672,Map!$A$2:$A$86,0),0))</f>
        <v>N/A</v>
      </c>
      <c r="AA5672" t="str">
        <f>INDEX(Map!$E$2:$E$86,MATCH(D5672,Map!$A$2:$A$86,0),0)</f>
        <v>Coal</v>
      </c>
    </row>
    <row r="5673" spans="1:27" x14ac:dyDescent="0.25">
      <c r="A5673" s="1" t="s">
        <v>123</v>
      </c>
      <c r="B5673" s="1" t="s">
        <v>114</v>
      </c>
      <c r="C5673" s="1">
        <v>44</v>
      </c>
      <c r="D5673" s="1" t="s">
        <v>67</v>
      </c>
      <c r="E5673" s="1">
        <v>8.5</v>
      </c>
      <c r="F5673" s="1">
        <v>0</v>
      </c>
      <c r="G5673" s="1">
        <v>36.799999999999997</v>
      </c>
      <c r="H5673" s="1">
        <v>45</v>
      </c>
      <c r="I5673" s="1">
        <v>849.4</v>
      </c>
      <c r="J5673" s="1">
        <v>100000</v>
      </c>
      <c r="K5673" s="1">
        <v>274</v>
      </c>
      <c r="L5673" s="1">
        <v>29.1</v>
      </c>
      <c r="M5673" s="1">
        <v>247</v>
      </c>
      <c r="N5673" s="1">
        <v>0</v>
      </c>
      <c r="O5673" s="1">
        <v>0</v>
      </c>
      <c r="P5673" s="1">
        <v>0</v>
      </c>
      <c r="Q5673" s="1">
        <v>0</v>
      </c>
      <c r="R5673" s="1">
        <v>29.11</v>
      </c>
      <c r="S5673" s="1">
        <v>29.11</v>
      </c>
      <c r="T5673" s="1">
        <v>247</v>
      </c>
      <c r="U5673" s="3" t="str">
        <f t="shared" si="88"/>
        <v>2017Plan</v>
      </c>
      <c r="V5673" s="2">
        <f>DATE(A5673,INDEX(Map!$H$1:$H$12,MATCH(B5673,Map!$G$1:$G$12,0),0),1)</f>
        <v>44409</v>
      </c>
      <c r="W5673" t="str">
        <f>IF(AND(V5673&gt;=Map!$K$2,V5673&lt;=Map!$L$2),"Base",IF(AND(V5673&gt;=Map!$K$3,V5673&lt;=Map!$L$3),"Fcst","N/A"))</f>
        <v>N/A</v>
      </c>
      <c r="X5673" t="str">
        <f>INDEX(Map!$B$2:$B$86,MATCH(D5673,Map!$A$2:$A$86,0),0)</f>
        <v>OVEC</v>
      </c>
      <c r="Y5673" s="7">
        <f>IF(INDEX(Map!$C$2:$C$86,MATCH(D5673,Map!$A$2:$A$86,0),0)="","N/A",E5673*INDEX(Map!$C$2:$C$86,MATCH(D5673,Map!$A$2:$A$86,0),0))</f>
        <v>8.5</v>
      </c>
      <c r="Z5673" s="7" t="str">
        <f>IF(INDEX(Map!$D$2:$D$86,MATCH(D5673,Map!$A$2:$A$86,0),0)="","N/A",E5673*INDEX(Map!$D$2:$D$86,MATCH(D5673,Map!$A$2:$A$86,0),0))</f>
        <v>N/A</v>
      </c>
      <c r="AA5673" t="str">
        <f>INDEX(Map!$E$2:$E$86,MATCH(D5673,Map!$A$2:$A$86,0),0)</f>
        <v>Coal</v>
      </c>
    </row>
    <row r="5674" spans="1:27" x14ac:dyDescent="0.25">
      <c r="A5674" s="1" t="s">
        <v>123</v>
      </c>
      <c r="B5674" s="1" t="s">
        <v>114</v>
      </c>
      <c r="C5674" s="1">
        <v>45</v>
      </c>
      <c r="D5674" s="1" t="s">
        <v>68</v>
      </c>
      <c r="E5674" s="1">
        <v>25.7</v>
      </c>
      <c r="F5674" s="1">
        <v>0</v>
      </c>
      <c r="G5674" s="1">
        <v>100</v>
      </c>
      <c r="H5674" s="1">
        <v>0</v>
      </c>
      <c r="I5674" s="1">
        <v>2566.8000000000002</v>
      </c>
      <c r="J5674" s="1">
        <v>100000</v>
      </c>
      <c r="K5674" s="1">
        <v>744</v>
      </c>
      <c r="L5674" s="1">
        <v>29.1</v>
      </c>
      <c r="M5674" s="1">
        <v>747</v>
      </c>
      <c r="N5674" s="1">
        <v>0</v>
      </c>
      <c r="O5674" s="1">
        <v>0</v>
      </c>
      <c r="P5674" s="1">
        <v>0</v>
      </c>
      <c r="Q5674" s="1">
        <v>0</v>
      </c>
      <c r="R5674" s="1">
        <v>29.11</v>
      </c>
      <c r="S5674" s="1">
        <v>29.11</v>
      </c>
      <c r="T5674" s="1">
        <v>747</v>
      </c>
      <c r="U5674" s="3" t="str">
        <f t="shared" si="88"/>
        <v>2017Plan</v>
      </c>
      <c r="V5674" s="2">
        <f>DATE(A5674,INDEX(Map!$H$1:$H$12,MATCH(B5674,Map!$G$1:$G$12,0),0),1)</f>
        <v>44409</v>
      </c>
      <c r="W5674" t="str">
        <f>IF(AND(V5674&gt;=Map!$K$2,V5674&lt;=Map!$L$2),"Base",IF(AND(V5674&gt;=Map!$K$3,V5674&lt;=Map!$L$3),"Fcst","N/A"))</f>
        <v>N/A</v>
      </c>
      <c r="X5674" t="str">
        <f>INDEX(Map!$B$2:$B$86,MATCH(D5674,Map!$A$2:$A$86,0),0)</f>
        <v>OVEC</v>
      </c>
      <c r="Y5674" s="7" t="str">
        <f>IF(INDEX(Map!$C$2:$C$86,MATCH(D5674,Map!$A$2:$A$86,0),0)="","N/A",E5674*INDEX(Map!$C$2:$C$86,MATCH(D5674,Map!$A$2:$A$86,0),0))</f>
        <v>N/A</v>
      </c>
      <c r="Z5674" s="7">
        <f>IF(INDEX(Map!$D$2:$D$86,MATCH(D5674,Map!$A$2:$A$86,0),0)="","N/A",E5674*INDEX(Map!$D$2:$D$86,MATCH(D5674,Map!$A$2:$A$86,0),0))</f>
        <v>25.7</v>
      </c>
      <c r="AA5674" t="str">
        <f>INDEX(Map!$E$2:$E$86,MATCH(D5674,Map!$A$2:$A$86,0),0)</f>
        <v>Coal</v>
      </c>
    </row>
    <row r="5675" spans="1:27" x14ac:dyDescent="0.25">
      <c r="A5675" s="1" t="s">
        <v>123</v>
      </c>
      <c r="B5675" s="1" t="s">
        <v>114</v>
      </c>
      <c r="C5675" s="1">
        <v>46</v>
      </c>
      <c r="D5675" s="1" t="s">
        <v>69</v>
      </c>
      <c r="E5675" s="1">
        <v>23.1</v>
      </c>
      <c r="F5675" s="1">
        <v>0</v>
      </c>
      <c r="G5675" s="1">
        <v>43.7</v>
      </c>
      <c r="H5675" s="1">
        <v>40</v>
      </c>
      <c r="I5675" s="1">
        <v>2307.5</v>
      </c>
      <c r="J5675" s="1">
        <v>100000</v>
      </c>
      <c r="K5675" s="1">
        <v>325</v>
      </c>
      <c r="L5675" s="1">
        <v>29.1</v>
      </c>
      <c r="M5675" s="1">
        <v>672</v>
      </c>
      <c r="N5675" s="1">
        <v>0</v>
      </c>
      <c r="O5675" s="1">
        <v>0</v>
      </c>
      <c r="P5675" s="1">
        <v>0</v>
      </c>
      <c r="Q5675" s="1">
        <v>0</v>
      </c>
      <c r="R5675" s="1">
        <v>29.11</v>
      </c>
      <c r="S5675" s="1">
        <v>29.11</v>
      </c>
      <c r="T5675" s="1">
        <v>672</v>
      </c>
      <c r="U5675" s="3" t="str">
        <f t="shared" si="88"/>
        <v>2017Plan</v>
      </c>
      <c r="V5675" s="2">
        <f>DATE(A5675,INDEX(Map!$H$1:$H$12,MATCH(B5675,Map!$G$1:$G$12,0),0),1)</f>
        <v>44409</v>
      </c>
      <c r="W5675" t="str">
        <f>IF(AND(V5675&gt;=Map!$K$2,V5675&lt;=Map!$L$2),"Base",IF(AND(V5675&gt;=Map!$K$3,V5675&lt;=Map!$L$3),"Fcst","N/A"))</f>
        <v>N/A</v>
      </c>
      <c r="X5675" t="str">
        <f>INDEX(Map!$B$2:$B$86,MATCH(D5675,Map!$A$2:$A$86,0),0)</f>
        <v>OVEC</v>
      </c>
      <c r="Y5675" s="7" t="str">
        <f>IF(INDEX(Map!$C$2:$C$86,MATCH(D5675,Map!$A$2:$A$86,0),0)="","N/A",E5675*INDEX(Map!$C$2:$C$86,MATCH(D5675,Map!$A$2:$A$86,0),0))</f>
        <v>N/A</v>
      </c>
      <c r="Z5675" s="7">
        <f>IF(INDEX(Map!$D$2:$D$86,MATCH(D5675,Map!$A$2:$A$86,0),0)="","N/A",E5675*INDEX(Map!$D$2:$D$86,MATCH(D5675,Map!$A$2:$A$86,0),0))</f>
        <v>23.1</v>
      </c>
      <c r="AA5675" t="str">
        <f>INDEX(Map!$E$2:$E$86,MATCH(D5675,Map!$A$2:$A$86,0),0)</f>
        <v>Coal</v>
      </c>
    </row>
    <row r="5676" spans="1:27" x14ac:dyDescent="0.25">
      <c r="A5676" s="1" t="s">
        <v>123</v>
      </c>
      <c r="B5676" s="1" t="s">
        <v>114</v>
      </c>
      <c r="C5676" s="1">
        <v>47</v>
      </c>
      <c r="D5676" s="1" t="s">
        <v>70</v>
      </c>
      <c r="E5676" s="1">
        <v>0.2</v>
      </c>
      <c r="F5676" s="1">
        <v>0</v>
      </c>
      <c r="G5676" s="1">
        <v>1.1000000000000001</v>
      </c>
      <c r="H5676" s="1">
        <v>2</v>
      </c>
      <c r="I5676" s="1" t="s">
        <v>63</v>
      </c>
      <c r="J5676" s="1" t="s">
        <v>63</v>
      </c>
      <c r="K5676" s="1">
        <v>4</v>
      </c>
      <c r="L5676" s="1">
        <v>59.8</v>
      </c>
      <c r="M5676" s="1">
        <v>12</v>
      </c>
      <c r="N5676" s="1" t="s">
        <v>63</v>
      </c>
      <c r="O5676" s="1">
        <v>0</v>
      </c>
      <c r="P5676" s="1">
        <v>0</v>
      </c>
      <c r="Q5676" s="1">
        <v>1</v>
      </c>
      <c r="R5676" s="1">
        <v>66.56</v>
      </c>
      <c r="S5676" s="1">
        <v>66.56</v>
      </c>
      <c r="T5676" s="1">
        <v>13</v>
      </c>
      <c r="U5676" s="3" t="str">
        <f t="shared" si="88"/>
        <v>2017Plan</v>
      </c>
      <c r="V5676" s="2">
        <f>DATE(A5676,INDEX(Map!$H$1:$H$12,MATCH(B5676,Map!$G$1:$G$12,0),0),1)</f>
        <v>44409</v>
      </c>
      <c r="W5676" t="str">
        <f>IF(AND(V5676&gt;=Map!$K$2,V5676&lt;=Map!$L$2),"Base",IF(AND(V5676&gt;=Map!$K$3,V5676&lt;=Map!$L$3),"Fcst","N/A"))</f>
        <v>N/A</v>
      </c>
      <c r="X5676" t="str">
        <f>INDEX(Map!$B$2:$B$86,MATCH(D5676,Map!$A$2:$A$86,0),0)</f>
        <v>N/A</v>
      </c>
      <c r="Y5676" s="7" t="str">
        <f>IF(INDEX(Map!$C$2:$C$86,MATCH(D5676,Map!$A$2:$A$86,0),0)="","N/A",E5676*INDEX(Map!$C$2:$C$86,MATCH(D5676,Map!$A$2:$A$86,0),0))</f>
        <v>N/A</v>
      </c>
      <c r="Z5676" s="7" t="str">
        <f>IF(INDEX(Map!$D$2:$D$86,MATCH(D5676,Map!$A$2:$A$86,0),0)="","N/A",E5676*INDEX(Map!$D$2:$D$86,MATCH(D5676,Map!$A$2:$A$86,0),0))</f>
        <v>N/A</v>
      </c>
      <c r="AA5676" t="str">
        <f>INDEX(Map!$E$2:$E$86,MATCH(D5676,Map!$A$2:$A$86,0),0)</f>
        <v>Purchases</v>
      </c>
    </row>
    <row r="5677" spans="1:27" x14ac:dyDescent="0.25">
      <c r="A5677" s="1" t="s">
        <v>123</v>
      </c>
      <c r="B5677" s="1" t="s">
        <v>114</v>
      </c>
      <c r="C5677" s="1">
        <v>48</v>
      </c>
      <c r="D5677" s="1" t="s">
        <v>71</v>
      </c>
      <c r="E5677" s="1">
        <v>0.2</v>
      </c>
      <c r="F5677" s="1">
        <v>0</v>
      </c>
      <c r="G5677" s="1">
        <v>1.1000000000000001</v>
      </c>
      <c r="H5677" s="1">
        <v>2</v>
      </c>
      <c r="I5677" s="1" t="s">
        <v>63</v>
      </c>
      <c r="J5677" s="1" t="s">
        <v>63</v>
      </c>
      <c r="K5677" s="1">
        <v>4</v>
      </c>
      <c r="L5677" s="1">
        <v>59.8</v>
      </c>
      <c r="M5677" s="1">
        <v>12</v>
      </c>
      <c r="N5677" s="1" t="s">
        <v>63</v>
      </c>
      <c r="O5677" s="1">
        <v>0</v>
      </c>
      <c r="P5677" s="1">
        <v>0</v>
      </c>
      <c r="Q5677" s="1">
        <v>1</v>
      </c>
      <c r="R5677" s="1">
        <v>66.56</v>
      </c>
      <c r="S5677" s="1">
        <v>66.56</v>
      </c>
      <c r="T5677" s="1">
        <v>13</v>
      </c>
      <c r="U5677" s="3" t="str">
        <f t="shared" si="88"/>
        <v>2017Plan</v>
      </c>
      <c r="V5677" s="2">
        <f>DATE(A5677,INDEX(Map!$H$1:$H$12,MATCH(B5677,Map!$G$1:$G$12,0),0),1)</f>
        <v>44409</v>
      </c>
      <c r="W5677" t="str">
        <f>IF(AND(V5677&gt;=Map!$K$2,V5677&lt;=Map!$L$2),"Base",IF(AND(V5677&gt;=Map!$K$3,V5677&lt;=Map!$L$3),"Fcst","N/A"))</f>
        <v>N/A</v>
      </c>
      <c r="X5677" t="str">
        <f>INDEX(Map!$B$2:$B$86,MATCH(D5677,Map!$A$2:$A$86,0),0)</f>
        <v>N/A</v>
      </c>
      <c r="Y5677" s="7" t="str">
        <f>IF(INDEX(Map!$C$2:$C$86,MATCH(D5677,Map!$A$2:$A$86,0),0)="","N/A",E5677*INDEX(Map!$C$2:$C$86,MATCH(D5677,Map!$A$2:$A$86,0),0))</f>
        <v>N/A</v>
      </c>
      <c r="Z5677" s="7" t="str">
        <f>IF(INDEX(Map!$D$2:$D$86,MATCH(D5677,Map!$A$2:$A$86,0),0)="","N/A",E5677*INDEX(Map!$D$2:$D$86,MATCH(D5677,Map!$A$2:$A$86,0),0))</f>
        <v>N/A</v>
      </c>
      <c r="AA5677" t="str">
        <f>INDEX(Map!$E$2:$E$86,MATCH(D5677,Map!$A$2:$A$86,0),0)</f>
        <v>Purchases</v>
      </c>
    </row>
    <row r="5678" spans="1:27" x14ac:dyDescent="0.25">
      <c r="A5678" s="1" t="s">
        <v>123</v>
      </c>
      <c r="B5678" s="1" t="s">
        <v>114</v>
      </c>
      <c r="C5678" s="1">
        <v>49</v>
      </c>
      <c r="D5678" s="1" t="s">
        <v>72</v>
      </c>
      <c r="E5678" s="1">
        <v>0.2</v>
      </c>
      <c r="F5678" s="1">
        <v>0</v>
      </c>
      <c r="G5678" s="1">
        <v>1.1000000000000001</v>
      </c>
      <c r="H5678" s="1">
        <v>2</v>
      </c>
      <c r="I5678" s="1" t="s">
        <v>63</v>
      </c>
      <c r="J5678" s="1" t="s">
        <v>63</v>
      </c>
      <c r="K5678" s="1">
        <v>4</v>
      </c>
      <c r="L5678" s="1">
        <v>59.8</v>
      </c>
      <c r="M5678" s="1">
        <v>12</v>
      </c>
      <c r="N5678" s="1" t="s">
        <v>63</v>
      </c>
      <c r="O5678" s="1">
        <v>0</v>
      </c>
      <c r="P5678" s="1">
        <v>0</v>
      </c>
      <c r="Q5678" s="1">
        <v>1</v>
      </c>
      <c r="R5678" s="1">
        <v>66.56</v>
      </c>
      <c r="S5678" s="1">
        <v>66.56</v>
      </c>
      <c r="T5678" s="1">
        <v>13</v>
      </c>
      <c r="U5678" s="3" t="str">
        <f t="shared" si="88"/>
        <v>2017Plan</v>
      </c>
      <c r="V5678" s="2">
        <f>DATE(A5678,INDEX(Map!$H$1:$H$12,MATCH(B5678,Map!$G$1:$G$12,0),0),1)</f>
        <v>44409</v>
      </c>
      <c r="W5678" t="str">
        <f>IF(AND(V5678&gt;=Map!$K$2,V5678&lt;=Map!$L$2),"Base",IF(AND(V5678&gt;=Map!$K$3,V5678&lt;=Map!$L$3),"Fcst","N/A"))</f>
        <v>N/A</v>
      </c>
      <c r="X5678" t="str">
        <f>INDEX(Map!$B$2:$B$86,MATCH(D5678,Map!$A$2:$A$86,0),0)</f>
        <v>N/A</v>
      </c>
      <c r="Y5678" s="7" t="str">
        <f>IF(INDEX(Map!$C$2:$C$86,MATCH(D5678,Map!$A$2:$A$86,0),0)="","N/A",E5678*INDEX(Map!$C$2:$C$86,MATCH(D5678,Map!$A$2:$A$86,0),0))</f>
        <v>N/A</v>
      </c>
      <c r="Z5678" s="7" t="str">
        <f>IF(INDEX(Map!$D$2:$D$86,MATCH(D5678,Map!$A$2:$A$86,0),0)="","N/A",E5678*INDEX(Map!$D$2:$D$86,MATCH(D5678,Map!$A$2:$A$86,0),0))</f>
        <v>N/A</v>
      </c>
      <c r="AA5678" t="str">
        <f>INDEX(Map!$E$2:$E$86,MATCH(D5678,Map!$A$2:$A$86,0),0)</f>
        <v>Purchases</v>
      </c>
    </row>
    <row r="5679" spans="1:27" x14ac:dyDescent="0.25">
      <c r="A5679" s="1" t="s">
        <v>123</v>
      </c>
      <c r="B5679" s="1" t="s">
        <v>114</v>
      </c>
      <c r="C5679" s="1">
        <v>50</v>
      </c>
      <c r="D5679" s="1" t="s">
        <v>73</v>
      </c>
      <c r="E5679" s="1">
        <v>0.2</v>
      </c>
      <c r="F5679" s="1">
        <v>0</v>
      </c>
      <c r="G5679" s="1">
        <v>1.1000000000000001</v>
      </c>
      <c r="H5679" s="1">
        <v>2</v>
      </c>
      <c r="I5679" s="1" t="s">
        <v>63</v>
      </c>
      <c r="J5679" s="1" t="s">
        <v>63</v>
      </c>
      <c r="K5679" s="1">
        <v>4</v>
      </c>
      <c r="L5679" s="1">
        <v>59.8</v>
      </c>
      <c r="M5679" s="1">
        <v>12</v>
      </c>
      <c r="N5679" s="1" t="s">
        <v>63</v>
      </c>
      <c r="O5679" s="1">
        <v>0</v>
      </c>
      <c r="P5679" s="1">
        <v>0</v>
      </c>
      <c r="Q5679" s="1">
        <v>1</v>
      </c>
      <c r="R5679" s="1">
        <v>66.56</v>
      </c>
      <c r="S5679" s="1">
        <v>66.56</v>
      </c>
      <c r="T5679" s="1">
        <v>13</v>
      </c>
      <c r="U5679" s="3" t="str">
        <f t="shared" si="88"/>
        <v>2017Plan</v>
      </c>
      <c r="V5679" s="2">
        <f>DATE(A5679,INDEX(Map!$H$1:$H$12,MATCH(B5679,Map!$G$1:$G$12,0),0),1)</f>
        <v>44409</v>
      </c>
      <c r="W5679" t="str">
        <f>IF(AND(V5679&gt;=Map!$K$2,V5679&lt;=Map!$L$2),"Base",IF(AND(V5679&gt;=Map!$K$3,V5679&lt;=Map!$L$3),"Fcst","N/A"))</f>
        <v>N/A</v>
      </c>
      <c r="X5679" t="str">
        <f>INDEX(Map!$B$2:$B$86,MATCH(D5679,Map!$A$2:$A$86,0),0)</f>
        <v>N/A</v>
      </c>
      <c r="Y5679" s="7" t="str">
        <f>IF(INDEX(Map!$C$2:$C$86,MATCH(D5679,Map!$A$2:$A$86,0),0)="","N/A",E5679*INDEX(Map!$C$2:$C$86,MATCH(D5679,Map!$A$2:$A$86,0),0))</f>
        <v>N/A</v>
      </c>
      <c r="Z5679" s="7" t="str">
        <f>IF(INDEX(Map!$D$2:$D$86,MATCH(D5679,Map!$A$2:$A$86,0),0)="","N/A",E5679*INDEX(Map!$D$2:$D$86,MATCH(D5679,Map!$A$2:$A$86,0),0))</f>
        <v>N/A</v>
      </c>
      <c r="AA5679" t="str">
        <f>INDEX(Map!$E$2:$E$86,MATCH(D5679,Map!$A$2:$A$86,0),0)</f>
        <v>Purchases</v>
      </c>
    </row>
    <row r="5680" spans="1:27" x14ac:dyDescent="0.25">
      <c r="A5680" s="1" t="s">
        <v>123</v>
      </c>
      <c r="B5680" s="1" t="s">
        <v>114</v>
      </c>
      <c r="C5680" s="1">
        <v>51</v>
      </c>
      <c r="D5680" s="1" t="s">
        <v>74</v>
      </c>
      <c r="E5680" s="1">
        <v>0.1</v>
      </c>
      <c r="F5680" s="1">
        <v>0</v>
      </c>
      <c r="G5680" s="1">
        <v>0</v>
      </c>
      <c r="H5680" s="1">
        <v>2</v>
      </c>
      <c r="I5680" s="1" t="s">
        <v>63</v>
      </c>
      <c r="J5680" s="1" t="s">
        <v>63</v>
      </c>
      <c r="K5680" s="1">
        <v>3</v>
      </c>
      <c r="L5680" s="1">
        <v>100</v>
      </c>
      <c r="M5680" s="1">
        <v>12</v>
      </c>
      <c r="N5680" s="1" t="s">
        <v>63</v>
      </c>
      <c r="O5680" s="1">
        <v>0</v>
      </c>
      <c r="P5680" s="1">
        <v>0</v>
      </c>
      <c r="Q5680" s="1">
        <v>1</v>
      </c>
      <c r="R5680" s="1">
        <v>106.8</v>
      </c>
      <c r="S5680" s="1">
        <v>106.8</v>
      </c>
      <c r="T5680" s="1">
        <v>13</v>
      </c>
      <c r="U5680" s="3" t="str">
        <f t="shared" si="88"/>
        <v>2017Plan</v>
      </c>
      <c r="V5680" s="2">
        <f>DATE(A5680,INDEX(Map!$H$1:$H$12,MATCH(B5680,Map!$G$1:$G$12,0),0),1)</f>
        <v>44409</v>
      </c>
      <c r="W5680" t="str">
        <f>IF(AND(V5680&gt;=Map!$K$2,V5680&lt;=Map!$L$2),"Base",IF(AND(V5680&gt;=Map!$K$3,V5680&lt;=Map!$L$3),"Fcst","N/A"))</f>
        <v>N/A</v>
      </c>
      <c r="X5680" t="str">
        <f>INDEX(Map!$B$2:$B$86,MATCH(D5680,Map!$A$2:$A$86,0),0)</f>
        <v>N/A</v>
      </c>
      <c r="Y5680" s="7" t="str">
        <f>IF(INDEX(Map!$C$2:$C$86,MATCH(D5680,Map!$A$2:$A$86,0),0)="","N/A",E5680*INDEX(Map!$C$2:$C$86,MATCH(D5680,Map!$A$2:$A$86,0),0))</f>
        <v>N/A</v>
      </c>
      <c r="Z5680" s="7" t="str">
        <f>IF(INDEX(Map!$D$2:$D$86,MATCH(D5680,Map!$A$2:$A$86,0),0)="","N/A",E5680*INDEX(Map!$D$2:$D$86,MATCH(D5680,Map!$A$2:$A$86,0),0))</f>
        <v>N/A</v>
      </c>
      <c r="AA5680" t="str">
        <f>INDEX(Map!$E$2:$E$86,MATCH(D5680,Map!$A$2:$A$86,0),0)</f>
        <v>Purchases</v>
      </c>
    </row>
    <row r="5681" spans="1:27" x14ac:dyDescent="0.25">
      <c r="A5681" s="1" t="s">
        <v>123</v>
      </c>
      <c r="B5681" s="1" t="s">
        <v>114</v>
      </c>
      <c r="C5681" s="1">
        <v>52</v>
      </c>
      <c r="D5681" s="1" t="s">
        <v>75</v>
      </c>
      <c r="E5681" s="1">
        <v>0</v>
      </c>
      <c r="F5681" s="1">
        <v>0</v>
      </c>
      <c r="G5681" s="1">
        <v>0</v>
      </c>
      <c r="H5681" s="1">
        <v>0</v>
      </c>
      <c r="I5681" s="1" t="s">
        <v>63</v>
      </c>
      <c r="J5681" s="1" t="s">
        <v>63</v>
      </c>
      <c r="K5681" s="1">
        <v>0</v>
      </c>
      <c r="L5681" s="1">
        <v>0</v>
      </c>
      <c r="M5681" s="1">
        <v>0</v>
      </c>
      <c r="N5681" s="1" t="s">
        <v>63</v>
      </c>
      <c r="O5681" s="1">
        <v>0</v>
      </c>
      <c r="P5681" s="1">
        <v>0</v>
      </c>
      <c r="Q5681" s="1">
        <v>0</v>
      </c>
      <c r="R5681" s="1">
        <v>0</v>
      </c>
      <c r="S5681" s="1">
        <v>0</v>
      </c>
      <c r="T5681" s="1">
        <v>0</v>
      </c>
      <c r="U5681" s="3" t="str">
        <f t="shared" si="88"/>
        <v>2017Plan</v>
      </c>
      <c r="V5681" s="2">
        <f>DATE(A5681,INDEX(Map!$H$1:$H$12,MATCH(B5681,Map!$G$1:$G$12,0),0),1)</f>
        <v>44409</v>
      </c>
      <c r="W5681" t="str">
        <f>IF(AND(V5681&gt;=Map!$K$2,V5681&lt;=Map!$L$2),"Base",IF(AND(V5681&gt;=Map!$K$3,V5681&lt;=Map!$L$3),"Fcst","N/A"))</f>
        <v>N/A</v>
      </c>
      <c r="X5681" t="str">
        <f>INDEX(Map!$B$2:$B$86,MATCH(D5681,Map!$A$2:$A$86,0),0)</f>
        <v>N/A</v>
      </c>
      <c r="Y5681" s="7" t="str">
        <f>IF(INDEX(Map!$C$2:$C$86,MATCH(D5681,Map!$A$2:$A$86,0),0)="","N/A",E5681*INDEX(Map!$C$2:$C$86,MATCH(D5681,Map!$A$2:$A$86,0),0))</f>
        <v>N/A</v>
      </c>
      <c r="Z5681" s="7" t="str">
        <f>IF(INDEX(Map!$D$2:$D$86,MATCH(D5681,Map!$A$2:$A$86,0),0)="","N/A",E5681*INDEX(Map!$D$2:$D$86,MATCH(D5681,Map!$A$2:$A$86,0),0))</f>
        <v>N/A</v>
      </c>
      <c r="AA5681" t="str">
        <f>INDEX(Map!$E$2:$E$86,MATCH(D5681,Map!$A$2:$A$86,0),0)</f>
        <v>Purchases</v>
      </c>
    </row>
    <row r="5682" spans="1:27" x14ac:dyDescent="0.25">
      <c r="A5682" s="1" t="s">
        <v>123</v>
      </c>
      <c r="B5682" s="1" t="s">
        <v>114</v>
      </c>
      <c r="C5682" s="1">
        <v>53</v>
      </c>
      <c r="D5682" s="1" t="s">
        <v>76</v>
      </c>
      <c r="E5682" s="1">
        <v>0</v>
      </c>
      <c r="F5682" s="1">
        <v>0</v>
      </c>
      <c r="G5682" s="1">
        <v>0</v>
      </c>
      <c r="H5682" s="1">
        <v>0</v>
      </c>
      <c r="I5682" s="1" t="s">
        <v>63</v>
      </c>
      <c r="J5682" s="1" t="s">
        <v>63</v>
      </c>
      <c r="K5682" s="1">
        <v>0</v>
      </c>
      <c r="L5682" s="1">
        <v>0</v>
      </c>
      <c r="M5682" s="1">
        <v>0</v>
      </c>
      <c r="N5682" s="1" t="s">
        <v>63</v>
      </c>
      <c r="O5682" s="1">
        <v>0</v>
      </c>
      <c r="P5682" s="1">
        <v>0</v>
      </c>
      <c r="Q5682" s="1">
        <v>0</v>
      </c>
      <c r="R5682" s="1">
        <v>0</v>
      </c>
      <c r="S5682" s="1">
        <v>0</v>
      </c>
      <c r="T5682" s="1">
        <v>0</v>
      </c>
      <c r="U5682" s="3" t="str">
        <f t="shared" si="88"/>
        <v>2017Plan</v>
      </c>
      <c r="V5682" s="2">
        <f>DATE(A5682,INDEX(Map!$H$1:$H$12,MATCH(B5682,Map!$G$1:$G$12,0),0),1)</f>
        <v>44409</v>
      </c>
      <c r="W5682" t="str">
        <f>IF(AND(V5682&gt;=Map!$K$2,V5682&lt;=Map!$L$2),"Base",IF(AND(V5682&gt;=Map!$K$3,V5682&lt;=Map!$L$3),"Fcst","N/A"))</f>
        <v>N/A</v>
      </c>
      <c r="X5682" t="str">
        <f>INDEX(Map!$B$2:$B$86,MATCH(D5682,Map!$A$2:$A$86,0),0)</f>
        <v>N/A</v>
      </c>
      <c r="Y5682" s="7" t="str">
        <f>IF(INDEX(Map!$C$2:$C$86,MATCH(D5682,Map!$A$2:$A$86,0),0)="","N/A",E5682*INDEX(Map!$C$2:$C$86,MATCH(D5682,Map!$A$2:$A$86,0),0))</f>
        <v>N/A</v>
      </c>
      <c r="Z5682" s="7" t="str">
        <f>IF(INDEX(Map!$D$2:$D$86,MATCH(D5682,Map!$A$2:$A$86,0),0)="","N/A",E5682*INDEX(Map!$D$2:$D$86,MATCH(D5682,Map!$A$2:$A$86,0),0))</f>
        <v>N/A</v>
      </c>
      <c r="AA5682" t="str">
        <f>INDEX(Map!$E$2:$E$86,MATCH(D5682,Map!$A$2:$A$86,0),0)</f>
        <v>Purchases</v>
      </c>
    </row>
    <row r="5683" spans="1:27" x14ac:dyDescent="0.25">
      <c r="A5683" s="1" t="s">
        <v>123</v>
      </c>
      <c r="B5683" s="1" t="s">
        <v>114</v>
      </c>
      <c r="C5683" s="1">
        <v>54</v>
      </c>
      <c r="D5683" s="1" t="s">
        <v>77</v>
      </c>
      <c r="E5683" s="1">
        <v>0</v>
      </c>
      <c r="F5683" s="1">
        <v>0</v>
      </c>
      <c r="G5683" s="1">
        <v>0</v>
      </c>
      <c r="H5683" s="1">
        <v>0</v>
      </c>
      <c r="I5683" s="1" t="s">
        <v>63</v>
      </c>
      <c r="J5683" s="1" t="s">
        <v>63</v>
      </c>
      <c r="K5683" s="1">
        <v>0</v>
      </c>
      <c r="L5683" s="1">
        <v>0</v>
      </c>
      <c r="M5683" s="1">
        <v>0</v>
      </c>
      <c r="N5683" s="1" t="s">
        <v>63</v>
      </c>
      <c r="O5683" s="1">
        <v>0</v>
      </c>
      <c r="P5683" s="1">
        <v>0</v>
      </c>
      <c r="Q5683" s="1">
        <v>0</v>
      </c>
      <c r="R5683" s="1">
        <v>0</v>
      </c>
      <c r="S5683" s="1">
        <v>0</v>
      </c>
      <c r="T5683" s="1">
        <v>0</v>
      </c>
      <c r="U5683" s="3" t="str">
        <f t="shared" si="88"/>
        <v>2017Plan</v>
      </c>
      <c r="V5683" s="2">
        <f>DATE(A5683,INDEX(Map!$H$1:$H$12,MATCH(B5683,Map!$G$1:$G$12,0),0),1)</f>
        <v>44409</v>
      </c>
      <c r="W5683" t="str">
        <f>IF(AND(V5683&gt;=Map!$K$2,V5683&lt;=Map!$L$2),"Base",IF(AND(V5683&gt;=Map!$K$3,V5683&lt;=Map!$L$3),"Fcst","N/A"))</f>
        <v>N/A</v>
      </c>
      <c r="X5683" t="str">
        <f>INDEX(Map!$B$2:$B$86,MATCH(D5683,Map!$A$2:$A$86,0),0)</f>
        <v>N/A</v>
      </c>
      <c r="Y5683" s="7" t="str">
        <f>IF(INDEX(Map!$C$2:$C$86,MATCH(D5683,Map!$A$2:$A$86,0),0)="","N/A",E5683*INDEX(Map!$C$2:$C$86,MATCH(D5683,Map!$A$2:$A$86,0),0))</f>
        <v>N/A</v>
      </c>
      <c r="Z5683" s="7" t="str">
        <f>IF(INDEX(Map!$D$2:$D$86,MATCH(D5683,Map!$A$2:$A$86,0),0)="","N/A",E5683*INDEX(Map!$D$2:$D$86,MATCH(D5683,Map!$A$2:$A$86,0),0))</f>
        <v>N/A</v>
      </c>
      <c r="AA5683" t="str">
        <f>INDEX(Map!$E$2:$E$86,MATCH(D5683,Map!$A$2:$A$86,0),0)</f>
        <v>Purchases</v>
      </c>
    </row>
    <row r="5684" spans="1:27" x14ac:dyDescent="0.25">
      <c r="A5684" s="1" t="s">
        <v>123</v>
      </c>
      <c r="B5684" s="1" t="s">
        <v>114</v>
      </c>
      <c r="C5684" s="1">
        <v>55</v>
      </c>
      <c r="D5684" s="1" t="s">
        <v>78</v>
      </c>
      <c r="E5684" s="1">
        <v>0</v>
      </c>
      <c r="F5684" s="1">
        <v>0</v>
      </c>
      <c r="G5684" s="1">
        <v>0</v>
      </c>
      <c r="H5684" s="1">
        <v>0</v>
      </c>
      <c r="I5684" s="1" t="s">
        <v>63</v>
      </c>
      <c r="J5684" s="1" t="s">
        <v>63</v>
      </c>
      <c r="K5684" s="1">
        <v>0</v>
      </c>
      <c r="L5684" s="1">
        <v>0</v>
      </c>
      <c r="M5684" s="1">
        <v>0</v>
      </c>
      <c r="N5684" s="1" t="s">
        <v>63</v>
      </c>
      <c r="O5684" s="1">
        <v>0</v>
      </c>
      <c r="P5684" s="1">
        <v>0</v>
      </c>
      <c r="Q5684" s="1">
        <v>0</v>
      </c>
      <c r="R5684" s="1">
        <v>0</v>
      </c>
      <c r="S5684" s="1">
        <v>0</v>
      </c>
      <c r="T5684" s="1">
        <v>0</v>
      </c>
      <c r="U5684" s="3" t="str">
        <f t="shared" si="88"/>
        <v>2017Plan</v>
      </c>
      <c r="V5684" s="2">
        <f>DATE(A5684,INDEX(Map!$H$1:$H$12,MATCH(B5684,Map!$G$1:$G$12,0),0),1)</f>
        <v>44409</v>
      </c>
      <c r="W5684" t="str">
        <f>IF(AND(V5684&gt;=Map!$K$2,V5684&lt;=Map!$L$2),"Base",IF(AND(V5684&gt;=Map!$K$3,V5684&lt;=Map!$L$3),"Fcst","N/A"))</f>
        <v>N/A</v>
      </c>
      <c r="X5684" t="str">
        <f>INDEX(Map!$B$2:$B$86,MATCH(D5684,Map!$A$2:$A$86,0),0)</f>
        <v>N/A</v>
      </c>
      <c r="Y5684" s="7" t="str">
        <f>IF(INDEX(Map!$C$2:$C$86,MATCH(D5684,Map!$A$2:$A$86,0),0)="","N/A",E5684*INDEX(Map!$C$2:$C$86,MATCH(D5684,Map!$A$2:$A$86,0),0))</f>
        <v>N/A</v>
      </c>
      <c r="Z5684" s="7" t="str">
        <f>IF(INDEX(Map!$D$2:$D$86,MATCH(D5684,Map!$A$2:$A$86,0),0)="","N/A",E5684*INDEX(Map!$D$2:$D$86,MATCH(D5684,Map!$A$2:$A$86,0),0))</f>
        <v>N/A</v>
      </c>
      <c r="AA5684" t="str">
        <f>INDEX(Map!$E$2:$E$86,MATCH(D5684,Map!$A$2:$A$86,0),0)</f>
        <v>Purchases</v>
      </c>
    </row>
    <row r="5685" spans="1:27" x14ac:dyDescent="0.25">
      <c r="A5685" s="1" t="s">
        <v>123</v>
      </c>
      <c r="B5685" s="1" t="s">
        <v>114</v>
      </c>
      <c r="C5685" s="1">
        <v>56</v>
      </c>
      <c r="D5685" s="1" t="s">
        <v>79</v>
      </c>
      <c r="E5685" s="1">
        <v>0.2</v>
      </c>
      <c r="F5685" s="1">
        <v>0</v>
      </c>
      <c r="G5685" s="1">
        <v>1.2</v>
      </c>
      <c r="H5685" s="1">
        <v>1</v>
      </c>
      <c r="I5685" s="1" t="s">
        <v>63</v>
      </c>
      <c r="J5685" s="1" t="s">
        <v>63</v>
      </c>
      <c r="K5685" s="1">
        <v>3</v>
      </c>
      <c r="L5685" s="1">
        <v>38</v>
      </c>
      <c r="M5685" s="1">
        <v>6</v>
      </c>
      <c r="N5685" s="1" t="s">
        <v>63</v>
      </c>
      <c r="O5685" s="1">
        <v>0</v>
      </c>
      <c r="P5685" s="1">
        <v>0</v>
      </c>
      <c r="Q5685" s="1">
        <v>1</v>
      </c>
      <c r="R5685" s="1">
        <v>44.85</v>
      </c>
      <c r="S5685" s="1">
        <v>44.85</v>
      </c>
      <c r="T5685" s="1">
        <v>7</v>
      </c>
      <c r="U5685" s="3" t="str">
        <f t="shared" si="88"/>
        <v>2017Plan</v>
      </c>
      <c r="V5685" s="2">
        <f>DATE(A5685,INDEX(Map!$H$1:$H$12,MATCH(B5685,Map!$G$1:$G$12,0),0),1)</f>
        <v>44409</v>
      </c>
      <c r="W5685" t="str">
        <f>IF(AND(V5685&gt;=Map!$K$2,V5685&lt;=Map!$L$2),"Base",IF(AND(V5685&gt;=Map!$K$3,V5685&lt;=Map!$L$3),"Fcst","N/A"))</f>
        <v>N/A</v>
      </c>
      <c r="X5685" t="str">
        <f>INDEX(Map!$B$2:$B$86,MATCH(D5685,Map!$A$2:$A$86,0),0)</f>
        <v>N/A</v>
      </c>
      <c r="Y5685" s="7" t="str">
        <f>IF(INDEX(Map!$C$2:$C$86,MATCH(D5685,Map!$A$2:$A$86,0),0)="","N/A",E5685*INDEX(Map!$C$2:$C$86,MATCH(D5685,Map!$A$2:$A$86,0),0))</f>
        <v>N/A</v>
      </c>
      <c r="Z5685" s="7" t="str">
        <f>IF(INDEX(Map!$D$2:$D$86,MATCH(D5685,Map!$A$2:$A$86,0),0)="","N/A",E5685*INDEX(Map!$D$2:$D$86,MATCH(D5685,Map!$A$2:$A$86,0),0))</f>
        <v>N/A</v>
      </c>
      <c r="AA5685" t="str">
        <f>INDEX(Map!$E$2:$E$86,MATCH(D5685,Map!$A$2:$A$86,0),0)</f>
        <v>Purchases</v>
      </c>
    </row>
    <row r="5686" spans="1:27" x14ac:dyDescent="0.25">
      <c r="A5686" s="1" t="s">
        <v>123</v>
      </c>
      <c r="B5686" s="1" t="s">
        <v>114</v>
      </c>
      <c r="C5686" s="1">
        <v>57</v>
      </c>
      <c r="D5686" s="1" t="s">
        <v>80</v>
      </c>
      <c r="E5686" s="1">
        <v>0.2</v>
      </c>
      <c r="F5686" s="1">
        <v>0</v>
      </c>
      <c r="G5686" s="1">
        <v>1.2</v>
      </c>
      <c r="H5686" s="1">
        <v>1</v>
      </c>
      <c r="I5686" s="1" t="s">
        <v>63</v>
      </c>
      <c r="J5686" s="1" t="s">
        <v>63</v>
      </c>
      <c r="K5686" s="1">
        <v>3</v>
      </c>
      <c r="L5686" s="1">
        <v>38</v>
      </c>
      <c r="M5686" s="1">
        <v>6</v>
      </c>
      <c r="N5686" s="1" t="s">
        <v>63</v>
      </c>
      <c r="O5686" s="1">
        <v>0</v>
      </c>
      <c r="P5686" s="1">
        <v>0</v>
      </c>
      <c r="Q5686" s="1">
        <v>1</v>
      </c>
      <c r="R5686" s="1">
        <v>44.85</v>
      </c>
      <c r="S5686" s="1">
        <v>44.85</v>
      </c>
      <c r="T5686" s="1">
        <v>7</v>
      </c>
      <c r="U5686" s="3" t="str">
        <f t="shared" si="88"/>
        <v>2017Plan</v>
      </c>
      <c r="V5686" s="2">
        <f>DATE(A5686,INDEX(Map!$H$1:$H$12,MATCH(B5686,Map!$G$1:$G$12,0),0),1)</f>
        <v>44409</v>
      </c>
      <c r="W5686" t="str">
        <f>IF(AND(V5686&gt;=Map!$K$2,V5686&lt;=Map!$L$2),"Base",IF(AND(V5686&gt;=Map!$K$3,V5686&lt;=Map!$L$3),"Fcst","N/A"))</f>
        <v>N/A</v>
      </c>
      <c r="X5686" t="str">
        <f>INDEX(Map!$B$2:$B$86,MATCH(D5686,Map!$A$2:$A$86,0),0)</f>
        <v>N/A</v>
      </c>
      <c r="Y5686" s="7" t="str">
        <f>IF(INDEX(Map!$C$2:$C$86,MATCH(D5686,Map!$A$2:$A$86,0),0)="","N/A",E5686*INDEX(Map!$C$2:$C$86,MATCH(D5686,Map!$A$2:$A$86,0),0))</f>
        <v>N/A</v>
      </c>
      <c r="Z5686" s="7" t="str">
        <f>IF(INDEX(Map!$D$2:$D$86,MATCH(D5686,Map!$A$2:$A$86,0),0)="","N/A",E5686*INDEX(Map!$D$2:$D$86,MATCH(D5686,Map!$A$2:$A$86,0),0))</f>
        <v>N/A</v>
      </c>
      <c r="AA5686" t="str">
        <f>INDEX(Map!$E$2:$E$86,MATCH(D5686,Map!$A$2:$A$86,0),0)</f>
        <v>Purchases</v>
      </c>
    </row>
    <row r="5687" spans="1:27" x14ac:dyDescent="0.25">
      <c r="A5687" s="1" t="s">
        <v>123</v>
      </c>
      <c r="B5687" s="1" t="s">
        <v>114</v>
      </c>
      <c r="C5687" s="1">
        <v>58</v>
      </c>
      <c r="D5687" s="1" t="s">
        <v>81</v>
      </c>
      <c r="E5687" s="1">
        <v>0.1</v>
      </c>
      <c r="F5687" s="1">
        <v>0</v>
      </c>
      <c r="G5687" s="1">
        <v>0.4</v>
      </c>
      <c r="H5687" s="1">
        <v>1</v>
      </c>
      <c r="I5687" s="1" t="s">
        <v>63</v>
      </c>
      <c r="J5687" s="1" t="s">
        <v>63</v>
      </c>
      <c r="K5687" s="1">
        <v>1</v>
      </c>
      <c r="L5687" s="1">
        <v>40.200000000000003</v>
      </c>
      <c r="M5687" s="1">
        <v>2</v>
      </c>
      <c r="N5687" s="1" t="s">
        <v>63</v>
      </c>
      <c r="O5687" s="1">
        <v>0</v>
      </c>
      <c r="P5687" s="1">
        <v>0</v>
      </c>
      <c r="Q5687" s="1">
        <v>0</v>
      </c>
      <c r="R5687" s="1">
        <v>46.96</v>
      </c>
      <c r="S5687" s="1">
        <v>46.96</v>
      </c>
      <c r="T5687" s="1">
        <v>2</v>
      </c>
      <c r="U5687" s="3" t="str">
        <f t="shared" si="88"/>
        <v>2017Plan</v>
      </c>
      <c r="V5687" s="2">
        <f>DATE(A5687,INDEX(Map!$H$1:$H$12,MATCH(B5687,Map!$G$1:$G$12,0),0),1)</f>
        <v>44409</v>
      </c>
      <c r="W5687" t="str">
        <f>IF(AND(V5687&gt;=Map!$K$2,V5687&lt;=Map!$L$2),"Base",IF(AND(V5687&gt;=Map!$K$3,V5687&lt;=Map!$L$3),"Fcst","N/A"))</f>
        <v>N/A</v>
      </c>
      <c r="X5687" t="str">
        <f>INDEX(Map!$B$2:$B$86,MATCH(D5687,Map!$A$2:$A$86,0),0)</f>
        <v>N/A</v>
      </c>
      <c r="Y5687" s="7" t="str">
        <f>IF(INDEX(Map!$C$2:$C$86,MATCH(D5687,Map!$A$2:$A$86,0),0)="","N/A",E5687*INDEX(Map!$C$2:$C$86,MATCH(D5687,Map!$A$2:$A$86,0),0))</f>
        <v>N/A</v>
      </c>
      <c r="Z5687" s="7" t="str">
        <f>IF(INDEX(Map!$D$2:$D$86,MATCH(D5687,Map!$A$2:$A$86,0),0)="","N/A",E5687*INDEX(Map!$D$2:$D$86,MATCH(D5687,Map!$A$2:$A$86,0),0))</f>
        <v>N/A</v>
      </c>
      <c r="AA5687" t="str">
        <f>INDEX(Map!$E$2:$E$86,MATCH(D5687,Map!$A$2:$A$86,0),0)</f>
        <v>Purchases</v>
      </c>
    </row>
    <row r="5688" spans="1:27" x14ac:dyDescent="0.25">
      <c r="A5688" s="1" t="s">
        <v>123</v>
      </c>
      <c r="B5688" s="1" t="s">
        <v>114</v>
      </c>
      <c r="C5688" s="1">
        <v>59</v>
      </c>
      <c r="D5688" s="1" t="s">
        <v>82</v>
      </c>
      <c r="E5688" s="1">
        <v>0</v>
      </c>
      <c r="F5688" s="1">
        <v>0</v>
      </c>
      <c r="G5688" s="1">
        <v>0</v>
      </c>
      <c r="H5688" s="1">
        <v>0</v>
      </c>
      <c r="I5688" s="1" t="s">
        <v>63</v>
      </c>
      <c r="J5688" s="1" t="s">
        <v>63</v>
      </c>
      <c r="K5688" s="1">
        <v>0</v>
      </c>
      <c r="L5688" s="1">
        <v>0</v>
      </c>
      <c r="M5688" s="1">
        <v>0</v>
      </c>
      <c r="N5688" s="1" t="s">
        <v>63</v>
      </c>
      <c r="O5688" s="1">
        <v>0</v>
      </c>
      <c r="P5688" s="1">
        <v>0</v>
      </c>
      <c r="Q5688" s="1">
        <v>0</v>
      </c>
      <c r="R5688" s="1">
        <v>0</v>
      </c>
      <c r="S5688" s="1">
        <v>0</v>
      </c>
      <c r="T5688" s="1">
        <v>0</v>
      </c>
      <c r="U5688" s="3" t="str">
        <f t="shared" si="88"/>
        <v>2017Plan</v>
      </c>
      <c r="V5688" s="2">
        <f>DATE(A5688,INDEX(Map!$H$1:$H$12,MATCH(B5688,Map!$G$1:$G$12,0),0),1)</f>
        <v>44409</v>
      </c>
      <c r="W5688" t="str">
        <f>IF(AND(V5688&gt;=Map!$K$2,V5688&lt;=Map!$L$2),"Base",IF(AND(V5688&gt;=Map!$K$3,V5688&lt;=Map!$L$3),"Fcst","N/A"))</f>
        <v>N/A</v>
      </c>
      <c r="X5688" t="str">
        <f>INDEX(Map!$B$2:$B$86,MATCH(D5688,Map!$A$2:$A$86,0),0)</f>
        <v>N/A</v>
      </c>
      <c r="Y5688" s="7" t="str">
        <f>IF(INDEX(Map!$C$2:$C$86,MATCH(D5688,Map!$A$2:$A$86,0),0)="","N/A",E5688*INDEX(Map!$C$2:$C$86,MATCH(D5688,Map!$A$2:$A$86,0),0))</f>
        <v>N/A</v>
      </c>
      <c r="Z5688" s="7" t="str">
        <f>IF(INDEX(Map!$D$2:$D$86,MATCH(D5688,Map!$A$2:$A$86,0),0)="","N/A",E5688*INDEX(Map!$D$2:$D$86,MATCH(D5688,Map!$A$2:$A$86,0),0))</f>
        <v>N/A</v>
      </c>
      <c r="AA5688" t="str">
        <f>INDEX(Map!$E$2:$E$86,MATCH(D5688,Map!$A$2:$A$86,0),0)</f>
        <v>Purchases</v>
      </c>
    </row>
    <row r="5689" spans="1:27" x14ac:dyDescent="0.25">
      <c r="A5689" s="1" t="s">
        <v>123</v>
      </c>
      <c r="B5689" s="1" t="s">
        <v>114</v>
      </c>
      <c r="C5689" s="1">
        <v>60</v>
      </c>
      <c r="D5689" s="1" t="s">
        <v>83</v>
      </c>
      <c r="E5689" s="1">
        <v>-9.1</v>
      </c>
      <c r="F5689" s="1">
        <v>0</v>
      </c>
      <c r="G5689" s="1">
        <v>6.5</v>
      </c>
      <c r="H5689" s="1">
        <v>40</v>
      </c>
      <c r="I5689" s="1" t="s">
        <v>63</v>
      </c>
      <c r="J5689" s="1" t="s">
        <v>63</v>
      </c>
      <c r="K5689" s="1">
        <v>179</v>
      </c>
      <c r="L5689" s="1">
        <v>39.9</v>
      </c>
      <c r="M5689" s="1">
        <v>-363</v>
      </c>
      <c r="N5689" s="1" t="s">
        <v>63</v>
      </c>
      <c r="O5689" s="1">
        <v>0</v>
      </c>
      <c r="P5689" s="1">
        <v>0</v>
      </c>
      <c r="Q5689" s="1">
        <v>96</v>
      </c>
      <c r="R5689" s="1">
        <v>29.36</v>
      </c>
      <c r="S5689" s="1">
        <v>29.36</v>
      </c>
      <c r="T5689" s="1">
        <v>-267</v>
      </c>
      <c r="U5689" s="3" t="str">
        <f t="shared" si="88"/>
        <v>2017Plan</v>
      </c>
      <c r="V5689" s="2">
        <f>DATE(A5689,INDEX(Map!$H$1:$H$12,MATCH(B5689,Map!$G$1:$G$12,0),0),1)</f>
        <v>44409</v>
      </c>
      <c r="W5689" t="str">
        <f>IF(AND(V5689&gt;=Map!$K$2,V5689&lt;=Map!$L$2),"Base",IF(AND(V5689&gt;=Map!$K$3,V5689&lt;=Map!$L$3),"Fcst","N/A"))</f>
        <v>N/A</v>
      </c>
      <c r="X5689" t="str">
        <f>INDEX(Map!$B$2:$B$86,MATCH(D5689,Map!$A$2:$A$86,0),0)</f>
        <v>N/A</v>
      </c>
      <c r="Y5689" s="7" t="str">
        <f>IF(INDEX(Map!$C$2:$C$86,MATCH(D5689,Map!$A$2:$A$86,0),0)="","N/A",E5689*INDEX(Map!$C$2:$C$86,MATCH(D5689,Map!$A$2:$A$86,0),0))</f>
        <v>N/A</v>
      </c>
      <c r="Z5689" s="7" t="str">
        <f>IF(INDEX(Map!$D$2:$D$86,MATCH(D5689,Map!$A$2:$A$86,0),0)="","N/A",E5689*INDEX(Map!$D$2:$D$86,MATCH(D5689,Map!$A$2:$A$86,0),0))</f>
        <v>N/A</v>
      </c>
      <c r="AA5689" t="str">
        <f>INDEX(Map!$E$2:$E$86,MATCH(D5689,Map!$A$2:$A$86,0),0)</f>
        <v>Sales</v>
      </c>
    </row>
    <row r="5690" spans="1:27" x14ac:dyDescent="0.25">
      <c r="A5690" s="1" t="s">
        <v>123</v>
      </c>
      <c r="B5690" s="1" t="s">
        <v>114</v>
      </c>
      <c r="C5690" s="1">
        <v>61</v>
      </c>
      <c r="D5690" s="1" t="s">
        <v>84</v>
      </c>
      <c r="E5690" s="1">
        <v>-7.7</v>
      </c>
      <c r="F5690" s="1">
        <v>0</v>
      </c>
      <c r="G5690" s="1">
        <v>31.1</v>
      </c>
      <c r="H5690" s="1">
        <v>32</v>
      </c>
      <c r="I5690" s="1" t="s">
        <v>63</v>
      </c>
      <c r="J5690" s="1" t="s">
        <v>63</v>
      </c>
      <c r="K5690" s="1">
        <v>246</v>
      </c>
      <c r="L5690" s="1">
        <v>36</v>
      </c>
      <c r="M5690" s="1">
        <v>-278</v>
      </c>
      <c r="N5690" s="1" t="s">
        <v>63</v>
      </c>
      <c r="O5690" s="1">
        <v>0</v>
      </c>
      <c r="P5690" s="1">
        <v>0</v>
      </c>
      <c r="Q5690" s="1">
        <v>72</v>
      </c>
      <c r="R5690" s="1">
        <v>26.66</v>
      </c>
      <c r="S5690" s="1">
        <v>26.66</v>
      </c>
      <c r="T5690" s="1">
        <v>-206</v>
      </c>
      <c r="U5690" s="3" t="str">
        <f t="shared" si="88"/>
        <v>2017Plan</v>
      </c>
      <c r="V5690" s="2">
        <f>DATE(A5690,INDEX(Map!$H$1:$H$12,MATCH(B5690,Map!$G$1:$G$12,0),0),1)</f>
        <v>44409</v>
      </c>
      <c r="W5690" t="str">
        <f>IF(AND(V5690&gt;=Map!$K$2,V5690&lt;=Map!$L$2),"Base",IF(AND(V5690&gt;=Map!$K$3,V5690&lt;=Map!$L$3),"Fcst","N/A"))</f>
        <v>N/A</v>
      </c>
      <c r="X5690" t="str">
        <f>INDEX(Map!$B$2:$B$86,MATCH(D5690,Map!$A$2:$A$86,0),0)</f>
        <v>N/A</v>
      </c>
      <c r="Y5690" s="7" t="str">
        <f>IF(INDEX(Map!$C$2:$C$86,MATCH(D5690,Map!$A$2:$A$86,0),0)="","N/A",E5690*INDEX(Map!$C$2:$C$86,MATCH(D5690,Map!$A$2:$A$86,0),0))</f>
        <v>N/A</v>
      </c>
      <c r="Z5690" s="7" t="str">
        <f>IF(INDEX(Map!$D$2:$D$86,MATCH(D5690,Map!$A$2:$A$86,0),0)="","N/A",E5690*INDEX(Map!$D$2:$D$86,MATCH(D5690,Map!$A$2:$A$86,0),0))</f>
        <v>N/A</v>
      </c>
      <c r="AA5690" t="str">
        <f>INDEX(Map!$E$2:$E$86,MATCH(D5690,Map!$A$2:$A$86,0),0)</f>
        <v>Sales</v>
      </c>
    </row>
    <row r="5691" spans="1:27" x14ac:dyDescent="0.25">
      <c r="A5691" s="1" t="s">
        <v>123</v>
      </c>
      <c r="B5691" s="1" t="s">
        <v>114</v>
      </c>
      <c r="C5691" s="1">
        <v>62</v>
      </c>
      <c r="D5691" s="1" t="s">
        <v>85</v>
      </c>
      <c r="E5691" s="1">
        <v>-5.3</v>
      </c>
      <c r="F5691" s="1">
        <v>0</v>
      </c>
      <c r="G5691" s="1">
        <v>23.8</v>
      </c>
      <c r="H5691" s="1">
        <v>6</v>
      </c>
      <c r="I5691" s="1" t="s">
        <v>63</v>
      </c>
      <c r="J5691" s="1" t="s">
        <v>63</v>
      </c>
      <c r="K5691" s="1">
        <v>58</v>
      </c>
      <c r="L5691" s="1">
        <v>40.9</v>
      </c>
      <c r="M5691" s="1">
        <v>-218</v>
      </c>
      <c r="N5691" s="1" t="s">
        <v>63</v>
      </c>
      <c r="O5691" s="1">
        <v>0</v>
      </c>
      <c r="P5691" s="1">
        <v>0</v>
      </c>
      <c r="Q5691" s="1">
        <v>48</v>
      </c>
      <c r="R5691" s="1">
        <v>31.96</v>
      </c>
      <c r="S5691" s="1">
        <v>31.96</v>
      </c>
      <c r="T5691" s="1">
        <v>-170</v>
      </c>
      <c r="U5691" s="3" t="str">
        <f t="shared" si="88"/>
        <v>2017Plan</v>
      </c>
      <c r="V5691" s="2">
        <f>DATE(A5691,INDEX(Map!$H$1:$H$12,MATCH(B5691,Map!$G$1:$G$12,0),0),1)</f>
        <v>44409</v>
      </c>
      <c r="W5691" t="str">
        <f>IF(AND(V5691&gt;=Map!$K$2,V5691&lt;=Map!$L$2),"Base",IF(AND(V5691&gt;=Map!$K$3,V5691&lt;=Map!$L$3),"Fcst","N/A"))</f>
        <v>N/A</v>
      </c>
      <c r="X5691" t="str">
        <f>INDEX(Map!$B$2:$B$86,MATCH(D5691,Map!$A$2:$A$86,0),0)</f>
        <v>N/A</v>
      </c>
      <c r="Y5691" s="7" t="str">
        <f>IF(INDEX(Map!$C$2:$C$86,MATCH(D5691,Map!$A$2:$A$86,0),0)="","N/A",E5691*INDEX(Map!$C$2:$C$86,MATCH(D5691,Map!$A$2:$A$86,0),0))</f>
        <v>N/A</v>
      </c>
      <c r="Z5691" s="7" t="str">
        <f>IF(INDEX(Map!$D$2:$D$86,MATCH(D5691,Map!$A$2:$A$86,0),0)="","N/A",E5691*INDEX(Map!$D$2:$D$86,MATCH(D5691,Map!$A$2:$A$86,0),0))</f>
        <v>N/A</v>
      </c>
      <c r="AA5691" t="str">
        <f>INDEX(Map!$E$2:$E$86,MATCH(D5691,Map!$A$2:$A$86,0),0)</f>
        <v>Sales</v>
      </c>
    </row>
    <row r="5692" spans="1:27" x14ac:dyDescent="0.25">
      <c r="A5692" s="1" t="s">
        <v>123</v>
      </c>
      <c r="B5692" s="1" t="s">
        <v>114</v>
      </c>
      <c r="C5692" s="1">
        <v>63</v>
      </c>
      <c r="D5692" s="1" t="s">
        <v>86</v>
      </c>
      <c r="E5692" s="1">
        <v>-7.4</v>
      </c>
      <c r="F5692" s="1">
        <v>0</v>
      </c>
      <c r="G5692" s="1">
        <v>26.5</v>
      </c>
      <c r="H5692" s="1">
        <v>7</v>
      </c>
      <c r="I5692" s="1" t="s">
        <v>63</v>
      </c>
      <c r="J5692" s="1" t="s">
        <v>63</v>
      </c>
      <c r="K5692" s="1">
        <v>71</v>
      </c>
      <c r="L5692" s="1">
        <v>42.9</v>
      </c>
      <c r="M5692" s="1">
        <v>-319</v>
      </c>
      <c r="N5692" s="1" t="s">
        <v>63</v>
      </c>
      <c r="O5692" s="1">
        <v>0</v>
      </c>
      <c r="P5692" s="1">
        <v>0</v>
      </c>
      <c r="Q5692" s="1">
        <v>68</v>
      </c>
      <c r="R5692" s="1">
        <v>33.74</v>
      </c>
      <c r="S5692" s="1">
        <v>33.74</v>
      </c>
      <c r="T5692" s="1">
        <v>-251</v>
      </c>
      <c r="U5692" s="3" t="str">
        <f t="shared" si="88"/>
        <v>2017Plan</v>
      </c>
      <c r="V5692" s="2">
        <f>DATE(A5692,INDEX(Map!$H$1:$H$12,MATCH(B5692,Map!$G$1:$G$12,0),0),1)</f>
        <v>44409</v>
      </c>
      <c r="W5692" t="str">
        <f>IF(AND(V5692&gt;=Map!$K$2,V5692&lt;=Map!$L$2),"Base",IF(AND(V5692&gt;=Map!$K$3,V5692&lt;=Map!$L$3),"Fcst","N/A"))</f>
        <v>N/A</v>
      </c>
      <c r="X5692" t="str">
        <f>INDEX(Map!$B$2:$B$86,MATCH(D5692,Map!$A$2:$A$86,0),0)</f>
        <v>N/A</v>
      </c>
      <c r="Y5692" s="7" t="str">
        <f>IF(INDEX(Map!$C$2:$C$86,MATCH(D5692,Map!$A$2:$A$86,0),0)="","N/A",E5692*INDEX(Map!$C$2:$C$86,MATCH(D5692,Map!$A$2:$A$86,0),0))</f>
        <v>N/A</v>
      </c>
      <c r="Z5692" s="7" t="str">
        <f>IF(INDEX(Map!$D$2:$D$86,MATCH(D5692,Map!$A$2:$A$86,0),0)="","N/A",E5692*INDEX(Map!$D$2:$D$86,MATCH(D5692,Map!$A$2:$A$86,0),0))</f>
        <v>N/A</v>
      </c>
      <c r="AA5692" t="str">
        <f>INDEX(Map!$E$2:$E$86,MATCH(D5692,Map!$A$2:$A$86,0),0)</f>
        <v>Sales</v>
      </c>
    </row>
    <row r="5693" spans="1:27" x14ac:dyDescent="0.25">
      <c r="A5693" s="1" t="s">
        <v>123</v>
      </c>
      <c r="B5693" s="1" t="s">
        <v>114</v>
      </c>
      <c r="C5693" s="1">
        <v>64</v>
      </c>
      <c r="D5693" s="1" t="s">
        <v>87</v>
      </c>
      <c r="E5693" s="1">
        <v>0</v>
      </c>
      <c r="F5693" s="1">
        <v>0</v>
      </c>
      <c r="G5693" s="1">
        <v>0</v>
      </c>
      <c r="H5693" s="1">
        <v>0</v>
      </c>
      <c r="I5693" s="1" t="s">
        <v>63</v>
      </c>
      <c r="J5693" s="1" t="s">
        <v>63</v>
      </c>
      <c r="K5693" s="1">
        <v>0</v>
      </c>
      <c r="L5693" s="1">
        <v>0</v>
      </c>
      <c r="M5693" s="1">
        <v>0</v>
      </c>
      <c r="N5693" s="1" t="s">
        <v>63</v>
      </c>
      <c r="O5693" s="1">
        <v>0</v>
      </c>
      <c r="P5693" s="1">
        <v>0</v>
      </c>
      <c r="Q5693" s="1">
        <v>0</v>
      </c>
      <c r="R5693" s="1">
        <v>0</v>
      </c>
      <c r="S5693" s="1">
        <v>0</v>
      </c>
      <c r="T5693" s="1">
        <v>0</v>
      </c>
      <c r="U5693" s="3" t="str">
        <f t="shared" si="88"/>
        <v>2017Plan</v>
      </c>
      <c r="V5693" s="2">
        <f>DATE(A5693,INDEX(Map!$H$1:$H$12,MATCH(B5693,Map!$G$1:$G$12,0),0),1)</f>
        <v>44409</v>
      </c>
      <c r="W5693" t="str">
        <f>IF(AND(V5693&gt;=Map!$K$2,V5693&lt;=Map!$L$2),"Base",IF(AND(V5693&gt;=Map!$K$3,V5693&lt;=Map!$L$3),"Fcst","N/A"))</f>
        <v>N/A</v>
      </c>
      <c r="X5693" t="str">
        <f>INDEX(Map!$B$2:$B$86,MATCH(D5693,Map!$A$2:$A$86,0),0)</f>
        <v>N/A</v>
      </c>
      <c r="Y5693" s="7" t="str">
        <f>IF(INDEX(Map!$C$2:$C$86,MATCH(D5693,Map!$A$2:$A$86,0),0)="","N/A",E5693*INDEX(Map!$C$2:$C$86,MATCH(D5693,Map!$A$2:$A$86,0),0))</f>
        <v>N/A</v>
      </c>
      <c r="Z5693" s="7" t="str">
        <f>IF(INDEX(Map!$D$2:$D$86,MATCH(D5693,Map!$A$2:$A$86,0),0)="","N/A",E5693*INDEX(Map!$D$2:$D$86,MATCH(D5693,Map!$A$2:$A$86,0),0))</f>
        <v>N/A</v>
      </c>
      <c r="AA5693" t="str">
        <f>INDEX(Map!$E$2:$E$86,MATCH(D5693,Map!$A$2:$A$86,0),0)</f>
        <v>Sales</v>
      </c>
    </row>
    <row r="5694" spans="1:27" x14ac:dyDescent="0.25">
      <c r="A5694" s="1" t="s">
        <v>123</v>
      </c>
      <c r="B5694" s="1" t="s">
        <v>114</v>
      </c>
      <c r="C5694" s="1">
        <v>65</v>
      </c>
      <c r="D5694" s="1" t="s">
        <v>88</v>
      </c>
      <c r="E5694" s="1">
        <v>0</v>
      </c>
      <c r="F5694" s="1">
        <v>0</v>
      </c>
      <c r="G5694" s="1">
        <v>0</v>
      </c>
      <c r="H5694" s="1">
        <v>0</v>
      </c>
      <c r="I5694" s="1" t="s">
        <v>63</v>
      </c>
      <c r="J5694" s="1" t="s">
        <v>63</v>
      </c>
      <c r="K5694" s="1">
        <v>0</v>
      </c>
      <c r="L5694" s="1">
        <v>0</v>
      </c>
      <c r="M5694" s="1">
        <v>0</v>
      </c>
      <c r="N5694" s="1" t="s">
        <v>63</v>
      </c>
      <c r="O5694" s="1">
        <v>0</v>
      </c>
      <c r="P5694" s="1">
        <v>0</v>
      </c>
      <c r="Q5694" s="1">
        <v>0</v>
      </c>
      <c r="R5694" s="1">
        <v>0</v>
      </c>
      <c r="S5694" s="1">
        <v>0</v>
      </c>
      <c r="T5694" s="1">
        <v>0</v>
      </c>
      <c r="U5694" s="3" t="str">
        <f t="shared" si="88"/>
        <v>2017Plan</v>
      </c>
      <c r="V5694" s="2">
        <f>DATE(A5694,INDEX(Map!$H$1:$H$12,MATCH(B5694,Map!$G$1:$G$12,0),0),1)</f>
        <v>44409</v>
      </c>
      <c r="W5694" t="str">
        <f>IF(AND(V5694&gt;=Map!$K$2,V5694&lt;=Map!$L$2),"Base",IF(AND(V5694&gt;=Map!$K$3,V5694&lt;=Map!$L$3),"Fcst","N/A"))</f>
        <v>N/A</v>
      </c>
      <c r="X5694" t="str">
        <f>INDEX(Map!$B$2:$B$86,MATCH(D5694,Map!$A$2:$A$86,0),0)</f>
        <v>N/A</v>
      </c>
      <c r="Y5694" s="7" t="str">
        <f>IF(INDEX(Map!$C$2:$C$86,MATCH(D5694,Map!$A$2:$A$86,0),0)="","N/A",E5694*INDEX(Map!$C$2:$C$86,MATCH(D5694,Map!$A$2:$A$86,0),0))</f>
        <v>N/A</v>
      </c>
      <c r="Z5694" s="7" t="str">
        <f>IF(INDEX(Map!$D$2:$D$86,MATCH(D5694,Map!$A$2:$A$86,0),0)="","N/A",E5694*INDEX(Map!$D$2:$D$86,MATCH(D5694,Map!$A$2:$A$86,0),0))</f>
        <v>N/A</v>
      </c>
      <c r="AA5694" t="str">
        <f>INDEX(Map!$E$2:$E$86,MATCH(D5694,Map!$A$2:$A$86,0),0)</f>
        <v>Sales</v>
      </c>
    </row>
    <row r="5695" spans="1:27" x14ac:dyDescent="0.25">
      <c r="A5695" s="1" t="s">
        <v>123</v>
      </c>
      <c r="B5695" s="1" t="s">
        <v>114</v>
      </c>
      <c r="C5695" s="1">
        <v>66</v>
      </c>
      <c r="D5695" s="1" t="s">
        <v>89</v>
      </c>
      <c r="E5695" s="1">
        <v>0</v>
      </c>
      <c r="F5695" s="1">
        <v>0</v>
      </c>
      <c r="G5695" s="1">
        <v>0</v>
      </c>
      <c r="H5695" s="1">
        <v>0</v>
      </c>
      <c r="I5695" s="1" t="s">
        <v>63</v>
      </c>
      <c r="J5695" s="1" t="s">
        <v>63</v>
      </c>
      <c r="K5695" s="1">
        <v>0</v>
      </c>
      <c r="L5695" s="1">
        <v>0</v>
      </c>
      <c r="M5695" s="1">
        <v>0</v>
      </c>
      <c r="N5695" s="1" t="s">
        <v>63</v>
      </c>
      <c r="O5695" s="1">
        <v>0</v>
      </c>
      <c r="P5695" s="1">
        <v>0</v>
      </c>
      <c r="Q5695" s="1">
        <v>0</v>
      </c>
      <c r="R5695" s="1">
        <v>0</v>
      </c>
      <c r="S5695" s="1">
        <v>0</v>
      </c>
      <c r="T5695" s="1">
        <v>0</v>
      </c>
      <c r="U5695" s="3" t="str">
        <f t="shared" si="88"/>
        <v>2017Plan</v>
      </c>
      <c r="V5695" s="2">
        <f>DATE(A5695,INDEX(Map!$H$1:$H$12,MATCH(B5695,Map!$G$1:$G$12,0),0),1)</f>
        <v>44409</v>
      </c>
      <c r="W5695" t="str">
        <f>IF(AND(V5695&gt;=Map!$K$2,V5695&lt;=Map!$L$2),"Base",IF(AND(V5695&gt;=Map!$K$3,V5695&lt;=Map!$L$3),"Fcst","N/A"))</f>
        <v>N/A</v>
      </c>
      <c r="X5695" t="str">
        <f>INDEX(Map!$B$2:$B$86,MATCH(D5695,Map!$A$2:$A$86,0),0)</f>
        <v>N/A</v>
      </c>
      <c r="Y5695" s="7" t="str">
        <f>IF(INDEX(Map!$C$2:$C$86,MATCH(D5695,Map!$A$2:$A$86,0),0)="","N/A",E5695*INDEX(Map!$C$2:$C$86,MATCH(D5695,Map!$A$2:$A$86,0),0))</f>
        <v>N/A</v>
      </c>
      <c r="Z5695" s="7" t="str">
        <f>IF(INDEX(Map!$D$2:$D$86,MATCH(D5695,Map!$A$2:$A$86,0),0)="","N/A",E5695*INDEX(Map!$D$2:$D$86,MATCH(D5695,Map!$A$2:$A$86,0),0))</f>
        <v>N/A</v>
      </c>
      <c r="AA5695" t="str">
        <f>INDEX(Map!$E$2:$E$86,MATCH(D5695,Map!$A$2:$A$86,0),0)</f>
        <v>Sales</v>
      </c>
    </row>
    <row r="5696" spans="1:27" x14ac:dyDescent="0.25">
      <c r="A5696" s="1" t="s">
        <v>123</v>
      </c>
      <c r="B5696" s="1" t="s">
        <v>114</v>
      </c>
      <c r="C5696" s="1">
        <v>67</v>
      </c>
      <c r="D5696" s="1" t="s">
        <v>90</v>
      </c>
      <c r="E5696" s="1">
        <v>0</v>
      </c>
      <c r="F5696" s="1">
        <v>0</v>
      </c>
      <c r="G5696" s="1">
        <v>0</v>
      </c>
      <c r="H5696" s="1">
        <v>0</v>
      </c>
      <c r="I5696" s="1" t="s">
        <v>63</v>
      </c>
      <c r="J5696" s="1" t="s">
        <v>63</v>
      </c>
      <c r="K5696" s="1">
        <v>0</v>
      </c>
      <c r="L5696" s="1">
        <v>0</v>
      </c>
      <c r="M5696" s="1">
        <v>0</v>
      </c>
      <c r="N5696" s="1" t="s">
        <v>63</v>
      </c>
      <c r="O5696" s="1">
        <v>0</v>
      </c>
      <c r="P5696" s="1">
        <v>0</v>
      </c>
      <c r="Q5696" s="1">
        <v>0</v>
      </c>
      <c r="R5696" s="1">
        <v>0</v>
      </c>
      <c r="S5696" s="1">
        <v>0</v>
      </c>
      <c r="T5696" s="1">
        <v>0</v>
      </c>
      <c r="U5696" s="3" t="str">
        <f t="shared" si="88"/>
        <v>2017Plan</v>
      </c>
      <c r="V5696" s="2">
        <f>DATE(A5696,INDEX(Map!$H$1:$H$12,MATCH(B5696,Map!$G$1:$G$12,0),0),1)</f>
        <v>44409</v>
      </c>
      <c r="W5696" t="str">
        <f>IF(AND(V5696&gt;=Map!$K$2,V5696&lt;=Map!$L$2),"Base",IF(AND(V5696&gt;=Map!$K$3,V5696&lt;=Map!$L$3),"Fcst","N/A"))</f>
        <v>N/A</v>
      </c>
      <c r="X5696" t="str">
        <f>INDEX(Map!$B$2:$B$86,MATCH(D5696,Map!$A$2:$A$86,0),0)</f>
        <v>N/A</v>
      </c>
      <c r="Y5696" s="7" t="str">
        <f>IF(INDEX(Map!$C$2:$C$86,MATCH(D5696,Map!$A$2:$A$86,0),0)="","N/A",E5696*INDEX(Map!$C$2:$C$86,MATCH(D5696,Map!$A$2:$A$86,0),0))</f>
        <v>N/A</v>
      </c>
      <c r="Z5696" s="7" t="str">
        <f>IF(INDEX(Map!$D$2:$D$86,MATCH(D5696,Map!$A$2:$A$86,0),0)="","N/A",E5696*INDEX(Map!$D$2:$D$86,MATCH(D5696,Map!$A$2:$A$86,0),0))</f>
        <v>N/A</v>
      </c>
      <c r="AA5696" t="str">
        <f>INDEX(Map!$E$2:$E$86,MATCH(D5696,Map!$A$2:$A$86,0),0)</f>
        <v>Sales</v>
      </c>
    </row>
    <row r="5697" spans="1:27" x14ac:dyDescent="0.25">
      <c r="A5697" s="1" t="s">
        <v>123</v>
      </c>
      <c r="B5697" s="1" t="s">
        <v>114</v>
      </c>
      <c r="C5697" s="1">
        <v>68</v>
      </c>
      <c r="D5697" s="1" t="s">
        <v>91</v>
      </c>
      <c r="E5697" s="1">
        <v>0</v>
      </c>
      <c r="F5697" s="1">
        <v>0</v>
      </c>
      <c r="G5697" s="1">
        <v>0.3</v>
      </c>
      <c r="H5697" s="1">
        <v>1</v>
      </c>
      <c r="I5697" s="1" t="s">
        <v>63</v>
      </c>
      <c r="J5697" s="1" t="s">
        <v>63</v>
      </c>
      <c r="K5697" s="1">
        <v>2</v>
      </c>
      <c r="L5697" s="1">
        <v>0</v>
      </c>
      <c r="M5697" s="1">
        <v>0</v>
      </c>
      <c r="N5697" s="1" t="s">
        <v>63</v>
      </c>
      <c r="O5697" s="1">
        <v>0</v>
      </c>
      <c r="P5697" s="1">
        <v>0</v>
      </c>
      <c r="Q5697" s="1">
        <v>0</v>
      </c>
      <c r="R5697" s="1">
        <v>0</v>
      </c>
      <c r="S5697" s="1">
        <v>0</v>
      </c>
      <c r="T5697" s="1">
        <v>0</v>
      </c>
      <c r="U5697" s="3" t="str">
        <f t="shared" si="88"/>
        <v>2017Plan</v>
      </c>
      <c r="V5697" s="2">
        <f>DATE(A5697,INDEX(Map!$H$1:$H$12,MATCH(B5697,Map!$G$1:$G$12,0),0),1)</f>
        <v>44409</v>
      </c>
      <c r="W5697" t="str">
        <f>IF(AND(V5697&gt;=Map!$K$2,V5697&lt;=Map!$L$2),"Base",IF(AND(V5697&gt;=Map!$K$3,V5697&lt;=Map!$L$3),"Fcst","N/A"))</f>
        <v>N/A</v>
      </c>
      <c r="X5697" t="str">
        <f>INDEX(Map!$B$2:$B$86,MATCH(D5697,Map!$A$2:$A$86,0),0)</f>
        <v>N/A</v>
      </c>
      <c r="Y5697" s="7" t="str">
        <f>IF(INDEX(Map!$C$2:$C$86,MATCH(D5697,Map!$A$2:$A$86,0),0)="","N/A",E5697*INDEX(Map!$C$2:$C$86,MATCH(D5697,Map!$A$2:$A$86,0),0))</f>
        <v>N/A</v>
      </c>
      <c r="Z5697" s="7" t="str">
        <f>IF(INDEX(Map!$D$2:$D$86,MATCH(D5697,Map!$A$2:$A$86,0),0)="","N/A",E5697*INDEX(Map!$D$2:$D$86,MATCH(D5697,Map!$A$2:$A$86,0),0))</f>
        <v>N/A</v>
      </c>
      <c r="AA5697" t="str">
        <f>INDEX(Map!$E$2:$E$86,MATCH(D5697,Map!$A$2:$A$86,0),0)</f>
        <v>CSR</v>
      </c>
    </row>
    <row r="5698" spans="1:27" x14ac:dyDescent="0.25">
      <c r="A5698" s="1" t="s">
        <v>123</v>
      </c>
      <c r="B5698" s="1" t="s">
        <v>114</v>
      </c>
      <c r="C5698" s="1">
        <v>69</v>
      </c>
      <c r="D5698" s="1" t="s">
        <v>92</v>
      </c>
      <c r="E5698" s="1">
        <v>0</v>
      </c>
      <c r="F5698" s="1">
        <v>0</v>
      </c>
      <c r="G5698" s="1">
        <v>0.3</v>
      </c>
      <c r="H5698" s="1">
        <v>1</v>
      </c>
      <c r="I5698" s="1" t="s">
        <v>63</v>
      </c>
      <c r="J5698" s="1" t="s">
        <v>63</v>
      </c>
      <c r="K5698" s="1">
        <v>2</v>
      </c>
      <c r="L5698" s="1">
        <v>0</v>
      </c>
      <c r="M5698" s="1">
        <v>0</v>
      </c>
      <c r="N5698" s="1" t="s">
        <v>63</v>
      </c>
      <c r="O5698" s="1">
        <v>0</v>
      </c>
      <c r="P5698" s="1">
        <v>0</v>
      </c>
      <c r="Q5698" s="1">
        <v>0</v>
      </c>
      <c r="R5698" s="1">
        <v>0</v>
      </c>
      <c r="S5698" s="1">
        <v>0</v>
      </c>
      <c r="T5698" s="1">
        <v>0</v>
      </c>
      <c r="U5698" s="3" t="str">
        <f t="shared" si="88"/>
        <v>2017Plan</v>
      </c>
      <c r="V5698" s="2">
        <f>DATE(A5698,INDEX(Map!$H$1:$H$12,MATCH(B5698,Map!$G$1:$G$12,0),0),1)</f>
        <v>44409</v>
      </c>
      <c r="W5698" t="str">
        <f>IF(AND(V5698&gt;=Map!$K$2,V5698&lt;=Map!$L$2),"Base",IF(AND(V5698&gt;=Map!$K$3,V5698&lt;=Map!$L$3),"Fcst","N/A"))</f>
        <v>N/A</v>
      </c>
      <c r="X5698" t="str">
        <f>INDEX(Map!$B$2:$B$86,MATCH(D5698,Map!$A$2:$A$86,0),0)</f>
        <v>N/A</v>
      </c>
      <c r="Y5698" s="7" t="str">
        <f>IF(INDEX(Map!$C$2:$C$86,MATCH(D5698,Map!$A$2:$A$86,0),0)="","N/A",E5698*INDEX(Map!$C$2:$C$86,MATCH(D5698,Map!$A$2:$A$86,0),0))</f>
        <v>N/A</v>
      </c>
      <c r="Z5698" s="7" t="str">
        <f>IF(INDEX(Map!$D$2:$D$86,MATCH(D5698,Map!$A$2:$A$86,0),0)="","N/A",E5698*INDEX(Map!$D$2:$D$86,MATCH(D5698,Map!$A$2:$A$86,0),0))</f>
        <v>N/A</v>
      </c>
      <c r="AA5698" t="str">
        <f>INDEX(Map!$E$2:$E$86,MATCH(D5698,Map!$A$2:$A$86,0),0)</f>
        <v>CSR</v>
      </c>
    </row>
    <row r="5699" spans="1:27" x14ac:dyDescent="0.25">
      <c r="A5699" s="1" t="s">
        <v>123</v>
      </c>
      <c r="B5699" s="1" t="s">
        <v>114</v>
      </c>
      <c r="C5699" s="1">
        <v>70</v>
      </c>
      <c r="D5699" s="1" t="s">
        <v>93</v>
      </c>
      <c r="E5699" s="1">
        <v>0.1</v>
      </c>
      <c r="F5699" s="1">
        <v>0</v>
      </c>
      <c r="G5699" s="1">
        <v>0.3</v>
      </c>
      <c r="H5699" s="1">
        <v>2</v>
      </c>
      <c r="I5699" s="1" t="s">
        <v>63</v>
      </c>
      <c r="J5699" s="1" t="s">
        <v>63</v>
      </c>
      <c r="K5699" s="1">
        <v>2</v>
      </c>
      <c r="L5699" s="1">
        <v>0</v>
      </c>
      <c r="M5699" s="1">
        <v>0</v>
      </c>
      <c r="N5699" s="1" t="s">
        <v>63</v>
      </c>
      <c r="O5699" s="1">
        <v>0</v>
      </c>
      <c r="P5699" s="1">
        <v>0</v>
      </c>
      <c r="Q5699" s="1">
        <v>0</v>
      </c>
      <c r="R5699" s="1">
        <v>0</v>
      </c>
      <c r="S5699" s="1">
        <v>0</v>
      </c>
      <c r="T5699" s="1">
        <v>0</v>
      </c>
      <c r="U5699" s="3" t="str">
        <f t="shared" si="88"/>
        <v>2017Plan</v>
      </c>
      <c r="V5699" s="2">
        <f>DATE(A5699,INDEX(Map!$H$1:$H$12,MATCH(B5699,Map!$G$1:$G$12,0),0),1)</f>
        <v>44409</v>
      </c>
      <c r="W5699" t="str">
        <f>IF(AND(V5699&gt;=Map!$K$2,V5699&lt;=Map!$L$2),"Base",IF(AND(V5699&gt;=Map!$K$3,V5699&lt;=Map!$L$3),"Fcst","N/A"))</f>
        <v>N/A</v>
      </c>
      <c r="X5699" t="str">
        <f>INDEX(Map!$B$2:$B$86,MATCH(D5699,Map!$A$2:$A$86,0),0)</f>
        <v>N/A</v>
      </c>
      <c r="Y5699" s="7" t="str">
        <f>IF(INDEX(Map!$C$2:$C$86,MATCH(D5699,Map!$A$2:$A$86,0),0)="","N/A",E5699*INDEX(Map!$C$2:$C$86,MATCH(D5699,Map!$A$2:$A$86,0),0))</f>
        <v>N/A</v>
      </c>
      <c r="Z5699" s="7" t="str">
        <f>IF(INDEX(Map!$D$2:$D$86,MATCH(D5699,Map!$A$2:$A$86,0),0)="","N/A",E5699*INDEX(Map!$D$2:$D$86,MATCH(D5699,Map!$A$2:$A$86,0),0))</f>
        <v>N/A</v>
      </c>
      <c r="AA5699" t="str">
        <f>INDEX(Map!$E$2:$E$86,MATCH(D5699,Map!$A$2:$A$86,0),0)</f>
        <v>CSR</v>
      </c>
    </row>
    <row r="5700" spans="1:27" x14ac:dyDescent="0.25">
      <c r="A5700" s="1" t="s">
        <v>123</v>
      </c>
      <c r="B5700" s="1" t="s">
        <v>114</v>
      </c>
      <c r="C5700" s="1">
        <v>71</v>
      </c>
      <c r="D5700" s="1" t="s">
        <v>94</v>
      </c>
      <c r="E5700" s="1">
        <v>0</v>
      </c>
      <c r="F5700" s="1">
        <v>0</v>
      </c>
      <c r="G5700" s="1">
        <v>0.3</v>
      </c>
      <c r="H5700" s="1">
        <v>2</v>
      </c>
      <c r="I5700" s="1" t="s">
        <v>63</v>
      </c>
      <c r="J5700" s="1" t="s">
        <v>63</v>
      </c>
      <c r="K5700" s="1">
        <v>2</v>
      </c>
      <c r="L5700" s="1">
        <v>0</v>
      </c>
      <c r="M5700" s="1">
        <v>0</v>
      </c>
      <c r="N5700" s="1" t="s">
        <v>63</v>
      </c>
      <c r="O5700" s="1">
        <v>0</v>
      </c>
      <c r="P5700" s="1">
        <v>0</v>
      </c>
      <c r="Q5700" s="1">
        <v>0</v>
      </c>
      <c r="R5700" s="1">
        <v>0</v>
      </c>
      <c r="S5700" s="1">
        <v>0</v>
      </c>
      <c r="T5700" s="1">
        <v>0</v>
      </c>
      <c r="U5700" s="3" t="str">
        <f t="shared" ref="U5700:U5763" si="89">U5699</f>
        <v>2017Plan</v>
      </c>
      <c r="V5700" s="2">
        <f>DATE(A5700,INDEX(Map!$H$1:$H$12,MATCH(B5700,Map!$G$1:$G$12,0),0),1)</f>
        <v>44409</v>
      </c>
      <c r="W5700" t="str">
        <f>IF(AND(V5700&gt;=Map!$K$2,V5700&lt;=Map!$L$2),"Base",IF(AND(V5700&gt;=Map!$K$3,V5700&lt;=Map!$L$3),"Fcst","N/A"))</f>
        <v>N/A</v>
      </c>
      <c r="X5700" t="str">
        <f>INDEX(Map!$B$2:$B$86,MATCH(D5700,Map!$A$2:$A$86,0),0)</f>
        <v>N/A</v>
      </c>
      <c r="Y5700" s="7" t="str">
        <f>IF(INDEX(Map!$C$2:$C$86,MATCH(D5700,Map!$A$2:$A$86,0),0)="","N/A",E5700*INDEX(Map!$C$2:$C$86,MATCH(D5700,Map!$A$2:$A$86,0),0))</f>
        <v>N/A</v>
      </c>
      <c r="Z5700" s="7" t="str">
        <f>IF(INDEX(Map!$D$2:$D$86,MATCH(D5700,Map!$A$2:$A$86,0),0)="","N/A",E5700*INDEX(Map!$D$2:$D$86,MATCH(D5700,Map!$A$2:$A$86,0),0))</f>
        <v>N/A</v>
      </c>
      <c r="AA5700" t="str">
        <f>INDEX(Map!$E$2:$E$86,MATCH(D5700,Map!$A$2:$A$86,0),0)</f>
        <v>CSR</v>
      </c>
    </row>
    <row r="5701" spans="1:27" x14ac:dyDescent="0.25">
      <c r="A5701" s="1" t="s">
        <v>123</v>
      </c>
      <c r="B5701" s="1" t="s">
        <v>114</v>
      </c>
      <c r="C5701" s="1">
        <v>72</v>
      </c>
      <c r="D5701" s="1" t="s">
        <v>95</v>
      </c>
      <c r="E5701" s="1">
        <v>0</v>
      </c>
      <c r="F5701" s="1">
        <v>0</v>
      </c>
      <c r="G5701" s="1">
        <v>0.3</v>
      </c>
      <c r="H5701" s="1">
        <v>1</v>
      </c>
      <c r="I5701" s="1" t="s">
        <v>63</v>
      </c>
      <c r="J5701" s="1" t="s">
        <v>63</v>
      </c>
      <c r="K5701" s="1">
        <v>2</v>
      </c>
      <c r="L5701" s="1">
        <v>0</v>
      </c>
      <c r="M5701" s="1">
        <v>0</v>
      </c>
      <c r="N5701" s="1" t="s">
        <v>63</v>
      </c>
      <c r="O5701" s="1">
        <v>0</v>
      </c>
      <c r="P5701" s="1">
        <v>0</v>
      </c>
      <c r="Q5701" s="1">
        <v>0</v>
      </c>
      <c r="R5701" s="1">
        <v>0</v>
      </c>
      <c r="S5701" s="1">
        <v>0</v>
      </c>
      <c r="T5701" s="1">
        <v>0</v>
      </c>
      <c r="U5701" s="3" t="str">
        <f t="shared" si="89"/>
        <v>2017Plan</v>
      </c>
      <c r="V5701" s="2">
        <f>DATE(A5701,INDEX(Map!$H$1:$H$12,MATCH(B5701,Map!$G$1:$G$12,0),0),1)</f>
        <v>44409</v>
      </c>
      <c r="W5701" t="str">
        <f>IF(AND(V5701&gt;=Map!$K$2,V5701&lt;=Map!$L$2),"Base",IF(AND(V5701&gt;=Map!$K$3,V5701&lt;=Map!$L$3),"Fcst","N/A"))</f>
        <v>N/A</v>
      </c>
      <c r="X5701" t="str">
        <f>INDEX(Map!$B$2:$B$86,MATCH(D5701,Map!$A$2:$A$86,0),0)</f>
        <v>N/A</v>
      </c>
      <c r="Y5701" s="7" t="str">
        <f>IF(INDEX(Map!$C$2:$C$86,MATCH(D5701,Map!$A$2:$A$86,0),0)="","N/A",E5701*INDEX(Map!$C$2:$C$86,MATCH(D5701,Map!$A$2:$A$86,0),0))</f>
        <v>N/A</v>
      </c>
      <c r="Z5701" s="7" t="str">
        <f>IF(INDEX(Map!$D$2:$D$86,MATCH(D5701,Map!$A$2:$A$86,0),0)="","N/A",E5701*INDEX(Map!$D$2:$D$86,MATCH(D5701,Map!$A$2:$A$86,0),0))</f>
        <v>N/A</v>
      </c>
      <c r="AA5701" t="str">
        <f>INDEX(Map!$E$2:$E$86,MATCH(D5701,Map!$A$2:$A$86,0),0)</f>
        <v>CSR</v>
      </c>
    </row>
    <row r="5702" spans="1:27" x14ac:dyDescent="0.25">
      <c r="A5702" s="1" t="s">
        <v>123</v>
      </c>
      <c r="B5702" s="1" t="s">
        <v>114</v>
      </c>
      <c r="C5702" s="1">
        <v>73</v>
      </c>
      <c r="D5702" s="1" t="s">
        <v>96</v>
      </c>
      <c r="E5702" s="1">
        <v>0</v>
      </c>
      <c r="F5702" s="1">
        <v>0</v>
      </c>
      <c r="G5702" s="1">
        <v>1.1000000000000001</v>
      </c>
      <c r="H5702" s="1">
        <v>2</v>
      </c>
      <c r="I5702" s="1" t="s">
        <v>63</v>
      </c>
      <c r="J5702" s="1" t="s">
        <v>63</v>
      </c>
      <c r="K5702" s="1">
        <v>8</v>
      </c>
      <c r="L5702" s="1">
        <v>0</v>
      </c>
      <c r="M5702" s="1">
        <v>0</v>
      </c>
      <c r="N5702" s="1" t="s">
        <v>63</v>
      </c>
      <c r="O5702" s="1">
        <v>0</v>
      </c>
      <c r="P5702" s="1">
        <v>0</v>
      </c>
      <c r="Q5702" s="1">
        <v>0</v>
      </c>
      <c r="R5702" s="1">
        <v>0</v>
      </c>
      <c r="S5702" s="1">
        <v>0</v>
      </c>
      <c r="T5702" s="1">
        <v>0</v>
      </c>
      <c r="U5702" s="3" t="str">
        <f t="shared" si="89"/>
        <v>2017Plan</v>
      </c>
      <c r="V5702" s="2">
        <f>DATE(A5702,INDEX(Map!$H$1:$H$12,MATCH(B5702,Map!$G$1:$G$12,0),0),1)</f>
        <v>44409</v>
      </c>
      <c r="W5702" t="str">
        <f>IF(AND(V5702&gt;=Map!$K$2,V5702&lt;=Map!$L$2),"Base",IF(AND(V5702&gt;=Map!$K$3,V5702&lt;=Map!$L$3),"Fcst","N/A"))</f>
        <v>N/A</v>
      </c>
      <c r="X5702" t="str">
        <f>INDEX(Map!$B$2:$B$86,MATCH(D5702,Map!$A$2:$A$86,0),0)</f>
        <v>N/A</v>
      </c>
      <c r="Y5702" s="7" t="str">
        <f>IF(INDEX(Map!$C$2:$C$86,MATCH(D5702,Map!$A$2:$A$86,0),0)="","N/A",E5702*INDEX(Map!$C$2:$C$86,MATCH(D5702,Map!$A$2:$A$86,0),0))</f>
        <v>N/A</v>
      </c>
      <c r="Z5702" s="7" t="str">
        <f>IF(INDEX(Map!$D$2:$D$86,MATCH(D5702,Map!$A$2:$A$86,0),0)="","N/A",E5702*INDEX(Map!$D$2:$D$86,MATCH(D5702,Map!$A$2:$A$86,0),0))</f>
        <v>N/A</v>
      </c>
      <c r="AA5702" t="str">
        <f>INDEX(Map!$E$2:$E$86,MATCH(D5702,Map!$A$2:$A$86,0),0)</f>
        <v>CSR</v>
      </c>
    </row>
    <row r="5703" spans="1:27" x14ac:dyDescent="0.25">
      <c r="A5703" s="1" t="s">
        <v>123</v>
      </c>
      <c r="B5703" s="1" t="s">
        <v>114</v>
      </c>
      <c r="C5703" s="1">
        <v>74</v>
      </c>
      <c r="D5703" s="1" t="s">
        <v>97</v>
      </c>
      <c r="E5703" s="1">
        <v>0</v>
      </c>
      <c r="F5703" s="1">
        <v>0</v>
      </c>
      <c r="G5703" s="1">
        <v>0.3</v>
      </c>
      <c r="H5703" s="1">
        <v>1</v>
      </c>
      <c r="I5703" s="1" t="s">
        <v>63</v>
      </c>
      <c r="J5703" s="1" t="s">
        <v>63</v>
      </c>
      <c r="K5703" s="1">
        <v>2</v>
      </c>
      <c r="L5703" s="1">
        <v>0</v>
      </c>
      <c r="M5703" s="1">
        <v>0</v>
      </c>
      <c r="N5703" s="1" t="s">
        <v>63</v>
      </c>
      <c r="O5703" s="1">
        <v>0</v>
      </c>
      <c r="P5703" s="1">
        <v>0</v>
      </c>
      <c r="Q5703" s="1">
        <v>0</v>
      </c>
      <c r="R5703" s="1">
        <v>0</v>
      </c>
      <c r="S5703" s="1">
        <v>0</v>
      </c>
      <c r="T5703" s="1">
        <v>0</v>
      </c>
      <c r="U5703" s="3" t="str">
        <f t="shared" si="89"/>
        <v>2017Plan</v>
      </c>
      <c r="V5703" s="2">
        <f>DATE(A5703,INDEX(Map!$H$1:$H$12,MATCH(B5703,Map!$G$1:$G$12,0),0),1)</f>
        <v>44409</v>
      </c>
      <c r="W5703" t="str">
        <f>IF(AND(V5703&gt;=Map!$K$2,V5703&lt;=Map!$L$2),"Base",IF(AND(V5703&gt;=Map!$K$3,V5703&lt;=Map!$L$3),"Fcst","N/A"))</f>
        <v>N/A</v>
      </c>
      <c r="X5703" t="str">
        <f>INDEX(Map!$B$2:$B$86,MATCH(D5703,Map!$A$2:$A$86,0),0)</f>
        <v>N/A</v>
      </c>
      <c r="Y5703" s="7" t="str">
        <f>IF(INDEX(Map!$C$2:$C$86,MATCH(D5703,Map!$A$2:$A$86,0),0)="","N/A",E5703*INDEX(Map!$C$2:$C$86,MATCH(D5703,Map!$A$2:$A$86,0),0))</f>
        <v>N/A</v>
      </c>
      <c r="Z5703" s="7" t="str">
        <f>IF(INDEX(Map!$D$2:$D$86,MATCH(D5703,Map!$A$2:$A$86,0),0)="","N/A",E5703*INDEX(Map!$D$2:$D$86,MATCH(D5703,Map!$A$2:$A$86,0),0))</f>
        <v>N/A</v>
      </c>
      <c r="AA5703" t="str">
        <f>INDEX(Map!$E$2:$E$86,MATCH(D5703,Map!$A$2:$A$86,0),0)</f>
        <v>CSR</v>
      </c>
    </row>
    <row r="5704" spans="1:27" x14ac:dyDescent="0.25">
      <c r="A5704" s="1" t="s">
        <v>123</v>
      </c>
      <c r="B5704" s="1" t="s">
        <v>114</v>
      </c>
      <c r="C5704" s="1">
        <v>75</v>
      </c>
      <c r="D5704" s="1" t="s">
        <v>98</v>
      </c>
      <c r="E5704" s="1">
        <v>0</v>
      </c>
      <c r="F5704" s="1">
        <v>0</v>
      </c>
      <c r="G5704" s="1">
        <v>0.3</v>
      </c>
      <c r="H5704" s="1">
        <v>2</v>
      </c>
      <c r="I5704" s="1" t="s">
        <v>63</v>
      </c>
      <c r="J5704" s="1" t="s">
        <v>63</v>
      </c>
      <c r="K5704" s="1">
        <v>2</v>
      </c>
      <c r="L5704" s="1">
        <v>0</v>
      </c>
      <c r="M5704" s="1">
        <v>0</v>
      </c>
      <c r="N5704" s="1" t="s">
        <v>63</v>
      </c>
      <c r="O5704" s="1">
        <v>0</v>
      </c>
      <c r="P5704" s="1">
        <v>0</v>
      </c>
      <c r="Q5704" s="1">
        <v>0</v>
      </c>
      <c r="R5704" s="1">
        <v>0</v>
      </c>
      <c r="S5704" s="1">
        <v>0</v>
      </c>
      <c r="T5704" s="1">
        <v>0</v>
      </c>
      <c r="U5704" s="3" t="str">
        <f t="shared" si="89"/>
        <v>2017Plan</v>
      </c>
      <c r="V5704" s="2">
        <f>DATE(A5704,INDEX(Map!$H$1:$H$12,MATCH(B5704,Map!$G$1:$G$12,0),0),1)</f>
        <v>44409</v>
      </c>
      <c r="W5704" t="str">
        <f>IF(AND(V5704&gt;=Map!$K$2,V5704&lt;=Map!$L$2),"Base",IF(AND(V5704&gt;=Map!$K$3,V5704&lt;=Map!$L$3),"Fcst","N/A"))</f>
        <v>N/A</v>
      </c>
      <c r="X5704" t="str">
        <f>INDEX(Map!$B$2:$B$86,MATCH(D5704,Map!$A$2:$A$86,0),0)</f>
        <v>N/A</v>
      </c>
      <c r="Y5704" s="7" t="str">
        <f>IF(INDEX(Map!$C$2:$C$86,MATCH(D5704,Map!$A$2:$A$86,0),0)="","N/A",E5704*INDEX(Map!$C$2:$C$86,MATCH(D5704,Map!$A$2:$A$86,0),0))</f>
        <v>N/A</v>
      </c>
      <c r="Z5704" s="7" t="str">
        <f>IF(INDEX(Map!$D$2:$D$86,MATCH(D5704,Map!$A$2:$A$86,0),0)="","N/A",E5704*INDEX(Map!$D$2:$D$86,MATCH(D5704,Map!$A$2:$A$86,0),0))</f>
        <v>N/A</v>
      </c>
      <c r="AA5704" t="str">
        <f>INDEX(Map!$E$2:$E$86,MATCH(D5704,Map!$A$2:$A$86,0),0)</f>
        <v>CSR</v>
      </c>
    </row>
    <row r="5705" spans="1:27" x14ac:dyDescent="0.25">
      <c r="A5705" s="1" t="s">
        <v>123</v>
      </c>
      <c r="B5705" s="1" t="s">
        <v>114</v>
      </c>
      <c r="C5705" s="1">
        <v>76</v>
      </c>
      <c r="D5705" s="1" t="s">
        <v>99</v>
      </c>
      <c r="E5705" s="1">
        <v>0</v>
      </c>
      <c r="F5705" s="1">
        <v>0</v>
      </c>
      <c r="G5705" s="1">
        <v>0.3</v>
      </c>
      <c r="H5705" s="1">
        <v>1</v>
      </c>
      <c r="I5705" s="1" t="s">
        <v>63</v>
      </c>
      <c r="J5705" s="1" t="s">
        <v>63</v>
      </c>
      <c r="K5705" s="1">
        <v>2</v>
      </c>
      <c r="L5705" s="1">
        <v>0</v>
      </c>
      <c r="M5705" s="1">
        <v>0</v>
      </c>
      <c r="N5705" s="1" t="s">
        <v>63</v>
      </c>
      <c r="O5705" s="1">
        <v>0</v>
      </c>
      <c r="P5705" s="1">
        <v>0</v>
      </c>
      <c r="Q5705" s="1">
        <v>0</v>
      </c>
      <c r="R5705" s="1">
        <v>0</v>
      </c>
      <c r="S5705" s="1">
        <v>0</v>
      </c>
      <c r="T5705" s="1">
        <v>0</v>
      </c>
      <c r="U5705" s="3" t="str">
        <f t="shared" si="89"/>
        <v>2017Plan</v>
      </c>
      <c r="V5705" s="2">
        <f>DATE(A5705,INDEX(Map!$H$1:$H$12,MATCH(B5705,Map!$G$1:$G$12,0),0),1)</f>
        <v>44409</v>
      </c>
      <c r="W5705" t="str">
        <f>IF(AND(V5705&gt;=Map!$K$2,V5705&lt;=Map!$L$2),"Base",IF(AND(V5705&gt;=Map!$K$3,V5705&lt;=Map!$L$3),"Fcst","N/A"))</f>
        <v>N/A</v>
      </c>
      <c r="X5705" t="str">
        <f>INDEX(Map!$B$2:$B$86,MATCH(D5705,Map!$A$2:$A$86,0),0)</f>
        <v>N/A</v>
      </c>
      <c r="Y5705" s="7" t="str">
        <f>IF(INDEX(Map!$C$2:$C$86,MATCH(D5705,Map!$A$2:$A$86,0),0)="","N/A",E5705*INDEX(Map!$C$2:$C$86,MATCH(D5705,Map!$A$2:$A$86,0),0))</f>
        <v>N/A</v>
      </c>
      <c r="Z5705" s="7" t="str">
        <f>IF(INDEX(Map!$D$2:$D$86,MATCH(D5705,Map!$A$2:$A$86,0),0)="","N/A",E5705*INDEX(Map!$D$2:$D$86,MATCH(D5705,Map!$A$2:$A$86,0),0))</f>
        <v>N/A</v>
      </c>
      <c r="AA5705" t="str">
        <f>INDEX(Map!$E$2:$E$86,MATCH(D5705,Map!$A$2:$A$86,0),0)</f>
        <v>CSR</v>
      </c>
    </row>
    <row r="5706" spans="1:27" x14ac:dyDescent="0.25">
      <c r="A5706" s="1" t="s">
        <v>123</v>
      </c>
      <c r="B5706" s="1" t="s">
        <v>114</v>
      </c>
      <c r="C5706" s="1">
        <v>77</v>
      </c>
      <c r="D5706" s="1" t="s">
        <v>100</v>
      </c>
      <c r="E5706" s="1">
        <v>0</v>
      </c>
      <c r="F5706" s="1">
        <v>0</v>
      </c>
      <c r="G5706" s="1">
        <v>0.3</v>
      </c>
      <c r="H5706" s="1">
        <v>2</v>
      </c>
      <c r="I5706" s="1" t="s">
        <v>63</v>
      </c>
      <c r="J5706" s="1" t="s">
        <v>63</v>
      </c>
      <c r="K5706" s="1">
        <v>2</v>
      </c>
      <c r="L5706" s="1">
        <v>0</v>
      </c>
      <c r="M5706" s="1">
        <v>0</v>
      </c>
      <c r="N5706" s="1" t="s">
        <v>63</v>
      </c>
      <c r="O5706" s="1">
        <v>0</v>
      </c>
      <c r="P5706" s="1">
        <v>0</v>
      </c>
      <c r="Q5706" s="1">
        <v>0</v>
      </c>
      <c r="R5706" s="1">
        <v>0</v>
      </c>
      <c r="S5706" s="1">
        <v>0</v>
      </c>
      <c r="T5706" s="1">
        <v>0</v>
      </c>
      <c r="U5706" s="3" t="str">
        <f t="shared" si="89"/>
        <v>2017Plan</v>
      </c>
      <c r="V5706" s="2">
        <f>DATE(A5706,INDEX(Map!$H$1:$H$12,MATCH(B5706,Map!$G$1:$G$12,0),0),1)</f>
        <v>44409</v>
      </c>
      <c r="W5706" t="str">
        <f>IF(AND(V5706&gt;=Map!$K$2,V5706&lt;=Map!$L$2),"Base",IF(AND(V5706&gt;=Map!$K$3,V5706&lt;=Map!$L$3),"Fcst","N/A"))</f>
        <v>N/A</v>
      </c>
      <c r="X5706" t="str">
        <f>INDEX(Map!$B$2:$B$86,MATCH(D5706,Map!$A$2:$A$86,0),0)</f>
        <v>N/A</v>
      </c>
      <c r="Y5706" s="7" t="str">
        <f>IF(INDEX(Map!$C$2:$C$86,MATCH(D5706,Map!$A$2:$A$86,0),0)="","N/A",E5706*INDEX(Map!$C$2:$C$86,MATCH(D5706,Map!$A$2:$A$86,0),0))</f>
        <v>N/A</v>
      </c>
      <c r="Z5706" s="7" t="str">
        <f>IF(INDEX(Map!$D$2:$D$86,MATCH(D5706,Map!$A$2:$A$86,0),0)="","N/A",E5706*INDEX(Map!$D$2:$D$86,MATCH(D5706,Map!$A$2:$A$86,0),0))</f>
        <v>N/A</v>
      </c>
      <c r="AA5706" t="str">
        <f>INDEX(Map!$E$2:$E$86,MATCH(D5706,Map!$A$2:$A$86,0),0)</f>
        <v>CSR</v>
      </c>
    </row>
    <row r="5707" spans="1:27" x14ac:dyDescent="0.25">
      <c r="A5707" s="1" t="s">
        <v>123</v>
      </c>
      <c r="B5707" s="1" t="s">
        <v>114</v>
      </c>
      <c r="C5707" s="1">
        <v>78</v>
      </c>
      <c r="D5707" s="1" t="s">
        <v>101</v>
      </c>
      <c r="E5707" s="1">
        <v>0</v>
      </c>
      <c r="F5707" s="1">
        <v>0</v>
      </c>
      <c r="G5707" s="1">
        <v>0</v>
      </c>
      <c r="H5707" s="1">
        <v>0</v>
      </c>
      <c r="I5707" s="1" t="s">
        <v>63</v>
      </c>
      <c r="J5707" s="1" t="s">
        <v>63</v>
      </c>
      <c r="K5707" s="1">
        <v>0</v>
      </c>
      <c r="L5707" s="1">
        <v>0</v>
      </c>
      <c r="M5707" s="1">
        <v>0</v>
      </c>
      <c r="N5707" s="1" t="s">
        <v>63</v>
      </c>
      <c r="O5707" s="1">
        <v>0</v>
      </c>
      <c r="P5707" s="1">
        <v>0</v>
      </c>
      <c r="Q5707" s="1">
        <v>0</v>
      </c>
      <c r="R5707" s="1">
        <v>0</v>
      </c>
      <c r="S5707" s="1">
        <v>0</v>
      </c>
      <c r="T5707" s="1">
        <v>0</v>
      </c>
      <c r="U5707" s="3" t="str">
        <f t="shared" si="89"/>
        <v>2017Plan</v>
      </c>
      <c r="V5707" s="2">
        <f>DATE(A5707,INDEX(Map!$H$1:$H$12,MATCH(B5707,Map!$G$1:$G$12,0),0),1)</f>
        <v>44409</v>
      </c>
      <c r="W5707" t="str">
        <f>IF(AND(V5707&gt;=Map!$K$2,V5707&lt;=Map!$L$2),"Base",IF(AND(V5707&gt;=Map!$K$3,V5707&lt;=Map!$L$3),"Fcst","N/A"))</f>
        <v>N/A</v>
      </c>
      <c r="X5707" t="str">
        <f>INDEX(Map!$B$2:$B$86,MATCH(D5707,Map!$A$2:$A$86,0),0)</f>
        <v>N/A</v>
      </c>
      <c r="Y5707" s="7" t="str">
        <f>IF(INDEX(Map!$C$2:$C$86,MATCH(D5707,Map!$A$2:$A$86,0),0)="","N/A",E5707*INDEX(Map!$C$2:$C$86,MATCH(D5707,Map!$A$2:$A$86,0),0))</f>
        <v>N/A</v>
      </c>
      <c r="Z5707" s="7" t="str">
        <f>IF(INDEX(Map!$D$2:$D$86,MATCH(D5707,Map!$A$2:$A$86,0),0)="","N/A",E5707*INDEX(Map!$D$2:$D$86,MATCH(D5707,Map!$A$2:$A$86,0),0))</f>
        <v>N/A</v>
      </c>
      <c r="AA5707" t="str">
        <f>INDEX(Map!$E$2:$E$86,MATCH(D5707,Map!$A$2:$A$86,0),0)</f>
        <v>CSR</v>
      </c>
    </row>
    <row r="5708" spans="1:27" x14ac:dyDescent="0.25">
      <c r="A5708" s="1" t="s">
        <v>123</v>
      </c>
      <c r="B5708" s="1" t="s">
        <v>114</v>
      </c>
      <c r="C5708" s="1">
        <v>79</v>
      </c>
      <c r="D5708" s="1" t="s">
        <v>102</v>
      </c>
      <c r="E5708" s="1">
        <v>0</v>
      </c>
      <c r="F5708" s="1">
        <v>0</v>
      </c>
      <c r="G5708" s="1">
        <v>0.3</v>
      </c>
      <c r="H5708" s="1">
        <v>2</v>
      </c>
      <c r="I5708" s="1" t="s">
        <v>63</v>
      </c>
      <c r="J5708" s="1" t="s">
        <v>63</v>
      </c>
      <c r="K5708" s="1">
        <v>2</v>
      </c>
      <c r="L5708" s="1">
        <v>0</v>
      </c>
      <c r="M5708" s="1">
        <v>0</v>
      </c>
      <c r="N5708" s="1" t="s">
        <v>63</v>
      </c>
      <c r="O5708" s="1">
        <v>0</v>
      </c>
      <c r="P5708" s="1">
        <v>0</v>
      </c>
      <c r="Q5708" s="1">
        <v>0</v>
      </c>
      <c r="R5708" s="1">
        <v>0</v>
      </c>
      <c r="S5708" s="1">
        <v>0</v>
      </c>
      <c r="T5708" s="1">
        <v>0</v>
      </c>
      <c r="U5708" s="3" t="str">
        <f t="shared" si="89"/>
        <v>2017Plan</v>
      </c>
      <c r="V5708" s="2">
        <f>DATE(A5708,INDEX(Map!$H$1:$H$12,MATCH(B5708,Map!$G$1:$G$12,0),0),1)</f>
        <v>44409</v>
      </c>
      <c r="W5708" t="str">
        <f>IF(AND(V5708&gt;=Map!$K$2,V5708&lt;=Map!$L$2),"Base",IF(AND(V5708&gt;=Map!$K$3,V5708&lt;=Map!$L$3),"Fcst","N/A"))</f>
        <v>N/A</v>
      </c>
      <c r="X5708" t="str">
        <f>INDEX(Map!$B$2:$B$86,MATCH(D5708,Map!$A$2:$A$86,0),0)</f>
        <v>N/A</v>
      </c>
      <c r="Y5708" s="7" t="str">
        <f>IF(INDEX(Map!$C$2:$C$86,MATCH(D5708,Map!$A$2:$A$86,0),0)="","N/A",E5708*INDEX(Map!$C$2:$C$86,MATCH(D5708,Map!$A$2:$A$86,0),0))</f>
        <v>N/A</v>
      </c>
      <c r="Z5708" s="7" t="str">
        <f>IF(INDEX(Map!$D$2:$D$86,MATCH(D5708,Map!$A$2:$A$86,0),0)="","N/A",E5708*INDEX(Map!$D$2:$D$86,MATCH(D5708,Map!$A$2:$A$86,0),0))</f>
        <v>N/A</v>
      </c>
      <c r="AA5708" t="str">
        <f>INDEX(Map!$E$2:$E$86,MATCH(D5708,Map!$A$2:$A$86,0),0)</f>
        <v>CSR</v>
      </c>
    </row>
    <row r="5709" spans="1:27" x14ac:dyDescent="0.25">
      <c r="A5709" s="1" t="s">
        <v>123</v>
      </c>
      <c r="B5709" s="1" t="s">
        <v>114</v>
      </c>
      <c r="C5709" s="1">
        <v>80</v>
      </c>
      <c r="D5709" s="1" t="s">
        <v>103</v>
      </c>
      <c r="E5709" s="1">
        <v>0</v>
      </c>
      <c r="F5709" s="1">
        <v>0</v>
      </c>
      <c r="G5709" s="1">
        <v>0</v>
      </c>
      <c r="H5709" s="1">
        <v>0</v>
      </c>
      <c r="I5709" s="1">
        <v>0</v>
      </c>
      <c r="J5709" s="1">
        <v>0</v>
      </c>
      <c r="K5709" s="1">
        <v>0</v>
      </c>
      <c r="L5709" s="1">
        <v>0</v>
      </c>
      <c r="M5709" s="1">
        <v>0</v>
      </c>
      <c r="N5709" s="1">
        <v>0</v>
      </c>
      <c r="O5709" s="1">
        <v>0</v>
      </c>
      <c r="P5709" s="1">
        <v>0</v>
      </c>
      <c r="Q5709" s="1">
        <v>0</v>
      </c>
      <c r="R5709" s="1">
        <v>0</v>
      </c>
      <c r="S5709" s="1">
        <v>0</v>
      </c>
      <c r="T5709" s="1">
        <v>0</v>
      </c>
      <c r="U5709" s="3" t="str">
        <f t="shared" si="89"/>
        <v>2017Plan</v>
      </c>
      <c r="V5709" s="2">
        <f>DATE(A5709,INDEX(Map!$H$1:$H$12,MATCH(B5709,Map!$G$1:$G$12,0),0),1)</f>
        <v>44409</v>
      </c>
      <c r="W5709" t="str">
        <f>IF(AND(V5709&gt;=Map!$K$2,V5709&lt;=Map!$L$2),"Base",IF(AND(V5709&gt;=Map!$K$3,V5709&lt;=Map!$L$3),"Fcst","N/A"))</f>
        <v>N/A</v>
      </c>
      <c r="X5709" t="str">
        <f>INDEX(Map!$B$2:$B$86,MATCH(D5709,Map!$A$2:$A$86,0),0)</f>
        <v>N/A</v>
      </c>
      <c r="Y5709" s="7" t="str">
        <f>IF(INDEX(Map!$C$2:$C$86,MATCH(D5709,Map!$A$2:$A$86,0),0)="","N/A",E5709*INDEX(Map!$C$2:$C$86,MATCH(D5709,Map!$A$2:$A$86,0),0))</f>
        <v>N/A</v>
      </c>
      <c r="Z5709" s="7" t="str">
        <f>IF(INDEX(Map!$D$2:$D$86,MATCH(D5709,Map!$A$2:$A$86,0),0)="","N/A",E5709*INDEX(Map!$D$2:$D$86,MATCH(D5709,Map!$A$2:$A$86,0),0))</f>
        <v>N/A</v>
      </c>
      <c r="AA5709" t="str">
        <f>INDEX(Map!$E$2:$E$86,MATCH(D5709,Map!$A$2:$A$86,0),0)</f>
        <v>NGCC</v>
      </c>
    </row>
    <row r="5710" spans="1:27" x14ac:dyDescent="0.25">
      <c r="A5710" s="1" t="s">
        <v>123</v>
      </c>
      <c r="B5710" s="1" t="s">
        <v>114</v>
      </c>
      <c r="C5710" s="1">
        <v>81</v>
      </c>
      <c r="D5710" s="1" t="s">
        <v>104</v>
      </c>
      <c r="E5710" s="1">
        <v>0</v>
      </c>
      <c r="F5710" s="1">
        <v>0</v>
      </c>
      <c r="G5710" s="1">
        <v>0</v>
      </c>
      <c r="H5710" s="1">
        <v>0</v>
      </c>
      <c r="I5710" s="1">
        <v>0</v>
      </c>
      <c r="J5710" s="1">
        <v>0</v>
      </c>
      <c r="K5710" s="1">
        <v>0</v>
      </c>
      <c r="L5710" s="1">
        <v>0</v>
      </c>
      <c r="M5710" s="1">
        <v>0</v>
      </c>
      <c r="N5710" s="1">
        <v>0</v>
      </c>
      <c r="O5710" s="1">
        <v>0</v>
      </c>
      <c r="P5710" s="1">
        <v>0</v>
      </c>
      <c r="Q5710" s="1">
        <v>0</v>
      </c>
      <c r="R5710" s="1">
        <v>0</v>
      </c>
      <c r="S5710" s="1">
        <v>0</v>
      </c>
      <c r="T5710" s="1">
        <v>0</v>
      </c>
      <c r="U5710" s="3" t="str">
        <f t="shared" si="89"/>
        <v>2017Plan</v>
      </c>
      <c r="V5710" s="2">
        <f>DATE(A5710,INDEX(Map!$H$1:$H$12,MATCH(B5710,Map!$G$1:$G$12,0),0),1)</f>
        <v>44409</v>
      </c>
      <c r="W5710" t="str">
        <f>IF(AND(V5710&gt;=Map!$K$2,V5710&lt;=Map!$L$2),"Base",IF(AND(V5710&gt;=Map!$K$3,V5710&lt;=Map!$L$3),"Fcst","N/A"))</f>
        <v>N/A</v>
      </c>
      <c r="X5710" t="str">
        <f>INDEX(Map!$B$2:$B$86,MATCH(D5710,Map!$A$2:$A$86,0),0)</f>
        <v>N/A</v>
      </c>
      <c r="Y5710" s="7" t="str">
        <f>IF(INDEX(Map!$C$2:$C$86,MATCH(D5710,Map!$A$2:$A$86,0),0)="","N/A",E5710*INDEX(Map!$C$2:$C$86,MATCH(D5710,Map!$A$2:$A$86,0),0))</f>
        <v>N/A</v>
      </c>
      <c r="Z5710" s="7" t="str">
        <f>IF(INDEX(Map!$D$2:$D$86,MATCH(D5710,Map!$A$2:$A$86,0),0)="","N/A",E5710*INDEX(Map!$D$2:$D$86,MATCH(D5710,Map!$A$2:$A$86,0),0))</f>
        <v>N/A</v>
      </c>
      <c r="AA5710" t="str">
        <f>INDEX(Map!$E$2:$E$86,MATCH(D5710,Map!$A$2:$A$86,0),0)</f>
        <v>NGCC</v>
      </c>
    </row>
    <row r="5711" spans="1:27" x14ac:dyDescent="0.25">
      <c r="A5711" s="1" t="s">
        <v>123</v>
      </c>
      <c r="B5711" s="1" t="s">
        <v>114</v>
      </c>
      <c r="C5711" s="1">
        <v>82</v>
      </c>
      <c r="D5711" s="1" t="s">
        <v>105</v>
      </c>
      <c r="E5711" s="1">
        <v>0</v>
      </c>
      <c r="F5711" s="1">
        <v>0</v>
      </c>
      <c r="G5711" s="1">
        <v>0</v>
      </c>
      <c r="H5711" s="1">
        <v>0</v>
      </c>
      <c r="I5711" s="1">
        <v>0</v>
      </c>
      <c r="J5711" s="1">
        <v>0</v>
      </c>
      <c r="K5711" s="1">
        <v>0</v>
      </c>
      <c r="L5711" s="1">
        <v>0</v>
      </c>
      <c r="M5711" s="1">
        <v>0</v>
      </c>
      <c r="N5711" s="1">
        <v>0</v>
      </c>
      <c r="O5711" s="1">
        <v>0</v>
      </c>
      <c r="P5711" s="1">
        <v>0</v>
      </c>
      <c r="Q5711" s="1">
        <v>0</v>
      </c>
      <c r="R5711" s="1">
        <v>0</v>
      </c>
      <c r="S5711" s="1">
        <v>0</v>
      </c>
      <c r="T5711" s="1">
        <v>0</v>
      </c>
      <c r="U5711" s="3" t="str">
        <f t="shared" si="89"/>
        <v>2017Plan</v>
      </c>
      <c r="V5711" s="2">
        <f>DATE(A5711,INDEX(Map!$H$1:$H$12,MATCH(B5711,Map!$G$1:$G$12,0),0),1)</f>
        <v>44409</v>
      </c>
      <c r="W5711" t="str">
        <f>IF(AND(V5711&gt;=Map!$K$2,V5711&lt;=Map!$L$2),"Base",IF(AND(V5711&gt;=Map!$K$3,V5711&lt;=Map!$L$3),"Fcst","N/A"))</f>
        <v>N/A</v>
      </c>
      <c r="X5711" t="str">
        <f>INDEX(Map!$B$2:$B$86,MATCH(D5711,Map!$A$2:$A$86,0),0)</f>
        <v>N/A</v>
      </c>
      <c r="Y5711" s="7" t="str">
        <f>IF(INDEX(Map!$C$2:$C$86,MATCH(D5711,Map!$A$2:$A$86,0),0)="","N/A",E5711*INDEX(Map!$C$2:$C$86,MATCH(D5711,Map!$A$2:$A$86,0),0))</f>
        <v>N/A</v>
      </c>
      <c r="Z5711" s="7" t="str">
        <f>IF(INDEX(Map!$D$2:$D$86,MATCH(D5711,Map!$A$2:$A$86,0),0)="","N/A",E5711*INDEX(Map!$D$2:$D$86,MATCH(D5711,Map!$A$2:$A$86,0),0))</f>
        <v>N/A</v>
      </c>
      <c r="AA5711" t="str">
        <f>INDEX(Map!$E$2:$E$86,MATCH(D5711,Map!$A$2:$A$86,0),0)</f>
        <v>NGCC</v>
      </c>
    </row>
    <row r="5712" spans="1:27" x14ac:dyDescent="0.25">
      <c r="A5712" s="1" t="s">
        <v>123</v>
      </c>
      <c r="B5712" s="1" t="s">
        <v>114</v>
      </c>
      <c r="C5712" s="1">
        <v>83</v>
      </c>
      <c r="D5712" s="1" t="s">
        <v>106</v>
      </c>
      <c r="E5712" s="1">
        <v>0</v>
      </c>
      <c r="F5712" s="1">
        <v>0</v>
      </c>
      <c r="G5712" s="1">
        <v>0</v>
      </c>
      <c r="H5712" s="1">
        <v>0</v>
      </c>
      <c r="I5712" s="1">
        <v>0</v>
      </c>
      <c r="J5712" s="1">
        <v>0</v>
      </c>
      <c r="K5712" s="1">
        <v>0</v>
      </c>
      <c r="L5712" s="1">
        <v>0</v>
      </c>
      <c r="M5712" s="1">
        <v>0</v>
      </c>
      <c r="N5712" s="1">
        <v>0</v>
      </c>
      <c r="O5712" s="1">
        <v>0</v>
      </c>
      <c r="P5712" s="1">
        <v>0</v>
      </c>
      <c r="Q5712" s="1">
        <v>0</v>
      </c>
      <c r="R5712" s="1">
        <v>0</v>
      </c>
      <c r="S5712" s="1">
        <v>0</v>
      </c>
      <c r="T5712" s="1">
        <v>0</v>
      </c>
      <c r="U5712" s="3" t="str">
        <f t="shared" si="89"/>
        <v>2017Plan</v>
      </c>
      <c r="V5712" s="2">
        <f>DATE(A5712,INDEX(Map!$H$1:$H$12,MATCH(B5712,Map!$G$1:$G$12,0),0),1)</f>
        <v>44409</v>
      </c>
      <c r="W5712" t="str">
        <f>IF(AND(V5712&gt;=Map!$K$2,V5712&lt;=Map!$L$2),"Base",IF(AND(V5712&gt;=Map!$K$3,V5712&lt;=Map!$L$3),"Fcst","N/A"))</f>
        <v>N/A</v>
      </c>
      <c r="X5712" t="str">
        <f>INDEX(Map!$B$2:$B$86,MATCH(D5712,Map!$A$2:$A$86,0),0)</f>
        <v>N/A</v>
      </c>
      <c r="Y5712" s="7" t="str">
        <f>IF(INDEX(Map!$C$2:$C$86,MATCH(D5712,Map!$A$2:$A$86,0),0)="","N/A",E5712*INDEX(Map!$C$2:$C$86,MATCH(D5712,Map!$A$2:$A$86,0),0))</f>
        <v>N/A</v>
      </c>
      <c r="Z5712" s="7" t="str">
        <f>IF(INDEX(Map!$D$2:$D$86,MATCH(D5712,Map!$A$2:$A$86,0),0)="","N/A",E5712*INDEX(Map!$D$2:$D$86,MATCH(D5712,Map!$A$2:$A$86,0),0))</f>
        <v>N/A</v>
      </c>
      <c r="AA5712" t="str">
        <f>INDEX(Map!$E$2:$E$86,MATCH(D5712,Map!$A$2:$A$86,0),0)</f>
        <v>NGCC</v>
      </c>
    </row>
    <row r="5713" spans="1:27" x14ac:dyDescent="0.25">
      <c r="A5713" s="1" t="s">
        <v>123</v>
      </c>
      <c r="B5713" s="1" t="s">
        <v>114</v>
      </c>
      <c r="C5713" s="1">
        <v>84</v>
      </c>
      <c r="D5713" s="1" t="s">
        <v>107</v>
      </c>
      <c r="E5713" s="1">
        <v>0</v>
      </c>
      <c r="F5713" s="1">
        <v>0</v>
      </c>
      <c r="G5713" s="1">
        <v>0</v>
      </c>
      <c r="H5713" s="1">
        <v>0</v>
      </c>
      <c r="I5713" s="1">
        <v>0</v>
      </c>
      <c r="J5713" s="1">
        <v>0</v>
      </c>
      <c r="K5713" s="1">
        <v>0</v>
      </c>
      <c r="L5713" s="1">
        <v>0</v>
      </c>
      <c r="M5713" s="1">
        <v>0</v>
      </c>
      <c r="N5713" s="1">
        <v>0</v>
      </c>
      <c r="O5713" s="1">
        <v>0</v>
      </c>
      <c r="P5713" s="1">
        <v>0</v>
      </c>
      <c r="Q5713" s="1">
        <v>0</v>
      </c>
      <c r="R5713" s="1">
        <v>0</v>
      </c>
      <c r="S5713" s="1">
        <v>0</v>
      </c>
      <c r="T5713" s="1">
        <v>0</v>
      </c>
      <c r="U5713" s="3" t="str">
        <f t="shared" si="89"/>
        <v>2017Plan</v>
      </c>
      <c r="V5713" s="2">
        <f>DATE(A5713,INDEX(Map!$H$1:$H$12,MATCH(B5713,Map!$G$1:$G$12,0),0),1)</f>
        <v>44409</v>
      </c>
      <c r="W5713" t="str">
        <f>IF(AND(V5713&gt;=Map!$K$2,V5713&lt;=Map!$L$2),"Base",IF(AND(V5713&gt;=Map!$K$3,V5713&lt;=Map!$L$3),"Fcst","N/A"))</f>
        <v>N/A</v>
      </c>
      <c r="X5713" t="str">
        <f>INDEX(Map!$B$2:$B$86,MATCH(D5713,Map!$A$2:$A$86,0),0)</f>
        <v>Bluegrass/EKPC</v>
      </c>
      <c r="Y5713" s="7" t="str">
        <f>IF(INDEX(Map!$C$2:$C$86,MATCH(D5713,Map!$A$2:$A$86,0),0)="","N/A",E5713*INDEX(Map!$C$2:$C$86,MATCH(D5713,Map!$A$2:$A$86,0),0))</f>
        <v>N/A</v>
      </c>
      <c r="Z5713" s="7">
        <f>IF(INDEX(Map!$D$2:$D$86,MATCH(D5713,Map!$A$2:$A$86,0),0)="","N/A",E5713*INDEX(Map!$D$2:$D$86,MATCH(D5713,Map!$A$2:$A$86,0),0))</f>
        <v>0</v>
      </c>
      <c r="AA5713" t="str">
        <f>INDEX(Map!$E$2:$E$86,MATCH(D5713,Map!$A$2:$A$86,0),0)</f>
        <v>SCCT</v>
      </c>
    </row>
    <row r="5714" spans="1:27" x14ac:dyDescent="0.25">
      <c r="A5714" s="1" t="s">
        <v>123</v>
      </c>
      <c r="B5714" s="1" t="s">
        <v>115</v>
      </c>
      <c r="C5714" s="1">
        <v>1</v>
      </c>
      <c r="D5714" s="1" t="s">
        <v>23</v>
      </c>
      <c r="E5714" s="1">
        <v>2.7</v>
      </c>
      <c r="F5714" s="1">
        <v>0</v>
      </c>
      <c r="G5714" s="1">
        <v>3.6</v>
      </c>
      <c r="H5714" s="1">
        <v>0</v>
      </c>
      <c r="I5714" s="1">
        <v>31.6</v>
      </c>
      <c r="J5714" s="1">
        <v>11553</v>
      </c>
      <c r="K5714" s="1">
        <v>63</v>
      </c>
      <c r="L5714" s="1">
        <v>286.7</v>
      </c>
      <c r="M5714" s="1">
        <v>91</v>
      </c>
      <c r="N5714" s="1">
        <v>0</v>
      </c>
      <c r="O5714" s="1">
        <v>0</v>
      </c>
      <c r="P5714" s="1">
        <v>0</v>
      </c>
      <c r="Q5714" s="1">
        <v>8</v>
      </c>
      <c r="R5714" s="1">
        <v>36.200000000000003</v>
      </c>
      <c r="S5714" s="1">
        <v>36.200000000000003</v>
      </c>
      <c r="T5714" s="1">
        <v>99</v>
      </c>
      <c r="U5714" s="3" t="str">
        <f t="shared" si="89"/>
        <v>2017Plan</v>
      </c>
      <c r="V5714" s="2">
        <f>DATE(A5714,INDEX(Map!$H$1:$H$12,MATCH(B5714,Map!$G$1:$G$12,0),0),1)</f>
        <v>44440</v>
      </c>
      <c r="W5714" t="str">
        <f>IF(AND(V5714&gt;=Map!$K$2,V5714&lt;=Map!$L$2),"Base",IF(AND(V5714&gt;=Map!$K$3,V5714&lt;=Map!$L$3),"Fcst","N/A"))</f>
        <v>N/A</v>
      </c>
      <c r="X5714" t="str">
        <f>INDEX(Map!$B$2:$B$86,MATCH(D5714,Map!$A$2:$A$86,0),0)</f>
        <v>Brown 1</v>
      </c>
      <c r="Y5714" s="7">
        <f>IF(INDEX(Map!$C$2:$C$86,MATCH(D5714,Map!$A$2:$A$86,0),0)="","N/A",E5714*INDEX(Map!$C$2:$C$86,MATCH(D5714,Map!$A$2:$A$86,0),0))</f>
        <v>2.7</v>
      </c>
      <c r="Z5714" s="7" t="str">
        <f>IF(INDEX(Map!$D$2:$D$86,MATCH(D5714,Map!$A$2:$A$86,0),0)="","N/A",E5714*INDEX(Map!$D$2:$D$86,MATCH(D5714,Map!$A$2:$A$86,0),0))</f>
        <v>N/A</v>
      </c>
      <c r="AA5714" t="str">
        <f>INDEX(Map!$E$2:$E$86,MATCH(D5714,Map!$A$2:$A$86,0),0)</f>
        <v>Coal</v>
      </c>
    </row>
    <row r="5715" spans="1:27" x14ac:dyDescent="0.25">
      <c r="A5715" s="1" t="s">
        <v>123</v>
      </c>
      <c r="B5715" s="1" t="s">
        <v>115</v>
      </c>
      <c r="C5715" s="1">
        <v>2</v>
      </c>
      <c r="D5715" s="1" t="s">
        <v>24</v>
      </c>
      <c r="E5715" s="1">
        <v>19.5</v>
      </c>
      <c r="F5715" s="1">
        <v>0</v>
      </c>
      <c r="G5715" s="1">
        <v>16.2</v>
      </c>
      <c r="H5715" s="1">
        <v>3</v>
      </c>
      <c r="I5715" s="1">
        <v>211.6</v>
      </c>
      <c r="J5715" s="1">
        <v>10836</v>
      </c>
      <c r="K5715" s="1">
        <v>283</v>
      </c>
      <c r="L5715" s="1">
        <v>286.8</v>
      </c>
      <c r="M5715" s="1">
        <v>607</v>
      </c>
      <c r="N5715" s="1">
        <v>2</v>
      </c>
      <c r="O5715" s="1">
        <v>47</v>
      </c>
      <c r="P5715" s="1">
        <v>0</v>
      </c>
      <c r="Q5715" s="1">
        <v>45</v>
      </c>
      <c r="R5715" s="1">
        <v>33.39</v>
      </c>
      <c r="S5715" s="1">
        <v>35.79</v>
      </c>
      <c r="T5715" s="1">
        <v>699</v>
      </c>
      <c r="U5715" s="3" t="str">
        <f t="shared" si="89"/>
        <v>2017Plan</v>
      </c>
      <c r="V5715" s="2">
        <f>DATE(A5715,INDEX(Map!$H$1:$H$12,MATCH(B5715,Map!$G$1:$G$12,0),0),1)</f>
        <v>44440</v>
      </c>
      <c r="W5715" t="str">
        <f>IF(AND(V5715&gt;=Map!$K$2,V5715&lt;=Map!$L$2),"Base",IF(AND(V5715&gt;=Map!$K$3,V5715&lt;=Map!$L$3),"Fcst","N/A"))</f>
        <v>N/A</v>
      </c>
      <c r="X5715" t="str">
        <f>INDEX(Map!$B$2:$B$86,MATCH(D5715,Map!$A$2:$A$86,0),0)</f>
        <v>Brown 2</v>
      </c>
      <c r="Y5715" s="7">
        <f>IF(INDEX(Map!$C$2:$C$86,MATCH(D5715,Map!$A$2:$A$86,0),0)="","N/A",E5715*INDEX(Map!$C$2:$C$86,MATCH(D5715,Map!$A$2:$A$86,0),0))</f>
        <v>19.5</v>
      </c>
      <c r="Z5715" s="7" t="str">
        <f>IF(INDEX(Map!$D$2:$D$86,MATCH(D5715,Map!$A$2:$A$86,0),0)="","N/A",E5715*INDEX(Map!$D$2:$D$86,MATCH(D5715,Map!$A$2:$A$86,0),0))</f>
        <v>N/A</v>
      </c>
      <c r="AA5715" t="str">
        <f>INDEX(Map!$E$2:$E$86,MATCH(D5715,Map!$A$2:$A$86,0),0)</f>
        <v>Coal</v>
      </c>
    </row>
    <row r="5716" spans="1:27" x14ac:dyDescent="0.25">
      <c r="A5716" s="1" t="s">
        <v>123</v>
      </c>
      <c r="B5716" s="1" t="s">
        <v>115</v>
      </c>
      <c r="C5716" s="1">
        <v>3</v>
      </c>
      <c r="D5716" s="1" t="s">
        <v>25</v>
      </c>
      <c r="E5716" s="1">
        <v>49.9</v>
      </c>
      <c r="F5716" s="1">
        <v>0</v>
      </c>
      <c r="G5716" s="1">
        <v>16.899999999999999</v>
      </c>
      <c r="H5716" s="1">
        <v>3</v>
      </c>
      <c r="I5716" s="1">
        <v>603</v>
      </c>
      <c r="J5716" s="1">
        <v>12075</v>
      </c>
      <c r="K5716" s="1">
        <v>305</v>
      </c>
      <c r="L5716" s="1">
        <v>286.7</v>
      </c>
      <c r="M5716" s="1">
        <v>1729</v>
      </c>
      <c r="N5716" s="1">
        <v>3</v>
      </c>
      <c r="O5716" s="1">
        <v>69</v>
      </c>
      <c r="P5716" s="1">
        <v>0</v>
      </c>
      <c r="Q5716" s="1">
        <v>159</v>
      </c>
      <c r="R5716" s="1">
        <v>37.799999999999997</v>
      </c>
      <c r="S5716" s="1">
        <v>39.18</v>
      </c>
      <c r="T5716" s="1">
        <v>1957</v>
      </c>
      <c r="U5716" s="3" t="str">
        <f t="shared" si="89"/>
        <v>2017Plan</v>
      </c>
      <c r="V5716" s="2">
        <f>DATE(A5716,INDEX(Map!$H$1:$H$12,MATCH(B5716,Map!$G$1:$G$12,0),0),1)</f>
        <v>44440</v>
      </c>
      <c r="W5716" t="str">
        <f>IF(AND(V5716&gt;=Map!$K$2,V5716&lt;=Map!$L$2),"Base",IF(AND(V5716&gt;=Map!$K$3,V5716&lt;=Map!$L$3),"Fcst","N/A"))</f>
        <v>N/A</v>
      </c>
      <c r="X5716" t="str">
        <f>INDEX(Map!$B$2:$B$86,MATCH(D5716,Map!$A$2:$A$86,0),0)</f>
        <v>Brown 3</v>
      </c>
      <c r="Y5716" s="7">
        <f>IF(INDEX(Map!$C$2:$C$86,MATCH(D5716,Map!$A$2:$A$86,0),0)="","N/A",E5716*INDEX(Map!$C$2:$C$86,MATCH(D5716,Map!$A$2:$A$86,0),0))</f>
        <v>49.9</v>
      </c>
      <c r="Z5716" s="7" t="str">
        <f>IF(INDEX(Map!$D$2:$D$86,MATCH(D5716,Map!$A$2:$A$86,0),0)="","N/A",E5716*INDEX(Map!$D$2:$D$86,MATCH(D5716,Map!$A$2:$A$86,0),0))</f>
        <v>N/A</v>
      </c>
      <c r="AA5716" t="str">
        <f>INDEX(Map!$E$2:$E$86,MATCH(D5716,Map!$A$2:$A$86,0),0)</f>
        <v>Coal</v>
      </c>
    </row>
    <row r="5717" spans="1:27" x14ac:dyDescent="0.25">
      <c r="A5717" s="1" t="s">
        <v>123</v>
      </c>
      <c r="B5717" s="1" t="s">
        <v>115</v>
      </c>
      <c r="C5717" s="1">
        <v>4</v>
      </c>
      <c r="D5717" s="1" t="s">
        <v>26</v>
      </c>
      <c r="E5717" s="1">
        <v>240.5</v>
      </c>
      <c r="F5717" s="1">
        <v>0</v>
      </c>
      <c r="G5717" s="1">
        <v>70.3</v>
      </c>
      <c r="H5717" s="1">
        <v>1</v>
      </c>
      <c r="I5717" s="1">
        <v>2526.4</v>
      </c>
      <c r="J5717" s="1">
        <v>10505</v>
      </c>
      <c r="K5717" s="1">
        <v>616</v>
      </c>
      <c r="L5717" s="1">
        <v>213.1</v>
      </c>
      <c r="M5717" s="1">
        <v>5384</v>
      </c>
      <c r="N5717" s="1">
        <v>1</v>
      </c>
      <c r="O5717" s="1">
        <v>27</v>
      </c>
      <c r="P5717" s="1">
        <v>0</v>
      </c>
      <c r="Q5717" s="1">
        <v>505</v>
      </c>
      <c r="R5717" s="1">
        <v>24.48</v>
      </c>
      <c r="S5717" s="1">
        <v>24.6</v>
      </c>
      <c r="T5717" s="1">
        <v>5915</v>
      </c>
      <c r="U5717" s="3" t="str">
        <f t="shared" si="89"/>
        <v>2017Plan</v>
      </c>
      <c r="V5717" s="2">
        <f>DATE(A5717,INDEX(Map!$H$1:$H$12,MATCH(B5717,Map!$G$1:$G$12,0),0),1)</f>
        <v>44440</v>
      </c>
      <c r="W5717" t="str">
        <f>IF(AND(V5717&gt;=Map!$K$2,V5717&lt;=Map!$L$2),"Base",IF(AND(V5717&gt;=Map!$K$3,V5717&lt;=Map!$L$3),"Fcst","N/A"))</f>
        <v>N/A</v>
      </c>
      <c r="X5717" t="str">
        <f>INDEX(Map!$B$2:$B$86,MATCH(D5717,Map!$A$2:$A$86,0),0)</f>
        <v>Ghent 1</v>
      </c>
      <c r="Y5717" s="7">
        <f>IF(INDEX(Map!$C$2:$C$86,MATCH(D5717,Map!$A$2:$A$86,0),0)="","N/A",E5717*INDEX(Map!$C$2:$C$86,MATCH(D5717,Map!$A$2:$A$86,0),0))</f>
        <v>240.5</v>
      </c>
      <c r="Z5717" s="7" t="str">
        <f>IF(INDEX(Map!$D$2:$D$86,MATCH(D5717,Map!$A$2:$A$86,0),0)="","N/A",E5717*INDEX(Map!$D$2:$D$86,MATCH(D5717,Map!$A$2:$A$86,0),0))</f>
        <v>N/A</v>
      </c>
      <c r="AA5717" t="str">
        <f>INDEX(Map!$E$2:$E$86,MATCH(D5717,Map!$A$2:$A$86,0),0)</f>
        <v>Coal</v>
      </c>
    </row>
    <row r="5718" spans="1:27" x14ac:dyDescent="0.25">
      <c r="A5718" s="1" t="s">
        <v>123</v>
      </c>
      <c r="B5718" s="1" t="s">
        <v>115</v>
      </c>
      <c r="C5718" s="1">
        <v>5</v>
      </c>
      <c r="D5718" s="1" t="s">
        <v>27</v>
      </c>
      <c r="E5718" s="1">
        <v>255.4</v>
      </c>
      <c r="F5718" s="1">
        <v>0</v>
      </c>
      <c r="G5718" s="1">
        <v>73.3</v>
      </c>
      <c r="H5718" s="1">
        <v>2</v>
      </c>
      <c r="I5718" s="1">
        <v>2655.3</v>
      </c>
      <c r="J5718" s="1">
        <v>10396</v>
      </c>
      <c r="K5718" s="1">
        <v>680</v>
      </c>
      <c r="L5718" s="1">
        <v>213.1</v>
      </c>
      <c r="M5718" s="1">
        <v>5658</v>
      </c>
      <c r="N5718" s="1">
        <v>2</v>
      </c>
      <c r="O5718" s="1">
        <v>39</v>
      </c>
      <c r="P5718" s="1">
        <v>0</v>
      </c>
      <c r="Q5718" s="1">
        <v>313</v>
      </c>
      <c r="R5718" s="1">
        <v>23.38</v>
      </c>
      <c r="S5718" s="1">
        <v>23.54</v>
      </c>
      <c r="T5718" s="1">
        <v>6011</v>
      </c>
      <c r="U5718" s="3" t="str">
        <f t="shared" si="89"/>
        <v>2017Plan</v>
      </c>
      <c r="V5718" s="2">
        <f>DATE(A5718,INDEX(Map!$H$1:$H$12,MATCH(B5718,Map!$G$1:$G$12,0),0),1)</f>
        <v>44440</v>
      </c>
      <c r="W5718" t="str">
        <f>IF(AND(V5718&gt;=Map!$K$2,V5718&lt;=Map!$L$2),"Base",IF(AND(V5718&gt;=Map!$K$3,V5718&lt;=Map!$L$3),"Fcst","N/A"))</f>
        <v>N/A</v>
      </c>
      <c r="X5718" t="str">
        <f>INDEX(Map!$B$2:$B$86,MATCH(D5718,Map!$A$2:$A$86,0),0)</f>
        <v>Ghent 2</v>
      </c>
      <c r="Y5718" s="7">
        <f>IF(INDEX(Map!$C$2:$C$86,MATCH(D5718,Map!$A$2:$A$86,0),0)="","N/A",E5718*INDEX(Map!$C$2:$C$86,MATCH(D5718,Map!$A$2:$A$86,0),0))</f>
        <v>255.4</v>
      </c>
      <c r="Z5718" s="7" t="str">
        <f>IF(INDEX(Map!$D$2:$D$86,MATCH(D5718,Map!$A$2:$A$86,0),0)="","N/A",E5718*INDEX(Map!$D$2:$D$86,MATCH(D5718,Map!$A$2:$A$86,0),0))</f>
        <v>N/A</v>
      </c>
      <c r="AA5718" t="str">
        <f>INDEX(Map!$E$2:$E$86,MATCH(D5718,Map!$A$2:$A$86,0),0)</f>
        <v>Coal</v>
      </c>
    </row>
    <row r="5719" spans="1:27" x14ac:dyDescent="0.25">
      <c r="A5719" s="1" t="s">
        <v>123</v>
      </c>
      <c r="B5719" s="1" t="s">
        <v>115</v>
      </c>
      <c r="C5719" s="1">
        <v>6</v>
      </c>
      <c r="D5719" s="1" t="s">
        <v>28</v>
      </c>
      <c r="E5719" s="1">
        <v>241.4</v>
      </c>
      <c r="F5719" s="1">
        <v>0</v>
      </c>
      <c r="G5719" s="1">
        <v>69.599999999999994</v>
      </c>
      <c r="H5719" s="1">
        <v>2</v>
      </c>
      <c r="I5719" s="1">
        <v>2698.8</v>
      </c>
      <c r="J5719" s="1">
        <v>11180</v>
      </c>
      <c r="K5719" s="1">
        <v>644</v>
      </c>
      <c r="L5719" s="1">
        <v>213.1</v>
      </c>
      <c r="M5719" s="1">
        <v>5751</v>
      </c>
      <c r="N5719" s="1">
        <v>3</v>
      </c>
      <c r="O5719" s="1">
        <v>71</v>
      </c>
      <c r="P5719" s="1">
        <v>0</v>
      </c>
      <c r="Q5719" s="1">
        <v>494</v>
      </c>
      <c r="R5719" s="1">
        <v>25.87</v>
      </c>
      <c r="S5719" s="1">
        <v>26.16</v>
      </c>
      <c r="T5719" s="1">
        <v>6316</v>
      </c>
      <c r="U5719" s="3" t="str">
        <f t="shared" si="89"/>
        <v>2017Plan</v>
      </c>
      <c r="V5719" s="2">
        <f>DATE(A5719,INDEX(Map!$H$1:$H$12,MATCH(B5719,Map!$G$1:$G$12,0),0),1)</f>
        <v>44440</v>
      </c>
      <c r="W5719" t="str">
        <f>IF(AND(V5719&gt;=Map!$K$2,V5719&lt;=Map!$L$2),"Base",IF(AND(V5719&gt;=Map!$K$3,V5719&lt;=Map!$L$3),"Fcst","N/A"))</f>
        <v>N/A</v>
      </c>
      <c r="X5719" t="str">
        <f>INDEX(Map!$B$2:$B$86,MATCH(D5719,Map!$A$2:$A$86,0),0)</f>
        <v>Ghent 3</v>
      </c>
      <c r="Y5719" s="7">
        <f>IF(INDEX(Map!$C$2:$C$86,MATCH(D5719,Map!$A$2:$A$86,0),0)="","N/A",E5719*INDEX(Map!$C$2:$C$86,MATCH(D5719,Map!$A$2:$A$86,0),0))</f>
        <v>241.4</v>
      </c>
      <c r="Z5719" s="7" t="str">
        <f>IF(INDEX(Map!$D$2:$D$86,MATCH(D5719,Map!$A$2:$A$86,0),0)="","N/A",E5719*INDEX(Map!$D$2:$D$86,MATCH(D5719,Map!$A$2:$A$86,0),0))</f>
        <v>N/A</v>
      </c>
      <c r="AA5719" t="str">
        <f>INDEX(Map!$E$2:$E$86,MATCH(D5719,Map!$A$2:$A$86,0),0)</f>
        <v>Coal</v>
      </c>
    </row>
    <row r="5720" spans="1:27" x14ac:dyDescent="0.25">
      <c r="A5720" s="1" t="s">
        <v>123</v>
      </c>
      <c r="B5720" s="1" t="s">
        <v>115</v>
      </c>
      <c r="C5720" s="1">
        <v>7</v>
      </c>
      <c r="D5720" s="1" t="s">
        <v>29</v>
      </c>
      <c r="E5720" s="1">
        <v>221.2</v>
      </c>
      <c r="F5720" s="1">
        <v>0</v>
      </c>
      <c r="G5720" s="1">
        <v>64.5</v>
      </c>
      <c r="H5720" s="1">
        <v>2</v>
      </c>
      <c r="I5720" s="1">
        <v>2431.1999999999998</v>
      </c>
      <c r="J5720" s="1">
        <v>10991</v>
      </c>
      <c r="K5720" s="1">
        <v>566</v>
      </c>
      <c r="L5720" s="1">
        <v>213.1</v>
      </c>
      <c r="M5720" s="1">
        <v>5181</v>
      </c>
      <c r="N5720" s="1">
        <v>4</v>
      </c>
      <c r="O5720" s="1">
        <v>85</v>
      </c>
      <c r="P5720" s="1">
        <v>0</v>
      </c>
      <c r="Q5720" s="1">
        <v>469</v>
      </c>
      <c r="R5720" s="1">
        <v>25.54</v>
      </c>
      <c r="S5720" s="1">
        <v>25.93</v>
      </c>
      <c r="T5720" s="1">
        <v>5735</v>
      </c>
      <c r="U5720" s="3" t="str">
        <f t="shared" si="89"/>
        <v>2017Plan</v>
      </c>
      <c r="V5720" s="2">
        <f>DATE(A5720,INDEX(Map!$H$1:$H$12,MATCH(B5720,Map!$G$1:$G$12,0),0),1)</f>
        <v>44440</v>
      </c>
      <c r="W5720" t="str">
        <f>IF(AND(V5720&gt;=Map!$K$2,V5720&lt;=Map!$L$2),"Base",IF(AND(V5720&gt;=Map!$K$3,V5720&lt;=Map!$L$3),"Fcst","N/A"))</f>
        <v>N/A</v>
      </c>
      <c r="X5720" t="str">
        <f>INDEX(Map!$B$2:$B$86,MATCH(D5720,Map!$A$2:$A$86,0),0)</f>
        <v>Ghent 4</v>
      </c>
      <c r="Y5720" s="7">
        <f>IF(INDEX(Map!$C$2:$C$86,MATCH(D5720,Map!$A$2:$A$86,0),0)="","N/A",E5720*INDEX(Map!$C$2:$C$86,MATCH(D5720,Map!$A$2:$A$86,0),0))</f>
        <v>221.2</v>
      </c>
      <c r="Z5720" s="7" t="str">
        <f>IF(INDEX(Map!$D$2:$D$86,MATCH(D5720,Map!$A$2:$A$86,0),0)="","N/A",E5720*INDEX(Map!$D$2:$D$86,MATCH(D5720,Map!$A$2:$A$86,0),0))</f>
        <v>N/A</v>
      </c>
      <c r="AA5720" t="str">
        <f>INDEX(Map!$E$2:$E$86,MATCH(D5720,Map!$A$2:$A$86,0),0)</f>
        <v>Coal</v>
      </c>
    </row>
    <row r="5721" spans="1:27" x14ac:dyDescent="0.25">
      <c r="A5721" s="1" t="s">
        <v>123</v>
      </c>
      <c r="B5721" s="1" t="s">
        <v>115</v>
      </c>
      <c r="C5721" s="1">
        <v>8</v>
      </c>
      <c r="D5721" s="1" t="s">
        <v>30</v>
      </c>
      <c r="E5721" s="1">
        <v>155.5</v>
      </c>
      <c r="F5721" s="1">
        <v>0</v>
      </c>
      <c r="G5721" s="1">
        <v>72</v>
      </c>
      <c r="H5721" s="1">
        <v>2</v>
      </c>
      <c r="I5721" s="1">
        <v>1622.5</v>
      </c>
      <c r="J5721" s="1">
        <v>10436</v>
      </c>
      <c r="K5721" s="1">
        <v>665</v>
      </c>
      <c r="L5721" s="1">
        <v>208.5</v>
      </c>
      <c r="M5721" s="1">
        <v>3384</v>
      </c>
      <c r="N5721" s="1">
        <v>4</v>
      </c>
      <c r="O5721" s="1">
        <v>18</v>
      </c>
      <c r="P5721" s="1">
        <v>0</v>
      </c>
      <c r="Q5721" s="1">
        <v>148</v>
      </c>
      <c r="R5721" s="1">
        <v>22.71</v>
      </c>
      <c r="S5721" s="1">
        <v>22.83</v>
      </c>
      <c r="T5721" s="1">
        <v>3549</v>
      </c>
      <c r="U5721" s="3" t="str">
        <f t="shared" si="89"/>
        <v>2017Plan</v>
      </c>
      <c r="V5721" s="2">
        <f>DATE(A5721,INDEX(Map!$H$1:$H$12,MATCH(B5721,Map!$G$1:$G$12,0),0),1)</f>
        <v>44440</v>
      </c>
      <c r="W5721" t="str">
        <f>IF(AND(V5721&gt;=Map!$K$2,V5721&lt;=Map!$L$2),"Base",IF(AND(V5721&gt;=Map!$K$3,V5721&lt;=Map!$L$3),"Fcst","N/A"))</f>
        <v>N/A</v>
      </c>
      <c r="X5721" t="str">
        <f>INDEX(Map!$B$2:$B$86,MATCH(D5721,Map!$A$2:$A$86,0),0)</f>
        <v>Mill Creek 1</v>
      </c>
      <c r="Y5721" s="7" t="str">
        <f>IF(INDEX(Map!$C$2:$C$86,MATCH(D5721,Map!$A$2:$A$86,0),0)="","N/A",E5721*INDEX(Map!$C$2:$C$86,MATCH(D5721,Map!$A$2:$A$86,0),0))</f>
        <v>N/A</v>
      </c>
      <c r="Z5721" s="7">
        <f>IF(INDEX(Map!$D$2:$D$86,MATCH(D5721,Map!$A$2:$A$86,0),0)="","N/A",E5721*INDEX(Map!$D$2:$D$86,MATCH(D5721,Map!$A$2:$A$86,0),0))</f>
        <v>155.5</v>
      </c>
      <c r="AA5721" t="str">
        <f>INDEX(Map!$E$2:$E$86,MATCH(D5721,Map!$A$2:$A$86,0),0)</f>
        <v>Coal</v>
      </c>
    </row>
    <row r="5722" spans="1:27" x14ac:dyDescent="0.25">
      <c r="A5722" s="1" t="s">
        <v>123</v>
      </c>
      <c r="B5722" s="1" t="s">
        <v>115</v>
      </c>
      <c r="C5722" s="1">
        <v>9</v>
      </c>
      <c r="D5722" s="1" t="s">
        <v>31</v>
      </c>
      <c r="E5722" s="1">
        <v>133.4</v>
      </c>
      <c r="F5722" s="1">
        <v>0</v>
      </c>
      <c r="G5722" s="1">
        <v>62.6</v>
      </c>
      <c r="H5722" s="1">
        <v>1</v>
      </c>
      <c r="I5722" s="1">
        <v>1427.3</v>
      </c>
      <c r="J5722" s="1">
        <v>10703</v>
      </c>
      <c r="K5722" s="1">
        <v>592</v>
      </c>
      <c r="L5722" s="1">
        <v>208.6</v>
      </c>
      <c r="M5722" s="1">
        <v>2977</v>
      </c>
      <c r="N5722" s="1">
        <v>2</v>
      </c>
      <c r="O5722" s="1">
        <v>9</v>
      </c>
      <c r="P5722" s="1">
        <v>0</v>
      </c>
      <c r="Q5722" s="1">
        <v>159</v>
      </c>
      <c r="R5722" s="1">
        <v>23.51</v>
      </c>
      <c r="S5722" s="1">
        <v>23.58</v>
      </c>
      <c r="T5722" s="1">
        <v>3145</v>
      </c>
      <c r="U5722" s="3" t="str">
        <f t="shared" si="89"/>
        <v>2017Plan</v>
      </c>
      <c r="V5722" s="2">
        <f>DATE(A5722,INDEX(Map!$H$1:$H$12,MATCH(B5722,Map!$G$1:$G$12,0),0),1)</f>
        <v>44440</v>
      </c>
      <c r="W5722" t="str">
        <f>IF(AND(V5722&gt;=Map!$K$2,V5722&lt;=Map!$L$2),"Base",IF(AND(V5722&gt;=Map!$K$3,V5722&lt;=Map!$L$3),"Fcst","N/A"))</f>
        <v>N/A</v>
      </c>
      <c r="X5722" t="str">
        <f>INDEX(Map!$B$2:$B$86,MATCH(D5722,Map!$A$2:$A$86,0),0)</f>
        <v>Mill Creek 2</v>
      </c>
      <c r="Y5722" s="7" t="str">
        <f>IF(INDEX(Map!$C$2:$C$86,MATCH(D5722,Map!$A$2:$A$86,0),0)="","N/A",E5722*INDEX(Map!$C$2:$C$86,MATCH(D5722,Map!$A$2:$A$86,0),0))</f>
        <v>N/A</v>
      </c>
      <c r="Z5722" s="7">
        <f>IF(INDEX(Map!$D$2:$D$86,MATCH(D5722,Map!$A$2:$A$86,0),0)="","N/A",E5722*INDEX(Map!$D$2:$D$86,MATCH(D5722,Map!$A$2:$A$86,0),0))</f>
        <v>133.4</v>
      </c>
      <c r="AA5722" t="str">
        <f>INDEX(Map!$E$2:$E$86,MATCH(D5722,Map!$A$2:$A$86,0),0)</f>
        <v>Coal</v>
      </c>
    </row>
    <row r="5723" spans="1:27" x14ac:dyDescent="0.25">
      <c r="A5723" s="1" t="s">
        <v>123</v>
      </c>
      <c r="B5723" s="1" t="s">
        <v>115</v>
      </c>
      <c r="C5723" s="1">
        <v>10</v>
      </c>
      <c r="D5723" s="1" t="s">
        <v>32</v>
      </c>
      <c r="E5723" s="1">
        <v>188.4</v>
      </c>
      <c r="F5723" s="1">
        <v>0</v>
      </c>
      <c r="G5723" s="1">
        <v>67.599999999999994</v>
      </c>
      <c r="H5723" s="1">
        <v>1</v>
      </c>
      <c r="I5723" s="1">
        <v>2014.6</v>
      </c>
      <c r="J5723" s="1">
        <v>10691</v>
      </c>
      <c r="K5723" s="1">
        <v>633</v>
      </c>
      <c r="L5723" s="1">
        <v>208.5</v>
      </c>
      <c r="M5723" s="1">
        <v>4201</v>
      </c>
      <c r="N5723" s="1">
        <v>6</v>
      </c>
      <c r="O5723" s="1">
        <v>25</v>
      </c>
      <c r="P5723" s="1">
        <v>0</v>
      </c>
      <c r="Q5723" s="1">
        <v>253</v>
      </c>
      <c r="R5723" s="1">
        <v>23.64</v>
      </c>
      <c r="S5723" s="1">
        <v>23.77</v>
      </c>
      <c r="T5723" s="1">
        <v>4480</v>
      </c>
      <c r="U5723" s="3" t="str">
        <f t="shared" si="89"/>
        <v>2017Plan</v>
      </c>
      <c r="V5723" s="2">
        <f>DATE(A5723,INDEX(Map!$H$1:$H$12,MATCH(B5723,Map!$G$1:$G$12,0),0),1)</f>
        <v>44440</v>
      </c>
      <c r="W5723" t="str">
        <f>IF(AND(V5723&gt;=Map!$K$2,V5723&lt;=Map!$L$2),"Base",IF(AND(V5723&gt;=Map!$K$3,V5723&lt;=Map!$L$3),"Fcst","N/A"))</f>
        <v>N/A</v>
      </c>
      <c r="X5723" t="str">
        <f>INDEX(Map!$B$2:$B$86,MATCH(D5723,Map!$A$2:$A$86,0),0)</f>
        <v>Mill Creek 3</v>
      </c>
      <c r="Y5723" s="7" t="str">
        <f>IF(INDEX(Map!$C$2:$C$86,MATCH(D5723,Map!$A$2:$A$86,0),0)="","N/A",E5723*INDEX(Map!$C$2:$C$86,MATCH(D5723,Map!$A$2:$A$86,0),0))</f>
        <v>N/A</v>
      </c>
      <c r="Z5723" s="7">
        <f>IF(INDEX(Map!$D$2:$D$86,MATCH(D5723,Map!$A$2:$A$86,0),0)="","N/A",E5723*INDEX(Map!$D$2:$D$86,MATCH(D5723,Map!$A$2:$A$86,0),0))</f>
        <v>188.4</v>
      </c>
      <c r="AA5723" t="str">
        <f>INDEX(Map!$E$2:$E$86,MATCH(D5723,Map!$A$2:$A$86,0),0)</f>
        <v>Coal</v>
      </c>
    </row>
    <row r="5724" spans="1:27" x14ac:dyDescent="0.25">
      <c r="A5724" s="1" t="s">
        <v>123</v>
      </c>
      <c r="B5724" s="1" t="s">
        <v>115</v>
      </c>
      <c r="C5724" s="1">
        <v>11</v>
      </c>
      <c r="D5724" s="1" t="s">
        <v>33</v>
      </c>
      <c r="E5724" s="1">
        <v>264.5</v>
      </c>
      <c r="F5724" s="1">
        <v>0</v>
      </c>
      <c r="G5724" s="1">
        <v>76.2</v>
      </c>
      <c r="H5724" s="1">
        <v>2</v>
      </c>
      <c r="I5724" s="1">
        <v>2760.3</v>
      </c>
      <c r="J5724" s="1">
        <v>10436</v>
      </c>
      <c r="K5724" s="1">
        <v>664</v>
      </c>
      <c r="L5724" s="1">
        <v>208.6</v>
      </c>
      <c r="M5724" s="1">
        <v>5757</v>
      </c>
      <c r="N5724" s="1">
        <v>19</v>
      </c>
      <c r="O5724" s="1">
        <v>81</v>
      </c>
      <c r="P5724" s="1">
        <v>0</v>
      </c>
      <c r="Q5724" s="1">
        <v>329</v>
      </c>
      <c r="R5724" s="1">
        <v>23.01</v>
      </c>
      <c r="S5724" s="1">
        <v>23.31</v>
      </c>
      <c r="T5724" s="1">
        <v>6167</v>
      </c>
      <c r="U5724" s="3" t="str">
        <f t="shared" si="89"/>
        <v>2017Plan</v>
      </c>
      <c r="V5724" s="2">
        <f>DATE(A5724,INDEX(Map!$H$1:$H$12,MATCH(B5724,Map!$G$1:$G$12,0),0),1)</f>
        <v>44440</v>
      </c>
      <c r="W5724" t="str">
        <f>IF(AND(V5724&gt;=Map!$K$2,V5724&lt;=Map!$L$2),"Base",IF(AND(V5724&gt;=Map!$K$3,V5724&lt;=Map!$L$3),"Fcst","N/A"))</f>
        <v>N/A</v>
      </c>
      <c r="X5724" t="str">
        <f>INDEX(Map!$B$2:$B$86,MATCH(D5724,Map!$A$2:$A$86,0),0)</f>
        <v>Mill Creek 4</v>
      </c>
      <c r="Y5724" s="7" t="str">
        <f>IF(INDEX(Map!$C$2:$C$86,MATCH(D5724,Map!$A$2:$A$86,0),0)="","N/A",E5724*INDEX(Map!$C$2:$C$86,MATCH(D5724,Map!$A$2:$A$86,0),0))</f>
        <v>N/A</v>
      </c>
      <c r="Z5724" s="7">
        <f>IF(INDEX(Map!$D$2:$D$86,MATCH(D5724,Map!$A$2:$A$86,0),0)="","N/A",E5724*INDEX(Map!$D$2:$D$86,MATCH(D5724,Map!$A$2:$A$86,0),0))</f>
        <v>264.5</v>
      </c>
      <c r="AA5724" t="str">
        <f>INDEX(Map!$E$2:$E$86,MATCH(D5724,Map!$A$2:$A$86,0),0)</f>
        <v>Coal</v>
      </c>
    </row>
    <row r="5725" spans="1:27" x14ac:dyDescent="0.25">
      <c r="A5725" s="1" t="s">
        <v>123</v>
      </c>
      <c r="B5725" s="1" t="s">
        <v>115</v>
      </c>
      <c r="C5725" s="1">
        <v>12</v>
      </c>
      <c r="D5725" s="1" t="s">
        <v>34</v>
      </c>
      <c r="E5725" s="1">
        <v>207.4</v>
      </c>
      <c r="F5725" s="1">
        <v>0</v>
      </c>
      <c r="G5725" s="1">
        <v>77.900000000000006</v>
      </c>
      <c r="H5725" s="1">
        <v>2</v>
      </c>
      <c r="I5725" s="1">
        <v>2210.1999999999998</v>
      </c>
      <c r="J5725" s="1">
        <v>10655</v>
      </c>
      <c r="K5725" s="1">
        <v>661</v>
      </c>
      <c r="L5725" s="1">
        <v>208.3</v>
      </c>
      <c r="M5725" s="1">
        <v>4605</v>
      </c>
      <c r="N5725" s="1">
        <v>7</v>
      </c>
      <c r="O5725" s="1">
        <v>27</v>
      </c>
      <c r="P5725" s="1">
        <v>0</v>
      </c>
      <c r="Q5725" s="1">
        <v>288</v>
      </c>
      <c r="R5725" s="1">
        <v>23.59</v>
      </c>
      <c r="S5725" s="1">
        <v>23.72</v>
      </c>
      <c r="T5725" s="1">
        <v>4920</v>
      </c>
      <c r="U5725" s="3" t="str">
        <f t="shared" si="89"/>
        <v>2017Plan</v>
      </c>
      <c r="V5725" s="2">
        <f>DATE(A5725,INDEX(Map!$H$1:$H$12,MATCH(B5725,Map!$G$1:$G$12,0),0),1)</f>
        <v>44440</v>
      </c>
      <c r="W5725" t="str">
        <f>IF(AND(V5725&gt;=Map!$K$2,V5725&lt;=Map!$L$2),"Base",IF(AND(V5725&gt;=Map!$K$3,V5725&lt;=Map!$L$3),"Fcst","N/A"))</f>
        <v>N/A</v>
      </c>
      <c r="X5725" t="str">
        <f>INDEX(Map!$B$2:$B$86,MATCH(D5725,Map!$A$2:$A$86,0),0)</f>
        <v>Trimble County 1</v>
      </c>
      <c r="Y5725" s="7" t="str">
        <f>IF(INDEX(Map!$C$2:$C$86,MATCH(D5725,Map!$A$2:$A$86,0),0)="","N/A",E5725*INDEX(Map!$C$2:$C$86,MATCH(D5725,Map!$A$2:$A$86,0),0))</f>
        <v>N/A</v>
      </c>
      <c r="Z5725" s="7">
        <f>IF(INDEX(Map!$D$2:$D$86,MATCH(D5725,Map!$A$2:$A$86,0),0)="","N/A",E5725*INDEX(Map!$D$2:$D$86,MATCH(D5725,Map!$A$2:$A$86,0),0))</f>
        <v>207.4</v>
      </c>
      <c r="AA5725" t="str">
        <f>INDEX(Map!$E$2:$E$86,MATCH(D5725,Map!$A$2:$A$86,0),0)</f>
        <v>Coal</v>
      </c>
    </row>
    <row r="5726" spans="1:27" x14ac:dyDescent="0.25">
      <c r="A5726" s="1" t="s">
        <v>123</v>
      </c>
      <c r="B5726" s="1" t="s">
        <v>115</v>
      </c>
      <c r="C5726" s="1">
        <v>13</v>
      </c>
      <c r="D5726" s="1" t="s">
        <v>35</v>
      </c>
      <c r="E5726" s="1">
        <v>342.6</v>
      </c>
      <c r="F5726" s="1">
        <v>0</v>
      </c>
      <c r="G5726" s="1">
        <v>85</v>
      </c>
      <c r="H5726" s="1">
        <v>1</v>
      </c>
      <c r="I5726" s="1">
        <v>3148</v>
      </c>
      <c r="J5726" s="1">
        <v>9188</v>
      </c>
      <c r="K5726" s="1">
        <v>656</v>
      </c>
      <c r="L5726" s="1">
        <v>216.8</v>
      </c>
      <c r="M5726" s="1">
        <v>6824</v>
      </c>
      <c r="N5726" s="1">
        <v>14</v>
      </c>
      <c r="O5726" s="1">
        <v>55</v>
      </c>
      <c r="P5726" s="1">
        <v>0</v>
      </c>
      <c r="Q5726" s="1">
        <v>521</v>
      </c>
      <c r="R5726" s="1">
        <v>21.44</v>
      </c>
      <c r="S5726" s="1">
        <v>21.6</v>
      </c>
      <c r="T5726" s="1">
        <v>7399</v>
      </c>
      <c r="U5726" s="3" t="str">
        <f t="shared" si="89"/>
        <v>2017Plan</v>
      </c>
      <c r="V5726" s="2">
        <f>DATE(A5726,INDEX(Map!$H$1:$H$12,MATCH(B5726,Map!$G$1:$G$12,0),0),1)</f>
        <v>44440</v>
      </c>
      <c r="W5726" t="str">
        <f>IF(AND(V5726&gt;=Map!$K$2,V5726&lt;=Map!$L$2),"Base",IF(AND(V5726&gt;=Map!$K$3,V5726&lt;=Map!$L$3),"Fcst","N/A"))</f>
        <v>N/A</v>
      </c>
      <c r="X5726" t="str">
        <f>INDEX(Map!$B$2:$B$86,MATCH(D5726,Map!$A$2:$A$86,0),0)</f>
        <v>Trimble County 2</v>
      </c>
      <c r="Y5726" s="7">
        <f>IF(INDEX(Map!$C$2:$C$86,MATCH(D5726,Map!$A$2:$A$86,0),0)="","N/A",E5726*INDEX(Map!$C$2:$C$86,MATCH(D5726,Map!$A$2:$A$86,0),0))</f>
        <v>277.50600000000003</v>
      </c>
      <c r="Z5726" s="7">
        <f>IF(INDEX(Map!$D$2:$D$86,MATCH(D5726,Map!$A$2:$A$86,0),0)="","N/A",E5726*INDEX(Map!$D$2:$D$86,MATCH(D5726,Map!$A$2:$A$86,0),0))</f>
        <v>65.094000000000008</v>
      </c>
      <c r="AA5726" t="str">
        <f>INDEX(Map!$E$2:$E$86,MATCH(D5726,Map!$A$2:$A$86,0),0)</f>
        <v>Coal</v>
      </c>
    </row>
    <row r="5727" spans="1:27" x14ac:dyDescent="0.25">
      <c r="A5727" s="1" t="s">
        <v>123</v>
      </c>
      <c r="B5727" s="1" t="s">
        <v>115</v>
      </c>
      <c r="C5727" s="1">
        <v>14</v>
      </c>
      <c r="D5727" s="1" t="s">
        <v>36</v>
      </c>
      <c r="E5727" s="1">
        <v>0</v>
      </c>
      <c r="F5727" s="1">
        <v>0</v>
      </c>
      <c r="G5727" s="1">
        <v>0</v>
      </c>
      <c r="H5727" s="1">
        <v>0</v>
      </c>
      <c r="I5727" s="1">
        <v>0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O5727" s="1">
        <v>0</v>
      </c>
      <c r="P5727" s="1">
        <v>0</v>
      </c>
      <c r="Q5727" s="1">
        <v>0</v>
      </c>
      <c r="R5727" s="1">
        <v>0</v>
      </c>
      <c r="S5727" s="1">
        <v>0</v>
      </c>
      <c r="T5727" s="1">
        <v>0</v>
      </c>
      <c r="U5727" s="3" t="str">
        <f t="shared" si="89"/>
        <v>2017Plan</v>
      </c>
      <c r="V5727" s="2">
        <f>DATE(A5727,INDEX(Map!$H$1:$H$12,MATCH(B5727,Map!$G$1:$G$12,0),0),1)</f>
        <v>44440</v>
      </c>
      <c r="W5727" t="str">
        <f>IF(AND(V5727&gt;=Map!$K$2,V5727&lt;=Map!$L$2),"Base",IF(AND(V5727&gt;=Map!$K$3,V5727&lt;=Map!$L$3),"Fcst","N/A"))</f>
        <v>N/A</v>
      </c>
      <c r="X5727" t="str">
        <f>INDEX(Map!$B$2:$B$86,MATCH(D5727,Map!$A$2:$A$86,0),0)</f>
        <v>Cane Run 7</v>
      </c>
      <c r="Y5727" s="7">
        <f>IF(INDEX(Map!$C$2:$C$86,MATCH(D5727,Map!$A$2:$A$86,0),0)="","N/A",E5727*INDEX(Map!$C$2:$C$86,MATCH(D5727,Map!$A$2:$A$86,0),0))</f>
        <v>0</v>
      </c>
      <c r="Z5727" s="7">
        <f>IF(INDEX(Map!$D$2:$D$86,MATCH(D5727,Map!$A$2:$A$86,0),0)="","N/A",E5727*INDEX(Map!$D$2:$D$86,MATCH(D5727,Map!$A$2:$A$86,0),0))</f>
        <v>0</v>
      </c>
      <c r="AA5727" t="str">
        <f>INDEX(Map!$E$2:$E$86,MATCH(D5727,Map!$A$2:$A$86,0),0)</f>
        <v>NGCC</v>
      </c>
    </row>
    <row r="5728" spans="1:27" x14ac:dyDescent="0.25">
      <c r="A5728" s="1" t="s">
        <v>123</v>
      </c>
      <c r="B5728" s="1" t="s">
        <v>115</v>
      </c>
      <c r="C5728" s="1">
        <v>15</v>
      </c>
      <c r="D5728" s="1" t="s">
        <v>37</v>
      </c>
      <c r="E5728" s="1">
        <v>207.3</v>
      </c>
      <c r="F5728" s="1">
        <v>0</v>
      </c>
      <c r="G5728" s="1">
        <v>41.7</v>
      </c>
      <c r="H5728" s="1">
        <v>19</v>
      </c>
      <c r="I5728" s="1">
        <v>1437.1</v>
      </c>
      <c r="J5728" s="1">
        <v>6932</v>
      </c>
      <c r="K5728" s="1">
        <v>373</v>
      </c>
      <c r="L5728" s="1">
        <v>393.6</v>
      </c>
      <c r="M5728" s="1">
        <v>5657</v>
      </c>
      <c r="N5728" s="1">
        <v>56</v>
      </c>
      <c r="O5728" s="1">
        <v>222</v>
      </c>
      <c r="P5728" s="1">
        <v>0</v>
      </c>
      <c r="Q5728" s="1">
        <v>325</v>
      </c>
      <c r="R5728" s="1">
        <v>28.85</v>
      </c>
      <c r="S5728" s="1">
        <v>29.92</v>
      </c>
      <c r="T5728" s="1">
        <v>6204</v>
      </c>
      <c r="U5728" s="3" t="str">
        <f t="shared" si="89"/>
        <v>2017Plan</v>
      </c>
      <c r="V5728" s="2">
        <f>DATE(A5728,INDEX(Map!$H$1:$H$12,MATCH(B5728,Map!$G$1:$G$12,0),0),1)</f>
        <v>44440</v>
      </c>
      <c r="W5728" t="str">
        <f>IF(AND(V5728&gt;=Map!$K$2,V5728&lt;=Map!$L$2),"Base",IF(AND(V5728&gt;=Map!$K$3,V5728&lt;=Map!$L$3),"Fcst","N/A"))</f>
        <v>N/A</v>
      </c>
      <c r="X5728" t="str">
        <f>INDEX(Map!$B$2:$B$86,MATCH(D5728,Map!$A$2:$A$86,0),0)</f>
        <v>Cane Run 7</v>
      </c>
      <c r="Y5728" s="7">
        <f>IF(INDEX(Map!$C$2:$C$86,MATCH(D5728,Map!$A$2:$A$86,0),0)="","N/A",E5728*INDEX(Map!$C$2:$C$86,MATCH(D5728,Map!$A$2:$A$86,0),0))</f>
        <v>161.69400000000002</v>
      </c>
      <c r="Z5728" s="7">
        <f>IF(INDEX(Map!$D$2:$D$86,MATCH(D5728,Map!$A$2:$A$86,0),0)="","N/A",E5728*INDEX(Map!$D$2:$D$86,MATCH(D5728,Map!$A$2:$A$86,0),0))</f>
        <v>45.606000000000002</v>
      </c>
      <c r="AA5728" t="str">
        <f>INDEX(Map!$E$2:$E$86,MATCH(D5728,Map!$A$2:$A$86,0),0)</f>
        <v>NGCC</v>
      </c>
    </row>
    <row r="5729" spans="1:27" x14ac:dyDescent="0.25">
      <c r="A5729" s="1" t="s">
        <v>123</v>
      </c>
      <c r="B5729" s="1" t="s">
        <v>115</v>
      </c>
      <c r="C5729" s="1">
        <v>16</v>
      </c>
      <c r="D5729" s="1" t="s">
        <v>38</v>
      </c>
      <c r="E5729" s="1">
        <v>0.8</v>
      </c>
      <c r="F5729" s="1">
        <v>0</v>
      </c>
      <c r="G5729" s="1">
        <v>1</v>
      </c>
      <c r="H5729" s="1">
        <v>5</v>
      </c>
      <c r="I5729" s="1">
        <v>12.3</v>
      </c>
      <c r="J5729" s="1">
        <v>14786</v>
      </c>
      <c r="K5729" s="1">
        <v>13</v>
      </c>
      <c r="L5729" s="1">
        <v>395.8</v>
      </c>
      <c r="M5729" s="1">
        <v>49</v>
      </c>
      <c r="N5729" s="1">
        <v>0</v>
      </c>
      <c r="O5729" s="1">
        <v>2</v>
      </c>
      <c r="P5729" s="1">
        <v>0</v>
      </c>
      <c r="Q5729" s="1">
        <v>0</v>
      </c>
      <c r="R5729" s="1">
        <v>58.52</v>
      </c>
      <c r="S5729" s="1">
        <v>60.33</v>
      </c>
      <c r="T5729" s="1">
        <v>50</v>
      </c>
      <c r="U5729" s="3" t="str">
        <f t="shared" si="89"/>
        <v>2017Plan</v>
      </c>
      <c r="V5729" s="2">
        <f>DATE(A5729,INDEX(Map!$H$1:$H$12,MATCH(B5729,Map!$G$1:$G$12,0),0),1)</f>
        <v>44440</v>
      </c>
      <c r="W5729" t="str">
        <f>IF(AND(V5729&gt;=Map!$K$2,V5729&lt;=Map!$L$2),"Base",IF(AND(V5729&gt;=Map!$K$3,V5729&lt;=Map!$L$3),"Fcst","N/A"))</f>
        <v>N/A</v>
      </c>
      <c r="X5729" t="str">
        <f>INDEX(Map!$B$2:$B$86,MATCH(D5729,Map!$A$2:$A$86,0),0)</f>
        <v>Brown 5</v>
      </c>
      <c r="Y5729" s="7">
        <f>IF(INDEX(Map!$C$2:$C$86,MATCH(D5729,Map!$A$2:$A$86,0),0)="","N/A",E5729*INDEX(Map!$C$2:$C$86,MATCH(D5729,Map!$A$2:$A$86,0),0))</f>
        <v>0.376</v>
      </c>
      <c r="Z5729" s="7">
        <f>IF(INDEX(Map!$D$2:$D$86,MATCH(D5729,Map!$A$2:$A$86,0),0)="","N/A",E5729*INDEX(Map!$D$2:$D$86,MATCH(D5729,Map!$A$2:$A$86,0),0))</f>
        <v>0.42400000000000004</v>
      </c>
      <c r="AA5729" t="str">
        <f>INDEX(Map!$E$2:$E$86,MATCH(D5729,Map!$A$2:$A$86,0),0)</f>
        <v>SCCT</v>
      </c>
    </row>
    <row r="5730" spans="1:27" x14ac:dyDescent="0.25">
      <c r="A5730" s="1" t="s">
        <v>123</v>
      </c>
      <c r="B5730" s="1" t="s">
        <v>115</v>
      </c>
      <c r="C5730" s="1">
        <v>17</v>
      </c>
      <c r="D5730" s="1" t="s">
        <v>39</v>
      </c>
      <c r="E5730" s="1">
        <v>0.1</v>
      </c>
      <c r="F5730" s="1">
        <v>0</v>
      </c>
      <c r="G5730" s="1">
        <v>0.1</v>
      </c>
      <c r="H5730" s="1">
        <v>2</v>
      </c>
      <c r="I5730" s="1">
        <v>1.1000000000000001</v>
      </c>
      <c r="J5730" s="1">
        <v>16510</v>
      </c>
      <c r="K5730" s="1">
        <v>2</v>
      </c>
      <c r="L5730" s="1">
        <v>395.8</v>
      </c>
      <c r="M5730" s="1">
        <v>4</v>
      </c>
      <c r="N5730" s="1">
        <v>0</v>
      </c>
      <c r="O5730" s="1">
        <v>0</v>
      </c>
      <c r="P5730" s="1">
        <v>0</v>
      </c>
      <c r="Q5730" s="1">
        <v>0</v>
      </c>
      <c r="R5730" s="1">
        <v>65.34</v>
      </c>
      <c r="S5730" s="1">
        <v>65.34</v>
      </c>
      <c r="T5730" s="1">
        <v>4</v>
      </c>
      <c r="U5730" s="3" t="str">
        <f t="shared" si="89"/>
        <v>2017Plan</v>
      </c>
      <c r="V5730" s="2">
        <f>DATE(A5730,INDEX(Map!$H$1:$H$12,MATCH(B5730,Map!$G$1:$G$12,0),0),1)</f>
        <v>44440</v>
      </c>
      <c r="W5730" t="str">
        <f>IF(AND(V5730&gt;=Map!$K$2,V5730&lt;=Map!$L$2),"Base",IF(AND(V5730&gt;=Map!$K$3,V5730&lt;=Map!$L$3),"Fcst","N/A"))</f>
        <v>N/A</v>
      </c>
      <c r="X5730" t="str">
        <f>INDEX(Map!$B$2:$B$86,MATCH(D5730,Map!$A$2:$A$86,0),0)</f>
        <v>Brown 5</v>
      </c>
      <c r="Y5730" s="7">
        <f>IF(INDEX(Map!$C$2:$C$86,MATCH(D5730,Map!$A$2:$A$86,0),0)="","N/A",E5730*INDEX(Map!$C$2:$C$86,MATCH(D5730,Map!$A$2:$A$86,0),0))</f>
        <v>4.7E-2</v>
      </c>
      <c r="Z5730" s="7">
        <f>IF(INDEX(Map!$D$2:$D$86,MATCH(D5730,Map!$A$2:$A$86,0),0)="","N/A",E5730*INDEX(Map!$D$2:$D$86,MATCH(D5730,Map!$A$2:$A$86,0),0))</f>
        <v>5.3000000000000005E-2</v>
      </c>
      <c r="AA5730" t="str">
        <f>INDEX(Map!$E$2:$E$86,MATCH(D5730,Map!$A$2:$A$86,0),0)</f>
        <v>SCCT</v>
      </c>
    </row>
    <row r="5731" spans="1:27" x14ac:dyDescent="0.25">
      <c r="A5731" s="1" t="s">
        <v>123</v>
      </c>
      <c r="B5731" s="1" t="s">
        <v>115</v>
      </c>
      <c r="C5731" s="1">
        <v>18</v>
      </c>
      <c r="D5731" s="1" t="s">
        <v>40</v>
      </c>
      <c r="E5731" s="1">
        <v>2.6</v>
      </c>
      <c r="F5731" s="1">
        <v>0</v>
      </c>
      <c r="G5731" s="1">
        <v>2.2999999999999998</v>
      </c>
      <c r="H5731" s="1">
        <v>3</v>
      </c>
      <c r="I5731" s="1">
        <v>28.6</v>
      </c>
      <c r="J5731" s="1">
        <v>11204</v>
      </c>
      <c r="K5731" s="1">
        <v>20</v>
      </c>
      <c r="L5731" s="1">
        <v>395.8</v>
      </c>
      <c r="M5731" s="1">
        <v>113</v>
      </c>
      <c r="N5731" s="1">
        <v>1</v>
      </c>
      <c r="O5731" s="1">
        <v>28</v>
      </c>
      <c r="P5731" s="1">
        <v>0</v>
      </c>
      <c r="Q5731" s="1">
        <v>9</v>
      </c>
      <c r="R5731" s="1">
        <v>47.92</v>
      </c>
      <c r="S5731" s="1">
        <v>58.88</v>
      </c>
      <c r="T5731" s="1">
        <v>150</v>
      </c>
      <c r="U5731" s="3" t="str">
        <f t="shared" si="89"/>
        <v>2017Plan</v>
      </c>
      <c r="V5731" s="2">
        <f>DATE(A5731,INDEX(Map!$H$1:$H$12,MATCH(B5731,Map!$G$1:$G$12,0),0),1)</f>
        <v>44440</v>
      </c>
      <c r="W5731" t="str">
        <f>IF(AND(V5731&gt;=Map!$K$2,V5731&lt;=Map!$L$2),"Base",IF(AND(V5731&gt;=Map!$K$3,V5731&lt;=Map!$L$3),"Fcst","N/A"))</f>
        <v>N/A</v>
      </c>
      <c r="X5731" t="str">
        <f>INDEX(Map!$B$2:$B$86,MATCH(D5731,Map!$A$2:$A$86,0),0)</f>
        <v>Brown 6</v>
      </c>
      <c r="Y5731" s="7">
        <f>IF(INDEX(Map!$C$2:$C$86,MATCH(D5731,Map!$A$2:$A$86,0),0)="","N/A",E5731*INDEX(Map!$C$2:$C$86,MATCH(D5731,Map!$A$2:$A$86,0),0))</f>
        <v>1.6120000000000001</v>
      </c>
      <c r="Z5731" s="7">
        <f>IF(INDEX(Map!$D$2:$D$86,MATCH(D5731,Map!$A$2:$A$86,0),0)="","N/A",E5731*INDEX(Map!$D$2:$D$86,MATCH(D5731,Map!$A$2:$A$86,0),0))</f>
        <v>0.9880000000000001</v>
      </c>
      <c r="AA5731" t="str">
        <f>INDEX(Map!$E$2:$E$86,MATCH(D5731,Map!$A$2:$A$86,0),0)</f>
        <v>SCCT</v>
      </c>
    </row>
    <row r="5732" spans="1:27" x14ac:dyDescent="0.25">
      <c r="A5732" s="1" t="s">
        <v>123</v>
      </c>
      <c r="B5732" s="1" t="s">
        <v>115</v>
      </c>
      <c r="C5732" s="1">
        <v>19</v>
      </c>
      <c r="D5732" s="1" t="s">
        <v>41</v>
      </c>
      <c r="E5732" s="1">
        <v>2.8</v>
      </c>
      <c r="F5732" s="1">
        <v>0</v>
      </c>
      <c r="G5732" s="1">
        <v>2.4</v>
      </c>
      <c r="H5732" s="1">
        <v>5</v>
      </c>
      <c r="I5732" s="1">
        <v>31.1</v>
      </c>
      <c r="J5732" s="1">
        <v>11257</v>
      </c>
      <c r="K5732" s="1">
        <v>22</v>
      </c>
      <c r="L5732" s="1">
        <v>395.8</v>
      </c>
      <c r="M5732" s="1">
        <v>123</v>
      </c>
      <c r="N5732" s="1">
        <v>1</v>
      </c>
      <c r="O5732" s="1">
        <v>50</v>
      </c>
      <c r="P5732" s="1">
        <v>0</v>
      </c>
      <c r="Q5732" s="1">
        <v>10</v>
      </c>
      <c r="R5732" s="1">
        <v>48.18</v>
      </c>
      <c r="S5732" s="1">
        <v>66.42</v>
      </c>
      <c r="T5732" s="1">
        <v>184</v>
      </c>
      <c r="U5732" s="3" t="str">
        <f t="shared" si="89"/>
        <v>2017Plan</v>
      </c>
      <c r="V5732" s="2">
        <f>DATE(A5732,INDEX(Map!$H$1:$H$12,MATCH(B5732,Map!$G$1:$G$12,0),0),1)</f>
        <v>44440</v>
      </c>
      <c r="W5732" t="str">
        <f>IF(AND(V5732&gt;=Map!$K$2,V5732&lt;=Map!$L$2),"Base",IF(AND(V5732&gt;=Map!$K$3,V5732&lt;=Map!$L$3),"Fcst","N/A"))</f>
        <v>N/A</v>
      </c>
      <c r="X5732" t="str">
        <f>INDEX(Map!$B$2:$B$86,MATCH(D5732,Map!$A$2:$A$86,0),0)</f>
        <v>Brown 7</v>
      </c>
      <c r="Y5732" s="7">
        <f>IF(INDEX(Map!$C$2:$C$86,MATCH(D5732,Map!$A$2:$A$86,0),0)="","N/A",E5732*INDEX(Map!$C$2:$C$86,MATCH(D5732,Map!$A$2:$A$86,0),0))</f>
        <v>1.736</v>
      </c>
      <c r="Z5732" s="7">
        <f>IF(INDEX(Map!$D$2:$D$86,MATCH(D5732,Map!$A$2:$A$86,0),0)="","N/A",E5732*INDEX(Map!$D$2:$D$86,MATCH(D5732,Map!$A$2:$A$86,0),0))</f>
        <v>1.0639999999999998</v>
      </c>
      <c r="AA5732" t="str">
        <f>INDEX(Map!$E$2:$E$86,MATCH(D5732,Map!$A$2:$A$86,0),0)</f>
        <v>SCCT</v>
      </c>
    </row>
    <row r="5733" spans="1:27" x14ac:dyDescent="0.25">
      <c r="A5733" s="1" t="s">
        <v>123</v>
      </c>
      <c r="B5733" s="1" t="s">
        <v>115</v>
      </c>
      <c r="C5733" s="1">
        <v>20</v>
      </c>
      <c r="D5733" s="1" t="s">
        <v>42</v>
      </c>
      <c r="E5733" s="1">
        <v>0.1</v>
      </c>
      <c r="F5733" s="1">
        <v>0</v>
      </c>
      <c r="G5733" s="1">
        <v>0.1</v>
      </c>
      <c r="H5733" s="1">
        <v>1</v>
      </c>
      <c r="I5733" s="1">
        <v>1.7</v>
      </c>
      <c r="J5733" s="1">
        <v>16518</v>
      </c>
      <c r="K5733" s="1">
        <v>2</v>
      </c>
      <c r="L5733" s="1">
        <v>395.8</v>
      </c>
      <c r="M5733" s="1">
        <v>7</v>
      </c>
      <c r="N5733" s="1">
        <v>0</v>
      </c>
      <c r="O5733" s="1">
        <v>0</v>
      </c>
      <c r="P5733" s="1">
        <v>0</v>
      </c>
      <c r="Q5733" s="1">
        <v>0</v>
      </c>
      <c r="R5733" s="1">
        <v>65.37</v>
      </c>
      <c r="S5733" s="1">
        <v>67.94</v>
      </c>
      <c r="T5733" s="1">
        <v>7</v>
      </c>
      <c r="U5733" s="3" t="str">
        <f t="shared" si="89"/>
        <v>2017Plan</v>
      </c>
      <c r="V5733" s="2">
        <f>DATE(A5733,INDEX(Map!$H$1:$H$12,MATCH(B5733,Map!$G$1:$G$12,0),0),1)</f>
        <v>44440</v>
      </c>
      <c r="W5733" t="str">
        <f>IF(AND(V5733&gt;=Map!$K$2,V5733&lt;=Map!$L$2),"Base",IF(AND(V5733&gt;=Map!$K$3,V5733&lt;=Map!$L$3),"Fcst","N/A"))</f>
        <v>N/A</v>
      </c>
      <c r="X5733" t="str">
        <f>INDEX(Map!$B$2:$B$86,MATCH(D5733,Map!$A$2:$A$86,0),0)</f>
        <v>Brown 8</v>
      </c>
      <c r="Y5733" s="7">
        <f>IF(INDEX(Map!$C$2:$C$86,MATCH(D5733,Map!$A$2:$A$86,0),0)="","N/A",E5733*INDEX(Map!$C$2:$C$86,MATCH(D5733,Map!$A$2:$A$86,0),0))</f>
        <v>0.1</v>
      </c>
      <c r="Z5733" s="7" t="str">
        <f>IF(INDEX(Map!$D$2:$D$86,MATCH(D5733,Map!$A$2:$A$86,0),0)="","N/A",E5733*INDEX(Map!$D$2:$D$86,MATCH(D5733,Map!$A$2:$A$86,0),0))</f>
        <v>N/A</v>
      </c>
      <c r="AA5733" t="str">
        <f>INDEX(Map!$E$2:$E$86,MATCH(D5733,Map!$A$2:$A$86,0),0)</f>
        <v>SCCT</v>
      </c>
    </row>
    <row r="5734" spans="1:27" x14ac:dyDescent="0.25">
      <c r="A5734" s="1" t="s">
        <v>123</v>
      </c>
      <c r="B5734" s="1" t="s">
        <v>115</v>
      </c>
      <c r="C5734" s="1">
        <v>21</v>
      </c>
      <c r="D5734" s="1" t="s">
        <v>43</v>
      </c>
      <c r="E5734" s="1">
        <v>0.1</v>
      </c>
      <c r="F5734" s="1">
        <v>0</v>
      </c>
      <c r="G5734" s="1">
        <v>0.1</v>
      </c>
      <c r="H5734" s="1">
        <v>4</v>
      </c>
      <c r="I5734" s="1">
        <v>2</v>
      </c>
      <c r="J5734" s="1">
        <v>16329</v>
      </c>
      <c r="K5734" s="1">
        <v>4</v>
      </c>
      <c r="L5734" s="1">
        <v>395.8</v>
      </c>
      <c r="M5734" s="1">
        <v>8</v>
      </c>
      <c r="N5734" s="1">
        <v>0</v>
      </c>
      <c r="O5734" s="1">
        <v>0</v>
      </c>
      <c r="P5734" s="1">
        <v>0</v>
      </c>
      <c r="Q5734" s="1">
        <v>0</v>
      </c>
      <c r="R5734" s="1">
        <v>64.63</v>
      </c>
      <c r="S5734" s="1">
        <v>64.63</v>
      </c>
      <c r="T5734" s="1">
        <v>8</v>
      </c>
      <c r="U5734" s="3" t="str">
        <f t="shared" si="89"/>
        <v>2017Plan</v>
      </c>
      <c r="V5734" s="2">
        <f>DATE(A5734,INDEX(Map!$H$1:$H$12,MATCH(B5734,Map!$G$1:$G$12,0),0),1)</f>
        <v>44440</v>
      </c>
      <c r="W5734" t="str">
        <f>IF(AND(V5734&gt;=Map!$K$2,V5734&lt;=Map!$L$2),"Base",IF(AND(V5734&gt;=Map!$K$3,V5734&lt;=Map!$L$3),"Fcst","N/A"))</f>
        <v>N/A</v>
      </c>
      <c r="X5734" t="str">
        <f>INDEX(Map!$B$2:$B$86,MATCH(D5734,Map!$A$2:$A$86,0),0)</f>
        <v>Brown 8</v>
      </c>
      <c r="Y5734" s="7">
        <f>IF(INDEX(Map!$C$2:$C$86,MATCH(D5734,Map!$A$2:$A$86,0),0)="","N/A",E5734*INDEX(Map!$C$2:$C$86,MATCH(D5734,Map!$A$2:$A$86,0),0))</f>
        <v>0.1</v>
      </c>
      <c r="Z5734" s="7" t="str">
        <f>IF(INDEX(Map!$D$2:$D$86,MATCH(D5734,Map!$A$2:$A$86,0),0)="","N/A",E5734*INDEX(Map!$D$2:$D$86,MATCH(D5734,Map!$A$2:$A$86,0),0))</f>
        <v>N/A</v>
      </c>
      <c r="AA5734" t="str">
        <f>INDEX(Map!$E$2:$E$86,MATCH(D5734,Map!$A$2:$A$86,0),0)</f>
        <v>SCCT</v>
      </c>
    </row>
    <row r="5735" spans="1:27" x14ac:dyDescent="0.25">
      <c r="A5735" s="1" t="s">
        <v>123</v>
      </c>
      <c r="B5735" s="1" t="s">
        <v>115</v>
      </c>
      <c r="C5735" s="1">
        <v>22</v>
      </c>
      <c r="D5735" s="1" t="s">
        <v>44</v>
      </c>
      <c r="E5735" s="1">
        <v>0.1</v>
      </c>
      <c r="F5735" s="1">
        <v>0</v>
      </c>
      <c r="G5735" s="1">
        <v>0.1</v>
      </c>
      <c r="H5735" s="1">
        <v>1</v>
      </c>
      <c r="I5735" s="1">
        <v>1.7</v>
      </c>
      <c r="J5735" s="1">
        <v>16518</v>
      </c>
      <c r="K5735" s="1">
        <v>2</v>
      </c>
      <c r="L5735" s="1">
        <v>395.8</v>
      </c>
      <c r="M5735" s="1">
        <v>7</v>
      </c>
      <c r="N5735" s="1">
        <v>0</v>
      </c>
      <c r="O5735" s="1">
        <v>0</v>
      </c>
      <c r="P5735" s="1">
        <v>0</v>
      </c>
      <c r="Q5735" s="1">
        <v>0</v>
      </c>
      <c r="R5735" s="1">
        <v>65.37</v>
      </c>
      <c r="S5735" s="1">
        <v>67.94</v>
      </c>
      <c r="T5735" s="1">
        <v>7</v>
      </c>
      <c r="U5735" s="3" t="str">
        <f t="shared" si="89"/>
        <v>2017Plan</v>
      </c>
      <c r="V5735" s="2">
        <f>DATE(A5735,INDEX(Map!$H$1:$H$12,MATCH(B5735,Map!$G$1:$G$12,0),0),1)</f>
        <v>44440</v>
      </c>
      <c r="W5735" t="str">
        <f>IF(AND(V5735&gt;=Map!$K$2,V5735&lt;=Map!$L$2),"Base",IF(AND(V5735&gt;=Map!$K$3,V5735&lt;=Map!$L$3),"Fcst","N/A"))</f>
        <v>N/A</v>
      </c>
      <c r="X5735" t="str">
        <f>INDEX(Map!$B$2:$B$86,MATCH(D5735,Map!$A$2:$A$86,0),0)</f>
        <v>Brown 9</v>
      </c>
      <c r="Y5735" s="7">
        <f>IF(INDEX(Map!$C$2:$C$86,MATCH(D5735,Map!$A$2:$A$86,0),0)="","N/A",E5735*INDEX(Map!$C$2:$C$86,MATCH(D5735,Map!$A$2:$A$86,0),0))</f>
        <v>0.1</v>
      </c>
      <c r="Z5735" s="7" t="str">
        <f>IF(INDEX(Map!$D$2:$D$86,MATCH(D5735,Map!$A$2:$A$86,0),0)="","N/A",E5735*INDEX(Map!$D$2:$D$86,MATCH(D5735,Map!$A$2:$A$86,0),0))</f>
        <v>N/A</v>
      </c>
      <c r="AA5735" t="str">
        <f>INDEX(Map!$E$2:$E$86,MATCH(D5735,Map!$A$2:$A$86,0),0)</f>
        <v>SCCT</v>
      </c>
    </row>
    <row r="5736" spans="1:27" x14ac:dyDescent="0.25">
      <c r="A5736" s="1" t="s">
        <v>123</v>
      </c>
      <c r="B5736" s="1" t="s">
        <v>115</v>
      </c>
      <c r="C5736" s="1">
        <v>23</v>
      </c>
      <c r="D5736" s="1" t="s">
        <v>45</v>
      </c>
      <c r="E5736" s="1">
        <v>0.1</v>
      </c>
      <c r="F5736" s="1">
        <v>0</v>
      </c>
      <c r="G5736" s="1">
        <v>0.2</v>
      </c>
      <c r="H5736" s="1">
        <v>3</v>
      </c>
      <c r="I5736" s="1">
        <v>2.1</v>
      </c>
      <c r="J5736" s="1">
        <v>16329</v>
      </c>
      <c r="K5736" s="1">
        <v>4</v>
      </c>
      <c r="L5736" s="1">
        <v>395.8</v>
      </c>
      <c r="M5736" s="1">
        <v>8</v>
      </c>
      <c r="N5736" s="1">
        <v>0</v>
      </c>
      <c r="O5736" s="1">
        <v>0</v>
      </c>
      <c r="P5736" s="1">
        <v>0</v>
      </c>
      <c r="Q5736" s="1">
        <v>0</v>
      </c>
      <c r="R5736" s="1">
        <v>64.63</v>
      </c>
      <c r="S5736" s="1">
        <v>64.63</v>
      </c>
      <c r="T5736" s="1">
        <v>8</v>
      </c>
      <c r="U5736" s="3" t="str">
        <f t="shared" si="89"/>
        <v>2017Plan</v>
      </c>
      <c r="V5736" s="2">
        <f>DATE(A5736,INDEX(Map!$H$1:$H$12,MATCH(B5736,Map!$G$1:$G$12,0),0),1)</f>
        <v>44440</v>
      </c>
      <c r="W5736" t="str">
        <f>IF(AND(V5736&gt;=Map!$K$2,V5736&lt;=Map!$L$2),"Base",IF(AND(V5736&gt;=Map!$K$3,V5736&lt;=Map!$L$3),"Fcst","N/A"))</f>
        <v>N/A</v>
      </c>
      <c r="X5736" t="str">
        <f>INDEX(Map!$B$2:$B$86,MATCH(D5736,Map!$A$2:$A$86,0),0)</f>
        <v>Brown 9</v>
      </c>
      <c r="Y5736" s="7">
        <f>IF(INDEX(Map!$C$2:$C$86,MATCH(D5736,Map!$A$2:$A$86,0),0)="","N/A",E5736*INDEX(Map!$C$2:$C$86,MATCH(D5736,Map!$A$2:$A$86,0),0))</f>
        <v>0.1</v>
      </c>
      <c r="Z5736" s="7" t="str">
        <f>IF(INDEX(Map!$D$2:$D$86,MATCH(D5736,Map!$A$2:$A$86,0),0)="","N/A",E5736*INDEX(Map!$D$2:$D$86,MATCH(D5736,Map!$A$2:$A$86,0),0))</f>
        <v>N/A</v>
      </c>
      <c r="AA5736" t="str">
        <f>INDEX(Map!$E$2:$E$86,MATCH(D5736,Map!$A$2:$A$86,0),0)</f>
        <v>SCCT</v>
      </c>
    </row>
    <row r="5737" spans="1:27" x14ac:dyDescent="0.25">
      <c r="A5737" s="1" t="s">
        <v>123</v>
      </c>
      <c r="B5737" s="1" t="s">
        <v>115</v>
      </c>
      <c r="C5737" s="1">
        <v>24</v>
      </c>
      <c r="D5737" s="1" t="s">
        <v>46</v>
      </c>
      <c r="E5737" s="1">
        <v>0.4</v>
      </c>
      <c r="F5737" s="1">
        <v>0</v>
      </c>
      <c r="G5737" s="1">
        <v>0.5</v>
      </c>
      <c r="H5737" s="1">
        <v>2</v>
      </c>
      <c r="I5737" s="1">
        <v>7</v>
      </c>
      <c r="J5737" s="1">
        <v>15874</v>
      </c>
      <c r="K5737" s="1">
        <v>8</v>
      </c>
      <c r="L5737" s="1">
        <v>395.8</v>
      </c>
      <c r="M5737" s="1">
        <v>28</v>
      </c>
      <c r="N5737" s="1">
        <v>0</v>
      </c>
      <c r="O5737" s="1">
        <v>1</v>
      </c>
      <c r="P5737" s="1">
        <v>0</v>
      </c>
      <c r="Q5737" s="1">
        <v>0</v>
      </c>
      <c r="R5737" s="1">
        <v>62.83</v>
      </c>
      <c r="S5737" s="1">
        <v>64.17</v>
      </c>
      <c r="T5737" s="1">
        <v>28</v>
      </c>
      <c r="U5737" s="3" t="str">
        <f t="shared" si="89"/>
        <v>2017Plan</v>
      </c>
      <c r="V5737" s="2">
        <f>DATE(A5737,INDEX(Map!$H$1:$H$12,MATCH(B5737,Map!$G$1:$G$12,0),0),1)</f>
        <v>44440</v>
      </c>
      <c r="W5737" t="str">
        <f>IF(AND(V5737&gt;=Map!$K$2,V5737&lt;=Map!$L$2),"Base",IF(AND(V5737&gt;=Map!$K$3,V5737&lt;=Map!$L$3),"Fcst","N/A"))</f>
        <v>N/A</v>
      </c>
      <c r="X5737" t="str">
        <f>INDEX(Map!$B$2:$B$86,MATCH(D5737,Map!$A$2:$A$86,0),0)</f>
        <v>Brown 10</v>
      </c>
      <c r="Y5737" s="7">
        <f>IF(INDEX(Map!$C$2:$C$86,MATCH(D5737,Map!$A$2:$A$86,0),0)="","N/A",E5737*INDEX(Map!$C$2:$C$86,MATCH(D5737,Map!$A$2:$A$86,0),0))</f>
        <v>0.4</v>
      </c>
      <c r="Z5737" s="7" t="str">
        <f>IF(INDEX(Map!$D$2:$D$86,MATCH(D5737,Map!$A$2:$A$86,0),0)="","N/A",E5737*INDEX(Map!$D$2:$D$86,MATCH(D5737,Map!$A$2:$A$86,0),0))</f>
        <v>N/A</v>
      </c>
      <c r="AA5737" t="str">
        <f>INDEX(Map!$E$2:$E$86,MATCH(D5737,Map!$A$2:$A$86,0),0)</f>
        <v>SCCT</v>
      </c>
    </row>
    <row r="5738" spans="1:27" x14ac:dyDescent="0.25">
      <c r="A5738" s="1" t="s">
        <v>123</v>
      </c>
      <c r="B5738" s="1" t="s">
        <v>115</v>
      </c>
      <c r="C5738" s="1">
        <v>25</v>
      </c>
      <c r="D5738" s="1" t="s">
        <v>47</v>
      </c>
      <c r="E5738" s="1">
        <v>0.1</v>
      </c>
      <c r="F5738" s="1">
        <v>0</v>
      </c>
      <c r="G5738" s="1">
        <v>0.1</v>
      </c>
      <c r="H5738" s="1">
        <v>2</v>
      </c>
      <c r="I5738" s="1">
        <v>1.6</v>
      </c>
      <c r="J5738" s="1">
        <v>16329</v>
      </c>
      <c r="K5738" s="1">
        <v>3</v>
      </c>
      <c r="L5738" s="1">
        <v>395.8</v>
      </c>
      <c r="M5738" s="1">
        <v>6</v>
      </c>
      <c r="N5738" s="1">
        <v>0</v>
      </c>
      <c r="O5738" s="1">
        <v>0</v>
      </c>
      <c r="P5738" s="1">
        <v>0</v>
      </c>
      <c r="Q5738" s="1">
        <v>0</v>
      </c>
      <c r="R5738" s="1">
        <v>64.63</v>
      </c>
      <c r="S5738" s="1">
        <v>64.63</v>
      </c>
      <c r="T5738" s="1">
        <v>6</v>
      </c>
      <c r="U5738" s="3" t="str">
        <f t="shared" si="89"/>
        <v>2017Plan</v>
      </c>
      <c r="V5738" s="2">
        <f>DATE(A5738,INDEX(Map!$H$1:$H$12,MATCH(B5738,Map!$G$1:$G$12,0),0),1)</f>
        <v>44440</v>
      </c>
      <c r="W5738" t="str">
        <f>IF(AND(V5738&gt;=Map!$K$2,V5738&lt;=Map!$L$2),"Base",IF(AND(V5738&gt;=Map!$K$3,V5738&lt;=Map!$L$3),"Fcst","N/A"))</f>
        <v>N/A</v>
      </c>
      <c r="X5738" t="str">
        <f>INDEX(Map!$B$2:$B$86,MATCH(D5738,Map!$A$2:$A$86,0),0)</f>
        <v>Brown 10</v>
      </c>
      <c r="Y5738" s="7">
        <f>IF(INDEX(Map!$C$2:$C$86,MATCH(D5738,Map!$A$2:$A$86,0),0)="","N/A",E5738*INDEX(Map!$C$2:$C$86,MATCH(D5738,Map!$A$2:$A$86,0),0))</f>
        <v>0.1</v>
      </c>
      <c r="Z5738" s="7" t="str">
        <f>IF(INDEX(Map!$D$2:$D$86,MATCH(D5738,Map!$A$2:$A$86,0),0)="","N/A",E5738*INDEX(Map!$D$2:$D$86,MATCH(D5738,Map!$A$2:$A$86,0),0))</f>
        <v>N/A</v>
      </c>
      <c r="AA5738" t="str">
        <f>INDEX(Map!$E$2:$E$86,MATCH(D5738,Map!$A$2:$A$86,0),0)</f>
        <v>SCCT</v>
      </c>
    </row>
    <row r="5739" spans="1:27" x14ac:dyDescent="0.25">
      <c r="A5739" s="1" t="s">
        <v>123</v>
      </c>
      <c r="B5739" s="1" t="s">
        <v>115</v>
      </c>
      <c r="C5739" s="1">
        <v>26</v>
      </c>
      <c r="D5739" s="1" t="s">
        <v>48</v>
      </c>
      <c r="E5739" s="1">
        <v>0.5</v>
      </c>
      <c r="F5739" s="1">
        <v>0</v>
      </c>
      <c r="G5739" s="1">
        <v>0.5</v>
      </c>
      <c r="H5739" s="1">
        <v>2</v>
      </c>
      <c r="I5739" s="1">
        <v>7.1</v>
      </c>
      <c r="J5739" s="1">
        <v>15677</v>
      </c>
      <c r="K5739" s="1">
        <v>8</v>
      </c>
      <c r="L5739" s="1">
        <v>395.8</v>
      </c>
      <c r="M5739" s="1">
        <v>28</v>
      </c>
      <c r="N5739" s="1">
        <v>0</v>
      </c>
      <c r="O5739" s="1">
        <v>1</v>
      </c>
      <c r="P5739" s="1">
        <v>0</v>
      </c>
      <c r="Q5739" s="1">
        <v>0</v>
      </c>
      <c r="R5739" s="1">
        <v>62.05</v>
      </c>
      <c r="S5739" s="1">
        <v>63.35</v>
      </c>
      <c r="T5739" s="1">
        <v>29</v>
      </c>
      <c r="U5739" s="3" t="str">
        <f t="shared" si="89"/>
        <v>2017Plan</v>
      </c>
      <c r="V5739" s="2">
        <f>DATE(A5739,INDEX(Map!$H$1:$H$12,MATCH(B5739,Map!$G$1:$G$12,0),0),1)</f>
        <v>44440</v>
      </c>
      <c r="W5739" t="str">
        <f>IF(AND(V5739&gt;=Map!$K$2,V5739&lt;=Map!$L$2),"Base",IF(AND(V5739&gt;=Map!$K$3,V5739&lt;=Map!$L$3),"Fcst","N/A"))</f>
        <v>N/A</v>
      </c>
      <c r="X5739" t="str">
        <f>INDEX(Map!$B$2:$B$86,MATCH(D5739,Map!$A$2:$A$86,0),0)</f>
        <v>Brown 11</v>
      </c>
      <c r="Y5739" s="7">
        <f>IF(INDEX(Map!$C$2:$C$86,MATCH(D5739,Map!$A$2:$A$86,0),0)="","N/A",E5739*INDEX(Map!$C$2:$C$86,MATCH(D5739,Map!$A$2:$A$86,0),0))</f>
        <v>0.5</v>
      </c>
      <c r="Z5739" s="7" t="str">
        <f>IF(INDEX(Map!$D$2:$D$86,MATCH(D5739,Map!$A$2:$A$86,0),0)="","N/A",E5739*INDEX(Map!$D$2:$D$86,MATCH(D5739,Map!$A$2:$A$86,0),0))</f>
        <v>N/A</v>
      </c>
      <c r="AA5739" t="str">
        <f>INDEX(Map!$E$2:$E$86,MATCH(D5739,Map!$A$2:$A$86,0),0)</f>
        <v>SCCT</v>
      </c>
    </row>
    <row r="5740" spans="1:27" x14ac:dyDescent="0.25">
      <c r="A5740" s="1" t="s">
        <v>123</v>
      </c>
      <c r="B5740" s="1" t="s">
        <v>115</v>
      </c>
      <c r="C5740" s="1">
        <v>27</v>
      </c>
      <c r="D5740" s="1" t="s">
        <v>49</v>
      </c>
      <c r="E5740" s="1">
        <v>0.1</v>
      </c>
      <c r="F5740" s="1">
        <v>0</v>
      </c>
      <c r="G5740" s="1">
        <v>0.1</v>
      </c>
      <c r="H5740" s="1">
        <v>3</v>
      </c>
      <c r="I5740" s="1">
        <v>1.5</v>
      </c>
      <c r="J5740" s="1">
        <v>16329</v>
      </c>
      <c r="K5740" s="1">
        <v>3</v>
      </c>
      <c r="L5740" s="1">
        <v>395.8</v>
      </c>
      <c r="M5740" s="1">
        <v>6</v>
      </c>
      <c r="N5740" s="1">
        <v>0</v>
      </c>
      <c r="O5740" s="1">
        <v>0</v>
      </c>
      <c r="P5740" s="1">
        <v>0</v>
      </c>
      <c r="Q5740" s="1">
        <v>0</v>
      </c>
      <c r="R5740" s="1">
        <v>64.63</v>
      </c>
      <c r="S5740" s="1">
        <v>64.63</v>
      </c>
      <c r="T5740" s="1">
        <v>6</v>
      </c>
      <c r="U5740" s="3" t="str">
        <f t="shared" si="89"/>
        <v>2017Plan</v>
      </c>
      <c r="V5740" s="2">
        <f>DATE(A5740,INDEX(Map!$H$1:$H$12,MATCH(B5740,Map!$G$1:$G$12,0),0),1)</f>
        <v>44440</v>
      </c>
      <c r="W5740" t="str">
        <f>IF(AND(V5740&gt;=Map!$K$2,V5740&lt;=Map!$L$2),"Base",IF(AND(V5740&gt;=Map!$K$3,V5740&lt;=Map!$L$3),"Fcst","N/A"))</f>
        <v>N/A</v>
      </c>
      <c r="X5740" t="str">
        <f>INDEX(Map!$B$2:$B$86,MATCH(D5740,Map!$A$2:$A$86,0),0)</f>
        <v>Brown 11</v>
      </c>
      <c r="Y5740" s="7">
        <f>IF(INDEX(Map!$C$2:$C$86,MATCH(D5740,Map!$A$2:$A$86,0),0)="","N/A",E5740*INDEX(Map!$C$2:$C$86,MATCH(D5740,Map!$A$2:$A$86,0),0))</f>
        <v>0.1</v>
      </c>
      <c r="Z5740" s="7" t="str">
        <f>IF(INDEX(Map!$D$2:$D$86,MATCH(D5740,Map!$A$2:$A$86,0),0)="","N/A",E5740*INDEX(Map!$D$2:$D$86,MATCH(D5740,Map!$A$2:$A$86,0),0))</f>
        <v>N/A</v>
      </c>
      <c r="AA5740" t="str">
        <f>INDEX(Map!$E$2:$E$86,MATCH(D5740,Map!$A$2:$A$86,0),0)</f>
        <v>SCCT</v>
      </c>
    </row>
    <row r="5741" spans="1:27" x14ac:dyDescent="0.25">
      <c r="A5741" s="1" t="s">
        <v>123</v>
      </c>
      <c r="B5741" s="1" t="s">
        <v>115</v>
      </c>
      <c r="C5741" s="1">
        <v>28</v>
      </c>
      <c r="D5741" s="1" t="s">
        <v>50</v>
      </c>
      <c r="E5741" s="1">
        <v>3.3</v>
      </c>
      <c r="F5741" s="1">
        <v>0</v>
      </c>
      <c r="G5741" s="1">
        <v>2.9</v>
      </c>
      <c r="H5741" s="1">
        <v>3</v>
      </c>
      <c r="I5741" s="1">
        <v>38.9</v>
      </c>
      <c r="J5741" s="1">
        <v>11629</v>
      </c>
      <c r="K5741" s="1">
        <v>30</v>
      </c>
      <c r="L5741" s="1">
        <v>395.8</v>
      </c>
      <c r="M5741" s="1">
        <v>154</v>
      </c>
      <c r="N5741" s="1">
        <v>0</v>
      </c>
      <c r="O5741" s="1">
        <v>0</v>
      </c>
      <c r="P5741" s="1">
        <v>0</v>
      </c>
      <c r="Q5741" s="1">
        <v>0</v>
      </c>
      <c r="R5741" s="1">
        <v>46.02</v>
      </c>
      <c r="S5741" s="1">
        <v>46.17</v>
      </c>
      <c r="T5741" s="1">
        <v>155</v>
      </c>
      <c r="U5741" s="3" t="str">
        <f t="shared" si="89"/>
        <v>2017Plan</v>
      </c>
      <c r="V5741" s="2">
        <f>DATE(A5741,INDEX(Map!$H$1:$H$12,MATCH(B5741,Map!$G$1:$G$12,0),0),1)</f>
        <v>44440</v>
      </c>
      <c r="W5741" t="str">
        <f>IF(AND(V5741&gt;=Map!$K$2,V5741&lt;=Map!$L$2),"Base",IF(AND(V5741&gt;=Map!$K$3,V5741&lt;=Map!$L$3),"Fcst","N/A"))</f>
        <v>N/A</v>
      </c>
      <c r="X5741" t="str">
        <f>INDEX(Map!$B$2:$B$86,MATCH(D5741,Map!$A$2:$A$86,0),0)</f>
        <v>Paddys Run 13</v>
      </c>
      <c r="Y5741" s="7">
        <f>IF(INDEX(Map!$C$2:$C$86,MATCH(D5741,Map!$A$2:$A$86,0),0)="","N/A",E5741*INDEX(Map!$C$2:$C$86,MATCH(D5741,Map!$A$2:$A$86,0),0))</f>
        <v>1.5509999999999999</v>
      </c>
      <c r="Z5741" s="7">
        <f>IF(INDEX(Map!$D$2:$D$86,MATCH(D5741,Map!$A$2:$A$86,0),0)="","N/A",E5741*INDEX(Map!$D$2:$D$86,MATCH(D5741,Map!$A$2:$A$86,0),0))</f>
        <v>1.7489999999999999</v>
      </c>
      <c r="AA5741" t="str">
        <f>INDEX(Map!$E$2:$E$86,MATCH(D5741,Map!$A$2:$A$86,0),0)</f>
        <v>SCCT</v>
      </c>
    </row>
    <row r="5742" spans="1:27" x14ac:dyDescent="0.25">
      <c r="A5742" s="1" t="s">
        <v>123</v>
      </c>
      <c r="B5742" s="1" t="s">
        <v>115</v>
      </c>
      <c r="C5742" s="1">
        <v>29</v>
      </c>
      <c r="D5742" s="1" t="s">
        <v>51</v>
      </c>
      <c r="E5742" s="1">
        <v>9.5</v>
      </c>
      <c r="F5742" s="1">
        <v>0</v>
      </c>
      <c r="G5742" s="1">
        <v>7.8</v>
      </c>
      <c r="H5742" s="1">
        <v>11</v>
      </c>
      <c r="I5742" s="1">
        <v>110.2</v>
      </c>
      <c r="J5742" s="1">
        <v>11584</v>
      </c>
      <c r="K5742" s="1">
        <v>77</v>
      </c>
      <c r="L5742" s="1">
        <v>395.8</v>
      </c>
      <c r="M5742" s="1">
        <v>436</v>
      </c>
      <c r="N5742" s="1">
        <v>0</v>
      </c>
      <c r="O5742" s="1">
        <v>2</v>
      </c>
      <c r="P5742" s="1">
        <v>0</v>
      </c>
      <c r="Q5742" s="1">
        <v>0</v>
      </c>
      <c r="R5742" s="1">
        <v>45.85</v>
      </c>
      <c r="S5742" s="1">
        <v>46.05</v>
      </c>
      <c r="T5742" s="1">
        <v>438</v>
      </c>
      <c r="U5742" s="3" t="str">
        <f t="shared" si="89"/>
        <v>2017Plan</v>
      </c>
      <c r="V5742" s="2">
        <f>DATE(A5742,INDEX(Map!$H$1:$H$12,MATCH(B5742,Map!$G$1:$G$12,0),0),1)</f>
        <v>44440</v>
      </c>
      <c r="W5742" t="str">
        <f>IF(AND(V5742&gt;=Map!$K$2,V5742&lt;=Map!$L$2),"Base",IF(AND(V5742&gt;=Map!$K$3,V5742&lt;=Map!$L$3),"Fcst","N/A"))</f>
        <v>N/A</v>
      </c>
      <c r="X5742" t="str">
        <f>INDEX(Map!$B$2:$B$86,MATCH(D5742,Map!$A$2:$A$86,0),0)</f>
        <v>Trimble Co 05</v>
      </c>
      <c r="Y5742" s="7">
        <f>IF(INDEX(Map!$C$2:$C$86,MATCH(D5742,Map!$A$2:$A$86,0),0)="","N/A",E5742*INDEX(Map!$C$2:$C$86,MATCH(D5742,Map!$A$2:$A$86,0),0))</f>
        <v>6.7449999999999992</v>
      </c>
      <c r="Z5742" s="7">
        <f>IF(INDEX(Map!$D$2:$D$86,MATCH(D5742,Map!$A$2:$A$86,0),0)="","N/A",E5742*INDEX(Map!$D$2:$D$86,MATCH(D5742,Map!$A$2:$A$86,0),0))</f>
        <v>2.7549999999999999</v>
      </c>
      <c r="AA5742" t="str">
        <f>INDEX(Map!$E$2:$E$86,MATCH(D5742,Map!$A$2:$A$86,0),0)</f>
        <v>SCCT</v>
      </c>
    </row>
    <row r="5743" spans="1:27" x14ac:dyDescent="0.25">
      <c r="A5743" s="1" t="s">
        <v>123</v>
      </c>
      <c r="B5743" s="1" t="s">
        <v>115</v>
      </c>
      <c r="C5743" s="1">
        <v>30</v>
      </c>
      <c r="D5743" s="1" t="s">
        <v>52</v>
      </c>
      <c r="E5743" s="1">
        <v>8.1999999999999993</v>
      </c>
      <c r="F5743" s="1">
        <v>0</v>
      </c>
      <c r="G5743" s="1">
        <v>6.8</v>
      </c>
      <c r="H5743" s="1">
        <v>12</v>
      </c>
      <c r="I5743" s="1">
        <v>95</v>
      </c>
      <c r="J5743" s="1">
        <v>11535</v>
      </c>
      <c r="K5743" s="1">
        <v>66</v>
      </c>
      <c r="L5743" s="1">
        <v>395.8</v>
      </c>
      <c r="M5743" s="1">
        <v>376</v>
      </c>
      <c r="N5743" s="1">
        <v>1</v>
      </c>
      <c r="O5743" s="1">
        <v>2</v>
      </c>
      <c r="P5743" s="1">
        <v>0</v>
      </c>
      <c r="Q5743" s="1">
        <v>0</v>
      </c>
      <c r="R5743" s="1">
        <v>45.65</v>
      </c>
      <c r="S5743" s="1">
        <v>45.91</v>
      </c>
      <c r="T5743" s="1">
        <v>378</v>
      </c>
      <c r="U5743" s="3" t="str">
        <f t="shared" si="89"/>
        <v>2017Plan</v>
      </c>
      <c r="V5743" s="2">
        <f>DATE(A5743,INDEX(Map!$H$1:$H$12,MATCH(B5743,Map!$G$1:$G$12,0),0),1)</f>
        <v>44440</v>
      </c>
      <c r="W5743" t="str">
        <f>IF(AND(V5743&gt;=Map!$K$2,V5743&lt;=Map!$L$2),"Base",IF(AND(V5743&gt;=Map!$K$3,V5743&lt;=Map!$L$3),"Fcst","N/A"))</f>
        <v>N/A</v>
      </c>
      <c r="X5743" t="str">
        <f>INDEX(Map!$B$2:$B$86,MATCH(D5743,Map!$A$2:$A$86,0),0)</f>
        <v>Trimble Co 06</v>
      </c>
      <c r="Y5743" s="7">
        <f>IF(INDEX(Map!$C$2:$C$86,MATCH(D5743,Map!$A$2:$A$86,0),0)="","N/A",E5743*INDEX(Map!$C$2:$C$86,MATCH(D5743,Map!$A$2:$A$86,0),0))</f>
        <v>5.8219999999999992</v>
      </c>
      <c r="Z5743" s="7">
        <f>IF(INDEX(Map!$D$2:$D$86,MATCH(D5743,Map!$A$2:$A$86,0),0)="","N/A",E5743*INDEX(Map!$D$2:$D$86,MATCH(D5743,Map!$A$2:$A$86,0),0))</f>
        <v>2.3779999999999997</v>
      </c>
      <c r="AA5743" t="str">
        <f>INDEX(Map!$E$2:$E$86,MATCH(D5743,Map!$A$2:$A$86,0),0)</f>
        <v>SCCT</v>
      </c>
    </row>
    <row r="5744" spans="1:27" x14ac:dyDescent="0.25">
      <c r="A5744" s="1" t="s">
        <v>123</v>
      </c>
      <c r="B5744" s="1" t="s">
        <v>115</v>
      </c>
      <c r="C5744" s="1">
        <v>31</v>
      </c>
      <c r="D5744" s="1" t="s">
        <v>53</v>
      </c>
      <c r="E5744" s="1">
        <v>4.7</v>
      </c>
      <c r="F5744" s="1">
        <v>0</v>
      </c>
      <c r="G5744" s="1">
        <v>3.9</v>
      </c>
      <c r="H5744" s="1">
        <v>5</v>
      </c>
      <c r="I5744" s="1">
        <v>53</v>
      </c>
      <c r="J5744" s="1">
        <v>11210</v>
      </c>
      <c r="K5744" s="1">
        <v>35</v>
      </c>
      <c r="L5744" s="1">
        <v>395.8</v>
      </c>
      <c r="M5744" s="1">
        <v>210</v>
      </c>
      <c r="N5744" s="1">
        <v>0</v>
      </c>
      <c r="O5744" s="1">
        <v>1</v>
      </c>
      <c r="P5744" s="1">
        <v>0</v>
      </c>
      <c r="Q5744" s="1">
        <v>0</v>
      </c>
      <c r="R5744" s="1">
        <v>44.37</v>
      </c>
      <c r="S5744" s="1">
        <v>44.54</v>
      </c>
      <c r="T5744" s="1">
        <v>211</v>
      </c>
      <c r="U5744" s="3" t="str">
        <f t="shared" si="89"/>
        <v>2017Plan</v>
      </c>
      <c r="V5744" s="2">
        <f>DATE(A5744,INDEX(Map!$H$1:$H$12,MATCH(B5744,Map!$G$1:$G$12,0),0),1)</f>
        <v>44440</v>
      </c>
      <c r="W5744" t="str">
        <f>IF(AND(V5744&gt;=Map!$K$2,V5744&lt;=Map!$L$2),"Base",IF(AND(V5744&gt;=Map!$K$3,V5744&lt;=Map!$L$3),"Fcst","N/A"))</f>
        <v>N/A</v>
      </c>
      <c r="X5744" t="str">
        <f>INDEX(Map!$B$2:$B$86,MATCH(D5744,Map!$A$2:$A$86,0),0)</f>
        <v>Trimble Co 07</v>
      </c>
      <c r="Y5744" s="7">
        <f>IF(INDEX(Map!$C$2:$C$86,MATCH(D5744,Map!$A$2:$A$86,0),0)="","N/A",E5744*INDEX(Map!$C$2:$C$86,MATCH(D5744,Map!$A$2:$A$86,0),0))</f>
        <v>2.9610000000000003</v>
      </c>
      <c r="Z5744" s="7">
        <f>IF(INDEX(Map!$D$2:$D$86,MATCH(D5744,Map!$A$2:$A$86,0),0)="","N/A",E5744*INDEX(Map!$D$2:$D$86,MATCH(D5744,Map!$A$2:$A$86,0),0))</f>
        <v>1.7390000000000001</v>
      </c>
      <c r="AA5744" t="str">
        <f>INDEX(Map!$E$2:$E$86,MATCH(D5744,Map!$A$2:$A$86,0),0)</f>
        <v>SCCT</v>
      </c>
    </row>
    <row r="5745" spans="1:27" x14ac:dyDescent="0.25">
      <c r="A5745" s="1" t="s">
        <v>123</v>
      </c>
      <c r="B5745" s="1" t="s">
        <v>115</v>
      </c>
      <c r="C5745" s="1">
        <v>32</v>
      </c>
      <c r="D5745" s="1" t="s">
        <v>54</v>
      </c>
      <c r="E5745" s="1">
        <v>2.2000000000000002</v>
      </c>
      <c r="F5745" s="1">
        <v>0</v>
      </c>
      <c r="G5745" s="1">
        <v>1.8</v>
      </c>
      <c r="H5745" s="1">
        <v>3</v>
      </c>
      <c r="I5745" s="1">
        <v>24</v>
      </c>
      <c r="J5745" s="1">
        <v>10926</v>
      </c>
      <c r="K5745" s="1">
        <v>15</v>
      </c>
      <c r="L5745" s="1">
        <v>395.8</v>
      </c>
      <c r="M5745" s="1">
        <v>95</v>
      </c>
      <c r="N5745" s="1">
        <v>0</v>
      </c>
      <c r="O5745" s="1">
        <v>1</v>
      </c>
      <c r="P5745" s="1">
        <v>0</v>
      </c>
      <c r="Q5745" s="1">
        <v>0</v>
      </c>
      <c r="R5745" s="1">
        <v>43.24</v>
      </c>
      <c r="S5745" s="1">
        <v>43.48</v>
      </c>
      <c r="T5745" s="1">
        <v>95</v>
      </c>
      <c r="U5745" s="3" t="str">
        <f t="shared" si="89"/>
        <v>2017Plan</v>
      </c>
      <c r="V5745" s="2">
        <f>DATE(A5745,INDEX(Map!$H$1:$H$12,MATCH(B5745,Map!$G$1:$G$12,0),0),1)</f>
        <v>44440</v>
      </c>
      <c r="W5745" t="str">
        <f>IF(AND(V5745&gt;=Map!$K$2,V5745&lt;=Map!$L$2),"Base",IF(AND(V5745&gt;=Map!$K$3,V5745&lt;=Map!$L$3),"Fcst","N/A"))</f>
        <v>N/A</v>
      </c>
      <c r="X5745" t="str">
        <f>INDEX(Map!$B$2:$B$86,MATCH(D5745,Map!$A$2:$A$86,0),0)</f>
        <v>Trimble Co 08</v>
      </c>
      <c r="Y5745" s="7">
        <f>IF(INDEX(Map!$C$2:$C$86,MATCH(D5745,Map!$A$2:$A$86,0),0)="","N/A",E5745*INDEX(Map!$C$2:$C$86,MATCH(D5745,Map!$A$2:$A$86,0),0))</f>
        <v>1.3860000000000001</v>
      </c>
      <c r="Z5745" s="7">
        <f>IF(INDEX(Map!$D$2:$D$86,MATCH(D5745,Map!$A$2:$A$86,0),0)="","N/A",E5745*INDEX(Map!$D$2:$D$86,MATCH(D5745,Map!$A$2:$A$86,0),0))</f>
        <v>0.81400000000000006</v>
      </c>
      <c r="AA5745" t="str">
        <f>INDEX(Map!$E$2:$E$86,MATCH(D5745,Map!$A$2:$A$86,0),0)</f>
        <v>SCCT</v>
      </c>
    </row>
    <row r="5746" spans="1:27" x14ac:dyDescent="0.25">
      <c r="A5746" s="1" t="s">
        <v>123</v>
      </c>
      <c r="B5746" s="1" t="s">
        <v>115</v>
      </c>
      <c r="C5746" s="1">
        <v>33</v>
      </c>
      <c r="D5746" s="1" t="s">
        <v>55</v>
      </c>
      <c r="E5746" s="1">
        <v>6.1</v>
      </c>
      <c r="F5746" s="1">
        <v>0</v>
      </c>
      <c r="G5746" s="1">
        <v>5</v>
      </c>
      <c r="H5746" s="1">
        <v>9</v>
      </c>
      <c r="I5746" s="1">
        <v>69.400000000000006</v>
      </c>
      <c r="J5746" s="1">
        <v>11362</v>
      </c>
      <c r="K5746" s="1">
        <v>47</v>
      </c>
      <c r="L5746" s="1">
        <v>395.8</v>
      </c>
      <c r="M5746" s="1">
        <v>275</v>
      </c>
      <c r="N5746" s="1">
        <v>0</v>
      </c>
      <c r="O5746" s="1">
        <v>2</v>
      </c>
      <c r="P5746" s="1">
        <v>0</v>
      </c>
      <c r="Q5746" s="1">
        <v>0</v>
      </c>
      <c r="R5746" s="1">
        <v>44.97</v>
      </c>
      <c r="S5746" s="1">
        <v>45.23</v>
      </c>
      <c r="T5746" s="1">
        <v>276</v>
      </c>
      <c r="U5746" s="3" t="str">
        <f t="shared" si="89"/>
        <v>2017Plan</v>
      </c>
      <c r="V5746" s="2">
        <f>DATE(A5746,INDEX(Map!$H$1:$H$12,MATCH(B5746,Map!$G$1:$G$12,0),0),1)</f>
        <v>44440</v>
      </c>
      <c r="W5746" t="str">
        <f>IF(AND(V5746&gt;=Map!$K$2,V5746&lt;=Map!$L$2),"Base",IF(AND(V5746&gt;=Map!$K$3,V5746&lt;=Map!$L$3),"Fcst","N/A"))</f>
        <v>N/A</v>
      </c>
      <c r="X5746" t="str">
        <f>INDEX(Map!$B$2:$B$86,MATCH(D5746,Map!$A$2:$A$86,0),0)</f>
        <v>Trimble Co 09</v>
      </c>
      <c r="Y5746" s="7">
        <f>IF(INDEX(Map!$C$2:$C$86,MATCH(D5746,Map!$A$2:$A$86,0),0)="","N/A",E5746*INDEX(Map!$C$2:$C$86,MATCH(D5746,Map!$A$2:$A$86,0),0))</f>
        <v>3.843</v>
      </c>
      <c r="Z5746" s="7">
        <f>IF(INDEX(Map!$D$2:$D$86,MATCH(D5746,Map!$A$2:$A$86,0),0)="","N/A",E5746*INDEX(Map!$D$2:$D$86,MATCH(D5746,Map!$A$2:$A$86,0),0))</f>
        <v>2.2569999999999997</v>
      </c>
      <c r="AA5746" t="str">
        <f>INDEX(Map!$E$2:$E$86,MATCH(D5746,Map!$A$2:$A$86,0),0)</f>
        <v>SCCT</v>
      </c>
    </row>
    <row r="5747" spans="1:27" x14ac:dyDescent="0.25">
      <c r="A5747" s="1" t="s">
        <v>123</v>
      </c>
      <c r="B5747" s="1" t="s">
        <v>115</v>
      </c>
      <c r="C5747" s="1">
        <v>34</v>
      </c>
      <c r="D5747" s="1" t="s">
        <v>56</v>
      </c>
      <c r="E5747" s="1">
        <v>1.1000000000000001</v>
      </c>
      <c r="F5747" s="1">
        <v>0</v>
      </c>
      <c r="G5747" s="1">
        <v>0.9</v>
      </c>
      <c r="H5747" s="1">
        <v>2</v>
      </c>
      <c r="I5747" s="1">
        <v>11.4</v>
      </c>
      <c r="J5747" s="1">
        <v>10849</v>
      </c>
      <c r="K5747" s="1">
        <v>7</v>
      </c>
      <c r="L5747" s="1">
        <v>395.8</v>
      </c>
      <c r="M5747" s="1">
        <v>45</v>
      </c>
      <c r="N5747" s="1">
        <v>0</v>
      </c>
      <c r="O5747" s="1">
        <v>0</v>
      </c>
      <c r="P5747" s="1">
        <v>0</v>
      </c>
      <c r="Q5747" s="1">
        <v>0</v>
      </c>
      <c r="R5747" s="1">
        <v>42.94</v>
      </c>
      <c r="S5747" s="1">
        <v>43.26</v>
      </c>
      <c r="T5747" s="1">
        <v>46</v>
      </c>
      <c r="U5747" s="3" t="str">
        <f t="shared" si="89"/>
        <v>2017Plan</v>
      </c>
      <c r="V5747" s="2">
        <f>DATE(A5747,INDEX(Map!$H$1:$H$12,MATCH(B5747,Map!$G$1:$G$12,0),0),1)</f>
        <v>44440</v>
      </c>
      <c r="W5747" t="str">
        <f>IF(AND(V5747&gt;=Map!$K$2,V5747&lt;=Map!$L$2),"Base",IF(AND(V5747&gt;=Map!$K$3,V5747&lt;=Map!$L$3),"Fcst","N/A"))</f>
        <v>N/A</v>
      </c>
      <c r="X5747" t="str">
        <f>INDEX(Map!$B$2:$B$86,MATCH(D5747,Map!$A$2:$A$86,0),0)</f>
        <v>Trimble Co 10</v>
      </c>
      <c r="Y5747" s="7">
        <f>IF(INDEX(Map!$C$2:$C$86,MATCH(D5747,Map!$A$2:$A$86,0),0)="","N/A",E5747*INDEX(Map!$C$2:$C$86,MATCH(D5747,Map!$A$2:$A$86,0),0))</f>
        <v>0.69300000000000006</v>
      </c>
      <c r="Z5747" s="7">
        <f>IF(INDEX(Map!$D$2:$D$86,MATCH(D5747,Map!$A$2:$A$86,0),0)="","N/A",E5747*INDEX(Map!$D$2:$D$86,MATCH(D5747,Map!$A$2:$A$86,0),0))</f>
        <v>0.40700000000000003</v>
      </c>
      <c r="AA5747" t="str">
        <f>INDEX(Map!$E$2:$E$86,MATCH(D5747,Map!$A$2:$A$86,0),0)</f>
        <v>SCCT</v>
      </c>
    </row>
    <row r="5748" spans="1:27" x14ac:dyDescent="0.25">
      <c r="A5748" s="1" t="s">
        <v>123</v>
      </c>
      <c r="B5748" s="1" t="s">
        <v>115</v>
      </c>
      <c r="C5748" s="1">
        <v>35</v>
      </c>
      <c r="D5748" s="1" t="s">
        <v>57</v>
      </c>
      <c r="E5748" s="1">
        <v>0</v>
      </c>
      <c r="F5748" s="1">
        <v>0</v>
      </c>
      <c r="G5748" s="1">
        <v>0</v>
      </c>
      <c r="H5748" s="1">
        <v>0</v>
      </c>
      <c r="I5748" s="1">
        <v>0</v>
      </c>
      <c r="J5748" s="1">
        <v>0</v>
      </c>
      <c r="K5748" s="1">
        <v>0</v>
      </c>
      <c r="L5748" s="1">
        <v>0</v>
      </c>
      <c r="M5748" s="1">
        <v>0</v>
      </c>
      <c r="N5748" s="1">
        <v>0</v>
      </c>
      <c r="O5748" s="1">
        <v>0</v>
      </c>
      <c r="P5748" s="1">
        <v>0</v>
      </c>
      <c r="Q5748" s="1">
        <v>0</v>
      </c>
      <c r="R5748" s="1">
        <v>0</v>
      </c>
      <c r="S5748" s="1">
        <v>0</v>
      </c>
      <c r="T5748" s="1">
        <v>0</v>
      </c>
      <c r="U5748" s="3" t="str">
        <f t="shared" si="89"/>
        <v>2017Plan</v>
      </c>
      <c r="V5748" s="2">
        <f>DATE(A5748,INDEX(Map!$H$1:$H$12,MATCH(B5748,Map!$G$1:$G$12,0),0),1)</f>
        <v>44440</v>
      </c>
      <c r="W5748" t="str">
        <f>IF(AND(V5748&gt;=Map!$K$2,V5748&lt;=Map!$L$2),"Base",IF(AND(V5748&gt;=Map!$K$3,V5748&lt;=Map!$L$3),"Fcst","N/A"))</f>
        <v>N/A</v>
      </c>
      <c r="X5748" t="str">
        <f>INDEX(Map!$B$2:$B$86,MATCH(D5748,Map!$A$2:$A$86,0),0)</f>
        <v>Cane Run 11</v>
      </c>
      <c r="Y5748" s="7" t="str">
        <f>IF(INDEX(Map!$C$2:$C$86,MATCH(D5748,Map!$A$2:$A$86,0),0)="","N/A",E5748*INDEX(Map!$C$2:$C$86,MATCH(D5748,Map!$A$2:$A$86,0),0))</f>
        <v>N/A</v>
      </c>
      <c r="Z5748" s="7">
        <f>IF(INDEX(Map!$D$2:$D$86,MATCH(D5748,Map!$A$2:$A$86,0),0)="","N/A",E5748*INDEX(Map!$D$2:$D$86,MATCH(D5748,Map!$A$2:$A$86,0),0))</f>
        <v>0</v>
      </c>
      <c r="AA5748" t="str">
        <f>INDEX(Map!$E$2:$E$86,MATCH(D5748,Map!$A$2:$A$86,0),0)</f>
        <v>SCCT</v>
      </c>
    </row>
    <row r="5749" spans="1:27" x14ac:dyDescent="0.25">
      <c r="A5749" s="1" t="s">
        <v>123</v>
      </c>
      <c r="B5749" s="1" t="s">
        <v>115</v>
      </c>
      <c r="C5749" s="1">
        <v>36</v>
      </c>
      <c r="D5749" s="1" t="s">
        <v>58</v>
      </c>
      <c r="E5749" s="1">
        <v>0</v>
      </c>
      <c r="F5749" s="1">
        <v>0</v>
      </c>
      <c r="G5749" s="1">
        <v>0</v>
      </c>
      <c r="H5749" s="1">
        <v>0</v>
      </c>
      <c r="I5749" s="1">
        <v>0</v>
      </c>
      <c r="J5749" s="1">
        <v>0</v>
      </c>
      <c r="K5749" s="1">
        <v>0</v>
      </c>
      <c r="L5749" s="1">
        <v>0</v>
      </c>
      <c r="M5749" s="1">
        <v>0</v>
      </c>
      <c r="N5749" s="1">
        <v>0</v>
      </c>
      <c r="O5749" s="1">
        <v>0</v>
      </c>
      <c r="P5749" s="1">
        <v>0</v>
      </c>
      <c r="Q5749" s="1">
        <v>0</v>
      </c>
      <c r="R5749" s="1">
        <v>0</v>
      </c>
      <c r="S5749" s="1">
        <v>0</v>
      </c>
      <c r="T5749" s="1">
        <v>0</v>
      </c>
      <c r="U5749" s="3" t="str">
        <f t="shared" si="89"/>
        <v>2017Plan</v>
      </c>
      <c r="V5749" s="2">
        <f>DATE(A5749,INDEX(Map!$H$1:$H$12,MATCH(B5749,Map!$G$1:$G$12,0),0),1)</f>
        <v>44440</v>
      </c>
      <c r="W5749" t="str">
        <f>IF(AND(V5749&gt;=Map!$K$2,V5749&lt;=Map!$L$2),"Base",IF(AND(V5749&gt;=Map!$K$3,V5749&lt;=Map!$L$3),"Fcst","N/A"))</f>
        <v>N/A</v>
      </c>
      <c r="X5749" t="str">
        <f>INDEX(Map!$B$2:$B$86,MATCH(D5749,Map!$A$2:$A$86,0),0)</f>
        <v>Haefling</v>
      </c>
      <c r="Y5749" s="7">
        <f>IF(INDEX(Map!$C$2:$C$86,MATCH(D5749,Map!$A$2:$A$86,0),0)="","N/A",E5749*INDEX(Map!$C$2:$C$86,MATCH(D5749,Map!$A$2:$A$86,0),0))</f>
        <v>0</v>
      </c>
      <c r="Z5749" s="7" t="str">
        <f>IF(INDEX(Map!$D$2:$D$86,MATCH(D5749,Map!$A$2:$A$86,0),0)="","N/A",E5749*INDEX(Map!$D$2:$D$86,MATCH(D5749,Map!$A$2:$A$86,0),0))</f>
        <v>N/A</v>
      </c>
      <c r="AA5749" t="str">
        <f>INDEX(Map!$E$2:$E$86,MATCH(D5749,Map!$A$2:$A$86,0),0)</f>
        <v>SCCT</v>
      </c>
    </row>
    <row r="5750" spans="1:27" x14ac:dyDescent="0.25">
      <c r="A5750" s="1" t="s">
        <v>123</v>
      </c>
      <c r="B5750" s="1" t="s">
        <v>115</v>
      </c>
      <c r="C5750" s="1">
        <v>37</v>
      </c>
      <c r="D5750" s="1" t="s">
        <v>59</v>
      </c>
      <c r="E5750" s="1">
        <v>0</v>
      </c>
      <c r="F5750" s="1">
        <v>0</v>
      </c>
      <c r="G5750" s="1">
        <v>0</v>
      </c>
      <c r="H5750" s="1">
        <v>0</v>
      </c>
      <c r="I5750" s="1">
        <v>0</v>
      </c>
      <c r="J5750" s="1">
        <v>0</v>
      </c>
      <c r="K5750" s="1">
        <v>0</v>
      </c>
      <c r="L5750" s="1">
        <v>0</v>
      </c>
      <c r="M5750" s="1">
        <v>0</v>
      </c>
      <c r="N5750" s="1">
        <v>0</v>
      </c>
      <c r="O5750" s="1">
        <v>0</v>
      </c>
      <c r="P5750" s="1">
        <v>0</v>
      </c>
      <c r="Q5750" s="1">
        <v>0</v>
      </c>
      <c r="R5750" s="1">
        <v>0</v>
      </c>
      <c r="S5750" s="1">
        <v>0</v>
      </c>
      <c r="T5750" s="1">
        <v>0</v>
      </c>
      <c r="U5750" s="3" t="str">
        <f t="shared" si="89"/>
        <v>2017Plan</v>
      </c>
      <c r="V5750" s="2">
        <f>DATE(A5750,INDEX(Map!$H$1:$H$12,MATCH(B5750,Map!$G$1:$G$12,0),0),1)</f>
        <v>44440</v>
      </c>
      <c r="W5750" t="str">
        <f>IF(AND(V5750&gt;=Map!$K$2,V5750&lt;=Map!$L$2),"Base",IF(AND(V5750&gt;=Map!$K$3,V5750&lt;=Map!$L$3),"Fcst","N/A"))</f>
        <v>N/A</v>
      </c>
      <c r="X5750" t="str">
        <f>INDEX(Map!$B$2:$B$86,MATCH(D5750,Map!$A$2:$A$86,0),0)</f>
        <v>Paddys Run 11</v>
      </c>
      <c r="Y5750" s="7" t="str">
        <f>IF(INDEX(Map!$C$2:$C$86,MATCH(D5750,Map!$A$2:$A$86,0),0)="","N/A",E5750*INDEX(Map!$C$2:$C$86,MATCH(D5750,Map!$A$2:$A$86,0),0))</f>
        <v>N/A</v>
      </c>
      <c r="Z5750" s="7">
        <f>IF(INDEX(Map!$D$2:$D$86,MATCH(D5750,Map!$A$2:$A$86,0),0)="","N/A",E5750*INDEX(Map!$D$2:$D$86,MATCH(D5750,Map!$A$2:$A$86,0),0))</f>
        <v>0</v>
      </c>
      <c r="AA5750" t="str">
        <f>INDEX(Map!$E$2:$E$86,MATCH(D5750,Map!$A$2:$A$86,0),0)</f>
        <v>SCCT</v>
      </c>
    </row>
    <row r="5751" spans="1:27" x14ac:dyDescent="0.25">
      <c r="A5751" s="1" t="s">
        <v>123</v>
      </c>
      <c r="B5751" s="1" t="s">
        <v>115</v>
      </c>
      <c r="C5751" s="1">
        <v>38</v>
      </c>
      <c r="D5751" s="1" t="s">
        <v>60</v>
      </c>
      <c r="E5751" s="1">
        <v>0</v>
      </c>
      <c r="F5751" s="1">
        <v>0</v>
      </c>
      <c r="G5751" s="1">
        <v>0</v>
      </c>
      <c r="H5751" s="1">
        <v>0</v>
      </c>
      <c r="I5751" s="1">
        <v>0</v>
      </c>
      <c r="J5751" s="1">
        <v>0</v>
      </c>
      <c r="K5751" s="1">
        <v>0</v>
      </c>
      <c r="L5751" s="1">
        <v>0</v>
      </c>
      <c r="M5751" s="1">
        <v>0</v>
      </c>
      <c r="N5751" s="1">
        <v>0</v>
      </c>
      <c r="O5751" s="1">
        <v>0</v>
      </c>
      <c r="P5751" s="1">
        <v>0</v>
      </c>
      <c r="Q5751" s="1">
        <v>0</v>
      </c>
      <c r="R5751" s="1">
        <v>0</v>
      </c>
      <c r="S5751" s="1">
        <v>0</v>
      </c>
      <c r="T5751" s="1">
        <v>0</v>
      </c>
      <c r="U5751" s="3" t="str">
        <f t="shared" si="89"/>
        <v>2017Plan</v>
      </c>
      <c r="V5751" s="2">
        <f>DATE(A5751,INDEX(Map!$H$1:$H$12,MATCH(B5751,Map!$G$1:$G$12,0),0),1)</f>
        <v>44440</v>
      </c>
      <c r="W5751" t="str">
        <f>IF(AND(V5751&gt;=Map!$K$2,V5751&lt;=Map!$L$2),"Base",IF(AND(V5751&gt;=Map!$K$3,V5751&lt;=Map!$L$3),"Fcst","N/A"))</f>
        <v>N/A</v>
      </c>
      <c r="X5751" t="str">
        <f>INDEX(Map!$B$2:$B$86,MATCH(D5751,Map!$A$2:$A$86,0),0)</f>
        <v>Paddys Run 12</v>
      </c>
      <c r="Y5751" s="7" t="str">
        <f>IF(INDEX(Map!$C$2:$C$86,MATCH(D5751,Map!$A$2:$A$86,0),0)="","N/A",E5751*INDEX(Map!$C$2:$C$86,MATCH(D5751,Map!$A$2:$A$86,0),0))</f>
        <v>N/A</v>
      </c>
      <c r="Z5751" s="7">
        <f>IF(INDEX(Map!$D$2:$D$86,MATCH(D5751,Map!$A$2:$A$86,0),0)="","N/A",E5751*INDEX(Map!$D$2:$D$86,MATCH(D5751,Map!$A$2:$A$86,0),0))</f>
        <v>0</v>
      </c>
      <c r="AA5751" t="str">
        <f>INDEX(Map!$E$2:$E$86,MATCH(D5751,Map!$A$2:$A$86,0),0)</f>
        <v>SCCT</v>
      </c>
    </row>
    <row r="5752" spans="1:27" x14ac:dyDescent="0.25">
      <c r="A5752" s="1" t="s">
        <v>123</v>
      </c>
      <c r="B5752" s="1" t="s">
        <v>115</v>
      </c>
      <c r="C5752" s="1">
        <v>39</v>
      </c>
      <c r="D5752" s="1" t="s">
        <v>61</v>
      </c>
      <c r="E5752" s="1">
        <v>0</v>
      </c>
      <c r="F5752" s="1">
        <v>0</v>
      </c>
      <c r="G5752" s="1">
        <v>0</v>
      </c>
      <c r="H5752" s="1">
        <v>0</v>
      </c>
      <c r="I5752" s="1">
        <v>0</v>
      </c>
      <c r="J5752" s="1">
        <v>0</v>
      </c>
      <c r="K5752" s="1">
        <v>0</v>
      </c>
      <c r="L5752" s="1">
        <v>0</v>
      </c>
      <c r="M5752" s="1">
        <v>0</v>
      </c>
      <c r="N5752" s="1">
        <v>0</v>
      </c>
      <c r="O5752" s="1">
        <v>0</v>
      </c>
      <c r="P5752" s="1">
        <v>0</v>
      </c>
      <c r="Q5752" s="1">
        <v>0</v>
      </c>
      <c r="R5752" s="1">
        <v>0</v>
      </c>
      <c r="S5752" s="1">
        <v>0</v>
      </c>
      <c r="T5752" s="1">
        <v>0</v>
      </c>
      <c r="U5752" s="3" t="str">
        <f t="shared" si="89"/>
        <v>2017Plan</v>
      </c>
      <c r="V5752" s="2">
        <f>DATE(A5752,INDEX(Map!$H$1:$H$12,MATCH(B5752,Map!$G$1:$G$12,0),0),1)</f>
        <v>44440</v>
      </c>
      <c r="W5752" t="str">
        <f>IF(AND(V5752&gt;=Map!$K$2,V5752&lt;=Map!$L$2),"Base",IF(AND(V5752&gt;=Map!$K$3,V5752&lt;=Map!$L$3),"Fcst","N/A"))</f>
        <v>N/A</v>
      </c>
      <c r="X5752" t="str">
        <f>INDEX(Map!$B$2:$B$86,MATCH(D5752,Map!$A$2:$A$86,0),0)</f>
        <v>Zorn 1</v>
      </c>
      <c r="Y5752" s="7" t="str">
        <f>IF(INDEX(Map!$C$2:$C$86,MATCH(D5752,Map!$A$2:$A$86,0),0)="","N/A",E5752*INDEX(Map!$C$2:$C$86,MATCH(D5752,Map!$A$2:$A$86,0),0))</f>
        <v>N/A</v>
      </c>
      <c r="Z5752" s="7">
        <f>IF(INDEX(Map!$D$2:$D$86,MATCH(D5752,Map!$A$2:$A$86,0),0)="","N/A",E5752*INDEX(Map!$D$2:$D$86,MATCH(D5752,Map!$A$2:$A$86,0),0))</f>
        <v>0</v>
      </c>
      <c r="AA5752" t="str">
        <f>INDEX(Map!$E$2:$E$86,MATCH(D5752,Map!$A$2:$A$86,0),0)</f>
        <v>SCCT</v>
      </c>
    </row>
    <row r="5753" spans="1:27" x14ac:dyDescent="0.25">
      <c r="A5753" s="1" t="s">
        <v>123</v>
      </c>
      <c r="B5753" s="1" t="s">
        <v>115</v>
      </c>
      <c r="C5753" s="1">
        <v>40</v>
      </c>
      <c r="D5753" s="1" t="s">
        <v>62</v>
      </c>
      <c r="E5753" s="1">
        <v>1.4</v>
      </c>
      <c r="F5753" s="1">
        <v>0</v>
      </c>
      <c r="G5753" s="1">
        <v>6.1</v>
      </c>
      <c r="H5753" s="1">
        <v>11</v>
      </c>
      <c r="I5753" s="1" t="s">
        <v>63</v>
      </c>
      <c r="J5753" s="1" t="s">
        <v>63</v>
      </c>
      <c r="K5753" s="1">
        <v>48</v>
      </c>
      <c r="L5753" s="1">
        <v>0</v>
      </c>
      <c r="M5753" s="1">
        <v>0</v>
      </c>
      <c r="N5753" s="1" t="s">
        <v>63</v>
      </c>
      <c r="O5753" s="1">
        <v>0</v>
      </c>
      <c r="P5753" s="1">
        <v>0</v>
      </c>
      <c r="Q5753" s="1">
        <v>0</v>
      </c>
      <c r="R5753" s="1">
        <v>0</v>
      </c>
      <c r="S5753" s="1">
        <v>0</v>
      </c>
      <c r="T5753" s="1">
        <v>0</v>
      </c>
      <c r="U5753" s="3" t="str">
        <f t="shared" si="89"/>
        <v>2017Plan</v>
      </c>
      <c r="V5753" s="2">
        <f>DATE(A5753,INDEX(Map!$H$1:$H$12,MATCH(B5753,Map!$G$1:$G$12,0),0),1)</f>
        <v>44440</v>
      </c>
      <c r="W5753" t="str">
        <f>IF(AND(V5753&gt;=Map!$K$2,V5753&lt;=Map!$L$2),"Base",IF(AND(V5753&gt;=Map!$K$3,V5753&lt;=Map!$L$3),"Fcst","N/A"))</f>
        <v>N/A</v>
      </c>
      <c r="X5753" t="str">
        <f>INDEX(Map!$B$2:$B$86,MATCH(D5753,Map!$A$2:$A$86,0),0)</f>
        <v>Dix Dam</v>
      </c>
      <c r="Y5753" s="7">
        <f>IF(INDEX(Map!$C$2:$C$86,MATCH(D5753,Map!$A$2:$A$86,0),0)="","N/A",E5753*INDEX(Map!$C$2:$C$86,MATCH(D5753,Map!$A$2:$A$86,0),0))</f>
        <v>1.4</v>
      </c>
      <c r="Z5753" s="7" t="str">
        <f>IF(INDEX(Map!$D$2:$D$86,MATCH(D5753,Map!$A$2:$A$86,0),0)="","N/A",E5753*INDEX(Map!$D$2:$D$86,MATCH(D5753,Map!$A$2:$A$86,0),0))</f>
        <v>N/A</v>
      </c>
      <c r="AA5753" t="str">
        <f>INDEX(Map!$E$2:$E$86,MATCH(D5753,Map!$A$2:$A$86,0),0)</f>
        <v>Hydro</v>
      </c>
    </row>
    <row r="5754" spans="1:27" x14ac:dyDescent="0.25">
      <c r="A5754" s="1" t="s">
        <v>123</v>
      </c>
      <c r="B5754" s="1" t="s">
        <v>115</v>
      </c>
      <c r="C5754" s="1">
        <v>41</v>
      </c>
      <c r="D5754" s="1" t="s">
        <v>64</v>
      </c>
      <c r="E5754" s="1">
        <v>22.1</v>
      </c>
      <c r="F5754" s="1">
        <v>0</v>
      </c>
      <c r="G5754" s="1">
        <v>100</v>
      </c>
      <c r="H5754" s="1">
        <v>0</v>
      </c>
      <c r="I5754" s="1" t="s">
        <v>63</v>
      </c>
      <c r="J5754" s="1" t="s">
        <v>63</v>
      </c>
      <c r="K5754" s="1">
        <v>720</v>
      </c>
      <c r="L5754" s="1">
        <v>0</v>
      </c>
      <c r="M5754" s="1">
        <v>0</v>
      </c>
      <c r="N5754" s="1" t="s">
        <v>63</v>
      </c>
      <c r="O5754" s="1">
        <v>0</v>
      </c>
      <c r="P5754" s="1">
        <v>0</v>
      </c>
      <c r="Q5754" s="1">
        <v>0</v>
      </c>
      <c r="R5754" s="1">
        <v>0</v>
      </c>
      <c r="S5754" s="1">
        <v>0</v>
      </c>
      <c r="T5754" s="1">
        <v>0</v>
      </c>
      <c r="U5754" s="3" t="str">
        <f t="shared" si="89"/>
        <v>2017Plan</v>
      </c>
      <c r="V5754" s="2">
        <f>DATE(A5754,INDEX(Map!$H$1:$H$12,MATCH(B5754,Map!$G$1:$G$12,0),0),1)</f>
        <v>44440</v>
      </c>
      <c r="W5754" t="str">
        <f>IF(AND(V5754&gt;=Map!$K$2,V5754&lt;=Map!$L$2),"Base",IF(AND(V5754&gt;=Map!$K$3,V5754&lt;=Map!$L$3),"Fcst","N/A"))</f>
        <v>N/A</v>
      </c>
      <c r="X5754" t="str">
        <f>INDEX(Map!$B$2:$B$86,MATCH(D5754,Map!$A$2:$A$86,0),0)</f>
        <v>Ohio Falls</v>
      </c>
      <c r="Y5754" s="7" t="str">
        <f>IF(INDEX(Map!$C$2:$C$86,MATCH(D5754,Map!$A$2:$A$86,0),0)="","N/A",E5754*INDEX(Map!$C$2:$C$86,MATCH(D5754,Map!$A$2:$A$86,0),0))</f>
        <v>N/A</v>
      </c>
      <c r="Z5754" s="7">
        <f>IF(INDEX(Map!$D$2:$D$86,MATCH(D5754,Map!$A$2:$A$86,0),0)="","N/A",E5754*INDEX(Map!$D$2:$D$86,MATCH(D5754,Map!$A$2:$A$86,0),0))</f>
        <v>22.1</v>
      </c>
      <c r="AA5754" t="str">
        <f>INDEX(Map!$E$2:$E$86,MATCH(D5754,Map!$A$2:$A$86,0),0)</f>
        <v>Hydro</v>
      </c>
    </row>
    <row r="5755" spans="1:27" x14ac:dyDescent="0.25">
      <c r="A5755" s="1" t="s">
        <v>123</v>
      </c>
      <c r="B5755" s="1" t="s">
        <v>115</v>
      </c>
      <c r="C5755" s="1">
        <v>42</v>
      </c>
      <c r="D5755" s="1" t="s">
        <v>65</v>
      </c>
      <c r="E5755" s="1">
        <v>1.7</v>
      </c>
      <c r="F5755" s="1">
        <v>0</v>
      </c>
      <c r="G5755" s="1">
        <v>100</v>
      </c>
      <c r="H5755" s="1">
        <v>0</v>
      </c>
      <c r="I5755" s="1" t="s">
        <v>63</v>
      </c>
      <c r="J5755" s="1" t="s">
        <v>63</v>
      </c>
      <c r="K5755" s="1">
        <v>720</v>
      </c>
      <c r="L5755" s="1">
        <v>0</v>
      </c>
      <c r="M5755" s="1">
        <v>0</v>
      </c>
      <c r="N5755" s="1" t="s">
        <v>63</v>
      </c>
      <c r="O5755" s="1">
        <v>0</v>
      </c>
      <c r="P5755" s="1">
        <v>0</v>
      </c>
      <c r="Q5755" s="1">
        <v>0</v>
      </c>
      <c r="R5755" s="1">
        <v>0</v>
      </c>
      <c r="S5755" s="1">
        <v>0</v>
      </c>
      <c r="T5755" s="1">
        <v>0</v>
      </c>
      <c r="U5755" s="3" t="str">
        <f t="shared" si="89"/>
        <v>2017Plan</v>
      </c>
      <c r="V5755" s="2">
        <f>DATE(A5755,INDEX(Map!$H$1:$H$12,MATCH(B5755,Map!$G$1:$G$12,0),0),1)</f>
        <v>44440</v>
      </c>
      <c r="W5755" t="str">
        <f>IF(AND(V5755&gt;=Map!$K$2,V5755&lt;=Map!$L$2),"Base",IF(AND(V5755&gt;=Map!$K$3,V5755&lt;=Map!$L$3),"Fcst","N/A"))</f>
        <v>N/A</v>
      </c>
      <c r="X5755" t="str">
        <f>INDEX(Map!$B$2:$B$86,MATCH(D5755,Map!$A$2:$A$86,0),0)</f>
        <v>Brown Solar</v>
      </c>
      <c r="Y5755" s="7">
        <f>IF(INDEX(Map!$C$2:$C$86,MATCH(D5755,Map!$A$2:$A$86,0),0)="","N/A",E5755*INDEX(Map!$C$2:$C$86,MATCH(D5755,Map!$A$2:$A$86,0),0))</f>
        <v>1.0369999999999999</v>
      </c>
      <c r="Z5755" s="7">
        <f>IF(INDEX(Map!$D$2:$D$86,MATCH(D5755,Map!$A$2:$A$86,0),0)="","N/A",E5755*INDEX(Map!$D$2:$D$86,MATCH(D5755,Map!$A$2:$A$86,0),0))</f>
        <v>0.66300000000000003</v>
      </c>
      <c r="AA5755" t="str">
        <f>INDEX(Map!$E$2:$E$86,MATCH(D5755,Map!$A$2:$A$86,0),0)</f>
        <v>Solar</v>
      </c>
    </row>
    <row r="5756" spans="1:27" x14ac:dyDescent="0.25">
      <c r="A5756" s="1" t="s">
        <v>123</v>
      </c>
      <c r="B5756" s="1" t="s">
        <v>115</v>
      </c>
      <c r="C5756" s="1">
        <v>43</v>
      </c>
      <c r="D5756" s="1" t="s">
        <v>66</v>
      </c>
      <c r="E5756" s="1">
        <v>11.2</v>
      </c>
      <c r="F5756" s="1">
        <v>0</v>
      </c>
      <c r="G5756" s="1">
        <v>100</v>
      </c>
      <c r="H5756" s="1">
        <v>0</v>
      </c>
      <c r="I5756" s="1">
        <v>1116</v>
      </c>
      <c r="J5756" s="1">
        <v>100000</v>
      </c>
      <c r="K5756" s="1">
        <v>720</v>
      </c>
      <c r="L5756" s="1">
        <v>29.1</v>
      </c>
      <c r="M5756" s="1">
        <v>325</v>
      </c>
      <c r="N5756" s="1">
        <v>0</v>
      </c>
      <c r="O5756" s="1">
        <v>0</v>
      </c>
      <c r="P5756" s="1">
        <v>0</v>
      </c>
      <c r="Q5756" s="1">
        <v>0</v>
      </c>
      <c r="R5756" s="1">
        <v>29.11</v>
      </c>
      <c r="S5756" s="1">
        <v>29.11</v>
      </c>
      <c r="T5756" s="1">
        <v>325</v>
      </c>
      <c r="U5756" s="3" t="str">
        <f t="shared" si="89"/>
        <v>2017Plan</v>
      </c>
      <c r="V5756" s="2">
        <f>DATE(A5756,INDEX(Map!$H$1:$H$12,MATCH(B5756,Map!$G$1:$G$12,0),0),1)</f>
        <v>44440</v>
      </c>
      <c r="W5756" t="str">
        <f>IF(AND(V5756&gt;=Map!$K$2,V5756&lt;=Map!$L$2),"Base",IF(AND(V5756&gt;=Map!$K$3,V5756&lt;=Map!$L$3),"Fcst","N/A"))</f>
        <v>N/A</v>
      </c>
      <c r="X5756" t="str">
        <f>INDEX(Map!$B$2:$B$86,MATCH(D5756,Map!$A$2:$A$86,0),0)</f>
        <v>OVEC</v>
      </c>
      <c r="Y5756" s="7">
        <f>IF(INDEX(Map!$C$2:$C$86,MATCH(D5756,Map!$A$2:$A$86,0),0)="","N/A",E5756*INDEX(Map!$C$2:$C$86,MATCH(D5756,Map!$A$2:$A$86,0),0))</f>
        <v>11.2</v>
      </c>
      <c r="Z5756" s="7" t="str">
        <f>IF(INDEX(Map!$D$2:$D$86,MATCH(D5756,Map!$A$2:$A$86,0),0)="","N/A",E5756*INDEX(Map!$D$2:$D$86,MATCH(D5756,Map!$A$2:$A$86,0),0))</f>
        <v>N/A</v>
      </c>
      <c r="AA5756" t="str">
        <f>INDEX(Map!$E$2:$E$86,MATCH(D5756,Map!$A$2:$A$86,0),0)</f>
        <v>Coal</v>
      </c>
    </row>
    <row r="5757" spans="1:27" x14ac:dyDescent="0.25">
      <c r="A5757" s="1" t="s">
        <v>123</v>
      </c>
      <c r="B5757" s="1" t="s">
        <v>115</v>
      </c>
      <c r="C5757" s="1">
        <v>44</v>
      </c>
      <c r="D5757" s="1" t="s">
        <v>67</v>
      </c>
      <c r="E5757" s="1">
        <v>2.4</v>
      </c>
      <c r="F5757" s="1">
        <v>0</v>
      </c>
      <c r="G5757" s="1">
        <v>14.2</v>
      </c>
      <c r="H5757" s="1">
        <v>30</v>
      </c>
      <c r="I5757" s="1">
        <v>243.1</v>
      </c>
      <c r="J5757" s="1">
        <v>100000</v>
      </c>
      <c r="K5757" s="1">
        <v>98</v>
      </c>
      <c r="L5757" s="1">
        <v>29.1</v>
      </c>
      <c r="M5757" s="1">
        <v>71</v>
      </c>
      <c r="N5757" s="1">
        <v>0</v>
      </c>
      <c r="O5757" s="1">
        <v>0</v>
      </c>
      <c r="P5757" s="1">
        <v>0</v>
      </c>
      <c r="Q5757" s="1">
        <v>0</v>
      </c>
      <c r="R5757" s="1">
        <v>29.11</v>
      </c>
      <c r="S5757" s="1">
        <v>29.11</v>
      </c>
      <c r="T5757" s="1">
        <v>71</v>
      </c>
      <c r="U5757" s="3" t="str">
        <f t="shared" si="89"/>
        <v>2017Plan</v>
      </c>
      <c r="V5757" s="2">
        <f>DATE(A5757,INDEX(Map!$H$1:$H$12,MATCH(B5757,Map!$G$1:$G$12,0),0),1)</f>
        <v>44440</v>
      </c>
      <c r="W5757" t="str">
        <f>IF(AND(V5757&gt;=Map!$K$2,V5757&lt;=Map!$L$2),"Base",IF(AND(V5757&gt;=Map!$K$3,V5757&lt;=Map!$L$3),"Fcst","N/A"))</f>
        <v>N/A</v>
      </c>
      <c r="X5757" t="str">
        <f>INDEX(Map!$B$2:$B$86,MATCH(D5757,Map!$A$2:$A$86,0),0)</f>
        <v>OVEC</v>
      </c>
      <c r="Y5757" s="7">
        <f>IF(INDEX(Map!$C$2:$C$86,MATCH(D5757,Map!$A$2:$A$86,0),0)="","N/A",E5757*INDEX(Map!$C$2:$C$86,MATCH(D5757,Map!$A$2:$A$86,0),0))</f>
        <v>2.4</v>
      </c>
      <c r="Z5757" s="7" t="str">
        <f>IF(INDEX(Map!$D$2:$D$86,MATCH(D5757,Map!$A$2:$A$86,0),0)="","N/A",E5757*INDEX(Map!$D$2:$D$86,MATCH(D5757,Map!$A$2:$A$86,0),0))</f>
        <v>N/A</v>
      </c>
      <c r="AA5757" t="str">
        <f>INDEX(Map!$E$2:$E$86,MATCH(D5757,Map!$A$2:$A$86,0),0)</f>
        <v>Coal</v>
      </c>
    </row>
    <row r="5758" spans="1:27" x14ac:dyDescent="0.25">
      <c r="A5758" s="1" t="s">
        <v>123</v>
      </c>
      <c r="B5758" s="1" t="s">
        <v>115</v>
      </c>
      <c r="C5758" s="1">
        <v>45</v>
      </c>
      <c r="D5758" s="1" t="s">
        <v>68</v>
      </c>
      <c r="E5758" s="1">
        <v>24.8</v>
      </c>
      <c r="F5758" s="1">
        <v>0</v>
      </c>
      <c r="G5758" s="1">
        <v>100</v>
      </c>
      <c r="H5758" s="1">
        <v>0</v>
      </c>
      <c r="I5758" s="1">
        <v>2484</v>
      </c>
      <c r="J5758" s="1">
        <v>100000</v>
      </c>
      <c r="K5758" s="1">
        <v>720</v>
      </c>
      <c r="L5758" s="1">
        <v>29.1</v>
      </c>
      <c r="M5758" s="1">
        <v>723</v>
      </c>
      <c r="N5758" s="1">
        <v>0</v>
      </c>
      <c r="O5758" s="1">
        <v>0</v>
      </c>
      <c r="P5758" s="1">
        <v>0</v>
      </c>
      <c r="Q5758" s="1">
        <v>0</v>
      </c>
      <c r="R5758" s="1">
        <v>29.11</v>
      </c>
      <c r="S5758" s="1">
        <v>29.11</v>
      </c>
      <c r="T5758" s="1">
        <v>723</v>
      </c>
      <c r="U5758" s="3" t="str">
        <f t="shared" si="89"/>
        <v>2017Plan</v>
      </c>
      <c r="V5758" s="2">
        <f>DATE(A5758,INDEX(Map!$H$1:$H$12,MATCH(B5758,Map!$G$1:$G$12,0),0),1)</f>
        <v>44440</v>
      </c>
      <c r="W5758" t="str">
        <f>IF(AND(V5758&gt;=Map!$K$2,V5758&lt;=Map!$L$2),"Base",IF(AND(V5758&gt;=Map!$K$3,V5758&lt;=Map!$L$3),"Fcst","N/A"))</f>
        <v>N/A</v>
      </c>
      <c r="X5758" t="str">
        <f>INDEX(Map!$B$2:$B$86,MATCH(D5758,Map!$A$2:$A$86,0),0)</f>
        <v>OVEC</v>
      </c>
      <c r="Y5758" s="7" t="str">
        <f>IF(INDEX(Map!$C$2:$C$86,MATCH(D5758,Map!$A$2:$A$86,0),0)="","N/A",E5758*INDEX(Map!$C$2:$C$86,MATCH(D5758,Map!$A$2:$A$86,0),0))</f>
        <v>N/A</v>
      </c>
      <c r="Z5758" s="7">
        <f>IF(INDEX(Map!$D$2:$D$86,MATCH(D5758,Map!$A$2:$A$86,0),0)="","N/A",E5758*INDEX(Map!$D$2:$D$86,MATCH(D5758,Map!$A$2:$A$86,0),0))</f>
        <v>24.8</v>
      </c>
      <c r="AA5758" t="str">
        <f>INDEX(Map!$E$2:$E$86,MATCH(D5758,Map!$A$2:$A$86,0),0)</f>
        <v>Coal</v>
      </c>
    </row>
    <row r="5759" spans="1:27" x14ac:dyDescent="0.25">
      <c r="A5759" s="1" t="s">
        <v>123</v>
      </c>
      <c r="B5759" s="1" t="s">
        <v>115</v>
      </c>
      <c r="C5759" s="1">
        <v>46</v>
      </c>
      <c r="D5759" s="1" t="s">
        <v>69</v>
      </c>
      <c r="E5759" s="1">
        <v>6.5</v>
      </c>
      <c r="F5759" s="1">
        <v>0</v>
      </c>
      <c r="G5759" s="1">
        <v>17</v>
      </c>
      <c r="H5759" s="1">
        <v>37</v>
      </c>
      <c r="I5759" s="1">
        <v>653.1</v>
      </c>
      <c r="J5759" s="1">
        <v>100000</v>
      </c>
      <c r="K5759" s="1">
        <v>116</v>
      </c>
      <c r="L5759" s="1">
        <v>29.1</v>
      </c>
      <c r="M5759" s="1">
        <v>190</v>
      </c>
      <c r="N5759" s="1">
        <v>0</v>
      </c>
      <c r="O5759" s="1">
        <v>0</v>
      </c>
      <c r="P5759" s="1">
        <v>0</v>
      </c>
      <c r="Q5759" s="1">
        <v>0</v>
      </c>
      <c r="R5759" s="1">
        <v>29.11</v>
      </c>
      <c r="S5759" s="1">
        <v>29.11</v>
      </c>
      <c r="T5759" s="1">
        <v>190</v>
      </c>
      <c r="U5759" s="3" t="str">
        <f t="shared" si="89"/>
        <v>2017Plan</v>
      </c>
      <c r="V5759" s="2">
        <f>DATE(A5759,INDEX(Map!$H$1:$H$12,MATCH(B5759,Map!$G$1:$G$12,0),0),1)</f>
        <v>44440</v>
      </c>
      <c r="W5759" t="str">
        <f>IF(AND(V5759&gt;=Map!$K$2,V5759&lt;=Map!$L$2),"Base",IF(AND(V5759&gt;=Map!$K$3,V5759&lt;=Map!$L$3),"Fcst","N/A"))</f>
        <v>N/A</v>
      </c>
      <c r="X5759" t="str">
        <f>INDEX(Map!$B$2:$B$86,MATCH(D5759,Map!$A$2:$A$86,0),0)</f>
        <v>OVEC</v>
      </c>
      <c r="Y5759" s="7" t="str">
        <f>IF(INDEX(Map!$C$2:$C$86,MATCH(D5759,Map!$A$2:$A$86,0),0)="","N/A",E5759*INDEX(Map!$C$2:$C$86,MATCH(D5759,Map!$A$2:$A$86,0),0))</f>
        <v>N/A</v>
      </c>
      <c r="Z5759" s="7">
        <f>IF(INDEX(Map!$D$2:$D$86,MATCH(D5759,Map!$A$2:$A$86,0),0)="","N/A",E5759*INDEX(Map!$D$2:$D$86,MATCH(D5759,Map!$A$2:$A$86,0),0))</f>
        <v>6.5</v>
      </c>
      <c r="AA5759" t="str">
        <f>INDEX(Map!$E$2:$E$86,MATCH(D5759,Map!$A$2:$A$86,0),0)</f>
        <v>Coal</v>
      </c>
    </row>
    <row r="5760" spans="1:27" x14ac:dyDescent="0.25">
      <c r="A5760" s="1" t="s">
        <v>123</v>
      </c>
      <c r="B5760" s="1" t="s">
        <v>115</v>
      </c>
      <c r="C5760" s="1">
        <v>47</v>
      </c>
      <c r="D5760" s="1" t="s">
        <v>70</v>
      </c>
      <c r="E5760" s="1">
        <v>0</v>
      </c>
      <c r="F5760" s="1">
        <v>0</v>
      </c>
      <c r="G5760" s="1">
        <v>0</v>
      </c>
      <c r="H5760" s="1">
        <v>0</v>
      </c>
      <c r="I5760" s="1" t="s">
        <v>63</v>
      </c>
      <c r="J5760" s="1" t="s">
        <v>63</v>
      </c>
      <c r="K5760" s="1">
        <v>0</v>
      </c>
      <c r="L5760" s="1">
        <v>0</v>
      </c>
      <c r="M5760" s="1">
        <v>0</v>
      </c>
      <c r="N5760" s="1" t="s">
        <v>63</v>
      </c>
      <c r="O5760" s="1">
        <v>0</v>
      </c>
      <c r="P5760" s="1">
        <v>0</v>
      </c>
      <c r="Q5760" s="1">
        <v>0</v>
      </c>
      <c r="R5760" s="1">
        <v>0</v>
      </c>
      <c r="S5760" s="1">
        <v>0</v>
      </c>
      <c r="T5760" s="1">
        <v>0</v>
      </c>
      <c r="U5760" s="3" t="str">
        <f t="shared" si="89"/>
        <v>2017Plan</v>
      </c>
      <c r="V5760" s="2">
        <f>DATE(A5760,INDEX(Map!$H$1:$H$12,MATCH(B5760,Map!$G$1:$G$12,0),0),1)</f>
        <v>44440</v>
      </c>
      <c r="W5760" t="str">
        <f>IF(AND(V5760&gt;=Map!$K$2,V5760&lt;=Map!$L$2),"Base",IF(AND(V5760&gt;=Map!$K$3,V5760&lt;=Map!$L$3),"Fcst","N/A"))</f>
        <v>N/A</v>
      </c>
      <c r="X5760" t="str">
        <f>INDEX(Map!$B$2:$B$86,MATCH(D5760,Map!$A$2:$A$86,0),0)</f>
        <v>N/A</v>
      </c>
      <c r="Y5760" s="7" t="str">
        <f>IF(INDEX(Map!$C$2:$C$86,MATCH(D5760,Map!$A$2:$A$86,0),0)="","N/A",E5760*INDEX(Map!$C$2:$C$86,MATCH(D5760,Map!$A$2:$A$86,0),0))</f>
        <v>N/A</v>
      </c>
      <c r="Z5760" s="7" t="str">
        <f>IF(INDEX(Map!$D$2:$D$86,MATCH(D5760,Map!$A$2:$A$86,0),0)="","N/A",E5760*INDEX(Map!$D$2:$D$86,MATCH(D5760,Map!$A$2:$A$86,0),0))</f>
        <v>N/A</v>
      </c>
      <c r="AA5760" t="str">
        <f>INDEX(Map!$E$2:$E$86,MATCH(D5760,Map!$A$2:$A$86,0),0)</f>
        <v>Purchases</v>
      </c>
    </row>
    <row r="5761" spans="1:27" x14ac:dyDescent="0.25">
      <c r="A5761" s="1" t="s">
        <v>123</v>
      </c>
      <c r="B5761" s="1" t="s">
        <v>115</v>
      </c>
      <c r="C5761" s="1">
        <v>48</v>
      </c>
      <c r="D5761" s="1" t="s">
        <v>71</v>
      </c>
      <c r="E5761" s="1">
        <v>0</v>
      </c>
      <c r="F5761" s="1">
        <v>0</v>
      </c>
      <c r="G5761" s="1">
        <v>0</v>
      </c>
      <c r="H5761" s="1">
        <v>0</v>
      </c>
      <c r="I5761" s="1" t="s">
        <v>63</v>
      </c>
      <c r="J5761" s="1" t="s">
        <v>63</v>
      </c>
      <c r="K5761" s="1">
        <v>0</v>
      </c>
      <c r="L5761" s="1">
        <v>0</v>
      </c>
      <c r="M5761" s="1">
        <v>0</v>
      </c>
      <c r="N5761" s="1" t="s">
        <v>63</v>
      </c>
      <c r="O5761" s="1">
        <v>0</v>
      </c>
      <c r="P5761" s="1">
        <v>0</v>
      </c>
      <c r="Q5761" s="1">
        <v>0</v>
      </c>
      <c r="R5761" s="1">
        <v>0</v>
      </c>
      <c r="S5761" s="1">
        <v>0</v>
      </c>
      <c r="T5761" s="1">
        <v>0</v>
      </c>
      <c r="U5761" s="3" t="str">
        <f t="shared" si="89"/>
        <v>2017Plan</v>
      </c>
      <c r="V5761" s="2">
        <f>DATE(A5761,INDEX(Map!$H$1:$H$12,MATCH(B5761,Map!$G$1:$G$12,0),0),1)</f>
        <v>44440</v>
      </c>
      <c r="W5761" t="str">
        <f>IF(AND(V5761&gt;=Map!$K$2,V5761&lt;=Map!$L$2),"Base",IF(AND(V5761&gt;=Map!$K$3,V5761&lt;=Map!$L$3),"Fcst","N/A"))</f>
        <v>N/A</v>
      </c>
      <c r="X5761" t="str">
        <f>INDEX(Map!$B$2:$B$86,MATCH(D5761,Map!$A$2:$A$86,0),0)</f>
        <v>N/A</v>
      </c>
      <c r="Y5761" s="7" t="str">
        <f>IF(INDEX(Map!$C$2:$C$86,MATCH(D5761,Map!$A$2:$A$86,0),0)="","N/A",E5761*INDEX(Map!$C$2:$C$86,MATCH(D5761,Map!$A$2:$A$86,0),0))</f>
        <v>N/A</v>
      </c>
      <c r="Z5761" s="7" t="str">
        <f>IF(INDEX(Map!$D$2:$D$86,MATCH(D5761,Map!$A$2:$A$86,0),0)="","N/A",E5761*INDEX(Map!$D$2:$D$86,MATCH(D5761,Map!$A$2:$A$86,0),0))</f>
        <v>N/A</v>
      </c>
      <c r="AA5761" t="str">
        <f>INDEX(Map!$E$2:$E$86,MATCH(D5761,Map!$A$2:$A$86,0),0)</f>
        <v>Purchases</v>
      </c>
    </row>
    <row r="5762" spans="1:27" x14ac:dyDescent="0.25">
      <c r="A5762" s="1" t="s">
        <v>123</v>
      </c>
      <c r="B5762" s="1" t="s">
        <v>115</v>
      </c>
      <c r="C5762" s="1">
        <v>49</v>
      </c>
      <c r="D5762" s="1" t="s">
        <v>72</v>
      </c>
      <c r="E5762" s="1">
        <v>0</v>
      </c>
      <c r="F5762" s="1">
        <v>0</v>
      </c>
      <c r="G5762" s="1">
        <v>0</v>
      </c>
      <c r="H5762" s="1">
        <v>0</v>
      </c>
      <c r="I5762" s="1" t="s">
        <v>63</v>
      </c>
      <c r="J5762" s="1" t="s">
        <v>63</v>
      </c>
      <c r="K5762" s="1">
        <v>0</v>
      </c>
      <c r="L5762" s="1">
        <v>0</v>
      </c>
      <c r="M5762" s="1">
        <v>0</v>
      </c>
      <c r="N5762" s="1" t="s">
        <v>63</v>
      </c>
      <c r="O5762" s="1">
        <v>0</v>
      </c>
      <c r="P5762" s="1">
        <v>0</v>
      </c>
      <c r="Q5762" s="1">
        <v>0</v>
      </c>
      <c r="R5762" s="1">
        <v>0</v>
      </c>
      <c r="S5762" s="1">
        <v>0</v>
      </c>
      <c r="T5762" s="1">
        <v>0</v>
      </c>
      <c r="U5762" s="3" t="str">
        <f t="shared" si="89"/>
        <v>2017Plan</v>
      </c>
      <c r="V5762" s="2">
        <f>DATE(A5762,INDEX(Map!$H$1:$H$12,MATCH(B5762,Map!$G$1:$G$12,0),0),1)</f>
        <v>44440</v>
      </c>
      <c r="W5762" t="str">
        <f>IF(AND(V5762&gt;=Map!$K$2,V5762&lt;=Map!$L$2),"Base",IF(AND(V5762&gt;=Map!$K$3,V5762&lt;=Map!$L$3),"Fcst","N/A"))</f>
        <v>N/A</v>
      </c>
      <c r="X5762" t="str">
        <f>INDEX(Map!$B$2:$B$86,MATCH(D5762,Map!$A$2:$A$86,0),0)</f>
        <v>N/A</v>
      </c>
      <c r="Y5762" s="7" t="str">
        <f>IF(INDEX(Map!$C$2:$C$86,MATCH(D5762,Map!$A$2:$A$86,0),0)="","N/A",E5762*INDEX(Map!$C$2:$C$86,MATCH(D5762,Map!$A$2:$A$86,0),0))</f>
        <v>N/A</v>
      </c>
      <c r="Z5762" s="7" t="str">
        <f>IF(INDEX(Map!$D$2:$D$86,MATCH(D5762,Map!$A$2:$A$86,0),0)="","N/A",E5762*INDEX(Map!$D$2:$D$86,MATCH(D5762,Map!$A$2:$A$86,0),0))</f>
        <v>N/A</v>
      </c>
      <c r="AA5762" t="str">
        <f>INDEX(Map!$E$2:$E$86,MATCH(D5762,Map!$A$2:$A$86,0),0)</f>
        <v>Purchases</v>
      </c>
    </row>
    <row r="5763" spans="1:27" x14ac:dyDescent="0.25">
      <c r="A5763" s="1" t="s">
        <v>123</v>
      </c>
      <c r="B5763" s="1" t="s">
        <v>115</v>
      </c>
      <c r="C5763" s="1">
        <v>50</v>
      </c>
      <c r="D5763" s="1" t="s">
        <v>73</v>
      </c>
      <c r="E5763" s="1">
        <v>0</v>
      </c>
      <c r="F5763" s="1">
        <v>0</v>
      </c>
      <c r="G5763" s="1">
        <v>0</v>
      </c>
      <c r="H5763" s="1">
        <v>0</v>
      </c>
      <c r="I5763" s="1" t="s">
        <v>63</v>
      </c>
      <c r="J5763" s="1" t="s">
        <v>63</v>
      </c>
      <c r="K5763" s="1">
        <v>0</v>
      </c>
      <c r="L5763" s="1">
        <v>0</v>
      </c>
      <c r="M5763" s="1">
        <v>0</v>
      </c>
      <c r="N5763" s="1" t="s">
        <v>63</v>
      </c>
      <c r="O5763" s="1">
        <v>0</v>
      </c>
      <c r="P5763" s="1">
        <v>0</v>
      </c>
      <c r="Q5763" s="1">
        <v>0</v>
      </c>
      <c r="R5763" s="1">
        <v>0</v>
      </c>
      <c r="S5763" s="1">
        <v>0</v>
      </c>
      <c r="T5763" s="1">
        <v>0</v>
      </c>
      <c r="U5763" s="3" t="str">
        <f t="shared" si="89"/>
        <v>2017Plan</v>
      </c>
      <c r="V5763" s="2">
        <f>DATE(A5763,INDEX(Map!$H$1:$H$12,MATCH(B5763,Map!$G$1:$G$12,0),0),1)</f>
        <v>44440</v>
      </c>
      <c r="W5763" t="str">
        <f>IF(AND(V5763&gt;=Map!$K$2,V5763&lt;=Map!$L$2),"Base",IF(AND(V5763&gt;=Map!$K$3,V5763&lt;=Map!$L$3),"Fcst","N/A"))</f>
        <v>N/A</v>
      </c>
      <c r="X5763" t="str">
        <f>INDEX(Map!$B$2:$B$86,MATCH(D5763,Map!$A$2:$A$86,0),0)</f>
        <v>N/A</v>
      </c>
      <c r="Y5763" s="7" t="str">
        <f>IF(INDEX(Map!$C$2:$C$86,MATCH(D5763,Map!$A$2:$A$86,0),0)="","N/A",E5763*INDEX(Map!$C$2:$C$86,MATCH(D5763,Map!$A$2:$A$86,0),0))</f>
        <v>N/A</v>
      </c>
      <c r="Z5763" s="7" t="str">
        <f>IF(INDEX(Map!$D$2:$D$86,MATCH(D5763,Map!$A$2:$A$86,0),0)="","N/A",E5763*INDEX(Map!$D$2:$D$86,MATCH(D5763,Map!$A$2:$A$86,0),0))</f>
        <v>N/A</v>
      </c>
      <c r="AA5763" t="str">
        <f>INDEX(Map!$E$2:$E$86,MATCH(D5763,Map!$A$2:$A$86,0),0)</f>
        <v>Purchases</v>
      </c>
    </row>
    <row r="5764" spans="1:27" x14ac:dyDescent="0.25">
      <c r="A5764" s="1" t="s">
        <v>123</v>
      </c>
      <c r="B5764" s="1" t="s">
        <v>115</v>
      </c>
      <c r="C5764" s="1">
        <v>51</v>
      </c>
      <c r="D5764" s="1" t="s">
        <v>74</v>
      </c>
      <c r="E5764" s="1">
        <v>0</v>
      </c>
      <c r="F5764" s="1">
        <v>0</v>
      </c>
      <c r="G5764" s="1">
        <v>0</v>
      </c>
      <c r="H5764" s="1">
        <v>0</v>
      </c>
      <c r="I5764" s="1" t="s">
        <v>63</v>
      </c>
      <c r="J5764" s="1" t="s">
        <v>63</v>
      </c>
      <c r="K5764" s="1">
        <v>0</v>
      </c>
      <c r="L5764" s="1">
        <v>0</v>
      </c>
      <c r="M5764" s="1">
        <v>0</v>
      </c>
      <c r="N5764" s="1" t="s">
        <v>63</v>
      </c>
      <c r="O5764" s="1">
        <v>0</v>
      </c>
      <c r="P5764" s="1">
        <v>0</v>
      </c>
      <c r="Q5764" s="1">
        <v>0</v>
      </c>
      <c r="R5764" s="1">
        <v>0</v>
      </c>
      <c r="S5764" s="1">
        <v>0</v>
      </c>
      <c r="T5764" s="1">
        <v>0</v>
      </c>
      <c r="U5764" s="3" t="str">
        <f t="shared" ref="U5764:U5827" si="90">U5763</f>
        <v>2017Plan</v>
      </c>
      <c r="V5764" s="2">
        <f>DATE(A5764,INDEX(Map!$H$1:$H$12,MATCH(B5764,Map!$G$1:$G$12,0),0),1)</f>
        <v>44440</v>
      </c>
      <c r="W5764" t="str">
        <f>IF(AND(V5764&gt;=Map!$K$2,V5764&lt;=Map!$L$2),"Base",IF(AND(V5764&gt;=Map!$K$3,V5764&lt;=Map!$L$3),"Fcst","N/A"))</f>
        <v>N/A</v>
      </c>
      <c r="X5764" t="str">
        <f>INDEX(Map!$B$2:$B$86,MATCH(D5764,Map!$A$2:$A$86,0),0)</f>
        <v>N/A</v>
      </c>
      <c r="Y5764" s="7" t="str">
        <f>IF(INDEX(Map!$C$2:$C$86,MATCH(D5764,Map!$A$2:$A$86,0),0)="","N/A",E5764*INDEX(Map!$C$2:$C$86,MATCH(D5764,Map!$A$2:$A$86,0),0))</f>
        <v>N/A</v>
      </c>
      <c r="Z5764" s="7" t="str">
        <f>IF(INDEX(Map!$D$2:$D$86,MATCH(D5764,Map!$A$2:$A$86,0),0)="","N/A",E5764*INDEX(Map!$D$2:$D$86,MATCH(D5764,Map!$A$2:$A$86,0),0))</f>
        <v>N/A</v>
      </c>
      <c r="AA5764" t="str">
        <f>INDEX(Map!$E$2:$E$86,MATCH(D5764,Map!$A$2:$A$86,0),0)</f>
        <v>Purchases</v>
      </c>
    </row>
    <row r="5765" spans="1:27" x14ac:dyDescent="0.25">
      <c r="A5765" s="1" t="s">
        <v>123</v>
      </c>
      <c r="B5765" s="1" t="s">
        <v>115</v>
      </c>
      <c r="C5765" s="1">
        <v>52</v>
      </c>
      <c r="D5765" s="1" t="s">
        <v>75</v>
      </c>
      <c r="E5765" s="1">
        <v>0</v>
      </c>
      <c r="F5765" s="1">
        <v>0</v>
      </c>
      <c r="G5765" s="1">
        <v>0</v>
      </c>
      <c r="H5765" s="1">
        <v>0</v>
      </c>
      <c r="I5765" s="1" t="s">
        <v>63</v>
      </c>
      <c r="J5765" s="1" t="s">
        <v>63</v>
      </c>
      <c r="K5765" s="1">
        <v>0</v>
      </c>
      <c r="L5765" s="1">
        <v>0</v>
      </c>
      <c r="M5765" s="1">
        <v>0</v>
      </c>
      <c r="N5765" s="1" t="s">
        <v>63</v>
      </c>
      <c r="O5765" s="1">
        <v>0</v>
      </c>
      <c r="P5765" s="1">
        <v>0</v>
      </c>
      <c r="Q5765" s="1">
        <v>0</v>
      </c>
      <c r="R5765" s="1">
        <v>0</v>
      </c>
      <c r="S5765" s="1">
        <v>0</v>
      </c>
      <c r="T5765" s="1">
        <v>0</v>
      </c>
      <c r="U5765" s="3" t="str">
        <f t="shared" si="90"/>
        <v>2017Plan</v>
      </c>
      <c r="V5765" s="2">
        <f>DATE(A5765,INDEX(Map!$H$1:$H$12,MATCH(B5765,Map!$G$1:$G$12,0),0),1)</f>
        <v>44440</v>
      </c>
      <c r="W5765" t="str">
        <f>IF(AND(V5765&gt;=Map!$K$2,V5765&lt;=Map!$L$2),"Base",IF(AND(V5765&gt;=Map!$K$3,V5765&lt;=Map!$L$3),"Fcst","N/A"))</f>
        <v>N/A</v>
      </c>
      <c r="X5765" t="str">
        <f>INDEX(Map!$B$2:$B$86,MATCH(D5765,Map!$A$2:$A$86,0),0)</f>
        <v>N/A</v>
      </c>
      <c r="Y5765" s="7" t="str">
        <f>IF(INDEX(Map!$C$2:$C$86,MATCH(D5765,Map!$A$2:$A$86,0),0)="","N/A",E5765*INDEX(Map!$C$2:$C$86,MATCH(D5765,Map!$A$2:$A$86,0),0))</f>
        <v>N/A</v>
      </c>
      <c r="Z5765" s="7" t="str">
        <f>IF(INDEX(Map!$D$2:$D$86,MATCH(D5765,Map!$A$2:$A$86,0),0)="","N/A",E5765*INDEX(Map!$D$2:$D$86,MATCH(D5765,Map!$A$2:$A$86,0),0))</f>
        <v>N/A</v>
      </c>
      <c r="AA5765" t="str">
        <f>INDEX(Map!$E$2:$E$86,MATCH(D5765,Map!$A$2:$A$86,0),0)</f>
        <v>Purchases</v>
      </c>
    </row>
    <row r="5766" spans="1:27" x14ac:dyDescent="0.25">
      <c r="A5766" s="1" t="s">
        <v>123</v>
      </c>
      <c r="B5766" s="1" t="s">
        <v>115</v>
      </c>
      <c r="C5766" s="1">
        <v>53</v>
      </c>
      <c r="D5766" s="1" t="s">
        <v>76</v>
      </c>
      <c r="E5766" s="1">
        <v>0</v>
      </c>
      <c r="F5766" s="1">
        <v>0</v>
      </c>
      <c r="G5766" s="1">
        <v>0</v>
      </c>
      <c r="H5766" s="1">
        <v>0</v>
      </c>
      <c r="I5766" s="1" t="s">
        <v>63</v>
      </c>
      <c r="J5766" s="1" t="s">
        <v>63</v>
      </c>
      <c r="K5766" s="1">
        <v>0</v>
      </c>
      <c r="L5766" s="1">
        <v>0</v>
      </c>
      <c r="M5766" s="1">
        <v>0</v>
      </c>
      <c r="N5766" s="1" t="s">
        <v>63</v>
      </c>
      <c r="O5766" s="1">
        <v>0</v>
      </c>
      <c r="P5766" s="1">
        <v>0</v>
      </c>
      <c r="Q5766" s="1">
        <v>0</v>
      </c>
      <c r="R5766" s="1">
        <v>0</v>
      </c>
      <c r="S5766" s="1">
        <v>0</v>
      </c>
      <c r="T5766" s="1">
        <v>0</v>
      </c>
      <c r="U5766" s="3" t="str">
        <f t="shared" si="90"/>
        <v>2017Plan</v>
      </c>
      <c r="V5766" s="2">
        <f>DATE(A5766,INDEX(Map!$H$1:$H$12,MATCH(B5766,Map!$G$1:$G$12,0),0),1)</f>
        <v>44440</v>
      </c>
      <c r="W5766" t="str">
        <f>IF(AND(V5766&gt;=Map!$K$2,V5766&lt;=Map!$L$2),"Base",IF(AND(V5766&gt;=Map!$K$3,V5766&lt;=Map!$L$3),"Fcst","N/A"))</f>
        <v>N/A</v>
      </c>
      <c r="X5766" t="str">
        <f>INDEX(Map!$B$2:$B$86,MATCH(D5766,Map!$A$2:$A$86,0),0)</f>
        <v>N/A</v>
      </c>
      <c r="Y5766" s="7" t="str">
        <f>IF(INDEX(Map!$C$2:$C$86,MATCH(D5766,Map!$A$2:$A$86,0),0)="","N/A",E5766*INDEX(Map!$C$2:$C$86,MATCH(D5766,Map!$A$2:$A$86,0),0))</f>
        <v>N/A</v>
      </c>
      <c r="Z5766" s="7" t="str">
        <f>IF(INDEX(Map!$D$2:$D$86,MATCH(D5766,Map!$A$2:$A$86,0),0)="","N/A",E5766*INDEX(Map!$D$2:$D$86,MATCH(D5766,Map!$A$2:$A$86,0),0))</f>
        <v>N/A</v>
      </c>
      <c r="AA5766" t="str">
        <f>INDEX(Map!$E$2:$E$86,MATCH(D5766,Map!$A$2:$A$86,0),0)</f>
        <v>Purchases</v>
      </c>
    </row>
    <row r="5767" spans="1:27" x14ac:dyDescent="0.25">
      <c r="A5767" s="1" t="s">
        <v>123</v>
      </c>
      <c r="B5767" s="1" t="s">
        <v>115</v>
      </c>
      <c r="C5767" s="1">
        <v>54</v>
      </c>
      <c r="D5767" s="1" t="s">
        <v>77</v>
      </c>
      <c r="E5767" s="1">
        <v>0</v>
      </c>
      <c r="F5767" s="1">
        <v>0</v>
      </c>
      <c r="G5767" s="1">
        <v>0</v>
      </c>
      <c r="H5767" s="1">
        <v>0</v>
      </c>
      <c r="I5767" s="1" t="s">
        <v>63</v>
      </c>
      <c r="J5767" s="1" t="s">
        <v>63</v>
      </c>
      <c r="K5767" s="1">
        <v>0</v>
      </c>
      <c r="L5767" s="1">
        <v>0</v>
      </c>
      <c r="M5767" s="1">
        <v>0</v>
      </c>
      <c r="N5767" s="1" t="s">
        <v>63</v>
      </c>
      <c r="O5767" s="1">
        <v>0</v>
      </c>
      <c r="P5767" s="1">
        <v>0</v>
      </c>
      <c r="Q5767" s="1">
        <v>0</v>
      </c>
      <c r="R5767" s="1">
        <v>0</v>
      </c>
      <c r="S5767" s="1">
        <v>0</v>
      </c>
      <c r="T5767" s="1">
        <v>0</v>
      </c>
      <c r="U5767" s="3" t="str">
        <f t="shared" si="90"/>
        <v>2017Plan</v>
      </c>
      <c r="V5767" s="2">
        <f>DATE(A5767,INDEX(Map!$H$1:$H$12,MATCH(B5767,Map!$G$1:$G$12,0),0),1)</f>
        <v>44440</v>
      </c>
      <c r="W5767" t="str">
        <f>IF(AND(V5767&gt;=Map!$K$2,V5767&lt;=Map!$L$2),"Base",IF(AND(V5767&gt;=Map!$K$3,V5767&lt;=Map!$L$3),"Fcst","N/A"))</f>
        <v>N/A</v>
      </c>
      <c r="X5767" t="str">
        <f>INDEX(Map!$B$2:$B$86,MATCH(D5767,Map!$A$2:$A$86,0),0)</f>
        <v>N/A</v>
      </c>
      <c r="Y5767" s="7" t="str">
        <f>IF(INDEX(Map!$C$2:$C$86,MATCH(D5767,Map!$A$2:$A$86,0),0)="","N/A",E5767*INDEX(Map!$C$2:$C$86,MATCH(D5767,Map!$A$2:$A$86,0),0))</f>
        <v>N/A</v>
      </c>
      <c r="Z5767" s="7" t="str">
        <f>IF(INDEX(Map!$D$2:$D$86,MATCH(D5767,Map!$A$2:$A$86,0),0)="","N/A",E5767*INDEX(Map!$D$2:$D$86,MATCH(D5767,Map!$A$2:$A$86,0),0))</f>
        <v>N/A</v>
      </c>
      <c r="AA5767" t="str">
        <f>INDEX(Map!$E$2:$E$86,MATCH(D5767,Map!$A$2:$A$86,0),0)</f>
        <v>Purchases</v>
      </c>
    </row>
    <row r="5768" spans="1:27" x14ac:dyDescent="0.25">
      <c r="A5768" s="1" t="s">
        <v>123</v>
      </c>
      <c r="B5768" s="1" t="s">
        <v>115</v>
      </c>
      <c r="C5768" s="1">
        <v>55</v>
      </c>
      <c r="D5768" s="1" t="s">
        <v>78</v>
      </c>
      <c r="E5768" s="1">
        <v>0</v>
      </c>
      <c r="F5768" s="1">
        <v>0</v>
      </c>
      <c r="G5768" s="1">
        <v>0</v>
      </c>
      <c r="H5768" s="1">
        <v>0</v>
      </c>
      <c r="I5768" s="1" t="s">
        <v>63</v>
      </c>
      <c r="J5768" s="1" t="s">
        <v>63</v>
      </c>
      <c r="K5768" s="1">
        <v>0</v>
      </c>
      <c r="L5768" s="1">
        <v>0</v>
      </c>
      <c r="M5768" s="1">
        <v>0</v>
      </c>
      <c r="N5768" s="1" t="s">
        <v>63</v>
      </c>
      <c r="O5768" s="1">
        <v>0</v>
      </c>
      <c r="P5768" s="1">
        <v>0</v>
      </c>
      <c r="Q5768" s="1">
        <v>0</v>
      </c>
      <c r="R5768" s="1">
        <v>0</v>
      </c>
      <c r="S5768" s="1">
        <v>0</v>
      </c>
      <c r="T5768" s="1">
        <v>0</v>
      </c>
      <c r="U5768" s="3" t="str">
        <f t="shared" si="90"/>
        <v>2017Plan</v>
      </c>
      <c r="V5768" s="2">
        <f>DATE(A5768,INDEX(Map!$H$1:$H$12,MATCH(B5768,Map!$G$1:$G$12,0),0),1)</f>
        <v>44440</v>
      </c>
      <c r="W5768" t="str">
        <f>IF(AND(V5768&gt;=Map!$K$2,V5768&lt;=Map!$L$2),"Base",IF(AND(V5768&gt;=Map!$K$3,V5768&lt;=Map!$L$3),"Fcst","N/A"))</f>
        <v>N/A</v>
      </c>
      <c r="X5768" t="str">
        <f>INDEX(Map!$B$2:$B$86,MATCH(D5768,Map!$A$2:$A$86,0),0)</f>
        <v>N/A</v>
      </c>
      <c r="Y5768" s="7" t="str">
        <f>IF(INDEX(Map!$C$2:$C$86,MATCH(D5768,Map!$A$2:$A$86,0),0)="","N/A",E5768*INDEX(Map!$C$2:$C$86,MATCH(D5768,Map!$A$2:$A$86,0),0))</f>
        <v>N/A</v>
      </c>
      <c r="Z5768" s="7" t="str">
        <f>IF(INDEX(Map!$D$2:$D$86,MATCH(D5768,Map!$A$2:$A$86,0),0)="","N/A",E5768*INDEX(Map!$D$2:$D$86,MATCH(D5768,Map!$A$2:$A$86,0),0))</f>
        <v>N/A</v>
      </c>
      <c r="AA5768" t="str">
        <f>INDEX(Map!$E$2:$E$86,MATCH(D5768,Map!$A$2:$A$86,0),0)</f>
        <v>Purchases</v>
      </c>
    </row>
    <row r="5769" spans="1:27" x14ac:dyDescent="0.25">
      <c r="A5769" s="1" t="s">
        <v>123</v>
      </c>
      <c r="B5769" s="1" t="s">
        <v>115</v>
      </c>
      <c r="C5769" s="1">
        <v>56</v>
      </c>
      <c r="D5769" s="1" t="s">
        <v>79</v>
      </c>
      <c r="E5769" s="1">
        <v>0.1</v>
      </c>
      <c r="F5769" s="1">
        <v>0</v>
      </c>
      <c r="G5769" s="1">
        <v>0.4</v>
      </c>
      <c r="H5769" s="1">
        <v>1</v>
      </c>
      <c r="I5769" s="1" t="s">
        <v>63</v>
      </c>
      <c r="J5769" s="1" t="s">
        <v>63</v>
      </c>
      <c r="K5769" s="1">
        <v>1</v>
      </c>
      <c r="L5769" s="1">
        <v>26.5</v>
      </c>
      <c r="M5769" s="1">
        <v>1</v>
      </c>
      <c r="N5769" s="1" t="s">
        <v>63</v>
      </c>
      <c r="O5769" s="1">
        <v>0</v>
      </c>
      <c r="P5769" s="1">
        <v>0</v>
      </c>
      <c r="Q5769" s="1">
        <v>0</v>
      </c>
      <c r="R5769" s="1">
        <v>33.19</v>
      </c>
      <c r="S5769" s="1">
        <v>33.19</v>
      </c>
      <c r="T5769" s="1">
        <v>2</v>
      </c>
      <c r="U5769" s="3" t="str">
        <f t="shared" si="90"/>
        <v>2017Plan</v>
      </c>
      <c r="V5769" s="2">
        <f>DATE(A5769,INDEX(Map!$H$1:$H$12,MATCH(B5769,Map!$G$1:$G$12,0),0),1)</f>
        <v>44440</v>
      </c>
      <c r="W5769" t="str">
        <f>IF(AND(V5769&gt;=Map!$K$2,V5769&lt;=Map!$L$2),"Base",IF(AND(V5769&gt;=Map!$K$3,V5769&lt;=Map!$L$3),"Fcst","N/A"))</f>
        <v>N/A</v>
      </c>
      <c r="X5769" t="str">
        <f>INDEX(Map!$B$2:$B$86,MATCH(D5769,Map!$A$2:$A$86,0),0)</f>
        <v>N/A</v>
      </c>
      <c r="Y5769" s="7" t="str">
        <f>IF(INDEX(Map!$C$2:$C$86,MATCH(D5769,Map!$A$2:$A$86,0),0)="","N/A",E5769*INDEX(Map!$C$2:$C$86,MATCH(D5769,Map!$A$2:$A$86,0),0))</f>
        <v>N/A</v>
      </c>
      <c r="Z5769" s="7" t="str">
        <f>IF(INDEX(Map!$D$2:$D$86,MATCH(D5769,Map!$A$2:$A$86,0),0)="","N/A",E5769*INDEX(Map!$D$2:$D$86,MATCH(D5769,Map!$A$2:$A$86,0),0))</f>
        <v>N/A</v>
      </c>
      <c r="AA5769" t="str">
        <f>INDEX(Map!$E$2:$E$86,MATCH(D5769,Map!$A$2:$A$86,0),0)</f>
        <v>Purchases</v>
      </c>
    </row>
    <row r="5770" spans="1:27" x14ac:dyDescent="0.25">
      <c r="A5770" s="1" t="s">
        <v>123</v>
      </c>
      <c r="B5770" s="1" t="s">
        <v>115</v>
      </c>
      <c r="C5770" s="1">
        <v>57</v>
      </c>
      <c r="D5770" s="1" t="s">
        <v>80</v>
      </c>
      <c r="E5770" s="1">
        <v>0</v>
      </c>
      <c r="F5770" s="1">
        <v>0</v>
      </c>
      <c r="G5770" s="1">
        <v>0</v>
      </c>
      <c r="H5770" s="1">
        <v>0</v>
      </c>
      <c r="I5770" s="1" t="s">
        <v>63</v>
      </c>
      <c r="J5770" s="1" t="s">
        <v>63</v>
      </c>
      <c r="K5770" s="1">
        <v>0</v>
      </c>
      <c r="L5770" s="1">
        <v>0</v>
      </c>
      <c r="M5770" s="1">
        <v>0</v>
      </c>
      <c r="N5770" s="1" t="s">
        <v>63</v>
      </c>
      <c r="O5770" s="1">
        <v>0</v>
      </c>
      <c r="P5770" s="1">
        <v>0</v>
      </c>
      <c r="Q5770" s="1">
        <v>0</v>
      </c>
      <c r="R5770" s="1">
        <v>0</v>
      </c>
      <c r="S5770" s="1">
        <v>0</v>
      </c>
      <c r="T5770" s="1">
        <v>0</v>
      </c>
      <c r="U5770" s="3" t="str">
        <f t="shared" si="90"/>
        <v>2017Plan</v>
      </c>
      <c r="V5770" s="2">
        <f>DATE(A5770,INDEX(Map!$H$1:$H$12,MATCH(B5770,Map!$G$1:$G$12,0),0),1)</f>
        <v>44440</v>
      </c>
      <c r="W5770" t="str">
        <f>IF(AND(V5770&gt;=Map!$K$2,V5770&lt;=Map!$L$2),"Base",IF(AND(V5770&gt;=Map!$K$3,V5770&lt;=Map!$L$3),"Fcst","N/A"))</f>
        <v>N/A</v>
      </c>
      <c r="X5770" t="str">
        <f>INDEX(Map!$B$2:$B$86,MATCH(D5770,Map!$A$2:$A$86,0),0)</f>
        <v>N/A</v>
      </c>
      <c r="Y5770" s="7" t="str">
        <f>IF(INDEX(Map!$C$2:$C$86,MATCH(D5770,Map!$A$2:$A$86,0),0)="","N/A",E5770*INDEX(Map!$C$2:$C$86,MATCH(D5770,Map!$A$2:$A$86,0),0))</f>
        <v>N/A</v>
      </c>
      <c r="Z5770" s="7" t="str">
        <f>IF(INDEX(Map!$D$2:$D$86,MATCH(D5770,Map!$A$2:$A$86,0),0)="","N/A",E5770*INDEX(Map!$D$2:$D$86,MATCH(D5770,Map!$A$2:$A$86,0),0))</f>
        <v>N/A</v>
      </c>
      <c r="AA5770" t="str">
        <f>INDEX(Map!$E$2:$E$86,MATCH(D5770,Map!$A$2:$A$86,0),0)</f>
        <v>Purchases</v>
      </c>
    </row>
    <row r="5771" spans="1:27" x14ac:dyDescent="0.25">
      <c r="A5771" s="1" t="s">
        <v>123</v>
      </c>
      <c r="B5771" s="1" t="s">
        <v>115</v>
      </c>
      <c r="C5771" s="1">
        <v>58</v>
      </c>
      <c r="D5771" s="1" t="s">
        <v>81</v>
      </c>
      <c r="E5771" s="1">
        <v>0</v>
      </c>
      <c r="F5771" s="1">
        <v>0</v>
      </c>
      <c r="G5771" s="1">
        <v>0</v>
      </c>
      <c r="H5771" s="1">
        <v>0</v>
      </c>
      <c r="I5771" s="1" t="s">
        <v>63</v>
      </c>
      <c r="J5771" s="1" t="s">
        <v>63</v>
      </c>
      <c r="K5771" s="1">
        <v>0</v>
      </c>
      <c r="L5771" s="1">
        <v>0</v>
      </c>
      <c r="M5771" s="1">
        <v>0</v>
      </c>
      <c r="N5771" s="1" t="s">
        <v>63</v>
      </c>
      <c r="O5771" s="1">
        <v>0</v>
      </c>
      <c r="P5771" s="1">
        <v>0</v>
      </c>
      <c r="Q5771" s="1">
        <v>0</v>
      </c>
      <c r="R5771" s="1">
        <v>0</v>
      </c>
      <c r="S5771" s="1">
        <v>0</v>
      </c>
      <c r="T5771" s="1">
        <v>0</v>
      </c>
      <c r="U5771" s="3" t="str">
        <f t="shared" si="90"/>
        <v>2017Plan</v>
      </c>
      <c r="V5771" s="2">
        <f>DATE(A5771,INDEX(Map!$H$1:$H$12,MATCH(B5771,Map!$G$1:$G$12,0),0),1)</f>
        <v>44440</v>
      </c>
      <c r="W5771" t="str">
        <f>IF(AND(V5771&gt;=Map!$K$2,V5771&lt;=Map!$L$2),"Base",IF(AND(V5771&gt;=Map!$K$3,V5771&lt;=Map!$L$3),"Fcst","N/A"))</f>
        <v>N/A</v>
      </c>
      <c r="X5771" t="str">
        <f>INDEX(Map!$B$2:$B$86,MATCH(D5771,Map!$A$2:$A$86,0),0)</f>
        <v>N/A</v>
      </c>
      <c r="Y5771" s="7" t="str">
        <f>IF(INDEX(Map!$C$2:$C$86,MATCH(D5771,Map!$A$2:$A$86,0),0)="","N/A",E5771*INDEX(Map!$C$2:$C$86,MATCH(D5771,Map!$A$2:$A$86,0),0))</f>
        <v>N/A</v>
      </c>
      <c r="Z5771" s="7" t="str">
        <f>IF(INDEX(Map!$D$2:$D$86,MATCH(D5771,Map!$A$2:$A$86,0),0)="","N/A",E5771*INDEX(Map!$D$2:$D$86,MATCH(D5771,Map!$A$2:$A$86,0),0))</f>
        <v>N/A</v>
      </c>
      <c r="AA5771" t="str">
        <f>INDEX(Map!$E$2:$E$86,MATCH(D5771,Map!$A$2:$A$86,0),0)</f>
        <v>Purchases</v>
      </c>
    </row>
    <row r="5772" spans="1:27" x14ac:dyDescent="0.25">
      <c r="A5772" s="1" t="s">
        <v>123</v>
      </c>
      <c r="B5772" s="1" t="s">
        <v>115</v>
      </c>
      <c r="C5772" s="1">
        <v>59</v>
      </c>
      <c r="D5772" s="1" t="s">
        <v>82</v>
      </c>
      <c r="E5772" s="1">
        <v>0</v>
      </c>
      <c r="F5772" s="1">
        <v>0</v>
      </c>
      <c r="G5772" s="1">
        <v>0</v>
      </c>
      <c r="H5772" s="1">
        <v>0</v>
      </c>
      <c r="I5772" s="1" t="s">
        <v>63</v>
      </c>
      <c r="J5772" s="1" t="s">
        <v>63</v>
      </c>
      <c r="K5772" s="1">
        <v>0</v>
      </c>
      <c r="L5772" s="1">
        <v>0</v>
      </c>
      <c r="M5772" s="1">
        <v>0</v>
      </c>
      <c r="N5772" s="1" t="s">
        <v>63</v>
      </c>
      <c r="O5772" s="1">
        <v>0</v>
      </c>
      <c r="P5772" s="1">
        <v>0</v>
      </c>
      <c r="Q5772" s="1">
        <v>0</v>
      </c>
      <c r="R5772" s="1">
        <v>0</v>
      </c>
      <c r="S5772" s="1">
        <v>0</v>
      </c>
      <c r="T5772" s="1">
        <v>0</v>
      </c>
      <c r="U5772" s="3" t="str">
        <f t="shared" si="90"/>
        <v>2017Plan</v>
      </c>
      <c r="V5772" s="2">
        <f>DATE(A5772,INDEX(Map!$H$1:$H$12,MATCH(B5772,Map!$G$1:$G$12,0),0),1)</f>
        <v>44440</v>
      </c>
      <c r="W5772" t="str">
        <f>IF(AND(V5772&gt;=Map!$K$2,V5772&lt;=Map!$L$2),"Base",IF(AND(V5772&gt;=Map!$K$3,V5772&lt;=Map!$L$3),"Fcst","N/A"))</f>
        <v>N/A</v>
      </c>
      <c r="X5772" t="str">
        <f>INDEX(Map!$B$2:$B$86,MATCH(D5772,Map!$A$2:$A$86,0),0)</f>
        <v>N/A</v>
      </c>
      <c r="Y5772" s="7" t="str">
        <f>IF(INDEX(Map!$C$2:$C$86,MATCH(D5772,Map!$A$2:$A$86,0),0)="","N/A",E5772*INDEX(Map!$C$2:$C$86,MATCH(D5772,Map!$A$2:$A$86,0),0))</f>
        <v>N/A</v>
      </c>
      <c r="Z5772" s="7" t="str">
        <f>IF(INDEX(Map!$D$2:$D$86,MATCH(D5772,Map!$A$2:$A$86,0),0)="","N/A",E5772*INDEX(Map!$D$2:$D$86,MATCH(D5772,Map!$A$2:$A$86,0),0))</f>
        <v>N/A</v>
      </c>
      <c r="AA5772" t="str">
        <f>INDEX(Map!$E$2:$E$86,MATCH(D5772,Map!$A$2:$A$86,0),0)</f>
        <v>Purchases</v>
      </c>
    </row>
    <row r="5773" spans="1:27" x14ac:dyDescent="0.25">
      <c r="A5773" s="1" t="s">
        <v>123</v>
      </c>
      <c r="B5773" s="1" t="s">
        <v>115</v>
      </c>
      <c r="C5773" s="1">
        <v>60</v>
      </c>
      <c r="D5773" s="1" t="s">
        <v>83</v>
      </c>
      <c r="E5773" s="1">
        <v>-20</v>
      </c>
      <c r="F5773" s="1">
        <v>0</v>
      </c>
      <c r="G5773" s="1">
        <v>14.2</v>
      </c>
      <c r="H5773" s="1">
        <v>29</v>
      </c>
      <c r="I5773" s="1" t="s">
        <v>63</v>
      </c>
      <c r="J5773" s="1" t="s">
        <v>63</v>
      </c>
      <c r="K5773" s="1">
        <v>299</v>
      </c>
      <c r="L5773" s="1">
        <v>39.1</v>
      </c>
      <c r="M5773" s="1">
        <v>-782</v>
      </c>
      <c r="N5773" s="1" t="s">
        <v>63</v>
      </c>
      <c r="O5773" s="1">
        <v>0</v>
      </c>
      <c r="P5773" s="1">
        <v>0</v>
      </c>
      <c r="Q5773" s="1">
        <v>214</v>
      </c>
      <c r="R5773" s="1">
        <v>28.39</v>
      </c>
      <c r="S5773" s="1">
        <v>28.39</v>
      </c>
      <c r="T5773" s="1">
        <v>-568</v>
      </c>
      <c r="U5773" s="3" t="str">
        <f t="shared" si="90"/>
        <v>2017Plan</v>
      </c>
      <c r="V5773" s="2">
        <f>DATE(A5773,INDEX(Map!$H$1:$H$12,MATCH(B5773,Map!$G$1:$G$12,0),0),1)</f>
        <v>44440</v>
      </c>
      <c r="W5773" t="str">
        <f>IF(AND(V5773&gt;=Map!$K$2,V5773&lt;=Map!$L$2),"Base",IF(AND(V5773&gt;=Map!$K$3,V5773&lt;=Map!$L$3),"Fcst","N/A"))</f>
        <v>N/A</v>
      </c>
      <c r="X5773" t="str">
        <f>INDEX(Map!$B$2:$B$86,MATCH(D5773,Map!$A$2:$A$86,0),0)</f>
        <v>N/A</v>
      </c>
      <c r="Y5773" s="7" t="str">
        <f>IF(INDEX(Map!$C$2:$C$86,MATCH(D5773,Map!$A$2:$A$86,0),0)="","N/A",E5773*INDEX(Map!$C$2:$C$86,MATCH(D5773,Map!$A$2:$A$86,0),0))</f>
        <v>N/A</v>
      </c>
      <c r="Z5773" s="7" t="str">
        <f>IF(INDEX(Map!$D$2:$D$86,MATCH(D5773,Map!$A$2:$A$86,0),0)="","N/A",E5773*INDEX(Map!$D$2:$D$86,MATCH(D5773,Map!$A$2:$A$86,0),0))</f>
        <v>N/A</v>
      </c>
      <c r="AA5773" t="str">
        <f>INDEX(Map!$E$2:$E$86,MATCH(D5773,Map!$A$2:$A$86,0),0)</f>
        <v>Sales</v>
      </c>
    </row>
    <row r="5774" spans="1:27" x14ac:dyDescent="0.25">
      <c r="A5774" s="1" t="s">
        <v>123</v>
      </c>
      <c r="B5774" s="1" t="s">
        <v>115</v>
      </c>
      <c r="C5774" s="1">
        <v>61</v>
      </c>
      <c r="D5774" s="1" t="s">
        <v>84</v>
      </c>
      <c r="E5774" s="1">
        <v>-2.7</v>
      </c>
      <c r="F5774" s="1">
        <v>0</v>
      </c>
      <c r="G5774" s="1">
        <v>11.3</v>
      </c>
      <c r="H5774" s="1">
        <v>30</v>
      </c>
      <c r="I5774" s="1" t="s">
        <v>63</v>
      </c>
      <c r="J5774" s="1" t="s">
        <v>63</v>
      </c>
      <c r="K5774" s="1">
        <v>239</v>
      </c>
      <c r="L5774" s="1">
        <v>28.1</v>
      </c>
      <c r="M5774" s="1">
        <v>-76</v>
      </c>
      <c r="N5774" s="1" t="s">
        <v>63</v>
      </c>
      <c r="O5774" s="1">
        <v>0</v>
      </c>
      <c r="P5774" s="1">
        <v>0</v>
      </c>
      <c r="Q5774" s="1">
        <v>23</v>
      </c>
      <c r="R5774" s="1">
        <v>19.760000000000002</v>
      </c>
      <c r="S5774" s="1">
        <v>19.760000000000002</v>
      </c>
      <c r="T5774" s="1">
        <v>-54</v>
      </c>
      <c r="U5774" s="3" t="str">
        <f t="shared" si="90"/>
        <v>2017Plan</v>
      </c>
      <c r="V5774" s="2">
        <f>DATE(A5774,INDEX(Map!$H$1:$H$12,MATCH(B5774,Map!$G$1:$G$12,0),0),1)</f>
        <v>44440</v>
      </c>
      <c r="W5774" t="str">
        <f>IF(AND(V5774&gt;=Map!$K$2,V5774&lt;=Map!$L$2),"Base",IF(AND(V5774&gt;=Map!$K$3,V5774&lt;=Map!$L$3),"Fcst","N/A"))</f>
        <v>N/A</v>
      </c>
      <c r="X5774" t="str">
        <f>INDEX(Map!$B$2:$B$86,MATCH(D5774,Map!$A$2:$A$86,0),0)</f>
        <v>N/A</v>
      </c>
      <c r="Y5774" s="7" t="str">
        <f>IF(INDEX(Map!$C$2:$C$86,MATCH(D5774,Map!$A$2:$A$86,0),0)="","N/A",E5774*INDEX(Map!$C$2:$C$86,MATCH(D5774,Map!$A$2:$A$86,0),0))</f>
        <v>N/A</v>
      </c>
      <c r="Z5774" s="7" t="str">
        <f>IF(INDEX(Map!$D$2:$D$86,MATCH(D5774,Map!$A$2:$A$86,0),0)="","N/A",E5774*INDEX(Map!$D$2:$D$86,MATCH(D5774,Map!$A$2:$A$86,0),0))</f>
        <v>N/A</v>
      </c>
      <c r="AA5774" t="str">
        <f>INDEX(Map!$E$2:$E$86,MATCH(D5774,Map!$A$2:$A$86,0),0)</f>
        <v>Sales</v>
      </c>
    </row>
    <row r="5775" spans="1:27" x14ac:dyDescent="0.25">
      <c r="A5775" s="1" t="s">
        <v>123</v>
      </c>
      <c r="B5775" s="1" t="s">
        <v>115</v>
      </c>
      <c r="C5775" s="1">
        <v>62</v>
      </c>
      <c r="D5775" s="1" t="s">
        <v>85</v>
      </c>
      <c r="E5775" s="1">
        <v>-7.5</v>
      </c>
      <c r="F5775" s="1">
        <v>0</v>
      </c>
      <c r="G5775" s="1">
        <v>33.700000000000003</v>
      </c>
      <c r="H5775" s="1">
        <v>4</v>
      </c>
      <c r="I5775" s="1" t="s">
        <v>63</v>
      </c>
      <c r="J5775" s="1" t="s">
        <v>63</v>
      </c>
      <c r="K5775" s="1">
        <v>64</v>
      </c>
      <c r="L5775" s="1">
        <v>39.4</v>
      </c>
      <c r="M5775" s="1">
        <v>-297</v>
      </c>
      <c r="N5775" s="1" t="s">
        <v>63</v>
      </c>
      <c r="O5775" s="1">
        <v>0</v>
      </c>
      <c r="P5775" s="1">
        <v>0</v>
      </c>
      <c r="Q5775" s="1">
        <v>71</v>
      </c>
      <c r="R5775" s="1">
        <v>29.94</v>
      </c>
      <c r="S5775" s="1">
        <v>29.94</v>
      </c>
      <c r="T5775" s="1">
        <v>-226</v>
      </c>
      <c r="U5775" s="3" t="str">
        <f t="shared" si="90"/>
        <v>2017Plan</v>
      </c>
      <c r="V5775" s="2">
        <f>DATE(A5775,INDEX(Map!$H$1:$H$12,MATCH(B5775,Map!$G$1:$G$12,0),0),1)</f>
        <v>44440</v>
      </c>
      <c r="W5775" t="str">
        <f>IF(AND(V5775&gt;=Map!$K$2,V5775&lt;=Map!$L$2),"Base",IF(AND(V5775&gt;=Map!$K$3,V5775&lt;=Map!$L$3),"Fcst","N/A"))</f>
        <v>N/A</v>
      </c>
      <c r="X5775" t="str">
        <f>INDEX(Map!$B$2:$B$86,MATCH(D5775,Map!$A$2:$A$86,0),0)</f>
        <v>N/A</v>
      </c>
      <c r="Y5775" s="7" t="str">
        <f>IF(INDEX(Map!$C$2:$C$86,MATCH(D5775,Map!$A$2:$A$86,0),0)="","N/A",E5775*INDEX(Map!$C$2:$C$86,MATCH(D5775,Map!$A$2:$A$86,0),0))</f>
        <v>N/A</v>
      </c>
      <c r="Z5775" s="7" t="str">
        <f>IF(INDEX(Map!$D$2:$D$86,MATCH(D5775,Map!$A$2:$A$86,0),0)="","N/A",E5775*INDEX(Map!$D$2:$D$86,MATCH(D5775,Map!$A$2:$A$86,0),0))</f>
        <v>N/A</v>
      </c>
      <c r="AA5775" t="str">
        <f>INDEX(Map!$E$2:$E$86,MATCH(D5775,Map!$A$2:$A$86,0),0)</f>
        <v>Sales</v>
      </c>
    </row>
    <row r="5776" spans="1:27" x14ac:dyDescent="0.25">
      <c r="A5776" s="1" t="s">
        <v>123</v>
      </c>
      <c r="B5776" s="1" t="s">
        <v>115</v>
      </c>
      <c r="C5776" s="1">
        <v>63</v>
      </c>
      <c r="D5776" s="1" t="s">
        <v>86</v>
      </c>
      <c r="E5776" s="1">
        <v>-5.8</v>
      </c>
      <c r="F5776" s="1">
        <v>0</v>
      </c>
      <c r="G5776" s="1">
        <v>26.1</v>
      </c>
      <c r="H5776" s="1">
        <v>4</v>
      </c>
      <c r="I5776" s="1" t="s">
        <v>63</v>
      </c>
      <c r="J5776" s="1" t="s">
        <v>63</v>
      </c>
      <c r="K5776" s="1">
        <v>64</v>
      </c>
      <c r="L5776" s="1">
        <v>37.1</v>
      </c>
      <c r="M5776" s="1">
        <v>-217</v>
      </c>
      <c r="N5776" s="1" t="s">
        <v>63</v>
      </c>
      <c r="O5776" s="1">
        <v>0</v>
      </c>
      <c r="P5776" s="1">
        <v>0</v>
      </c>
      <c r="Q5776" s="1">
        <v>54</v>
      </c>
      <c r="R5776" s="1">
        <v>27.9</v>
      </c>
      <c r="S5776" s="1">
        <v>27.9</v>
      </c>
      <c r="T5776" s="1">
        <v>-163</v>
      </c>
      <c r="U5776" s="3" t="str">
        <f t="shared" si="90"/>
        <v>2017Plan</v>
      </c>
      <c r="V5776" s="2">
        <f>DATE(A5776,INDEX(Map!$H$1:$H$12,MATCH(B5776,Map!$G$1:$G$12,0),0),1)</f>
        <v>44440</v>
      </c>
      <c r="W5776" t="str">
        <f>IF(AND(V5776&gt;=Map!$K$2,V5776&lt;=Map!$L$2),"Base",IF(AND(V5776&gt;=Map!$K$3,V5776&lt;=Map!$L$3),"Fcst","N/A"))</f>
        <v>N/A</v>
      </c>
      <c r="X5776" t="str">
        <f>INDEX(Map!$B$2:$B$86,MATCH(D5776,Map!$A$2:$A$86,0),0)</f>
        <v>N/A</v>
      </c>
      <c r="Y5776" s="7" t="str">
        <f>IF(INDEX(Map!$C$2:$C$86,MATCH(D5776,Map!$A$2:$A$86,0),0)="","N/A",E5776*INDEX(Map!$C$2:$C$86,MATCH(D5776,Map!$A$2:$A$86,0),0))</f>
        <v>N/A</v>
      </c>
      <c r="Z5776" s="7" t="str">
        <f>IF(INDEX(Map!$D$2:$D$86,MATCH(D5776,Map!$A$2:$A$86,0),0)="","N/A",E5776*INDEX(Map!$D$2:$D$86,MATCH(D5776,Map!$A$2:$A$86,0),0))</f>
        <v>N/A</v>
      </c>
      <c r="AA5776" t="str">
        <f>INDEX(Map!$E$2:$E$86,MATCH(D5776,Map!$A$2:$A$86,0),0)</f>
        <v>Sales</v>
      </c>
    </row>
    <row r="5777" spans="1:27" x14ac:dyDescent="0.25">
      <c r="A5777" s="1" t="s">
        <v>123</v>
      </c>
      <c r="B5777" s="1" t="s">
        <v>115</v>
      </c>
      <c r="C5777" s="1">
        <v>64</v>
      </c>
      <c r="D5777" s="1" t="s">
        <v>87</v>
      </c>
      <c r="E5777" s="1">
        <v>0</v>
      </c>
      <c r="F5777" s="1">
        <v>0</v>
      </c>
      <c r="G5777" s="1">
        <v>0</v>
      </c>
      <c r="H5777" s="1">
        <v>0</v>
      </c>
      <c r="I5777" s="1" t="s">
        <v>63</v>
      </c>
      <c r="J5777" s="1" t="s">
        <v>63</v>
      </c>
      <c r="K5777" s="1">
        <v>0</v>
      </c>
      <c r="L5777" s="1">
        <v>0</v>
      </c>
      <c r="M5777" s="1">
        <v>0</v>
      </c>
      <c r="N5777" s="1" t="s">
        <v>63</v>
      </c>
      <c r="O5777" s="1">
        <v>0</v>
      </c>
      <c r="P5777" s="1">
        <v>0</v>
      </c>
      <c r="Q5777" s="1">
        <v>0</v>
      </c>
      <c r="R5777" s="1">
        <v>0</v>
      </c>
      <c r="S5777" s="1">
        <v>0</v>
      </c>
      <c r="T5777" s="1">
        <v>0</v>
      </c>
      <c r="U5777" s="3" t="str">
        <f t="shared" si="90"/>
        <v>2017Plan</v>
      </c>
      <c r="V5777" s="2">
        <f>DATE(A5777,INDEX(Map!$H$1:$H$12,MATCH(B5777,Map!$G$1:$G$12,0),0),1)</f>
        <v>44440</v>
      </c>
      <c r="W5777" t="str">
        <f>IF(AND(V5777&gt;=Map!$K$2,V5777&lt;=Map!$L$2),"Base",IF(AND(V5777&gt;=Map!$K$3,V5777&lt;=Map!$L$3),"Fcst","N/A"))</f>
        <v>N/A</v>
      </c>
      <c r="X5777" t="str">
        <f>INDEX(Map!$B$2:$B$86,MATCH(D5777,Map!$A$2:$A$86,0),0)</f>
        <v>N/A</v>
      </c>
      <c r="Y5777" s="7" t="str">
        <f>IF(INDEX(Map!$C$2:$C$86,MATCH(D5777,Map!$A$2:$A$86,0),0)="","N/A",E5777*INDEX(Map!$C$2:$C$86,MATCH(D5777,Map!$A$2:$A$86,0),0))</f>
        <v>N/A</v>
      </c>
      <c r="Z5777" s="7" t="str">
        <f>IF(INDEX(Map!$D$2:$D$86,MATCH(D5777,Map!$A$2:$A$86,0),0)="","N/A",E5777*INDEX(Map!$D$2:$D$86,MATCH(D5777,Map!$A$2:$A$86,0),0))</f>
        <v>N/A</v>
      </c>
      <c r="AA5777" t="str">
        <f>INDEX(Map!$E$2:$E$86,MATCH(D5777,Map!$A$2:$A$86,0),0)</f>
        <v>Sales</v>
      </c>
    </row>
    <row r="5778" spans="1:27" x14ac:dyDescent="0.25">
      <c r="A5778" s="1" t="s">
        <v>123</v>
      </c>
      <c r="B5778" s="1" t="s">
        <v>115</v>
      </c>
      <c r="C5778" s="1">
        <v>65</v>
      </c>
      <c r="D5778" s="1" t="s">
        <v>88</v>
      </c>
      <c r="E5778" s="1">
        <v>0</v>
      </c>
      <c r="F5778" s="1">
        <v>0</v>
      </c>
      <c r="G5778" s="1">
        <v>0</v>
      </c>
      <c r="H5778" s="1">
        <v>0</v>
      </c>
      <c r="I5778" s="1" t="s">
        <v>63</v>
      </c>
      <c r="J5778" s="1" t="s">
        <v>63</v>
      </c>
      <c r="K5778" s="1">
        <v>0</v>
      </c>
      <c r="L5778" s="1">
        <v>0</v>
      </c>
      <c r="M5778" s="1">
        <v>0</v>
      </c>
      <c r="N5778" s="1" t="s">
        <v>63</v>
      </c>
      <c r="O5778" s="1">
        <v>0</v>
      </c>
      <c r="P5778" s="1">
        <v>0</v>
      </c>
      <c r="Q5778" s="1">
        <v>0</v>
      </c>
      <c r="R5778" s="1">
        <v>0</v>
      </c>
      <c r="S5778" s="1">
        <v>0</v>
      </c>
      <c r="T5778" s="1">
        <v>0</v>
      </c>
      <c r="U5778" s="3" t="str">
        <f t="shared" si="90"/>
        <v>2017Plan</v>
      </c>
      <c r="V5778" s="2">
        <f>DATE(A5778,INDEX(Map!$H$1:$H$12,MATCH(B5778,Map!$G$1:$G$12,0),0),1)</f>
        <v>44440</v>
      </c>
      <c r="W5778" t="str">
        <f>IF(AND(V5778&gt;=Map!$K$2,V5778&lt;=Map!$L$2),"Base",IF(AND(V5778&gt;=Map!$K$3,V5778&lt;=Map!$L$3),"Fcst","N/A"))</f>
        <v>N/A</v>
      </c>
      <c r="X5778" t="str">
        <f>INDEX(Map!$B$2:$B$86,MATCH(D5778,Map!$A$2:$A$86,0),0)</f>
        <v>N/A</v>
      </c>
      <c r="Y5778" s="7" t="str">
        <f>IF(INDEX(Map!$C$2:$C$86,MATCH(D5778,Map!$A$2:$A$86,0),0)="","N/A",E5778*INDEX(Map!$C$2:$C$86,MATCH(D5778,Map!$A$2:$A$86,0),0))</f>
        <v>N/A</v>
      </c>
      <c r="Z5778" s="7" t="str">
        <f>IF(INDEX(Map!$D$2:$D$86,MATCH(D5778,Map!$A$2:$A$86,0),0)="","N/A",E5778*INDEX(Map!$D$2:$D$86,MATCH(D5778,Map!$A$2:$A$86,0),0))</f>
        <v>N/A</v>
      </c>
      <c r="AA5778" t="str">
        <f>INDEX(Map!$E$2:$E$86,MATCH(D5778,Map!$A$2:$A$86,0),0)</f>
        <v>Sales</v>
      </c>
    </row>
    <row r="5779" spans="1:27" x14ac:dyDescent="0.25">
      <c r="A5779" s="1" t="s">
        <v>123</v>
      </c>
      <c r="B5779" s="1" t="s">
        <v>115</v>
      </c>
      <c r="C5779" s="1">
        <v>66</v>
      </c>
      <c r="D5779" s="1" t="s">
        <v>89</v>
      </c>
      <c r="E5779" s="1">
        <v>0</v>
      </c>
      <c r="F5779" s="1">
        <v>0</v>
      </c>
      <c r="G5779" s="1">
        <v>0</v>
      </c>
      <c r="H5779" s="1">
        <v>0</v>
      </c>
      <c r="I5779" s="1" t="s">
        <v>63</v>
      </c>
      <c r="J5779" s="1" t="s">
        <v>63</v>
      </c>
      <c r="K5779" s="1">
        <v>0</v>
      </c>
      <c r="L5779" s="1">
        <v>0</v>
      </c>
      <c r="M5779" s="1">
        <v>0</v>
      </c>
      <c r="N5779" s="1" t="s">
        <v>63</v>
      </c>
      <c r="O5779" s="1">
        <v>0</v>
      </c>
      <c r="P5779" s="1">
        <v>0</v>
      </c>
      <c r="Q5779" s="1">
        <v>0</v>
      </c>
      <c r="R5779" s="1">
        <v>0</v>
      </c>
      <c r="S5779" s="1">
        <v>0</v>
      </c>
      <c r="T5779" s="1">
        <v>0</v>
      </c>
      <c r="U5779" s="3" t="str">
        <f t="shared" si="90"/>
        <v>2017Plan</v>
      </c>
      <c r="V5779" s="2">
        <f>DATE(A5779,INDEX(Map!$H$1:$H$12,MATCH(B5779,Map!$G$1:$G$12,0),0),1)</f>
        <v>44440</v>
      </c>
      <c r="W5779" t="str">
        <f>IF(AND(V5779&gt;=Map!$K$2,V5779&lt;=Map!$L$2),"Base",IF(AND(V5779&gt;=Map!$K$3,V5779&lt;=Map!$L$3),"Fcst","N/A"))</f>
        <v>N/A</v>
      </c>
      <c r="X5779" t="str">
        <f>INDEX(Map!$B$2:$B$86,MATCH(D5779,Map!$A$2:$A$86,0),0)</f>
        <v>N/A</v>
      </c>
      <c r="Y5779" s="7" t="str">
        <f>IF(INDEX(Map!$C$2:$C$86,MATCH(D5779,Map!$A$2:$A$86,0),0)="","N/A",E5779*INDEX(Map!$C$2:$C$86,MATCH(D5779,Map!$A$2:$A$86,0),0))</f>
        <v>N/A</v>
      </c>
      <c r="Z5779" s="7" t="str">
        <f>IF(INDEX(Map!$D$2:$D$86,MATCH(D5779,Map!$A$2:$A$86,0),0)="","N/A",E5779*INDEX(Map!$D$2:$D$86,MATCH(D5779,Map!$A$2:$A$86,0),0))</f>
        <v>N/A</v>
      </c>
      <c r="AA5779" t="str">
        <f>INDEX(Map!$E$2:$E$86,MATCH(D5779,Map!$A$2:$A$86,0),0)</f>
        <v>Sales</v>
      </c>
    </row>
    <row r="5780" spans="1:27" x14ac:dyDescent="0.25">
      <c r="A5780" s="1" t="s">
        <v>123</v>
      </c>
      <c r="B5780" s="1" t="s">
        <v>115</v>
      </c>
      <c r="C5780" s="1">
        <v>67</v>
      </c>
      <c r="D5780" s="1" t="s">
        <v>90</v>
      </c>
      <c r="E5780" s="1">
        <v>0</v>
      </c>
      <c r="F5780" s="1">
        <v>0</v>
      </c>
      <c r="G5780" s="1">
        <v>0</v>
      </c>
      <c r="H5780" s="1">
        <v>0</v>
      </c>
      <c r="I5780" s="1" t="s">
        <v>63</v>
      </c>
      <c r="J5780" s="1" t="s">
        <v>63</v>
      </c>
      <c r="K5780" s="1">
        <v>0</v>
      </c>
      <c r="L5780" s="1">
        <v>0</v>
      </c>
      <c r="M5780" s="1">
        <v>0</v>
      </c>
      <c r="N5780" s="1" t="s">
        <v>63</v>
      </c>
      <c r="O5780" s="1">
        <v>0</v>
      </c>
      <c r="P5780" s="1">
        <v>0</v>
      </c>
      <c r="Q5780" s="1">
        <v>0</v>
      </c>
      <c r="R5780" s="1">
        <v>0</v>
      </c>
      <c r="S5780" s="1">
        <v>0</v>
      </c>
      <c r="T5780" s="1">
        <v>0</v>
      </c>
      <c r="U5780" s="3" t="str">
        <f t="shared" si="90"/>
        <v>2017Plan</v>
      </c>
      <c r="V5780" s="2">
        <f>DATE(A5780,INDEX(Map!$H$1:$H$12,MATCH(B5780,Map!$G$1:$G$12,0),0),1)</f>
        <v>44440</v>
      </c>
      <c r="W5780" t="str">
        <f>IF(AND(V5780&gt;=Map!$K$2,V5780&lt;=Map!$L$2),"Base",IF(AND(V5780&gt;=Map!$K$3,V5780&lt;=Map!$L$3),"Fcst","N/A"))</f>
        <v>N/A</v>
      </c>
      <c r="X5780" t="str">
        <f>INDEX(Map!$B$2:$B$86,MATCH(D5780,Map!$A$2:$A$86,0),0)</f>
        <v>N/A</v>
      </c>
      <c r="Y5780" s="7" t="str">
        <f>IF(INDEX(Map!$C$2:$C$86,MATCH(D5780,Map!$A$2:$A$86,0),0)="","N/A",E5780*INDEX(Map!$C$2:$C$86,MATCH(D5780,Map!$A$2:$A$86,0),0))</f>
        <v>N/A</v>
      </c>
      <c r="Z5780" s="7" t="str">
        <f>IF(INDEX(Map!$D$2:$D$86,MATCH(D5780,Map!$A$2:$A$86,0),0)="","N/A",E5780*INDEX(Map!$D$2:$D$86,MATCH(D5780,Map!$A$2:$A$86,0),0))</f>
        <v>N/A</v>
      </c>
      <c r="AA5780" t="str">
        <f>INDEX(Map!$E$2:$E$86,MATCH(D5780,Map!$A$2:$A$86,0),0)</f>
        <v>Sales</v>
      </c>
    </row>
    <row r="5781" spans="1:27" x14ac:dyDescent="0.25">
      <c r="A5781" s="1" t="s">
        <v>123</v>
      </c>
      <c r="B5781" s="1" t="s">
        <v>115</v>
      </c>
      <c r="C5781" s="1">
        <v>68</v>
      </c>
      <c r="D5781" s="1" t="s">
        <v>91</v>
      </c>
      <c r="E5781" s="1">
        <v>0</v>
      </c>
      <c r="F5781" s="1">
        <v>0</v>
      </c>
      <c r="G5781" s="1">
        <v>0</v>
      </c>
      <c r="H5781" s="1">
        <v>0</v>
      </c>
      <c r="I5781" s="1" t="s">
        <v>63</v>
      </c>
      <c r="J5781" s="1" t="s">
        <v>63</v>
      </c>
      <c r="K5781" s="1">
        <v>0</v>
      </c>
      <c r="L5781" s="1">
        <v>0</v>
      </c>
      <c r="M5781" s="1">
        <v>0</v>
      </c>
      <c r="N5781" s="1" t="s">
        <v>63</v>
      </c>
      <c r="O5781" s="1">
        <v>0</v>
      </c>
      <c r="P5781" s="1">
        <v>0</v>
      </c>
      <c r="Q5781" s="1">
        <v>0</v>
      </c>
      <c r="R5781" s="1">
        <v>0</v>
      </c>
      <c r="S5781" s="1">
        <v>0</v>
      </c>
      <c r="T5781" s="1">
        <v>0</v>
      </c>
      <c r="U5781" s="3" t="str">
        <f t="shared" si="90"/>
        <v>2017Plan</v>
      </c>
      <c r="V5781" s="2">
        <f>DATE(A5781,INDEX(Map!$H$1:$H$12,MATCH(B5781,Map!$G$1:$G$12,0),0),1)</f>
        <v>44440</v>
      </c>
      <c r="W5781" t="str">
        <f>IF(AND(V5781&gt;=Map!$K$2,V5781&lt;=Map!$L$2),"Base",IF(AND(V5781&gt;=Map!$K$3,V5781&lt;=Map!$L$3),"Fcst","N/A"))</f>
        <v>N/A</v>
      </c>
      <c r="X5781" t="str">
        <f>INDEX(Map!$B$2:$B$86,MATCH(D5781,Map!$A$2:$A$86,0),0)</f>
        <v>N/A</v>
      </c>
      <c r="Y5781" s="7" t="str">
        <f>IF(INDEX(Map!$C$2:$C$86,MATCH(D5781,Map!$A$2:$A$86,0),0)="","N/A",E5781*INDEX(Map!$C$2:$C$86,MATCH(D5781,Map!$A$2:$A$86,0),0))</f>
        <v>N/A</v>
      </c>
      <c r="Z5781" s="7" t="str">
        <f>IF(INDEX(Map!$D$2:$D$86,MATCH(D5781,Map!$A$2:$A$86,0),0)="","N/A",E5781*INDEX(Map!$D$2:$D$86,MATCH(D5781,Map!$A$2:$A$86,0),0))</f>
        <v>N/A</v>
      </c>
      <c r="AA5781" t="str">
        <f>INDEX(Map!$E$2:$E$86,MATCH(D5781,Map!$A$2:$A$86,0),0)</f>
        <v>CSR</v>
      </c>
    </row>
    <row r="5782" spans="1:27" x14ac:dyDescent="0.25">
      <c r="A5782" s="1" t="s">
        <v>123</v>
      </c>
      <c r="B5782" s="1" t="s">
        <v>115</v>
      </c>
      <c r="C5782" s="1">
        <v>69</v>
      </c>
      <c r="D5782" s="1" t="s">
        <v>92</v>
      </c>
      <c r="E5782" s="1">
        <v>0</v>
      </c>
      <c r="F5782" s="1">
        <v>0</v>
      </c>
      <c r="G5782" s="1">
        <v>0</v>
      </c>
      <c r="H5782" s="1">
        <v>0</v>
      </c>
      <c r="I5782" s="1" t="s">
        <v>63</v>
      </c>
      <c r="J5782" s="1" t="s">
        <v>63</v>
      </c>
      <c r="K5782" s="1">
        <v>0</v>
      </c>
      <c r="L5782" s="1">
        <v>0</v>
      </c>
      <c r="M5782" s="1">
        <v>0</v>
      </c>
      <c r="N5782" s="1" t="s">
        <v>63</v>
      </c>
      <c r="O5782" s="1">
        <v>0</v>
      </c>
      <c r="P5782" s="1">
        <v>0</v>
      </c>
      <c r="Q5782" s="1">
        <v>0</v>
      </c>
      <c r="R5782" s="1">
        <v>0</v>
      </c>
      <c r="S5782" s="1">
        <v>0</v>
      </c>
      <c r="T5782" s="1">
        <v>0</v>
      </c>
      <c r="U5782" s="3" t="str">
        <f t="shared" si="90"/>
        <v>2017Plan</v>
      </c>
      <c r="V5782" s="2">
        <f>DATE(A5782,INDEX(Map!$H$1:$H$12,MATCH(B5782,Map!$G$1:$G$12,0),0),1)</f>
        <v>44440</v>
      </c>
      <c r="W5782" t="str">
        <f>IF(AND(V5782&gt;=Map!$K$2,V5782&lt;=Map!$L$2),"Base",IF(AND(V5782&gt;=Map!$K$3,V5782&lt;=Map!$L$3),"Fcst","N/A"))</f>
        <v>N/A</v>
      </c>
      <c r="X5782" t="str">
        <f>INDEX(Map!$B$2:$B$86,MATCH(D5782,Map!$A$2:$A$86,0),0)</f>
        <v>N/A</v>
      </c>
      <c r="Y5782" s="7" t="str">
        <f>IF(INDEX(Map!$C$2:$C$86,MATCH(D5782,Map!$A$2:$A$86,0),0)="","N/A",E5782*INDEX(Map!$C$2:$C$86,MATCH(D5782,Map!$A$2:$A$86,0),0))</f>
        <v>N/A</v>
      </c>
      <c r="Z5782" s="7" t="str">
        <f>IF(INDEX(Map!$D$2:$D$86,MATCH(D5782,Map!$A$2:$A$86,0),0)="","N/A",E5782*INDEX(Map!$D$2:$D$86,MATCH(D5782,Map!$A$2:$A$86,0),0))</f>
        <v>N/A</v>
      </c>
      <c r="AA5782" t="str">
        <f>INDEX(Map!$E$2:$E$86,MATCH(D5782,Map!$A$2:$A$86,0),0)</f>
        <v>CSR</v>
      </c>
    </row>
    <row r="5783" spans="1:27" x14ac:dyDescent="0.25">
      <c r="A5783" s="1" t="s">
        <v>123</v>
      </c>
      <c r="B5783" s="1" t="s">
        <v>115</v>
      </c>
      <c r="C5783" s="1">
        <v>70</v>
      </c>
      <c r="D5783" s="1" t="s">
        <v>93</v>
      </c>
      <c r="E5783" s="1">
        <v>0</v>
      </c>
      <c r="F5783" s="1">
        <v>0</v>
      </c>
      <c r="G5783" s="1">
        <v>0</v>
      </c>
      <c r="H5783" s="1">
        <v>0</v>
      </c>
      <c r="I5783" s="1" t="s">
        <v>63</v>
      </c>
      <c r="J5783" s="1" t="s">
        <v>63</v>
      </c>
      <c r="K5783" s="1">
        <v>0</v>
      </c>
      <c r="L5783" s="1">
        <v>0</v>
      </c>
      <c r="M5783" s="1">
        <v>0</v>
      </c>
      <c r="N5783" s="1" t="s">
        <v>63</v>
      </c>
      <c r="O5783" s="1">
        <v>0</v>
      </c>
      <c r="P5783" s="1">
        <v>0</v>
      </c>
      <c r="Q5783" s="1">
        <v>0</v>
      </c>
      <c r="R5783" s="1">
        <v>0</v>
      </c>
      <c r="S5783" s="1">
        <v>0</v>
      </c>
      <c r="T5783" s="1">
        <v>0</v>
      </c>
      <c r="U5783" s="3" t="str">
        <f t="shared" si="90"/>
        <v>2017Plan</v>
      </c>
      <c r="V5783" s="2">
        <f>DATE(A5783,INDEX(Map!$H$1:$H$12,MATCH(B5783,Map!$G$1:$G$12,0),0),1)</f>
        <v>44440</v>
      </c>
      <c r="W5783" t="str">
        <f>IF(AND(V5783&gt;=Map!$K$2,V5783&lt;=Map!$L$2),"Base",IF(AND(V5783&gt;=Map!$K$3,V5783&lt;=Map!$L$3),"Fcst","N/A"))</f>
        <v>N/A</v>
      </c>
      <c r="X5783" t="str">
        <f>INDEX(Map!$B$2:$B$86,MATCH(D5783,Map!$A$2:$A$86,0),0)</f>
        <v>N/A</v>
      </c>
      <c r="Y5783" s="7" t="str">
        <f>IF(INDEX(Map!$C$2:$C$86,MATCH(D5783,Map!$A$2:$A$86,0),0)="","N/A",E5783*INDEX(Map!$C$2:$C$86,MATCH(D5783,Map!$A$2:$A$86,0),0))</f>
        <v>N/A</v>
      </c>
      <c r="Z5783" s="7" t="str">
        <f>IF(INDEX(Map!$D$2:$D$86,MATCH(D5783,Map!$A$2:$A$86,0),0)="","N/A",E5783*INDEX(Map!$D$2:$D$86,MATCH(D5783,Map!$A$2:$A$86,0),0))</f>
        <v>N/A</v>
      </c>
      <c r="AA5783" t="str">
        <f>INDEX(Map!$E$2:$E$86,MATCH(D5783,Map!$A$2:$A$86,0),0)</f>
        <v>CSR</v>
      </c>
    </row>
    <row r="5784" spans="1:27" x14ac:dyDescent="0.25">
      <c r="A5784" s="1" t="s">
        <v>123</v>
      </c>
      <c r="B5784" s="1" t="s">
        <v>115</v>
      </c>
      <c r="C5784" s="1">
        <v>71</v>
      </c>
      <c r="D5784" s="1" t="s">
        <v>94</v>
      </c>
      <c r="E5784" s="1">
        <v>0</v>
      </c>
      <c r="F5784" s="1">
        <v>0</v>
      </c>
      <c r="G5784" s="1">
        <v>0</v>
      </c>
      <c r="H5784" s="1">
        <v>0</v>
      </c>
      <c r="I5784" s="1" t="s">
        <v>63</v>
      </c>
      <c r="J5784" s="1" t="s">
        <v>63</v>
      </c>
      <c r="K5784" s="1">
        <v>0</v>
      </c>
      <c r="L5784" s="1">
        <v>0</v>
      </c>
      <c r="M5784" s="1">
        <v>0</v>
      </c>
      <c r="N5784" s="1" t="s">
        <v>63</v>
      </c>
      <c r="O5784" s="1">
        <v>0</v>
      </c>
      <c r="P5784" s="1">
        <v>0</v>
      </c>
      <c r="Q5784" s="1">
        <v>0</v>
      </c>
      <c r="R5784" s="1">
        <v>0</v>
      </c>
      <c r="S5784" s="1">
        <v>0</v>
      </c>
      <c r="T5784" s="1">
        <v>0</v>
      </c>
      <c r="U5784" s="3" t="str">
        <f t="shared" si="90"/>
        <v>2017Plan</v>
      </c>
      <c r="V5784" s="2">
        <f>DATE(A5784,INDEX(Map!$H$1:$H$12,MATCH(B5784,Map!$G$1:$G$12,0),0),1)</f>
        <v>44440</v>
      </c>
      <c r="W5784" t="str">
        <f>IF(AND(V5784&gt;=Map!$K$2,V5784&lt;=Map!$L$2),"Base",IF(AND(V5784&gt;=Map!$K$3,V5784&lt;=Map!$L$3),"Fcst","N/A"))</f>
        <v>N/A</v>
      </c>
      <c r="X5784" t="str">
        <f>INDEX(Map!$B$2:$B$86,MATCH(D5784,Map!$A$2:$A$86,0),0)</f>
        <v>N/A</v>
      </c>
      <c r="Y5784" s="7" t="str">
        <f>IF(INDEX(Map!$C$2:$C$86,MATCH(D5784,Map!$A$2:$A$86,0),0)="","N/A",E5784*INDEX(Map!$C$2:$C$86,MATCH(D5784,Map!$A$2:$A$86,0),0))</f>
        <v>N/A</v>
      </c>
      <c r="Z5784" s="7" t="str">
        <f>IF(INDEX(Map!$D$2:$D$86,MATCH(D5784,Map!$A$2:$A$86,0),0)="","N/A",E5784*INDEX(Map!$D$2:$D$86,MATCH(D5784,Map!$A$2:$A$86,0),0))</f>
        <v>N/A</v>
      </c>
      <c r="AA5784" t="str">
        <f>INDEX(Map!$E$2:$E$86,MATCH(D5784,Map!$A$2:$A$86,0),0)</f>
        <v>CSR</v>
      </c>
    </row>
    <row r="5785" spans="1:27" x14ac:dyDescent="0.25">
      <c r="A5785" s="1" t="s">
        <v>123</v>
      </c>
      <c r="B5785" s="1" t="s">
        <v>115</v>
      </c>
      <c r="C5785" s="1">
        <v>72</v>
      </c>
      <c r="D5785" s="1" t="s">
        <v>95</v>
      </c>
      <c r="E5785" s="1">
        <v>0</v>
      </c>
      <c r="F5785" s="1">
        <v>0</v>
      </c>
      <c r="G5785" s="1">
        <v>0</v>
      </c>
      <c r="H5785" s="1">
        <v>0</v>
      </c>
      <c r="I5785" s="1" t="s">
        <v>63</v>
      </c>
      <c r="J5785" s="1" t="s">
        <v>63</v>
      </c>
      <c r="K5785" s="1">
        <v>0</v>
      </c>
      <c r="L5785" s="1">
        <v>0</v>
      </c>
      <c r="M5785" s="1">
        <v>0</v>
      </c>
      <c r="N5785" s="1" t="s">
        <v>63</v>
      </c>
      <c r="O5785" s="1">
        <v>0</v>
      </c>
      <c r="P5785" s="1">
        <v>0</v>
      </c>
      <c r="Q5785" s="1">
        <v>0</v>
      </c>
      <c r="R5785" s="1">
        <v>0</v>
      </c>
      <c r="S5785" s="1">
        <v>0</v>
      </c>
      <c r="T5785" s="1">
        <v>0</v>
      </c>
      <c r="U5785" s="3" t="str">
        <f t="shared" si="90"/>
        <v>2017Plan</v>
      </c>
      <c r="V5785" s="2">
        <f>DATE(A5785,INDEX(Map!$H$1:$H$12,MATCH(B5785,Map!$G$1:$G$12,0),0),1)</f>
        <v>44440</v>
      </c>
      <c r="W5785" t="str">
        <f>IF(AND(V5785&gt;=Map!$K$2,V5785&lt;=Map!$L$2),"Base",IF(AND(V5785&gt;=Map!$K$3,V5785&lt;=Map!$L$3),"Fcst","N/A"))</f>
        <v>N/A</v>
      </c>
      <c r="X5785" t="str">
        <f>INDEX(Map!$B$2:$B$86,MATCH(D5785,Map!$A$2:$A$86,0),0)</f>
        <v>N/A</v>
      </c>
      <c r="Y5785" s="7" t="str">
        <f>IF(INDEX(Map!$C$2:$C$86,MATCH(D5785,Map!$A$2:$A$86,0),0)="","N/A",E5785*INDEX(Map!$C$2:$C$86,MATCH(D5785,Map!$A$2:$A$86,0),0))</f>
        <v>N/A</v>
      </c>
      <c r="Z5785" s="7" t="str">
        <f>IF(INDEX(Map!$D$2:$D$86,MATCH(D5785,Map!$A$2:$A$86,0),0)="","N/A",E5785*INDEX(Map!$D$2:$D$86,MATCH(D5785,Map!$A$2:$A$86,0),0))</f>
        <v>N/A</v>
      </c>
      <c r="AA5785" t="str">
        <f>INDEX(Map!$E$2:$E$86,MATCH(D5785,Map!$A$2:$A$86,0),0)</f>
        <v>CSR</v>
      </c>
    </row>
    <row r="5786" spans="1:27" x14ac:dyDescent="0.25">
      <c r="A5786" s="1" t="s">
        <v>123</v>
      </c>
      <c r="B5786" s="1" t="s">
        <v>115</v>
      </c>
      <c r="C5786" s="1">
        <v>73</v>
      </c>
      <c r="D5786" s="1" t="s">
        <v>96</v>
      </c>
      <c r="E5786" s="1">
        <v>0</v>
      </c>
      <c r="F5786" s="1">
        <v>0</v>
      </c>
      <c r="G5786" s="1">
        <v>0</v>
      </c>
      <c r="H5786" s="1">
        <v>0</v>
      </c>
      <c r="I5786" s="1" t="s">
        <v>63</v>
      </c>
      <c r="J5786" s="1" t="s">
        <v>63</v>
      </c>
      <c r="K5786" s="1">
        <v>0</v>
      </c>
      <c r="L5786" s="1">
        <v>0</v>
      </c>
      <c r="M5786" s="1">
        <v>0</v>
      </c>
      <c r="N5786" s="1" t="s">
        <v>63</v>
      </c>
      <c r="O5786" s="1">
        <v>0</v>
      </c>
      <c r="P5786" s="1">
        <v>0</v>
      </c>
      <c r="Q5786" s="1">
        <v>0</v>
      </c>
      <c r="R5786" s="1">
        <v>0</v>
      </c>
      <c r="S5786" s="1">
        <v>0</v>
      </c>
      <c r="T5786" s="1">
        <v>0</v>
      </c>
      <c r="U5786" s="3" t="str">
        <f t="shared" si="90"/>
        <v>2017Plan</v>
      </c>
      <c r="V5786" s="2">
        <f>DATE(A5786,INDEX(Map!$H$1:$H$12,MATCH(B5786,Map!$G$1:$G$12,0),0),1)</f>
        <v>44440</v>
      </c>
      <c r="W5786" t="str">
        <f>IF(AND(V5786&gt;=Map!$K$2,V5786&lt;=Map!$L$2),"Base",IF(AND(V5786&gt;=Map!$K$3,V5786&lt;=Map!$L$3),"Fcst","N/A"))</f>
        <v>N/A</v>
      </c>
      <c r="X5786" t="str">
        <f>INDEX(Map!$B$2:$B$86,MATCH(D5786,Map!$A$2:$A$86,0),0)</f>
        <v>N/A</v>
      </c>
      <c r="Y5786" s="7" t="str">
        <f>IF(INDEX(Map!$C$2:$C$86,MATCH(D5786,Map!$A$2:$A$86,0),0)="","N/A",E5786*INDEX(Map!$C$2:$C$86,MATCH(D5786,Map!$A$2:$A$86,0),0))</f>
        <v>N/A</v>
      </c>
      <c r="Z5786" s="7" t="str">
        <f>IF(INDEX(Map!$D$2:$D$86,MATCH(D5786,Map!$A$2:$A$86,0),0)="","N/A",E5786*INDEX(Map!$D$2:$D$86,MATCH(D5786,Map!$A$2:$A$86,0),0))</f>
        <v>N/A</v>
      </c>
      <c r="AA5786" t="str">
        <f>INDEX(Map!$E$2:$E$86,MATCH(D5786,Map!$A$2:$A$86,0),0)</f>
        <v>CSR</v>
      </c>
    </row>
    <row r="5787" spans="1:27" x14ac:dyDescent="0.25">
      <c r="A5787" s="1" t="s">
        <v>123</v>
      </c>
      <c r="B5787" s="1" t="s">
        <v>115</v>
      </c>
      <c r="C5787" s="1">
        <v>74</v>
      </c>
      <c r="D5787" s="1" t="s">
        <v>97</v>
      </c>
      <c r="E5787" s="1">
        <v>0</v>
      </c>
      <c r="F5787" s="1">
        <v>0</v>
      </c>
      <c r="G5787" s="1">
        <v>0</v>
      </c>
      <c r="H5787" s="1">
        <v>0</v>
      </c>
      <c r="I5787" s="1" t="s">
        <v>63</v>
      </c>
      <c r="J5787" s="1" t="s">
        <v>63</v>
      </c>
      <c r="K5787" s="1">
        <v>0</v>
      </c>
      <c r="L5787" s="1">
        <v>0</v>
      </c>
      <c r="M5787" s="1">
        <v>0</v>
      </c>
      <c r="N5787" s="1" t="s">
        <v>63</v>
      </c>
      <c r="O5787" s="1">
        <v>0</v>
      </c>
      <c r="P5787" s="1">
        <v>0</v>
      </c>
      <c r="Q5787" s="1">
        <v>0</v>
      </c>
      <c r="R5787" s="1">
        <v>0</v>
      </c>
      <c r="S5787" s="1">
        <v>0</v>
      </c>
      <c r="T5787" s="1">
        <v>0</v>
      </c>
      <c r="U5787" s="3" t="str">
        <f t="shared" si="90"/>
        <v>2017Plan</v>
      </c>
      <c r="V5787" s="2">
        <f>DATE(A5787,INDEX(Map!$H$1:$H$12,MATCH(B5787,Map!$G$1:$G$12,0),0),1)</f>
        <v>44440</v>
      </c>
      <c r="W5787" t="str">
        <f>IF(AND(V5787&gt;=Map!$K$2,V5787&lt;=Map!$L$2),"Base",IF(AND(V5787&gt;=Map!$K$3,V5787&lt;=Map!$L$3),"Fcst","N/A"))</f>
        <v>N/A</v>
      </c>
      <c r="X5787" t="str">
        <f>INDEX(Map!$B$2:$B$86,MATCH(D5787,Map!$A$2:$A$86,0),0)</f>
        <v>N/A</v>
      </c>
      <c r="Y5787" s="7" t="str">
        <f>IF(INDEX(Map!$C$2:$C$86,MATCH(D5787,Map!$A$2:$A$86,0),0)="","N/A",E5787*INDEX(Map!$C$2:$C$86,MATCH(D5787,Map!$A$2:$A$86,0),0))</f>
        <v>N/A</v>
      </c>
      <c r="Z5787" s="7" t="str">
        <f>IF(INDEX(Map!$D$2:$D$86,MATCH(D5787,Map!$A$2:$A$86,0),0)="","N/A",E5787*INDEX(Map!$D$2:$D$86,MATCH(D5787,Map!$A$2:$A$86,0),0))</f>
        <v>N/A</v>
      </c>
      <c r="AA5787" t="str">
        <f>INDEX(Map!$E$2:$E$86,MATCH(D5787,Map!$A$2:$A$86,0),0)</f>
        <v>CSR</v>
      </c>
    </row>
    <row r="5788" spans="1:27" x14ac:dyDescent="0.25">
      <c r="A5788" s="1" t="s">
        <v>123</v>
      </c>
      <c r="B5788" s="1" t="s">
        <v>115</v>
      </c>
      <c r="C5788" s="1">
        <v>75</v>
      </c>
      <c r="D5788" s="1" t="s">
        <v>98</v>
      </c>
      <c r="E5788" s="1">
        <v>0</v>
      </c>
      <c r="F5788" s="1">
        <v>0</v>
      </c>
      <c r="G5788" s="1">
        <v>0</v>
      </c>
      <c r="H5788" s="1">
        <v>0</v>
      </c>
      <c r="I5788" s="1" t="s">
        <v>63</v>
      </c>
      <c r="J5788" s="1" t="s">
        <v>63</v>
      </c>
      <c r="K5788" s="1">
        <v>0</v>
      </c>
      <c r="L5788" s="1">
        <v>0</v>
      </c>
      <c r="M5788" s="1">
        <v>0</v>
      </c>
      <c r="N5788" s="1" t="s">
        <v>63</v>
      </c>
      <c r="O5788" s="1">
        <v>0</v>
      </c>
      <c r="P5788" s="1">
        <v>0</v>
      </c>
      <c r="Q5788" s="1">
        <v>0</v>
      </c>
      <c r="R5788" s="1">
        <v>0</v>
      </c>
      <c r="S5788" s="1">
        <v>0</v>
      </c>
      <c r="T5788" s="1">
        <v>0</v>
      </c>
      <c r="U5788" s="3" t="str">
        <f t="shared" si="90"/>
        <v>2017Plan</v>
      </c>
      <c r="V5788" s="2">
        <f>DATE(A5788,INDEX(Map!$H$1:$H$12,MATCH(B5788,Map!$G$1:$G$12,0),0),1)</f>
        <v>44440</v>
      </c>
      <c r="W5788" t="str">
        <f>IF(AND(V5788&gt;=Map!$K$2,V5788&lt;=Map!$L$2),"Base",IF(AND(V5788&gt;=Map!$K$3,V5788&lt;=Map!$L$3),"Fcst","N/A"))</f>
        <v>N/A</v>
      </c>
      <c r="X5788" t="str">
        <f>INDEX(Map!$B$2:$B$86,MATCH(D5788,Map!$A$2:$A$86,0),0)</f>
        <v>N/A</v>
      </c>
      <c r="Y5788" s="7" t="str">
        <f>IF(INDEX(Map!$C$2:$C$86,MATCH(D5788,Map!$A$2:$A$86,0),0)="","N/A",E5788*INDEX(Map!$C$2:$C$86,MATCH(D5788,Map!$A$2:$A$86,0),0))</f>
        <v>N/A</v>
      </c>
      <c r="Z5788" s="7" t="str">
        <f>IF(INDEX(Map!$D$2:$D$86,MATCH(D5788,Map!$A$2:$A$86,0),0)="","N/A",E5788*INDEX(Map!$D$2:$D$86,MATCH(D5788,Map!$A$2:$A$86,0),0))</f>
        <v>N/A</v>
      </c>
      <c r="AA5788" t="str">
        <f>INDEX(Map!$E$2:$E$86,MATCH(D5788,Map!$A$2:$A$86,0),0)</f>
        <v>CSR</v>
      </c>
    </row>
    <row r="5789" spans="1:27" x14ac:dyDescent="0.25">
      <c r="A5789" s="1" t="s">
        <v>123</v>
      </c>
      <c r="B5789" s="1" t="s">
        <v>115</v>
      </c>
      <c r="C5789" s="1">
        <v>76</v>
      </c>
      <c r="D5789" s="1" t="s">
        <v>99</v>
      </c>
      <c r="E5789" s="1">
        <v>0</v>
      </c>
      <c r="F5789" s="1">
        <v>0</v>
      </c>
      <c r="G5789" s="1">
        <v>0</v>
      </c>
      <c r="H5789" s="1">
        <v>0</v>
      </c>
      <c r="I5789" s="1" t="s">
        <v>63</v>
      </c>
      <c r="J5789" s="1" t="s">
        <v>63</v>
      </c>
      <c r="K5789" s="1">
        <v>0</v>
      </c>
      <c r="L5789" s="1">
        <v>0</v>
      </c>
      <c r="M5789" s="1">
        <v>0</v>
      </c>
      <c r="N5789" s="1" t="s">
        <v>63</v>
      </c>
      <c r="O5789" s="1">
        <v>0</v>
      </c>
      <c r="P5789" s="1">
        <v>0</v>
      </c>
      <c r="Q5789" s="1">
        <v>0</v>
      </c>
      <c r="R5789" s="1">
        <v>0</v>
      </c>
      <c r="S5789" s="1">
        <v>0</v>
      </c>
      <c r="T5789" s="1">
        <v>0</v>
      </c>
      <c r="U5789" s="3" t="str">
        <f t="shared" si="90"/>
        <v>2017Plan</v>
      </c>
      <c r="V5789" s="2">
        <f>DATE(A5789,INDEX(Map!$H$1:$H$12,MATCH(B5789,Map!$G$1:$G$12,0),0),1)</f>
        <v>44440</v>
      </c>
      <c r="W5789" t="str">
        <f>IF(AND(V5789&gt;=Map!$K$2,V5789&lt;=Map!$L$2),"Base",IF(AND(V5789&gt;=Map!$K$3,V5789&lt;=Map!$L$3),"Fcst","N/A"))</f>
        <v>N/A</v>
      </c>
      <c r="X5789" t="str">
        <f>INDEX(Map!$B$2:$B$86,MATCH(D5789,Map!$A$2:$A$86,0),0)</f>
        <v>N/A</v>
      </c>
      <c r="Y5789" s="7" t="str">
        <f>IF(INDEX(Map!$C$2:$C$86,MATCH(D5789,Map!$A$2:$A$86,0),0)="","N/A",E5789*INDEX(Map!$C$2:$C$86,MATCH(D5789,Map!$A$2:$A$86,0),0))</f>
        <v>N/A</v>
      </c>
      <c r="Z5789" s="7" t="str">
        <f>IF(INDEX(Map!$D$2:$D$86,MATCH(D5789,Map!$A$2:$A$86,0),0)="","N/A",E5789*INDEX(Map!$D$2:$D$86,MATCH(D5789,Map!$A$2:$A$86,0),0))</f>
        <v>N/A</v>
      </c>
      <c r="AA5789" t="str">
        <f>INDEX(Map!$E$2:$E$86,MATCH(D5789,Map!$A$2:$A$86,0),0)</f>
        <v>CSR</v>
      </c>
    </row>
    <row r="5790" spans="1:27" x14ac:dyDescent="0.25">
      <c r="A5790" s="1" t="s">
        <v>123</v>
      </c>
      <c r="B5790" s="1" t="s">
        <v>115</v>
      </c>
      <c r="C5790" s="1">
        <v>77</v>
      </c>
      <c r="D5790" s="1" t="s">
        <v>100</v>
      </c>
      <c r="E5790" s="1">
        <v>0</v>
      </c>
      <c r="F5790" s="1">
        <v>0</v>
      </c>
      <c r="G5790" s="1">
        <v>0</v>
      </c>
      <c r="H5790" s="1">
        <v>0</v>
      </c>
      <c r="I5790" s="1" t="s">
        <v>63</v>
      </c>
      <c r="J5790" s="1" t="s">
        <v>63</v>
      </c>
      <c r="K5790" s="1">
        <v>0</v>
      </c>
      <c r="L5790" s="1">
        <v>0</v>
      </c>
      <c r="M5790" s="1">
        <v>0</v>
      </c>
      <c r="N5790" s="1" t="s">
        <v>63</v>
      </c>
      <c r="O5790" s="1">
        <v>0</v>
      </c>
      <c r="P5790" s="1">
        <v>0</v>
      </c>
      <c r="Q5790" s="1">
        <v>0</v>
      </c>
      <c r="R5790" s="1">
        <v>0</v>
      </c>
      <c r="S5790" s="1">
        <v>0</v>
      </c>
      <c r="T5790" s="1">
        <v>0</v>
      </c>
      <c r="U5790" s="3" t="str">
        <f t="shared" si="90"/>
        <v>2017Plan</v>
      </c>
      <c r="V5790" s="2">
        <f>DATE(A5790,INDEX(Map!$H$1:$H$12,MATCH(B5790,Map!$G$1:$G$12,0),0),1)</f>
        <v>44440</v>
      </c>
      <c r="W5790" t="str">
        <f>IF(AND(V5790&gt;=Map!$K$2,V5790&lt;=Map!$L$2),"Base",IF(AND(V5790&gt;=Map!$K$3,V5790&lt;=Map!$L$3),"Fcst","N/A"))</f>
        <v>N/A</v>
      </c>
      <c r="X5790" t="str">
        <f>INDEX(Map!$B$2:$B$86,MATCH(D5790,Map!$A$2:$A$86,0),0)</f>
        <v>N/A</v>
      </c>
      <c r="Y5790" s="7" t="str">
        <f>IF(INDEX(Map!$C$2:$C$86,MATCH(D5790,Map!$A$2:$A$86,0),0)="","N/A",E5790*INDEX(Map!$C$2:$C$86,MATCH(D5790,Map!$A$2:$A$86,0),0))</f>
        <v>N/A</v>
      </c>
      <c r="Z5790" s="7" t="str">
        <f>IF(INDEX(Map!$D$2:$D$86,MATCH(D5790,Map!$A$2:$A$86,0),0)="","N/A",E5790*INDEX(Map!$D$2:$D$86,MATCH(D5790,Map!$A$2:$A$86,0),0))</f>
        <v>N/A</v>
      </c>
      <c r="AA5790" t="str">
        <f>INDEX(Map!$E$2:$E$86,MATCH(D5790,Map!$A$2:$A$86,0),0)</f>
        <v>CSR</v>
      </c>
    </row>
    <row r="5791" spans="1:27" x14ac:dyDescent="0.25">
      <c r="A5791" s="1" t="s">
        <v>123</v>
      </c>
      <c r="B5791" s="1" t="s">
        <v>115</v>
      </c>
      <c r="C5791" s="1">
        <v>78</v>
      </c>
      <c r="D5791" s="1" t="s">
        <v>101</v>
      </c>
      <c r="E5791" s="1">
        <v>0</v>
      </c>
      <c r="F5791" s="1">
        <v>0</v>
      </c>
      <c r="G5791" s="1">
        <v>0</v>
      </c>
      <c r="H5791" s="1">
        <v>0</v>
      </c>
      <c r="I5791" s="1" t="s">
        <v>63</v>
      </c>
      <c r="J5791" s="1" t="s">
        <v>63</v>
      </c>
      <c r="K5791" s="1">
        <v>0</v>
      </c>
      <c r="L5791" s="1">
        <v>0</v>
      </c>
      <c r="M5791" s="1">
        <v>0</v>
      </c>
      <c r="N5791" s="1" t="s">
        <v>63</v>
      </c>
      <c r="O5791" s="1">
        <v>0</v>
      </c>
      <c r="P5791" s="1">
        <v>0</v>
      </c>
      <c r="Q5791" s="1">
        <v>0</v>
      </c>
      <c r="R5791" s="1">
        <v>0</v>
      </c>
      <c r="S5791" s="1">
        <v>0</v>
      </c>
      <c r="T5791" s="1">
        <v>0</v>
      </c>
      <c r="U5791" s="3" t="str">
        <f t="shared" si="90"/>
        <v>2017Plan</v>
      </c>
      <c r="V5791" s="2">
        <f>DATE(A5791,INDEX(Map!$H$1:$H$12,MATCH(B5791,Map!$G$1:$G$12,0),0),1)</f>
        <v>44440</v>
      </c>
      <c r="W5791" t="str">
        <f>IF(AND(V5791&gt;=Map!$K$2,V5791&lt;=Map!$L$2),"Base",IF(AND(V5791&gt;=Map!$K$3,V5791&lt;=Map!$L$3),"Fcst","N/A"))</f>
        <v>N/A</v>
      </c>
      <c r="X5791" t="str">
        <f>INDEX(Map!$B$2:$B$86,MATCH(D5791,Map!$A$2:$A$86,0),0)</f>
        <v>N/A</v>
      </c>
      <c r="Y5791" s="7" t="str">
        <f>IF(INDEX(Map!$C$2:$C$86,MATCH(D5791,Map!$A$2:$A$86,0),0)="","N/A",E5791*INDEX(Map!$C$2:$C$86,MATCH(D5791,Map!$A$2:$A$86,0),0))</f>
        <v>N/A</v>
      </c>
      <c r="Z5791" s="7" t="str">
        <f>IF(INDEX(Map!$D$2:$D$86,MATCH(D5791,Map!$A$2:$A$86,0),0)="","N/A",E5791*INDEX(Map!$D$2:$D$86,MATCH(D5791,Map!$A$2:$A$86,0),0))</f>
        <v>N/A</v>
      </c>
      <c r="AA5791" t="str">
        <f>INDEX(Map!$E$2:$E$86,MATCH(D5791,Map!$A$2:$A$86,0),0)</f>
        <v>CSR</v>
      </c>
    </row>
    <row r="5792" spans="1:27" x14ac:dyDescent="0.25">
      <c r="A5792" s="1" t="s">
        <v>123</v>
      </c>
      <c r="B5792" s="1" t="s">
        <v>115</v>
      </c>
      <c r="C5792" s="1">
        <v>79</v>
      </c>
      <c r="D5792" s="1" t="s">
        <v>102</v>
      </c>
      <c r="E5792" s="1">
        <v>0</v>
      </c>
      <c r="F5792" s="1">
        <v>0</v>
      </c>
      <c r="G5792" s="1">
        <v>0</v>
      </c>
      <c r="H5792" s="1">
        <v>0</v>
      </c>
      <c r="I5792" s="1" t="s">
        <v>63</v>
      </c>
      <c r="J5792" s="1" t="s">
        <v>63</v>
      </c>
      <c r="K5792" s="1">
        <v>0</v>
      </c>
      <c r="L5792" s="1">
        <v>0</v>
      </c>
      <c r="M5792" s="1">
        <v>0</v>
      </c>
      <c r="N5792" s="1" t="s">
        <v>63</v>
      </c>
      <c r="O5792" s="1">
        <v>0</v>
      </c>
      <c r="P5792" s="1">
        <v>0</v>
      </c>
      <c r="Q5792" s="1">
        <v>0</v>
      </c>
      <c r="R5792" s="1">
        <v>0</v>
      </c>
      <c r="S5792" s="1">
        <v>0</v>
      </c>
      <c r="T5792" s="1">
        <v>0</v>
      </c>
      <c r="U5792" s="3" t="str">
        <f t="shared" si="90"/>
        <v>2017Plan</v>
      </c>
      <c r="V5792" s="2">
        <f>DATE(A5792,INDEX(Map!$H$1:$H$12,MATCH(B5792,Map!$G$1:$G$12,0),0),1)</f>
        <v>44440</v>
      </c>
      <c r="W5792" t="str">
        <f>IF(AND(V5792&gt;=Map!$K$2,V5792&lt;=Map!$L$2),"Base",IF(AND(V5792&gt;=Map!$K$3,V5792&lt;=Map!$L$3),"Fcst","N/A"))</f>
        <v>N/A</v>
      </c>
      <c r="X5792" t="str">
        <f>INDEX(Map!$B$2:$B$86,MATCH(D5792,Map!$A$2:$A$86,0),0)</f>
        <v>N/A</v>
      </c>
      <c r="Y5792" s="7" t="str">
        <f>IF(INDEX(Map!$C$2:$C$86,MATCH(D5792,Map!$A$2:$A$86,0),0)="","N/A",E5792*INDEX(Map!$C$2:$C$86,MATCH(D5792,Map!$A$2:$A$86,0),0))</f>
        <v>N/A</v>
      </c>
      <c r="Z5792" s="7" t="str">
        <f>IF(INDEX(Map!$D$2:$D$86,MATCH(D5792,Map!$A$2:$A$86,0),0)="","N/A",E5792*INDEX(Map!$D$2:$D$86,MATCH(D5792,Map!$A$2:$A$86,0),0))</f>
        <v>N/A</v>
      </c>
      <c r="AA5792" t="str">
        <f>INDEX(Map!$E$2:$E$86,MATCH(D5792,Map!$A$2:$A$86,0),0)</f>
        <v>CSR</v>
      </c>
    </row>
    <row r="5793" spans="1:27" x14ac:dyDescent="0.25">
      <c r="A5793" s="1" t="s">
        <v>123</v>
      </c>
      <c r="B5793" s="1" t="s">
        <v>115</v>
      </c>
      <c r="C5793" s="1">
        <v>80</v>
      </c>
      <c r="D5793" s="1" t="s">
        <v>103</v>
      </c>
      <c r="E5793" s="1">
        <v>0</v>
      </c>
      <c r="F5793" s="1">
        <v>0</v>
      </c>
      <c r="G5793" s="1">
        <v>0</v>
      </c>
      <c r="H5793" s="1">
        <v>0</v>
      </c>
      <c r="I5793" s="1">
        <v>0</v>
      </c>
      <c r="J5793" s="1">
        <v>0</v>
      </c>
      <c r="K5793" s="1">
        <v>0</v>
      </c>
      <c r="L5793" s="1">
        <v>0</v>
      </c>
      <c r="M5793" s="1">
        <v>0</v>
      </c>
      <c r="N5793" s="1">
        <v>0</v>
      </c>
      <c r="O5793" s="1">
        <v>0</v>
      </c>
      <c r="P5793" s="1">
        <v>0</v>
      </c>
      <c r="Q5793" s="1">
        <v>0</v>
      </c>
      <c r="R5793" s="1">
        <v>0</v>
      </c>
      <c r="S5793" s="1">
        <v>0</v>
      </c>
      <c r="T5793" s="1">
        <v>0</v>
      </c>
      <c r="U5793" s="3" t="str">
        <f t="shared" si="90"/>
        <v>2017Plan</v>
      </c>
      <c r="V5793" s="2">
        <f>DATE(A5793,INDEX(Map!$H$1:$H$12,MATCH(B5793,Map!$G$1:$G$12,0),0),1)</f>
        <v>44440</v>
      </c>
      <c r="W5793" t="str">
        <f>IF(AND(V5793&gt;=Map!$K$2,V5793&lt;=Map!$L$2),"Base",IF(AND(V5793&gt;=Map!$K$3,V5793&lt;=Map!$L$3),"Fcst","N/A"))</f>
        <v>N/A</v>
      </c>
      <c r="X5793" t="str">
        <f>INDEX(Map!$B$2:$B$86,MATCH(D5793,Map!$A$2:$A$86,0),0)</f>
        <v>N/A</v>
      </c>
      <c r="Y5793" s="7" t="str">
        <f>IF(INDEX(Map!$C$2:$C$86,MATCH(D5793,Map!$A$2:$A$86,0),0)="","N/A",E5793*INDEX(Map!$C$2:$C$86,MATCH(D5793,Map!$A$2:$A$86,0),0))</f>
        <v>N/A</v>
      </c>
      <c r="Z5793" s="7" t="str">
        <f>IF(INDEX(Map!$D$2:$D$86,MATCH(D5793,Map!$A$2:$A$86,0),0)="","N/A",E5793*INDEX(Map!$D$2:$D$86,MATCH(D5793,Map!$A$2:$A$86,0),0))</f>
        <v>N/A</v>
      </c>
      <c r="AA5793" t="str">
        <f>INDEX(Map!$E$2:$E$86,MATCH(D5793,Map!$A$2:$A$86,0),0)</f>
        <v>NGCC</v>
      </c>
    </row>
    <row r="5794" spans="1:27" x14ac:dyDescent="0.25">
      <c r="A5794" s="1" t="s">
        <v>123</v>
      </c>
      <c r="B5794" s="1" t="s">
        <v>115</v>
      </c>
      <c r="C5794" s="1">
        <v>81</v>
      </c>
      <c r="D5794" s="1" t="s">
        <v>104</v>
      </c>
      <c r="E5794" s="1">
        <v>0</v>
      </c>
      <c r="F5794" s="1">
        <v>0</v>
      </c>
      <c r="G5794" s="1">
        <v>0</v>
      </c>
      <c r="H5794" s="1">
        <v>0</v>
      </c>
      <c r="I5794" s="1">
        <v>0</v>
      </c>
      <c r="J5794" s="1">
        <v>0</v>
      </c>
      <c r="K5794" s="1">
        <v>0</v>
      </c>
      <c r="L5794" s="1">
        <v>0</v>
      </c>
      <c r="M5794" s="1">
        <v>0</v>
      </c>
      <c r="N5794" s="1">
        <v>0</v>
      </c>
      <c r="O5794" s="1">
        <v>0</v>
      </c>
      <c r="P5794" s="1">
        <v>0</v>
      </c>
      <c r="Q5794" s="1">
        <v>0</v>
      </c>
      <c r="R5794" s="1">
        <v>0</v>
      </c>
      <c r="S5794" s="1">
        <v>0</v>
      </c>
      <c r="T5794" s="1">
        <v>0</v>
      </c>
      <c r="U5794" s="3" t="str">
        <f t="shared" si="90"/>
        <v>2017Plan</v>
      </c>
      <c r="V5794" s="2">
        <f>DATE(A5794,INDEX(Map!$H$1:$H$12,MATCH(B5794,Map!$G$1:$G$12,0),0),1)</f>
        <v>44440</v>
      </c>
      <c r="W5794" t="str">
        <f>IF(AND(V5794&gt;=Map!$K$2,V5794&lt;=Map!$L$2),"Base",IF(AND(V5794&gt;=Map!$K$3,V5794&lt;=Map!$L$3),"Fcst","N/A"))</f>
        <v>N/A</v>
      </c>
      <c r="X5794" t="str">
        <f>INDEX(Map!$B$2:$B$86,MATCH(D5794,Map!$A$2:$A$86,0),0)</f>
        <v>N/A</v>
      </c>
      <c r="Y5794" s="7" t="str">
        <f>IF(INDEX(Map!$C$2:$C$86,MATCH(D5794,Map!$A$2:$A$86,0),0)="","N/A",E5794*INDEX(Map!$C$2:$C$86,MATCH(D5794,Map!$A$2:$A$86,0),0))</f>
        <v>N/A</v>
      </c>
      <c r="Z5794" s="7" t="str">
        <f>IF(INDEX(Map!$D$2:$D$86,MATCH(D5794,Map!$A$2:$A$86,0),0)="","N/A",E5794*INDEX(Map!$D$2:$D$86,MATCH(D5794,Map!$A$2:$A$86,0),0))</f>
        <v>N/A</v>
      </c>
      <c r="AA5794" t="str">
        <f>INDEX(Map!$E$2:$E$86,MATCH(D5794,Map!$A$2:$A$86,0),0)</f>
        <v>NGCC</v>
      </c>
    </row>
    <row r="5795" spans="1:27" x14ac:dyDescent="0.25">
      <c r="A5795" s="1" t="s">
        <v>123</v>
      </c>
      <c r="B5795" s="1" t="s">
        <v>115</v>
      </c>
      <c r="C5795" s="1">
        <v>82</v>
      </c>
      <c r="D5795" s="1" t="s">
        <v>105</v>
      </c>
      <c r="E5795" s="1">
        <v>0</v>
      </c>
      <c r="F5795" s="1">
        <v>0</v>
      </c>
      <c r="G5795" s="1">
        <v>0</v>
      </c>
      <c r="H5795" s="1">
        <v>0</v>
      </c>
      <c r="I5795" s="1">
        <v>0</v>
      </c>
      <c r="J5795" s="1">
        <v>0</v>
      </c>
      <c r="K5795" s="1">
        <v>0</v>
      </c>
      <c r="L5795" s="1">
        <v>0</v>
      </c>
      <c r="M5795" s="1">
        <v>0</v>
      </c>
      <c r="N5795" s="1">
        <v>0</v>
      </c>
      <c r="O5795" s="1">
        <v>0</v>
      </c>
      <c r="P5795" s="1">
        <v>0</v>
      </c>
      <c r="Q5795" s="1">
        <v>0</v>
      </c>
      <c r="R5795" s="1">
        <v>0</v>
      </c>
      <c r="S5795" s="1">
        <v>0</v>
      </c>
      <c r="T5795" s="1">
        <v>0</v>
      </c>
      <c r="U5795" s="3" t="str">
        <f t="shared" si="90"/>
        <v>2017Plan</v>
      </c>
      <c r="V5795" s="2">
        <f>DATE(A5795,INDEX(Map!$H$1:$H$12,MATCH(B5795,Map!$G$1:$G$12,0),0),1)</f>
        <v>44440</v>
      </c>
      <c r="W5795" t="str">
        <f>IF(AND(V5795&gt;=Map!$K$2,V5795&lt;=Map!$L$2),"Base",IF(AND(V5795&gt;=Map!$K$3,V5795&lt;=Map!$L$3),"Fcst","N/A"))</f>
        <v>N/A</v>
      </c>
      <c r="X5795" t="str">
        <f>INDEX(Map!$B$2:$B$86,MATCH(D5795,Map!$A$2:$A$86,0),0)</f>
        <v>N/A</v>
      </c>
      <c r="Y5795" s="7" t="str">
        <f>IF(INDEX(Map!$C$2:$C$86,MATCH(D5795,Map!$A$2:$A$86,0),0)="","N/A",E5795*INDEX(Map!$C$2:$C$86,MATCH(D5795,Map!$A$2:$A$86,0),0))</f>
        <v>N/A</v>
      </c>
      <c r="Z5795" s="7" t="str">
        <f>IF(INDEX(Map!$D$2:$D$86,MATCH(D5795,Map!$A$2:$A$86,0),0)="","N/A",E5795*INDEX(Map!$D$2:$D$86,MATCH(D5795,Map!$A$2:$A$86,0),0))</f>
        <v>N/A</v>
      </c>
      <c r="AA5795" t="str">
        <f>INDEX(Map!$E$2:$E$86,MATCH(D5795,Map!$A$2:$A$86,0),0)</f>
        <v>NGCC</v>
      </c>
    </row>
    <row r="5796" spans="1:27" x14ac:dyDescent="0.25">
      <c r="A5796" s="1" t="s">
        <v>123</v>
      </c>
      <c r="B5796" s="1" t="s">
        <v>115</v>
      </c>
      <c r="C5796" s="1">
        <v>83</v>
      </c>
      <c r="D5796" s="1" t="s">
        <v>106</v>
      </c>
      <c r="E5796" s="1">
        <v>0</v>
      </c>
      <c r="F5796" s="1">
        <v>0</v>
      </c>
      <c r="G5796" s="1">
        <v>0</v>
      </c>
      <c r="H5796" s="1">
        <v>0</v>
      </c>
      <c r="I5796" s="1">
        <v>0</v>
      </c>
      <c r="J5796" s="1">
        <v>0</v>
      </c>
      <c r="K5796" s="1">
        <v>0</v>
      </c>
      <c r="L5796" s="1">
        <v>0</v>
      </c>
      <c r="M5796" s="1">
        <v>0</v>
      </c>
      <c r="N5796" s="1">
        <v>0</v>
      </c>
      <c r="O5796" s="1">
        <v>0</v>
      </c>
      <c r="P5796" s="1">
        <v>0</v>
      </c>
      <c r="Q5796" s="1">
        <v>0</v>
      </c>
      <c r="R5796" s="1">
        <v>0</v>
      </c>
      <c r="S5796" s="1">
        <v>0</v>
      </c>
      <c r="T5796" s="1">
        <v>0</v>
      </c>
      <c r="U5796" s="3" t="str">
        <f t="shared" si="90"/>
        <v>2017Plan</v>
      </c>
      <c r="V5796" s="2">
        <f>DATE(A5796,INDEX(Map!$H$1:$H$12,MATCH(B5796,Map!$G$1:$G$12,0),0),1)</f>
        <v>44440</v>
      </c>
      <c r="W5796" t="str">
        <f>IF(AND(V5796&gt;=Map!$K$2,V5796&lt;=Map!$L$2),"Base",IF(AND(V5796&gt;=Map!$K$3,V5796&lt;=Map!$L$3),"Fcst","N/A"))</f>
        <v>N/A</v>
      </c>
      <c r="X5796" t="str">
        <f>INDEX(Map!$B$2:$B$86,MATCH(D5796,Map!$A$2:$A$86,0),0)</f>
        <v>N/A</v>
      </c>
      <c r="Y5796" s="7" t="str">
        <f>IF(INDEX(Map!$C$2:$C$86,MATCH(D5796,Map!$A$2:$A$86,0),0)="","N/A",E5796*INDEX(Map!$C$2:$C$86,MATCH(D5796,Map!$A$2:$A$86,0),0))</f>
        <v>N/A</v>
      </c>
      <c r="Z5796" s="7" t="str">
        <f>IF(INDEX(Map!$D$2:$D$86,MATCH(D5796,Map!$A$2:$A$86,0),0)="","N/A",E5796*INDEX(Map!$D$2:$D$86,MATCH(D5796,Map!$A$2:$A$86,0),0))</f>
        <v>N/A</v>
      </c>
      <c r="AA5796" t="str">
        <f>INDEX(Map!$E$2:$E$86,MATCH(D5796,Map!$A$2:$A$86,0),0)</f>
        <v>NGCC</v>
      </c>
    </row>
    <row r="5797" spans="1:27" x14ac:dyDescent="0.25">
      <c r="A5797" s="1" t="s">
        <v>123</v>
      </c>
      <c r="B5797" s="1" t="s">
        <v>115</v>
      </c>
      <c r="C5797" s="1">
        <v>84</v>
      </c>
      <c r="D5797" s="1" t="s">
        <v>107</v>
      </c>
      <c r="E5797" s="1">
        <v>0</v>
      </c>
      <c r="F5797" s="1">
        <v>0</v>
      </c>
      <c r="G5797" s="1">
        <v>0</v>
      </c>
      <c r="H5797" s="1">
        <v>0</v>
      </c>
      <c r="I5797" s="1">
        <v>0</v>
      </c>
      <c r="J5797" s="1">
        <v>0</v>
      </c>
      <c r="K5797" s="1">
        <v>0</v>
      </c>
      <c r="L5797" s="1">
        <v>0</v>
      </c>
      <c r="M5797" s="1">
        <v>0</v>
      </c>
      <c r="N5797" s="1">
        <v>0</v>
      </c>
      <c r="O5797" s="1">
        <v>0</v>
      </c>
      <c r="P5797" s="1">
        <v>0</v>
      </c>
      <c r="Q5797" s="1">
        <v>0</v>
      </c>
      <c r="R5797" s="1">
        <v>0</v>
      </c>
      <c r="S5797" s="1">
        <v>0</v>
      </c>
      <c r="T5797" s="1">
        <v>0</v>
      </c>
      <c r="U5797" s="3" t="str">
        <f t="shared" si="90"/>
        <v>2017Plan</v>
      </c>
      <c r="V5797" s="2">
        <f>DATE(A5797,INDEX(Map!$H$1:$H$12,MATCH(B5797,Map!$G$1:$G$12,0),0),1)</f>
        <v>44440</v>
      </c>
      <c r="W5797" t="str">
        <f>IF(AND(V5797&gt;=Map!$K$2,V5797&lt;=Map!$L$2),"Base",IF(AND(V5797&gt;=Map!$K$3,V5797&lt;=Map!$L$3),"Fcst","N/A"))</f>
        <v>N/A</v>
      </c>
      <c r="X5797" t="str">
        <f>INDEX(Map!$B$2:$B$86,MATCH(D5797,Map!$A$2:$A$86,0),0)</f>
        <v>Bluegrass/EKPC</v>
      </c>
      <c r="Y5797" s="7" t="str">
        <f>IF(INDEX(Map!$C$2:$C$86,MATCH(D5797,Map!$A$2:$A$86,0),0)="","N/A",E5797*INDEX(Map!$C$2:$C$86,MATCH(D5797,Map!$A$2:$A$86,0),0))</f>
        <v>N/A</v>
      </c>
      <c r="Z5797" s="7">
        <f>IF(INDEX(Map!$D$2:$D$86,MATCH(D5797,Map!$A$2:$A$86,0),0)="","N/A",E5797*INDEX(Map!$D$2:$D$86,MATCH(D5797,Map!$A$2:$A$86,0),0))</f>
        <v>0</v>
      </c>
      <c r="AA5797" t="str">
        <f>INDEX(Map!$E$2:$E$86,MATCH(D5797,Map!$A$2:$A$86,0),0)</f>
        <v>SCCT</v>
      </c>
    </row>
    <row r="5798" spans="1:27" x14ac:dyDescent="0.25">
      <c r="A5798" s="1" t="s">
        <v>123</v>
      </c>
      <c r="B5798" s="1" t="s">
        <v>116</v>
      </c>
      <c r="C5798" s="1">
        <v>1</v>
      </c>
      <c r="D5798" s="1" t="s">
        <v>23</v>
      </c>
      <c r="E5798" s="1">
        <v>18.899999999999999</v>
      </c>
      <c r="F5798" s="1">
        <v>0</v>
      </c>
      <c r="G5798" s="1">
        <v>23.8</v>
      </c>
      <c r="H5798" s="1">
        <v>2</v>
      </c>
      <c r="I5798" s="1">
        <v>216.2</v>
      </c>
      <c r="J5798" s="1">
        <v>11412</v>
      </c>
      <c r="K5798" s="1">
        <v>407</v>
      </c>
      <c r="L5798" s="1">
        <v>286.89999999999998</v>
      </c>
      <c r="M5798" s="1">
        <v>620</v>
      </c>
      <c r="N5798" s="1">
        <v>2</v>
      </c>
      <c r="O5798" s="1">
        <v>46</v>
      </c>
      <c r="P5798" s="1">
        <v>0</v>
      </c>
      <c r="Q5798" s="1">
        <v>58</v>
      </c>
      <c r="R5798" s="1">
        <v>35.81</v>
      </c>
      <c r="S5798" s="1">
        <v>38.24</v>
      </c>
      <c r="T5798" s="1">
        <v>724</v>
      </c>
      <c r="U5798" s="3" t="str">
        <f t="shared" si="90"/>
        <v>2017Plan</v>
      </c>
      <c r="V5798" s="2">
        <f>DATE(A5798,INDEX(Map!$H$1:$H$12,MATCH(B5798,Map!$G$1:$G$12,0),0),1)</f>
        <v>44470</v>
      </c>
      <c r="W5798" t="str">
        <f>IF(AND(V5798&gt;=Map!$K$2,V5798&lt;=Map!$L$2),"Base",IF(AND(V5798&gt;=Map!$K$3,V5798&lt;=Map!$L$3),"Fcst","N/A"))</f>
        <v>N/A</v>
      </c>
      <c r="X5798" t="str">
        <f>INDEX(Map!$B$2:$B$86,MATCH(D5798,Map!$A$2:$A$86,0),0)</f>
        <v>Brown 1</v>
      </c>
      <c r="Y5798" s="7">
        <f>IF(INDEX(Map!$C$2:$C$86,MATCH(D5798,Map!$A$2:$A$86,0),0)="","N/A",E5798*INDEX(Map!$C$2:$C$86,MATCH(D5798,Map!$A$2:$A$86,0),0))</f>
        <v>18.899999999999999</v>
      </c>
      <c r="Z5798" s="7" t="str">
        <f>IF(INDEX(Map!$D$2:$D$86,MATCH(D5798,Map!$A$2:$A$86,0),0)="","N/A",E5798*INDEX(Map!$D$2:$D$86,MATCH(D5798,Map!$A$2:$A$86,0),0))</f>
        <v>N/A</v>
      </c>
      <c r="AA5798" t="str">
        <f>INDEX(Map!$E$2:$E$86,MATCH(D5798,Map!$A$2:$A$86,0),0)</f>
        <v>Coal</v>
      </c>
    </row>
    <row r="5799" spans="1:27" x14ac:dyDescent="0.25">
      <c r="A5799" s="1" t="s">
        <v>123</v>
      </c>
      <c r="B5799" s="1" t="s">
        <v>116</v>
      </c>
      <c r="C5799" s="1">
        <v>2</v>
      </c>
      <c r="D5799" s="1" t="s">
        <v>24</v>
      </c>
      <c r="E5799" s="1">
        <v>44.8</v>
      </c>
      <c r="F5799" s="1">
        <v>0</v>
      </c>
      <c r="G5799" s="1">
        <v>36.1</v>
      </c>
      <c r="H5799" s="1">
        <v>1</v>
      </c>
      <c r="I5799" s="1">
        <v>481.9</v>
      </c>
      <c r="J5799" s="1">
        <v>10751</v>
      </c>
      <c r="K5799" s="1">
        <v>599</v>
      </c>
      <c r="L5799" s="1">
        <v>286.89999999999998</v>
      </c>
      <c r="M5799" s="1">
        <v>1382</v>
      </c>
      <c r="N5799" s="1">
        <v>1</v>
      </c>
      <c r="O5799" s="1">
        <v>21</v>
      </c>
      <c r="P5799" s="1">
        <v>0</v>
      </c>
      <c r="Q5799" s="1">
        <v>104</v>
      </c>
      <c r="R5799" s="1">
        <v>33.159999999999997</v>
      </c>
      <c r="S5799" s="1">
        <v>33.630000000000003</v>
      </c>
      <c r="T5799" s="1">
        <v>1508</v>
      </c>
      <c r="U5799" s="3" t="str">
        <f t="shared" si="90"/>
        <v>2017Plan</v>
      </c>
      <c r="V5799" s="2">
        <f>DATE(A5799,INDEX(Map!$H$1:$H$12,MATCH(B5799,Map!$G$1:$G$12,0),0),1)</f>
        <v>44470</v>
      </c>
      <c r="W5799" t="str">
        <f>IF(AND(V5799&gt;=Map!$K$2,V5799&lt;=Map!$L$2),"Base",IF(AND(V5799&gt;=Map!$K$3,V5799&lt;=Map!$L$3),"Fcst","N/A"))</f>
        <v>N/A</v>
      </c>
      <c r="X5799" t="str">
        <f>INDEX(Map!$B$2:$B$86,MATCH(D5799,Map!$A$2:$A$86,0),0)</f>
        <v>Brown 2</v>
      </c>
      <c r="Y5799" s="7">
        <f>IF(INDEX(Map!$C$2:$C$86,MATCH(D5799,Map!$A$2:$A$86,0),0)="","N/A",E5799*INDEX(Map!$C$2:$C$86,MATCH(D5799,Map!$A$2:$A$86,0),0))</f>
        <v>44.8</v>
      </c>
      <c r="Z5799" s="7" t="str">
        <f>IF(INDEX(Map!$D$2:$D$86,MATCH(D5799,Map!$A$2:$A$86,0),0)="","N/A",E5799*INDEX(Map!$D$2:$D$86,MATCH(D5799,Map!$A$2:$A$86,0),0))</f>
        <v>N/A</v>
      </c>
      <c r="AA5799" t="str">
        <f>INDEX(Map!$E$2:$E$86,MATCH(D5799,Map!$A$2:$A$86,0),0)</f>
        <v>Coal</v>
      </c>
    </row>
    <row r="5800" spans="1:27" x14ac:dyDescent="0.25">
      <c r="A5800" s="1" t="s">
        <v>123</v>
      </c>
      <c r="B5800" s="1" t="s">
        <v>116</v>
      </c>
      <c r="C5800" s="1">
        <v>3</v>
      </c>
      <c r="D5800" s="1" t="s">
        <v>25</v>
      </c>
      <c r="E5800" s="1">
        <v>83.5</v>
      </c>
      <c r="F5800" s="1">
        <v>0</v>
      </c>
      <c r="G5800" s="1">
        <v>27.3</v>
      </c>
      <c r="H5800" s="1">
        <v>4</v>
      </c>
      <c r="I5800" s="1">
        <v>1010.3</v>
      </c>
      <c r="J5800" s="1">
        <v>12106</v>
      </c>
      <c r="K5800" s="1">
        <v>517</v>
      </c>
      <c r="L5800" s="1">
        <v>286.89999999999998</v>
      </c>
      <c r="M5800" s="1">
        <v>2898</v>
      </c>
      <c r="N5800" s="1">
        <v>4</v>
      </c>
      <c r="O5800" s="1">
        <v>90</v>
      </c>
      <c r="P5800" s="1">
        <v>0</v>
      </c>
      <c r="Q5800" s="1">
        <v>265</v>
      </c>
      <c r="R5800" s="1">
        <v>37.9</v>
      </c>
      <c r="S5800" s="1">
        <v>38.979999999999997</v>
      </c>
      <c r="T5800" s="1">
        <v>3253</v>
      </c>
      <c r="U5800" s="3" t="str">
        <f t="shared" si="90"/>
        <v>2017Plan</v>
      </c>
      <c r="V5800" s="2">
        <f>DATE(A5800,INDEX(Map!$H$1:$H$12,MATCH(B5800,Map!$G$1:$G$12,0),0),1)</f>
        <v>44470</v>
      </c>
      <c r="W5800" t="str">
        <f>IF(AND(V5800&gt;=Map!$K$2,V5800&lt;=Map!$L$2),"Base",IF(AND(V5800&gt;=Map!$K$3,V5800&lt;=Map!$L$3),"Fcst","N/A"))</f>
        <v>N/A</v>
      </c>
      <c r="X5800" t="str">
        <f>INDEX(Map!$B$2:$B$86,MATCH(D5800,Map!$A$2:$A$86,0),0)</f>
        <v>Brown 3</v>
      </c>
      <c r="Y5800" s="7">
        <f>IF(INDEX(Map!$C$2:$C$86,MATCH(D5800,Map!$A$2:$A$86,0),0)="","N/A",E5800*INDEX(Map!$C$2:$C$86,MATCH(D5800,Map!$A$2:$A$86,0),0))</f>
        <v>83.5</v>
      </c>
      <c r="Z5800" s="7" t="str">
        <f>IF(INDEX(Map!$D$2:$D$86,MATCH(D5800,Map!$A$2:$A$86,0),0)="","N/A",E5800*INDEX(Map!$D$2:$D$86,MATCH(D5800,Map!$A$2:$A$86,0),0))</f>
        <v>N/A</v>
      </c>
      <c r="AA5800" t="str">
        <f>INDEX(Map!$E$2:$E$86,MATCH(D5800,Map!$A$2:$A$86,0),0)</f>
        <v>Coal</v>
      </c>
    </row>
    <row r="5801" spans="1:27" x14ac:dyDescent="0.25">
      <c r="A5801" s="1" t="s">
        <v>123</v>
      </c>
      <c r="B5801" s="1" t="s">
        <v>116</v>
      </c>
      <c r="C5801" s="1">
        <v>4</v>
      </c>
      <c r="D5801" s="1" t="s">
        <v>26</v>
      </c>
      <c r="E5801" s="1">
        <v>272.89999999999998</v>
      </c>
      <c r="F5801" s="1">
        <v>0</v>
      </c>
      <c r="G5801" s="1">
        <v>77.2</v>
      </c>
      <c r="H5801" s="1">
        <v>2</v>
      </c>
      <c r="I5801" s="1">
        <v>2863.9</v>
      </c>
      <c r="J5801" s="1">
        <v>10496</v>
      </c>
      <c r="K5801" s="1">
        <v>675</v>
      </c>
      <c r="L5801" s="1">
        <v>213.5</v>
      </c>
      <c r="M5801" s="1">
        <v>6114</v>
      </c>
      <c r="N5801" s="1">
        <v>2</v>
      </c>
      <c r="O5801" s="1">
        <v>45</v>
      </c>
      <c r="P5801" s="1">
        <v>0</v>
      </c>
      <c r="Q5801" s="1">
        <v>573</v>
      </c>
      <c r="R5801" s="1">
        <v>24.5</v>
      </c>
      <c r="S5801" s="1">
        <v>24.67</v>
      </c>
      <c r="T5801" s="1">
        <v>6732</v>
      </c>
      <c r="U5801" s="3" t="str">
        <f t="shared" si="90"/>
        <v>2017Plan</v>
      </c>
      <c r="V5801" s="2">
        <f>DATE(A5801,INDEX(Map!$H$1:$H$12,MATCH(B5801,Map!$G$1:$G$12,0),0),1)</f>
        <v>44470</v>
      </c>
      <c r="W5801" t="str">
        <f>IF(AND(V5801&gt;=Map!$K$2,V5801&lt;=Map!$L$2),"Base",IF(AND(V5801&gt;=Map!$K$3,V5801&lt;=Map!$L$3),"Fcst","N/A"))</f>
        <v>N/A</v>
      </c>
      <c r="X5801" t="str">
        <f>INDEX(Map!$B$2:$B$86,MATCH(D5801,Map!$A$2:$A$86,0),0)</f>
        <v>Ghent 1</v>
      </c>
      <c r="Y5801" s="7">
        <f>IF(INDEX(Map!$C$2:$C$86,MATCH(D5801,Map!$A$2:$A$86,0),0)="","N/A",E5801*INDEX(Map!$C$2:$C$86,MATCH(D5801,Map!$A$2:$A$86,0),0))</f>
        <v>272.89999999999998</v>
      </c>
      <c r="Z5801" s="7" t="str">
        <f>IF(INDEX(Map!$D$2:$D$86,MATCH(D5801,Map!$A$2:$A$86,0),0)="","N/A",E5801*INDEX(Map!$D$2:$D$86,MATCH(D5801,Map!$A$2:$A$86,0),0))</f>
        <v>N/A</v>
      </c>
      <c r="AA5801" t="str">
        <f>INDEX(Map!$E$2:$E$86,MATCH(D5801,Map!$A$2:$A$86,0),0)</f>
        <v>Coal</v>
      </c>
    </row>
    <row r="5802" spans="1:27" x14ac:dyDescent="0.25">
      <c r="A5802" s="1" t="s">
        <v>123</v>
      </c>
      <c r="B5802" s="1" t="s">
        <v>116</v>
      </c>
      <c r="C5802" s="1">
        <v>5</v>
      </c>
      <c r="D5802" s="1" t="s">
        <v>27</v>
      </c>
      <c r="E5802" s="1">
        <v>200.9</v>
      </c>
      <c r="F5802" s="1">
        <v>0</v>
      </c>
      <c r="G5802" s="1">
        <v>55.8</v>
      </c>
      <c r="H5802" s="1">
        <v>2</v>
      </c>
      <c r="I5802" s="1">
        <v>2085</v>
      </c>
      <c r="J5802" s="1">
        <v>10381</v>
      </c>
      <c r="K5802" s="1">
        <v>500</v>
      </c>
      <c r="L5802" s="1">
        <v>213.5</v>
      </c>
      <c r="M5802" s="1">
        <v>4451</v>
      </c>
      <c r="N5802" s="1">
        <v>2</v>
      </c>
      <c r="O5802" s="1">
        <v>40</v>
      </c>
      <c r="P5802" s="1">
        <v>0</v>
      </c>
      <c r="Q5802" s="1">
        <v>247</v>
      </c>
      <c r="R5802" s="1">
        <v>23.39</v>
      </c>
      <c r="S5802" s="1">
        <v>23.59</v>
      </c>
      <c r="T5802" s="1">
        <v>4738</v>
      </c>
      <c r="U5802" s="3" t="str">
        <f t="shared" si="90"/>
        <v>2017Plan</v>
      </c>
      <c r="V5802" s="2">
        <f>DATE(A5802,INDEX(Map!$H$1:$H$12,MATCH(B5802,Map!$G$1:$G$12,0),0),1)</f>
        <v>44470</v>
      </c>
      <c r="W5802" t="str">
        <f>IF(AND(V5802&gt;=Map!$K$2,V5802&lt;=Map!$L$2),"Base",IF(AND(V5802&gt;=Map!$K$3,V5802&lt;=Map!$L$3),"Fcst","N/A"))</f>
        <v>N/A</v>
      </c>
      <c r="X5802" t="str">
        <f>INDEX(Map!$B$2:$B$86,MATCH(D5802,Map!$A$2:$A$86,0),0)</f>
        <v>Ghent 2</v>
      </c>
      <c r="Y5802" s="7">
        <f>IF(INDEX(Map!$C$2:$C$86,MATCH(D5802,Map!$A$2:$A$86,0),0)="","N/A",E5802*INDEX(Map!$C$2:$C$86,MATCH(D5802,Map!$A$2:$A$86,0),0))</f>
        <v>200.9</v>
      </c>
      <c r="Z5802" s="7" t="str">
        <f>IF(INDEX(Map!$D$2:$D$86,MATCH(D5802,Map!$A$2:$A$86,0),0)="","N/A",E5802*INDEX(Map!$D$2:$D$86,MATCH(D5802,Map!$A$2:$A$86,0),0))</f>
        <v>N/A</v>
      </c>
      <c r="AA5802" t="str">
        <f>INDEX(Map!$E$2:$E$86,MATCH(D5802,Map!$A$2:$A$86,0),0)</f>
        <v>Coal</v>
      </c>
    </row>
    <row r="5803" spans="1:27" x14ac:dyDescent="0.25">
      <c r="A5803" s="1" t="s">
        <v>123</v>
      </c>
      <c r="B5803" s="1" t="s">
        <v>116</v>
      </c>
      <c r="C5803" s="1">
        <v>6</v>
      </c>
      <c r="D5803" s="1" t="s">
        <v>28</v>
      </c>
      <c r="E5803" s="1">
        <v>60.1</v>
      </c>
      <c r="F5803" s="1">
        <v>0</v>
      </c>
      <c r="G5803" s="1">
        <v>16.7</v>
      </c>
      <c r="H5803" s="1">
        <v>3</v>
      </c>
      <c r="I5803" s="1">
        <v>671.8</v>
      </c>
      <c r="J5803" s="1">
        <v>11186</v>
      </c>
      <c r="K5803" s="1">
        <v>162</v>
      </c>
      <c r="L5803" s="1">
        <v>213.5</v>
      </c>
      <c r="M5803" s="1">
        <v>1434</v>
      </c>
      <c r="N5803" s="1">
        <v>5</v>
      </c>
      <c r="O5803" s="1">
        <v>111</v>
      </c>
      <c r="P5803" s="1">
        <v>0</v>
      </c>
      <c r="Q5803" s="1">
        <v>123</v>
      </c>
      <c r="R5803" s="1">
        <v>25.92</v>
      </c>
      <c r="S5803" s="1">
        <v>27.78</v>
      </c>
      <c r="T5803" s="1">
        <v>1668</v>
      </c>
      <c r="U5803" s="3" t="str">
        <f t="shared" si="90"/>
        <v>2017Plan</v>
      </c>
      <c r="V5803" s="2">
        <f>DATE(A5803,INDEX(Map!$H$1:$H$12,MATCH(B5803,Map!$G$1:$G$12,0),0),1)</f>
        <v>44470</v>
      </c>
      <c r="W5803" t="str">
        <f>IF(AND(V5803&gt;=Map!$K$2,V5803&lt;=Map!$L$2),"Base",IF(AND(V5803&gt;=Map!$K$3,V5803&lt;=Map!$L$3),"Fcst","N/A"))</f>
        <v>N/A</v>
      </c>
      <c r="X5803" t="str">
        <f>INDEX(Map!$B$2:$B$86,MATCH(D5803,Map!$A$2:$A$86,0),0)</f>
        <v>Ghent 3</v>
      </c>
      <c r="Y5803" s="7">
        <f>IF(INDEX(Map!$C$2:$C$86,MATCH(D5803,Map!$A$2:$A$86,0),0)="","N/A",E5803*INDEX(Map!$C$2:$C$86,MATCH(D5803,Map!$A$2:$A$86,0),0))</f>
        <v>60.1</v>
      </c>
      <c r="Z5803" s="7" t="str">
        <f>IF(INDEX(Map!$D$2:$D$86,MATCH(D5803,Map!$A$2:$A$86,0),0)="","N/A",E5803*INDEX(Map!$D$2:$D$86,MATCH(D5803,Map!$A$2:$A$86,0),0))</f>
        <v>N/A</v>
      </c>
      <c r="AA5803" t="str">
        <f>INDEX(Map!$E$2:$E$86,MATCH(D5803,Map!$A$2:$A$86,0),0)</f>
        <v>Coal</v>
      </c>
    </row>
    <row r="5804" spans="1:27" x14ac:dyDescent="0.25">
      <c r="A5804" s="1" t="s">
        <v>123</v>
      </c>
      <c r="B5804" s="1" t="s">
        <v>116</v>
      </c>
      <c r="C5804" s="1">
        <v>7</v>
      </c>
      <c r="D5804" s="1" t="s">
        <v>29</v>
      </c>
      <c r="E5804" s="1">
        <v>273.10000000000002</v>
      </c>
      <c r="F5804" s="1">
        <v>0</v>
      </c>
      <c r="G5804" s="1">
        <v>77.099999999999994</v>
      </c>
      <c r="H5804" s="1">
        <v>2</v>
      </c>
      <c r="I5804" s="1">
        <v>2985</v>
      </c>
      <c r="J5804" s="1">
        <v>10928</v>
      </c>
      <c r="K5804" s="1">
        <v>664</v>
      </c>
      <c r="L5804" s="1">
        <v>213.5</v>
      </c>
      <c r="M5804" s="1">
        <v>6372</v>
      </c>
      <c r="N5804" s="1">
        <v>4</v>
      </c>
      <c r="O5804" s="1">
        <v>87</v>
      </c>
      <c r="P5804" s="1">
        <v>0</v>
      </c>
      <c r="Q5804" s="1">
        <v>579</v>
      </c>
      <c r="R5804" s="1">
        <v>25.45</v>
      </c>
      <c r="S5804" s="1">
        <v>25.77</v>
      </c>
      <c r="T5804" s="1">
        <v>7038</v>
      </c>
      <c r="U5804" s="3" t="str">
        <f t="shared" si="90"/>
        <v>2017Plan</v>
      </c>
      <c r="V5804" s="2">
        <f>DATE(A5804,INDEX(Map!$H$1:$H$12,MATCH(B5804,Map!$G$1:$G$12,0),0),1)</f>
        <v>44470</v>
      </c>
      <c r="W5804" t="str">
        <f>IF(AND(V5804&gt;=Map!$K$2,V5804&lt;=Map!$L$2),"Base",IF(AND(V5804&gt;=Map!$K$3,V5804&lt;=Map!$L$3),"Fcst","N/A"))</f>
        <v>N/A</v>
      </c>
      <c r="X5804" t="str">
        <f>INDEX(Map!$B$2:$B$86,MATCH(D5804,Map!$A$2:$A$86,0),0)</f>
        <v>Ghent 4</v>
      </c>
      <c r="Y5804" s="7">
        <f>IF(INDEX(Map!$C$2:$C$86,MATCH(D5804,Map!$A$2:$A$86,0),0)="","N/A",E5804*INDEX(Map!$C$2:$C$86,MATCH(D5804,Map!$A$2:$A$86,0),0))</f>
        <v>273.10000000000002</v>
      </c>
      <c r="Z5804" s="7" t="str">
        <f>IF(INDEX(Map!$D$2:$D$86,MATCH(D5804,Map!$A$2:$A$86,0),0)="","N/A",E5804*INDEX(Map!$D$2:$D$86,MATCH(D5804,Map!$A$2:$A$86,0),0))</f>
        <v>N/A</v>
      </c>
      <c r="AA5804" t="str">
        <f>INDEX(Map!$E$2:$E$86,MATCH(D5804,Map!$A$2:$A$86,0),0)</f>
        <v>Coal</v>
      </c>
    </row>
    <row r="5805" spans="1:27" x14ac:dyDescent="0.25">
      <c r="A5805" s="1" t="s">
        <v>123</v>
      </c>
      <c r="B5805" s="1" t="s">
        <v>116</v>
      </c>
      <c r="C5805" s="1">
        <v>8</v>
      </c>
      <c r="D5805" s="1" t="s">
        <v>30</v>
      </c>
      <c r="E5805" s="1">
        <v>180.9</v>
      </c>
      <c r="F5805" s="1">
        <v>0</v>
      </c>
      <c r="G5805" s="1">
        <v>81.099999999999994</v>
      </c>
      <c r="H5805" s="1">
        <v>2</v>
      </c>
      <c r="I5805" s="1">
        <v>1891.1</v>
      </c>
      <c r="J5805" s="1">
        <v>10453</v>
      </c>
      <c r="K5805" s="1">
        <v>695</v>
      </c>
      <c r="L5805" s="1">
        <v>208.7</v>
      </c>
      <c r="M5805" s="1">
        <v>3948</v>
      </c>
      <c r="N5805" s="1">
        <v>4</v>
      </c>
      <c r="O5805" s="1">
        <v>18</v>
      </c>
      <c r="P5805" s="1">
        <v>0</v>
      </c>
      <c r="Q5805" s="1">
        <v>172</v>
      </c>
      <c r="R5805" s="1">
        <v>22.77</v>
      </c>
      <c r="S5805" s="1">
        <v>22.87</v>
      </c>
      <c r="T5805" s="1">
        <v>4138</v>
      </c>
      <c r="U5805" s="3" t="str">
        <f t="shared" si="90"/>
        <v>2017Plan</v>
      </c>
      <c r="V5805" s="2">
        <f>DATE(A5805,INDEX(Map!$H$1:$H$12,MATCH(B5805,Map!$G$1:$G$12,0),0),1)</f>
        <v>44470</v>
      </c>
      <c r="W5805" t="str">
        <f>IF(AND(V5805&gt;=Map!$K$2,V5805&lt;=Map!$L$2),"Base",IF(AND(V5805&gt;=Map!$K$3,V5805&lt;=Map!$L$3),"Fcst","N/A"))</f>
        <v>N/A</v>
      </c>
      <c r="X5805" t="str">
        <f>INDEX(Map!$B$2:$B$86,MATCH(D5805,Map!$A$2:$A$86,0),0)</f>
        <v>Mill Creek 1</v>
      </c>
      <c r="Y5805" s="7" t="str">
        <f>IF(INDEX(Map!$C$2:$C$86,MATCH(D5805,Map!$A$2:$A$86,0),0)="","N/A",E5805*INDEX(Map!$C$2:$C$86,MATCH(D5805,Map!$A$2:$A$86,0),0))</f>
        <v>N/A</v>
      </c>
      <c r="Z5805" s="7">
        <f>IF(INDEX(Map!$D$2:$D$86,MATCH(D5805,Map!$A$2:$A$86,0),0)="","N/A",E5805*INDEX(Map!$D$2:$D$86,MATCH(D5805,Map!$A$2:$A$86,0),0))</f>
        <v>180.9</v>
      </c>
      <c r="AA5805" t="str">
        <f>INDEX(Map!$E$2:$E$86,MATCH(D5805,Map!$A$2:$A$86,0),0)</f>
        <v>Coal</v>
      </c>
    </row>
    <row r="5806" spans="1:27" x14ac:dyDescent="0.25">
      <c r="A5806" s="1" t="s">
        <v>123</v>
      </c>
      <c r="B5806" s="1" t="s">
        <v>116</v>
      </c>
      <c r="C5806" s="1">
        <v>9</v>
      </c>
      <c r="D5806" s="1" t="s">
        <v>31</v>
      </c>
      <c r="E5806" s="1">
        <v>172.1</v>
      </c>
      <c r="F5806" s="1">
        <v>0</v>
      </c>
      <c r="G5806" s="1">
        <v>78.099999999999994</v>
      </c>
      <c r="H5806" s="1">
        <v>2</v>
      </c>
      <c r="I5806" s="1">
        <v>1836.9</v>
      </c>
      <c r="J5806" s="1">
        <v>10674</v>
      </c>
      <c r="K5806" s="1">
        <v>683</v>
      </c>
      <c r="L5806" s="1">
        <v>208.7</v>
      </c>
      <c r="M5806" s="1">
        <v>3834</v>
      </c>
      <c r="N5806" s="1">
        <v>4</v>
      </c>
      <c r="O5806" s="1">
        <v>18</v>
      </c>
      <c r="P5806" s="1">
        <v>0</v>
      </c>
      <c r="Q5806" s="1">
        <v>205</v>
      </c>
      <c r="R5806" s="1">
        <v>23.48</v>
      </c>
      <c r="S5806" s="1">
        <v>23.58</v>
      </c>
      <c r="T5806" s="1">
        <v>4058</v>
      </c>
      <c r="U5806" s="3" t="str">
        <f t="shared" si="90"/>
        <v>2017Plan</v>
      </c>
      <c r="V5806" s="2">
        <f>DATE(A5806,INDEX(Map!$H$1:$H$12,MATCH(B5806,Map!$G$1:$G$12,0),0),1)</f>
        <v>44470</v>
      </c>
      <c r="W5806" t="str">
        <f>IF(AND(V5806&gt;=Map!$K$2,V5806&lt;=Map!$L$2),"Base",IF(AND(V5806&gt;=Map!$K$3,V5806&lt;=Map!$L$3),"Fcst","N/A"))</f>
        <v>N/A</v>
      </c>
      <c r="X5806" t="str">
        <f>INDEX(Map!$B$2:$B$86,MATCH(D5806,Map!$A$2:$A$86,0),0)</f>
        <v>Mill Creek 2</v>
      </c>
      <c r="Y5806" s="7" t="str">
        <f>IF(INDEX(Map!$C$2:$C$86,MATCH(D5806,Map!$A$2:$A$86,0),0)="","N/A",E5806*INDEX(Map!$C$2:$C$86,MATCH(D5806,Map!$A$2:$A$86,0),0))</f>
        <v>N/A</v>
      </c>
      <c r="Z5806" s="7">
        <f>IF(INDEX(Map!$D$2:$D$86,MATCH(D5806,Map!$A$2:$A$86,0),0)="","N/A",E5806*INDEX(Map!$D$2:$D$86,MATCH(D5806,Map!$A$2:$A$86,0),0))</f>
        <v>172.1</v>
      </c>
      <c r="AA5806" t="str">
        <f>INDEX(Map!$E$2:$E$86,MATCH(D5806,Map!$A$2:$A$86,0),0)</f>
        <v>Coal</v>
      </c>
    </row>
    <row r="5807" spans="1:27" x14ac:dyDescent="0.25">
      <c r="A5807" s="1" t="s">
        <v>123</v>
      </c>
      <c r="B5807" s="1" t="s">
        <v>116</v>
      </c>
      <c r="C5807" s="1">
        <v>10</v>
      </c>
      <c r="D5807" s="1" t="s">
        <v>32</v>
      </c>
      <c r="E5807" s="1">
        <v>153.19999999999999</v>
      </c>
      <c r="F5807" s="1">
        <v>0</v>
      </c>
      <c r="G5807" s="1">
        <v>53.2</v>
      </c>
      <c r="H5807" s="1">
        <v>2</v>
      </c>
      <c r="I5807" s="1">
        <v>1634.1</v>
      </c>
      <c r="J5807" s="1">
        <v>10663</v>
      </c>
      <c r="K5807" s="1">
        <v>476</v>
      </c>
      <c r="L5807" s="1">
        <v>208.7</v>
      </c>
      <c r="M5807" s="1">
        <v>3411</v>
      </c>
      <c r="N5807" s="1">
        <v>12</v>
      </c>
      <c r="O5807" s="1">
        <v>51</v>
      </c>
      <c r="P5807" s="1">
        <v>0</v>
      </c>
      <c r="Q5807" s="1">
        <v>206</v>
      </c>
      <c r="R5807" s="1">
        <v>23.6</v>
      </c>
      <c r="S5807" s="1">
        <v>23.94</v>
      </c>
      <c r="T5807" s="1">
        <v>3668</v>
      </c>
      <c r="U5807" s="3" t="str">
        <f t="shared" si="90"/>
        <v>2017Plan</v>
      </c>
      <c r="V5807" s="2">
        <f>DATE(A5807,INDEX(Map!$H$1:$H$12,MATCH(B5807,Map!$G$1:$G$12,0),0),1)</f>
        <v>44470</v>
      </c>
      <c r="W5807" t="str">
        <f>IF(AND(V5807&gt;=Map!$K$2,V5807&lt;=Map!$L$2),"Base",IF(AND(V5807&gt;=Map!$K$3,V5807&lt;=Map!$L$3),"Fcst","N/A"))</f>
        <v>N/A</v>
      </c>
      <c r="X5807" t="str">
        <f>INDEX(Map!$B$2:$B$86,MATCH(D5807,Map!$A$2:$A$86,0),0)</f>
        <v>Mill Creek 3</v>
      </c>
      <c r="Y5807" s="7" t="str">
        <f>IF(INDEX(Map!$C$2:$C$86,MATCH(D5807,Map!$A$2:$A$86,0),0)="","N/A",E5807*INDEX(Map!$C$2:$C$86,MATCH(D5807,Map!$A$2:$A$86,0),0))</f>
        <v>N/A</v>
      </c>
      <c r="Z5807" s="7">
        <f>IF(INDEX(Map!$D$2:$D$86,MATCH(D5807,Map!$A$2:$A$86,0),0)="","N/A",E5807*INDEX(Map!$D$2:$D$86,MATCH(D5807,Map!$A$2:$A$86,0),0))</f>
        <v>153.19999999999999</v>
      </c>
      <c r="AA5807" t="str">
        <f>INDEX(Map!$E$2:$E$86,MATCH(D5807,Map!$A$2:$A$86,0),0)</f>
        <v>Coal</v>
      </c>
    </row>
    <row r="5808" spans="1:27" x14ac:dyDescent="0.25">
      <c r="A5808" s="1" t="s">
        <v>123</v>
      </c>
      <c r="B5808" s="1" t="s">
        <v>116</v>
      </c>
      <c r="C5808" s="1">
        <v>11</v>
      </c>
      <c r="D5808" s="1" t="s">
        <v>33</v>
      </c>
      <c r="E5808" s="1">
        <v>205.9</v>
      </c>
      <c r="F5808" s="1">
        <v>0</v>
      </c>
      <c r="G5808" s="1">
        <v>57.4</v>
      </c>
      <c r="H5808" s="1">
        <v>3</v>
      </c>
      <c r="I5808" s="1">
        <v>2146.6</v>
      </c>
      <c r="J5808" s="1">
        <v>10427</v>
      </c>
      <c r="K5808" s="1">
        <v>487</v>
      </c>
      <c r="L5808" s="1">
        <v>208.8</v>
      </c>
      <c r="M5808" s="1">
        <v>4481</v>
      </c>
      <c r="N5808" s="1">
        <v>28</v>
      </c>
      <c r="O5808" s="1">
        <v>121</v>
      </c>
      <c r="P5808" s="1">
        <v>0</v>
      </c>
      <c r="Q5808" s="1">
        <v>256</v>
      </c>
      <c r="R5808" s="1">
        <v>23.01</v>
      </c>
      <c r="S5808" s="1">
        <v>23.6</v>
      </c>
      <c r="T5808" s="1">
        <v>4858</v>
      </c>
      <c r="U5808" s="3" t="str">
        <f t="shared" si="90"/>
        <v>2017Plan</v>
      </c>
      <c r="V5808" s="2">
        <f>DATE(A5808,INDEX(Map!$H$1:$H$12,MATCH(B5808,Map!$G$1:$G$12,0),0),1)</f>
        <v>44470</v>
      </c>
      <c r="W5808" t="str">
        <f>IF(AND(V5808&gt;=Map!$K$2,V5808&lt;=Map!$L$2),"Base",IF(AND(V5808&gt;=Map!$K$3,V5808&lt;=Map!$L$3),"Fcst","N/A"))</f>
        <v>N/A</v>
      </c>
      <c r="X5808" t="str">
        <f>INDEX(Map!$B$2:$B$86,MATCH(D5808,Map!$A$2:$A$86,0),0)</f>
        <v>Mill Creek 4</v>
      </c>
      <c r="Y5808" s="7" t="str">
        <f>IF(INDEX(Map!$C$2:$C$86,MATCH(D5808,Map!$A$2:$A$86,0),0)="","N/A",E5808*INDEX(Map!$C$2:$C$86,MATCH(D5808,Map!$A$2:$A$86,0),0))</f>
        <v>N/A</v>
      </c>
      <c r="Z5808" s="7">
        <f>IF(INDEX(Map!$D$2:$D$86,MATCH(D5808,Map!$A$2:$A$86,0),0)="","N/A",E5808*INDEX(Map!$D$2:$D$86,MATCH(D5808,Map!$A$2:$A$86,0),0))</f>
        <v>205.9</v>
      </c>
      <c r="AA5808" t="str">
        <f>INDEX(Map!$E$2:$E$86,MATCH(D5808,Map!$A$2:$A$86,0),0)</f>
        <v>Coal</v>
      </c>
    </row>
    <row r="5809" spans="1:27" x14ac:dyDescent="0.25">
      <c r="A5809" s="1" t="s">
        <v>123</v>
      </c>
      <c r="B5809" s="1" t="s">
        <v>116</v>
      </c>
      <c r="C5809" s="1">
        <v>12</v>
      </c>
      <c r="D5809" s="1" t="s">
        <v>34</v>
      </c>
      <c r="E5809" s="1">
        <v>108</v>
      </c>
      <c r="F5809" s="1">
        <v>0</v>
      </c>
      <c r="G5809" s="1">
        <v>39.200000000000003</v>
      </c>
      <c r="H5809" s="1">
        <v>1</v>
      </c>
      <c r="I5809" s="1">
        <v>1151.7</v>
      </c>
      <c r="J5809" s="1">
        <v>10668</v>
      </c>
      <c r="K5809" s="1">
        <v>339</v>
      </c>
      <c r="L5809" s="1">
        <v>208.6</v>
      </c>
      <c r="M5809" s="1">
        <v>2402</v>
      </c>
      <c r="N5809" s="1">
        <v>3</v>
      </c>
      <c r="O5809" s="1">
        <v>13</v>
      </c>
      <c r="P5809" s="1">
        <v>0</v>
      </c>
      <c r="Q5809" s="1">
        <v>150</v>
      </c>
      <c r="R5809" s="1">
        <v>23.64</v>
      </c>
      <c r="S5809" s="1">
        <v>23.77</v>
      </c>
      <c r="T5809" s="1">
        <v>2566</v>
      </c>
      <c r="U5809" s="3" t="str">
        <f t="shared" si="90"/>
        <v>2017Plan</v>
      </c>
      <c r="V5809" s="2">
        <f>DATE(A5809,INDEX(Map!$H$1:$H$12,MATCH(B5809,Map!$G$1:$G$12,0),0),1)</f>
        <v>44470</v>
      </c>
      <c r="W5809" t="str">
        <f>IF(AND(V5809&gt;=Map!$K$2,V5809&lt;=Map!$L$2),"Base",IF(AND(V5809&gt;=Map!$K$3,V5809&lt;=Map!$L$3),"Fcst","N/A"))</f>
        <v>N/A</v>
      </c>
      <c r="X5809" t="str">
        <f>INDEX(Map!$B$2:$B$86,MATCH(D5809,Map!$A$2:$A$86,0),0)</f>
        <v>Trimble County 1</v>
      </c>
      <c r="Y5809" s="7" t="str">
        <f>IF(INDEX(Map!$C$2:$C$86,MATCH(D5809,Map!$A$2:$A$86,0),0)="","N/A",E5809*INDEX(Map!$C$2:$C$86,MATCH(D5809,Map!$A$2:$A$86,0),0))</f>
        <v>N/A</v>
      </c>
      <c r="Z5809" s="7">
        <f>IF(INDEX(Map!$D$2:$D$86,MATCH(D5809,Map!$A$2:$A$86,0),0)="","N/A",E5809*INDEX(Map!$D$2:$D$86,MATCH(D5809,Map!$A$2:$A$86,0),0))</f>
        <v>108</v>
      </c>
      <c r="AA5809" t="str">
        <f>INDEX(Map!$E$2:$E$86,MATCH(D5809,Map!$A$2:$A$86,0),0)</f>
        <v>Coal</v>
      </c>
    </row>
    <row r="5810" spans="1:27" x14ac:dyDescent="0.25">
      <c r="A5810" s="1" t="s">
        <v>123</v>
      </c>
      <c r="B5810" s="1" t="s">
        <v>116</v>
      </c>
      <c r="C5810" s="1">
        <v>13</v>
      </c>
      <c r="D5810" s="1" t="s">
        <v>35</v>
      </c>
      <c r="E5810" s="1">
        <v>364.4</v>
      </c>
      <c r="F5810" s="1">
        <v>0</v>
      </c>
      <c r="G5810" s="1">
        <v>87.5</v>
      </c>
      <c r="H5810" s="1">
        <v>1</v>
      </c>
      <c r="I5810" s="1">
        <v>3345.8</v>
      </c>
      <c r="J5810" s="1">
        <v>9182</v>
      </c>
      <c r="K5810" s="1">
        <v>681</v>
      </c>
      <c r="L5810" s="1">
        <v>217</v>
      </c>
      <c r="M5810" s="1">
        <v>7260</v>
      </c>
      <c r="N5810" s="1">
        <v>14</v>
      </c>
      <c r="O5810" s="1">
        <v>55</v>
      </c>
      <c r="P5810" s="1">
        <v>0</v>
      </c>
      <c r="Q5810" s="1">
        <v>554</v>
      </c>
      <c r="R5810" s="1">
        <v>21.44</v>
      </c>
      <c r="S5810" s="1">
        <v>21.6</v>
      </c>
      <c r="T5810" s="1">
        <v>7869</v>
      </c>
      <c r="U5810" s="3" t="str">
        <f t="shared" si="90"/>
        <v>2017Plan</v>
      </c>
      <c r="V5810" s="2">
        <f>DATE(A5810,INDEX(Map!$H$1:$H$12,MATCH(B5810,Map!$G$1:$G$12,0),0),1)</f>
        <v>44470</v>
      </c>
      <c r="W5810" t="str">
        <f>IF(AND(V5810&gt;=Map!$K$2,V5810&lt;=Map!$L$2),"Base",IF(AND(V5810&gt;=Map!$K$3,V5810&lt;=Map!$L$3),"Fcst","N/A"))</f>
        <v>N/A</v>
      </c>
      <c r="X5810" t="str">
        <f>INDEX(Map!$B$2:$B$86,MATCH(D5810,Map!$A$2:$A$86,0),0)</f>
        <v>Trimble County 2</v>
      </c>
      <c r="Y5810" s="7">
        <f>IF(INDEX(Map!$C$2:$C$86,MATCH(D5810,Map!$A$2:$A$86,0),0)="","N/A",E5810*INDEX(Map!$C$2:$C$86,MATCH(D5810,Map!$A$2:$A$86,0),0))</f>
        <v>295.16399999999999</v>
      </c>
      <c r="Z5810" s="7">
        <f>IF(INDEX(Map!$D$2:$D$86,MATCH(D5810,Map!$A$2:$A$86,0),0)="","N/A",E5810*INDEX(Map!$D$2:$D$86,MATCH(D5810,Map!$A$2:$A$86,0),0))</f>
        <v>69.23599999999999</v>
      </c>
      <c r="AA5810" t="str">
        <f>INDEX(Map!$E$2:$E$86,MATCH(D5810,Map!$A$2:$A$86,0),0)</f>
        <v>Coal</v>
      </c>
    </row>
    <row r="5811" spans="1:27" x14ac:dyDescent="0.25">
      <c r="A5811" s="1" t="s">
        <v>123</v>
      </c>
      <c r="B5811" s="1" t="s">
        <v>116</v>
      </c>
      <c r="C5811" s="1">
        <v>14</v>
      </c>
      <c r="D5811" s="1" t="s">
        <v>36</v>
      </c>
      <c r="E5811" s="1">
        <v>0</v>
      </c>
      <c r="F5811" s="1">
        <v>0</v>
      </c>
      <c r="G5811" s="1">
        <v>0</v>
      </c>
      <c r="H5811" s="1">
        <v>0</v>
      </c>
      <c r="I5811" s="1">
        <v>0</v>
      </c>
      <c r="J5811" s="1">
        <v>0</v>
      </c>
      <c r="K5811" s="1">
        <v>0</v>
      </c>
      <c r="L5811" s="1">
        <v>0</v>
      </c>
      <c r="M5811" s="1">
        <v>0</v>
      </c>
      <c r="N5811" s="1">
        <v>0</v>
      </c>
      <c r="O5811" s="1">
        <v>0</v>
      </c>
      <c r="P5811" s="1">
        <v>0</v>
      </c>
      <c r="Q5811" s="1">
        <v>0</v>
      </c>
      <c r="R5811" s="1">
        <v>0</v>
      </c>
      <c r="S5811" s="1">
        <v>0</v>
      </c>
      <c r="T5811" s="1">
        <v>0</v>
      </c>
      <c r="U5811" s="3" t="str">
        <f t="shared" si="90"/>
        <v>2017Plan</v>
      </c>
      <c r="V5811" s="2">
        <f>DATE(A5811,INDEX(Map!$H$1:$H$12,MATCH(B5811,Map!$G$1:$G$12,0),0),1)</f>
        <v>44470</v>
      </c>
      <c r="W5811" t="str">
        <f>IF(AND(V5811&gt;=Map!$K$2,V5811&lt;=Map!$L$2),"Base",IF(AND(V5811&gt;=Map!$K$3,V5811&lt;=Map!$L$3),"Fcst","N/A"))</f>
        <v>N/A</v>
      </c>
      <c r="X5811" t="str">
        <f>INDEX(Map!$B$2:$B$86,MATCH(D5811,Map!$A$2:$A$86,0),0)</f>
        <v>Cane Run 7</v>
      </c>
      <c r="Y5811" s="7">
        <f>IF(INDEX(Map!$C$2:$C$86,MATCH(D5811,Map!$A$2:$A$86,0),0)="","N/A",E5811*INDEX(Map!$C$2:$C$86,MATCH(D5811,Map!$A$2:$A$86,0),0))</f>
        <v>0</v>
      </c>
      <c r="Z5811" s="7">
        <f>IF(INDEX(Map!$D$2:$D$86,MATCH(D5811,Map!$A$2:$A$86,0),0)="","N/A",E5811*INDEX(Map!$D$2:$D$86,MATCH(D5811,Map!$A$2:$A$86,0),0))</f>
        <v>0</v>
      </c>
      <c r="AA5811" t="str">
        <f>INDEX(Map!$E$2:$E$86,MATCH(D5811,Map!$A$2:$A$86,0),0)</f>
        <v>NGCC</v>
      </c>
    </row>
    <row r="5812" spans="1:27" x14ac:dyDescent="0.25">
      <c r="A5812" s="1" t="s">
        <v>123</v>
      </c>
      <c r="B5812" s="1" t="s">
        <v>116</v>
      </c>
      <c r="C5812" s="1">
        <v>15</v>
      </c>
      <c r="D5812" s="1" t="s">
        <v>37</v>
      </c>
      <c r="E5812" s="1">
        <v>143.19999999999999</v>
      </c>
      <c r="F5812" s="1">
        <v>0</v>
      </c>
      <c r="G5812" s="1">
        <v>27.9</v>
      </c>
      <c r="H5812" s="1">
        <v>4</v>
      </c>
      <c r="I5812" s="1">
        <v>998.6</v>
      </c>
      <c r="J5812" s="1">
        <v>6971</v>
      </c>
      <c r="K5812" s="1">
        <v>269</v>
      </c>
      <c r="L5812" s="1">
        <v>397.2</v>
      </c>
      <c r="M5812" s="1">
        <v>3966</v>
      </c>
      <c r="N5812" s="1">
        <v>12</v>
      </c>
      <c r="O5812" s="1">
        <v>47</v>
      </c>
      <c r="P5812" s="1">
        <v>0</v>
      </c>
      <c r="Q5812" s="1">
        <v>234</v>
      </c>
      <c r="R5812" s="1">
        <v>29.32</v>
      </c>
      <c r="S5812" s="1">
        <v>29.65</v>
      </c>
      <c r="T5812" s="1">
        <v>4248</v>
      </c>
      <c r="U5812" s="3" t="str">
        <f t="shared" si="90"/>
        <v>2017Plan</v>
      </c>
      <c r="V5812" s="2">
        <f>DATE(A5812,INDEX(Map!$H$1:$H$12,MATCH(B5812,Map!$G$1:$G$12,0),0),1)</f>
        <v>44470</v>
      </c>
      <c r="W5812" t="str">
        <f>IF(AND(V5812&gt;=Map!$K$2,V5812&lt;=Map!$L$2),"Base",IF(AND(V5812&gt;=Map!$K$3,V5812&lt;=Map!$L$3),"Fcst","N/A"))</f>
        <v>N/A</v>
      </c>
      <c r="X5812" t="str">
        <f>INDEX(Map!$B$2:$B$86,MATCH(D5812,Map!$A$2:$A$86,0),0)</f>
        <v>Cane Run 7</v>
      </c>
      <c r="Y5812" s="7">
        <f>IF(INDEX(Map!$C$2:$C$86,MATCH(D5812,Map!$A$2:$A$86,0),0)="","N/A",E5812*INDEX(Map!$C$2:$C$86,MATCH(D5812,Map!$A$2:$A$86,0),0))</f>
        <v>111.696</v>
      </c>
      <c r="Z5812" s="7">
        <f>IF(INDEX(Map!$D$2:$D$86,MATCH(D5812,Map!$A$2:$A$86,0),0)="","N/A",E5812*INDEX(Map!$D$2:$D$86,MATCH(D5812,Map!$A$2:$A$86,0),0))</f>
        <v>31.503999999999998</v>
      </c>
      <c r="AA5812" t="str">
        <f>INDEX(Map!$E$2:$E$86,MATCH(D5812,Map!$A$2:$A$86,0),0)</f>
        <v>NGCC</v>
      </c>
    </row>
    <row r="5813" spans="1:27" x14ac:dyDescent="0.25">
      <c r="A5813" s="1" t="s">
        <v>123</v>
      </c>
      <c r="B5813" s="1" t="s">
        <v>116</v>
      </c>
      <c r="C5813" s="1">
        <v>16</v>
      </c>
      <c r="D5813" s="1" t="s">
        <v>38</v>
      </c>
      <c r="E5813" s="1">
        <v>0</v>
      </c>
      <c r="F5813" s="1">
        <v>0</v>
      </c>
      <c r="G5813" s="1">
        <v>0</v>
      </c>
      <c r="H5813" s="1">
        <v>0</v>
      </c>
      <c r="I5813" s="1">
        <v>0</v>
      </c>
      <c r="J5813" s="1">
        <v>0</v>
      </c>
      <c r="K5813" s="1">
        <v>0</v>
      </c>
      <c r="L5813" s="1">
        <v>0</v>
      </c>
      <c r="M5813" s="1">
        <v>0</v>
      </c>
      <c r="N5813" s="1">
        <v>0</v>
      </c>
      <c r="O5813" s="1">
        <v>0</v>
      </c>
      <c r="P5813" s="1">
        <v>0</v>
      </c>
      <c r="Q5813" s="1">
        <v>0</v>
      </c>
      <c r="R5813" s="1">
        <v>0</v>
      </c>
      <c r="S5813" s="1">
        <v>0</v>
      </c>
      <c r="T5813" s="1">
        <v>0</v>
      </c>
      <c r="U5813" s="3" t="str">
        <f t="shared" si="90"/>
        <v>2017Plan</v>
      </c>
      <c r="V5813" s="2">
        <f>DATE(A5813,INDEX(Map!$H$1:$H$12,MATCH(B5813,Map!$G$1:$G$12,0),0),1)</f>
        <v>44470</v>
      </c>
      <c r="W5813" t="str">
        <f>IF(AND(V5813&gt;=Map!$K$2,V5813&lt;=Map!$L$2),"Base",IF(AND(V5813&gt;=Map!$K$3,V5813&lt;=Map!$L$3),"Fcst","N/A"))</f>
        <v>N/A</v>
      </c>
      <c r="X5813" t="str">
        <f>INDEX(Map!$B$2:$B$86,MATCH(D5813,Map!$A$2:$A$86,0),0)</f>
        <v>Brown 5</v>
      </c>
      <c r="Y5813" s="7">
        <f>IF(INDEX(Map!$C$2:$C$86,MATCH(D5813,Map!$A$2:$A$86,0),0)="","N/A",E5813*INDEX(Map!$C$2:$C$86,MATCH(D5813,Map!$A$2:$A$86,0),0))</f>
        <v>0</v>
      </c>
      <c r="Z5813" s="7">
        <f>IF(INDEX(Map!$D$2:$D$86,MATCH(D5813,Map!$A$2:$A$86,0),0)="","N/A",E5813*INDEX(Map!$D$2:$D$86,MATCH(D5813,Map!$A$2:$A$86,0),0))</f>
        <v>0</v>
      </c>
      <c r="AA5813" t="str">
        <f>INDEX(Map!$E$2:$E$86,MATCH(D5813,Map!$A$2:$A$86,0),0)</f>
        <v>SCCT</v>
      </c>
    </row>
    <row r="5814" spans="1:27" x14ac:dyDescent="0.25">
      <c r="A5814" s="1" t="s">
        <v>123</v>
      </c>
      <c r="B5814" s="1" t="s">
        <v>116</v>
      </c>
      <c r="C5814" s="1">
        <v>17</v>
      </c>
      <c r="D5814" s="1" t="s">
        <v>39</v>
      </c>
      <c r="E5814" s="1">
        <v>0</v>
      </c>
      <c r="F5814" s="1">
        <v>0</v>
      </c>
      <c r="G5814" s="1">
        <v>0</v>
      </c>
      <c r="H5814" s="1">
        <v>0</v>
      </c>
      <c r="I5814" s="1">
        <v>0</v>
      </c>
      <c r="J5814" s="1">
        <v>0</v>
      </c>
      <c r="K5814" s="1">
        <v>0</v>
      </c>
      <c r="L5814" s="1">
        <v>0</v>
      </c>
      <c r="M5814" s="1">
        <v>0</v>
      </c>
      <c r="N5814" s="1">
        <v>0</v>
      </c>
      <c r="O5814" s="1">
        <v>0</v>
      </c>
      <c r="P5814" s="1">
        <v>0</v>
      </c>
      <c r="Q5814" s="1">
        <v>0</v>
      </c>
      <c r="R5814" s="1">
        <v>0</v>
      </c>
      <c r="S5814" s="1">
        <v>0</v>
      </c>
      <c r="T5814" s="1">
        <v>0</v>
      </c>
      <c r="U5814" s="3" t="str">
        <f t="shared" si="90"/>
        <v>2017Plan</v>
      </c>
      <c r="V5814" s="2">
        <f>DATE(A5814,INDEX(Map!$H$1:$H$12,MATCH(B5814,Map!$G$1:$G$12,0),0),1)</f>
        <v>44470</v>
      </c>
      <c r="W5814" t="str">
        <f>IF(AND(V5814&gt;=Map!$K$2,V5814&lt;=Map!$L$2),"Base",IF(AND(V5814&gt;=Map!$K$3,V5814&lt;=Map!$L$3),"Fcst","N/A"))</f>
        <v>N/A</v>
      </c>
      <c r="X5814" t="str">
        <f>INDEX(Map!$B$2:$B$86,MATCH(D5814,Map!$A$2:$A$86,0),0)</f>
        <v>Brown 5</v>
      </c>
      <c r="Y5814" s="7">
        <f>IF(INDEX(Map!$C$2:$C$86,MATCH(D5814,Map!$A$2:$A$86,0),0)="","N/A",E5814*INDEX(Map!$C$2:$C$86,MATCH(D5814,Map!$A$2:$A$86,0),0))</f>
        <v>0</v>
      </c>
      <c r="Z5814" s="7">
        <f>IF(INDEX(Map!$D$2:$D$86,MATCH(D5814,Map!$A$2:$A$86,0),0)="","N/A",E5814*INDEX(Map!$D$2:$D$86,MATCH(D5814,Map!$A$2:$A$86,0),0))</f>
        <v>0</v>
      </c>
      <c r="AA5814" t="str">
        <f>INDEX(Map!$E$2:$E$86,MATCH(D5814,Map!$A$2:$A$86,0),0)</f>
        <v>SCCT</v>
      </c>
    </row>
    <row r="5815" spans="1:27" x14ac:dyDescent="0.25">
      <c r="A5815" s="1" t="s">
        <v>123</v>
      </c>
      <c r="B5815" s="1" t="s">
        <v>116</v>
      </c>
      <c r="C5815" s="1">
        <v>18</v>
      </c>
      <c r="D5815" s="1" t="s">
        <v>40</v>
      </c>
      <c r="E5815" s="1">
        <v>2</v>
      </c>
      <c r="F5815" s="1">
        <v>0</v>
      </c>
      <c r="G5815" s="1">
        <v>1.7</v>
      </c>
      <c r="H5815" s="1">
        <v>4</v>
      </c>
      <c r="I5815" s="1">
        <v>22.3</v>
      </c>
      <c r="J5815" s="1">
        <v>11318</v>
      </c>
      <c r="K5815" s="1">
        <v>16</v>
      </c>
      <c r="L5815" s="1">
        <v>399.3</v>
      </c>
      <c r="M5815" s="1">
        <v>89</v>
      </c>
      <c r="N5815" s="1">
        <v>1</v>
      </c>
      <c r="O5815" s="1">
        <v>38</v>
      </c>
      <c r="P5815" s="1">
        <v>0</v>
      </c>
      <c r="Q5815" s="1">
        <v>7</v>
      </c>
      <c r="R5815" s="1">
        <v>48.9</v>
      </c>
      <c r="S5815" s="1">
        <v>68.23</v>
      </c>
      <c r="T5815" s="1">
        <v>134</v>
      </c>
      <c r="U5815" s="3" t="str">
        <f t="shared" si="90"/>
        <v>2017Plan</v>
      </c>
      <c r="V5815" s="2">
        <f>DATE(A5815,INDEX(Map!$H$1:$H$12,MATCH(B5815,Map!$G$1:$G$12,0),0),1)</f>
        <v>44470</v>
      </c>
      <c r="W5815" t="str">
        <f>IF(AND(V5815&gt;=Map!$K$2,V5815&lt;=Map!$L$2),"Base",IF(AND(V5815&gt;=Map!$K$3,V5815&lt;=Map!$L$3),"Fcst","N/A"))</f>
        <v>N/A</v>
      </c>
      <c r="X5815" t="str">
        <f>INDEX(Map!$B$2:$B$86,MATCH(D5815,Map!$A$2:$A$86,0),0)</f>
        <v>Brown 6</v>
      </c>
      <c r="Y5815" s="7">
        <f>IF(INDEX(Map!$C$2:$C$86,MATCH(D5815,Map!$A$2:$A$86,0),0)="","N/A",E5815*INDEX(Map!$C$2:$C$86,MATCH(D5815,Map!$A$2:$A$86,0),0))</f>
        <v>1.24</v>
      </c>
      <c r="Z5815" s="7">
        <f>IF(INDEX(Map!$D$2:$D$86,MATCH(D5815,Map!$A$2:$A$86,0),0)="","N/A",E5815*INDEX(Map!$D$2:$D$86,MATCH(D5815,Map!$A$2:$A$86,0),0))</f>
        <v>0.76</v>
      </c>
      <c r="AA5815" t="str">
        <f>INDEX(Map!$E$2:$E$86,MATCH(D5815,Map!$A$2:$A$86,0),0)</f>
        <v>SCCT</v>
      </c>
    </row>
    <row r="5816" spans="1:27" x14ac:dyDescent="0.25">
      <c r="A5816" s="1" t="s">
        <v>123</v>
      </c>
      <c r="B5816" s="1" t="s">
        <v>116</v>
      </c>
      <c r="C5816" s="1">
        <v>19</v>
      </c>
      <c r="D5816" s="1" t="s">
        <v>41</v>
      </c>
      <c r="E5816" s="1">
        <v>1</v>
      </c>
      <c r="F5816" s="1">
        <v>0</v>
      </c>
      <c r="G5816" s="1">
        <v>0.8</v>
      </c>
      <c r="H5816" s="1">
        <v>2</v>
      </c>
      <c r="I5816" s="1">
        <v>11.2</v>
      </c>
      <c r="J5816" s="1">
        <v>11296</v>
      </c>
      <c r="K5816" s="1">
        <v>8</v>
      </c>
      <c r="L5816" s="1">
        <v>399.3</v>
      </c>
      <c r="M5816" s="1">
        <v>45</v>
      </c>
      <c r="N5816" s="1">
        <v>0</v>
      </c>
      <c r="O5816" s="1">
        <v>16</v>
      </c>
      <c r="P5816" s="1">
        <v>0</v>
      </c>
      <c r="Q5816" s="1">
        <v>4</v>
      </c>
      <c r="R5816" s="1">
        <v>48.79</v>
      </c>
      <c r="S5816" s="1">
        <v>64.510000000000005</v>
      </c>
      <c r="T5816" s="1">
        <v>64</v>
      </c>
      <c r="U5816" s="3" t="str">
        <f t="shared" si="90"/>
        <v>2017Plan</v>
      </c>
      <c r="V5816" s="2">
        <f>DATE(A5816,INDEX(Map!$H$1:$H$12,MATCH(B5816,Map!$G$1:$G$12,0),0),1)</f>
        <v>44470</v>
      </c>
      <c r="W5816" t="str">
        <f>IF(AND(V5816&gt;=Map!$K$2,V5816&lt;=Map!$L$2),"Base",IF(AND(V5816&gt;=Map!$K$3,V5816&lt;=Map!$L$3),"Fcst","N/A"))</f>
        <v>N/A</v>
      </c>
      <c r="X5816" t="str">
        <f>INDEX(Map!$B$2:$B$86,MATCH(D5816,Map!$A$2:$A$86,0),0)</f>
        <v>Brown 7</v>
      </c>
      <c r="Y5816" s="7">
        <f>IF(INDEX(Map!$C$2:$C$86,MATCH(D5816,Map!$A$2:$A$86,0),0)="","N/A",E5816*INDEX(Map!$C$2:$C$86,MATCH(D5816,Map!$A$2:$A$86,0),0))</f>
        <v>0.62</v>
      </c>
      <c r="Z5816" s="7">
        <f>IF(INDEX(Map!$D$2:$D$86,MATCH(D5816,Map!$A$2:$A$86,0),0)="","N/A",E5816*INDEX(Map!$D$2:$D$86,MATCH(D5816,Map!$A$2:$A$86,0),0))</f>
        <v>0.38</v>
      </c>
      <c r="AA5816" t="str">
        <f>INDEX(Map!$E$2:$E$86,MATCH(D5816,Map!$A$2:$A$86,0),0)</f>
        <v>SCCT</v>
      </c>
    </row>
    <row r="5817" spans="1:27" x14ac:dyDescent="0.25">
      <c r="A5817" s="1" t="s">
        <v>123</v>
      </c>
      <c r="B5817" s="1" t="s">
        <v>116</v>
      </c>
      <c r="C5817" s="1">
        <v>20</v>
      </c>
      <c r="D5817" s="1" t="s">
        <v>42</v>
      </c>
      <c r="E5817" s="1">
        <v>0</v>
      </c>
      <c r="F5817" s="1">
        <v>0</v>
      </c>
      <c r="G5817" s="1">
        <v>0</v>
      </c>
      <c r="H5817" s="1">
        <v>0</v>
      </c>
      <c r="I5817" s="1">
        <v>0</v>
      </c>
      <c r="J5817" s="1">
        <v>0</v>
      </c>
      <c r="K5817" s="1">
        <v>0</v>
      </c>
      <c r="L5817" s="1">
        <v>0</v>
      </c>
      <c r="M5817" s="1">
        <v>0</v>
      </c>
      <c r="N5817" s="1">
        <v>0</v>
      </c>
      <c r="O5817" s="1">
        <v>0</v>
      </c>
      <c r="P5817" s="1">
        <v>0</v>
      </c>
      <c r="Q5817" s="1">
        <v>0</v>
      </c>
      <c r="R5817" s="1">
        <v>0</v>
      </c>
      <c r="S5817" s="1">
        <v>0</v>
      </c>
      <c r="T5817" s="1">
        <v>0</v>
      </c>
      <c r="U5817" s="3" t="str">
        <f t="shared" si="90"/>
        <v>2017Plan</v>
      </c>
      <c r="V5817" s="2">
        <f>DATE(A5817,INDEX(Map!$H$1:$H$12,MATCH(B5817,Map!$G$1:$G$12,0),0),1)</f>
        <v>44470</v>
      </c>
      <c r="W5817" t="str">
        <f>IF(AND(V5817&gt;=Map!$K$2,V5817&lt;=Map!$L$2),"Base",IF(AND(V5817&gt;=Map!$K$3,V5817&lt;=Map!$L$3),"Fcst","N/A"))</f>
        <v>N/A</v>
      </c>
      <c r="X5817" t="str">
        <f>INDEX(Map!$B$2:$B$86,MATCH(D5817,Map!$A$2:$A$86,0),0)</f>
        <v>Brown 8</v>
      </c>
      <c r="Y5817" s="7">
        <f>IF(INDEX(Map!$C$2:$C$86,MATCH(D5817,Map!$A$2:$A$86,0),0)="","N/A",E5817*INDEX(Map!$C$2:$C$86,MATCH(D5817,Map!$A$2:$A$86,0),0))</f>
        <v>0</v>
      </c>
      <c r="Z5817" s="7" t="str">
        <f>IF(INDEX(Map!$D$2:$D$86,MATCH(D5817,Map!$A$2:$A$86,0),0)="","N/A",E5817*INDEX(Map!$D$2:$D$86,MATCH(D5817,Map!$A$2:$A$86,0),0))</f>
        <v>N/A</v>
      </c>
      <c r="AA5817" t="str">
        <f>INDEX(Map!$E$2:$E$86,MATCH(D5817,Map!$A$2:$A$86,0),0)</f>
        <v>SCCT</v>
      </c>
    </row>
    <row r="5818" spans="1:27" x14ac:dyDescent="0.25">
      <c r="A5818" s="1" t="s">
        <v>123</v>
      </c>
      <c r="B5818" s="1" t="s">
        <v>116</v>
      </c>
      <c r="C5818" s="1">
        <v>21</v>
      </c>
      <c r="D5818" s="1" t="s">
        <v>43</v>
      </c>
      <c r="E5818" s="1">
        <v>0</v>
      </c>
      <c r="F5818" s="1">
        <v>0</v>
      </c>
      <c r="G5818" s="1">
        <v>0</v>
      </c>
      <c r="H5818" s="1">
        <v>0</v>
      </c>
      <c r="I5818" s="1">
        <v>0</v>
      </c>
      <c r="J5818" s="1">
        <v>0</v>
      </c>
      <c r="K5818" s="1">
        <v>0</v>
      </c>
      <c r="L5818" s="1">
        <v>0</v>
      </c>
      <c r="M5818" s="1">
        <v>0</v>
      </c>
      <c r="N5818" s="1">
        <v>0</v>
      </c>
      <c r="O5818" s="1">
        <v>0</v>
      </c>
      <c r="P5818" s="1">
        <v>0</v>
      </c>
      <c r="Q5818" s="1">
        <v>0</v>
      </c>
      <c r="R5818" s="1">
        <v>0</v>
      </c>
      <c r="S5818" s="1">
        <v>0</v>
      </c>
      <c r="T5818" s="1">
        <v>0</v>
      </c>
      <c r="U5818" s="3" t="str">
        <f t="shared" si="90"/>
        <v>2017Plan</v>
      </c>
      <c r="V5818" s="2">
        <f>DATE(A5818,INDEX(Map!$H$1:$H$12,MATCH(B5818,Map!$G$1:$G$12,0),0),1)</f>
        <v>44470</v>
      </c>
      <c r="W5818" t="str">
        <f>IF(AND(V5818&gt;=Map!$K$2,V5818&lt;=Map!$L$2),"Base",IF(AND(V5818&gt;=Map!$K$3,V5818&lt;=Map!$L$3),"Fcst","N/A"))</f>
        <v>N/A</v>
      </c>
      <c r="X5818" t="str">
        <f>INDEX(Map!$B$2:$B$86,MATCH(D5818,Map!$A$2:$A$86,0),0)</f>
        <v>Brown 8</v>
      </c>
      <c r="Y5818" s="7">
        <f>IF(INDEX(Map!$C$2:$C$86,MATCH(D5818,Map!$A$2:$A$86,0),0)="","N/A",E5818*INDEX(Map!$C$2:$C$86,MATCH(D5818,Map!$A$2:$A$86,0),0))</f>
        <v>0</v>
      </c>
      <c r="Z5818" s="7" t="str">
        <f>IF(INDEX(Map!$D$2:$D$86,MATCH(D5818,Map!$A$2:$A$86,0),0)="","N/A",E5818*INDEX(Map!$D$2:$D$86,MATCH(D5818,Map!$A$2:$A$86,0),0))</f>
        <v>N/A</v>
      </c>
      <c r="AA5818" t="str">
        <f>INDEX(Map!$E$2:$E$86,MATCH(D5818,Map!$A$2:$A$86,0),0)</f>
        <v>SCCT</v>
      </c>
    </row>
    <row r="5819" spans="1:27" x14ac:dyDescent="0.25">
      <c r="A5819" s="1" t="s">
        <v>123</v>
      </c>
      <c r="B5819" s="1" t="s">
        <v>116</v>
      </c>
      <c r="C5819" s="1">
        <v>22</v>
      </c>
      <c r="D5819" s="1" t="s">
        <v>44</v>
      </c>
      <c r="E5819" s="1">
        <v>0.2</v>
      </c>
      <c r="F5819" s="1">
        <v>0</v>
      </c>
      <c r="G5819" s="1">
        <v>0.2</v>
      </c>
      <c r="H5819" s="1">
        <v>1</v>
      </c>
      <c r="I5819" s="1">
        <v>3.3</v>
      </c>
      <c r="J5819" s="1">
        <v>16518</v>
      </c>
      <c r="K5819" s="1">
        <v>4</v>
      </c>
      <c r="L5819" s="1">
        <v>399.3</v>
      </c>
      <c r="M5819" s="1">
        <v>13</v>
      </c>
      <c r="N5819" s="1">
        <v>0</v>
      </c>
      <c r="O5819" s="1">
        <v>0</v>
      </c>
      <c r="P5819" s="1">
        <v>0</v>
      </c>
      <c r="Q5819" s="1">
        <v>0</v>
      </c>
      <c r="R5819" s="1">
        <v>65.959999999999994</v>
      </c>
      <c r="S5819" s="1">
        <v>67.260000000000005</v>
      </c>
      <c r="T5819" s="1">
        <v>13</v>
      </c>
      <c r="U5819" s="3" t="str">
        <f t="shared" si="90"/>
        <v>2017Plan</v>
      </c>
      <c r="V5819" s="2">
        <f>DATE(A5819,INDEX(Map!$H$1:$H$12,MATCH(B5819,Map!$G$1:$G$12,0),0),1)</f>
        <v>44470</v>
      </c>
      <c r="W5819" t="str">
        <f>IF(AND(V5819&gt;=Map!$K$2,V5819&lt;=Map!$L$2),"Base",IF(AND(V5819&gt;=Map!$K$3,V5819&lt;=Map!$L$3),"Fcst","N/A"))</f>
        <v>N/A</v>
      </c>
      <c r="X5819" t="str">
        <f>INDEX(Map!$B$2:$B$86,MATCH(D5819,Map!$A$2:$A$86,0),0)</f>
        <v>Brown 9</v>
      </c>
      <c r="Y5819" s="7">
        <f>IF(INDEX(Map!$C$2:$C$86,MATCH(D5819,Map!$A$2:$A$86,0),0)="","N/A",E5819*INDEX(Map!$C$2:$C$86,MATCH(D5819,Map!$A$2:$A$86,0),0))</f>
        <v>0.2</v>
      </c>
      <c r="Z5819" s="7" t="str">
        <f>IF(INDEX(Map!$D$2:$D$86,MATCH(D5819,Map!$A$2:$A$86,0),0)="","N/A",E5819*INDEX(Map!$D$2:$D$86,MATCH(D5819,Map!$A$2:$A$86,0),0))</f>
        <v>N/A</v>
      </c>
      <c r="AA5819" t="str">
        <f>INDEX(Map!$E$2:$E$86,MATCH(D5819,Map!$A$2:$A$86,0),0)</f>
        <v>SCCT</v>
      </c>
    </row>
    <row r="5820" spans="1:27" x14ac:dyDescent="0.25">
      <c r="A5820" s="1" t="s">
        <v>123</v>
      </c>
      <c r="B5820" s="1" t="s">
        <v>116</v>
      </c>
      <c r="C5820" s="1">
        <v>23</v>
      </c>
      <c r="D5820" s="1" t="s">
        <v>45</v>
      </c>
      <c r="E5820" s="1">
        <v>0</v>
      </c>
      <c r="F5820" s="1">
        <v>0</v>
      </c>
      <c r="G5820" s="1">
        <v>0</v>
      </c>
      <c r="H5820" s="1">
        <v>0</v>
      </c>
      <c r="I5820" s="1">
        <v>0</v>
      </c>
      <c r="J5820" s="1">
        <v>0</v>
      </c>
      <c r="K5820" s="1">
        <v>0</v>
      </c>
      <c r="L5820" s="1">
        <v>0</v>
      </c>
      <c r="M5820" s="1">
        <v>0</v>
      </c>
      <c r="N5820" s="1">
        <v>0</v>
      </c>
      <c r="O5820" s="1">
        <v>0</v>
      </c>
      <c r="P5820" s="1">
        <v>0</v>
      </c>
      <c r="Q5820" s="1">
        <v>0</v>
      </c>
      <c r="R5820" s="1">
        <v>0</v>
      </c>
      <c r="S5820" s="1">
        <v>0</v>
      </c>
      <c r="T5820" s="1">
        <v>0</v>
      </c>
      <c r="U5820" s="3" t="str">
        <f t="shared" si="90"/>
        <v>2017Plan</v>
      </c>
      <c r="V5820" s="2">
        <f>DATE(A5820,INDEX(Map!$H$1:$H$12,MATCH(B5820,Map!$G$1:$G$12,0),0),1)</f>
        <v>44470</v>
      </c>
      <c r="W5820" t="str">
        <f>IF(AND(V5820&gt;=Map!$K$2,V5820&lt;=Map!$L$2),"Base",IF(AND(V5820&gt;=Map!$K$3,V5820&lt;=Map!$L$3),"Fcst","N/A"))</f>
        <v>N/A</v>
      </c>
      <c r="X5820" t="str">
        <f>INDEX(Map!$B$2:$B$86,MATCH(D5820,Map!$A$2:$A$86,0),0)</f>
        <v>Brown 9</v>
      </c>
      <c r="Y5820" s="7">
        <f>IF(INDEX(Map!$C$2:$C$86,MATCH(D5820,Map!$A$2:$A$86,0),0)="","N/A",E5820*INDEX(Map!$C$2:$C$86,MATCH(D5820,Map!$A$2:$A$86,0),0))</f>
        <v>0</v>
      </c>
      <c r="Z5820" s="7" t="str">
        <f>IF(INDEX(Map!$D$2:$D$86,MATCH(D5820,Map!$A$2:$A$86,0),0)="","N/A",E5820*INDEX(Map!$D$2:$D$86,MATCH(D5820,Map!$A$2:$A$86,0),0))</f>
        <v>N/A</v>
      </c>
      <c r="AA5820" t="str">
        <f>INDEX(Map!$E$2:$E$86,MATCH(D5820,Map!$A$2:$A$86,0),0)</f>
        <v>SCCT</v>
      </c>
    </row>
    <row r="5821" spans="1:27" x14ac:dyDescent="0.25">
      <c r="A5821" s="1" t="s">
        <v>123</v>
      </c>
      <c r="B5821" s="1" t="s">
        <v>116</v>
      </c>
      <c r="C5821" s="1">
        <v>24</v>
      </c>
      <c r="D5821" s="1" t="s">
        <v>46</v>
      </c>
      <c r="E5821" s="1">
        <v>0.2</v>
      </c>
      <c r="F5821" s="1">
        <v>0</v>
      </c>
      <c r="G5821" s="1">
        <v>0.2</v>
      </c>
      <c r="H5821" s="1">
        <v>1</v>
      </c>
      <c r="I5821" s="1">
        <v>3.3</v>
      </c>
      <c r="J5821" s="1">
        <v>16518</v>
      </c>
      <c r="K5821" s="1">
        <v>4</v>
      </c>
      <c r="L5821" s="1">
        <v>399.3</v>
      </c>
      <c r="M5821" s="1">
        <v>13</v>
      </c>
      <c r="N5821" s="1">
        <v>0</v>
      </c>
      <c r="O5821" s="1">
        <v>0</v>
      </c>
      <c r="P5821" s="1">
        <v>0</v>
      </c>
      <c r="Q5821" s="1">
        <v>0</v>
      </c>
      <c r="R5821" s="1">
        <v>65.959999999999994</v>
      </c>
      <c r="S5821" s="1">
        <v>67.260000000000005</v>
      </c>
      <c r="T5821" s="1">
        <v>13</v>
      </c>
      <c r="U5821" s="3" t="str">
        <f t="shared" si="90"/>
        <v>2017Plan</v>
      </c>
      <c r="V5821" s="2">
        <f>DATE(A5821,INDEX(Map!$H$1:$H$12,MATCH(B5821,Map!$G$1:$G$12,0),0),1)</f>
        <v>44470</v>
      </c>
      <c r="W5821" t="str">
        <f>IF(AND(V5821&gt;=Map!$K$2,V5821&lt;=Map!$L$2),"Base",IF(AND(V5821&gt;=Map!$K$3,V5821&lt;=Map!$L$3),"Fcst","N/A"))</f>
        <v>N/A</v>
      </c>
      <c r="X5821" t="str">
        <f>INDEX(Map!$B$2:$B$86,MATCH(D5821,Map!$A$2:$A$86,0),0)</f>
        <v>Brown 10</v>
      </c>
      <c r="Y5821" s="7">
        <f>IF(INDEX(Map!$C$2:$C$86,MATCH(D5821,Map!$A$2:$A$86,0),0)="","N/A",E5821*INDEX(Map!$C$2:$C$86,MATCH(D5821,Map!$A$2:$A$86,0),0))</f>
        <v>0.2</v>
      </c>
      <c r="Z5821" s="7" t="str">
        <f>IF(INDEX(Map!$D$2:$D$86,MATCH(D5821,Map!$A$2:$A$86,0),0)="","N/A",E5821*INDEX(Map!$D$2:$D$86,MATCH(D5821,Map!$A$2:$A$86,0),0))</f>
        <v>N/A</v>
      </c>
      <c r="AA5821" t="str">
        <f>INDEX(Map!$E$2:$E$86,MATCH(D5821,Map!$A$2:$A$86,0),0)</f>
        <v>SCCT</v>
      </c>
    </row>
    <row r="5822" spans="1:27" x14ac:dyDescent="0.25">
      <c r="A5822" s="1" t="s">
        <v>123</v>
      </c>
      <c r="B5822" s="1" t="s">
        <v>116</v>
      </c>
      <c r="C5822" s="1">
        <v>25</v>
      </c>
      <c r="D5822" s="1" t="s">
        <v>47</v>
      </c>
      <c r="E5822" s="1">
        <v>0</v>
      </c>
      <c r="F5822" s="1">
        <v>0</v>
      </c>
      <c r="G5822" s="1">
        <v>0</v>
      </c>
      <c r="H5822" s="1">
        <v>0</v>
      </c>
      <c r="I5822" s="1">
        <v>0</v>
      </c>
      <c r="J5822" s="1">
        <v>0</v>
      </c>
      <c r="K5822" s="1">
        <v>0</v>
      </c>
      <c r="L5822" s="1">
        <v>0</v>
      </c>
      <c r="M5822" s="1">
        <v>0</v>
      </c>
      <c r="N5822" s="1">
        <v>0</v>
      </c>
      <c r="O5822" s="1">
        <v>0</v>
      </c>
      <c r="P5822" s="1">
        <v>0</v>
      </c>
      <c r="Q5822" s="1">
        <v>0</v>
      </c>
      <c r="R5822" s="1">
        <v>0</v>
      </c>
      <c r="S5822" s="1">
        <v>0</v>
      </c>
      <c r="T5822" s="1">
        <v>0</v>
      </c>
      <c r="U5822" s="3" t="str">
        <f t="shared" si="90"/>
        <v>2017Plan</v>
      </c>
      <c r="V5822" s="2">
        <f>DATE(A5822,INDEX(Map!$H$1:$H$12,MATCH(B5822,Map!$G$1:$G$12,0),0),1)</f>
        <v>44470</v>
      </c>
      <c r="W5822" t="str">
        <f>IF(AND(V5822&gt;=Map!$K$2,V5822&lt;=Map!$L$2),"Base",IF(AND(V5822&gt;=Map!$K$3,V5822&lt;=Map!$L$3),"Fcst","N/A"))</f>
        <v>N/A</v>
      </c>
      <c r="X5822" t="str">
        <f>INDEX(Map!$B$2:$B$86,MATCH(D5822,Map!$A$2:$A$86,0),0)</f>
        <v>Brown 10</v>
      </c>
      <c r="Y5822" s="7">
        <f>IF(INDEX(Map!$C$2:$C$86,MATCH(D5822,Map!$A$2:$A$86,0),0)="","N/A",E5822*INDEX(Map!$C$2:$C$86,MATCH(D5822,Map!$A$2:$A$86,0),0))</f>
        <v>0</v>
      </c>
      <c r="Z5822" s="7" t="str">
        <f>IF(INDEX(Map!$D$2:$D$86,MATCH(D5822,Map!$A$2:$A$86,0),0)="","N/A",E5822*INDEX(Map!$D$2:$D$86,MATCH(D5822,Map!$A$2:$A$86,0),0))</f>
        <v>N/A</v>
      </c>
      <c r="AA5822" t="str">
        <f>INDEX(Map!$E$2:$E$86,MATCH(D5822,Map!$A$2:$A$86,0),0)</f>
        <v>SCCT</v>
      </c>
    </row>
    <row r="5823" spans="1:27" x14ac:dyDescent="0.25">
      <c r="A5823" s="1" t="s">
        <v>123</v>
      </c>
      <c r="B5823" s="1" t="s">
        <v>116</v>
      </c>
      <c r="C5823" s="1">
        <v>26</v>
      </c>
      <c r="D5823" s="1" t="s">
        <v>48</v>
      </c>
      <c r="E5823" s="1">
        <v>0</v>
      </c>
      <c r="F5823" s="1">
        <v>0</v>
      </c>
      <c r="G5823" s="1">
        <v>0</v>
      </c>
      <c r="H5823" s="1">
        <v>0</v>
      </c>
      <c r="I5823" s="1">
        <v>0</v>
      </c>
      <c r="J5823" s="1">
        <v>0</v>
      </c>
      <c r="K5823" s="1">
        <v>0</v>
      </c>
      <c r="L5823" s="1">
        <v>0</v>
      </c>
      <c r="M5823" s="1">
        <v>0</v>
      </c>
      <c r="N5823" s="1">
        <v>0</v>
      </c>
      <c r="O5823" s="1">
        <v>0</v>
      </c>
      <c r="P5823" s="1">
        <v>0</v>
      </c>
      <c r="Q5823" s="1">
        <v>0</v>
      </c>
      <c r="R5823" s="1">
        <v>0</v>
      </c>
      <c r="S5823" s="1">
        <v>0</v>
      </c>
      <c r="T5823" s="1">
        <v>0</v>
      </c>
      <c r="U5823" s="3" t="str">
        <f t="shared" si="90"/>
        <v>2017Plan</v>
      </c>
      <c r="V5823" s="2">
        <f>DATE(A5823,INDEX(Map!$H$1:$H$12,MATCH(B5823,Map!$G$1:$G$12,0),0),1)</f>
        <v>44470</v>
      </c>
      <c r="W5823" t="str">
        <f>IF(AND(V5823&gt;=Map!$K$2,V5823&lt;=Map!$L$2),"Base",IF(AND(V5823&gt;=Map!$K$3,V5823&lt;=Map!$L$3),"Fcst","N/A"))</f>
        <v>N/A</v>
      </c>
      <c r="X5823" t="str">
        <f>INDEX(Map!$B$2:$B$86,MATCH(D5823,Map!$A$2:$A$86,0),0)</f>
        <v>Brown 11</v>
      </c>
      <c r="Y5823" s="7">
        <f>IF(INDEX(Map!$C$2:$C$86,MATCH(D5823,Map!$A$2:$A$86,0),0)="","N/A",E5823*INDEX(Map!$C$2:$C$86,MATCH(D5823,Map!$A$2:$A$86,0),0))</f>
        <v>0</v>
      </c>
      <c r="Z5823" s="7" t="str">
        <f>IF(INDEX(Map!$D$2:$D$86,MATCH(D5823,Map!$A$2:$A$86,0),0)="","N/A",E5823*INDEX(Map!$D$2:$D$86,MATCH(D5823,Map!$A$2:$A$86,0),0))</f>
        <v>N/A</v>
      </c>
      <c r="AA5823" t="str">
        <f>INDEX(Map!$E$2:$E$86,MATCH(D5823,Map!$A$2:$A$86,0),0)</f>
        <v>SCCT</v>
      </c>
    </row>
    <row r="5824" spans="1:27" x14ac:dyDescent="0.25">
      <c r="A5824" s="1" t="s">
        <v>123</v>
      </c>
      <c r="B5824" s="1" t="s">
        <v>116</v>
      </c>
      <c r="C5824" s="1">
        <v>27</v>
      </c>
      <c r="D5824" s="1" t="s">
        <v>49</v>
      </c>
      <c r="E5824" s="1">
        <v>0</v>
      </c>
      <c r="F5824" s="1">
        <v>0</v>
      </c>
      <c r="G5824" s="1">
        <v>0</v>
      </c>
      <c r="H5824" s="1">
        <v>0</v>
      </c>
      <c r="I5824" s="1">
        <v>0</v>
      </c>
      <c r="J5824" s="1">
        <v>0</v>
      </c>
      <c r="K5824" s="1">
        <v>0</v>
      </c>
      <c r="L5824" s="1">
        <v>0</v>
      </c>
      <c r="M5824" s="1">
        <v>0</v>
      </c>
      <c r="N5824" s="1">
        <v>0</v>
      </c>
      <c r="O5824" s="1">
        <v>0</v>
      </c>
      <c r="P5824" s="1">
        <v>0</v>
      </c>
      <c r="Q5824" s="1">
        <v>0</v>
      </c>
      <c r="R5824" s="1">
        <v>0</v>
      </c>
      <c r="S5824" s="1">
        <v>0</v>
      </c>
      <c r="T5824" s="1">
        <v>0</v>
      </c>
      <c r="U5824" s="3" t="str">
        <f t="shared" si="90"/>
        <v>2017Plan</v>
      </c>
      <c r="V5824" s="2">
        <f>DATE(A5824,INDEX(Map!$H$1:$H$12,MATCH(B5824,Map!$G$1:$G$12,0),0),1)</f>
        <v>44470</v>
      </c>
      <c r="W5824" t="str">
        <f>IF(AND(V5824&gt;=Map!$K$2,V5824&lt;=Map!$L$2),"Base",IF(AND(V5824&gt;=Map!$K$3,V5824&lt;=Map!$L$3),"Fcst","N/A"))</f>
        <v>N/A</v>
      </c>
      <c r="X5824" t="str">
        <f>INDEX(Map!$B$2:$B$86,MATCH(D5824,Map!$A$2:$A$86,0),0)</f>
        <v>Brown 11</v>
      </c>
      <c r="Y5824" s="7">
        <f>IF(INDEX(Map!$C$2:$C$86,MATCH(D5824,Map!$A$2:$A$86,0),0)="","N/A",E5824*INDEX(Map!$C$2:$C$86,MATCH(D5824,Map!$A$2:$A$86,0),0))</f>
        <v>0</v>
      </c>
      <c r="Z5824" s="7" t="str">
        <f>IF(INDEX(Map!$D$2:$D$86,MATCH(D5824,Map!$A$2:$A$86,0),0)="","N/A",E5824*INDEX(Map!$D$2:$D$86,MATCH(D5824,Map!$A$2:$A$86,0),0))</f>
        <v>N/A</v>
      </c>
      <c r="AA5824" t="str">
        <f>INDEX(Map!$E$2:$E$86,MATCH(D5824,Map!$A$2:$A$86,0),0)</f>
        <v>SCCT</v>
      </c>
    </row>
    <row r="5825" spans="1:27" x14ac:dyDescent="0.25">
      <c r="A5825" s="1" t="s">
        <v>123</v>
      </c>
      <c r="B5825" s="1" t="s">
        <v>116</v>
      </c>
      <c r="C5825" s="1">
        <v>28</v>
      </c>
      <c r="D5825" s="1" t="s">
        <v>50</v>
      </c>
      <c r="E5825" s="1">
        <v>0</v>
      </c>
      <c r="F5825" s="1">
        <v>0</v>
      </c>
      <c r="G5825" s="1">
        <v>0</v>
      </c>
      <c r="H5825" s="1">
        <v>0</v>
      </c>
      <c r="I5825" s="1">
        <v>0</v>
      </c>
      <c r="J5825" s="1">
        <v>0</v>
      </c>
      <c r="K5825" s="1">
        <v>0</v>
      </c>
      <c r="L5825" s="1">
        <v>0</v>
      </c>
      <c r="M5825" s="1">
        <v>0</v>
      </c>
      <c r="N5825" s="1">
        <v>0</v>
      </c>
      <c r="O5825" s="1">
        <v>0</v>
      </c>
      <c r="P5825" s="1">
        <v>0</v>
      </c>
      <c r="Q5825" s="1">
        <v>0</v>
      </c>
      <c r="R5825" s="1">
        <v>0</v>
      </c>
      <c r="S5825" s="1">
        <v>0</v>
      </c>
      <c r="T5825" s="1">
        <v>0</v>
      </c>
      <c r="U5825" s="3" t="str">
        <f t="shared" si="90"/>
        <v>2017Plan</v>
      </c>
      <c r="V5825" s="2">
        <f>DATE(A5825,INDEX(Map!$H$1:$H$12,MATCH(B5825,Map!$G$1:$G$12,0),0),1)</f>
        <v>44470</v>
      </c>
      <c r="W5825" t="str">
        <f>IF(AND(V5825&gt;=Map!$K$2,V5825&lt;=Map!$L$2),"Base",IF(AND(V5825&gt;=Map!$K$3,V5825&lt;=Map!$L$3),"Fcst","N/A"))</f>
        <v>N/A</v>
      </c>
      <c r="X5825" t="str">
        <f>INDEX(Map!$B$2:$B$86,MATCH(D5825,Map!$A$2:$A$86,0),0)</f>
        <v>Paddys Run 13</v>
      </c>
      <c r="Y5825" s="7">
        <f>IF(INDEX(Map!$C$2:$C$86,MATCH(D5825,Map!$A$2:$A$86,0),0)="","N/A",E5825*INDEX(Map!$C$2:$C$86,MATCH(D5825,Map!$A$2:$A$86,0),0))</f>
        <v>0</v>
      </c>
      <c r="Z5825" s="7">
        <f>IF(INDEX(Map!$D$2:$D$86,MATCH(D5825,Map!$A$2:$A$86,0),0)="","N/A",E5825*INDEX(Map!$D$2:$D$86,MATCH(D5825,Map!$A$2:$A$86,0),0))</f>
        <v>0</v>
      </c>
      <c r="AA5825" t="str">
        <f>INDEX(Map!$E$2:$E$86,MATCH(D5825,Map!$A$2:$A$86,0),0)</f>
        <v>SCCT</v>
      </c>
    </row>
    <row r="5826" spans="1:27" x14ac:dyDescent="0.25">
      <c r="A5826" s="1" t="s">
        <v>123</v>
      </c>
      <c r="B5826" s="1" t="s">
        <v>116</v>
      </c>
      <c r="C5826" s="1">
        <v>29</v>
      </c>
      <c r="D5826" s="1" t="s">
        <v>51</v>
      </c>
      <c r="E5826" s="1">
        <v>22.3</v>
      </c>
      <c r="F5826" s="1">
        <v>0</v>
      </c>
      <c r="G5826" s="1">
        <v>17.7</v>
      </c>
      <c r="H5826" s="1">
        <v>17</v>
      </c>
      <c r="I5826" s="1">
        <v>258.89999999999998</v>
      </c>
      <c r="J5826" s="1">
        <v>11614</v>
      </c>
      <c r="K5826" s="1">
        <v>182</v>
      </c>
      <c r="L5826" s="1">
        <v>399.3</v>
      </c>
      <c r="M5826" s="1">
        <v>1034</v>
      </c>
      <c r="N5826" s="1">
        <v>1</v>
      </c>
      <c r="O5826" s="1">
        <v>3</v>
      </c>
      <c r="P5826" s="1">
        <v>0</v>
      </c>
      <c r="Q5826" s="1">
        <v>0</v>
      </c>
      <c r="R5826" s="1">
        <v>46.38</v>
      </c>
      <c r="S5826" s="1">
        <v>46.51</v>
      </c>
      <c r="T5826" s="1">
        <v>1037</v>
      </c>
      <c r="U5826" s="3" t="str">
        <f t="shared" si="90"/>
        <v>2017Plan</v>
      </c>
      <c r="V5826" s="2">
        <f>DATE(A5826,INDEX(Map!$H$1:$H$12,MATCH(B5826,Map!$G$1:$G$12,0),0),1)</f>
        <v>44470</v>
      </c>
      <c r="W5826" t="str">
        <f>IF(AND(V5826&gt;=Map!$K$2,V5826&lt;=Map!$L$2),"Base",IF(AND(V5826&gt;=Map!$K$3,V5826&lt;=Map!$L$3),"Fcst","N/A"))</f>
        <v>N/A</v>
      </c>
      <c r="X5826" t="str">
        <f>INDEX(Map!$B$2:$B$86,MATCH(D5826,Map!$A$2:$A$86,0),0)</f>
        <v>Trimble Co 05</v>
      </c>
      <c r="Y5826" s="7">
        <f>IF(INDEX(Map!$C$2:$C$86,MATCH(D5826,Map!$A$2:$A$86,0),0)="","N/A",E5826*INDEX(Map!$C$2:$C$86,MATCH(D5826,Map!$A$2:$A$86,0),0))</f>
        <v>15.833</v>
      </c>
      <c r="Z5826" s="7">
        <f>IF(INDEX(Map!$D$2:$D$86,MATCH(D5826,Map!$A$2:$A$86,0),0)="","N/A",E5826*INDEX(Map!$D$2:$D$86,MATCH(D5826,Map!$A$2:$A$86,0),0))</f>
        <v>6.4669999999999996</v>
      </c>
      <c r="AA5826" t="str">
        <f>INDEX(Map!$E$2:$E$86,MATCH(D5826,Map!$A$2:$A$86,0),0)</f>
        <v>SCCT</v>
      </c>
    </row>
    <row r="5827" spans="1:27" x14ac:dyDescent="0.25">
      <c r="A5827" s="1" t="s">
        <v>123</v>
      </c>
      <c r="B5827" s="1" t="s">
        <v>116</v>
      </c>
      <c r="C5827" s="1">
        <v>30</v>
      </c>
      <c r="D5827" s="1" t="s">
        <v>52</v>
      </c>
      <c r="E5827" s="1">
        <v>18.600000000000001</v>
      </c>
      <c r="F5827" s="1">
        <v>0</v>
      </c>
      <c r="G5827" s="1">
        <v>14.8</v>
      </c>
      <c r="H5827" s="1">
        <v>17</v>
      </c>
      <c r="I5827" s="1">
        <v>212</v>
      </c>
      <c r="J5827" s="1">
        <v>11412</v>
      </c>
      <c r="K5827" s="1">
        <v>145</v>
      </c>
      <c r="L5827" s="1">
        <v>399.3</v>
      </c>
      <c r="M5827" s="1">
        <v>846</v>
      </c>
      <c r="N5827" s="1">
        <v>1</v>
      </c>
      <c r="O5827" s="1">
        <v>3</v>
      </c>
      <c r="P5827" s="1">
        <v>0</v>
      </c>
      <c r="Q5827" s="1">
        <v>0</v>
      </c>
      <c r="R5827" s="1">
        <v>45.57</v>
      </c>
      <c r="S5827" s="1">
        <v>45.73</v>
      </c>
      <c r="T5827" s="1">
        <v>849</v>
      </c>
      <c r="U5827" s="3" t="str">
        <f t="shared" si="90"/>
        <v>2017Plan</v>
      </c>
      <c r="V5827" s="2">
        <f>DATE(A5827,INDEX(Map!$H$1:$H$12,MATCH(B5827,Map!$G$1:$G$12,0),0),1)</f>
        <v>44470</v>
      </c>
      <c r="W5827" t="str">
        <f>IF(AND(V5827&gt;=Map!$K$2,V5827&lt;=Map!$L$2),"Base",IF(AND(V5827&gt;=Map!$K$3,V5827&lt;=Map!$L$3),"Fcst","N/A"))</f>
        <v>N/A</v>
      </c>
      <c r="X5827" t="str">
        <f>INDEX(Map!$B$2:$B$86,MATCH(D5827,Map!$A$2:$A$86,0),0)</f>
        <v>Trimble Co 06</v>
      </c>
      <c r="Y5827" s="7">
        <f>IF(INDEX(Map!$C$2:$C$86,MATCH(D5827,Map!$A$2:$A$86,0),0)="","N/A",E5827*INDEX(Map!$C$2:$C$86,MATCH(D5827,Map!$A$2:$A$86,0),0))</f>
        <v>13.206</v>
      </c>
      <c r="Z5827" s="7">
        <f>IF(INDEX(Map!$D$2:$D$86,MATCH(D5827,Map!$A$2:$A$86,0),0)="","N/A",E5827*INDEX(Map!$D$2:$D$86,MATCH(D5827,Map!$A$2:$A$86,0),0))</f>
        <v>5.3940000000000001</v>
      </c>
      <c r="AA5827" t="str">
        <f>INDEX(Map!$E$2:$E$86,MATCH(D5827,Map!$A$2:$A$86,0),0)</f>
        <v>SCCT</v>
      </c>
    </row>
    <row r="5828" spans="1:27" x14ac:dyDescent="0.25">
      <c r="A5828" s="1" t="s">
        <v>123</v>
      </c>
      <c r="B5828" s="1" t="s">
        <v>116</v>
      </c>
      <c r="C5828" s="1">
        <v>31</v>
      </c>
      <c r="D5828" s="1" t="s">
        <v>53</v>
      </c>
      <c r="E5828" s="1">
        <v>15.6</v>
      </c>
      <c r="F5828" s="1">
        <v>0</v>
      </c>
      <c r="G5828" s="1">
        <v>12.4</v>
      </c>
      <c r="H5828" s="1">
        <v>13</v>
      </c>
      <c r="I5828" s="1">
        <v>177.2</v>
      </c>
      <c r="J5828" s="1">
        <v>11350</v>
      </c>
      <c r="K5828" s="1">
        <v>120</v>
      </c>
      <c r="L5828" s="1">
        <v>399.3</v>
      </c>
      <c r="M5828" s="1">
        <v>707</v>
      </c>
      <c r="N5828" s="1">
        <v>1</v>
      </c>
      <c r="O5828" s="1">
        <v>2</v>
      </c>
      <c r="P5828" s="1">
        <v>0</v>
      </c>
      <c r="Q5828" s="1">
        <v>0</v>
      </c>
      <c r="R5828" s="1">
        <v>45.33</v>
      </c>
      <c r="S5828" s="1">
        <v>45.47</v>
      </c>
      <c r="T5828" s="1">
        <v>710</v>
      </c>
      <c r="U5828" s="3" t="str">
        <f t="shared" ref="U5828:U5891" si="91">U5827</f>
        <v>2017Plan</v>
      </c>
      <c r="V5828" s="2">
        <f>DATE(A5828,INDEX(Map!$H$1:$H$12,MATCH(B5828,Map!$G$1:$G$12,0),0),1)</f>
        <v>44470</v>
      </c>
      <c r="W5828" t="str">
        <f>IF(AND(V5828&gt;=Map!$K$2,V5828&lt;=Map!$L$2),"Base",IF(AND(V5828&gt;=Map!$K$3,V5828&lt;=Map!$L$3),"Fcst","N/A"))</f>
        <v>N/A</v>
      </c>
      <c r="X5828" t="str">
        <f>INDEX(Map!$B$2:$B$86,MATCH(D5828,Map!$A$2:$A$86,0),0)</f>
        <v>Trimble Co 07</v>
      </c>
      <c r="Y5828" s="7">
        <f>IF(INDEX(Map!$C$2:$C$86,MATCH(D5828,Map!$A$2:$A$86,0),0)="","N/A",E5828*INDEX(Map!$C$2:$C$86,MATCH(D5828,Map!$A$2:$A$86,0),0))</f>
        <v>9.8279999999999994</v>
      </c>
      <c r="Z5828" s="7">
        <f>IF(INDEX(Map!$D$2:$D$86,MATCH(D5828,Map!$A$2:$A$86,0),0)="","N/A",E5828*INDEX(Map!$D$2:$D$86,MATCH(D5828,Map!$A$2:$A$86,0),0))</f>
        <v>5.7720000000000002</v>
      </c>
      <c r="AA5828" t="str">
        <f>INDEX(Map!$E$2:$E$86,MATCH(D5828,Map!$A$2:$A$86,0),0)</f>
        <v>SCCT</v>
      </c>
    </row>
    <row r="5829" spans="1:27" x14ac:dyDescent="0.25">
      <c r="A5829" s="1" t="s">
        <v>123</v>
      </c>
      <c r="B5829" s="1" t="s">
        <v>116</v>
      </c>
      <c r="C5829" s="1">
        <v>32</v>
      </c>
      <c r="D5829" s="1" t="s">
        <v>54</v>
      </c>
      <c r="E5829" s="1">
        <v>3.4</v>
      </c>
      <c r="F5829" s="1">
        <v>0</v>
      </c>
      <c r="G5829" s="1">
        <v>2.7</v>
      </c>
      <c r="H5829" s="1">
        <v>7</v>
      </c>
      <c r="I5829" s="1">
        <v>38.299999999999997</v>
      </c>
      <c r="J5829" s="1">
        <v>11127</v>
      </c>
      <c r="K5829" s="1">
        <v>25</v>
      </c>
      <c r="L5829" s="1">
        <v>399.3</v>
      </c>
      <c r="M5829" s="1">
        <v>153</v>
      </c>
      <c r="N5829" s="1">
        <v>0</v>
      </c>
      <c r="O5829" s="1">
        <v>1</v>
      </c>
      <c r="P5829" s="1">
        <v>0</v>
      </c>
      <c r="Q5829" s="1">
        <v>0</v>
      </c>
      <c r="R5829" s="1">
        <v>44.44</v>
      </c>
      <c r="S5829" s="1">
        <v>44.79</v>
      </c>
      <c r="T5829" s="1">
        <v>154</v>
      </c>
      <c r="U5829" s="3" t="str">
        <f t="shared" si="91"/>
        <v>2017Plan</v>
      </c>
      <c r="V5829" s="2">
        <f>DATE(A5829,INDEX(Map!$H$1:$H$12,MATCH(B5829,Map!$G$1:$G$12,0),0),1)</f>
        <v>44470</v>
      </c>
      <c r="W5829" t="str">
        <f>IF(AND(V5829&gt;=Map!$K$2,V5829&lt;=Map!$L$2),"Base",IF(AND(V5829&gt;=Map!$K$3,V5829&lt;=Map!$L$3),"Fcst","N/A"))</f>
        <v>N/A</v>
      </c>
      <c r="X5829" t="str">
        <f>INDEX(Map!$B$2:$B$86,MATCH(D5829,Map!$A$2:$A$86,0),0)</f>
        <v>Trimble Co 08</v>
      </c>
      <c r="Y5829" s="7">
        <f>IF(INDEX(Map!$C$2:$C$86,MATCH(D5829,Map!$A$2:$A$86,0),0)="","N/A",E5829*INDEX(Map!$C$2:$C$86,MATCH(D5829,Map!$A$2:$A$86,0),0))</f>
        <v>2.1419999999999999</v>
      </c>
      <c r="Z5829" s="7">
        <f>IF(INDEX(Map!$D$2:$D$86,MATCH(D5829,Map!$A$2:$A$86,0),0)="","N/A",E5829*INDEX(Map!$D$2:$D$86,MATCH(D5829,Map!$A$2:$A$86,0),0))</f>
        <v>1.258</v>
      </c>
      <c r="AA5829" t="str">
        <f>INDEX(Map!$E$2:$E$86,MATCH(D5829,Map!$A$2:$A$86,0),0)</f>
        <v>SCCT</v>
      </c>
    </row>
    <row r="5830" spans="1:27" x14ac:dyDescent="0.25">
      <c r="A5830" s="1" t="s">
        <v>123</v>
      </c>
      <c r="B5830" s="1" t="s">
        <v>116</v>
      </c>
      <c r="C5830" s="1">
        <v>33</v>
      </c>
      <c r="D5830" s="1" t="s">
        <v>55</v>
      </c>
      <c r="E5830" s="1">
        <v>11.9</v>
      </c>
      <c r="F5830" s="1">
        <v>0</v>
      </c>
      <c r="G5830" s="1">
        <v>9.5</v>
      </c>
      <c r="H5830" s="1">
        <v>13</v>
      </c>
      <c r="I5830" s="1">
        <v>134.4</v>
      </c>
      <c r="J5830" s="1">
        <v>11269</v>
      </c>
      <c r="K5830" s="1">
        <v>90</v>
      </c>
      <c r="L5830" s="1">
        <v>399.3</v>
      </c>
      <c r="M5830" s="1">
        <v>537</v>
      </c>
      <c r="N5830" s="1">
        <v>1</v>
      </c>
      <c r="O5830" s="1">
        <v>2</v>
      </c>
      <c r="P5830" s="1">
        <v>0</v>
      </c>
      <c r="Q5830" s="1">
        <v>0</v>
      </c>
      <c r="R5830" s="1">
        <v>45</v>
      </c>
      <c r="S5830" s="1">
        <v>45.2</v>
      </c>
      <c r="T5830" s="1">
        <v>539</v>
      </c>
      <c r="U5830" s="3" t="str">
        <f t="shared" si="91"/>
        <v>2017Plan</v>
      </c>
      <c r="V5830" s="2">
        <f>DATE(A5830,INDEX(Map!$H$1:$H$12,MATCH(B5830,Map!$G$1:$G$12,0),0),1)</f>
        <v>44470</v>
      </c>
      <c r="W5830" t="str">
        <f>IF(AND(V5830&gt;=Map!$K$2,V5830&lt;=Map!$L$2),"Base",IF(AND(V5830&gt;=Map!$K$3,V5830&lt;=Map!$L$3),"Fcst","N/A"))</f>
        <v>N/A</v>
      </c>
      <c r="X5830" t="str">
        <f>INDEX(Map!$B$2:$B$86,MATCH(D5830,Map!$A$2:$A$86,0),0)</f>
        <v>Trimble Co 09</v>
      </c>
      <c r="Y5830" s="7">
        <f>IF(INDEX(Map!$C$2:$C$86,MATCH(D5830,Map!$A$2:$A$86,0),0)="","N/A",E5830*INDEX(Map!$C$2:$C$86,MATCH(D5830,Map!$A$2:$A$86,0),0))</f>
        <v>7.4969999999999999</v>
      </c>
      <c r="Z5830" s="7">
        <f>IF(INDEX(Map!$D$2:$D$86,MATCH(D5830,Map!$A$2:$A$86,0),0)="","N/A",E5830*INDEX(Map!$D$2:$D$86,MATCH(D5830,Map!$A$2:$A$86,0),0))</f>
        <v>4.4030000000000005</v>
      </c>
      <c r="AA5830" t="str">
        <f>INDEX(Map!$E$2:$E$86,MATCH(D5830,Map!$A$2:$A$86,0),0)</f>
        <v>SCCT</v>
      </c>
    </row>
    <row r="5831" spans="1:27" x14ac:dyDescent="0.25">
      <c r="A5831" s="1" t="s">
        <v>123</v>
      </c>
      <c r="B5831" s="1" t="s">
        <v>116</v>
      </c>
      <c r="C5831" s="1">
        <v>34</v>
      </c>
      <c r="D5831" s="1" t="s">
        <v>56</v>
      </c>
      <c r="E5831" s="1">
        <v>0.4</v>
      </c>
      <c r="F5831" s="1">
        <v>0</v>
      </c>
      <c r="G5831" s="1">
        <v>0.3</v>
      </c>
      <c r="H5831" s="1">
        <v>1</v>
      </c>
      <c r="I5831" s="1">
        <v>4.5999999999999996</v>
      </c>
      <c r="J5831" s="1">
        <v>11073</v>
      </c>
      <c r="K5831" s="1">
        <v>3</v>
      </c>
      <c r="L5831" s="1">
        <v>399.3</v>
      </c>
      <c r="M5831" s="1">
        <v>18</v>
      </c>
      <c r="N5831" s="1">
        <v>0</v>
      </c>
      <c r="O5831" s="1">
        <v>0</v>
      </c>
      <c r="P5831" s="1">
        <v>0</v>
      </c>
      <c r="Q5831" s="1">
        <v>0</v>
      </c>
      <c r="R5831" s="1">
        <v>44.22</v>
      </c>
      <c r="S5831" s="1">
        <v>44.6</v>
      </c>
      <c r="T5831" s="1">
        <v>19</v>
      </c>
      <c r="U5831" s="3" t="str">
        <f t="shared" si="91"/>
        <v>2017Plan</v>
      </c>
      <c r="V5831" s="2">
        <f>DATE(A5831,INDEX(Map!$H$1:$H$12,MATCH(B5831,Map!$G$1:$G$12,0),0),1)</f>
        <v>44470</v>
      </c>
      <c r="W5831" t="str">
        <f>IF(AND(V5831&gt;=Map!$K$2,V5831&lt;=Map!$L$2),"Base",IF(AND(V5831&gt;=Map!$K$3,V5831&lt;=Map!$L$3),"Fcst","N/A"))</f>
        <v>N/A</v>
      </c>
      <c r="X5831" t="str">
        <f>INDEX(Map!$B$2:$B$86,MATCH(D5831,Map!$A$2:$A$86,0),0)</f>
        <v>Trimble Co 10</v>
      </c>
      <c r="Y5831" s="7">
        <f>IF(INDEX(Map!$C$2:$C$86,MATCH(D5831,Map!$A$2:$A$86,0),0)="","N/A",E5831*INDEX(Map!$C$2:$C$86,MATCH(D5831,Map!$A$2:$A$86,0),0))</f>
        <v>0.252</v>
      </c>
      <c r="Z5831" s="7">
        <f>IF(INDEX(Map!$D$2:$D$86,MATCH(D5831,Map!$A$2:$A$86,0),0)="","N/A",E5831*INDEX(Map!$D$2:$D$86,MATCH(D5831,Map!$A$2:$A$86,0),0))</f>
        <v>0.14799999999999999</v>
      </c>
      <c r="AA5831" t="str">
        <f>INDEX(Map!$E$2:$E$86,MATCH(D5831,Map!$A$2:$A$86,0),0)</f>
        <v>SCCT</v>
      </c>
    </row>
    <row r="5832" spans="1:27" x14ac:dyDescent="0.25">
      <c r="A5832" s="1" t="s">
        <v>123</v>
      </c>
      <c r="B5832" s="1" t="s">
        <v>116</v>
      </c>
      <c r="C5832" s="1">
        <v>35</v>
      </c>
      <c r="D5832" s="1" t="s">
        <v>57</v>
      </c>
      <c r="E5832" s="1">
        <v>0</v>
      </c>
      <c r="F5832" s="1">
        <v>0</v>
      </c>
      <c r="G5832" s="1">
        <v>0</v>
      </c>
      <c r="H5832" s="1">
        <v>0</v>
      </c>
      <c r="I5832" s="1">
        <v>0</v>
      </c>
      <c r="J5832" s="1">
        <v>0</v>
      </c>
      <c r="K5832" s="1">
        <v>0</v>
      </c>
      <c r="L5832" s="1">
        <v>0</v>
      </c>
      <c r="M5832" s="1">
        <v>0</v>
      </c>
      <c r="N5832" s="1">
        <v>0</v>
      </c>
      <c r="O5832" s="1">
        <v>0</v>
      </c>
      <c r="P5832" s="1">
        <v>0</v>
      </c>
      <c r="Q5832" s="1">
        <v>0</v>
      </c>
      <c r="R5832" s="1">
        <v>0</v>
      </c>
      <c r="S5832" s="1">
        <v>0</v>
      </c>
      <c r="T5832" s="1">
        <v>0</v>
      </c>
      <c r="U5832" s="3" t="str">
        <f t="shared" si="91"/>
        <v>2017Plan</v>
      </c>
      <c r="V5832" s="2">
        <f>DATE(A5832,INDEX(Map!$H$1:$H$12,MATCH(B5832,Map!$G$1:$G$12,0),0),1)</f>
        <v>44470</v>
      </c>
      <c r="W5832" t="str">
        <f>IF(AND(V5832&gt;=Map!$K$2,V5832&lt;=Map!$L$2),"Base",IF(AND(V5832&gt;=Map!$K$3,V5832&lt;=Map!$L$3),"Fcst","N/A"))</f>
        <v>N/A</v>
      </c>
      <c r="X5832" t="str">
        <f>INDEX(Map!$B$2:$B$86,MATCH(D5832,Map!$A$2:$A$86,0),0)</f>
        <v>Cane Run 11</v>
      </c>
      <c r="Y5832" s="7" t="str">
        <f>IF(INDEX(Map!$C$2:$C$86,MATCH(D5832,Map!$A$2:$A$86,0),0)="","N/A",E5832*INDEX(Map!$C$2:$C$86,MATCH(D5832,Map!$A$2:$A$86,0),0))</f>
        <v>N/A</v>
      </c>
      <c r="Z5832" s="7">
        <f>IF(INDEX(Map!$D$2:$D$86,MATCH(D5832,Map!$A$2:$A$86,0),0)="","N/A",E5832*INDEX(Map!$D$2:$D$86,MATCH(D5832,Map!$A$2:$A$86,0),0))</f>
        <v>0</v>
      </c>
      <c r="AA5832" t="str">
        <f>INDEX(Map!$E$2:$E$86,MATCH(D5832,Map!$A$2:$A$86,0),0)</f>
        <v>SCCT</v>
      </c>
    </row>
    <row r="5833" spans="1:27" x14ac:dyDescent="0.25">
      <c r="A5833" s="1" t="s">
        <v>123</v>
      </c>
      <c r="B5833" s="1" t="s">
        <v>116</v>
      </c>
      <c r="C5833" s="1">
        <v>36</v>
      </c>
      <c r="D5833" s="1" t="s">
        <v>58</v>
      </c>
      <c r="E5833" s="1">
        <v>0</v>
      </c>
      <c r="F5833" s="1">
        <v>0</v>
      </c>
      <c r="G5833" s="1">
        <v>0</v>
      </c>
      <c r="H5833" s="1">
        <v>0</v>
      </c>
      <c r="I5833" s="1">
        <v>0</v>
      </c>
      <c r="J5833" s="1">
        <v>0</v>
      </c>
      <c r="K5833" s="1">
        <v>0</v>
      </c>
      <c r="L5833" s="1">
        <v>0</v>
      </c>
      <c r="M5833" s="1">
        <v>0</v>
      </c>
      <c r="N5833" s="1">
        <v>0</v>
      </c>
      <c r="O5833" s="1">
        <v>0</v>
      </c>
      <c r="P5833" s="1">
        <v>0</v>
      </c>
      <c r="Q5833" s="1">
        <v>0</v>
      </c>
      <c r="R5833" s="1">
        <v>0</v>
      </c>
      <c r="S5833" s="1">
        <v>0</v>
      </c>
      <c r="T5833" s="1">
        <v>0</v>
      </c>
      <c r="U5833" s="3" t="str">
        <f t="shared" si="91"/>
        <v>2017Plan</v>
      </c>
      <c r="V5833" s="2">
        <f>DATE(A5833,INDEX(Map!$H$1:$H$12,MATCH(B5833,Map!$G$1:$G$12,0),0),1)</f>
        <v>44470</v>
      </c>
      <c r="W5833" t="str">
        <f>IF(AND(V5833&gt;=Map!$K$2,V5833&lt;=Map!$L$2),"Base",IF(AND(V5833&gt;=Map!$K$3,V5833&lt;=Map!$L$3),"Fcst","N/A"))</f>
        <v>N/A</v>
      </c>
      <c r="X5833" t="str">
        <f>INDEX(Map!$B$2:$B$86,MATCH(D5833,Map!$A$2:$A$86,0),0)</f>
        <v>Haefling</v>
      </c>
      <c r="Y5833" s="7">
        <f>IF(INDEX(Map!$C$2:$C$86,MATCH(D5833,Map!$A$2:$A$86,0),0)="","N/A",E5833*INDEX(Map!$C$2:$C$86,MATCH(D5833,Map!$A$2:$A$86,0),0))</f>
        <v>0</v>
      </c>
      <c r="Z5833" s="7" t="str">
        <f>IF(INDEX(Map!$D$2:$D$86,MATCH(D5833,Map!$A$2:$A$86,0),0)="","N/A",E5833*INDEX(Map!$D$2:$D$86,MATCH(D5833,Map!$A$2:$A$86,0),0))</f>
        <v>N/A</v>
      </c>
      <c r="AA5833" t="str">
        <f>INDEX(Map!$E$2:$E$86,MATCH(D5833,Map!$A$2:$A$86,0),0)</f>
        <v>SCCT</v>
      </c>
    </row>
    <row r="5834" spans="1:27" x14ac:dyDescent="0.25">
      <c r="A5834" s="1" t="s">
        <v>123</v>
      </c>
      <c r="B5834" s="1" t="s">
        <v>116</v>
      </c>
      <c r="C5834" s="1">
        <v>37</v>
      </c>
      <c r="D5834" s="1" t="s">
        <v>59</v>
      </c>
      <c r="E5834" s="1">
        <v>0</v>
      </c>
      <c r="F5834" s="1">
        <v>0</v>
      </c>
      <c r="G5834" s="1">
        <v>0</v>
      </c>
      <c r="H5834" s="1">
        <v>0</v>
      </c>
      <c r="I5834" s="1">
        <v>0</v>
      </c>
      <c r="J5834" s="1">
        <v>0</v>
      </c>
      <c r="K5834" s="1">
        <v>0</v>
      </c>
      <c r="L5834" s="1">
        <v>0</v>
      </c>
      <c r="M5834" s="1">
        <v>0</v>
      </c>
      <c r="N5834" s="1">
        <v>0</v>
      </c>
      <c r="O5834" s="1">
        <v>0</v>
      </c>
      <c r="P5834" s="1">
        <v>0</v>
      </c>
      <c r="Q5834" s="1">
        <v>0</v>
      </c>
      <c r="R5834" s="1">
        <v>0</v>
      </c>
      <c r="S5834" s="1">
        <v>0</v>
      </c>
      <c r="T5834" s="1">
        <v>0</v>
      </c>
      <c r="U5834" s="3" t="str">
        <f t="shared" si="91"/>
        <v>2017Plan</v>
      </c>
      <c r="V5834" s="2">
        <f>DATE(A5834,INDEX(Map!$H$1:$H$12,MATCH(B5834,Map!$G$1:$G$12,0),0),1)</f>
        <v>44470</v>
      </c>
      <c r="W5834" t="str">
        <f>IF(AND(V5834&gt;=Map!$K$2,V5834&lt;=Map!$L$2),"Base",IF(AND(V5834&gt;=Map!$K$3,V5834&lt;=Map!$L$3),"Fcst","N/A"))</f>
        <v>N/A</v>
      </c>
      <c r="X5834" t="str">
        <f>INDEX(Map!$B$2:$B$86,MATCH(D5834,Map!$A$2:$A$86,0),0)</f>
        <v>Paddys Run 11</v>
      </c>
      <c r="Y5834" s="7" t="str">
        <f>IF(INDEX(Map!$C$2:$C$86,MATCH(D5834,Map!$A$2:$A$86,0),0)="","N/A",E5834*INDEX(Map!$C$2:$C$86,MATCH(D5834,Map!$A$2:$A$86,0),0))</f>
        <v>N/A</v>
      </c>
      <c r="Z5834" s="7">
        <f>IF(INDEX(Map!$D$2:$D$86,MATCH(D5834,Map!$A$2:$A$86,0),0)="","N/A",E5834*INDEX(Map!$D$2:$D$86,MATCH(D5834,Map!$A$2:$A$86,0),0))</f>
        <v>0</v>
      </c>
      <c r="AA5834" t="str">
        <f>INDEX(Map!$E$2:$E$86,MATCH(D5834,Map!$A$2:$A$86,0),0)</f>
        <v>SCCT</v>
      </c>
    </row>
    <row r="5835" spans="1:27" x14ac:dyDescent="0.25">
      <c r="A5835" s="1" t="s">
        <v>123</v>
      </c>
      <c r="B5835" s="1" t="s">
        <v>116</v>
      </c>
      <c r="C5835" s="1">
        <v>38</v>
      </c>
      <c r="D5835" s="1" t="s">
        <v>60</v>
      </c>
      <c r="E5835" s="1">
        <v>0</v>
      </c>
      <c r="F5835" s="1">
        <v>0</v>
      </c>
      <c r="G5835" s="1">
        <v>0</v>
      </c>
      <c r="H5835" s="1">
        <v>0</v>
      </c>
      <c r="I5835" s="1">
        <v>0</v>
      </c>
      <c r="J5835" s="1">
        <v>0</v>
      </c>
      <c r="K5835" s="1">
        <v>0</v>
      </c>
      <c r="L5835" s="1">
        <v>0</v>
      </c>
      <c r="M5835" s="1">
        <v>0</v>
      </c>
      <c r="N5835" s="1">
        <v>0</v>
      </c>
      <c r="O5835" s="1">
        <v>0</v>
      </c>
      <c r="P5835" s="1">
        <v>0</v>
      </c>
      <c r="Q5835" s="1">
        <v>0</v>
      </c>
      <c r="R5835" s="1">
        <v>0</v>
      </c>
      <c r="S5835" s="1">
        <v>0</v>
      </c>
      <c r="T5835" s="1">
        <v>0</v>
      </c>
      <c r="U5835" s="3" t="str">
        <f t="shared" si="91"/>
        <v>2017Plan</v>
      </c>
      <c r="V5835" s="2">
        <f>DATE(A5835,INDEX(Map!$H$1:$H$12,MATCH(B5835,Map!$G$1:$G$12,0),0),1)</f>
        <v>44470</v>
      </c>
      <c r="W5835" t="str">
        <f>IF(AND(V5835&gt;=Map!$K$2,V5835&lt;=Map!$L$2),"Base",IF(AND(V5835&gt;=Map!$K$3,V5835&lt;=Map!$L$3),"Fcst","N/A"))</f>
        <v>N/A</v>
      </c>
      <c r="X5835" t="str">
        <f>INDEX(Map!$B$2:$B$86,MATCH(D5835,Map!$A$2:$A$86,0),0)</f>
        <v>Paddys Run 12</v>
      </c>
      <c r="Y5835" s="7" t="str">
        <f>IF(INDEX(Map!$C$2:$C$86,MATCH(D5835,Map!$A$2:$A$86,0),0)="","N/A",E5835*INDEX(Map!$C$2:$C$86,MATCH(D5835,Map!$A$2:$A$86,0),0))</f>
        <v>N/A</v>
      </c>
      <c r="Z5835" s="7">
        <f>IF(INDEX(Map!$D$2:$D$86,MATCH(D5835,Map!$A$2:$A$86,0),0)="","N/A",E5835*INDEX(Map!$D$2:$D$86,MATCH(D5835,Map!$A$2:$A$86,0),0))</f>
        <v>0</v>
      </c>
      <c r="AA5835" t="str">
        <f>INDEX(Map!$E$2:$E$86,MATCH(D5835,Map!$A$2:$A$86,0),0)</f>
        <v>SCCT</v>
      </c>
    </row>
    <row r="5836" spans="1:27" x14ac:dyDescent="0.25">
      <c r="A5836" s="1" t="s">
        <v>123</v>
      </c>
      <c r="B5836" s="1" t="s">
        <v>116</v>
      </c>
      <c r="C5836" s="1">
        <v>39</v>
      </c>
      <c r="D5836" s="1" t="s">
        <v>61</v>
      </c>
      <c r="E5836" s="1">
        <v>0</v>
      </c>
      <c r="F5836" s="1">
        <v>0</v>
      </c>
      <c r="G5836" s="1">
        <v>0</v>
      </c>
      <c r="H5836" s="1">
        <v>0</v>
      </c>
      <c r="I5836" s="1">
        <v>0</v>
      </c>
      <c r="J5836" s="1">
        <v>0</v>
      </c>
      <c r="K5836" s="1">
        <v>0</v>
      </c>
      <c r="L5836" s="1">
        <v>0</v>
      </c>
      <c r="M5836" s="1">
        <v>0</v>
      </c>
      <c r="N5836" s="1">
        <v>0</v>
      </c>
      <c r="O5836" s="1">
        <v>0</v>
      </c>
      <c r="P5836" s="1">
        <v>0</v>
      </c>
      <c r="Q5836" s="1">
        <v>0</v>
      </c>
      <c r="R5836" s="1">
        <v>0</v>
      </c>
      <c r="S5836" s="1">
        <v>0</v>
      </c>
      <c r="T5836" s="1">
        <v>0</v>
      </c>
      <c r="U5836" s="3" t="str">
        <f t="shared" si="91"/>
        <v>2017Plan</v>
      </c>
      <c r="V5836" s="2">
        <f>DATE(A5836,INDEX(Map!$H$1:$H$12,MATCH(B5836,Map!$G$1:$G$12,0),0),1)</f>
        <v>44470</v>
      </c>
      <c r="W5836" t="str">
        <f>IF(AND(V5836&gt;=Map!$K$2,V5836&lt;=Map!$L$2),"Base",IF(AND(V5836&gt;=Map!$K$3,V5836&lt;=Map!$L$3),"Fcst","N/A"))</f>
        <v>N/A</v>
      </c>
      <c r="X5836" t="str">
        <f>INDEX(Map!$B$2:$B$86,MATCH(D5836,Map!$A$2:$A$86,0),0)</f>
        <v>Zorn 1</v>
      </c>
      <c r="Y5836" s="7" t="str">
        <f>IF(INDEX(Map!$C$2:$C$86,MATCH(D5836,Map!$A$2:$A$86,0),0)="","N/A",E5836*INDEX(Map!$C$2:$C$86,MATCH(D5836,Map!$A$2:$A$86,0),0))</f>
        <v>N/A</v>
      </c>
      <c r="Z5836" s="7">
        <f>IF(INDEX(Map!$D$2:$D$86,MATCH(D5836,Map!$A$2:$A$86,0),0)="","N/A",E5836*INDEX(Map!$D$2:$D$86,MATCH(D5836,Map!$A$2:$A$86,0),0))</f>
        <v>0</v>
      </c>
      <c r="AA5836" t="str">
        <f>INDEX(Map!$E$2:$E$86,MATCH(D5836,Map!$A$2:$A$86,0),0)</f>
        <v>SCCT</v>
      </c>
    </row>
    <row r="5837" spans="1:27" x14ac:dyDescent="0.25">
      <c r="A5837" s="1" t="s">
        <v>123</v>
      </c>
      <c r="B5837" s="1" t="s">
        <v>116</v>
      </c>
      <c r="C5837" s="1">
        <v>40</v>
      </c>
      <c r="D5837" s="1" t="s">
        <v>62</v>
      </c>
      <c r="E5837" s="1">
        <v>6.5</v>
      </c>
      <c r="F5837" s="1">
        <v>0</v>
      </c>
      <c r="G5837" s="1">
        <v>27.7</v>
      </c>
      <c r="H5837" s="1">
        <v>35</v>
      </c>
      <c r="I5837" s="1" t="s">
        <v>63</v>
      </c>
      <c r="J5837" s="1" t="s">
        <v>63</v>
      </c>
      <c r="K5837" s="1">
        <v>215</v>
      </c>
      <c r="L5837" s="1">
        <v>0</v>
      </c>
      <c r="M5837" s="1">
        <v>0</v>
      </c>
      <c r="N5837" s="1" t="s">
        <v>63</v>
      </c>
      <c r="O5837" s="1">
        <v>0</v>
      </c>
      <c r="P5837" s="1">
        <v>0</v>
      </c>
      <c r="Q5837" s="1">
        <v>0</v>
      </c>
      <c r="R5837" s="1">
        <v>0</v>
      </c>
      <c r="S5837" s="1">
        <v>0</v>
      </c>
      <c r="T5837" s="1">
        <v>0</v>
      </c>
      <c r="U5837" s="3" t="str">
        <f t="shared" si="91"/>
        <v>2017Plan</v>
      </c>
      <c r="V5837" s="2">
        <f>DATE(A5837,INDEX(Map!$H$1:$H$12,MATCH(B5837,Map!$G$1:$G$12,0),0),1)</f>
        <v>44470</v>
      </c>
      <c r="W5837" t="str">
        <f>IF(AND(V5837&gt;=Map!$K$2,V5837&lt;=Map!$L$2),"Base",IF(AND(V5837&gt;=Map!$K$3,V5837&lt;=Map!$L$3),"Fcst","N/A"))</f>
        <v>N/A</v>
      </c>
      <c r="X5837" t="str">
        <f>INDEX(Map!$B$2:$B$86,MATCH(D5837,Map!$A$2:$A$86,0),0)</f>
        <v>Dix Dam</v>
      </c>
      <c r="Y5837" s="7">
        <f>IF(INDEX(Map!$C$2:$C$86,MATCH(D5837,Map!$A$2:$A$86,0),0)="","N/A",E5837*INDEX(Map!$C$2:$C$86,MATCH(D5837,Map!$A$2:$A$86,0),0))</f>
        <v>6.5</v>
      </c>
      <c r="Z5837" s="7" t="str">
        <f>IF(INDEX(Map!$D$2:$D$86,MATCH(D5837,Map!$A$2:$A$86,0),0)="","N/A",E5837*INDEX(Map!$D$2:$D$86,MATCH(D5837,Map!$A$2:$A$86,0),0))</f>
        <v>N/A</v>
      </c>
      <c r="AA5837" t="str">
        <f>INDEX(Map!$E$2:$E$86,MATCH(D5837,Map!$A$2:$A$86,0),0)</f>
        <v>Hydro</v>
      </c>
    </row>
    <row r="5838" spans="1:27" x14ac:dyDescent="0.25">
      <c r="A5838" s="1" t="s">
        <v>123</v>
      </c>
      <c r="B5838" s="1" t="s">
        <v>116</v>
      </c>
      <c r="C5838" s="1">
        <v>41</v>
      </c>
      <c r="D5838" s="1" t="s">
        <v>64</v>
      </c>
      <c r="E5838" s="1">
        <v>28.1</v>
      </c>
      <c r="F5838" s="1">
        <v>0</v>
      </c>
      <c r="G5838" s="1">
        <v>100</v>
      </c>
      <c r="H5838" s="1">
        <v>0</v>
      </c>
      <c r="I5838" s="1" t="s">
        <v>63</v>
      </c>
      <c r="J5838" s="1" t="s">
        <v>63</v>
      </c>
      <c r="K5838" s="1">
        <v>744</v>
      </c>
      <c r="L5838" s="1">
        <v>0</v>
      </c>
      <c r="M5838" s="1">
        <v>0</v>
      </c>
      <c r="N5838" s="1" t="s">
        <v>63</v>
      </c>
      <c r="O5838" s="1">
        <v>0</v>
      </c>
      <c r="P5838" s="1">
        <v>0</v>
      </c>
      <c r="Q5838" s="1">
        <v>0</v>
      </c>
      <c r="R5838" s="1">
        <v>0</v>
      </c>
      <c r="S5838" s="1">
        <v>0</v>
      </c>
      <c r="T5838" s="1">
        <v>0</v>
      </c>
      <c r="U5838" s="3" t="str">
        <f t="shared" si="91"/>
        <v>2017Plan</v>
      </c>
      <c r="V5838" s="2">
        <f>DATE(A5838,INDEX(Map!$H$1:$H$12,MATCH(B5838,Map!$G$1:$G$12,0),0),1)</f>
        <v>44470</v>
      </c>
      <c r="W5838" t="str">
        <f>IF(AND(V5838&gt;=Map!$K$2,V5838&lt;=Map!$L$2),"Base",IF(AND(V5838&gt;=Map!$K$3,V5838&lt;=Map!$L$3),"Fcst","N/A"))</f>
        <v>N/A</v>
      </c>
      <c r="X5838" t="str">
        <f>INDEX(Map!$B$2:$B$86,MATCH(D5838,Map!$A$2:$A$86,0),0)</f>
        <v>Ohio Falls</v>
      </c>
      <c r="Y5838" s="7" t="str">
        <f>IF(INDEX(Map!$C$2:$C$86,MATCH(D5838,Map!$A$2:$A$86,0),0)="","N/A",E5838*INDEX(Map!$C$2:$C$86,MATCH(D5838,Map!$A$2:$A$86,0),0))</f>
        <v>N/A</v>
      </c>
      <c r="Z5838" s="7">
        <f>IF(INDEX(Map!$D$2:$D$86,MATCH(D5838,Map!$A$2:$A$86,0),0)="","N/A",E5838*INDEX(Map!$D$2:$D$86,MATCH(D5838,Map!$A$2:$A$86,0),0))</f>
        <v>28.1</v>
      </c>
      <c r="AA5838" t="str">
        <f>INDEX(Map!$E$2:$E$86,MATCH(D5838,Map!$A$2:$A$86,0),0)</f>
        <v>Hydro</v>
      </c>
    </row>
    <row r="5839" spans="1:27" x14ac:dyDescent="0.25">
      <c r="A5839" s="1" t="s">
        <v>123</v>
      </c>
      <c r="B5839" s="1" t="s">
        <v>116</v>
      </c>
      <c r="C5839" s="1">
        <v>42</v>
      </c>
      <c r="D5839" s="1" t="s">
        <v>65</v>
      </c>
      <c r="E5839" s="1">
        <v>1.6</v>
      </c>
      <c r="F5839" s="1">
        <v>0</v>
      </c>
      <c r="G5839" s="1">
        <v>100</v>
      </c>
      <c r="H5839" s="1">
        <v>0</v>
      </c>
      <c r="I5839" s="1" t="s">
        <v>63</v>
      </c>
      <c r="J5839" s="1" t="s">
        <v>63</v>
      </c>
      <c r="K5839" s="1">
        <v>744</v>
      </c>
      <c r="L5839" s="1">
        <v>0</v>
      </c>
      <c r="M5839" s="1">
        <v>0</v>
      </c>
      <c r="N5839" s="1" t="s">
        <v>63</v>
      </c>
      <c r="O5839" s="1">
        <v>0</v>
      </c>
      <c r="P5839" s="1">
        <v>0</v>
      </c>
      <c r="Q5839" s="1">
        <v>0</v>
      </c>
      <c r="R5839" s="1">
        <v>0</v>
      </c>
      <c r="S5839" s="1">
        <v>0</v>
      </c>
      <c r="T5839" s="1">
        <v>0</v>
      </c>
      <c r="U5839" s="3" t="str">
        <f t="shared" si="91"/>
        <v>2017Plan</v>
      </c>
      <c r="V5839" s="2">
        <f>DATE(A5839,INDEX(Map!$H$1:$H$12,MATCH(B5839,Map!$G$1:$G$12,0),0),1)</f>
        <v>44470</v>
      </c>
      <c r="W5839" t="str">
        <f>IF(AND(V5839&gt;=Map!$K$2,V5839&lt;=Map!$L$2),"Base",IF(AND(V5839&gt;=Map!$K$3,V5839&lt;=Map!$L$3),"Fcst","N/A"))</f>
        <v>N/A</v>
      </c>
      <c r="X5839" t="str">
        <f>INDEX(Map!$B$2:$B$86,MATCH(D5839,Map!$A$2:$A$86,0),0)</f>
        <v>Brown Solar</v>
      </c>
      <c r="Y5839" s="7">
        <f>IF(INDEX(Map!$C$2:$C$86,MATCH(D5839,Map!$A$2:$A$86,0),0)="","N/A",E5839*INDEX(Map!$C$2:$C$86,MATCH(D5839,Map!$A$2:$A$86,0),0))</f>
        <v>0.97599999999999998</v>
      </c>
      <c r="Z5839" s="7">
        <f>IF(INDEX(Map!$D$2:$D$86,MATCH(D5839,Map!$A$2:$A$86,0),0)="","N/A",E5839*INDEX(Map!$D$2:$D$86,MATCH(D5839,Map!$A$2:$A$86,0),0))</f>
        <v>0.62400000000000011</v>
      </c>
      <c r="AA5839" t="str">
        <f>INDEX(Map!$E$2:$E$86,MATCH(D5839,Map!$A$2:$A$86,0),0)</f>
        <v>Solar</v>
      </c>
    </row>
    <row r="5840" spans="1:27" x14ac:dyDescent="0.25">
      <c r="A5840" s="1" t="s">
        <v>123</v>
      </c>
      <c r="B5840" s="1" t="s">
        <v>116</v>
      </c>
      <c r="C5840" s="1">
        <v>43</v>
      </c>
      <c r="D5840" s="1" t="s">
        <v>66</v>
      </c>
      <c r="E5840" s="1">
        <v>11.5</v>
      </c>
      <c r="F5840" s="1">
        <v>0</v>
      </c>
      <c r="G5840" s="1">
        <v>100</v>
      </c>
      <c r="H5840" s="1">
        <v>0</v>
      </c>
      <c r="I5840" s="1">
        <v>1153.2</v>
      </c>
      <c r="J5840" s="1">
        <v>100000</v>
      </c>
      <c r="K5840" s="1">
        <v>744</v>
      </c>
      <c r="L5840" s="1">
        <v>29.1</v>
      </c>
      <c r="M5840" s="1">
        <v>336</v>
      </c>
      <c r="N5840" s="1">
        <v>0</v>
      </c>
      <c r="O5840" s="1">
        <v>0</v>
      </c>
      <c r="P5840" s="1">
        <v>0</v>
      </c>
      <c r="Q5840" s="1">
        <v>0</v>
      </c>
      <c r="R5840" s="1">
        <v>29.11</v>
      </c>
      <c r="S5840" s="1">
        <v>29.11</v>
      </c>
      <c r="T5840" s="1">
        <v>336</v>
      </c>
      <c r="U5840" s="3" t="str">
        <f t="shared" si="91"/>
        <v>2017Plan</v>
      </c>
      <c r="V5840" s="2">
        <f>DATE(A5840,INDEX(Map!$H$1:$H$12,MATCH(B5840,Map!$G$1:$G$12,0),0),1)</f>
        <v>44470</v>
      </c>
      <c r="W5840" t="str">
        <f>IF(AND(V5840&gt;=Map!$K$2,V5840&lt;=Map!$L$2),"Base",IF(AND(V5840&gt;=Map!$K$3,V5840&lt;=Map!$L$3),"Fcst","N/A"))</f>
        <v>N/A</v>
      </c>
      <c r="X5840" t="str">
        <f>INDEX(Map!$B$2:$B$86,MATCH(D5840,Map!$A$2:$A$86,0),0)</f>
        <v>OVEC</v>
      </c>
      <c r="Y5840" s="7">
        <f>IF(INDEX(Map!$C$2:$C$86,MATCH(D5840,Map!$A$2:$A$86,0),0)="","N/A",E5840*INDEX(Map!$C$2:$C$86,MATCH(D5840,Map!$A$2:$A$86,0),0))</f>
        <v>11.5</v>
      </c>
      <c r="Z5840" s="7" t="str">
        <f>IF(INDEX(Map!$D$2:$D$86,MATCH(D5840,Map!$A$2:$A$86,0),0)="","N/A",E5840*INDEX(Map!$D$2:$D$86,MATCH(D5840,Map!$A$2:$A$86,0),0))</f>
        <v>N/A</v>
      </c>
      <c r="AA5840" t="str">
        <f>INDEX(Map!$E$2:$E$86,MATCH(D5840,Map!$A$2:$A$86,0),0)</f>
        <v>Coal</v>
      </c>
    </row>
    <row r="5841" spans="1:27" x14ac:dyDescent="0.25">
      <c r="A5841" s="1" t="s">
        <v>123</v>
      </c>
      <c r="B5841" s="1" t="s">
        <v>116</v>
      </c>
      <c r="C5841" s="1">
        <v>44</v>
      </c>
      <c r="D5841" s="1" t="s">
        <v>67</v>
      </c>
      <c r="E5841" s="1">
        <v>4.3</v>
      </c>
      <c r="F5841" s="1">
        <v>0</v>
      </c>
      <c r="G5841" s="1">
        <v>31.9</v>
      </c>
      <c r="H5841" s="1">
        <v>49</v>
      </c>
      <c r="I5841" s="1">
        <v>427.5</v>
      </c>
      <c r="J5841" s="1">
        <v>100000</v>
      </c>
      <c r="K5841" s="1">
        <v>203</v>
      </c>
      <c r="L5841" s="1">
        <v>29.1</v>
      </c>
      <c r="M5841" s="1">
        <v>124</v>
      </c>
      <c r="N5841" s="1">
        <v>0</v>
      </c>
      <c r="O5841" s="1">
        <v>0</v>
      </c>
      <c r="P5841" s="1">
        <v>0</v>
      </c>
      <c r="Q5841" s="1">
        <v>0</v>
      </c>
      <c r="R5841" s="1">
        <v>29.11</v>
      </c>
      <c r="S5841" s="1">
        <v>29.11</v>
      </c>
      <c r="T5841" s="1">
        <v>124</v>
      </c>
      <c r="U5841" s="3" t="str">
        <f t="shared" si="91"/>
        <v>2017Plan</v>
      </c>
      <c r="V5841" s="2">
        <f>DATE(A5841,INDEX(Map!$H$1:$H$12,MATCH(B5841,Map!$G$1:$G$12,0),0),1)</f>
        <v>44470</v>
      </c>
      <c r="W5841" t="str">
        <f>IF(AND(V5841&gt;=Map!$K$2,V5841&lt;=Map!$L$2),"Base",IF(AND(V5841&gt;=Map!$K$3,V5841&lt;=Map!$L$3),"Fcst","N/A"))</f>
        <v>N/A</v>
      </c>
      <c r="X5841" t="str">
        <f>INDEX(Map!$B$2:$B$86,MATCH(D5841,Map!$A$2:$A$86,0),0)</f>
        <v>OVEC</v>
      </c>
      <c r="Y5841" s="7">
        <f>IF(INDEX(Map!$C$2:$C$86,MATCH(D5841,Map!$A$2:$A$86,0),0)="","N/A",E5841*INDEX(Map!$C$2:$C$86,MATCH(D5841,Map!$A$2:$A$86,0),0))</f>
        <v>4.3</v>
      </c>
      <c r="Z5841" s="7" t="str">
        <f>IF(INDEX(Map!$D$2:$D$86,MATCH(D5841,Map!$A$2:$A$86,0),0)="","N/A",E5841*INDEX(Map!$D$2:$D$86,MATCH(D5841,Map!$A$2:$A$86,0),0))</f>
        <v>N/A</v>
      </c>
      <c r="AA5841" t="str">
        <f>INDEX(Map!$E$2:$E$86,MATCH(D5841,Map!$A$2:$A$86,0),0)</f>
        <v>Coal</v>
      </c>
    </row>
    <row r="5842" spans="1:27" x14ac:dyDescent="0.25">
      <c r="A5842" s="1" t="s">
        <v>123</v>
      </c>
      <c r="B5842" s="1" t="s">
        <v>116</v>
      </c>
      <c r="C5842" s="1">
        <v>45</v>
      </c>
      <c r="D5842" s="1" t="s">
        <v>68</v>
      </c>
      <c r="E5842" s="1">
        <v>25.7</v>
      </c>
      <c r="F5842" s="1">
        <v>0</v>
      </c>
      <c r="G5842" s="1">
        <v>100</v>
      </c>
      <c r="H5842" s="1">
        <v>0</v>
      </c>
      <c r="I5842" s="1">
        <v>2566.8000000000002</v>
      </c>
      <c r="J5842" s="1">
        <v>100000</v>
      </c>
      <c r="K5842" s="1">
        <v>744</v>
      </c>
      <c r="L5842" s="1">
        <v>29.1</v>
      </c>
      <c r="M5842" s="1">
        <v>747</v>
      </c>
      <c r="N5842" s="1">
        <v>0</v>
      </c>
      <c r="O5842" s="1">
        <v>0</v>
      </c>
      <c r="P5842" s="1">
        <v>0</v>
      </c>
      <c r="Q5842" s="1">
        <v>0</v>
      </c>
      <c r="R5842" s="1">
        <v>29.11</v>
      </c>
      <c r="S5842" s="1">
        <v>29.11</v>
      </c>
      <c r="T5842" s="1">
        <v>747</v>
      </c>
      <c r="U5842" s="3" t="str">
        <f t="shared" si="91"/>
        <v>2017Plan</v>
      </c>
      <c r="V5842" s="2">
        <f>DATE(A5842,INDEX(Map!$H$1:$H$12,MATCH(B5842,Map!$G$1:$G$12,0),0),1)</f>
        <v>44470</v>
      </c>
      <c r="W5842" t="str">
        <f>IF(AND(V5842&gt;=Map!$K$2,V5842&lt;=Map!$L$2),"Base",IF(AND(V5842&gt;=Map!$K$3,V5842&lt;=Map!$L$3),"Fcst","N/A"))</f>
        <v>N/A</v>
      </c>
      <c r="X5842" t="str">
        <f>INDEX(Map!$B$2:$B$86,MATCH(D5842,Map!$A$2:$A$86,0),0)</f>
        <v>OVEC</v>
      </c>
      <c r="Y5842" s="7" t="str">
        <f>IF(INDEX(Map!$C$2:$C$86,MATCH(D5842,Map!$A$2:$A$86,0),0)="","N/A",E5842*INDEX(Map!$C$2:$C$86,MATCH(D5842,Map!$A$2:$A$86,0),0))</f>
        <v>N/A</v>
      </c>
      <c r="Z5842" s="7">
        <f>IF(INDEX(Map!$D$2:$D$86,MATCH(D5842,Map!$A$2:$A$86,0),0)="","N/A",E5842*INDEX(Map!$D$2:$D$86,MATCH(D5842,Map!$A$2:$A$86,0),0))</f>
        <v>25.7</v>
      </c>
      <c r="AA5842" t="str">
        <f>INDEX(Map!$E$2:$E$86,MATCH(D5842,Map!$A$2:$A$86,0),0)</f>
        <v>Coal</v>
      </c>
    </row>
    <row r="5843" spans="1:27" x14ac:dyDescent="0.25">
      <c r="A5843" s="1" t="s">
        <v>123</v>
      </c>
      <c r="B5843" s="1" t="s">
        <v>116</v>
      </c>
      <c r="C5843" s="1">
        <v>46</v>
      </c>
      <c r="D5843" s="1" t="s">
        <v>69</v>
      </c>
      <c r="E5843" s="1">
        <v>11</v>
      </c>
      <c r="F5843" s="1">
        <v>0</v>
      </c>
      <c r="G5843" s="1">
        <v>36.299999999999997</v>
      </c>
      <c r="H5843" s="1">
        <v>62</v>
      </c>
      <c r="I5843" s="1">
        <v>1103.5999999999999</v>
      </c>
      <c r="J5843" s="1">
        <v>100000</v>
      </c>
      <c r="K5843" s="1">
        <v>236</v>
      </c>
      <c r="L5843" s="1">
        <v>29.1</v>
      </c>
      <c r="M5843" s="1">
        <v>321</v>
      </c>
      <c r="N5843" s="1">
        <v>0</v>
      </c>
      <c r="O5843" s="1">
        <v>0</v>
      </c>
      <c r="P5843" s="1">
        <v>0</v>
      </c>
      <c r="Q5843" s="1">
        <v>0</v>
      </c>
      <c r="R5843" s="1">
        <v>29.11</v>
      </c>
      <c r="S5843" s="1">
        <v>29.11</v>
      </c>
      <c r="T5843" s="1">
        <v>321</v>
      </c>
      <c r="U5843" s="3" t="str">
        <f t="shared" si="91"/>
        <v>2017Plan</v>
      </c>
      <c r="V5843" s="2">
        <f>DATE(A5843,INDEX(Map!$H$1:$H$12,MATCH(B5843,Map!$G$1:$G$12,0),0),1)</f>
        <v>44470</v>
      </c>
      <c r="W5843" t="str">
        <f>IF(AND(V5843&gt;=Map!$K$2,V5843&lt;=Map!$L$2),"Base",IF(AND(V5843&gt;=Map!$K$3,V5843&lt;=Map!$L$3),"Fcst","N/A"))</f>
        <v>N/A</v>
      </c>
      <c r="X5843" t="str">
        <f>INDEX(Map!$B$2:$B$86,MATCH(D5843,Map!$A$2:$A$86,0),0)</f>
        <v>OVEC</v>
      </c>
      <c r="Y5843" s="7" t="str">
        <f>IF(INDEX(Map!$C$2:$C$86,MATCH(D5843,Map!$A$2:$A$86,0),0)="","N/A",E5843*INDEX(Map!$C$2:$C$86,MATCH(D5843,Map!$A$2:$A$86,0),0))</f>
        <v>N/A</v>
      </c>
      <c r="Z5843" s="7">
        <f>IF(INDEX(Map!$D$2:$D$86,MATCH(D5843,Map!$A$2:$A$86,0),0)="","N/A",E5843*INDEX(Map!$D$2:$D$86,MATCH(D5843,Map!$A$2:$A$86,0),0))</f>
        <v>11</v>
      </c>
      <c r="AA5843" t="str">
        <f>INDEX(Map!$E$2:$E$86,MATCH(D5843,Map!$A$2:$A$86,0),0)</f>
        <v>Coal</v>
      </c>
    </row>
    <row r="5844" spans="1:27" x14ac:dyDescent="0.25">
      <c r="A5844" s="1" t="s">
        <v>123</v>
      </c>
      <c r="B5844" s="1" t="s">
        <v>116</v>
      </c>
      <c r="C5844" s="1">
        <v>47</v>
      </c>
      <c r="D5844" s="1" t="s">
        <v>70</v>
      </c>
      <c r="E5844" s="1">
        <v>0</v>
      </c>
      <c r="F5844" s="1">
        <v>0</v>
      </c>
      <c r="G5844" s="1">
        <v>0</v>
      </c>
      <c r="H5844" s="1">
        <v>0</v>
      </c>
      <c r="I5844" s="1" t="s">
        <v>63</v>
      </c>
      <c r="J5844" s="1" t="s">
        <v>63</v>
      </c>
      <c r="K5844" s="1">
        <v>0</v>
      </c>
      <c r="L5844" s="1">
        <v>0</v>
      </c>
      <c r="M5844" s="1">
        <v>0</v>
      </c>
      <c r="N5844" s="1" t="s">
        <v>63</v>
      </c>
      <c r="O5844" s="1">
        <v>0</v>
      </c>
      <c r="P5844" s="1">
        <v>0</v>
      </c>
      <c r="Q5844" s="1">
        <v>0</v>
      </c>
      <c r="R5844" s="1">
        <v>0</v>
      </c>
      <c r="S5844" s="1">
        <v>0</v>
      </c>
      <c r="T5844" s="1">
        <v>0</v>
      </c>
      <c r="U5844" s="3" t="str">
        <f t="shared" si="91"/>
        <v>2017Plan</v>
      </c>
      <c r="V5844" s="2">
        <f>DATE(A5844,INDEX(Map!$H$1:$H$12,MATCH(B5844,Map!$G$1:$G$12,0),0),1)</f>
        <v>44470</v>
      </c>
      <c r="W5844" t="str">
        <f>IF(AND(V5844&gt;=Map!$K$2,V5844&lt;=Map!$L$2),"Base",IF(AND(V5844&gt;=Map!$K$3,V5844&lt;=Map!$L$3),"Fcst","N/A"))</f>
        <v>N/A</v>
      </c>
      <c r="X5844" t="str">
        <f>INDEX(Map!$B$2:$B$86,MATCH(D5844,Map!$A$2:$A$86,0),0)</f>
        <v>N/A</v>
      </c>
      <c r="Y5844" s="7" t="str">
        <f>IF(INDEX(Map!$C$2:$C$86,MATCH(D5844,Map!$A$2:$A$86,0),0)="","N/A",E5844*INDEX(Map!$C$2:$C$86,MATCH(D5844,Map!$A$2:$A$86,0),0))</f>
        <v>N/A</v>
      </c>
      <c r="Z5844" s="7" t="str">
        <f>IF(INDEX(Map!$D$2:$D$86,MATCH(D5844,Map!$A$2:$A$86,0),0)="","N/A",E5844*INDEX(Map!$D$2:$D$86,MATCH(D5844,Map!$A$2:$A$86,0),0))</f>
        <v>N/A</v>
      </c>
      <c r="AA5844" t="str">
        <f>INDEX(Map!$E$2:$E$86,MATCH(D5844,Map!$A$2:$A$86,0),0)</f>
        <v>Purchases</v>
      </c>
    </row>
    <row r="5845" spans="1:27" x14ac:dyDescent="0.25">
      <c r="A5845" s="1" t="s">
        <v>123</v>
      </c>
      <c r="B5845" s="1" t="s">
        <v>116</v>
      </c>
      <c r="C5845" s="1">
        <v>48</v>
      </c>
      <c r="D5845" s="1" t="s">
        <v>71</v>
      </c>
      <c r="E5845" s="1">
        <v>0</v>
      </c>
      <c r="F5845" s="1">
        <v>0</v>
      </c>
      <c r="G5845" s="1">
        <v>0</v>
      </c>
      <c r="H5845" s="1">
        <v>0</v>
      </c>
      <c r="I5845" s="1" t="s">
        <v>63</v>
      </c>
      <c r="J5845" s="1" t="s">
        <v>63</v>
      </c>
      <c r="K5845" s="1">
        <v>0</v>
      </c>
      <c r="L5845" s="1">
        <v>0</v>
      </c>
      <c r="M5845" s="1">
        <v>0</v>
      </c>
      <c r="N5845" s="1" t="s">
        <v>63</v>
      </c>
      <c r="O5845" s="1">
        <v>0</v>
      </c>
      <c r="P5845" s="1">
        <v>0</v>
      </c>
      <c r="Q5845" s="1">
        <v>0</v>
      </c>
      <c r="R5845" s="1">
        <v>0</v>
      </c>
      <c r="S5845" s="1">
        <v>0</v>
      </c>
      <c r="T5845" s="1">
        <v>0</v>
      </c>
      <c r="U5845" s="3" t="str">
        <f t="shared" si="91"/>
        <v>2017Plan</v>
      </c>
      <c r="V5845" s="2">
        <f>DATE(A5845,INDEX(Map!$H$1:$H$12,MATCH(B5845,Map!$G$1:$G$12,0),0),1)</f>
        <v>44470</v>
      </c>
      <c r="W5845" t="str">
        <f>IF(AND(V5845&gt;=Map!$K$2,V5845&lt;=Map!$L$2),"Base",IF(AND(V5845&gt;=Map!$K$3,V5845&lt;=Map!$L$3),"Fcst","N/A"))</f>
        <v>N/A</v>
      </c>
      <c r="X5845" t="str">
        <f>INDEX(Map!$B$2:$B$86,MATCH(D5845,Map!$A$2:$A$86,0),0)</f>
        <v>N/A</v>
      </c>
      <c r="Y5845" s="7" t="str">
        <f>IF(INDEX(Map!$C$2:$C$86,MATCH(D5845,Map!$A$2:$A$86,0),0)="","N/A",E5845*INDEX(Map!$C$2:$C$86,MATCH(D5845,Map!$A$2:$A$86,0),0))</f>
        <v>N/A</v>
      </c>
      <c r="Z5845" s="7" t="str">
        <f>IF(INDEX(Map!$D$2:$D$86,MATCH(D5845,Map!$A$2:$A$86,0),0)="","N/A",E5845*INDEX(Map!$D$2:$D$86,MATCH(D5845,Map!$A$2:$A$86,0),0))</f>
        <v>N/A</v>
      </c>
      <c r="AA5845" t="str">
        <f>INDEX(Map!$E$2:$E$86,MATCH(D5845,Map!$A$2:$A$86,0),0)</f>
        <v>Purchases</v>
      </c>
    </row>
    <row r="5846" spans="1:27" x14ac:dyDescent="0.25">
      <c r="A5846" s="1" t="s">
        <v>123</v>
      </c>
      <c r="B5846" s="1" t="s">
        <v>116</v>
      </c>
      <c r="C5846" s="1">
        <v>49</v>
      </c>
      <c r="D5846" s="1" t="s">
        <v>72</v>
      </c>
      <c r="E5846" s="1">
        <v>0</v>
      </c>
      <c r="F5846" s="1">
        <v>0</v>
      </c>
      <c r="G5846" s="1">
        <v>0</v>
      </c>
      <c r="H5846" s="1">
        <v>0</v>
      </c>
      <c r="I5846" s="1" t="s">
        <v>63</v>
      </c>
      <c r="J5846" s="1" t="s">
        <v>63</v>
      </c>
      <c r="K5846" s="1">
        <v>0</v>
      </c>
      <c r="L5846" s="1">
        <v>0</v>
      </c>
      <c r="M5846" s="1">
        <v>0</v>
      </c>
      <c r="N5846" s="1" t="s">
        <v>63</v>
      </c>
      <c r="O5846" s="1">
        <v>0</v>
      </c>
      <c r="P5846" s="1">
        <v>0</v>
      </c>
      <c r="Q5846" s="1">
        <v>0</v>
      </c>
      <c r="R5846" s="1">
        <v>0</v>
      </c>
      <c r="S5846" s="1">
        <v>0</v>
      </c>
      <c r="T5846" s="1">
        <v>0</v>
      </c>
      <c r="U5846" s="3" t="str">
        <f t="shared" si="91"/>
        <v>2017Plan</v>
      </c>
      <c r="V5846" s="2">
        <f>DATE(A5846,INDEX(Map!$H$1:$H$12,MATCH(B5846,Map!$G$1:$G$12,0),0),1)</f>
        <v>44470</v>
      </c>
      <c r="W5846" t="str">
        <f>IF(AND(V5846&gt;=Map!$K$2,V5846&lt;=Map!$L$2),"Base",IF(AND(V5846&gt;=Map!$K$3,V5846&lt;=Map!$L$3),"Fcst","N/A"))</f>
        <v>N/A</v>
      </c>
      <c r="X5846" t="str">
        <f>INDEX(Map!$B$2:$B$86,MATCH(D5846,Map!$A$2:$A$86,0),0)</f>
        <v>N/A</v>
      </c>
      <c r="Y5846" s="7" t="str">
        <f>IF(INDEX(Map!$C$2:$C$86,MATCH(D5846,Map!$A$2:$A$86,0),0)="","N/A",E5846*INDEX(Map!$C$2:$C$86,MATCH(D5846,Map!$A$2:$A$86,0),0))</f>
        <v>N/A</v>
      </c>
      <c r="Z5846" s="7" t="str">
        <f>IF(INDEX(Map!$D$2:$D$86,MATCH(D5846,Map!$A$2:$A$86,0),0)="","N/A",E5846*INDEX(Map!$D$2:$D$86,MATCH(D5846,Map!$A$2:$A$86,0),0))</f>
        <v>N/A</v>
      </c>
      <c r="AA5846" t="str">
        <f>INDEX(Map!$E$2:$E$86,MATCH(D5846,Map!$A$2:$A$86,0),0)</f>
        <v>Purchases</v>
      </c>
    </row>
    <row r="5847" spans="1:27" x14ac:dyDescent="0.25">
      <c r="A5847" s="1" t="s">
        <v>123</v>
      </c>
      <c r="B5847" s="1" t="s">
        <v>116</v>
      </c>
      <c r="C5847" s="1">
        <v>50</v>
      </c>
      <c r="D5847" s="1" t="s">
        <v>73</v>
      </c>
      <c r="E5847" s="1">
        <v>0</v>
      </c>
      <c r="F5847" s="1">
        <v>0</v>
      </c>
      <c r="G5847" s="1">
        <v>0</v>
      </c>
      <c r="H5847" s="1">
        <v>0</v>
      </c>
      <c r="I5847" s="1" t="s">
        <v>63</v>
      </c>
      <c r="J5847" s="1" t="s">
        <v>63</v>
      </c>
      <c r="K5847" s="1">
        <v>0</v>
      </c>
      <c r="L5847" s="1">
        <v>0</v>
      </c>
      <c r="M5847" s="1">
        <v>0</v>
      </c>
      <c r="N5847" s="1" t="s">
        <v>63</v>
      </c>
      <c r="O5847" s="1">
        <v>0</v>
      </c>
      <c r="P5847" s="1">
        <v>0</v>
      </c>
      <c r="Q5847" s="1">
        <v>0</v>
      </c>
      <c r="R5847" s="1">
        <v>0</v>
      </c>
      <c r="S5847" s="1">
        <v>0</v>
      </c>
      <c r="T5847" s="1">
        <v>0</v>
      </c>
      <c r="U5847" s="3" t="str">
        <f t="shared" si="91"/>
        <v>2017Plan</v>
      </c>
      <c r="V5847" s="2">
        <f>DATE(A5847,INDEX(Map!$H$1:$H$12,MATCH(B5847,Map!$G$1:$G$12,0),0),1)</f>
        <v>44470</v>
      </c>
      <c r="W5847" t="str">
        <f>IF(AND(V5847&gt;=Map!$K$2,V5847&lt;=Map!$L$2),"Base",IF(AND(V5847&gt;=Map!$K$3,V5847&lt;=Map!$L$3),"Fcst","N/A"))</f>
        <v>N/A</v>
      </c>
      <c r="X5847" t="str">
        <f>INDEX(Map!$B$2:$B$86,MATCH(D5847,Map!$A$2:$A$86,0),0)</f>
        <v>N/A</v>
      </c>
      <c r="Y5847" s="7" t="str">
        <f>IF(INDEX(Map!$C$2:$C$86,MATCH(D5847,Map!$A$2:$A$86,0),0)="","N/A",E5847*INDEX(Map!$C$2:$C$86,MATCH(D5847,Map!$A$2:$A$86,0),0))</f>
        <v>N/A</v>
      </c>
      <c r="Z5847" s="7" t="str">
        <f>IF(INDEX(Map!$D$2:$D$86,MATCH(D5847,Map!$A$2:$A$86,0),0)="","N/A",E5847*INDEX(Map!$D$2:$D$86,MATCH(D5847,Map!$A$2:$A$86,0),0))</f>
        <v>N/A</v>
      </c>
      <c r="AA5847" t="str">
        <f>INDEX(Map!$E$2:$E$86,MATCH(D5847,Map!$A$2:$A$86,0),0)</f>
        <v>Purchases</v>
      </c>
    </row>
    <row r="5848" spans="1:27" x14ac:dyDescent="0.25">
      <c r="A5848" s="1" t="s">
        <v>123</v>
      </c>
      <c r="B5848" s="1" t="s">
        <v>116</v>
      </c>
      <c r="C5848" s="1">
        <v>51</v>
      </c>
      <c r="D5848" s="1" t="s">
        <v>74</v>
      </c>
      <c r="E5848" s="1">
        <v>0</v>
      </c>
      <c r="F5848" s="1">
        <v>0</v>
      </c>
      <c r="G5848" s="1">
        <v>0</v>
      </c>
      <c r="H5848" s="1">
        <v>0</v>
      </c>
      <c r="I5848" s="1" t="s">
        <v>63</v>
      </c>
      <c r="J5848" s="1" t="s">
        <v>63</v>
      </c>
      <c r="K5848" s="1">
        <v>0</v>
      </c>
      <c r="L5848" s="1">
        <v>0</v>
      </c>
      <c r="M5848" s="1">
        <v>0</v>
      </c>
      <c r="N5848" s="1" t="s">
        <v>63</v>
      </c>
      <c r="O5848" s="1">
        <v>0</v>
      </c>
      <c r="P5848" s="1">
        <v>0</v>
      </c>
      <c r="Q5848" s="1">
        <v>0</v>
      </c>
      <c r="R5848" s="1">
        <v>0</v>
      </c>
      <c r="S5848" s="1">
        <v>0</v>
      </c>
      <c r="T5848" s="1">
        <v>0</v>
      </c>
      <c r="U5848" s="3" t="str">
        <f t="shared" si="91"/>
        <v>2017Plan</v>
      </c>
      <c r="V5848" s="2">
        <f>DATE(A5848,INDEX(Map!$H$1:$H$12,MATCH(B5848,Map!$G$1:$G$12,0),0),1)</f>
        <v>44470</v>
      </c>
      <c r="W5848" t="str">
        <f>IF(AND(V5848&gt;=Map!$K$2,V5848&lt;=Map!$L$2),"Base",IF(AND(V5848&gt;=Map!$K$3,V5848&lt;=Map!$L$3),"Fcst","N/A"))</f>
        <v>N/A</v>
      </c>
      <c r="X5848" t="str">
        <f>INDEX(Map!$B$2:$B$86,MATCH(D5848,Map!$A$2:$A$86,0),0)</f>
        <v>N/A</v>
      </c>
      <c r="Y5848" s="7" t="str">
        <f>IF(INDEX(Map!$C$2:$C$86,MATCH(D5848,Map!$A$2:$A$86,0),0)="","N/A",E5848*INDEX(Map!$C$2:$C$86,MATCH(D5848,Map!$A$2:$A$86,0),0))</f>
        <v>N/A</v>
      </c>
      <c r="Z5848" s="7" t="str">
        <f>IF(INDEX(Map!$D$2:$D$86,MATCH(D5848,Map!$A$2:$A$86,0),0)="","N/A",E5848*INDEX(Map!$D$2:$D$86,MATCH(D5848,Map!$A$2:$A$86,0),0))</f>
        <v>N/A</v>
      </c>
      <c r="AA5848" t="str">
        <f>INDEX(Map!$E$2:$E$86,MATCH(D5848,Map!$A$2:$A$86,0),0)</f>
        <v>Purchases</v>
      </c>
    </row>
    <row r="5849" spans="1:27" x14ac:dyDescent="0.25">
      <c r="A5849" s="1" t="s">
        <v>123</v>
      </c>
      <c r="B5849" s="1" t="s">
        <v>116</v>
      </c>
      <c r="C5849" s="1">
        <v>52</v>
      </c>
      <c r="D5849" s="1" t="s">
        <v>75</v>
      </c>
      <c r="E5849" s="1">
        <v>0</v>
      </c>
      <c r="F5849" s="1">
        <v>0</v>
      </c>
      <c r="G5849" s="1">
        <v>0</v>
      </c>
      <c r="H5849" s="1">
        <v>0</v>
      </c>
      <c r="I5849" s="1" t="s">
        <v>63</v>
      </c>
      <c r="J5849" s="1" t="s">
        <v>63</v>
      </c>
      <c r="K5849" s="1">
        <v>0</v>
      </c>
      <c r="L5849" s="1">
        <v>0</v>
      </c>
      <c r="M5849" s="1">
        <v>0</v>
      </c>
      <c r="N5849" s="1" t="s">
        <v>63</v>
      </c>
      <c r="O5849" s="1">
        <v>0</v>
      </c>
      <c r="P5849" s="1">
        <v>0</v>
      </c>
      <c r="Q5849" s="1">
        <v>0</v>
      </c>
      <c r="R5849" s="1">
        <v>0</v>
      </c>
      <c r="S5849" s="1">
        <v>0</v>
      </c>
      <c r="T5849" s="1">
        <v>0</v>
      </c>
      <c r="U5849" s="3" t="str">
        <f t="shared" si="91"/>
        <v>2017Plan</v>
      </c>
      <c r="V5849" s="2">
        <f>DATE(A5849,INDEX(Map!$H$1:$H$12,MATCH(B5849,Map!$G$1:$G$12,0),0),1)</f>
        <v>44470</v>
      </c>
      <c r="W5849" t="str">
        <f>IF(AND(V5849&gt;=Map!$K$2,V5849&lt;=Map!$L$2),"Base",IF(AND(V5849&gt;=Map!$K$3,V5849&lt;=Map!$L$3),"Fcst","N/A"))</f>
        <v>N/A</v>
      </c>
      <c r="X5849" t="str">
        <f>INDEX(Map!$B$2:$B$86,MATCH(D5849,Map!$A$2:$A$86,0),0)</f>
        <v>N/A</v>
      </c>
      <c r="Y5849" s="7" t="str">
        <f>IF(INDEX(Map!$C$2:$C$86,MATCH(D5849,Map!$A$2:$A$86,0),0)="","N/A",E5849*INDEX(Map!$C$2:$C$86,MATCH(D5849,Map!$A$2:$A$86,0),0))</f>
        <v>N/A</v>
      </c>
      <c r="Z5849" s="7" t="str">
        <f>IF(INDEX(Map!$D$2:$D$86,MATCH(D5849,Map!$A$2:$A$86,0),0)="","N/A",E5849*INDEX(Map!$D$2:$D$86,MATCH(D5849,Map!$A$2:$A$86,0),0))</f>
        <v>N/A</v>
      </c>
      <c r="AA5849" t="str">
        <f>INDEX(Map!$E$2:$E$86,MATCH(D5849,Map!$A$2:$A$86,0),0)</f>
        <v>Purchases</v>
      </c>
    </row>
    <row r="5850" spans="1:27" x14ac:dyDescent="0.25">
      <c r="A5850" s="1" t="s">
        <v>123</v>
      </c>
      <c r="B5850" s="1" t="s">
        <v>116</v>
      </c>
      <c r="C5850" s="1">
        <v>53</v>
      </c>
      <c r="D5850" s="1" t="s">
        <v>76</v>
      </c>
      <c r="E5850" s="1">
        <v>0</v>
      </c>
      <c r="F5850" s="1">
        <v>0</v>
      </c>
      <c r="G5850" s="1">
        <v>0</v>
      </c>
      <c r="H5850" s="1">
        <v>0</v>
      </c>
      <c r="I5850" s="1" t="s">
        <v>63</v>
      </c>
      <c r="J5850" s="1" t="s">
        <v>63</v>
      </c>
      <c r="K5850" s="1">
        <v>0</v>
      </c>
      <c r="L5850" s="1">
        <v>0</v>
      </c>
      <c r="M5850" s="1">
        <v>0</v>
      </c>
      <c r="N5850" s="1" t="s">
        <v>63</v>
      </c>
      <c r="O5850" s="1">
        <v>0</v>
      </c>
      <c r="P5850" s="1">
        <v>0</v>
      </c>
      <c r="Q5850" s="1">
        <v>0</v>
      </c>
      <c r="R5850" s="1">
        <v>0</v>
      </c>
      <c r="S5850" s="1">
        <v>0</v>
      </c>
      <c r="T5850" s="1">
        <v>0</v>
      </c>
      <c r="U5850" s="3" t="str">
        <f t="shared" si="91"/>
        <v>2017Plan</v>
      </c>
      <c r="V5850" s="2">
        <f>DATE(A5850,INDEX(Map!$H$1:$H$12,MATCH(B5850,Map!$G$1:$G$12,0),0),1)</f>
        <v>44470</v>
      </c>
      <c r="W5850" t="str">
        <f>IF(AND(V5850&gt;=Map!$K$2,V5850&lt;=Map!$L$2),"Base",IF(AND(V5850&gt;=Map!$K$3,V5850&lt;=Map!$L$3),"Fcst","N/A"))</f>
        <v>N/A</v>
      </c>
      <c r="X5850" t="str">
        <f>INDEX(Map!$B$2:$B$86,MATCH(D5850,Map!$A$2:$A$86,0),0)</f>
        <v>N/A</v>
      </c>
      <c r="Y5850" s="7" t="str">
        <f>IF(INDEX(Map!$C$2:$C$86,MATCH(D5850,Map!$A$2:$A$86,0),0)="","N/A",E5850*INDEX(Map!$C$2:$C$86,MATCH(D5850,Map!$A$2:$A$86,0),0))</f>
        <v>N/A</v>
      </c>
      <c r="Z5850" s="7" t="str">
        <f>IF(INDEX(Map!$D$2:$D$86,MATCH(D5850,Map!$A$2:$A$86,0),0)="","N/A",E5850*INDEX(Map!$D$2:$D$86,MATCH(D5850,Map!$A$2:$A$86,0),0))</f>
        <v>N/A</v>
      </c>
      <c r="AA5850" t="str">
        <f>INDEX(Map!$E$2:$E$86,MATCH(D5850,Map!$A$2:$A$86,0),0)</f>
        <v>Purchases</v>
      </c>
    </row>
    <row r="5851" spans="1:27" x14ac:dyDescent="0.25">
      <c r="A5851" s="1" t="s">
        <v>123</v>
      </c>
      <c r="B5851" s="1" t="s">
        <v>116</v>
      </c>
      <c r="C5851" s="1">
        <v>54</v>
      </c>
      <c r="D5851" s="1" t="s">
        <v>77</v>
      </c>
      <c r="E5851" s="1">
        <v>0</v>
      </c>
      <c r="F5851" s="1">
        <v>0</v>
      </c>
      <c r="G5851" s="1">
        <v>0</v>
      </c>
      <c r="H5851" s="1">
        <v>0</v>
      </c>
      <c r="I5851" s="1" t="s">
        <v>63</v>
      </c>
      <c r="J5851" s="1" t="s">
        <v>63</v>
      </c>
      <c r="K5851" s="1">
        <v>0</v>
      </c>
      <c r="L5851" s="1">
        <v>0</v>
      </c>
      <c r="M5851" s="1">
        <v>0</v>
      </c>
      <c r="N5851" s="1" t="s">
        <v>63</v>
      </c>
      <c r="O5851" s="1">
        <v>0</v>
      </c>
      <c r="P5851" s="1">
        <v>0</v>
      </c>
      <c r="Q5851" s="1">
        <v>0</v>
      </c>
      <c r="R5851" s="1">
        <v>0</v>
      </c>
      <c r="S5851" s="1">
        <v>0</v>
      </c>
      <c r="T5851" s="1">
        <v>0</v>
      </c>
      <c r="U5851" s="3" t="str">
        <f t="shared" si="91"/>
        <v>2017Plan</v>
      </c>
      <c r="V5851" s="2">
        <f>DATE(A5851,INDEX(Map!$H$1:$H$12,MATCH(B5851,Map!$G$1:$G$12,0),0),1)</f>
        <v>44470</v>
      </c>
      <c r="W5851" t="str">
        <f>IF(AND(V5851&gt;=Map!$K$2,V5851&lt;=Map!$L$2),"Base",IF(AND(V5851&gt;=Map!$K$3,V5851&lt;=Map!$L$3),"Fcst","N/A"))</f>
        <v>N/A</v>
      </c>
      <c r="X5851" t="str">
        <f>INDEX(Map!$B$2:$B$86,MATCH(D5851,Map!$A$2:$A$86,0),0)</f>
        <v>N/A</v>
      </c>
      <c r="Y5851" s="7" t="str">
        <f>IF(INDEX(Map!$C$2:$C$86,MATCH(D5851,Map!$A$2:$A$86,0),0)="","N/A",E5851*INDEX(Map!$C$2:$C$86,MATCH(D5851,Map!$A$2:$A$86,0),0))</f>
        <v>N/A</v>
      </c>
      <c r="Z5851" s="7" t="str">
        <f>IF(INDEX(Map!$D$2:$D$86,MATCH(D5851,Map!$A$2:$A$86,0),0)="","N/A",E5851*INDEX(Map!$D$2:$D$86,MATCH(D5851,Map!$A$2:$A$86,0),0))</f>
        <v>N/A</v>
      </c>
      <c r="AA5851" t="str">
        <f>INDEX(Map!$E$2:$E$86,MATCH(D5851,Map!$A$2:$A$86,0),0)</f>
        <v>Purchases</v>
      </c>
    </row>
    <row r="5852" spans="1:27" x14ac:dyDescent="0.25">
      <c r="A5852" s="1" t="s">
        <v>123</v>
      </c>
      <c r="B5852" s="1" t="s">
        <v>116</v>
      </c>
      <c r="C5852" s="1">
        <v>55</v>
      </c>
      <c r="D5852" s="1" t="s">
        <v>78</v>
      </c>
      <c r="E5852" s="1">
        <v>0</v>
      </c>
      <c r="F5852" s="1">
        <v>0</v>
      </c>
      <c r="G5852" s="1">
        <v>0</v>
      </c>
      <c r="H5852" s="1">
        <v>0</v>
      </c>
      <c r="I5852" s="1" t="s">
        <v>63</v>
      </c>
      <c r="J5852" s="1" t="s">
        <v>63</v>
      </c>
      <c r="K5852" s="1">
        <v>0</v>
      </c>
      <c r="L5852" s="1">
        <v>0</v>
      </c>
      <c r="M5852" s="1">
        <v>0</v>
      </c>
      <c r="N5852" s="1" t="s">
        <v>63</v>
      </c>
      <c r="O5852" s="1">
        <v>0</v>
      </c>
      <c r="P5852" s="1">
        <v>0</v>
      </c>
      <c r="Q5852" s="1">
        <v>0</v>
      </c>
      <c r="R5852" s="1">
        <v>0</v>
      </c>
      <c r="S5852" s="1">
        <v>0</v>
      </c>
      <c r="T5852" s="1">
        <v>0</v>
      </c>
      <c r="U5852" s="3" t="str">
        <f t="shared" si="91"/>
        <v>2017Plan</v>
      </c>
      <c r="V5852" s="2">
        <f>DATE(A5852,INDEX(Map!$H$1:$H$12,MATCH(B5852,Map!$G$1:$G$12,0),0),1)</f>
        <v>44470</v>
      </c>
      <c r="W5852" t="str">
        <f>IF(AND(V5852&gt;=Map!$K$2,V5852&lt;=Map!$L$2),"Base",IF(AND(V5852&gt;=Map!$K$3,V5852&lt;=Map!$L$3),"Fcst","N/A"))</f>
        <v>N/A</v>
      </c>
      <c r="X5852" t="str">
        <f>INDEX(Map!$B$2:$B$86,MATCH(D5852,Map!$A$2:$A$86,0),0)</f>
        <v>N/A</v>
      </c>
      <c r="Y5852" s="7" t="str">
        <f>IF(INDEX(Map!$C$2:$C$86,MATCH(D5852,Map!$A$2:$A$86,0),0)="","N/A",E5852*INDEX(Map!$C$2:$C$86,MATCH(D5852,Map!$A$2:$A$86,0),0))</f>
        <v>N/A</v>
      </c>
      <c r="Z5852" s="7" t="str">
        <f>IF(INDEX(Map!$D$2:$D$86,MATCH(D5852,Map!$A$2:$A$86,0),0)="","N/A",E5852*INDEX(Map!$D$2:$D$86,MATCH(D5852,Map!$A$2:$A$86,0),0))</f>
        <v>N/A</v>
      </c>
      <c r="AA5852" t="str">
        <f>INDEX(Map!$E$2:$E$86,MATCH(D5852,Map!$A$2:$A$86,0),0)</f>
        <v>Purchases</v>
      </c>
    </row>
    <row r="5853" spans="1:27" x14ac:dyDescent="0.25">
      <c r="A5853" s="1" t="s">
        <v>123</v>
      </c>
      <c r="B5853" s="1" t="s">
        <v>116</v>
      </c>
      <c r="C5853" s="1">
        <v>56</v>
      </c>
      <c r="D5853" s="1" t="s">
        <v>79</v>
      </c>
      <c r="E5853" s="1">
        <v>0.2</v>
      </c>
      <c r="F5853" s="1">
        <v>0</v>
      </c>
      <c r="G5853" s="1">
        <v>1.6</v>
      </c>
      <c r="H5853" s="1">
        <v>3</v>
      </c>
      <c r="I5853" s="1" t="s">
        <v>63</v>
      </c>
      <c r="J5853" s="1" t="s">
        <v>63</v>
      </c>
      <c r="K5853" s="1">
        <v>4</v>
      </c>
      <c r="L5853" s="1">
        <v>27.1</v>
      </c>
      <c r="M5853" s="1">
        <v>5</v>
      </c>
      <c r="N5853" s="1" t="s">
        <v>63</v>
      </c>
      <c r="O5853" s="1">
        <v>0</v>
      </c>
      <c r="P5853" s="1">
        <v>0</v>
      </c>
      <c r="Q5853" s="1">
        <v>1</v>
      </c>
      <c r="R5853" s="1">
        <v>33.75</v>
      </c>
      <c r="S5853" s="1">
        <v>33.75</v>
      </c>
      <c r="T5853" s="1">
        <v>7</v>
      </c>
      <c r="U5853" s="3" t="str">
        <f t="shared" si="91"/>
        <v>2017Plan</v>
      </c>
      <c r="V5853" s="2">
        <f>DATE(A5853,INDEX(Map!$H$1:$H$12,MATCH(B5853,Map!$G$1:$G$12,0),0),1)</f>
        <v>44470</v>
      </c>
      <c r="W5853" t="str">
        <f>IF(AND(V5853&gt;=Map!$K$2,V5853&lt;=Map!$L$2),"Base",IF(AND(V5853&gt;=Map!$K$3,V5853&lt;=Map!$L$3),"Fcst","N/A"))</f>
        <v>N/A</v>
      </c>
      <c r="X5853" t="str">
        <f>INDEX(Map!$B$2:$B$86,MATCH(D5853,Map!$A$2:$A$86,0),0)</f>
        <v>N/A</v>
      </c>
      <c r="Y5853" s="7" t="str">
        <f>IF(INDEX(Map!$C$2:$C$86,MATCH(D5853,Map!$A$2:$A$86,0),0)="","N/A",E5853*INDEX(Map!$C$2:$C$86,MATCH(D5853,Map!$A$2:$A$86,0),0))</f>
        <v>N/A</v>
      </c>
      <c r="Z5853" s="7" t="str">
        <f>IF(INDEX(Map!$D$2:$D$86,MATCH(D5853,Map!$A$2:$A$86,0),0)="","N/A",E5853*INDEX(Map!$D$2:$D$86,MATCH(D5853,Map!$A$2:$A$86,0),0))</f>
        <v>N/A</v>
      </c>
      <c r="AA5853" t="str">
        <f>INDEX(Map!$E$2:$E$86,MATCH(D5853,Map!$A$2:$A$86,0),0)</f>
        <v>Purchases</v>
      </c>
    </row>
    <row r="5854" spans="1:27" x14ac:dyDescent="0.25">
      <c r="A5854" s="1" t="s">
        <v>123</v>
      </c>
      <c r="B5854" s="1" t="s">
        <v>116</v>
      </c>
      <c r="C5854" s="1">
        <v>57</v>
      </c>
      <c r="D5854" s="1" t="s">
        <v>80</v>
      </c>
      <c r="E5854" s="1">
        <v>0.1</v>
      </c>
      <c r="F5854" s="1">
        <v>0</v>
      </c>
      <c r="G5854" s="1">
        <v>0.8</v>
      </c>
      <c r="H5854" s="1">
        <v>2</v>
      </c>
      <c r="I5854" s="1" t="s">
        <v>63</v>
      </c>
      <c r="J5854" s="1" t="s">
        <v>63</v>
      </c>
      <c r="K5854" s="1">
        <v>2</v>
      </c>
      <c r="L5854" s="1">
        <v>26.7</v>
      </c>
      <c r="M5854" s="1">
        <v>3</v>
      </c>
      <c r="N5854" s="1" t="s">
        <v>63</v>
      </c>
      <c r="O5854" s="1">
        <v>0</v>
      </c>
      <c r="P5854" s="1">
        <v>0</v>
      </c>
      <c r="Q5854" s="1">
        <v>1</v>
      </c>
      <c r="R5854" s="1">
        <v>33.29</v>
      </c>
      <c r="S5854" s="1">
        <v>33.29</v>
      </c>
      <c r="T5854" s="1">
        <v>3</v>
      </c>
      <c r="U5854" s="3" t="str">
        <f t="shared" si="91"/>
        <v>2017Plan</v>
      </c>
      <c r="V5854" s="2">
        <f>DATE(A5854,INDEX(Map!$H$1:$H$12,MATCH(B5854,Map!$G$1:$G$12,0),0),1)</f>
        <v>44470</v>
      </c>
      <c r="W5854" t="str">
        <f>IF(AND(V5854&gt;=Map!$K$2,V5854&lt;=Map!$L$2),"Base",IF(AND(V5854&gt;=Map!$K$3,V5854&lt;=Map!$L$3),"Fcst","N/A"))</f>
        <v>N/A</v>
      </c>
      <c r="X5854" t="str">
        <f>INDEX(Map!$B$2:$B$86,MATCH(D5854,Map!$A$2:$A$86,0),0)</f>
        <v>N/A</v>
      </c>
      <c r="Y5854" s="7" t="str">
        <f>IF(INDEX(Map!$C$2:$C$86,MATCH(D5854,Map!$A$2:$A$86,0),0)="","N/A",E5854*INDEX(Map!$C$2:$C$86,MATCH(D5854,Map!$A$2:$A$86,0),0))</f>
        <v>N/A</v>
      </c>
      <c r="Z5854" s="7" t="str">
        <f>IF(INDEX(Map!$D$2:$D$86,MATCH(D5854,Map!$A$2:$A$86,0),0)="","N/A",E5854*INDEX(Map!$D$2:$D$86,MATCH(D5854,Map!$A$2:$A$86,0),0))</f>
        <v>N/A</v>
      </c>
      <c r="AA5854" t="str">
        <f>INDEX(Map!$E$2:$E$86,MATCH(D5854,Map!$A$2:$A$86,0),0)</f>
        <v>Purchases</v>
      </c>
    </row>
    <row r="5855" spans="1:27" x14ac:dyDescent="0.25">
      <c r="A5855" s="1" t="s">
        <v>123</v>
      </c>
      <c r="B5855" s="1" t="s">
        <v>116</v>
      </c>
      <c r="C5855" s="1">
        <v>58</v>
      </c>
      <c r="D5855" s="1" t="s">
        <v>81</v>
      </c>
      <c r="E5855" s="1">
        <v>0.1</v>
      </c>
      <c r="F5855" s="1">
        <v>0</v>
      </c>
      <c r="G5855" s="1">
        <v>0.4</v>
      </c>
      <c r="H5855" s="1">
        <v>1</v>
      </c>
      <c r="I5855" s="1" t="s">
        <v>63</v>
      </c>
      <c r="J5855" s="1" t="s">
        <v>63</v>
      </c>
      <c r="K5855" s="1">
        <v>1</v>
      </c>
      <c r="L5855" s="1">
        <v>26.5</v>
      </c>
      <c r="M5855" s="1">
        <v>1</v>
      </c>
      <c r="N5855" s="1" t="s">
        <v>63</v>
      </c>
      <c r="O5855" s="1">
        <v>0</v>
      </c>
      <c r="P5855" s="1">
        <v>0</v>
      </c>
      <c r="Q5855" s="1">
        <v>0</v>
      </c>
      <c r="R5855" s="1">
        <v>33.18</v>
      </c>
      <c r="S5855" s="1">
        <v>33.18</v>
      </c>
      <c r="T5855" s="1">
        <v>2</v>
      </c>
      <c r="U5855" s="3" t="str">
        <f t="shared" si="91"/>
        <v>2017Plan</v>
      </c>
      <c r="V5855" s="2">
        <f>DATE(A5855,INDEX(Map!$H$1:$H$12,MATCH(B5855,Map!$G$1:$G$12,0),0),1)</f>
        <v>44470</v>
      </c>
      <c r="W5855" t="str">
        <f>IF(AND(V5855&gt;=Map!$K$2,V5855&lt;=Map!$L$2),"Base",IF(AND(V5855&gt;=Map!$K$3,V5855&lt;=Map!$L$3),"Fcst","N/A"))</f>
        <v>N/A</v>
      </c>
      <c r="X5855" t="str">
        <f>INDEX(Map!$B$2:$B$86,MATCH(D5855,Map!$A$2:$A$86,0),0)</f>
        <v>N/A</v>
      </c>
      <c r="Y5855" s="7" t="str">
        <f>IF(INDEX(Map!$C$2:$C$86,MATCH(D5855,Map!$A$2:$A$86,0),0)="","N/A",E5855*INDEX(Map!$C$2:$C$86,MATCH(D5855,Map!$A$2:$A$86,0),0))</f>
        <v>N/A</v>
      </c>
      <c r="Z5855" s="7" t="str">
        <f>IF(INDEX(Map!$D$2:$D$86,MATCH(D5855,Map!$A$2:$A$86,0),0)="","N/A",E5855*INDEX(Map!$D$2:$D$86,MATCH(D5855,Map!$A$2:$A$86,0),0))</f>
        <v>N/A</v>
      </c>
      <c r="AA5855" t="str">
        <f>INDEX(Map!$E$2:$E$86,MATCH(D5855,Map!$A$2:$A$86,0),0)</f>
        <v>Purchases</v>
      </c>
    </row>
    <row r="5856" spans="1:27" x14ac:dyDescent="0.25">
      <c r="A5856" s="1" t="s">
        <v>123</v>
      </c>
      <c r="B5856" s="1" t="s">
        <v>116</v>
      </c>
      <c r="C5856" s="1">
        <v>59</v>
      </c>
      <c r="D5856" s="1" t="s">
        <v>82</v>
      </c>
      <c r="E5856" s="1">
        <v>0</v>
      </c>
      <c r="F5856" s="1">
        <v>0</v>
      </c>
      <c r="G5856" s="1">
        <v>0</v>
      </c>
      <c r="H5856" s="1">
        <v>0</v>
      </c>
      <c r="I5856" s="1" t="s">
        <v>63</v>
      </c>
      <c r="J5856" s="1" t="s">
        <v>63</v>
      </c>
      <c r="K5856" s="1">
        <v>0</v>
      </c>
      <c r="L5856" s="1">
        <v>0</v>
      </c>
      <c r="M5856" s="1">
        <v>0</v>
      </c>
      <c r="N5856" s="1" t="s">
        <v>63</v>
      </c>
      <c r="O5856" s="1">
        <v>0</v>
      </c>
      <c r="P5856" s="1">
        <v>0</v>
      </c>
      <c r="Q5856" s="1">
        <v>0</v>
      </c>
      <c r="R5856" s="1">
        <v>0</v>
      </c>
      <c r="S5856" s="1">
        <v>0</v>
      </c>
      <c r="T5856" s="1">
        <v>0</v>
      </c>
      <c r="U5856" s="3" t="str">
        <f t="shared" si="91"/>
        <v>2017Plan</v>
      </c>
      <c r="V5856" s="2">
        <f>DATE(A5856,INDEX(Map!$H$1:$H$12,MATCH(B5856,Map!$G$1:$G$12,0),0),1)</f>
        <v>44470</v>
      </c>
      <c r="W5856" t="str">
        <f>IF(AND(V5856&gt;=Map!$K$2,V5856&lt;=Map!$L$2),"Base",IF(AND(V5856&gt;=Map!$K$3,V5856&lt;=Map!$L$3),"Fcst","N/A"))</f>
        <v>N/A</v>
      </c>
      <c r="X5856" t="str">
        <f>INDEX(Map!$B$2:$B$86,MATCH(D5856,Map!$A$2:$A$86,0),0)</f>
        <v>N/A</v>
      </c>
      <c r="Y5856" s="7" t="str">
        <f>IF(INDEX(Map!$C$2:$C$86,MATCH(D5856,Map!$A$2:$A$86,0),0)="","N/A",E5856*INDEX(Map!$C$2:$C$86,MATCH(D5856,Map!$A$2:$A$86,0),0))</f>
        <v>N/A</v>
      </c>
      <c r="Z5856" s="7" t="str">
        <f>IF(INDEX(Map!$D$2:$D$86,MATCH(D5856,Map!$A$2:$A$86,0),0)="","N/A",E5856*INDEX(Map!$D$2:$D$86,MATCH(D5856,Map!$A$2:$A$86,0),0))</f>
        <v>N/A</v>
      </c>
      <c r="AA5856" t="str">
        <f>INDEX(Map!$E$2:$E$86,MATCH(D5856,Map!$A$2:$A$86,0),0)</f>
        <v>Purchases</v>
      </c>
    </row>
    <row r="5857" spans="1:27" x14ac:dyDescent="0.25">
      <c r="A5857" s="1" t="s">
        <v>123</v>
      </c>
      <c r="B5857" s="1" t="s">
        <v>116</v>
      </c>
      <c r="C5857" s="1">
        <v>60</v>
      </c>
      <c r="D5857" s="1" t="s">
        <v>83</v>
      </c>
      <c r="E5857" s="1">
        <v>-10.1</v>
      </c>
      <c r="F5857" s="1">
        <v>0</v>
      </c>
      <c r="G5857" s="1">
        <v>7.5</v>
      </c>
      <c r="H5857" s="1">
        <v>23</v>
      </c>
      <c r="I5857" s="1" t="s">
        <v>63</v>
      </c>
      <c r="J5857" s="1" t="s">
        <v>63</v>
      </c>
      <c r="K5857" s="1">
        <v>328</v>
      </c>
      <c r="L5857" s="1">
        <v>40.5</v>
      </c>
      <c r="M5857" s="1">
        <v>-409</v>
      </c>
      <c r="N5857" s="1" t="s">
        <v>63</v>
      </c>
      <c r="O5857" s="1">
        <v>0</v>
      </c>
      <c r="P5857" s="1">
        <v>0</v>
      </c>
      <c r="Q5857" s="1">
        <v>102</v>
      </c>
      <c r="R5857" s="1">
        <v>30.37</v>
      </c>
      <c r="S5857" s="1">
        <v>30.37</v>
      </c>
      <c r="T5857" s="1">
        <v>-306</v>
      </c>
      <c r="U5857" s="3" t="str">
        <f t="shared" si="91"/>
        <v>2017Plan</v>
      </c>
      <c r="V5857" s="2">
        <f>DATE(A5857,INDEX(Map!$H$1:$H$12,MATCH(B5857,Map!$G$1:$G$12,0),0),1)</f>
        <v>44470</v>
      </c>
      <c r="W5857" t="str">
        <f>IF(AND(V5857&gt;=Map!$K$2,V5857&lt;=Map!$L$2),"Base",IF(AND(V5857&gt;=Map!$K$3,V5857&lt;=Map!$L$3),"Fcst","N/A"))</f>
        <v>N/A</v>
      </c>
      <c r="X5857" t="str">
        <f>INDEX(Map!$B$2:$B$86,MATCH(D5857,Map!$A$2:$A$86,0),0)</f>
        <v>N/A</v>
      </c>
      <c r="Y5857" s="7" t="str">
        <f>IF(INDEX(Map!$C$2:$C$86,MATCH(D5857,Map!$A$2:$A$86,0),0)="","N/A",E5857*INDEX(Map!$C$2:$C$86,MATCH(D5857,Map!$A$2:$A$86,0),0))</f>
        <v>N/A</v>
      </c>
      <c r="Z5857" s="7" t="str">
        <f>IF(INDEX(Map!$D$2:$D$86,MATCH(D5857,Map!$A$2:$A$86,0),0)="","N/A",E5857*INDEX(Map!$D$2:$D$86,MATCH(D5857,Map!$A$2:$A$86,0),0))</f>
        <v>N/A</v>
      </c>
      <c r="AA5857" t="str">
        <f>INDEX(Map!$E$2:$E$86,MATCH(D5857,Map!$A$2:$A$86,0),0)</f>
        <v>Sales</v>
      </c>
    </row>
    <row r="5858" spans="1:27" x14ac:dyDescent="0.25">
      <c r="A5858" s="1" t="s">
        <v>123</v>
      </c>
      <c r="B5858" s="1" t="s">
        <v>116</v>
      </c>
      <c r="C5858" s="1">
        <v>61</v>
      </c>
      <c r="D5858" s="1" t="s">
        <v>84</v>
      </c>
      <c r="E5858" s="1">
        <v>-1.7</v>
      </c>
      <c r="F5858" s="1">
        <v>0</v>
      </c>
      <c r="G5858" s="1">
        <v>6.7</v>
      </c>
      <c r="H5858" s="1">
        <v>31</v>
      </c>
      <c r="I5858" s="1" t="s">
        <v>63</v>
      </c>
      <c r="J5858" s="1" t="s">
        <v>63</v>
      </c>
      <c r="K5858" s="1">
        <v>248</v>
      </c>
      <c r="L5858" s="1">
        <v>32.5</v>
      </c>
      <c r="M5858" s="1">
        <v>-54</v>
      </c>
      <c r="N5858" s="1" t="s">
        <v>63</v>
      </c>
      <c r="O5858" s="1">
        <v>0</v>
      </c>
      <c r="P5858" s="1">
        <v>0</v>
      </c>
      <c r="Q5858" s="1">
        <v>13</v>
      </c>
      <c r="R5858" s="1">
        <v>24.45</v>
      </c>
      <c r="S5858" s="1">
        <v>24.45</v>
      </c>
      <c r="T5858" s="1">
        <v>-40</v>
      </c>
      <c r="U5858" s="3" t="str">
        <f t="shared" si="91"/>
        <v>2017Plan</v>
      </c>
      <c r="V5858" s="2">
        <f>DATE(A5858,INDEX(Map!$H$1:$H$12,MATCH(B5858,Map!$G$1:$G$12,0),0),1)</f>
        <v>44470</v>
      </c>
      <c r="W5858" t="str">
        <f>IF(AND(V5858&gt;=Map!$K$2,V5858&lt;=Map!$L$2),"Base",IF(AND(V5858&gt;=Map!$K$3,V5858&lt;=Map!$L$3),"Fcst","N/A"))</f>
        <v>N/A</v>
      </c>
      <c r="X5858" t="str">
        <f>INDEX(Map!$B$2:$B$86,MATCH(D5858,Map!$A$2:$A$86,0),0)</f>
        <v>N/A</v>
      </c>
      <c r="Y5858" s="7" t="str">
        <f>IF(INDEX(Map!$C$2:$C$86,MATCH(D5858,Map!$A$2:$A$86,0),0)="","N/A",E5858*INDEX(Map!$C$2:$C$86,MATCH(D5858,Map!$A$2:$A$86,0),0))</f>
        <v>N/A</v>
      </c>
      <c r="Z5858" s="7" t="str">
        <f>IF(INDEX(Map!$D$2:$D$86,MATCH(D5858,Map!$A$2:$A$86,0),0)="","N/A",E5858*INDEX(Map!$D$2:$D$86,MATCH(D5858,Map!$A$2:$A$86,0),0))</f>
        <v>N/A</v>
      </c>
      <c r="AA5858" t="str">
        <f>INDEX(Map!$E$2:$E$86,MATCH(D5858,Map!$A$2:$A$86,0),0)</f>
        <v>Sales</v>
      </c>
    </row>
    <row r="5859" spans="1:27" x14ac:dyDescent="0.25">
      <c r="A5859" s="1" t="s">
        <v>123</v>
      </c>
      <c r="B5859" s="1" t="s">
        <v>116</v>
      </c>
      <c r="C5859" s="1">
        <v>62</v>
      </c>
      <c r="D5859" s="1" t="s">
        <v>85</v>
      </c>
      <c r="E5859" s="1">
        <v>-3.6</v>
      </c>
      <c r="F5859" s="1">
        <v>0</v>
      </c>
      <c r="G5859" s="1">
        <v>13</v>
      </c>
      <c r="H5859" s="1">
        <v>6</v>
      </c>
      <c r="I5859" s="1" t="s">
        <v>63</v>
      </c>
      <c r="J5859" s="1" t="s">
        <v>63</v>
      </c>
      <c r="K5859" s="1">
        <v>72</v>
      </c>
      <c r="L5859" s="1">
        <v>35.799999999999997</v>
      </c>
      <c r="M5859" s="1">
        <v>-130</v>
      </c>
      <c r="N5859" s="1" t="s">
        <v>63</v>
      </c>
      <c r="O5859" s="1">
        <v>0</v>
      </c>
      <c r="P5859" s="1">
        <v>0</v>
      </c>
      <c r="Q5859" s="1">
        <v>30</v>
      </c>
      <c r="R5859" s="1">
        <v>27.46</v>
      </c>
      <c r="S5859" s="1">
        <v>27.46</v>
      </c>
      <c r="T5859" s="1">
        <v>-100</v>
      </c>
      <c r="U5859" s="3" t="str">
        <f t="shared" si="91"/>
        <v>2017Plan</v>
      </c>
      <c r="V5859" s="2">
        <f>DATE(A5859,INDEX(Map!$H$1:$H$12,MATCH(B5859,Map!$G$1:$G$12,0),0),1)</f>
        <v>44470</v>
      </c>
      <c r="W5859" t="str">
        <f>IF(AND(V5859&gt;=Map!$K$2,V5859&lt;=Map!$L$2),"Base",IF(AND(V5859&gt;=Map!$K$3,V5859&lt;=Map!$L$3),"Fcst","N/A"))</f>
        <v>N/A</v>
      </c>
      <c r="X5859" t="str">
        <f>INDEX(Map!$B$2:$B$86,MATCH(D5859,Map!$A$2:$A$86,0),0)</f>
        <v>N/A</v>
      </c>
      <c r="Y5859" s="7" t="str">
        <f>IF(INDEX(Map!$C$2:$C$86,MATCH(D5859,Map!$A$2:$A$86,0),0)="","N/A",E5859*INDEX(Map!$C$2:$C$86,MATCH(D5859,Map!$A$2:$A$86,0),0))</f>
        <v>N/A</v>
      </c>
      <c r="Z5859" s="7" t="str">
        <f>IF(INDEX(Map!$D$2:$D$86,MATCH(D5859,Map!$A$2:$A$86,0),0)="","N/A",E5859*INDEX(Map!$D$2:$D$86,MATCH(D5859,Map!$A$2:$A$86,0),0))</f>
        <v>N/A</v>
      </c>
      <c r="AA5859" t="str">
        <f>INDEX(Map!$E$2:$E$86,MATCH(D5859,Map!$A$2:$A$86,0),0)</f>
        <v>Sales</v>
      </c>
    </row>
    <row r="5860" spans="1:27" x14ac:dyDescent="0.25">
      <c r="A5860" s="1" t="s">
        <v>123</v>
      </c>
      <c r="B5860" s="1" t="s">
        <v>116</v>
      </c>
      <c r="C5860" s="1">
        <v>63</v>
      </c>
      <c r="D5860" s="1" t="s">
        <v>86</v>
      </c>
      <c r="E5860" s="1">
        <v>-2.2000000000000002</v>
      </c>
      <c r="F5860" s="1">
        <v>0</v>
      </c>
      <c r="G5860" s="1">
        <v>7.7</v>
      </c>
      <c r="H5860" s="1">
        <v>6</v>
      </c>
      <c r="I5860" s="1" t="s">
        <v>63</v>
      </c>
      <c r="J5860" s="1" t="s">
        <v>63</v>
      </c>
      <c r="K5860" s="1">
        <v>76</v>
      </c>
      <c r="L5860" s="1">
        <v>36.200000000000003</v>
      </c>
      <c r="M5860" s="1">
        <v>-79</v>
      </c>
      <c r="N5860" s="1" t="s">
        <v>63</v>
      </c>
      <c r="O5860" s="1">
        <v>0</v>
      </c>
      <c r="P5860" s="1">
        <v>0</v>
      </c>
      <c r="Q5860" s="1">
        <v>18</v>
      </c>
      <c r="R5860" s="1">
        <v>27.85</v>
      </c>
      <c r="S5860" s="1">
        <v>27.85</v>
      </c>
      <c r="T5860" s="1">
        <v>-60</v>
      </c>
      <c r="U5860" s="3" t="str">
        <f t="shared" si="91"/>
        <v>2017Plan</v>
      </c>
      <c r="V5860" s="2">
        <f>DATE(A5860,INDEX(Map!$H$1:$H$12,MATCH(B5860,Map!$G$1:$G$12,0),0),1)</f>
        <v>44470</v>
      </c>
      <c r="W5860" t="str">
        <f>IF(AND(V5860&gt;=Map!$K$2,V5860&lt;=Map!$L$2),"Base",IF(AND(V5860&gt;=Map!$K$3,V5860&lt;=Map!$L$3),"Fcst","N/A"))</f>
        <v>N/A</v>
      </c>
      <c r="X5860" t="str">
        <f>INDEX(Map!$B$2:$B$86,MATCH(D5860,Map!$A$2:$A$86,0),0)</f>
        <v>N/A</v>
      </c>
      <c r="Y5860" s="7" t="str">
        <f>IF(INDEX(Map!$C$2:$C$86,MATCH(D5860,Map!$A$2:$A$86,0),0)="","N/A",E5860*INDEX(Map!$C$2:$C$86,MATCH(D5860,Map!$A$2:$A$86,0),0))</f>
        <v>N/A</v>
      </c>
      <c r="Z5860" s="7" t="str">
        <f>IF(INDEX(Map!$D$2:$D$86,MATCH(D5860,Map!$A$2:$A$86,0),0)="","N/A",E5860*INDEX(Map!$D$2:$D$86,MATCH(D5860,Map!$A$2:$A$86,0),0))</f>
        <v>N/A</v>
      </c>
      <c r="AA5860" t="str">
        <f>INDEX(Map!$E$2:$E$86,MATCH(D5860,Map!$A$2:$A$86,0),0)</f>
        <v>Sales</v>
      </c>
    </row>
    <row r="5861" spans="1:27" x14ac:dyDescent="0.25">
      <c r="A5861" s="1" t="s">
        <v>123</v>
      </c>
      <c r="B5861" s="1" t="s">
        <v>116</v>
      </c>
      <c r="C5861" s="1">
        <v>64</v>
      </c>
      <c r="D5861" s="1" t="s">
        <v>87</v>
      </c>
      <c r="E5861" s="1">
        <v>0</v>
      </c>
      <c r="F5861" s="1">
        <v>0</v>
      </c>
      <c r="G5861" s="1">
        <v>0</v>
      </c>
      <c r="H5861" s="1">
        <v>0</v>
      </c>
      <c r="I5861" s="1" t="s">
        <v>63</v>
      </c>
      <c r="J5861" s="1" t="s">
        <v>63</v>
      </c>
      <c r="K5861" s="1">
        <v>0</v>
      </c>
      <c r="L5861" s="1">
        <v>0</v>
      </c>
      <c r="M5861" s="1">
        <v>0</v>
      </c>
      <c r="N5861" s="1" t="s">
        <v>63</v>
      </c>
      <c r="O5861" s="1">
        <v>0</v>
      </c>
      <c r="P5861" s="1">
        <v>0</v>
      </c>
      <c r="Q5861" s="1">
        <v>0</v>
      </c>
      <c r="R5861" s="1">
        <v>0</v>
      </c>
      <c r="S5861" s="1">
        <v>0</v>
      </c>
      <c r="T5861" s="1">
        <v>0</v>
      </c>
      <c r="U5861" s="3" t="str">
        <f t="shared" si="91"/>
        <v>2017Plan</v>
      </c>
      <c r="V5861" s="2">
        <f>DATE(A5861,INDEX(Map!$H$1:$H$12,MATCH(B5861,Map!$G$1:$G$12,0),0),1)</f>
        <v>44470</v>
      </c>
      <c r="W5861" t="str">
        <f>IF(AND(V5861&gt;=Map!$K$2,V5861&lt;=Map!$L$2),"Base",IF(AND(V5861&gt;=Map!$K$3,V5861&lt;=Map!$L$3),"Fcst","N/A"))</f>
        <v>N/A</v>
      </c>
      <c r="X5861" t="str">
        <f>INDEX(Map!$B$2:$B$86,MATCH(D5861,Map!$A$2:$A$86,0),0)</f>
        <v>N/A</v>
      </c>
      <c r="Y5861" s="7" t="str">
        <f>IF(INDEX(Map!$C$2:$C$86,MATCH(D5861,Map!$A$2:$A$86,0),0)="","N/A",E5861*INDEX(Map!$C$2:$C$86,MATCH(D5861,Map!$A$2:$A$86,0),0))</f>
        <v>N/A</v>
      </c>
      <c r="Z5861" s="7" t="str">
        <f>IF(INDEX(Map!$D$2:$D$86,MATCH(D5861,Map!$A$2:$A$86,0),0)="","N/A",E5861*INDEX(Map!$D$2:$D$86,MATCH(D5861,Map!$A$2:$A$86,0),0))</f>
        <v>N/A</v>
      </c>
      <c r="AA5861" t="str">
        <f>INDEX(Map!$E$2:$E$86,MATCH(D5861,Map!$A$2:$A$86,0),0)</f>
        <v>Sales</v>
      </c>
    </row>
    <row r="5862" spans="1:27" x14ac:dyDescent="0.25">
      <c r="A5862" s="1" t="s">
        <v>123</v>
      </c>
      <c r="B5862" s="1" t="s">
        <v>116</v>
      </c>
      <c r="C5862" s="1">
        <v>65</v>
      </c>
      <c r="D5862" s="1" t="s">
        <v>88</v>
      </c>
      <c r="E5862" s="1">
        <v>0</v>
      </c>
      <c r="F5862" s="1">
        <v>0</v>
      </c>
      <c r="G5862" s="1">
        <v>0</v>
      </c>
      <c r="H5862" s="1">
        <v>0</v>
      </c>
      <c r="I5862" s="1" t="s">
        <v>63</v>
      </c>
      <c r="J5862" s="1" t="s">
        <v>63</v>
      </c>
      <c r="K5862" s="1">
        <v>0</v>
      </c>
      <c r="L5862" s="1">
        <v>0</v>
      </c>
      <c r="M5862" s="1">
        <v>0</v>
      </c>
      <c r="N5862" s="1" t="s">
        <v>63</v>
      </c>
      <c r="O5862" s="1">
        <v>0</v>
      </c>
      <c r="P5862" s="1">
        <v>0</v>
      </c>
      <c r="Q5862" s="1">
        <v>0</v>
      </c>
      <c r="R5862" s="1">
        <v>0</v>
      </c>
      <c r="S5862" s="1">
        <v>0</v>
      </c>
      <c r="T5862" s="1">
        <v>0</v>
      </c>
      <c r="U5862" s="3" t="str">
        <f t="shared" si="91"/>
        <v>2017Plan</v>
      </c>
      <c r="V5862" s="2">
        <f>DATE(A5862,INDEX(Map!$H$1:$H$12,MATCH(B5862,Map!$G$1:$G$12,0),0),1)</f>
        <v>44470</v>
      </c>
      <c r="W5862" t="str">
        <f>IF(AND(V5862&gt;=Map!$K$2,V5862&lt;=Map!$L$2),"Base",IF(AND(V5862&gt;=Map!$K$3,V5862&lt;=Map!$L$3),"Fcst","N/A"))</f>
        <v>N/A</v>
      </c>
      <c r="X5862" t="str">
        <f>INDEX(Map!$B$2:$B$86,MATCH(D5862,Map!$A$2:$A$86,0),0)</f>
        <v>N/A</v>
      </c>
      <c r="Y5862" s="7" t="str">
        <f>IF(INDEX(Map!$C$2:$C$86,MATCH(D5862,Map!$A$2:$A$86,0),0)="","N/A",E5862*INDEX(Map!$C$2:$C$86,MATCH(D5862,Map!$A$2:$A$86,0),0))</f>
        <v>N/A</v>
      </c>
      <c r="Z5862" s="7" t="str">
        <f>IF(INDEX(Map!$D$2:$D$86,MATCH(D5862,Map!$A$2:$A$86,0),0)="","N/A",E5862*INDEX(Map!$D$2:$D$86,MATCH(D5862,Map!$A$2:$A$86,0),0))</f>
        <v>N/A</v>
      </c>
      <c r="AA5862" t="str">
        <f>INDEX(Map!$E$2:$E$86,MATCH(D5862,Map!$A$2:$A$86,0),0)</f>
        <v>Sales</v>
      </c>
    </row>
    <row r="5863" spans="1:27" x14ac:dyDescent="0.25">
      <c r="A5863" s="1" t="s">
        <v>123</v>
      </c>
      <c r="B5863" s="1" t="s">
        <v>116</v>
      </c>
      <c r="C5863" s="1">
        <v>66</v>
      </c>
      <c r="D5863" s="1" t="s">
        <v>89</v>
      </c>
      <c r="E5863" s="1">
        <v>0</v>
      </c>
      <c r="F5863" s="1">
        <v>0</v>
      </c>
      <c r="G5863" s="1">
        <v>0</v>
      </c>
      <c r="H5863" s="1">
        <v>0</v>
      </c>
      <c r="I5863" s="1" t="s">
        <v>63</v>
      </c>
      <c r="J5863" s="1" t="s">
        <v>63</v>
      </c>
      <c r="K5863" s="1">
        <v>0</v>
      </c>
      <c r="L5863" s="1">
        <v>0</v>
      </c>
      <c r="M5863" s="1">
        <v>0</v>
      </c>
      <c r="N5863" s="1" t="s">
        <v>63</v>
      </c>
      <c r="O5863" s="1">
        <v>0</v>
      </c>
      <c r="P5863" s="1">
        <v>0</v>
      </c>
      <c r="Q5863" s="1">
        <v>0</v>
      </c>
      <c r="R5863" s="1">
        <v>0</v>
      </c>
      <c r="S5863" s="1">
        <v>0</v>
      </c>
      <c r="T5863" s="1">
        <v>0</v>
      </c>
      <c r="U5863" s="3" t="str">
        <f t="shared" si="91"/>
        <v>2017Plan</v>
      </c>
      <c r="V5863" s="2">
        <f>DATE(A5863,INDEX(Map!$H$1:$H$12,MATCH(B5863,Map!$G$1:$G$12,0),0),1)</f>
        <v>44470</v>
      </c>
      <c r="W5863" t="str">
        <f>IF(AND(V5863&gt;=Map!$K$2,V5863&lt;=Map!$L$2),"Base",IF(AND(V5863&gt;=Map!$K$3,V5863&lt;=Map!$L$3),"Fcst","N/A"))</f>
        <v>N/A</v>
      </c>
      <c r="X5863" t="str">
        <f>INDEX(Map!$B$2:$B$86,MATCH(D5863,Map!$A$2:$A$86,0),0)</f>
        <v>N/A</v>
      </c>
      <c r="Y5863" s="7" t="str">
        <f>IF(INDEX(Map!$C$2:$C$86,MATCH(D5863,Map!$A$2:$A$86,0),0)="","N/A",E5863*INDEX(Map!$C$2:$C$86,MATCH(D5863,Map!$A$2:$A$86,0),0))</f>
        <v>N/A</v>
      </c>
      <c r="Z5863" s="7" t="str">
        <f>IF(INDEX(Map!$D$2:$D$86,MATCH(D5863,Map!$A$2:$A$86,0),0)="","N/A",E5863*INDEX(Map!$D$2:$D$86,MATCH(D5863,Map!$A$2:$A$86,0),0))</f>
        <v>N/A</v>
      </c>
      <c r="AA5863" t="str">
        <f>INDEX(Map!$E$2:$E$86,MATCH(D5863,Map!$A$2:$A$86,0),0)</f>
        <v>Sales</v>
      </c>
    </row>
    <row r="5864" spans="1:27" x14ac:dyDescent="0.25">
      <c r="A5864" s="1" t="s">
        <v>123</v>
      </c>
      <c r="B5864" s="1" t="s">
        <v>116</v>
      </c>
      <c r="C5864" s="1">
        <v>67</v>
      </c>
      <c r="D5864" s="1" t="s">
        <v>90</v>
      </c>
      <c r="E5864" s="1">
        <v>0</v>
      </c>
      <c r="F5864" s="1">
        <v>0</v>
      </c>
      <c r="G5864" s="1">
        <v>0</v>
      </c>
      <c r="H5864" s="1">
        <v>0</v>
      </c>
      <c r="I5864" s="1" t="s">
        <v>63</v>
      </c>
      <c r="J5864" s="1" t="s">
        <v>63</v>
      </c>
      <c r="K5864" s="1">
        <v>0</v>
      </c>
      <c r="L5864" s="1">
        <v>0</v>
      </c>
      <c r="M5864" s="1">
        <v>0</v>
      </c>
      <c r="N5864" s="1" t="s">
        <v>63</v>
      </c>
      <c r="O5864" s="1">
        <v>0</v>
      </c>
      <c r="P5864" s="1">
        <v>0</v>
      </c>
      <c r="Q5864" s="1">
        <v>0</v>
      </c>
      <c r="R5864" s="1">
        <v>0</v>
      </c>
      <c r="S5864" s="1">
        <v>0</v>
      </c>
      <c r="T5864" s="1">
        <v>0</v>
      </c>
      <c r="U5864" s="3" t="str">
        <f t="shared" si="91"/>
        <v>2017Plan</v>
      </c>
      <c r="V5864" s="2">
        <f>DATE(A5864,INDEX(Map!$H$1:$H$12,MATCH(B5864,Map!$G$1:$G$12,0),0),1)</f>
        <v>44470</v>
      </c>
      <c r="W5864" t="str">
        <f>IF(AND(V5864&gt;=Map!$K$2,V5864&lt;=Map!$L$2),"Base",IF(AND(V5864&gt;=Map!$K$3,V5864&lt;=Map!$L$3),"Fcst","N/A"))</f>
        <v>N/A</v>
      </c>
      <c r="X5864" t="str">
        <f>INDEX(Map!$B$2:$B$86,MATCH(D5864,Map!$A$2:$A$86,0),0)</f>
        <v>N/A</v>
      </c>
      <c r="Y5864" s="7" t="str">
        <f>IF(INDEX(Map!$C$2:$C$86,MATCH(D5864,Map!$A$2:$A$86,0),0)="","N/A",E5864*INDEX(Map!$C$2:$C$86,MATCH(D5864,Map!$A$2:$A$86,0),0))</f>
        <v>N/A</v>
      </c>
      <c r="Z5864" s="7" t="str">
        <f>IF(INDEX(Map!$D$2:$D$86,MATCH(D5864,Map!$A$2:$A$86,0),0)="","N/A",E5864*INDEX(Map!$D$2:$D$86,MATCH(D5864,Map!$A$2:$A$86,0),0))</f>
        <v>N/A</v>
      </c>
      <c r="AA5864" t="str">
        <f>INDEX(Map!$E$2:$E$86,MATCH(D5864,Map!$A$2:$A$86,0),0)</f>
        <v>Sales</v>
      </c>
    </row>
    <row r="5865" spans="1:27" x14ac:dyDescent="0.25">
      <c r="A5865" s="1" t="s">
        <v>123</v>
      </c>
      <c r="B5865" s="1" t="s">
        <v>116</v>
      </c>
      <c r="C5865" s="1">
        <v>68</v>
      </c>
      <c r="D5865" s="1" t="s">
        <v>91</v>
      </c>
      <c r="E5865" s="1">
        <v>0</v>
      </c>
      <c r="F5865" s="1">
        <v>0</v>
      </c>
      <c r="G5865" s="1">
        <v>0</v>
      </c>
      <c r="H5865" s="1">
        <v>0</v>
      </c>
      <c r="I5865" s="1" t="s">
        <v>63</v>
      </c>
      <c r="J5865" s="1" t="s">
        <v>63</v>
      </c>
      <c r="K5865" s="1">
        <v>0</v>
      </c>
      <c r="L5865" s="1">
        <v>0</v>
      </c>
      <c r="M5865" s="1">
        <v>0</v>
      </c>
      <c r="N5865" s="1" t="s">
        <v>63</v>
      </c>
      <c r="O5865" s="1">
        <v>0</v>
      </c>
      <c r="P5865" s="1">
        <v>0</v>
      </c>
      <c r="Q5865" s="1">
        <v>0</v>
      </c>
      <c r="R5865" s="1">
        <v>0</v>
      </c>
      <c r="S5865" s="1">
        <v>0</v>
      </c>
      <c r="T5865" s="1">
        <v>0</v>
      </c>
      <c r="U5865" s="3" t="str">
        <f t="shared" si="91"/>
        <v>2017Plan</v>
      </c>
      <c r="V5865" s="2">
        <f>DATE(A5865,INDEX(Map!$H$1:$H$12,MATCH(B5865,Map!$G$1:$G$12,0),0),1)</f>
        <v>44470</v>
      </c>
      <c r="W5865" t="str">
        <f>IF(AND(V5865&gt;=Map!$K$2,V5865&lt;=Map!$L$2),"Base",IF(AND(V5865&gt;=Map!$K$3,V5865&lt;=Map!$L$3),"Fcst","N/A"))</f>
        <v>N/A</v>
      </c>
      <c r="X5865" t="str">
        <f>INDEX(Map!$B$2:$B$86,MATCH(D5865,Map!$A$2:$A$86,0),0)</f>
        <v>N/A</v>
      </c>
      <c r="Y5865" s="7" t="str">
        <f>IF(INDEX(Map!$C$2:$C$86,MATCH(D5865,Map!$A$2:$A$86,0),0)="","N/A",E5865*INDEX(Map!$C$2:$C$86,MATCH(D5865,Map!$A$2:$A$86,0),0))</f>
        <v>N/A</v>
      </c>
      <c r="Z5865" s="7" t="str">
        <f>IF(INDEX(Map!$D$2:$D$86,MATCH(D5865,Map!$A$2:$A$86,0),0)="","N/A",E5865*INDEX(Map!$D$2:$D$86,MATCH(D5865,Map!$A$2:$A$86,0),0))</f>
        <v>N/A</v>
      </c>
      <c r="AA5865" t="str">
        <f>INDEX(Map!$E$2:$E$86,MATCH(D5865,Map!$A$2:$A$86,0),0)</f>
        <v>CSR</v>
      </c>
    </row>
    <row r="5866" spans="1:27" x14ac:dyDescent="0.25">
      <c r="A5866" s="1" t="s">
        <v>123</v>
      </c>
      <c r="B5866" s="1" t="s">
        <v>116</v>
      </c>
      <c r="C5866" s="1">
        <v>69</v>
      </c>
      <c r="D5866" s="1" t="s">
        <v>92</v>
      </c>
      <c r="E5866" s="1">
        <v>0</v>
      </c>
      <c r="F5866" s="1">
        <v>0</v>
      </c>
      <c r="G5866" s="1">
        <v>0</v>
      </c>
      <c r="H5866" s="1">
        <v>0</v>
      </c>
      <c r="I5866" s="1" t="s">
        <v>63</v>
      </c>
      <c r="J5866" s="1" t="s">
        <v>63</v>
      </c>
      <c r="K5866" s="1">
        <v>0</v>
      </c>
      <c r="L5866" s="1">
        <v>0</v>
      </c>
      <c r="M5866" s="1">
        <v>0</v>
      </c>
      <c r="N5866" s="1" t="s">
        <v>63</v>
      </c>
      <c r="O5866" s="1">
        <v>0</v>
      </c>
      <c r="P5866" s="1">
        <v>0</v>
      </c>
      <c r="Q5866" s="1">
        <v>0</v>
      </c>
      <c r="R5866" s="1">
        <v>0</v>
      </c>
      <c r="S5866" s="1">
        <v>0</v>
      </c>
      <c r="T5866" s="1">
        <v>0</v>
      </c>
      <c r="U5866" s="3" t="str">
        <f t="shared" si="91"/>
        <v>2017Plan</v>
      </c>
      <c r="V5866" s="2">
        <f>DATE(A5866,INDEX(Map!$H$1:$H$12,MATCH(B5866,Map!$G$1:$G$12,0),0),1)</f>
        <v>44470</v>
      </c>
      <c r="W5866" t="str">
        <f>IF(AND(V5866&gt;=Map!$K$2,V5866&lt;=Map!$L$2),"Base",IF(AND(V5866&gt;=Map!$K$3,V5866&lt;=Map!$L$3),"Fcst","N/A"))</f>
        <v>N/A</v>
      </c>
      <c r="X5866" t="str">
        <f>INDEX(Map!$B$2:$B$86,MATCH(D5866,Map!$A$2:$A$86,0),0)</f>
        <v>N/A</v>
      </c>
      <c r="Y5866" s="7" t="str">
        <f>IF(INDEX(Map!$C$2:$C$86,MATCH(D5866,Map!$A$2:$A$86,0),0)="","N/A",E5866*INDEX(Map!$C$2:$C$86,MATCH(D5866,Map!$A$2:$A$86,0),0))</f>
        <v>N/A</v>
      </c>
      <c r="Z5866" s="7" t="str">
        <f>IF(INDEX(Map!$D$2:$D$86,MATCH(D5866,Map!$A$2:$A$86,0),0)="","N/A",E5866*INDEX(Map!$D$2:$D$86,MATCH(D5866,Map!$A$2:$A$86,0),0))</f>
        <v>N/A</v>
      </c>
      <c r="AA5866" t="str">
        <f>INDEX(Map!$E$2:$E$86,MATCH(D5866,Map!$A$2:$A$86,0),0)</f>
        <v>CSR</v>
      </c>
    </row>
    <row r="5867" spans="1:27" x14ac:dyDescent="0.25">
      <c r="A5867" s="1" t="s">
        <v>123</v>
      </c>
      <c r="B5867" s="1" t="s">
        <v>116</v>
      </c>
      <c r="C5867" s="1">
        <v>70</v>
      </c>
      <c r="D5867" s="1" t="s">
        <v>93</v>
      </c>
      <c r="E5867" s="1">
        <v>0</v>
      </c>
      <c r="F5867" s="1">
        <v>0</v>
      </c>
      <c r="G5867" s="1">
        <v>0</v>
      </c>
      <c r="H5867" s="1">
        <v>0</v>
      </c>
      <c r="I5867" s="1" t="s">
        <v>63</v>
      </c>
      <c r="J5867" s="1" t="s">
        <v>63</v>
      </c>
      <c r="K5867" s="1">
        <v>0</v>
      </c>
      <c r="L5867" s="1">
        <v>0</v>
      </c>
      <c r="M5867" s="1">
        <v>0</v>
      </c>
      <c r="N5867" s="1" t="s">
        <v>63</v>
      </c>
      <c r="O5867" s="1">
        <v>0</v>
      </c>
      <c r="P5867" s="1">
        <v>0</v>
      </c>
      <c r="Q5867" s="1">
        <v>0</v>
      </c>
      <c r="R5867" s="1">
        <v>0</v>
      </c>
      <c r="S5867" s="1">
        <v>0</v>
      </c>
      <c r="T5867" s="1">
        <v>0</v>
      </c>
      <c r="U5867" s="3" t="str">
        <f t="shared" si="91"/>
        <v>2017Plan</v>
      </c>
      <c r="V5867" s="2">
        <f>DATE(A5867,INDEX(Map!$H$1:$H$12,MATCH(B5867,Map!$G$1:$G$12,0),0),1)</f>
        <v>44470</v>
      </c>
      <c r="W5867" t="str">
        <f>IF(AND(V5867&gt;=Map!$K$2,V5867&lt;=Map!$L$2),"Base",IF(AND(V5867&gt;=Map!$K$3,V5867&lt;=Map!$L$3),"Fcst","N/A"))</f>
        <v>N/A</v>
      </c>
      <c r="X5867" t="str">
        <f>INDEX(Map!$B$2:$B$86,MATCH(D5867,Map!$A$2:$A$86,0),0)</f>
        <v>N/A</v>
      </c>
      <c r="Y5867" s="7" t="str">
        <f>IF(INDEX(Map!$C$2:$C$86,MATCH(D5867,Map!$A$2:$A$86,0),0)="","N/A",E5867*INDEX(Map!$C$2:$C$86,MATCH(D5867,Map!$A$2:$A$86,0),0))</f>
        <v>N/A</v>
      </c>
      <c r="Z5867" s="7" t="str">
        <f>IF(INDEX(Map!$D$2:$D$86,MATCH(D5867,Map!$A$2:$A$86,0),0)="","N/A",E5867*INDEX(Map!$D$2:$D$86,MATCH(D5867,Map!$A$2:$A$86,0),0))</f>
        <v>N/A</v>
      </c>
      <c r="AA5867" t="str">
        <f>INDEX(Map!$E$2:$E$86,MATCH(D5867,Map!$A$2:$A$86,0),0)</f>
        <v>CSR</v>
      </c>
    </row>
    <row r="5868" spans="1:27" x14ac:dyDescent="0.25">
      <c r="A5868" s="1" t="s">
        <v>123</v>
      </c>
      <c r="B5868" s="1" t="s">
        <v>116</v>
      </c>
      <c r="C5868" s="1">
        <v>71</v>
      </c>
      <c r="D5868" s="1" t="s">
        <v>94</v>
      </c>
      <c r="E5868" s="1">
        <v>0</v>
      </c>
      <c r="F5868" s="1">
        <v>0</v>
      </c>
      <c r="G5868" s="1">
        <v>0</v>
      </c>
      <c r="H5868" s="1">
        <v>0</v>
      </c>
      <c r="I5868" s="1" t="s">
        <v>63</v>
      </c>
      <c r="J5868" s="1" t="s">
        <v>63</v>
      </c>
      <c r="K5868" s="1">
        <v>0</v>
      </c>
      <c r="L5868" s="1">
        <v>0</v>
      </c>
      <c r="M5868" s="1">
        <v>0</v>
      </c>
      <c r="N5868" s="1" t="s">
        <v>63</v>
      </c>
      <c r="O5868" s="1">
        <v>0</v>
      </c>
      <c r="P5868" s="1">
        <v>0</v>
      </c>
      <c r="Q5868" s="1">
        <v>0</v>
      </c>
      <c r="R5868" s="1">
        <v>0</v>
      </c>
      <c r="S5868" s="1">
        <v>0</v>
      </c>
      <c r="T5868" s="1">
        <v>0</v>
      </c>
      <c r="U5868" s="3" t="str">
        <f t="shared" si="91"/>
        <v>2017Plan</v>
      </c>
      <c r="V5868" s="2">
        <f>DATE(A5868,INDEX(Map!$H$1:$H$12,MATCH(B5868,Map!$G$1:$G$12,0),0),1)</f>
        <v>44470</v>
      </c>
      <c r="W5868" t="str">
        <f>IF(AND(V5868&gt;=Map!$K$2,V5868&lt;=Map!$L$2),"Base",IF(AND(V5868&gt;=Map!$K$3,V5868&lt;=Map!$L$3),"Fcst","N/A"))</f>
        <v>N/A</v>
      </c>
      <c r="X5868" t="str">
        <f>INDEX(Map!$B$2:$B$86,MATCH(D5868,Map!$A$2:$A$86,0),0)</f>
        <v>N/A</v>
      </c>
      <c r="Y5868" s="7" t="str">
        <f>IF(INDEX(Map!$C$2:$C$86,MATCH(D5868,Map!$A$2:$A$86,0),0)="","N/A",E5868*INDEX(Map!$C$2:$C$86,MATCH(D5868,Map!$A$2:$A$86,0),0))</f>
        <v>N/A</v>
      </c>
      <c r="Z5868" s="7" t="str">
        <f>IF(INDEX(Map!$D$2:$D$86,MATCH(D5868,Map!$A$2:$A$86,0),0)="","N/A",E5868*INDEX(Map!$D$2:$D$86,MATCH(D5868,Map!$A$2:$A$86,0),0))</f>
        <v>N/A</v>
      </c>
      <c r="AA5868" t="str">
        <f>INDEX(Map!$E$2:$E$86,MATCH(D5868,Map!$A$2:$A$86,0),0)</f>
        <v>CSR</v>
      </c>
    </row>
    <row r="5869" spans="1:27" x14ac:dyDescent="0.25">
      <c r="A5869" s="1" t="s">
        <v>123</v>
      </c>
      <c r="B5869" s="1" t="s">
        <v>116</v>
      </c>
      <c r="C5869" s="1">
        <v>72</v>
      </c>
      <c r="D5869" s="1" t="s">
        <v>95</v>
      </c>
      <c r="E5869" s="1">
        <v>0</v>
      </c>
      <c r="F5869" s="1">
        <v>0</v>
      </c>
      <c r="G5869" s="1">
        <v>0</v>
      </c>
      <c r="H5869" s="1">
        <v>0</v>
      </c>
      <c r="I5869" s="1" t="s">
        <v>63</v>
      </c>
      <c r="J5869" s="1" t="s">
        <v>63</v>
      </c>
      <c r="K5869" s="1">
        <v>0</v>
      </c>
      <c r="L5869" s="1">
        <v>0</v>
      </c>
      <c r="M5869" s="1">
        <v>0</v>
      </c>
      <c r="N5869" s="1" t="s">
        <v>63</v>
      </c>
      <c r="O5869" s="1">
        <v>0</v>
      </c>
      <c r="P5869" s="1">
        <v>0</v>
      </c>
      <c r="Q5869" s="1">
        <v>0</v>
      </c>
      <c r="R5869" s="1">
        <v>0</v>
      </c>
      <c r="S5869" s="1">
        <v>0</v>
      </c>
      <c r="T5869" s="1">
        <v>0</v>
      </c>
      <c r="U5869" s="3" t="str">
        <f t="shared" si="91"/>
        <v>2017Plan</v>
      </c>
      <c r="V5869" s="2">
        <f>DATE(A5869,INDEX(Map!$H$1:$H$12,MATCH(B5869,Map!$G$1:$G$12,0),0),1)</f>
        <v>44470</v>
      </c>
      <c r="W5869" t="str">
        <f>IF(AND(V5869&gt;=Map!$K$2,V5869&lt;=Map!$L$2),"Base",IF(AND(V5869&gt;=Map!$K$3,V5869&lt;=Map!$L$3),"Fcst","N/A"))</f>
        <v>N/A</v>
      </c>
      <c r="X5869" t="str">
        <f>INDEX(Map!$B$2:$B$86,MATCH(D5869,Map!$A$2:$A$86,0),0)</f>
        <v>N/A</v>
      </c>
      <c r="Y5869" s="7" t="str">
        <f>IF(INDEX(Map!$C$2:$C$86,MATCH(D5869,Map!$A$2:$A$86,0),0)="","N/A",E5869*INDEX(Map!$C$2:$C$86,MATCH(D5869,Map!$A$2:$A$86,0),0))</f>
        <v>N/A</v>
      </c>
      <c r="Z5869" s="7" t="str">
        <f>IF(INDEX(Map!$D$2:$D$86,MATCH(D5869,Map!$A$2:$A$86,0),0)="","N/A",E5869*INDEX(Map!$D$2:$D$86,MATCH(D5869,Map!$A$2:$A$86,0),0))</f>
        <v>N/A</v>
      </c>
      <c r="AA5869" t="str">
        <f>INDEX(Map!$E$2:$E$86,MATCH(D5869,Map!$A$2:$A$86,0),0)</f>
        <v>CSR</v>
      </c>
    </row>
    <row r="5870" spans="1:27" x14ac:dyDescent="0.25">
      <c r="A5870" s="1" t="s">
        <v>123</v>
      </c>
      <c r="B5870" s="1" t="s">
        <v>116</v>
      </c>
      <c r="C5870" s="1">
        <v>73</v>
      </c>
      <c r="D5870" s="1" t="s">
        <v>96</v>
      </c>
      <c r="E5870" s="1">
        <v>0</v>
      </c>
      <c r="F5870" s="1">
        <v>0</v>
      </c>
      <c r="G5870" s="1">
        <v>0</v>
      </c>
      <c r="H5870" s="1">
        <v>0</v>
      </c>
      <c r="I5870" s="1" t="s">
        <v>63</v>
      </c>
      <c r="J5870" s="1" t="s">
        <v>63</v>
      </c>
      <c r="K5870" s="1">
        <v>0</v>
      </c>
      <c r="L5870" s="1">
        <v>0</v>
      </c>
      <c r="M5870" s="1">
        <v>0</v>
      </c>
      <c r="N5870" s="1" t="s">
        <v>63</v>
      </c>
      <c r="O5870" s="1">
        <v>0</v>
      </c>
      <c r="P5870" s="1">
        <v>0</v>
      </c>
      <c r="Q5870" s="1">
        <v>0</v>
      </c>
      <c r="R5870" s="1">
        <v>0</v>
      </c>
      <c r="S5870" s="1">
        <v>0</v>
      </c>
      <c r="T5870" s="1">
        <v>0</v>
      </c>
      <c r="U5870" s="3" t="str">
        <f t="shared" si="91"/>
        <v>2017Plan</v>
      </c>
      <c r="V5870" s="2">
        <f>DATE(A5870,INDEX(Map!$H$1:$H$12,MATCH(B5870,Map!$G$1:$G$12,0),0),1)</f>
        <v>44470</v>
      </c>
      <c r="W5870" t="str">
        <f>IF(AND(V5870&gt;=Map!$K$2,V5870&lt;=Map!$L$2),"Base",IF(AND(V5870&gt;=Map!$K$3,V5870&lt;=Map!$L$3),"Fcst","N/A"))</f>
        <v>N/A</v>
      </c>
      <c r="X5870" t="str">
        <f>INDEX(Map!$B$2:$B$86,MATCH(D5870,Map!$A$2:$A$86,0),0)</f>
        <v>N/A</v>
      </c>
      <c r="Y5870" s="7" t="str">
        <f>IF(INDEX(Map!$C$2:$C$86,MATCH(D5870,Map!$A$2:$A$86,0),0)="","N/A",E5870*INDEX(Map!$C$2:$C$86,MATCH(D5870,Map!$A$2:$A$86,0),0))</f>
        <v>N/A</v>
      </c>
      <c r="Z5870" s="7" t="str">
        <f>IF(INDEX(Map!$D$2:$D$86,MATCH(D5870,Map!$A$2:$A$86,0),0)="","N/A",E5870*INDEX(Map!$D$2:$D$86,MATCH(D5870,Map!$A$2:$A$86,0),0))</f>
        <v>N/A</v>
      </c>
      <c r="AA5870" t="str">
        <f>INDEX(Map!$E$2:$E$86,MATCH(D5870,Map!$A$2:$A$86,0),0)</f>
        <v>CSR</v>
      </c>
    </row>
    <row r="5871" spans="1:27" x14ac:dyDescent="0.25">
      <c r="A5871" s="1" t="s">
        <v>123</v>
      </c>
      <c r="B5871" s="1" t="s">
        <v>116</v>
      </c>
      <c r="C5871" s="1">
        <v>74</v>
      </c>
      <c r="D5871" s="1" t="s">
        <v>97</v>
      </c>
      <c r="E5871" s="1">
        <v>0</v>
      </c>
      <c r="F5871" s="1">
        <v>0</v>
      </c>
      <c r="G5871" s="1">
        <v>0</v>
      </c>
      <c r="H5871" s="1">
        <v>0</v>
      </c>
      <c r="I5871" s="1" t="s">
        <v>63</v>
      </c>
      <c r="J5871" s="1" t="s">
        <v>63</v>
      </c>
      <c r="K5871" s="1">
        <v>0</v>
      </c>
      <c r="L5871" s="1">
        <v>0</v>
      </c>
      <c r="M5871" s="1">
        <v>0</v>
      </c>
      <c r="N5871" s="1" t="s">
        <v>63</v>
      </c>
      <c r="O5871" s="1">
        <v>0</v>
      </c>
      <c r="P5871" s="1">
        <v>0</v>
      </c>
      <c r="Q5871" s="1">
        <v>0</v>
      </c>
      <c r="R5871" s="1">
        <v>0</v>
      </c>
      <c r="S5871" s="1">
        <v>0</v>
      </c>
      <c r="T5871" s="1">
        <v>0</v>
      </c>
      <c r="U5871" s="3" t="str">
        <f t="shared" si="91"/>
        <v>2017Plan</v>
      </c>
      <c r="V5871" s="2">
        <f>DATE(A5871,INDEX(Map!$H$1:$H$12,MATCH(B5871,Map!$G$1:$G$12,0),0),1)</f>
        <v>44470</v>
      </c>
      <c r="W5871" t="str">
        <f>IF(AND(V5871&gt;=Map!$K$2,V5871&lt;=Map!$L$2),"Base",IF(AND(V5871&gt;=Map!$K$3,V5871&lt;=Map!$L$3),"Fcst","N/A"))</f>
        <v>N/A</v>
      </c>
      <c r="X5871" t="str">
        <f>INDEX(Map!$B$2:$B$86,MATCH(D5871,Map!$A$2:$A$86,0),0)</f>
        <v>N/A</v>
      </c>
      <c r="Y5871" s="7" t="str">
        <f>IF(INDEX(Map!$C$2:$C$86,MATCH(D5871,Map!$A$2:$A$86,0),0)="","N/A",E5871*INDEX(Map!$C$2:$C$86,MATCH(D5871,Map!$A$2:$A$86,0),0))</f>
        <v>N/A</v>
      </c>
      <c r="Z5871" s="7" t="str">
        <f>IF(INDEX(Map!$D$2:$D$86,MATCH(D5871,Map!$A$2:$A$86,0),0)="","N/A",E5871*INDEX(Map!$D$2:$D$86,MATCH(D5871,Map!$A$2:$A$86,0),0))</f>
        <v>N/A</v>
      </c>
      <c r="AA5871" t="str">
        <f>INDEX(Map!$E$2:$E$86,MATCH(D5871,Map!$A$2:$A$86,0),0)</f>
        <v>CSR</v>
      </c>
    </row>
    <row r="5872" spans="1:27" x14ac:dyDescent="0.25">
      <c r="A5872" s="1" t="s">
        <v>123</v>
      </c>
      <c r="B5872" s="1" t="s">
        <v>116</v>
      </c>
      <c r="C5872" s="1">
        <v>75</v>
      </c>
      <c r="D5872" s="1" t="s">
        <v>98</v>
      </c>
      <c r="E5872" s="1">
        <v>0</v>
      </c>
      <c r="F5872" s="1">
        <v>0</v>
      </c>
      <c r="G5872" s="1">
        <v>0</v>
      </c>
      <c r="H5872" s="1">
        <v>0</v>
      </c>
      <c r="I5872" s="1" t="s">
        <v>63</v>
      </c>
      <c r="J5872" s="1" t="s">
        <v>63</v>
      </c>
      <c r="K5872" s="1">
        <v>0</v>
      </c>
      <c r="L5872" s="1">
        <v>0</v>
      </c>
      <c r="M5872" s="1">
        <v>0</v>
      </c>
      <c r="N5872" s="1" t="s">
        <v>63</v>
      </c>
      <c r="O5872" s="1">
        <v>0</v>
      </c>
      <c r="P5872" s="1">
        <v>0</v>
      </c>
      <c r="Q5872" s="1">
        <v>0</v>
      </c>
      <c r="R5872" s="1">
        <v>0</v>
      </c>
      <c r="S5872" s="1">
        <v>0</v>
      </c>
      <c r="T5872" s="1">
        <v>0</v>
      </c>
      <c r="U5872" s="3" t="str">
        <f t="shared" si="91"/>
        <v>2017Plan</v>
      </c>
      <c r="V5872" s="2">
        <f>DATE(A5872,INDEX(Map!$H$1:$H$12,MATCH(B5872,Map!$G$1:$G$12,0),0),1)</f>
        <v>44470</v>
      </c>
      <c r="W5872" t="str">
        <f>IF(AND(V5872&gt;=Map!$K$2,V5872&lt;=Map!$L$2),"Base",IF(AND(V5872&gt;=Map!$K$3,V5872&lt;=Map!$L$3),"Fcst","N/A"))</f>
        <v>N/A</v>
      </c>
      <c r="X5872" t="str">
        <f>INDEX(Map!$B$2:$B$86,MATCH(D5872,Map!$A$2:$A$86,0),0)</f>
        <v>N/A</v>
      </c>
      <c r="Y5872" s="7" t="str">
        <f>IF(INDEX(Map!$C$2:$C$86,MATCH(D5872,Map!$A$2:$A$86,0),0)="","N/A",E5872*INDEX(Map!$C$2:$C$86,MATCH(D5872,Map!$A$2:$A$86,0),0))</f>
        <v>N/A</v>
      </c>
      <c r="Z5872" s="7" t="str">
        <f>IF(INDEX(Map!$D$2:$D$86,MATCH(D5872,Map!$A$2:$A$86,0),0)="","N/A",E5872*INDEX(Map!$D$2:$D$86,MATCH(D5872,Map!$A$2:$A$86,0),0))</f>
        <v>N/A</v>
      </c>
      <c r="AA5872" t="str">
        <f>INDEX(Map!$E$2:$E$86,MATCH(D5872,Map!$A$2:$A$86,0),0)</f>
        <v>CSR</v>
      </c>
    </row>
    <row r="5873" spans="1:27" x14ac:dyDescent="0.25">
      <c r="A5873" s="1" t="s">
        <v>123</v>
      </c>
      <c r="B5873" s="1" t="s">
        <v>116</v>
      </c>
      <c r="C5873" s="1">
        <v>76</v>
      </c>
      <c r="D5873" s="1" t="s">
        <v>99</v>
      </c>
      <c r="E5873" s="1">
        <v>0</v>
      </c>
      <c r="F5873" s="1">
        <v>0</v>
      </c>
      <c r="G5873" s="1">
        <v>0</v>
      </c>
      <c r="H5873" s="1">
        <v>0</v>
      </c>
      <c r="I5873" s="1" t="s">
        <v>63</v>
      </c>
      <c r="J5873" s="1" t="s">
        <v>63</v>
      </c>
      <c r="K5873" s="1">
        <v>0</v>
      </c>
      <c r="L5873" s="1">
        <v>0</v>
      </c>
      <c r="M5873" s="1">
        <v>0</v>
      </c>
      <c r="N5873" s="1" t="s">
        <v>63</v>
      </c>
      <c r="O5873" s="1">
        <v>0</v>
      </c>
      <c r="P5873" s="1">
        <v>0</v>
      </c>
      <c r="Q5873" s="1">
        <v>0</v>
      </c>
      <c r="R5873" s="1">
        <v>0</v>
      </c>
      <c r="S5873" s="1">
        <v>0</v>
      </c>
      <c r="T5873" s="1">
        <v>0</v>
      </c>
      <c r="U5873" s="3" t="str">
        <f t="shared" si="91"/>
        <v>2017Plan</v>
      </c>
      <c r="V5873" s="2">
        <f>DATE(A5873,INDEX(Map!$H$1:$H$12,MATCH(B5873,Map!$G$1:$G$12,0),0),1)</f>
        <v>44470</v>
      </c>
      <c r="W5873" t="str">
        <f>IF(AND(V5873&gt;=Map!$K$2,V5873&lt;=Map!$L$2),"Base",IF(AND(V5873&gt;=Map!$K$3,V5873&lt;=Map!$L$3),"Fcst","N/A"))</f>
        <v>N/A</v>
      </c>
      <c r="X5873" t="str">
        <f>INDEX(Map!$B$2:$B$86,MATCH(D5873,Map!$A$2:$A$86,0),0)</f>
        <v>N/A</v>
      </c>
      <c r="Y5873" s="7" t="str">
        <f>IF(INDEX(Map!$C$2:$C$86,MATCH(D5873,Map!$A$2:$A$86,0),0)="","N/A",E5873*INDEX(Map!$C$2:$C$86,MATCH(D5873,Map!$A$2:$A$86,0),0))</f>
        <v>N/A</v>
      </c>
      <c r="Z5873" s="7" t="str">
        <f>IF(INDEX(Map!$D$2:$D$86,MATCH(D5873,Map!$A$2:$A$86,0),0)="","N/A",E5873*INDEX(Map!$D$2:$D$86,MATCH(D5873,Map!$A$2:$A$86,0),0))</f>
        <v>N/A</v>
      </c>
      <c r="AA5873" t="str">
        <f>INDEX(Map!$E$2:$E$86,MATCH(D5873,Map!$A$2:$A$86,0),0)</f>
        <v>CSR</v>
      </c>
    </row>
    <row r="5874" spans="1:27" x14ac:dyDescent="0.25">
      <c r="A5874" s="1" t="s">
        <v>123</v>
      </c>
      <c r="B5874" s="1" t="s">
        <v>116</v>
      </c>
      <c r="C5874" s="1">
        <v>77</v>
      </c>
      <c r="D5874" s="1" t="s">
        <v>100</v>
      </c>
      <c r="E5874" s="1">
        <v>0</v>
      </c>
      <c r="F5874" s="1">
        <v>0</v>
      </c>
      <c r="G5874" s="1">
        <v>0</v>
      </c>
      <c r="H5874" s="1">
        <v>0</v>
      </c>
      <c r="I5874" s="1" t="s">
        <v>63</v>
      </c>
      <c r="J5874" s="1" t="s">
        <v>63</v>
      </c>
      <c r="K5874" s="1">
        <v>0</v>
      </c>
      <c r="L5874" s="1">
        <v>0</v>
      </c>
      <c r="M5874" s="1">
        <v>0</v>
      </c>
      <c r="N5874" s="1" t="s">
        <v>63</v>
      </c>
      <c r="O5874" s="1">
        <v>0</v>
      </c>
      <c r="P5874" s="1">
        <v>0</v>
      </c>
      <c r="Q5874" s="1">
        <v>0</v>
      </c>
      <c r="R5874" s="1">
        <v>0</v>
      </c>
      <c r="S5874" s="1">
        <v>0</v>
      </c>
      <c r="T5874" s="1">
        <v>0</v>
      </c>
      <c r="U5874" s="3" t="str">
        <f t="shared" si="91"/>
        <v>2017Plan</v>
      </c>
      <c r="V5874" s="2">
        <f>DATE(A5874,INDEX(Map!$H$1:$H$12,MATCH(B5874,Map!$G$1:$G$12,0),0),1)</f>
        <v>44470</v>
      </c>
      <c r="W5874" t="str">
        <f>IF(AND(V5874&gt;=Map!$K$2,V5874&lt;=Map!$L$2),"Base",IF(AND(V5874&gt;=Map!$K$3,V5874&lt;=Map!$L$3),"Fcst","N/A"))</f>
        <v>N/A</v>
      </c>
      <c r="X5874" t="str">
        <f>INDEX(Map!$B$2:$B$86,MATCH(D5874,Map!$A$2:$A$86,0),0)</f>
        <v>N/A</v>
      </c>
      <c r="Y5874" s="7" t="str">
        <f>IF(INDEX(Map!$C$2:$C$86,MATCH(D5874,Map!$A$2:$A$86,0),0)="","N/A",E5874*INDEX(Map!$C$2:$C$86,MATCH(D5874,Map!$A$2:$A$86,0),0))</f>
        <v>N/A</v>
      </c>
      <c r="Z5874" s="7" t="str">
        <f>IF(INDEX(Map!$D$2:$D$86,MATCH(D5874,Map!$A$2:$A$86,0),0)="","N/A",E5874*INDEX(Map!$D$2:$D$86,MATCH(D5874,Map!$A$2:$A$86,0),0))</f>
        <v>N/A</v>
      </c>
      <c r="AA5874" t="str">
        <f>INDEX(Map!$E$2:$E$86,MATCH(D5874,Map!$A$2:$A$86,0),0)</f>
        <v>CSR</v>
      </c>
    </row>
    <row r="5875" spans="1:27" x14ac:dyDescent="0.25">
      <c r="A5875" s="1" t="s">
        <v>123</v>
      </c>
      <c r="B5875" s="1" t="s">
        <v>116</v>
      </c>
      <c r="C5875" s="1">
        <v>78</v>
      </c>
      <c r="D5875" s="1" t="s">
        <v>101</v>
      </c>
      <c r="E5875" s="1">
        <v>0</v>
      </c>
      <c r="F5875" s="1">
        <v>0</v>
      </c>
      <c r="G5875" s="1">
        <v>0</v>
      </c>
      <c r="H5875" s="1">
        <v>0</v>
      </c>
      <c r="I5875" s="1" t="s">
        <v>63</v>
      </c>
      <c r="J5875" s="1" t="s">
        <v>63</v>
      </c>
      <c r="K5875" s="1">
        <v>0</v>
      </c>
      <c r="L5875" s="1">
        <v>0</v>
      </c>
      <c r="M5875" s="1">
        <v>0</v>
      </c>
      <c r="N5875" s="1" t="s">
        <v>63</v>
      </c>
      <c r="O5875" s="1">
        <v>0</v>
      </c>
      <c r="P5875" s="1">
        <v>0</v>
      </c>
      <c r="Q5875" s="1">
        <v>0</v>
      </c>
      <c r="R5875" s="1">
        <v>0</v>
      </c>
      <c r="S5875" s="1">
        <v>0</v>
      </c>
      <c r="T5875" s="1">
        <v>0</v>
      </c>
      <c r="U5875" s="3" t="str">
        <f t="shared" si="91"/>
        <v>2017Plan</v>
      </c>
      <c r="V5875" s="2">
        <f>DATE(A5875,INDEX(Map!$H$1:$H$12,MATCH(B5875,Map!$G$1:$G$12,0),0),1)</f>
        <v>44470</v>
      </c>
      <c r="W5875" t="str">
        <f>IF(AND(V5875&gt;=Map!$K$2,V5875&lt;=Map!$L$2),"Base",IF(AND(V5875&gt;=Map!$K$3,V5875&lt;=Map!$L$3),"Fcst","N/A"))</f>
        <v>N/A</v>
      </c>
      <c r="X5875" t="str">
        <f>INDEX(Map!$B$2:$B$86,MATCH(D5875,Map!$A$2:$A$86,0),0)</f>
        <v>N/A</v>
      </c>
      <c r="Y5875" s="7" t="str">
        <f>IF(INDEX(Map!$C$2:$C$86,MATCH(D5875,Map!$A$2:$A$86,0),0)="","N/A",E5875*INDEX(Map!$C$2:$C$86,MATCH(D5875,Map!$A$2:$A$86,0),0))</f>
        <v>N/A</v>
      </c>
      <c r="Z5875" s="7" t="str">
        <f>IF(INDEX(Map!$D$2:$D$86,MATCH(D5875,Map!$A$2:$A$86,0),0)="","N/A",E5875*INDEX(Map!$D$2:$D$86,MATCH(D5875,Map!$A$2:$A$86,0),0))</f>
        <v>N/A</v>
      </c>
      <c r="AA5875" t="str">
        <f>INDEX(Map!$E$2:$E$86,MATCH(D5875,Map!$A$2:$A$86,0),0)</f>
        <v>CSR</v>
      </c>
    </row>
    <row r="5876" spans="1:27" x14ac:dyDescent="0.25">
      <c r="A5876" s="1" t="s">
        <v>123</v>
      </c>
      <c r="B5876" s="1" t="s">
        <v>116</v>
      </c>
      <c r="C5876" s="1">
        <v>79</v>
      </c>
      <c r="D5876" s="1" t="s">
        <v>102</v>
      </c>
      <c r="E5876" s="1">
        <v>0</v>
      </c>
      <c r="F5876" s="1">
        <v>0</v>
      </c>
      <c r="G5876" s="1">
        <v>0</v>
      </c>
      <c r="H5876" s="1">
        <v>0</v>
      </c>
      <c r="I5876" s="1" t="s">
        <v>63</v>
      </c>
      <c r="J5876" s="1" t="s">
        <v>63</v>
      </c>
      <c r="K5876" s="1">
        <v>0</v>
      </c>
      <c r="L5876" s="1">
        <v>0</v>
      </c>
      <c r="M5876" s="1">
        <v>0</v>
      </c>
      <c r="N5876" s="1" t="s">
        <v>63</v>
      </c>
      <c r="O5876" s="1">
        <v>0</v>
      </c>
      <c r="P5876" s="1">
        <v>0</v>
      </c>
      <c r="Q5876" s="1">
        <v>0</v>
      </c>
      <c r="R5876" s="1">
        <v>0</v>
      </c>
      <c r="S5876" s="1">
        <v>0</v>
      </c>
      <c r="T5876" s="1">
        <v>0</v>
      </c>
      <c r="U5876" s="3" t="str">
        <f t="shared" si="91"/>
        <v>2017Plan</v>
      </c>
      <c r="V5876" s="2">
        <f>DATE(A5876,INDEX(Map!$H$1:$H$12,MATCH(B5876,Map!$G$1:$G$12,0),0),1)</f>
        <v>44470</v>
      </c>
      <c r="W5876" t="str">
        <f>IF(AND(V5876&gt;=Map!$K$2,V5876&lt;=Map!$L$2),"Base",IF(AND(V5876&gt;=Map!$K$3,V5876&lt;=Map!$L$3),"Fcst","N/A"))</f>
        <v>N/A</v>
      </c>
      <c r="X5876" t="str">
        <f>INDEX(Map!$B$2:$B$86,MATCH(D5876,Map!$A$2:$A$86,0),0)</f>
        <v>N/A</v>
      </c>
      <c r="Y5876" s="7" t="str">
        <f>IF(INDEX(Map!$C$2:$C$86,MATCH(D5876,Map!$A$2:$A$86,0),0)="","N/A",E5876*INDEX(Map!$C$2:$C$86,MATCH(D5876,Map!$A$2:$A$86,0),0))</f>
        <v>N/A</v>
      </c>
      <c r="Z5876" s="7" t="str">
        <f>IF(INDEX(Map!$D$2:$D$86,MATCH(D5876,Map!$A$2:$A$86,0),0)="","N/A",E5876*INDEX(Map!$D$2:$D$86,MATCH(D5876,Map!$A$2:$A$86,0),0))</f>
        <v>N/A</v>
      </c>
      <c r="AA5876" t="str">
        <f>INDEX(Map!$E$2:$E$86,MATCH(D5876,Map!$A$2:$A$86,0),0)</f>
        <v>CSR</v>
      </c>
    </row>
    <row r="5877" spans="1:27" x14ac:dyDescent="0.25">
      <c r="A5877" s="1" t="s">
        <v>123</v>
      </c>
      <c r="B5877" s="1" t="s">
        <v>116</v>
      </c>
      <c r="C5877" s="1">
        <v>80</v>
      </c>
      <c r="D5877" s="1" t="s">
        <v>103</v>
      </c>
      <c r="E5877" s="1">
        <v>0</v>
      </c>
      <c r="F5877" s="1">
        <v>0</v>
      </c>
      <c r="G5877" s="1">
        <v>0</v>
      </c>
      <c r="H5877" s="1">
        <v>0</v>
      </c>
      <c r="I5877" s="1">
        <v>0</v>
      </c>
      <c r="J5877" s="1">
        <v>0</v>
      </c>
      <c r="K5877" s="1">
        <v>0</v>
      </c>
      <c r="L5877" s="1">
        <v>0</v>
      </c>
      <c r="M5877" s="1">
        <v>0</v>
      </c>
      <c r="N5877" s="1">
        <v>0</v>
      </c>
      <c r="O5877" s="1">
        <v>0</v>
      </c>
      <c r="P5877" s="1">
        <v>0</v>
      </c>
      <c r="Q5877" s="1">
        <v>0</v>
      </c>
      <c r="R5877" s="1">
        <v>0</v>
      </c>
      <c r="S5877" s="1">
        <v>0</v>
      </c>
      <c r="T5877" s="1">
        <v>0</v>
      </c>
      <c r="U5877" s="3" t="str">
        <f t="shared" si="91"/>
        <v>2017Plan</v>
      </c>
      <c r="V5877" s="2">
        <f>DATE(A5877,INDEX(Map!$H$1:$H$12,MATCH(B5877,Map!$G$1:$G$12,0),0),1)</f>
        <v>44470</v>
      </c>
      <c r="W5877" t="str">
        <f>IF(AND(V5877&gt;=Map!$K$2,V5877&lt;=Map!$L$2),"Base",IF(AND(V5877&gt;=Map!$K$3,V5877&lt;=Map!$L$3),"Fcst","N/A"))</f>
        <v>N/A</v>
      </c>
      <c r="X5877" t="str">
        <f>INDEX(Map!$B$2:$B$86,MATCH(D5877,Map!$A$2:$A$86,0),0)</f>
        <v>N/A</v>
      </c>
      <c r="Y5877" s="7" t="str">
        <f>IF(INDEX(Map!$C$2:$C$86,MATCH(D5877,Map!$A$2:$A$86,0),0)="","N/A",E5877*INDEX(Map!$C$2:$C$86,MATCH(D5877,Map!$A$2:$A$86,0),0))</f>
        <v>N/A</v>
      </c>
      <c r="Z5877" s="7" t="str">
        <f>IF(INDEX(Map!$D$2:$D$86,MATCH(D5877,Map!$A$2:$A$86,0),0)="","N/A",E5877*INDEX(Map!$D$2:$D$86,MATCH(D5877,Map!$A$2:$A$86,0),0))</f>
        <v>N/A</v>
      </c>
      <c r="AA5877" t="str">
        <f>INDEX(Map!$E$2:$E$86,MATCH(D5877,Map!$A$2:$A$86,0),0)</f>
        <v>NGCC</v>
      </c>
    </row>
    <row r="5878" spans="1:27" x14ac:dyDescent="0.25">
      <c r="A5878" s="1" t="s">
        <v>123</v>
      </c>
      <c r="B5878" s="1" t="s">
        <v>116</v>
      </c>
      <c r="C5878" s="1">
        <v>81</v>
      </c>
      <c r="D5878" s="1" t="s">
        <v>104</v>
      </c>
      <c r="E5878" s="1">
        <v>0</v>
      </c>
      <c r="F5878" s="1">
        <v>0</v>
      </c>
      <c r="G5878" s="1">
        <v>0</v>
      </c>
      <c r="H5878" s="1">
        <v>0</v>
      </c>
      <c r="I5878" s="1">
        <v>0</v>
      </c>
      <c r="J5878" s="1">
        <v>0</v>
      </c>
      <c r="K5878" s="1">
        <v>0</v>
      </c>
      <c r="L5878" s="1">
        <v>0</v>
      </c>
      <c r="M5878" s="1">
        <v>0</v>
      </c>
      <c r="N5878" s="1">
        <v>0</v>
      </c>
      <c r="O5878" s="1">
        <v>0</v>
      </c>
      <c r="P5878" s="1">
        <v>0</v>
      </c>
      <c r="Q5878" s="1">
        <v>0</v>
      </c>
      <c r="R5878" s="1">
        <v>0</v>
      </c>
      <c r="S5878" s="1">
        <v>0</v>
      </c>
      <c r="T5878" s="1">
        <v>0</v>
      </c>
      <c r="U5878" s="3" t="str">
        <f t="shared" si="91"/>
        <v>2017Plan</v>
      </c>
      <c r="V5878" s="2">
        <f>DATE(A5878,INDEX(Map!$H$1:$H$12,MATCH(B5878,Map!$G$1:$G$12,0),0),1)</f>
        <v>44470</v>
      </c>
      <c r="W5878" t="str">
        <f>IF(AND(V5878&gt;=Map!$K$2,V5878&lt;=Map!$L$2),"Base",IF(AND(V5878&gt;=Map!$K$3,V5878&lt;=Map!$L$3),"Fcst","N/A"))</f>
        <v>N/A</v>
      </c>
      <c r="X5878" t="str">
        <f>INDEX(Map!$B$2:$B$86,MATCH(D5878,Map!$A$2:$A$86,0),0)</f>
        <v>N/A</v>
      </c>
      <c r="Y5878" s="7" t="str">
        <f>IF(INDEX(Map!$C$2:$C$86,MATCH(D5878,Map!$A$2:$A$86,0),0)="","N/A",E5878*INDEX(Map!$C$2:$C$86,MATCH(D5878,Map!$A$2:$A$86,0),0))</f>
        <v>N/A</v>
      </c>
      <c r="Z5878" s="7" t="str">
        <f>IF(INDEX(Map!$D$2:$D$86,MATCH(D5878,Map!$A$2:$A$86,0),0)="","N/A",E5878*INDEX(Map!$D$2:$D$86,MATCH(D5878,Map!$A$2:$A$86,0),0))</f>
        <v>N/A</v>
      </c>
      <c r="AA5878" t="str">
        <f>INDEX(Map!$E$2:$E$86,MATCH(D5878,Map!$A$2:$A$86,0),0)</f>
        <v>NGCC</v>
      </c>
    </row>
    <row r="5879" spans="1:27" x14ac:dyDescent="0.25">
      <c r="A5879" s="1" t="s">
        <v>123</v>
      </c>
      <c r="B5879" s="1" t="s">
        <v>116</v>
      </c>
      <c r="C5879" s="1">
        <v>82</v>
      </c>
      <c r="D5879" s="1" t="s">
        <v>105</v>
      </c>
      <c r="E5879" s="1">
        <v>0</v>
      </c>
      <c r="F5879" s="1">
        <v>0</v>
      </c>
      <c r="G5879" s="1">
        <v>0</v>
      </c>
      <c r="H5879" s="1">
        <v>0</v>
      </c>
      <c r="I5879" s="1">
        <v>0</v>
      </c>
      <c r="J5879" s="1">
        <v>0</v>
      </c>
      <c r="K5879" s="1">
        <v>0</v>
      </c>
      <c r="L5879" s="1">
        <v>0</v>
      </c>
      <c r="M5879" s="1">
        <v>0</v>
      </c>
      <c r="N5879" s="1">
        <v>0</v>
      </c>
      <c r="O5879" s="1">
        <v>0</v>
      </c>
      <c r="P5879" s="1">
        <v>0</v>
      </c>
      <c r="Q5879" s="1">
        <v>0</v>
      </c>
      <c r="R5879" s="1">
        <v>0</v>
      </c>
      <c r="S5879" s="1">
        <v>0</v>
      </c>
      <c r="T5879" s="1">
        <v>0</v>
      </c>
      <c r="U5879" s="3" t="str">
        <f t="shared" si="91"/>
        <v>2017Plan</v>
      </c>
      <c r="V5879" s="2">
        <f>DATE(A5879,INDEX(Map!$H$1:$H$12,MATCH(B5879,Map!$G$1:$G$12,0),0),1)</f>
        <v>44470</v>
      </c>
      <c r="W5879" t="str">
        <f>IF(AND(V5879&gt;=Map!$K$2,V5879&lt;=Map!$L$2),"Base",IF(AND(V5879&gt;=Map!$K$3,V5879&lt;=Map!$L$3),"Fcst","N/A"))</f>
        <v>N/A</v>
      </c>
      <c r="X5879" t="str">
        <f>INDEX(Map!$B$2:$B$86,MATCH(D5879,Map!$A$2:$A$86,0),0)</f>
        <v>N/A</v>
      </c>
      <c r="Y5879" s="7" t="str">
        <f>IF(INDEX(Map!$C$2:$C$86,MATCH(D5879,Map!$A$2:$A$86,0),0)="","N/A",E5879*INDEX(Map!$C$2:$C$86,MATCH(D5879,Map!$A$2:$A$86,0),0))</f>
        <v>N/A</v>
      </c>
      <c r="Z5879" s="7" t="str">
        <f>IF(INDEX(Map!$D$2:$D$86,MATCH(D5879,Map!$A$2:$A$86,0),0)="","N/A",E5879*INDEX(Map!$D$2:$D$86,MATCH(D5879,Map!$A$2:$A$86,0),0))</f>
        <v>N/A</v>
      </c>
      <c r="AA5879" t="str">
        <f>INDEX(Map!$E$2:$E$86,MATCH(D5879,Map!$A$2:$A$86,0),0)</f>
        <v>NGCC</v>
      </c>
    </row>
    <row r="5880" spans="1:27" x14ac:dyDescent="0.25">
      <c r="A5880" s="1" t="s">
        <v>123</v>
      </c>
      <c r="B5880" s="1" t="s">
        <v>116</v>
      </c>
      <c r="C5880" s="1">
        <v>83</v>
      </c>
      <c r="D5880" s="1" t="s">
        <v>106</v>
      </c>
      <c r="E5880" s="1">
        <v>0</v>
      </c>
      <c r="F5880" s="1">
        <v>0</v>
      </c>
      <c r="G5880" s="1">
        <v>0</v>
      </c>
      <c r="H5880" s="1">
        <v>0</v>
      </c>
      <c r="I5880" s="1">
        <v>0</v>
      </c>
      <c r="J5880" s="1">
        <v>0</v>
      </c>
      <c r="K5880" s="1">
        <v>0</v>
      </c>
      <c r="L5880" s="1">
        <v>0</v>
      </c>
      <c r="M5880" s="1">
        <v>0</v>
      </c>
      <c r="N5880" s="1">
        <v>0</v>
      </c>
      <c r="O5880" s="1">
        <v>0</v>
      </c>
      <c r="P5880" s="1">
        <v>0</v>
      </c>
      <c r="Q5880" s="1">
        <v>0</v>
      </c>
      <c r="R5880" s="1">
        <v>0</v>
      </c>
      <c r="S5880" s="1">
        <v>0</v>
      </c>
      <c r="T5880" s="1">
        <v>0</v>
      </c>
      <c r="U5880" s="3" t="str">
        <f t="shared" si="91"/>
        <v>2017Plan</v>
      </c>
      <c r="V5880" s="2">
        <f>DATE(A5880,INDEX(Map!$H$1:$H$12,MATCH(B5880,Map!$G$1:$G$12,0),0),1)</f>
        <v>44470</v>
      </c>
      <c r="W5880" t="str">
        <f>IF(AND(V5880&gt;=Map!$K$2,V5880&lt;=Map!$L$2),"Base",IF(AND(V5880&gt;=Map!$K$3,V5880&lt;=Map!$L$3),"Fcst","N/A"))</f>
        <v>N/A</v>
      </c>
      <c r="X5880" t="str">
        <f>INDEX(Map!$B$2:$B$86,MATCH(D5880,Map!$A$2:$A$86,0),0)</f>
        <v>N/A</v>
      </c>
      <c r="Y5880" s="7" t="str">
        <f>IF(INDEX(Map!$C$2:$C$86,MATCH(D5880,Map!$A$2:$A$86,0),0)="","N/A",E5880*INDEX(Map!$C$2:$C$86,MATCH(D5880,Map!$A$2:$A$86,0),0))</f>
        <v>N/A</v>
      </c>
      <c r="Z5880" s="7" t="str">
        <f>IF(INDEX(Map!$D$2:$D$86,MATCH(D5880,Map!$A$2:$A$86,0),0)="","N/A",E5880*INDEX(Map!$D$2:$D$86,MATCH(D5880,Map!$A$2:$A$86,0),0))</f>
        <v>N/A</v>
      </c>
      <c r="AA5880" t="str">
        <f>INDEX(Map!$E$2:$E$86,MATCH(D5880,Map!$A$2:$A$86,0),0)</f>
        <v>NGCC</v>
      </c>
    </row>
    <row r="5881" spans="1:27" x14ac:dyDescent="0.25">
      <c r="A5881" s="1" t="s">
        <v>123</v>
      </c>
      <c r="B5881" s="1" t="s">
        <v>116</v>
      </c>
      <c r="C5881" s="1">
        <v>84</v>
      </c>
      <c r="D5881" s="1" t="s">
        <v>107</v>
      </c>
      <c r="E5881" s="1">
        <v>0</v>
      </c>
      <c r="F5881" s="1">
        <v>0</v>
      </c>
      <c r="G5881" s="1">
        <v>0</v>
      </c>
      <c r="H5881" s="1">
        <v>0</v>
      </c>
      <c r="I5881" s="1">
        <v>0</v>
      </c>
      <c r="J5881" s="1">
        <v>0</v>
      </c>
      <c r="K5881" s="1">
        <v>0</v>
      </c>
      <c r="L5881" s="1">
        <v>0</v>
      </c>
      <c r="M5881" s="1">
        <v>0</v>
      </c>
      <c r="N5881" s="1">
        <v>0</v>
      </c>
      <c r="O5881" s="1">
        <v>0</v>
      </c>
      <c r="P5881" s="1">
        <v>0</v>
      </c>
      <c r="Q5881" s="1">
        <v>0</v>
      </c>
      <c r="R5881" s="1">
        <v>0</v>
      </c>
      <c r="S5881" s="1">
        <v>0</v>
      </c>
      <c r="T5881" s="1">
        <v>0</v>
      </c>
      <c r="U5881" s="3" t="str">
        <f t="shared" si="91"/>
        <v>2017Plan</v>
      </c>
      <c r="V5881" s="2">
        <f>DATE(A5881,INDEX(Map!$H$1:$H$12,MATCH(B5881,Map!$G$1:$G$12,0),0),1)</f>
        <v>44470</v>
      </c>
      <c r="W5881" t="str">
        <f>IF(AND(V5881&gt;=Map!$K$2,V5881&lt;=Map!$L$2),"Base",IF(AND(V5881&gt;=Map!$K$3,V5881&lt;=Map!$L$3),"Fcst","N/A"))</f>
        <v>N/A</v>
      </c>
      <c r="X5881" t="str">
        <f>INDEX(Map!$B$2:$B$86,MATCH(D5881,Map!$A$2:$A$86,0),0)</f>
        <v>Bluegrass/EKPC</v>
      </c>
      <c r="Y5881" s="7" t="str">
        <f>IF(INDEX(Map!$C$2:$C$86,MATCH(D5881,Map!$A$2:$A$86,0),0)="","N/A",E5881*INDEX(Map!$C$2:$C$86,MATCH(D5881,Map!$A$2:$A$86,0),0))</f>
        <v>N/A</v>
      </c>
      <c r="Z5881" s="7">
        <f>IF(INDEX(Map!$D$2:$D$86,MATCH(D5881,Map!$A$2:$A$86,0),0)="","N/A",E5881*INDEX(Map!$D$2:$D$86,MATCH(D5881,Map!$A$2:$A$86,0),0))</f>
        <v>0</v>
      </c>
      <c r="AA5881" t="str">
        <f>INDEX(Map!$E$2:$E$86,MATCH(D5881,Map!$A$2:$A$86,0),0)</f>
        <v>SCCT</v>
      </c>
    </row>
    <row r="5882" spans="1:27" x14ac:dyDescent="0.25">
      <c r="A5882" s="1" t="s">
        <v>123</v>
      </c>
      <c r="B5882" s="1" t="s">
        <v>117</v>
      </c>
      <c r="C5882" s="1">
        <v>1</v>
      </c>
      <c r="D5882" s="1" t="s">
        <v>23</v>
      </c>
      <c r="E5882" s="1">
        <v>13.9</v>
      </c>
      <c r="F5882" s="1">
        <v>0</v>
      </c>
      <c r="G5882" s="1">
        <v>18.100000000000001</v>
      </c>
      <c r="H5882" s="1">
        <v>2</v>
      </c>
      <c r="I5882" s="1">
        <v>160.30000000000001</v>
      </c>
      <c r="J5882" s="1">
        <v>11526</v>
      </c>
      <c r="K5882" s="1">
        <v>317</v>
      </c>
      <c r="L5882" s="1">
        <v>287</v>
      </c>
      <c r="M5882" s="1">
        <v>460</v>
      </c>
      <c r="N5882" s="1">
        <v>2</v>
      </c>
      <c r="O5882" s="1">
        <v>46</v>
      </c>
      <c r="P5882" s="1">
        <v>0</v>
      </c>
      <c r="Q5882" s="1">
        <v>43</v>
      </c>
      <c r="R5882" s="1">
        <v>36.15</v>
      </c>
      <c r="S5882" s="1">
        <v>39.46</v>
      </c>
      <c r="T5882" s="1">
        <v>549</v>
      </c>
      <c r="U5882" s="3" t="str">
        <f t="shared" si="91"/>
        <v>2017Plan</v>
      </c>
      <c r="V5882" s="2">
        <f>DATE(A5882,INDEX(Map!$H$1:$H$12,MATCH(B5882,Map!$G$1:$G$12,0),0),1)</f>
        <v>44501</v>
      </c>
      <c r="W5882" t="str">
        <f>IF(AND(V5882&gt;=Map!$K$2,V5882&lt;=Map!$L$2),"Base",IF(AND(V5882&gt;=Map!$K$3,V5882&lt;=Map!$L$3),"Fcst","N/A"))</f>
        <v>N/A</v>
      </c>
      <c r="X5882" t="str">
        <f>INDEX(Map!$B$2:$B$86,MATCH(D5882,Map!$A$2:$A$86,0),0)</f>
        <v>Brown 1</v>
      </c>
      <c r="Y5882" s="7">
        <f>IF(INDEX(Map!$C$2:$C$86,MATCH(D5882,Map!$A$2:$A$86,0),0)="","N/A",E5882*INDEX(Map!$C$2:$C$86,MATCH(D5882,Map!$A$2:$A$86,0),0))</f>
        <v>13.9</v>
      </c>
      <c r="Z5882" s="7" t="str">
        <f>IF(INDEX(Map!$D$2:$D$86,MATCH(D5882,Map!$A$2:$A$86,0),0)="","N/A",E5882*INDEX(Map!$D$2:$D$86,MATCH(D5882,Map!$A$2:$A$86,0),0))</f>
        <v>N/A</v>
      </c>
      <c r="AA5882" t="str">
        <f>INDEX(Map!$E$2:$E$86,MATCH(D5882,Map!$A$2:$A$86,0),0)</f>
        <v>Coal</v>
      </c>
    </row>
    <row r="5883" spans="1:27" x14ac:dyDescent="0.25">
      <c r="A5883" s="1" t="s">
        <v>123</v>
      </c>
      <c r="B5883" s="1" t="s">
        <v>117</v>
      </c>
      <c r="C5883" s="1">
        <v>2</v>
      </c>
      <c r="D5883" s="1" t="s">
        <v>24</v>
      </c>
      <c r="E5883" s="1">
        <v>36.5</v>
      </c>
      <c r="F5883" s="1">
        <v>0</v>
      </c>
      <c r="G5883" s="1">
        <v>30.3</v>
      </c>
      <c r="H5883" s="1">
        <v>2</v>
      </c>
      <c r="I5883" s="1">
        <v>392.7</v>
      </c>
      <c r="J5883" s="1">
        <v>10764</v>
      </c>
      <c r="K5883" s="1">
        <v>493</v>
      </c>
      <c r="L5883" s="1">
        <v>287</v>
      </c>
      <c r="M5883" s="1">
        <v>1127</v>
      </c>
      <c r="N5883" s="1">
        <v>1</v>
      </c>
      <c r="O5883" s="1">
        <v>26</v>
      </c>
      <c r="P5883" s="1">
        <v>0</v>
      </c>
      <c r="Q5883" s="1">
        <v>84</v>
      </c>
      <c r="R5883" s="1">
        <v>33.21</v>
      </c>
      <c r="S5883" s="1">
        <v>33.93</v>
      </c>
      <c r="T5883" s="1">
        <v>1238</v>
      </c>
      <c r="U5883" s="3" t="str">
        <f t="shared" si="91"/>
        <v>2017Plan</v>
      </c>
      <c r="V5883" s="2">
        <f>DATE(A5883,INDEX(Map!$H$1:$H$12,MATCH(B5883,Map!$G$1:$G$12,0),0),1)</f>
        <v>44501</v>
      </c>
      <c r="W5883" t="str">
        <f>IF(AND(V5883&gt;=Map!$K$2,V5883&lt;=Map!$L$2),"Base",IF(AND(V5883&gt;=Map!$K$3,V5883&lt;=Map!$L$3),"Fcst","N/A"))</f>
        <v>N/A</v>
      </c>
      <c r="X5883" t="str">
        <f>INDEX(Map!$B$2:$B$86,MATCH(D5883,Map!$A$2:$A$86,0),0)</f>
        <v>Brown 2</v>
      </c>
      <c r="Y5883" s="7">
        <f>IF(INDEX(Map!$C$2:$C$86,MATCH(D5883,Map!$A$2:$A$86,0),0)="","N/A",E5883*INDEX(Map!$C$2:$C$86,MATCH(D5883,Map!$A$2:$A$86,0),0))</f>
        <v>36.5</v>
      </c>
      <c r="Z5883" s="7" t="str">
        <f>IF(INDEX(Map!$D$2:$D$86,MATCH(D5883,Map!$A$2:$A$86,0),0)="","N/A",E5883*INDEX(Map!$D$2:$D$86,MATCH(D5883,Map!$A$2:$A$86,0),0))</f>
        <v>N/A</v>
      </c>
      <c r="AA5883" t="str">
        <f>INDEX(Map!$E$2:$E$86,MATCH(D5883,Map!$A$2:$A$86,0),0)</f>
        <v>Coal</v>
      </c>
    </row>
    <row r="5884" spans="1:27" x14ac:dyDescent="0.25">
      <c r="A5884" s="1" t="s">
        <v>123</v>
      </c>
      <c r="B5884" s="1" t="s">
        <v>117</v>
      </c>
      <c r="C5884" s="1">
        <v>3</v>
      </c>
      <c r="D5884" s="1" t="s">
        <v>25</v>
      </c>
      <c r="E5884" s="1">
        <v>85.5</v>
      </c>
      <c r="F5884" s="1">
        <v>0</v>
      </c>
      <c r="G5884" s="1">
        <v>28.9</v>
      </c>
      <c r="H5884" s="1">
        <v>4</v>
      </c>
      <c r="I5884" s="1">
        <v>1035.5</v>
      </c>
      <c r="J5884" s="1">
        <v>12109</v>
      </c>
      <c r="K5884" s="1">
        <v>530</v>
      </c>
      <c r="L5884" s="1">
        <v>287</v>
      </c>
      <c r="M5884" s="1">
        <v>2972</v>
      </c>
      <c r="N5884" s="1">
        <v>4</v>
      </c>
      <c r="O5884" s="1">
        <v>90</v>
      </c>
      <c r="P5884" s="1">
        <v>0</v>
      </c>
      <c r="Q5884" s="1">
        <v>271</v>
      </c>
      <c r="R5884" s="1">
        <v>37.93</v>
      </c>
      <c r="S5884" s="1">
        <v>38.979999999999997</v>
      </c>
      <c r="T5884" s="1">
        <v>3333</v>
      </c>
      <c r="U5884" s="3" t="str">
        <f t="shared" si="91"/>
        <v>2017Plan</v>
      </c>
      <c r="V5884" s="2">
        <f>DATE(A5884,INDEX(Map!$H$1:$H$12,MATCH(B5884,Map!$G$1:$G$12,0),0),1)</f>
        <v>44501</v>
      </c>
      <c r="W5884" t="str">
        <f>IF(AND(V5884&gt;=Map!$K$2,V5884&lt;=Map!$L$2),"Base",IF(AND(V5884&gt;=Map!$K$3,V5884&lt;=Map!$L$3),"Fcst","N/A"))</f>
        <v>N/A</v>
      </c>
      <c r="X5884" t="str">
        <f>INDEX(Map!$B$2:$B$86,MATCH(D5884,Map!$A$2:$A$86,0),0)</f>
        <v>Brown 3</v>
      </c>
      <c r="Y5884" s="7">
        <f>IF(INDEX(Map!$C$2:$C$86,MATCH(D5884,Map!$A$2:$A$86,0),0)="","N/A",E5884*INDEX(Map!$C$2:$C$86,MATCH(D5884,Map!$A$2:$A$86,0),0))</f>
        <v>85.5</v>
      </c>
      <c r="Z5884" s="7" t="str">
        <f>IF(INDEX(Map!$D$2:$D$86,MATCH(D5884,Map!$A$2:$A$86,0),0)="","N/A",E5884*INDEX(Map!$D$2:$D$86,MATCH(D5884,Map!$A$2:$A$86,0),0))</f>
        <v>N/A</v>
      </c>
      <c r="AA5884" t="str">
        <f>INDEX(Map!$E$2:$E$86,MATCH(D5884,Map!$A$2:$A$86,0),0)</f>
        <v>Coal</v>
      </c>
    </row>
    <row r="5885" spans="1:27" x14ac:dyDescent="0.25">
      <c r="A5885" s="1" t="s">
        <v>123</v>
      </c>
      <c r="B5885" s="1" t="s">
        <v>117</v>
      </c>
      <c r="C5885" s="1">
        <v>4</v>
      </c>
      <c r="D5885" s="1" t="s">
        <v>26</v>
      </c>
      <c r="E5885" s="1">
        <v>282.5</v>
      </c>
      <c r="F5885" s="1">
        <v>0</v>
      </c>
      <c r="G5885" s="1">
        <v>82.6</v>
      </c>
      <c r="H5885" s="1">
        <v>2</v>
      </c>
      <c r="I5885" s="1">
        <v>2961</v>
      </c>
      <c r="J5885" s="1">
        <v>10482</v>
      </c>
      <c r="K5885" s="1">
        <v>681</v>
      </c>
      <c r="L5885" s="1">
        <v>213.6</v>
      </c>
      <c r="M5885" s="1">
        <v>6326</v>
      </c>
      <c r="N5885" s="1">
        <v>2</v>
      </c>
      <c r="O5885" s="1">
        <v>45</v>
      </c>
      <c r="P5885" s="1">
        <v>0</v>
      </c>
      <c r="Q5885" s="1">
        <v>593</v>
      </c>
      <c r="R5885" s="1">
        <v>24.49</v>
      </c>
      <c r="S5885" s="1">
        <v>24.65</v>
      </c>
      <c r="T5885" s="1">
        <v>6964</v>
      </c>
      <c r="U5885" s="3" t="str">
        <f t="shared" si="91"/>
        <v>2017Plan</v>
      </c>
      <c r="V5885" s="2">
        <f>DATE(A5885,INDEX(Map!$H$1:$H$12,MATCH(B5885,Map!$G$1:$G$12,0),0),1)</f>
        <v>44501</v>
      </c>
      <c r="W5885" t="str">
        <f>IF(AND(V5885&gt;=Map!$K$2,V5885&lt;=Map!$L$2),"Base",IF(AND(V5885&gt;=Map!$K$3,V5885&lt;=Map!$L$3),"Fcst","N/A"))</f>
        <v>N/A</v>
      </c>
      <c r="X5885" t="str">
        <f>INDEX(Map!$B$2:$B$86,MATCH(D5885,Map!$A$2:$A$86,0),0)</f>
        <v>Ghent 1</v>
      </c>
      <c r="Y5885" s="7">
        <f>IF(INDEX(Map!$C$2:$C$86,MATCH(D5885,Map!$A$2:$A$86,0),0)="","N/A",E5885*INDEX(Map!$C$2:$C$86,MATCH(D5885,Map!$A$2:$A$86,0),0))</f>
        <v>282.5</v>
      </c>
      <c r="Z5885" s="7" t="str">
        <f>IF(INDEX(Map!$D$2:$D$86,MATCH(D5885,Map!$A$2:$A$86,0),0)="","N/A",E5885*INDEX(Map!$D$2:$D$86,MATCH(D5885,Map!$A$2:$A$86,0),0))</f>
        <v>N/A</v>
      </c>
      <c r="AA5885" t="str">
        <f>INDEX(Map!$E$2:$E$86,MATCH(D5885,Map!$A$2:$A$86,0),0)</f>
        <v>Coal</v>
      </c>
    </row>
    <row r="5886" spans="1:27" x14ac:dyDescent="0.25">
      <c r="A5886" s="1" t="s">
        <v>123</v>
      </c>
      <c r="B5886" s="1" t="s">
        <v>117</v>
      </c>
      <c r="C5886" s="1">
        <v>5</v>
      </c>
      <c r="D5886" s="1" t="s">
        <v>27</v>
      </c>
      <c r="E5886" s="1">
        <v>77.8</v>
      </c>
      <c r="F5886" s="1">
        <v>0</v>
      </c>
      <c r="G5886" s="1">
        <v>22.3</v>
      </c>
      <c r="H5886" s="1">
        <v>2</v>
      </c>
      <c r="I5886" s="1">
        <v>807.3</v>
      </c>
      <c r="J5886" s="1">
        <v>10376</v>
      </c>
      <c r="K5886" s="1">
        <v>193</v>
      </c>
      <c r="L5886" s="1">
        <v>213.7</v>
      </c>
      <c r="M5886" s="1">
        <v>1725</v>
      </c>
      <c r="N5886" s="1">
        <v>2</v>
      </c>
      <c r="O5886" s="1">
        <v>48</v>
      </c>
      <c r="P5886" s="1">
        <v>0</v>
      </c>
      <c r="Q5886" s="1">
        <v>95</v>
      </c>
      <c r="R5886" s="1">
        <v>23.4</v>
      </c>
      <c r="S5886" s="1">
        <v>24.02</v>
      </c>
      <c r="T5886" s="1">
        <v>1868</v>
      </c>
      <c r="U5886" s="3" t="str">
        <f t="shared" si="91"/>
        <v>2017Plan</v>
      </c>
      <c r="V5886" s="2">
        <f>DATE(A5886,INDEX(Map!$H$1:$H$12,MATCH(B5886,Map!$G$1:$G$12,0),0),1)</f>
        <v>44501</v>
      </c>
      <c r="W5886" t="str">
        <f>IF(AND(V5886&gt;=Map!$K$2,V5886&lt;=Map!$L$2),"Base",IF(AND(V5886&gt;=Map!$K$3,V5886&lt;=Map!$L$3),"Fcst","N/A"))</f>
        <v>N/A</v>
      </c>
      <c r="X5886" t="str">
        <f>INDEX(Map!$B$2:$B$86,MATCH(D5886,Map!$A$2:$A$86,0),0)</f>
        <v>Ghent 2</v>
      </c>
      <c r="Y5886" s="7">
        <f>IF(INDEX(Map!$C$2:$C$86,MATCH(D5886,Map!$A$2:$A$86,0),0)="","N/A",E5886*INDEX(Map!$C$2:$C$86,MATCH(D5886,Map!$A$2:$A$86,0),0))</f>
        <v>77.8</v>
      </c>
      <c r="Z5886" s="7" t="str">
        <f>IF(INDEX(Map!$D$2:$D$86,MATCH(D5886,Map!$A$2:$A$86,0),0)="","N/A",E5886*INDEX(Map!$D$2:$D$86,MATCH(D5886,Map!$A$2:$A$86,0),0))</f>
        <v>N/A</v>
      </c>
      <c r="AA5886" t="str">
        <f>INDEX(Map!$E$2:$E$86,MATCH(D5886,Map!$A$2:$A$86,0),0)</f>
        <v>Coal</v>
      </c>
    </row>
    <row r="5887" spans="1:27" x14ac:dyDescent="0.25">
      <c r="A5887" s="1" t="s">
        <v>123</v>
      </c>
      <c r="B5887" s="1" t="s">
        <v>117</v>
      </c>
      <c r="C5887" s="1">
        <v>6</v>
      </c>
      <c r="D5887" s="1" t="s">
        <v>28</v>
      </c>
      <c r="E5887" s="1">
        <v>271.10000000000002</v>
      </c>
      <c r="F5887" s="1">
        <v>0</v>
      </c>
      <c r="G5887" s="1">
        <v>78.099999999999994</v>
      </c>
      <c r="H5887" s="1">
        <v>2</v>
      </c>
      <c r="I5887" s="1">
        <v>3019.3</v>
      </c>
      <c r="J5887" s="1">
        <v>11136</v>
      </c>
      <c r="K5887" s="1">
        <v>671</v>
      </c>
      <c r="L5887" s="1">
        <v>213.6</v>
      </c>
      <c r="M5887" s="1">
        <v>6451</v>
      </c>
      <c r="N5887" s="1">
        <v>3</v>
      </c>
      <c r="O5887" s="1">
        <v>72</v>
      </c>
      <c r="P5887" s="1">
        <v>0</v>
      </c>
      <c r="Q5887" s="1">
        <v>554</v>
      </c>
      <c r="R5887" s="1">
        <v>25.84</v>
      </c>
      <c r="S5887" s="1">
        <v>26.1</v>
      </c>
      <c r="T5887" s="1">
        <v>7077</v>
      </c>
      <c r="U5887" s="3" t="str">
        <f t="shared" si="91"/>
        <v>2017Plan</v>
      </c>
      <c r="V5887" s="2">
        <f>DATE(A5887,INDEX(Map!$H$1:$H$12,MATCH(B5887,Map!$G$1:$G$12,0),0),1)</f>
        <v>44501</v>
      </c>
      <c r="W5887" t="str">
        <f>IF(AND(V5887&gt;=Map!$K$2,V5887&lt;=Map!$L$2),"Base",IF(AND(V5887&gt;=Map!$K$3,V5887&lt;=Map!$L$3),"Fcst","N/A"))</f>
        <v>N/A</v>
      </c>
      <c r="X5887" t="str">
        <f>INDEX(Map!$B$2:$B$86,MATCH(D5887,Map!$A$2:$A$86,0),0)</f>
        <v>Ghent 3</v>
      </c>
      <c r="Y5887" s="7">
        <f>IF(INDEX(Map!$C$2:$C$86,MATCH(D5887,Map!$A$2:$A$86,0),0)="","N/A",E5887*INDEX(Map!$C$2:$C$86,MATCH(D5887,Map!$A$2:$A$86,0),0))</f>
        <v>271.10000000000002</v>
      </c>
      <c r="Z5887" s="7" t="str">
        <f>IF(INDEX(Map!$D$2:$D$86,MATCH(D5887,Map!$A$2:$A$86,0),0)="","N/A",E5887*INDEX(Map!$D$2:$D$86,MATCH(D5887,Map!$A$2:$A$86,0),0))</f>
        <v>N/A</v>
      </c>
      <c r="AA5887" t="str">
        <f>INDEX(Map!$E$2:$E$86,MATCH(D5887,Map!$A$2:$A$86,0),0)</f>
        <v>Coal</v>
      </c>
    </row>
    <row r="5888" spans="1:27" x14ac:dyDescent="0.25">
      <c r="A5888" s="1" t="s">
        <v>123</v>
      </c>
      <c r="B5888" s="1" t="s">
        <v>117</v>
      </c>
      <c r="C5888" s="1">
        <v>7</v>
      </c>
      <c r="D5888" s="1" t="s">
        <v>29</v>
      </c>
      <c r="E5888" s="1">
        <v>290.5</v>
      </c>
      <c r="F5888" s="1">
        <v>0</v>
      </c>
      <c r="G5888" s="1">
        <v>84.8</v>
      </c>
      <c r="H5888" s="1">
        <v>2</v>
      </c>
      <c r="I5888" s="1">
        <v>3155.3</v>
      </c>
      <c r="J5888" s="1">
        <v>10863</v>
      </c>
      <c r="K5888" s="1">
        <v>667</v>
      </c>
      <c r="L5888" s="1">
        <v>213.6</v>
      </c>
      <c r="M5888" s="1">
        <v>6741</v>
      </c>
      <c r="N5888" s="1">
        <v>4</v>
      </c>
      <c r="O5888" s="1">
        <v>87</v>
      </c>
      <c r="P5888" s="1">
        <v>0</v>
      </c>
      <c r="Q5888" s="1">
        <v>616</v>
      </c>
      <c r="R5888" s="1">
        <v>25.33</v>
      </c>
      <c r="S5888" s="1">
        <v>25.63</v>
      </c>
      <c r="T5888" s="1">
        <v>7444</v>
      </c>
      <c r="U5888" s="3" t="str">
        <f t="shared" si="91"/>
        <v>2017Plan</v>
      </c>
      <c r="V5888" s="2">
        <f>DATE(A5888,INDEX(Map!$H$1:$H$12,MATCH(B5888,Map!$G$1:$G$12,0),0),1)</f>
        <v>44501</v>
      </c>
      <c r="W5888" t="str">
        <f>IF(AND(V5888&gt;=Map!$K$2,V5888&lt;=Map!$L$2),"Base",IF(AND(V5888&gt;=Map!$K$3,V5888&lt;=Map!$L$3),"Fcst","N/A"))</f>
        <v>N/A</v>
      </c>
      <c r="X5888" t="str">
        <f>INDEX(Map!$B$2:$B$86,MATCH(D5888,Map!$A$2:$A$86,0),0)</f>
        <v>Ghent 4</v>
      </c>
      <c r="Y5888" s="7">
        <f>IF(INDEX(Map!$C$2:$C$86,MATCH(D5888,Map!$A$2:$A$86,0),0)="","N/A",E5888*INDEX(Map!$C$2:$C$86,MATCH(D5888,Map!$A$2:$A$86,0),0))</f>
        <v>290.5</v>
      </c>
      <c r="Z5888" s="7" t="str">
        <f>IF(INDEX(Map!$D$2:$D$86,MATCH(D5888,Map!$A$2:$A$86,0),0)="","N/A",E5888*INDEX(Map!$D$2:$D$86,MATCH(D5888,Map!$A$2:$A$86,0),0))</f>
        <v>N/A</v>
      </c>
      <c r="AA5888" t="str">
        <f>INDEX(Map!$E$2:$E$86,MATCH(D5888,Map!$A$2:$A$86,0),0)</f>
        <v>Coal</v>
      </c>
    </row>
    <row r="5889" spans="1:27" x14ac:dyDescent="0.25">
      <c r="A5889" s="1" t="s">
        <v>123</v>
      </c>
      <c r="B5889" s="1" t="s">
        <v>117</v>
      </c>
      <c r="C5889" s="1">
        <v>8</v>
      </c>
      <c r="D5889" s="1" t="s">
        <v>30</v>
      </c>
      <c r="E5889" s="1">
        <v>179.8</v>
      </c>
      <c r="F5889" s="1">
        <v>0</v>
      </c>
      <c r="G5889" s="1">
        <v>83.3</v>
      </c>
      <c r="H5889" s="1">
        <v>2</v>
      </c>
      <c r="I5889" s="1">
        <v>1881.2</v>
      </c>
      <c r="J5889" s="1">
        <v>10461</v>
      </c>
      <c r="K5889" s="1">
        <v>667</v>
      </c>
      <c r="L5889" s="1">
        <v>208.6</v>
      </c>
      <c r="M5889" s="1">
        <v>3925</v>
      </c>
      <c r="N5889" s="1">
        <v>4</v>
      </c>
      <c r="O5889" s="1">
        <v>19</v>
      </c>
      <c r="P5889" s="1">
        <v>0</v>
      </c>
      <c r="Q5889" s="1">
        <v>171</v>
      </c>
      <c r="R5889" s="1">
        <v>22.77</v>
      </c>
      <c r="S5889" s="1">
        <v>22.88</v>
      </c>
      <c r="T5889" s="1">
        <v>4114</v>
      </c>
      <c r="U5889" s="3" t="str">
        <f t="shared" si="91"/>
        <v>2017Plan</v>
      </c>
      <c r="V5889" s="2">
        <f>DATE(A5889,INDEX(Map!$H$1:$H$12,MATCH(B5889,Map!$G$1:$G$12,0),0),1)</f>
        <v>44501</v>
      </c>
      <c r="W5889" t="str">
        <f>IF(AND(V5889&gt;=Map!$K$2,V5889&lt;=Map!$L$2),"Base",IF(AND(V5889&gt;=Map!$K$3,V5889&lt;=Map!$L$3),"Fcst","N/A"))</f>
        <v>N/A</v>
      </c>
      <c r="X5889" t="str">
        <f>INDEX(Map!$B$2:$B$86,MATCH(D5889,Map!$A$2:$A$86,0),0)</f>
        <v>Mill Creek 1</v>
      </c>
      <c r="Y5889" s="7" t="str">
        <f>IF(INDEX(Map!$C$2:$C$86,MATCH(D5889,Map!$A$2:$A$86,0),0)="","N/A",E5889*INDEX(Map!$C$2:$C$86,MATCH(D5889,Map!$A$2:$A$86,0),0))</f>
        <v>N/A</v>
      </c>
      <c r="Z5889" s="7">
        <f>IF(INDEX(Map!$D$2:$D$86,MATCH(D5889,Map!$A$2:$A$86,0),0)="","N/A",E5889*INDEX(Map!$D$2:$D$86,MATCH(D5889,Map!$A$2:$A$86,0),0))</f>
        <v>179.8</v>
      </c>
      <c r="AA5889" t="str">
        <f>INDEX(Map!$E$2:$E$86,MATCH(D5889,Map!$A$2:$A$86,0),0)</f>
        <v>Coal</v>
      </c>
    </row>
    <row r="5890" spans="1:27" x14ac:dyDescent="0.25">
      <c r="A5890" s="1" t="s">
        <v>123</v>
      </c>
      <c r="B5890" s="1" t="s">
        <v>117</v>
      </c>
      <c r="C5890" s="1">
        <v>9</v>
      </c>
      <c r="D5890" s="1" t="s">
        <v>31</v>
      </c>
      <c r="E5890" s="1">
        <v>171.7</v>
      </c>
      <c r="F5890" s="1">
        <v>0</v>
      </c>
      <c r="G5890" s="1">
        <v>80.599999999999994</v>
      </c>
      <c r="H5890" s="1">
        <v>2</v>
      </c>
      <c r="I5890" s="1">
        <v>1831.7</v>
      </c>
      <c r="J5890" s="1">
        <v>10666</v>
      </c>
      <c r="K5890" s="1">
        <v>647</v>
      </c>
      <c r="L5890" s="1">
        <v>208.6</v>
      </c>
      <c r="M5890" s="1">
        <v>3821</v>
      </c>
      <c r="N5890" s="1">
        <v>4</v>
      </c>
      <c r="O5890" s="1">
        <v>19</v>
      </c>
      <c r="P5890" s="1">
        <v>0</v>
      </c>
      <c r="Q5890" s="1">
        <v>205</v>
      </c>
      <c r="R5890" s="1">
        <v>23.44</v>
      </c>
      <c r="S5890" s="1">
        <v>23.55</v>
      </c>
      <c r="T5890" s="1">
        <v>4045</v>
      </c>
      <c r="U5890" s="3" t="str">
        <f t="shared" si="91"/>
        <v>2017Plan</v>
      </c>
      <c r="V5890" s="2">
        <f>DATE(A5890,INDEX(Map!$H$1:$H$12,MATCH(B5890,Map!$G$1:$G$12,0),0),1)</f>
        <v>44501</v>
      </c>
      <c r="W5890" t="str">
        <f>IF(AND(V5890&gt;=Map!$K$2,V5890&lt;=Map!$L$2),"Base",IF(AND(V5890&gt;=Map!$K$3,V5890&lt;=Map!$L$3),"Fcst","N/A"))</f>
        <v>N/A</v>
      </c>
      <c r="X5890" t="str">
        <f>INDEX(Map!$B$2:$B$86,MATCH(D5890,Map!$A$2:$A$86,0),0)</f>
        <v>Mill Creek 2</v>
      </c>
      <c r="Y5890" s="7" t="str">
        <f>IF(INDEX(Map!$C$2:$C$86,MATCH(D5890,Map!$A$2:$A$86,0),0)="","N/A",E5890*INDEX(Map!$C$2:$C$86,MATCH(D5890,Map!$A$2:$A$86,0),0))</f>
        <v>N/A</v>
      </c>
      <c r="Z5890" s="7">
        <f>IF(INDEX(Map!$D$2:$D$86,MATCH(D5890,Map!$A$2:$A$86,0),0)="","N/A",E5890*INDEX(Map!$D$2:$D$86,MATCH(D5890,Map!$A$2:$A$86,0),0))</f>
        <v>171.7</v>
      </c>
      <c r="AA5890" t="str">
        <f>INDEX(Map!$E$2:$E$86,MATCH(D5890,Map!$A$2:$A$86,0),0)</f>
        <v>Coal</v>
      </c>
    </row>
    <row r="5891" spans="1:27" x14ac:dyDescent="0.25">
      <c r="A5891" s="1" t="s">
        <v>123</v>
      </c>
      <c r="B5891" s="1" t="s">
        <v>117</v>
      </c>
      <c r="C5891" s="1">
        <v>10</v>
      </c>
      <c r="D5891" s="1" t="s">
        <v>32</v>
      </c>
      <c r="E5891" s="1">
        <v>58</v>
      </c>
      <c r="F5891" s="1">
        <v>0</v>
      </c>
      <c r="G5891" s="1">
        <v>20.8</v>
      </c>
      <c r="H5891" s="1">
        <v>2</v>
      </c>
      <c r="I5891" s="1">
        <v>619.1</v>
      </c>
      <c r="J5891" s="1">
        <v>10671</v>
      </c>
      <c r="K5891" s="1">
        <v>180</v>
      </c>
      <c r="L5891" s="1">
        <v>208.6</v>
      </c>
      <c r="M5891" s="1">
        <v>1292</v>
      </c>
      <c r="N5891" s="1">
        <v>12</v>
      </c>
      <c r="O5891" s="1">
        <v>53</v>
      </c>
      <c r="P5891" s="1">
        <v>0</v>
      </c>
      <c r="Q5891" s="1">
        <v>78</v>
      </c>
      <c r="R5891" s="1">
        <v>23.6</v>
      </c>
      <c r="S5891" s="1">
        <v>24.52</v>
      </c>
      <c r="T5891" s="1">
        <v>1423</v>
      </c>
      <c r="U5891" s="3" t="str">
        <f t="shared" si="91"/>
        <v>2017Plan</v>
      </c>
      <c r="V5891" s="2">
        <f>DATE(A5891,INDEX(Map!$H$1:$H$12,MATCH(B5891,Map!$G$1:$G$12,0),0),1)</f>
        <v>44501</v>
      </c>
      <c r="W5891" t="str">
        <f>IF(AND(V5891&gt;=Map!$K$2,V5891&lt;=Map!$L$2),"Base",IF(AND(V5891&gt;=Map!$K$3,V5891&lt;=Map!$L$3),"Fcst","N/A"))</f>
        <v>N/A</v>
      </c>
      <c r="X5891" t="str">
        <f>INDEX(Map!$B$2:$B$86,MATCH(D5891,Map!$A$2:$A$86,0),0)</f>
        <v>Mill Creek 3</v>
      </c>
      <c r="Y5891" s="7" t="str">
        <f>IF(INDEX(Map!$C$2:$C$86,MATCH(D5891,Map!$A$2:$A$86,0),0)="","N/A",E5891*INDEX(Map!$C$2:$C$86,MATCH(D5891,Map!$A$2:$A$86,0),0))</f>
        <v>N/A</v>
      </c>
      <c r="Z5891" s="7">
        <f>IF(INDEX(Map!$D$2:$D$86,MATCH(D5891,Map!$A$2:$A$86,0),0)="","N/A",E5891*INDEX(Map!$D$2:$D$86,MATCH(D5891,Map!$A$2:$A$86,0),0))</f>
        <v>58</v>
      </c>
      <c r="AA5891" t="str">
        <f>INDEX(Map!$E$2:$E$86,MATCH(D5891,Map!$A$2:$A$86,0),0)</f>
        <v>Coal</v>
      </c>
    </row>
    <row r="5892" spans="1:27" x14ac:dyDescent="0.25">
      <c r="A5892" s="1" t="s">
        <v>123</v>
      </c>
      <c r="B5892" s="1" t="s">
        <v>117</v>
      </c>
      <c r="C5892" s="1">
        <v>11</v>
      </c>
      <c r="D5892" s="1" t="s">
        <v>33</v>
      </c>
      <c r="E5892" s="1">
        <v>302.3</v>
      </c>
      <c r="F5892" s="1">
        <v>0</v>
      </c>
      <c r="G5892" s="1">
        <v>87.1</v>
      </c>
      <c r="H5892" s="1">
        <v>2</v>
      </c>
      <c r="I5892" s="1">
        <v>3149.9</v>
      </c>
      <c r="J5892" s="1">
        <v>10421</v>
      </c>
      <c r="K5892" s="1">
        <v>674</v>
      </c>
      <c r="L5892" s="1">
        <v>208.6</v>
      </c>
      <c r="M5892" s="1">
        <v>6571</v>
      </c>
      <c r="N5892" s="1">
        <v>19</v>
      </c>
      <c r="O5892" s="1">
        <v>84</v>
      </c>
      <c r="P5892" s="1">
        <v>0</v>
      </c>
      <c r="Q5892" s="1">
        <v>376</v>
      </c>
      <c r="R5892" s="1">
        <v>22.99</v>
      </c>
      <c r="S5892" s="1">
        <v>23.26</v>
      </c>
      <c r="T5892" s="1">
        <v>7032</v>
      </c>
      <c r="U5892" s="3" t="str">
        <f t="shared" ref="U5892:U5955" si="92">U5891</f>
        <v>2017Plan</v>
      </c>
      <c r="V5892" s="2">
        <f>DATE(A5892,INDEX(Map!$H$1:$H$12,MATCH(B5892,Map!$G$1:$G$12,0),0),1)</f>
        <v>44501</v>
      </c>
      <c r="W5892" t="str">
        <f>IF(AND(V5892&gt;=Map!$K$2,V5892&lt;=Map!$L$2),"Base",IF(AND(V5892&gt;=Map!$K$3,V5892&lt;=Map!$L$3),"Fcst","N/A"))</f>
        <v>N/A</v>
      </c>
      <c r="X5892" t="str">
        <f>INDEX(Map!$B$2:$B$86,MATCH(D5892,Map!$A$2:$A$86,0),0)</f>
        <v>Mill Creek 4</v>
      </c>
      <c r="Y5892" s="7" t="str">
        <f>IF(INDEX(Map!$C$2:$C$86,MATCH(D5892,Map!$A$2:$A$86,0),0)="","N/A",E5892*INDEX(Map!$C$2:$C$86,MATCH(D5892,Map!$A$2:$A$86,0),0))</f>
        <v>N/A</v>
      </c>
      <c r="Z5892" s="7">
        <f>IF(INDEX(Map!$D$2:$D$86,MATCH(D5892,Map!$A$2:$A$86,0),0)="","N/A",E5892*INDEX(Map!$D$2:$D$86,MATCH(D5892,Map!$A$2:$A$86,0),0))</f>
        <v>302.3</v>
      </c>
      <c r="AA5892" t="str">
        <f>INDEX(Map!$E$2:$E$86,MATCH(D5892,Map!$A$2:$A$86,0),0)</f>
        <v>Coal</v>
      </c>
    </row>
    <row r="5893" spans="1:27" x14ac:dyDescent="0.25">
      <c r="A5893" s="1" t="s">
        <v>123</v>
      </c>
      <c r="B5893" s="1" t="s">
        <v>117</v>
      </c>
      <c r="C5893" s="1">
        <v>12</v>
      </c>
      <c r="D5893" s="1" t="s">
        <v>34</v>
      </c>
      <c r="E5893" s="1">
        <v>114.2</v>
      </c>
      <c r="F5893" s="1">
        <v>0</v>
      </c>
      <c r="G5893" s="1">
        <v>42.9</v>
      </c>
      <c r="H5893" s="1">
        <v>2</v>
      </c>
      <c r="I5893" s="1">
        <v>1218.0999999999999</v>
      </c>
      <c r="J5893" s="1">
        <v>10668</v>
      </c>
      <c r="K5893" s="1">
        <v>362</v>
      </c>
      <c r="L5893" s="1">
        <v>208.7</v>
      </c>
      <c r="M5893" s="1">
        <v>2542</v>
      </c>
      <c r="N5893" s="1">
        <v>7</v>
      </c>
      <c r="O5893" s="1">
        <v>28</v>
      </c>
      <c r="P5893" s="1">
        <v>0</v>
      </c>
      <c r="Q5893" s="1">
        <v>159</v>
      </c>
      <c r="R5893" s="1">
        <v>23.65</v>
      </c>
      <c r="S5893" s="1">
        <v>23.9</v>
      </c>
      <c r="T5893" s="1">
        <v>2729</v>
      </c>
      <c r="U5893" s="3" t="str">
        <f t="shared" si="92"/>
        <v>2017Plan</v>
      </c>
      <c r="V5893" s="2">
        <f>DATE(A5893,INDEX(Map!$H$1:$H$12,MATCH(B5893,Map!$G$1:$G$12,0),0),1)</f>
        <v>44501</v>
      </c>
      <c r="W5893" t="str">
        <f>IF(AND(V5893&gt;=Map!$K$2,V5893&lt;=Map!$L$2),"Base",IF(AND(V5893&gt;=Map!$K$3,V5893&lt;=Map!$L$3),"Fcst","N/A"))</f>
        <v>N/A</v>
      </c>
      <c r="X5893" t="str">
        <f>INDEX(Map!$B$2:$B$86,MATCH(D5893,Map!$A$2:$A$86,0),0)</f>
        <v>Trimble County 1</v>
      </c>
      <c r="Y5893" s="7" t="str">
        <f>IF(INDEX(Map!$C$2:$C$86,MATCH(D5893,Map!$A$2:$A$86,0),0)="","N/A",E5893*INDEX(Map!$C$2:$C$86,MATCH(D5893,Map!$A$2:$A$86,0),0))</f>
        <v>N/A</v>
      </c>
      <c r="Z5893" s="7">
        <f>IF(INDEX(Map!$D$2:$D$86,MATCH(D5893,Map!$A$2:$A$86,0),0)="","N/A",E5893*INDEX(Map!$D$2:$D$86,MATCH(D5893,Map!$A$2:$A$86,0),0))</f>
        <v>114.2</v>
      </c>
      <c r="AA5893" t="str">
        <f>INDEX(Map!$E$2:$E$86,MATCH(D5893,Map!$A$2:$A$86,0),0)</f>
        <v>Coal</v>
      </c>
    </row>
    <row r="5894" spans="1:27" x14ac:dyDescent="0.25">
      <c r="A5894" s="1" t="s">
        <v>123</v>
      </c>
      <c r="B5894" s="1" t="s">
        <v>117</v>
      </c>
      <c r="C5894" s="1">
        <v>13</v>
      </c>
      <c r="D5894" s="1" t="s">
        <v>35</v>
      </c>
      <c r="E5894" s="1">
        <v>246.6</v>
      </c>
      <c r="F5894" s="1">
        <v>0</v>
      </c>
      <c r="G5894" s="1">
        <v>61.2</v>
      </c>
      <c r="H5894" s="1">
        <v>2</v>
      </c>
      <c r="I5894" s="1">
        <v>2264.8000000000002</v>
      </c>
      <c r="J5894" s="1">
        <v>9184</v>
      </c>
      <c r="K5894" s="1">
        <v>461</v>
      </c>
      <c r="L5894" s="1">
        <v>217</v>
      </c>
      <c r="M5894" s="1">
        <v>4915</v>
      </c>
      <c r="N5894" s="1">
        <v>17</v>
      </c>
      <c r="O5894" s="1">
        <v>71</v>
      </c>
      <c r="P5894" s="1">
        <v>0</v>
      </c>
      <c r="Q5894" s="1">
        <v>375</v>
      </c>
      <c r="R5894" s="1">
        <v>21.45</v>
      </c>
      <c r="S5894" s="1">
        <v>21.74</v>
      </c>
      <c r="T5894" s="1">
        <v>5360</v>
      </c>
      <c r="U5894" s="3" t="str">
        <f t="shared" si="92"/>
        <v>2017Plan</v>
      </c>
      <c r="V5894" s="2">
        <f>DATE(A5894,INDEX(Map!$H$1:$H$12,MATCH(B5894,Map!$G$1:$G$12,0),0),1)</f>
        <v>44501</v>
      </c>
      <c r="W5894" t="str">
        <f>IF(AND(V5894&gt;=Map!$K$2,V5894&lt;=Map!$L$2),"Base",IF(AND(V5894&gt;=Map!$K$3,V5894&lt;=Map!$L$3),"Fcst","N/A"))</f>
        <v>N/A</v>
      </c>
      <c r="X5894" t="str">
        <f>INDEX(Map!$B$2:$B$86,MATCH(D5894,Map!$A$2:$A$86,0),0)</f>
        <v>Trimble County 2</v>
      </c>
      <c r="Y5894" s="7">
        <f>IF(INDEX(Map!$C$2:$C$86,MATCH(D5894,Map!$A$2:$A$86,0),0)="","N/A",E5894*INDEX(Map!$C$2:$C$86,MATCH(D5894,Map!$A$2:$A$86,0),0))</f>
        <v>199.74600000000001</v>
      </c>
      <c r="Z5894" s="7">
        <f>IF(INDEX(Map!$D$2:$D$86,MATCH(D5894,Map!$A$2:$A$86,0),0)="","N/A",E5894*INDEX(Map!$D$2:$D$86,MATCH(D5894,Map!$A$2:$A$86,0),0))</f>
        <v>46.853999999999999</v>
      </c>
      <c r="AA5894" t="str">
        <f>INDEX(Map!$E$2:$E$86,MATCH(D5894,Map!$A$2:$A$86,0),0)</f>
        <v>Coal</v>
      </c>
    </row>
    <row r="5895" spans="1:27" x14ac:dyDescent="0.25">
      <c r="A5895" s="1" t="s">
        <v>123</v>
      </c>
      <c r="B5895" s="1" t="s">
        <v>117</v>
      </c>
      <c r="C5895" s="1">
        <v>14</v>
      </c>
      <c r="D5895" s="1" t="s">
        <v>36</v>
      </c>
      <c r="E5895" s="1">
        <v>0</v>
      </c>
      <c r="F5895" s="1">
        <v>0</v>
      </c>
      <c r="G5895" s="1">
        <v>0</v>
      </c>
      <c r="H5895" s="1">
        <v>0</v>
      </c>
      <c r="I5895" s="1">
        <v>0</v>
      </c>
      <c r="J5895" s="1">
        <v>0</v>
      </c>
      <c r="K5895" s="1">
        <v>0</v>
      </c>
      <c r="L5895" s="1">
        <v>0</v>
      </c>
      <c r="M5895" s="1">
        <v>0</v>
      </c>
      <c r="N5895" s="1">
        <v>0</v>
      </c>
      <c r="O5895" s="1">
        <v>0</v>
      </c>
      <c r="P5895" s="1">
        <v>0</v>
      </c>
      <c r="Q5895" s="1">
        <v>0</v>
      </c>
      <c r="R5895" s="1">
        <v>0</v>
      </c>
      <c r="S5895" s="1">
        <v>0</v>
      </c>
      <c r="T5895" s="1">
        <v>0</v>
      </c>
      <c r="U5895" s="3" t="str">
        <f t="shared" si="92"/>
        <v>2017Plan</v>
      </c>
      <c r="V5895" s="2">
        <f>DATE(A5895,INDEX(Map!$H$1:$H$12,MATCH(B5895,Map!$G$1:$G$12,0),0),1)</f>
        <v>44501</v>
      </c>
      <c r="W5895" t="str">
        <f>IF(AND(V5895&gt;=Map!$K$2,V5895&lt;=Map!$L$2),"Base",IF(AND(V5895&gt;=Map!$K$3,V5895&lt;=Map!$L$3),"Fcst","N/A"))</f>
        <v>N/A</v>
      </c>
      <c r="X5895" t="str">
        <f>INDEX(Map!$B$2:$B$86,MATCH(D5895,Map!$A$2:$A$86,0),0)</f>
        <v>Cane Run 7</v>
      </c>
      <c r="Y5895" s="7">
        <f>IF(INDEX(Map!$C$2:$C$86,MATCH(D5895,Map!$A$2:$A$86,0),0)="","N/A",E5895*INDEX(Map!$C$2:$C$86,MATCH(D5895,Map!$A$2:$A$86,0),0))</f>
        <v>0</v>
      </c>
      <c r="Z5895" s="7">
        <f>IF(INDEX(Map!$D$2:$D$86,MATCH(D5895,Map!$A$2:$A$86,0),0)="","N/A",E5895*INDEX(Map!$D$2:$D$86,MATCH(D5895,Map!$A$2:$A$86,0),0))</f>
        <v>0</v>
      </c>
      <c r="AA5895" t="str">
        <f>INDEX(Map!$E$2:$E$86,MATCH(D5895,Map!$A$2:$A$86,0),0)</f>
        <v>NGCC</v>
      </c>
    </row>
    <row r="5896" spans="1:27" x14ac:dyDescent="0.25">
      <c r="A5896" s="1" t="s">
        <v>123</v>
      </c>
      <c r="B5896" s="1" t="s">
        <v>117</v>
      </c>
      <c r="C5896" s="1">
        <v>15</v>
      </c>
      <c r="D5896" s="1" t="s">
        <v>37</v>
      </c>
      <c r="E5896" s="1">
        <v>310.89999999999998</v>
      </c>
      <c r="F5896" s="1">
        <v>0</v>
      </c>
      <c r="G5896" s="1">
        <v>62.5</v>
      </c>
      <c r="H5896" s="1">
        <v>7</v>
      </c>
      <c r="I5896" s="1">
        <v>2167</v>
      </c>
      <c r="J5896" s="1">
        <v>6969</v>
      </c>
      <c r="K5896" s="1">
        <v>582</v>
      </c>
      <c r="L5896" s="1">
        <v>406.8</v>
      </c>
      <c r="M5896" s="1">
        <v>8816</v>
      </c>
      <c r="N5896" s="1">
        <v>20</v>
      </c>
      <c r="O5896" s="1">
        <v>82</v>
      </c>
      <c r="P5896" s="1">
        <v>0</v>
      </c>
      <c r="Q5896" s="1">
        <v>507</v>
      </c>
      <c r="R5896" s="1">
        <v>29.98</v>
      </c>
      <c r="S5896" s="1">
        <v>30.25</v>
      </c>
      <c r="T5896" s="1">
        <v>9405</v>
      </c>
      <c r="U5896" s="3" t="str">
        <f t="shared" si="92"/>
        <v>2017Plan</v>
      </c>
      <c r="V5896" s="2">
        <f>DATE(A5896,INDEX(Map!$H$1:$H$12,MATCH(B5896,Map!$G$1:$G$12,0),0),1)</f>
        <v>44501</v>
      </c>
      <c r="W5896" t="str">
        <f>IF(AND(V5896&gt;=Map!$K$2,V5896&lt;=Map!$L$2),"Base",IF(AND(V5896&gt;=Map!$K$3,V5896&lt;=Map!$L$3),"Fcst","N/A"))</f>
        <v>N/A</v>
      </c>
      <c r="X5896" t="str">
        <f>INDEX(Map!$B$2:$B$86,MATCH(D5896,Map!$A$2:$A$86,0),0)</f>
        <v>Cane Run 7</v>
      </c>
      <c r="Y5896" s="7">
        <f>IF(INDEX(Map!$C$2:$C$86,MATCH(D5896,Map!$A$2:$A$86,0),0)="","N/A",E5896*INDEX(Map!$C$2:$C$86,MATCH(D5896,Map!$A$2:$A$86,0),0))</f>
        <v>242.50199999999998</v>
      </c>
      <c r="Z5896" s="7">
        <f>IF(INDEX(Map!$D$2:$D$86,MATCH(D5896,Map!$A$2:$A$86,0),0)="","N/A",E5896*INDEX(Map!$D$2:$D$86,MATCH(D5896,Map!$A$2:$A$86,0),0))</f>
        <v>68.397999999999996</v>
      </c>
      <c r="AA5896" t="str">
        <f>INDEX(Map!$E$2:$E$86,MATCH(D5896,Map!$A$2:$A$86,0),0)</f>
        <v>NGCC</v>
      </c>
    </row>
    <row r="5897" spans="1:27" x14ac:dyDescent="0.25">
      <c r="A5897" s="1" t="s">
        <v>123</v>
      </c>
      <c r="B5897" s="1" t="s">
        <v>117</v>
      </c>
      <c r="C5897" s="1">
        <v>16</v>
      </c>
      <c r="D5897" s="1" t="s">
        <v>38</v>
      </c>
      <c r="E5897" s="1">
        <v>0.8</v>
      </c>
      <c r="F5897" s="1">
        <v>0</v>
      </c>
      <c r="G5897" s="1">
        <v>0.9</v>
      </c>
      <c r="H5897" s="1">
        <v>3</v>
      </c>
      <c r="I5897" s="1">
        <v>12.2</v>
      </c>
      <c r="J5897" s="1">
        <v>15770</v>
      </c>
      <c r="K5897" s="1">
        <v>14</v>
      </c>
      <c r="L5897" s="1">
        <v>409</v>
      </c>
      <c r="M5897" s="1">
        <v>50</v>
      </c>
      <c r="N5897" s="1">
        <v>0</v>
      </c>
      <c r="O5897" s="1">
        <v>1</v>
      </c>
      <c r="P5897" s="1">
        <v>0</v>
      </c>
      <c r="Q5897" s="1">
        <v>0</v>
      </c>
      <c r="R5897" s="1">
        <v>64.510000000000005</v>
      </c>
      <c r="S5897" s="1">
        <v>65.63</v>
      </c>
      <c r="T5897" s="1">
        <v>51</v>
      </c>
      <c r="U5897" s="3" t="str">
        <f t="shared" si="92"/>
        <v>2017Plan</v>
      </c>
      <c r="V5897" s="2">
        <f>DATE(A5897,INDEX(Map!$H$1:$H$12,MATCH(B5897,Map!$G$1:$G$12,0),0),1)</f>
        <v>44501</v>
      </c>
      <c r="W5897" t="str">
        <f>IF(AND(V5897&gt;=Map!$K$2,V5897&lt;=Map!$L$2),"Base",IF(AND(V5897&gt;=Map!$K$3,V5897&lt;=Map!$L$3),"Fcst","N/A"))</f>
        <v>N/A</v>
      </c>
      <c r="X5897" t="str">
        <f>INDEX(Map!$B$2:$B$86,MATCH(D5897,Map!$A$2:$A$86,0),0)</f>
        <v>Brown 5</v>
      </c>
      <c r="Y5897" s="7">
        <f>IF(INDEX(Map!$C$2:$C$86,MATCH(D5897,Map!$A$2:$A$86,0),0)="","N/A",E5897*INDEX(Map!$C$2:$C$86,MATCH(D5897,Map!$A$2:$A$86,0),0))</f>
        <v>0.376</v>
      </c>
      <c r="Z5897" s="7">
        <f>IF(INDEX(Map!$D$2:$D$86,MATCH(D5897,Map!$A$2:$A$86,0),0)="","N/A",E5897*INDEX(Map!$D$2:$D$86,MATCH(D5897,Map!$A$2:$A$86,0),0))</f>
        <v>0.42400000000000004</v>
      </c>
      <c r="AA5897" t="str">
        <f>INDEX(Map!$E$2:$E$86,MATCH(D5897,Map!$A$2:$A$86,0),0)</f>
        <v>SCCT</v>
      </c>
    </row>
    <row r="5898" spans="1:27" x14ac:dyDescent="0.25">
      <c r="A5898" s="1" t="s">
        <v>123</v>
      </c>
      <c r="B5898" s="1" t="s">
        <v>117</v>
      </c>
      <c r="C5898" s="1">
        <v>17</v>
      </c>
      <c r="D5898" s="1" t="s">
        <v>39</v>
      </c>
      <c r="E5898" s="1">
        <v>0</v>
      </c>
      <c r="F5898" s="1">
        <v>0</v>
      </c>
      <c r="G5898" s="1">
        <v>0</v>
      </c>
      <c r="H5898" s="1">
        <v>0</v>
      </c>
      <c r="I5898" s="1">
        <v>0</v>
      </c>
      <c r="J5898" s="1">
        <v>0</v>
      </c>
      <c r="K5898" s="1">
        <v>0</v>
      </c>
      <c r="L5898" s="1">
        <v>0</v>
      </c>
      <c r="M5898" s="1">
        <v>0</v>
      </c>
      <c r="N5898" s="1">
        <v>0</v>
      </c>
      <c r="O5898" s="1">
        <v>0</v>
      </c>
      <c r="P5898" s="1">
        <v>0</v>
      </c>
      <c r="Q5898" s="1">
        <v>0</v>
      </c>
      <c r="R5898" s="1">
        <v>0</v>
      </c>
      <c r="S5898" s="1">
        <v>0</v>
      </c>
      <c r="T5898" s="1">
        <v>0</v>
      </c>
      <c r="U5898" s="3" t="str">
        <f t="shared" si="92"/>
        <v>2017Plan</v>
      </c>
      <c r="V5898" s="2">
        <f>DATE(A5898,INDEX(Map!$H$1:$H$12,MATCH(B5898,Map!$G$1:$G$12,0),0),1)</f>
        <v>44501</v>
      </c>
      <c r="W5898" t="str">
        <f>IF(AND(V5898&gt;=Map!$K$2,V5898&lt;=Map!$L$2),"Base",IF(AND(V5898&gt;=Map!$K$3,V5898&lt;=Map!$L$3),"Fcst","N/A"))</f>
        <v>N/A</v>
      </c>
      <c r="X5898" t="str">
        <f>INDEX(Map!$B$2:$B$86,MATCH(D5898,Map!$A$2:$A$86,0),0)</f>
        <v>Brown 5</v>
      </c>
      <c r="Y5898" s="7">
        <f>IF(INDEX(Map!$C$2:$C$86,MATCH(D5898,Map!$A$2:$A$86,0),0)="","N/A",E5898*INDEX(Map!$C$2:$C$86,MATCH(D5898,Map!$A$2:$A$86,0),0))</f>
        <v>0</v>
      </c>
      <c r="Z5898" s="7">
        <f>IF(INDEX(Map!$D$2:$D$86,MATCH(D5898,Map!$A$2:$A$86,0),0)="","N/A",E5898*INDEX(Map!$D$2:$D$86,MATCH(D5898,Map!$A$2:$A$86,0),0))</f>
        <v>0</v>
      </c>
      <c r="AA5898" t="str">
        <f>INDEX(Map!$E$2:$E$86,MATCH(D5898,Map!$A$2:$A$86,0),0)</f>
        <v>SCCT</v>
      </c>
    </row>
    <row r="5899" spans="1:27" x14ac:dyDescent="0.25">
      <c r="A5899" s="1" t="s">
        <v>123</v>
      </c>
      <c r="B5899" s="1" t="s">
        <v>117</v>
      </c>
      <c r="C5899" s="1">
        <v>18</v>
      </c>
      <c r="D5899" s="1" t="s">
        <v>40</v>
      </c>
      <c r="E5899" s="1">
        <v>2.6</v>
      </c>
      <c r="F5899" s="1">
        <v>0</v>
      </c>
      <c r="G5899" s="1">
        <v>2.2999999999999998</v>
      </c>
      <c r="H5899" s="1">
        <v>4</v>
      </c>
      <c r="I5899" s="1">
        <v>31.4</v>
      </c>
      <c r="J5899" s="1">
        <v>12036</v>
      </c>
      <c r="K5899" s="1">
        <v>25</v>
      </c>
      <c r="L5899" s="1">
        <v>409</v>
      </c>
      <c r="M5899" s="1">
        <v>129</v>
      </c>
      <c r="N5899" s="1">
        <v>1</v>
      </c>
      <c r="O5899" s="1">
        <v>41</v>
      </c>
      <c r="P5899" s="1">
        <v>0</v>
      </c>
      <c r="Q5899" s="1">
        <v>11</v>
      </c>
      <c r="R5899" s="1">
        <v>53.6</v>
      </c>
      <c r="S5899" s="1">
        <v>69.12</v>
      </c>
      <c r="T5899" s="1">
        <v>180</v>
      </c>
      <c r="U5899" s="3" t="str">
        <f t="shared" si="92"/>
        <v>2017Plan</v>
      </c>
      <c r="V5899" s="2">
        <f>DATE(A5899,INDEX(Map!$H$1:$H$12,MATCH(B5899,Map!$G$1:$G$12,0),0),1)</f>
        <v>44501</v>
      </c>
      <c r="W5899" t="str">
        <f>IF(AND(V5899&gt;=Map!$K$2,V5899&lt;=Map!$L$2),"Base",IF(AND(V5899&gt;=Map!$K$3,V5899&lt;=Map!$L$3),"Fcst","N/A"))</f>
        <v>N/A</v>
      </c>
      <c r="X5899" t="str">
        <f>INDEX(Map!$B$2:$B$86,MATCH(D5899,Map!$A$2:$A$86,0),0)</f>
        <v>Brown 6</v>
      </c>
      <c r="Y5899" s="7">
        <f>IF(INDEX(Map!$C$2:$C$86,MATCH(D5899,Map!$A$2:$A$86,0),0)="","N/A",E5899*INDEX(Map!$C$2:$C$86,MATCH(D5899,Map!$A$2:$A$86,0),0))</f>
        <v>1.6120000000000001</v>
      </c>
      <c r="Z5899" s="7">
        <f>IF(INDEX(Map!$D$2:$D$86,MATCH(D5899,Map!$A$2:$A$86,0),0)="","N/A",E5899*INDEX(Map!$D$2:$D$86,MATCH(D5899,Map!$A$2:$A$86,0),0))</f>
        <v>0.9880000000000001</v>
      </c>
      <c r="AA5899" t="str">
        <f>INDEX(Map!$E$2:$E$86,MATCH(D5899,Map!$A$2:$A$86,0),0)</f>
        <v>SCCT</v>
      </c>
    </row>
    <row r="5900" spans="1:27" x14ac:dyDescent="0.25">
      <c r="A5900" s="1" t="s">
        <v>123</v>
      </c>
      <c r="B5900" s="1" t="s">
        <v>117</v>
      </c>
      <c r="C5900" s="1">
        <v>19</v>
      </c>
      <c r="D5900" s="1" t="s">
        <v>41</v>
      </c>
      <c r="E5900" s="1">
        <v>4.9000000000000004</v>
      </c>
      <c r="F5900" s="1">
        <v>0</v>
      </c>
      <c r="G5900" s="1">
        <v>4.3</v>
      </c>
      <c r="H5900" s="1">
        <v>4</v>
      </c>
      <c r="I5900" s="1">
        <v>56.2</v>
      </c>
      <c r="J5900" s="1">
        <v>11552</v>
      </c>
      <c r="K5900" s="1">
        <v>42</v>
      </c>
      <c r="L5900" s="1">
        <v>409</v>
      </c>
      <c r="M5900" s="1">
        <v>230</v>
      </c>
      <c r="N5900" s="1">
        <v>1</v>
      </c>
      <c r="O5900" s="1">
        <v>38</v>
      </c>
      <c r="P5900" s="1">
        <v>0</v>
      </c>
      <c r="Q5900" s="1">
        <v>19</v>
      </c>
      <c r="R5900" s="1">
        <v>51.19</v>
      </c>
      <c r="S5900" s="1">
        <v>59.05</v>
      </c>
      <c r="T5900" s="1">
        <v>287</v>
      </c>
      <c r="U5900" s="3" t="str">
        <f t="shared" si="92"/>
        <v>2017Plan</v>
      </c>
      <c r="V5900" s="2">
        <f>DATE(A5900,INDEX(Map!$H$1:$H$12,MATCH(B5900,Map!$G$1:$G$12,0),0),1)</f>
        <v>44501</v>
      </c>
      <c r="W5900" t="str">
        <f>IF(AND(V5900&gt;=Map!$K$2,V5900&lt;=Map!$L$2),"Base",IF(AND(V5900&gt;=Map!$K$3,V5900&lt;=Map!$L$3),"Fcst","N/A"))</f>
        <v>N/A</v>
      </c>
      <c r="X5900" t="str">
        <f>INDEX(Map!$B$2:$B$86,MATCH(D5900,Map!$A$2:$A$86,0),0)</f>
        <v>Brown 7</v>
      </c>
      <c r="Y5900" s="7">
        <f>IF(INDEX(Map!$C$2:$C$86,MATCH(D5900,Map!$A$2:$A$86,0),0)="","N/A",E5900*INDEX(Map!$C$2:$C$86,MATCH(D5900,Map!$A$2:$A$86,0),0))</f>
        <v>3.0380000000000003</v>
      </c>
      <c r="Z5900" s="7">
        <f>IF(INDEX(Map!$D$2:$D$86,MATCH(D5900,Map!$A$2:$A$86,0),0)="","N/A",E5900*INDEX(Map!$D$2:$D$86,MATCH(D5900,Map!$A$2:$A$86,0),0))</f>
        <v>1.8620000000000001</v>
      </c>
      <c r="AA5900" t="str">
        <f>INDEX(Map!$E$2:$E$86,MATCH(D5900,Map!$A$2:$A$86,0),0)</f>
        <v>SCCT</v>
      </c>
    </row>
    <row r="5901" spans="1:27" x14ac:dyDescent="0.25">
      <c r="A5901" s="1" t="s">
        <v>123</v>
      </c>
      <c r="B5901" s="1" t="s">
        <v>117</v>
      </c>
      <c r="C5901" s="1">
        <v>20</v>
      </c>
      <c r="D5901" s="1" t="s">
        <v>42</v>
      </c>
      <c r="E5901" s="1">
        <v>0</v>
      </c>
      <c r="F5901" s="1">
        <v>0</v>
      </c>
      <c r="G5901" s="1">
        <v>0</v>
      </c>
      <c r="H5901" s="1">
        <v>0</v>
      </c>
      <c r="I5901" s="1">
        <v>0</v>
      </c>
      <c r="J5901" s="1">
        <v>0</v>
      </c>
      <c r="K5901" s="1">
        <v>0</v>
      </c>
      <c r="L5901" s="1">
        <v>0</v>
      </c>
      <c r="M5901" s="1">
        <v>0</v>
      </c>
      <c r="N5901" s="1">
        <v>0</v>
      </c>
      <c r="O5901" s="1">
        <v>0</v>
      </c>
      <c r="P5901" s="1">
        <v>0</v>
      </c>
      <c r="Q5901" s="1">
        <v>0</v>
      </c>
      <c r="R5901" s="1">
        <v>0</v>
      </c>
      <c r="S5901" s="1">
        <v>0</v>
      </c>
      <c r="T5901" s="1">
        <v>0</v>
      </c>
      <c r="U5901" s="3" t="str">
        <f t="shared" si="92"/>
        <v>2017Plan</v>
      </c>
      <c r="V5901" s="2">
        <f>DATE(A5901,INDEX(Map!$H$1:$H$12,MATCH(B5901,Map!$G$1:$G$12,0),0),1)</f>
        <v>44501</v>
      </c>
      <c r="W5901" t="str">
        <f>IF(AND(V5901&gt;=Map!$K$2,V5901&lt;=Map!$L$2),"Base",IF(AND(V5901&gt;=Map!$K$3,V5901&lt;=Map!$L$3),"Fcst","N/A"))</f>
        <v>N/A</v>
      </c>
      <c r="X5901" t="str">
        <f>INDEX(Map!$B$2:$B$86,MATCH(D5901,Map!$A$2:$A$86,0),0)</f>
        <v>Brown 8</v>
      </c>
      <c r="Y5901" s="7">
        <f>IF(INDEX(Map!$C$2:$C$86,MATCH(D5901,Map!$A$2:$A$86,0),0)="","N/A",E5901*INDEX(Map!$C$2:$C$86,MATCH(D5901,Map!$A$2:$A$86,0),0))</f>
        <v>0</v>
      </c>
      <c r="Z5901" s="7" t="str">
        <f>IF(INDEX(Map!$D$2:$D$86,MATCH(D5901,Map!$A$2:$A$86,0),0)="","N/A",E5901*INDEX(Map!$D$2:$D$86,MATCH(D5901,Map!$A$2:$A$86,0),0))</f>
        <v>N/A</v>
      </c>
      <c r="AA5901" t="str">
        <f>INDEX(Map!$E$2:$E$86,MATCH(D5901,Map!$A$2:$A$86,0),0)</f>
        <v>SCCT</v>
      </c>
    </row>
    <row r="5902" spans="1:27" x14ac:dyDescent="0.25">
      <c r="A5902" s="1" t="s">
        <v>123</v>
      </c>
      <c r="B5902" s="1" t="s">
        <v>117</v>
      </c>
      <c r="C5902" s="1">
        <v>21</v>
      </c>
      <c r="D5902" s="1" t="s">
        <v>43</v>
      </c>
      <c r="E5902" s="1">
        <v>0</v>
      </c>
      <c r="F5902" s="1">
        <v>0</v>
      </c>
      <c r="G5902" s="1">
        <v>0</v>
      </c>
      <c r="H5902" s="1">
        <v>0</v>
      </c>
      <c r="I5902" s="1">
        <v>0</v>
      </c>
      <c r="J5902" s="1">
        <v>0</v>
      </c>
      <c r="K5902" s="1">
        <v>0</v>
      </c>
      <c r="L5902" s="1">
        <v>0</v>
      </c>
      <c r="M5902" s="1">
        <v>0</v>
      </c>
      <c r="N5902" s="1">
        <v>0</v>
      </c>
      <c r="O5902" s="1">
        <v>0</v>
      </c>
      <c r="P5902" s="1">
        <v>0</v>
      </c>
      <c r="Q5902" s="1">
        <v>0</v>
      </c>
      <c r="R5902" s="1">
        <v>0</v>
      </c>
      <c r="S5902" s="1">
        <v>0</v>
      </c>
      <c r="T5902" s="1">
        <v>0</v>
      </c>
      <c r="U5902" s="3" t="str">
        <f t="shared" si="92"/>
        <v>2017Plan</v>
      </c>
      <c r="V5902" s="2">
        <f>DATE(A5902,INDEX(Map!$H$1:$H$12,MATCH(B5902,Map!$G$1:$G$12,0),0),1)</f>
        <v>44501</v>
      </c>
      <c r="W5902" t="str">
        <f>IF(AND(V5902&gt;=Map!$K$2,V5902&lt;=Map!$L$2),"Base",IF(AND(V5902&gt;=Map!$K$3,V5902&lt;=Map!$L$3),"Fcst","N/A"))</f>
        <v>N/A</v>
      </c>
      <c r="X5902" t="str">
        <f>INDEX(Map!$B$2:$B$86,MATCH(D5902,Map!$A$2:$A$86,0),0)</f>
        <v>Brown 8</v>
      </c>
      <c r="Y5902" s="7">
        <f>IF(INDEX(Map!$C$2:$C$86,MATCH(D5902,Map!$A$2:$A$86,0),0)="","N/A",E5902*INDEX(Map!$C$2:$C$86,MATCH(D5902,Map!$A$2:$A$86,0),0))</f>
        <v>0</v>
      </c>
      <c r="Z5902" s="7" t="str">
        <f>IF(INDEX(Map!$D$2:$D$86,MATCH(D5902,Map!$A$2:$A$86,0),0)="","N/A",E5902*INDEX(Map!$D$2:$D$86,MATCH(D5902,Map!$A$2:$A$86,0),0))</f>
        <v>N/A</v>
      </c>
      <c r="AA5902" t="str">
        <f>INDEX(Map!$E$2:$E$86,MATCH(D5902,Map!$A$2:$A$86,0),0)</f>
        <v>SCCT</v>
      </c>
    </row>
    <row r="5903" spans="1:27" x14ac:dyDescent="0.25">
      <c r="A5903" s="1" t="s">
        <v>123</v>
      </c>
      <c r="B5903" s="1" t="s">
        <v>117</v>
      </c>
      <c r="C5903" s="1">
        <v>22</v>
      </c>
      <c r="D5903" s="1" t="s">
        <v>44</v>
      </c>
      <c r="E5903" s="1">
        <v>0.3</v>
      </c>
      <c r="F5903" s="1">
        <v>0</v>
      </c>
      <c r="G5903" s="1">
        <v>0.4</v>
      </c>
      <c r="H5903" s="1">
        <v>1</v>
      </c>
      <c r="I5903" s="1">
        <v>5</v>
      </c>
      <c r="J5903" s="1">
        <v>16518</v>
      </c>
      <c r="K5903" s="1">
        <v>6</v>
      </c>
      <c r="L5903" s="1">
        <v>409</v>
      </c>
      <c r="M5903" s="1">
        <v>20</v>
      </c>
      <c r="N5903" s="1">
        <v>0</v>
      </c>
      <c r="O5903" s="1">
        <v>0</v>
      </c>
      <c r="P5903" s="1">
        <v>0</v>
      </c>
      <c r="Q5903" s="1">
        <v>0</v>
      </c>
      <c r="R5903" s="1">
        <v>67.569999999999993</v>
      </c>
      <c r="S5903" s="1">
        <v>68.709999999999994</v>
      </c>
      <c r="T5903" s="1">
        <v>21</v>
      </c>
      <c r="U5903" s="3" t="str">
        <f t="shared" si="92"/>
        <v>2017Plan</v>
      </c>
      <c r="V5903" s="2">
        <f>DATE(A5903,INDEX(Map!$H$1:$H$12,MATCH(B5903,Map!$G$1:$G$12,0),0),1)</f>
        <v>44501</v>
      </c>
      <c r="W5903" t="str">
        <f>IF(AND(V5903&gt;=Map!$K$2,V5903&lt;=Map!$L$2),"Base",IF(AND(V5903&gt;=Map!$K$3,V5903&lt;=Map!$L$3),"Fcst","N/A"))</f>
        <v>N/A</v>
      </c>
      <c r="X5903" t="str">
        <f>INDEX(Map!$B$2:$B$86,MATCH(D5903,Map!$A$2:$A$86,0),0)</f>
        <v>Brown 9</v>
      </c>
      <c r="Y5903" s="7">
        <f>IF(INDEX(Map!$C$2:$C$86,MATCH(D5903,Map!$A$2:$A$86,0),0)="","N/A",E5903*INDEX(Map!$C$2:$C$86,MATCH(D5903,Map!$A$2:$A$86,0),0))</f>
        <v>0.3</v>
      </c>
      <c r="Z5903" s="7" t="str">
        <f>IF(INDEX(Map!$D$2:$D$86,MATCH(D5903,Map!$A$2:$A$86,0),0)="","N/A",E5903*INDEX(Map!$D$2:$D$86,MATCH(D5903,Map!$A$2:$A$86,0),0))</f>
        <v>N/A</v>
      </c>
      <c r="AA5903" t="str">
        <f>INDEX(Map!$E$2:$E$86,MATCH(D5903,Map!$A$2:$A$86,0),0)</f>
        <v>SCCT</v>
      </c>
    </row>
    <row r="5904" spans="1:27" x14ac:dyDescent="0.25">
      <c r="A5904" s="1" t="s">
        <v>123</v>
      </c>
      <c r="B5904" s="1" t="s">
        <v>117</v>
      </c>
      <c r="C5904" s="1">
        <v>23</v>
      </c>
      <c r="D5904" s="1" t="s">
        <v>45</v>
      </c>
      <c r="E5904" s="1">
        <v>0</v>
      </c>
      <c r="F5904" s="1">
        <v>0</v>
      </c>
      <c r="G5904" s="1">
        <v>0</v>
      </c>
      <c r="H5904" s="1">
        <v>0</v>
      </c>
      <c r="I5904" s="1">
        <v>0</v>
      </c>
      <c r="J5904" s="1">
        <v>0</v>
      </c>
      <c r="K5904" s="1">
        <v>0</v>
      </c>
      <c r="L5904" s="1">
        <v>0</v>
      </c>
      <c r="M5904" s="1">
        <v>0</v>
      </c>
      <c r="N5904" s="1">
        <v>0</v>
      </c>
      <c r="O5904" s="1">
        <v>0</v>
      </c>
      <c r="P5904" s="1">
        <v>0</v>
      </c>
      <c r="Q5904" s="1">
        <v>0</v>
      </c>
      <c r="R5904" s="1">
        <v>0</v>
      </c>
      <c r="S5904" s="1">
        <v>0</v>
      </c>
      <c r="T5904" s="1">
        <v>0</v>
      </c>
      <c r="U5904" s="3" t="str">
        <f t="shared" si="92"/>
        <v>2017Plan</v>
      </c>
      <c r="V5904" s="2">
        <f>DATE(A5904,INDEX(Map!$H$1:$H$12,MATCH(B5904,Map!$G$1:$G$12,0),0),1)</f>
        <v>44501</v>
      </c>
      <c r="W5904" t="str">
        <f>IF(AND(V5904&gt;=Map!$K$2,V5904&lt;=Map!$L$2),"Base",IF(AND(V5904&gt;=Map!$K$3,V5904&lt;=Map!$L$3),"Fcst","N/A"))</f>
        <v>N/A</v>
      </c>
      <c r="X5904" t="str">
        <f>INDEX(Map!$B$2:$B$86,MATCH(D5904,Map!$A$2:$A$86,0),0)</f>
        <v>Brown 9</v>
      </c>
      <c r="Y5904" s="7">
        <f>IF(INDEX(Map!$C$2:$C$86,MATCH(D5904,Map!$A$2:$A$86,0),0)="","N/A",E5904*INDEX(Map!$C$2:$C$86,MATCH(D5904,Map!$A$2:$A$86,0),0))</f>
        <v>0</v>
      </c>
      <c r="Z5904" s="7" t="str">
        <f>IF(INDEX(Map!$D$2:$D$86,MATCH(D5904,Map!$A$2:$A$86,0),0)="","N/A",E5904*INDEX(Map!$D$2:$D$86,MATCH(D5904,Map!$A$2:$A$86,0),0))</f>
        <v>N/A</v>
      </c>
      <c r="AA5904" t="str">
        <f>INDEX(Map!$E$2:$E$86,MATCH(D5904,Map!$A$2:$A$86,0),0)</f>
        <v>SCCT</v>
      </c>
    </row>
    <row r="5905" spans="1:27" x14ac:dyDescent="0.25">
      <c r="A5905" s="1" t="s">
        <v>123</v>
      </c>
      <c r="B5905" s="1" t="s">
        <v>117</v>
      </c>
      <c r="C5905" s="1">
        <v>24</v>
      </c>
      <c r="D5905" s="1" t="s">
        <v>46</v>
      </c>
      <c r="E5905" s="1">
        <v>0</v>
      </c>
      <c r="F5905" s="1">
        <v>0</v>
      </c>
      <c r="G5905" s="1">
        <v>0</v>
      </c>
      <c r="H5905" s="1">
        <v>0</v>
      </c>
      <c r="I5905" s="1">
        <v>0</v>
      </c>
      <c r="J5905" s="1">
        <v>0</v>
      </c>
      <c r="K5905" s="1">
        <v>0</v>
      </c>
      <c r="L5905" s="1">
        <v>0</v>
      </c>
      <c r="M5905" s="1">
        <v>0</v>
      </c>
      <c r="N5905" s="1">
        <v>0</v>
      </c>
      <c r="O5905" s="1">
        <v>0</v>
      </c>
      <c r="P5905" s="1">
        <v>0</v>
      </c>
      <c r="Q5905" s="1">
        <v>0</v>
      </c>
      <c r="R5905" s="1">
        <v>0</v>
      </c>
      <c r="S5905" s="1">
        <v>0</v>
      </c>
      <c r="T5905" s="1">
        <v>0</v>
      </c>
      <c r="U5905" s="3" t="str">
        <f t="shared" si="92"/>
        <v>2017Plan</v>
      </c>
      <c r="V5905" s="2">
        <f>DATE(A5905,INDEX(Map!$H$1:$H$12,MATCH(B5905,Map!$G$1:$G$12,0),0),1)</f>
        <v>44501</v>
      </c>
      <c r="W5905" t="str">
        <f>IF(AND(V5905&gt;=Map!$K$2,V5905&lt;=Map!$L$2),"Base",IF(AND(V5905&gt;=Map!$K$3,V5905&lt;=Map!$L$3),"Fcst","N/A"))</f>
        <v>N/A</v>
      </c>
      <c r="X5905" t="str">
        <f>INDEX(Map!$B$2:$B$86,MATCH(D5905,Map!$A$2:$A$86,0),0)</f>
        <v>Brown 10</v>
      </c>
      <c r="Y5905" s="7">
        <f>IF(INDEX(Map!$C$2:$C$86,MATCH(D5905,Map!$A$2:$A$86,0),0)="","N/A",E5905*INDEX(Map!$C$2:$C$86,MATCH(D5905,Map!$A$2:$A$86,0),0))</f>
        <v>0</v>
      </c>
      <c r="Z5905" s="7" t="str">
        <f>IF(INDEX(Map!$D$2:$D$86,MATCH(D5905,Map!$A$2:$A$86,0),0)="","N/A",E5905*INDEX(Map!$D$2:$D$86,MATCH(D5905,Map!$A$2:$A$86,0),0))</f>
        <v>N/A</v>
      </c>
      <c r="AA5905" t="str">
        <f>INDEX(Map!$E$2:$E$86,MATCH(D5905,Map!$A$2:$A$86,0),0)</f>
        <v>SCCT</v>
      </c>
    </row>
    <row r="5906" spans="1:27" x14ac:dyDescent="0.25">
      <c r="A5906" s="1" t="s">
        <v>123</v>
      </c>
      <c r="B5906" s="1" t="s">
        <v>117</v>
      </c>
      <c r="C5906" s="1">
        <v>25</v>
      </c>
      <c r="D5906" s="1" t="s">
        <v>47</v>
      </c>
      <c r="E5906" s="1">
        <v>0</v>
      </c>
      <c r="F5906" s="1">
        <v>0</v>
      </c>
      <c r="G5906" s="1">
        <v>0</v>
      </c>
      <c r="H5906" s="1">
        <v>0</v>
      </c>
      <c r="I5906" s="1">
        <v>0</v>
      </c>
      <c r="J5906" s="1">
        <v>0</v>
      </c>
      <c r="K5906" s="1">
        <v>0</v>
      </c>
      <c r="L5906" s="1">
        <v>0</v>
      </c>
      <c r="M5906" s="1">
        <v>0</v>
      </c>
      <c r="N5906" s="1">
        <v>0</v>
      </c>
      <c r="O5906" s="1">
        <v>0</v>
      </c>
      <c r="P5906" s="1">
        <v>0</v>
      </c>
      <c r="Q5906" s="1">
        <v>0</v>
      </c>
      <c r="R5906" s="1">
        <v>0</v>
      </c>
      <c r="S5906" s="1">
        <v>0</v>
      </c>
      <c r="T5906" s="1">
        <v>0</v>
      </c>
      <c r="U5906" s="3" t="str">
        <f t="shared" si="92"/>
        <v>2017Plan</v>
      </c>
      <c r="V5906" s="2">
        <f>DATE(A5906,INDEX(Map!$H$1:$H$12,MATCH(B5906,Map!$G$1:$G$12,0),0),1)</f>
        <v>44501</v>
      </c>
      <c r="W5906" t="str">
        <f>IF(AND(V5906&gt;=Map!$K$2,V5906&lt;=Map!$L$2),"Base",IF(AND(V5906&gt;=Map!$K$3,V5906&lt;=Map!$L$3),"Fcst","N/A"))</f>
        <v>N/A</v>
      </c>
      <c r="X5906" t="str">
        <f>INDEX(Map!$B$2:$B$86,MATCH(D5906,Map!$A$2:$A$86,0),0)</f>
        <v>Brown 10</v>
      </c>
      <c r="Y5906" s="7">
        <f>IF(INDEX(Map!$C$2:$C$86,MATCH(D5906,Map!$A$2:$A$86,0),0)="","N/A",E5906*INDEX(Map!$C$2:$C$86,MATCH(D5906,Map!$A$2:$A$86,0),0))</f>
        <v>0</v>
      </c>
      <c r="Z5906" s="7" t="str">
        <f>IF(INDEX(Map!$D$2:$D$86,MATCH(D5906,Map!$A$2:$A$86,0),0)="","N/A",E5906*INDEX(Map!$D$2:$D$86,MATCH(D5906,Map!$A$2:$A$86,0),0))</f>
        <v>N/A</v>
      </c>
      <c r="AA5906" t="str">
        <f>INDEX(Map!$E$2:$E$86,MATCH(D5906,Map!$A$2:$A$86,0),0)</f>
        <v>SCCT</v>
      </c>
    </row>
    <row r="5907" spans="1:27" x14ac:dyDescent="0.25">
      <c r="A5907" s="1" t="s">
        <v>123</v>
      </c>
      <c r="B5907" s="1" t="s">
        <v>117</v>
      </c>
      <c r="C5907" s="1">
        <v>26</v>
      </c>
      <c r="D5907" s="1" t="s">
        <v>48</v>
      </c>
      <c r="E5907" s="1">
        <v>0.3</v>
      </c>
      <c r="F5907" s="1">
        <v>0</v>
      </c>
      <c r="G5907" s="1">
        <v>0.4</v>
      </c>
      <c r="H5907" s="1">
        <v>1</v>
      </c>
      <c r="I5907" s="1">
        <v>5</v>
      </c>
      <c r="J5907" s="1">
        <v>16518</v>
      </c>
      <c r="K5907" s="1">
        <v>6</v>
      </c>
      <c r="L5907" s="1">
        <v>409</v>
      </c>
      <c r="M5907" s="1">
        <v>20</v>
      </c>
      <c r="N5907" s="1">
        <v>0</v>
      </c>
      <c r="O5907" s="1">
        <v>0</v>
      </c>
      <c r="P5907" s="1">
        <v>0</v>
      </c>
      <c r="Q5907" s="1">
        <v>0</v>
      </c>
      <c r="R5907" s="1">
        <v>67.569999999999993</v>
      </c>
      <c r="S5907" s="1">
        <v>68.45</v>
      </c>
      <c r="T5907" s="1">
        <v>21</v>
      </c>
      <c r="U5907" s="3" t="str">
        <f t="shared" si="92"/>
        <v>2017Plan</v>
      </c>
      <c r="V5907" s="2">
        <f>DATE(A5907,INDEX(Map!$H$1:$H$12,MATCH(B5907,Map!$G$1:$G$12,0),0),1)</f>
        <v>44501</v>
      </c>
      <c r="W5907" t="str">
        <f>IF(AND(V5907&gt;=Map!$K$2,V5907&lt;=Map!$L$2),"Base",IF(AND(V5907&gt;=Map!$K$3,V5907&lt;=Map!$L$3),"Fcst","N/A"))</f>
        <v>N/A</v>
      </c>
      <c r="X5907" t="str">
        <f>INDEX(Map!$B$2:$B$86,MATCH(D5907,Map!$A$2:$A$86,0),0)</f>
        <v>Brown 11</v>
      </c>
      <c r="Y5907" s="7">
        <f>IF(INDEX(Map!$C$2:$C$86,MATCH(D5907,Map!$A$2:$A$86,0),0)="","N/A",E5907*INDEX(Map!$C$2:$C$86,MATCH(D5907,Map!$A$2:$A$86,0),0))</f>
        <v>0.3</v>
      </c>
      <c r="Z5907" s="7" t="str">
        <f>IF(INDEX(Map!$D$2:$D$86,MATCH(D5907,Map!$A$2:$A$86,0),0)="","N/A",E5907*INDEX(Map!$D$2:$D$86,MATCH(D5907,Map!$A$2:$A$86,0),0))</f>
        <v>N/A</v>
      </c>
      <c r="AA5907" t="str">
        <f>INDEX(Map!$E$2:$E$86,MATCH(D5907,Map!$A$2:$A$86,0),0)</f>
        <v>SCCT</v>
      </c>
    </row>
    <row r="5908" spans="1:27" x14ac:dyDescent="0.25">
      <c r="A5908" s="1" t="s">
        <v>123</v>
      </c>
      <c r="B5908" s="1" t="s">
        <v>117</v>
      </c>
      <c r="C5908" s="1">
        <v>27</v>
      </c>
      <c r="D5908" s="1" t="s">
        <v>49</v>
      </c>
      <c r="E5908" s="1">
        <v>0</v>
      </c>
      <c r="F5908" s="1">
        <v>0</v>
      </c>
      <c r="G5908" s="1">
        <v>0</v>
      </c>
      <c r="H5908" s="1">
        <v>0</v>
      </c>
      <c r="I5908" s="1">
        <v>0</v>
      </c>
      <c r="J5908" s="1">
        <v>0</v>
      </c>
      <c r="K5908" s="1">
        <v>0</v>
      </c>
      <c r="L5908" s="1">
        <v>0</v>
      </c>
      <c r="M5908" s="1">
        <v>0</v>
      </c>
      <c r="N5908" s="1">
        <v>0</v>
      </c>
      <c r="O5908" s="1">
        <v>0</v>
      </c>
      <c r="P5908" s="1">
        <v>0</v>
      </c>
      <c r="Q5908" s="1">
        <v>0</v>
      </c>
      <c r="R5908" s="1">
        <v>0</v>
      </c>
      <c r="S5908" s="1">
        <v>0</v>
      </c>
      <c r="T5908" s="1">
        <v>0</v>
      </c>
      <c r="U5908" s="3" t="str">
        <f t="shared" si="92"/>
        <v>2017Plan</v>
      </c>
      <c r="V5908" s="2">
        <f>DATE(A5908,INDEX(Map!$H$1:$H$12,MATCH(B5908,Map!$G$1:$G$12,0),0),1)</f>
        <v>44501</v>
      </c>
      <c r="W5908" t="str">
        <f>IF(AND(V5908&gt;=Map!$K$2,V5908&lt;=Map!$L$2),"Base",IF(AND(V5908&gt;=Map!$K$3,V5908&lt;=Map!$L$3),"Fcst","N/A"))</f>
        <v>N/A</v>
      </c>
      <c r="X5908" t="str">
        <f>INDEX(Map!$B$2:$B$86,MATCH(D5908,Map!$A$2:$A$86,0),0)</f>
        <v>Brown 11</v>
      </c>
      <c r="Y5908" s="7">
        <f>IF(INDEX(Map!$C$2:$C$86,MATCH(D5908,Map!$A$2:$A$86,0),0)="","N/A",E5908*INDEX(Map!$C$2:$C$86,MATCH(D5908,Map!$A$2:$A$86,0),0))</f>
        <v>0</v>
      </c>
      <c r="Z5908" s="7" t="str">
        <f>IF(INDEX(Map!$D$2:$D$86,MATCH(D5908,Map!$A$2:$A$86,0),0)="","N/A",E5908*INDEX(Map!$D$2:$D$86,MATCH(D5908,Map!$A$2:$A$86,0),0))</f>
        <v>N/A</v>
      </c>
      <c r="AA5908" t="str">
        <f>INDEX(Map!$E$2:$E$86,MATCH(D5908,Map!$A$2:$A$86,0),0)</f>
        <v>SCCT</v>
      </c>
    </row>
    <row r="5909" spans="1:27" x14ac:dyDescent="0.25">
      <c r="A5909" s="1" t="s">
        <v>123</v>
      </c>
      <c r="B5909" s="1" t="s">
        <v>117</v>
      </c>
      <c r="C5909" s="1">
        <v>28</v>
      </c>
      <c r="D5909" s="1" t="s">
        <v>50</v>
      </c>
      <c r="E5909" s="1">
        <v>0</v>
      </c>
      <c r="F5909" s="1">
        <v>0</v>
      </c>
      <c r="G5909" s="1">
        <v>0</v>
      </c>
      <c r="H5909" s="1">
        <v>0</v>
      </c>
      <c r="I5909" s="1">
        <v>0</v>
      </c>
      <c r="J5909" s="1">
        <v>0</v>
      </c>
      <c r="K5909" s="1">
        <v>0</v>
      </c>
      <c r="L5909" s="1">
        <v>0</v>
      </c>
      <c r="M5909" s="1">
        <v>0</v>
      </c>
      <c r="N5909" s="1">
        <v>0</v>
      </c>
      <c r="O5909" s="1">
        <v>0</v>
      </c>
      <c r="P5909" s="1">
        <v>0</v>
      </c>
      <c r="Q5909" s="1">
        <v>0</v>
      </c>
      <c r="R5909" s="1">
        <v>0</v>
      </c>
      <c r="S5909" s="1">
        <v>0</v>
      </c>
      <c r="T5909" s="1">
        <v>0</v>
      </c>
      <c r="U5909" s="3" t="str">
        <f t="shared" si="92"/>
        <v>2017Plan</v>
      </c>
      <c r="V5909" s="2">
        <f>DATE(A5909,INDEX(Map!$H$1:$H$12,MATCH(B5909,Map!$G$1:$G$12,0),0),1)</f>
        <v>44501</v>
      </c>
      <c r="W5909" t="str">
        <f>IF(AND(V5909&gt;=Map!$K$2,V5909&lt;=Map!$L$2),"Base",IF(AND(V5909&gt;=Map!$K$3,V5909&lt;=Map!$L$3),"Fcst","N/A"))</f>
        <v>N/A</v>
      </c>
      <c r="X5909" t="str">
        <f>INDEX(Map!$B$2:$B$86,MATCH(D5909,Map!$A$2:$A$86,0),0)</f>
        <v>Paddys Run 13</v>
      </c>
      <c r="Y5909" s="7">
        <f>IF(INDEX(Map!$C$2:$C$86,MATCH(D5909,Map!$A$2:$A$86,0),0)="","N/A",E5909*INDEX(Map!$C$2:$C$86,MATCH(D5909,Map!$A$2:$A$86,0),0))</f>
        <v>0</v>
      </c>
      <c r="Z5909" s="7">
        <f>IF(INDEX(Map!$D$2:$D$86,MATCH(D5909,Map!$A$2:$A$86,0),0)="","N/A",E5909*INDEX(Map!$D$2:$D$86,MATCH(D5909,Map!$A$2:$A$86,0),0))</f>
        <v>0</v>
      </c>
      <c r="AA5909" t="str">
        <f>INDEX(Map!$E$2:$E$86,MATCH(D5909,Map!$A$2:$A$86,0),0)</f>
        <v>SCCT</v>
      </c>
    </row>
    <row r="5910" spans="1:27" x14ac:dyDescent="0.25">
      <c r="A5910" s="1" t="s">
        <v>123</v>
      </c>
      <c r="B5910" s="1" t="s">
        <v>117</v>
      </c>
      <c r="C5910" s="1">
        <v>29</v>
      </c>
      <c r="D5910" s="1" t="s">
        <v>51</v>
      </c>
      <c r="E5910" s="1">
        <v>15.9</v>
      </c>
      <c r="F5910" s="1">
        <v>0</v>
      </c>
      <c r="G5910" s="1">
        <v>13.1</v>
      </c>
      <c r="H5910" s="1">
        <v>13</v>
      </c>
      <c r="I5910" s="1">
        <v>188.9</v>
      </c>
      <c r="J5910" s="1">
        <v>11852</v>
      </c>
      <c r="K5910" s="1">
        <v>137</v>
      </c>
      <c r="L5910" s="1">
        <v>409</v>
      </c>
      <c r="M5910" s="1">
        <v>773</v>
      </c>
      <c r="N5910" s="1">
        <v>1</v>
      </c>
      <c r="O5910" s="1">
        <v>2</v>
      </c>
      <c r="P5910" s="1">
        <v>0</v>
      </c>
      <c r="Q5910" s="1">
        <v>0</v>
      </c>
      <c r="R5910" s="1">
        <v>48.48</v>
      </c>
      <c r="S5910" s="1">
        <v>48.63</v>
      </c>
      <c r="T5910" s="1">
        <v>775</v>
      </c>
      <c r="U5910" s="3" t="str">
        <f t="shared" si="92"/>
        <v>2017Plan</v>
      </c>
      <c r="V5910" s="2">
        <f>DATE(A5910,INDEX(Map!$H$1:$H$12,MATCH(B5910,Map!$G$1:$G$12,0),0),1)</f>
        <v>44501</v>
      </c>
      <c r="W5910" t="str">
        <f>IF(AND(V5910&gt;=Map!$K$2,V5910&lt;=Map!$L$2),"Base",IF(AND(V5910&gt;=Map!$K$3,V5910&lt;=Map!$L$3),"Fcst","N/A"))</f>
        <v>N/A</v>
      </c>
      <c r="X5910" t="str">
        <f>INDEX(Map!$B$2:$B$86,MATCH(D5910,Map!$A$2:$A$86,0),0)</f>
        <v>Trimble Co 05</v>
      </c>
      <c r="Y5910" s="7">
        <f>IF(INDEX(Map!$C$2:$C$86,MATCH(D5910,Map!$A$2:$A$86,0),0)="","N/A",E5910*INDEX(Map!$C$2:$C$86,MATCH(D5910,Map!$A$2:$A$86,0),0))</f>
        <v>11.289</v>
      </c>
      <c r="Z5910" s="7">
        <f>IF(INDEX(Map!$D$2:$D$86,MATCH(D5910,Map!$A$2:$A$86,0),0)="","N/A",E5910*INDEX(Map!$D$2:$D$86,MATCH(D5910,Map!$A$2:$A$86,0),0))</f>
        <v>4.6109999999999998</v>
      </c>
      <c r="AA5910" t="str">
        <f>INDEX(Map!$E$2:$E$86,MATCH(D5910,Map!$A$2:$A$86,0),0)</f>
        <v>SCCT</v>
      </c>
    </row>
    <row r="5911" spans="1:27" x14ac:dyDescent="0.25">
      <c r="A5911" s="1" t="s">
        <v>123</v>
      </c>
      <c r="B5911" s="1" t="s">
        <v>117</v>
      </c>
      <c r="C5911" s="1">
        <v>30</v>
      </c>
      <c r="D5911" s="1" t="s">
        <v>52</v>
      </c>
      <c r="E5911" s="1">
        <v>11.9</v>
      </c>
      <c r="F5911" s="1">
        <v>0</v>
      </c>
      <c r="G5911" s="1">
        <v>9.8000000000000007</v>
      </c>
      <c r="H5911" s="1">
        <v>14</v>
      </c>
      <c r="I5911" s="1">
        <v>138.4</v>
      </c>
      <c r="J5911" s="1">
        <v>11587</v>
      </c>
      <c r="K5911" s="1">
        <v>97</v>
      </c>
      <c r="L5911" s="1">
        <v>409</v>
      </c>
      <c r="M5911" s="1">
        <v>566</v>
      </c>
      <c r="N5911" s="1">
        <v>1</v>
      </c>
      <c r="O5911" s="1">
        <v>3</v>
      </c>
      <c r="P5911" s="1">
        <v>0</v>
      </c>
      <c r="Q5911" s="1">
        <v>0</v>
      </c>
      <c r="R5911" s="1">
        <v>47.4</v>
      </c>
      <c r="S5911" s="1">
        <v>47.61</v>
      </c>
      <c r="T5911" s="1">
        <v>569</v>
      </c>
      <c r="U5911" s="3" t="str">
        <f t="shared" si="92"/>
        <v>2017Plan</v>
      </c>
      <c r="V5911" s="2">
        <f>DATE(A5911,INDEX(Map!$H$1:$H$12,MATCH(B5911,Map!$G$1:$G$12,0),0),1)</f>
        <v>44501</v>
      </c>
      <c r="W5911" t="str">
        <f>IF(AND(V5911&gt;=Map!$K$2,V5911&lt;=Map!$L$2),"Base",IF(AND(V5911&gt;=Map!$K$3,V5911&lt;=Map!$L$3),"Fcst","N/A"))</f>
        <v>N/A</v>
      </c>
      <c r="X5911" t="str">
        <f>INDEX(Map!$B$2:$B$86,MATCH(D5911,Map!$A$2:$A$86,0),0)</f>
        <v>Trimble Co 06</v>
      </c>
      <c r="Y5911" s="7">
        <f>IF(INDEX(Map!$C$2:$C$86,MATCH(D5911,Map!$A$2:$A$86,0),0)="","N/A",E5911*INDEX(Map!$C$2:$C$86,MATCH(D5911,Map!$A$2:$A$86,0),0))</f>
        <v>8.4489999999999998</v>
      </c>
      <c r="Z5911" s="7">
        <f>IF(INDEX(Map!$D$2:$D$86,MATCH(D5911,Map!$A$2:$A$86,0),0)="","N/A",E5911*INDEX(Map!$D$2:$D$86,MATCH(D5911,Map!$A$2:$A$86,0),0))</f>
        <v>3.4510000000000001</v>
      </c>
      <c r="AA5911" t="str">
        <f>INDEX(Map!$E$2:$E$86,MATCH(D5911,Map!$A$2:$A$86,0),0)</f>
        <v>SCCT</v>
      </c>
    </row>
    <row r="5912" spans="1:27" x14ac:dyDescent="0.25">
      <c r="A5912" s="1" t="s">
        <v>123</v>
      </c>
      <c r="B5912" s="1" t="s">
        <v>117</v>
      </c>
      <c r="C5912" s="1">
        <v>31</v>
      </c>
      <c r="D5912" s="1" t="s">
        <v>53</v>
      </c>
      <c r="E5912" s="1">
        <v>15.5</v>
      </c>
      <c r="F5912" s="1">
        <v>0</v>
      </c>
      <c r="G5912" s="1">
        <v>12.8</v>
      </c>
      <c r="H5912" s="1">
        <v>16</v>
      </c>
      <c r="I5912" s="1">
        <v>179.1</v>
      </c>
      <c r="J5912" s="1">
        <v>11545</v>
      </c>
      <c r="K5912" s="1">
        <v>125</v>
      </c>
      <c r="L5912" s="1">
        <v>409</v>
      </c>
      <c r="M5912" s="1">
        <v>733</v>
      </c>
      <c r="N5912" s="1">
        <v>1</v>
      </c>
      <c r="O5912" s="1">
        <v>3</v>
      </c>
      <c r="P5912" s="1">
        <v>0</v>
      </c>
      <c r="Q5912" s="1">
        <v>0</v>
      </c>
      <c r="R5912" s="1">
        <v>47.22</v>
      </c>
      <c r="S5912" s="1">
        <v>47.41</v>
      </c>
      <c r="T5912" s="1">
        <v>736</v>
      </c>
      <c r="U5912" s="3" t="str">
        <f t="shared" si="92"/>
        <v>2017Plan</v>
      </c>
      <c r="V5912" s="2">
        <f>DATE(A5912,INDEX(Map!$H$1:$H$12,MATCH(B5912,Map!$G$1:$G$12,0),0),1)</f>
        <v>44501</v>
      </c>
      <c r="W5912" t="str">
        <f>IF(AND(V5912&gt;=Map!$K$2,V5912&lt;=Map!$L$2),"Base",IF(AND(V5912&gt;=Map!$K$3,V5912&lt;=Map!$L$3),"Fcst","N/A"))</f>
        <v>N/A</v>
      </c>
      <c r="X5912" t="str">
        <f>INDEX(Map!$B$2:$B$86,MATCH(D5912,Map!$A$2:$A$86,0),0)</f>
        <v>Trimble Co 07</v>
      </c>
      <c r="Y5912" s="7">
        <f>IF(INDEX(Map!$C$2:$C$86,MATCH(D5912,Map!$A$2:$A$86,0),0)="","N/A",E5912*INDEX(Map!$C$2:$C$86,MATCH(D5912,Map!$A$2:$A$86,0),0))</f>
        <v>9.7650000000000006</v>
      </c>
      <c r="Z5912" s="7">
        <f>IF(INDEX(Map!$D$2:$D$86,MATCH(D5912,Map!$A$2:$A$86,0),0)="","N/A",E5912*INDEX(Map!$D$2:$D$86,MATCH(D5912,Map!$A$2:$A$86,0),0))</f>
        <v>5.7350000000000003</v>
      </c>
      <c r="AA5912" t="str">
        <f>INDEX(Map!$E$2:$E$86,MATCH(D5912,Map!$A$2:$A$86,0),0)</f>
        <v>SCCT</v>
      </c>
    </row>
    <row r="5913" spans="1:27" x14ac:dyDescent="0.25">
      <c r="A5913" s="1" t="s">
        <v>123</v>
      </c>
      <c r="B5913" s="1" t="s">
        <v>117</v>
      </c>
      <c r="C5913" s="1">
        <v>32</v>
      </c>
      <c r="D5913" s="1" t="s">
        <v>54</v>
      </c>
      <c r="E5913" s="1">
        <v>4.4000000000000004</v>
      </c>
      <c r="F5913" s="1">
        <v>0</v>
      </c>
      <c r="G5913" s="1">
        <v>3.6</v>
      </c>
      <c r="H5913" s="1">
        <v>10</v>
      </c>
      <c r="I5913" s="1">
        <v>49.1</v>
      </c>
      <c r="J5913" s="1">
        <v>11278</v>
      </c>
      <c r="K5913" s="1">
        <v>33</v>
      </c>
      <c r="L5913" s="1">
        <v>409</v>
      </c>
      <c r="M5913" s="1">
        <v>201</v>
      </c>
      <c r="N5913" s="1">
        <v>0</v>
      </c>
      <c r="O5913" s="1">
        <v>2</v>
      </c>
      <c r="P5913" s="1">
        <v>0</v>
      </c>
      <c r="Q5913" s="1">
        <v>0</v>
      </c>
      <c r="R5913" s="1">
        <v>46.13</v>
      </c>
      <c r="S5913" s="1">
        <v>46.55</v>
      </c>
      <c r="T5913" s="1">
        <v>203</v>
      </c>
      <c r="U5913" s="3" t="str">
        <f t="shared" si="92"/>
        <v>2017Plan</v>
      </c>
      <c r="V5913" s="2">
        <f>DATE(A5913,INDEX(Map!$H$1:$H$12,MATCH(B5913,Map!$G$1:$G$12,0),0),1)</f>
        <v>44501</v>
      </c>
      <c r="W5913" t="str">
        <f>IF(AND(V5913&gt;=Map!$K$2,V5913&lt;=Map!$L$2),"Base",IF(AND(V5913&gt;=Map!$K$3,V5913&lt;=Map!$L$3),"Fcst","N/A"))</f>
        <v>N/A</v>
      </c>
      <c r="X5913" t="str">
        <f>INDEX(Map!$B$2:$B$86,MATCH(D5913,Map!$A$2:$A$86,0),0)</f>
        <v>Trimble Co 08</v>
      </c>
      <c r="Y5913" s="7">
        <f>IF(INDEX(Map!$C$2:$C$86,MATCH(D5913,Map!$A$2:$A$86,0),0)="","N/A",E5913*INDEX(Map!$C$2:$C$86,MATCH(D5913,Map!$A$2:$A$86,0),0))</f>
        <v>2.7720000000000002</v>
      </c>
      <c r="Z5913" s="7">
        <f>IF(INDEX(Map!$D$2:$D$86,MATCH(D5913,Map!$A$2:$A$86,0),0)="","N/A",E5913*INDEX(Map!$D$2:$D$86,MATCH(D5913,Map!$A$2:$A$86,0),0))</f>
        <v>1.6280000000000001</v>
      </c>
      <c r="AA5913" t="str">
        <f>INDEX(Map!$E$2:$E$86,MATCH(D5913,Map!$A$2:$A$86,0),0)</f>
        <v>SCCT</v>
      </c>
    </row>
    <row r="5914" spans="1:27" x14ac:dyDescent="0.25">
      <c r="A5914" s="1" t="s">
        <v>123</v>
      </c>
      <c r="B5914" s="1" t="s">
        <v>117</v>
      </c>
      <c r="C5914" s="1">
        <v>33</v>
      </c>
      <c r="D5914" s="1" t="s">
        <v>55</v>
      </c>
      <c r="E5914" s="1">
        <v>12.4</v>
      </c>
      <c r="F5914" s="1">
        <v>0</v>
      </c>
      <c r="G5914" s="1">
        <v>10.199999999999999</v>
      </c>
      <c r="H5914" s="1">
        <v>15</v>
      </c>
      <c r="I5914" s="1">
        <v>142.69999999999999</v>
      </c>
      <c r="J5914" s="1">
        <v>11499</v>
      </c>
      <c r="K5914" s="1">
        <v>99</v>
      </c>
      <c r="L5914" s="1">
        <v>409</v>
      </c>
      <c r="M5914" s="1">
        <v>584</v>
      </c>
      <c r="N5914" s="1">
        <v>1</v>
      </c>
      <c r="O5914" s="1">
        <v>3</v>
      </c>
      <c r="P5914" s="1">
        <v>0</v>
      </c>
      <c r="Q5914" s="1">
        <v>0</v>
      </c>
      <c r="R5914" s="1">
        <v>47.03</v>
      </c>
      <c r="S5914" s="1">
        <v>47.25</v>
      </c>
      <c r="T5914" s="1">
        <v>586</v>
      </c>
      <c r="U5914" s="3" t="str">
        <f t="shared" si="92"/>
        <v>2017Plan</v>
      </c>
      <c r="V5914" s="2">
        <f>DATE(A5914,INDEX(Map!$H$1:$H$12,MATCH(B5914,Map!$G$1:$G$12,0),0),1)</f>
        <v>44501</v>
      </c>
      <c r="W5914" t="str">
        <f>IF(AND(V5914&gt;=Map!$K$2,V5914&lt;=Map!$L$2),"Base",IF(AND(V5914&gt;=Map!$K$3,V5914&lt;=Map!$L$3),"Fcst","N/A"))</f>
        <v>N/A</v>
      </c>
      <c r="X5914" t="str">
        <f>INDEX(Map!$B$2:$B$86,MATCH(D5914,Map!$A$2:$A$86,0),0)</f>
        <v>Trimble Co 09</v>
      </c>
      <c r="Y5914" s="7">
        <f>IF(INDEX(Map!$C$2:$C$86,MATCH(D5914,Map!$A$2:$A$86,0),0)="","N/A",E5914*INDEX(Map!$C$2:$C$86,MATCH(D5914,Map!$A$2:$A$86,0),0))</f>
        <v>7.8120000000000003</v>
      </c>
      <c r="Z5914" s="7">
        <f>IF(INDEX(Map!$D$2:$D$86,MATCH(D5914,Map!$A$2:$A$86,0),0)="","N/A",E5914*INDEX(Map!$D$2:$D$86,MATCH(D5914,Map!$A$2:$A$86,0),0))</f>
        <v>4.5880000000000001</v>
      </c>
      <c r="AA5914" t="str">
        <f>INDEX(Map!$E$2:$E$86,MATCH(D5914,Map!$A$2:$A$86,0),0)</f>
        <v>SCCT</v>
      </c>
    </row>
    <row r="5915" spans="1:27" x14ac:dyDescent="0.25">
      <c r="A5915" s="1" t="s">
        <v>123</v>
      </c>
      <c r="B5915" s="1" t="s">
        <v>117</v>
      </c>
      <c r="C5915" s="1">
        <v>34</v>
      </c>
      <c r="D5915" s="1" t="s">
        <v>56</v>
      </c>
      <c r="E5915" s="1">
        <v>1.3</v>
      </c>
      <c r="F5915" s="1">
        <v>0</v>
      </c>
      <c r="G5915" s="1">
        <v>1.1000000000000001</v>
      </c>
      <c r="H5915" s="1">
        <v>4</v>
      </c>
      <c r="I5915" s="1">
        <v>14.9</v>
      </c>
      <c r="J5915" s="1">
        <v>11300</v>
      </c>
      <c r="K5915" s="1">
        <v>10</v>
      </c>
      <c r="L5915" s="1">
        <v>409</v>
      </c>
      <c r="M5915" s="1">
        <v>61</v>
      </c>
      <c r="N5915" s="1">
        <v>0</v>
      </c>
      <c r="O5915" s="1">
        <v>1</v>
      </c>
      <c r="P5915" s="1">
        <v>0</v>
      </c>
      <c r="Q5915" s="1">
        <v>0</v>
      </c>
      <c r="R5915" s="1">
        <v>46.22</v>
      </c>
      <c r="S5915" s="1">
        <v>46.75</v>
      </c>
      <c r="T5915" s="1">
        <v>62</v>
      </c>
      <c r="U5915" s="3" t="str">
        <f t="shared" si="92"/>
        <v>2017Plan</v>
      </c>
      <c r="V5915" s="2">
        <f>DATE(A5915,INDEX(Map!$H$1:$H$12,MATCH(B5915,Map!$G$1:$G$12,0),0),1)</f>
        <v>44501</v>
      </c>
      <c r="W5915" t="str">
        <f>IF(AND(V5915&gt;=Map!$K$2,V5915&lt;=Map!$L$2),"Base",IF(AND(V5915&gt;=Map!$K$3,V5915&lt;=Map!$L$3),"Fcst","N/A"))</f>
        <v>N/A</v>
      </c>
      <c r="X5915" t="str">
        <f>INDEX(Map!$B$2:$B$86,MATCH(D5915,Map!$A$2:$A$86,0),0)</f>
        <v>Trimble Co 10</v>
      </c>
      <c r="Y5915" s="7">
        <f>IF(INDEX(Map!$C$2:$C$86,MATCH(D5915,Map!$A$2:$A$86,0),0)="","N/A",E5915*INDEX(Map!$C$2:$C$86,MATCH(D5915,Map!$A$2:$A$86,0),0))</f>
        <v>0.81900000000000006</v>
      </c>
      <c r="Z5915" s="7">
        <f>IF(INDEX(Map!$D$2:$D$86,MATCH(D5915,Map!$A$2:$A$86,0),0)="","N/A",E5915*INDEX(Map!$D$2:$D$86,MATCH(D5915,Map!$A$2:$A$86,0),0))</f>
        <v>0.48099999999999998</v>
      </c>
      <c r="AA5915" t="str">
        <f>INDEX(Map!$E$2:$E$86,MATCH(D5915,Map!$A$2:$A$86,0),0)</f>
        <v>SCCT</v>
      </c>
    </row>
    <row r="5916" spans="1:27" x14ac:dyDescent="0.25">
      <c r="A5916" s="1" t="s">
        <v>123</v>
      </c>
      <c r="B5916" s="1" t="s">
        <v>117</v>
      </c>
      <c r="C5916" s="1">
        <v>35</v>
      </c>
      <c r="D5916" s="1" t="s">
        <v>57</v>
      </c>
      <c r="E5916" s="1">
        <v>0</v>
      </c>
      <c r="F5916" s="1">
        <v>0</v>
      </c>
      <c r="G5916" s="1">
        <v>0</v>
      </c>
      <c r="H5916" s="1">
        <v>0</v>
      </c>
      <c r="I5916" s="1">
        <v>0</v>
      </c>
      <c r="J5916" s="1">
        <v>0</v>
      </c>
      <c r="K5916" s="1">
        <v>0</v>
      </c>
      <c r="L5916" s="1">
        <v>0</v>
      </c>
      <c r="M5916" s="1">
        <v>0</v>
      </c>
      <c r="N5916" s="1">
        <v>0</v>
      </c>
      <c r="O5916" s="1">
        <v>0</v>
      </c>
      <c r="P5916" s="1">
        <v>0</v>
      </c>
      <c r="Q5916" s="1">
        <v>0</v>
      </c>
      <c r="R5916" s="1">
        <v>0</v>
      </c>
      <c r="S5916" s="1">
        <v>0</v>
      </c>
      <c r="T5916" s="1">
        <v>0</v>
      </c>
      <c r="U5916" s="3" t="str">
        <f t="shared" si="92"/>
        <v>2017Plan</v>
      </c>
      <c r="V5916" s="2">
        <f>DATE(A5916,INDEX(Map!$H$1:$H$12,MATCH(B5916,Map!$G$1:$G$12,0),0),1)</f>
        <v>44501</v>
      </c>
      <c r="W5916" t="str">
        <f>IF(AND(V5916&gt;=Map!$K$2,V5916&lt;=Map!$L$2),"Base",IF(AND(V5916&gt;=Map!$K$3,V5916&lt;=Map!$L$3),"Fcst","N/A"))</f>
        <v>N/A</v>
      </c>
      <c r="X5916" t="str">
        <f>INDEX(Map!$B$2:$B$86,MATCH(D5916,Map!$A$2:$A$86,0),0)</f>
        <v>Cane Run 11</v>
      </c>
      <c r="Y5916" s="7" t="str">
        <f>IF(INDEX(Map!$C$2:$C$86,MATCH(D5916,Map!$A$2:$A$86,0),0)="","N/A",E5916*INDEX(Map!$C$2:$C$86,MATCH(D5916,Map!$A$2:$A$86,0),0))</f>
        <v>N/A</v>
      </c>
      <c r="Z5916" s="7">
        <f>IF(INDEX(Map!$D$2:$D$86,MATCH(D5916,Map!$A$2:$A$86,0),0)="","N/A",E5916*INDEX(Map!$D$2:$D$86,MATCH(D5916,Map!$A$2:$A$86,0),0))</f>
        <v>0</v>
      </c>
      <c r="AA5916" t="str">
        <f>INDEX(Map!$E$2:$E$86,MATCH(D5916,Map!$A$2:$A$86,0),0)</f>
        <v>SCCT</v>
      </c>
    </row>
    <row r="5917" spans="1:27" x14ac:dyDescent="0.25">
      <c r="A5917" s="1" t="s">
        <v>123</v>
      </c>
      <c r="B5917" s="1" t="s">
        <v>117</v>
      </c>
      <c r="C5917" s="1">
        <v>36</v>
      </c>
      <c r="D5917" s="1" t="s">
        <v>58</v>
      </c>
      <c r="E5917" s="1">
        <v>0</v>
      </c>
      <c r="F5917" s="1">
        <v>0</v>
      </c>
      <c r="G5917" s="1">
        <v>0</v>
      </c>
      <c r="H5917" s="1">
        <v>0</v>
      </c>
      <c r="I5917" s="1">
        <v>0</v>
      </c>
      <c r="J5917" s="1">
        <v>0</v>
      </c>
      <c r="K5917" s="1">
        <v>0</v>
      </c>
      <c r="L5917" s="1">
        <v>0</v>
      </c>
      <c r="M5917" s="1">
        <v>0</v>
      </c>
      <c r="N5917" s="1">
        <v>0</v>
      </c>
      <c r="O5917" s="1">
        <v>0</v>
      </c>
      <c r="P5917" s="1">
        <v>0</v>
      </c>
      <c r="Q5917" s="1">
        <v>0</v>
      </c>
      <c r="R5917" s="1">
        <v>0</v>
      </c>
      <c r="S5917" s="1">
        <v>0</v>
      </c>
      <c r="T5917" s="1">
        <v>0</v>
      </c>
      <c r="U5917" s="3" t="str">
        <f t="shared" si="92"/>
        <v>2017Plan</v>
      </c>
      <c r="V5917" s="2">
        <f>DATE(A5917,INDEX(Map!$H$1:$H$12,MATCH(B5917,Map!$G$1:$G$12,0),0),1)</f>
        <v>44501</v>
      </c>
      <c r="W5917" t="str">
        <f>IF(AND(V5917&gt;=Map!$K$2,V5917&lt;=Map!$L$2),"Base",IF(AND(V5917&gt;=Map!$K$3,V5917&lt;=Map!$L$3),"Fcst","N/A"))</f>
        <v>N/A</v>
      </c>
      <c r="X5917" t="str">
        <f>INDEX(Map!$B$2:$B$86,MATCH(D5917,Map!$A$2:$A$86,0),0)</f>
        <v>Haefling</v>
      </c>
      <c r="Y5917" s="7">
        <f>IF(INDEX(Map!$C$2:$C$86,MATCH(D5917,Map!$A$2:$A$86,0),0)="","N/A",E5917*INDEX(Map!$C$2:$C$86,MATCH(D5917,Map!$A$2:$A$86,0),0))</f>
        <v>0</v>
      </c>
      <c r="Z5917" s="7" t="str">
        <f>IF(INDEX(Map!$D$2:$D$86,MATCH(D5917,Map!$A$2:$A$86,0),0)="","N/A",E5917*INDEX(Map!$D$2:$D$86,MATCH(D5917,Map!$A$2:$A$86,0),0))</f>
        <v>N/A</v>
      </c>
      <c r="AA5917" t="str">
        <f>INDEX(Map!$E$2:$E$86,MATCH(D5917,Map!$A$2:$A$86,0),0)</f>
        <v>SCCT</v>
      </c>
    </row>
    <row r="5918" spans="1:27" x14ac:dyDescent="0.25">
      <c r="A5918" s="1" t="s">
        <v>123</v>
      </c>
      <c r="B5918" s="1" t="s">
        <v>117</v>
      </c>
      <c r="C5918" s="1">
        <v>37</v>
      </c>
      <c r="D5918" s="1" t="s">
        <v>59</v>
      </c>
      <c r="E5918" s="1">
        <v>0</v>
      </c>
      <c r="F5918" s="1">
        <v>0</v>
      </c>
      <c r="G5918" s="1">
        <v>0</v>
      </c>
      <c r="H5918" s="1">
        <v>0</v>
      </c>
      <c r="I5918" s="1">
        <v>0</v>
      </c>
      <c r="J5918" s="1">
        <v>0</v>
      </c>
      <c r="K5918" s="1">
        <v>0</v>
      </c>
      <c r="L5918" s="1">
        <v>0</v>
      </c>
      <c r="M5918" s="1">
        <v>0</v>
      </c>
      <c r="N5918" s="1">
        <v>0</v>
      </c>
      <c r="O5918" s="1">
        <v>0</v>
      </c>
      <c r="P5918" s="1">
        <v>0</v>
      </c>
      <c r="Q5918" s="1">
        <v>0</v>
      </c>
      <c r="R5918" s="1">
        <v>0</v>
      </c>
      <c r="S5918" s="1">
        <v>0</v>
      </c>
      <c r="T5918" s="1">
        <v>0</v>
      </c>
      <c r="U5918" s="3" t="str">
        <f t="shared" si="92"/>
        <v>2017Plan</v>
      </c>
      <c r="V5918" s="2">
        <f>DATE(A5918,INDEX(Map!$H$1:$H$12,MATCH(B5918,Map!$G$1:$G$12,0),0),1)</f>
        <v>44501</v>
      </c>
      <c r="W5918" t="str">
        <f>IF(AND(V5918&gt;=Map!$K$2,V5918&lt;=Map!$L$2),"Base",IF(AND(V5918&gt;=Map!$K$3,V5918&lt;=Map!$L$3),"Fcst","N/A"))</f>
        <v>N/A</v>
      </c>
      <c r="X5918" t="str">
        <f>INDEX(Map!$B$2:$B$86,MATCH(D5918,Map!$A$2:$A$86,0),0)</f>
        <v>Paddys Run 11</v>
      </c>
      <c r="Y5918" s="7" t="str">
        <f>IF(INDEX(Map!$C$2:$C$86,MATCH(D5918,Map!$A$2:$A$86,0),0)="","N/A",E5918*INDEX(Map!$C$2:$C$86,MATCH(D5918,Map!$A$2:$A$86,0),0))</f>
        <v>N/A</v>
      </c>
      <c r="Z5918" s="7">
        <f>IF(INDEX(Map!$D$2:$D$86,MATCH(D5918,Map!$A$2:$A$86,0),0)="","N/A",E5918*INDEX(Map!$D$2:$D$86,MATCH(D5918,Map!$A$2:$A$86,0),0))</f>
        <v>0</v>
      </c>
      <c r="AA5918" t="str">
        <f>INDEX(Map!$E$2:$E$86,MATCH(D5918,Map!$A$2:$A$86,0),0)</f>
        <v>SCCT</v>
      </c>
    </row>
    <row r="5919" spans="1:27" x14ac:dyDescent="0.25">
      <c r="A5919" s="1" t="s">
        <v>123</v>
      </c>
      <c r="B5919" s="1" t="s">
        <v>117</v>
      </c>
      <c r="C5919" s="1">
        <v>38</v>
      </c>
      <c r="D5919" s="1" t="s">
        <v>60</v>
      </c>
      <c r="E5919" s="1">
        <v>0</v>
      </c>
      <c r="F5919" s="1">
        <v>0</v>
      </c>
      <c r="G5919" s="1">
        <v>0</v>
      </c>
      <c r="H5919" s="1">
        <v>0</v>
      </c>
      <c r="I5919" s="1">
        <v>0</v>
      </c>
      <c r="J5919" s="1">
        <v>0</v>
      </c>
      <c r="K5919" s="1">
        <v>0</v>
      </c>
      <c r="L5919" s="1">
        <v>0</v>
      </c>
      <c r="M5919" s="1">
        <v>0</v>
      </c>
      <c r="N5919" s="1">
        <v>0</v>
      </c>
      <c r="O5919" s="1">
        <v>0</v>
      </c>
      <c r="P5919" s="1">
        <v>0</v>
      </c>
      <c r="Q5919" s="1">
        <v>0</v>
      </c>
      <c r="R5919" s="1">
        <v>0</v>
      </c>
      <c r="S5919" s="1">
        <v>0</v>
      </c>
      <c r="T5919" s="1">
        <v>0</v>
      </c>
      <c r="U5919" s="3" t="str">
        <f t="shared" si="92"/>
        <v>2017Plan</v>
      </c>
      <c r="V5919" s="2">
        <f>DATE(A5919,INDEX(Map!$H$1:$H$12,MATCH(B5919,Map!$G$1:$G$12,0),0),1)</f>
        <v>44501</v>
      </c>
      <c r="W5919" t="str">
        <f>IF(AND(V5919&gt;=Map!$K$2,V5919&lt;=Map!$L$2),"Base",IF(AND(V5919&gt;=Map!$K$3,V5919&lt;=Map!$L$3),"Fcst","N/A"))</f>
        <v>N/A</v>
      </c>
      <c r="X5919" t="str">
        <f>INDEX(Map!$B$2:$B$86,MATCH(D5919,Map!$A$2:$A$86,0),0)</f>
        <v>Paddys Run 12</v>
      </c>
      <c r="Y5919" s="7" t="str">
        <f>IF(INDEX(Map!$C$2:$C$86,MATCH(D5919,Map!$A$2:$A$86,0),0)="","N/A",E5919*INDEX(Map!$C$2:$C$86,MATCH(D5919,Map!$A$2:$A$86,0),0))</f>
        <v>N/A</v>
      </c>
      <c r="Z5919" s="7">
        <f>IF(INDEX(Map!$D$2:$D$86,MATCH(D5919,Map!$A$2:$A$86,0),0)="","N/A",E5919*INDEX(Map!$D$2:$D$86,MATCH(D5919,Map!$A$2:$A$86,0),0))</f>
        <v>0</v>
      </c>
      <c r="AA5919" t="str">
        <f>INDEX(Map!$E$2:$E$86,MATCH(D5919,Map!$A$2:$A$86,0),0)</f>
        <v>SCCT</v>
      </c>
    </row>
    <row r="5920" spans="1:27" x14ac:dyDescent="0.25">
      <c r="A5920" s="1" t="s">
        <v>123</v>
      </c>
      <c r="B5920" s="1" t="s">
        <v>117</v>
      </c>
      <c r="C5920" s="1">
        <v>39</v>
      </c>
      <c r="D5920" s="1" t="s">
        <v>61</v>
      </c>
      <c r="E5920" s="1">
        <v>0</v>
      </c>
      <c r="F5920" s="1">
        <v>0</v>
      </c>
      <c r="G5920" s="1">
        <v>0</v>
      </c>
      <c r="H5920" s="1">
        <v>0</v>
      </c>
      <c r="I5920" s="1">
        <v>0</v>
      </c>
      <c r="J5920" s="1">
        <v>0</v>
      </c>
      <c r="K5920" s="1">
        <v>0</v>
      </c>
      <c r="L5920" s="1">
        <v>0</v>
      </c>
      <c r="M5920" s="1">
        <v>0</v>
      </c>
      <c r="N5920" s="1">
        <v>0</v>
      </c>
      <c r="O5920" s="1">
        <v>0</v>
      </c>
      <c r="P5920" s="1">
        <v>0</v>
      </c>
      <c r="Q5920" s="1">
        <v>0</v>
      </c>
      <c r="R5920" s="1">
        <v>0</v>
      </c>
      <c r="S5920" s="1">
        <v>0</v>
      </c>
      <c r="T5920" s="1">
        <v>0</v>
      </c>
      <c r="U5920" s="3" t="str">
        <f t="shared" si="92"/>
        <v>2017Plan</v>
      </c>
      <c r="V5920" s="2">
        <f>DATE(A5920,INDEX(Map!$H$1:$H$12,MATCH(B5920,Map!$G$1:$G$12,0),0),1)</f>
        <v>44501</v>
      </c>
      <c r="W5920" t="str">
        <f>IF(AND(V5920&gt;=Map!$K$2,V5920&lt;=Map!$L$2),"Base",IF(AND(V5920&gt;=Map!$K$3,V5920&lt;=Map!$L$3),"Fcst","N/A"))</f>
        <v>N/A</v>
      </c>
      <c r="X5920" t="str">
        <f>INDEX(Map!$B$2:$B$86,MATCH(D5920,Map!$A$2:$A$86,0),0)</f>
        <v>Zorn 1</v>
      </c>
      <c r="Y5920" s="7" t="str">
        <f>IF(INDEX(Map!$C$2:$C$86,MATCH(D5920,Map!$A$2:$A$86,0),0)="","N/A",E5920*INDEX(Map!$C$2:$C$86,MATCH(D5920,Map!$A$2:$A$86,0),0))</f>
        <v>N/A</v>
      </c>
      <c r="Z5920" s="7">
        <f>IF(INDEX(Map!$D$2:$D$86,MATCH(D5920,Map!$A$2:$A$86,0),0)="","N/A",E5920*INDEX(Map!$D$2:$D$86,MATCH(D5920,Map!$A$2:$A$86,0),0))</f>
        <v>0</v>
      </c>
      <c r="AA5920" t="str">
        <f>INDEX(Map!$E$2:$E$86,MATCH(D5920,Map!$A$2:$A$86,0),0)</f>
        <v>SCCT</v>
      </c>
    </row>
    <row r="5921" spans="1:27" x14ac:dyDescent="0.25">
      <c r="A5921" s="1" t="s">
        <v>123</v>
      </c>
      <c r="B5921" s="1" t="s">
        <v>117</v>
      </c>
      <c r="C5921" s="1">
        <v>40</v>
      </c>
      <c r="D5921" s="1" t="s">
        <v>62</v>
      </c>
      <c r="E5921" s="1">
        <v>4.9000000000000004</v>
      </c>
      <c r="F5921" s="1">
        <v>0</v>
      </c>
      <c r="G5921" s="1">
        <v>21.5</v>
      </c>
      <c r="H5921" s="1">
        <v>41</v>
      </c>
      <c r="I5921" s="1" t="s">
        <v>63</v>
      </c>
      <c r="J5921" s="1" t="s">
        <v>63</v>
      </c>
      <c r="K5921" s="1">
        <v>164</v>
      </c>
      <c r="L5921" s="1">
        <v>0</v>
      </c>
      <c r="M5921" s="1">
        <v>0</v>
      </c>
      <c r="N5921" s="1" t="s">
        <v>63</v>
      </c>
      <c r="O5921" s="1">
        <v>0</v>
      </c>
      <c r="P5921" s="1">
        <v>0</v>
      </c>
      <c r="Q5921" s="1">
        <v>0</v>
      </c>
      <c r="R5921" s="1">
        <v>0</v>
      </c>
      <c r="S5921" s="1">
        <v>0</v>
      </c>
      <c r="T5921" s="1">
        <v>0</v>
      </c>
      <c r="U5921" s="3" t="str">
        <f t="shared" si="92"/>
        <v>2017Plan</v>
      </c>
      <c r="V5921" s="2">
        <f>DATE(A5921,INDEX(Map!$H$1:$H$12,MATCH(B5921,Map!$G$1:$G$12,0),0),1)</f>
        <v>44501</v>
      </c>
      <c r="W5921" t="str">
        <f>IF(AND(V5921&gt;=Map!$K$2,V5921&lt;=Map!$L$2),"Base",IF(AND(V5921&gt;=Map!$K$3,V5921&lt;=Map!$L$3),"Fcst","N/A"))</f>
        <v>N/A</v>
      </c>
      <c r="X5921" t="str">
        <f>INDEX(Map!$B$2:$B$86,MATCH(D5921,Map!$A$2:$A$86,0),0)</f>
        <v>Dix Dam</v>
      </c>
      <c r="Y5921" s="7">
        <f>IF(INDEX(Map!$C$2:$C$86,MATCH(D5921,Map!$A$2:$A$86,0),0)="","N/A",E5921*INDEX(Map!$C$2:$C$86,MATCH(D5921,Map!$A$2:$A$86,0),0))</f>
        <v>4.9000000000000004</v>
      </c>
      <c r="Z5921" s="7" t="str">
        <f>IF(INDEX(Map!$D$2:$D$86,MATCH(D5921,Map!$A$2:$A$86,0),0)="","N/A",E5921*INDEX(Map!$D$2:$D$86,MATCH(D5921,Map!$A$2:$A$86,0),0))</f>
        <v>N/A</v>
      </c>
      <c r="AA5921" t="str">
        <f>INDEX(Map!$E$2:$E$86,MATCH(D5921,Map!$A$2:$A$86,0),0)</f>
        <v>Hydro</v>
      </c>
    </row>
    <row r="5922" spans="1:27" x14ac:dyDescent="0.25">
      <c r="A5922" s="1" t="s">
        <v>123</v>
      </c>
      <c r="B5922" s="1" t="s">
        <v>117</v>
      </c>
      <c r="C5922" s="1">
        <v>41</v>
      </c>
      <c r="D5922" s="1" t="s">
        <v>64</v>
      </c>
      <c r="E5922" s="1">
        <v>27.6</v>
      </c>
      <c r="F5922" s="1">
        <v>0</v>
      </c>
      <c r="G5922" s="1">
        <v>100</v>
      </c>
      <c r="H5922" s="1">
        <v>0</v>
      </c>
      <c r="I5922" s="1" t="s">
        <v>63</v>
      </c>
      <c r="J5922" s="1" t="s">
        <v>63</v>
      </c>
      <c r="K5922" s="1">
        <v>720</v>
      </c>
      <c r="L5922" s="1">
        <v>0</v>
      </c>
      <c r="M5922" s="1">
        <v>0</v>
      </c>
      <c r="N5922" s="1" t="s">
        <v>63</v>
      </c>
      <c r="O5922" s="1">
        <v>0</v>
      </c>
      <c r="P5922" s="1">
        <v>0</v>
      </c>
      <c r="Q5922" s="1">
        <v>0</v>
      </c>
      <c r="R5922" s="1">
        <v>0</v>
      </c>
      <c r="S5922" s="1">
        <v>0</v>
      </c>
      <c r="T5922" s="1">
        <v>0</v>
      </c>
      <c r="U5922" s="3" t="str">
        <f t="shared" si="92"/>
        <v>2017Plan</v>
      </c>
      <c r="V5922" s="2">
        <f>DATE(A5922,INDEX(Map!$H$1:$H$12,MATCH(B5922,Map!$G$1:$G$12,0),0),1)</f>
        <v>44501</v>
      </c>
      <c r="W5922" t="str">
        <f>IF(AND(V5922&gt;=Map!$K$2,V5922&lt;=Map!$L$2),"Base",IF(AND(V5922&gt;=Map!$K$3,V5922&lt;=Map!$L$3),"Fcst","N/A"))</f>
        <v>N/A</v>
      </c>
      <c r="X5922" t="str">
        <f>INDEX(Map!$B$2:$B$86,MATCH(D5922,Map!$A$2:$A$86,0),0)</f>
        <v>Ohio Falls</v>
      </c>
      <c r="Y5922" s="7" t="str">
        <f>IF(INDEX(Map!$C$2:$C$86,MATCH(D5922,Map!$A$2:$A$86,0),0)="","N/A",E5922*INDEX(Map!$C$2:$C$86,MATCH(D5922,Map!$A$2:$A$86,0),0))</f>
        <v>N/A</v>
      </c>
      <c r="Z5922" s="7">
        <f>IF(INDEX(Map!$D$2:$D$86,MATCH(D5922,Map!$A$2:$A$86,0),0)="","N/A",E5922*INDEX(Map!$D$2:$D$86,MATCH(D5922,Map!$A$2:$A$86,0),0))</f>
        <v>27.6</v>
      </c>
      <c r="AA5922" t="str">
        <f>INDEX(Map!$E$2:$E$86,MATCH(D5922,Map!$A$2:$A$86,0),0)</f>
        <v>Hydro</v>
      </c>
    </row>
    <row r="5923" spans="1:27" x14ac:dyDescent="0.25">
      <c r="A5923" s="1" t="s">
        <v>123</v>
      </c>
      <c r="B5923" s="1" t="s">
        <v>117</v>
      </c>
      <c r="C5923" s="1">
        <v>42</v>
      </c>
      <c r="D5923" s="1" t="s">
        <v>65</v>
      </c>
      <c r="E5923" s="1">
        <v>1.2</v>
      </c>
      <c r="F5923" s="1">
        <v>0</v>
      </c>
      <c r="G5923" s="1">
        <v>100</v>
      </c>
      <c r="H5923" s="1">
        <v>0</v>
      </c>
      <c r="I5923" s="1" t="s">
        <v>63</v>
      </c>
      <c r="J5923" s="1" t="s">
        <v>63</v>
      </c>
      <c r="K5923" s="1">
        <v>720</v>
      </c>
      <c r="L5923" s="1">
        <v>0</v>
      </c>
      <c r="M5923" s="1">
        <v>0</v>
      </c>
      <c r="N5923" s="1" t="s">
        <v>63</v>
      </c>
      <c r="O5923" s="1">
        <v>0</v>
      </c>
      <c r="P5923" s="1">
        <v>0</v>
      </c>
      <c r="Q5923" s="1">
        <v>0</v>
      </c>
      <c r="R5923" s="1">
        <v>0</v>
      </c>
      <c r="S5923" s="1">
        <v>0</v>
      </c>
      <c r="T5923" s="1">
        <v>0</v>
      </c>
      <c r="U5923" s="3" t="str">
        <f t="shared" si="92"/>
        <v>2017Plan</v>
      </c>
      <c r="V5923" s="2">
        <f>DATE(A5923,INDEX(Map!$H$1:$H$12,MATCH(B5923,Map!$G$1:$G$12,0),0),1)</f>
        <v>44501</v>
      </c>
      <c r="W5923" t="str">
        <f>IF(AND(V5923&gt;=Map!$K$2,V5923&lt;=Map!$L$2),"Base",IF(AND(V5923&gt;=Map!$K$3,V5923&lt;=Map!$L$3),"Fcst","N/A"))</f>
        <v>N/A</v>
      </c>
      <c r="X5923" t="str">
        <f>INDEX(Map!$B$2:$B$86,MATCH(D5923,Map!$A$2:$A$86,0),0)</f>
        <v>Brown Solar</v>
      </c>
      <c r="Y5923" s="7">
        <f>IF(INDEX(Map!$C$2:$C$86,MATCH(D5923,Map!$A$2:$A$86,0),0)="","N/A",E5923*INDEX(Map!$C$2:$C$86,MATCH(D5923,Map!$A$2:$A$86,0),0))</f>
        <v>0.73199999999999998</v>
      </c>
      <c r="Z5923" s="7">
        <f>IF(INDEX(Map!$D$2:$D$86,MATCH(D5923,Map!$A$2:$A$86,0),0)="","N/A",E5923*INDEX(Map!$D$2:$D$86,MATCH(D5923,Map!$A$2:$A$86,0),0))</f>
        <v>0.46799999999999997</v>
      </c>
      <c r="AA5923" t="str">
        <f>INDEX(Map!$E$2:$E$86,MATCH(D5923,Map!$A$2:$A$86,0),0)</f>
        <v>Solar</v>
      </c>
    </row>
    <row r="5924" spans="1:27" x14ac:dyDescent="0.25">
      <c r="A5924" s="1" t="s">
        <v>123</v>
      </c>
      <c r="B5924" s="1" t="s">
        <v>117</v>
      </c>
      <c r="C5924" s="1">
        <v>43</v>
      </c>
      <c r="D5924" s="1" t="s">
        <v>66</v>
      </c>
      <c r="E5924" s="1">
        <v>11.2</v>
      </c>
      <c r="F5924" s="1">
        <v>0</v>
      </c>
      <c r="G5924" s="1">
        <v>100</v>
      </c>
      <c r="H5924" s="1">
        <v>0</v>
      </c>
      <c r="I5924" s="1">
        <v>1116</v>
      </c>
      <c r="J5924" s="1">
        <v>100000</v>
      </c>
      <c r="K5924" s="1">
        <v>720</v>
      </c>
      <c r="L5924" s="1">
        <v>29.1</v>
      </c>
      <c r="M5924" s="1">
        <v>325</v>
      </c>
      <c r="N5924" s="1">
        <v>0</v>
      </c>
      <c r="O5924" s="1">
        <v>0</v>
      </c>
      <c r="P5924" s="1">
        <v>0</v>
      </c>
      <c r="Q5924" s="1">
        <v>0</v>
      </c>
      <c r="R5924" s="1">
        <v>29.11</v>
      </c>
      <c r="S5924" s="1">
        <v>29.11</v>
      </c>
      <c r="T5924" s="1">
        <v>325</v>
      </c>
      <c r="U5924" s="3" t="str">
        <f t="shared" si="92"/>
        <v>2017Plan</v>
      </c>
      <c r="V5924" s="2">
        <f>DATE(A5924,INDEX(Map!$H$1:$H$12,MATCH(B5924,Map!$G$1:$G$12,0),0),1)</f>
        <v>44501</v>
      </c>
      <c r="W5924" t="str">
        <f>IF(AND(V5924&gt;=Map!$K$2,V5924&lt;=Map!$L$2),"Base",IF(AND(V5924&gt;=Map!$K$3,V5924&lt;=Map!$L$3),"Fcst","N/A"))</f>
        <v>N/A</v>
      </c>
      <c r="X5924" t="str">
        <f>INDEX(Map!$B$2:$B$86,MATCH(D5924,Map!$A$2:$A$86,0),0)</f>
        <v>OVEC</v>
      </c>
      <c r="Y5924" s="7">
        <f>IF(INDEX(Map!$C$2:$C$86,MATCH(D5924,Map!$A$2:$A$86,0),0)="","N/A",E5924*INDEX(Map!$C$2:$C$86,MATCH(D5924,Map!$A$2:$A$86,0),0))</f>
        <v>11.2</v>
      </c>
      <c r="Z5924" s="7" t="str">
        <f>IF(INDEX(Map!$D$2:$D$86,MATCH(D5924,Map!$A$2:$A$86,0),0)="","N/A",E5924*INDEX(Map!$D$2:$D$86,MATCH(D5924,Map!$A$2:$A$86,0),0))</f>
        <v>N/A</v>
      </c>
      <c r="AA5924" t="str">
        <f>INDEX(Map!$E$2:$E$86,MATCH(D5924,Map!$A$2:$A$86,0),0)</f>
        <v>Coal</v>
      </c>
    </row>
    <row r="5925" spans="1:27" x14ac:dyDescent="0.25">
      <c r="A5925" s="1" t="s">
        <v>123</v>
      </c>
      <c r="B5925" s="1" t="s">
        <v>117</v>
      </c>
      <c r="C5925" s="1">
        <v>44</v>
      </c>
      <c r="D5925" s="1" t="s">
        <v>67</v>
      </c>
      <c r="E5925" s="1">
        <v>6.8</v>
      </c>
      <c r="F5925" s="1">
        <v>0</v>
      </c>
      <c r="G5925" s="1">
        <v>28.8</v>
      </c>
      <c r="H5925" s="1">
        <v>43</v>
      </c>
      <c r="I5925" s="1">
        <v>682.7</v>
      </c>
      <c r="J5925" s="1">
        <v>100000</v>
      </c>
      <c r="K5925" s="1">
        <v>208</v>
      </c>
      <c r="L5925" s="1">
        <v>29.1</v>
      </c>
      <c r="M5925" s="1">
        <v>199</v>
      </c>
      <c r="N5925" s="1">
        <v>0</v>
      </c>
      <c r="O5925" s="1">
        <v>0</v>
      </c>
      <c r="P5925" s="1">
        <v>0</v>
      </c>
      <c r="Q5925" s="1">
        <v>0</v>
      </c>
      <c r="R5925" s="1">
        <v>29.11</v>
      </c>
      <c r="S5925" s="1">
        <v>29.11</v>
      </c>
      <c r="T5925" s="1">
        <v>199</v>
      </c>
      <c r="U5925" s="3" t="str">
        <f t="shared" si="92"/>
        <v>2017Plan</v>
      </c>
      <c r="V5925" s="2">
        <f>DATE(A5925,INDEX(Map!$H$1:$H$12,MATCH(B5925,Map!$G$1:$G$12,0),0),1)</f>
        <v>44501</v>
      </c>
      <c r="W5925" t="str">
        <f>IF(AND(V5925&gt;=Map!$K$2,V5925&lt;=Map!$L$2),"Base",IF(AND(V5925&gt;=Map!$K$3,V5925&lt;=Map!$L$3),"Fcst","N/A"))</f>
        <v>N/A</v>
      </c>
      <c r="X5925" t="str">
        <f>INDEX(Map!$B$2:$B$86,MATCH(D5925,Map!$A$2:$A$86,0),0)</f>
        <v>OVEC</v>
      </c>
      <c r="Y5925" s="7">
        <f>IF(INDEX(Map!$C$2:$C$86,MATCH(D5925,Map!$A$2:$A$86,0),0)="","N/A",E5925*INDEX(Map!$C$2:$C$86,MATCH(D5925,Map!$A$2:$A$86,0),0))</f>
        <v>6.8</v>
      </c>
      <c r="Z5925" s="7" t="str">
        <f>IF(INDEX(Map!$D$2:$D$86,MATCH(D5925,Map!$A$2:$A$86,0),0)="","N/A",E5925*INDEX(Map!$D$2:$D$86,MATCH(D5925,Map!$A$2:$A$86,0),0))</f>
        <v>N/A</v>
      </c>
      <c r="AA5925" t="str">
        <f>INDEX(Map!$E$2:$E$86,MATCH(D5925,Map!$A$2:$A$86,0),0)</f>
        <v>Coal</v>
      </c>
    </row>
    <row r="5926" spans="1:27" x14ac:dyDescent="0.25">
      <c r="A5926" s="1" t="s">
        <v>123</v>
      </c>
      <c r="B5926" s="1" t="s">
        <v>117</v>
      </c>
      <c r="C5926" s="1">
        <v>45</v>
      </c>
      <c r="D5926" s="1" t="s">
        <v>68</v>
      </c>
      <c r="E5926" s="1">
        <v>24.8</v>
      </c>
      <c r="F5926" s="1">
        <v>0</v>
      </c>
      <c r="G5926" s="1">
        <v>100</v>
      </c>
      <c r="H5926" s="1">
        <v>0</v>
      </c>
      <c r="I5926" s="1">
        <v>2484</v>
      </c>
      <c r="J5926" s="1">
        <v>100000</v>
      </c>
      <c r="K5926" s="1">
        <v>720</v>
      </c>
      <c r="L5926" s="1">
        <v>29.1</v>
      </c>
      <c r="M5926" s="1">
        <v>723</v>
      </c>
      <c r="N5926" s="1">
        <v>0</v>
      </c>
      <c r="O5926" s="1">
        <v>0</v>
      </c>
      <c r="P5926" s="1">
        <v>0</v>
      </c>
      <c r="Q5926" s="1">
        <v>0</v>
      </c>
      <c r="R5926" s="1">
        <v>29.11</v>
      </c>
      <c r="S5926" s="1">
        <v>29.11</v>
      </c>
      <c r="T5926" s="1">
        <v>723</v>
      </c>
      <c r="U5926" s="3" t="str">
        <f t="shared" si="92"/>
        <v>2017Plan</v>
      </c>
      <c r="V5926" s="2">
        <f>DATE(A5926,INDEX(Map!$H$1:$H$12,MATCH(B5926,Map!$G$1:$G$12,0),0),1)</f>
        <v>44501</v>
      </c>
      <c r="W5926" t="str">
        <f>IF(AND(V5926&gt;=Map!$K$2,V5926&lt;=Map!$L$2),"Base",IF(AND(V5926&gt;=Map!$K$3,V5926&lt;=Map!$L$3),"Fcst","N/A"))</f>
        <v>N/A</v>
      </c>
      <c r="X5926" t="str">
        <f>INDEX(Map!$B$2:$B$86,MATCH(D5926,Map!$A$2:$A$86,0),0)</f>
        <v>OVEC</v>
      </c>
      <c r="Y5926" s="7" t="str">
        <f>IF(INDEX(Map!$C$2:$C$86,MATCH(D5926,Map!$A$2:$A$86,0),0)="","N/A",E5926*INDEX(Map!$C$2:$C$86,MATCH(D5926,Map!$A$2:$A$86,0),0))</f>
        <v>N/A</v>
      </c>
      <c r="Z5926" s="7">
        <f>IF(INDEX(Map!$D$2:$D$86,MATCH(D5926,Map!$A$2:$A$86,0),0)="","N/A",E5926*INDEX(Map!$D$2:$D$86,MATCH(D5926,Map!$A$2:$A$86,0),0))</f>
        <v>24.8</v>
      </c>
      <c r="AA5926" t="str">
        <f>INDEX(Map!$E$2:$E$86,MATCH(D5926,Map!$A$2:$A$86,0),0)</f>
        <v>Coal</v>
      </c>
    </row>
    <row r="5927" spans="1:27" x14ac:dyDescent="0.25">
      <c r="A5927" s="1" t="s">
        <v>123</v>
      </c>
      <c r="B5927" s="1" t="s">
        <v>117</v>
      </c>
      <c r="C5927" s="1">
        <v>46</v>
      </c>
      <c r="D5927" s="1" t="s">
        <v>69</v>
      </c>
      <c r="E5927" s="1">
        <v>19.5</v>
      </c>
      <c r="F5927" s="1">
        <v>0</v>
      </c>
      <c r="G5927" s="1">
        <v>36.5</v>
      </c>
      <c r="H5927" s="1">
        <v>61</v>
      </c>
      <c r="I5927" s="1">
        <v>1946.2</v>
      </c>
      <c r="J5927" s="1">
        <v>100000</v>
      </c>
      <c r="K5927" s="1">
        <v>263</v>
      </c>
      <c r="L5927" s="1">
        <v>29.1</v>
      </c>
      <c r="M5927" s="1">
        <v>567</v>
      </c>
      <c r="N5927" s="1">
        <v>0</v>
      </c>
      <c r="O5927" s="1">
        <v>0</v>
      </c>
      <c r="P5927" s="1">
        <v>0</v>
      </c>
      <c r="Q5927" s="1">
        <v>0</v>
      </c>
      <c r="R5927" s="1">
        <v>29.11</v>
      </c>
      <c r="S5927" s="1">
        <v>29.11</v>
      </c>
      <c r="T5927" s="1">
        <v>567</v>
      </c>
      <c r="U5927" s="3" t="str">
        <f t="shared" si="92"/>
        <v>2017Plan</v>
      </c>
      <c r="V5927" s="2">
        <f>DATE(A5927,INDEX(Map!$H$1:$H$12,MATCH(B5927,Map!$G$1:$G$12,0),0),1)</f>
        <v>44501</v>
      </c>
      <c r="W5927" t="str">
        <f>IF(AND(V5927&gt;=Map!$K$2,V5927&lt;=Map!$L$2),"Base",IF(AND(V5927&gt;=Map!$K$3,V5927&lt;=Map!$L$3),"Fcst","N/A"))</f>
        <v>N/A</v>
      </c>
      <c r="X5927" t="str">
        <f>INDEX(Map!$B$2:$B$86,MATCH(D5927,Map!$A$2:$A$86,0),0)</f>
        <v>OVEC</v>
      </c>
      <c r="Y5927" s="7" t="str">
        <f>IF(INDEX(Map!$C$2:$C$86,MATCH(D5927,Map!$A$2:$A$86,0),0)="","N/A",E5927*INDEX(Map!$C$2:$C$86,MATCH(D5927,Map!$A$2:$A$86,0),0))</f>
        <v>N/A</v>
      </c>
      <c r="Z5927" s="7">
        <f>IF(INDEX(Map!$D$2:$D$86,MATCH(D5927,Map!$A$2:$A$86,0),0)="","N/A",E5927*INDEX(Map!$D$2:$D$86,MATCH(D5927,Map!$A$2:$A$86,0),0))</f>
        <v>19.5</v>
      </c>
      <c r="AA5927" t="str">
        <f>INDEX(Map!$E$2:$E$86,MATCH(D5927,Map!$A$2:$A$86,0),0)</f>
        <v>Coal</v>
      </c>
    </row>
    <row r="5928" spans="1:27" x14ac:dyDescent="0.25">
      <c r="A5928" s="1" t="s">
        <v>123</v>
      </c>
      <c r="B5928" s="1" t="s">
        <v>117</v>
      </c>
      <c r="C5928" s="1">
        <v>47</v>
      </c>
      <c r="D5928" s="1" t="s">
        <v>70</v>
      </c>
      <c r="E5928" s="1">
        <v>0</v>
      </c>
      <c r="F5928" s="1">
        <v>0</v>
      </c>
      <c r="G5928" s="1">
        <v>0</v>
      </c>
      <c r="H5928" s="1">
        <v>0</v>
      </c>
      <c r="I5928" s="1" t="s">
        <v>63</v>
      </c>
      <c r="J5928" s="1" t="s">
        <v>63</v>
      </c>
      <c r="K5928" s="1">
        <v>0</v>
      </c>
      <c r="L5928" s="1">
        <v>0</v>
      </c>
      <c r="M5928" s="1">
        <v>0</v>
      </c>
      <c r="N5928" s="1" t="s">
        <v>63</v>
      </c>
      <c r="O5928" s="1">
        <v>0</v>
      </c>
      <c r="P5928" s="1">
        <v>0</v>
      </c>
      <c r="Q5928" s="1">
        <v>0</v>
      </c>
      <c r="R5928" s="1">
        <v>0</v>
      </c>
      <c r="S5928" s="1">
        <v>0</v>
      </c>
      <c r="T5928" s="1">
        <v>0</v>
      </c>
      <c r="U5928" s="3" t="str">
        <f t="shared" si="92"/>
        <v>2017Plan</v>
      </c>
      <c r="V5928" s="2">
        <f>DATE(A5928,INDEX(Map!$H$1:$H$12,MATCH(B5928,Map!$G$1:$G$12,0),0),1)</f>
        <v>44501</v>
      </c>
      <c r="W5928" t="str">
        <f>IF(AND(V5928&gt;=Map!$K$2,V5928&lt;=Map!$L$2),"Base",IF(AND(V5928&gt;=Map!$K$3,V5928&lt;=Map!$L$3),"Fcst","N/A"))</f>
        <v>N/A</v>
      </c>
      <c r="X5928" t="str">
        <f>INDEX(Map!$B$2:$B$86,MATCH(D5928,Map!$A$2:$A$86,0),0)</f>
        <v>N/A</v>
      </c>
      <c r="Y5928" s="7" t="str">
        <f>IF(INDEX(Map!$C$2:$C$86,MATCH(D5928,Map!$A$2:$A$86,0),0)="","N/A",E5928*INDEX(Map!$C$2:$C$86,MATCH(D5928,Map!$A$2:$A$86,0),0))</f>
        <v>N/A</v>
      </c>
      <c r="Z5928" s="7" t="str">
        <f>IF(INDEX(Map!$D$2:$D$86,MATCH(D5928,Map!$A$2:$A$86,0),0)="","N/A",E5928*INDEX(Map!$D$2:$D$86,MATCH(D5928,Map!$A$2:$A$86,0),0))</f>
        <v>N/A</v>
      </c>
      <c r="AA5928" t="str">
        <f>INDEX(Map!$E$2:$E$86,MATCH(D5928,Map!$A$2:$A$86,0),0)</f>
        <v>Purchases</v>
      </c>
    </row>
    <row r="5929" spans="1:27" x14ac:dyDescent="0.25">
      <c r="A5929" s="1" t="s">
        <v>123</v>
      </c>
      <c r="B5929" s="1" t="s">
        <v>117</v>
      </c>
      <c r="C5929" s="1">
        <v>48</v>
      </c>
      <c r="D5929" s="1" t="s">
        <v>71</v>
      </c>
      <c r="E5929" s="1">
        <v>0</v>
      </c>
      <c r="F5929" s="1">
        <v>0</v>
      </c>
      <c r="G5929" s="1">
        <v>0</v>
      </c>
      <c r="H5929" s="1">
        <v>0</v>
      </c>
      <c r="I5929" s="1" t="s">
        <v>63</v>
      </c>
      <c r="J5929" s="1" t="s">
        <v>63</v>
      </c>
      <c r="K5929" s="1">
        <v>0</v>
      </c>
      <c r="L5929" s="1">
        <v>0</v>
      </c>
      <c r="M5929" s="1">
        <v>0</v>
      </c>
      <c r="N5929" s="1" t="s">
        <v>63</v>
      </c>
      <c r="O5929" s="1">
        <v>0</v>
      </c>
      <c r="P5929" s="1">
        <v>0</v>
      </c>
      <c r="Q5929" s="1">
        <v>0</v>
      </c>
      <c r="R5929" s="1">
        <v>0</v>
      </c>
      <c r="S5929" s="1">
        <v>0</v>
      </c>
      <c r="T5929" s="1">
        <v>0</v>
      </c>
      <c r="U5929" s="3" t="str">
        <f t="shared" si="92"/>
        <v>2017Plan</v>
      </c>
      <c r="V5929" s="2">
        <f>DATE(A5929,INDEX(Map!$H$1:$H$12,MATCH(B5929,Map!$G$1:$G$12,0),0),1)</f>
        <v>44501</v>
      </c>
      <c r="W5929" t="str">
        <f>IF(AND(V5929&gt;=Map!$K$2,V5929&lt;=Map!$L$2),"Base",IF(AND(V5929&gt;=Map!$K$3,V5929&lt;=Map!$L$3),"Fcst","N/A"))</f>
        <v>N/A</v>
      </c>
      <c r="X5929" t="str">
        <f>INDEX(Map!$B$2:$B$86,MATCH(D5929,Map!$A$2:$A$86,0),0)</f>
        <v>N/A</v>
      </c>
      <c r="Y5929" s="7" t="str">
        <f>IF(INDEX(Map!$C$2:$C$86,MATCH(D5929,Map!$A$2:$A$86,0),0)="","N/A",E5929*INDEX(Map!$C$2:$C$86,MATCH(D5929,Map!$A$2:$A$86,0),0))</f>
        <v>N/A</v>
      </c>
      <c r="Z5929" s="7" t="str">
        <f>IF(INDEX(Map!$D$2:$D$86,MATCH(D5929,Map!$A$2:$A$86,0),0)="","N/A",E5929*INDEX(Map!$D$2:$D$86,MATCH(D5929,Map!$A$2:$A$86,0),0))</f>
        <v>N/A</v>
      </c>
      <c r="AA5929" t="str">
        <f>INDEX(Map!$E$2:$E$86,MATCH(D5929,Map!$A$2:$A$86,0),0)</f>
        <v>Purchases</v>
      </c>
    </row>
    <row r="5930" spans="1:27" x14ac:dyDescent="0.25">
      <c r="A5930" s="1" t="s">
        <v>123</v>
      </c>
      <c r="B5930" s="1" t="s">
        <v>117</v>
      </c>
      <c r="C5930" s="1">
        <v>49</v>
      </c>
      <c r="D5930" s="1" t="s">
        <v>72</v>
      </c>
      <c r="E5930" s="1">
        <v>0</v>
      </c>
      <c r="F5930" s="1">
        <v>0</v>
      </c>
      <c r="G5930" s="1">
        <v>0</v>
      </c>
      <c r="H5930" s="1">
        <v>0</v>
      </c>
      <c r="I5930" s="1" t="s">
        <v>63</v>
      </c>
      <c r="J5930" s="1" t="s">
        <v>63</v>
      </c>
      <c r="K5930" s="1">
        <v>0</v>
      </c>
      <c r="L5930" s="1">
        <v>0</v>
      </c>
      <c r="M5930" s="1">
        <v>0</v>
      </c>
      <c r="N5930" s="1" t="s">
        <v>63</v>
      </c>
      <c r="O5930" s="1">
        <v>0</v>
      </c>
      <c r="P5930" s="1">
        <v>0</v>
      </c>
      <c r="Q5930" s="1">
        <v>0</v>
      </c>
      <c r="R5930" s="1">
        <v>0</v>
      </c>
      <c r="S5930" s="1">
        <v>0</v>
      </c>
      <c r="T5930" s="1">
        <v>0</v>
      </c>
      <c r="U5930" s="3" t="str">
        <f t="shared" si="92"/>
        <v>2017Plan</v>
      </c>
      <c r="V5930" s="2">
        <f>DATE(A5930,INDEX(Map!$H$1:$H$12,MATCH(B5930,Map!$G$1:$G$12,0),0),1)</f>
        <v>44501</v>
      </c>
      <c r="W5930" t="str">
        <f>IF(AND(V5930&gt;=Map!$K$2,V5930&lt;=Map!$L$2),"Base",IF(AND(V5930&gt;=Map!$K$3,V5930&lt;=Map!$L$3),"Fcst","N/A"))</f>
        <v>N/A</v>
      </c>
      <c r="X5930" t="str">
        <f>INDEX(Map!$B$2:$B$86,MATCH(D5930,Map!$A$2:$A$86,0),0)</f>
        <v>N/A</v>
      </c>
      <c r="Y5930" s="7" t="str">
        <f>IF(INDEX(Map!$C$2:$C$86,MATCH(D5930,Map!$A$2:$A$86,0),0)="","N/A",E5930*INDEX(Map!$C$2:$C$86,MATCH(D5930,Map!$A$2:$A$86,0),0))</f>
        <v>N/A</v>
      </c>
      <c r="Z5930" s="7" t="str">
        <f>IF(INDEX(Map!$D$2:$D$86,MATCH(D5930,Map!$A$2:$A$86,0),0)="","N/A",E5930*INDEX(Map!$D$2:$D$86,MATCH(D5930,Map!$A$2:$A$86,0),0))</f>
        <v>N/A</v>
      </c>
      <c r="AA5930" t="str">
        <f>INDEX(Map!$E$2:$E$86,MATCH(D5930,Map!$A$2:$A$86,0),0)</f>
        <v>Purchases</v>
      </c>
    </row>
    <row r="5931" spans="1:27" x14ac:dyDescent="0.25">
      <c r="A5931" s="1" t="s">
        <v>123</v>
      </c>
      <c r="B5931" s="1" t="s">
        <v>117</v>
      </c>
      <c r="C5931" s="1">
        <v>50</v>
      </c>
      <c r="D5931" s="1" t="s">
        <v>73</v>
      </c>
      <c r="E5931" s="1">
        <v>0</v>
      </c>
      <c r="F5931" s="1">
        <v>0</v>
      </c>
      <c r="G5931" s="1">
        <v>0</v>
      </c>
      <c r="H5931" s="1">
        <v>0</v>
      </c>
      <c r="I5931" s="1" t="s">
        <v>63</v>
      </c>
      <c r="J5931" s="1" t="s">
        <v>63</v>
      </c>
      <c r="K5931" s="1">
        <v>0</v>
      </c>
      <c r="L5931" s="1">
        <v>0</v>
      </c>
      <c r="M5931" s="1">
        <v>0</v>
      </c>
      <c r="N5931" s="1" t="s">
        <v>63</v>
      </c>
      <c r="O5931" s="1">
        <v>0</v>
      </c>
      <c r="P5931" s="1">
        <v>0</v>
      </c>
      <c r="Q5931" s="1">
        <v>0</v>
      </c>
      <c r="R5931" s="1">
        <v>0</v>
      </c>
      <c r="S5931" s="1">
        <v>0</v>
      </c>
      <c r="T5931" s="1">
        <v>0</v>
      </c>
      <c r="U5931" s="3" t="str">
        <f t="shared" si="92"/>
        <v>2017Plan</v>
      </c>
      <c r="V5931" s="2">
        <f>DATE(A5931,INDEX(Map!$H$1:$H$12,MATCH(B5931,Map!$G$1:$G$12,0),0),1)</f>
        <v>44501</v>
      </c>
      <c r="W5931" t="str">
        <f>IF(AND(V5931&gt;=Map!$K$2,V5931&lt;=Map!$L$2),"Base",IF(AND(V5931&gt;=Map!$K$3,V5931&lt;=Map!$L$3),"Fcst","N/A"))</f>
        <v>N/A</v>
      </c>
      <c r="X5931" t="str">
        <f>INDEX(Map!$B$2:$B$86,MATCH(D5931,Map!$A$2:$A$86,0),0)</f>
        <v>N/A</v>
      </c>
      <c r="Y5931" s="7" t="str">
        <f>IF(INDEX(Map!$C$2:$C$86,MATCH(D5931,Map!$A$2:$A$86,0),0)="","N/A",E5931*INDEX(Map!$C$2:$C$86,MATCH(D5931,Map!$A$2:$A$86,0),0))</f>
        <v>N/A</v>
      </c>
      <c r="Z5931" s="7" t="str">
        <f>IF(INDEX(Map!$D$2:$D$86,MATCH(D5931,Map!$A$2:$A$86,0),0)="","N/A",E5931*INDEX(Map!$D$2:$D$86,MATCH(D5931,Map!$A$2:$A$86,0),0))</f>
        <v>N/A</v>
      </c>
      <c r="AA5931" t="str">
        <f>INDEX(Map!$E$2:$E$86,MATCH(D5931,Map!$A$2:$A$86,0),0)</f>
        <v>Purchases</v>
      </c>
    </row>
    <row r="5932" spans="1:27" x14ac:dyDescent="0.25">
      <c r="A5932" s="1" t="s">
        <v>123</v>
      </c>
      <c r="B5932" s="1" t="s">
        <v>117</v>
      </c>
      <c r="C5932" s="1">
        <v>51</v>
      </c>
      <c r="D5932" s="1" t="s">
        <v>74</v>
      </c>
      <c r="E5932" s="1">
        <v>0</v>
      </c>
      <c r="F5932" s="1">
        <v>0</v>
      </c>
      <c r="G5932" s="1">
        <v>0</v>
      </c>
      <c r="H5932" s="1">
        <v>0</v>
      </c>
      <c r="I5932" s="1" t="s">
        <v>63</v>
      </c>
      <c r="J5932" s="1" t="s">
        <v>63</v>
      </c>
      <c r="K5932" s="1">
        <v>0</v>
      </c>
      <c r="L5932" s="1">
        <v>0</v>
      </c>
      <c r="M5932" s="1">
        <v>0</v>
      </c>
      <c r="N5932" s="1" t="s">
        <v>63</v>
      </c>
      <c r="O5932" s="1">
        <v>0</v>
      </c>
      <c r="P5932" s="1">
        <v>0</v>
      </c>
      <c r="Q5932" s="1">
        <v>0</v>
      </c>
      <c r="R5932" s="1">
        <v>0</v>
      </c>
      <c r="S5932" s="1">
        <v>0</v>
      </c>
      <c r="T5932" s="1">
        <v>0</v>
      </c>
      <c r="U5932" s="3" t="str">
        <f t="shared" si="92"/>
        <v>2017Plan</v>
      </c>
      <c r="V5932" s="2">
        <f>DATE(A5932,INDEX(Map!$H$1:$H$12,MATCH(B5932,Map!$G$1:$G$12,0),0),1)</f>
        <v>44501</v>
      </c>
      <c r="W5932" t="str">
        <f>IF(AND(V5932&gt;=Map!$K$2,V5932&lt;=Map!$L$2),"Base",IF(AND(V5932&gt;=Map!$K$3,V5932&lt;=Map!$L$3),"Fcst","N/A"))</f>
        <v>N/A</v>
      </c>
      <c r="X5932" t="str">
        <f>INDEX(Map!$B$2:$B$86,MATCH(D5932,Map!$A$2:$A$86,0),0)</f>
        <v>N/A</v>
      </c>
      <c r="Y5932" s="7" t="str">
        <f>IF(INDEX(Map!$C$2:$C$86,MATCH(D5932,Map!$A$2:$A$86,0),0)="","N/A",E5932*INDEX(Map!$C$2:$C$86,MATCH(D5932,Map!$A$2:$A$86,0),0))</f>
        <v>N/A</v>
      </c>
      <c r="Z5932" s="7" t="str">
        <f>IF(INDEX(Map!$D$2:$D$86,MATCH(D5932,Map!$A$2:$A$86,0),0)="","N/A",E5932*INDEX(Map!$D$2:$D$86,MATCH(D5932,Map!$A$2:$A$86,0),0))</f>
        <v>N/A</v>
      </c>
      <c r="AA5932" t="str">
        <f>INDEX(Map!$E$2:$E$86,MATCH(D5932,Map!$A$2:$A$86,0),0)</f>
        <v>Purchases</v>
      </c>
    </row>
    <row r="5933" spans="1:27" x14ac:dyDescent="0.25">
      <c r="A5933" s="1" t="s">
        <v>123</v>
      </c>
      <c r="B5933" s="1" t="s">
        <v>117</v>
      </c>
      <c r="C5933" s="1">
        <v>52</v>
      </c>
      <c r="D5933" s="1" t="s">
        <v>75</v>
      </c>
      <c r="E5933" s="1">
        <v>0</v>
      </c>
      <c r="F5933" s="1">
        <v>0</v>
      </c>
      <c r="G5933" s="1">
        <v>0</v>
      </c>
      <c r="H5933" s="1">
        <v>0</v>
      </c>
      <c r="I5933" s="1" t="s">
        <v>63</v>
      </c>
      <c r="J5933" s="1" t="s">
        <v>63</v>
      </c>
      <c r="K5933" s="1">
        <v>0</v>
      </c>
      <c r="L5933" s="1">
        <v>0</v>
      </c>
      <c r="M5933" s="1">
        <v>0</v>
      </c>
      <c r="N5933" s="1" t="s">
        <v>63</v>
      </c>
      <c r="O5933" s="1">
        <v>0</v>
      </c>
      <c r="P5933" s="1">
        <v>0</v>
      </c>
      <c r="Q5933" s="1">
        <v>0</v>
      </c>
      <c r="R5933" s="1">
        <v>0</v>
      </c>
      <c r="S5933" s="1">
        <v>0</v>
      </c>
      <c r="T5933" s="1">
        <v>0</v>
      </c>
      <c r="U5933" s="3" t="str">
        <f t="shared" si="92"/>
        <v>2017Plan</v>
      </c>
      <c r="V5933" s="2">
        <f>DATE(A5933,INDEX(Map!$H$1:$H$12,MATCH(B5933,Map!$G$1:$G$12,0),0),1)</f>
        <v>44501</v>
      </c>
      <c r="W5933" t="str">
        <f>IF(AND(V5933&gt;=Map!$K$2,V5933&lt;=Map!$L$2),"Base",IF(AND(V5933&gt;=Map!$K$3,V5933&lt;=Map!$L$3),"Fcst","N/A"))</f>
        <v>N/A</v>
      </c>
      <c r="X5933" t="str">
        <f>INDEX(Map!$B$2:$B$86,MATCH(D5933,Map!$A$2:$A$86,0),0)</f>
        <v>N/A</v>
      </c>
      <c r="Y5933" s="7" t="str">
        <f>IF(INDEX(Map!$C$2:$C$86,MATCH(D5933,Map!$A$2:$A$86,0),0)="","N/A",E5933*INDEX(Map!$C$2:$C$86,MATCH(D5933,Map!$A$2:$A$86,0),0))</f>
        <v>N/A</v>
      </c>
      <c r="Z5933" s="7" t="str">
        <f>IF(INDEX(Map!$D$2:$D$86,MATCH(D5933,Map!$A$2:$A$86,0),0)="","N/A",E5933*INDEX(Map!$D$2:$D$86,MATCH(D5933,Map!$A$2:$A$86,0),0))</f>
        <v>N/A</v>
      </c>
      <c r="AA5933" t="str">
        <f>INDEX(Map!$E$2:$E$86,MATCH(D5933,Map!$A$2:$A$86,0),0)</f>
        <v>Purchases</v>
      </c>
    </row>
    <row r="5934" spans="1:27" x14ac:dyDescent="0.25">
      <c r="A5934" s="1" t="s">
        <v>123</v>
      </c>
      <c r="B5934" s="1" t="s">
        <v>117</v>
      </c>
      <c r="C5934" s="1">
        <v>53</v>
      </c>
      <c r="D5934" s="1" t="s">
        <v>76</v>
      </c>
      <c r="E5934" s="1">
        <v>0</v>
      </c>
      <c r="F5934" s="1">
        <v>0</v>
      </c>
      <c r="G5934" s="1">
        <v>0</v>
      </c>
      <c r="H5934" s="1">
        <v>0</v>
      </c>
      <c r="I5934" s="1" t="s">
        <v>63</v>
      </c>
      <c r="J5934" s="1" t="s">
        <v>63</v>
      </c>
      <c r="K5934" s="1">
        <v>0</v>
      </c>
      <c r="L5934" s="1">
        <v>0</v>
      </c>
      <c r="M5934" s="1">
        <v>0</v>
      </c>
      <c r="N5934" s="1" t="s">
        <v>63</v>
      </c>
      <c r="O5934" s="1">
        <v>0</v>
      </c>
      <c r="P5934" s="1">
        <v>0</v>
      </c>
      <c r="Q5934" s="1">
        <v>0</v>
      </c>
      <c r="R5934" s="1">
        <v>0</v>
      </c>
      <c r="S5934" s="1">
        <v>0</v>
      </c>
      <c r="T5934" s="1">
        <v>0</v>
      </c>
      <c r="U5934" s="3" t="str">
        <f t="shared" si="92"/>
        <v>2017Plan</v>
      </c>
      <c r="V5934" s="2">
        <f>DATE(A5934,INDEX(Map!$H$1:$H$12,MATCH(B5934,Map!$G$1:$G$12,0),0),1)</f>
        <v>44501</v>
      </c>
      <c r="W5934" t="str">
        <f>IF(AND(V5934&gt;=Map!$K$2,V5934&lt;=Map!$L$2),"Base",IF(AND(V5934&gt;=Map!$K$3,V5934&lt;=Map!$L$3),"Fcst","N/A"))</f>
        <v>N/A</v>
      </c>
      <c r="X5934" t="str">
        <f>INDEX(Map!$B$2:$B$86,MATCH(D5934,Map!$A$2:$A$86,0),0)</f>
        <v>N/A</v>
      </c>
      <c r="Y5934" s="7" t="str">
        <f>IF(INDEX(Map!$C$2:$C$86,MATCH(D5934,Map!$A$2:$A$86,0),0)="","N/A",E5934*INDEX(Map!$C$2:$C$86,MATCH(D5934,Map!$A$2:$A$86,0),0))</f>
        <v>N/A</v>
      </c>
      <c r="Z5934" s="7" t="str">
        <f>IF(INDEX(Map!$D$2:$D$86,MATCH(D5934,Map!$A$2:$A$86,0),0)="","N/A",E5934*INDEX(Map!$D$2:$D$86,MATCH(D5934,Map!$A$2:$A$86,0),0))</f>
        <v>N/A</v>
      </c>
      <c r="AA5934" t="str">
        <f>INDEX(Map!$E$2:$E$86,MATCH(D5934,Map!$A$2:$A$86,0),0)</f>
        <v>Purchases</v>
      </c>
    </row>
    <row r="5935" spans="1:27" x14ac:dyDescent="0.25">
      <c r="A5935" s="1" t="s">
        <v>123</v>
      </c>
      <c r="B5935" s="1" t="s">
        <v>117</v>
      </c>
      <c r="C5935" s="1">
        <v>54</v>
      </c>
      <c r="D5935" s="1" t="s">
        <v>77</v>
      </c>
      <c r="E5935" s="1">
        <v>0</v>
      </c>
      <c r="F5935" s="1">
        <v>0</v>
      </c>
      <c r="G5935" s="1">
        <v>0</v>
      </c>
      <c r="H5935" s="1">
        <v>0</v>
      </c>
      <c r="I5935" s="1" t="s">
        <v>63</v>
      </c>
      <c r="J5935" s="1" t="s">
        <v>63</v>
      </c>
      <c r="K5935" s="1">
        <v>0</v>
      </c>
      <c r="L5935" s="1">
        <v>0</v>
      </c>
      <c r="M5935" s="1">
        <v>0</v>
      </c>
      <c r="N5935" s="1" t="s">
        <v>63</v>
      </c>
      <c r="O5935" s="1">
        <v>0</v>
      </c>
      <c r="P5935" s="1">
        <v>0</v>
      </c>
      <c r="Q5935" s="1">
        <v>0</v>
      </c>
      <c r="R5935" s="1">
        <v>0</v>
      </c>
      <c r="S5935" s="1">
        <v>0</v>
      </c>
      <c r="T5935" s="1">
        <v>0</v>
      </c>
      <c r="U5935" s="3" t="str">
        <f t="shared" si="92"/>
        <v>2017Plan</v>
      </c>
      <c r="V5935" s="2">
        <f>DATE(A5935,INDEX(Map!$H$1:$H$12,MATCH(B5935,Map!$G$1:$G$12,0),0),1)</f>
        <v>44501</v>
      </c>
      <c r="W5935" t="str">
        <f>IF(AND(V5935&gt;=Map!$K$2,V5935&lt;=Map!$L$2),"Base",IF(AND(V5935&gt;=Map!$K$3,V5935&lt;=Map!$L$3),"Fcst","N/A"))</f>
        <v>N/A</v>
      </c>
      <c r="X5935" t="str">
        <f>INDEX(Map!$B$2:$B$86,MATCH(D5935,Map!$A$2:$A$86,0),0)</f>
        <v>N/A</v>
      </c>
      <c r="Y5935" s="7" t="str">
        <f>IF(INDEX(Map!$C$2:$C$86,MATCH(D5935,Map!$A$2:$A$86,0),0)="","N/A",E5935*INDEX(Map!$C$2:$C$86,MATCH(D5935,Map!$A$2:$A$86,0),0))</f>
        <v>N/A</v>
      </c>
      <c r="Z5935" s="7" t="str">
        <f>IF(INDEX(Map!$D$2:$D$86,MATCH(D5935,Map!$A$2:$A$86,0),0)="","N/A",E5935*INDEX(Map!$D$2:$D$86,MATCH(D5935,Map!$A$2:$A$86,0),0))</f>
        <v>N/A</v>
      </c>
      <c r="AA5935" t="str">
        <f>INDEX(Map!$E$2:$E$86,MATCH(D5935,Map!$A$2:$A$86,0),0)</f>
        <v>Purchases</v>
      </c>
    </row>
    <row r="5936" spans="1:27" x14ac:dyDescent="0.25">
      <c r="A5936" s="1" t="s">
        <v>123</v>
      </c>
      <c r="B5936" s="1" t="s">
        <v>117</v>
      </c>
      <c r="C5936" s="1">
        <v>55</v>
      </c>
      <c r="D5936" s="1" t="s">
        <v>78</v>
      </c>
      <c r="E5936" s="1">
        <v>0</v>
      </c>
      <c r="F5936" s="1">
        <v>0</v>
      </c>
      <c r="G5936" s="1">
        <v>0</v>
      </c>
      <c r="H5936" s="1">
        <v>0</v>
      </c>
      <c r="I5936" s="1" t="s">
        <v>63</v>
      </c>
      <c r="J5936" s="1" t="s">
        <v>63</v>
      </c>
      <c r="K5936" s="1">
        <v>0</v>
      </c>
      <c r="L5936" s="1">
        <v>0</v>
      </c>
      <c r="M5936" s="1">
        <v>0</v>
      </c>
      <c r="N5936" s="1" t="s">
        <v>63</v>
      </c>
      <c r="O5936" s="1">
        <v>0</v>
      </c>
      <c r="P5936" s="1">
        <v>0</v>
      </c>
      <c r="Q5936" s="1">
        <v>0</v>
      </c>
      <c r="R5936" s="1">
        <v>0</v>
      </c>
      <c r="S5936" s="1">
        <v>0</v>
      </c>
      <c r="T5936" s="1">
        <v>0</v>
      </c>
      <c r="U5936" s="3" t="str">
        <f t="shared" si="92"/>
        <v>2017Plan</v>
      </c>
      <c r="V5936" s="2">
        <f>DATE(A5936,INDEX(Map!$H$1:$H$12,MATCH(B5936,Map!$G$1:$G$12,0),0),1)</f>
        <v>44501</v>
      </c>
      <c r="W5936" t="str">
        <f>IF(AND(V5936&gt;=Map!$K$2,V5936&lt;=Map!$L$2),"Base",IF(AND(V5936&gt;=Map!$K$3,V5936&lt;=Map!$L$3),"Fcst","N/A"))</f>
        <v>N/A</v>
      </c>
      <c r="X5936" t="str">
        <f>INDEX(Map!$B$2:$B$86,MATCH(D5936,Map!$A$2:$A$86,0),0)</f>
        <v>N/A</v>
      </c>
      <c r="Y5936" s="7" t="str">
        <f>IF(INDEX(Map!$C$2:$C$86,MATCH(D5936,Map!$A$2:$A$86,0),0)="","N/A",E5936*INDEX(Map!$C$2:$C$86,MATCH(D5936,Map!$A$2:$A$86,0),0))</f>
        <v>N/A</v>
      </c>
      <c r="Z5936" s="7" t="str">
        <f>IF(INDEX(Map!$D$2:$D$86,MATCH(D5936,Map!$A$2:$A$86,0),0)="","N/A",E5936*INDEX(Map!$D$2:$D$86,MATCH(D5936,Map!$A$2:$A$86,0),0))</f>
        <v>N/A</v>
      </c>
      <c r="AA5936" t="str">
        <f>INDEX(Map!$E$2:$E$86,MATCH(D5936,Map!$A$2:$A$86,0),0)</f>
        <v>Purchases</v>
      </c>
    </row>
    <row r="5937" spans="1:27" x14ac:dyDescent="0.25">
      <c r="A5937" s="1" t="s">
        <v>123</v>
      </c>
      <c r="B5937" s="1" t="s">
        <v>117</v>
      </c>
      <c r="C5937" s="1">
        <v>56</v>
      </c>
      <c r="D5937" s="1" t="s">
        <v>79</v>
      </c>
      <c r="E5937" s="1">
        <v>0.6</v>
      </c>
      <c r="F5937" s="1">
        <v>0</v>
      </c>
      <c r="G5937" s="1">
        <v>5</v>
      </c>
      <c r="H5937" s="1">
        <v>7</v>
      </c>
      <c r="I5937" s="1" t="s">
        <v>63</v>
      </c>
      <c r="J5937" s="1" t="s">
        <v>63</v>
      </c>
      <c r="K5937" s="1">
        <v>12</v>
      </c>
      <c r="L5937" s="1">
        <v>31.9</v>
      </c>
      <c r="M5937" s="1">
        <v>19</v>
      </c>
      <c r="N5937" s="1" t="s">
        <v>63</v>
      </c>
      <c r="O5937" s="1">
        <v>0</v>
      </c>
      <c r="P5937" s="1">
        <v>0</v>
      </c>
      <c r="Q5937" s="1">
        <v>4</v>
      </c>
      <c r="R5937" s="1">
        <v>39.03</v>
      </c>
      <c r="S5937" s="1">
        <v>39.03</v>
      </c>
      <c r="T5937" s="1">
        <v>23</v>
      </c>
      <c r="U5937" s="3" t="str">
        <f t="shared" si="92"/>
        <v>2017Plan</v>
      </c>
      <c r="V5937" s="2">
        <f>DATE(A5937,INDEX(Map!$H$1:$H$12,MATCH(B5937,Map!$G$1:$G$12,0),0),1)</f>
        <v>44501</v>
      </c>
      <c r="W5937" t="str">
        <f>IF(AND(V5937&gt;=Map!$K$2,V5937&lt;=Map!$L$2),"Base",IF(AND(V5937&gt;=Map!$K$3,V5937&lt;=Map!$L$3),"Fcst","N/A"))</f>
        <v>N/A</v>
      </c>
      <c r="X5937" t="str">
        <f>INDEX(Map!$B$2:$B$86,MATCH(D5937,Map!$A$2:$A$86,0),0)</f>
        <v>N/A</v>
      </c>
      <c r="Y5937" s="7" t="str">
        <f>IF(INDEX(Map!$C$2:$C$86,MATCH(D5937,Map!$A$2:$A$86,0),0)="","N/A",E5937*INDEX(Map!$C$2:$C$86,MATCH(D5937,Map!$A$2:$A$86,0),0))</f>
        <v>N/A</v>
      </c>
      <c r="Z5937" s="7" t="str">
        <f>IF(INDEX(Map!$D$2:$D$86,MATCH(D5937,Map!$A$2:$A$86,0),0)="","N/A",E5937*INDEX(Map!$D$2:$D$86,MATCH(D5937,Map!$A$2:$A$86,0),0))</f>
        <v>N/A</v>
      </c>
      <c r="AA5937" t="str">
        <f>INDEX(Map!$E$2:$E$86,MATCH(D5937,Map!$A$2:$A$86,0),0)</f>
        <v>Purchases</v>
      </c>
    </row>
    <row r="5938" spans="1:27" x14ac:dyDescent="0.25">
      <c r="A5938" s="1" t="s">
        <v>123</v>
      </c>
      <c r="B5938" s="1" t="s">
        <v>117</v>
      </c>
      <c r="C5938" s="1">
        <v>57</v>
      </c>
      <c r="D5938" s="1" t="s">
        <v>80</v>
      </c>
      <c r="E5938" s="1">
        <v>0.4</v>
      </c>
      <c r="F5938" s="1">
        <v>0</v>
      </c>
      <c r="G5938" s="1">
        <v>3.3</v>
      </c>
      <c r="H5938" s="1">
        <v>6</v>
      </c>
      <c r="I5938" s="1" t="s">
        <v>63</v>
      </c>
      <c r="J5938" s="1" t="s">
        <v>63</v>
      </c>
      <c r="K5938" s="1">
        <v>8</v>
      </c>
      <c r="L5938" s="1">
        <v>30.1</v>
      </c>
      <c r="M5938" s="1">
        <v>12</v>
      </c>
      <c r="N5938" s="1" t="s">
        <v>63</v>
      </c>
      <c r="O5938" s="1">
        <v>0</v>
      </c>
      <c r="P5938" s="1">
        <v>0</v>
      </c>
      <c r="Q5938" s="1">
        <v>3</v>
      </c>
      <c r="R5938" s="1">
        <v>37.44</v>
      </c>
      <c r="S5938" s="1">
        <v>37.44</v>
      </c>
      <c r="T5938" s="1">
        <v>15</v>
      </c>
      <c r="U5938" s="3" t="str">
        <f t="shared" si="92"/>
        <v>2017Plan</v>
      </c>
      <c r="V5938" s="2">
        <f>DATE(A5938,INDEX(Map!$H$1:$H$12,MATCH(B5938,Map!$G$1:$G$12,0),0),1)</f>
        <v>44501</v>
      </c>
      <c r="W5938" t="str">
        <f>IF(AND(V5938&gt;=Map!$K$2,V5938&lt;=Map!$L$2),"Base",IF(AND(V5938&gt;=Map!$K$3,V5938&lt;=Map!$L$3),"Fcst","N/A"))</f>
        <v>N/A</v>
      </c>
      <c r="X5938" t="str">
        <f>INDEX(Map!$B$2:$B$86,MATCH(D5938,Map!$A$2:$A$86,0),0)</f>
        <v>N/A</v>
      </c>
      <c r="Y5938" s="7" t="str">
        <f>IF(INDEX(Map!$C$2:$C$86,MATCH(D5938,Map!$A$2:$A$86,0),0)="","N/A",E5938*INDEX(Map!$C$2:$C$86,MATCH(D5938,Map!$A$2:$A$86,0),0))</f>
        <v>N/A</v>
      </c>
      <c r="Z5938" s="7" t="str">
        <f>IF(INDEX(Map!$D$2:$D$86,MATCH(D5938,Map!$A$2:$A$86,0),0)="","N/A",E5938*INDEX(Map!$D$2:$D$86,MATCH(D5938,Map!$A$2:$A$86,0),0))</f>
        <v>N/A</v>
      </c>
      <c r="AA5938" t="str">
        <f>INDEX(Map!$E$2:$E$86,MATCH(D5938,Map!$A$2:$A$86,0),0)</f>
        <v>Purchases</v>
      </c>
    </row>
    <row r="5939" spans="1:27" x14ac:dyDescent="0.25">
      <c r="A5939" s="1" t="s">
        <v>123</v>
      </c>
      <c r="B5939" s="1" t="s">
        <v>117</v>
      </c>
      <c r="C5939" s="1">
        <v>58</v>
      </c>
      <c r="D5939" s="1" t="s">
        <v>81</v>
      </c>
      <c r="E5939" s="1">
        <v>0.4</v>
      </c>
      <c r="F5939" s="1">
        <v>0</v>
      </c>
      <c r="G5939" s="1">
        <v>3.3</v>
      </c>
      <c r="H5939" s="1">
        <v>6</v>
      </c>
      <c r="I5939" s="1" t="s">
        <v>63</v>
      </c>
      <c r="J5939" s="1" t="s">
        <v>63</v>
      </c>
      <c r="K5939" s="1">
        <v>8</v>
      </c>
      <c r="L5939" s="1">
        <v>30.1</v>
      </c>
      <c r="M5939" s="1">
        <v>12</v>
      </c>
      <c r="N5939" s="1" t="s">
        <v>63</v>
      </c>
      <c r="O5939" s="1">
        <v>0</v>
      </c>
      <c r="P5939" s="1">
        <v>0</v>
      </c>
      <c r="Q5939" s="1">
        <v>3</v>
      </c>
      <c r="R5939" s="1">
        <v>37.44</v>
      </c>
      <c r="S5939" s="1">
        <v>37.44</v>
      </c>
      <c r="T5939" s="1">
        <v>15</v>
      </c>
      <c r="U5939" s="3" t="str">
        <f t="shared" si="92"/>
        <v>2017Plan</v>
      </c>
      <c r="V5939" s="2">
        <f>DATE(A5939,INDEX(Map!$H$1:$H$12,MATCH(B5939,Map!$G$1:$G$12,0),0),1)</f>
        <v>44501</v>
      </c>
      <c r="W5939" t="str">
        <f>IF(AND(V5939&gt;=Map!$K$2,V5939&lt;=Map!$L$2),"Base",IF(AND(V5939&gt;=Map!$K$3,V5939&lt;=Map!$L$3),"Fcst","N/A"))</f>
        <v>N/A</v>
      </c>
      <c r="X5939" t="str">
        <f>INDEX(Map!$B$2:$B$86,MATCH(D5939,Map!$A$2:$A$86,0),0)</f>
        <v>N/A</v>
      </c>
      <c r="Y5939" s="7" t="str">
        <f>IF(INDEX(Map!$C$2:$C$86,MATCH(D5939,Map!$A$2:$A$86,0),0)="","N/A",E5939*INDEX(Map!$C$2:$C$86,MATCH(D5939,Map!$A$2:$A$86,0),0))</f>
        <v>N/A</v>
      </c>
      <c r="Z5939" s="7" t="str">
        <f>IF(INDEX(Map!$D$2:$D$86,MATCH(D5939,Map!$A$2:$A$86,0),0)="","N/A",E5939*INDEX(Map!$D$2:$D$86,MATCH(D5939,Map!$A$2:$A$86,0),0))</f>
        <v>N/A</v>
      </c>
      <c r="AA5939" t="str">
        <f>INDEX(Map!$E$2:$E$86,MATCH(D5939,Map!$A$2:$A$86,0),0)</f>
        <v>Purchases</v>
      </c>
    </row>
    <row r="5940" spans="1:27" x14ac:dyDescent="0.25">
      <c r="A5940" s="1" t="s">
        <v>123</v>
      </c>
      <c r="B5940" s="1" t="s">
        <v>117</v>
      </c>
      <c r="C5940" s="1">
        <v>59</v>
      </c>
      <c r="D5940" s="1" t="s">
        <v>82</v>
      </c>
      <c r="E5940" s="1">
        <v>0.1</v>
      </c>
      <c r="F5940" s="1">
        <v>0</v>
      </c>
      <c r="G5940" s="1">
        <v>0.8</v>
      </c>
      <c r="H5940" s="1">
        <v>1</v>
      </c>
      <c r="I5940" s="1" t="s">
        <v>63</v>
      </c>
      <c r="J5940" s="1" t="s">
        <v>63</v>
      </c>
      <c r="K5940" s="1">
        <v>2</v>
      </c>
      <c r="L5940" s="1">
        <v>26.7</v>
      </c>
      <c r="M5940" s="1">
        <v>3</v>
      </c>
      <c r="N5940" s="1" t="s">
        <v>63</v>
      </c>
      <c r="O5940" s="1">
        <v>0</v>
      </c>
      <c r="P5940" s="1">
        <v>0</v>
      </c>
      <c r="Q5940" s="1">
        <v>1</v>
      </c>
      <c r="R5940" s="1">
        <v>33.340000000000003</v>
      </c>
      <c r="S5940" s="1">
        <v>33.340000000000003</v>
      </c>
      <c r="T5940" s="1">
        <v>3</v>
      </c>
      <c r="U5940" s="3" t="str">
        <f t="shared" si="92"/>
        <v>2017Plan</v>
      </c>
      <c r="V5940" s="2">
        <f>DATE(A5940,INDEX(Map!$H$1:$H$12,MATCH(B5940,Map!$G$1:$G$12,0),0),1)</f>
        <v>44501</v>
      </c>
      <c r="W5940" t="str">
        <f>IF(AND(V5940&gt;=Map!$K$2,V5940&lt;=Map!$L$2),"Base",IF(AND(V5940&gt;=Map!$K$3,V5940&lt;=Map!$L$3),"Fcst","N/A"))</f>
        <v>N/A</v>
      </c>
      <c r="X5940" t="str">
        <f>INDEX(Map!$B$2:$B$86,MATCH(D5940,Map!$A$2:$A$86,0),0)</f>
        <v>N/A</v>
      </c>
      <c r="Y5940" s="7" t="str">
        <f>IF(INDEX(Map!$C$2:$C$86,MATCH(D5940,Map!$A$2:$A$86,0),0)="","N/A",E5940*INDEX(Map!$C$2:$C$86,MATCH(D5940,Map!$A$2:$A$86,0),0))</f>
        <v>N/A</v>
      </c>
      <c r="Z5940" s="7" t="str">
        <f>IF(INDEX(Map!$D$2:$D$86,MATCH(D5940,Map!$A$2:$A$86,0),0)="","N/A",E5940*INDEX(Map!$D$2:$D$86,MATCH(D5940,Map!$A$2:$A$86,0),0))</f>
        <v>N/A</v>
      </c>
      <c r="AA5940" t="str">
        <f>INDEX(Map!$E$2:$E$86,MATCH(D5940,Map!$A$2:$A$86,0),0)</f>
        <v>Purchases</v>
      </c>
    </row>
    <row r="5941" spans="1:27" x14ac:dyDescent="0.25">
      <c r="A5941" s="1" t="s">
        <v>123</v>
      </c>
      <c r="B5941" s="1" t="s">
        <v>117</v>
      </c>
      <c r="C5941" s="1">
        <v>60</v>
      </c>
      <c r="D5941" s="1" t="s">
        <v>83</v>
      </c>
      <c r="E5941" s="1">
        <v>-10.1</v>
      </c>
      <c r="F5941" s="1">
        <v>0</v>
      </c>
      <c r="G5941" s="1">
        <v>7.2</v>
      </c>
      <c r="H5941" s="1">
        <v>23</v>
      </c>
      <c r="I5941" s="1" t="s">
        <v>63</v>
      </c>
      <c r="J5941" s="1" t="s">
        <v>63</v>
      </c>
      <c r="K5941" s="1">
        <v>317</v>
      </c>
      <c r="L5941" s="1">
        <v>43.3</v>
      </c>
      <c r="M5941" s="1">
        <v>-436</v>
      </c>
      <c r="N5941" s="1" t="s">
        <v>63</v>
      </c>
      <c r="O5941" s="1">
        <v>0</v>
      </c>
      <c r="P5941" s="1">
        <v>0</v>
      </c>
      <c r="Q5941" s="1">
        <v>112</v>
      </c>
      <c r="R5941" s="1">
        <v>32.159999999999997</v>
      </c>
      <c r="S5941" s="1">
        <v>32.159999999999997</v>
      </c>
      <c r="T5941" s="1">
        <v>-324</v>
      </c>
      <c r="U5941" s="3" t="str">
        <f t="shared" si="92"/>
        <v>2017Plan</v>
      </c>
      <c r="V5941" s="2">
        <f>DATE(A5941,INDEX(Map!$H$1:$H$12,MATCH(B5941,Map!$G$1:$G$12,0),0),1)</f>
        <v>44501</v>
      </c>
      <c r="W5941" t="str">
        <f>IF(AND(V5941&gt;=Map!$K$2,V5941&lt;=Map!$L$2),"Base",IF(AND(V5941&gt;=Map!$K$3,V5941&lt;=Map!$L$3),"Fcst","N/A"))</f>
        <v>N/A</v>
      </c>
      <c r="X5941" t="str">
        <f>INDEX(Map!$B$2:$B$86,MATCH(D5941,Map!$A$2:$A$86,0),0)</f>
        <v>N/A</v>
      </c>
      <c r="Y5941" s="7" t="str">
        <f>IF(INDEX(Map!$C$2:$C$86,MATCH(D5941,Map!$A$2:$A$86,0),0)="","N/A",E5941*INDEX(Map!$C$2:$C$86,MATCH(D5941,Map!$A$2:$A$86,0),0))</f>
        <v>N/A</v>
      </c>
      <c r="Z5941" s="7" t="str">
        <f>IF(INDEX(Map!$D$2:$D$86,MATCH(D5941,Map!$A$2:$A$86,0),0)="","N/A",E5941*INDEX(Map!$D$2:$D$86,MATCH(D5941,Map!$A$2:$A$86,0),0))</f>
        <v>N/A</v>
      </c>
      <c r="AA5941" t="str">
        <f>INDEX(Map!$E$2:$E$86,MATCH(D5941,Map!$A$2:$A$86,0),0)</f>
        <v>Sales</v>
      </c>
    </row>
    <row r="5942" spans="1:27" x14ac:dyDescent="0.25">
      <c r="A5942" s="1" t="s">
        <v>123</v>
      </c>
      <c r="B5942" s="1" t="s">
        <v>117</v>
      </c>
      <c r="C5942" s="1">
        <v>61</v>
      </c>
      <c r="D5942" s="1" t="s">
        <v>84</v>
      </c>
      <c r="E5942" s="1">
        <v>-2.8</v>
      </c>
      <c r="F5942" s="1">
        <v>0</v>
      </c>
      <c r="G5942" s="1">
        <v>11.6</v>
      </c>
      <c r="H5942" s="1">
        <v>30</v>
      </c>
      <c r="I5942" s="1" t="s">
        <v>63</v>
      </c>
      <c r="J5942" s="1" t="s">
        <v>63</v>
      </c>
      <c r="K5942" s="1">
        <v>234</v>
      </c>
      <c r="L5942" s="1">
        <v>38.299999999999997</v>
      </c>
      <c r="M5942" s="1">
        <v>-107</v>
      </c>
      <c r="N5942" s="1" t="s">
        <v>63</v>
      </c>
      <c r="O5942" s="1">
        <v>0</v>
      </c>
      <c r="P5942" s="1">
        <v>0</v>
      </c>
      <c r="Q5942" s="1">
        <v>26</v>
      </c>
      <c r="R5942" s="1">
        <v>29.06</v>
      </c>
      <c r="S5942" s="1">
        <v>29.06</v>
      </c>
      <c r="T5942" s="1">
        <v>-81</v>
      </c>
      <c r="U5942" s="3" t="str">
        <f t="shared" si="92"/>
        <v>2017Plan</v>
      </c>
      <c r="V5942" s="2">
        <f>DATE(A5942,INDEX(Map!$H$1:$H$12,MATCH(B5942,Map!$G$1:$G$12,0),0),1)</f>
        <v>44501</v>
      </c>
      <c r="W5942" t="str">
        <f>IF(AND(V5942&gt;=Map!$K$2,V5942&lt;=Map!$L$2),"Base",IF(AND(V5942&gt;=Map!$K$3,V5942&lt;=Map!$L$3),"Fcst","N/A"))</f>
        <v>N/A</v>
      </c>
      <c r="X5942" t="str">
        <f>INDEX(Map!$B$2:$B$86,MATCH(D5942,Map!$A$2:$A$86,0),0)</f>
        <v>N/A</v>
      </c>
      <c r="Y5942" s="7" t="str">
        <f>IF(INDEX(Map!$C$2:$C$86,MATCH(D5942,Map!$A$2:$A$86,0),0)="","N/A",E5942*INDEX(Map!$C$2:$C$86,MATCH(D5942,Map!$A$2:$A$86,0),0))</f>
        <v>N/A</v>
      </c>
      <c r="Z5942" s="7" t="str">
        <f>IF(INDEX(Map!$D$2:$D$86,MATCH(D5942,Map!$A$2:$A$86,0),0)="","N/A",E5942*INDEX(Map!$D$2:$D$86,MATCH(D5942,Map!$A$2:$A$86,0),0))</f>
        <v>N/A</v>
      </c>
      <c r="AA5942" t="str">
        <f>INDEX(Map!$E$2:$E$86,MATCH(D5942,Map!$A$2:$A$86,0),0)</f>
        <v>Sales</v>
      </c>
    </row>
    <row r="5943" spans="1:27" x14ac:dyDescent="0.25">
      <c r="A5943" s="1" t="s">
        <v>123</v>
      </c>
      <c r="B5943" s="1" t="s">
        <v>117</v>
      </c>
      <c r="C5943" s="1">
        <v>62</v>
      </c>
      <c r="D5943" s="1" t="s">
        <v>85</v>
      </c>
      <c r="E5943" s="1">
        <v>-5.7</v>
      </c>
      <c r="F5943" s="1">
        <v>0</v>
      </c>
      <c r="G5943" s="1">
        <v>25.4</v>
      </c>
      <c r="H5943" s="1">
        <v>4</v>
      </c>
      <c r="I5943" s="1" t="s">
        <v>63</v>
      </c>
      <c r="J5943" s="1" t="s">
        <v>63</v>
      </c>
      <c r="K5943" s="1">
        <v>64</v>
      </c>
      <c r="L5943" s="1">
        <v>39.5</v>
      </c>
      <c r="M5943" s="1">
        <v>-225</v>
      </c>
      <c r="N5943" s="1" t="s">
        <v>63</v>
      </c>
      <c r="O5943" s="1">
        <v>0</v>
      </c>
      <c r="P5943" s="1">
        <v>0</v>
      </c>
      <c r="Q5943" s="1">
        <v>53</v>
      </c>
      <c r="R5943" s="1">
        <v>30.2</v>
      </c>
      <c r="S5943" s="1">
        <v>30.2</v>
      </c>
      <c r="T5943" s="1">
        <v>-172</v>
      </c>
      <c r="U5943" s="3" t="str">
        <f t="shared" si="92"/>
        <v>2017Plan</v>
      </c>
      <c r="V5943" s="2">
        <f>DATE(A5943,INDEX(Map!$H$1:$H$12,MATCH(B5943,Map!$G$1:$G$12,0),0),1)</f>
        <v>44501</v>
      </c>
      <c r="W5943" t="str">
        <f>IF(AND(V5943&gt;=Map!$K$2,V5943&lt;=Map!$L$2),"Base",IF(AND(V5943&gt;=Map!$K$3,V5943&lt;=Map!$L$3),"Fcst","N/A"))</f>
        <v>N/A</v>
      </c>
      <c r="X5943" t="str">
        <f>INDEX(Map!$B$2:$B$86,MATCH(D5943,Map!$A$2:$A$86,0),0)</f>
        <v>N/A</v>
      </c>
      <c r="Y5943" s="7" t="str">
        <f>IF(INDEX(Map!$C$2:$C$86,MATCH(D5943,Map!$A$2:$A$86,0),0)="","N/A",E5943*INDEX(Map!$C$2:$C$86,MATCH(D5943,Map!$A$2:$A$86,0),0))</f>
        <v>N/A</v>
      </c>
      <c r="Z5943" s="7" t="str">
        <f>IF(INDEX(Map!$D$2:$D$86,MATCH(D5943,Map!$A$2:$A$86,0),0)="","N/A",E5943*INDEX(Map!$D$2:$D$86,MATCH(D5943,Map!$A$2:$A$86,0),0))</f>
        <v>N/A</v>
      </c>
      <c r="AA5943" t="str">
        <f>INDEX(Map!$E$2:$E$86,MATCH(D5943,Map!$A$2:$A$86,0),0)</f>
        <v>Sales</v>
      </c>
    </row>
    <row r="5944" spans="1:27" x14ac:dyDescent="0.25">
      <c r="A5944" s="1" t="s">
        <v>123</v>
      </c>
      <c r="B5944" s="1" t="s">
        <v>117</v>
      </c>
      <c r="C5944" s="1">
        <v>63</v>
      </c>
      <c r="D5944" s="1" t="s">
        <v>86</v>
      </c>
      <c r="E5944" s="1">
        <v>-4</v>
      </c>
      <c r="F5944" s="1">
        <v>0</v>
      </c>
      <c r="G5944" s="1">
        <v>17.7</v>
      </c>
      <c r="H5944" s="1">
        <v>4</v>
      </c>
      <c r="I5944" s="1" t="s">
        <v>63</v>
      </c>
      <c r="J5944" s="1" t="s">
        <v>63</v>
      </c>
      <c r="K5944" s="1">
        <v>50</v>
      </c>
      <c r="L5944" s="1">
        <v>38.299999999999997</v>
      </c>
      <c r="M5944" s="1">
        <v>-151</v>
      </c>
      <c r="N5944" s="1" t="s">
        <v>63</v>
      </c>
      <c r="O5944" s="1">
        <v>0</v>
      </c>
      <c r="P5944" s="1">
        <v>0</v>
      </c>
      <c r="Q5944" s="1">
        <v>36</v>
      </c>
      <c r="R5944" s="1">
        <v>29.07</v>
      </c>
      <c r="S5944" s="1">
        <v>29.07</v>
      </c>
      <c r="T5944" s="1">
        <v>-115</v>
      </c>
      <c r="U5944" s="3" t="str">
        <f t="shared" si="92"/>
        <v>2017Plan</v>
      </c>
      <c r="V5944" s="2">
        <f>DATE(A5944,INDEX(Map!$H$1:$H$12,MATCH(B5944,Map!$G$1:$G$12,0),0),1)</f>
        <v>44501</v>
      </c>
      <c r="W5944" t="str">
        <f>IF(AND(V5944&gt;=Map!$K$2,V5944&lt;=Map!$L$2),"Base",IF(AND(V5944&gt;=Map!$K$3,V5944&lt;=Map!$L$3),"Fcst","N/A"))</f>
        <v>N/A</v>
      </c>
      <c r="X5944" t="str">
        <f>INDEX(Map!$B$2:$B$86,MATCH(D5944,Map!$A$2:$A$86,0),0)</f>
        <v>N/A</v>
      </c>
      <c r="Y5944" s="7" t="str">
        <f>IF(INDEX(Map!$C$2:$C$86,MATCH(D5944,Map!$A$2:$A$86,0),0)="","N/A",E5944*INDEX(Map!$C$2:$C$86,MATCH(D5944,Map!$A$2:$A$86,0),0))</f>
        <v>N/A</v>
      </c>
      <c r="Z5944" s="7" t="str">
        <f>IF(INDEX(Map!$D$2:$D$86,MATCH(D5944,Map!$A$2:$A$86,0),0)="","N/A",E5944*INDEX(Map!$D$2:$D$86,MATCH(D5944,Map!$A$2:$A$86,0),0))</f>
        <v>N/A</v>
      </c>
      <c r="AA5944" t="str">
        <f>INDEX(Map!$E$2:$E$86,MATCH(D5944,Map!$A$2:$A$86,0),0)</f>
        <v>Sales</v>
      </c>
    </row>
    <row r="5945" spans="1:27" x14ac:dyDescent="0.25">
      <c r="A5945" s="1" t="s">
        <v>123</v>
      </c>
      <c r="B5945" s="1" t="s">
        <v>117</v>
      </c>
      <c r="C5945" s="1">
        <v>64</v>
      </c>
      <c r="D5945" s="1" t="s">
        <v>87</v>
      </c>
      <c r="E5945" s="1">
        <v>0</v>
      </c>
      <c r="F5945" s="1">
        <v>0</v>
      </c>
      <c r="G5945" s="1">
        <v>0</v>
      </c>
      <c r="H5945" s="1">
        <v>0</v>
      </c>
      <c r="I5945" s="1" t="s">
        <v>63</v>
      </c>
      <c r="J5945" s="1" t="s">
        <v>63</v>
      </c>
      <c r="K5945" s="1">
        <v>0</v>
      </c>
      <c r="L5945" s="1">
        <v>0</v>
      </c>
      <c r="M5945" s="1">
        <v>0</v>
      </c>
      <c r="N5945" s="1" t="s">
        <v>63</v>
      </c>
      <c r="O5945" s="1">
        <v>0</v>
      </c>
      <c r="P5945" s="1">
        <v>0</v>
      </c>
      <c r="Q5945" s="1">
        <v>0</v>
      </c>
      <c r="R5945" s="1">
        <v>0</v>
      </c>
      <c r="S5945" s="1">
        <v>0</v>
      </c>
      <c r="T5945" s="1">
        <v>0</v>
      </c>
      <c r="U5945" s="3" t="str">
        <f t="shared" si="92"/>
        <v>2017Plan</v>
      </c>
      <c r="V5945" s="2">
        <f>DATE(A5945,INDEX(Map!$H$1:$H$12,MATCH(B5945,Map!$G$1:$G$12,0),0),1)</f>
        <v>44501</v>
      </c>
      <c r="W5945" t="str">
        <f>IF(AND(V5945&gt;=Map!$K$2,V5945&lt;=Map!$L$2),"Base",IF(AND(V5945&gt;=Map!$K$3,V5945&lt;=Map!$L$3),"Fcst","N/A"))</f>
        <v>N/A</v>
      </c>
      <c r="X5945" t="str">
        <f>INDEX(Map!$B$2:$B$86,MATCH(D5945,Map!$A$2:$A$86,0),0)</f>
        <v>N/A</v>
      </c>
      <c r="Y5945" s="7" t="str">
        <f>IF(INDEX(Map!$C$2:$C$86,MATCH(D5945,Map!$A$2:$A$86,0),0)="","N/A",E5945*INDEX(Map!$C$2:$C$86,MATCH(D5945,Map!$A$2:$A$86,0),0))</f>
        <v>N/A</v>
      </c>
      <c r="Z5945" s="7" t="str">
        <f>IF(INDEX(Map!$D$2:$D$86,MATCH(D5945,Map!$A$2:$A$86,0),0)="","N/A",E5945*INDEX(Map!$D$2:$D$86,MATCH(D5945,Map!$A$2:$A$86,0),0))</f>
        <v>N/A</v>
      </c>
      <c r="AA5945" t="str">
        <f>INDEX(Map!$E$2:$E$86,MATCH(D5945,Map!$A$2:$A$86,0),0)</f>
        <v>Sales</v>
      </c>
    </row>
    <row r="5946" spans="1:27" x14ac:dyDescent="0.25">
      <c r="A5946" s="1" t="s">
        <v>123</v>
      </c>
      <c r="B5946" s="1" t="s">
        <v>117</v>
      </c>
      <c r="C5946" s="1">
        <v>65</v>
      </c>
      <c r="D5946" s="1" t="s">
        <v>88</v>
      </c>
      <c r="E5946" s="1">
        <v>0</v>
      </c>
      <c r="F5946" s="1">
        <v>0</v>
      </c>
      <c r="G5946" s="1">
        <v>0</v>
      </c>
      <c r="H5946" s="1">
        <v>0</v>
      </c>
      <c r="I5946" s="1" t="s">
        <v>63</v>
      </c>
      <c r="J5946" s="1" t="s">
        <v>63</v>
      </c>
      <c r="K5946" s="1">
        <v>0</v>
      </c>
      <c r="L5946" s="1">
        <v>0</v>
      </c>
      <c r="M5946" s="1">
        <v>0</v>
      </c>
      <c r="N5946" s="1" t="s">
        <v>63</v>
      </c>
      <c r="O5946" s="1">
        <v>0</v>
      </c>
      <c r="P5946" s="1">
        <v>0</v>
      </c>
      <c r="Q5946" s="1">
        <v>0</v>
      </c>
      <c r="R5946" s="1">
        <v>0</v>
      </c>
      <c r="S5946" s="1">
        <v>0</v>
      </c>
      <c r="T5946" s="1">
        <v>0</v>
      </c>
      <c r="U5946" s="3" t="str">
        <f t="shared" si="92"/>
        <v>2017Plan</v>
      </c>
      <c r="V5946" s="2">
        <f>DATE(A5946,INDEX(Map!$H$1:$H$12,MATCH(B5946,Map!$G$1:$G$12,0),0),1)</f>
        <v>44501</v>
      </c>
      <c r="W5946" t="str">
        <f>IF(AND(V5946&gt;=Map!$K$2,V5946&lt;=Map!$L$2),"Base",IF(AND(V5946&gt;=Map!$K$3,V5946&lt;=Map!$L$3),"Fcst","N/A"))</f>
        <v>N/A</v>
      </c>
      <c r="X5946" t="str">
        <f>INDEX(Map!$B$2:$B$86,MATCH(D5946,Map!$A$2:$A$86,0),0)</f>
        <v>N/A</v>
      </c>
      <c r="Y5946" s="7" t="str">
        <f>IF(INDEX(Map!$C$2:$C$86,MATCH(D5946,Map!$A$2:$A$86,0),0)="","N/A",E5946*INDEX(Map!$C$2:$C$86,MATCH(D5946,Map!$A$2:$A$86,0),0))</f>
        <v>N/A</v>
      </c>
      <c r="Z5946" s="7" t="str">
        <f>IF(INDEX(Map!$D$2:$D$86,MATCH(D5946,Map!$A$2:$A$86,0),0)="","N/A",E5946*INDEX(Map!$D$2:$D$86,MATCH(D5946,Map!$A$2:$A$86,0),0))</f>
        <v>N/A</v>
      </c>
      <c r="AA5946" t="str">
        <f>INDEX(Map!$E$2:$E$86,MATCH(D5946,Map!$A$2:$A$86,0),0)</f>
        <v>Sales</v>
      </c>
    </row>
    <row r="5947" spans="1:27" x14ac:dyDescent="0.25">
      <c r="A5947" s="1" t="s">
        <v>123</v>
      </c>
      <c r="B5947" s="1" t="s">
        <v>117</v>
      </c>
      <c r="C5947" s="1">
        <v>66</v>
      </c>
      <c r="D5947" s="1" t="s">
        <v>89</v>
      </c>
      <c r="E5947" s="1">
        <v>0</v>
      </c>
      <c r="F5947" s="1">
        <v>0</v>
      </c>
      <c r="G5947" s="1">
        <v>0</v>
      </c>
      <c r="H5947" s="1">
        <v>0</v>
      </c>
      <c r="I5947" s="1" t="s">
        <v>63</v>
      </c>
      <c r="J5947" s="1" t="s">
        <v>63</v>
      </c>
      <c r="K5947" s="1">
        <v>0</v>
      </c>
      <c r="L5947" s="1">
        <v>0</v>
      </c>
      <c r="M5947" s="1">
        <v>0</v>
      </c>
      <c r="N5947" s="1" t="s">
        <v>63</v>
      </c>
      <c r="O5947" s="1">
        <v>0</v>
      </c>
      <c r="P5947" s="1">
        <v>0</v>
      </c>
      <c r="Q5947" s="1">
        <v>0</v>
      </c>
      <c r="R5947" s="1">
        <v>0</v>
      </c>
      <c r="S5947" s="1">
        <v>0</v>
      </c>
      <c r="T5947" s="1">
        <v>0</v>
      </c>
      <c r="U5947" s="3" t="str">
        <f t="shared" si="92"/>
        <v>2017Plan</v>
      </c>
      <c r="V5947" s="2">
        <f>DATE(A5947,INDEX(Map!$H$1:$H$12,MATCH(B5947,Map!$G$1:$G$12,0),0),1)</f>
        <v>44501</v>
      </c>
      <c r="W5947" t="str">
        <f>IF(AND(V5947&gt;=Map!$K$2,V5947&lt;=Map!$L$2),"Base",IF(AND(V5947&gt;=Map!$K$3,V5947&lt;=Map!$L$3),"Fcst","N/A"))</f>
        <v>N/A</v>
      </c>
      <c r="X5947" t="str">
        <f>INDEX(Map!$B$2:$B$86,MATCH(D5947,Map!$A$2:$A$86,0),0)</f>
        <v>N/A</v>
      </c>
      <c r="Y5947" s="7" t="str">
        <f>IF(INDEX(Map!$C$2:$C$86,MATCH(D5947,Map!$A$2:$A$86,0),0)="","N/A",E5947*INDEX(Map!$C$2:$C$86,MATCH(D5947,Map!$A$2:$A$86,0),0))</f>
        <v>N/A</v>
      </c>
      <c r="Z5947" s="7" t="str">
        <f>IF(INDEX(Map!$D$2:$D$86,MATCH(D5947,Map!$A$2:$A$86,0),0)="","N/A",E5947*INDEX(Map!$D$2:$D$86,MATCH(D5947,Map!$A$2:$A$86,0),0))</f>
        <v>N/A</v>
      </c>
      <c r="AA5947" t="str">
        <f>INDEX(Map!$E$2:$E$86,MATCH(D5947,Map!$A$2:$A$86,0),0)</f>
        <v>Sales</v>
      </c>
    </row>
    <row r="5948" spans="1:27" x14ac:dyDescent="0.25">
      <c r="A5948" s="1" t="s">
        <v>123</v>
      </c>
      <c r="B5948" s="1" t="s">
        <v>117</v>
      </c>
      <c r="C5948" s="1">
        <v>67</v>
      </c>
      <c r="D5948" s="1" t="s">
        <v>90</v>
      </c>
      <c r="E5948" s="1">
        <v>0</v>
      </c>
      <c r="F5948" s="1">
        <v>0</v>
      </c>
      <c r="G5948" s="1">
        <v>0</v>
      </c>
      <c r="H5948" s="1">
        <v>0</v>
      </c>
      <c r="I5948" s="1" t="s">
        <v>63</v>
      </c>
      <c r="J5948" s="1" t="s">
        <v>63</v>
      </c>
      <c r="K5948" s="1">
        <v>0</v>
      </c>
      <c r="L5948" s="1">
        <v>0</v>
      </c>
      <c r="M5948" s="1">
        <v>0</v>
      </c>
      <c r="N5948" s="1" t="s">
        <v>63</v>
      </c>
      <c r="O5948" s="1">
        <v>0</v>
      </c>
      <c r="P5948" s="1">
        <v>0</v>
      </c>
      <c r="Q5948" s="1">
        <v>0</v>
      </c>
      <c r="R5948" s="1">
        <v>0</v>
      </c>
      <c r="S5948" s="1">
        <v>0</v>
      </c>
      <c r="T5948" s="1">
        <v>0</v>
      </c>
      <c r="U5948" s="3" t="str">
        <f t="shared" si="92"/>
        <v>2017Plan</v>
      </c>
      <c r="V5948" s="2">
        <f>DATE(A5948,INDEX(Map!$H$1:$H$12,MATCH(B5948,Map!$G$1:$G$12,0),0),1)</f>
        <v>44501</v>
      </c>
      <c r="W5948" t="str">
        <f>IF(AND(V5948&gt;=Map!$K$2,V5948&lt;=Map!$L$2),"Base",IF(AND(V5948&gt;=Map!$K$3,V5948&lt;=Map!$L$3),"Fcst","N/A"))</f>
        <v>N/A</v>
      </c>
      <c r="X5948" t="str">
        <f>INDEX(Map!$B$2:$B$86,MATCH(D5948,Map!$A$2:$A$86,0),0)</f>
        <v>N/A</v>
      </c>
      <c r="Y5948" s="7" t="str">
        <f>IF(INDEX(Map!$C$2:$C$86,MATCH(D5948,Map!$A$2:$A$86,0),0)="","N/A",E5948*INDEX(Map!$C$2:$C$86,MATCH(D5948,Map!$A$2:$A$86,0),0))</f>
        <v>N/A</v>
      </c>
      <c r="Z5948" s="7" t="str">
        <f>IF(INDEX(Map!$D$2:$D$86,MATCH(D5948,Map!$A$2:$A$86,0),0)="","N/A",E5948*INDEX(Map!$D$2:$D$86,MATCH(D5948,Map!$A$2:$A$86,0),0))</f>
        <v>N/A</v>
      </c>
      <c r="AA5948" t="str">
        <f>INDEX(Map!$E$2:$E$86,MATCH(D5948,Map!$A$2:$A$86,0),0)</f>
        <v>Sales</v>
      </c>
    </row>
    <row r="5949" spans="1:27" x14ac:dyDescent="0.25">
      <c r="A5949" s="1" t="s">
        <v>123</v>
      </c>
      <c r="B5949" s="1" t="s">
        <v>117</v>
      </c>
      <c r="C5949" s="1">
        <v>68</v>
      </c>
      <c r="D5949" s="1" t="s">
        <v>91</v>
      </c>
      <c r="E5949" s="1">
        <v>0</v>
      </c>
      <c r="F5949" s="1">
        <v>0</v>
      </c>
      <c r="G5949" s="1">
        <v>0</v>
      </c>
      <c r="H5949" s="1">
        <v>0</v>
      </c>
      <c r="I5949" s="1" t="s">
        <v>63</v>
      </c>
      <c r="J5949" s="1" t="s">
        <v>63</v>
      </c>
      <c r="K5949" s="1">
        <v>0</v>
      </c>
      <c r="L5949" s="1">
        <v>0</v>
      </c>
      <c r="M5949" s="1">
        <v>0</v>
      </c>
      <c r="N5949" s="1" t="s">
        <v>63</v>
      </c>
      <c r="O5949" s="1">
        <v>0</v>
      </c>
      <c r="P5949" s="1">
        <v>0</v>
      </c>
      <c r="Q5949" s="1">
        <v>0</v>
      </c>
      <c r="R5949" s="1">
        <v>0</v>
      </c>
      <c r="S5949" s="1">
        <v>0</v>
      </c>
      <c r="T5949" s="1">
        <v>0</v>
      </c>
      <c r="U5949" s="3" t="str">
        <f t="shared" si="92"/>
        <v>2017Plan</v>
      </c>
      <c r="V5949" s="2">
        <f>DATE(A5949,INDEX(Map!$H$1:$H$12,MATCH(B5949,Map!$G$1:$G$12,0),0),1)</f>
        <v>44501</v>
      </c>
      <c r="W5949" t="str">
        <f>IF(AND(V5949&gt;=Map!$K$2,V5949&lt;=Map!$L$2),"Base",IF(AND(V5949&gt;=Map!$K$3,V5949&lt;=Map!$L$3),"Fcst","N/A"))</f>
        <v>N/A</v>
      </c>
      <c r="X5949" t="str">
        <f>INDEX(Map!$B$2:$B$86,MATCH(D5949,Map!$A$2:$A$86,0),0)</f>
        <v>N/A</v>
      </c>
      <c r="Y5949" s="7" t="str">
        <f>IF(INDEX(Map!$C$2:$C$86,MATCH(D5949,Map!$A$2:$A$86,0),0)="","N/A",E5949*INDEX(Map!$C$2:$C$86,MATCH(D5949,Map!$A$2:$A$86,0),0))</f>
        <v>N/A</v>
      </c>
      <c r="Z5949" s="7" t="str">
        <f>IF(INDEX(Map!$D$2:$D$86,MATCH(D5949,Map!$A$2:$A$86,0),0)="","N/A",E5949*INDEX(Map!$D$2:$D$86,MATCH(D5949,Map!$A$2:$A$86,0),0))</f>
        <v>N/A</v>
      </c>
      <c r="AA5949" t="str">
        <f>INDEX(Map!$E$2:$E$86,MATCH(D5949,Map!$A$2:$A$86,0),0)</f>
        <v>CSR</v>
      </c>
    </row>
    <row r="5950" spans="1:27" x14ac:dyDescent="0.25">
      <c r="A5950" s="1" t="s">
        <v>123</v>
      </c>
      <c r="B5950" s="1" t="s">
        <v>117</v>
      </c>
      <c r="C5950" s="1">
        <v>69</v>
      </c>
      <c r="D5950" s="1" t="s">
        <v>92</v>
      </c>
      <c r="E5950" s="1">
        <v>0</v>
      </c>
      <c r="F5950" s="1">
        <v>0</v>
      </c>
      <c r="G5950" s="1">
        <v>0</v>
      </c>
      <c r="H5950" s="1">
        <v>0</v>
      </c>
      <c r="I5950" s="1" t="s">
        <v>63</v>
      </c>
      <c r="J5950" s="1" t="s">
        <v>63</v>
      </c>
      <c r="K5950" s="1">
        <v>0</v>
      </c>
      <c r="L5950" s="1">
        <v>0</v>
      </c>
      <c r="M5950" s="1">
        <v>0</v>
      </c>
      <c r="N5950" s="1" t="s">
        <v>63</v>
      </c>
      <c r="O5950" s="1">
        <v>0</v>
      </c>
      <c r="P5950" s="1">
        <v>0</v>
      </c>
      <c r="Q5950" s="1">
        <v>0</v>
      </c>
      <c r="R5950" s="1">
        <v>0</v>
      </c>
      <c r="S5950" s="1">
        <v>0</v>
      </c>
      <c r="T5950" s="1">
        <v>0</v>
      </c>
      <c r="U5950" s="3" t="str">
        <f t="shared" si="92"/>
        <v>2017Plan</v>
      </c>
      <c r="V5950" s="2">
        <f>DATE(A5950,INDEX(Map!$H$1:$H$12,MATCH(B5950,Map!$G$1:$G$12,0),0),1)</f>
        <v>44501</v>
      </c>
      <c r="W5950" t="str">
        <f>IF(AND(V5950&gt;=Map!$K$2,V5950&lt;=Map!$L$2),"Base",IF(AND(V5950&gt;=Map!$K$3,V5950&lt;=Map!$L$3),"Fcst","N/A"))</f>
        <v>N/A</v>
      </c>
      <c r="X5950" t="str">
        <f>INDEX(Map!$B$2:$B$86,MATCH(D5950,Map!$A$2:$A$86,0),0)</f>
        <v>N/A</v>
      </c>
      <c r="Y5950" s="7" t="str">
        <f>IF(INDEX(Map!$C$2:$C$86,MATCH(D5950,Map!$A$2:$A$86,0),0)="","N/A",E5950*INDEX(Map!$C$2:$C$86,MATCH(D5950,Map!$A$2:$A$86,0),0))</f>
        <v>N/A</v>
      </c>
      <c r="Z5950" s="7" t="str">
        <f>IF(INDEX(Map!$D$2:$D$86,MATCH(D5950,Map!$A$2:$A$86,0),0)="","N/A",E5950*INDEX(Map!$D$2:$D$86,MATCH(D5950,Map!$A$2:$A$86,0),0))</f>
        <v>N/A</v>
      </c>
      <c r="AA5950" t="str">
        <f>INDEX(Map!$E$2:$E$86,MATCH(D5950,Map!$A$2:$A$86,0),0)</f>
        <v>CSR</v>
      </c>
    </row>
    <row r="5951" spans="1:27" x14ac:dyDescent="0.25">
      <c r="A5951" s="1" t="s">
        <v>123</v>
      </c>
      <c r="B5951" s="1" t="s">
        <v>117</v>
      </c>
      <c r="C5951" s="1">
        <v>70</v>
      </c>
      <c r="D5951" s="1" t="s">
        <v>93</v>
      </c>
      <c r="E5951" s="1">
        <v>0</v>
      </c>
      <c r="F5951" s="1">
        <v>0</v>
      </c>
      <c r="G5951" s="1">
        <v>0</v>
      </c>
      <c r="H5951" s="1">
        <v>0</v>
      </c>
      <c r="I5951" s="1" t="s">
        <v>63</v>
      </c>
      <c r="J5951" s="1" t="s">
        <v>63</v>
      </c>
      <c r="K5951" s="1">
        <v>0</v>
      </c>
      <c r="L5951" s="1">
        <v>0</v>
      </c>
      <c r="M5951" s="1">
        <v>0</v>
      </c>
      <c r="N5951" s="1" t="s">
        <v>63</v>
      </c>
      <c r="O5951" s="1">
        <v>0</v>
      </c>
      <c r="P5951" s="1">
        <v>0</v>
      </c>
      <c r="Q5951" s="1">
        <v>0</v>
      </c>
      <c r="R5951" s="1">
        <v>0</v>
      </c>
      <c r="S5951" s="1">
        <v>0</v>
      </c>
      <c r="T5951" s="1">
        <v>0</v>
      </c>
      <c r="U5951" s="3" t="str">
        <f t="shared" si="92"/>
        <v>2017Plan</v>
      </c>
      <c r="V5951" s="2">
        <f>DATE(A5951,INDEX(Map!$H$1:$H$12,MATCH(B5951,Map!$G$1:$G$12,0),0),1)</f>
        <v>44501</v>
      </c>
      <c r="W5951" t="str">
        <f>IF(AND(V5951&gt;=Map!$K$2,V5951&lt;=Map!$L$2),"Base",IF(AND(V5951&gt;=Map!$K$3,V5951&lt;=Map!$L$3),"Fcst","N/A"))</f>
        <v>N/A</v>
      </c>
      <c r="X5951" t="str">
        <f>INDEX(Map!$B$2:$B$86,MATCH(D5951,Map!$A$2:$A$86,0),0)</f>
        <v>N/A</v>
      </c>
      <c r="Y5951" s="7" t="str">
        <f>IF(INDEX(Map!$C$2:$C$86,MATCH(D5951,Map!$A$2:$A$86,0),0)="","N/A",E5951*INDEX(Map!$C$2:$C$86,MATCH(D5951,Map!$A$2:$A$86,0),0))</f>
        <v>N/A</v>
      </c>
      <c r="Z5951" s="7" t="str">
        <f>IF(INDEX(Map!$D$2:$D$86,MATCH(D5951,Map!$A$2:$A$86,0),0)="","N/A",E5951*INDEX(Map!$D$2:$D$86,MATCH(D5951,Map!$A$2:$A$86,0),0))</f>
        <v>N/A</v>
      </c>
      <c r="AA5951" t="str">
        <f>INDEX(Map!$E$2:$E$86,MATCH(D5951,Map!$A$2:$A$86,0),0)</f>
        <v>CSR</v>
      </c>
    </row>
    <row r="5952" spans="1:27" x14ac:dyDescent="0.25">
      <c r="A5952" s="1" t="s">
        <v>123</v>
      </c>
      <c r="B5952" s="1" t="s">
        <v>117</v>
      </c>
      <c r="C5952" s="1">
        <v>71</v>
      </c>
      <c r="D5952" s="1" t="s">
        <v>94</v>
      </c>
      <c r="E5952" s="1">
        <v>0</v>
      </c>
      <c r="F5952" s="1">
        <v>0</v>
      </c>
      <c r="G5952" s="1">
        <v>0</v>
      </c>
      <c r="H5952" s="1">
        <v>0</v>
      </c>
      <c r="I5952" s="1" t="s">
        <v>63</v>
      </c>
      <c r="J5952" s="1" t="s">
        <v>63</v>
      </c>
      <c r="K5952" s="1">
        <v>0</v>
      </c>
      <c r="L5952" s="1">
        <v>0</v>
      </c>
      <c r="M5952" s="1">
        <v>0</v>
      </c>
      <c r="N5952" s="1" t="s">
        <v>63</v>
      </c>
      <c r="O5952" s="1">
        <v>0</v>
      </c>
      <c r="P5952" s="1">
        <v>0</v>
      </c>
      <c r="Q5952" s="1">
        <v>0</v>
      </c>
      <c r="R5952" s="1">
        <v>0</v>
      </c>
      <c r="S5952" s="1">
        <v>0</v>
      </c>
      <c r="T5952" s="1">
        <v>0</v>
      </c>
      <c r="U5952" s="3" t="str">
        <f t="shared" si="92"/>
        <v>2017Plan</v>
      </c>
      <c r="V5952" s="2">
        <f>DATE(A5952,INDEX(Map!$H$1:$H$12,MATCH(B5952,Map!$G$1:$G$12,0),0),1)</f>
        <v>44501</v>
      </c>
      <c r="W5952" t="str">
        <f>IF(AND(V5952&gt;=Map!$K$2,V5952&lt;=Map!$L$2),"Base",IF(AND(V5952&gt;=Map!$K$3,V5952&lt;=Map!$L$3),"Fcst","N/A"))</f>
        <v>N/A</v>
      </c>
      <c r="X5952" t="str">
        <f>INDEX(Map!$B$2:$B$86,MATCH(D5952,Map!$A$2:$A$86,0),0)</f>
        <v>N/A</v>
      </c>
      <c r="Y5952" s="7" t="str">
        <f>IF(INDEX(Map!$C$2:$C$86,MATCH(D5952,Map!$A$2:$A$86,0),0)="","N/A",E5952*INDEX(Map!$C$2:$C$86,MATCH(D5952,Map!$A$2:$A$86,0),0))</f>
        <v>N/A</v>
      </c>
      <c r="Z5952" s="7" t="str">
        <f>IF(INDEX(Map!$D$2:$D$86,MATCH(D5952,Map!$A$2:$A$86,0),0)="","N/A",E5952*INDEX(Map!$D$2:$D$86,MATCH(D5952,Map!$A$2:$A$86,0),0))</f>
        <v>N/A</v>
      </c>
      <c r="AA5952" t="str">
        <f>INDEX(Map!$E$2:$E$86,MATCH(D5952,Map!$A$2:$A$86,0),0)</f>
        <v>CSR</v>
      </c>
    </row>
    <row r="5953" spans="1:27" x14ac:dyDescent="0.25">
      <c r="A5953" s="1" t="s">
        <v>123</v>
      </c>
      <c r="B5953" s="1" t="s">
        <v>117</v>
      </c>
      <c r="C5953" s="1">
        <v>72</v>
      </c>
      <c r="D5953" s="1" t="s">
        <v>95</v>
      </c>
      <c r="E5953" s="1">
        <v>0</v>
      </c>
      <c r="F5953" s="1">
        <v>0</v>
      </c>
      <c r="G5953" s="1">
        <v>0</v>
      </c>
      <c r="H5953" s="1">
        <v>0</v>
      </c>
      <c r="I5953" s="1" t="s">
        <v>63</v>
      </c>
      <c r="J5953" s="1" t="s">
        <v>63</v>
      </c>
      <c r="K5953" s="1">
        <v>0</v>
      </c>
      <c r="L5953" s="1">
        <v>0</v>
      </c>
      <c r="M5953" s="1">
        <v>0</v>
      </c>
      <c r="N5953" s="1" t="s">
        <v>63</v>
      </c>
      <c r="O5953" s="1">
        <v>0</v>
      </c>
      <c r="P5953" s="1">
        <v>0</v>
      </c>
      <c r="Q5953" s="1">
        <v>0</v>
      </c>
      <c r="R5953" s="1">
        <v>0</v>
      </c>
      <c r="S5953" s="1">
        <v>0</v>
      </c>
      <c r="T5953" s="1">
        <v>0</v>
      </c>
      <c r="U5953" s="3" t="str">
        <f t="shared" si="92"/>
        <v>2017Plan</v>
      </c>
      <c r="V5953" s="2">
        <f>DATE(A5953,INDEX(Map!$H$1:$H$12,MATCH(B5953,Map!$G$1:$G$12,0),0),1)</f>
        <v>44501</v>
      </c>
      <c r="W5953" t="str">
        <f>IF(AND(V5953&gt;=Map!$K$2,V5953&lt;=Map!$L$2),"Base",IF(AND(V5953&gt;=Map!$K$3,V5953&lt;=Map!$L$3),"Fcst","N/A"))</f>
        <v>N/A</v>
      </c>
      <c r="X5953" t="str">
        <f>INDEX(Map!$B$2:$B$86,MATCH(D5953,Map!$A$2:$A$86,0),0)</f>
        <v>N/A</v>
      </c>
      <c r="Y5953" s="7" t="str">
        <f>IF(INDEX(Map!$C$2:$C$86,MATCH(D5953,Map!$A$2:$A$86,0),0)="","N/A",E5953*INDEX(Map!$C$2:$C$86,MATCH(D5953,Map!$A$2:$A$86,0),0))</f>
        <v>N/A</v>
      </c>
      <c r="Z5953" s="7" t="str">
        <f>IF(INDEX(Map!$D$2:$D$86,MATCH(D5953,Map!$A$2:$A$86,0),0)="","N/A",E5953*INDEX(Map!$D$2:$D$86,MATCH(D5953,Map!$A$2:$A$86,0),0))</f>
        <v>N/A</v>
      </c>
      <c r="AA5953" t="str">
        <f>INDEX(Map!$E$2:$E$86,MATCH(D5953,Map!$A$2:$A$86,0),0)</f>
        <v>CSR</v>
      </c>
    </row>
    <row r="5954" spans="1:27" x14ac:dyDescent="0.25">
      <c r="A5954" s="1" t="s">
        <v>123</v>
      </c>
      <c r="B5954" s="1" t="s">
        <v>117</v>
      </c>
      <c r="C5954" s="1">
        <v>73</v>
      </c>
      <c r="D5954" s="1" t="s">
        <v>96</v>
      </c>
      <c r="E5954" s="1">
        <v>0</v>
      </c>
      <c r="F5954" s="1">
        <v>0</v>
      </c>
      <c r="G5954" s="1">
        <v>0</v>
      </c>
      <c r="H5954" s="1">
        <v>0</v>
      </c>
      <c r="I5954" s="1" t="s">
        <v>63</v>
      </c>
      <c r="J5954" s="1" t="s">
        <v>63</v>
      </c>
      <c r="K5954" s="1">
        <v>0</v>
      </c>
      <c r="L5954" s="1">
        <v>0</v>
      </c>
      <c r="M5954" s="1">
        <v>0</v>
      </c>
      <c r="N5954" s="1" t="s">
        <v>63</v>
      </c>
      <c r="O5954" s="1">
        <v>0</v>
      </c>
      <c r="P5954" s="1">
        <v>0</v>
      </c>
      <c r="Q5954" s="1">
        <v>0</v>
      </c>
      <c r="R5954" s="1">
        <v>0</v>
      </c>
      <c r="S5954" s="1">
        <v>0</v>
      </c>
      <c r="T5954" s="1">
        <v>0</v>
      </c>
      <c r="U5954" s="3" t="str">
        <f t="shared" si="92"/>
        <v>2017Plan</v>
      </c>
      <c r="V5954" s="2">
        <f>DATE(A5954,INDEX(Map!$H$1:$H$12,MATCH(B5954,Map!$G$1:$G$12,0),0),1)</f>
        <v>44501</v>
      </c>
      <c r="W5954" t="str">
        <f>IF(AND(V5954&gt;=Map!$K$2,V5954&lt;=Map!$L$2),"Base",IF(AND(V5954&gt;=Map!$K$3,V5954&lt;=Map!$L$3),"Fcst","N/A"))</f>
        <v>N/A</v>
      </c>
      <c r="X5954" t="str">
        <f>INDEX(Map!$B$2:$B$86,MATCH(D5954,Map!$A$2:$A$86,0),0)</f>
        <v>N/A</v>
      </c>
      <c r="Y5954" s="7" t="str">
        <f>IF(INDEX(Map!$C$2:$C$86,MATCH(D5954,Map!$A$2:$A$86,0),0)="","N/A",E5954*INDEX(Map!$C$2:$C$86,MATCH(D5954,Map!$A$2:$A$86,0),0))</f>
        <v>N/A</v>
      </c>
      <c r="Z5954" s="7" t="str">
        <f>IF(INDEX(Map!$D$2:$D$86,MATCH(D5954,Map!$A$2:$A$86,0),0)="","N/A",E5954*INDEX(Map!$D$2:$D$86,MATCH(D5954,Map!$A$2:$A$86,0),0))</f>
        <v>N/A</v>
      </c>
      <c r="AA5954" t="str">
        <f>INDEX(Map!$E$2:$E$86,MATCH(D5954,Map!$A$2:$A$86,0),0)</f>
        <v>CSR</v>
      </c>
    </row>
    <row r="5955" spans="1:27" x14ac:dyDescent="0.25">
      <c r="A5955" s="1" t="s">
        <v>123</v>
      </c>
      <c r="B5955" s="1" t="s">
        <v>117</v>
      </c>
      <c r="C5955" s="1">
        <v>74</v>
      </c>
      <c r="D5955" s="1" t="s">
        <v>97</v>
      </c>
      <c r="E5955" s="1">
        <v>0</v>
      </c>
      <c r="F5955" s="1">
        <v>0</v>
      </c>
      <c r="G5955" s="1">
        <v>0</v>
      </c>
      <c r="H5955" s="1">
        <v>0</v>
      </c>
      <c r="I5955" s="1" t="s">
        <v>63</v>
      </c>
      <c r="J5955" s="1" t="s">
        <v>63</v>
      </c>
      <c r="K5955" s="1">
        <v>0</v>
      </c>
      <c r="L5955" s="1">
        <v>0</v>
      </c>
      <c r="M5955" s="1">
        <v>0</v>
      </c>
      <c r="N5955" s="1" t="s">
        <v>63</v>
      </c>
      <c r="O5955" s="1">
        <v>0</v>
      </c>
      <c r="P5955" s="1">
        <v>0</v>
      </c>
      <c r="Q5955" s="1">
        <v>0</v>
      </c>
      <c r="R5955" s="1">
        <v>0</v>
      </c>
      <c r="S5955" s="1">
        <v>0</v>
      </c>
      <c r="T5955" s="1">
        <v>0</v>
      </c>
      <c r="U5955" s="3" t="str">
        <f t="shared" si="92"/>
        <v>2017Plan</v>
      </c>
      <c r="V5955" s="2">
        <f>DATE(A5955,INDEX(Map!$H$1:$H$12,MATCH(B5955,Map!$G$1:$G$12,0),0),1)</f>
        <v>44501</v>
      </c>
      <c r="W5955" t="str">
        <f>IF(AND(V5955&gt;=Map!$K$2,V5955&lt;=Map!$L$2),"Base",IF(AND(V5955&gt;=Map!$K$3,V5955&lt;=Map!$L$3),"Fcst","N/A"))</f>
        <v>N/A</v>
      </c>
      <c r="X5955" t="str">
        <f>INDEX(Map!$B$2:$B$86,MATCH(D5955,Map!$A$2:$A$86,0),0)</f>
        <v>N/A</v>
      </c>
      <c r="Y5955" s="7" t="str">
        <f>IF(INDEX(Map!$C$2:$C$86,MATCH(D5955,Map!$A$2:$A$86,0),0)="","N/A",E5955*INDEX(Map!$C$2:$C$86,MATCH(D5955,Map!$A$2:$A$86,0),0))</f>
        <v>N/A</v>
      </c>
      <c r="Z5955" s="7" t="str">
        <f>IF(INDEX(Map!$D$2:$D$86,MATCH(D5955,Map!$A$2:$A$86,0),0)="","N/A",E5955*INDEX(Map!$D$2:$D$86,MATCH(D5955,Map!$A$2:$A$86,0),0))</f>
        <v>N/A</v>
      </c>
      <c r="AA5955" t="str">
        <f>INDEX(Map!$E$2:$E$86,MATCH(D5955,Map!$A$2:$A$86,0),0)</f>
        <v>CSR</v>
      </c>
    </row>
    <row r="5956" spans="1:27" x14ac:dyDescent="0.25">
      <c r="A5956" s="1" t="s">
        <v>123</v>
      </c>
      <c r="B5956" s="1" t="s">
        <v>117</v>
      </c>
      <c r="C5956" s="1">
        <v>75</v>
      </c>
      <c r="D5956" s="1" t="s">
        <v>98</v>
      </c>
      <c r="E5956" s="1">
        <v>0</v>
      </c>
      <c r="F5956" s="1">
        <v>0</v>
      </c>
      <c r="G5956" s="1">
        <v>0</v>
      </c>
      <c r="H5956" s="1">
        <v>0</v>
      </c>
      <c r="I5956" s="1" t="s">
        <v>63</v>
      </c>
      <c r="J5956" s="1" t="s">
        <v>63</v>
      </c>
      <c r="K5956" s="1">
        <v>0</v>
      </c>
      <c r="L5956" s="1">
        <v>0</v>
      </c>
      <c r="M5956" s="1">
        <v>0</v>
      </c>
      <c r="N5956" s="1" t="s">
        <v>63</v>
      </c>
      <c r="O5956" s="1">
        <v>0</v>
      </c>
      <c r="P5956" s="1">
        <v>0</v>
      </c>
      <c r="Q5956" s="1">
        <v>0</v>
      </c>
      <c r="R5956" s="1">
        <v>0</v>
      </c>
      <c r="S5956" s="1">
        <v>0</v>
      </c>
      <c r="T5956" s="1">
        <v>0</v>
      </c>
      <c r="U5956" s="3" t="str">
        <f t="shared" ref="U5956:U6019" si="93">U5955</f>
        <v>2017Plan</v>
      </c>
      <c r="V5956" s="2">
        <f>DATE(A5956,INDEX(Map!$H$1:$H$12,MATCH(B5956,Map!$G$1:$G$12,0),0),1)</f>
        <v>44501</v>
      </c>
      <c r="W5956" t="str">
        <f>IF(AND(V5956&gt;=Map!$K$2,V5956&lt;=Map!$L$2),"Base",IF(AND(V5956&gt;=Map!$K$3,V5956&lt;=Map!$L$3),"Fcst","N/A"))</f>
        <v>N/A</v>
      </c>
      <c r="X5956" t="str">
        <f>INDEX(Map!$B$2:$B$86,MATCH(D5956,Map!$A$2:$A$86,0),0)</f>
        <v>N/A</v>
      </c>
      <c r="Y5956" s="7" t="str">
        <f>IF(INDEX(Map!$C$2:$C$86,MATCH(D5956,Map!$A$2:$A$86,0),0)="","N/A",E5956*INDEX(Map!$C$2:$C$86,MATCH(D5956,Map!$A$2:$A$86,0),0))</f>
        <v>N/A</v>
      </c>
      <c r="Z5956" s="7" t="str">
        <f>IF(INDEX(Map!$D$2:$D$86,MATCH(D5956,Map!$A$2:$A$86,0),0)="","N/A",E5956*INDEX(Map!$D$2:$D$86,MATCH(D5956,Map!$A$2:$A$86,0),0))</f>
        <v>N/A</v>
      </c>
      <c r="AA5956" t="str">
        <f>INDEX(Map!$E$2:$E$86,MATCH(D5956,Map!$A$2:$A$86,0),0)</f>
        <v>CSR</v>
      </c>
    </row>
    <row r="5957" spans="1:27" x14ac:dyDescent="0.25">
      <c r="A5957" s="1" t="s">
        <v>123</v>
      </c>
      <c r="B5957" s="1" t="s">
        <v>117</v>
      </c>
      <c r="C5957" s="1">
        <v>76</v>
      </c>
      <c r="D5957" s="1" t="s">
        <v>99</v>
      </c>
      <c r="E5957" s="1">
        <v>0</v>
      </c>
      <c r="F5957" s="1">
        <v>0</v>
      </c>
      <c r="G5957" s="1">
        <v>0</v>
      </c>
      <c r="H5957" s="1">
        <v>0</v>
      </c>
      <c r="I5957" s="1" t="s">
        <v>63</v>
      </c>
      <c r="J5957" s="1" t="s">
        <v>63</v>
      </c>
      <c r="K5957" s="1">
        <v>0</v>
      </c>
      <c r="L5957" s="1">
        <v>0</v>
      </c>
      <c r="M5957" s="1">
        <v>0</v>
      </c>
      <c r="N5957" s="1" t="s">
        <v>63</v>
      </c>
      <c r="O5957" s="1">
        <v>0</v>
      </c>
      <c r="P5957" s="1">
        <v>0</v>
      </c>
      <c r="Q5957" s="1">
        <v>0</v>
      </c>
      <c r="R5957" s="1">
        <v>0</v>
      </c>
      <c r="S5957" s="1">
        <v>0</v>
      </c>
      <c r="T5957" s="1">
        <v>0</v>
      </c>
      <c r="U5957" s="3" t="str">
        <f t="shared" si="93"/>
        <v>2017Plan</v>
      </c>
      <c r="V5957" s="2">
        <f>DATE(A5957,INDEX(Map!$H$1:$H$12,MATCH(B5957,Map!$G$1:$G$12,0),0),1)</f>
        <v>44501</v>
      </c>
      <c r="W5957" t="str">
        <f>IF(AND(V5957&gt;=Map!$K$2,V5957&lt;=Map!$L$2),"Base",IF(AND(V5957&gt;=Map!$K$3,V5957&lt;=Map!$L$3),"Fcst","N/A"))</f>
        <v>N/A</v>
      </c>
      <c r="X5957" t="str">
        <f>INDEX(Map!$B$2:$B$86,MATCH(D5957,Map!$A$2:$A$86,0),0)</f>
        <v>N/A</v>
      </c>
      <c r="Y5957" s="7" t="str">
        <f>IF(INDEX(Map!$C$2:$C$86,MATCH(D5957,Map!$A$2:$A$86,0),0)="","N/A",E5957*INDEX(Map!$C$2:$C$86,MATCH(D5957,Map!$A$2:$A$86,0),0))</f>
        <v>N/A</v>
      </c>
      <c r="Z5957" s="7" t="str">
        <f>IF(INDEX(Map!$D$2:$D$86,MATCH(D5957,Map!$A$2:$A$86,0),0)="","N/A",E5957*INDEX(Map!$D$2:$D$86,MATCH(D5957,Map!$A$2:$A$86,0),0))</f>
        <v>N/A</v>
      </c>
      <c r="AA5957" t="str">
        <f>INDEX(Map!$E$2:$E$86,MATCH(D5957,Map!$A$2:$A$86,0),0)</f>
        <v>CSR</v>
      </c>
    </row>
    <row r="5958" spans="1:27" x14ac:dyDescent="0.25">
      <c r="A5958" s="1" t="s">
        <v>123</v>
      </c>
      <c r="B5958" s="1" t="s">
        <v>117</v>
      </c>
      <c r="C5958" s="1">
        <v>77</v>
      </c>
      <c r="D5958" s="1" t="s">
        <v>100</v>
      </c>
      <c r="E5958" s="1">
        <v>0</v>
      </c>
      <c r="F5958" s="1">
        <v>0</v>
      </c>
      <c r="G5958" s="1">
        <v>0</v>
      </c>
      <c r="H5958" s="1">
        <v>0</v>
      </c>
      <c r="I5958" s="1" t="s">
        <v>63</v>
      </c>
      <c r="J5958" s="1" t="s">
        <v>63</v>
      </c>
      <c r="K5958" s="1">
        <v>0</v>
      </c>
      <c r="L5958" s="1">
        <v>0</v>
      </c>
      <c r="M5958" s="1">
        <v>0</v>
      </c>
      <c r="N5958" s="1" t="s">
        <v>63</v>
      </c>
      <c r="O5958" s="1">
        <v>0</v>
      </c>
      <c r="P5958" s="1">
        <v>0</v>
      </c>
      <c r="Q5958" s="1">
        <v>0</v>
      </c>
      <c r="R5958" s="1">
        <v>0</v>
      </c>
      <c r="S5958" s="1">
        <v>0</v>
      </c>
      <c r="T5958" s="1">
        <v>0</v>
      </c>
      <c r="U5958" s="3" t="str">
        <f t="shared" si="93"/>
        <v>2017Plan</v>
      </c>
      <c r="V5958" s="2">
        <f>DATE(A5958,INDEX(Map!$H$1:$H$12,MATCH(B5958,Map!$G$1:$G$12,0),0),1)</f>
        <v>44501</v>
      </c>
      <c r="W5958" t="str">
        <f>IF(AND(V5958&gt;=Map!$K$2,V5958&lt;=Map!$L$2),"Base",IF(AND(V5958&gt;=Map!$K$3,V5958&lt;=Map!$L$3),"Fcst","N/A"))</f>
        <v>N/A</v>
      </c>
      <c r="X5958" t="str">
        <f>INDEX(Map!$B$2:$B$86,MATCH(D5958,Map!$A$2:$A$86,0),0)</f>
        <v>N/A</v>
      </c>
      <c r="Y5958" s="7" t="str">
        <f>IF(INDEX(Map!$C$2:$C$86,MATCH(D5958,Map!$A$2:$A$86,0),0)="","N/A",E5958*INDEX(Map!$C$2:$C$86,MATCH(D5958,Map!$A$2:$A$86,0),0))</f>
        <v>N/A</v>
      </c>
      <c r="Z5958" s="7" t="str">
        <f>IF(INDEX(Map!$D$2:$D$86,MATCH(D5958,Map!$A$2:$A$86,0),0)="","N/A",E5958*INDEX(Map!$D$2:$D$86,MATCH(D5958,Map!$A$2:$A$86,0),0))</f>
        <v>N/A</v>
      </c>
      <c r="AA5958" t="str">
        <f>INDEX(Map!$E$2:$E$86,MATCH(D5958,Map!$A$2:$A$86,0),0)</f>
        <v>CSR</v>
      </c>
    </row>
    <row r="5959" spans="1:27" x14ac:dyDescent="0.25">
      <c r="A5959" s="1" t="s">
        <v>123</v>
      </c>
      <c r="B5959" s="1" t="s">
        <v>117</v>
      </c>
      <c r="C5959" s="1">
        <v>78</v>
      </c>
      <c r="D5959" s="1" t="s">
        <v>101</v>
      </c>
      <c r="E5959" s="1">
        <v>0</v>
      </c>
      <c r="F5959" s="1">
        <v>0</v>
      </c>
      <c r="G5959" s="1">
        <v>0</v>
      </c>
      <c r="H5959" s="1">
        <v>0</v>
      </c>
      <c r="I5959" s="1" t="s">
        <v>63</v>
      </c>
      <c r="J5959" s="1" t="s">
        <v>63</v>
      </c>
      <c r="K5959" s="1">
        <v>0</v>
      </c>
      <c r="L5959" s="1">
        <v>0</v>
      </c>
      <c r="M5959" s="1">
        <v>0</v>
      </c>
      <c r="N5959" s="1" t="s">
        <v>63</v>
      </c>
      <c r="O5959" s="1">
        <v>0</v>
      </c>
      <c r="P5959" s="1">
        <v>0</v>
      </c>
      <c r="Q5959" s="1">
        <v>0</v>
      </c>
      <c r="R5959" s="1">
        <v>0</v>
      </c>
      <c r="S5959" s="1">
        <v>0</v>
      </c>
      <c r="T5959" s="1">
        <v>0</v>
      </c>
      <c r="U5959" s="3" t="str">
        <f t="shared" si="93"/>
        <v>2017Plan</v>
      </c>
      <c r="V5959" s="2">
        <f>DATE(A5959,INDEX(Map!$H$1:$H$12,MATCH(B5959,Map!$G$1:$G$12,0),0),1)</f>
        <v>44501</v>
      </c>
      <c r="W5959" t="str">
        <f>IF(AND(V5959&gt;=Map!$K$2,V5959&lt;=Map!$L$2),"Base",IF(AND(V5959&gt;=Map!$K$3,V5959&lt;=Map!$L$3),"Fcst","N/A"))</f>
        <v>N/A</v>
      </c>
      <c r="X5959" t="str">
        <f>INDEX(Map!$B$2:$B$86,MATCH(D5959,Map!$A$2:$A$86,0),0)</f>
        <v>N/A</v>
      </c>
      <c r="Y5959" s="7" t="str">
        <f>IF(INDEX(Map!$C$2:$C$86,MATCH(D5959,Map!$A$2:$A$86,0),0)="","N/A",E5959*INDEX(Map!$C$2:$C$86,MATCH(D5959,Map!$A$2:$A$86,0),0))</f>
        <v>N/A</v>
      </c>
      <c r="Z5959" s="7" t="str">
        <f>IF(INDEX(Map!$D$2:$D$86,MATCH(D5959,Map!$A$2:$A$86,0),0)="","N/A",E5959*INDEX(Map!$D$2:$D$86,MATCH(D5959,Map!$A$2:$A$86,0),0))</f>
        <v>N/A</v>
      </c>
      <c r="AA5959" t="str">
        <f>INDEX(Map!$E$2:$E$86,MATCH(D5959,Map!$A$2:$A$86,0),0)</f>
        <v>CSR</v>
      </c>
    </row>
    <row r="5960" spans="1:27" x14ac:dyDescent="0.25">
      <c r="A5960" s="1" t="s">
        <v>123</v>
      </c>
      <c r="B5960" s="1" t="s">
        <v>117</v>
      </c>
      <c r="C5960" s="1">
        <v>79</v>
      </c>
      <c r="D5960" s="1" t="s">
        <v>102</v>
      </c>
      <c r="E5960" s="1">
        <v>0</v>
      </c>
      <c r="F5960" s="1">
        <v>0</v>
      </c>
      <c r="G5960" s="1">
        <v>0</v>
      </c>
      <c r="H5960" s="1">
        <v>0</v>
      </c>
      <c r="I5960" s="1" t="s">
        <v>63</v>
      </c>
      <c r="J5960" s="1" t="s">
        <v>63</v>
      </c>
      <c r="K5960" s="1">
        <v>0</v>
      </c>
      <c r="L5960" s="1">
        <v>0</v>
      </c>
      <c r="M5960" s="1">
        <v>0</v>
      </c>
      <c r="N5960" s="1" t="s">
        <v>63</v>
      </c>
      <c r="O5960" s="1">
        <v>0</v>
      </c>
      <c r="P5960" s="1">
        <v>0</v>
      </c>
      <c r="Q5960" s="1">
        <v>0</v>
      </c>
      <c r="R5960" s="1">
        <v>0</v>
      </c>
      <c r="S5960" s="1">
        <v>0</v>
      </c>
      <c r="T5960" s="1">
        <v>0</v>
      </c>
      <c r="U5960" s="3" t="str">
        <f t="shared" si="93"/>
        <v>2017Plan</v>
      </c>
      <c r="V5960" s="2">
        <f>DATE(A5960,INDEX(Map!$H$1:$H$12,MATCH(B5960,Map!$G$1:$G$12,0),0),1)</f>
        <v>44501</v>
      </c>
      <c r="W5960" t="str">
        <f>IF(AND(V5960&gt;=Map!$K$2,V5960&lt;=Map!$L$2),"Base",IF(AND(V5960&gt;=Map!$K$3,V5960&lt;=Map!$L$3),"Fcst","N/A"))</f>
        <v>N/A</v>
      </c>
      <c r="X5960" t="str">
        <f>INDEX(Map!$B$2:$B$86,MATCH(D5960,Map!$A$2:$A$86,0),0)</f>
        <v>N/A</v>
      </c>
      <c r="Y5960" s="7" t="str">
        <f>IF(INDEX(Map!$C$2:$C$86,MATCH(D5960,Map!$A$2:$A$86,0),0)="","N/A",E5960*INDEX(Map!$C$2:$C$86,MATCH(D5960,Map!$A$2:$A$86,0),0))</f>
        <v>N/A</v>
      </c>
      <c r="Z5960" s="7" t="str">
        <f>IF(INDEX(Map!$D$2:$D$86,MATCH(D5960,Map!$A$2:$A$86,0),0)="","N/A",E5960*INDEX(Map!$D$2:$D$86,MATCH(D5960,Map!$A$2:$A$86,0),0))</f>
        <v>N/A</v>
      </c>
      <c r="AA5960" t="str">
        <f>INDEX(Map!$E$2:$E$86,MATCH(D5960,Map!$A$2:$A$86,0),0)</f>
        <v>CSR</v>
      </c>
    </row>
    <row r="5961" spans="1:27" x14ac:dyDescent="0.25">
      <c r="A5961" s="1" t="s">
        <v>123</v>
      </c>
      <c r="B5961" s="1" t="s">
        <v>117</v>
      </c>
      <c r="C5961" s="1">
        <v>80</v>
      </c>
      <c r="D5961" s="1" t="s">
        <v>103</v>
      </c>
      <c r="E5961" s="1">
        <v>0</v>
      </c>
      <c r="F5961" s="1">
        <v>0</v>
      </c>
      <c r="G5961" s="1">
        <v>0</v>
      </c>
      <c r="H5961" s="1">
        <v>0</v>
      </c>
      <c r="I5961" s="1">
        <v>0</v>
      </c>
      <c r="J5961" s="1">
        <v>0</v>
      </c>
      <c r="K5961" s="1">
        <v>0</v>
      </c>
      <c r="L5961" s="1">
        <v>0</v>
      </c>
      <c r="M5961" s="1">
        <v>0</v>
      </c>
      <c r="N5961" s="1">
        <v>0</v>
      </c>
      <c r="O5961" s="1">
        <v>0</v>
      </c>
      <c r="P5961" s="1">
        <v>0</v>
      </c>
      <c r="Q5961" s="1">
        <v>0</v>
      </c>
      <c r="R5961" s="1">
        <v>0</v>
      </c>
      <c r="S5961" s="1">
        <v>0</v>
      </c>
      <c r="T5961" s="1">
        <v>0</v>
      </c>
      <c r="U5961" s="3" t="str">
        <f t="shared" si="93"/>
        <v>2017Plan</v>
      </c>
      <c r="V5961" s="2">
        <f>DATE(A5961,INDEX(Map!$H$1:$H$12,MATCH(B5961,Map!$G$1:$G$12,0),0),1)</f>
        <v>44501</v>
      </c>
      <c r="W5961" t="str">
        <f>IF(AND(V5961&gt;=Map!$K$2,V5961&lt;=Map!$L$2),"Base",IF(AND(V5961&gt;=Map!$K$3,V5961&lt;=Map!$L$3),"Fcst","N/A"))</f>
        <v>N/A</v>
      </c>
      <c r="X5961" t="str">
        <f>INDEX(Map!$B$2:$B$86,MATCH(D5961,Map!$A$2:$A$86,0),0)</f>
        <v>N/A</v>
      </c>
      <c r="Y5961" s="7" t="str">
        <f>IF(INDEX(Map!$C$2:$C$86,MATCH(D5961,Map!$A$2:$A$86,0),0)="","N/A",E5961*INDEX(Map!$C$2:$C$86,MATCH(D5961,Map!$A$2:$A$86,0),0))</f>
        <v>N/A</v>
      </c>
      <c r="Z5961" s="7" t="str">
        <f>IF(INDEX(Map!$D$2:$D$86,MATCH(D5961,Map!$A$2:$A$86,0),0)="","N/A",E5961*INDEX(Map!$D$2:$D$86,MATCH(D5961,Map!$A$2:$A$86,0),0))</f>
        <v>N/A</v>
      </c>
      <c r="AA5961" t="str">
        <f>INDEX(Map!$E$2:$E$86,MATCH(D5961,Map!$A$2:$A$86,0),0)</f>
        <v>NGCC</v>
      </c>
    </row>
    <row r="5962" spans="1:27" x14ac:dyDescent="0.25">
      <c r="A5962" s="1" t="s">
        <v>123</v>
      </c>
      <c r="B5962" s="1" t="s">
        <v>117</v>
      </c>
      <c r="C5962" s="1">
        <v>81</v>
      </c>
      <c r="D5962" s="1" t="s">
        <v>104</v>
      </c>
      <c r="E5962" s="1">
        <v>0</v>
      </c>
      <c r="F5962" s="1">
        <v>0</v>
      </c>
      <c r="G5962" s="1">
        <v>0</v>
      </c>
      <c r="H5962" s="1">
        <v>0</v>
      </c>
      <c r="I5962" s="1">
        <v>0</v>
      </c>
      <c r="J5962" s="1">
        <v>0</v>
      </c>
      <c r="K5962" s="1">
        <v>0</v>
      </c>
      <c r="L5962" s="1">
        <v>0</v>
      </c>
      <c r="M5962" s="1">
        <v>0</v>
      </c>
      <c r="N5962" s="1">
        <v>0</v>
      </c>
      <c r="O5962" s="1">
        <v>0</v>
      </c>
      <c r="P5962" s="1">
        <v>0</v>
      </c>
      <c r="Q5962" s="1">
        <v>0</v>
      </c>
      <c r="R5962" s="1">
        <v>0</v>
      </c>
      <c r="S5962" s="1">
        <v>0</v>
      </c>
      <c r="T5962" s="1">
        <v>0</v>
      </c>
      <c r="U5962" s="3" t="str">
        <f t="shared" si="93"/>
        <v>2017Plan</v>
      </c>
      <c r="V5962" s="2">
        <f>DATE(A5962,INDEX(Map!$H$1:$H$12,MATCH(B5962,Map!$G$1:$G$12,0),0),1)</f>
        <v>44501</v>
      </c>
      <c r="W5962" t="str">
        <f>IF(AND(V5962&gt;=Map!$K$2,V5962&lt;=Map!$L$2),"Base",IF(AND(V5962&gt;=Map!$K$3,V5962&lt;=Map!$L$3),"Fcst","N/A"))</f>
        <v>N/A</v>
      </c>
      <c r="X5962" t="str">
        <f>INDEX(Map!$B$2:$B$86,MATCH(D5962,Map!$A$2:$A$86,0),0)</f>
        <v>N/A</v>
      </c>
      <c r="Y5962" s="7" t="str">
        <f>IF(INDEX(Map!$C$2:$C$86,MATCH(D5962,Map!$A$2:$A$86,0),0)="","N/A",E5962*INDEX(Map!$C$2:$C$86,MATCH(D5962,Map!$A$2:$A$86,0),0))</f>
        <v>N/A</v>
      </c>
      <c r="Z5962" s="7" t="str">
        <f>IF(INDEX(Map!$D$2:$D$86,MATCH(D5962,Map!$A$2:$A$86,0),0)="","N/A",E5962*INDEX(Map!$D$2:$D$86,MATCH(D5962,Map!$A$2:$A$86,0),0))</f>
        <v>N/A</v>
      </c>
      <c r="AA5962" t="str">
        <f>INDEX(Map!$E$2:$E$86,MATCH(D5962,Map!$A$2:$A$86,0),0)</f>
        <v>NGCC</v>
      </c>
    </row>
    <row r="5963" spans="1:27" x14ac:dyDescent="0.25">
      <c r="A5963" s="1" t="s">
        <v>123</v>
      </c>
      <c r="B5963" s="1" t="s">
        <v>117</v>
      </c>
      <c r="C5963" s="1">
        <v>82</v>
      </c>
      <c r="D5963" s="1" t="s">
        <v>105</v>
      </c>
      <c r="E5963" s="1">
        <v>0</v>
      </c>
      <c r="F5963" s="1">
        <v>0</v>
      </c>
      <c r="G5963" s="1">
        <v>0</v>
      </c>
      <c r="H5963" s="1">
        <v>0</v>
      </c>
      <c r="I5963" s="1">
        <v>0</v>
      </c>
      <c r="J5963" s="1">
        <v>0</v>
      </c>
      <c r="K5963" s="1">
        <v>0</v>
      </c>
      <c r="L5963" s="1">
        <v>0</v>
      </c>
      <c r="M5963" s="1">
        <v>0</v>
      </c>
      <c r="N5963" s="1">
        <v>0</v>
      </c>
      <c r="O5963" s="1">
        <v>0</v>
      </c>
      <c r="P5963" s="1">
        <v>0</v>
      </c>
      <c r="Q5963" s="1">
        <v>0</v>
      </c>
      <c r="R5963" s="1">
        <v>0</v>
      </c>
      <c r="S5963" s="1">
        <v>0</v>
      </c>
      <c r="T5963" s="1">
        <v>0</v>
      </c>
      <c r="U5963" s="3" t="str">
        <f t="shared" si="93"/>
        <v>2017Plan</v>
      </c>
      <c r="V5963" s="2">
        <f>DATE(A5963,INDEX(Map!$H$1:$H$12,MATCH(B5963,Map!$G$1:$G$12,0),0),1)</f>
        <v>44501</v>
      </c>
      <c r="W5963" t="str">
        <f>IF(AND(V5963&gt;=Map!$K$2,V5963&lt;=Map!$L$2),"Base",IF(AND(V5963&gt;=Map!$K$3,V5963&lt;=Map!$L$3),"Fcst","N/A"))</f>
        <v>N/A</v>
      </c>
      <c r="X5963" t="str">
        <f>INDEX(Map!$B$2:$B$86,MATCH(D5963,Map!$A$2:$A$86,0),0)</f>
        <v>N/A</v>
      </c>
      <c r="Y5963" s="7" t="str">
        <f>IF(INDEX(Map!$C$2:$C$86,MATCH(D5963,Map!$A$2:$A$86,0),0)="","N/A",E5963*INDEX(Map!$C$2:$C$86,MATCH(D5963,Map!$A$2:$A$86,0),0))</f>
        <v>N/A</v>
      </c>
      <c r="Z5963" s="7" t="str">
        <f>IF(INDEX(Map!$D$2:$D$86,MATCH(D5963,Map!$A$2:$A$86,0),0)="","N/A",E5963*INDEX(Map!$D$2:$D$86,MATCH(D5963,Map!$A$2:$A$86,0),0))</f>
        <v>N/A</v>
      </c>
      <c r="AA5963" t="str">
        <f>INDEX(Map!$E$2:$E$86,MATCH(D5963,Map!$A$2:$A$86,0),0)</f>
        <v>NGCC</v>
      </c>
    </row>
    <row r="5964" spans="1:27" x14ac:dyDescent="0.25">
      <c r="A5964" s="1" t="s">
        <v>123</v>
      </c>
      <c r="B5964" s="1" t="s">
        <v>117</v>
      </c>
      <c r="C5964" s="1">
        <v>83</v>
      </c>
      <c r="D5964" s="1" t="s">
        <v>106</v>
      </c>
      <c r="E5964" s="1">
        <v>0</v>
      </c>
      <c r="F5964" s="1">
        <v>0</v>
      </c>
      <c r="G5964" s="1">
        <v>0</v>
      </c>
      <c r="H5964" s="1">
        <v>0</v>
      </c>
      <c r="I5964" s="1">
        <v>0</v>
      </c>
      <c r="J5964" s="1">
        <v>0</v>
      </c>
      <c r="K5964" s="1">
        <v>0</v>
      </c>
      <c r="L5964" s="1">
        <v>0</v>
      </c>
      <c r="M5964" s="1">
        <v>0</v>
      </c>
      <c r="N5964" s="1">
        <v>0</v>
      </c>
      <c r="O5964" s="1">
        <v>0</v>
      </c>
      <c r="P5964" s="1">
        <v>0</v>
      </c>
      <c r="Q5964" s="1">
        <v>0</v>
      </c>
      <c r="R5964" s="1">
        <v>0</v>
      </c>
      <c r="S5964" s="1">
        <v>0</v>
      </c>
      <c r="T5964" s="1">
        <v>0</v>
      </c>
      <c r="U5964" s="3" t="str">
        <f t="shared" si="93"/>
        <v>2017Plan</v>
      </c>
      <c r="V5964" s="2">
        <f>DATE(A5964,INDEX(Map!$H$1:$H$12,MATCH(B5964,Map!$G$1:$G$12,0),0),1)</f>
        <v>44501</v>
      </c>
      <c r="W5964" t="str">
        <f>IF(AND(V5964&gt;=Map!$K$2,V5964&lt;=Map!$L$2),"Base",IF(AND(V5964&gt;=Map!$K$3,V5964&lt;=Map!$L$3),"Fcst","N/A"))</f>
        <v>N/A</v>
      </c>
      <c r="X5964" t="str">
        <f>INDEX(Map!$B$2:$B$86,MATCH(D5964,Map!$A$2:$A$86,0),0)</f>
        <v>N/A</v>
      </c>
      <c r="Y5964" s="7" t="str">
        <f>IF(INDEX(Map!$C$2:$C$86,MATCH(D5964,Map!$A$2:$A$86,0),0)="","N/A",E5964*INDEX(Map!$C$2:$C$86,MATCH(D5964,Map!$A$2:$A$86,0),0))</f>
        <v>N/A</v>
      </c>
      <c r="Z5964" s="7" t="str">
        <f>IF(INDEX(Map!$D$2:$D$86,MATCH(D5964,Map!$A$2:$A$86,0),0)="","N/A",E5964*INDEX(Map!$D$2:$D$86,MATCH(D5964,Map!$A$2:$A$86,0),0))</f>
        <v>N/A</v>
      </c>
      <c r="AA5964" t="str">
        <f>INDEX(Map!$E$2:$E$86,MATCH(D5964,Map!$A$2:$A$86,0),0)</f>
        <v>NGCC</v>
      </c>
    </row>
    <row r="5965" spans="1:27" x14ac:dyDescent="0.25">
      <c r="A5965" s="1" t="s">
        <v>123</v>
      </c>
      <c r="B5965" s="1" t="s">
        <v>117</v>
      </c>
      <c r="C5965" s="1">
        <v>84</v>
      </c>
      <c r="D5965" s="1" t="s">
        <v>107</v>
      </c>
      <c r="E5965" s="1">
        <v>0</v>
      </c>
      <c r="F5965" s="1">
        <v>0</v>
      </c>
      <c r="G5965" s="1">
        <v>0</v>
      </c>
      <c r="H5965" s="1">
        <v>0</v>
      </c>
      <c r="I5965" s="1">
        <v>0</v>
      </c>
      <c r="J5965" s="1">
        <v>0</v>
      </c>
      <c r="K5965" s="1">
        <v>0</v>
      </c>
      <c r="L5965" s="1">
        <v>0</v>
      </c>
      <c r="M5965" s="1">
        <v>0</v>
      </c>
      <c r="N5965" s="1">
        <v>0</v>
      </c>
      <c r="O5965" s="1">
        <v>0</v>
      </c>
      <c r="P5965" s="1">
        <v>0</v>
      </c>
      <c r="Q5965" s="1">
        <v>0</v>
      </c>
      <c r="R5965" s="1">
        <v>0</v>
      </c>
      <c r="S5965" s="1">
        <v>0</v>
      </c>
      <c r="T5965" s="1">
        <v>0</v>
      </c>
      <c r="U5965" s="3" t="str">
        <f t="shared" si="93"/>
        <v>2017Plan</v>
      </c>
      <c r="V5965" s="2">
        <f>DATE(A5965,INDEX(Map!$H$1:$H$12,MATCH(B5965,Map!$G$1:$G$12,0),0),1)</f>
        <v>44501</v>
      </c>
      <c r="W5965" t="str">
        <f>IF(AND(V5965&gt;=Map!$K$2,V5965&lt;=Map!$L$2),"Base",IF(AND(V5965&gt;=Map!$K$3,V5965&lt;=Map!$L$3),"Fcst","N/A"))</f>
        <v>N/A</v>
      </c>
      <c r="X5965" t="str">
        <f>INDEX(Map!$B$2:$B$86,MATCH(D5965,Map!$A$2:$A$86,0),0)</f>
        <v>Bluegrass/EKPC</v>
      </c>
      <c r="Y5965" s="7" t="str">
        <f>IF(INDEX(Map!$C$2:$C$86,MATCH(D5965,Map!$A$2:$A$86,0),0)="","N/A",E5965*INDEX(Map!$C$2:$C$86,MATCH(D5965,Map!$A$2:$A$86,0),0))</f>
        <v>N/A</v>
      </c>
      <c r="Z5965" s="7">
        <f>IF(INDEX(Map!$D$2:$D$86,MATCH(D5965,Map!$A$2:$A$86,0),0)="","N/A",E5965*INDEX(Map!$D$2:$D$86,MATCH(D5965,Map!$A$2:$A$86,0),0))</f>
        <v>0</v>
      </c>
      <c r="AA5965" t="str">
        <f>INDEX(Map!$E$2:$E$86,MATCH(D5965,Map!$A$2:$A$86,0),0)</f>
        <v>SCCT</v>
      </c>
    </row>
    <row r="5966" spans="1:27" x14ac:dyDescent="0.25">
      <c r="A5966" s="1" t="s">
        <v>123</v>
      </c>
      <c r="B5966" s="1" t="s">
        <v>118</v>
      </c>
      <c r="C5966" s="1">
        <v>1</v>
      </c>
      <c r="D5966" s="1" t="s">
        <v>23</v>
      </c>
      <c r="E5966" s="1">
        <v>8.1</v>
      </c>
      <c r="F5966" s="1">
        <v>0</v>
      </c>
      <c r="G5966" s="1">
        <v>10.199999999999999</v>
      </c>
      <c r="H5966" s="1">
        <v>1</v>
      </c>
      <c r="I5966" s="1">
        <v>95.8</v>
      </c>
      <c r="J5966" s="1">
        <v>11783</v>
      </c>
      <c r="K5966" s="1">
        <v>207</v>
      </c>
      <c r="L5966" s="1">
        <v>287.5</v>
      </c>
      <c r="M5966" s="1">
        <v>275</v>
      </c>
      <c r="N5966" s="1">
        <v>1</v>
      </c>
      <c r="O5966" s="1">
        <v>19</v>
      </c>
      <c r="P5966" s="1">
        <v>0</v>
      </c>
      <c r="Q5966" s="1">
        <v>25</v>
      </c>
      <c r="R5966" s="1">
        <v>36.950000000000003</v>
      </c>
      <c r="S5966" s="1">
        <v>39.32</v>
      </c>
      <c r="T5966" s="1">
        <v>320</v>
      </c>
      <c r="U5966" s="3" t="str">
        <f t="shared" si="93"/>
        <v>2017Plan</v>
      </c>
      <c r="V5966" s="2">
        <f>DATE(A5966,INDEX(Map!$H$1:$H$12,MATCH(B5966,Map!$G$1:$G$12,0),0),1)</f>
        <v>44531</v>
      </c>
      <c r="W5966" t="str">
        <f>IF(AND(V5966&gt;=Map!$K$2,V5966&lt;=Map!$L$2),"Base",IF(AND(V5966&gt;=Map!$K$3,V5966&lt;=Map!$L$3),"Fcst","N/A"))</f>
        <v>N/A</v>
      </c>
      <c r="X5966" t="str">
        <f>INDEX(Map!$B$2:$B$86,MATCH(D5966,Map!$A$2:$A$86,0),0)</f>
        <v>Brown 1</v>
      </c>
      <c r="Y5966" s="7">
        <f>IF(INDEX(Map!$C$2:$C$86,MATCH(D5966,Map!$A$2:$A$86,0),0)="","N/A",E5966*INDEX(Map!$C$2:$C$86,MATCH(D5966,Map!$A$2:$A$86,0),0))</f>
        <v>8.1</v>
      </c>
      <c r="Z5966" s="7" t="str">
        <f>IF(INDEX(Map!$D$2:$D$86,MATCH(D5966,Map!$A$2:$A$86,0),0)="","N/A",E5966*INDEX(Map!$D$2:$D$86,MATCH(D5966,Map!$A$2:$A$86,0),0))</f>
        <v>N/A</v>
      </c>
      <c r="AA5966" t="str">
        <f>INDEX(Map!$E$2:$E$86,MATCH(D5966,Map!$A$2:$A$86,0),0)</f>
        <v>Coal</v>
      </c>
    </row>
    <row r="5967" spans="1:27" x14ac:dyDescent="0.25">
      <c r="A5967" s="1" t="s">
        <v>123</v>
      </c>
      <c r="B5967" s="1" t="s">
        <v>118</v>
      </c>
      <c r="C5967" s="1">
        <v>2</v>
      </c>
      <c r="D5967" s="1" t="s">
        <v>24</v>
      </c>
      <c r="E5967" s="1">
        <v>23.3</v>
      </c>
      <c r="F5967" s="1">
        <v>0</v>
      </c>
      <c r="G5967" s="1">
        <v>18.600000000000001</v>
      </c>
      <c r="H5967" s="1">
        <v>2</v>
      </c>
      <c r="I5967" s="1">
        <v>254.9</v>
      </c>
      <c r="J5967" s="1">
        <v>10956</v>
      </c>
      <c r="K5967" s="1">
        <v>345</v>
      </c>
      <c r="L5967" s="1">
        <v>287.5</v>
      </c>
      <c r="M5967" s="1">
        <v>733</v>
      </c>
      <c r="N5967" s="1">
        <v>2</v>
      </c>
      <c r="O5967" s="1">
        <v>37</v>
      </c>
      <c r="P5967" s="1">
        <v>0</v>
      </c>
      <c r="Q5967" s="1">
        <v>54</v>
      </c>
      <c r="R5967" s="1">
        <v>33.81</v>
      </c>
      <c r="S5967" s="1">
        <v>35.4</v>
      </c>
      <c r="T5967" s="1">
        <v>824</v>
      </c>
      <c r="U5967" s="3" t="str">
        <f t="shared" si="93"/>
        <v>2017Plan</v>
      </c>
      <c r="V5967" s="2">
        <f>DATE(A5967,INDEX(Map!$H$1:$H$12,MATCH(B5967,Map!$G$1:$G$12,0),0),1)</f>
        <v>44531</v>
      </c>
      <c r="W5967" t="str">
        <f>IF(AND(V5967&gt;=Map!$K$2,V5967&lt;=Map!$L$2),"Base",IF(AND(V5967&gt;=Map!$K$3,V5967&lt;=Map!$L$3),"Fcst","N/A"))</f>
        <v>N/A</v>
      </c>
      <c r="X5967" t="str">
        <f>INDEX(Map!$B$2:$B$86,MATCH(D5967,Map!$A$2:$A$86,0),0)</f>
        <v>Brown 2</v>
      </c>
      <c r="Y5967" s="7">
        <f>IF(INDEX(Map!$C$2:$C$86,MATCH(D5967,Map!$A$2:$A$86,0),0)="","N/A",E5967*INDEX(Map!$C$2:$C$86,MATCH(D5967,Map!$A$2:$A$86,0),0))</f>
        <v>23.3</v>
      </c>
      <c r="Z5967" s="7" t="str">
        <f>IF(INDEX(Map!$D$2:$D$86,MATCH(D5967,Map!$A$2:$A$86,0),0)="","N/A",E5967*INDEX(Map!$D$2:$D$86,MATCH(D5967,Map!$A$2:$A$86,0),0))</f>
        <v>N/A</v>
      </c>
      <c r="AA5967" t="str">
        <f>INDEX(Map!$E$2:$E$86,MATCH(D5967,Map!$A$2:$A$86,0),0)</f>
        <v>Coal</v>
      </c>
    </row>
    <row r="5968" spans="1:27" x14ac:dyDescent="0.25">
      <c r="A5968" s="1" t="s">
        <v>123</v>
      </c>
      <c r="B5968" s="1" t="s">
        <v>118</v>
      </c>
      <c r="C5968" s="1">
        <v>3</v>
      </c>
      <c r="D5968" s="1" t="s">
        <v>25</v>
      </c>
      <c r="E5968" s="1">
        <v>71.099999999999994</v>
      </c>
      <c r="F5968" s="1">
        <v>0</v>
      </c>
      <c r="G5968" s="1">
        <v>23.1</v>
      </c>
      <c r="H5968" s="1">
        <v>4</v>
      </c>
      <c r="I5968" s="1">
        <v>865.3</v>
      </c>
      <c r="J5968" s="1">
        <v>12167</v>
      </c>
      <c r="K5968" s="1">
        <v>458</v>
      </c>
      <c r="L5968" s="1">
        <v>287.5</v>
      </c>
      <c r="M5968" s="1">
        <v>2488</v>
      </c>
      <c r="N5968" s="1">
        <v>4</v>
      </c>
      <c r="O5968" s="1">
        <v>90</v>
      </c>
      <c r="P5968" s="1">
        <v>0</v>
      </c>
      <c r="Q5968" s="1">
        <v>226</v>
      </c>
      <c r="R5968" s="1">
        <v>38.15</v>
      </c>
      <c r="S5968" s="1">
        <v>39.42</v>
      </c>
      <c r="T5968" s="1">
        <v>2803</v>
      </c>
      <c r="U5968" s="3" t="str">
        <f t="shared" si="93"/>
        <v>2017Plan</v>
      </c>
      <c r="V5968" s="2">
        <f>DATE(A5968,INDEX(Map!$H$1:$H$12,MATCH(B5968,Map!$G$1:$G$12,0),0),1)</f>
        <v>44531</v>
      </c>
      <c r="W5968" t="str">
        <f>IF(AND(V5968&gt;=Map!$K$2,V5968&lt;=Map!$L$2),"Base",IF(AND(V5968&gt;=Map!$K$3,V5968&lt;=Map!$L$3),"Fcst","N/A"))</f>
        <v>N/A</v>
      </c>
      <c r="X5968" t="str">
        <f>INDEX(Map!$B$2:$B$86,MATCH(D5968,Map!$A$2:$A$86,0),0)</f>
        <v>Brown 3</v>
      </c>
      <c r="Y5968" s="7">
        <f>IF(INDEX(Map!$C$2:$C$86,MATCH(D5968,Map!$A$2:$A$86,0),0)="","N/A",E5968*INDEX(Map!$C$2:$C$86,MATCH(D5968,Map!$A$2:$A$86,0),0))</f>
        <v>71.099999999999994</v>
      </c>
      <c r="Z5968" s="7" t="str">
        <f>IF(INDEX(Map!$D$2:$D$86,MATCH(D5968,Map!$A$2:$A$86,0),0)="","N/A",E5968*INDEX(Map!$D$2:$D$86,MATCH(D5968,Map!$A$2:$A$86,0),0))</f>
        <v>N/A</v>
      </c>
      <c r="AA5968" t="str">
        <f>INDEX(Map!$E$2:$E$86,MATCH(D5968,Map!$A$2:$A$86,0),0)</f>
        <v>Coal</v>
      </c>
    </row>
    <row r="5969" spans="1:27" x14ac:dyDescent="0.25">
      <c r="A5969" s="1" t="s">
        <v>123</v>
      </c>
      <c r="B5969" s="1" t="s">
        <v>118</v>
      </c>
      <c r="C5969" s="1">
        <v>4</v>
      </c>
      <c r="D5969" s="1" t="s">
        <v>26</v>
      </c>
      <c r="E5969" s="1">
        <v>276.7</v>
      </c>
      <c r="F5969" s="1">
        <v>0</v>
      </c>
      <c r="G5969" s="1">
        <v>78.099999999999994</v>
      </c>
      <c r="H5969" s="1">
        <v>2</v>
      </c>
      <c r="I5969" s="1">
        <v>2870.4</v>
      </c>
      <c r="J5969" s="1">
        <v>10373</v>
      </c>
      <c r="K5969" s="1">
        <v>661</v>
      </c>
      <c r="L5969" s="1">
        <v>213.6</v>
      </c>
      <c r="M5969" s="1">
        <v>6132</v>
      </c>
      <c r="N5969" s="1">
        <v>2</v>
      </c>
      <c r="O5969" s="1">
        <v>50</v>
      </c>
      <c r="P5969" s="1">
        <v>0</v>
      </c>
      <c r="Q5969" s="1">
        <v>581</v>
      </c>
      <c r="R5969" s="1">
        <v>24.26</v>
      </c>
      <c r="S5969" s="1">
        <v>24.44</v>
      </c>
      <c r="T5969" s="1">
        <v>6763</v>
      </c>
      <c r="U5969" s="3" t="str">
        <f t="shared" si="93"/>
        <v>2017Plan</v>
      </c>
      <c r="V5969" s="2">
        <f>DATE(A5969,INDEX(Map!$H$1:$H$12,MATCH(B5969,Map!$G$1:$G$12,0),0),1)</f>
        <v>44531</v>
      </c>
      <c r="W5969" t="str">
        <f>IF(AND(V5969&gt;=Map!$K$2,V5969&lt;=Map!$L$2),"Base",IF(AND(V5969&gt;=Map!$K$3,V5969&lt;=Map!$L$3),"Fcst","N/A"))</f>
        <v>N/A</v>
      </c>
      <c r="X5969" t="str">
        <f>INDEX(Map!$B$2:$B$86,MATCH(D5969,Map!$A$2:$A$86,0),0)</f>
        <v>Ghent 1</v>
      </c>
      <c r="Y5969" s="7">
        <f>IF(INDEX(Map!$C$2:$C$86,MATCH(D5969,Map!$A$2:$A$86,0),0)="","N/A",E5969*INDEX(Map!$C$2:$C$86,MATCH(D5969,Map!$A$2:$A$86,0),0))</f>
        <v>276.7</v>
      </c>
      <c r="Z5969" s="7" t="str">
        <f>IF(INDEX(Map!$D$2:$D$86,MATCH(D5969,Map!$A$2:$A$86,0),0)="","N/A",E5969*INDEX(Map!$D$2:$D$86,MATCH(D5969,Map!$A$2:$A$86,0),0))</f>
        <v>N/A</v>
      </c>
      <c r="AA5969" t="str">
        <f>INDEX(Map!$E$2:$E$86,MATCH(D5969,Map!$A$2:$A$86,0),0)</f>
        <v>Coal</v>
      </c>
    </row>
    <row r="5970" spans="1:27" x14ac:dyDescent="0.25">
      <c r="A5970" s="1" t="s">
        <v>123</v>
      </c>
      <c r="B5970" s="1" t="s">
        <v>118</v>
      </c>
      <c r="C5970" s="1">
        <v>5</v>
      </c>
      <c r="D5970" s="1" t="s">
        <v>27</v>
      </c>
      <c r="E5970" s="1">
        <v>283.3</v>
      </c>
      <c r="F5970" s="1">
        <v>0</v>
      </c>
      <c r="G5970" s="1">
        <v>80.2</v>
      </c>
      <c r="H5970" s="1">
        <v>2</v>
      </c>
      <c r="I5970" s="1">
        <v>2921.6</v>
      </c>
      <c r="J5970" s="1">
        <v>10315</v>
      </c>
      <c r="K5970" s="1">
        <v>692</v>
      </c>
      <c r="L5970" s="1">
        <v>213.6</v>
      </c>
      <c r="M5970" s="1">
        <v>6242</v>
      </c>
      <c r="N5970" s="1">
        <v>2</v>
      </c>
      <c r="O5970" s="1">
        <v>44</v>
      </c>
      <c r="P5970" s="1">
        <v>0</v>
      </c>
      <c r="Q5970" s="1">
        <v>348</v>
      </c>
      <c r="R5970" s="1">
        <v>23.26</v>
      </c>
      <c r="S5970" s="1">
        <v>23.42</v>
      </c>
      <c r="T5970" s="1">
        <v>6634</v>
      </c>
      <c r="U5970" s="3" t="str">
        <f t="shared" si="93"/>
        <v>2017Plan</v>
      </c>
      <c r="V5970" s="2">
        <f>DATE(A5970,INDEX(Map!$H$1:$H$12,MATCH(B5970,Map!$G$1:$G$12,0),0),1)</f>
        <v>44531</v>
      </c>
      <c r="W5970" t="str">
        <f>IF(AND(V5970&gt;=Map!$K$2,V5970&lt;=Map!$L$2),"Base",IF(AND(V5970&gt;=Map!$K$3,V5970&lt;=Map!$L$3),"Fcst","N/A"))</f>
        <v>N/A</v>
      </c>
      <c r="X5970" t="str">
        <f>INDEX(Map!$B$2:$B$86,MATCH(D5970,Map!$A$2:$A$86,0),0)</f>
        <v>Ghent 2</v>
      </c>
      <c r="Y5970" s="7">
        <f>IF(INDEX(Map!$C$2:$C$86,MATCH(D5970,Map!$A$2:$A$86,0),0)="","N/A",E5970*INDEX(Map!$C$2:$C$86,MATCH(D5970,Map!$A$2:$A$86,0),0))</f>
        <v>283.3</v>
      </c>
      <c r="Z5970" s="7" t="str">
        <f>IF(INDEX(Map!$D$2:$D$86,MATCH(D5970,Map!$A$2:$A$86,0),0)="","N/A",E5970*INDEX(Map!$D$2:$D$86,MATCH(D5970,Map!$A$2:$A$86,0),0))</f>
        <v>N/A</v>
      </c>
      <c r="AA5970" t="str">
        <f>INDEX(Map!$E$2:$E$86,MATCH(D5970,Map!$A$2:$A$86,0),0)</f>
        <v>Coal</v>
      </c>
    </row>
    <row r="5971" spans="1:27" x14ac:dyDescent="0.25">
      <c r="A5971" s="1" t="s">
        <v>123</v>
      </c>
      <c r="B5971" s="1" t="s">
        <v>118</v>
      </c>
      <c r="C5971" s="1">
        <v>6</v>
      </c>
      <c r="D5971" s="1" t="s">
        <v>28</v>
      </c>
      <c r="E5971" s="1">
        <v>259.2</v>
      </c>
      <c r="F5971" s="1">
        <v>0</v>
      </c>
      <c r="G5971" s="1">
        <v>72.900000000000006</v>
      </c>
      <c r="H5971" s="1">
        <v>2</v>
      </c>
      <c r="I5971" s="1">
        <v>2895.6</v>
      </c>
      <c r="J5971" s="1">
        <v>11169</v>
      </c>
      <c r="K5971" s="1">
        <v>671</v>
      </c>
      <c r="L5971" s="1">
        <v>213.6</v>
      </c>
      <c r="M5971" s="1">
        <v>6186</v>
      </c>
      <c r="N5971" s="1">
        <v>3</v>
      </c>
      <c r="O5971" s="1">
        <v>66</v>
      </c>
      <c r="P5971" s="1">
        <v>0</v>
      </c>
      <c r="Q5971" s="1">
        <v>530</v>
      </c>
      <c r="R5971" s="1">
        <v>25.91</v>
      </c>
      <c r="S5971" s="1">
        <v>26.16</v>
      </c>
      <c r="T5971" s="1">
        <v>6782</v>
      </c>
      <c r="U5971" s="3" t="str">
        <f t="shared" si="93"/>
        <v>2017Plan</v>
      </c>
      <c r="V5971" s="2">
        <f>DATE(A5971,INDEX(Map!$H$1:$H$12,MATCH(B5971,Map!$G$1:$G$12,0),0),1)</f>
        <v>44531</v>
      </c>
      <c r="W5971" t="str">
        <f>IF(AND(V5971&gt;=Map!$K$2,V5971&lt;=Map!$L$2),"Base",IF(AND(V5971&gt;=Map!$K$3,V5971&lt;=Map!$L$3),"Fcst","N/A"))</f>
        <v>N/A</v>
      </c>
      <c r="X5971" t="str">
        <f>INDEX(Map!$B$2:$B$86,MATCH(D5971,Map!$A$2:$A$86,0),0)</f>
        <v>Ghent 3</v>
      </c>
      <c r="Y5971" s="7">
        <f>IF(INDEX(Map!$C$2:$C$86,MATCH(D5971,Map!$A$2:$A$86,0),0)="","N/A",E5971*INDEX(Map!$C$2:$C$86,MATCH(D5971,Map!$A$2:$A$86,0),0))</f>
        <v>259.2</v>
      </c>
      <c r="Z5971" s="7" t="str">
        <f>IF(INDEX(Map!$D$2:$D$86,MATCH(D5971,Map!$A$2:$A$86,0),0)="","N/A",E5971*INDEX(Map!$D$2:$D$86,MATCH(D5971,Map!$A$2:$A$86,0),0))</f>
        <v>N/A</v>
      </c>
      <c r="AA5971" t="str">
        <f>INDEX(Map!$E$2:$E$86,MATCH(D5971,Map!$A$2:$A$86,0),0)</f>
        <v>Coal</v>
      </c>
    </row>
    <row r="5972" spans="1:27" x14ac:dyDescent="0.25">
      <c r="A5972" s="1" t="s">
        <v>123</v>
      </c>
      <c r="B5972" s="1" t="s">
        <v>118</v>
      </c>
      <c r="C5972" s="1">
        <v>7</v>
      </c>
      <c r="D5972" s="1" t="s">
        <v>29</v>
      </c>
      <c r="E5972" s="1">
        <v>286.2</v>
      </c>
      <c r="F5972" s="1">
        <v>0</v>
      </c>
      <c r="G5972" s="1">
        <v>79</v>
      </c>
      <c r="H5972" s="1">
        <v>2</v>
      </c>
      <c r="I5972" s="1">
        <v>3115.7</v>
      </c>
      <c r="J5972" s="1">
        <v>10885</v>
      </c>
      <c r="K5972" s="1">
        <v>677</v>
      </c>
      <c r="L5972" s="1">
        <v>213.6</v>
      </c>
      <c r="M5972" s="1">
        <v>6656</v>
      </c>
      <c r="N5972" s="1">
        <v>4</v>
      </c>
      <c r="O5972" s="1">
        <v>87</v>
      </c>
      <c r="P5972" s="1">
        <v>0</v>
      </c>
      <c r="Q5972" s="1">
        <v>607</v>
      </c>
      <c r="R5972" s="1">
        <v>25.38</v>
      </c>
      <c r="S5972" s="1">
        <v>25.68</v>
      </c>
      <c r="T5972" s="1">
        <v>7350</v>
      </c>
      <c r="U5972" s="3" t="str">
        <f t="shared" si="93"/>
        <v>2017Plan</v>
      </c>
      <c r="V5972" s="2">
        <f>DATE(A5972,INDEX(Map!$H$1:$H$12,MATCH(B5972,Map!$G$1:$G$12,0),0),1)</f>
        <v>44531</v>
      </c>
      <c r="W5972" t="str">
        <f>IF(AND(V5972&gt;=Map!$K$2,V5972&lt;=Map!$L$2),"Base",IF(AND(V5972&gt;=Map!$K$3,V5972&lt;=Map!$L$3),"Fcst","N/A"))</f>
        <v>N/A</v>
      </c>
      <c r="X5972" t="str">
        <f>INDEX(Map!$B$2:$B$86,MATCH(D5972,Map!$A$2:$A$86,0),0)</f>
        <v>Ghent 4</v>
      </c>
      <c r="Y5972" s="7">
        <f>IF(INDEX(Map!$C$2:$C$86,MATCH(D5972,Map!$A$2:$A$86,0),0)="","N/A",E5972*INDEX(Map!$C$2:$C$86,MATCH(D5972,Map!$A$2:$A$86,0),0))</f>
        <v>286.2</v>
      </c>
      <c r="Z5972" s="7" t="str">
        <f>IF(INDEX(Map!$D$2:$D$86,MATCH(D5972,Map!$A$2:$A$86,0),0)="","N/A",E5972*INDEX(Map!$D$2:$D$86,MATCH(D5972,Map!$A$2:$A$86,0),0))</f>
        <v>N/A</v>
      </c>
      <c r="AA5972" t="str">
        <f>INDEX(Map!$E$2:$E$86,MATCH(D5972,Map!$A$2:$A$86,0),0)</f>
        <v>Coal</v>
      </c>
    </row>
    <row r="5973" spans="1:27" x14ac:dyDescent="0.25">
      <c r="A5973" s="1" t="s">
        <v>123</v>
      </c>
      <c r="B5973" s="1" t="s">
        <v>118</v>
      </c>
      <c r="C5973" s="1">
        <v>8</v>
      </c>
      <c r="D5973" s="1" t="s">
        <v>30</v>
      </c>
      <c r="E5973" s="1">
        <v>178.1</v>
      </c>
      <c r="F5973" s="1">
        <v>0</v>
      </c>
      <c r="G5973" s="1">
        <v>79.8</v>
      </c>
      <c r="H5973" s="1">
        <v>2</v>
      </c>
      <c r="I5973" s="1">
        <v>1874.9</v>
      </c>
      <c r="J5973" s="1">
        <v>10525</v>
      </c>
      <c r="K5973" s="1">
        <v>697</v>
      </c>
      <c r="L5973" s="1">
        <v>208.4</v>
      </c>
      <c r="M5973" s="1">
        <v>3908</v>
      </c>
      <c r="N5973" s="1">
        <v>4</v>
      </c>
      <c r="O5973" s="1">
        <v>19</v>
      </c>
      <c r="P5973" s="1">
        <v>0</v>
      </c>
      <c r="Q5973" s="1">
        <v>169</v>
      </c>
      <c r="R5973" s="1">
        <v>22.88</v>
      </c>
      <c r="S5973" s="1">
        <v>22.99</v>
      </c>
      <c r="T5973" s="1">
        <v>4096</v>
      </c>
      <c r="U5973" s="3" t="str">
        <f t="shared" si="93"/>
        <v>2017Plan</v>
      </c>
      <c r="V5973" s="2">
        <f>DATE(A5973,INDEX(Map!$H$1:$H$12,MATCH(B5973,Map!$G$1:$G$12,0),0),1)</f>
        <v>44531</v>
      </c>
      <c r="W5973" t="str">
        <f>IF(AND(V5973&gt;=Map!$K$2,V5973&lt;=Map!$L$2),"Base",IF(AND(V5973&gt;=Map!$K$3,V5973&lt;=Map!$L$3),"Fcst","N/A"))</f>
        <v>N/A</v>
      </c>
      <c r="X5973" t="str">
        <f>INDEX(Map!$B$2:$B$86,MATCH(D5973,Map!$A$2:$A$86,0),0)</f>
        <v>Mill Creek 1</v>
      </c>
      <c r="Y5973" s="7" t="str">
        <f>IF(INDEX(Map!$C$2:$C$86,MATCH(D5973,Map!$A$2:$A$86,0),0)="","N/A",E5973*INDEX(Map!$C$2:$C$86,MATCH(D5973,Map!$A$2:$A$86,0),0))</f>
        <v>N/A</v>
      </c>
      <c r="Z5973" s="7">
        <f>IF(INDEX(Map!$D$2:$D$86,MATCH(D5973,Map!$A$2:$A$86,0),0)="","N/A",E5973*INDEX(Map!$D$2:$D$86,MATCH(D5973,Map!$A$2:$A$86,0),0))</f>
        <v>178.1</v>
      </c>
      <c r="AA5973" t="str">
        <f>INDEX(Map!$E$2:$E$86,MATCH(D5973,Map!$A$2:$A$86,0),0)</f>
        <v>Coal</v>
      </c>
    </row>
    <row r="5974" spans="1:27" x14ac:dyDescent="0.25">
      <c r="A5974" s="1" t="s">
        <v>123</v>
      </c>
      <c r="B5974" s="1" t="s">
        <v>118</v>
      </c>
      <c r="C5974" s="1">
        <v>9</v>
      </c>
      <c r="D5974" s="1" t="s">
        <v>31</v>
      </c>
      <c r="E5974" s="1">
        <v>177.6</v>
      </c>
      <c r="F5974" s="1">
        <v>0</v>
      </c>
      <c r="G5974" s="1">
        <v>80.900000000000006</v>
      </c>
      <c r="H5974" s="1">
        <v>2</v>
      </c>
      <c r="I5974" s="1">
        <v>1889.1</v>
      </c>
      <c r="J5974" s="1">
        <v>10635</v>
      </c>
      <c r="K5974" s="1">
        <v>686</v>
      </c>
      <c r="L5974" s="1">
        <v>208.4</v>
      </c>
      <c r="M5974" s="1">
        <v>3937</v>
      </c>
      <c r="N5974" s="1">
        <v>4</v>
      </c>
      <c r="O5974" s="1">
        <v>19</v>
      </c>
      <c r="P5974" s="1">
        <v>0</v>
      </c>
      <c r="Q5974" s="1">
        <v>212</v>
      </c>
      <c r="R5974" s="1">
        <v>23.36</v>
      </c>
      <c r="S5974" s="1">
        <v>23.47</v>
      </c>
      <c r="T5974" s="1">
        <v>4168</v>
      </c>
      <c r="U5974" s="3" t="str">
        <f t="shared" si="93"/>
        <v>2017Plan</v>
      </c>
      <c r="V5974" s="2">
        <f>DATE(A5974,INDEX(Map!$H$1:$H$12,MATCH(B5974,Map!$G$1:$G$12,0),0),1)</f>
        <v>44531</v>
      </c>
      <c r="W5974" t="str">
        <f>IF(AND(V5974&gt;=Map!$K$2,V5974&lt;=Map!$L$2),"Base",IF(AND(V5974&gt;=Map!$K$3,V5974&lt;=Map!$L$3),"Fcst","N/A"))</f>
        <v>N/A</v>
      </c>
      <c r="X5974" t="str">
        <f>INDEX(Map!$B$2:$B$86,MATCH(D5974,Map!$A$2:$A$86,0),0)</f>
        <v>Mill Creek 2</v>
      </c>
      <c r="Y5974" s="7" t="str">
        <f>IF(INDEX(Map!$C$2:$C$86,MATCH(D5974,Map!$A$2:$A$86,0),0)="","N/A",E5974*INDEX(Map!$C$2:$C$86,MATCH(D5974,Map!$A$2:$A$86,0),0))</f>
        <v>N/A</v>
      </c>
      <c r="Z5974" s="7">
        <f>IF(INDEX(Map!$D$2:$D$86,MATCH(D5974,Map!$A$2:$A$86,0),0)="","N/A",E5974*INDEX(Map!$D$2:$D$86,MATCH(D5974,Map!$A$2:$A$86,0),0))</f>
        <v>177.6</v>
      </c>
      <c r="AA5974" t="str">
        <f>INDEX(Map!$E$2:$E$86,MATCH(D5974,Map!$A$2:$A$86,0),0)</f>
        <v>Coal</v>
      </c>
    </row>
    <row r="5975" spans="1:27" x14ac:dyDescent="0.25">
      <c r="A5975" s="1" t="s">
        <v>123</v>
      </c>
      <c r="B5975" s="1" t="s">
        <v>118</v>
      </c>
      <c r="C5975" s="1">
        <v>10</v>
      </c>
      <c r="D5975" s="1" t="s">
        <v>32</v>
      </c>
      <c r="E5975" s="1">
        <v>217.8</v>
      </c>
      <c r="F5975" s="1">
        <v>0</v>
      </c>
      <c r="G5975" s="1">
        <v>75.400000000000006</v>
      </c>
      <c r="H5975" s="1">
        <v>2</v>
      </c>
      <c r="I5975" s="1">
        <v>2319.3000000000002</v>
      </c>
      <c r="J5975" s="1">
        <v>10649</v>
      </c>
      <c r="K5975" s="1">
        <v>668</v>
      </c>
      <c r="L5975" s="1">
        <v>208.4</v>
      </c>
      <c r="M5975" s="1">
        <v>4834</v>
      </c>
      <c r="N5975" s="1">
        <v>12</v>
      </c>
      <c r="O5975" s="1">
        <v>53</v>
      </c>
      <c r="P5975" s="1">
        <v>0</v>
      </c>
      <c r="Q5975" s="1">
        <v>293</v>
      </c>
      <c r="R5975" s="1">
        <v>23.54</v>
      </c>
      <c r="S5975" s="1">
        <v>23.78</v>
      </c>
      <c r="T5975" s="1">
        <v>5179</v>
      </c>
      <c r="U5975" s="3" t="str">
        <f t="shared" si="93"/>
        <v>2017Plan</v>
      </c>
      <c r="V5975" s="2">
        <f>DATE(A5975,INDEX(Map!$H$1:$H$12,MATCH(B5975,Map!$G$1:$G$12,0),0),1)</f>
        <v>44531</v>
      </c>
      <c r="W5975" t="str">
        <f>IF(AND(V5975&gt;=Map!$K$2,V5975&lt;=Map!$L$2),"Base",IF(AND(V5975&gt;=Map!$K$3,V5975&lt;=Map!$L$3),"Fcst","N/A"))</f>
        <v>N/A</v>
      </c>
      <c r="X5975" t="str">
        <f>INDEX(Map!$B$2:$B$86,MATCH(D5975,Map!$A$2:$A$86,0),0)</f>
        <v>Mill Creek 3</v>
      </c>
      <c r="Y5975" s="7" t="str">
        <f>IF(INDEX(Map!$C$2:$C$86,MATCH(D5975,Map!$A$2:$A$86,0),0)="","N/A",E5975*INDEX(Map!$C$2:$C$86,MATCH(D5975,Map!$A$2:$A$86,0),0))</f>
        <v>N/A</v>
      </c>
      <c r="Z5975" s="7">
        <f>IF(INDEX(Map!$D$2:$D$86,MATCH(D5975,Map!$A$2:$A$86,0),0)="","N/A",E5975*INDEX(Map!$D$2:$D$86,MATCH(D5975,Map!$A$2:$A$86,0),0))</f>
        <v>217.8</v>
      </c>
      <c r="AA5975" t="str">
        <f>INDEX(Map!$E$2:$E$86,MATCH(D5975,Map!$A$2:$A$86,0),0)</f>
        <v>Coal</v>
      </c>
    </row>
    <row r="5976" spans="1:27" x14ac:dyDescent="0.25">
      <c r="A5976" s="1" t="s">
        <v>123</v>
      </c>
      <c r="B5976" s="1" t="s">
        <v>118</v>
      </c>
      <c r="C5976" s="1">
        <v>11</v>
      </c>
      <c r="D5976" s="1" t="s">
        <v>33</v>
      </c>
      <c r="E5976" s="1">
        <v>302</v>
      </c>
      <c r="F5976" s="1">
        <v>0</v>
      </c>
      <c r="G5976" s="1">
        <v>83.5</v>
      </c>
      <c r="H5976" s="1">
        <v>2</v>
      </c>
      <c r="I5976" s="1">
        <v>3129.1</v>
      </c>
      <c r="J5976" s="1">
        <v>10363</v>
      </c>
      <c r="K5976" s="1">
        <v>676</v>
      </c>
      <c r="L5976" s="1">
        <v>208.4</v>
      </c>
      <c r="M5976" s="1">
        <v>6521</v>
      </c>
      <c r="N5976" s="1">
        <v>19</v>
      </c>
      <c r="O5976" s="1">
        <v>84</v>
      </c>
      <c r="P5976" s="1">
        <v>0</v>
      </c>
      <c r="Q5976" s="1">
        <v>376</v>
      </c>
      <c r="R5976" s="1">
        <v>22.84</v>
      </c>
      <c r="S5976" s="1">
        <v>23.12</v>
      </c>
      <c r="T5976" s="1">
        <v>6982</v>
      </c>
      <c r="U5976" s="3" t="str">
        <f t="shared" si="93"/>
        <v>2017Plan</v>
      </c>
      <c r="V5976" s="2">
        <f>DATE(A5976,INDEX(Map!$H$1:$H$12,MATCH(B5976,Map!$G$1:$G$12,0),0),1)</f>
        <v>44531</v>
      </c>
      <c r="W5976" t="str">
        <f>IF(AND(V5976&gt;=Map!$K$2,V5976&lt;=Map!$L$2),"Base",IF(AND(V5976&gt;=Map!$K$3,V5976&lt;=Map!$L$3),"Fcst","N/A"))</f>
        <v>N/A</v>
      </c>
      <c r="X5976" t="str">
        <f>INDEX(Map!$B$2:$B$86,MATCH(D5976,Map!$A$2:$A$86,0),0)</f>
        <v>Mill Creek 4</v>
      </c>
      <c r="Y5976" s="7" t="str">
        <f>IF(INDEX(Map!$C$2:$C$86,MATCH(D5976,Map!$A$2:$A$86,0),0)="","N/A",E5976*INDEX(Map!$C$2:$C$86,MATCH(D5976,Map!$A$2:$A$86,0),0))</f>
        <v>N/A</v>
      </c>
      <c r="Z5976" s="7">
        <f>IF(INDEX(Map!$D$2:$D$86,MATCH(D5976,Map!$A$2:$A$86,0),0)="","N/A",E5976*INDEX(Map!$D$2:$D$86,MATCH(D5976,Map!$A$2:$A$86,0),0))</f>
        <v>302</v>
      </c>
      <c r="AA5976" t="str">
        <f>INDEX(Map!$E$2:$E$86,MATCH(D5976,Map!$A$2:$A$86,0),0)</f>
        <v>Coal</v>
      </c>
    </row>
    <row r="5977" spans="1:27" x14ac:dyDescent="0.25">
      <c r="A5977" s="1" t="s">
        <v>123</v>
      </c>
      <c r="B5977" s="1" t="s">
        <v>118</v>
      </c>
      <c r="C5977" s="1">
        <v>12</v>
      </c>
      <c r="D5977" s="1" t="s">
        <v>34</v>
      </c>
      <c r="E5977" s="1">
        <v>216.4</v>
      </c>
      <c r="F5977" s="1">
        <v>0</v>
      </c>
      <c r="G5977" s="1">
        <v>78.599999999999994</v>
      </c>
      <c r="H5977" s="1">
        <v>1</v>
      </c>
      <c r="I5977" s="1">
        <v>2304.6</v>
      </c>
      <c r="J5977" s="1">
        <v>10652</v>
      </c>
      <c r="K5977" s="1">
        <v>670</v>
      </c>
      <c r="L5977" s="1">
        <v>209</v>
      </c>
      <c r="M5977" s="1">
        <v>4816</v>
      </c>
      <c r="N5977" s="1">
        <v>4</v>
      </c>
      <c r="O5977" s="1">
        <v>15</v>
      </c>
      <c r="P5977" s="1">
        <v>0</v>
      </c>
      <c r="Q5977" s="1">
        <v>300</v>
      </c>
      <c r="R5977" s="1">
        <v>23.65</v>
      </c>
      <c r="S5977" s="1">
        <v>23.72</v>
      </c>
      <c r="T5977" s="1">
        <v>5132</v>
      </c>
      <c r="U5977" s="3" t="str">
        <f t="shared" si="93"/>
        <v>2017Plan</v>
      </c>
      <c r="V5977" s="2">
        <f>DATE(A5977,INDEX(Map!$H$1:$H$12,MATCH(B5977,Map!$G$1:$G$12,0),0),1)</f>
        <v>44531</v>
      </c>
      <c r="W5977" t="str">
        <f>IF(AND(V5977&gt;=Map!$K$2,V5977&lt;=Map!$L$2),"Base",IF(AND(V5977&gt;=Map!$K$3,V5977&lt;=Map!$L$3),"Fcst","N/A"))</f>
        <v>N/A</v>
      </c>
      <c r="X5977" t="str">
        <f>INDEX(Map!$B$2:$B$86,MATCH(D5977,Map!$A$2:$A$86,0),0)</f>
        <v>Trimble County 1</v>
      </c>
      <c r="Y5977" s="7" t="str">
        <f>IF(INDEX(Map!$C$2:$C$86,MATCH(D5977,Map!$A$2:$A$86,0),0)="","N/A",E5977*INDEX(Map!$C$2:$C$86,MATCH(D5977,Map!$A$2:$A$86,0),0))</f>
        <v>N/A</v>
      </c>
      <c r="Z5977" s="7">
        <f>IF(INDEX(Map!$D$2:$D$86,MATCH(D5977,Map!$A$2:$A$86,0),0)="","N/A",E5977*INDEX(Map!$D$2:$D$86,MATCH(D5977,Map!$A$2:$A$86,0),0))</f>
        <v>216.4</v>
      </c>
      <c r="AA5977" t="str">
        <f>INDEX(Map!$E$2:$E$86,MATCH(D5977,Map!$A$2:$A$86,0),0)</f>
        <v>Coal</v>
      </c>
    </row>
    <row r="5978" spans="1:27" x14ac:dyDescent="0.25">
      <c r="A5978" s="1" t="s">
        <v>123</v>
      </c>
      <c r="B5978" s="1" t="s">
        <v>118</v>
      </c>
      <c r="C5978" s="1">
        <v>13</v>
      </c>
      <c r="D5978" s="1" t="s">
        <v>35</v>
      </c>
      <c r="E5978" s="1">
        <v>372.6</v>
      </c>
      <c r="F5978" s="1">
        <v>0</v>
      </c>
      <c r="G5978" s="1">
        <v>87.9</v>
      </c>
      <c r="H5978" s="1">
        <v>1</v>
      </c>
      <c r="I5978" s="1">
        <v>3399</v>
      </c>
      <c r="J5978" s="1">
        <v>9122</v>
      </c>
      <c r="K5978" s="1">
        <v>681</v>
      </c>
      <c r="L5978" s="1">
        <v>217.2</v>
      </c>
      <c r="M5978" s="1">
        <v>7384</v>
      </c>
      <c r="N5978" s="1">
        <v>14</v>
      </c>
      <c r="O5978" s="1">
        <v>59</v>
      </c>
      <c r="P5978" s="1">
        <v>0</v>
      </c>
      <c r="Q5978" s="1">
        <v>566</v>
      </c>
      <c r="R5978" s="1">
        <v>21.34</v>
      </c>
      <c r="S5978" s="1">
        <v>21.5</v>
      </c>
      <c r="T5978" s="1">
        <v>8010</v>
      </c>
      <c r="U5978" s="3" t="str">
        <f t="shared" si="93"/>
        <v>2017Plan</v>
      </c>
      <c r="V5978" s="2">
        <f>DATE(A5978,INDEX(Map!$H$1:$H$12,MATCH(B5978,Map!$G$1:$G$12,0),0),1)</f>
        <v>44531</v>
      </c>
      <c r="W5978" t="str">
        <f>IF(AND(V5978&gt;=Map!$K$2,V5978&lt;=Map!$L$2),"Base",IF(AND(V5978&gt;=Map!$K$3,V5978&lt;=Map!$L$3),"Fcst","N/A"))</f>
        <v>N/A</v>
      </c>
      <c r="X5978" t="str">
        <f>INDEX(Map!$B$2:$B$86,MATCH(D5978,Map!$A$2:$A$86,0),0)</f>
        <v>Trimble County 2</v>
      </c>
      <c r="Y5978" s="7">
        <f>IF(INDEX(Map!$C$2:$C$86,MATCH(D5978,Map!$A$2:$A$86,0),0)="","N/A",E5978*INDEX(Map!$C$2:$C$86,MATCH(D5978,Map!$A$2:$A$86,0),0))</f>
        <v>301.80600000000004</v>
      </c>
      <c r="Z5978" s="7">
        <f>IF(INDEX(Map!$D$2:$D$86,MATCH(D5978,Map!$A$2:$A$86,0),0)="","N/A",E5978*INDEX(Map!$D$2:$D$86,MATCH(D5978,Map!$A$2:$A$86,0),0))</f>
        <v>70.794000000000011</v>
      </c>
      <c r="AA5978" t="str">
        <f>INDEX(Map!$E$2:$E$86,MATCH(D5978,Map!$A$2:$A$86,0),0)</f>
        <v>Coal</v>
      </c>
    </row>
    <row r="5979" spans="1:27" x14ac:dyDescent="0.25">
      <c r="A5979" s="1" t="s">
        <v>123</v>
      </c>
      <c r="B5979" s="1" t="s">
        <v>118</v>
      </c>
      <c r="C5979" s="1">
        <v>14</v>
      </c>
      <c r="D5979" s="1" t="s">
        <v>36</v>
      </c>
      <c r="E5979" s="1">
        <v>0</v>
      </c>
      <c r="F5979" s="1">
        <v>0</v>
      </c>
      <c r="G5979" s="1">
        <v>0</v>
      </c>
      <c r="H5979" s="1">
        <v>0</v>
      </c>
      <c r="I5979" s="1">
        <v>0</v>
      </c>
      <c r="J5979" s="1">
        <v>0</v>
      </c>
      <c r="K5979" s="1">
        <v>0</v>
      </c>
      <c r="L5979" s="1">
        <v>0</v>
      </c>
      <c r="M5979" s="1">
        <v>0</v>
      </c>
      <c r="N5979" s="1">
        <v>0</v>
      </c>
      <c r="O5979" s="1">
        <v>0</v>
      </c>
      <c r="P5979" s="1">
        <v>0</v>
      </c>
      <c r="Q5979" s="1">
        <v>0</v>
      </c>
      <c r="R5979" s="1">
        <v>0</v>
      </c>
      <c r="S5979" s="1">
        <v>0</v>
      </c>
      <c r="T5979" s="1">
        <v>0</v>
      </c>
      <c r="U5979" s="3" t="str">
        <f t="shared" si="93"/>
        <v>2017Plan</v>
      </c>
      <c r="V5979" s="2">
        <f>DATE(A5979,INDEX(Map!$H$1:$H$12,MATCH(B5979,Map!$G$1:$G$12,0),0),1)</f>
        <v>44531</v>
      </c>
      <c r="W5979" t="str">
        <f>IF(AND(V5979&gt;=Map!$K$2,V5979&lt;=Map!$L$2),"Base",IF(AND(V5979&gt;=Map!$K$3,V5979&lt;=Map!$L$3),"Fcst","N/A"))</f>
        <v>N/A</v>
      </c>
      <c r="X5979" t="str">
        <f>INDEX(Map!$B$2:$B$86,MATCH(D5979,Map!$A$2:$A$86,0),0)</f>
        <v>Cane Run 7</v>
      </c>
      <c r="Y5979" s="7">
        <f>IF(INDEX(Map!$C$2:$C$86,MATCH(D5979,Map!$A$2:$A$86,0),0)="","N/A",E5979*INDEX(Map!$C$2:$C$86,MATCH(D5979,Map!$A$2:$A$86,0),0))</f>
        <v>0</v>
      </c>
      <c r="Z5979" s="7">
        <f>IF(INDEX(Map!$D$2:$D$86,MATCH(D5979,Map!$A$2:$A$86,0),0)="","N/A",E5979*INDEX(Map!$D$2:$D$86,MATCH(D5979,Map!$A$2:$A$86,0),0))</f>
        <v>0</v>
      </c>
      <c r="AA5979" t="str">
        <f>INDEX(Map!$E$2:$E$86,MATCH(D5979,Map!$A$2:$A$86,0),0)</f>
        <v>NGCC</v>
      </c>
    </row>
    <row r="5980" spans="1:27" x14ac:dyDescent="0.25">
      <c r="A5980" s="1" t="s">
        <v>123</v>
      </c>
      <c r="B5980" s="1" t="s">
        <v>118</v>
      </c>
      <c r="C5980" s="1">
        <v>15</v>
      </c>
      <c r="D5980" s="1" t="s">
        <v>37</v>
      </c>
      <c r="E5980" s="1">
        <v>246</v>
      </c>
      <c r="F5980" s="1">
        <v>0</v>
      </c>
      <c r="G5980" s="1">
        <v>48.4</v>
      </c>
      <c r="H5980" s="1">
        <v>11</v>
      </c>
      <c r="I5980" s="1">
        <v>1729.3</v>
      </c>
      <c r="J5980" s="1">
        <v>7029</v>
      </c>
      <c r="K5980" s="1">
        <v>472</v>
      </c>
      <c r="L5980" s="1">
        <v>425.8</v>
      </c>
      <c r="M5980" s="1">
        <v>7362</v>
      </c>
      <c r="N5980" s="1">
        <v>32</v>
      </c>
      <c r="O5980" s="1">
        <v>137</v>
      </c>
      <c r="P5980" s="1">
        <v>0</v>
      </c>
      <c r="Q5980" s="1">
        <v>411</v>
      </c>
      <c r="R5980" s="1">
        <v>31.6</v>
      </c>
      <c r="S5980" s="1">
        <v>32.159999999999997</v>
      </c>
      <c r="T5980" s="1">
        <v>7911</v>
      </c>
      <c r="U5980" s="3" t="str">
        <f t="shared" si="93"/>
        <v>2017Plan</v>
      </c>
      <c r="V5980" s="2">
        <f>DATE(A5980,INDEX(Map!$H$1:$H$12,MATCH(B5980,Map!$G$1:$G$12,0),0),1)</f>
        <v>44531</v>
      </c>
      <c r="W5980" t="str">
        <f>IF(AND(V5980&gt;=Map!$K$2,V5980&lt;=Map!$L$2),"Base",IF(AND(V5980&gt;=Map!$K$3,V5980&lt;=Map!$L$3),"Fcst","N/A"))</f>
        <v>N/A</v>
      </c>
      <c r="X5980" t="str">
        <f>INDEX(Map!$B$2:$B$86,MATCH(D5980,Map!$A$2:$A$86,0),0)</f>
        <v>Cane Run 7</v>
      </c>
      <c r="Y5980" s="7">
        <f>IF(INDEX(Map!$C$2:$C$86,MATCH(D5980,Map!$A$2:$A$86,0),0)="","N/A",E5980*INDEX(Map!$C$2:$C$86,MATCH(D5980,Map!$A$2:$A$86,0),0))</f>
        <v>191.88</v>
      </c>
      <c r="Z5980" s="7">
        <f>IF(INDEX(Map!$D$2:$D$86,MATCH(D5980,Map!$A$2:$A$86,0),0)="","N/A",E5980*INDEX(Map!$D$2:$D$86,MATCH(D5980,Map!$A$2:$A$86,0),0))</f>
        <v>54.12</v>
      </c>
      <c r="AA5980" t="str">
        <f>INDEX(Map!$E$2:$E$86,MATCH(D5980,Map!$A$2:$A$86,0),0)</f>
        <v>NGCC</v>
      </c>
    </row>
    <row r="5981" spans="1:27" x14ac:dyDescent="0.25">
      <c r="A5981" s="1" t="s">
        <v>123</v>
      </c>
      <c r="B5981" s="1" t="s">
        <v>118</v>
      </c>
      <c r="C5981" s="1">
        <v>16</v>
      </c>
      <c r="D5981" s="1" t="s">
        <v>38</v>
      </c>
      <c r="E5981" s="1">
        <v>0</v>
      </c>
      <c r="F5981" s="1">
        <v>0</v>
      </c>
      <c r="G5981" s="1">
        <v>0</v>
      </c>
      <c r="H5981" s="1">
        <v>0</v>
      </c>
      <c r="I5981" s="1">
        <v>0</v>
      </c>
      <c r="J5981" s="1">
        <v>0</v>
      </c>
      <c r="K5981" s="1">
        <v>0</v>
      </c>
      <c r="L5981" s="1">
        <v>0</v>
      </c>
      <c r="M5981" s="1">
        <v>0</v>
      </c>
      <c r="N5981" s="1">
        <v>0</v>
      </c>
      <c r="O5981" s="1">
        <v>0</v>
      </c>
      <c r="P5981" s="1">
        <v>0</v>
      </c>
      <c r="Q5981" s="1">
        <v>0</v>
      </c>
      <c r="R5981" s="1">
        <v>0</v>
      </c>
      <c r="S5981" s="1">
        <v>0</v>
      </c>
      <c r="T5981" s="1">
        <v>0</v>
      </c>
      <c r="U5981" s="3" t="str">
        <f t="shared" si="93"/>
        <v>2017Plan</v>
      </c>
      <c r="V5981" s="2">
        <f>DATE(A5981,INDEX(Map!$H$1:$H$12,MATCH(B5981,Map!$G$1:$G$12,0),0),1)</f>
        <v>44531</v>
      </c>
      <c r="W5981" t="str">
        <f>IF(AND(V5981&gt;=Map!$K$2,V5981&lt;=Map!$L$2),"Base",IF(AND(V5981&gt;=Map!$K$3,V5981&lt;=Map!$L$3),"Fcst","N/A"))</f>
        <v>N/A</v>
      </c>
      <c r="X5981" t="str">
        <f>INDEX(Map!$B$2:$B$86,MATCH(D5981,Map!$A$2:$A$86,0),0)</f>
        <v>Brown 5</v>
      </c>
      <c r="Y5981" s="7">
        <f>IF(INDEX(Map!$C$2:$C$86,MATCH(D5981,Map!$A$2:$A$86,0),0)="","N/A",E5981*INDEX(Map!$C$2:$C$86,MATCH(D5981,Map!$A$2:$A$86,0),0))</f>
        <v>0</v>
      </c>
      <c r="Z5981" s="7">
        <f>IF(INDEX(Map!$D$2:$D$86,MATCH(D5981,Map!$A$2:$A$86,0),0)="","N/A",E5981*INDEX(Map!$D$2:$D$86,MATCH(D5981,Map!$A$2:$A$86,0),0))</f>
        <v>0</v>
      </c>
      <c r="AA5981" t="str">
        <f>INDEX(Map!$E$2:$E$86,MATCH(D5981,Map!$A$2:$A$86,0),0)</f>
        <v>SCCT</v>
      </c>
    </row>
    <row r="5982" spans="1:27" x14ac:dyDescent="0.25">
      <c r="A5982" s="1" t="s">
        <v>123</v>
      </c>
      <c r="B5982" s="1" t="s">
        <v>118</v>
      </c>
      <c r="C5982" s="1">
        <v>17</v>
      </c>
      <c r="D5982" s="1" t="s">
        <v>39</v>
      </c>
      <c r="E5982" s="1">
        <v>0</v>
      </c>
      <c r="F5982" s="1">
        <v>0</v>
      </c>
      <c r="G5982" s="1">
        <v>0</v>
      </c>
      <c r="H5982" s="1">
        <v>0</v>
      </c>
      <c r="I5982" s="1">
        <v>0</v>
      </c>
      <c r="J5982" s="1">
        <v>0</v>
      </c>
      <c r="K5982" s="1">
        <v>0</v>
      </c>
      <c r="L5982" s="1">
        <v>0</v>
      </c>
      <c r="M5982" s="1">
        <v>0</v>
      </c>
      <c r="N5982" s="1">
        <v>0</v>
      </c>
      <c r="O5982" s="1">
        <v>0</v>
      </c>
      <c r="P5982" s="1">
        <v>0</v>
      </c>
      <c r="Q5982" s="1">
        <v>0</v>
      </c>
      <c r="R5982" s="1">
        <v>0</v>
      </c>
      <c r="S5982" s="1">
        <v>0</v>
      </c>
      <c r="T5982" s="1">
        <v>0</v>
      </c>
      <c r="U5982" s="3" t="str">
        <f t="shared" si="93"/>
        <v>2017Plan</v>
      </c>
      <c r="V5982" s="2">
        <f>DATE(A5982,INDEX(Map!$H$1:$H$12,MATCH(B5982,Map!$G$1:$G$12,0),0),1)</f>
        <v>44531</v>
      </c>
      <c r="W5982" t="str">
        <f>IF(AND(V5982&gt;=Map!$K$2,V5982&lt;=Map!$L$2),"Base",IF(AND(V5982&gt;=Map!$K$3,V5982&lt;=Map!$L$3),"Fcst","N/A"))</f>
        <v>N/A</v>
      </c>
      <c r="X5982" t="str">
        <f>INDEX(Map!$B$2:$B$86,MATCH(D5982,Map!$A$2:$A$86,0),0)</f>
        <v>Brown 5</v>
      </c>
      <c r="Y5982" s="7">
        <f>IF(INDEX(Map!$C$2:$C$86,MATCH(D5982,Map!$A$2:$A$86,0),0)="","N/A",E5982*INDEX(Map!$C$2:$C$86,MATCH(D5982,Map!$A$2:$A$86,0),0))</f>
        <v>0</v>
      </c>
      <c r="Z5982" s="7">
        <f>IF(INDEX(Map!$D$2:$D$86,MATCH(D5982,Map!$A$2:$A$86,0),0)="","N/A",E5982*INDEX(Map!$D$2:$D$86,MATCH(D5982,Map!$A$2:$A$86,0),0))</f>
        <v>0</v>
      </c>
      <c r="AA5982" t="str">
        <f>INDEX(Map!$E$2:$E$86,MATCH(D5982,Map!$A$2:$A$86,0),0)</f>
        <v>SCCT</v>
      </c>
    </row>
    <row r="5983" spans="1:27" x14ac:dyDescent="0.25">
      <c r="A5983" s="1" t="s">
        <v>123</v>
      </c>
      <c r="B5983" s="1" t="s">
        <v>118</v>
      </c>
      <c r="C5983" s="1">
        <v>18</v>
      </c>
      <c r="D5983" s="1" t="s">
        <v>40</v>
      </c>
      <c r="E5983" s="1">
        <v>0</v>
      </c>
      <c r="F5983" s="1">
        <v>0</v>
      </c>
      <c r="G5983" s="1">
        <v>0</v>
      </c>
      <c r="H5983" s="1">
        <v>0</v>
      </c>
      <c r="I5983" s="1">
        <v>0</v>
      </c>
      <c r="J5983" s="1">
        <v>0</v>
      </c>
      <c r="K5983" s="1">
        <v>0</v>
      </c>
      <c r="L5983" s="1">
        <v>0</v>
      </c>
      <c r="M5983" s="1">
        <v>0</v>
      </c>
      <c r="N5983" s="1">
        <v>0</v>
      </c>
      <c r="O5983" s="1">
        <v>0</v>
      </c>
      <c r="P5983" s="1">
        <v>0</v>
      </c>
      <c r="Q5983" s="1">
        <v>0</v>
      </c>
      <c r="R5983" s="1">
        <v>0</v>
      </c>
      <c r="S5983" s="1">
        <v>0</v>
      </c>
      <c r="T5983" s="1">
        <v>0</v>
      </c>
      <c r="U5983" s="3" t="str">
        <f t="shared" si="93"/>
        <v>2017Plan</v>
      </c>
      <c r="V5983" s="2">
        <f>DATE(A5983,INDEX(Map!$H$1:$H$12,MATCH(B5983,Map!$G$1:$G$12,0),0),1)</f>
        <v>44531</v>
      </c>
      <c r="W5983" t="str">
        <f>IF(AND(V5983&gt;=Map!$K$2,V5983&lt;=Map!$L$2),"Base",IF(AND(V5983&gt;=Map!$K$3,V5983&lt;=Map!$L$3),"Fcst","N/A"))</f>
        <v>N/A</v>
      </c>
      <c r="X5983" t="str">
        <f>INDEX(Map!$B$2:$B$86,MATCH(D5983,Map!$A$2:$A$86,0),0)</f>
        <v>Brown 6</v>
      </c>
      <c r="Y5983" s="7">
        <f>IF(INDEX(Map!$C$2:$C$86,MATCH(D5983,Map!$A$2:$A$86,0),0)="","N/A",E5983*INDEX(Map!$C$2:$C$86,MATCH(D5983,Map!$A$2:$A$86,0),0))</f>
        <v>0</v>
      </c>
      <c r="Z5983" s="7">
        <f>IF(INDEX(Map!$D$2:$D$86,MATCH(D5983,Map!$A$2:$A$86,0),0)="","N/A",E5983*INDEX(Map!$D$2:$D$86,MATCH(D5983,Map!$A$2:$A$86,0),0))</f>
        <v>0</v>
      </c>
      <c r="AA5983" t="str">
        <f>INDEX(Map!$E$2:$E$86,MATCH(D5983,Map!$A$2:$A$86,0),0)</f>
        <v>SCCT</v>
      </c>
    </row>
    <row r="5984" spans="1:27" x14ac:dyDescent="0.25">
      <c r="A5984" s="1" t="s">
        <v>123</v>
      </c>
      <c r="B5984" s="1" t="s">
        <v>118</v>
      </c>
      <c r="C5984" s="1">
        <v>19</v>
      </c>
      <c r="D5984" s="1" t="s">
        <v>41</v>
      </c>
      <c r="E5984" s="1">
        <v>0</v>
      </c>
      <c r="F5984" s="1">
        <v>0</v>
      </c>
      <c r="G5984" s="1">
        <v>0</v>
      </c>
      <c r="H5984" s="1">
        <v>0</v>
      </c>
      <c r="I5984" s="1">
        <v>0</v>
      </c>
      <c r="J5984" s="1">
        <v>0</v>
      </c>
      <c r="K5984" s="1">
        <v>0</v>
      </c>
      <c r="L5984" s="1">
        <v>0</v>
      </c>
      <c r="M5984" s="1">
        <v>0</v>
      </c>
      <c r="N5984" s="1">
        <v>0</v>
      </c>
      <c r="O5984" s="1">
        <v>0</v>
      </c>
      <c r="P5984" s="1">
        <v>0</v>
      </c>
      <c r="Q5984" s="1">
        <v>0</v>
      </c>
      <c r="R5984" s="1">
        <v>0</v>
      </c>
      <c r="S5984" s="1">
        <v>0</v>
      </c>
      <c r="T5984" s="1">
        <v>0</v>
      </c>
      <c r="U5984" s="3" t="str">
        <f t="shared" si="93"/>
        <v>2017Plan</v>
      </c>
      <c r="V5984" s="2">
        <f>DATE(A5984,INDEX(Map!$H$1:$H$12,MATCH(B5984,Map!$G$1:$G$12,0),0),1)</f>
        <v>44531</v>
      </c>
      <c r="W5984" t="str">
        <f>IF(AND(V5984&gt;=Map!$K$2,V5984&lt;=Map!$L$2),"Base",IF(AND(V5984&gt;=Map!$K$3,V5984&lt;=Map!$L$3),"Fcst","N/A"))</f>
        <v>N/A</v>
      </c>
      <c r="X5984" t="str">
        <f>INDEX(Map!$B$2:$B$86,MATCH(D5984,Map!$A$2:$A$86,0),0)</f>
        <v>Brown 7</v>
      </c>
      <c r="Y5984" s="7">
        <f>IF(INDEX(Map!$C$2:$C$86,MATCH(D5984,Map!$A$2:$A$86,0),0)="","N/A",E5984*INDEX(Map!$C$2:$C$86,MATCH(D5984,Map!$A$2:$A$86,0),0))</f>
        <v>0</v>
      </c>
      <c r="Z5984" s="7">
        <f>IF(INDEX(Map!$D$2:$D$86,MATCH(D5984,Map!$A$2:$A$86,0),0)="","N/A",E5984*INDEX(Map!$D$2:$D$86,MATCH(D5984,Map!$A$2:$A$86,0),0))</f>
        <v>0</v>
      </c>
      <c r="AA5984" t="str">
        <f>INDEX(Map!$E$2:$E$86,MATCH(D5984,Map!$A$2:$A$86,0),0)</f>
        <v>SCCT</v>
      </c>
    </row>
    <row r="5985" spans="1:27" x14ac:dyDescent="0.25">
      <c r="A5985" s="1" t="s">
        <v>123</v>
      </c>
      <c r="B5985" s="1" t="s">
        <v>118</v>
      </c>
      <c r="C5985" s="1">
        <v>20</v>
      </c>
      <c r="D5985" s="1" t="s">
        <v>42</v>
      </c>
      <c r="E5985" s="1">
        <v>0</v>
      </c>
      <c r="F5985" s="1">
        <v>0</v>
      </c>
      <c r="G5985" s="1">
        <v>0</v>
      </c>
      <c r="H5985" s="1">
        <v>0</v>
      </c>
      <c r="I5985" s="1">
        <v>0</v>
      </c>
      <c r="J5985" s="1">
        <v>0</v>
      </c>
      <c r="K5985" s="1">
        <v>0</v>
      </c>
      <c r="L5985" s="1">
        <v>0</v>
      </c>
      <c r="M5985" s="1">
        <v>0</v>
      </c>
      <c r="N5985" s="1">
        <v>0</v>
      </c>
      <c r="O5985" s="1">
        <v>0</v>
      </c>
      <c r="P5985" s="1">
        <v>0</v>
      </c>
      <c r="Q5985" s="1">
        <v>0</v>
      </c>
      <c r="R5985" s="1">
        <v>0</v>
      </c>
      <c r="S5985" s="1">
        <v>0</v>
      </c>
      <c r="T5985" s="1">
        <v>0</v>
      </c>
      <c r="U5985" s="3" t="str">
        <f t="shared" si="93"/>
        <v>2017Plan</v>
      </c>
      <c r="V5985" s="2">
        <f>DATE(A5985,INDEX(Map!$H$1:$H$12,MATCH(B5985,Map!$G$1:$G$12,0),0),1)</f>
        <v>44531</v>
      </c>
      <c r="W5985" t="str">
        <f>IF(AND(V5985&gt;=Map!$K$2,V5985&lt;=Map!$L$2),"Base",IF(AND(V5985&gt;=Map!$K$3,V5985&lt;=Map!$L$3),"Fcst","N/A"))</f>
        <v>N/A</v>
      </c>
      <c r="X5985" t="str">
        <f>INDEX(Map!$B$2:$B$86,MATCH(D5985,Map!$A$2:$A$86,0),0)</f>
        <v>Brown 8</v>
      </c>
      <c r="Y5985" s="7">
        <f>IF(INDEX(Map!$C$2:$C$86,MATCH(D5985,Map!$A$2:$A$86,0),0)="","N/A",E5985*INDEX(Map!$C$2:$C$86,MATCH(D5985,Map!$A$2:$A$86,0),0))</f>
        <v>0</v>
      </c>
      <c r="Z5985" s="7" t="str">
        <f>IF(INDEX(Map!$D$2:$D$86,MATCH(D5985,Map!$A$2:$A$86,0),0)="","N/A",E5985*INDEX(Map!$D$2:$D$86,MATCH(D5985,Map!$A$2:$A$86,0),0))</f>
        <v>N/A</v>
      </c>
      <c r="AA5985" t="str">
        <f>INDEX(Map!$E$2:$E$86,MATCH(D5985,Map!$A$2:$A$86,0),0)</f>
        <v>SCCT</v>
      </c>
    </row>
    <row r="5986" spans="1:27" x14ac:dyDescent="0.25">
      <c r="A5986" s="1" t="s">
        <v>123</v>
      </c>
      <c r="B5986" s="1" t="s">
        <v>118</v>
      </c>
      <c r="C5986" s="1">
        <v>21</v>
      </c>
      <c r="D5986" s="1" t="s">
        <v>43</v>
      </c>
      <c r="E5986" s="1">
        <v>0</v>
      </c>
      <c r="F5986" s="1">
        <v>0</v>
      </c>
      <c r="G5986" s="1">
        <v>0</v>
      </c>
      <c r="H5986" s="1">
        <v>0</v>
      </c>
      <c r="I5986" s="1">
        <v>0</v>
      </c>
      <c r="J5986" s="1">
        <v>0</v>
      </c>
      <c r="K5986" s="1">
        <v>0</v>
      </c>
      <c r="L5986" s="1">
        <v>0</v>
      </c>
      <c r="M5986" s="1">
        <v>0</v>
      </c>
      <c r="N5986" s="1">
        <v>0</v>
      </c>
      <c r="O5986" s="1">
        <v>0</v>
      </c>
      <c r="P5986" s="1">
        <v>0</v>
      </c>
      <c r="Q5986" s="1">
        <v>0</v>
      </c>
      <c r="R5986" s="1">
        <v>0</v>
      </c>
      <c r="S5986" s="1">
        <v>0</v>
      </c>
      <c r="T5986" s="1">
        <v>0</v>
      </c>
      <c r="U5986" s="3" t="str">
        <f t="shared" si="93"/>
        <v>2017Plan</v>
      </c>
      <c r="V5986" s="2">
        <f>DATE(A5986,INDEX(Map!$H$1:$H$12,MATCH(B5986,Map!$G$1:$G$12,0),0),1)</f>
        <v>44531</v>
      </c>
      <c r="W5986" t="str">
        <f>IF(AND(V5986&gt;=Map!$K$2,V5986&lt;=Map!$L$2),"Base",IF(AND(V5986&gt;=Map!$K$3,V5986&lt;=Map!$L$3),"Fcst","N/A"))</f>
        <v>N/A</v>
      </c>
      <c r="X5986" t="str">
        <f>INDEX(Map!$B$2:$B$86,MATCH(D5986,Map!$A$2:$A$86,0),0)</f>
        <v>Brown 8</v>
      </c>
      <c r="Y5986" s="7">
        <f>IF(INDEX(Map!$C$2:$C$86,MATCH(D5986,Map!$A$2:$A$86,0),0)="","N/A",E5986*INDEX(Map!$C$2:$C$86,MATCH(D5986,Map!$A$2:$A$86,0),0))</f>
        <v>0</v>
      </c>
      <c r="Z5986" s="7" t="str">
        <f>IF(INDEX(Map!$D$2:$D$86,MATCH(D5986,Map!$A$2:$A$86,0),0)="","N/A",E5986*INDEX(Map!$D$2:$D$86,MATCH(D5986,Map!$A$2:$A$86,0),0))</f>
        <v>N/A</v>
      </c>
      <c r="AA5986" t="str">
        <f>INDEX(Map!$E$2:$E$86,MATCH(D5986,Map!$A$2:$A$86,0),0)</f>
        <v>SCCT</v>
      </c>
    </row>
    <row r="5987" spans="1:27" x14ac:dyDescent="0.25">
      <c r="A5987" s="1" t="s">
        <v>123</v>
      </c>
      <c r="B5987" s="1" t="s">
        <v>118</v>
      </c>
      <c r="C5987" s="1">
        <v>22</v>
      </c>
      <c r="D5987" s="1" t="s">
        <v>44</v>
      </c>
      <c r="E5987" s="1">
        <v>0</v>
      </c>
      <c r="F5987" s="1">
        <v>0</v>
      </c>
      <c r="G5987" s="1">
        <v>0</v>
      </c>
      <c r="H5987" s="1">
        <v>0</v>
      </c>
      <c r="I5987" s="1">
        <v>0</v>
      </c>
      <c r="J5987" s="1">
        <v>0</v>
      </c>
      <c r="K5987" s="1">
        <v>0</v>
      </c>
      <c r="L5987" s="1">
        <v>0</v>
      </c>
      <c r="M5987" s="1">
        <v>0</v>
      </c>
      <c r="N5987" s="1">
        <v>0</v>
      </c>
      <c r="O5987" s="1">
        <v>0</v>
      </c>
      <c r="P5987" s="1">
        <v>0</v>
      </c>
      <c r="Q5987" s="1">
        <v>0</v>
      </c>
      <c r="R5987" s="1">
        <v>0</v>
      </c>
      <c r="S5987" s="1">
        <v>0</v>
      </c>
      <c r="T5987" s="1">
        <v>0</v>
      </c>
      <c r="U5987" s="3" t="str">
        <f t="shared" si="93"/>
        <v>2017Plan</v>
      </c>
      <c r="V5987" s="2">
        <f>DATE(A5987,INDEX(Map!$H$1:$H$12,MATCH(B5987,Map!$G$1:$G$12,0),0),1)</f>
        <v>44531</v>
      </c>
      <c r="W5987" t="str">
        <f>IF(AND(V5987&gt;=Map!$K$2,V5987&lt;=Map!$L$2),"Base",IF(AND(V5987&gt;=Map!$K$3,V5987&lt;=Map!$L$3),"Fcst","N/A"))</f>
        <v>N/A</v>
      </c>
      <c r="X5987" t="str">
        <f>INDEX(Map!$B$2:$B$86,MATCH(D5987,Map!$A$2:$A$86,0),0)</f>
        <v>Brown 9</v>
      </c>
      <c r="Y5987" s="7">
        <f>IF(INDEX(Map!$C$2:$C$86,MATCH(D5987,Map!$A$2:$A$86,0),0)="","N/A",E5987*INDEX(Map!$C$2:$C$86,MATCH(D5987,Map!$A$2:$A$86,0),0))</f>
        <v>0</v>
      </c>
      <c r="Z5987" s="7" t="str">
        <f>IF(INDEX(Map!$D$2:$D$86,MATCH(D5987,Map!$A$2:$A$86,0),0)="","N/A",E5987*INDEX(Map!$D$2:$D$86,MATCH(D5987,Map!$A$2:$A$86,0),0))</f>
        <v>N/A</v>
      </c>
      <c r="AA5987" t="str">
        <f>INDEX(Map!$E$2:$E$86,MATCH(D5987,Map!$A$2:$A$86,0),0)</f>
        <v>SCCT</v>
      </c>
    </row>
    <row r="5988" spans="1:27" x14ac:dyDescent="0.25">
      <c r="A5988" s="1" t="s">
        <v>123</v>
      </c>
      <c r="B5988" s="1" t="s">
        <v>118</v>
      </c>
      <c r="C5988" s="1">
        <v>23</v>
      </c>
      <c r="D5988" s="1" t="s">
        <v>45</v>
      </c>
      <c r="E5988" s="1">
        <v>0</v>
      </c>
      <c r="F5988" s="1">
        <v>0</v>
      </c>
      <c r="G5988" s="1">
        <v>0</v>
      </c>
      <c r="H5988" s="1">
        <v>0</v>
      </c>
      <c r="I5988" s="1">
        <v>0</v>
      </c>
      <c r="J5988" s="1">
        <v>0</v>
      </c>
      <c r="K5988" s="1">
        <v>0</v>
      </c>
      <c r="L5988" s="1">
        <v>0</v>
      </c>
      <c r="M5988" s="1">
        <v>0</v>
      </c>
      <c r="N5988" s="1">
        <v>0</v>
      </c>
      <c r="O5988" s="1">
        <v>0</v>
      </c>
      <c r="P5988" s="1">
        <v>0</v>
      </c>
      <c r="Q5988" s="1">
        <v>0</v>
      </c>
      <c r="R5988" s="1">
        <v>0</v>
      </c>
      <c r="S5988" s="1">
        <v>0</v>
      </c>
      <c r="T5988" s="1">
        <v>0</v>
      </c>
      <c r="U5988" s="3" t="str">
        <f t="shared" si="93"/>
        <v>2017Plan</v>
      </c>
      <c r="V5988" s="2">
        <f>DATE(A5988,INDEX(Map!$H$1:$H$12,MATCH(B5988,Map!$G$1:$G$12,0),0),1)</f>
        <v>44531</v>
      </c>
      <c r="W5988" t="str">
        <f>IF(AND(V5988&gt;=Map!$K$2,V5988&lt;=Map!$L$2),"Base",IF(AND(V5988&gt;=Map!$K$3,V5988&lt;=Map!$L$3),"Fcst","N/A"))</f>
        <v>N/A</v>
      </c>
      <c r="X5988" t="str">
        <f>INDEX(Map!$B$2:$B$86,MATCH(D5988,Map!$A$2:$A$86,0),0)</f>
        <v>Brown 9</v>
      </c>
      <c r="Y5988" s="7">
        <f>IF(INDEX(Map!$C$2:$C$86,MATCH(D5988,Map!$A$2:$A$86,0),0)="","N/A",E5988*INDEX(Map!$C$2:$C$86,MATCH(D5988,Map!$A$2:$A$86,0),0))</f>
        <v>0</v>
      </c>
      <c r="Z5988" s="7" t="str">
        <f>IF(INDEX(Map!$D$2:$D$86,MATCH(D5988,Map!$A$2:$A$86,0),0)="","N/A",E5988*INDEX(Map!$D$2:$D$86,MATCH(D5988,Map!$A$2:$A$86,0),0))</f>
        <v>N/A</v>
      </c>
      <c r="AA5988" t="str">
        <f>INDEX(Map!$E$2:$E$86,MATCH(D5988,Map!$A$2:$A$86,0),0)</f>
        <v>SCCT</v>
      </c>
    </row>
    <row r="5989" spans="1:27" x14ac:dyDescent="0.25">
      <c r="A5989" s="1" t="s">
        <v>123</v>
      </c>
      <c r="B5989" s="1" t="s">
        <v>118</v>
      </c>
      <c r="C5989" s="1">
        <v>24</v>
      </c>
      <c r="D5989" s="1" t="s">
        <v>46</v>
      </c>
      <c r="E5989" s="1">
        <v>0</v>
      </c>
      <c r="F5989" s="1">
        <v>0</v>
      </c>
      <c r="G5989" s="1">
        <v>0</v>
      </c>
      <c r="H5989" s="1">
        <v>0</v>
      </c>
      <c r="I5989" s="1">
        <v>0</v>
      </c>
      <c r="J5989" s="1">
        <v>0</v>
      </c>
      <c r="K5989" s="1">
        <v>0</v>
      </c>
      <c r="L5989" s="1">
        <v>0</v>
      </c>
      <c r="M5989" s="1">
        <v>0</v>
      </c>
      <c r="N5989" s="1">
        <v>0</v>
      </c>
      <c r="O5989" s="1">
        <v>0</v>
      </c>
      <c r="P5989" s="1">
        <v>0</v>
      </c>
      <c r="Q5989" s="1">
        <v>0</v>
      </c>
      <c r="R5989" s="1">
        <v>0</v>
      </c>
      <c r="S5989" s="1">
        <v>0</v>
      </c>
      <c r="T5989" s="1">
        <v>0</v>
      </c>
      <c r="U5989" s="3" t="str">
        <f t="shared" si="93"/>
        <v>2017Plan</v>
      </c>
      <c r="V5989" s="2">
        <f>DATE(A5989,INDEX(Map!$H$1:$H$12,MATCH(B5989,Map!$G$1:$G$12,0),0),1)</f>
        <v>44531</v>
      </c>
      <c r="W5989" t="str">
        <f>IF(AND(V5989&gt;=Map!$K$2,V5989&lt;=Map!$L$2),"Base",IF(AND(V5989&gt;=Map!$K$3,V5989&lt;=Map!$L$3),"Fcst","N/A"))</f>
        <v>N/A</v>
      </c>
      <c r="X5989" t="str">
        <f>INDEX(Map!$B$2:$B$86,MATCH(D5989,Map!$A$2:$A$86,0),0)</f>
        <v>Brown 10</v>
      </c>
      <c r="Y5989" s="7">
        <f>IF(INDEX(Map!$C$2:$C$86,MATCH(D5989,Map!$A$2:$A$86,0),0)="","N/A",E5989*INDEX(Map!$C$2:$C$86,MATCH(D5989,Map!$A$2:$A$86,0),0))</f>
        <v>0</v>
      </c>
      <c r="Z5989" s="7" t="str">
        <f>IF(INDEX(Map!$D$2:$D$86,MATCH(D5989,Map!$A$2:$A$86,0),0)="","N/A",E5989*INDEX(Map!$D$2:$D$86,MATCH(D5989,Map!$A$2:$A$86,0),0))</f>
        <v>N/A</v>
      </c>
      <c r="AA5989" t="str">
        <f>INDEX(Map!$E$2:$E$86,MATCH(D5989,Map!$A$2:$A$86,0),0)</f>
        <v>SCCT</v>
      </c>
    </row>
    <row r="5990" spans="1:27" x14ac:dyDescent="0.25">
      <c r="A5990" s="1" t="s">
        <v>123</v>
      </c>
      <c r="B5990" s="1" t="s">
        <v>118</v>
      </c>
      <c r="C5990" s="1">
        <v>25</v>
      </c>
      <c r="D5990" s="1" t="s">
        <v>47</v>
      </c>
      <c r="E5990" s="1">
        <v>0</v>
      </c>
      <c r="F5990" s="1">
        <v>0</v>
      </c>
      <c r="G5990" s="1">
        <v>0</v>
      </c>
      <c r="H5990" s="1">
        <v>0</v>
      </c>
      <c r="I5990" s="1">
        <v>0</v>
      </c>
      <c r="J5990" s="1">
        <v>0</v>
      </c>
      <c r="K5990" s="1">
        <v>0</v>
      </c>
      <c r="L5990" s="1">
        <v>0</v>
      </c>
      <c r="M5990" s="1">
        <v>0</v>
      </c>
      <c r="N5990" s="1">
        <v>0</v>
      </c>
      <c r="O5990" s="1">
        <v>0</v>
      </c>
      <c r="P5990" s="1">
        <v>0</v>
      </c>
      <c r="Q5990" s="1">
        <v>0</v>
      </c>
      <c r="R5990" s="1">
        <v>0</v>
      </c>
      <c r="S5990" s="1">
        <v>0</v>
      </c>
      <c r="T5990" s="1">
        <v>0</v>
      </c>
      <c r="U5990" s="3" t="str">
        <f t="shared" si="93"/>
        <v>2017Plan</v>
      </c>
      <c r="V5990" s="2">
        <f>DATE(A5990,INDEX(Map!$H$1:$H$12,MATCH(B5990,Map!$G$1:$G$12,0),0),1)</f>
        <v>44531</v>
      </c>
      <c r="W5990" t="str">
        <f>IF(AND(V5990&gt;=Map!$K$2,V5990&lt;=Map!$L$2),"Base",IF(AND(V5990&gt;=Map!$K$3,V5990&lt;=Map!$L$3),"Fcst","N/A"))</f>
        <v>N/A</v>
      </c>
      <c r="X5990" t="str">
        <f>INDEX(Map!$B$2:$B$86,MATCH(D5990,Map!$A$2:$A$86,0),0)</f>
        <v>Brown 10</v>
      </c>
      <c r="Y5990" s="7">
        <f>IF(INDEX(Map!$C$2:$C$86,MATCH(D5990,Map!$A$2:$A$86,0),0)="","N/A",E5990*INDEX(Map!$C$2:$C$86,MATCH(D5990,Map!$A$2:$A$86,0),0))</f>
        <v>0</v>
      </c>
      <c r="Z5990" s="7" t="str">
        <f>IF(INDEX(Map!$D$2:$D$86,MATCH(D5990,Map!$A$2:$A$86,0),0)="","N/A",E5990*INDEX(Map!$D$2:$D$86,MATCH(D5990,Map!$A$2:$A$86,0),0))</f>
        <v>N/A</v>
      </c>
      <c r="AA5990" t="str">
        <f>INDEX(Map!$E$2:$E$86,MATCH(D5990,Map!$A$2:$A$86,0),0)</f>
        <v>SCCT</v>
      </c>
    </row>
    <row r="5991" spans="1:27" x14ac:dyDescent="0.25">
      <c r="A5991" s="1" t="s">
        <v>123</v>
      </c>
      <c r="B5991" s="1" t="s">
        <v>118</v>
      </c>
      <c r="C5991" s="1">
        <v>26</v>
      </c>
      <c r="D5991" s="1" t="s">
        <v>48</v>
      </c>
      <c r="E5991" s="1">
        <v>0</v>
      </c>
      <c r="F5991" s="1">
        <v>0</v>
      </c>
      <c r="G5991" s="1">
        <v>0</v>
      </c>
      <c r="H5991" s="1">
        <v>0</v>
      </c>
      <c r="I5991" s="1">
        <v>0</v>
      </c>
      <c r="J5991" s="1">
        <v>0</v>
      </c>
      <c r="K5991" s="1">
        <v>0</v>
      </c>
      <c r="L5991" s="1">
        <v>0</v>
      </c>
      <c r="M5991" s="1">
        <v>0</v>
      </c>
      <c r="N5991" s="1">
        <v>0</v>
      </c>
      <c r="O5991" s="1">
        <v>0</v>
      </c>
      <c r="P5991" s="1">
        <v>0</v>
      </c>
      <c r="Q5991" s="1">
        <v>0</v>
      </c>
      <c r="R5991" s="1">
        <v>0</v>
      </c>
      <c r="S5991" s="1">
        <v>0</v>
      </c>
      <c r="T5991" s="1">
        <v>0</v>
      </c>
      <c r="U5991" s="3" t="str">
        <f t="shared" si="93"/>
        <v>2017Plan</v>
      </c>
      <c r="V5991" s="2">
        <f>DATE(A5991,INDEX(Map!$H$1:$H$12,MATCH(B5991,Map!$G$1:$G$12,0),0),1)</f>
        <v>44531</v>
      </c>
      <c r="W5991" t="str">
        <f>IF(AND(V5991&gt;=Map!$K$2,V5991&lt;=Map!$L$2),"Base",IF(AND(V5991&gt;=Map!$K$3,V5991&lt;=Map!$L$3),"Fcst","N/A"))</f>
        <v>N/A</v>
      </c>
      <c r="X5991" t="str">
        <f>INDEX(Map!$B$2:$B$86,MATCH(D5991,Map!$A$2:$A$86,0),0)</f>
        <v>Brown 11</v>
      </c>
      <c r="Y5991" s="7">
        <f>IF(INDEX(Map!$C$2:$C$86,MATCH(D5991,Map!$A$2:$A$86,0),0)="","N/A",E5991*INDEX(Map!$C$2:$C$86,MATCH(D5991,Map!$A$2:$A$86,0),0))</f>
        <v>0</v>
      </c>
      <c r="Z5991" s="7" t="str">
        <f>IF(INDEX(Map!$D$2:$D$86,MATCH(D5991,Map!$A$2:$A$86,0),0)="","N/A",E5991*INDEX(Map!$D$2:$D$86,MATCH(D5991,Map!$A$2:$A$86,0),0))</f>
        <v>N/A</v>
      </c>
      <c r="AA5991" t="str">
        <f>INDEX(Map!$E$2:$E$86,MATCH(D5991,Map!$A$2:$A$86,0),0)</f>
        <v>SCCT</v>
      </c>
    </row>
    <row r="5992" spans="1:27" x14ac:dyDescent="0.25">
      <c r="A5992" s="1" t="s">
        <v>123</v>
      </c>
      <c r="B5992" s="1" t="s">
        <v>118</v>
      </c>
      <c r="C5992" s="1">
        <v>27</v>
      </c>
      <c r="D5992" s="1" t="s">
        <v>49</v>
      </c>
      <c r="E5992" s="1">
        <v>0</v>
      </c>
      <c r="F5992" s="1">
        <v>0</v>
      </c>
      <c r="G5992" s="1">
        <v>0</v>
      </c>
      <c r="H5992" s="1">
        <v>0</v>
      </c>
      <c r="I5992" s="1">
        <v>0</v>
      </c>
      <c r="J5992" s="1">
        <v>0</v>
      </c>
      <c r="K5992" s="1">
        <v>0</v>
      </c>
      <c r="L5992" s="1">
        <v>0</v>
      </c>
      <c r="M5992" s="1">
        <v>0</v>
      </c>
      <c r="N5992" s="1">
        <v>0</v>
      </c>
      <c r="O5992" s="1">
        <v>0</v>
      </c>
      <c r="P5992" s="1">
        <v>0</v>
      </c>
      <c r="Q5992" s="1">
        <v>0</v>
      </c>
      <c r="R5992" s="1">
        <v>0</v>
      </c>
      <c r="S5992" s="1">
        <v>0</v>
      </c>
      <c r="T5992" s="1">
        <v>0</v>
      </c>
      <c r="U5992" s="3" t="str">
        <f t="shared" si="93"/>
        <v>2017Plan</v>
      </c>
      <c r="V5992" s="2">
        <f>DATE(A5992,INDEX(Map!$H$1:$H$12,MATCH(B5992,Map!$G$1:$G$12,0),0),1)</f>
        <v>44531</v>
      </c>
      <c r="W5992" t="str">
        <f>IF(AND(V5992&gt;=Map!$K$2,V5992&lt;=Map!$L$2),"Base",IF(AND(V5992&gt;=Map!$K$3,V5992&lt;=Map!$L$3),"Fcst","N/A"))</f>
        <v>N/A</v>
      </c>
      <c r="X5992" t="str">
        <f>INDEX(Map!$B$2:$B$86,MATCH(D5992,Map!$A$2:$A$86,0),0)</f>
        <v>Brown 11</v>
      </c>
      <c r="Y5992" s="7">
        <f>IF(INDEX(Map!$C$2:$C$86,MATCH(D5992,Map!$A$2:$A$86,0),0)="","N/A",E5992*INDEX(Map!$C$2:$C$86,MATCH(D5992,Map!$A$2:$A$86,0),0))</f>
        <v>0</v>
      </c>
      <c r="Z5992" s="7" t="str">
        <f>IF(INDEX(Map!$D$2:$D$86,MATCH(D5992,Map!$A$2:$A$86,0),0)="","N/A",E5992*INDEX(Map!$D$2:$D$86,MATCH(D5992,Map!$A$2:$A$86,0),0))</f>
        <v>N/A</v>
      </c>
      <c r="AA5992" t="str">
        <f>INDEX(Map!$E$2:$E$86,MATCH(D5992,Map!$A$2:$A$86,0),0)</f>
        <v>SCCT</v>
      </c>
    </row>
    <row r="5993" spans="1:27" x14ac:dyDescent="0.25">
      <c r="A5993" s="1" t="s">
        <v>123</v>
      </c>
      <c r="B5993" s="1" t="s">
        <v>118</v>
      </c>
      <c r="C5993" s="1">
        <v>28</v>
      </c>
      <c r="D5993" s="1" t="s">
        <v>50</v>
      </c>
      <c r="E5993" s="1">
        <v>0</v>
      </c>
      <c r="F5993" s="1">
        <v>0</v>
      </c>
      <c r="G5993" s="1">
        <v>0</v>
      </c>
      <c r="H5993" s="1">
        <v>0</v>
      </c>
      <c r="I5993" s="1">
        <v>0</v>
      </c>
      <c r="J5993" s="1">
        <v>0</v>
      </c>
      <c r="K5993" s="1">
        <v>0</v>
      </c>
      <c r="L5993" s="1">
        <v>0</v>
      </c>
      <c r="M5993" s="1">
        <v>0</v>
      </c>
      <c r="N5993" s="1">
        <v>0</v>
      </c>
      <c r="O5993" s="1">
        <v>0</v>
      </c>
      <c r="P5993" s="1">
        <v>0</v>
      </c>
      <c r="Q5993" s="1">
        <v>0</v>
      </c>
      <c r="R5993" s="1">
        <v>0</v>
      </c>
      <c r="S5993" s="1">
        <v>0</v>
      </c>
      <c r="T5993" s="1">
        <v>0</v>
      </c>
      <c r="U5993" s="3" t="str">
        <f t="shared" si="93"/>
        <v>2017Plan</v>
      </c>
      <c r="V5993" s="2">
        <f>DATE(A5993,INDEX(Map!$H$1:$H$12,MATCH(B5993,Map!$G$1:$G$12,0),0),1)</f>
        <v>44531</v>
      </c>
      <c r="W5993" t="str">
        <f>IF(AND(V5993&gt;=Map!$K$2,V5993&lt;=Map!$L$2),"Base",IF(AND(V5993&gt;=Map!$K$3,V5993&lt;=Map!$L$3),"Fcst","N/A"))</f>
        <v>N/A</v>
      </c>
      <c r="X5993" t="str">
        <f>INDEX(Map!$B$2:$B$86,MATCH(D5993,Map!$A$2:$A$86,0),0)</f>
        <v>Paddys Run 13</v>
      </c>
      <c r="Y5993" s="7">
        <f>IF(INDEX(Map!$C$2:$C$86,MATCH(D5993,Map!$A$2:$A$86,0),0)="","N/A",E5993*INDEX(Map!$C$2:$C$86,MATCH(D5993,Map!$A$2:$A$86,0),0))</f>
        <v>0</v>
      </c>
      <c r="Z5993" s="7">
        <f>IF(INDEX(Map!$D$2:$D$86,MATCH(D5993,Map!$A$2:$A$86,0),0)="","N/A",E5993*INDEX(Map!$D$2:$D$86,MATCH(D5993,Map!$A$2:$A$86,0),0))</f>
        <v>0</v>
      </c>
      <c r="AA5993" t="str">
        <f>INDEX(Map!$E$2:$E$86,MATCH(D5993,Map!$A$2:$A$86,0),0)</f>
        <v>SCCT</v>
      </c>
    </row>
    <row r="5994" spans="1:27" x14ac:dyDescent="0.25">
      <c r="A5994" s="1" t="s">
        <v>123</v>
      </c>
      <c r="B5994" s="1" t="s">
        <v>118</v>
      </c>
      <c r="C5994" s="1">
        <v>29</v>
      </c>
      <c r="D5994" s="1" t="s">
        <v>51</v>
      </c>
      <c r="E5994" s="1">
        <v>7.1</v>
      </c>
      <c r="F5994" s="1">
        <v>0</v>
      </c>
      <c r="G5994" s="1">
        <v>5.3</v>
      </c>
      <c r="H5994" s="1">
        <v>10</v>
      </c>
      <c r="I5994" s="1">
        <v>82.8</v>
      </c>
      <c r="J5994" s="1">
        <v>11642</v>
      </c>
      <c r="K5994" s="1">
        <v>57</v>
      </c>
      <c r="L5994" s="1">
        <v>428</v>
      </c>
      <c r="M5994" s="1">
        <v>354</v>
      </c>
      <c r="N5994" s="1">
        <v>0</v>
      </c>
      <c r="O5994" s="1">
        <v>2</v>
      </c>
      <c r="P5994" s="1">
        <v>0</v>
      </c>
      <c r="Q5994" s="1">
        <v>0</v>
      </c>
      <c r="R5994" s="1">
        <v>49.83</v>
      </c>
      <c r="S5994" s="1">
        <v>50.1</v>
      </c>
      <c r="T5994" s="1">
        <v>356</v>
      </c>
      <c r="U5994" s="3" t="str">
        <f t="shared" si="93"/>
        <v>2017Plan</v>
      </c>
      <c r="V5994" s="2">
        <f>DATE(A5994,INDEX(Map!$H$1:$H$12,MATCH(B5994,Map!$G$1:$G$12,0),0),1)</f>
        <v>44531</v>
      </c>
      <c r="W5994" t="str">
        <f>IF(AND(V5994&gt;=Map!$K$2,V5994&lt;=Map!$L$2),"Base",IF(AND(V5994&gt;=Map!$K$3,V5994&lt;=Map!$L$3),"Fcst","N/A"))</f>
        <v>N/A</v>
      </c>
      <c r="X5994" t="str">
        <f>INDEX(Map!$B$2:$B$86,MATCH(D5994,Map!$A$2:$A$86,0),0)</f>
        <v>Trimble Co 05</v>
      </c>
      <c r="Y5994" s="7">
        <f>IF(INDEX(Map!$C$2:$C$86,MATCH(D5994,Map!$A$2:$A$86,0),0)="","N/A",E5994*INDEX(Map!$C$2:$C$86,MATCH(D5994,Map!$A$2:$A$86,0),0))</f>
        <v>5.0409999999999995</v>
      </c>
      <c r="Z5994" s="7">
        <f>IF(INDEX(Map!$D$2:$D$86,MATCH(D5994,Map!$A$2:$A$86,0),0)="","N/A",E5994*INDEX(Map!$D$2:$D$86,MATCH(D5994,Map!$A$2:$A$86,0),0))</f>
        <v>2.0589999999999997</v>
      </c>
      <c r="AA5994" t="str">
        <f>INDEX(Map!$E$2:$E$86,MATCH(D5994,Map!$A$2:$A$86,0),0)</f>
        <v>SCCT</v>
      </c>
    </row>
    <row r="5995" spans="1:27" x14ac:dyDescent="0.25">
      <c r="A5995" s="1" t="s">
        <v>123</v>
      </c>
      <c r="B5995" s="1" t="s">
        <v>118</v>
      </c>
      <c r="C5995" s="1">
        <v>30</v>
      </c>
      <c r="D5995" s="1" t="s">
        <v>52</v>
      </c>
      <c r="E5995" s="1">
        <v>7.8</v>
      </c>
      <c r="F5995" s="1">
        <v>0</v>
      </c>
      <c r="G5995" s="1">
        <v>5.9</v>
      </c>
      <c r="H5995" s="1">
        <v>14</v>
      </c>
      <c r="I5995" s="1">
        <v>90.2</v>
      </c>
      <c r="J5995" s="1">
        <v>11518</v>
      </c>
      <c r="K5995" s="1">
        <v>61</v>
      </c>
      <c r="L5995" s="1">
        <v>428</v>
      </c>
      <c r="M5995" s="1">
        <v>386</v>
      </c>
      <c r="N5995" s="1">
        <v>1</v>
      </c>
      <c r="O5995" s="1">
        <v>3</v>
      </c>
      <c r="P5995" s="1">
        <v>0</v>
      </c>
      <c r="Q5995" s="1">
        <v>0</v>
      </c>
      <c r="R5995" s="1">
        <v>49.3</v>
      </c>
      <c r="S5995" s="1">
        <v>49.64</v>
      </c>
      <c r="T5995" s="1">
        <v>389</v>
      </c>
      <c r="U5995" s="3" t="str">
        <f t="shared" si="93"/>
        <v>2017Plan</v>
      </c>
      <c r="V5995" s="2">
        <f>DATE(A5995,INDEX(Map!$H$1:$H$12,MATCH(B5995,Map!$G$1:$G$12,0),0),1)</f>
        <v>44531</v>
      </c>
      <c r="W5995" t="str">
        <f>IF(AND(V5995&gt;=Map!$K$2,V5995&lt;=Map!$L$2),"Base",IF(AND(V5995&gt;=Map!$K$3,V5995&lt;=Map!$L$3),"Fcst","N/A"))</f>
        <v>N/A</v>
      </c>
      <c r="X5995" t="str">
        <f>INDEX(Map!$B$2:$B$86,MATCH(D5995,Map!$A$2:$A$86,0),0)</f>
        <v>Trimble Co 06</v>
      </c>
      <c r="Y5995" s="7">
        <f>IF(INDEX(Map!$C$2:$C$86,MATCH(D5995,Map!$A$2:$A$86,0),0)="","N/A",E5995*INDEX(Map!$C$2:$C$86,MATCH(D5995,Map!$A$2:$A$86,0),0))</f>
        <v>5.5379999999999994</v>
      </c>
      <c r="Z5995" s="7">
        <f>IF(INDEX(Map!$D$2:$D$86,MATCH(D5995,Map!$A$2:$A$86,0),0)="","N/A",E5995*INDEX(Map!$D$2:$D$86,MATCH(D5995,Map!$A$2:$A$86,0),0))</f>
        <v>2.262</v>
      </c>
      <c r="AA5995" t="str">
        <f>INDEX(Map!$E$2:$E$86,MATCH(D5995,Map!$A$2:$A$86,0),0)</f>
        <v>SCCT</v>
      </c>
    </row>
    <row r="5996" spans="1:27" x14ac:dyDescent="0.25">
      <c r="A5996" s="1" t="s">
        <v>123</v>
      </c>
      <c r="B5996" s="1" t="s">
        <v>118</v>
      </c>
      <c r="C5996" s="1">
        <v>31</v>
      </c>
      <c r="D5996" s="1" t="s">
        <v>53</v>
      </c>
      <c r="E5996" s="1">
        <v>5.2</v>
      </c>
      <c r="F5996" s="1">
        <v>0</v>
      </c>
      <c r="G5996" s="1">
        <v>3.9</v>
      </c>
      <c r="H5996" s="1">
        <v>15</v>
      </c>
      <c r="I5996" s="1">
        <v>61.3</v>
      </c>
      <c r="J5996" s="1">
        <v>11829</v>
      </c>
      <c r="K5996" s="1">
        <v>43</v>
      </c>
      <c r="L5996" s="1">
        <v>428</v>
      </c>
      <c r="M5996" s="1">
        <v>263</v>
      </c>
      <c r="N5996" s="1">
        <v>1</v>
      </c>
      <c r="O5996" s="1">
        <v>3</v>
      </c>
      <c r="P5996" s="1">
        <v>0</v>
      </c>
      <c r="Q5996" s="1">
        <v>0</v>
      </c>
      <c r="R5996" s="1">
        <v>50.63</v>
      </c>
      <c r="S5996" s="1">
        <v>51.18</v>
      </c>
      <c r="T5996" s="1">
        <v>265</v>
      </c>
      <c r="U5996" s="3" t="str">
        <f t="shared" si="93"/>
        <v>2017Plan</v>
      </c>
      <c r="V5996" s="2">
        <f>DATE(A5996,INDEX(Map!$H$1:$H$12,MATCH(B5996,Map!$G$1:$G$12,0),0),1)</f>
        <v>44531</v>
      </c>
      <c r="W5996" t="str">
        <f>IF(AND(V5996&gt;=Map!$K$2,V5996&lt;=Map!$L$2),"Base",IF(AND(V5996&gt;=Map!$K$3,V5996&lt;=Map!$L$3),"Fcst","N/A"))</f>
        <v>N/A</v>
      </c>
      <c r="X5996" t="str">
        <f>INDEX(Map!$B$2:$B$86,MATCH(D5996,Map!$A$2:$A$86,0),0)</f>
        <v>Trimble Co 07</v>
      </c>
      <c r="Y5996" s="7">
        <f>IF(INDEX(Map!$C$2:$C$86,MATCH(D5996,Map!$A$2:$A$86,0),0)="","N/A",E5996*INDEX(Map!$C$2:$C$86,MATCH(D5996,Map!$A$2:$A$86,0),0))</f>
        <v>3.2760000000000002</v>
      </c>
      <c r="Z5996" s="7">
        <f>IF(INDEX(Map!$D$2:$D$86,MATCH(D5996,Map!$A$2:$A$86,0),0)="","N/A",E5996*INDEX(Map!$D$2:$D$86,MATCH(D5996,Map!$A$2:$A$86,0),0))</f>
        <v>1.9239999999999999</v>
      </c>
      <c r="AA5996" t="str">
        <f>INDEX(Map!$E$2:$E$86,MATCH(D5996,Map!$A$2:$A$86,0),0)</f>
        <v>SCCT</v>
      </c>
    </row>
    <row r="5997" spans="1:27" x14ac:dyDescent="0.25">
      <c r="A5997" s="1" t="s">
        <v>123</v>
      </c>
      <c r="B5997" s="1" t="s">
        <v>118</v>
      </c>
      <c r="C5997" s="1">
        <v>32</v>
      </c>
      <c r="D5997" s="1" t="s">
        <v>54</v>
      </c>
      <c r="E5997" s="1">
        <v>0.2</v>
      </c>
      <c r="F5997" s="1">
        <v>0</v>
      </c>
      <c r="G5997" s="1">
        <v>0.2</v>
      </c>
      <c r="H5997" s="1">
        <v>1</v>
      </c>
      <c r="I5997" s="1">
        <v>2.9</v>
      </c>
      <c r="J5997" s="1">
        <v>11658</v>
      </c>
      <c r="K5997" s="1">
        <v>2</v>
      </c>
      <c r="L5997" s="1">
        <v>428</v>
      </c>
      <c r="M5997" s="1">
        <v>12</v>
      </c>
      <c r="N5997" s="1">
        <v>0</v>
      </c>
      <c r="O5997" s="1">
        <v>0</v>
      </c>
      <c r="P5997" s="1">
        <v>0</v>
      </c>
      <c r="Q5997" s="1">
        <v>0</v>
      </c>
      <c r="R5997" s="1">
        <v>49.9</v>
      </c>
      <c r="S5997" s="1">
        <v>50.58</v>
      </c>
      <c r="T5997" s="1">
        <v>13</v>
      </c>
      <c r="U5997" s="3" t="str">
        <f t="shared" si="93"/>
        <v>2017Plan</v>
      </c>
      <c r="V5997" s="2">
        <f>DATE(A5997,INDEX(Map!$H$1:$H$12,MATCH(B5997,Map!$G$1:$G$12,0),0),1)</f>
        <v>44531</v>
      </c>
      <c r="W5997" t="str">
        <f>IF(AND(V5997&gt;=Map!$K$2,V5997&lt;=Map!$L$2),"Base",IF(AND(V5997&gt;=Map!$K$3,V5997&lt;=Map!$L$3),"Fcst","N/A"))</f>
        <v>N/A</v>
      </c>
      <c r="X5997" t="str">
        <f>INDEX(Map!$B$2:$B$86,MATCH(D5997,Map!$A$2:$A$86,0),0)</f>
        <v>Trimble Co 08</v>
      </c>
      <c r="Y5997" s="7">
        <f>IF(INDEX(Map!$C$2:$C$86,MATCH(D5997,Map!$A$2:$A$86,0),0)="","N/A",E5997*INDEX(Map!$C$2:$C$86,MATCH(D5997,Map!$A$2:$A$86,0),0))</f>
        <v>0.126</v>
      </c>
      <c r="Z5997" s="7">
        <f>IF(INDEX(Map!$D$2:$D$86,MATCH(D5997,Map!$A$2:$A$86,0),0)="","N/A",E5997*INDEX(Map!$D$2:$D$86,MATCH(D5997,Map!$A$2:$A$86,0),0))</f>
        <v>7.3999999999999996E-2</v>
      </c>
      <c r="AA5997" t="str">
        <f>INDEX(Map!$E$2:$E$86,MATCH(D5997,Map!$A$2:$A$86,0),0)</f>
        <v>SCCT</v>
      </c>
    </row>
    <row r="5998" spans="1:27" x14ac:dyDescent="0.25">
      <c r="A5998" s="1" t="s">
        <v>123</v>
      </c>
      <c r="B5998" s="1" t="s">
        <v>118</v>
      </c>
      <c r="C5998" s="1">
        <v>33</v>
      </c>
      <c r="D5998" s="1" t="s">
        <v>55</v>
      </c>
      <c r="E5998" s="1">
        <v>3.5</v>
      </c>
      <c r="F5998" s="1">
        <v>0</v>
      </c>
      <c r="G5998" s="1">
        <v>2.7</v>
      </c>
      <c r="H5998" s="1">
        <v>7</v>
      </c>
      <c r="I5998" s="1">
        <v>39.700000000000003</v>
      </c>
      <c r="J5998" s="1">
        <v>11234</v>
      </c>
      <c r="K5998" s="1">
        <v>26</v>
      </c>
      <c r="L5998" s="1">
        <v>428</v>
      </c>
      <c r="M5998" s="1">
        <v>170</v>
      </c>
      <c r="N5998" s="1">
        <v>0</v>
      </c>
      <c r="O5998" s="1">
        <v>1</v>
      </c>
      <c r="P5998" s="1">
        <v>0</v>
      </c>
      <c r="Q5998" s="1">
        <v>0</v>
      </c>
      <c r="R5998" s="1">
        <v>48.08</v>
      </c>
      <c r="S5998" s="1">
        <v>48.45</v>
      </c>
      <c r="T5998" s="1">
        <v>171</v>
      </c>
      <c r="U5998" s="3" t="str">
        <f t="shared" si="93"/>
        <v>2017Plan</v>
      </c>
      <c r="V5998" s="2">
        <f>DATE(A5998,INDEX(Map!$H$1:$H$12,MATCH(B5998,Map!$G$1:$G$12,0),0),1)</f>
        <v>44531</v>
      </c>
      <c r="W5998" t="str">
        <f>IF(AND(V5998&gt;=Map!$K$2,V5998&lt;=Map!$L$2),"Base",IF(AND(V5998&gt;=Map!$K$3,V5998&lt;=Map!$L$3),"Fcst","N/A"))</f>
        <v>N/A</v>
      </c>
      <c r="X5998" t="str">
        <f>INDEX(Map!$B$2:$B$86,MATCH(D5998,Map!$A$2:$A$86,0),0)</f>
        <v>Trimble Co 09</v>
      </c>
      <c r="Y5998" s="7">
        <f>IF(INDEX(Map!$C$2:$C$86,MATCH(D5998,Map!$A$2:$A$86,0),0)="","N/A",E5998*INDEX(Map!$C$2:$C$86,MATCH(D5998,Map!$A$2:$A$86,0),0))</f>
        <v>2.2050000000000001</v>
      </c>
      <c r="Z5998" s="7">
        <f>IF(INDEX(Map!$D$2:$D$86,MATCH(D5998,Map!$A$2:$A$86,0),0)="","N/A",E5998*INDEX(Map!$D$2:$D$86,MATCH(D5998,Map!$A$2:$A$86,0),0))</f>
        <v>1.2949999999999999</v>
      </c>
      <c r="AA5998" t="str">
        <f>INDEX(Map!$E$2:$E$86,MATCH(D5998,Map!$A$2:$A$86,0),0)</f>
        <v>SCCT</v>
      </c>
    </row>
    <row r="5999" spans="1:27" x14ac:dyDescent="0.25">
      <c r="A5999" s="1" t="s">
        <v>123</v>
      </c>
      <c r="B5999" s="1" t="s">
        <v>118</v>
      </c>
      <c r="C5999" s="1">
        <v>34</v>
      </c>
      <c r="D5999" s="1" t="s">
        <v>56</v>
      </c>
      <c r="E5999" s="1">
        <v>0</v>
      </c>
      <c r="F5999" s="1">
        <v>0</v>
      </c>
      <c r="G5999" s="1">
        <v>0</v>
      </c>
      <c r="H5999" s="1">
        <v>0</v>
      </c>
      <c r="I5999" s="1">
        <v>0</v>
      </c>
      <c r="J5999" s="1">
        <v>0</v>
      </c>
      <c r="K5999" s="1">
        <v>0</v>
      </c>
      <c r="L5999" s="1">
        <v>0</v>
      </c>
      <c r="M5999" s="1">
        <v>0</v>
      </c>
      <c r="N5999" s="1">
        <v>0</v>
      </c>
      <c r="O5999" s="1">
        <v>0</v>
      </c>
      <c r="P5999" s="1">
        <v>0</v>
      </c>
      <c r="Q5999" s="1">
        <v>0</v>
      </c>
      <c r="R5999" s="1">
        <v>0</v>
      </c>
      <c r="S5999" s="1">
        <v>0</v>
      </c>
      <c r="T5999" s="1">
        <v>0</v>
      </c>
      <c r="U5999" s="3" t="str">
        <f t="shared" si="93"/>
        <v>2017Plan</v>
      </c>
      <c r="V5999" s="2">
        <f>DATE(A5999,INDEX(Map!$H$1:$H$12,MATCH(B5999,Map!$G$1:$G$12,0),0),1)</f>
        <v>44531</v>
      </c>
      <c r="W5999" t="str">
        <f>IF(AND(V5999&gt;=Map!$K$2,V5999&lt;=Map!$L$2),"Base",IF(AND(V5999&gt;=Map!$K$3,V5999&lt;=Map!$L$3),"Fcst","N/A"))</f>
        <v>N/A</v>
      </c>
      <c r="X5999" t="str">
        <f>INDEX(Map!$B$2:$B$86,MATCH(D5999,Map!$A$2:$A$86,0),0)</f>
        <v>Trimble Co 10</v>
      </c>
      <c r="Y5999" s="7">
        <f>IF(INDEX(Map!$C$2:$C$86,MATCH(D5999,Map!$A$2:$A$86,0),0)="","N/A",E5999*INDEX(Map!$C$2:$C$86,MATCH(D5999,Map!$A$2:$A$86,0),0))</f>
        <v>0</v>
      </c>
      <c r="Z5999" s="7">
        <f>IF(INDEX(Map!$D$2:$D$86,MATCH(D5999,Map!$A$2:$A$86,0),0)="","N/A",E5999*INDEX(Map!$D$2:$D$86,MATCH(D5999,Map!$A$2:$A$86,0),0))</f>
        <v>0</v>
      </c>
      <c r="AA5999" t="str">
        <f>INDEX(Map!$E$2:$E$86,MATCH(D5999,Map!$A$2:$A$86,0),0)</f>
        <v>SCCT</v>
      </c>
    </row>
    <row r="6000" spans="1:27" x14ac:dyDescent="0.25">
      <c r="A6000" s="1" t="s">
        <v>123</v>
      </c>
      <c r="B6000" s="1" t="s">
        <v>118</v>
      </c>
      <c r="C6000" s="1">
        <v>35</v>
      </c>
      <c r="D6000" s="1" t="s">
        <v>57</v>
      </c>
      <c r="E6000" s="1">
        <v>0</v>
      </c>
      <c r="F6000" s="1">
        <v>0</v>
      </c>
      <c r="G6000" s="1">
        <v>0</v>
      </c>
      <c r="H6000" s="1">
        <v>0</v>
      </c>
      <c r="I6000" s="1">
        <v>0</v>
      </c>
      <c r="J6000" s="1">
        <v>0</v>
      </c>
      <c r="K6000" s="1">
        <v>0</v>
      </c>
      <c r="L6000" s="1">
        <v>0</v>
      </c>
      <c r="M6000" s="1">
        <v>0</v>
      </c>
      <c r="N6000" s="1">
        <v>0</v>
      </c>
      <c r="O6000" s="1">
        <v>0</v>
      </c>
      <c r="P6000" s="1">
        <v>0</v>
      </c>
      <c r="Q6000" s="1">
        <v>0</v>
      </c>
      <c r="R6000" s="1">
        <v>0</v>
      </c>
      <c r="S6000" s="1">
        <v>0</v>
      </c>
      <c r="T6000" s="1">
        <v>0</v>
      </c>
      <c r="U6000" s="3" t="str">
        <f t="shared" si="93"/>
        <v>2017Plan</v>
      </c>
      <c r="V6000" s="2">
        <f>DATE(A6000,INDEX(Map!$H$1:$H$12,MATCH(B6000,Map!$G$1:$G$12,0),0),1)</f>
        <v>44531</v>
      </c>
      <c r="W6000" t="str">
        <f>IF(AND(V6000&gt;=Map!$K$2,V6000&lt;=Map!$L$2),"Base",IF(AND(V6000&gt;=Map!$K$3,V6000&lt;=Map!$L$3),"Fcst","N/A"))</f>
        <v>N/A</v>
      </c>
      <c r="X6000" t="str">
        <f>INDEX(Map!$B$2:$B$86,MATCH(D6000,Map!$A$2:$A$86,0),0)</f>
        <v>Cane Run 11</v>
      </c>
      <c r="Y6000" s="7" t="str">
        <f>IF(INDEX(Map!$C$2:$C$86,MATCH(D6000,Map!$A$2:$A$86,0),0)="","N/A",E6000*INDEX(Map!$C$2:$C$86,MATCH(D6000,Map!$A$2:$A$86,0),0))</f>
        <v>N/A</v>
      </c>
      <c r="Z6000" s="7">
        <f>IF(INDEX(Map!$D$2:$D$86,MATCH(D6000,Map!$A$2:$A$86,0),0)="","N/A",E6000*INDEX(Map!$D$2:$D$86,MATCH(D6000,Map!$A$2:$A$86,0),0))</f>
        <v>0</v>
      </c>
      <c r="AA6000" t="str">
        <f>INDEX(Map!$E$2:$E$86,MATCH(D6000,Map!$A$2:$A$86,0),0)</f>
        <v>SCCT</v>
      </c>
    </row>
    <row r="6001" spans="1:27" x14ac:dyDescent="0.25">
      <c r="A6001" s="1" t="s">
        <v>123</v>
      </c>
      <c r="B6001" s="1" t="s">
        <v>118</v>
      </c>
      <c r="C6001" s="1">
        <v>36</v>
      </c>
      <c r="D6001" s="1" t="s">
        <v>58</v>
      </c>
      <c r="E6001" s="1">
        <v>0</v>
      </c>
      <c r="F6001" s="1">
        <v>0</v>
      </c>
      <c r="G6001" s="1">
        <v>0</v>
      </c>
      <c r="H6001" s="1">
        <v>0</v>
      </c>
      <c r="I6001" s="1">
        <v>0</v>
      </c>
      <c r="J6001" s="1">
        <v>0</v>
      </c>
      <c r="K6001" s="1">
        <v>0</v>
      </c>
      <c r="L6001" s="1">
        <v>0</v>
      </c>
      <c r="M6001" s="1">
        <v>0</v>
      </c>
      <c r="N6001" s="1">
        <v>0</v>
      </c>
      <c r="O6001" s="1">
        <v>0</v>
      </c>
      <c r="P6001" s="1">
        <v>0</v>
      </c>
      <c r="Q6001" s="1">
        <v>0</v>
      </c>
      <c r="R6001" s="1">
        <v>0</v>
      </c>
      <c r="S6001" s="1">
        <v>0</v>
      </c>
      <c r="T6001" s="1">
        <v>0</v>
      </c>
      <c r="U6001" s="3" t="str">
        <f t="shared" si="93"/>
        <v>2017Plan</v>
      </c>
      <c r="V6001" s="2">
        <f>DATE(A6001,INDEX(Map!$H$1:$H$12,MATCH(B6001,Map!$G$1:$G$12,0),0),1)</f>
        <v>44531</v>
      </c>
      <c r="W6001" t="str">
        <f>IF(AND(V6001&gt;=Map!$K$2,V6001&lt;=Map!$L$2),"Base",IF(AND(V6001&gt;=Map!$K$3,V6001&lt;=Map!$L$3),"Fcst","N/A"))</f>
        <v>N/A</v>
      </c>
      <c r="X6001" t="str">
        <f>INDEX(Map!$B$2:$B$86,MATCH(D6001,Map!$A$2:$A$86,0),0)</f>
        <v>Haefling</v>
      </c>
      <c r="Y6001" s="7">
        <f>IF(INDEX(Map!$C$2:$C$86,MATCH(D6001,Map!$A$2:$A$86,0),0)="","N/A",E6001*INDEX(Map!$C$2:$C$86,MATCH(D6001,Map!$A$2:$A$86,0),0))</f>
        <v>0</v>
      </c>
      <c r="Z6001" s="7" t="str">
        <f>IF(INDEX(Map!$D$2:$D$86,MATCH(D6001,Map!$A$2:$A$86,0),0)="","N/A",E6001*INDEX(Map!$D$2:$D$86,MATCH(D6001,Map!$A$2:$A$86,0),0))</f>
        <v>N/A</v>
      </c>
      <c r="AA6001" t="str">
        <f>INDEX(Map!$E$2:$E$86,MATCH(D6001,Map!$A$2:$A$86,0),0)</f>
        <v>SCCT</v>
      </c>
    </row>
    <row r="6002" spans="1:27" x14ac:dyDescent="0.25">
      <c r="A6002" s="1" t="s">
        <v>123</v>
      </c>
      <c r="B6002" s="1" t="s">
        <v>118</v>
      </c>
      <c r="C6002" s="1">
        <v>37</v>
      </c>
      <c r="D6002" s="1" t="s">
        <v>59</v>
      </c>
      <c r="E6002" s="1">
        <v>0</v>
      </c>
      <c r="F6002" s="1">
        <v>0</v>
      </c>
      <c r="G6002" s="1">
        <v>0</v>
      </c>
      <c r="H6002" s="1">
        <v>0</v>
      </c>
      <c r="I6002" s="1">
        <v>0</v>
      </c>
      <c r="J6002" s="1">
        <v>0</v>
      </c>
      <c r="K6002" s="1">
        <v>0</v>
      </c>
      <c r="L6002" s="1">
        <v>0</v>
      </c>
      <c r="M6002" s="1">
        <v>0</v>
      </c>
      <c r="N6002" s="1">
        <v>0</v>
      </c>
      <c r="O6002" s="1">
        <v>0</v>
      </c>
      <c r="P6002" s="1">
        <v>0</v>
      </c>
      <c r="Q6002" s="1">
        <v>0</v>
      </c>
      <c r="R6002" s="1">
        <v>0</v>
      </c>
      <c r="S6002" s="1">
        <v>0</v>
      </c>
      <c r="T6002" s="1">
        <v>0</v>
      </c>
      <c r="U6002" s="3" t="str">
        <f t="shared" si="93"/>
        <v>2017Plan</v>
      </c>
      <c r="V6002" s="2">
        <f>DATE(A6002,INDEX(Map!$H$1:$H$12,MATCH(B6002,Map!$G$1:$G$12,0),0),1)</f>
        <v>44531</v>
      </c>
      <c r="W6002" t="str">
        <f>IF(AND(V6002&gt;=Map!$K$2,V6002&lt;=Map!$L$2),"Base",IF(AND(V6002&gt;=Map!$K$3,V6002&lt;=Map!$L$3),"Fcst","N/A"))</f>
        <v>N/A</v>
      </c>
      <c r="X6002" t="str">
        <f>INDEX(Map!$B$2:$B$86,MATCH(D6002,Map!$A$2:$A$86,0),0)</f>
        <v>Paddys Run 11</v>
      </c>
      <c r="Y6002" s="7" t="str">
        <f>IF(INDEX(Map!$C$2:$C$86,MATCH(D6002,Map!$A$2:$A$86,0),0)="","N/A",E6002*INDEX(Map!$C$2:$C$86,MATCH(D6002,Map!$A$2:$A$86,0),0))</f>
        <v>N/A</v>
      </c>
      <c r="Z6002" s="7">
        <f>IF(INDEX(Map!$D$2:$D$86,MATCH(D6002,Map!$A$2:$A$86,0),0)="","N/A",E6002*INDEX(Map!$D$2:$D$86,MATCH(D6002,Map!$A$2:$A$86,0),0))</f>
        <v>0</v>
      </c>
      <c r="AA6002" t="str">
        <f>INDEX(Map!$E$2:$E$86,MATCH(D6002,Map!$A$2:$A$86,0),0)</f>
        <v>SCCT</v>
      </c>
    </row>
    <row r="6003" spans="1:27" x14ac:dyDescent="0.25">
      <c r="A6003" s="1" t="s">
        <v>123</v>
      </c>
      <c r="B6003" s="1" t="s">
        <v>118</v>
      </c>
      <c r="C6003" s="1">
        <v>38</v>
      </c>
      <c r="D6003" s="1" t="s">
        <v>60</v>
      </c>
      <c r="E6003" s="1">
        <v>0</v>
      </c>
      <c r="F6003" s="1">
        <v>0</v>
      </c>
      <c r="G6003" s="1">
        <v>0</v>
      </c>
      <c r="H6003" s="1">
        <v>0</v>
      </c>
      <c r="I6003" s="1">
        <v>0</v>
      </c>
      <c r="J6003" s="1">
        <v>0</v>
      </c>
      <c r="K6003" s="1">
        <v>0</v>
      </c>
      <c r="L6003" s="1">
        <v>0</v>
      </c>
      <c r="M6003" s="1">
        <v>0</v>
      </c>
      <c r="N6003" s="1">
        <v>0</v>
      </c>
      <c r="O6003" s="1">
        <v>0</v>
      </c>
      <c r="P6003" s="1">
        <v>0</v>
      </c>
      <c r="Q6003" s="1">
        <v>0</v>
      </c>
      <c r="R6003" s="1">
        <v>0</v>
      </c>
      <c r="S6003" s="1">
        <v>0</v>
      </c>
      <c r="T6003" s="1">
        <v>0</v>
      </c>
      <c r="U6003" s="3" t="str">
        <f t="shared" si="93"/>
        <v>2017Plan</v>
      </c>
      <c r="V6003" s="2">
        <f>DATE(A6003,INDEX(Map!$H$1:$H$12,MATCH(B6003,Map!$G$1:$G$12,0),0),1)</f>
        <v>44531</v>
      </c>
      <c r="W6003" t="str">
        <f>IF(AND(V6003&gt;=Map!$K$2,V6003&lt;=Map!$L$2),"Base",IF(AND(V6003&gt;=Map!$K$3,V6003&lt;=Map!$L$3),"Fcst","N/A"))</f>
        <v>N/A</v>
      </c>
      <c r="X6003" t="str">
        <f>INDEX(Map!$B$2:$B$86,MATCH(D6003,Map!$A$2:$A$86,0),0)</f>
        <v>Paddys Run 12</v>
      </c>
      <c r="Y6003" s="7" t="str">
        <f>IF(INDEX(Map!$C$2:$C$86,MATCH(D6003,Map!$A$2:$A$86,0),0)="","N/A",E6003*INDEX(Map!$C$2:$C$86,MATCH(D6003,Map!$A$2:$A$86,0),0))</f>
        <v>N/A</v>
      </c>
      <c r="Z6003" s="7">
        <f>IF(INDEX(Map!$D$2:$D$86,MATCH(D6003,Map!$A$2:$A$86,0),0)="","N/A",E6003*INDEX(Map!$D$2:$D$86,MATCH(D6003,Map!$A$2:$A$86,0),0))</f>
        <v>0</v>
      </c>
      <c r="AA6003" t="str">
        <f>INDEX(Map!$E$2:$E$86,MATCH(D6003,Map!$A$2:$A$86,0),0)</f>
        <v>SCCT</v>
      </c>
    </row>
    <row r="6004" spans="1:27" x14ac:dyDescent="0.25">
      <c r="A6004" s="1" t="s">
        <v>123</v>
      </c>
      <c r="B6004" s="1" t="s">
        <v>118</v>
      </c>
      <c r="C6004" s="1">
        <v>39</v>
      </c>
      <c r="D6004" s="1" t="s">
        <v>61</v>
      </c>
      <c r="E6004" s="1">
        <v>0</v>
      </c>
      <c r="F6004" s="1">
        <v>0</v>
      </c>
      <c r="G6004" s="1">
        <v>0</v>
      </c>
      <c r="H6004" s="1">
        <v>0</v>
      </c>
      <c r="I6004" s="1">
        <v>0</v>
      </c>
      <c r="J6004" s="1">
        <v>0</v>
      </c>
      <c r="K6004" s="1">
        <v>0</v>
      </c>
      <c r="L6004" s="1">
        <v>0</v>
      </c>
      <c r="M6004" s="1">
        <v>0</v>
      </c>
      <c r="N6004" s="1">
        <v>0</v>
      </c>
      <c r="O6004" s="1">
        <v>0</v>
      </c>
      <c r="P6004" s="1">
        <v>0</v>
      </c>
      <c r="Q6004" s="1">
        <v>0</v>
      </c>
      <c r="R6004" s="1">
        <v>0</v>
      </c>
      <c r="S6004" s="1">
        <v>0</v>
      </c>
      <c r="T6004" s="1">
        <v>0</v>
      </c>
      <c r="U6004" s="3" t="str">
        <f t="shared" si="93"/>
        <v>2017Plan</v>
      </c>
      <c r="V6004" s="2">
        <f>DATE(A6004,INDEX(Map!$H$1:$H$12,MATCH(B6004,Map!$G$1:$G$12,0),0),1)</f>
        <v>44531</v>
      </c>
      <c r="W6004" t="str">
        <f>IF(AND(V6004&gt;=Map!$K$2,V6004&lt;=Map!$L$2),"Base",IF(AND(V6004&gt;=Map!$K$3,V6004&lt;=Map!$L$3),"Fcst","N/A"))</f>
        <v>N/A</v>
      </c>
      <c r="X6004" t="str">
        <f>INDEX(Map!$B$2:$B$86,MATCH(D6004,Map!$A$2:$A$86,0),0)</f>
        <v>Zorn 1</v>
      </c>
      <c r="Y6004" s="7" t="str">
        <f>IF(INDEX(Map!$C$2:$C$86,MATCH(D6004,Map!$A$2:$A$86,0),0)="","N/A",E6004*INDEX(Map!$C$2:$C$86,MATCH(D6004,Map!$A$2:$A$86,0),0))</f>
        <v>N/A</v>
      </c>
      <c r="Z6004" s="7">
        <f>IF(INDEX(Map!$D$2:$D$86,MATCH(D6004,Map!$A$2:$A$86,0),0)="","N/A",E6004*INDEX(Map!$D$2:$D$86,MATCH(D6004,Map!$A$2:$A$86,0),0))</f>
        <v>0</v>
      </c>
      <c r="AA6004" t="str">
        <f>INDEX(Map!$E$2:$E$86,MATCH(D6004,Map!$A$2:$A$86,0),0)</f>
        <v>SCCT</v>
      </c>
    </row>
    <row r="6005" spans="1:27" x14ac:dyDescent="0.25">
      <c r="A6005" s="1" t="s">
        <v>123</v>
      </c>
      <c r="B6005" s="1" t="s">
        <v>118</v>
      </c>
      <c r="C6005" s="1">
        <v>40</v>
      </c>
      <c r="D6005" s="1" t="s">
        <v>62</v>
      </c>
      <c r="E6005" s="1">
        <v>9.1999999999999993</v>
      </c>
      <c r="F6005" s="1">
        <v>0</v>
      </c>
      <c r="G6005" s="1">
        <v>39.4</v>
      </c>
      <c r="H6005" s="1">
        <v>36</v>
      </c>
      <c r="I6005" s="1" t="s">
        <v>63</v>
      </c>
      <c r="J6005" s="1" t="s">
        <v>63</v>
      </c>
      <c r="K6005" s="1">
        <v>299</v>
      </c>
      <c r="L6005" s="1">
        <v>0</v>
      </c>
      <c r="M6005" s="1">
        <v>0</v>
      </c>
      <c r="N6005" s="1" t="s">
        <v>63</v>
      </c>
      <c r="O6005" s="1">
        <v>0</v>
      </c>
      <c r="P6005" s="1">
        <v>0</v>
      </c>
      <c r="Q6005" s="1">
        <v>0</v>
      </c>
      <c r="R6005" s="1">
        <v>0</v>
      </c>
      <c r="S6005" s="1">
        <v>0</v>
      </c>
      <c r="T6005" s="1">
        <v>0</v>
      </c>
      <c r="U6005" s="3" t="str">
        <f t="shared" si="93"/>
        <v>2017Plan</v>
      </c>
      <c r="V6005" s="2">
        <f>DATE(A6005,INDEX(Map!$H$1:$H$12,MATCH(B6005,Map!$G$1:$G$12,0),0),1)</f>
        <v>44531</v>
      </c>
      <c r="W6005" t="str">
        <f>IF(AND(V6005&gt;=Map!$K$2,V6005&lt;=Map!$L$2),"Base",IF(AND(V6005&gt;=Map!$K$3,V6005&lt;=Map!$L$3),"Fcst","N/A"))</f>
        <v>N/A</v>
      </c>
      <c r="X6005" t="str">
        <f>INDEX(Map!$B$2:$B$86,MATCH(D6005,Map!$A$2:$A$86,0),0)</f>
        <v>Dix Dam</v>
      </c>
      <c r="Y6005" s="7">
        <f>IF(INDEX(Map!$C$2:$C$86,MATCH(D6005,Map!$A$2:$A$86,0),0)="","N/A",E6005*INDEX(Map!$C$2:$C$86,MATCH(D6005,Map!$A$2:$A$86,0),0))</f>
        <v>9.1999999999999993</v>
      </c>
      <c r="Z6005" s="7" t="str">
        <f>IF(INDEX(Map!$D$2:$D$86,MATCH(D6005,Map!$A$2:$A$86,0),0)="","N/A",E6005*INDEX(Map!$D$2:$D$86,MATCH(D6005,Map!$A$2:$A$86,0),0))</f>
        <v>N/A</v>
      </c>
      <c r="AA6005" t="str">
        <f>INDEX(Map!$E$2:$E$86,MATCH(D6005,Map!$A$2:$A$86,0),0)</f>
        <v>Hydro</v>
      </c>
    </row>
    <row r="6006" spans="1:27" x14ac:dyDescent="0.25">
      <c r="A6006" s="1" t="s">
        <v>123</v>
      </c>
      <c r="B6006" s="1" t="s">
        <v>118</v>
      </c>
      <c r="C6006" s="1">
        <v>41</v>
      </c>
      <c r="D6006" s="1" t="s">
        <v>64</v>
      </c>
      <c r="E6006" s="1">
        <v>20.7</v>
      </c>
      <c r="F6006" s="1">
        <v>0</v>
      </c>
      <c r="G6006" s="1">
        <v>100</v>
      </c>
      <c r="H6006" s="1">
        <v>0</v>
      </c>
      <c r="I6006" s="1" t="s">
        <v>63</v>
      </c>
      <c r="J6006" s="1" t="s">
        <v>63</v>
      </c>
      <c r="K6006" s="1">
        <v>744</v>
      </c>
      <c r="L6006" s="1">
        <v>0</v>
      </c>
      <c r="M6006" s="1">
        <v>0</v>
      </c>
      <c r="N6006" s="1" t="s">
        <v>63</v>
      </c>
      <c r="O6006" s="1">
        <v>0</v>
      </c>
      <c r="P6006" s="1">
        <v>0</v>
      </c>
      <c r="Q6006" s="1">
        <v>0</v>
      </c>
      <c r="R6006" s="1">
        <v>0</v>
      </c>
      <c r="S6006" s="1">
        <v>0</v>
      </c>
      <c r="T6006" s="1">
        <v>0</v>
      </c>
      <c r="U6006" s="3" t="str">
        <f t="shared" si="93"/>
        <v>2017Plan</v>
      </c>
      <c r="V6006" s="2">
        <f>DATE(A6006,INDEX(Map!$H$1:$H$12,MATCH(B6006,Map!$G$1:$G$12,0),0),1)</f>
        <v>44531</v>
      </c>
      <c r="W6006" t="str">
        <f>IF(AND(V6006&gt;=Map!$K$2,V6006&lt;=Map!$L$2),"Base",IF(AND(V6006&gt;=Map!$K$3,V6006&lt;=Map!$L$3),"Fcst","N/A"))</f>
        <v>N/A</v>
      </c>
      <c r="X6006" t="str">
        <f>INDEX(Map!$B$2:$B$86,MATCH(D6006,Map!$A$2:$A$86,0),0)</f>
        <v>Ohio Falls</v>
      </c>
      <c r="Y6006" s="7" t="str">
        <f>IF(INDEX(Map!$C$2:$C$86,MATCH(D6006,Map!$A$2:$A$86,0),0)="","N/A",E6006*INDEX(Map!$C$2:$C$86,MATCH(D6006,Map!$A$2:$A$86,0),0))</f>
        <v>N/A</v>
      </c>
      <c r="Z6006" s="7">
        <f>IF(INDEX(Map!$D$2:$D$86,MATCH(D6006,Map!$A$2:$A$86,0),0)="","N/A",E6006*INDEX(Map!$D$2:$D$86,MATCH(D6006,Map!$A$2:$A$86,0),0))</f>
        <v>20.7</v>
      </c>
      <c r="AA6006" t="str">
        <f>INDEX(Map!$E$2:$E$86,MATCH(D6006,Map!$A$2:$A$86,0),0)</f>
        <v>Hydro</v>
      </c>
    </row>
    <row r="6007" spans="1:27" x14ac:dyDescent="0.25">
      <c r="A6007" s="1" t="s">
        <v>123</v>
      </c>
      <c r="B6007" s="1" t="s">
        <v>118</v>
      </c>
      <c r="C6007" s="1">
        <v>42</v>
      </c>
      <c r="D6007" s="1" t="s">
        <v>65</v>
      </c>
      <c r="E6007" s="1">
        <v>0.9</v>
      </c>
      <c r="F6007" s="1">
        <v>0</v>
      </c>
      <c r="G6007" s="1">
        <v>100</v>
      </c>
      <c r="H6007" s="1">
        <v>0</v>
      </c>
      <c r="I6007" s="1" t="s">
        <v>63</v>
      </c>
      <c r="J6007" s="1" t="s">
        <v>63</v>
      </c>
      <c r="K6007" s="1">
        <v>744</v>
      </c>
      <c r="L6007" s="1">
        <v>0</v>
      </c>
      <c r="M6007" s="1">
        <v>0</v>
      </c>
      <c r="N6007" s="1" t="s">
        <v>63</v>
      </c>
      <c r="O6007" s="1">
        <v>0</v>
      </c>
      <c r="P6007" s="1">
        <v>0</v>
      </c>
      <c r="Q6007" s="1">
        <v>0</v>
      </c>
      <c r="R6007" s="1">
        <v>0</v>
      </c>
      <c r="S6007" s="1">
        <v>0</v>
      </c>
      <c r="T6007" s="1">
        <v>0</v>
      </c>
      <c r="U6007" s="3" t="str">
        <f t="shared" si="93"/>
        <v>2017Plan</v>
      </c>
      <c r="V6007" s="2">
        <f>DATE(A6007,INDEX(Map!$H$1:$H$12,MATCH(B6007,Map!$G$1:$G$12,0),0),1)</f>
        <v>44531</v>
      </c>
      <c r="W6007" t="str">
        <f>IF(AND(V6007&gt;=Map!$K$2,V6007&lt;=Map!$L$2),"Base",IF(AND(V6007&gt;=Map!$K$3,V6007&lt;=Map!$L$3),"Fcst","N/A"))</f>
        <v>N/A</v>
      </c>
      <c r="X6007" t="str">
        <f>INDEX(Map!$B$2:$B$86,MATCH(D6007,Map!$A$2:$A$86,0),0)</f>
        <v>Brown Solar</v>
      </c>
      <c r="Y6007" s="7">
        <f>IF(INDEX(Map!$C$2:$C$86,MATCH(D6007,Map!$A$2:$A$86,0),0)="","N/A",E6007*INDEX(Map!$C$2:$C$86,MATCH(D6007,Map!$A$2:$A$86,0),0))</f>
        <v>0.54900000000000004</v>
      </c>
      <c r="Z6007" s="7">
        <f>IF(INDEX(Map!$D$2:$D$86,MATCH(D6007,Map!$A$2:$A$86,0),0)="","N/A",E6007*INDEX(Map!$D$2:$D$86,MATCH(D6007,Map!$A$2:$A$86,0),0))</f>
        <v>0.35100000000000003</v>
      </c>
      <c r="AA6007" t="str">
        <f>INDEX(Map!$E$2:$E$86,MATCH(D6007,Map!$A$2:$A$86,0),0)</f>
        <v>Solar</v>
      </c>
    </row>
    <row r="6008" spans="1:27" x14ac:dyDescent="0.25">
      <c r="A6008" s="1" t="s">
        <v>123</v>
      </c>
      <c r="B6008" s="1" t="s">
        <v>118</v>
      </c>
      <c r="C6008" s="1">
        <v>43</v>
      </c>
      <c r="D6008" s="1" t="s">
        <v>66</v>
      </c>
      <c r="E6008" s="1">
        <v>11.5</v>
      </c>
      <c r="F6008" s="1">
        <v>0</v>
      </c>
      <c r="G6008" s="1">
        <v>100</v>
      </c>
      <c r="H6008" s="1">
        <v>0</v>
      </c>
      <c r="I6008" s="1">
        <v>1153.2</v>
      </c>
      <c r="J6008" s="1">
        <v>100000</v>
      </c>
      <c r="K6008" s="1">
        <v>744</v>
      </c>
      <c r="L6008" s="1">
        <v>29.1</v>
      </c>
      <c r="M6008" s="1">
        <v>336</v>
      </c>
      <c r="N6008" s="1">
        <v>0</v>
      </c>
      <c r="O6008" s="1">
        <v>0</v>
      </c>
      <c r="P6008" s="1">
        <v>0</v>
      </c>
      <c r="Q6008" s="1">
        <v>0</v>
      </c>
      <c r="R6008" s="1">
        <v>29.11</v>
      </c>
      <c r="S6008" s="1">
        <v>29.11</v>
      </c>
      <c r="T6008" s="1">
        <v>336</v>
      </c>
      <c r="U6008" s="3" t="str">
        <f t="shared" si="93"/>
        <v>2017Plan</v>
      </c>
      <c r="V6008" s="2">
        <f>DATE(A6008,INDEX(Map!$H$1:$H$12,MATCH(B6008,Map!$G$1:$G$12,0),0),1)</f>
        <v>44531</v>
      </c>
      <c r="W6008" t="str">
        <f>IF(AND(V6008&gt;=Map!$K$2,V6008&lt;=Map!$L$2),"Base",IF(AND(V6008&gt;=Map!$K$3,V6008&lt;=Map!$L$3),"Fcst","N/A"))</f>
        <v>N/A</v>
      </c>
      <c r="X6008" t="str">
        <f>INDEX(Map!$B$2:$B$86,MATCH(D6008,Map!$A$2:$A$86,0),0)</f>
        <v>OVEC</v>
      </c>
      <c r="Y6008" s="7">
        <f>IF(INDEX(Map!$C$2:$C$86,MATCH(D6008,Map!$A$2:$A$86,0),0)="","N/A",E6008*INDEX(Map!$C$2:$C$86,MATCH(D6008,Map!$A$2:$A$86,0),0))</f>
        <v>11.5</v>
      </c>
      <c r="Z6008" s="7" t="str">
        <f>IF(INDEX(Map!$D$2:$D$86,MATCH(D6008,Map!$A$2:$A$86,0),0)="","N/A",E6008*INDEX(Map!$D$2:$D$86,MATCH(D6008,Map!$A$2:$A$86,0),0))</f>
        <v>N/A</v>
      </c>
      <c r="AA6008" t="str">
        <f>INDEX(Map!$E$2:$E$86,MATCH(D6008,Map!$A$2:$A$86,0),0)</f>
        <v>Coal</v>
      </c>
    </row>
    <row r="6009" spans="1:27" x14ac:dyDescent="0.25">
      <c r="A6009" s="1" t="s">
        <v>123</v>
      </c>
      <c r="B6009" s="1" t="s">
        <v>118</v>
      </c>
      <c r="C6009" s="1">
        <v>44</v>
      </c>
      <c r="D6009" s="1" t="s">
        <v>67</v>
      </c>
      <c r="E6009" s="1">
        <v>3.1</v>
      </c>
      <c r="F6009" s="1">
        <v>0</v>
      </c>
      <c r="G6009" s="1">
        <v>12.5</v>
      </c>
      <c r="H6009" s="1">
        <v>36</v>
      </c>
      <c r="I6009" s="1">
        <v>306.89999999999998</v>
      </c>
      <c r="J6009" s="1">
        <v>100000</v>
      </c>
      <c r="K6009" s="1">
        <v>93</v>
      </c>
      <c r="L6009" s="1">
        <v>29.1</v>
      </c>
      <c r="M6009" s="1">
        <v>89</v>
      </c>
      <c r="N6009" s="1">
        <v>0</v>
      </c>
      <c r="O6009" s="1">
        <v>0</v>
      </c>
      <c r="P6009" s="1">
        <v>0</v>
      </c>
      <c r="Q6009" s="1">
        <v>0</v>
      </c>
      <c r="R6009" s="1">
        <v>29.11</v>
      </c>
      <c r="S6009" s="1">
        <v>29.11</v>
      </c>
      <c r="T6009" s="1">
        <v>89</v>
      </c>
      <c r="U6009" s="3" t="str">
        <f t="shared" si="93"/>
        <v>2017Plan</v>
      </c>
      <c r="V6009" s="2">
        <f>DATE(A6009,INDEX(Map!$H$1:$H$12,MATCH(B6009,Map!$G$1:$G$12,0),0),1)</f>
        <v>44531</v>
      </c>
      <c r="W6009" t="str">
        <f>IF(AND(V6009&gt;=Map!$K$2,V6009&lt;=Map!$L$2),"Base",IF(AND(V6009&gt;=Map!$K$3,V6009&lt;=Map!$L$3),"Fcst","N/A"))</f>
        <v>N/A</v>
      </c>
      <c r="X6009" t="str">
        <f>INDEX(Map!$B$2:$B$86,MATCH(D6009,Map!$A$2:$A$86,0),0)</f>
        <v>OVEC</v>
      </c>
      <c r="Y6009" s="7">
        <f>IF(INDEX(Map!$C$2:$C$86,MATCH(D6009,Map!$A$2:$A$86,0),0)="","N/A",E6009*INDEX(Map!$C$2:$C$86,MATCH(D6009,Map!$A$2:$A$86,0),0))</f>
        <v>3.1</v>
      </c>
      <c r="Z6009" s="7" t="str">
        <f>IF(INDEX(Map!$D$2:$D$86,MATCH(D6009,Map!$A$2:$A$86,0),0)="","N/A",E6009*INDEX(Map!$D$2:$D$86,MATCH(D6009,Map!$A$2:$A$86,0),0))</f>
        <v>N/A</v>
      </c>
      <c r="AA6009" t="str">
        <f>INDEX(Map!$E$2:$E$86,MATCH(D6009,Map!$A$2:$A$86,0),0)</f>
        <v>Coal</v>
      </c>
    </row>
    <row r="6010" spans="1:27" x14ac:dyDescent="0.25">
      <c r="A6010" s="1" t="s">
        <v>123</v>
      </c>
      <c r="B6010" s="1" t="s">
        <v>118</v>
      </c>
      <c r="C6010" s="1">
        <v>45</v>
      </c>
      <c r="D6010" s="1" t="s">
        <v>68</v>
      </c>
      <c r="E6010" s="1">
        <v>25.7</v>
      </c>
      <c r="F6010" s="1">
        <v>0</v>
      </c>
      <c r="G6010" s="1">
        <v>100</v>
      </c>
      <c r="H6010" s="1">
        <v>0</v>
      </c>
      <c r="I6010" s="1">
        <v>2566.8000000000002</v>
      </c>
      <c r="J6010" s="1">
        <v>100000</v>
      </c>
      <c r="K6010" s="1">
        <v>744</v>
      </c>
      <c r="L6010" s="1">
        <v>29.1</v>
      </c>
      <c r="M6010" s="1">
        <v>747</v>
      </c>
      <c r="N6010" s="1">
        <v>0</v>
      </c>
      <c r="O6010" s="1">
        <v>0</v>
      </c>
      <c r="P6010" s="1">
        <v>0</v>
      </c>
      <c r="Q6010" s="1">
        <v>0</v>
      </c>
      <c r="R6010" s="1">
        <v>29.11</v>
      </c>
      <c r="S6010" s="1">
        <v>29.11</v>
      </c>
      <c r="T6010" s="1">
        <v>747</v>
      </c>
      <c r="U6010" s="3" t="str">
        <f t="shared" si="93"/>
        <v>2017Plan</v>
      </c>
      <c r="V6010" s="2">
        <f>DATE(A6010,INDEX(Map!$H$1:$H$12,MATCH(B6010,Map!$G$1:$G$12,0),0),1)</f>
        <v>44531</v>
      </c>
      <c r="W6010" t="str">
        <f>IF(AND(V6010&gt;=Map!$K$2,V6010&lt;=Map!$L$2),"Base",IF(AND(V6010&gt;=Map!$K$3,V6010&lt;=Map!$L$3),"Fcst","N/A"))</f>
        <v>N/A</v>
      </c>
      <c r="X6010" t="str">
        <f>INDEX(Map!$B$2:$B$86,MATCH(D6010,Map!$A$2:$A$86,0),0)</f>
        <v>OVEC</v>
      </c>
      <c r="Y6010" s="7" t="str">
        <f>IF(INDEX(Map!$C$2:$C$86,MATCH(D6010,Map!$A$2:$A$86,0),0)="","N/A",E6010*INDEX(Map!$C$2:$C$86,MATCH(D6010,Map!$A$2:$A$86,0),0))</f>
        <v>N/A</v>
      </c>
      <c r="Z6010" s="7">
        <f>IF(INDEX(Map!$D$2:$D$86,MATCH(D6010,Map!$A$2:$A$86,0),0)="","N/A",E6010*INDEX(Map!$D$2:$D$86,MATCH(D6010,Map!$A$2:$A$86,0),0))</f>
        <v>25.7</v>
      </c>
      <c r="AA6010" t="str">
        <f>INDEX(Map!$E$2:$E$86,MATCH(D6010,Map!$A$2:$A$86,0),0)</f>
        <v>Coal</v>
      </c>
    </row>
    <row r="6011" spans="1:27" x14ac:dyDescent="0.25">
      <c r="A6011" s="1" t="s">
        <v>123</v>
      </c>
      <c r="B6011" s="1" t="s">
        <v>118</v>
      </c>
      <c r="C6011" s="1">
        <v>46</v>
      </c>
      <c r="D6011" s="1" t="s">
        <v>69</v>
      </c>
      <c r="E6011" s="1">
        <v>13.4</v>
      </c>
      <c r="F6011" s="1">
        <v>0</v>
      </c>
      <c r="G6011" s="1">
        <v>24.1</v>
      </c>
      <c r="H6011" s="1">
        <v>49</v>
      </c>
      <c r="I6011" s="1">
        <v>1339.4</v>
      </c>
      <c r="J6011" s="1">
        <v>100000</v>
      </c>
      <c r="K6011" s="1">
        <v>179</v>
      </c>
      <c r="L6011" s="1">
        <v>29.1</v>
      </c>
      <c r="M6011" s="1">
        <v>390</v>
      </c>
      <c r="N6011" s="1">
        <v>0</v>
      </c>
      <c r="O6011" s="1">
        <v>0</v>
      </c>
      <c r="P6011" s="1">
        <v>0</v>
      </c>
      <c r="Q6011" s="1">
        <v>0</v>
      </c>
      <c r="R6011" s="1">
        <v>29.11</v>
      </c>
      <c r="S6011" s="1">
        <v>29.11</v>
      </c>
      <c r="T6011" s="1">
        <v>390</v>
      </c>
      <c r="U6011" s="3" t="str">
        <f t="shared" si="93"/>
        <v>2017Plan</v>
      </c>
      <c r="V6011" s="2">
        <f>DATE(A6011,INDEX(Map!$H$1:$H$12,MATCH(B6011,Map!$G$1:$G$12,0),0),1)</f>
        <v>44531</v>
      </c>
      <c r="W6011" t="str">
        <f>IF(AND(V6011&gt;=Map!$K$2,V6011&lt;=Map!$L$2),"Base",IF(AND(V6011&gt;=Map!$K$3,V6011&lt;=Map!$L$3),"Fcst","N/A"))</f>
        <v>N/A</v>
      </c>
      <c r="X6011" t="str">
        <f>INDEX(Map!$B$2:$B$86,MATCH(D6011,Map!$A$2:$A$86,0),0)</f>
        <v>OVEC</v>
      </c>
      <c r="Y6011" s="7" t="str">
        <f>IF(INDEX(Map!$C$2:$C$86,MATCH(D6011,Map!$A$2:$A$86,0),0)="","N/A",E6011*INDEX(Map!$C$2:$C$86,MATCH(D6011,Map!$A$2:$A$86,0),0))</f>
        <v>N/A</v>
      </c>
      <c r="Z6011" s="7">
        <f>IF(INDEX(Map!$D$2:$D$86,MATCH(D6011,Map!$A$2:$A$86,0),0)="","N/A",E6011*INDEX(Map!$D$2:$D$86,MATCH(D6011,Map!$A$2:$A$86,0),0))</f>
        <v>13.4</v>
      </c>
      <c r="AA6011" t="str">
        <f>INDEX(Map!$E$2:$E$86,MATCH(D6011,Map!$A$2:$A$86,0),0)</f>
        <v>Coal</v>
      </c>
    </row>
    <row r="6012" spans="1:27" x14ac:dyDescent="0.25">
      <c r="A6012" s="1" t="s">
        <v>123</v>
      </c>
      <c r="B6012" s="1" t="s">
        <v>118</v>
      </c>
      <c r="C6012" s="1">
        <v>47</v>
      </c>
      <c r="D6012" s="1" t="s">
        <v>70</v>
      </c>
      <c r="E6012" s="1">
        <v>0</v>
      </c>
      <c r="F6012" s="1">
        <v>0</v>
      </c>
      <c r="G6012" s="1">
        <v>0</v>
      </c>
      <c r="H6012" s="1">
        <v>0</v>
      </c>
      <c r="I6012" s="1" t="s">
        <v>63</v>
      </c>
      <c r="J6012" s="1" t="s">
        <v>63</v>
      </c>
      <c r="K6012" s="1">
        <v>0</v>
      </c>
      <c r="L6012" s="1">
        <v>0</v>
      </c>
      <c r="M6012" s="1">
        <v>0</v>
      </c>
      <c r="N6012" s="1" t="s">
        <v>63</v>
      </c>
      <c r="O6012" s="1">
        <v>0</v>
      </c>
      <c r="P6012" s="1">
        <v>0</v>
      </c>
      <c r="Q6012" s="1">
        <v>0</v>
      </c>
      <c r="R6012" s="1">
        <v>0</v>
      </c>
      <c r="S6012" s="1">
        <v>0</v>
      </c>
      <c r="T6012" s="1">
        <v>0</v>
      </c>
      <c r="U6012" s="3" t="str">
        <f t="shared" si="93"/>
        <v>2017Plan</v>
      </c>
      <c r="V6012" s="2">
        <f>DATE(A6012,INDEX(Map!$H$1:$H$12,MATCH(B6012,Map!$G$1:$G$12,0),0),1)</f>
        <v>44531</v>
      </c>
      <c r="W6012" t="str">
        <f>IF(AND(V6012&gt;=Map!$K$2,V6012&lt;=Map!$L$2),"Base",IF(AND(V6012&gt;=Map!$K$3,V6012&lt;=Map!$L$3),"Fcst","N/A"))</f>
        <v>N/A</v>
      </c>
      <c r="X6012" t="str">
        <f>INDEX(Map!$B$2:$B$86,MATCH(D6012,Map!$A$2:$A$86,0),0)</f>
        <v>N/A</v>
      </c>
      <c r="Y6012" s="7" t="str">
        <f>IF(INDEX(Map!$C$2:$C$86,MATCH(D6012,Map!$A$2:$A$86,0),0)="","N/A",E6012*INDEX(Map!$C$2:$C$86,MATCH(D6012,Map!$A$2:$A$86,0),0))</f>
        <v>N/A</v>
      </c>
      <c r="Z6012" s="7" t="str">
        <f>IF(INDEX(Map!$D$2:$D$86,MATCH(D6012,Map!$A$2:$A$86,0),0)="","N/A",E6012*INDEX(Map!$D$2:$D$86,MATCH(D6012,Map!$A$2:$A$86,0),0))</f>
        <v>N/A</v>
      </c>
      <c r="AA6012" t="str">
        <f>INDEX(Map!$E$2:$E$86,MATCH(D6012,Map!$A$2:$A$86,0),0)</f>
        <v>Purchases</v>
      </c>
    </row>
    <row r="6013" spans="1:27" x14ac:dyDescent="0.25">
      <c r="A6013" s="1" t="s">
        <v>123</v>
      </c>
      <c r="B6013" s="1" t="s">
        <v>118</v>
      </c>
      <c r="C6013" s="1">
        <v>48</v>
      </c>
      <c r="D6013" s="1" t="s">
        <v>71</v>
      </c>
      <c r="E6013" s="1">
        <v>0</v>
      </c>
      <c r="F6013" s="1">
        <v>0</v>
      </c>
      <c r="G6013" s="1">
        <v>0</v>
      </c>
      <c r="H6013" s="1">
        <v>0</v>
      </c>
      <c r="I6013" s="1" t="s">
        <v>63</v>
      </c>
      <c r="J6013" s="1" t="s">
        <v>63</v>
      </c>
      <c r="K6013" s="1">
        <v>0</v>
      </c>
      <c r="L6013" s="1">
        <v>0</v>
      </c>
      <c r="M6013" s="1">
        <v>0</v>
      </c>
      <c r="N6013" s="1" t="s">
        <v>63</v>
      </c>
      <c r="O6013" s="1">
        <v>0</v>
      </c>
      <c r="P6013" s="1">
        <v>0</v>
      </c>
      <c r="Q6013" s="1">
        <v>0</v>
      </c>
      <c r="R6013" s="1">
        <v>0</v>
      </c>
      <c r="S6013" s="1">
        <v>0</v>
      </c>
      <c r="T6013" s="1">
        <v>0</v>
      </c>
      <c r="U6013" s="3" t="str">
        <f t="shared" si="93"/>
        <v>2017Plan</v>
      </c>
      <c r="V6013" s="2">
        <f>DATE(A6013,INDEX(Map!$H$1:$H$12,MATCH(B6013,Map!$G$1:$G$12,0),0),1)</f>
        <v>44531</v>
      </c>
      <c r="W6013" t="str">
        <f>IF(AND(V6013&gt;=Map!$K$2,V6013&lt;=Map!$L$2),"Base",IF(AND(V6013&gt;=Map!$K$3,V6013&lt;=Map!$L$3),"Fcst","N/A"))</f>
        <v>N/A</v>
      </c>
      <c r="X6013" t="str">
        <f>INDEX(Map!$B$2:$B$86,MATCH(D6013,Map!$A$2:$A$86,0),0)</f>
        <v>N/A</v>
      </c>
      <c r="Y6013" s="7" t="str">
        <f>IF(INDEX(Map!$C$2:$C$86,MATCH(D6013,Map!$A$2:$A$86,0),0)="","N/A",E6013*INDEX(Map!$C$2:$C$86,MATCH(D6013,Map!$A$2:$A$86,0),0))</f>
        <v>N/A</v>
      </c>
      <c r="Z6013" s="7" t="str">
        <f>IF(INDEX(Map!$D$2:$D$86,MATCH(D6013,Map!$A$2:$A$86,0),0)="","N/A",E6013*INDEX(Map!$D$2:$D$86,MATCH(D6013,Map!$A$2:$A$86,0),0))</f>
        <v>N/A</v>
      </c>
      <c r="AA6013" t="str">
        <f>INDEX(Map!$E$2:$E$86,MATCH(D6013,Map!$A$2:$A$86,0),0)</f>
        <v>Purchases</v>
      </c>
    </row>
    <row r="6014" spans="1:27" x14ac:dyDescent="0.25">
      <c r="A6014" s="1" t="s">
        <v>123</v>
      </c>
      <c r="B6014" s="1" t="s">
        <v>118</v>
      </c>
      <c r="C6014" s="1">
        <v>49</v>
      </c>
      <c r="D6014" s="1" t="s">
        <v>72</v>
      </c>
      <c r="E6014" s="1">
        <v>0</v>
      </c>
      <c r="F6014" s="1">
        <v>0</v>
      </c>
      <c r="G6014" s="1">
        <v>0</v>
      </c>
      <c r="H6014" s="1">
        <v>0</v>
      </c>
      <c r="I6014" s="1" t="s">
        <v>63</v>
      </c>
      <c r="J6014" s="1" t="s">
        <v>63</v>
      </c>
      <c r="K6014" s="1">
        <v>0</v>
      </c>
      <c r="L6014" s="1">
        <v>0</v>
      </c>
      <c r="M6014" s="1">
        <v>0</v>
      </c>
      <c r="N6014" s="1" t="s">
        <v>63</v>
      </c>
      <c r="O6014" s="1">
        <v>0</v>
      </c>
      <c r="P6014" s="1">
        <v>0</v>
      </c>
      <c r="Q6014" s="1">
        <v>0</v>
      </c>
      <c r="R6014" s="1">
        <v>0</v>
      </c>
      <c r="S6014" s="1">
        <v>0</v>
      </c>
      <c r="T6014" s="1">
        <v>0</v>
      </c>
      <c r="U6014" s="3" t="str">
        <f t="shared" si="93"/>
        <v>2017Plan</v>
      </c>
      <c r="V6014" s="2">
        <f>DATE(A6014,INDEX(Map!$H$1:$H$12,MATCH(B6014,Map!$G$1:$G$12,0),0),1)</f>
        <v>44531</v>
      </c>
      <c r="W6014" t="str">
        <f>IF(AND(V6014&gt;=Map!$K$2,V6014&lt;=Map!$L$2),"Base",IF(AND(V6014&gt;=Map!$K$3,V6014&lt;=Map!$L$3),"Fcst","N/A"))</f>
        <v>N/A</v>
      </c>
      <c r="X6014" t="str">
        <f>INDEX(Map!$B$2:$B$86,MATCH(D6014,Map!$A$2:$A$86,0),0)</f>
        <v>N/A</v>
      </c>
      <c r="Y6014" s="7" t="str">
        <f>IF(INDEX(Map!$C$2:$C$86,MATCH(D6014,Map!$A$2:$A$86,0),0)="","N/A",E6014*INDEX(Map!$C$2:$C$86,MATCH(D6014,Map!$A$2:$A$86,0),0))</f>
        <v>N/A</v>
      </c>
      <c r="Z6014" s="7" t="str">
        <f>IF(INDEX(Map!$D$2:$D$86,MATCH(D6014,Map!$A$2:$A$86,0),0)="","N/A",E6014*INDEX(Map!$D$2:$D$86,MATCH(D6014,Map!$A$2:$A$86,0),0))</f>
        <v>N/A</v>
      </c>
      <c r="AA6014" t="str">
        <f>INDEX(Map!$E$2:$E$86,MATCH(D6014,Map!$A$2:$A$86,0),0)</f>
        <v>Purchases</v>
      </c>
    </row>
    <row r="6015" spans="1:27" x14ac:dyDescent="0.25">
      <c r="A6015" s="1" t="s">
        <v>123</v>
      </c>
      <c r="B6015" s="1" t="s">
        <v>118</v>
      </c>
      <c r="C6015" s="1">
        <v>50</v>
      </c>
      <c r="D6015" s="1" t="s">
        <v>73</v>
      </c>
      <c r="E6015" s="1">
        <v>0</v>
      </c>
      <c r="F6015" s="1">
        <v>0</v>
      </c>
      <c r="G6015" s="1">
        <v>0</v>
      </c>
      <c r="H6015" s="1">
        <v>0</v>
      </c>
      <c r="I6015" s="1" t="s">
        <v>63</v>
      </c>
      <c r="J6015" s="1" t="s">
        <v>63</v>
      </c>
      <c r="K6015" s="1">
        <v>0</v>
      </c>
      <c r="L6015" s="1">
        <v>0</v>
      </c>
      <c r="M6015" s="1">
        <v>0</v>
      </c>
      <c r="N6015" s="1" t="s">
        <v>63</v>
      </c>
      <c r="O6015" s="1">
        <v>0</v>
      </c>
      <c r="P6015" s="1">
        <v>0</v>
      </c>
      <c r="Q6015" s="1">
        <v>0</v>
      </c>
      <c r="R6015" s="1">
        <v>0</v>
      </c>
      <c r="S6015" s="1">
        <v>0</v>
      </c>
      <c r="T6015" s="1">
        <v>0</v>
      </c>
      <c r="U6015" s="3" t="str">
        <f t="shared" si="93"/>
        <v>2017Plan</v>
      </c>
      <c r="V6015" s="2">
        <f>DATE(A6015,INDEX(Map!$H$1:$H$12,MATCH(B6015,Map!$G$1:$G$12,0),0),1)</f>
        <v>44531</v>
      </c>
      <c r="W6015" t="str">
        <f>IF(AND(V6015&gt;=Map!$K$2,V6015&lt;=Map!$L$2),"Base",IF(AND(V6015&gt;=Map!$K$3,V6015&lt;=Map!$L$3),"Fcst","N/A"))</f>
        <v>N/A</v>
      </c>
      <c r="X6015" t="str">
        <f>INDEX(Map!$B$2:$B$86,MATCH(D6015,Map!$A$2:$A$86,0),0)</f>
        <v>N/A</v>
      </c>
      <c r="Y6015" s="7" t="str">
        <f>IF(INDEX(Map!$C$2:$C$86,MATCH(D6015,Map!$A$2:$A$86,0),0)="","N/A",E6015*INDEX(Map!$C$2:$C$86,MATCH(D6015,Map!$A$2:$A$86,0),0))</f>
        <v>N/A</v>
      </c>
      <c r="Z6015" s="7" t="str">
        <f>IF(INDEX(Map!$D$2:$D$86,MATCH(D6015,Map!$A$2:$A$86,0),0)="","N/A",E6015*INDEX(Map!$D$2:$D$86,MATCH(D6015,Map!$A$2:$A$86,0),0))</f>
        <v>N/A</v>
      </c>
      <c r="AA6015" t="str">
        <f>INDEX(Map!$E$2:$E$86,MATCH(D6015,Map!$A$2:$A$86,0),0)</f>
        <v>Purchases</v>
      </c>
    </row>
    <row r="6016" spans="1:27" x14ac:dyDescent="0.25">
      <c r="A6016" s="1" t="s">
        <v>123</v>
      </c>
      <c r="B6016" s="1" t="s">
        <v>118</v>
      </c>
      <c r="C6016" s="1">
        <v>51</v>
      </c>
      <c r="D6016" s="1" t="s">
        <v>74</v>
      </c>
      <c r="E6016" s="1">
        <v>0</v>
      </c>
      <c r="F6016" s="1">
        <v>0</v>
      </c>
      <c r="G6016" s="1">
        <v>0</v>
      </c>
      <c r="H6016" s="1">
        <v>0</v>
      </c>
      <c r="I6016" s="1" t="s">
        <v>63</v>
      </c>
      <c r="J6016" s="1" t="s">
        <v>63</v>
      </c>
      <c r="K6016" s="1">
        <v>0</v>
      </c>
      <c r="L6016" s="1">
        <v>0</v>
      </c>
      <c r="M6016" s="1">
        <v>0</v>
      </c>
      <c r="N6016" s="1" t="s">
        <v>63</v>
      </c>
      <c r="O6016" s="1">
        <v>0</v>
      </c>
      <c r="P6016" s="1">
        <v>0</v>
      </c>
      <c r="Q6016" s="1">
        <v>0</v>
      </c>
      <c r="R6016" s="1">
        <v>0</v>
      </c>
      <c r="S6016" s="1">
        <v>0</v>
      </c>
      <c r="T6016" s="1">
        <v>0</v>
      </c>
      <c r="U6016" s="3" t="str">
        <f t="shared" si="93"/>
        <v>2017Plan</v>
      </c>
      <c r="V6016" s="2">
        <f>DATE(A6016,INDEX(Map!$H$1:$H$12,MATCH(B6016,Map!$G$1:$G$12,0),0),1)</f>
        <v>44531</v>
      </c>
      <c r="W6016" t="str">
        <f>IF(AND(V6016&gt;=Map!$K$2,V6016&lt;=Map!$L$2),"Base",IF(AND(V6016&gt;=Map!$K$3,V6016&lt;=Map!$L$3),"Fcst","N/A"))</f>
        <v>N/A</v>
      </c>
      <c r="X6016" t="str">
        <f>INDEX(Map!$B$2:$B$86,MATCH(D6016,Map!$A$2:$A$86,0),0)</f>
        <v>N/A</v>
      </c>
      <c r="Y6016" s="7" t="str">
        <f>IF(INDEX(Map!$C$2:$C$86,MATCH(D6016,Map!$A$2:$A$86,0),0)="","N/A",E6016*INDEX(Map!$C$2:$C$86,MATCH(D6016,Map!$A$2:$A$86,0),0))</f>
        <v>N/A</v>
      </c>
      <c r="Z6016" s="7" t="str">
        <f>IF(INDEX(Map!$D$2:$D$86,MATCH(D6016,Map!$A$2:$A$86,0),0)="","N/A",E6016*INDEX(Map!$D$2:$D$86,MATCH(D6016,Map!$A$2:$A$86,0),0))</f>
        <v>N/A</v>
      </c>
      <c r="AA6016" t="str">
        <f>INDEX(Map!$E$2:$E$86,MATCH(D6016,Map!$A$2:$A$86,0),0)</f>
        <v>Purchases</v>
      </c>
    </row>
    <row r="6017" spans="1:27" x14ac:dyDescent="0.25">
      <c r="A6017" s="1" t="s">
        <v>123</v>
      </c>
      <c r="B6017" s="1" t="s">
        <v>118</v>
      </c>
      <c r="C6017" s="1">
        <v>52</v>
      </c>
      <c r="D6017" s="1" t="s">
        <v>75</v>
      </c>
      <c r="E6017" s="1">
        <v>0</v>
      </c>
      <c r="F6017" s="1">
        <v>0</v>
      </c>
      <c r="G6017" s="1">
        <v>0</v>
      </c>
      <c r="H6017" s="1">
        <v>0</v>
      </c>
      <c r="I6017" s="1" t="s">
        <v>63</v>
      </c>
      <c r="J6017" s="1" t="s">
        <v>63</v>
      </c>
      <c r="K6017" s="1">
        <v>0</v>
      </c>
      <c r="L6017" s="1">
        <v>0</v>
      </c>
      <c r="M6017" s="1">
        <v>0</v>
      </c>
      <c r="N6017" s="1" t="s">
        <v>63</v>
      </c>
      <c r="O6017" s="1">
        <v>0</v>
      </c>
      <c r="P6017" s="1">
        <v>0</v>
      </c>
      <c r="Q6017" s="1">
        <v>0</v>
      </c>
      <c r="R6017" s="1">
        <v>0</v>
      </c>
      <c r="S6017" s="1">
        <v>0</v>
      </c>
      <c r="T6017" s="1">
        <v>0</v>
      </c>
      <c r="U6017" s="3" t="str">
        <f t="shared" si="93"/>
        <v>2017Plan</v>
      </c>
      <c r="V6017" s="2">
        <f>DATE(A6017,INDEX(Map!$H$1:$H$12,MATCH(B6017,Map!$G$1:$G$12,0),0),1)</f>
        <v>44531</v>
      </c>
      <c r="W6017" t="str">
        <f>IF(AND(V6017&gt;=Map!$K$2,V6017&lt;=Map!$L$2),"Base",IF(AND(V6017&gt;=Map!$K$3,V6017&lt;=Map!$L$3),"Fcst","N/A"))</f>
        <v>N/A</v>
      </c>
      <c r="X6017" t="str">
        <f>INDEX(Map!$B$2:$B$86,MATCH(D6017,Map!$A$2:$A$86,0),0)</f>
        <v>N/A</v>
      </c>
      <c r="Y6017" s="7" t="str">
        <f>IF(INDEX(Map!$C$2:$C$86,MATCH(D6017,Map!$A$2:$A$86,0),0)="","N/A",E6017*INDEX(Map!$C$2:$C$86,MATCH(D6017,Map!$A$2:$A$86,0),0))</f>
        <v>N/A</v>
      </c>
      <c r="Z6017" s="7" t="str">
        <f>IF(INDEX(Map!$D$2:$D$86,MATCH(D6017,Map!$A$2:$A$86,0),0)="","N/A",E6017*INDEX(Map!$D$2:$D$86,MATCH(D6017,Map!$A$2:$A$86,0),0))</f>
        <v>N/A</v>
      </c>
      <c r="AA6017" t="str">
        <f>INDEX(Map!$E$2:$E$86,MATCH(D6017,Map!$A$2:$A$86,0),0)</f>
        <v>Purchases</v>
      </c>
    </row>
    <row r="6018" spans="1:27" x14ac:dyDescent="0.25">
      <c r="A6018" s="1" t="s">
        <v>123</v>
      </c>
      <c r="B6018" s="1" t="s">
        <v>118</v>
      </c>
      <c r="C6018" s="1">
        <v>53</v>
      </c>
      <c r="D6018" s="1" t="s">
        <v>76</v>
      </c>
      <c r="E6018" s="1">
        <v>0</v>
      </c>
      <c r="F6018" s="1">
        <v>0</v>
      </c>
      <c r="G6018" s="1">
        <v>0</v>
      </c>
      <c r="H6018" s="1">
        <v>0</v>
      </c>
      <c r="I6018" s="1" t="s">
        <v>63</v>
      </c>
      <c r="J6018" s="1" t="s">
        <v>63</v>
      </c>
      <c r="K6018" s="1">
        <v>0</v>
      </c>
      <c r="L6018" s="1">
        <v>0</v>
      </c>
      <c r="M6018" s="1">
        <v>0</v>
      </c>
      <c r="N6018" s="1" t="s">
        <v>63</v>
      </c>
      <c r="O6018" s="1">
        <v>0</v>
      </c>
      <c r="P6018" s="1">
        <v>0</v>
      </c>
      <c r="Q6018" s="1">
        <v>0</v>
      </c>
      <c r="R6018" s="1">
        <v>0</v>
      </c>
      <c r="S6018" s="1">
        <v>0</v>
      </c>
      <c r="T6018" s="1">
        <v>0</v>
      </c>
      <c r="U6018" s="3" t="str">
        <f t="shared" si="93"/>
        <v>2017Plan</v>
      </c>
      <c r="V6018" s="2">
        <f>DATE(A6018,INDEX(Map!$H$1:$H$12,MATCH(B6018,Map!$G$1:$G$12,0),0),1)</f>
        <v>44531</v>
      </c>
      <c r="W6018" t="str">
        <f>IF(AND(V6018&gt;=Map!$K$2,V6018&lt;=Map!$L$2),"Base",IF(AND(V6018&gt;=Map!$K$3,V6018&lt;=Map!$L$3),"Fcst","N/A"))</f>
        <v>N/A</v>
      </c>
      <c r="X6018" t="str">
        <f>INDEX(Map!$B$2:$B$86,MATCH(D6018,Map!$A$2:$A$86,0),0)</f>
        <v>N/A</v>
      </c>
      <c r="Y6018" s="7" t="str">
        <f>IF(INDEX(Map!$C$2:$C$86,MATCH(D6018,Map!$A$2:$A$86,0),0)="","N/A",E6018*INDEX(Map!$C$2:$C$86,MATCH(D6018,Map!$A$2:$A$86,0),0))</f>
        <v>N/A</v>
      </c>
      <c r="Z6018" s="7" t="str">
        <f>IF(INDEX(Map!$D$2:$D$86,MATCH(D6018,Map!$A$2:$A$86,0),0)="","N/A",E6018*INDEX(Map!$D$2:$D$86,MATCH(D6018,Map!$A$2:$A$86,0),0))</f>
        <v>N/A</v>
      </c>
      <c r="AA6018" t="str">
        <f>INDEX(Map!$E$2:$E$86,MATCH(D6018,Map!$A$2:$A$86,0),0)</f>
        <v>Purchases</v>
      </c>
    </row>
    <row r="6019" spans="1:27" x14ac:dyDescent="0.25">
      <c r="A6019" s="1" t="s">
        <v>123</v>
      </c>
      <c r="B6019" s="1" t="s">
        <v>118</v>
      </c>
      <c r="C6019" s="1">
        <v>54</v>
      </c>
      <c r="D6019" s="1" t="s">
        <v>77</v>
      </c>
      <c r="E6019" s="1">
        <v>0</v>
      </c>
      <c r="F6019" s="1">
        <v>0</v>
      </c>
      <c r="G6019" s="1">
        <v>0</v>
      </c>
      <c r="H6019" s="1">
        <v>0</v>
      </c>
      <c r="I6019" s="1" t="s">
        <v>63</v>
      </c>
      <c r="J6019" s="1" t="s">
        <v>63</v>
      </c>
      <c r="K6019" s="1">
        <v>0</v>
      </c>
      <c r="L6019" s="1">
        <v>0</v>
      </c>
      <c r="M6019" s="1">
        <v>0</v>
      </c>
      <c r="N6019" s="1" t="s">
        <v>63</v>
      </c>
      <c r="O6019" s="1">
        <v>0</v>
      </c>
      <c r="P6019" s="1">
        <v>0</v>
      </c>
      <c r="Q6019" s="1">
        <v>0</v>
      </c>
      <c r="R6019" s="1">
        <v>0</v>
      </c>
      <c r="S6019" s="1">
        <v>0</v>
      </c>
      <c r="T6019" s="1">
        <v>0</v>
      </c>
      <c r="U6019" s="3" t="str">
        <f t="shared" si="93"/>
        <v>2017Plan</v>
      </c>
      <c r="V6019" s="2">
        <f>DATE(A6019,INDEX(Map!$H$1:$H$12,MATCH(B6019,Map!$G$1:$G$12,0),0),1)</f>
        <v>44531</v>
      </c>
      <c r="W6019" t="str">
        <f>IF(AND(V6019&gt;=Map!$K$2,V6019&lt;=Map!$L$2),"Base",IF(AND(V6019&gt;=Map!$K$3,V6019&lt;=Map!$L$3),"Fcst","N/A"))</f>
        <v>N/A</v>
      </c>
      <c r="X6019" t="str">
        <f>INDEX(Map!$B$2:$B$86,MATCH(D6019,Map!$A$2:$A$86,0),0)</f>
        <v>N/A</v>
      </c>
      <c r="Y6019" s="7" t="str">
        <f>IF(INDEX(Map!$C$2:$C$86,MATCH(D6019,Map!$A$2:$A$86,0),0)="","N/A",E6019*INDEX(Map!$C$2:$C$86,MATCH(D6019,Map!$A$2:$A$86,0),0))</f>
        <v>N/A</v>
      </c>
      <c r="Z6019" s="7" t="str">
        <f>IF(INDEX(Map!$D$2:$D$86,MATCH(D6019,Map!$A$2:$A$86,0),0)="","N/A",E6019*INDEX(Map!$D$2:$D$86,MATCH(D6019,Map!$A$2:$A$86,0),0))</f>
        <v>N/A</v>
      </c>
      <c r="AA6019" t="str">
        <f>INDEX(Map!$E$2:$E$86,MATCH(D6019,Map!$A$2:$A$86,0),0)</f>
        <v>Purchases</v>
      </c>
    </row>
    <row r="6020" spans="1:27" x14ac:dyDescent="0.25">
      <c r="A6020" s="1" t="s">
        <v>123</v>
      </c>
      <c r="B6020" s="1" t="s">
        <v>118</v>
      </c>
      <c r="C6020" s="1">
        <v>55</v>
      </c>
      <c r="D6020" s="1" t="s">
        <v>78</v>
      </c>
      <c r="E6020" s="1">
        <v>0</v>
      </c>
      <c r="F6020" s="1">
        <v>0</v>
      </c>
      <c r="G6020" s="1">
        <v>0</v>
      </c>
      <c r="H6020" s="1">
        <v>0</v>
      </c>
      <c r="I6020" s="1" t="s">
        <v>63</v>
      </c>
      <c r="J6020" s="1" t="s">
        <v>63</v>
      </c>
      <c r="K6020" s="1">
        <v>0</v>
      </c>
      <c r="L6020" s="1">
        <v>0</v>
      </c>
      <c r="M6020" s="1">
        <v>0</v>
      </c>
      <c r="N6020" s="1" t="s">
        <v>63</v>
      </c>
      <c r="O6020" s="1">
        <v>0</v>
      </c>
      <c r="P6020" s="1">
        <v>0</v>
      </c>
      <c r="Q6020" s="1">
        <v>0</v>
      </c>
      <c r="R6020" s="1">
        <v>0</v>
      </c>
      <c r="S6020" s="1">
        <v>0</v>
      </c>
      <c r="T6020" s="1">
        <v>0</v>
      </c>
      <c r="U6020" s="3" t="str">
        <f t="shared" ref="U6020:U6049" si="94">U6019</f>
        <v>2017Plan</v>
      </c>
      <c r="V6020" s="2">
        <f>DATE(A6020,INDEX(Map!$H$1:$H$12,MATCH(B6020,Map!$G$1:$G$12,0),0),1)</f>
        <v>44531</v>
      </c>
      <c r="W6020" t="str">
        <f>IF(AND(V6020&gt;=Map!$K$2,V6020&lt;=Map!$L$2),"Base",IF(AND(V6020&gt;=Map!$K$3,V6020&lt;=Map!$L$3),"Fcst","N/A"))</f>
        <v>N/A</v>
      </c>
      <c r="X6020" t="str">
        <f>INDEX(Map!$B$2:$B$86,MATCH(D6020,Map!$A$2:$A$86,0),0)</f>
        <v>N/A</v>
      </c>
      <c r="Y6020" s="7" t="str">
        <f>IF(INDEX(Map!$C$2:$C$86,MATCH(D6020,Map!$A$2:$A$86,0),0)="","N/A",E6020*INDEX(Map!$C$2:$C$86,MATCH(D6020,Map!$A$2:$A$86,0),0))</f>
        <v>N/A</v>
      </c>
      <c r="Z6020" s="7" t="str">
        <f>IF(INDEX(Map!$D$2:$D$86,MATCH(D6020,Map!$A$2:$A$86,0),0)="","N/A",E6020*INDEX(Map!$D$2:$D$86,MATCH(D6020,Map!$A$2:$A$86,0),0))</f>
        <v>N/A</v>
      </c>
      <c r="AA6020" t="str">
        <f>INDEX(Map!$E$2:$E$86,MATCH(D6020,Map!$A$2:$A$86,0),0)</f>
        <v>Purchases</v>
      </c>
    </row>
    <row r="6021" spans="1:27" x14ac:dyDescent="0.25">
      <c r="A6021" s="1" t="s">
        <v>123</v>
      </c>
      <c r="B6021" s="1" t="s">
        <v>118</v>
      </c>
      <c r="C6021" s="1">
        <v>56</v>
      </c>
      <c r="D6021" s="1" t="s">
        <v>79</v>
      </c>
      <c r="E6021" s="1">
        <v>0.1</v>
      </c>
      <c r="F6021" s="1">
        <v>0</v>
      </c>
      <c r="G6021" s="1">
        <v>0.4</v>
      </c>
      <c r="H6021" s="1">
        <v>1</v>
      </c>
      <c r="I6021" s="1" t="s">
        <v>63</v>
      </c>
      <c r="J6021" s="1" t="s">
        <v>63</v>
      </c>
      <c r="K6021" s="1">
        <v>1</v>
      </c>
      <c r="L6021" s="1">
        <v>29.8</v>
      </c>
      <c r="M6021" s="1">
        <v>1</v>
      </c>
      <c r="N6021" s="1" t="s">
        <v>63</v>
      </c>
      <c r="O6021" s="1">
        <v>0</v>
      </c>
      <c r="P6021" s="1">
        <v>0</v>
      </c>
      <c r="Q6021" s="1">
        <v>0</v>
      </c>
      <c r="R6021" s="1">
        <v>36.549999999999997</v>
      </c>
      <c r="S6021" s="1">
        <v>36.549999999999997</v>
      </c>
      <c r="T6021" s="1">
        <v>2</v>
      </c>
      <c r="U6021" s="3" t="str">
        <f t="shared" si="94"/>
        <v>2017Plan</v>
      </c>
      <c r="V6021" s="2">
        <f>DATE(A6021,INDEX(Map!$H$1:$H$12,MATCH(B6021,Map!$G$1:$G$12,0),0),1)</f>
        <v>44531</v>
      </c>
      <c r="W6021" t="str">
        <f>IF(AND(V6021&gt;=Map!$K$2,V6021&lt;=Map!$L$2),"Base",IF(AND(V6021&gt;=Map!$K$3,V6021&lt;=Map!$L$3),"Fcst","N/A"))</f>
        <v>N/A</v>
      </c>
      <c r="X6021" t="str">
        <f>INDEX(Map!$B$2:$B$86,MATCH(D6021,Map!$A$2:$A$86,0),0)</f>
        <v>N/A</v>
      </c>
      <c r="Y6021" s="7" t="str">
        <f>IF(INDEX(Map!$C$2:$C$86,MATCH(D6021,Map!$A$2:$A$86,0),0)="","N/A",E6021*INDEX(Map!$C$2:$C$86,MATCH(D6021,Map!$A$2:$A$86,0),0))</f>
        <v>N/A</v>
      </c>
      <c r="Z6021" s="7" t="str">
        <f>IF(INDEX(Map!$D$2:$D$86,MATCH(D6021,Map!$A$2:$A$86,0),0)="","N/A",E6021*INDEX(Map!$D$2:$D$86,MATCH(D6021,Map!$A$2:$A$86,0),0))</f>
        <v>N/A</v>
      </c>
      <c r="AA6021" t="str">
        <f>INDEX(Map!$E$2:$E$86,MATCH(D6021,Map!$A$2:$A$86,0),0)</f>
        <v>Purchases</v>
      </c>
    </row>
    <row r="6022" spans="1:27" x14ac:dyDescent="0.25">
      <c r="A6022" s="1" t="s">
        <v>123</v>
      </c>
      <c r="B6022" s="1" t="s">
        <v>118</v>
      </c>
      <c r="C6022" s="1">
        <v>57</v>
      </c>
      <c r="D6022" s="1" t="s">
        <v>80</v>
      </c>
      <c r="E6022" s="1">
        <v>0.1</v>
      </c>
      <c r="F6022" s="1">
        <v>0</v>
      </c>
      <c r="G6022" s="1">
        <v>0.4</v>
      </c>
      <c r="H6022" s="1">
        <v>1</v>
      </c>
      <c r="I6022" s="1" t="s">
        <v>63</v>
      </c>
      <c r="J6022" s="1" t="s">
        <v>63</v>
      </c>
      <c r="K6022" s="1">
        <v>1</v>
      </c>
      <c r="L6022" s="1">
        <v>29.8</v>
      </c>
      <c r="M6022" s="1">
        <v>1</v>
      </c>
      <c r="N6022" s="1" t="s">
        <v>63</v>
      </c>
      <c r="O6022" s="1">
        <v>0</v>
      </c>
      <c r="P6022" s="1">
        <v>0</v>
      </c>
      <c r="Q6022" s="1">
        <v>0</v>
      </c>
      <c r="R6022" s="1">
        <v>36.549999999999997</v>
      </c>
      <c r="S6022" s="1">
        <v>36.549999999999997</v>
      </c>
      <c r="T6022" s="1">
        <v>2</v>
      </c>
      <c r="U6022" s="3" t="str">
        <f t="shared" si="94"/>
        <v>2017Plan</v>
      </c>
      <c r="V6022" s="2">
        <f>DATE(A6022,INDEX(Map!$H$1:$H$12,MATCH(B6022,Map!$G$1:$G$12,0),0),1)</f>
        <v>44531</v>
      </c>
      <c r="W6022" t="str">
        <f>IF(AND(V6022&gt;=Map!$K$2,V6022&lt;=Map!$L$2),"Base",IF(AND(V6022&gt;=Map!$K$3,V6022&lt;=Map!$L$3),"Fcst","N/A"))</f>
        <v>N/A</v>
      </c>
      <c r="X6022" t="str">
        <f>INDEX(Map!$B$2:$B$86,MATCH(D6022,Map!$A$2:$A$86,0),0)</f>
        <v>N/A</v>
      </c>
      <c r="Y6022" s="7" t="str">
        <f>IF(INDEX(Map!$C$2:$C$86,MATCH(D6022,Map!$A$2:$A$86,0),0)="","N/A",E6022*INDEX(Map!$C$2:$C$86,MATCH(D6022,Map!$A$2:$A$86,0),0))</f>
        <v>N/A</v>
      </c>
      <c r="Z6022" s="7" t="str">
        <f>IF(INDEX(Map!$D$2:$D$86,MATCH(D6022,Map!$A$2:$A$86,0),0)="","N/A",E6022*INDEX(Map!$D$2:$D$86,MATCH(D6022,Map!$A$2:$A$86,0),0))</f>
        <v>N/A</v>
      </c>
      <c r="AA6022" t="str">
        <f>INDEX(Map!$E$2:$E$86,MATCH(D6022,Map!$A$2:$A$86,0),0)</f>
        <v>Purchases</v>
      </c>
    </row>
    <row r="6023" spans="1:27" x14ac:dyDescent="0.25">
      <c r="A6023" s="1" t="s">
        <v>123</v>
      </c>
      <c r="B6023" s="1" t="s">
        <v>118</v>
      </c>
      <c r="C6023" s="1">
        <v>58</v>
      </c>
      <c r="D6023" s="1" t="s">
        <v>81</v>
      </c>
      <c r="E6023" s="1">
        <v>0</v>
      </c>
      <c r="F6023" s="1">
        <v>0</v>
      </c>
      <c r="G6023" s="1">
        <v>0</v>
      </c>
      <c r="H6023" s="1">
        <v>0</v>
      </c>
      <c r="I6023" s="1" t="s">
        <v>63</v>
      </c>
      <c r="J6023" s="1" t="s">
        <v>63</v>
      </c>
      <c r="K6023" s="1">
        <v>0</v>
      </c>
      <c r="L6023" s="1">
        <v>0</v>
      </c>
      <c r="M6023" s="1">
        <v>0</v>
      </c>
      <c r="N6023" s="1" t="s">
        <v>63</v>
      </c>
      <c r="O6023" s="1">
        <v>0</v>
      </c>
      <c r="P6023" s="1">
        <v>0</v>
      </c>
      <c r="Q6023" s="1">
        <v>0</v>
      </c>
      <c r="R6023" s="1">
        <v>0</v>
      </c>
      <c r="S6023" s="1">
        <v>0</v>
      </c>
      <c r="T6023" s="1">
        <v>0</v>
      </c>
      <c r="U6023" s="3" t="str">
        <f t="shared" si="94"/>
        <v>2017Plan</v>
      </c>
      <c r="V6023" s="2">
        <f>DATE(A6023,INDEX(Map!$H$1:$H$12,MATCH(B6023,Map!$G$1:$G$12,0),0),1)</f>
        <v>44531</v>
      </c>
      <c r="W6023" t="str">
        <f>IF(AND(V6023&gt;=Map!$K$2,V6023&lt;=Map!$L$2),"Base",IF(AND(V6023&gt;=Map!$K$3,V6023&lt;=Map!$L$3),"Fcst","N/A"))</f>
        <v>N/A</v>
      </c>
      <c r="X6023" t="str">
        <f>INDEX(Map!$B$2:$B$86,MATCH(D6023,Map!$A$2:$A$86,0),0)</f>
        <v>N/A</v>
      </c>
      <c r="Y6023" s="7" t="str">
        <f>IF(INDEX(Map!$C$2:$C$86,MATCH(D6023,Map!$A$2:$A$86,0),0)="","N/A",E6023*INDEX(Map!$C$2:$C$86,MATCH(D6023,Map!$A$2:$A$86,0),0))</f>
        <v>N/A</v>
      </c>
      <c r="Z6023" s="7" t="str">
        <f>IF(INDEX(Map!$D$2:$D$86,MATCH(D6023,Map!$A$2:$A$86,0),0)="","N/A",E6023*INDEX(Map!$D$2:$D$86,MATCH(D6023,Map!$A$2:$A$86,0),0))</f>
        <v>N/A</v>
      </c>
      <c r="AA6023" t="str">
        <f>INDEX(Map!$E$2:$E$86,MATCH(D6023,Map!$A$2:$A$86,0),0)</f>
        <v>Purchases</v>
      </c>
    </row>
    <row r="6024" spans="1:27" x14ac:dyDescent="0.25">
      <c r="A6024" s="1" t="s">
        <v>123</v>
      </c>
      <c r="B6024" s="1" t="s">
        <v>118</v>
      </c>
      <c r="C6024" s="1">
        <v>59</v>
      </c>
      <c r="D6024" s="1" t="s">
        <v>82</v>
      </c>
      <c r="E6024" s="1">
        <v>0</v>
      </c>
      <c r="F6024" s="1">
        <v>0</v>
      </c>
      <c r="G6024" s="1">
        <v>0</v>
      </c>
      <c r="H6024" s="1">
        <v>0</v>
      </c>
      <c r="I6024" s="1" t="s">
        <v>63</v>
      </c>
      <c r="J6024" s="1" t="s">
        <v>63</v>
      </c>
      <c r="K6024" s="1">
        <v>0</v>
      </c>
      <c r="L6024" s="1">
        <v>0</v>
      </c>
      <c r="M6024" s="1">
        <v>0</v>
      </c>
      <c r="N6024" s="1" t="s">
        <v>63</v>
      </c>
      <c r="O6024" s="1">
        <v>0</v>
      </c>
      <c r="P6024" s="1">
        <v>0</v>
      </c>
      <c r="Q6024" s="1">
        <v>0</v>
      </c>
      <c r="R6024" s="1">
        <v>0</v>
      </c>
      <c r="S6024" s="1">
        <v>0</v>
      </c>
      <c r="T6024" s="1">
        <v>0</v>
      </c>
      <c r="U6024" s="3" t="str">
        <f t="shared" si="94"/>
        <v>2017Plan</v>
      </c>
      <c r="V6024" s="2">
        <f>DATE(A6024,INDEX(Map!$H$1:$H$12,MATCH(B6024,Map!$G$1:$G$12,0),0),1)</f>
        <v>44531</v>
      </c>
      <c r="W6024" t="str">
        <f>IF(AND(V6024&gt;=Map!$K$2,V6024&lt;=Map!$L$2),"Base",IF(AND(V6024&gt;=Map!$K$3,V6024&lt;=Map!$L$3),"Fcst","N/A"))</f>
        <v>N/A</v>
      </c>
      <c r="X6024" t="str">
        <f>INDEX(Map!$B$2:$B$86,MATCH(D6024,Map!$A$2:$A$86,0),0)</f>
        <v>N/A</v>
      </c>
      <c r="Y6024" s="7" t="str">
        <f>IF(INDEX(Map!$C$2:$C$86,MATCH(D6024,Map!$A$2:$A$86,0),0)="","N/A",E6024*INDEX(Map!$C$2:$C$86,MATCH(D6024,Map!$A$2:$A$86,0),0))</f>
        <v>N/A</v>
      </c>
      <c r="Z6024" s="7" t="str">
        <f>IF(INDEX(Map!$D$2:$D$86,MATCH(D6024,Map!$A$2:$A$86,0),0)="","N/A",E6024*INDEX(Map!$D$2:$D$86,MATCH(D6024,Map!$A$2:$A$86,0),0))</f>
        <v>N/A</v>
      </c>
      <c r="AA6024" t="str">
        <f>INDEX(Map!$E$2:$E$86,MATCH(D6024,Map!$A$2:$A$86,0),0)</f>
        <v>Purchases</v>
      </c>
    </row>
    <row r="6025" spans="1:27" x14ac:dyDescent="0.25">
      <c r="A6025" s="1" t="s">
        <v>123</v>
      </c>
      <c r="B6025" s="1" t="s">
        <v>118</v>
      </c>
      <c r="C6025" s="1">
        <v>60</v>
      </c>
      <c r="D6025" s="1" t="s">
        <v>83</v>
      </c>
      <c r="E6025" s="1">
        <v>-41.3</v>
      </c>
      <c r="F6025" s="1">
        <v>0</v>
      </c>
      <c r="G6025" s="1">
        <v>28.1</v>
      </c>
      <c r="H6025" s="1">
        <v>23</v>
      </c>
      <c r="I6025" s="1" t="s">
        <v>63</v>
      </c>
      <c r="J6025" s="1" t="s">
        <v>63</v>
      </c>
      <c r="K6025" s="1">
        <v>368</v>
      </c>
      <c r="L6025" s="1">
        <v>41.9</v>
      </c>
      <c r="M6025" s="1">
        <v>-1731</v>
      </c>
      <c r="N6025" s="1" t="s">
        <v>63</v>
      </c>
      <c r="O6025" s="1">
        <v>0</v>
      </c>
      <c r="P6025" s="1">
        <v>0</v>
      </c>
      <c r="Q6025" s="1">
        <v>453</v>
      </c>
      <c r="R6025" s="1">
        <v>30.93</v>
      </c>
      <c r="S6025" s="1">
        <v>30.93</v>
      </c>
      <c r="T6025" s="1">
        <v>-1278</v>
      </c>
      <c r="U6025" s="3" t="str">
        <f t="shared" si="94"/>
        <v>2017Plan</v>
      </c>
      <c r="V6025" s="2">
        <f>DATE(A6025,INDEX(Map!$H$1:$H$12,MATCH(B6025,Map!$G$1:$G$12,0),0),1)</f>
        <v>44531</v>
      </c>
      <c r="W6025" t="str">
        <f>IF(AND(V6025&gt;=Map!$K$2,V6025&lt;=Map!$L$2),"Base",IF(AND(V6025&gt;=Map!$K$3,V6025&lt;=Map!$L$3),"Fcst","N/A"))</f>
        <v>N/A</v>
      </c>
      <c r="X6025" t="str">
        <f>INDEX(Map!$B$2:$B$86,MATCH(D6025,Map!$A$2:$A$86,0),0)</f>
        <v>N/A</v>
      </c>
      <c r="Y6025" s="7" t="str">
        <f>IF(INDEX(Map!$C$2:$C$86,MATCH(D6025,Map!$A$2:$A$86,0),0)="","N/A",E6025*INDEX(Map!$C$2:$C$86,MATCH(D6025,Map!$A$2:$A$86,0),0))</f>
        <v>N/A</v>
      </c>
      <c r="Z6025" s="7" t="str">
        <f>IF(INDEX(Map!$D$2:$D$86,MATCH(D6025,Map!$A$2:$A$86,0),0)="","N/A",E6025*INDEX(Map!$D$2:$D$86,MATCH(D6025,Map!$A$2:$A$86,0),0))</f>
        <v>N/A</v>
      </c>
      <c r="AA6025" t="str">
        <f>INDEX(Map!$E$2:$E$86,MATCH(D6025,Map!$A$2:$A$86,0),0)</f>
        <v>Sales</v>
      </c>
    </row>
    <row r="6026" spans="1:27" x14ac:dyDescent="0.25">
      <c r="A6026" s="1" t="s">
        <v>123</v>
      </c>
      <c r="B6026" s="1" t="s">
        <v>118</v>
      </c>
      <c r="C6026" s="1">
        <v>61</v>
      </c>
      <c r="D6026" s="1" t="s">
        <v>84</v>
      </c>
      <c r="E6026" s="1">
        <v>-10.199999999999999</v>
      </c>
      <c r="F6026" s="1">
        <v>0</v>
      </c>
      <c r="G6026" s="1">
        <v>41.1</v>
      </c>
      <c r="H6026" s="1">
        <v>31</v>
      </c>
      <c r="I6026" s="1" t="s">
        <v>63</v>
      </c>
      <c r="J6026" s="1" t="s">
        <v>63</v>
      </c>
      <c r="K6026" s="1">
        <v>248</v>
      </c>
      <c r="L6026" s="1">
        <v>40.700000000000003</v>
      </c>
      <c r="M6026" s="1">
        <v>-414</v>
      </c>
      <c r="N6026" s="1" t="s">
        <v>63</v>
      </c>
      <c r="O6026" s="1">
        <v>0</v>
      </c>
      <c r="P6026" s="1">
        <v>0</v>
      </c>
      <c r="Q6026" s="1">
        <v>100</v>
      </c>
      <c r="R6026" s="1">
        <v>30.8</v>
      </c>
      <c r="S6026" s="1">
        <v>30.8</v>
      </c>
      <c r="T6026" s="1">
        <v>-314</v>
      </c>
      <c r="U6026" s="3" t="str">
        <f t="shared" si="94"/>
        <v>2017Plan</v>
      </c>
      <c r="V6026" s="2">
        <f>DATE(A6026,INDEX(Map!$H$1:$H$12,MATCH(B6026,Map!$G$1:$G$12,0),0),1)</f>
        <v>44531</v>
      </c>
      <c r="W6026" t="str">
        <f>IF(AND(V6026&gt;=Map!$K$2,V6026&lt;=Map!$L$2),"Base",IF(AND(V6026&gt;=Map!$K$3,V6026&lt;=Map!$L$3),"Fcst","N/A"))</f>
        <v>N/A</v>
      </c>
      <c r="X6026" t="str">
        <f>INDEX(Map!$B$2:$B$86,MATCH(D6026,Map!$A$2:$A$86,0),0)</f>
        <v>N/A</v>
      </c>
      <c r="Y6026" s="7" t="str">
        <f>IF(INDEX(Map!$C$2:$C$86,MATCH(D6026,Map!$A$2:$A$86,0),0)="","N/A",E6026*INDEX(Map!$C$2:$C$86,MATCH(D6026,Map!$A$2:$A$86,0),0))</f>
        <v>N/A</v>
      </c>
      <c r="Z6026" s="7" t="str">
        <f>IF(INDEX(Map!$D$2:$D$86,MATCH(D6026,Map!$A$2:$A$86,0),0)="","N/A",E6026*INDEX(Map!$D$2:$D$86,MATCH(D6026,Map!$A$2:$A$86,0),0))</f>
        <v>N/A</v>
      </c>
      <c r="AA6026" t="str">
        <f>INDEX(Map!$E$2:$E$86,MATCH(D6026,Map!$A$2:$A$86,0),0)</f>
        <v>Sales</v>
      </c>
    </row>
    <row r="6027" spans="1:27" x14ac:dyDescent="0.25">
      <c r="A6027" s="1" t="s">
        <v>123</v>
      </c>
      <c r="B6027" s="1" t="s">
        <v>118</v>
      </c>
      <c r="C6027" s="1">
        <v>62</v>
      </c>
      <c r="D6027" s="1" t="s">
        <v>85</v>
      </c>
      <c r="E6027" s="1">
        <v>-12.4</v>
      </c>
      <c r="F6027" s="1">
        <v>0</v>
      </c>
      <c r="G6027" s="1">
        <v>55.2</v>
      </c>
      <c r="H6027" s="1">
        <v>4</v>
      </c>
      <c r="I6027" s="1" t="s">
        <v>63</v>
      </c>
      <c r="J6027" s="1" t="s">
        <v>63</v>
      </c>
      <c r="K6027" s="1">
        <v>64</v>
      </c>
      <c r="L6027" s="1">
        <v>38.200000000000003</v>
      </c>
      <c r="M6027" s="1">
        <v>-472</v>
      </c>
      <c r="N6027" s="1" t="s">
        <v>63</v>
      </c>
      <c r="O6027" s="1">
        <v>0</v>
      </c>
      <c r="P6027" s="1">
        <v>0</v>
      </c>
      <c r="Q6027" s="1">
        <v>116</v>
      </c>
      <c r="R6027" s="1">
        <v>28.83</v>
      </c>
      <c r="S6027" s="1">
        <v>28.83</v>
      </c>
      <c r="T6027" s="1">
        <v>-357</v>
      </c>
      <c r="U6027" s="3" t="str">
        <f t="shared" si="94"/>
        <v>2017Plan</v>
      </c>
      <c r="V6027" s="2">
        <f>DATE(A6027,INDEX(Map!$H$1:$H$12,MATCH(B6027,Map!$G$1:$G$12,0),0),1)</f>
        <v>44531</v>
      </c>
      <c r="W6027" t="str">
        <f>IF(AND(V6027&gt;=Map!$K$2,V6027&lt;=Map!$L$2),"Base",IF(AND(V6027&gt;=Map!$K$3,V6027&lt;=Map!$L$3),"Fcst","N/A"))</f>
        <v>N/A</v>
      </c>
      <c r="X6027" t="str">
        <f>INDEX(Map!$B$2:$B$86,MATCH(D6027,Map!$A$2:$A$86,0),0)</f>
        <v>N/A</v>
      </c>
      <c r="Y6027" s="7" t="str">
        <f>IF(INDEX(Map!$C$2:$C$86,MATCH(D6027,Map!$A$2:$A$86,0),0)="","N/A",E6027*INDEX(Map!$C$2:$C$86,MATCH(D6027,Map!$A$2:$A$86,0),0))</f>
        <v>N/A</v>
      </c>
      <c r="Z6027" s="7" t="str">
        <f>IF(INDEX(Map!$D$2:$D$86,MATCH(D6027,Map!$A$2:$A$86,0),0)="","N/A",E6027*INDEX(Map!$D$2:$D$86,MATCH(D6027,Map!$A$2:$A$86,0),0))</f>
        <v>N/A</v>
      </c>
      <c r="AA6027" t="str">
        <f>INDEX(Map!$E$2:$E$86,MATCH(D6027,Map!$A$2:$A$86,0),0)</f>
        <v>Sales</v>
      </c>
    </row>
    <row r="6028" spans="1:27" x14ac:dyDescent="0.25">
      <c r="A6028" s="1" t="s">
        <v>123</v>
      </c>
      <c r="B6028" s="1" t="s">
        <v>118</v>
      </c>
      <c r="C6028" s="1">
        <v>63</v>
      </c>
      <c r="D6028" s="1" t="s">
        <v>86</v>
      </c>
      <c r="E6028" s="1">
        <v>-5.5</v>
      </c>
      <c r="F6028" s="1">
        <v>0</v>
      </c>
      <c r="G6028" s="1">
        <v>24.8</v>
      </c>
      <c r="H6028" s="1">
        <v>4</v>
      </c>
      <c r="I6028" s="1" t="s">
        <v>63</v>
      </c>
      <c r="J6028" s="1" t="s">
        <v>63</v>
      </c>
      <c r="K6028" s="1">
        <v>64</v>
      </c>
      <c r="L6028" s="1">
        <v>39.9</v>
      </c>
      <c r="M6028" s="1">
        <v>-221</v>
      </c>
      <c r="N6028" s="1" t="s">
        <v>63</v>
      </c>
      <c r="O6028" s="1">
        <v>0</v>
      </c>
      <c r="P6028" s="1">
        <v>0</v>
      </c>
      <c r="Q6028" s="1">
        <v>53</v>
      </c>
      <c r="R6028" s="1">
        <v>30.36</v>
      </c>
      <c r="S6028" s="1">
        <v>30.36</v>
      </c>
      <c r="T6028" s="1">
        <v>-168</v>
      </c>
      <c r="U6028" s="3" t="str">
        <f t="shared" si="94"/>
        <v>2017Plan</v>
      </c>
      <c r="V6028" s="2">
        <f>DATE(A6028,INDEX(Map!$H$1:$H$12,MATCH(B6028,Map!$G$1:$G$12,0),0),1)</f>
        <v>44531</v>
      </c>
      <c r="W6028" t="str">
        <f>IF(AND(V6028&gt;=Map!$K$2,V6028&lt;=Map!$L$2),"Base",IF(AND(V6028&gt;=Map!$K$3,V6028&lt;=Map!$L$3),"Fcst","N/A"))</f>
        <v>N/A</v>
      </c>
      <c r="X6028" t="str">
        <f>INDEX(Map!$B$2:$B$86,MATCH(D6028,Map!$A$2:$A$86,0),0)</f>
        <v>N/A</v>
      </c>
      <c r="Y6028" s="7" t="str">
        <f>IF(INDEX(Map!$C$2:$C$86,MATCH(D6028,Map!$A$2:$A$86,0),0)="","N/A",E6028*INDEX(Map!$C$2:$C$86,MATCH(D6028,Map!$A$2:$A$86,0),0))</f>
        <v>N/A</v>
      </c>
      <c r="Z6028" s="7" t="str">
        <f>IF(INDEX(Map!$D$2:$D$86,MATCH(D6028,Map!$A$2:$A$86,0),0)="","N/A",E6028*INDEX(Map!$D$2:$D$86,MATCH(D6028,Map!$A$2:$A$86,0),0))</f>
        <v>N/A</v>
      </c>
      <c r="AA6028" t="str">
        <f>INDEX(Map!$E$2:$E$86,MATCH(D6028,Map!$A$2:$A$86,0),0)</f>
        <v>Sales</v>
      </c>
    </row>
    <row r="6029" spans="1:27" x14ac:dyDescent="0.25">
      <c r="A6029" s="1" t="s">
        <v>123</v>
      </c>
      <c r="B6029" s="1" t="s">
        <v>118</v>
      </c>
      <c r="C6029" s="1">
        <v>64</v>
      </c>
      <c r="D6029" s="1" t="s">
        <v>87</v>
      </c>
      <c r="E6029" s="1">
        <v>0</v>
      </c>
      <c r="F6029" s="1">
        <v>0</v>
      </c>
      <c r="G6029" s="1">
        <v>0</v>
      </c>
      <c r="H6029" s="1">
        <v>0</v>
      </c>
      <c r="I6029" s="1" t="s">
        <v>63</v>
      </c>
      <c r="J6029" s="1" t="s">
        <v>63</v>
      </c>
      <c r="K6029" s="1">
        <v>0</v>
      </c>
      <c r="L6029" s="1">
        <v>0</v>
      </c>
      <c r="M6029" s="1">
        <v>0</v>
      </c>
      <c r="N6029" s="1" t="s">
        <v>63</v>
      </c>
      <c r="O6029" s="1">
        <v>0</v>
      </c>
      <c r="P6029" s="1">
        <v>0</v>
      </c>
      <c r="Q6029" s="1">
        <v>0</v>
      </c>
      <c r="R6029" s="1">
        <v>0</v>
      </c>
      <c r="S6029" s="1">
        <v>0</v>
      </c>
      <c r="T6029" s="1">
        <v>0</v>
      </c>
      <c r="U6029" s="3" t="str">
        <f t="shared" si="94"/>
        <v>2017Plan</v>
      </c>
      <c r="V6029" s="2">
        <f>DATE(A6029,INDEX(Map!$H$1:$H$12,MATCH(B6029,Map!$G$1:$G$12,0),0),1)</f>
        <v>44531</v>
      </c>
      <c r="W6029" t="str">
        <f>IF(AND(V6029&gt;=Map!$K$2,V6029&lt;=Map!$L$2),"Base",IF(AND(V6029&gt;=Map!$K$3,V6029&lt;=Map!$L$3),"Fcst","N/A"))</f>
        <v>N/A</v>
      </c>
      <c r="X6029" t="str">
        <f>INDEX(Map!$B$2:$B$86,MATCH(D6029,Map!$A$2:$A$86,0),0)</f>
        <v>N/A</v>
      </c>
      <c r="Y6029" s="7" t="str">
        <f>IF(INDEX(Map!$C$2:$C$86,MATCH(D6029,Map!$A$2:$A$86,0),0)="","N/A",E6029*INDEX(Map!$C$2:$C$86,MATCH(D6029,Map!$A$2:$A$86,0),0))</f>
        <v>N/A</v>
      </c>
      <c r="Z6029" s="7" t="str">
        <f>IF(INDEX(Map!$D$2:$D$86,MATCH(D6029,Map!$A$2:$A$86,0),0)="","N/A",E6029*INDEX(Map!$D$2:$D$86,MATCH(D6029,Map!$A$2:$A$86,0),0))</f>
        <v>N/A</v>
      </c>
      <c r="AA6029" t="str">
        <f>INDEX(Map!$E$2:$E$86,MATCH(D6029,Map!$A$2:$A$86,0),0)</f>
        <v>Sales</v>
      </c>
    </row>
    <row r="6030" spans="1:27" x14ac:dyDescent="0.25">
      <c r="A6030" s="1" t="s">
        <v>123</v>
      </c>
      <c r="B6030" s="1" t="s">
        <v>118</v>
      </c>
      <c r="C6030" s="1">
        <v>65</v>
      </c>
      <c r="D6030" s="1" t="s">
        <v>88</v>
      </c>
      <c r="E6030" s="1">
        <v>0</v>
      </c>
      <c r="F6030" s="1">
        <v>0</v>
      </c>
      <c r="G6030" s="1">
        <v>0</v>
      </c>
      <c r="H6030" s="1">
        <v>0</v>
      </c>
      <c r="I6030" s="1" t="s">
        <v>63</v>
      </c>
      <c r="J6030" s="1" t="s">
        <v>63</v>
      </c>
      <c r="K6030" s="1">
        <v>0</v>
      </c>
      <c r="L6030" s="1">
        <v>0</v>
      </c>
      <c r="M6030" s="1">
        <v>0</v>
      </c>
      <c r="N6030" s="1" t="s">
        <v>63</v>
      </c>
      <c r="O6030" s="1">
        <v>0</v>
      </c>
      <c r="P6030" s="1">
        <v>0</v>
      </c>
      <c r="Q6030" s="1">
        <v>0</v>
      </c>
      <c r="R6030" s="1">
        <v>0</v>
      </c>
      <c r="S6030" s="1">
        <v>0</v>
      </c>
      <c r="T6030" s="1">
        <v>0</v>
      </c>
      <c r="U6030" s="3" t="str">
        <f t="shared" si="94"/>
        <v>2017Plan</v>
      </c>
      <c r="V6030" s="2">
        <f>DATE(A6030,INDEX(Map!$H$1:$H$12,MATCH(B6030,Map!$G$1:$G$12,0),0),1)</f>
        <v>44531</v>
      </c>
      <c r="W6030" t="str">
        <f>IF(AND(V6030&gt;=Map!$K$2,V6030&lt;=Map!$L$2),"Base",IF(AND(V6030&gt;=Map!$K$3,V6030&lt;=Map!$L$3),"Fcst","N/A"))</f>
        <v>N/A</v>
      </c>
      <c r="X6030" t="str">
        <f>INDEX(Map!$B$2:$B$86,MATCH(D6030,Map!$A$2:$A$86,0),0)</f>
        <v>N/A</v>
      </c>
      <c r="Y6030" s="7" t="str">
        <f>IF(INDEX(Map!$C$2:$C$86,MATCH(D6030,Map!$A$2:$A$86,0),0)="","N/A",E6030*INDEX(Map!$C$2:$C$86,MATCH(D6030,Map!$A$2:$A$86,0),0))</f>
        <v>N/A</v>
      </c>
      <c r="Z6030" s="7" t="str">
        <f>IF(INDEX(Map!$D$2:$D$86,MATCH(D6030,Map!$A$2:$A$86,0),0)="","N/A",E6030*INDEX(Map!$D$2:$D$86,MATCH(D6030,Map!$A$2:$A$86,0),0))</f>
        <v>N/A</v>
      </c>
      <c r="AA6030" t="str">
        <f>INDEX(Map!$E$2:$E$86,MATCH(D6030,Map!$A$2:$A$86,0),0)</f>
        <v>Sales</v>
      </c>
    </row>
    <row r="6031" spans="1:27" x14ac:dyDescent="0.25">
      <c r="A6031" s="1" t="s">
        <v>123</v>
      </c>
      <c r="B6031" s="1" t="s">
        <v>118</v>
      </c>
      <c r="C6031" s="1">
        <v>66</v>
      </c>
      <c r="D6031" s="1" t="s">
        <v>89</v>
      </c>
      <c r="E6031" s="1">
        <v>0</v>
      </c>
      <c r="F6031" s="1">
        <v>0</v>
      </c>
      <c r="G6031" s="1">
        <v>0</v>
      </c>
      <c r="H6031" s="1">
        <v>0</v>
      </c>
      <c r="I6031" s="1" t="s">
        <v>63</v>
      </c>
      <c r="J6031" s="1" t="s">
        <v>63</v>
      </c>
      <c r="K6031" s="1">
        <v>0</v>
      </c>
      <c r="L6031" s="1">
        <v>0</v>
      </c>
      <c r="M6031" s="1">
        <v>0</v>
      </c>
      <c r="N6031" s="1" t="s">
        <v>63</v>
      </c>
      <c r="O6031" s="1">
        <v>0</v>
      </c>
      <c r="P6031" s="1">
        <v>0</v>
      </c>
      <c r="Q6031" s="1">
        <v>0</v>
      </c>
      <c r="R6031" s="1">
        <v>0</v>
      </c>
      <c r="S6031" s="1">
        <v>0</v>
      </c>
      <c r="T6031" s="1">
        <v>0</v>
      </c>
      <c r="U6031" s="3" t="str">
        <f t="shared" si="94"/>
        <v>2017Plan</v>
      </c>
      <c r="V6031" s="2">
        <f>DATE(A6031,INDEX(Map!$H$1:$H$12,MATCH(B6031,Map!$G$1:$G$12,0),0),1)</f>
        <v>44531</v>
      </c>
      <c r="W6031" t="str">
        <f>IF(AND(V6031&gt;=Map!$K$2,V6031&lt;=Map!$L$2),"Base",IF(AND(V6031&gt;=Map!$K$3,V6031&lt;=Map!$L$3),"Fcst","N/A"))</f>
        <v>N/A</v>
      </c>
      <c r="X6031" t="str">
        <f>INDEX(Map!$B$2:$B$86,MATCH(D6031,Map!$A$2:$A$86,0),0)</f>
        <v>N/A</v>
      </c>
      <c r="Y6031" s="7" t="str">
        <f>IF(INDEX(Map!$C$2:$C$86,MATCH(D6031,Map!$A$2:$A$86,0),0)="","N/A",E6031*INDEX(Map!$C$2:$C$86,MATCH(D6031,Map!$A$2:$A$86,0),0))</f>
        <v>N/A</v>
      </c>
      <c r="Z6031" s="7" t="str">
        <f>IF(INDEX(Map!$D$2:$D$86,MATCH(D6031,Map!$A$2:$A$86,0),0)="","N/A",E6031*INDEX(Map!$D$2:$D$86,MATCH(D6031,Map!$A$2:$A$86,0),0))</f>
        <v>N/A</v>
      </c>
      <c r="AA6031" t="str">
        <f>INDEX(Map!$E$2:$E$86,MATCH(D6031,Map!$A$2:$A$86,0),0)</f>
        <v>Sales</v>
      </c>
    </row>
    <row r="6032" spans="1:27" x14ac:dyDescent="0.25">
      <c r="A6032" s="1" t="s">
        <v>123</v>
      </c>
      <c r="B6032" s="1" t="s">
        <v>118</v>
      </c>
      <c r="C6032" s="1">
        <v>67</v>
      </c>
      <c r="D6032" s="1" t="s">
        <v>90</v>
      </c>
      <c r="E6032" s="1">
        <v>0</v>
      </c>
      <c r="F6032" s="1">
        <v>0</v>
      </c>
      <c r="G6032" s="1">
        <v>0</v>
      </c>
      <c r="H6032" s="1">
        <v>0</v>
      </c>
      <c r="I6032" s="1" t="s">
        <v>63</v>
      </c>
      <c r="J6032" s="1" t="s">
        <v>63</v>
      </c>
      <c r="K6032" s="1">
        <v>0</v>
      </c>
      <c r="L6032" s="1">
        <v>0</v>
      </c>
      <c r="M6032" s="1">
        <v>0</v>
      </c>
      <c r="N6032" s="1" t="s">
        <v>63</v>
      </c>
      <c r="O6032" s="1">
        <v>0</v>
      </c>
      <c r="P6032" s="1">
        <v>0</v>
      </c>
      <c r="Q6032" s="1">
        <v>0</v>
      </c>
      <c r="R6032" s="1">
        <v>0</v>
      </c>
      <c r="S6032" s="1">
        <v>0</v>
      </c>
      <c r="T6032" s="1">
        <v>0</v>
      </c>
      <c r="U6032" s="3" t="str">
        <f t="shared" si="94"/>
        <v>2017Plan</v>
      </c>
      <c r="V6032" s="2">
        <f>DATE(A6032,INDEX(Map!$H$1:$H$12,MATCH(B6032,Map!$G$1:$G$12,0),0),1)</f>
        <v>44531</v>
      </c>
      <c r="W6032" t="str">
        <f>IF(AND(V6032&gt;=Map!$K$2,V6032&lt;=Map!$L$2),"Base",IF(AND(V6032&gt;=Map!$K$3,V6032&lt;=Map!$L$3),"Fcst","N/A"))</f>
        <v>N/A</v>
      </c>
      <c r="X6032" t="str">
        <f>INDEX(Map!$B$2:$B$86,MATCH(D6032,Map!$A$2:$A$86,0),0)</f>
        <v>N/A</v>
      </c>
      <c r="Y6032" s="7" t="str">
        <f>IF(INDEX(Map!$C$2:$C$86,MATCH(D6032,Map!$A$2:$A$86,0),0)="","N/A",E6032*INDEX(Map!$C$2:$C$86,MATCH(D6032,Map!$A$2:$A$86,0),0))</f>
        <v>N/A</v>
      </c>
      <c r="Z6032" s="7" t="str">
        <f>IF(INDEX(Map!$D$2:$D$86,MATCH(D6032,Map!$A$2:$A$86,0),0)="","N/A",E6032*INDEX(Map!$D$2:$D$86,MATCH(D6032,Map!$A$2:$A$86,0),0))</f>
        <v>N/A</v>
      </c>
      <c r="AA6032" t="str">
        <f>INDEX(Map!$E$2:$E$86,MATCH(D6032,Map!$A$2:$A$86,0),0)</f>
        <v>Sales</v>
      </c>
    </row>
    <row r="6033" spans="1:27" x14ac:dyDescent="0.25">
      <c r="A6033" s="1" t="s">
        <v>123</v>
      </c>
      <c r="B6033" s="1" t="s">
        <v>118</v>
      </c>
      <c r="C6033" s="1">
        <v>68</v>
      </c>
      <c r="D6033" s="1" t="s">
        <v>91</v>
      </c>
      <c r="E6033" s="1">
        <v>0</v>
      </c>
      <c r="F6033" s="1">
        <v>0</v>
      </c>
      <c r="G6033" s="1">
        <v>0</v>
      </c>
      <c r="H6033" s="1">
        <v>0</v>
      </c>
      <c r="I6033" s="1" t="s">
        <v>63</v>
      </c>
      <c r="J6033" s="1" t="s">
        <v>63</v>
      </c>
      <c r="K6033" s="1">
        <v>0</v>
      </c>
      <c r="L6033" s="1">
        <v>0</v>
      </c>
      <c r="M6033" s="1">
        <v>0</v>
      </c>
      <c r="N6033" s="1" t="s">
        <v>63</v>
      </c>
      <c r="O6033" s="1">
        <v>0</v>
      </c>
      <c r="P6033" s="1">
        <v>0</v>
      </c>
      <c r="Q6033" s="1">
        <v>0</v>
      </c>
      <c r="R6033" s="1">
        <v>0</v>
      </c>
      <c r="S6033" s="1">
        <v>0</v>
      </c>
      <c r="T6033" s="1">
        <v>0</v>
      </c>
      <c r="U6033" s="3" t="str">
        <f t="shared" si="94"/>
        <v>2017Plan</v>
      </c>
      <c r="V6033" s="2">
        <f>DATE(A6033,INDEX(Map!$H$1:$H$12,MATCH(B6033,Map!$G$1:$G$12,0),0),1)</f>
        <v>44531</v>
      </c>
      <c r="W6033" t="str">
        <f>IF(AND(V6033&gt;=Map!$K$2,V6033&lt;=Map!$L$2),"Base",IF(AND(V6033&gt;=Map!$K$3,V6033&lt;=Map!$L$3),"Fcst","N/A"))</f>
        <v>N/A</v>
      </c>
      <c r="X6033" t="str">
        <f>INDEX(Map!$B$2:$B$86,MATCH(D6033,Map!$A$2:$A$86,0),0)</f>
        <v>N/A</v>
      </c>
      <c r="Y6033" s="7" t="str">
        <f>IF(INDEX(Map!$C$2:$C$86,MATCH(D6033,Map!$A$2:$A$86,0),0)="","N/A",E6033*INDEX(Map!$C$2:$C$86,MATCH(D6033,Map!$A$2:$A$86,0),0))</f>
        <v>N/A</v>
      </c>
      <c r="Z6033" s="7" t="str">
        <f>IF(INDEX(Map!$D$2:$D$86,MATCH(D6033,Map!$A$2:$A$86,0),0)="","N/A",E6033*INDEX(Map!$D$2:$D$86,MATCH(D6033,Map!$A$2:$A$86,0),0))</f>
        <v>N/A</v>
      </c>
      <c r="AA6033" t="str">
        <f>INDEX(Map!$E$2:$E$86,MATCH(D6033,Map!$A$2:$A$86,0),0)</f>
        <v>CSR</v>
      </c>
    </row>
    <row r="6034" spans="1:27" x14ac:dyDescent="0.25">
      <c r="A6034" s="1" t="s">
        <v>123</v>
      </c>
      <c r="B6034" s="1" t="s">
        <v>118</v>
      </c>
      <c r="C6034" s="1">
        <v>69</v>
      </c>
      <c r="D6034" s="1" t="s">
        <v>92</v>
      </c>
      <c r="E6034" s="1">
        <v>0</v>
      </c>
      <c r="F6034" s="1">
        <v>0</v>
      </c>
      <c r="G6034" s="1">
        <v>0</v>
      </c>
      <c r="H6034" s="1">
        <v>0</v>
      </c>
      <c r="I6034" s="1" t="s">
        <v>63</v>
      </c>
      <c r="J6034" s="1" t="s">
        <v>63</v>
      </c>
      <c r="K6034" s="1">
        <v>0</v>
      </c>
      <c r="L6034" s="1">
        <v>0</v>
      </c>
      <c r="M6034" s="1">
        <v>0</v>
      </c>
      <c r="N6034" s="1" t="s">
        <v>63</v>
      </c>
      <c r="O6034" s="1">
        <v>0</v>
      </c>
      <c r="P6034" s="1">
        <v>0</v>
      </c>
      <c r="Q6034" s="1">
        <v>0</v>
      </c>
      <c r="R6034" s="1">
        <v>0</v>
      </c>
      <c r="S6034" s="1">
        <v>0</v>
      </c>
      <c r="T6034" s="1">
        <v>0</v>
      </c>
      <c r="U6034" s="3" t="str">
        <f t="shared" si="94"/>
        <v>2017Plan</v>
      </c>
      <c r="V6034" s="2">
        <f>DATE(A6034,INDEX(Map!$H$1:$H$12,MATCH(B6034,Map!$G$1:$G$12,0),0),1)</f>
        <v>44531</v>
      </c>
      <c r="W6034" t="str">
        <f>IF(AND(V6034&gt;=Map!$K$2,V6034&lt;=Map!$L$2),"Base",IF(AND(V6034&gt;=Map!$K$3,V6034&lt;=Map!$L$3),"Fcst","N/A"))</f>
        <v>N/A</v>
      </c>
      <c r="X6034" t="str">
        <f>INDEX(Map!$B$2:$B$86,MATCH(D6034,Map!$A$2:$A$86,0),0)</f>
        <v>N/A</v>
      </c>
      <c r="Y6034" s="7" t="str">
        <f>IF(INDEX(Map!$C$2:$C$86,MATCH(D6034,Map!$A$2:$A$86,0),0)="","N/A",E6034*INDEX(Map!$C$2:$C$86,MATCH(D6034,Map!$A$2:$A$86,0),0))</f>
        <v>N/A</v>
      </c>
      <c r="Z6034" s="7" t="str">
        <f>IF(INDEX(Map!$D$2:$D$86,MATCH(D6034,Map!$A$2:$A$86,0),0)="","N/A",E6034*INDEX(Map!$D$2:$D$86,MATCH(D6034,Map!$A$2:$A$86,0),0))</f>
        <v>N/A</v>
      </c>
      <c r="AA6034" t="str">
        <f>INDEX(Map!$E$2:$E$86,MATCH(D6034,Map!$A$2:$A$86,0),0)</f>
        <v>CSR</v>
      </c>
    </row>
    <row r="6035" spans="1:27" x14ac:dyDescent="0.25">
      <c r="A6035" s="1" t="s">
        <v>123</v>
      </c>
      <c r="B6035" s="1" t="s">
        <v>118</v>
      </c>
      <c r="C6035" s="1">
        <v>70</v>
      </c>
      <c r="D6035" s="1" t="s">
        <v>93</v>
      </c>
      <c r="E6035" s="1">
        <v>0</v>
      </c>
      <c r="F6035" s="1">
        <v>0</v>
      </c>
      <c r="G6035" s="1">
        <v>0</v>
      </c>
      <c r="H6035" s="1">
        <v>0</v>
      </c>
      <c r="I6035" s="1" t="s">
        <v>63</v>
      </c>
      <c r="J6035" s="1" t="s">
        <v>63</v>
      </c>
      <c r="K6035" s="1">
        <v>0</v>
      </c>
      <c r="L6035" s="1">
        <v>0</v>
      </c>
      <c r="M6035" s="1">
        <v>0</v>
      </c>
      <c r="N6035" s="1" t="s">
        <v>63</v>
      </c>
      <c r="O6035" s="1">
        <v>0</v>
      </c>
      <c r="P6035" s="1">
        <v>0</v>
      </c>
      <c r="Q6035" s="1">
        <v>0</v>
      </c>
      <c r="R6035" s="1">
        <v>0</v>
      </c>
      <c r="S6035" s="1">
        <v>0</v>
      </c>
      <c r="T6035" s="1">
        <v>0</v>
      </c>
      <c r="U6035" s="3" t="str">
        <f t="shared" si="94"/>
        <v>2017Plan</v>
      </c>
      <c r="V6035" s="2">
        <f>DATE(A6035,INDEX(Map!$H$1:$H$12,MATCH(B6035,Map!$G$1:$G$12,0),0),1)</f>
        <v>44531</v>
      </c>
      <c r="W6035" t="str">
        <f>IF(AND(V6035&gt;=Map!$K$2,V6035&lt;=Map!$L$2),"Base",IF(AND(V6035&gt;=Map!$K$3,V6035&lt;=Map!$L$3),"Fcst","N/A"))</f>
        <v>N/A</v>
      </c>
      <c r="X6035" t="str">
        <f>INDEX(Map!$B$2:$B$86,MATCH(D6035,Map!$A$2:$A$86,0),0)</f>
        <v>N/A</v>
      </c>
      <c r="Y6035" s="7" t="str">
        <f>IF(INDEX(Map!$C$2:$C$86,MATCH(D6035,Map!$A$2:$A$86,0),0)="","N/A",E6035*INDEX(Map!$C$2:$C$86,MATCH(D6035,Map!$A$2:$A$86,0),0))</f>
        <v>N/A</v>
      </c>
      <c r="Z6035" s="7" t="str">
        <f>IF(INDEX(Map!$D$2:$D$86,MATCH(D6035,Map!$A$2:$A$86,0),0)="","N/A",E6035*INDEX(Map!$D$2:$D$86,MATCH(D6035,Map!$A$2:$A$86,0),0))</f>
        <v>N/A</v>
      </c>
      <c r="AA6035" t="str">
        <f>INDEX(Map!$E$2:$E$86,MATCH(D6035,Map!$A$2:$A$86,0),0)</f>
        <v>CSR</v>
      </c>
    </row>
    <row r="6036" spans="1:27" x14ac:dyDescent="0.25">
      <c r="A6036" s="1" t="s">
        <v>123</v>
      </c>
      <c r="B6036" s="1" t="s">
        <v>118</v>
      </c>
      <c r="C6036" s="1">
        <v>71</v>
      </c>
      <c r="D6036" s="1" t="s">
        <v>94</v>
      </c>
      <c r="E6036" s="1">
        <v>0</v>
      </c>
      <c r="F6036" s="1">
        <v>0</v>
      </c>
      <c r="G6036" s="1">
        <v>0</v>
      </c>
      <c r="H6036" s="1">
        <v>0</v>
      </c>
      <c r="I6036" s="1" t="s">
        <v>63</v>
      </c>
      <c r="J6036" s="1" t="s">
        <v>63</v>
      </c>
      <c r="K6036" s="1">
        <v>0</v>
      </c>
      <c r="L6036" s="1">
        <v>0</v>
      </c>
      <c r="M6036" s="1">
        <v>0</v>
      </c>
      <c r="N6036" s="1" t="s">
        <v>63</v>
      </c>
      <c r="O6036" s="1">
        <v>0</v>
      </c>
      <c r="P6036" s="1">
        <v>0</v>
      </c>
      <c r="Q6036" s="1">
        <v>0</v>
      </c>
      <c r="R6036" s="1">
        <v>0</v>
      </c>
      <c r="S6036" s="1">
        <v>0</v>
      </c>
      <c r="T6036" s="1">
        <v>0</v>
      </c>
      <c r="U6036" s="3" t="str">
        <f t="shared" si="94"/>
        <v>2017Plan</v>
      </c>
      <c r="V6036" s="2">
        <f>DATE(A6036,INDEX(Map!$H$1:$H$12,MATCH(B6036,Map!$G$1:$G$12,0),0),1)</f>
        <v>44531</v>
      </c>
      <c r="W6036" t="str">
        <f>IF(AND(V6036&gt;=Map!$K$2,V6036&lt;=Map!$L$2),"Base",IF(AND(V6036&gt;=Map!$K$3,V6036&lt;=Map!$L$3),"Fcst","N/A"))</f>
        <v>N/A</v>
      </c>
      <c r="X6036" t="str">
        <f>INDEX(Map!$B$2:$B$86,MATCH(D6036,Map!$A$2:$A$86,0),0)</f>
        <v>N/A</v>
      </c>
      <c r="Y6036" s="7" t="str">
        <f>IF(INDEX(Map!$C$2:$C$86,MATCH(D6036,Map!$A$2:$A$86,0),0)="","N/A",E6036*INDEX(Map!$C$2:$C$86,MATCH(D6036,Map!$A$2:$A$86,0),0))</f>
        <v>N/A</v>
      </c>
      <c r="Z6036" s="7" t="str">
        <f>IF(INDEX(Map!$D$2:$D$86,MATCH(D6036,Map!$A$2:$A$86,0),0)="","N/A",E6036*INDEX(Map!$D$2:$D$86,MATCH(D6036,Map!$A$2:$A$86,0),0))</f>
        <v>N/A</v>
      </c>
      <c r="AA6036" t="str">
        <f>INDEX(Map!$E$2:$E$86,MATCH(D6036,Map!$A$2:$A$86,0),0)</f>
        <v>CSR</v>
      </c>
    </row>
    <row r="6037" spans="1:27" x14ac:dyDescent="0.25">
      <c r="A6037" s="1" t="s">
        <v>123</v>
      </c>
      <c r="B6037" s="1" t="s">
        <v>118</v>
      </c>
      <c r="C6037" s="1">
        <v>72</v>
      </c>
      <c r="D6037" s="1" t="s">
        <v>95</v>
      </c>
      <c r="E6037" s="1">
        <v>0</v>
      </c>
      <c r="F6037" s="1">
        <v>0</v>
      </c>
      <c r="G6037" s="1">
        <v>0</v>
      </c>
      <c r="H6037" s="1">
        <v>0</v>
      </c>
      <c r="I6037" s="1" t="s">
        <v>63</v>
      </c>
      <c r="J6037" s="1" t="s">
        <v>63</v>
      </c>
      <c r="K6037" s="1">
        <v>0</v>
      </c>
      <c r="L6037" s="1">
        <v>0</v>
      </c>
      <c r="M6037" s="1">
        <v>0</v>
      </c>
      <c r="N6037" s="1" t="s">
        <v>63</v>
      </c>
      <c r="O6037" s="1">
        <v>0</v>
      </c>
      <c r="P6037" s="1">
        <v>0</v>
      </c>
      <c r="Q6037" s="1">
        <v>0</v>
      </c>
      <c r="R6037" s="1">
        <v>0</v>
      </c>
      <c r="S6037" s="1">
        <v>0</v>
      </c>
      <c r="T6037" s="1">
        <v>0</v>
      </c>
      <c r="U6037" s="3" t="str">
        <f t="shared" si="94"/>
        <v>2017Plan</v>
      </c>
      <c r="V6037" s="2">
        <f>DATE(A6037,INDEX(Map!$H$1:$H$12,MATCH(B6037,Map!$G$1:$G$12,0),0),1)</f>
        <v>44531</v>
      </c>
      <c r="W6037" t="str">
        <f>IF(AND(V6037&gt;=Map!$K$2,V6037&lt;=Map!$L$2),"Base",IF(AND(V6037&gt;=Map!$K$3,V6037&lt;=Map!$L$3),"Fcst","N/A"))</f>
        <v>N/A</v>
      </c>
      <c r="X6037" t="str">
        <f>INDEX(Map!$B$2:$B$86,MATCH(D6037,Map!$A$2:$A$86,0),0)</f>
        <v>N/A</v>
      </c>
      <c r="Y6037" s="7" t="str">
        <f>IF(INDEX(Map!$C$2:$C$86,MATCH(D6037,Map!$A$2:$A$86,0),0)="","N/A",E6037*INDEX(Map!$C$2:$C$86,MATCH(D6037,Map!$A$2:$A$86,0),0))</f>
        <v>N/A</v>
      </c>
      <c r="Z6037" s="7" t="str">
        <f>IF(INDEX(Map!$D$2:$D$86,MATCH(D6037,Map!$A$2:$A$86,0),0)="","N/A",E6037*INDEX(Map!$D$2:$D$86,MATCH(D6037,Map!$A$2:$A$86,0),0))</f>
        <v>N/A</v>
      </c>
      <c r="AA6037" t="str">
        <f>INDEX(Map!$E$2:$E$86,MATCH(D6037,Map!$A$2:$A$86,0),0)</f>
        <v>CSR</v>
      </c>
    </row>
    <row r="6038" spans="1:27" x14ac:dyDescent="0.25">
      <c r="A6038" s="1" t="s">
        <v>123</v>
      </c>
      <c r="B6038" s="1" t="s">
        <v>118</v>
      </c>
      <c r="C6038" s="1">
        <v>73</v>
      </c>
      <c r="D6038" s="1" t="s">
        <v>96</v>
      </c>
      <c r="E6038" s="1">
        <v>0</v>
      </c>
      <c r="F6038" s="1">
        <v>0</v>
      </c>
      <c r="G6038" s="1">
        <v>0</v>
      </c>
      <c r="H6038" s="1">
        <v>0</v>
      </c>
      <c r="I6038" s="1" t="s">
        <v>63</v>
      </c>
      <c r="J6038" s="1" t="s">
        <v>63</v>
      </c>
      <c r="K6038" s="1">
        <v>0</v>
      </c>
      <c r="L6038" s="1">
        <v>0</v>
      </c>
      <c r="M6038" s="1">
        <v>0</v>
      </c>
      <c r="N6038" s="1" t="s">
        <v>63</v>
      </c>
      <c r="O6038" s="1">
        <v>0</v>
      </c>
      <c r="P6038" s="1">
        <v>0</v>
      </c>
      <c r="Q6038" s="1">
        <v>0</v>
      </c>
      <c r="R6038" s="1">
        <v>0</v>
      </c>
      <c r="S6038" s="1">
        <v>0</v>
      </c>
      <c r="T6038" s="1">
        <v>0</v>
      </c>
      <c r="U6038" s="3" t="str">
        <f t="shared" si="94"/>
        <v>2017Plan</v>
      </c>
      <c r="V6038" s="2">
        <f>DATE(A6038,INDEX(Map!$H$1:$H$12,MATCH(B6038,Map!$G$1:$G$12,0),0),1)</f>
        <v>44531</v>
      </c>
      <c r="W6038" t="str">
        <f>IF(AND(V6038&gt;=Map!$K$2,V6038&lt;=Map!$L$2),"Base",IF(AND(V6038&gt;=Map!$K$3,V6038&lt;=Map!$L$3),"Fcst","N/A"))</f>
        <v>N/A</v>
      </c>
      <c r="X6038" t="str">
        <f>INDEX(Map!$B$2:$B$86,MATCH(D6038,Map!$A$2:$A$86,0),0)</f>
        <v>N/A</v>
      </c>
      <c r="Y6038" s="7" t="str">
        <f>IF(INDEX(Map!$C$2:$C$86,MATCH(D6038,Map!$A$2:$A$86,0),0)="","N/A",E6038*INDEX(Map!$C$2:$C$86,MATCH(D6038,Map!$A$2:$A$86,0),0))</f>
        <v>N/A</v>
      </c>
      <c r="Z6038" s="7" t="str">
        <f>IF(INDEX(Map!$D$2:$D$86,MATCH(D6038,Map!$A$2:$A$86,0),0)="","N/A",E6038*INDEX(Map!$D$2:$D$86,MATCH(D6038,Map!$A$2:$A$86,0),0))</f>
        <v>N/A</v>
      </c>
      <c r="AA6038" t="str">
        <f>INDEX(Map!$E$2:$E$86,MATCH(D6038,Map!$A$2:$A$86,0),0)</f>
        <v>CSR</v>
      </c>
    </row>
    <row r="6039" spans="1:27" x14ac:dyDescent="0.25">
      <c r="A6039" s="1" t="s">
        <v>123</v>
      </c>
      <c r="B6039" s="1" t="s">
        <v>118</v>
      </c>
      <c r="C6039" s="1">
        <v>74</v>
      </c>
      <c r="D6039" s="1" t="s">
        <v>97</v>
      </c>
      <c r="E6039" s="1">
        <v>0</v>
      </c>
      <c r="F6039" s="1">
        <v>0</v>
      </c>
      <c r="G6039" s="1">
        <v>0</v>
      </c>
      <c r="H6039" s="1">
        <v>0</v>
      </c>
      <c r="I6039" s="1" t="s">
        <v>63</v>
      </c>
      <c r="J6039" s="1" t="s">
        <v>63</v>
      </c>
      <c r="K6039" s="1">
        <v>0</v>
      </c>
      <c r="L6039" s="1">
        <v>0</v>
      </c>
      <c r="M6039" s="1">
        <v>0</v>
      </c>
      <c r="N6039" s="1" t="s">
        <v>63</v>
      </c>
      <c r="O6039" s="1">
        <v>0</v>
      </c>
      <c r="P6039" s="1">
        <v>0</v>
      </c>
      <c r="Q6039" s="1">
        <v>0</v>
      </c>
      <c r="R6039" s="1">
        <v>0</v>
      </c>
      <c r="S6039" s="1">
        <v>0</v>
      </c>
      <c r="T6039" s="1">
        <v>0</v>
      </c>
      <c r="U6039" s="3" t="str">
        <f t="shared" si="94"/>
        <v>2017Plan</v>
      </c>
      <c r="V6039" s="2">
        <f>DATE(A6039,INDEX(Map!$H$1:$H$12,MATCH(B6039,Map!$G$1:$G$12,0),0),1)</f>
        <v>44531</v>
      </c>
      <c r="W6039" t="str">
        <f>IF(AND(V6039&gt;=Map!$K$2,V6039&lt;=Map!$L$2),"Base",IF(AND(V6039&gt;=Map!$K$3,V6039&lt;=Map!$L$3),"Fcst","N/A"))</f>
        <v>N/A</v>
      </c>
      <c r="X6039" t="str">
        <f>INDEX(Map!$B$2:$B$86,MATCH(D6039,Map!$A$2:$A$86,0),0)</f>
        <v>N/A</v>
      </c>
      <c r="Y6039" s="7" t="str">
        <f>IF(INDEX(Map!$C$2:$C$86,MATCH(D6039,Map!$A$2:$A$86,0),0)="","N/A",E6039*INDEX(Map!$C$2:$C$86,MATCH(D6039,Map!$A$2:$A$86,0),0))</f>
        <v>N/A</v>
      </c>
      <c r="Z6039" s="7" t="str">
        <f>IF(INDEX(Map!$D$2:$D$86,MATCH(D6039,Map!$A$2:$A$86,0),0)="","N/A",E6039*INDEX(Map!$D$2:$D$86,MATCH(D6039,Map!$A$2:$A$86,0),0))</f>
        <v>N/A</v>
      </c>
      <c r="AA6039" t="str">
        <f>INDEX(Map!$E$2:$E$86,MATCH(D6039,Map!$A$2:$A$86,0),0)</f>
        <v>CSR</v>
      </c>
    </row>
    <row r="6040" spans="1:27" x14ac:dyDescent="0.25">
      <c r="A6040" s="1" t="s">
        <v>123</v>
      </c>
      <c r="B6040" s="1" t="s">
        <v>118</v>
      </c>
      <c r="C6040" s="1">
        <v>75</v>
      </c>
      <c r="D6040" s="1" t="s">
        <v>98</v>
      </c>
      <c r="E6040" s="1">
        <v>0</v>
      </c>
      <c r="F6040" s="1">
        <v>0</v>
      </c>
      <c r="G6040" s="1">
        <v>0</v>
      </c>
      <c r="H6040" s="1">
        <v>0</v>
      </c>
      <c r="I6040" s="1" t="s">
        <v>63</v>
      </c>
      <c r="J6040" s="1" t="s">
        <v>63</v>
      </c>
      <c r="K6040" s="1">
        <v>0</v>
      </c>
      <c r="L6040" s="1">
        <v>0</v>
      </c>
      <c r="M6040" s="1">
        <v>0</v>
      </c>
      <c r="N6040" s="1" t="s">
        <v>63</v>
      </c>
      <c r="O6040" s="1">
        <v>0</v>
      </c>
      <c r="P6040" s="1">
        <v>0</v>
      </c>
      <c r="Q6040" s="1">
        <v>0</v>
      </c>
      <c r="R6040" s="1">
        <v>0</v>
      </c>
      <c r="S6040" s="1">
        <v>0</v>
      </c>
      <c r="T6040" s="1">
        <v>0</v>
      </c>
      <c r="U6040" s="3" t="str">
        <f t="shared" si="94"/>
        <v>2017Plan</v>
      </c>
      <c r="V6040" s="2">
        <f>DATE(A6040,INDEX(Map!$H$1:$H$12,MATCH(B6040,Map!$G$1:$G$12,0),0),1)</f>
        <v>44531</v>
      </c>
      <c r="W6040" t="str">
        <f>IF(AND(V6040&gt;=Map!$K$2,V6040&lt;=Map!$L$2),"Base",IF(AND(V6040&gt;=Map!$K$3,V6040&lt;=Map!$L$3),"Fcst","N/A"))</f>
        <v>N/A</v>
      </c>
      <c r="X6040" t="str">
        <f>INDEX(Map!$B$2:$B$86,MATCH(D6040,Map!$A$2:$A$86,0),0)</f>
        <v>N/A</v>
      </c>
      <c r="Y6040" s="7" t="str">
        <f>IF(INDEX(Map!$C$2:$C$86,MATCH(D6040,Map!$A$2:$A$86,0),0)="","N/A",E6040*INDEX(Map!$C$2:$C$86,MATCH(D6040,Map!$A$2:$A$86,0),0))</f>
        <v>N/A</v>
      </c>
      <c r="Z6040" s="7" t="str">
        <f>IF(INDEX(Map!$D$2:$D$86,MATCH(D6040,Map!$A$2:$A$86,0),0)="","N/A",E6040*INDEX(Map!$D$2:$D$86,MATCH(D6040,Map!$A$2:$A$86,0),0))</f>
        <v>N/A</v>
      </c>
      <c r="AA6040" t="str">
        <f>INDEX(Map!$E$2:$E$86,MATCH(D6040,Map!$A$2:$A$86,0),0)</f>
        <v>CSR</v>
      </c>
    </row>
    <row r="6041" spans="1:27" x14ac:dyDescent="0.25">
      <c r="A6041" s="1" t="s">
        <v>123</v>
      </c>
      <c r="B6041" s="1" t="s">
        <v>118</v>
      </c>
      <c r="C6041" s="1">
        <v>76</v>
      </c>
      <c r="D6041" s="1" t="s">
        <v>99</v>
      </c>
      <c r="E6041" s="1">
        <v>0</v>
      </c>
      <c r="F6041" s="1">
        <v>0</v>
      </c>
      <c r="G6041" s="1">
        <v>0</v>
      </c>
      <c r="H6041" s="1">
        <v>0</v>
      </c>
      <c r="I6041" s="1" t="s">
        <v>63</v>
      </c>
      <c r="J6041" s="1" t="s">
        <v>63</v>
      </c>
      <c r="K6041" s="1">
        <v>0</v>
      </c>
      <c r="L6041" s="1">
        <v>0</v>
      </c>
      <c r="M6041" s="1">
        <v>0</v>
      </c>
      <c r="N6041" s="1" t="s">
        <v>63</v>
      </c>
      <c r="O6041" s="1">
        <v>0</v>
      </c>
      <c r="P6041" s="1">
        <v>0</v>
      </c>
      <c r="Q6041" s="1">
        <v>0</v>
      </c>
      <c r="R6041" s="1">
        <v>0</v>
      </c>
      <c r="S6041" s="1">
        <v>0</v>
      </c>
      <c r="T6041" s="1">
        <v>0</v>
      </c>
      <c r="U6041" s="3" t="str">
        <f t="shared" si="94"/>
        <v>2017Plan</v>
      </c>
      <c r="V6041" s="2">
        <f>DATE(A6041,INDEX(Map!$H$1:$H$12,MATCH(B6041,Map!$G$1:$G$12,0),0),1)</f>
        <v>44531</v>
      </c>
      <c r="W6041" t="str">
        <f>IF(AND(V6041&gt;=Map!$K$2,V6041&lt;=Map!$L$2),"Base",IF(AND(V6041&gt;=Map!$K$3,V6041&lt;=Map!$L$3),"Fcst","N/A"))</f>
        <v>N/A</v>
      </c>
      <c r="X6041" t="str">
        <f>INDEX(Map!$B$2:$B$86,MATCH(D6041,Map!$A$2:$A$86,0),0)</f>
        <v>N/A</v>
      </c>
      <c r="Y6041" s="7" t="str">
        <f>IF(INDEX(Map!$C$2:$C$86,MATCH(D6041,Map!$A$2:$A$86,0),0)="","N/A",E6041*INDEX(Map!$C$2:$C$86,MATCH(D6041,Map!$A$2:$A$86,0),0))</f>
        <v>N/A</v>
      </c>
      <c r="Z6041" s="7" t="str">
        <f>IF(INDEX(Map!$D$2:$D$86,MATCH(D6041,Map!$A$2:$A$86,0),0)="","N/A",E6041*INDEX(Map!$D$2:$D$86,MATCH(D6041,Map!$A$2:$A$86,0),0))</f>
        <v>N/A</v>
      </c>
      <c r="AA6041" t="str">
        <f>INDEX(Map!$E$2:$E$86,MATCH(D6041,Map!$A$2:$A$86,0),0)</f>
        <v>CSR</v>
      </c>
    </row>
    <row r="6042" spans="1:27" x14ac:dyDescent="0.25">
      <c r="A6042" s="1" t="s">
        <v>123</v>
      </c>
      <c r="B6042" s="1" t="s">
        <v>118</v>
      </c>
      <c r="C6042" s="1">
        <v>77</v>
      </c>
      <c r="D6042" s="1" t="s">
        <v>100</v>
      </c>
      <c r="E6042" s="1">
        <v>0</v>
      </c>
      <c r="F6042" s="1">
        <v>0</v>
      </c>
      <c r="G6042" s="1">
        <v>0</v>
      </c>
      <c r="H6042" s="1">
        <v>0</v>
      </c>
      <c r="I6042" s="1" t="s">
        <v>63</v>
      </c>
      <c r="J6042" s="1" t="s">
        <v>63</v>
      </c>
      <c r="K6042" s="1">
        <v>0</v>
      </c>
      <c r="L6042" s="1">
        <v>0</v>
      </c>
      <c r="M6042" s="1">
        <v>0</v>
      </c>
      <c r="N6042" s="1" t="s">
        <v>63</v>
      </c>
      <c r="O6042" s="1">
        <v>0</v>
      </c>
      <c r="P6042" s="1">
        <v>0</v>
      </c>
      <c r="Q6042" s="1">
        <v>0</v>
      </c>
      <c r="R6042" s="1">
        <v>0</v>
      </c>
      <c r="S6042" s="1">
        <v>0</v>
      </c>
      <c r="T6042" s="1">
        <v>0</v>
      </c>
      <c r="U6042" s="3" t="str">
        <f t="shared" si="94"/>
        <v>2017Plan</v>
      </c>
      <c r="V6042" s="2">
        <f>DATE(A6042,INDEX(Map!$H$1:$H$12,MATCH(B6042,Map!$G$1:$G$12,0),0),1)</f>
        <v>44531</v>
      </c>
      <c r="W6042" t="str">
        <f>IF(AND(V6042&gt;=Map!$K$2,V6042&lt;=Map!$L$2),"Base",IF(AND(V6042&gt;=Map!$K$3,V6042&lt;=Map!$L$3),"Fcst","N/A"))</f>
        <v>N/A</v>
      </c>
      <c r="X6042" t="str">
        <f>INDEX(Map!$B$2:$B$86,MATCH(D6042,Map!$A$2:$A$86,0),0)</f>
        <v>N/A</v>
      </c>
      <c r="Y6042" s="7" t="str">
        <f>IF(INDEX(Map!$C$2:$C$86,MATCH(D6042,Map!$A$2:$A$86,0),0)="","N/A",E6042*INDEX(Map!$C$2:$C$86,MATCH(D6042,Map!$A$2:$A$86,0),0))</f>
        <v>N/A</v>
      </c>
      <c r="Z6042" s="7" t="str">
        <f>IF(INDEX(Map!$D$2:$D$86,MATCH(D6042,Map!$A$2:$A$86,0),0)="","N/A",E6042*INDEX(Map!$D$2:$D$86,MATCH(D6042,Map!$A$2:$A$86,0),0))</f>
        <v>N/A</v>
      </c>
      <c r="AA6042" t="str">
        <f>INDEX(Map!$E$2:$E$86,MATCH(D6042,Map!$A$2:$A$86,0),0)</f>
        <v>CSR</v>
      </c>
    </row>
    <row r="6043" spans="1:27" x14ac:dyDescent="0.25">
      <c r="A6043" s="1" t="s">
        <v>123</v>
      </c>
      <c r="B6043" s="1" t="s">
        <v>118</v>
      </c>
      <c r="C6043" s="1">
        <v>78</v>
      </c>
      <c r="D6043" s="1" t="s">
        <v>101</v>
      </c>
      <c r="E6043" s="1">
        <v>0</v>
      </c>
      <c r="F6043" s="1">
        <v>0</v>
      </c>
      <c r="G6043" s="1">
        <v>0</v>
      </c>
      <c r="H6043" s="1">
        <v>0</v>
      </c>
      <c r="I6043" s="1" t="s">
        <v>63</v>
      </c>
      <c r="J6043" s="1" t="s">
        <v>63</v>
      </c>
      <c r="K6043" s="1">
        <v>0</v>
      </c>
      <c r="L6043" s="1">
        <v>0</v>
      </c>
      <c r="M6043" s="1">
        <v>0</v>
      </c>
      <c r="N6043" s="1" t="s">
        <v>63</v>
      </c>
      <c r="O6043" s="1">
        <v>0</v>
      </c>
      <c r="P6043" s="1">
        <v>0</v>
      </c>
      <c r="Q6043" s="1">
        <v>0</v>
      </c>
      <c r="R6043" s="1">
        <v>0</v>
      </c>
      <c r="S6043" s="1">
        <v>0</v>
      </c>
      <c r="T6043" s="1">
        <v>0</v>
      </c>
      <c r="U6043" s="3" t="str">
        <f t="shared" si="94"/>
        <v>2017Plan</v>
      </c>
      <c r="V6043" s="2">
        <f>DATE(A6043,INDEX(Map!$H$1:$H$12,MATCH(B6043,Map!$G$1:$G$12,0),0),1)</f>
        <v>44531</v>
      </c>
      <c r="W6043" t="str">
        <f>IF(AND(V6043&gt;=Map!$K$2,V6043&lt;=Map!$L$2),"Base",IF(AND(V6043&gt;=Map!$K$3,V6043&lt;=Map!$L$3),"Fcst","N/A"))</f>
        <v>N/A</v>
      </c>
      <c r="X6043" t="str">
        <f>INDEX(Map!$B$2:$B$86,MATCH(D6043,Map!$A$2:$A$86,0),0)</f>
        <v>N/A</v>
      </c>
      <c r="Y6043" s="7" t="str">
        <f>IF(INDEX(Map!$C$2:$C$86,MATCH(D6043,Map!$A$2:$A$86,0),0)="","N/A",E6043*INDEX(Map!$C$2:$C$86,MATCH(D6043,Map!$A$2:$A$86,0),0))</f>
        <v>N/A</v>
      </c>
      <c r="Z6043" s="7" t="str">
        <f>IF(INDEX(Map!$D$2:$D$86,MATCH(D6043,Map!$A$2:$A$86,0),0)="","N/A",E6043*INDEX(Map!$D$2:$D$86,MATCH(D6043,Map!$A$2:$A$86,0),0))</f>
        <v>N/A</v>
      </c>
      <c r="AA6043" t="str">
        <f>INDEX(Map!$E$2:$E$86,MATCH(D6043,Map!$A$2:$A$86,0),0)</f>
        <v>CSR</v>
      </c>
    </row>
    <row r="6044" spans="1:27" x14ac:dyDescent="0.25">
      <c r="A6044" s="1" t="s">
        <v>123</v>
      </c>
      <c r="B6044" s="1" t="s">
        <v>118</v>
      </c>
      <c r="C6044" s="1">
        <v>79</v>
      </c>
      <c r="D6044" s="1" t="s">
        <v>102</v>
      </c>
      <c r="E6044" s="1">
        <v>0</v>
      </c>
      <c r="F6044" s="1">
        <v>0</v>
      </c>
      <c r="G6044" s="1">
        <v>0</v>
      </c>
      <c r="H6044" s="1">
        <v>0</v>
      </c>
      <c r="I6044" s="1" t="s">
        <v>63</v>
      </c>
      <c r="J6044" s="1" t="s">
        <v>63</v>
      </c>
      <c r="K6044" s="1">
        <v>0</v>
      </c>
      <c r="L6044" s="1">
        <v>0</v>
      </c>
      <c r="M6044" s="1">
        <v>0</v>
      </c>
      <c r="N6044" s="1" t="s">
        <v>63</v>
      </c>
      <c r="O6044" s="1">
        <v>0</v>
      </c>
      <c r="P6044" s="1">
        <v>0</v>
      </c>
      <c r="Q6044" s="1">
        <v>0</v>
      </c>
      <c r="R6044" s="1">
        <v>0</v>
      </c>
      <c r="S6044" s="1">
        <v>0</v>
      </c>
      <c r="T6044" s="1">
        <v>0</v>
      </c>
      <c r="U6044" s="3" t="str">
        <f t="shared" si="94"/>
        <v>2017Plan</v>
      </c>
      <c r="V6044" s="2">
        <f>DATE(A6044,INDEX(Map!$H$1:$H$12,MATCH(B6044,Map!$G$1:$G$12,0),0),1)</f>
        <v>44531</v>
      </c>
      <c r="W6044" t="str">
        <f>IF(AND(V6044&gt;=Map!$K$2,V6044&lt;=Map!$L$2),"Base",IF(AND(V6044&gt;=Map!$K$3,V6044&lt;=Map!$L$3),"Fcst","N/A"))</f>
        <v>N/A</v>
      </c>
      <c r="X6044" t="str">
        <f>INDEX(Map!$B$2:$B$86,MATCH(D6044,Map!$A$2:$A$86,0),0)</f>
        <v>N/A</v>
      </c>
      <c r="Y6044" s="7" t="str">
        <f>IF(INDEX(Map!$C$2:$C$86,MATCH(D6044,Map!$A$2:$A$86,0),0)="","N/A",E6044*INDEX(Map!$C$2:$C$86,MATCH(D6044,Map!$A$2:$A$86,0),0))</f>
        <v>N/A</v>
      </c>
      <c r="Z6044" s="7" t="str">
        <f>IF(INDEX(Map!$D$2:$D$86,MATCH(D6044,Map!$A$2:$A$86,0),0)="","N/A",E6044*INDEX(Map!$D$2:$D$86,MATCH(D6044,Map!$A$2:$A$86,0),0))</f>
        <v>N/A</v>
      </c>
      <c r="AA6044" t="str">
        <f>INDEX(Map!$E$2:$E$86,MATCH(D6044,Map!$A$2:$A$86,0),0)</f>
        <v>CSR</v>
      </c>
    </row>
    <row r="6045" spans="1:27" x14ac:dyDescent="0.25">
      <c r="A6045" s="1" t="s">
        <v>123</v>
      </c>
      <c r="B6045" s="1" t="s">
        <v>118</v>
      </c>
      <c r="C6045" s="1">
        <v>80</v>
      </c>
      <c r="D6045" s="1" t="s">
        <v>103</v>
      </c>
      <c r="E6045" s="1">
        <v>0</v>
      </c>
      <c r="F6045" s="1">
        <v>0</v>
      </c>
      <c r="G6045" s="1">
        <v>0</v>
      </c>
      <c r="H6045" s="1">
        <v>0</v>
      </c>
      <c r="I6045" s="1">
        <v>0</v>
      </c>
      <c r="J6045" s="1">
        <v>0</v>
      </c>
      <c r="K6045" s="1">
        <v>0</v>
      </c>
      <c r="L6045" s="1">
        <v>0</v>
      </c>
      <c r="M6045" s="1">
        <v>0</v>
      </c>
      <c r="N6045" s="1">
        <v>0</v>
      </c>
      <c r="O6045" s="1">
        <v>0</v>
      </c>
      <c r="P6045" s="1">
        <v>0</v>
      </c>
      <c r="Q6045" s="1">
        <v>0</v>
      </c>
      <c r="R6045" s="1">
        <v>0</v>
      </c>
      <c r="S6045" s="1">
        <v>0</v>
      </c>
      <c r="T6045" s="1">
        <v>0</v>
      </c>
      <c r="U6045" s="3" t="str">
        <f t="shared" si="94"/>
        <v>2017Plan</v>
      </c>
      <c r="V6045" s="2">
        <f>DATE(A6045,INDEX(Map!$H$1:$H$12,MATCH(B6045,Map!$G$1:$G$12,0),0),1)</f>
        <v>44531</v>
      </c>
      <c r="W6045" t="str">
        <f>IF(AND(V6045&gt;=Map!$K$2,V6045&lt;=Map!$L$2),"Base",IF(AND(V6045&gt;=Map!$K$3,V6045&lt;=Map!$L$3),"Fcst","N/A"))</f>
        <v>N/A</v>
      </c>
      <c r="X6045" t="str">
        <f>INDEX(Map!$B$2:$B$86,MATCH(D6045,Map!$A$2:$A$86,0),0)</f>
        <v>N/A</v>
      </c>
      <c r="Y6045" s="7" t="str">
        <f>IF(INDEX(Map!$C$2:$C$86,MATCH(D6045,Map!$A$2:$A$86,0),0)="","N/A",E6045*INDEX(Map!$C$2:$C$86,MATCH(D6045,Map!$A$2:$A$86,0),0))</f>
        <v>N/A</v>
      </c>
      <c r="Z6045" s="7" t="str">
        <f>IF(INDEX(Map!$D$2:$D$86,MATCH(D6045,Map!$A$2:$A$86,0),0)="","N/A",E6045*INDEX(Map!$D$2:$D$86,MATCH(D6045,Map!$A$2:$A$86,0),0))</f>
        <v>N/A</v>
      </c>
      <c r="AA6045" t="str">
        <f>INDEX(Map!$E$2:$E$86,MATCH(D6045,Map!$A$2:$A$86,0),0)</f>
        <v>NGCC</v>
      </c>
    </row>
    <row r="6046" spans="1:27" x14ac:dyDescent="0.25">
      <c r="A6046" s="1" t="s">
        <v>123</v>
      </c>
      <c r="B6046" s="1" t="s">
        <v>118</v>
      </c>
      <c r="C6046" s="1">
        <v>81</v>
      </c>
      <c r="D6046" s="1" t="s">
        <v>104</v>
      </c>
      <c r="E6046" s="1">
        <v>0</v>
      </c>
      <c r="F6046" s="1">
        <v>0</v>
      </c>
      <c r="G6046" s="1">
        <v>0</v>
      </c>
      <c r="H6046" s="1">
        <v>0</v>
      </c>
      <c r="I6046" s="1">
        <v>0</v>
      </c>
      <c r="J6046" s="1">
        <v>0</v>
      </c>
      <c r="K6046" s="1">
        <v>0</v>
      </c>
      <c r="L6046" s="1">
        <v>0</v>
      </c>
      <c r="M6046" s="1">
        <v>0</v>
      </c>
      <c r="N6046" s="1">
        <v>0</v>
      </c>
      <c r="O6046" s="1">
        <v>0</v>
      </c>
      <c r="P6046" s="1">
        <v>0</v>
      </c>
      <c r="Q6046" s="1">
        <v>0</v>
      </c>
      <c r="R6046" s="1">
        <v>0</v>
      </c>
      <c r="S6046" s="1">
        <v>0</v>
      </c>
      <c r="T6046" s="1">
        <v>0</v>
      </c>
      <c r="U6046" s="3" t="str">
        <f t="shared" si="94"/>
        <v>2017Plan</v>
      </c>
      <c r="V6046" s="2">
        <f>DATE(A6046,INDEX(Map!$H$1:$H$12,MATCH(B6046,Map!$G$1:$G$12,0),0),1)</f>
        <v>44531</v>
      </c>
      <c r="W6046" t="str">
        <f>IF(AND(V6046&gt;=Map!$K$2,V6046&lt;=Map!$L$2),"Base",IF(AND(V6046&gt;=Map!$K$3,V6046&lt;=Map!$L$3),"Fcst","N/A"))</f>
        <v>N/A</v>
      </c>
      <c r="X6046" t="str">
        <f>INDEX(Map!$B$2:$B$86,MATCH(D6046,Map!$A$2:$A$86,0),0)</f>
        <v>N/A</v>
      </c>
      <c r="Y6046" s="7" t="str">
        <f>IF(INDEX(Map!$C$2:$C$86,MATCH(D6046,Map!$A$2:$A$86,0),0)="","N/A",E6046*INDEX(Map!$C$2:$C$86,MATCH(D6046,Map!$A$2:$A$86,0),0))</f>
        <v>N/A</v>
      </c>
      <c r="Z6046" s="7" t="str">
        <f>IF(INDEX(Map!$D$2:$D$86,MATCH(D6046,Map!$A$2:$A$86,0),0)="","N/A",E6046*INDEX(Map!$D$2:$D$86,MATCH(D6046,Map!$A$2:$A$86,0),0))</f>
        <v>N/A</v>
      </c>
      <c r="AA6046" t="str">
        <f>INDEX(Map!$E$2:$E$86,MATCH(D6046,Map!$A$2:$A$86,0),0)</f>
        <v>NGCC</v>
      </c>
    </row>
    <row r="6047" spans="1:27" x14ac:dyDescent="0.25">
      <c r="A6047" s="1" t="s">
        <v>123</v>
      </c>
      <c r="B6047" s="1" t="s">
        <v>118</v>
      </c>
      <c r="C6047" s="1">
        <v>82</v>
      </c>
      <c r="D6047" s="1" t="s">
        <v>105</v>
      </c>
      <c r="E6047" s="1">
        <v>0</v>
      </c>
      <c r="F6047" s="1">
        <v>0</v>
      </c>
      <c r="G6047" s="1">
        <v>0</v>
      </c>
      <c r="H6047" s="1">
        <v>0</v>
      </c>
      <c r="I6047" s="1">
        <v>0</v>
      </c>
      <c r="J6047" s="1">
        <v>0</v>
      </c>
      <c r="K6047" s="1">
        <v>0</v>
      </c>
      <c r="L6047" s="1">
        <v>0</v>
      </c>
      <c r="M6047" s="1">
        <v>0</v>
      </c>
      <c r="N6047" s="1">
        <v>0</v>
      </c>
      <c r="O6047" s="1">
        <v>0</v>
      </c>
      <c r="P6047" s="1">
        <v>0</v>
      </c>
      <c r="Q6047" s="1">
        <v>0</v>
      </c>
      <c r="R6047" s="1">
        <v>0</v>
      </c>
      <c r="S6047" s="1">
        <v>0</v>
      </c>
      <c r="T6047" s="1">
        <v>0</v>
      </c>
      <c r="U6047" s="3" t="str">
        <f t="shared" si="94"/>
        <v>2017Plan</v>
      </c>
      <c r="V6047" s="2">
        <f>DATE(A6047,INDEX(Map!$H$1:$H$12,MATCH(B6047,Map!$G$1:$G$12,0),0),1)</f>
        <v>44531</v>
      </c>
      <c r="W6047" t="str">
        <f>IF(AND(V6047&gt;=Map!$K$2,V6047&lt;=Map!$L$2),"Base",IF(AND(V6047&gt;=Map!$K$3,V6047&lt;=Map!$L$3),"Fcst","N/A"))</f>
        <v>N/A</v>
      </c>
      <c r="X6047" t="str">
        <f>INDEX(Map!$B$2:$B$86,MATCH(D6047,Map!$A$2:$A$86,0),0)</f>
        <v>N/A</v>
      </c>
      <c r="Y6047" s="7" t="str">
        <f>IF(INDEX(Map!$C$2:$C$86,MATCH(D6047,Map!$A$2:$A$86,0),0)="","N/A",E6047*INDEX(Map!$C$2:$C$86,MATCH(D6047,Map!$A$2:$A$86,0),0))</f>
        <v>N/A</v>
      </c>
      <c r="Z6047" s="7" t="str">
        <f>IF(INDEX(Map!$D$2:$D$86,MATCH(D6047,Map!$A$2:$A$86,0),0)="","N/A",E6047*INDEX(Map!$D$2:$D$86,MATCH(D6047,Map!$A$2:$A$86,0),0))</f>
        <v>N/A</v>
      </c>
      <c r="AA6047" t="str">
        <f>INDEX(Map!$E$2:$E$86,MATCH(D6047,Map!$A$2:$A$86,0),0)</f>
        <v>NGCC</v>
      </c>
    </row>
    <row r="6048" spans="1:27" x14ac:dyDescent="0.25">
      <c r="A6048" s="1" t="s">
        <v>123</v>
      </c>
      <c r="B6048" s="1" t="s">
        <v>118</v>
      </c>
      <c r="C6048" s="1">
        <v>83</v>
      </c>
      <c r="D6048" s="1" t="s">
        <v>106</v>
      </c>
      <c r="E6048" s="1">
        <v>0</v>
      </c>
      <c r="F6048" s="1">
        <v>0</v>
      </c>
      <c r="G6048" s="1">
        <v>0</v>
      </c>
      <c r="H6048" s="1">
        <v>0</v>
      </c>
      <c r="I6048" s="1">
        <v>0</v>
      </c>
      <c r="J6048" s="1">
        <v>0</v>
      </c>
      <c r="K6048" s="1">
        <v>0</v>
      </c>
      <c r="L6048" s="1">
        <v>0</v>
      </c>
      <c r="M6048" s="1">
        <v>0</v>
      </c>
      <c r="N6048" s="1">
        <v>0</v>
      </c>
      <c r="O6048" s="1">
        <v>0</v>
      </c>
      <c r="P6048" s="1">
        <v>0</v>
      </c>
      <c r="Q6048" s="1">
        <v>0</v>
      </c>
      <c r="R6048" s="1">
        <v>0</v>
      </c>
      <c r="S6048" s="1">
        <v>0</v>
      </c>
      <c r="T6048" s="1">
        <v>0</v>
      </c>
      <c r="U6048" s="3" t="str">
        <f t="shared" si="94"/>
        <v>2017Plan</v>
      </c>
      <c r="V6048" s="2">
        <f>DATE(A6048,INDEX(Map!$H$1:$H$12,MATCH(B6048,Map!$G$1:$G$12,0),0),1)</f>
        <v>44531</v>
      </c>
      <c r="W6048" t="str">
        <f>IF(AND(V6048&gt;=Map!$K$2,V6048&lt;=Map!$L$2),"Base",IF(AND(V6048&gt;=Map!$K$3,V6048&lt;=Map!$L$3),"Fcst","N/A"))</f>
        <v>N/A</v>
      </c>
      <c r="X6048" t="str">
        <f>INDEX(Map!$B$2:$B$86,MATCH(D6048,Map!$A$2:$A$86,0),0)</f>
        <v>N/A</v>
      </c>
      <c r="Y6048" s="7" t="str">
        <f>IF(INDEX(Map!$C$2:$C$86,MATCH(D6048,Map!$A$2:$A$86,0),0)="","N/A",E6048*INDEX(Map!$C$2:$C$86,MATCH(D6048,Map!$A$2:$A$86,0),0))</f>
        <v>N/A</v>
      </c>
      <c r="Z6048" s="7" t="str">
        <f>IF(INDEX(Map!$D$2:$D$86,MATCH(D6048,Map!$A$2:$A$86,0),0)="","N/A",E6048*INDEX(Map!$D$2:$D$86,MATCH(D6048,Map!$A$2:$A$86,0),0))</f>
        <v>N/A</v>
      </c>
      <c r="AA6048" t="str">
        <f>INDEX(Map!$E$2:$E$86,MATCH(D6048,Map!$A$2:$A$86,0),0)</f>
        <v>NGCC</v>
      </c>
    </row>
    <row r="6049" spans="1:28" x14ac:dyDescent="0.25">
      <c r="A6049" s="1" t="s">
        <v>123</v>
      </c>
      <c r="B6049" s="1" t="s">
        <v>118</v>
      </c>
      <c r="C6049" s="1">
        <v>84</v>
      </c>
      <c r="D6049" s="1" t="s">
        <v>107</v>
      </c>
      <c r="E6049" s="1">
        <v>0</v>
      </c>
      <c r="F6049" s="1">
        <v>0</v>
      </c>
      <c r="G6049" s="1">
        <v>0</v>
      </c>
      <c r="H6049" s="1">
        <v>0</v>
      </c>
      <c r="I6049" s="1">
        <v>0</v>
      </c>
      <c r="J6049" s="1">
        <v>0</v>
      </c>
      <c r="K6049" s="1">
        <v>0</v>
      </c>
      <c r="L6049" s="1">
        <v>0</v>
      </c>
      <c r="M6049" s="1">
        <v>0</v>
      </c>
      <c r="N6049" s="1">
        <v>0</v>
      </c>
      <c r="O6049" s="1">
        <v>0</v>
      </c>
      <c r="P6049" s="1">
        <v>0</v>
      </c>
      <c r="Q6049" s="1">
        <v>0</v>
      </c>
      <c r="R6049" s="1">
        <v>0</v>
      </c>
      <c r="S6049" s="1">
        <v>0</v>
      </c>
      <c r="T6049" s="1">
        <v>0</v>
      </c>
      <c r="U6049" s="3" t="str">
        <f t="shared" si="94"/>
        <v>2017Plan</v>
      </c>
      <c r="V6049" s="2">
        <f>DATE(A6049,INDEX(Map!$H$1:$H$12,MATCH(B6049,Map!$G$1:$G$12,0),0),1)</f>
        <v>44531</v>
      </c>
      <c r="W6049" t="str">
        <f>IF(AND(V6049&gt;=Map!$K$2,V6049&lt;=Map!$L$2),"Base",IF(AND(V6049&gt;=Map!$K$3,V6049&lt;=Map!$L$3),"Fcst","N/A"))</f>
        <v>N/A</v>
      </c>
      <c r="X6049" t="str">
        <f>INDEX(Map!$B$2:$B$86,MATCH(D6049,Map!$A$2:$A$86,0),0)</f>
        <v>Bluegrass/EKPC</v>
      </c>
      <c r="Y6049" s="7" t="str">
        <f>IF(INDEX(Map!$C$2:$C$86,MATCH(D6049,Map!$A$2:$A$86,0),0)="","N/A",E6049*INDEX(Map!$C$2:$C$86,MATCH(D6049,Map!$A$2:$A$86,0),0))</f>
        <v>N/A</v>
      </c>
      <c r="Z6049" s="7">
        <f>IF(INDEX(Map!$D$2:$D$86,MATCH(D6049,Map!$A$2:$A$86,0),0)="","N/A",E6049*INDEX(Map!$D$2:$D$86,MATCH(D6049,Map!$A$2:$A$86,0),0))</f>
        <v>0</v>
      </c>
      <c r="AA6049" t="str">
        <f>INDEX(Map!$E$2:$E$86,MATCH(D6049,Map!$A$2:$A$86,0),0)</f>
        <v>SCCT</v>
      </c>
    </row>
    <row r="6050" spans="1:28" x14ac:dyDescent="0.25">
      <c r="A6050" s="1">
        <v>2016</v>
      </c>
      <c r="B6050" s="1" t="s">
        <v>109</v>
      </c>
      <c r="D6050" s="1" t="s">
        <v>23</v>
      </c>
      <c r="E6050" s="4">
        <f>SUMIFS('CTS Data'!C:C,'CTS Data'!D:D,UnitMN!D6050,'CTS Data'!B:B,MONTH(UnitMN!V6050))/1000</f>
        <v>-1.119</v>
      </c>
      <c r="U6050" s="1" t="s">
        <v>148</v>
      </c>
      <c r="V6050" s="2">
        <f>DATE(A6050,INDEX(Map!$H$1:$H$12,MATCH(B6050,Map!$G$1:$G$12,0),0),1)</f>
        <v>42430</v>
      </c>
      <c r="W6050" s="1" t="s">
        <v>126</v>
      </c>
      <c r="X6050" s="4" t="str">
        <f>INDEX(Map!$B$2:$B$86,MATCH(UnitMN!D6050,Map!$A$2:$A$86,0),1)</f>
        <v>Brown 1</v>
      </c>
      <c r="Y6050" s="7">
        <f>IF(INDEX(Map!$C$2:$C$86,MATCH(D6050,Map!$A$2:$A$86,0),0)="","N/A",E6050*INDEX(Map!$C$2:$C$86,MATCH(D6050,Map!$A$2:$A$86,0),0))</f>
        <v>-1.119</v>
      </c>
      <c r="Z6050" s="7" t="str">
        <f>IF(INDEX(Map!$D$2:$D$86,MATCH(D6050,Map!$A$2:$A$86,0),0)="","N/A",E6050*INDEX(Map!$D$2:$D$86,MATCH(D6050,Map!$A$2:$A$86,0),0))</f>
        <v>N/A</v>
      </c>
      <c r="AA6050" s="4" t="str">
        <f>INDEX(Map!$E$2:$E$86,MATCH(D6050,Map!$A$2:$A$86,0),0)</f>
        <v>Coal</v>
      </c>
      <c r="AB6050">
        <v>1</v>
      </c>
    </row>
    <row r="6051" spans="1:28" x14ac:dyDescent="0.25">
      <c r="A6051">
        <f>A6050</f>
        <v>2016</v>
      </c>
      <c r="B6051" t="str">
        <f>B6050</f>
        <v>March</v>
      </c>
      <c r="D6051" s="1" t="s">
        <v>24</v>
      </c>
      <c r="E6051" s="4">
        <f>SUMIFS('CTS Data'!C:C,'CTS Data'!D:D,UnitMN!D6051,'CTS Data'!B:B,MONTH(UnitMN!V6051))/1000</f>
        <v>0</v>
      </c>
      <c r="U6051" t="str">
        <f>U6050</f>
        <v>Actual</v>
      </c>
      <c r="V6051" s="2">
        <f>DATE(A6051,INDEX(Map!$H$1:$H$12,MATCH(B6051,Map!$G$1:$G$12,0),0),1)</f>
        <v>42430</v>
      </c>
      <c r="W6051" s="1" t="s">
        <v>126</v>
      </c>
      <c r="X6051" s="4" t="str">
        <f>INDEX(Map!$B$2:$B$86,MATCH(UnitMN!D6051,Map!$A$2:$A$86,0),1)</f>
        <v>Brown 2</v>
      </c>
      <c r="Y6051" s="7">
        <f>IF(INDEX(Map!$C$2:$C$86,MATCH(D6051,Map!$A$2:$A$86,0),0)="","N/A",E6051*INDEX(Map!$C$2:$C$86,MATCH(D6051,Map!$A$2:$A$86,0),0))</f>
        <v>0</v>
      </c>
      <c r="Z6051" s="7" t="str">
        <f>IF(INDEX(Map!$D$2:$D$86,MATCH(D6051,Map!$A$2:$A$86,0),0)="","N/A",E6051*INDEX(Map!$D$2:$D$86,MATCH(D6051,Map!$A$2:$A$86,0),0))</f>
        <v>N/A</v>
      </c>
      <c r="AA6051" s="4" t="str">
        <f>INDEX(Map!$E$2:$E$86,MATCH(D6051,Map!$A$2:$A$86,0),0)</f>
        <v>Coal</v>
      </c>
      <c r="AB6051" t="s">
        <v>214</v>
      </c>
    </row>
    <row r="6052" spans="1:28" x14ac:dyDescent="0.25">
      <c r="A6052">
        <f t="shared" ref="A6052:A6115" si="95">A6051</f>
        <v>2016</v>
      </c>
      <c r="B6052" t="str">
        <f t="shared" ref="B6052:B6115" si="96">B6051</f>
        <v>March</v>
      </c>
      <c r="D6052" s="1" t="s">
        <v>25</v>
      </c>
      <c r="E6052" s="4">
        <f>SUMIFS('CTS Data'!C:C,'CTS Data'!D:D,UnitMN!D6052,'CTS Data'!B:B,MONTH(UnitMN!V6052))/1000</f>
        <v>12.669</v>
      </c>
      <c r="U6052" t="str">
        <f t="shared" ref="U6052:U6116" si="97">U6051</f>
        <v>Actual</v>
      </c>
      <c r="V6052" s="2">
        <f>DATE(A6052,INDEX(Map!$H$1:$H$12,MATCH(B6052,Map!$G$1:$G$12,0),0),1)</f>
        <v>42430</v>
      </c>
      <c r="W6052" s="1" t="s">
        <v>126</v>
      </c>
      <c r="X6052" s="4" t="str">
        <f>INDEX(Map!$B$2:$B$86,MATCH(UnitMN!D6052,Map!$A$2:$A$86,0),1)</f>
        <v>Brown 3</v>
      </c>
      <c r="Y6052" s="7">
        <f>IF(INDEX(Map!$C$2:$C$86,MATCH(D6052,Map!$A$2:$A$86,0),0)="","N/A",E6052*INDEX(Map!$C$2:$C$86,MATCH(D6052,Map!$A$2:$A$86,0),0))</f>
        <v>12.669</v>
      </c>
      <c r="Z6052" s="7" t="str">
        <f>IF(INDEX(Map!$D$2:$D$86,MATCH(D6052,Map!$A$2:$A$86,0),0)="","N/A",E6052*INDEX(Map!$D$2:$D$86,MATCH(D6052,Map!$A$2:$A$86,0),0))</f>
        <v>N/A</v>
      </c>
      <c r="AA6052" s="4" t="str">
        <f>INDEX(Map!$E$2:$E$86,MATCH(D6052,Map!$A$2:$A$86,0),0)</f>
        <v>Coal</v>
      </c>
    </row>
    <row r="6053" spans="1:28" x14ac:dyDescent="0.25">
      <c r="A6053">
        <f t="shared" si="95"/>
        <v>2016</v>
      </c>
      <c r="B6053" t="str">
        <f t="shared" si="96"/>
        <v>March</v>
      </c>
      <c r="D6053" s="1" t="s">
        <v>26</v>
      </c>
      <c r="E6053" s="4">
        <f>SUMIFS('CTS Data'!C:C,'CTS Data'!D:D,UnitMN!D6053,'CTS Data'!B:B,MONTH(UnitMN!V6053))/1000</f>
        <v>113.937</v>
      </c>
      <c r="U6053" t="str">
        <f t="shared" si="97"/>
        <v>Actual</v>
      </c>
      <c r="V6053" s="2">
        <f>DATE(A6053,INDEX(Map!$H$1:$H$12,MATCH(B6053,Map!$G$1:$G$12,0),0),1)</f>
        <v>42430</v>
      </c>
      <c r="W6053" s="1" t="s">
        <v>126</v>
      </c>
      <c r="X6053" s="4" t="str">
        <f>INDEX(Map!$B$2:$B$86,MATCH(UnitMN!D6053,Map!$A$2:$A$86,0),1)</f>
        <v>Ghent 1</v>
      </c>
      <c r="Y6053" s="7">
        <f>IF(INDEX(Map!$C$2:$C$86,MATCH(D6053,Map!$A$2:$A$86,0),0)="","N/A",E6053*INDEX(Map!$C$2:$C$86,MATCH(D6053,Map!$A$2:$A$86,0),0))</f>
        <v>113.937</v>
      </c>
      <c r="Z6053" s="7" t="str">
        <f>IF(INDEX(Map!$D$2:$D$86,MATCH(D6053,Map!$A$2:$A$86,0),0)="","N/A",E6053*INDEX(Map!$D$2:$D$86,MATCH(D6053,Map!$A$2:$A$86,0),0))</f>
        <v>N/A</v>
      </c>
      <c r="AA6053" s="4" t="str">
        <f>INDEX(Map!$E$2:$E$86,MATCH(D6053,Map!$A$2:$A$86,0),0)</f>
        <v>Coal</v>
      </c>
    </row>
    <row r="6054" spans="1:28" x14ac:dyDescent="0.25">
      <c r="A6054">
        <f t="shared" si="95"/>
        <v>2016</v>
      </c>
      <c r="B6054" t="str">
        <f t="shared" si="96"/>
        <v>March</v>
      </c>
      <c r="D6054" s="1" t="s">
        <v>27</v>
      </c>
      <c r="E6054" s="4">
        <f>SUMIFS('CTS Data'!C:C,'CTS Data'!D:D,UnitMN!D6054,'CTS Data'!B:B,MONTH(UnitMN!V6054))/1000</f>
        <v>287.42399999999998</v>
      </c>
      <c r="U6054" t="str">
        <f t="shared" si="97"/>
        <v>Actual</v>
      </c>
      <c r="V6054" s="2">
        <f>DATE(A6054,INDEX(Map!$H$1:$H$12,MATCH(B6054,Map!$G$1:$G$12,0),0),1)</f>
        <v>42430</v>
      </c>
      <c r="W6054" s="1" t="s">
        <v>126</v>
      </c>
      <c r="X6054" s="4" t="str">
        <f>INDEX(Map!$B$2:$B$86,MATCH(UnitMN!D6054,Map!$A$2:$A$86,0),1)</f>
        <v>Ghent 2</v>
      </c>
      <c r="Y6054" s="7">
        <f>IF(INDEX(Map!$C$2:$C$86,MATCH(D6054,Map!$A$2:$A$86,0),0)="","N/A",E6054*INDEX(Map!$C$2:$C$86,MATCH(D6054,Map!$A$2:$A$86,0),0))</f>
        <v>287.42399999999998</v>
      </c>
      <c r="Z6054" s="7" t="str">
        <f>IF(INDEX(Map!$D$2:$D$86,MATCH(D6054,Map!$A$2:$A$86,0),0)="","N/A",E6054*INDEX(Map!$D$2:$D$86,MATCH(D6054,Map!$A$2:$A$86,0),0))</f>
        <v>N/A</v>
      </c>
      <c r="AA6054" s="4" t="str">
        <f>INDEX(Map!$E$2:$E$86,MATCH(D6054,Map!$A$2:$A$86,0),0)</f>
        <v>Coal</v>
      </c>
      <c r="AB6054" s="18"/>
    </row>
    <row r="6055" spans="1:28" x14ac:dyDescent="0.25">
      <c r="A6055">
        <f t="shared" si="95"/>
        <v>2016</v>
      </c>
      <c r="B6055" t="str">
        <f t="shared" si="96"/>
        <v>March</v>
      </c>
      <c r="D6055" s="1" t="s">
        <v>28</v>
      </c>
      <c r="E6055" s="4">
        <f>SUMIFS('CTS Data'!C:C,'CTS Data'!D:D,UnitMN!D6055,'CTS Data'!B:B,MONTH(UnitMN!V6055))/1000</f>
        <v>187.172</v>
      </c>
      <c r="U6055" t="str">
        <f t="shared" si="97"/>
        <v>Actual</v>
      </c>
      <c r="V6055" s="2">
        <f>DATE(A6055,INDEX(Map!$H$1:$H$12,MATCH(B6055,Map!$G$1:$G$12,0),0),1)</f>
        <v>42430</v>
      </c>
      <c r="W6055" s="1" t="s">
        <v>126</v>
      </c>
      <c r="X6055" s="4" t="str">
        <f>INDEX(Map!$B$2:$B$86,MATCH(UnitMN!D6055,Map!$A$2:$A$86,0),1)</f>
        <v>Ghent 3</v>
      </c>
      <c r="Y6055" s="7">
        <f>IF(INDEX(Map!$C$2:$C$86,MATCH(D6055,Map!$A$2:$A$86,0),0)="","N/A",E6055*INDEX(Map!$C$2:$C$86,MATCH(D6055,Map!$A$2:$A$86,0),0))</f>
        <v>187.172</v>
      </c>
      <c r="Z6055" s="7" t="str">
        <f>IF(INDEX(Map!$D$2:$D$86,MATCH(D6055,Map!$A$2:$A$86,0),0)="","N/A",E6055*INDEX(Map!$D$2:$D$86,MATCH(D6055,Map!$A$2:$A$86,0),0))</f>
        <v>N/A</v>
      </c>
      <c r="AA6055" s="4" t="str">
        <f>INDEX(Map!$E$2:$E$86,MATCH(D6055,Map!$A$2:$A$86,0),0)</f>
        <v>Coal</v>
      </c>
    </row>
    <row r="6056" spans="1:28" x14ac:dyDescent="0.25">
      <c r="A6056">
        <f t="shared" si="95"/>
        <v>2016</v>
      </c>
      <c r="B6056" t="str">
        <f t="shared" si="96"/>
        <v>March</v>
      </c>
      <c r="D6056" s="1" t="s">
        <v>29</v>
      </c>
      <c r="E6056" s="4">
        <f>SUMIFS('CTS Data'!C:C,'CTS Data'!D:D,UnitMN!D6056,'CTS Data'!B:B,MONTH(UnitMN!V6056))/1000</f>
        <v>264.24900000000002</v>
      </c>
      <c r="U6056" t="str">
        <f t="shared" si="97"/>
        <v>Actual</v>
      </c>
      <c r="V6056" s="2">
        <f>DATE(A6056,INDEX(Map!$H$1:$H$12,MATCH(B6056,Map!$G$1:$G$12,0),0),1)</f>
        <v>42430</v>
      </c>
      <c r="W6056" s="1" t="s">
        <v>126</v>
      </c>
      <c r="X6056" s="4" t="str">
        <f>INDEX(Map!$B$2:$B$86,MATCH(UnitMN!D6056,Map!$A$2:$A$86,0),1)</f>
        <v>Ghent 4</v>
      </c>
      <c r="Y6056" s="7">
        <f>IF(INDEX(Map!$C$2:$C$86,MATCH(D6056,Map!$A$2:$A$86,0),0)="","N/A",E6056*INDEX(Map!$C$2:$C$86,MATCH(D6056,Map!$A$2:$A$86,0),0))</f>
        <v>264.24900000000002</v>
      </c>
      <c r="Z6056" s="7" t="str">
        <f>IF(INDEX(Map!$D$2:$D$86,MATCH(D6056,Map!$A$2:$A$86,0),0)="","N/A",E6056*INDEX(Map!$D$2:$D$86,MATCH(D6056,Map!$A$2:$A$86,0),0))</f>
        <v>N/A</v>
      </c>
      <c r="AA6056" s="4" t="str">
        <f>INDEX(Map!$E$2:$E$86,MATCH(D6056,Map!$A$2:$A$86,0),0)</f>
        <v>Coal</v>
      </c>
    </row>
    <row r="6057" spans="1:28" x14ac:dyDescent="0.25">
      <c r="A6057">
        <f t="shared" si="95"/>
        <v>2016</v>
      </c>
      <c r="B6057" t="str">
        <f t="shared" si="96"/>
        <v>March</v>
      </c>
      <c r="D6057" s="1" t="s">
        <v>30</v>
      </c>
      <c r="E6057" s="4">
        <f>SUMIFS('CTS Data'!C:C,'CTS Data'!D:D,UnitMN!D6057,'CTS Data'!B:B,MONTH(UnitMN!V6057))/1000</f>
        <v>116.172</v>
      </c>
      <c r="U6057" t="str">
        <f t="shared" si="97"/>
        <v>Actual</v>
      </c>
      <c r="V6057" s="2">
        <f>DATE(A6057,INDEX(Map!$H$1:$H$12,MATCH(B6057,Map!$G$1:$G$12,0),0),1)</f>
        <v>42430</v>
      </c>
      <c r="W6057" s="1" t="s">
        <v>126</v>
      </c>
      <c r="X6057" s="4" t="str">
        <f>INDEX(Map!$B$2:$B$86,MATCH(UnitMN!D6057,Map!$A$2:$A$86,0),1)</f>
        <v>Mill Creek 1</v>
      </c>
      <c r="Y6057" s="7" t="str">
        <f>IF(INDEX(Map!$C$2:$C$86,MATCH(D6057,Map!$A$2:$A$86,0),0)="","N/A",E6057*INDEX(Map!$C$2:$C$86,MATCH(D6057,Map!$A$2:$A$86,0),0))</f>
        <v>N/A</v>
      </c>
      <c r="Z6057" s="7">
        <f>IF(INDEX(Map!$D$2:$D$86,MATCH(D6057,Map!$A$2:$A$86,0),0)="","N/A",E6057*INDEX(Map!$D$2:$D$86,MATCH(D6057,Map!$A$2:$A$86,0),0))</f>
        <v>116.172</v>
      </c>
      <c r="AA6057" s="4" t="str">
        <f>INDEX(Map!$E$2:$E$86,MATCH(D6057,Map!$A$2:$A$86,0),0)</f>
        <v>Coal</v>
      </c>
    </row>
    <row r="6058" spans="1:28" x14ac:dyDescent="0.25">
      <c r="A6058">
        <f t="shared" si="95"/>
        <v>2016</v>
      </c>
      <c r="B6058" t="str">
        <f t="shared" si="96"/>
        <v>March</v>
      </c>
      <c r="D6058" s="1" t="s">
        <v>31</v>
      </c>
      <c r="E6058" s="4">
        <f>SUMIFS('CTS Data'!C:C,'CTS Data'!D:D,UnitMN!D6058,'CTS Data'!B:B,MONTH(UnitMN!V6058))/1000</f>
        <v>112.768</v>
      </c>
      <c r="U6058" t="str">
        <f t="shared" si="97"/>
        <v>Actual</v>
      </c>
      <c r="V6058" s="2">
        <f>DATE(A6058,INDEX(Map!$H$1:$H$12,MATCH(B6058,Map!$G$1:$G$12,0),0),1)</f>
        <v>42430</v>
      </c>
      <c r="W6058" s="1" t="s">
        <v>126</v>
      </c>
      <c r="X6058" s="4" t="str">
        <f>INDEX(Map!$B$2:$B$86,MATCH(UnitMN!D6058,Map!$A$2:$A$86,0),1)</f>
        <v>Mill Creek 2</v>
      </c>
      <c r="Y6058" s="7" t="str">
        <f>IF(INDEX(Map!$C$2:$C$86,MATCH(D6058,Map!$A$2:$A$86,0),0)="","N/A",E6058*INDEX(Map!$C$2:$C$86,MATCH(D6058,Map!$A$2:$A$86,0),0))</f>
        <v>N/A</v>
      </c>
      <c r="Z6058" s="7">
        <f>IF(INDEX(Map!$D$2:$D$86,MATCH(D6058,Map!$A$2:$A$86,0),0)="","N/A",E6058*INDEX(Map!$D$2:$D$86,MATCH(D6058,Map!$A$2:$A$86,0),0))</f>
        <v>112.768</v>
      </c>
      <c r="AA6058" s="4" t="str">
        <f>INDEX(Map!$E$2:$E$86,MATCH(D6058,Map!$A$2:$A$86,0),0)</f>
        <v>Coal</v>
      </c>
    </row>
    <row r="6059" spans="1:28" x14ac:dyDescent="0.25">
      <c r="A6059">
        <f t="shared" si="95"/>
        <v>2016</v>
      </c>
      <c r="B6059" t="str">
        <f t="shared" si="96"/>
        <v>March</v>
      </c>
      <c r="D6059" s="1" t="s">
        <v>32</v>
      </c>
      <c r="E6059" s="4">
        <f>SUMIFS('CTS Data'!C:C,'CTS Data'!D:D,UnitMN!D6059,'CTS Data'!B:B,MONTH(UnitMN!V6059))/1000</f>
        <v>107.545</v>
      </c>
      <c r="U6059" t="str">
        <f t="shared" si="97"/>
        <v>Actual</v>
      </c>
      <c r="V6059" s="2">
        <f>DATE(A6059,INDEX(Map!$H$1:$H$12,MATCH(B6059,Map!$G$1:$G$12,0),0),1)</f>
        <v>42430</v>
      </c>
      <c r="W6059" s="1" t="s">
        <v>126</v>
      </c>
      <c r="X6059" s="4" t="str">
        <f>INDEX(Map!$B$2:$B$86,MATCH(UnitMN!D6059,Map!$A$2:$A$86,0),1)</f>
        <v>Mill Creek 3</v>
      </c>
      <c r="Y6059" s="7" t="str">
        <f>IF(INDEX(Map!$C$2:$C$86,MATCH(D6059,Map!$A$2:$A$86,0),0)="","N/A",E6059*INDEX(Map!$C$2:$C$86,MATCH(D6059,Map!$A$2:$A$86,0),0))</f>
        <v>N/A</v>
      </c>
      <c r="Z6059" s="7">
        <f>IF(INDEX(Map!$D$2:$D$86,MATCH(D6059,Map!$A$2:$A$86,0),0)="","N/A",E6059*INDEX(Map!$D$2:$D$86,MATCH(D6059,Map!$A$2:$A$86,0),0))</f>
        <v>107.545</v>
      </c>
      <c r="AA6059" s="4" t="str">
        <f>INDEX(Map!$E$2:$E$86,MATCH(D6059,Map!$A$2:$A$86,0),0)</f>
        <v>Coal</v>
      </c>
    </row>
    <row r="6060" spans="1:28" x14ac:dyDescent="0.25">
      <c r="A6060">
        <f t="shared" si="95"/>
        <v>2016</v>
      </c>
      <c r="B6060" t="str">
        <f t="shared" si="96"/>
        <v>March</v>
      </c>
      <c r="D6060" s="1" t="s">
        <v>33</v>
      </c>
      <c r="E6060" s="4">
        <f>SUMIFS('CTS Data'!C:C,'CTS Data'!D:D,UnitMN!D6060,'CTS Data'!B:B,MONTH(UnitMN!V6060))/1000</f>
        <v>239.98</v>
      </c>
      <c r="U6060" t="str">
        <f t="shared" si="97"/>
        <v>Actual</v>
      </c>
      <c r="V6060" s="2">
        <f>DATE(A6060,INDEX(Map!$H$1:$H$12,MATCH(B6060,Map!$G$1:$G$12,0),0),1)</f>
        <v>42430</v>
      </c>
      <c r="W6060" s="1" t="s">
        <v>126</v>
      </c>
      <c r="X6060" s="4" t="str">
        <f>INDEX(Map!$B$2:$B$86,MATCH(UnitMN!D6060,Map!$A$2:$A$86,0),1)</f>
        <v>Mill Creek 4</v>
      </c>
      <c r="Y6060" s="7" t="str">
        <f>IF(INDEX(Map!$C$2:$C$86,MATCH(D6060,Map!$A$2:$A$86,0),0)="","N/A",E6060*INDEX(Map!$C$2:$C$86,MATCH(D6060,Map!$A$2:$A$86,0),0))</f>
        <v>N/A</v>
      </c>
      <c r="Z6060" s="7">
        <f>IF(INDEX(Map!$D$2:$D$86,MATCH(D6060,Map!$A$2:$A$86,0),0)="","N/A",E6060*INDEX(Map!$D$2:$D$86,MATCH(D6060,Map!$A$2:$A$86,0),0))</f>
        <v>239.98</v>
      </c>
      <c r="AA6060" s="4" t="str">
        <f>INDEX(Map!$E$2:$E$86,MATCH(D6060,Map!$A$2:$A$86,0),0)</f>
        <v>Coal</v>
      </c>
    </row>
    <row r="6061" spans="1:28" x14ac:dyDescent="0.25">
      <c r="A6061">
        <f t="shared" si="95"/>
        <v>2016</v>
      </c>
      <c r="B6061" t="str">
        <f t="shared" si="96"/>
        <v>March</v>
      </c>
      <c r="D6061" s="1" t="s">
        <v>145</v>
      </c>
      <c r="E6061" s="4">
        <f>SUMIFS('CTS Data'!C:C,'CTS Data'!D:D,UnitMN!D6061,'CTS Data'!B:B,MONTH(UnitMN!V6061))/1000</f>
        <v>56.634999999999998</v>
      </c>
      <c r="U6061" t="str">
        <f t="shared" si="97"/>
        <v>Actual</v>
      </c>
      <c r="V6061" s="2">
        <f>DATE(A6061,INDEX(Map!$H$1:$H$12,MATCH(B6061,Map!$G$1:$G$12,0),0),1)</f>
        <v>42430</v>
      </c>
      <c r="W6061" s="1" t="s">
        <v>126</v>
      </c>
      <c r="X6061" s="4" t="str">
        <f>INDEX(Map!$B$2:$B$86,MATCH(UnitMN!D6061,Map!$A$2:$A$86,0),1)</f>
        <v>OVEC</v>
      </c>
      <c r="Y6061" s="7">
        <f>IF(INDEX(Map!$C$2:$C$86,MATCH(D6061,Map!$A$2:$A$86,0),0)="","N/A",E6061*INDEX(Map!$C$2:$C$86,MATCH(D6061,Map!$A$2:$A$86,0),0))</f>
        <v>17.415436654366545</v>
      </c>
      <c r="Z6061" s="7">
        <f>IF(INDEX(Map!$D$2:$D$86,MATCH(D6061,Map!$A$2:$A$86,0),0)="","N/A",E6061*INDEX(Map!$D$2:$D$86,MATCH(D6061,Map!$A$2:$A$86,0),0))</f>
        <v>39.21956334563346</v>
      </c>
      <c r="AA6061" s="4" t="str">
        <f>INDEX(Map!$E$2:$E$86,MATCH(D6061,Map!$A$2:$A$86,0),0)</f>
        <v>Coal</v>
      </c>
    </row>
    <row r="6062" spans="1:28" x14ac:dyDescent="0.25">
      <c r="A6062">
        <f t="shared" si="95"/>
        <v>2016</v>
      </c>
      <c r="B6062" t="str">
        <f t="shared" si="96"/>
        <v>March</v>
      </c>
      <c r="D6062" s="1" t="s">
        <v>34</v>
      </c>
      <c r="E6062" s="4">
        <f>SUMIFS('CTS Data'!C:C,'CTS Data'!D:D,UnitMN!D6062,'CTS Data'!B:B,MONTH(UnitMN!V6062))/1000</f>
        <v>210.75899999999999</v>
      </c>
      <c r="U6062" t="str">
        <f>U6061</f>
        <v>Actual</v>
      </c>
      <c r="V6062" s="2">
        <f>DATE(A6062,INDEX(Map!$H$1:$H$12,MATCH(B6062,Map!$G$1:$G$12,0),0),1)</f>
        <v>42430</v>
      </c>
      <c r="W6062" s="1" t="s">
        <v>126</v>
      </c>
      <c r="X6062" s="4" t="str">
        <f>INDEX(Map!$B$2:$B$86,MATCH(UnitMN!D6062,Map!$A$2:$A$86,0),1)</f>
        <v>Trimble County 1</v>
      </c>
      <c r="Y6062" s="7" t="str">
        <f>IF(INDEX(Map!$C$2:$C$86,MATCH(D6062,Map!$A$2:$A$86,0),0)="","N/A",E6062*INDEX(Map!$C$2:$C$86,MATCH(D6062,Map!$A$2:$A$86,0),0))</f>
        <v>N/A</v>
      </c>
      <c r="Z6062" s="7">
        <f>IF(INDEX(Map!$D$2:$D$86,MATCH(D6062,Map!$A$2:$A$86,0),0)="","N/A",E6062*INDEX(Map!$D$2:$D$86,MATCH(D6062,Map!$A$2:$A$86,0),0))</f>
        <v>210.75899999999999</v>
      </c>
      <c r="AA6062" s="4" t="str">
        <f>INDEX(Map!$E$2:$E$86,MATCH(D6062,Map!$A$2:$A$86,0),0)</f>
        <v>Coal</v>
      </c>
    </row>
    <row r="6063" spans="1:28" x14ac:dyDescent="0.25">
      <c r="A6063">
        <f t="shared" si="95"/>
        <v>2016</v>
      </c>
      <c r="B6063" t="str">
        <f t="shared" si="96"/>
        <v>March</v>
      </c>
      <c r="D6063" s="1" t="s">
        <v>35</v>
      </c>
      <c r="E6063" s="4">
        <f>SUMIFS('CTS Data'!C:C,'CTS Data'!D:D,UnitMN!D6063,'CTS Data'!B:B,MONTH(UnitMN!V6063))/1000</f>
        <v>223.08699999999999</v>
      </c>
      <c r="U6063" t="str">
        <f t="shared" si="97"/>
        <v>Actual</v>
      </c>
      <c r="V6063" s="2">
        <f>DATE(A6063,INDEX(Map!$H$1:$H$12,MATCH(B6063,Map!$G$1:$G$12,0),0),1)</f>
        <v>42430</v>
      </c>
      <c r="W6063" s="1" t="s">
        <v>126</v>
      </c>
      <c r="X6063" s="4" t="str">
        <f>INDEX(Map!$B$2:$B$86,MATCH(UnitMN!D6063,Map!$A$2:$A$86,0),1)</f>
        <v>Trimble County 2</v>
      </c>
      <c r="Y6063" s="7">
        <f>IF(INDEX(Map!$C$2:$C$86,MATCH(D6063,Map!$A$2:$A$86,0),0)="","N/A",E6063*INDEX(Map!$C$2:$C$86,MATCH(D6063,Map!$A$2:$A$86,0),0))</f>
        <v>180.70047</v>
      </c>
      <c r="Z6063" s="7">
        <f>IF(INDEX(Map!$D$2:$D$86,MATCH(D6063,Map!$A$2:$A$86,0),0)="","N/A",E6063*INDEX(Map!$D$2:$D$86,MATCH(D6063,Map!$A$2:$A$86,0),0))</f>
        <v>42.38653</v>
      </c>
      <c r="AA6063" s="4" t="str">
        <f>INDEX(Map!$E$2:$E$86,MATCH(D6063,Map!$A$2:$A$86,0),0)</f>
        <v>Coal</v>
      </c>
    </row>
    <row r="6064" spans="1:28" x14ac:dyDescent="0.25">
      <c r="A6064">
        <f t="shared" si="95"/>
        <v>2016</v>
      </c>
      <c r="B6064" t="str">
        <f t="shared" si="96"/>
        <v>March</v>
      </c>
      <c r="D6064" s="1" t="s">
        <v>107</v>
      </c>
      <c r="E6064" s="4">
        <f>SUMIFS('CTS Data'!C:C,'CTS Data'!D:D,UnitMN!D6064,'CTS Data'!B:B,MONTH(UnitMN!V6064))/1000</f>
        <v>0</v>
      </c>
      <c r="U6064" t="str">
        <f t="shared" si="97"/>
        <v>Actual</v>
      </c>
      <c r="V6064" s="2">
        <f>DATE(A6064,INDEX(Map!$H$1:$H$12,MATCH(B6064,Map!$G$1:$G$12,0),0),1)</f>
        <v>42430</v>
      </c>
      <c r="W6064" s="1" t="s">
        <v>126</v>
      </c>
      <c r="X6064" s="4" t="str">
        <f>INDEX(Map!$B$2:$B$86,MATCH(UnitMN!D6064,Map!$A$2:$A$86,0),1)</f>
        <v>Bluegrass/EKPC</v>
      </c>
      <c r="Y6064" s="7" t="str">
        <f>IF(INDEX(Map!$C$2:$C$86,MATCH(D6064,Map!$A$2:$A$86,0),0)="","N/A",E6064*INDEX(Map!$C$2:$C$86,MATCH(D6064,Map!$A$2:$A$86,0),0))</f>
        <v>N/A</v>
      </c>
      <c r="Z6064" s="7">
        <f>IF(INDEX(Map!$D$2:$D$86,MATCH(D6064,Map!$A$2:$A$86,0),0)="","N/A",E6064*INDEX(Map!$D$2:$D$86,MATCH(D6064,Map!$A$2:$A$86,0),0))</f>
        <v>0</v>
      </c>
      <c r="AA6064" s="4" t="str">
        <f>INDEX(Map!$E$2:$E$86,MATCH(D6064,Map!$A$2:$A$86,0),0)</f>
        <v>SCCT</v>
      </c>
    </row>
    <row r="6065" spans="1:27" x14ac:dyDescent="0.25">
      <c r="A6065">
        <f t="shared" si="95"/>
        <v>2016</v>
      </c>
      <c r="B6065" t="str">
        <f t="shared" si="96"/>
        <v>March</v>
      </c>
      <c r="D6065" s="1" t="s">
        <v>38</v>
      </c>
      <c r="E6065" s="4">
        <f>SUMIFS('CTS Data'!C:C,'CTS Data'!D:D,UnitMN!D6065,'CTS Data'!B:B,MONTH(UnitMN!V6065))/1000</f>
        <v>1.7729999999999999</v>
      </c>
      <c r="U6065" t="str">
        <f t="shared" si="97"/>
        <v>Actual</v>
      </c>
      <c r="V6065" s="2">
        <f>DATE(A6065,INDEX(Map!$H$1:$H$12,MATCH(B6065,Map!$G$1:$G$12,0),0),1)</f>
        <v>42430</v>
      </c>
      <c r="W6065" s="1" t="s">
        <v>126</v>
      </c>
      <c r="X6065" s="4" t="str">
        <f>INDEX(Map!$B$2:$B$86,MATCH(UnitMN!D6065,Map!$A$2:$A$86,0),1)</f>
        <v>Brown 5</v>
      </c>
      <c r="Y6065" s="7">
        <f>IF(INDEX(Map!$C$2:$C$86,MATCH(D6065,Map!$A$2:$A$86,0),0)="","N/A",E6065*INDEX(Map!$C$2:$C$86,MATCH(D6065,Map!$A$2:$A$86,0),0))</f>
        <v>0.83330999999999988</v>
      </c>
      <c r="Z6065" s="7">
        <f>IF(INDEX(Map!$D$2:$D$86,MATCH(D6065,Map!$A$2:$A$86,0),0)="","N/A",E6065*INDEX(Map!$D$2:$D$86,MATCH(D6065,Map!$A$2:$A$86,0),0))</f>
        <v>0.93969000000000003</v>
      </c>
      <c r="AA6065" s="4" t="str">
        <f>INDEX(Map!$E$2:$E$86,MATCH(D6065,Map!$A$2:$A$86,0),0)</f>
        <v>SCCT</v>
      </c>
    </row>
    <row r="6066" spans="1:27" x14ac:dyDescent="0.25">
      <c r="A6066">
        <f t="shared" si="95"/>
        <v>2016</v>
      </c>
      <c r="B6066" t="str">
        <f t="shared" si="96"/>
        <v>March</v>
      </c>
      <c r="D6066" s="1" t="s">
        <v>40</v>
      </c>
      <c r="E6066" s="4">
        <f>SUMIFS('CTS Data'!C:C,'CTS Data'!D:D,UnitMN!D6066,'CTS Data'!B:B,MONTH(UnitMN!V6066))/1000</f>
        <v>0</v>
      </c>
      <c r="U6066" t="str">
        <f t="shared" si="97"/>
        <v>Actual</v>
      </c>
      <c r="V6066" s="2">
        <f>DATE(A6066,INDEX(Map!$H$1:$H$12,MATCH(B6066,Map!$G$1:$G$12,0),0),1)</f>
        <v>42430</v>
      </c>
      <c r="W6066" s="1" t="s">
        <v>126</v>
      </c>
      <c r="X6066" s="4" t="str">
        <f>INDEX(Map!$B$2:$B$86,MATCH(UnitMN!D6066,Map!$A$2:$A$86,0),1)</f>
        <v>Brown 6</v>
      </c>
      <c r="Y6066" s="7">
        <f>IF(INDEX(Map!$C$2:$C$86,MATCH(D6066,Map!$A$2:$A$86,0),0)="","N/A",E6066*INDEX(Map!$C$2:$C$86,MATCH(D6066,Map!$A$2:$A$86,0),0))</f>
        <v>0</v>
      </c>
      <c r="Z6066" s="7">
        <f>IF(INDEX(Map!$D$2:$D$86,MATCH(D6066,Map!$A$2:$A$86,0),0)="","N/A",E6066*INDEX(Map!$D$2:$D$86,MATCH(D6066,Map!$A$2:$A$86,0),0))</f>
        <v>0</v>
      </c>
      <c r="AA6066" s="4" t="str">
        <f>INDEX(Map!$E$2:$E$86,MATCH(D6066,Map!$A$2:$A$86,0),0)</f>
        <v>SCCT</v>
      </c>
    </row>
    <row r="6067" spans="1:27" x14ac:dyDescent="0.25">
      <c r="A6067">
        <f t="shared" si="95"/>
        <v>2016</v>
      </c>
      <c r="B6067" t="str">
        <f t="shared" si="96"/>
        <v>March</v>
      </c>
      <c r="D6067" s="1" t="s">
        <v>41</v>
      </c>
      <c r="E6067" s="4">
        <f>SUMIFS('CTS Data'!C:C,'CTS Data'!D:D,UnitMN!D6067,'CTS Data'!B:B,MONTH(UnitMN!V6067))/1000</f>
        <v>-0.53100000000000003</v>
      </c>
      <c r="U6067" t="str">
        <f t="shared" si="97"/>
        <v>Actual</v>
      </c>
      <c r="V6067" s="2">
        <f>DATE(A6067,INDEX(Map!$H$1:$H$12,MATCH(B6067,Map!$G$1:$G$12,0),0),1)</f>
        <v>42430</v>
      </c>
      <c r="W6067" s="1" t="s">
        <v>126</v>
      </c>
      <c r="X6067" s="4" t="str">
        <f>INDEX(Map!$B$2:$B$86,MATCH(UnitMN!D6067,Map!$A$2:$A$86,0),1)</f>
        <v>Brown 7</v>
      </c>
      <c r="Y6067" s="7">
        <f>IF(INDEX(Map!$C$2:$C$86,MATCH(D6067,Map!$A$2:$A$86,0),0)="","N/A",E6067*INDEX(Map!$C$2:$C$86,MATCH(D6067,Map!$A$2:$A$86,0),0))</f>
        <v>-0.32922000000000001</v>
      </c>
      <c r="Z6067" s="7">
        <f>IF(INDEX(Map!$D$2:$D$86,MATCH(D6067,Map!$A$2:$A$86,0),0)="","N/A",E6067*INDEX(Map!$D$2:$D$86,MATCH(D6067,Map!$A$2:$A$86,0),0))</f>
        <v>-0.20178000000000001</v>
      </c>
      <c r="AA6067" s="4" t="str">
        <f>INDEX(Map!$E$2:$E$86,MATCH(D6067,Map!$A$2:$A$86,0),0)</f>
        <v>SCCT</v>
      </c>
    </row>
    <row r="6068" spans="1:27" x14ac:dyDescent="0.25">
      <c r="A6068">
        <f t="shared" si="95"/>
        <v>2016</v>
      </c>
      <c r="B6068" t="str">
        <f t="shared" si="96"/>
        <v>March</v>
      </c>
      <c r="D6068" s="1" t="s">
        <v>42</v>
      </c>
      <c r="E6068" s="4">
        <f>SUMIFS('CTS Data'!C:C,'CTS Data'!D:D,UnitMN!D6068,'CTS Data'!B:B,MONTH(UnitMN!V6068))/1000</f>
        <v>6.1589999999999998</v>
      </c>
      <c r="U6068" t="str">
        <f t="shared" si="97"/>
        <v>Actual</v>
      </c>
      <c r="V6068" s="2">
        <f>DATE(A6068,INDEX(Map!$H$1:$H$12,MATCH(B6068,Map!$G$1:$G$12,0),0),1)</f>
        <v>42430</v>
      </c>
      <c r="W6068" s="1" t="s">
        <v>126</v>
      </c>
      <c r="X6068" s="4" t="str">
        <f>INDEX(Map!$B$2:$B$86,MATCH(UnitMN!D6068,Map!$A$2:$A$86,0),1)</f>
        <v>Brown 8</v>
      </c>
      <c r="Y6068" s="7">
        <f>IF(INDEX(Map!$C$2:$C$86,MATCH(D6068,Map!$A$2:$A$86,0),0)="","N/A",E6068*INDEX(Map!$C$2:$C$86,MATCH(D6068,Map!$A$2:$A$86,0),0))</f>
        <v>6.1589999999999998</v>
      </c>
      <c r="Z6068" s="7" t="str">
        <f>IF(INDEX(Map!$D$2:$D$86,MATCH(D6068,Map!$A$2:$A$86,0),0)="","N/A",E6068*INDEX(Map!$D$2:$D$86,MATCH(D6068,Map!$A$2:$A$86,0),0))</f>
        <v>N/A</v>
      </c>
      <c r="AA6068" s="4" t="str">
        <f>INDEX(Map!$E$2:$E$86,MATCH(D6068,Map!$A$2:$A$86,0),0)</f>
        <v>SCCT</v>
      </c>
    </row>
    <row r="6069" spans="1:27" x14ac:dyDescent="0.25">
      <c r="A6069">
        <f t="shared" si="95"/>
        <v>2016</v>
      </c>
      <c r="B6069" t="str">
        <f t="shared" si="96"/>
        <v>March</v>
      </c>
      <c r="D6069" s="1" t="s">
        <v>44</v>
      </c>
      <c r="E6069" s="4">
        <f>SUMIFS('CTS Data'!C:C,'CTS Data'!D:D,UnitMN!D6069,'CTS Data'!B:B,MONTH(UnitMN!V6069))/1000</f>
        <v>42.103999999999999</v>
      </c>
      <c r="U6069" t="str">
        <f t="shared" si="97"/>
        <v>Actual</v>
      </c>
      <c r="V6069" s="2">
        <f>DATE(A6069,INDEX(Map!$H$1:$H$12,MATCH(B6069,Map!$G$1:$G$12,0),0),1)</f>
        <v>42430</v>
      </c>
      <c r="W6069" s="1" t="s">
        <v>126</v>
      </c>
      <c r="X6069" s="4" t="str">
        <f>INDEX(Map!$B$2:$B$86,MATCH(UnitMN!D6069,Map!$A$2:$A$86,0),1)</f>
        <v>Brown 9</v>
      </c>
      <c r="Y6069" s="7">
        <f>IF(INDEX(Map!$C$2:$C$86,MATCH(D6069,Map!$A$2:$A$86,0),0)="","N/A",E6069*INDEX(Map!$C$2:$C$86,MATCH(D6069,Map!$A$2:$A$86,0),0))</f>
        <v>42.103999999999999</v>
      </c>
      <c r="Z6069" s="7" t="str">
        <f>IF(INDEX(Map!$D$2:$D$86,MATCH(D6069,Map!$A$2:$A$86,0),0)="","N/A",E6069*INDEX(Map!$D$2:$D$86,MATCH(D6069,Map!$A$2:$A$86,0),0))</f>
        <v>N/A</v>
      </c>
      <c r="AA6069" s="4" t="str">
        <f>INDEX(Map!$E$2:$E$86,MATCH(D6069,Map!$A$2:$A$86,0),0)</f>
        <v>SCCT</v>
      </c>
    </row>
    <row r="6070" spans="1:27" x14ac:dyDescent="0.25">
      <c r="A6070">
        <f t="shared" si="95"/>
        <v>2016</v>
      </c>
      <c r="B6070" t="str">
        <f t="shared" si="96"/>
        <v>March</v>
      </c>
      <c r="D6070" s="1" t="s">
        <v>46</v>
      </c>
      <c r="E6070" s="4">
        <f>SUMIFS('CTS Data'!C:C,'CTS Data'!D:D,UnitMN!D6070,'CTS Data'!B:B,MONTH(UnitMN!V6070))/1000</f>
        <v>39.225999999999999</v>
      </c>
      <c r="U6070" t="str">
        <f t="shared" si="97"/>
        <v>Actual</v>
      </c>
      <c r="V6070" s="2">
        <f>DATE(A6070,INDEX(Map!$H$1:$H$12,MATCH(B6070,Map!$G$1:$G$12,0),0),1)</f>
        <v>42430</v>
      </c>
      <c r="W6070" s="1" t="s">
        <v>126</v>
      </c>
      <c r="X6070" s="4" t="str">
        <f>INDEX(Map!$B$2:$B$86,MATCH(UnitMN!D6070,Map!$A$2:$A$86,0),1)</f>
        <v>Brown 10</v>
      </c>
      <c r="Y6070" s="7">
        <f>IF(INDEX(Map!$C$2:$C$86,MATCH(D6070,Map!$A$2:$A$86,0),0)="","N/A",E6070*INDEX(Map!$C$2:$C$86,MATCH(D6070,Map!$A$2:$A$86,0),0))</f>
        <v>39.225999999999999</v>
      </c>
      <c r="Z6070" s="7" t="str">
        <f>IF(INDEX(Map!$D$2:$D$86,MATCH(D6070,Map!$A$2:$A$86,0),0)="","N/A",E6070*INDEX(Map!$D$2:$D$86,MATCH(D6070,Map!$A$2:$A$86,0),0))</f>
        <v>N/A</v>
      </c>
      <c r="AA6070" s="4" t="str">
        <f>INDEX(Map!$E$2:$E$86,MATCH(D6070,Map!$A$2:$A$86,0),0)</f>
        <v>SCCT</v>
      </c>
    </row>
    <row r="6071" spans="1:27" x14ac:dyDescent="0.25">
      <c r="A6071">
        <f t="shared" si="95"/>
        <v>2016</v>
      </c>
      <c r="B6071" t="str">
        <f t="shared" si="96"/>
        <v>March</v>
      </c>
      <c r="D6071" s="1" t="s">
        <v>48</v>
      </c>
      <c r="E6071" s="4">
        <f>SUMIFS('CTS Data'!C:C,'CTS Data'!D:D,UnitMN!D6071,'CTS Data'!B:B,MONTH(UnitMN!V6071))/1000</f>
        <v>10.452999999999999</v>
      </c>
      <c r="U6071" t="str">
        <f t="shared" si="97"/>
        <v>Actual</v>
      </c>
      <c r="V6071" s="2">
        <f>DATE(A6071,INDEX(Map!$H$1:$H$12,MATCH(B6071,Map!$G$1:$G$12,0),0),1)</f>
        <v>42430</v>
      </c>
      <c r="W6071" s="1" t="s">
        <v>126</v>
      </c>
      <c r="X6071" s="4" t="str">
        <f>INDEX(Map!$B$2:$B$86,MATCH(UnitMN!D6071,Map!$A$2:$A$86,0),1)</f>
        <v>Brown 11</v>
      </c>
      <c r="Y6071" s="7">
        <f>IF(INDEX(Map!$C$2:$C$86,MATCH(D6071,Map!$A$2:$A$86,0),0)="","N/A",E6071*INDEX(Map!$C$2:$C$86,MATCH(D6071,Map!$A$2:$A$86,0),0))</f>
        <v>10.452999999999999</v>
      </c>
      <c r="Z6071" s="7" t="str">
        <f>IF(INDEX(Map!$D$2:$D$86,MATCH(D6071,Map!$A$2:$A$86,0),0)="","N/A",E6071*INDEX(Map!$D$2:$D$86,MATCH(D6071,Map!$A$2:$A$86,0),0))</f>
        <v>N/A</v>
      </c>
      <c r="AA6071" s="4" t="str">
        <f>INDEX(Map!$E$2:$E$86,MATCH(D6071,Map!$A$2:$A$86,0),0)</f>
        <v>SCCT</v>
      </c>
    </row>
    <row r="6072" spans="1:27" x14ac:dyDescent="0.25">
      <c r="A6072">
        <f t="shared" si="95"/>
        <v>2016</v>
      </c>
      <c r="B6072" t="str">
        <f t="shared" si="96"/>
        <v>March</v>
      </c>
      <c r="D6072" s="1" t="s">
        <v>57</v>
      </c>
      <c r="E6072" s="4">
        <f>SUMIFS('CTS Data'!C:C,'CTS Data'!D:D,UnitMN!D6072,'CTS Data'!B:B,MONTH(UnitMN!V6072))/1000</f>
        <v>8.0000000000000002E-3</v>
      </c>
      <c r="U6072" t="str">
        <f t="shared" si="97"/>
        <v>Actual</v>
      </c>
      <c r="V6072" s="2">
        <f>DATE(A6072,INDEX(Map!$H$1:$H$12,MATCH(B6072,Map!$G$1:$G$12,0),0),1)</f>
        <v>42430</v>
      </c>
      <c r="W6072" s="1" t="s">
        <v>126</v>
      </c>
      <c r="X6072" s="4" t="str">
        <f>INDEX(Map!$B$2:$B$86,MATCH(UnitMN!D6072,Map!$A$2:$A$86,0),1)</f>
        <v>Cane Run 11</v>
      </c>
      <c r="Y6072" s="7" t="str">
        <f>IF(INDEX(Map!$C$2:$C$86,MATCH(D6072,Map!$A$2:$A$86,0),0)="","N/A",E6072*INDEX(Map!$C$2:$C$86,MATCH(D6072,Map!$A$2:$A$86,0),0))</f>
        <v>N/A</v>
      </c>
      <c r="Z6072" s="7">
        <f>IF(INDEX(Map!$D$2:$D$86,MATCH(D6072,Map!$A$2:$A$86,0),0)="","N/A",E6072*INDEX(Map!$D$2:$D$86,MATCH(D6072,Map!$A$2:$A$86,0),0))</f>
        <v>8.0000000000000002E-3</v>
      </c>
      <c r="AA6072" s="4" t="str">
        <f>INDEX(Map!$E$2:$E$86,MATCH(D6072,Map!$A$2:$A$86,0),0)</f>
        <v>SCCT</v>
      </c>
    </row>
    <row r="6073" spans="1:27" x14ac:dyDescent="0.25">
      <c r="A6073">
        <f t="shared" si="95"/>
        <v>2016</v>
      </c>
      <c r="B6073" t="str">
        <f t="shared" si="96"/>
        <v>March</v>
      </c>
      <c r="D6073" s="1" t="s">
        <v>58</v>
      </c>
      <c r="E6073" s="4">
        <f>SUMIFS('CTS Data'!C:C,'CTS Data'!D:D,UnitMN!D6073,'CTS Data'!B:B,MONTH(UnitMN!V6073))/1000</f>
        <v>0</v>
      </c>
      <c r="U6073" t="str">
        <f t="shared" si="97"/>
        <v>Actual</v>
      </c>
      <c r="V6073" s="2">
        <f>DATE(A6073,INDEX(Map!$H$1:$H$12,MATCH(B6073,Map!$G$1:$G$12,0),0),1)</f>
        <v>42430</v>
      </c>
      <c r="W6073" s="1" t="s">
        <v>126</v>
      </c>
      <c r="X6073" s="4" t="str">
        <f>INDEX(Map!$B$2:$B$86,MATCH(UnitMN!D6073,Map!$A$2:$A$86,0),1)</f>
        <v>Haefling</v>
      </c>
      <c r="Y6073" s="7">
        <f>IF(INDEX(Map!$C$2:$C$86,MATCH(D6073,Map!$A$2:$A$86,0),0)="","N/A",E6073*INDEX(Map!$C$2:$C$86,MATCH(D6073,Map!$A$2:$A$86,0),0))</f>
        <v>0</v>
      </c>
      <c r="Z6073" s="7" t="str">
        <f>IF(INDEX(Map!$D$2:$D$86,MATCH(D6073,Map!$A$2:$A$86,0),0)="","N/A",E6073*INDEX(Map!$D$2:$D$86,MATCH(D6073,Map!$A$2:$A$86,0),0))</f>
        <v>N/A</v>
      </c>
      <c r="AA6073" s="4" t="str">
        <f>INDEX(Map!$E$2:$E$86,MATCH(D6073,Map!$A$2:$A$86,0),0)</f>
        <v>SCCT</v>
      </c>
    </row>
    <row r="6074" spans="1:27" x14ac:dyDescent="0.25">
      <c r="A6074">
        <f t="shared" si="95"/>
        <v>2016</v>
      </c>
      <c r="B6074" t="str">
        <f t="shared" si="96"/>
        <v>March</v>
      </c>
      <c r="D6074" s="1" t="s">
        <v>59</v>
      </c>
      <c r="E6074" s="4">
        <f>SUMIFS('CTS Data'!C:C,'CTS Data'!D:D,UnitMN!D6074,'CTS Data'!B:B,MONTH(UnitMN!V6074))/1000</f>
        <v>0.01</v>
      </c>
      <c r="U6074" t="str">
        <f t="shared" si="97"/>
        <v>Actual</v>
      </c>
      <c r="V6074" s="2">
        <f>DATE(A6074,INDEX(Map!$H$1:$H$12,MATCH(B6074,Map!$G$1:$G$12,0),0),1)</f>
        <v>42430</v>
      </c>
      <c r="W6074" s="1" t="s">
        <v>126</v>
      </c>
      <c r="X6074" s="4" t="str">
        <f>INDEX(Map!$B$2:$B$86,MATCH(UnitMN!D6074,Map!$A$2:$A$86,0),1)</f>
        <v>Paddys Run 11</v>
      </c>
      <c r="Y6074" s="7" t="str">
        <f>IF(INDEX(Map!$C$2:$C$86,MATCH(D6074,Map!$A$2:$A$86,0),0)="","N/A",E6074*INDEX(Map!$C$2:$C$86,MATCH(D6074,Map!$A$2:$A$86,0),0))</f>
        <v>N/A</v>
      </c>
      <c r="Z6074" s="7">
        <f>IF(INDEX(Map!$D$2:$D$86,MATCH(D6074,Map!$A$2:$A$86,0),0)="","N/A",E6074*INDEX(Map!$D$2:$D$86,MATCH(D6074,Map!$A$2:$A$86,0),0))</f>
        <v>0.01</v>
      </c>
      <c r="AA6074" s="4" t="str">
        <f>INDEX(Map!$E$2:$E$86,MATCH(D6074,Map!$A$2:$A$86,0),0)</f>
        <v>SCCT</v>
      </c>
    </row>
    <row r="6075" spans="1:27" x14ac:dyDescent="0.25">
      <c r="A6075">
        <f t="shared" si="95"/>
        <v>2016</v>
      </c>
      <c r="B6075" t="str">
        <f t="shared" si="96"/>
        <v>March</v>
      </c>
      <c r="D6075" s="1" t="s">
        <v>60</v>
      </c>
      <c r="E6075" s="4">
        <f>SUMIFS('CTS Data'!C:C,'CTS Data'!D:D,UnitMN!D6075,'CTS Data'!B:B,MONTH(UnitMN!V6075))/1000</f>
        <v>8.9999999999999993E-3</v>
      </c>
      <c r="U6075" t="str">
        <f t="shared" si="97"/>
        <v>Actual</v>
      </c>
      <c r="V6075" s="2">
        <f>DATE(A6075,INDEX(Map!$H$1:$H$12,MATCH(B6075,Map!$G$1:$G$12,0),0),1)</f>
        <v>42430</v>
      </c>
      <c r="W6075" s="1" t="s">
        <v>126</v>
      </c>
      <c r="X6075" s="4" t="str">
        <f>INDEX(Map!$B$2:$B$86,MATCH(UnitMN!D6075,Map!$A$2:$A$86,0),1)</f>
        <v>Paddys Run 12</v>
      </c>
      <c r="Y6075" s="7" t="str">
        <f>IF(INDEX(Map!$C$2:$C$86,MATCH(D6075,Map!$A$2:$A$86,0),0)="","N/A",E6075*INDEX(Map!$C$2:$C$86,MATCH(D6075,Map!$A$2:$A$86,0),0))</f>
        <v>N/A</v>
      </c>
      <c r="Z6075" s="7">
        <f>IF(INDEX(Map!$D$2:$D$86,MATCH(D6075,Map!$A$2:$A$86,0),0)="","N/A",E6075*INDEX(Map!$D$2:$D$86,MATCH(D6075,Map!$A$2:$A$86,0),0))</f>
        <v>8.9999999999999993E-3</v>
      </c>
      <c r="AA6075" s="4" t="str">
        <f>INDEX(Map!$E$2:$E$86,MATCH(D6075,Map!$A$2:$A$86,0),0)</f>
        <v>SCCT</v>
      </c>
    </row>
    <row r="6076" spans="1:27" x14ac:dyDescent="0.25">
      <c r="A6076">
        <f t="shared" si="95"/>
        <v>2016</v>
      </c>
      <c r="B6076" t="str">
        <f t="shared" si="96"/>
        <v>March</v>
      </c>
      <c r="D6076" s="1" t="s">
        <v>50</v>
      </c>
      <c r="E6076" s="4">
        <f>SUMIFS('CTS Data'!C:C,'CTS Data'!D:D,UnitMN!D6076,'CTS Data'!B:B,MONTH(UnitMN!V6076))/1000</f>
        <v>0</v>
      </c>
      <c r="U6076" t="str">
        <f t="shared" si="97"/>
        <v>Actual</v>
      </c>
      <c r="V6076" s="2">
        <f>DATE(A6076,INDEX(Map!$H$1:$H$12,MATCH(B6076,Map!$G$1:$G$12,0),0),1)</f>
        <v>42430</v>
      </c>
      <c r="W6076" s="1" t="s">
        <v>126</v>
      </c>
      <c r="X6076" s="4" t="str">
        <f>INDEX(Map!$B$2:$B$86,MATCH(UnitMN!D6076,Map!$A$2:$A$86,0),1)</f>
        <v>Paddys Run 13</v>
      </c>
      <c r="Y6076" s="7">
        <f>IF(INDEX(Map!$C$2:$C$86,MATCH(D6076,Map!$A$2:$A$86,0),0)="","N/A",E6076*INDEX(Map!$C$2:$C$86,MATCH(D6076,Map!$A$2:$A$86,0),0))</f>
        <v>0</v>
      </c>
      <c r="Z6076" s="7">
        <f>IF(INDEX(Map!$D$2:$D$86,MATCH(D6076,Map!$A$2:$A$86,0),0)="","N/A",E6076*INDEX(Map!$D$2:$D$86,MATCH(D6076,Map!$A$2:$A$86,0),0))</f>
        <v>0</v>
      </c>
      <c r="AA6076" s="4" t="str">
        <f>INDEX(Map!$E$2:$E$86,MATCH(D6076,Map!$A$2:$A$86,0),0)</f>
        <v>SCCT</v>
      </c>
    </row>
    <row r="6077" spans="1:27" x14ac:dyDescent="0.25">
      <c r="A6077">
        <f t="shared" si="95"/>
        <v>2016</v>
      </c>
      <c r="B6077" t="str">
        <f t="shared" si="96"/>
        <v>March</v>
      </c>
      <c r="D6077" s="1" t="s">
        <v>51</v>
      </c>
      <c r="E6077" s="4">
        <f>SUMIFS('CTS Data'!C:C,'CTS Data'!D:D,UnitMN!D6077,'CTS Data'!B:B,MONTH(UnitMN!V6077))/1000</f>
        <v>42.16</v>
      </c>
      <c r="U6077" t="str">
        <f t="shared" si="97"/>
        <v>Actual</v>
      </c>
      <c r="V6077" s="2">
        <f>DATE(A6077,INDEX(Map!$H$1:$H$12,MATCH(B6077,Map!$G$1:$G$12,0),0),1)</f>
        <v>42430</v>
      </c>
      <c r="W6077" s="1" t="s">
        <v>126</v>
      </c>
      <c r="X6077" s="4" t="str">
        <f>INDEX(Map!$B$2:$B$86,MATCH(UnitMN!D6077,Map!$A$2:$A$86,0),1)</f>
        <v>Trimble Co 05</v>
      </c>
      <c r="Y6077" s="7">
        <f>IF(INDEX(Map!$C$2:$C$86,MATCH(D6077,Map!$A$2:$A$86,0),0)="","N/A",E6077*INDEX(Map!$C$2:$C$86,MATCH(D6077,Map!$A$2:$A$86,0),0))</f>
        <v>29.933599999999995</v>
      </c>
      <c r="Z6077" s="7">
        <f>IF(INDEX(Map!$D$2:$D$86,MATCH(D6077,Map!$A$2:$A$86,0),0)="","N/A",E6077*INDEX(Map!$D$2:$D$86,MATCH(D6077,Map!$A$2:$A$86,0),0))</f>
        <v>12.226399999999998</v>
      </c>
      <c r="AA6077" s="4" t="str">
        <f>INDEX(Map!$E$2:$E$86,MATCH(D6077,Map!$A$2:$A$86,0),0)</f>
        <v>SCCT</v>
      </c>
    </row>
    <row r="6078" spans="1:27" x14ac:dyDescent="0.25">
      <c r="A6078">
        <f t="shared" si="95"/>
        <v>2016</v>
      </c>
      <c r="B6078" t="str">
        <f t="shared" si="96"/>
        <v>March</v>
      </c>
      <c r="D6078" s="1" t="s">
        <v>52</v>
      </c>
      <c r="E6078" s="4">
        <f>SUMIFS('CTS Data'!C:C,'CTS Data'!D:D,UnitMN!D6078,'CTS Data'!B:B,MONTH(UnitMN!V6078))/1000</f>
        <v>5.21</v>
      </c>
      <c r="U6078" t="str">
        <f t="shared" si="97"/>
        <v>Actual</v>
      </c>
      <c r="V6078" s="2">
        <f>DATE(A6078,INDEX(Map!$H$1:$H$12,MATCH(B6078,Map!$G$1:$G$12,0),0),1)</f>
        <v>42430</v>
      </c>
      <c r="W6078" s="1" t="s">
        <v>126</v>
      </c>
      <c r="X6078" s="4" t="str">
        <f>INDEX(Map!$B$2:$B$86,MATCH(UnitMN!D6078,Map!$A$2:$A$86,0),1)</f>
        <v>Trimble Co 06</v>
      </c>
      <c r="Y6078" s="7">
        <f>IF(INDEX(Map!$C$2:$C$86,MATCH(D6078,Map!$A$2:$A$86,0),0)="","N/A",E6078*INDEX(Map!$C$2:$C$86,MATCH(D6078,Map!$A$2:$A$86,0),0))</f>
        <v>3.6990999999999996</v>
      </c>
      <c r="Z6078" s="7">
        <f>IF(INDEX(Map!$D$2:$D$86,MATCH(D6078,Map!$A$2:$A$86,0),0)="","N/A",E6078*INDEX(Map!$D$2:$D$86,MATCH(D6078,Map!$A$2:$A$86,0),0))</f>
        <v>1.5108999999999999</v>
      </c>
      <c r="AA6078" s="4" t="str">
        <f>INDEX(Map!$E$2:$E$86,MATCH(D6078,Map!$A$2:$A$86,0),0)</f>
        <v>SCCT</v>
      </c>
    </row>
    <row r="6079" spans="1:27" x14ac:dyDescent="0.25">
      <c r="A6079">
        <f t="shared" si="95"/>
        <v>2016</v>
      </c>
      <c r="B6079" t="str">
        <f t="shared" si="96"/>
        <v>March</v>
      </c>
      <c r="D6079" s="1" t="s">
        <v>53</v>
      </c>
      <c r="E6079" s="4">
        <f>SUMIFS('CTS Data'!C:C,'CTS Data'!D:D,UnitMN!D6079,'CTS Data'!B:B,MONTH(UnitMN!V6079))/1000</f>
        <v>19.809000000000001</v>
      </c>
      <c r="U6079" t="str">
        <f t="shared" si="97"/>
        <v>Actual</v>
      </c>
      <c r="V6079" s="2">
        <f>DATE(A6079,INDEX(Map!$H$1:$H$12,MATCH(B6079,Map!$G$1:$G$12,0),0),1)</f>
        <v>42430</v>
      </c>
      <c r="W6079" s="1" t="s">
        <v>126</v>
      </c>
      <c r="X6079" s="4" t="str">
        <f>INDEX(Map!$B$2:$B$86,MATCH(UnitMN!D6079,Map!$A$2:$A$86,0),1)</f>
        <v>Trimble Co 07</v>
      </c>
      <c r="Y6079" s="7">
        <f>IF(INDEX(Map!$C$2:$C$86,MATCH(D6079,Map!$A$2:$A$86,0),0)="","N/A",E6079*INDEX(Map!$C$2:$C$86,MATCH(D6079,Map!$A$2:$A$86,0),0))</f>
        <v>12.47967</v>
      </c>
      <c r="Z6079" s="7">
        <f>IF(INDEX(Map!$D$2:$D$86,MATCH(D6079,Map!$A$2:$A$86,0),0)="","N/A",E6079*INDEX(Map!$D$2:$D$86,MATCH(D6079,Map!$A$2:$A$86,0),0))</f>
        <v>7.3293300000000006</v>
      </c>
      <c r="AA6079" s="4" t="str">
        <f>INDEX(Map!$E$2:$E$86,MATCH(D6079,Map!$A$2:$A$86,0),0)</f>
        <v>SCCT</v>
      </c>
    </row>
    <row r="6080" spans="1:27" x14ac:dyDescent="0.25">
      <c r="A6080">
        <f t="shared" si="95"/>
        <v>2016</v>
      </c>
      <c r="B6080" t="str">
        <f t="shared" si="96"/>
        <v>March</v>
      </c>
      <c r="D6080" s="1" t="s">
        <v>54</v>
      </c>
      <c r="E6080" s="4">
        <f>SUMIFS('CTS Data'!C:C,'CTS Data'!D:D,UnitMN!D6080,'CTS Data'!B:B,MONTH(UnitMN!V6080))/1000</f>
        <v>8.66</v>
      </c>
      <c r="U6080" t="str">
        <f t="shared" si="97"/>
        <v>Actual</v>
      </c>
      <c r="V6080" s="2">
        <f>DATE(A6080,INDEX(Map!$H$1:$H$12,MATCH(B6080,Map!$G$1:$G$12,0),0),1)</f>
        <v>42430</v>
      </c>
      <c r="W6080" s="1" t="s">
        <v>126</v>
      </c>
      <c r="X6080" s="4" t="str">
        <f>INDEX(Map!$B$2:$B$86,MATCH(UnitMN!D6080,Map!$A$2:$A$86,0),1)</f>
        <v>Trimble Co 08</v>
      </c>
      <c r="Y6080" s="7">
        <f>IF(INDEX(Map!$C$2:$C$86,MATCH(D6080,Map!$A$2:$A$86,0),0)="","N/A",E6080*INDEX(Map!$C$2:$C$86,MATCH(D6080,Map!$A$2:$A$86,0),0))</f>
        <v>5.4558</v>
      </c>
      <c r="Z6080" s="7">
        <f>IF(INDEX(Map!$D$2:$D$86,MATCH(D6080,Map!$A$2:$A$86,0),0)="","N/A",E6080*INDEX(Map!$D$2:$D$86,MATCH(D6080,Map!$A$2:$A$86,0),0))</f>
        <v>3.2042000000000002</v>
      </c>
      <c r="AA6080" s="4" t="str">
        <f>INDEX(Map!$E$2:$E$86,MATCH(D6080,Map!$A$2:$A$86,0),0)</f>
        <v>SCCT</v>
      </c>
    </row>
    <row r="6081" spans="1:27" x14ac:dyDescent="0.25">
      <c r="A6081">
        <f t="shared" si="95"/>
        <v>2016</v>
      </c>
      <c r="B6081" t="str">
        <f t="shared" si="96"/>
        <v>March</v>
      </c>
      <c r="D6081" s="1" t="s">
        <v>55</v>
      </c>
      <c r="E6081" s="4">
        <f>SUMIFS('CTS Data'!C:C,'CTS Data'!D:D,UnitMN!D6081,'CTS Data'!B:B,MONTH(UnitMN!V6081))/1000</f>
        <v>3.7989999999999999</v>
      </c>
      <c r="U6081" t="str">
        <f t="shared" si="97"/>
        <v>Actual</v>
      </c>
      <c r="V6081" s="2">
        <f>DATE(A6081,INDEX(Map!$H$1:$H$12,MATCH(B6081,Map!$G$1:$G$12,0),0),1)</f>
        <v>42430</v>
      </c>
      <c r="W6081" s="1" t="s">
        <v>126</v>
      </c>
      <c r="X6081" s="4" t="str">
        <f>INDEX(Map!$B$2:$B$86,MATCH(UnitMN!D6081,Map!$A$2:$A$86,0),1)</f>
        <v>Trimble Co 09</v>
      </c>
      <c r="Y6081" s="7">
        <f>IF(INDEX(Map!$C$2:$C$86,MATCH(D6081,Map!$A$2:$A$86,0),0)="","N/A",E6081*INDEX(Map!$C$2:$C$86,MATCH(D6081,Map!$A$2:$A$86,0),0))</f>
        <v>2.39337</v>
      </c>
      <c r="Z6081" s="7">
        <f>IF(INDEX(Map!$D$2:$D$86,MATCH(D6081,Map!$A$2:$A$86,0),0)="","N/A",E6081*INDEX(Map!$D$2:$D$86,MATCH(D6081,Map!$A$2:$A$86,0),0))</f>
        <v>1.4056299999999999</v>
      </c>
      <c r="AA6081" s="4" t="str">
        <f>INDEX(Map!$E$2:$E$86,MATCH(D6081,Map!$A$2:$A$86,0),0)</f>
        <v>SCCT</v>
      </c>
    </row>
    <row r="6082" spans="1:27" x14ac:dyDescent="0.25">
      <c r="A6082">
        <f t="shared" si="95"/>
        <v>2016</v>
      </c>
      <c r="B6082" t="str">
        <f t="shared" si="96"/>
        <v>March</v>
      </c>
      <c r="D6082" s="1" t="s">
        <v>56</v>
      </c>
      <c r="E6082" s="4">
        <f>SUMIFS('CTS Data'!C:C,'CTS Data'!D:D,UnitMN!D6082,'CTS Data'!B:B,MONTH(UnitMN!V6082))/1000</f>
        <v>9.3119999999999994</v>
      </c>
      <c r="U6082" t="str">
        <f t="shared" si="97"/>
        <v>Actual</v>
      </c>
      <c r="V6082" s="2">
        <f>DATE(A6082,INDEX(Map!$H$1:$H$12,MATCH(B6082,Map!$G$1:$G$12,0),0),1)</f>
        <v>42430</v>
      </c>
      <c r="W6082" s="1" t="s">
        <v>126</v>
      </c>
      <c r="X6082" s="4" t="str">
        <f>INDEX(Map!$B$2:$B$86,MATCH(UnitMN!D6082,Map!$A$2:$A$86,0),1)</f>
        <v>Trimble Co 10</v>
      </c>
      <c r="Y6082" s="7">
        <f>IF(INDEX(Map!$C$2:$C$86,MATCH(D6082,Map!$A$2:$A$86,0),0)="","N/A",E6082*INDEX(Map!$C$2:$C$86,MATCH(D6082,Map!$A$2:$A$86,0),0))</f>
        <v>5.8665599999999998</v>
      </c>
      <c r="Z6082" s="7">
        <f>IF(INDEX(Map!$D$2:$D$86,MATCH(D6082,Map!$A$2:$A$86,0),0)="","N/A",E6082*INDEX(Map!$D$2:$D$86,MATCH(D6082,Map!$A$2:$A$86,0),0))</f>
        <v>3.4454399999999996</v>
      </c>
      <c r="AA6082" s="4" t="str">
        <f>INDEX(Map!$E$2:$E$86,MATCH(D6082,Map!$A$2:$A$86,0),0)</f>
        <v>SCCT</v>
      </c>
    </row>
    <row r="6083" spans="1:27" x14ac:dyDescent="0.25">
      <c r="A6083">
        <f t="shared" si="95"/>
        <v>2016</v>
      </c>
      <c r="B6083" t="str">
        <f t="shared" si="96"/>
        <v>March</v>
      </c>
      <c r="D6083" s="1" t="s">
        <v>61</v>
      </c>
      <c r="E6083" s="4">
        <f>SUMIFS('CTS Data'!C:C,'CTS Data'!D:D,UnitMN!D6083,'CTS Data'!B:B,MONTH(UnitMN!V6083))/1000</f>
        <v>0</v>
      </c>
      <c r="U6083" t="str">
        <f t="shared" si="97"/>
        <v>Actual</v>
      </c>
      <c r="V6083" s="2">
        <f>DATE(A6083,INDEX(Map!$H$1:$H$12,MATCH(B6083,Map!$G$1:$G$12,0),0),1)</f>
        <v>42430</v>
      </c>
      <c r="W6083" s="1" t="s">
        <v>126</v>
      </c>
      <c r="X6083" s="4" t="str">
        <f>INDEX(Map!$B$2:$B$86,MATCH(UnitMN!D6083,Map!$A$2:$A$86,0),1)</f>
        <v>Zorn 1</v>
      </c>
      <c r="Y6083" s="7" t="str">
        <f>IF(INDEX(Map!$C$2:$C$86,MATCH(D6083,Map!$A$2:$A$86,0),0)="","N/A",E6083*INDEX(Map!$C$2:$C$86,MATCH(D6083,Map!$A$2:$A$86,0),0))</f>
        <v>N/A</v>
      </c>
      <c r="Z6083" s="7">
        <f>IF(INDEX(Map!$D$2:$D$86,MATCH(D6083,Map!$A$2:$A$86,0),0)="","N/A",E6083*INDEX(Map!$D$2:$D$86,MATCH(D6083,Map!$A$2:$A$86,0),0))</f>
        <v>0</v>
      </c>
      <c r="AA6083" s="4" t="str">
        <f>INDEX(Map!$E$2:$E$86,MATCH(D6083,Map!$A$2:$A$86,0),0)</f>
        <v>SCCT</v>
      </c>
    </row>
    <row r="6084" spans="1:27" x14ac:dyDescent="0.25">
      <c r="A6084">
        <f t="shared" si="95"/>
        <v>2016</v>
      </c>
      <c r="B6084" t="str">
        <f t="shared" si="96"/>
        <v>March</v>
      </c>
      <c r="D6084" s="1" t="s">
        <v>37</v>
      </c>
      <c r="E6084" s="4">
        <f>SUMIFS('CTS Data'!C:C,'CTS Data'!D:D,UnitMN!D6084,'CTS Data'!B:B,MONTH(UnitMN!V6084))/1000</f>
        <v>467.13400000000001</v>
      </c>
      <c r="U6084" t="str">
        <f t="shared" si="97"/>
        <v>Actual</v>
      </c>
      <c r="V6084" s="2">
        <f>DATE(A6084,INDEX(Map!$H$1:$H$12,MATCH(B6084,Map!$G$1:$G$12,0),0),1)</f>
        <v>42430</v>
      </c>
      <c r="W6084" s="1" t="s">
        <v>126</v>
      </c>
      <c r="X6084" s="4" t="str">
        <f>INDEX(Map!$B$2:$B$86,MATCH(UnitMN!D6084,Map!$A$2:$A$86,0),1)</f>
        <v>Cane Run 7</v>
      </c>
      <c r="Y6084" s="7">
        <f>IF(INDEX(Map!$C$2:$C$86,MATCH(D6084,Map!$A$2:$A$86,0),0)="","N/A",E6084*INDEX(Map!$C$2:$C$86,MATCH(D6084,Map!$A$2:$A$86,0),0))</f>
        <v>364.36452000000003</v>
      </c>
      <c r="Z6084" s="7">
        <f>IF(INDEX(Map!$D$2:$D$86,MATCH(D6084,Map!$A$2:$A$86,0),0)="","N/A",E6084*INDEX(Map!$D$2:$D$86,MATCH(D6084,Map!$A$2:$A$86,0),0))</f>
        <v>102.76948</v>
      </c>
      <c r="AA6084" s="4" t="str">
        <f>INDEX(Map!$E$2:$E$86,MATCH(D6084,Map!$A$2:$A$86,0),0)</f>
        <v>NGCC</v>
      </c>
    </row>
    <row r="6085" spans="1:27" x14ac:dyDescent="0.25">
      <c r="A6085">
        <f t="shared" si="95"/>
        <v>2016</v>
      </c>
      <c r="B6085" t="str">
        <f t="shared" si="96"/>
        <v>March</v>
      </c>
      <c r="D6085" s="1" t="s">
        <v>62</v>
      </c>
      <c r="E6085" s="4">
        <f>SUMIFS('CTS Data'!C:C,'CTS Data'!D:D,UnitMN!D6085,'CTS Data'!B:B,MONTH(UnitMN!V6085))/1000</f>
        <v>6.0919999999999996</v>
      </c>
      <c r="U6085" t="str">
        <f t="shared" si="97"/>
        <v>Actual</v>
      </c>
      <c r="V6085" s="2">
        <f>DATE(A6085,INDEX(Map!$H$1:$H$12,MATCH(B6085,Map!$G$1:$G$12,0),0),1)</f>
        <v>42430</v>
      </c>
      <c r="W6085" s="1" t="s">
        <v>126</v>
      </c>
      <c r="X6085" s="4" t="str">
        <f>INDEX(Map!$B$2:$B$86,MATCH(UnitMN!D6085,Map!$A$2:$A$86,0),1)</f>
        <v>Dix Dam</v>
      </c>
      <c r="Y6085" s="7">
        <f>IF(INDEX(Map!$C$2:$C$86,MATCH(D6085,Map!$A$2:$A$86,0),0)="","N/A",E6085*INDEX(Map!$C$2:$C$86,MATCH(D6085,Map!$A$2:$A$86,0),0))</f>
        <v>6.0919999999999996</v>
      </c>
      <c r="Z6085" s="7" t="str">
        <f>IF(INDEX(Map!$D$2:$D$86,MATCH(D6085,Map!$A$2:$A$86,0),0)="","N/A",E6085*INDEX(Map!$D$2:$D$86,MATCH(D6085,Map!$A$2:$A$86,0),0))</f>
        <v>N/A</v>
      </c>
      <c r="AA6085" s="4" t="str">
        <f>INDEX(Map!$E$2:$E$86,MATCH(D6085,Map!$A$2:$A$86,0),0)</f>
        <v>Hydro</v>
      </c>
    </row>
    <row r="6086" spans="1:27" x14ac:dyDescent="0.25">
      <c r="A6086">
        <f t="shared" si="95"/>
        <v>2016</v>
      </c>
      <c r="B6086" t="str">
        <f t="shared" si="96"/>
        <v>March</v>
      </c>
      <c r="D6086" s="1" t="s">
        <v>64</v>
      </c>
      <c r="E6086" s="4">
        <f>SUMIFS('CTS Data'!C:C,'CTS Data'!D:D,UnitMN!D6086,'CTS Data'!B:B,MONTH(UnitMN!V6086))/1000</f>
        <v>15.932</v>
      </c>
      <c r="U6086" t="str">
        <f t="shared" si="97"/>
        <v>Actual</v>
      </c>
      <c r="V6086" s="2">
        <f>DATE(A6086,INDEX(Map!$H$1:$H$12,MATCH(B6086,Map!$G$1:$G$12,0),0),1)</f>
        <v>42430</v>
      </c>
      <c r="W6086" s="1" t="s">
        <v>126</v>
      </c>
      <c r="X6086" s="4" t="str">
        <f>INDEX(Map!$B$2:$B$86,MATCH(UnitMN!D6086,Map!$A$2:$A$86,0),1)</f>
        <v>Ohio Falls</v>
      </c>
      <c r="Y6086" s="7" t="str">
        <f>IF(INDEX(Map!$C$2:$C$86,MATCH(D6086,Map!$A$2:$A$86,0),0)="","N/A",E6086*INDEX(Map!$C$2:$C$86,MATCH(D6086,Map!$A$2:$A$86,0),0))</f>
        <v>N/A</v>
      </c>
      <c r="Z6086" s="7">
        <f>IF(INDEX(Map!$D$2:$D$86,MATCH(D6086,Map!$A$2:$A$86,0),0)="","N/A",E6086*INDEX(Map!$D$2:$D$86,MATCH(D6086,Map!$A$2:$A$86,0),0))</f>
        <v>15.932</v>
      </c>
      <c r="AA6086" s="4" t="str">
        <f>INDEX(Map!$E$2:$E$86,MATCH(D6086,Map!$A$2:$A$86,0),0)</f>
        <v>Hydro</v>
      </c>
    </row>
    <row r="6087" spans="1:27" x14ac:dyDescent="0.25">
      <c r="A6087">
        <f t="shared" si="95"/>
        <v>2016</v>
      </c>
      <c r="B6087" t="str">
        <f t="shared" si="96"/>
        <v>March</v>
      </c>
      <c r="D6087" s="1" t="s">
        <v>65</v>
      </c>
      <c r="E6087" s="4">
        <f>SUMIFS('CTS Data'!C:C,'CTS Data'!D:D,UnitMN!D6087,'CTS Data'!B:B,MONTH(UnitMN!V6087))/1000</f>
        <v>0</v>
      </c>
      <c r="U6087" t="str">
        <f t="shared" si="97"/>
        <v>Actual</v>
      </c>
      <c r="V6087" s="2">
        <f>DATE(A6087,INDEX(Map!$H$1:$H$12,MATCH(B6087,Map!$G$1:$G$12,0),0),1)</f>
        <v>42430</v>
      </c>
      <c r="W6087" s="1" t="s">
        <v>126</v>
      </c>
      <c r="X6087" s="4" t="str">
        <f>INDEX(Map!$B$2:$B$86,MATCH(UnitMN!D6087,Map!$A$2:$A$86,0),1)</f>
        <v>Brown Solar</v>
      </c>
      <c r="Y6087" s="7">
        <f>IF(INDEX(Map!$C$2:$C$86,MATCH(D6087,Map!$A$2:$A$86,0),0)="","N/A",E6087*INDEX(Map!$C$2:$C$86,MATCH(D6087,Map!$A$2:$A$86,0),0))</f>
        <v>0</v>
      </c>
      <c r="Z6087" s="7">
        <f>IF(INDEX(Map!$D$2:$D$86,MATCH(D6087,Map!$A$2:$A$86,0),0)="","N/A",E6087*INDEX(Map!$D$2:$D$86,MATCH(D6087,Map!$A$2:$A$86,0),0))</f>
        <v>0</v>
      </c>
      <c r="AA6087" s="4" t="str">
        <f>INDEX(Map!$E$2:$E$86,MATCH(D6087,Map!$A$2:$A$86,0),0)</f>
        <v>Solar</v>
      </c>
    </row>
    <row r="6088" spans="1:27" x14ac:dyDescent="0.25">
      <c r="A6088">
        <f t="shared" si="95"/>
        <v>2016</v>
      </c>
      <c r="B6088" s="1" t="s">
        <v>110</v>
      </c>
      <c r="D6088" t="str">
        <f t="shared" ref="D6088:D6098" si="98">D6050</f>
        <v>Brown 1</v>
      </c>
      <c r="E6088" s="4">
        <f>SUMIFS('CTS Data'!C:C,'CTS Data'!D:D,UnitMN!D6088,'CTS Data'!B:B,MONTH(UnitMN!V6088))/1000</f>
        <v>19.279</v>
      </c>
      <c r="U6088" t="str">
        <f t="shared" si="97"/>
        <v>Actual</v>
      </c>
      <c r="V6088" s="2">
        <f>DATE(A6088,INDEX(Map!$H$1:$H$12,MATCH(B6088,Map!$G$1:$G$12,0),0),1)</f>
        <v>42461</v>
      </c>
      <c r="W6088" s="1" t="s">
        <v>126</v>
      </c>
      <c r="X6088" s="4" t="str">
        <f>INDEX(Map!$B$2:$B$86,MATCH(UnitMN!D6088,Map!$A$2:$A$86,0),1)</f>
        <v>Brown 1</v>
      </c>
      <c r="Y6088" s="7">
        <f>IF(INDEX(Map!$C$2:$C$86,MATCH(D6088,Map!$A$2:$A$86,0),0)="","N/A",E6088*INDEX(Map!$C$2:$C$86,MATCH(D6088,Map!$A$2:$A$86,0),0))</f>
        <v>19.279</v>
      </c>
      <c r="Z6088" s="7" t="str">
        <f>IF(INDEX(Map!$D$2:$D$86,MATCH(D6088,Map!$A$2:$A$86,0),0)="","N/A",E6088*INDEX(Map!$D$2:$D$86,MATCH(D6088,Map!$A$2:$A$86,0),0))</f>
        <v>N/A</v>
      </c>
      <c r="AA6088" s="4" t="str">
        <f>INDEX(Map!$E$2:$E$86,MATCH(D6088,Map!$A$2:$A$86,0),0)</f>
        <v>Coal</v>
      </c>
    </row>
    <row r="6089" spans="1:27" x14ac:dyDescent="0.25">
      <c r="A6089">
        <f t="shared" si="95"/>
        <v>2016</v>
      </c>
      <c r="B6089" t="str">
        <f t="shared" si="96"/>
        <v>April</v>
      </c>
      <c r="D6089" t="str">
        <f t="shared" si="98"/>
        <v>Brown 2</v>
      </c>
      <c r="E6089" s="4">
        <f>SUMIFS('CTS Data'!C:C,'CTS Data'!D:D,UnitMN!D6089,'CTS Data'!B:B,MONTH(UnitMN!V6089))/1000</f>
        <v>37.594999999999999</v>
      </c>
      <c r="U6089" t="str">
        <f t="shared" si="97"/>
        <v>Actual</v>
      </c>
      <c r="V6089" s="2">
        <f>DATE(A6089,INDEX(Map!$H$1:$H$12,MATCH(B6089,Map!$G$1:$G$12,0),0),1)</f>
        <v>42461</v>
      </c>
      <c r="W6089" s="1" t="s">
        <v>126</v>
      </c>
      <c r="X6089" s="4" t="str">
        <f>INDEX(Map!$B$2:$B$86,MATCH(UnitMN!D6089,Map!$A$2:$A$86,0),1)</f>
        <v>Brown 2</v>
      </c>
      <c r="Y6089" s="7">
        <f>IF(INDEX(Map!$C$2:$C$86,MATCH(D6089,Map!$A$2:$A$86,0),0)="","N/A",E6089*INDEX(Map!$C$2:$C$86,MATCH(D6089,Map!$A$2:$A$86,0),0))</f>
        <v>37.594999999999999</v>
      </c>
      <c r="Z6089" s="7" t="str">
        <f>IF(INDEX(Map!$D$2:$D$86,MATCH(D6089,Map!$A$2:$A$86,0),0)="","N/A",E6089*INDEX(Map!$D$2:$D$86,MATCH(D6089,Map!$A$2:$A$86,0),0))</f>
        <v>N/A</v>
      </c>
      <c r="AA6089" s="4" t="str">
        <f>INDEX(Map!$E$2:$E$86,MATCH(D6089,Map!$A$2:$A$86,0),0)</f>
        <v>Coal</v>
      </c>
    </row>
    <row r="6090" spans="1:27" x14ac:dyDescent="0.25">
      <c r="A6090">
        <f t="shared" si="95"/>
        <v>2016</v>
      </c>
      <c r="B6090" t="str">
        <f t="shared" si="96"/>
        <v>April</v>
      </c>
      <c r="D6090" t="str">
        <f t="shared" si="98"/>
        <v>Brown 3</v>
      </c>
      <c r="E6090" s="4">
        <f>SUMIFS('CTS Data'!C:C,'CTS Data'!D:D,UnitMN!D6090,'CTS Data'!B:B,MONTH(UnitMN!V6090))/1000</f>
        <v>61.676000000000002</v>
      </c>
      <c r="U6090" t="str">
        <f t="shared" si="97"/>
        <v>Actual</v>
      </c>
      <c r="V6090" s="2">
        <f>DATE(A6090,INDEX(Map!$H$1:$H$12,MATCH(B6090,Map!$G$1:$G$12,0),0),1)</f>
        <v>42461</v>
      </c>
      <c r="W6090" s="1" t="s">
        <v>126</v>
      </c>
      <c r="X6090" s="4" t="str">
        <f>INDEX(Map!$B$2:$B$86,MATCH(UnitMN!D6090,Map!$A$2:$A$86,0),1)</f>
        <v>Brown 3</v>
      </c>
      <c r="Y6090" s="7">
        <f>IF(INDEX(Map!$C$2:$C$86,MATCH(D6090,Map!$A$2:$A$86,0),0)="","N/A",E6090*INDEX(Map!$C$2:$C$86,MATCH(D6090,Map!$A$2:$A$86,0),0))</f>
        <v>61.676000000000002</v>
      </c>
      <c r="Z6090" s="7" t="str">
        <f>IF(INDEX(Map!$D$2:$D$86,MATCH(D6090,Map!$A$2:$A$86,0),0)="","N/A",E6090*INDEX(Map!$D$2:$D$86,MATCH(D6090,Map!$A$2:$A$86,0),0))</f>
        <v>N/A</v>
      </c>
      <c r="AA6090" s="4" t="str">
        <f>INDEX(Map!$E$2:$E$86,MATCH(D6090,Map!$A$2:$A$86,0),0)</f>
        <v>Coal</v>
      </c>
    </row>
    <row r="6091" spans="1:27" x14ac:dyDescent="0.25">
      <c r="A6091">
        <f t="shared" si="95"/>
        <v>2016</v>
      </c>
      <c r="B6091" t="str">
        <f t="shared" si="96"/>
        <v>April</v>
      </c>
      <c r="D6091" t="str">
        <f t="shared" si="98"/>
        <v>Ghent 1</v>
      </c>
      <c r="E6091" s="4">
        <f>SUMIFS('CTS Data'!C:C,'CTS Data'!D:D,UnitMN!D6091,'CTS Data'!B:B,MONTH(UnitMN!V6091))/1000</f>
        <v>296.56200000000001</v>
      </c>
      <c r="U6091" t="str">
        <f t="shared" si="97"/>
        <v>Actual</v>
      </c>
      <c r="V6091" s="2">
        <f>DATE(A6091,INDEX(Map!$H$1:$H$12,MATCH(B6091,Map!$G$1:$G$12,0),0),1)</f>
        <v>42461</v>
      </c>
      <c r="W6091" s="1" t="s">
        <v>126</v>
      </c>
      <c r="X6091" s="4" t="str">
        <f>INDEX(Map!$B$2:$B$86,MATCH(UnitMN!D6091,Map!$A$2:$A$86,0),1)</f>
        <v>Ghent 1</v>
      </c>
      <c r="Y6091" s="7">
        <f>IF(INDEX(Map!$C$2:$C$86,MATCH(D6091,Map!$A$2:$A$86,0),0)="","N/A",E6091*INDEX(Map!$C$2:$C$86,MATCH(D6091,Map!$A$2:$A$86,0),0))</f>
        <v>296.56200000000001</v>
      </c>
      <c r="Z6091" s="7" t="str">
        <f>IF(INDEX(Map!$D$2:$D$86,MATCH(D6091,Map!$A$2:$A$86,0),0)="","N/A",E6091*INDEX(Map!$D$2:$D$86,MATCH(D6091,Map!$A$2:$A$86,0),0))</f>
        <v>N/A</v>
      </c>
      <c r="AA6091" s="4" t="str">
        <f>INDEX(Map!$E$2:$E$86,MATCH(D6091,Map!$A$2:$A$86,0),0)</f>
        <v>Coal</v>
      </c>
    </row>
    <row r="6092" spans="1:27" x14ac:dyDescent="0.25">
      <c r="A6092">
        <f t="shared" si="95"/>
        <v>2016</v>
      </c>
      <c r="B6092" t="str">
        <f t="shared" si="96"/>
        <v>April</v>
      </c>
      <c r="D6092" t="str">
        <f t="shared" si="98"/>
        <v>Ghent 2</v>
      </c>
      <c r="E6092" s="4">
        <f>SUMIFS('CTS Data'!C:C,'CTS Data'!D:D,UnitMN!D6092,'CTS Data'!B:B,MONTH(UnitMN!V6092))/1000</f>
        <v>301.64999999999998</v>
      </c>
      <c r="U6092" t="str">
        <f t="shared" si="97"/>
        <v>Actual</v>
      </c>
      <c r="V6092" s="2">
        <f>DATE(A6092,INDEX(Map!$H$1:$H$12,MATCH(B6092,Map!$G$1:$G$12,0),0),1)</f>
        <v>42461</v>
      </c>
      <c r="W6092" s="1" t="s">
        <v>126</v>
      </c>
      <c r="X6092" s="4" t="str">
        <f>INDEX(Map!$B$2:$B$86,MATCH(UnitMN!D6092,Map!$A$2:$A$86,0),1)</f>
        <v>Ghent 2</v>
      </c>
      <c r="Y6092" s="7">
        <f>IF(INDEX(Map!$C$2:$C$86,MATCH(D6092,Map!$A$2:$A$86,0),0)="","N/A",E6092*INDEX(Map!$C$2:$C$86,MATCH(D6092,Map!$A$2:$A$86,0),0))</f>
        <v>301.64999999999998</v>
      </c>
      <c r="Z6092" s="7" t="str">
        <f>IF(INDEX(Map!$D$2:$D$86,MATCH(D6092,Map!$A$2:$A$86,0),0)="","N/A",E6092*INDEX(Map!$D$2:$D$86,MATCH(D6092,Map!$A$2:$A$86,0),0))</f>
        <v>N/A</v>
      </c>
      <c r="AA6092" s="4" t="str">
        <f>INDEX(Map!$E$2:$E$86,MATCH(D6092,Map!$A$2:$A$86,0),0)</f>
        <v>Coal</v>
      </c>
    </row>
    <row r="6093" spans="1:27" x14ac:dyDescent="0.25">
      <c r="A6093">
        <f t="shared" si="95"/>
        <v>2016</v>
      </c>
      <c r="B6093" t="str">
        <f t="shared" si="96"/>
        <v>April</v>
      </c>
      <c r="D6093" t="str">
        <f t="shared" si="98"/>
        <v>Ghent 3</v>
      </c>
      <c r="E6093" s="4">
        <f>SUMIFS('CTS Data'!C:C,'CTS Data'!D:D,UnitMN!D6093,'CTS Data'!B:B,MONTH(UnitMN!V6093))/1000</f>
        <v>292.916</v>
      </c>
      <c r="U6093" t="str">
        <f t="shared" si="97"/>
        <v>Actual</v>
      </c>
      <c r="V6093" s="2">
        <f>DATE(A6093,INDEX(Map!$H$1:$H$12,MATCH(B6093,Map!$G$1:$G$12,0),0),1)</f>
        <v>42461</v>
      </c>
      <c r="W6093" s="1" t="s">
        <v>126</v>
      </c>
      <c r="X6093" s="4" t="str">
        <f>INDEX(Map!$B$2:$B$86,MATCH(UnitMN!D6093,Map!$A$2:$A$86,0),1)</f>
        <v>Ghent 3</v>
      </c>
      <c r="Y6093" s="7">
        <f>IF(INDEX(Map!$C$2:$C$86,MATCH(D6093,Map!$A$2:$A$86,0),0)="","N/A",E6093*INDEX(Map!$C$2:$C$86,MATCH(D6093,Map!$A$2:$A$86,0),0))</f>
        <v>292.916</v>
      </c>
      <c r="Z6093" s="7" t="str">
        <f>IF(INDEX(Map!$D$2:$D$86,MATCH(D6093,Map!$A$2:$A$86,0),0)="","N/A",E6093*INDEX(Map!$D$2:$D$86,MATCH(D6093,Map!$A$2:$A$86,0),0))</f>
        <v>N/A</v>
      </c>
      <c r="AA6093" s="4" t="str">
        <f>INDEX(Map!$E$2:$E$86,MATCH(D6093,Map!$A$2:$A$86,0),0)</f>
        <v>Coal</v>
      </c>
    </row>
    <row r="6094" spans="1:27" x14ac:dyDescent="0.25">
      <c r="A6094">
        <f t="shared" si="95"/>
        <v>2016</v>
      </c>
      <c r="B6094" t="str">
        <f t="shared" si="96"/>
        <v>April</v>
      </c>
      <c r="D6094" t="str">
        <f t="shared" si="98"/>
        <v>Ghent 4</v>
      </c>
      <c r="E6094" s="4">
        <f>SUMIFS('CTS Data'!C:C,'CTS Data'!D:D,UnitMN!D6094,'CTS Data'!B:B,MONTH(UnitMN!V6094))/1000</f>
        <v>57.110999999999997</v>
      </c>
      <c r="U6094" t="str">
        <f t="shared" si="97"/>
        <v>Actual</v>
      </c>
      <c r="V6094" s="2">
        <f>DATE(A6094,INDEX(Map!$H$1:$H$12,MATCH(B6094,Map!$G$1:$G$12,0),0),1)</f>
        <v>42461</v>
      </c>
      <c r="W6094" s="1" t="s">
        <v>126</v>
      </c>
      <c r="X6094" s="4" t="str">
        <f>INDEX(Map!$B$2:$B$86,MATCH(UnitMN!D6094,Map!$A$2:$A$86,0),1)</f>
        <v>Ghent 4</v>
      </c>
      <c r="Y6094" s="7">
        <f>IF(INDEX(Map!$C$2:$C$86,MATCH(D6094,Map!$A$2:$A$86,0),0)="","N/A",E6094*INDEX(Map!$C$2:$C$86,MATCH(D6094,Map!$A$2:$A$86,0),0))</f>
        <v>57.110999999999997</v>
      </c>
      <c r="Z6094" s="7" t="str">
        <f>IF(INDEX(Map!$D$2:$D$86,MATCH(D6094,Map!$A$2:$A$86,0),0)="","N/A",E6094*INDEX(Map!$D$2:$D$86,MATCH(D6094,Map!$A$2:$A$86,0),0))</f>
        <v>N/A</v>
      </c>
      <c r="AA6094" s="4" t="str">
        <f>INDEX(Map!$E$2:$E$86,MATCH(D6094,Map!$A$2:$A$86,0),0)</f>
        <v>Coal</v>
      </c>
    </row>
    <row r="6095" spans="1:27" x14ac:dyDescent="0.25">
      <c r="A6095">
        <f t="shared" si="95"/>
        <v>2016</v>
      </c>
      <c r="B6095" t="str">
        <f t="shared" si="96"/>
        <v>April</v>
      </c>
      <c r="D6095" t="str">
        <f t="shared" si="98"/>
        <v>Mill Creek 1</v>
      </c>
      <c r="E6095" s="4">
        <f>SUMIFS('CTS Data'!C:C,'CTS Data'!D:D,UnitMN!D6095,'CTS Data'!B:B,MONTH(UnitMN!V6095))/1000</f>
        <v>163.983</v>
      </c>
      <c r="U6095" t="str">
        <f t="shared" si="97"/>
        <v>Actual</v>
      </c>
      <c r="V6095" s="2">
        <f>DATE(A6095,INDEX(Map!$H$1:$H$12,MATCH(B6095,Map!$G$1:$G$12,0),0),1)</f>
        <v>42461</v>
      </c>
      <c r="W6095" s="1" t="s">
        <v>126</v>
      </c>
      <c r="X6095" s="4" t="str">
        <f>INDEX(Map!$B$2:$B$86,MATCH(UnitMN!D6095,Map!$A$2:$A$86,0),1)</f>
        <v>Mill Creek 1</v>
      </c>
      <c r="Y6095" s="7" t="str">
        <f>IF(INDEX(Map!$C$2:$C$86,MATCH(D6095,Map!$A$2:$A$86,0),0)="","N/A",E6095*INDEX(Map!$C$2:$C$86,MATCH(D6095,Map!$A$2:$A$86,0),0))</f>
        <v>N/A</v>
      </c>
      <c r="Z6095" s="7">
        <f>IF(INDEX(Map!$D$2:$D$86,MATCH(D6095,Map!$A$2:$A$86,0),0)="","N/A",E6095*INDEX(Map!$D$2:$D$86,MATCH(D6095,Map!$A$2:$A$86,0),0))</f>
        <v>163.983</v>
      </c>
      <c r="AA6095" s="4" t="str">
        <f>INDEX(Map!$E$2:$E$86,MATCH(D6095,Map!$A$2:$A$86,0),0)</f>
        <v>Coal</v>
      </c>
    </row>
    <row r="6096" spans="1:27" x14ac:dyDescent="0.25">
      <c r="A6096">
        <f t="shared" si="95"/>
        <v>2016</v>
      </c>
      <c r="B6096" t="str">
        <f t="shared" si="96"/>
        <v>April</v>
      </c>
      <c r="D6096" t="str">
        <f t="shared" si="98"/>
        <v>Mill Creek 2</v>
      </c>
      <c r="E6096" s="4">
        <f>SUMIFS('CTS Data'!C:C,'CTS Data'!D:D,UnitMN!D6096,'CTS Data'!B:B,MONTH(UnitMN!V6096))/1000</f>
        <v>158.77600000000001</v>
      </c>
      <c r="U6096" t="str">
        <f t="shared" si="97"/>
        <v>Actual</v>
      </c>
      <c r="V6096" s="2">
        <f>DATE(A6096,INDEX(Map!$H$1:$H$12,MATCH(B6096,Map!$G$1:$G$12,0),0),1)</f>
        <v>42461</v>
      </c>
      <c r="W6096" s="1" t="s">
        <v>126</v>
      </c>
      <c r="X6096" s="4" t="str">
        <f>INDEX(Map!$B$2:$B$86,MATCH(UnitMN!D6096,Map!$A$2:$A$86,0),1)</f>
        <v>Mill Creek 2</v>
      </c>
      <c r="Y6096" s="7" t="str">
        <f>IF(INDEX(Map!$C$2:$C$86,MATCH(D6096,Map!$A$2:$A$86,0),0)="","N/A",E6096*INDEX(Map!$C$2:$C$86,MATCH(D6096,Map!$A$2:$A$86,0),0))</f>
        <v>N/A</v>
      </c>
      <c r="Z6096" s="7">
        <f>IF(INDEX(Map!$D$2:$D$86,MATCH(D6096,Map!$A$2:$A$86,0),0)="","N/A",E6096*INDEX(Map!$D$2:$D$86,MATCH(D6096,Map!$A$2:$A$86,0),0))</f>
        <v>158.77600000000001</v>
      </c>
      <c r="AA6096" s="4" t="str">
        <f>INDEX(Map!$E$2:$E$86,MATCH(D6096,Map!$A$2:$A$86,0),0)</f>
        <v>Coal</v>
      </c>
    </row>
    <row r="6097" spans="1:27" x14ac:dyDescent="0.25">
      <c r="A6097">
        <f t="shared" si="95"/>
        <v>2016</v>
      </c>
      <c r="B6097" t="str">
        <f t="shared" si="96"/>
        <v>April</v>
      </c>
      <c r="D6097" t="str">
        <f t="shared" si="98"/>
        <v>Mill Creek 3</v>
      </c>
      <c r="E6097" s="4">
        <f>SUMIFS('CTS Data'!C:C,'CTS Data'!D:D,UnitMN!D6097,'CTS Data'!B:B,MONTH(UnitMN!V6097))/1000</f>
        <v>56.375</v>
      </c>
      <c r="U6097" t="str">
        <f t="shared" si="97"/>
        <v>Actual</v>
      </c>
      <c r="V6097" s="2">
        <f>DATE(A6097,INDEX(Map!$H$1:$H$12,MATCH(B6097,Map!$G$1:$G$12,0),0),1)</f>
        <v>42461</v>
      </c>
      <c r="W6097" s="1" t="s">
        <v>126</v>
      </c>
      <c r="X6097" s="4" t="str">
        <f>INDEX(Map!$B$2:$B$86,MATCH(UnitMN!D6097,Map!$A$2:$A$86,0),1)</f>
        <v>Mill Creek 3</v>
      </c>
      <c r="Y6097" s="7" t="str">
        <f>IF(INDEX(Map!$C$2:$C$86,MATCH(D6097,Map!$A$2:$A$86,0),0)="","N/A",E6097*INDEX(Map!$C$2:$C$86,MATCH(D6097,Map!$A$2:$A$86,0),0))</f>
        <v>N/A</v>
      </c>
      <c r="Z6097" s="7">
        <f>IF(INDEX(Map!$D$2:$D$86,MATCH(D6097,Map!$A$2:$A$86,0),0)="","N/A",E6097*INDEX(Map!$D$2:$D$86,MATCH(D6097,Map!$A$2:$A$86,0),0))</f>
        <v>56.375</v>
      </c>
      <c r="AA6097" s="4" t="str">
        <f>INDEX(Map!$E$2:$E$86,MATCH(D6097,Map!$A$2:$A$86,0),0)</f>
        <v>Coal</v>
      </c>
    </row>
    <row r="6098" spans="1:27" x14ac:dyDescent="0.25">
      <c r="A6098">
        <f t="shared" si="95"/>
        <v>2016</v>
      </c>
      <c r="B6098" t="str">
        <f t="shared" si="96"/>
        <v>April</v>
      </c>
      <c r="D6098" t="str">
        <f t="shared" si="98"/>
        <v>Mill Creek 4</v>
      </c>
      <c r="E6098" s="4">
        <f>SUMIFS('CTS Data'!C:C,'CTS Data'!D:D,UnitMN!D6098,'CTS Data'!B:B,MONTH(UnitMN!V6098))/1000</f>
        <v>219.01300000000001</v>
      </c>
      <c r="U6098" t="str">
        <f t="shared" si="97"/>
        <v>Actual</v>
      </c>
      <c r="V6098" s="2">
        <f>DATE(A6098,INDEX(Map!$H$1:$H$12,MATCH(B6098,Map!$G$1:$G$12,0),0),1)</f>
        <v>42461</v>
      </c>
      <c r="W6098" s="1" t="s">
        <v>126</v>
      </c>
      <c r="X6098" s="4" t="str">
        <f>INDEX(Map!$B$2:$B$86,MATCH(UnitMN!D6098,Map!$A$2:$A$86,0),1)</f>
        <v>Mill Creek 4</v>
      </c>
      <c r="Y6098" s="7" t="str">
        <f>IF(INDEX(Map!$C$2:$C$86,MATCH(D6098,Map!$A$2:$A$86,0),0)="","N/A",E6098*INDEX(Map!$C$2:$C$86,MATCH(D6098,Map!$A$2:$A$86,0),0))</f>
        <v>N/A</v>
      </c>
      <c r="Z6098" s="7">
        <f>IF(INDEX(Map!$D$2:$D$86,MATCH(D6098,Map!$A$2:$A$86,0),0)="","N/A",E6098*INDEX(Map!$D$2:$D$86,MATCH(D6098,Map!$A$2:$A$86,0),0))</f>
        <v>219.01300000000001</v>
      </c>
      <c r="AA6098" s="4" t="str">
        <f>INDEX(Map!$E$2:$E$86,MATCH(D6098,Map!$A$2:$A$86,0),0)</f>
        <v>Coal</v>
      </c>
    </row>
    <row r="6099" spans="1:27" x14ac:dyDescent="0.25">
      <c r="A6099">
        <f t="shared" si="95"/>
        <v>2016</v>
      </c>
      <c r="B6099" t="str">
        <f t="shared" si="96"/>
        <v>April</v>
      </c>
      <c r="D6099" t="str">
        <f t="shared" ref="D6099:D6162" si="99">D6061</f>
        <v>OVEC</v>
      </c>
      <c r="E6099" s="4">
        <f>SUMIFS('CTS Data'!C:C,'CTS Data'!D:D,UnitMN!D6099,'CTS Data'!B:B,MONTH(UnitMN!V6099))/1000</f>
        <v>47.317</v>
      </c>
      <c r="U6099" t="str">
        <f t="shared" si="97"/>
        <v>Actual</v>
      </c>
      <c r="V6099" s="2">
        <f>DATE(A6099,INDEX(Map!$H$1:$H$12,MATCH(B6099,Map!$G$1:$G$12,0),0),1)</f>
        <v>42461</v>
      </c>
      <c r="W6099" s="1" t="s">
        <v>126</v>
      </c>
      <c r="X6099" s="4" t="str">
        <f>INDEX(Map!$B$2:$B$86,MATCH(UnitMN!D6099,Map!$A$2:$A$86,0),1)</f>
        <v>OVEC</v>
      </c>
      <c r="Y6099" s="7">
        <f>IF(INDEX(Map!$C$2:$C$86,MATCH(D6099,Map!$A$2:$A$86,0),0)="","N/A",E6099*INDEX(Map!$C$2:$C$86,MATCH(D6099,Map!$A$2:$A$86,0),0))</f>
        <v>14.550123001230014</v>
      </c>
      <c r="Z6099" s="7">
        <f>IF(INDEX(Map!$D$2:$D$86,MATCH(D6099,Map!$A$2:$A$86,0),0)="","N/A",E6099*INDEX(Map!$D$2:$D$86,MATCH(D6099,Map!$A$2:$A$86,0),0))</f>
        <v>32.766876998769987</v>
      </c>
      <c r="AA6099" s="4" t="str">
        <f>INDEX(Map!$E$2:$E$86,MATCH(D6099,Map!$A$2:$A$86,0),0)</f>
        <v>Coal</v>
      </c>
    </row>
    <row r="6100" spans="1:27" x14ac:dyDescent="0.25">
      <c r="A6100">
        <f t="shared" si="95"/>
        <v>2016</v>
      </c>
      <c r="B6100" t="str">
        <f t="shared" si="96"/>
        <v>April</v>
      </c>
      <c r="D6100" t="str">
        <f t="shared" si="99"/>
        <v>Trimble County 1</v>
      </c>
      <c r="E6100" s="4">
        <f>SUMIFS('CTS Data'!C:C,'CTS Data'!D:D,UnitMN!D6100,'CTS Data'!B:B,MONTH(UnitMN!V6100))/1000</f>
        <v>236.851</v>
      </c>
      <c r="U6100" t="str">
        <f t="shared" si="97"/>
        <v>Actual</v>
      </c>
      <c r="V6100" s="2">
        <f>DATE(A6100,INDEX(Map!$H$1:$H$12,MATCH(B6100,Map!$G$1:$G$12,0),0),1)</f>
        <v>42461</v>
      </c>
      <c r="W6100" s="1" t="s">
        <v>126</v>
      </c>
      <c r="X6100" s="4" t="str">
        <f>INDEX(Map!$B$2:$B$86,MATCH(UnitMN!D6100,Map!$A$2:$A$86,0),1)</f>
        <v>Trimble County 1</v>
      </c>
      <c r="Y6100" s="7" t="str">
        <f>IF(INDEX(Map!$C$2:$C$86,MATCH(D6100,Map!$A$2:$A$86,0),0)="","N/A",E6100*INDEX(Map!$C$2:$C$86,MATCH(D6100,Map!$A$2:$A$86,0),0))</f>
        <v>N/A</v>
      </c>
      <c r="Z6100" s="7">
        <f>IF(INDEX(Map!$D$2:$D$86,MATCH(D6100,Map!$A$2:$A$86,0),0)="","N/A",E6100*INDEX(Map!$D$2:$D$86,MATCH(D6100,Map!$A$2:$A$86,0),0))</f>
        <v>236.851</v>
      </c>
      <c r="AA6100" s="4" t="str">
        <f>INDEX(Map!$E$2:$E$86,MATCH(D6100,Map!$A$2:$A$86,0),0)</f>
        <v>Coal</v>
      </c>
    </row>
    <row r="6101" spans="1:27" x14ac:dyDescent="0.25">
      <c r="A6101">
        <f t="shared" si="95"/>
        <v>2016</v>
      </c>
      <c r="B6101" t="str">
        <f t="shared" si="96"/>
        <v>April</v>
      </c>
      <c r="D6101" t="str">
        <f t="shared" si="99"/>
        <v>Trimble County 2</v>
      </c>
      <c r="E6101" s="4">
        <f>SUMIFS('CTS Data'!C:C,'CTS Data'!D:D,UnitMN!D6101,'CTS Data'!B:B,MONTH(UnitMN!V6101))/1000</f>
        <v>0.67700000000000005</v>
      </c>
      <c r="U6101" t="str">
        <f>U6099</f>
        <v>Actual</v>
      </c>
      <c r="V6101" s="2">
        <f>DATE(A6101,INDEX(Map!$H$1:$H$12,MATCH(B6101,Map!$G$1:$G$12,0),0),1)</f>
        <v>42461</v>
      </c>
      <c r="W6101" s="1" t="s">
        <v>126</v>
      </c>
      <c r="X6101" s="4" t="str">
        <f>INDEX(Map!$B$2:$B$86,MATCH(UnitMN!D6101,Map!$A$2:$A$86,0),1)</f>
        <v>Trimble County 2</v>
      </c>
      <c r="Y6101" s="7">
        <f>IF(INDEX(Map!$C$2:$C$86,MATCH(D6101,Map!$A$2:$A$86,0),0)="","N/A",E6101*INDEX(Map!$C$2:$C$86,MATCH(D6101,Map!$A$2:$A$86,0),0))</f>
        <v>0.54837000000000002</v>
      </c>
      <c r="Z6101" s="7">
        <f>IF(INDEX(Map!$D$2:$D$86,MATCH(D6101,Map!$A$2:$A$86,0),0)="","N/A",E6101*INDEX(Map!$D$2:$D$86,MATCH(D6101,Map!$A$2:$A$86,0),0))</f>
        <v>0.12863000000000002</v>
      </c>
      <c r="AA6101" s="4" t="str">
        <f>INDEX(Map!$E$2:$E$86,MATCH(D6101,Map!$A$2:$A$86,0),0)</f>
        <v>Coal</v>
      </c>
    </row>
    <row r="6102" spans="1:27" x14ac:dyDescent="0.25">
      <c r="A6102">
        <f t="shared" si="95"/>
        <v>2016</v>
      </c>
      <c r="B6102" t="str">
        <f t="shared" si="96"/>
        <v>April</v>
      </c>
      <c r="D6102" t="str">
        <f t="shared" si="99"/>
        <v>Bluegrass 3</v>
      </c>
      <c r="E6102" s="4">
        <f>SUMIFS('CTS Data'!C:C,'CTS Data'!D:D,UnitMN!D6102,'CTS Data'!B:B,MONTH(UnitMN!V6102))/1000</f>
        <v>1.127</v>
      </c>
      <c r="U6102" t="str">
        <f t="shared" si="97"/>
        <v>Actual</v>
      </c>
      <c r="V6102" s="2">
        <f>DATE(A6102,INDEX(Map!$H$1:$H$12,MATCH(B6102,Map!$G$1:$G$12,0),0),1)</f>
        <v>42461</v>
      </c>
      <c r="W6102" s="1" t="s">
        <v>126</v>
      </c>
      <c r="X6102" s="4" t="str">
        <f>INDEX(Map!$B$2:$B$86,MATCH(UnitMN!D6102,Map!$A$2:$A$86,0),1)</f>
        <v>Bluegrass/EKPC</v>
      </c>
      <c r="Y6102" s="7" t="str">
        <f>IF(INDEX(Map!$C$2:$C$86,MATCH(D6102,Map!$A$2:$A$86,0),0)="","N/A",E6102*INDEX(Map!$C$2:$C$86,MATCH(D6102,Map!$A$2:$A$86,0),0))</f>
        <v>N/A</v>
      </c>
      <c r="Z6102" s="7">
        <f>IF(INDEX(Map!$D$2:$D$86,MATCH(D6102,Map!$A$2:$A$86,0),0)="","N/A",E6102*INDEX(Map!$D$2:$D$86,MATCH(D6102,Map!$A$2:$A$86,0),0))</f>
        <v>1.127</v>
      </c>
      <c r="AA6102" s="4" t="str">
        <f>INDEX(Map!$E$2:$E$86,MATCH(D6102,Map!$A$2:$A$86,0),0)</f>
        <v>SCCT</v>
      </c>
    </row>
    <row r="6103" spans="1:27" x14ac:dyDescent="0.25">
      <c r="A6103">
        <f t="shared" si="95"/>
        <v>2016</v>
      </c>
      <c r="B6103" t="str">
        <f t="shared" si="96"/>
        <v>April</v>
      </c>
      <c r="D6103" t="str">
        <f t="shared" si="99"/>
        <v>Brown 5</v>
      </c>
      <c r="E6103" s="4">
        <f>SUMIFS('CTS Data'!C:C,'CTS Data'!D:D,UnitMN!D6103,'CTS Data'!B:B,MONTH(UnitMN!V6103))/1000</f>
        <v>19.710999999999999</v>
      </c>
      <c r="U6103" t="str">
        <f t="shared" si="97"/>
        <v>Actual</v>
      </c>
      <c r="V6103" s="2">
        <f>DATE(A6103,INDEX(Map!$H$1:$H$12,MATCH(B6103,Map!$G$1:$G$12,0),0),1)</f>
        <v>42461</v>
      </c>
      <c r="W6103" s="1" t="s">
        <v>126</v>
      </c>
      <c r="X6103" s="4" t="str">
        <f>INDEX(Map!$B$2:$B$86,MATCH(UnitMN!D6103,Map!$A$2:$A$86,0),1)</f>
        <v>Brown 5</v>
      </c>
      <c r="Y6103" s="7">
        <f>IF(INDEX(Map!$C$2:$C$86,MATCH(D6103,Map!$A$2:$A$86,0),0)="","N/A",E6103*INDEX(Map!$C$2:$C$86,MATCH(D6103,Map!$A$2:$A$86,0),0))</f>
        <v>9.2641699999999982</v>
      </c>
      <c r="Z6103" s="7">
        <f>IF(INDEX(Map!$D$2:$D$86,MATCH(D6103,Map!$A$2:$A$86,0),0)="","N/A",E6103*INDEX(Map!$D$2:$D$86,MATCH(D6103,Map!$A$2:$A$86,0),0))</f>
        <v>10.44683</v>
      </c>
      <c r="AA6103" s="4" t="str">
        <f>INDEX(Map!$E$2:$E$86,MATCH(D6103,Map!$A$2:$A$86,0),0)</f>
        <v>SCCT</v>
      </c>
    </row>
    <row r="6104" spans="1:27" x14ac:dyDescent="0.25">
      <c r="A6104">
        <f t="shared" si="95"/>
        <v>2016</v>
      </c>
      <c r="B6104" t="str">
        <f t="shared" si="96"/>
        <v>April</v>
      </c>
      <c r="D6104" t="str">
        <f t="shared" si="99"/>
        <v>Brown 6</v>
      </c>
      <c r="E6104" s="4">
        <f>SUMIFS('CTS Data'!C:C,'CTS Data'!D:D,UnitMN!D6104,'CTS Data'!B:B,MONTH(UnitMN!V6104))/1000</f>
        <v>1.077</v>
      </c>
      <c r="U6104" t="str">
        <f t="shared" si="97"/>
        <v>Actual</v>
      </c>
      <c r="V6104" s="2">
        <f>DATE(A6104,INDEX(Map!$H$1:$H$12,MATCH(B6104,Map!$G$1:$G$12,0),0),1)</f>
        <v>42461</v>
      </c>
      <c r="W6104" s="1" t="s">
        <v>126</v>
      </c>
      <c r="X6104" s="4" t="str">
        <f>INDEX(Map!$B$2:$B$86,MATCH(UnitMN!D6104,Map!$A$2:$A$86,0),1)</f>
        <v>Brown 6</v>
      </c>
      <c r="Y6104" s="7">
        <f>IF(INDEX(Map!$C$2:$C$86,MATCH(D6104,Map!$A$2:$A$86,0),0)="","N/A",E6104*INDEX(Map!$C$2:$C$86,MATCH(D6104,Map!$A$2:$A$86,0),0))</f>
        <v>0.66774</v>
      </c>
      <c r="Z6104" s="7">
        <f>IF(INDEX(Map!$D$2:$D$86,MATCH(D6104,Map!$A$2:$A$86,0),0)="","N/A",E6104*INDEX(Map!$D$2:$D$86,MATCH(D6104,Map!$A$2:$A$86,0),0))</f>
        <v>0.40926000000000001</v>
      </c>
      <c r="AA6104" s="4" t="str">
        <f>INDEX(Map!$E$2:$E$86,MATCH(D6104,Map!$A$2:$A$86,0),0)</f>
        <v>SCCT</v>
      </c>
    </row>
    <row r="6105" spans="1:27" x14ac:dyDescent="0.25">
      <c r="A6105">
        <f t="shared" si="95"/>
        <v>2016</v>
      </c>
      <c r="B6105" t="str">
        <f t="shared" si="96"/>
        <v>April</v>
      </c>
      <c r="D6105" t="str">
        <f t="shared" si="99"/>
        <v>Brown 7</v>
      </c>
      <c r="E6105" s="4">
        <f>SUMIFS('CTS Data'!C:C,'CTS Data'!D:D,UnitMN!D6105,'CTS Data'!B:B,MONTH(UnitMN!V6105))/1000</f>
        <v>0.29699999999999999</v>
      </c>
      <c r="U6105" t="str">
        <f t="shared" si="97"/>
        <v>Actual</v>
      </c>
      <c r="V6105" s="2">
        <f>DATE(A6105,INDEX(Map!$H$1:$H$12,MATCH(B6105,Map!$G$1:$G$12,0),0),1)</f>
        <v>42461</v>
      </c>
      <c r="W6105" s="1" t="s">
        <v>126</v>
      </c>
      <c r="X6105" s="4" t="str">
        <f>INDEX(Map!$B$2:$B$86,MATCH(UnitMN!D6105,Map!$A$2:$A$86,0),1)</f>
        <v>Brown 7</v>
      </c>
      <c r="Y6105" s="7">
        <f>IF(INDEX(Map!$C$2:$C$86,MATCH(D6105,Map!$A$2:$A$86,0),0)="","N/A",E6105*INDEX(Map!$C$2:$C$86,MATCH(D6105,Map!$A$2:$A$86,0),0))</f>
        <v>0.18414</v>
      </c>
      <c r="Z6105" s="7">
        <f>IF(INDEX(Map!$D$2:$D$86,MATCH(D6105,Map!$A$2:$A$86,0),0)="","N/A",E6105*INDEX(Map!$D$2:$D$86,MATCH(D6105,Map!$A$2:$A$86,0),0))</f>
        <v>0.11286</v>
      </c>
      <c r="AA6105" s="4" t="str">
        <f>INDEX(Map!$E$2:$E$86,MATCH(D6105,Map!$A$2:$A$86,0),0)</f>
        <v>SCCT</v>
      </c>
    </row>
    <row r="6106" spans="1:27" x14ac:dyDescent="0.25">
      <c r="A6106">
        <f t="shared" si="95"/>
        <v>2016</v>
      </c>
      <c r="B6106" t="str">
        <f t="shared" si="96"/>
        <v>April</v>
      </c>
      <c r="D6106" t="str">
        <f t="shared" si="99"/>
        <v>Brown 8</v>
      </c>
      <c r="E6106" s="4">
        <f>SUMIFS('CTS Data'!C:C,'CTS Data'!D:D,UnitMN!D6106,'CTS Data'!B:B,MONTH(UnitMN!V6106))/1000</f>
        <v>6.8289999999999997</v>
      </c>
      <c r="U6106" t="str">
        <f t="shared" si="97"/>
        <v>Actual</v>
      </c>
      <c r="V6106" s="2">
        <f>DATE(A6106,INDEX(Map!$H$1:$H$12,MATCH(B6106,Map!$G$1:$G$12,0),0),1)</f>
        <v>42461</v>
      </c>
      <c r="W6106" s="1" t="s">
        <v>126</v>
      </c>
      <c r="X6106" s="4" t="str">
        <f>INDEX(Map!$B$2:$B$86,MATCH(UnitMN!D6106,Map!$A$2:$A$86,0),1)</f>
        <v>Brown 8</v>
      </c>
      <c r="Y6106" s="7">
        <f>IF(INDEX(Map!$C$2:$C$86,MATCH(D6106,Map!$A$2:$A$86,0),0)="","N/A",E6106*INDEX(Map!$C$2:$C$86,MATCH(D6106,Map!$A$2:$A$86,0),0))</f>
        <v>6.8289999999999997</v>
      </c>
      <c r="Z6106" s="7" t="str">
        <f>IF(INDEX(Map!$D$2:$D$86,MATCH(D6106,Map!$A$2:$A$86,0),0)="","N/A",E6106*INDEX(Map!$D$2:$D$86,MATCH(D6106,Map!$A$2:$A$86,0),0))</f>
        <v>N/A</v>
      </c>
      <c r="AA6106" s="4" t="str">
        <f>INDEX(Map!$E$2:$E$86,MATCH(D6106,Map!$A$2:$A$86,0),0)</f>
        <v>SCCT</v>
      </c>
    </row>
    <row r="6107" spans="1:27" x14ac:dyDescent="0.25">
      <c r="A6107">
        <f t="shared" si="95"/>
        <v>2016</v>
      </c>
      <c r="B6107" t="str">
        <f t="shared" si="96"/>
        <v>April</v>
      </c>
      <c r="D6107" t="str">
        <f t="shared" si="99"/>
        <v>Brown 9</v>
      </c>
      <c r="E6107" s="4">
        <f>SUMIFS('CTS Data'!C:C,'CTS Data'!D:D,UnitMN!D6107,'CTS Data'!B:B,MONTH(UnitMN!V6107))/1000</f>
        <v>1.1080000000000001</v>
      </c>
      <c r="U6107" t="str">
        <f t="shared" si="97"/>
        <v>Actual</v>
      </c>
      <c r="V6107" s="2">
        <f>DATE(A6107,INDEX(Map!$H$1:$H$12,MATCH(B6107,Map!$G$1:$G$12,0),0),1)</f>
        <v>42461</v>
      </c>
      <c r="W6107" s="1" t="s">
        <v>126</v>
      </c>
      <c r="X6107" s="4" t="str">
        <f>INDEX(Map!$B$2:$B$86,MATCH(UnitMN!D6107,Map!$A$2:$A$86,0),1)</f>
        <v>Brown 9</v>
      </c>
      <c r="Y6107" s="7">
        <f>IF(INDEX(Map!$C$2:$C$86,MATCH(D6107,Map!$A$2:$A$86,0),0)="","N/A",E6107*INDEX(Map!$C$2:$C$86,MATCH(D6107,Map!$A$2:$A$86,0),0))</f>
        <v>1.1080000000000001</v>
      </c>
      <c r="Z6107" s="7" t="str">
        <f>IF(INDEX(Map!$D$2:$D$86,MATCH(D6107,Map!$A$2:$A$86,0),0)="","N/A",E6107*INDEX(Map!$D$2:$D$86,MATCH(D6107,Map!$A$2:$A$86,0),0))</f>
        <v>N/A</v>
      </c>
      <c r="AA6107" s="4" t="str">
        <f>INDEX(Map!$E$2:$E$86,MATCH(D6107,Map!$A$2:$A$86,0),0)</f>
        <v>SCCT</v>
      </c>
    </row>
    <row r="6108" spans="1:27" x14ac:dyDescent="0.25">
      <c r="A6108">
        <f t="shared" si="95"/>
        <v>2016</v>
      </c>
      <c r="B6108" t="str">
        <f t="shared" si="96"/>
        <v>April</v>
      </c>
      <c r="D6108" t="str">
        <f t="shared" si="99"/>
        <v>Brown 10</v>
      </c>
      <c r="E6108" s="4">
        <f>SUMIFS('CTS Data'!C:C,'CTS Data'!D:D,UnitMN!D6108,'CTS Data'!B:B,MONTH(UnitMN!V6108))/1000</f>
        <v>16.423999999999999</v>
      </c>
      <c r="U6108" t="str">
        <f t="shared" si="97"/>
        <v>Actual</v>
      </c>
      <c r="V6108" s="2">
        <f>DATE(A6108,INDEX(Map!$H$1:$H$12,MATCH(B6108,Map!$G$1:$G$12,0),0),1)</f>
        <v>42461</v>
      </c>
      <c r="W6108" s="1" t="s">
        <v>126</v>
      </c>
      <c r="X6108" s="4" t="str">
        <f>INDEX(Map!$B$2:$B$86,MATCH(UnitMN!D6108,Map!$A$2:$A$86,0),1)</f>
        <v>Brown 10</v>
      </c>
      <c r="Y6108" s="7">
        <f>IF(INDEX(Map!$C$2:$C$86,MATCH(D6108,Map!$A$2:$A$86,0),0)="","N/A",E6108*INDEX(Map!$C$2:$C$86,MATCH(D6108,Map!$A$2:$A$86,0),0))</f>
        <v>16.423999999999999</v>
      </c>
      <c r="Z6108" s="7" t="str">
        <f>IF(INDEX(Map!$D$2:$D$86,MATCH(D6108,Map!$A$2:$A$86,0),0)="","N/A",E6108*INDEX(Map!$D$2:$D$86,MATCH(D6108,Map!$A$2:$A$86,0),0))</f>
        <v>N/A</v>
      </c>
      <c r="AA6108" s="4" t="str">
        <f>INDEX(Map!$E$2:$E$86,MATCH(D6108,Map!$A$2:$A$86,0),0)</f>
        <v>SCCT</v>
      </c>
    </row>
    <row r="6109" spans="1:27" x14ac:dyDescent="0.25">
      <c r="A6109">
        <f t="shared" si="95"/>
        <v>2016</v>
      </c>
      <c r="B6109" t="str">
        <f t="shared" si="96"/>
        <v>April</v>
      </c>
      <c r="D6109" t="str">
        <f t="shared" si="99"/>
        <v>Brown 11</v>
      </c>
      <c r="E6109" s="4">
        <f>SUMIFS('CTS Data'!C:C,'CTS Data'!D:D,UnitMN!D6109,'CTS Data'!B:B,MONTH(UnitMN!V6109))/1000</f>
        <v>1.8320000000000001</v>
      </c>
      <c r="U6109" t="str">
        <f t="shared" si="97"/>
        <v>Actual</v>
      </c>
      <c r="V6109" s="2">
        <f>DATE(A6109,INDEX(Map!$H$1:$H$12,MATCH(B6109,Map!$G$1:$G$12,0),0),1)</f>
        <v>42461</v>
      </c>
      <c r="W6109" s="1" t="s">
        <v>126</v>
      </c>
      <c r="X6109" s="4" t="str">
        <f>INDEX(Map!$B$2:$B$86,MATCH(UnitMN!D6109,Map!$A$2:$A$86,0),1)</f>
        <v>Brown 11</v>
      </c>
      <c r="Y6109" s="7">
        <f>IF(INDEX(Map!$C$2:$C$86,MATCH(D6109,Map!$A$2:$A$86,0),0)="","N/A",E6109*INDEX(Map!$C$2:$C$86,MATCH(D6109,Map!$A$2:$A$86,0),0))</f>
        <v>1.8320000000000001</v>
      </c>
      <c r="Z6109" s="7" t="str">
        <f>IF(INDEX(Map!$D$2:$D$86,MATCH(D6109,Map!$A$2:$A$86,0),0)="","N/A",E6109*INDEX(Map!$D$2:$D$86,MATCH(D6109,Map!$A$2:$A$86,0),0))</f>
        <v>N/A</v>
      </c>
      <c r="AA6109" s="4" t="str">
        <f>INDEX(Map!$E$2:$E$86,MATCH(D6109,Map!$A$2:$A$86,0),0)</f>
        <v>SCCT</v>
      </c>
    </row>
    <row r="6110" spans="1:27" x14ac:dyDescent="0.25">
      <c r="A6110">
        <f t="shared" si="95"/>
        <v>2016</v>
      </c>
      <c r="B6110" t="str">
        <f t="shared" si="96"/>
        <v>April</v>
      </c>
      <c r="D6110" t="str">
        <f t="shared" si="99"/>
        <v>Cane Run 11</v>
      </c>
      <c r="E6110" s="4">
        <f>SUMIFS('CTS Data'!C:C,'CTS Data'!D:D,UnitMN!D6110,'CTS Data'!B:B,MONTH(UnitMN!V6110))/1000</f>
        <v>5.0000000000000001E-3</v>
      </c>
      <c r="U6110" t="str">
        <f t="shared" si="97"/>
        <v>Actual</v>
      </c>
      <c r="V6110" s="2">
        <f>DATE(A6110,INDEX(Map!$H$1:$H$12,MATCH(B6110,Map!$G$1:$G$12,0),0),1)</f>
        <v>42461</v>
      </c>
      <c r="W6110" s="1" t="s">
        <v>126</v>
      </c>
      <c r="X6110" s="4" t="str">
        <f>INDEX(Map!$B$2:$B$86,MATCH(UnitMN!D6110,Map!$A$2:$A$86,0),1)</f>
        <v>Cane Run 11</v>
      </c>
      <c r="Y6110" s="7" t="str">
        <f>IF(INDEX(Map!$C$2:$C$86,MATCH(D6110,Map!$A$2:$A$86,0),0)="","N/A",E6110*INDEX(Map!$C$2:$C$86,MATCH(D6110,Map!$A$2:$A$86,0),0))</f>
        <v>N/A</v>
      </c>
      <c r="Z6110" s="7">
        <f>IF(INDEX(Map!$D$2:$D$86,MATCH(D6110,Map!$A$2:$A$86,0),0)="","N/A",E6110*INDEX(Map!$D$2:$D$86,MATCH(D6110,Map!$A$2:$A$86,0),0))</f>
        <v>5.0000000000000001E-3</v>
      </c>
      <c r="AA6110" s="4" t="str">
        <f>INDEX(Map!$E$2:$E$86,MATCH(D6110,Map!$A$2:$A$86,0),0)</f>
        <v>SCCT</v>
      </c>
    </row>
    <row r="6111" spans="1:27" x14ac:dyDescent="0.25">
      <c r="A6111">
        <f t="shared" si="95"/>
        <v>2016</v>
      </c>
      <c r="B6111" t="str">
        <f t="shared" si="96"/>
        <v>April</v>
      </c>
      <c r="D6111" t="str">
        <f t="shared" si="99"/>
        <v>Haefling</v>
      </c>
      <c r="E6111" s="4">
        <f>SUMIFS('CTS Data'!C:C,'CTS Data'!D:D,UnitMN!D6111,'CTS Data'!B:B,MONTH(UnitMN!V6111))/1000</f>
        <v>0.02</v>
      </c>
      <c r="U6111" t="str">
        <f t="shared" si="97"/>
        <v>Actual</v>
      </c>
      <c r="V6111" s="2">
        <f>DATE(A6111,INDEX(Map!$H$1:$H$12,MATCH(B6111,Map!$G$1:$G$12,0),0),1)</f>
        <v>42461</v>
      </c>
      <c r="W6111" s="1" t="s">
        <v>126</v>
      </c>
      <c r="X6111" s="4" t="str">
        <f>INDEX(Map!$B$2:$B$86,MATCH(UnitMN!D6111,Map!$A$2:$A$86,0),1)</f>
        <v>Haefling</v>
      </c>
      <c r="Y6111" s="7">
        <f>IF(INDEX(Map!$C$2:$C$86,MATCH(D6111,Map!$A$2:$A$86,0),0)="","N/A",E6111*INDEX(Map!$C$2:$C$86,MATCH(D6111,Map!$A$2:$A$86,0),0))</f>
        <v>0.02</v>
      </c>
      <c r="Z6111" s="7" t="str">
        <f>IF(INDEX(Map!$D$2:$D$86,MATCH(D6111,Map!$A$2:$A$86,0),0)="","N/A",E6111*INDEX(Map!$D$2:$D$86,MATCH(D6111,Map!$A$2:$A$86,0),0))</f>
        <v>N/A</v>
      </c>
      <c r="AA6111" s="4" t="str">
        <f>INDEX(Map!$E$2:$E$86,MATCH(D6111,Map!$A$2:$A$86,0),0)</f>
        <v>SCCT</v>
      </c>
    </row>
    <row r="6112" spans="1:27" x14ac:dyDescent="0.25">
      <c r="A6112">
        <f t="shared" si="95"/>
        <v>2016</v>
      </c>
      <c r="B6112" t="str">
        <f t="shared" si="96"/>
        <v>April</v>
      </c>
      <c r="D6112" t="str">
        <f t="shared" si="99"/>
        <v>Paddys Run 11</v>
      </c>
      <c r="E6112" s="4">
        <f>SUMIFS('CTS Data'!C:C,'CTS Data'!D:D,UnitMN!D6112,'CTS Data'!B:B,MONTH(UnitMN!V6112))/1000</f>
        <v>0</v>
      </c>
      <c r="U6112" t="str">
        <f t="shared" si="97"/>
        <v>Actual</v>
      </c>
      <c r="V6112" s="2">
        <f>DATE(A6112,INDEX(Map!$H$1:$H$12,MATCH(B6112,Map!$G$1:$G$12,0),0),1)</f>
        <v>42461</v>
      </c>
      <c r="W6112" s="1" t="s">
        <v>126</v>
      </c>
      <c r="X6112" s="4" t="str">
        <f>INDEX(Map!$B$2:$B$86,MATCH(UnitMN!D6112,Map!$A$2:$A$86,0),1)</f>
        <v>Paddys Run 11</v>
      </c>
      <c r="Y6112" s="7" t="str">
        <f>IF(INDEX(Map!$C$2:$C$86,MATCH(D6112,Map!$A$2:$A$86,0),0)="","N/A",E6112*INDEX(Map!$C$2:$C$86,MATCH(D6112,Map!$A$2:$A$86,0),0))</f>
        <v>N/A</v>
      </c>
      <c r="Z6112" s="7">
        <f>IF(INDEX(Map!$D$2:$D$86,MATCH(D6112,Map!$A$2:$A$86,0),0)="","N/A",E6112*INDEX(Map!$D$2:$D$86,MATCH(D6112,Map!$A$2:$A$86,0),0))</f>
        <v>0</v>
      </c>
      <c r="AA6112" s="4" t="str">
        <f>INDEX(Map!$E$2:$E$86,MATCH(D6112,Map!$A$2:$A$86,0),0)</f>
        <v>SCCT</v>
      </c>
    </row>
    <row r="6113" spans="1:27" x14ac:dyDescent="0.25">
      <c r="A6113">
        <f t="shared" si="95"/>
        <v>2016</v>
      </c>
      <c r="B6113" t="str">
        <f t="shared" si="96"/>
        <v>April</v>
      </c>
      <c r="D6113" t="str">
        <f t="shared" si="99"/>
        <v>Paddys Run 12</v>
      </c>
      <c r="E6113" s="4">
        <f>SUMIFS('CTS Data'!C:C,'CTS Data'!D:D,UnitMN!D6113,'CTS Data'!B:B,MONTH(UnitMN!V6113))/1000</f>
        <v>0</v>
      </c>
      <c r="U6113" t="str">
        <f t="shared" si="97"/>
        <v>Actual</v>
      </c>
      <c r="V6113" s="2">
        <f>DATE(A6113,INDEX(Map!$H$1:$H$12,MATCH(B6113,Map!$G$1:$G$12,0),0),1)</f>
        <v>42461</v>
      </c>
      <c r="W6113" s="1" t="s">
        <v>126</v>
      </c>
      <c r="X6113" s="4" t="str">
        <f>INDEX(Map!$B$2:$B$86,MATCH(UnitMN!D6113,Map!$A$2:$A$86,0),1)</f>
        <v>Paddys Run 12</v>
      </c>
      <c r="Y6113" s="7" t="str">
        <f>IF(INDEX(Map!$C$2:$C$86,MATCH(D6113,Map!$A$2:$A$86,0),0)="","N/A",E6113*INDEX(Map!$C$2:$C$86,MATCH(D6113,Map!$A$2:$A$86,0),0))</f>
        <v>N/A</v>
      </c>
      <c r="Z6113" s="7">
        <f>IF(INDEX(Map!$D$2:$D$86,MATCH(D6113,Map!$A$2:$A$86,0),0)="","N/A",E6113*INDEX(Map!$D$2:$D$86,MATCH(D6113,Map!$A$2:$A$86,0),0))</f>
        <v>0</v>
      </c>
      <c r="AA6113" s="4" t="str">
        <f>INDEX(Map!$E$2:$E$86,MATCH(D6113,Map!$A$2:$A$86,0),0)</f>
        <v>SCCT</v>
      </c>
    </row>
    <row r="6114" spans="1:27" x14ac:dyDescent="0.25">
      <c r="A6114">
        <f t="shared" si="95"/>
        <v>2016</v>
      </c>
      <c r="B6114" t="str">
        <f t="shared" si="96"/>
        <v>April</v>
      </c>
      <c r="D6114" t="str">
        <f t="shared" si="99"/>
        <v>Paddys Run 13</v>
      </c>
      <c r="E6114" s="4">
        <f>SUMIFS('CTS Data'!C:C,'CTS Data'!D:D,UnitMN!D6114,'CTS Data'!B:B,MONTH(UnitMN!V6114))/1000</f>
        <v>1.7969999999999999</v>
      </c>
      <c r="U6114" t="str">
        <f t="shared" si="97"/>
        <v>Actual</v>
      </c>
      <c r="V6114" s="2">
        <f>DATE(A6114,INDEX(Map!$H$1:$H$12,MATCH(B6114,Map!$G$1:$G$12,0),0),1)</f>
        <v>42461</v>
      </c>
      <c r="W6114" s="1" t="s">
        <v>126</v>
      </c>
      <c r="X6114" s="4" t="str">
        <f>INDEX(Map!$B$2:$B$86,MATCH(UnitMN!D6114,Map!$A$2:$A$86,0),1)</f>
        <v>Paddys Run 13</v>
      </c>
      <c r="Y6114" s="7">
        <f>IF(INDEX(Map!$C$2:$C$86,MATCH(D6114,Map!$A$2:$A$86,0),0)="","N/A",E6114*INDEX(Map!$C$2:$C$86,MATCH(D6114,Map!$A$2:$A$86,0),0))</f>
        <v>0.84458999999999995</v>
      </c>
      <c r="Z6114" s="7">
        <f>IF(INDEX(Map!$D$2:$D$86,MATCH(D6114,Map!$A$2:$A$86,0),0)="","N/A",E6114*INDEX(Map!$D$2:$D$86,MATCH(D6114,Map!$A$2:$A$86,0),0))</f>
        <v>0.95240999999999998</v>
      </c>
      <c r="AA6114" s="4" t="str">
        <f>INDEX(Map!$E$2:$E$86,MATCH(D6114,Map!$A$2:$A$86,0),0)</f>
        <v>SCCT</v>
      </c>
    </row>
    <row r="6115" spans="1:27" x14ac:dyDescent="0.25">
      <c r="A6115">
        <f t="shared" si="95"/>
        <v>2016</v>
      </c>
      <c r="B6115" t="str">
        <f t="shared" si="96"/>
        <v>April</v>
      </c>
      <c r="D6115" t="str">
        <f t="shared" si="99"/>
        <v>Trimble Co 05</v>
      </c>
      <c r="E6115" s="4">
        <f>SUMIFS('CTS Data'!C:C,'CTS Data'!D:D,UnitMN!D6115,'CTS Data'!B:B,MONTH(UnitMN!V6115))/1000</f>
        <v>27.920999999999999</v>
      </c>
      <c r="U6115" t="str">
        <f t="shared" si="97"/>
        <v>Actual</v>
      </c>
      <c r="V6115" s="2">
        <f>DATE(A6115,INDEX(Map!$H$1:$H$12,MATCH(B6115,Map!$G$1:$G$12,0),0),1)</f>
        <v>42461</v>
      </c>
      <c r="W6115" s="1" t="s">
        <v>126</v>
      </c>
      <c r="X6115" s="4" t="str">
        <f>INDEX(Map!$B$2:$B$86,MATCH(UnitMN!D6115,Map!$A$2:$A$86,0),1)</f>
        <v>Trimble Co 05</v>
      </c>
      <c r="Y6115" s="7">
        <f>IF(INDEX(Map!$C$2:$C$86,MATCH(D6115,Map!$A$2:$A$86,0),0)="","N/A",E6115*INDEX(Map!$C$2:$C$86,MATCH(D6115,Map!$A$2:$A$86,0),0))</f>
        <v>19.823909999999998</v>
      </c>
      <c r="Z6115" s="7">
        <f>IF(INDEX(Map!$D$2:$D$86,MATCH(D6115,Map!$A$2:$A$86,0),0)="","N/A",E6115*INDEX(Map!$D$2:$D$86,MATCH(D6115,Map!$A$2:$A$86,0),0))</f>
        <v>8.0970899999999997</v>
      </c>
      <c r="AA6115" s="4" t="str">
        <f>INDEX(Map!$E$2:$E$86,MATCH(D6115,Map!$A$2:$A$86,0),0)</f>
        <v>SCCT</v>
      </c>
    </row>
    <row r="6116" spans="1:27" x14ac:dyDescent="0.25">
      <c r="A6116">
        <f t="shared" ref="A6116:B6131" si="100">A6115</f>
        <v>2016</v>
      </c>
      <c r="B6116" t="str">
        <f t="shared" si="100"/>
        <v>April</v>
      </c>
      <c r="D6116" t="str">
        <f t="shared" si="99"/>
        <v>Trimble Co 06</v>
      </c>
      <c r="E6116" s="4">
        <f>SUMIFS('CTS Data'!C:C,'CTS Data'!D:D,UnitMN!D6116,'CTS Data'!B:B,MONTH(UnitMN!V6116))/1000</f>
        <v>4.0350000000000001</v>
      </c>
      <c r="U6116" t="str">
        <f t="shared" si="97"/>
        <v>Actual</v>
      </c>
      <c r="V6116" s="2">
        <f>DATE(A6116,INDEX(Map!$H$1:$H$12,MATCH(B6116,Map!$G$1:$G$12,0),0),1)</f>
        <v>42461</v>
      </c>
      <c r="W6116" s="1" t="s">
        <v>126</v>
      </c>
      <c r="X6116" s="4" t="str">
        <f>INDEX(Map!$B$2:$B$86,MATCH(UnitMN!D6116,Map!$A$2:$A$86,0),1)</f>
        <v>Trimble Co 06</v>
      </c>
      <c r="Y6116" s="7">
        <f>IF(INDEX(Map!$C$2:$C$86,MATCH(D6116,Map!$A$2:$A$86,0),0)="","N/A",E6116*INDEX(Map!$C$2:$C$86,MATCH(D6116,Map!$A$2:$A$86,0),0))</f>
        <v>2.8648500000000001</v>
      </c>
      <c r="Z6116" s="7">
        <f>IF(INDEX(Map!$D$2:$D$86,MATCH(D6116,Map!$A$2:$A$86,0),0)="","N/A",E6116*INDEX(Map!$D$2:$D$86,MATCH(D6116,Map!$A$2:$A$86,0),0))</f>
        <v>1.17015</v>
      </c>
      <c r="AA6116" s="4" t="str">
        <f>INDEX(Map!$E$2:$E$86,MATCH(D6116,Map!$A$2:$A$86,0),0)</f>
        <v>SCCT</v>
      </c>
    </row>
    <row r="6117" spans="1:27" x14ac:dyDescent="0.25">
      <c r="A6117">
        <f t="shared" si="100"/>
        <v>2016</v>
      </c>
      <c r="B6117" t="str">
        <f t="shared" si="100"/>
        <v>April</v>
      </c>
      <c r="D6117" t="str">
        <f t="shared" si="99"/>
        <v>Trimble Co 07</v>
      </c>
      <c r="E6117" s="4">
        <f>SUMIFS('CTS Data'!C:C,'CTS Data'!D:D,UnitMN!D6117,'CTS Data'!B:B,MONTH(UnitMN!V6117))/1000</f>
        <v>21.135999999999999</v>
      </c>
      <c r="U6117" t="str">
        <f t="shared" ref="U6117:U6182" si="101">U6116</f>
        <v>Actual</v>
      </c>
      <c r="V6117" s="2">
        <f>DATE(A6117,INDEX(Map!$H$1:$H$12,MATCH(B6117,Map!$G$1:$G$12,0),0),1)</f>
        <v>42461</v>
      </c>
      <c r="W6117" s="1" t="s">
        <v>126</v>
      </c>
      <c r="X6117" s="4" t="str">
        <f>INDEX(Map!$B$2:$B$86,MATCH(UnitMN!D6117,Map!$A$2:$A$86,0),1)</f>
        <v>Trimble Co 07</v>
      </c>
      <c r="Y6117" s="7">
        <f>IF(INDEX(Map!$C$2:$C$86,MATCH(D6117,Map!$A$2:$A$86,0),0)="","N/A",E6117*INDEX(Map!$C$2:$C$86,MATCH(D6117,Map!$A$2:$A$86,0),0))</f>
        <v>13.31568</v>
      </c>
      <c r="Z6117" s="7">
        <f>IF(INDEX(Map!$D$2:$D$86,MATCH(D6117,Map!$A$2:$A$86,0),0)="","N/A",E6117*INDEX(Map!$D$2:$D$86,MATCH(D6117,Map!$A$2:$A$86,0),0))</f>
        <v>7.8203199999999997</v>
      </c>
      <c r="AA6117" s="4" t="str">
        <f>INDEX(Map!$E$2:$E$86,MATCH(D6117,Map!$A$2:$A$86,0),0)</f>
        <v>SCCT</v>
      </c>
    </row>
    <row r="6118" spans="1:27" x14ac:dyDescent="0.25">
      <c r="A6118">
        <f t="shared" si="100"/>
        <v>2016</v>
      </c>
      <c r="B6118" t="str">
        <f t="shared" si="100"/>
        <v>April</v>
      </c>
      <c r="D6118" t="str">
        <f t="shared" si="99"/>
        <v>Trimble Co 08</v>
      </c>
      <c r="E6118" s="4">
        <f>SUMIFS('CTS Data'!C:C,'CTS Data'!D:D,UnitMN!D6118,'CTS Data'!B:B,MONTH(UnitMN!V6118))/1000</f>
        <v>2.9060000000000001</v>
      </c>
      <c r="U6118" t="str">
        <f t="shared" si="101"/>
        <v>Actual</v>
      </c>
      <c r="V6118" s="2">
        <f>DATE(A6118,INDEX(Map!$H$1:$H$12,MATCH(B6118,Map!$G$1:$G$12,0),0),1)</f>
        <v>42461</v>
      </c>
      <c r="W6118" s="1" t="s">
        <v>126</v>
      </c>
      <c r="X6118" s="4" t="str">
        <f>INDEX(Map!$B$2:$B$86,MATCH(UnitMN!D6118,Map!$A$2:$A$86,0),1)</f>
        <v>Trimble Co 08</v>
      </c>
      <c r="Y6118" s="7">
        <f>IF(INDEX(Map!$C$2:$C$86,MATCH(D6118,Map!$A$2:$A$86,0),0)="","N/A",E6118*INDEX(Map!$C$2:$C$86,MATCH(D6118,Map!$A$2:$A$86,0),0))</f>
        <v>1.8307800000000001</v>
      </c>
      <c r="Z6118" s="7">
        <f>IF(INDEX(Map!$D$2:$D$86,MATCH(D6118,Map!$A$2:$A$86,0),0)="","N/A",E6118*INDEX(Map!$D$2:$D$86,MATCH(D6118,Map!$A$2:$A$86,0),0))</f>
        <v>1.0752200000000001</v>
      </c>
      <c r="AA6118" s="4" t="str">
        <f>INDEX(Map!$E$2:$E$86,MATCH(D6118,Map!$A$2:$A$86,0),0)</f>
        <v>SCCT</v>
      </c>
    </row>
    <row r="6119" spans="1:27" x14ac:dyDescent="0.25">
      <c r="A6119">
        <f t="shared" si="100"/>
        <v>2016</v>
      </c>
      <c r="B6119" t="str">
        <f t="shared" si="100"/>
        <v>April</v>
      </c>
      <c r="D6119" t="str">
        <f t="shared" si="99"/>
        <v>Trimble Co 09</v>
      </c>
      <c r="E6119" s="4">
        <f>SUMIFS('CTS Data'!C:C,'CTS Data'!D:D,UnitMN!D6119,'CTS Data'!B:B,MONTH(UnitMN!V6119))/1000</f>
        <v>0</v>
      </c>
      <c r="U6119" t="str">
        <f t="shared" si="101"/>
        <v>Actual</v>
      </c>
      <c r="V6119" s="2">
        <f>DATE(A6119,INDEX(Map!$H$1:$H$12,MATCH(B6119,Map!$G$1:$G$12,0),0),1)</f>
        <v>42461</v>
      </c>
      <c r="W6119" s="1" t="s">
        <v>126</v>
      </c>
      <c r="X6119" s="4" t="str">
        <f>INDEX(Map!$B$2:$B$86,MATCH(UnitMN!D6119,Map!$A$2:$A$86,0),1)</f>
        <v>Trimble Co 09</v>
      </c>
      <c r="Y6119" s="7">
        <f>IF(INDEX(Map!$C$2:$C$86,MATCH(D6119,Map!$A$2:$A$86,0),0)="","N/A",E6119*INDEX(Map!$C$2:$C$86,MATCH(D6119,Map!$A$2:$A$86,0),0))</f>
        <v>0</v>
      </c>
      <c r="Z6119" s="7">
        <f>IF(INDEX(Map!$D$2:$D$86,MATCH(D6119,Map!$A$2:$A$86,0),0)="","N/A",E6119*INDEX(Map!$D$2:$D$86,MATCH(D6119,Map!$A$2:$A$86,0),0))</f>
        <v>0</v>
      </c>
      <c r="AA6119" s="4" t="str">
        <f>INDEX(Map!$E$2:$E$86,MATCH(D6119,Map!$A$2:$A$86,0),0)</f>
        <v>SCCT</v>
      </c>
    </row>
    <row r="6120" spans="1:27" x14ac:dyDescent="0.25">
      <c r="A6120">
        <f t="shared" si="100"/>
        <v>2016</v>
      </c>
      <c r="B6120" t="str">
        <f t="shared" si="100"/>
        <v>April</v>
      </c>
      <c r="D6120" t="str">
        <f t="shared" si="99"/>
        <v>Trimble Co 10</v>
      </c>
      <c r="E6120" s="4">
        <f>SUMIFS('CTS Data'!C:C,'CTS Data'!D:D,UnitMN!D6120,'CTS Data'!B:B,MONTH(UnitMN!V6120))/1000</f>
        <v>8.2059999999999995</v>
      </c>
      <c r="U6120" t="str">
        <f t="shared" si="101"/>
        <v>Actual</v>
      </c>
      <c r="V6120" s="2">
        <f>DATE(A6120,INDEX(Map!$H$1:$H$12,MATCH(B6120,Map!$G$1:$G$12,0),0),1)</f>
        <v>42461</v>
      </c>
      <c r="W6120" s="1" t="s">
        <v>126</v>
      </c>
      <c r="X6120" s="4" t="str">
        <f>INDEX(Map!$B$2:$B$86,MATCH(UnitMN!D6120,Map!$A$2:$A$86,0),1)</f>
        <v>Trimble Co 10</v>
      </c>
      <c r="Y6120" s="7">
        <f>IF(INDEX(Map!$C$2:$C$86,MATCH(D6120,Map!$A$2:$A$86,0),0)="","N/A",E6120*INDEX(Map!$C$2:$C$86,MATCH(D6120,Map!$A$2:$A$86,0),0))</f>
        <v>5.1697799999999994</v>
      </c>
      <c r="Z6120" s="7">
        <f>IF(INDEX(Map!$D$2:$D$86,MATCH(D6120,Map!$A$2:$A$86,0),0)="","N/A",E6120*INDEX(Map!$D$2:$D$86,MATCH(D6120,Map!$A$2:$A$86,0),0))</f>
        <v>3.0362199999999997</v>
      </c>
      <c r="AA6120" s="4" t="str">
        <f>INDEX(Map!$E$2:$E$86,MATCH(D6120,Map!$A$2:$A$86,0),0)</f>
        <v>SCCT</v>
      </c>
    </row>
    <row r="6121" spans="1:27" x14ac:dyDescent="0.25">
      <c r="A6121">
        <f t="shared" si="100"/>
        <v>2016</v>
      </c>
      <c r="B6121" t="str">
        <f t="shared" si="100"/>
        <v>April</v>
      </c>
      <c r="D6121" t="str">
        <f t="shared" si="99"/>
        <v>Zorn 1</v>
      </c>
      <c r="E6121" s="4">
        <f>SUMIFS('CTS Data'!C:C,'CTS Data'!D:D,UnitMN!D6121,'CTS Data'!B:B,MONTH(UnitMN!V6121))/1000</f>
        <v>6.0000000000000001E-3</v>
      </c>
      <c r="U6121" t="str">
        <f t="shared" si="101"/>
        <v>Actual</v>
      </c>
      <c r="V6121" s="2">
        <f>DATE(A6121,INDEX(Map!$H$1:$H$12,MATCH(B6121,Map!$G$1:$G$12,0),0),1)</f>
        <v>42461</v>
      </c>
      <c r="W6121" s="1" t="s">
        <v>126</v>
      </c>
      <c r="X6121" s="4" t="str">
        <f>INDEX(Map!$B$2:$B$86,MATCH(UnitMN!D6121,Map!$A$2:$A$86,0),1)</f>
        <v>Zorn 1</v>
      </c>
      <c r="Y6121" s="7" t="str">
        <f>IF(INDEX(Map!$C$2:$C$86,MATCH(D6121,Map!$A$2:$A$86,0),0)="","N/A",E6121*INDEX(Map!$C$2:$C$86,MATCH(D6121,Map!$A$2:$A$86,0),0))</f>
        <v>N/A</v>
      </c>
      <c r="Z6121" s="7">
        <f>IF(INDEX(Map!$D$2:$D$86,MATCH(D6121,Map!$A$2:$A$86,0),0)="","N/A",E6121*INDEX(Map!$D$2:$D$86,MATCH(D6121,Map!$A$2:$A$86,0),0))</f>
        <v>6.0000000000000001E-3</v>
      </c>
      <c r="AA6121" s="4" t="str">
        <f>INDEX(Map!$E$2:$E$86,MATCH(D6121,Map!$A$2:$A$86,0),0)</f>
        <v>SCCT</v>
      </c>
    </row>
    <row r="6122" spans="1:27" x14ac:dyDescent="0.25">
      <c r="A6122">
        <f t="shared" si="100"/>
        <v>2016</v>
      </c>
      <c r="B6122" t="str">
        <f t="shared" si="100"/>
        <v>April</v>
      </c>
      <c r="D6122" t="str">
        <f t="shared" si="99"/>
        <v>Cane Run 7 2X1</v>
      </c>
      <c r="E6122" s="4">
        <f>SUMIFS('CTS Data'!C:C,'CTS Data'!D:D,UnitMN!D6122,'CTS Data'!B:B,MONTH(UnitMN!V6122))/1000</f>
        <v>406.98500000000001</v>
      </c>
      <c r="U6122" t="str">
        <f t="shared" si="101"/>
        <v>Actual</v>
      </c>
      <c r="V6122" s="2">
        <f>DATE(A6122,INDEX(Map!$H$1:$H$12,MATCH(B6122,Map!$G$1:$G$12,0),0),1)</f>
        <v>42461</v>
      </c>
      <c r="W6122" s="1" t="s">
        <v>126</v>
      </c>
      <c r="X6122" s="4" t="str">
        <f>INDEX(Map!$B$2:$B$86,MATCH(UnitMN!D6122,Map!$A$2:$A$86,0),1)</f>
        <v>Cane Run 7</v>
      </c>
      <c r="Y6122" s="7">
        <f>IF(INDEX(Map!$C$2:$C$86,MATCH(D6122,Map!$A$2:$A$86,0),0)="","N/A",E6122*INDEX(Map!$C$2:$C$86,MATCH(D6122,Map!$A$2:$A$86,0),0))</f>
        <v>317.44830000000002</v>
      </c>
      <c r="Z6122" s="7">
        <f>IF(INDEX(Map!$D$2:$D$86,MATCH(D6122,Map!$A$2:$A$86,0),0)="","N/A",E6122*INDEX(Map!$D$2:$D$86,MATCH(D6122,Map!$A$2:$A$86,0),0))</f>
        <v>89.53670000000001</v>
      </c>
      <c r="AA6122" s="4" t="str">
        <f>INDEX(Map!$E$2:$E$86,MATCH(D6122,Map!$A$2:$A$86,0),0)</f>
        <v>NGCC</v>
      </c>
    </row>
    <row r="6123" spans="1:27" x14ac:dyDescent="0.25">
      <c r="A6123">
        <f t="shared" si="100"/>
        <v>2016</v>
      </c>
      <c r="B6123" t="str">
        <f t="shared" si="100"/>
        <v>April</v>
      </c>
      <c r="D6123" t="str">
        <f t="shared" si="99"/>
        <v>Dix Dam</v>
      </c>
      <c r="E6123" s="4">
        <f>SUMIFS('CTS Data'!C:C,'CTS Data'!D:D,UnitMN!D6123,'CTS Data'!B:B,MONTH(UnitMN!V6123))/1000</f>
        <v>0</v>
      </c>
      <c r="U6123" t="str">
        <f t="shared" si="101"/>
        <v>Actual</v>
      </c>
      <c r="V6123" s="2">
        <f>DATE(A6123,INDEX(Map!$H$1:$H$12,MATCH(B6123,Map!$G$1:$G$12,0),0),1)</f>
        <v>42461</v>
      </c>
      <c r="W6123" s="1" t="s">
        <v>126</v>
      </c>
      <c r="X6123" s="4" t="str">
        <f>INDEX(Map!$B$2:$B$86,MATCH(UnitMN!D6123,Map!$A$2:$A$86,0),1)</f>
        <v>Dix Dam</v>
      </c>
      <c r="Y6123" s="7">
        <f>IF(INDEX(Map!$C$2:$C$86,MATCH(D6123,Map!$A$2:$A$86,0),0)="","N/A",E6123*INDEX(Map!$C$2:$C$86,MATCH(D6123,Map!$A$2:$A$86,0),0))</f>
        <v>0</v>
      </c>
      <c r="Z6123" s="7" t="str">
        <f>IF(INDEX(Map!$D$2:$D$86,MATCH(D6123,Map!$A$2:$A$86,0),0)="","N/A",E6123*INDEX(Map!$D$2:$D$86,MATCH(D6123,Map!$A$2:$A$86,0),0))</f>
        <v>N/A</v>
      </c>
      <c r="AA6123" s="4" t="str">
        <f>INDEX(Map!$E$2:$E$86,MATCH(D6123,Map!$A$2:$A$86,0),0)</f>
        <v>Hydro</v>
      </c>
    </row>
    <row r="6124" spans="1:27" x14ac:dyDescent="0.25">
      <c r="A6124">
        <f t="shared" si="100"/>
        <v>2016</v>
      </c>
      <c r="B6124" t="str">
        <f t="shared" si="100"/>
        <v>April</v>
      </c>
      <c r="D6124" t="str">
        <f t="shared" si="99"/>
        <v>Ohio Falls</v>
      </c>
      <c r="E6124" s="4">
        <f>SUMIFS('CTS Data'!C:C,'CTS Data'!D:D,UnitMN!D6124,'CTS Data'!B:B,MONTH(UnitMN!V6124))/1000</f>
        <v>33.732999999999997</v>
      </c>
      <c r="U6124" t="str">
        <f t="shared" si="101"/>
        <v>Actual</v>
      </c>
      <c r="V6124" s="2">
        <f>DATE(A6124,INDEX(Map!$H$1:$H$12,MATCH(B6124,Map!$G$1:$G$12,0),0),1)</f>
        <v>42461</v>
      </c>
      <c r="W6124" s="1" t="s">
        <v>126</v>
      </c>
      <c r="X6124" s="4" t="str">
        <f>INDEX(Map!$B$2:$B$86,MATCH(UnitMN!D6124,Map!$A$2:$A$86,0),1)</f>
        <v>Ohio Falls</v>
      </c>
      <c r="Y6124" s="7" t="str">
        <f>IF(INDEX(Map!$C$2:$C$86,MATCH(D6124,Map!$A$2:$A$86,0),0)="","N/A",E6124*INDEX(Map!$C$2:$C$86,MATCH(D6124,Map!$A$2:$A$86,0),0))</f>
        <v>N/A</v>
      </c>
      <c r="Z6124" s="7">
        <f>IF(INDEX(Map!$D$2:$D$86,MATCH(D6124,Map!$A$2:$A$86,0),0)="","N/A",E6124*INDEX(Map!$D$2:$D$86,MATCH(D6124,Map!$A$2:$A$86,0),0))</f>
        <v>33.732999999999997</v>
      </c>
      <c r="AA6124" s="4" t="str">
        <f>INDEX(Map!$E$2:$E$86,MATCH(D6124,Map!$A$2:$A$86,0),0)</f>
        <v>Hydro</v>
      </c>
    </row>
    <row r="6125" spans="1:27" x14ac:dyDescent="0.25">
      <c r="A6125">
        <f t="shared" si="100"/>
        <v>2016</v>
      </c>
      <c r="B6125" s="1" t="s">
        <v>111</v>
      </c>
      <c r="D6125" t="str">
        <f t="shared" si="99"/>
        <v>Brown Solar</v>
      </c>
      <c r="E6125" s="4">
        <f>SUMIFS('CTS Data'!C:C,'CTS Data'!D:D,UnitMN!D6125,'CTS Data'!B:B,MONTH(UnitMN!V6125))/1000</f>
        <v>1.319</v>
      </c>
      <c r="U6125" t="str">
        <f t="shared" si="101"/>
        <v>Actual</v>
      </c>
      <c r="V6125" s="2">
        <f>DATE(A6125,INDEX(Map!$H$1:$H$12,MATCH(B6125,Map!$G$1:$G$12,0),0),1)</f>
        <v>42491</v>
      </c>
      <c r="W6125" s="1" t="s">
        <v>126</v>
      </c>
      <c r="X6125" s="4" t="str">
        <f>INDEX(Map!$B$2:$B$86,MATCH(UnitMN!D6125,Map!$A$2:$A$86,0),1)</f>
        <v>Brown Solar</v>
      </c>
      <c r="Y6125" s="7">
        <f>IF(INDEX(Map!$C$2:$C$86,MATCH(D6125,Map!$A$2:$A$86,0),0)="","N/A",E6125*INDEX(Map!$C$2:$C$86,MATCH(D6125,Map!$A$2:$A$86,0),0))</f>
        <v>0.80458999999999992</v>
      </c>
      <c r="Z6125" s="7">
        <f>IF(INDEX(Map!$D$2:$D$86,MATCH(D6125,Map!$A$2:$A$86,0),0)="","N/A",E6125*INDEX(Map!$D$2:$D$86,MATCH(D6125,Map!$A$2:$A$86,0),0))</f>
        <v>0.51441000000000003</v>
      </c>
      <c r="AA6125" s="4" t="str">
        <f>INDEX(Map!$E$2:$E$86,MATCH(D6125,Map!$A$2:$A$86,0),0)</f>
        <v>Solar</v>
      </c>
    </row>
    <row r="6126" spans="1:27" x14ac:dyDescent="0.25">
      <c r="A6126">
        <f t="shared" si="100"/>
        <v>2016</v>
      </c>
      <c r="B6126" t="str">
        <f t="shared" si="100"/>
        <v>May</v>
      </c>
      <c r="D6126" t="str">
        <f t="shared" si="99"/>
        <v>Brown 1</v>
      </c>
      <c r="E6126" s="4">
        <f>SUMIFS('CTS Data'!C:C,'CTS Data'!D:D,UnitMN!D6126,'CTS Data'!B:B,MONTH(UnitMN!V6126))/1000</f>
        <v>13.82</v>
      </c>
      <c r="U6126" t="str">
        <f t="shared" si="101"/>
        <v>Actual</v>
      </c>
      <c r="V6126" s="2">
        <f>DATE(A6126,INDEX(Map!$H$1:$H$12,MATCH(B6126,Map!$G$1:$G$12,0),0),1)</f>
        <v>42491</v>
      </c>
      <c r="W6126" s="1" t="s">
        <v>126</v>
      </c>
      <c r="X6126" s="4" t="str">
        <f>INDEX(Map!$B$2:$B$86,MATCH(UnitMN!D6126,Map!$A$2:$A$86,0),1)</f>
        <v>Brown 1</v>
      </c>
      <c r="Y6126" s="7">
        <f>IF(INDEX(Map!$C$2:$C$86,MATCH(D6126,Map!$A$2:$A$86,0),0)="","N/A",E6126*INDEX(Map!$C$2:$C$86,MATCH(D6126,Map!$A$2:$A$86,0),0))</f>
        <v>13.82</v>
      </c>
      <c r="Z6126" s="7" t="str">
        <f>IF(INDEX(Map!$D$2:$D$86,MATCH(D6126,Map!$A$2:$A$86,0),0)="","N/A",E6126*INDEX(Map!$D$2:$D$86,MATCH(D6126,Map!$A$2:$A$86,0),0))</f>
        <v>N/A</v>
      </c>
      <c r="AA6126" s="4" t="str">
        <f>INDEX(Map!$E$2:$E$86,MATCH(D6126,Map!$A$2:$A$86,0),0)</f>
        <v>Coal</v>
      </c>
    </row>
    <row r="6127" spans="1:27" x14ac:dyDescent="0.25">
      <c r="A6127">
        <f t="shared" si="100"/>
        <v>2016</v>
      </c>
      <c r="B6127" t="str">
        <f t="shared" si="100"/>
        <v>May</v>
      </c>
      <c r="D6127" t="str">
        <f t="shared" si="99"/>
        <v>Brown 2</v>
      </c>
      <c r="E6127" s="4">
        <f>SUMIFS('CTS Data'!C:C,'CTS Data'!D:D,UnitMN!D6127,'CTS Data'!B:B,MONTH(UnitMN!V6127))/1000</f>
        <v>26.138000000000002</v>
      </c>
      <c r="U6127" t="str">
        <f t="shared" si="101"/>
        <v>Actual</v>
      </c>
      <c r="V6127" s="2">
        <f>DATE(A6127,INDEX(Map!$H$1:$H$12,MATCH(B6127,Map!$G$1:$G$12,0),0),1)</f>
        <v>42491</v>
      </c>
      <c r="W6127" s="1" t="s">
        <v>126</v>
      </c>
      <c r="X6127" s="4" t="str">
        <f>INDEX(Map!$B$2:$B$86,MATCH(UnitMN!D6127,Map!$A$2:$A$86,0),1)</f>
        <v>Brown 2</v>
      </c>
      <c r="Y6127" s="7">
        <f>IF(INDEX(Map!$C$2:$C$86,MATCH(D6127,Map!$A$2:$A$86,0),0)="","N/A",E6127*INDEX(Map!$C$2:$C$86,MATCH(D6127,Map!$A$2:$A$86,0),0))</f>
        <v>26.138000000000002</v>
      </c>
      <c r="Z6127" s="7" t="str">
        <f>IF(INDEX(Map!$D$2:$D$86,MATCH(D6127,Map!$A$2:$A$86,0),0)="","N/A",E6127*INDEX(Map!$D$2:$D$86,MATCH(D6127,Map!$A$2:$A$86,0),0))</f>
        <v>N/A</v>
      </c>
      <c r="AA6127" s="4" t="str">
        <f>INDEX(Map!$E$2:$E$86,MATCH(D6127,Map!$A$2:$A$86,0),0)</f>
        <v>Coal</v>
      </c>
    </row>
    <row r="6128" spans="1:27" x14ac:dyDescent="0.25">
      <c r="A6128">
        <f t="shared" si="100"/>
        <v>2016</v>
      </c>
      <c r="B6128" t="str">
        <f t="shared" si="100"/>
        <v>May</v>
      </c>
      <c r="D6128" t="str">
        <f t="shared" si="99"/>
        <v>Brown 3</v>
      </c>
      <c r="E6128" s="4">
        <f>SUMIFS('CTS Data'!C:C,'CTS Data'!D:D,UnitMN!D6128,'CTS Data'!B:B,MONTH(UnitMN!V6128))/1000</f>
        <v>114.128</v>
      </c>
      <c r="U6128" t="str">
        <f t="shared" si="101"/>
        <v>Actual</v>
      </c>
      <c r="V6128" s="2">
        <f>DATE(A6128,INDEX(Map!$H$1:$H$12,MATCH(B6128,Map!$G$1:$G$12,0),0),1)</f>
        <v>42491</v>
      </c>
      <c r="W6128" s="1" t="s">
        <v>126</v>
      </c>
      <c r="X6128" s="4" t="str">
        <f>INDEX(Map!$B$2:$B$86,MATCH(UnitMN!D6128,Map!$A$2:$A$86,0),1)</f>
        <v>Brown 3</v>
      </c>
      <c r="Y6128" s="7">
        <f>IF(INDEX(Map!$C$2:$C$86,MATCH(D6128,Map!$A$2:$A$86,0),0)="","N/A",E6128*INDEX(Map!$C$2:$C$86,MATCH(D6128,Map!$A$2:$A$86,0),0))</f>
        <v>114.128</v>
      </c>
      <c r="Z6128" s="7" t="str">
        <f>IF(INDEX(Map!$D$2:$D$86,MATCH(D6128,Map!$A$2:$A$86,0),0)="","N/A",E6128*INDEX(Map!$D$2:$D$86,MATCH(D6128,Map!$A$2:$A$86,0),0))</f>
        <v>N/A</v>
      </c>
      <c r="AA6128" s="4" t="str">
        <f>INDEX(Map!$E$2:$E$86,MATCH(D6128,Map!$A$2:$A$86,0),0)</f>
        <v>Coal</v>
      </c>
    </row>
    <row r="6129" spans="1:27" x14ac:dyDescent="0.25">
      <c r="A6129">
        <f t="shared" si="100"/>
        <v>2016</v>
      </c>
      <c r="B6129" t="str">
        <f t="shared" si="100"/>
        <v>May</v>
      </c>
      <c r="D6129" t="str">
        <f t="shared" si="99"/>
        <v>Ghent 1</v>
      </c>
      <c r="E6129" s="4">
        <f>SUMIFS('CTS Data'!C:C,'CTS Data'!D:D,UnitMN!D6129,'CTS Data'!B:B,MONTH(UnitMN!V6129))/1000</f>
        <v>300.82600000000002</v>
      </c>
      <c r="U6129" t="str">
        <f t="shared" si="101"/>
        <v>Actual</v>
      </c>
      <c r="V6129" s="2">
        <f>DATE(A6129,INDEX(Map!$H$1:$H$12,MATCH(B6129,Map!$G$1:$G$12,0),0),1)</f>
        <v>42491</v>
      </c>
      <c r="W6129" s="1" t="s">
        <v>126</v>
      </c>
      <c r="X6129" s="4" t="str">
        <f>INDEX(Map!$B$2:$B$86,MATCH(UnitMN!D6129,Map!$A$2:$A$86,0),1)</f>
        <v>Ghent 1</v>
      </c>
      <c r="Y6129" s="7">
        <f>IF(INDEX(Map!$C$2:$C$86,MATCH(D6129,Map!$A$2:$A$86,0),0)="","N/A",E6129*INDEX(Map!$C$2:$C$86,MATCH(D6129,Map!$A$2:$A$86,0),0))</f>
        <v>300.82600000000002</v>
      </c>
      <c r="Z6129" s="7" t="str">
        <f>IF(INDEX(Map!$D$2:$D$86,MATCH(D6129,Map!$A$2:$A$86,0),0)="","N/A",E6129*INDEX(Map!$D$2:$D$86,MATCH(D6129,Map!$A$2:$A$86,0),0))</f>
        <v>N/A</v>
      </c>
      <c r="AA6129" s="4" t="str">
        <f>INDEX(Map!$E$2:$E$86,MATCH(D6129,Map!$A$2:$A$86,0),0)</f>
        <v>Coal</v>
      </c>
    </row>
    <row r="6130" spans="1:27" x14ac:dyDescent="0.25">
      <c r="A6130">
        <f t="shared" si="100"/>
        <v>2016</v>
      </c>
      <c r="B6130" t="str">
        <f t="shared" si="100"/>
        <v>May</v>
      </c>
      <c r="D6130" t="str">
        <f t="shared" si="99"/>
        <v>Ghent 2</v>
      </c>
      <c r="E6130" s="4">
        <f>SUMIFS('CTS Data'!C:C,'CTS Data'!D:D,UnitMN!D6130,'CTS Data'!B:B,MONTH(UnitMN!V6130))/1000</f>
        <v>261.77999999999997</v>
      </c>
      <c r="U6130" t="str">
        <f t="shared" si="101"/>
        <v>Actual</v>
      </c>
      <c r="V6130" s="2">
        <f>DATE(A6130,INDEX(Map!$H$1:$H$12,MATCH(B6130,Map!$G$1:$G$12,0),0),1)</f>
        <v>42491</v>
      </c>
      <c r="W6130" s="1" t="s">
        <v>126</v>
      </c>
      <c r="X6130" s="4" t="str">
        <f>INDEX(Map!$B$2:$B$86,MATCH(UnitMN!D6130,Map!$A$2:$A$86,0),1)</f>
        <v>Ghent 2</v>
      </c>
      <c r="Y6130" s="7">
        <f>IF(INDEX(Map!$C$2:$C$86,MATCH(D6130,Map!$A$2:$A$86,0),0)="","N/A",E6130*INDEX(Map!$C$2:$C$86,MATCH(D6130,Map!$A$2:$A$86,0),0))</f>
        <v>261.77999999999997</v>
      </c>
      <c r="Z6130" s="7" t="str">
        <f>IF(INDEX(Map!$D$2:$D$86,MATCH(D6130,Map!$A$2:$A$86,0),0)="","N/A",E6130*INDEX(Map!$D$2:$D$86,MATCH(D6130,Map!$A$2:$A$86,0),0))</f>
        <v>N/A</v>
      </c>
      <c r="AA6130" s="4" t="str">
        <f>INDEX(Map!$E$2:$E$86,MATCH(D6130,Map!$A$2:$A$86,0),0)</f>
        <v>Coal</v>
      </c>
    </row>
    <row r="6131" spans="1:27" x14ac:dyDescent="0.25">
      <c r="A6131">
        <f t="shared" si="100"/>
        <v>2016</v>
      </c>
      <c r="B6131" t="str">
        <f t="shared" si="100"/>
        <v>May</v>
      </c>
      <c r="D6131" t="str">
        <f t="shared" si="99"/>
        <v>Ghent 3</v>
      </c>
      <c r="E6131" s="4">
        <f>SUMIFS('CTS Data'!C:C,'CTS Data'!D:D,UnitMN!D6131,'CTS Data'!B:B,MONTH(UnitMN!V6131))/1000</f>
        <v>155.107</v>
      </c>
      <c r="U6131" t="str">
        <f t="shared" si="101"/>
        <v>Actual</v>
      </c>
      <c r="V6131" s="2">
        <f>DATE(A6131,INDEX(Map!$H$1:$H$12,MATCH(B6131,Map!$G$1:$G$12,0),0),1)</f>
        <v>42491</v>
      </c>
      <c r="W6131" s="1" t="s">
        <v>126</v>
      </c>
      <c r="X6131" s="4" t="str">
        <f>INDEX(Map!$B$2:$B$86,MATCH(UnitMN!D6131,Map!$A$2:$A$86,0),1)</f>
        <v>Ghent 3</v>
      </c>
      <c r="Y6131" s="7">
        <f>IF(INDEX(Map!$C$2:$C$86,MATCH(D6131,Map!$A$2:$A$86,0),0)="","N/A",E6131*INDEX(Map!$C$2:$C$86,MATCH(D6131,Map!$A$2:$A$86,0),0))</f>
        <v>155.107</v>
      </c>
      <c r="Z6131" s="7" t="str">
        <f>IF(INDEX(Map!$D$2:$D$86,MATCH(D6131,Map!$A$2:$A$86,0),0)="","N/A",E6131*INDEX(Map!$D$2:$D$86,MATCH(D6131,Map!$A$2:$A$86,0),0))</f>
        <v>N/A</v>
      </c>
      <c r="AA6131" s="4" t="str">
        <f>INDEX(Map!$E$2:$E$86,MATCH(D6131,Map!$A$2:$A$86,0),0)</f>
        <v>Coal</v>
      </c>
    </row>
    <row r="6132" spans="1:27" x14ac:dyDescent="0.25">
      <c r="A6132">
        <f t="shared" ref="A6132:B6147" si="102">A6131</f>
        <v>2016</v>
      </c>
      <c r="B6132" t="str">
        <f t="shared" si="102"/>
        <v>May</v>
      </c>
      <c r="D6132" t="str">
        <f t="shared" si="99"/>
        <v>Ghent 4</v>
      </c>
      <c r="E6132" s="4">
        <f>SUMIFS('CTS Data'!C:C,'CTS Data'!D:D,UnitMN!D6132,'CTS Data'!B:B,MONTH(UnitMN!V6132))/1000</f>
        <v>306.55900000000003</v>
      </c>
      <c r="U6132" t="str">
        <f t="shared" si="101"/>
        <v>Actual</v>
      </c>
      <c r="V6132" s="2">
        <f>DATE(A6132,INDEX(Map!$H$1:$H$12,MATCH(B6132,Map!$G$1:$G$12,0),0),1)</f>
        <v>42491</v>
      </c>
      <c r="W6132" s="1" t="s">
        <v>126</v>
      </c>
      <c r="X6132" s="4" t="str">
        <f>INDEX(Map!$B$2:$B$86,MATCH(UnitMN!D6132,Map!$A$2:$A$86,0),1)</f>
        <v>Ghent 4</v>
      </c>
      <c r="Y6132" s="7">
        <f>IF(INDEX(Map!$C$2:$C$86,MATCH(D6132,Map!$A$2:$A$86,0),0)="","N/A",E6132*INDEX(Map!$C$2:$C$86,MATCH(D6132,Map!$A$2:$A$86,0),0))</f>
        <v>306.55900000000003</v>
      </c>
      <c r="Z6132" s="7" t="str">
        <f>IF(INDEX(Map!$D$2:$D$86,MATCH(D6132,Map!$A$2:$A$86,0),0)="","N/A",E6132*INDEX(Map!$D$2:$D$86,MATCH(D6132,Map!$A$2:$A$86,0),0))</f>
        <v>N/A</v>
      </c>
      <c r="AA6132" s="4" t="str">
        <f>INDEX(Map!$E$2:$E$86,MATCH(D6132,Map!$A$2:$A$86,0),0)</f>
        <v>Coal</v>
      </c>
    </row>
    <row r="6133" spans="1:27" x14ac:dyDescent="0.25">
      <c r="A6133">
        <f t="shared" si="102"/>
        <v>2016</v>
      </c>
      <c r="B6133" t="str">
        <f t="shared" si="102"/>
        <v>May</v>
      </c>
      <c r="D6133" t="str">
        <f t="shared" si="99"/>
        <v>Mill Creek 1</v>
      </c>
      <c r="E6133" s="4">
        <f>SUMIFS('CTS Data'!C:C,'CTS Data'!D:D,UnitMN!D6133,'CTS Data'!B:B,MONTH(UnitMN!V6133))/1000</f>
        <v>130.82599999999999</v>
      </c>
      <c r="U6133" t="str">
        <f t="shared" si="101"/>
        <v>Actual</v>
      </c>
      <c r="V6133" s="2">
        <f>DATE(A6133,INDEX(Map!$H$1:$H$12,MATCH(B6133,Map!$G$1:$G$12,0),0),1)</f>
        <v>42491</v>
      </c>
      <c r="W6133" s="1" t="s">
        <v>126</v>
      </c>
      <c r="X6133" s="4" t="str">
        <f>INDEX(Map!$B$2:$B$86,MATCH(UnitMN!D6133,Map!$A$2:$A$86,0),1)</f>
        <v>Mill Creek 1</v>
      </c>
      <c r="Y6133" s="7" t="str">
        <f>IF(INDEX(Map!$C$2:$C$86,MATCH(D6133,Map!$A$2:$A$86,0),0)="","N/A",E6133*INDEX(Map!$C$2:$C$86,MATCH(D6133,Map!$A$2:$A$86,0),0))</f>
        <v>N/A</v>
      </c>
      <c r="Z6133" s="7">
        <f>IF(INDEX(Map!$D$2:$D$86,MATCH(D6133,Map!$A$2:$A$86,0),0)="","N/A",E6133*INDEX(Map!$D$2:$D$86,MATCH(D6133,Map!$A$2:$A$86,0),0))</f>
        <v>130.82599999999999</v>
      </c>
      <c r="AA6133" s="4" t="str">
        <f>INDEX(Map!$E$2:$E$86,MATCH(D6133,Map!$A$2:$A$86,0),0)</f>
        <v>Coal</v>
      </c>
    </row>
    <row r="6134" spans="1:27" x14ac:dyDescent="0.25">
      <c r="A6134">
        <f t="shared" si="102"/>
        <v>2016</v>
      </c>
      <c r="B6134" t="str">
        <f t="shared" si="102"/>
        <v>May</v>
      </c>
      <c r="D6134" t="str">
        <f t="shared" si="99"/>
        <v>Mill Creek 2</v>
      </c>
      <c r="E6134" s="4">
        <f>SUMIFS('CTS Data'!C:C,'CTS Data'!D:D,UnitMN!D6134,'CTS Data'!B:B,MONTH(UnitMN!V6134))/1000</f>
        <v>144.42500000000001</v>
      </c>
      <c r="U6134" t="str">
        <f t="shared" si="101"/>
        <v>Actual</v>
      </c>
      <c r="V6134" s="2">
        <f>DATE(A6134,INDEX(Map!$H$1:$H$12,MATCH(B6134,Map!$G$1:$G$12,0),0),1)</f>
        <v>42491</v>
      </c>
      <c r="W6134" s="1" t="s">
        <v>126</v>
      </c>
      <c r="X6134" s="4" t="str">
        <f>INDEX(Map!$B$2:$B$86,MATCH(UnitMN!D6134,Map!$A$2:$A$86,0),1)</f>
        <v>Mill Creek 2</v>
      </c>
      <c r="Y6134" s="7" t="str">
        <f>IF(INDEX(Map!$C$2:$C$86,MATCH(D6134,Map!$A$2:$A$86,0),0)="","N/A",E6134*INDEX(Map!$C$2:$C$86,MATCH(D6134,Map!$A$2:$A$86,0),0))</f>
        <v>N/A</v>
      </c>
      <c r="Z6134" s="7">
        <f>IF(INDEX(Map!$D$2:$D$86,MATCH(D6134,Map!$A$2:$A$86,0),0)="","N/A",E6134*INDEX(Map!$D$2:$D$86,MATCH(D6134,Map!$A$2:$A$86,0),0))</f>
        <v>144.42500000000001</v>
      </c>
      <c r="AA6134" s="4" t="str">
        <f>INDEX(Map!$E$2:$E$86,MATCH(D6134,Map!$A$2:$A$86,0),0)</f>
        <v>Coal</v>
      </c>
    </row>
    <row r="6135" spans="1:27" x14ac:dyDescent="0.25">
      <c r="A6135">
        <f t="shared" si="102"/>
        <v>2016</v>
      </c>
      <c r="B6135" t="str">
        <f t="shared" si="102"/>
        <v>May</v>
      </c>
      <c r="D6135" t="str">
        <f t="shared" si="99"/>
        <v>Mill Creek 3</v>
      </c>
      <c r="E6135" s="4">
        <f>SUMIFS('CTS Data'!C:C,'CTS Data'!D:D,UnitMN!D6135,'CTS Data'!B:B,MONTH(UnitMN!V6135))/1000</f>
        <v>0</v>
      </c>
      <c r="U6135" t="str">
        <f t="shared" si="101"/>
        <v>Actual</v>
      </c>
      <c r="V6135" s="2">
        <f>DATE(A6135,INDEX(Map!$H$1:$H$12,MATCH(B6135,Map!$G$1:$G$12,0),0),1)</f>
        <v>42491</v>
      </c>
      <c r="W6135" s="1" t="s">
        <v>126</v>
      </c>
      <c r="X6135" s="4" t="str">
        <f>INDEX(Map!$B$2:$B$86,MATCH(UnitMN!D6135,Map!$A$2:$A$86,0),1)</f>
        <v>Mill Creek 3</v>
      </c>
      <c r="Y6135" s="7" t="str">
        <f>IF(INDEX(Map!$C$2:$C$86,MATCH(D6135,Map!$A$2:$A$86,0),0)="","N/A",E6135*INDEX(Map!$C$2:$C$86,MATCH(D6135,Map!$A$2:$A$86,0),0))</f>
        <v>N/A</v>
      </c>
      <c r="Z6135" s="7">
        <f>IF(INDEX(Map!$D$2:$D$86,MATCH(D6135,Map!$A$2:$A$86,0),0)="","N/A",E6135*INDEX(Map!$D$2:$D$86,MATCH(D6135,Map!$A$2:$A$86,0),0))</f>
        <v>0</v>
      </c>
      <c r="AA6135" s="4" t="str">
        <f>INDEX(Map!$E$2:$E$86,MATCH(D6135,Map!$A$2:$A$86,0),0)</f>
        <v>Coal</v>
      </c>
    </row>
    <row r="6136" spans="1:27" x14ac:dyDescent="0.25">
      <c r="A6136">
        <f t="shared" si="102"/>
        <v>2016</v>
      </c>
      <c r="B6136" t="str">
        <f t="shared" si="102"/>
        <v>May</v>
      </c>
      <c r="D6136" t="str">
        <f t="shared" si="99"/>
        <v>Mill Creek 4</v>
      </c>
      <c r="E6136" s="4">
        <f>SUMIFS('CTS Data'!C:C,'CTS Data'!D:D,UnitMN!D6136,'CTS Data'!B:B,MONTH(UnitMN!V6136))/1000</f>
        <v>234.44</v>
      </c>
      <c r="U6136" t="str">
        <f t="shared" si="101"/>
        <v>Actual</v>
      </c>
      <c r="V6136" s="2">
        <f>DATE(A6136,INDEX(Map!$H$1:$H$12,MATCH(B6136,Map!$G$1:$G$12,0),0),1)</f>
        <v>42491</v>
      </c>
      <c r="W6136" s="1" t="s">
        <v>126</v>
      </c>
      <c r="X6136" s="4" t="str">
        <f>INDEX(Map!$B$2:$B$86,MATCH(UnitMN!D6136,Map!$A$2:$A$86,0),1)</f>
        <v>Mill Creek 4</v>
      </c>
      <c r="Y6136" s="7" t="str">
        <f>IF(INDEX(Map!$C$2:$C$86,MATCH(D6136,Map!$A$2:$A$86,0),0)="","N/A",E6136*INDEX(Map!$C$2:$C$86,MATCH(D6136,Map!$A$2:$A$86,0),0))</f>
        <v>N/A</v>
      </c>
      <c r="Z6136" s="7">
        <f>IF(INDEX(Map!$D$2:$D$86,MATCH(D6136,Map!$A$2:$A$86,0),0)="","N/A",E6136*INDEX(Map!$D$2:$D$86,MATCH(D6136,Map!$A$2:$A$86,0),0))</f>
        <v>234.44</v>
      </c>
      <c r="AA6136" s="4" t="str">
        <f>INDEX(Map!$E$2:$E$86,MATCH(D6136,Map!$A$2:$A$86,0),0)</f>
        <v>Coal</v>
      </c>
    </row>
    <row r="6137" spans="1:27" x14ac:dyDescent="0.25">
      <c r="A6137">
        <f t="shared" si="102"/>
        <v>2016</v>
      </c>
      <c r="B6137" t="str">
        <f t="shared" si="102"/>
        <v>May</v>
      </c>
      <c r="D6137" t="str">
        <f t="shared" si="99"/>
        <v>OVEC</v>
      </c>
      <c r="E6137" s="4">
        <f>SUMIFS('CTS Data'!C:C,'CTS Data'!D:D,UnitMN!D6137,'CTS Data'!B:B,MONTH(UnitMN!V6137))/1000</f>
        <v>70.332999999999998</v>
      </c>
      <c r="U6137" t="str">
        <f t="shared" si="101"/>
        <v>Actual</v>
      </c>
      <c r="V6137" s="2">
        <f>DATE(A6137,INDEX(Map!$H$1:$H$12,MATCH(B6137,Map!$G$1:$G$12,0),0),1)</f>
        <v>42491</v>
      </c>
      <c r="W6137" s="1" t="s">
        <v>126</v>
      </c>
      <c r="X6137" s="4" t="str">
        <f>INDEX(Map!$B$2:$B$86,MATCH(UnitMN!D6137,Map!$A$2:$A$86,0),1)</f>
        <v>OVEC</v>
      </c>
      <c r="Y6137" s="7">
        <f>IF(INDEX(Map!$C$2:$C$86,MATCH(D6137,Map!$A$2:$A$86,0),0)="","N/A",E6137*INDEX(Map!$C$2:$C$86,MATCH(D6137,Map!$A$2:$A$86,0),0))</f>
        <v>21.627613776137764</v>
      </c>
      <c r="Z6137" s="7">
        <f>IF(INDEX(Map!$D$2:$D$86,MATCH(D6137,Map!$A$2:$A$86,0),0)="","N/A",E6137*INDEX(Map!$D$2:$D$86,MATCH(D6137,Map!$A$2:$A$86,0),0))</f>
        <v>48.705386223862241</v>
      </c>
      <c r="AA6137" s="4" t="str">
        <f>INDEX(Map!$E$2:$E$86,MATCH(D6137,Map!$A$2:$A$86,0),0)</f>
        <v>Coal</v>
      </c>
    </row>
    <row r="6138" spans="1:27" x14ac:dyDescent="0.25">
      <c r="A6138">
        <f t="shared" si="102"/>
        <v>2016</v>
      </c>
      <c r="B6138" t="str">
        <f t="shared" si="102"/>
        <v>May</v>
      </c>
      <c r="D6138" t="str">
        <f t="shared" si="99"/>
        <v>Trimble County 1</v>
      </c>
      <c r="E6138" s="4">
        <f>SUMIFS('CTS Data'!C:C,'CTS Data'!D:D,UnitMN!D6138,'CTS Data'!B:B,MONTH(UnitMN!V6138))/1000</f>
        <v>238.74600000000001</v>
      </c>
      <c r="U6138" t="str">
        <f t="shared" si="101"/>
        <v>Actual</v>
      </c>
      <c r="V6138" s="2">
        <f>DATE(A6138,INDEX(Map!$H$1:$H$12,MATCH(B6138,Map!$G$1:$G$12,0),0),1)</f>
        <v>42491</v>
      </c>
      <c r="W6138" s="1" t="s">
        <v>126</v>
      </c>
      <c r="X6138" s="4" t="str">
        <f>INDEX(Map!$B$2:$B$86,MATCH(UnitMN!D6138,Map!$A$2:$A$86,0),1)</f>
        <v>Trimble County 1</v>
      </c>
      <c r="Y6138" s="7" t="str">
        <f>IF(INDEX(Map!$C$2:$C$86,MATCH(D6138,Map!$A$2:$A$86,0),0)="","N/A",E6138*INDEX(Map!$C$2:$C$86,MATCH(D6138,Map!$A$2:$A$86,0),0))</f>
        <v>N/A</v>
      </c>
      <c r="Z6138" s="7">
        <f>IF(INDEX(Map!$D$2:$D$86,MATCH(D6138,Map!$A$2:$A$86,0),0)="","N/A",E6138*INDEX(Map!$D$2:$D$86,MATCH(D6138,Map!$A$2:$A$86,0),0))</f>
        <v>238.74600000000001</v>
      </c>
      <c r="AA6138" s="4" t="str">
        <f>INDEX(Map!$E$2:$E$86,MATCH(D6138,Map!$A$2:$A$86,0),0)</f>
        <v>Coal</v>
      </c>
    </row>
    <row r="6139" spans="1:27" x14ac:dyDescent="0.25">
      <c r="A6139">
        <f t="shared" si="102"/>
        <v>2016</v>
      </c>
      <c r="B6139" t="str">
        <f t="shared" si="102"/>
        <v>May</v>
      </c>
      <c r="D6139" t="str">
        <f t="shared" si="99"/>
        <v>Trimble County 2</v>
      </c>
      <c r="E6139" s="4">
        <f>SUMIFS('CTS Data'!C:C,'CTS Data'!D:D,UnitMN!D6139,'CTS Data'!B:B,MONTH(UnitMN!V6139))/1000</f>
        <v>47.08</v>
      </c>
      <c r="U6139" t="str">
        <f t="shared" si="101"/>
        <v>Actual</v>
      </c>
      <c r="V6139" s="2">
        <f>DATE(A6139,INDEX(Map!$H$1:$H$12,MATCH(B6139,Map!$G$1:$G$12,0),0),1)</f>
        <v>42491</v>
      </c>
      <c r="W6139" s="1" t="s">
        <v>126</v>
      </c>
      <c r="X6139" s="4" t="str">
        <f>INDEX(Map!$B$2:$B$86,MATCH(UnitMN!D6139,Map!$A$2:$A$86,0),1)</f>
        <v>Trimble County 2</v>
      </c>
      <c r="Y6139" s="7">
        <f>IF(INDEX(Map!$C$2:$C$86,MATCH(D6139,Map!$A$2:$A$86,0),0)="","N/A",E6139*INDEX(Map!$C$2:$C$86,MATCH(D6139,Map!$A$2:$A$86,0),0))</f>
        <v>38.134799999999998</v>
      </c>
      <c r="Z6139" s="7">
        <f>IF(INDEX(Map!$D$2:$D$86,MATCH(D6139,Map!$A$2:$A$86,0),0)="","N/A",E6139*INDEX(Map!$D$2:$D$86,MATCH(D6139,Map!$A$2:$A$86,0),0))</f>
        <v>8.9451999999999998</v>
      </c>
      <c r="AA6139" s="4" t="str">
        <f>INDEX(Map!$E$2:$E$86,MATCH(D6139,Map!$A$2:$A$86,0),0)</f>
        <v>Coal</v>
      </c>
    </row>
    <row r="6140" spans="1:27" x14ac:dyDescent="0.25">
      <c r="A6140">
        <f t="shared" si="102"/>
        <v>2016</v>
      </c>
      <c r="B6140" t="str">
        <f t="shared" si="102"/>
        <v>May</v>
      </c>
      <c r="D6140" t="str">
        <f t="shared" si="99"/>
        <v>Bluegrass 3</v>
      </c>
      <c r="E6140" s="4">
        <f>SUMIFS('CTS Data'!C:C,'CTS Data'!D:D,UnitMN!D6140,'CTS Data'!B:B,MONTH(UnitMN!V6140))/1000</f>
        <v>0</v>
      </c>
      <c r="U6140" t="str">
        <f>U6138</f>
        <v>Actual</v>
      </c>
      <c r="V6140" s="2">
        <f>DATE(A6140,INDEX(Map!$H$1:$H$12,MATCH(B6140,Map!$G$1:$G$12,0),0),1)</f>
        <v>42491</v>
      </c>
      <c r="W6140" s="1" t="s">
        <v>126</v>
      </c>
      <c r="X6140" s="4" t="str">
        <f>INDEX(Map!$B$2:$B$86,MATCH(UnitMN!D6140,Map!$A$2:$A$86,0),1)</f>
        <v>Bluegrass/EKPC</v>
      </c>
      <c r="Y6140" s="7" t="str">
        <f>IF(INDEX(Map!$C$2:$C$86,MATCH(D6140,Map!$A$2:$A$86,0),0)="","N/A",E6140*INDEX(Map!$C$2:$C$86,MATCH(D6140,Map!$A$2:$A$86,0),0))</f>
        <v>N/A</v>
      </c>
      <c r="Z6140" s="7">
        <f>IF(INDEX(Map!$D$2:$D$86,MATCH(D6140,Map!$A$2:$A$86,0),0)="","N/A",E6140*INDEX(Map!$D$2:$D$86,MATCH(D6140,Map!$A$2:$A$86,0),0))</f>
        <v>0</v>
      </c>
      <c r="AA6140" s="4" t="str">
        <f>INDEX(Map!$E$2:$E$86,MATCH(D6140,Map!$A$2:$A$86,0),0)</f>
        <v>SCCT</v>
      </c>
    </row>
    <row r="6141" spans="1:27" x14ac:dyDescent="0.25">
      <c r="A6141">
        <f t="shared" si="102"/>
        <v>2016</v>
      </c>
      <c r="B6141" t="str">
        <f t="shared" si="102"/>
        <v>May</v>
      </c>
      <c r="D6141" t="str">
        <f t="shared" si="99"/>
        <v>Brown 5</v>
      </c>
      <c r="E6141" s="4">
        <f>SUMIFS('CTS Data'!C:C,'CTS Data'!D:D,UnitMN!D6141,'CTS Data'!B:B,MONTH(UnitMN!V6141))/1000</f>
        <v>0.38900000000000001</v>
      </c>
      <c r="U6141" t="str">
        <f t="shared" si="101"/>
        <v>Actual</v>
      </c>
      <c r="V6141" s="2">
        <f>DATE(A6141,INDEX(Map!$H$1:$H$12,MATCH(B6141,Map!$G$1:$G$12,0),0),1)</f>
        <v>42491</v>
      </c>
      <c r="W6141" s="1" t="s">
        <v>126</v>
      </c>
      <c r="X6141" s="4" t="str">
        <f>INDEX(Map!$B$2:$B$86,MATCH(UnitMN!D6141,Map!$A$2:$A$86,0),1)</f>
        <v>Brown 5</v>
      </c>
      <c r="Y6141" s="7">
        <f>IF(INDEX(Map!$C$2:$C$86,MATCH(D6141,Map!$A$2:$A$86,0),0)="","N/A",E6141*INDEX(Map!$C$2:$C$86,MATCH(D6141,Map!$A$2:$A$86,0),0))</f>
        <v>0.18282999999999999</v>
      </c>
      <c r="Z6141" s="7">
        <f>IF(INDEX(Map!$D$2:$D$86,MATCH(D6141,Map!$A$2:$A$86,0),0)="","N/A",E6141*INDEX(Map!$D$2:$D$86,MATCH(D6141,Map!$A$2:$A$86,0),0))</f>
        <v>0.20617000000000002</v>
      </c>
      <c r="AA6141" s="4" t="str">
        <f>INDEX(Map!$E$2:$E$86,MATCH(D6141,Map!$A$2:$A$86,0),0)</f>
        <v>SCCT</v>
      </c>
    </row>
    <row r="6142" spans="1:27" x14ac:dyDescent="0.25">
      <c r="A6142">
        <f t="shared" si="102"/>
        <v>2016</v>
      </c>
      <c r="B6142" t="str">
        <f t="shared" si="102"/>
        <v>May</v>
      </c>
      <c r="D6142" t="str">
        <f t="shared" si="99"/>
        <v>Brown 6</v>
      </c>
      <c r="E6142" s="4">
        <f>SUMIFS('CTS Data'!C:C,'CTS Data'!D:D,UnitMN!D6142,'CTS Data'!B:B,MONTH(UnitMN!V6142))/1000</f>
        <v>1.222</v>
      </c>
      <c r="U6142" t="str">
        <f t="shared" si="101"/>
        <v>Actual</v>
      </c>
      <c r="V6142" s="2">
        <f>DATE(A6142,INDEX(Map!$H$1:$H$12,MATCH(B6142,Map!$G$1:$G$12,0),0),1)</f>
        <v>42491</v>
      </c>
      <c r="W6142" s="1" t="s">
        <v>126</v>
      </c>
      <c r="X6142" s="4" t="str">
        <f>INDEX(Map!$B$2:$B$86,MATCH(UnitMN!D6142,Map!$A$2:$A$86,0),1)</f>
        <v>Brown 6</v>
      </c>
      <c r="Y6142" s="7">
        <f>IF(INDEX(Map!$C$2:$C$86,MATCH(D6142,Map!$A$2:$A$86,0),0)="","N/A",E6142*INDEX(Map!$C$2:$C$86,MATCH(D6142,Map!$A$2:$A$86,0),0))</f>
        <v>0.75763999999999998</v>
      </c>
      <c r="Z6142" s="7">
        <f>IF(INDEX(Map!$D$2:$D$86,MATCH(D6142,Map!$A$2:$A$86,0),0)="","N/A",E6142*INDEX(Map!$D$2:$D$86,MATCH(D6142,Map!$A$2:$A$86,0),0))</f>
        <v>0.46435999999999999</v>
      </c>
      <c r="AA6142" s="4" t="str">
        <f>INDEX(Map!$E$2:$E$86,MATCH(D6142,Map!$A$2:$A$86,0),0)</f>
        <v>SCCT</v>
      </c>
    </row>
    <row r="6143" spans="1:27" x14ac:dyDescent="0.25">
      <c r="A6143">
        <f t="shared" si="102"/>
        <v>2016</v>
      </c>
      <c r="B6143" t="str">
        <f t="shared" si="102"/>
        <v>May</v>
      </c>
      <c r="D6143" t="str">
        <f t="shared" si="99"/>
        <v>Brown 7</v>
      </c>
      <c r="E6143" s="4">
        <f>SUMIFS('CTS Data'!C:C,'CTS Data'!D:D,UnitMN!D6143,'CTS Data'!B:B,MONTH(UnitMN!V6143))/1000</f>
        <v>0.68200000000000005</v>
      </c>
      <c r="U6143" t="str">
        <f t="shared" si="101"/>
        <v>Actual</v>
      </c>
      <c r="V6143" s="2">
        <f>DATE(A6143,INDEX(Map!$H$1:$H$12,MATCH(B6143,Map!$G$1:$G$12,0),0),1)</f>
        <v>42491</v>
      </c>
      <c r="W6143" s="1" t="s">
        <v>126</v>
      </c>
      <c r="X6143" s="4" t="str">
        <f>INDEX(Map!$B$2:$B$86,MATCH(UnitMN!D6143,Map!$A$2:$A$86,0),1)</f>
        <v>Brown 7</v>
      </c>
      <c r="Y6143" s="7">
        <f>IF(INDEX(Map!$C$2:$C$86,MATCH(D6143,Map!$A$2:$A$86,0),0)="","N/A",E6143*INDEX(Map!$C$2:$C$86,MATCH(D6143,Map!$A$2:$A$86,0),0))</f>
        <v>0.42284000000000005</v>
      </c>
      <c r="Z6143" s="7">
        <f>IF(INDEX(Map!$D$2:$D$86,MATCH(D6143,Map!$A$2:$A$86,0),0)="","N/A",E6143*INDEX(Map!$D$2:$D$86,MATCH(D6143,Map!$A$2:$A$86,0),0))</f>
        <v>0.25916</v>
      </c>
      <c r="AA6143" s="4" t="str">
        <f>INDEX(Map!$E$2:$E$86,MATCH(D6143,Map!$A$2:$A$86,0),0)</f>
        <v>SCCT</v>
      </c>
    </row>
    <row r="6144" spans="1:27" x14ac:dyDescent="0.25">
      <c r="A6144">
        <f t="shared" si="102"/>
        <v>2016</v>
      </c>
      <c r="B6144" t="str">
        <f t="shared" si="102"/>
        <v>May</v>
      </c>
      <c r="D6144" t="str">
        <f t="shared" si="99"/>
        <v>Brown 8</v>
      </c>
      <c r="E6144" s="4">
        <f>SUMIFS('CTS Data'!C:C,'CTS Data'!D:D,UnitMN!D6144,'CTS Data'!B:B,MONTH(UnitMN!V6144))/1000</f>
        <v>7.3570000000000002</v>
      </c>
      <c r="U6144" t="str">
        <f t="shared" si="101"/>
        <v>Actual</v>
      </c>
      <c r="V6144" s="2">
        <f>DATE(A6144,INDEX(Map!$H$1:$H$12,MATCH(B6144,Map!$G$1:$G$12,0),0),1)</f>
        <v>42491</v>
      </c>
      <c r="W6144" s="1" t="s">
        <v>126</v>
      </c>
      <c r="X6144" s="4" t="str">
        <f>INDEX(Map!$B$2:$B$86,MATCH(UnitMN!D6144,Map!$A$2:$A$86,0),1)</f>
        <v>Brown 8</v>
      </c>
      <c r="Y6144" s="7">
        <f>IF(INDEX(Map!$C$2:$C$86,MATCH(D6144,Map!$A$2:$A$86,0),0)="","N/A",E6144*INDEX(Map!$C$2:$C$86,MATCH(D6144,Map!$A$2:$A$86,0),0))</f>
        <v>7.3570000000000002</v>
      </c>
      <c r="Z6144" s="7" t="str">
        <f>IF(INDEX(Map!$D$2:$D$86,MATCH(D6144,Map!$A$2:$A$86,0),0)="","N/A",E6144*INDEX(Map!$D$2:$D$86,MATCH(D6144,Map!$A$2:$A$86,0),0))</f>
        <v>N/A</v>
      </c>
      <c r="AA6144" s="4" t="str">
        <f>INDEX(Map!$E$2:$E$86,MATCH(D6144,Map!$A$2:$A$86,0),0)</f>
        <v>SCCT</v>
      </c>
    </row>
    <row r="6145" spans="1:27" x14ac:dyDescent="0.25">
      <c r="A6145">
        <f t="shared" si="102"/>
        <v>2016</v>
      </c>
      <c r="B6145" t="str">
        <f t="shared" si="102"/>
        <v>May</v>
      </c>
      <c r="D6145" t="str">
        <f t="shared" si="99"/>
        <v>Brown 9</v>
      </c>
      <c r="E6145" s="4">
        <f>SUMIFS('CTS Data'!C:C,'CTS Data'!D:D,UnitMN!D6145,'CTS Data'!B:B,MONTH(UnitMN!V6145))/1000</f>
        <v>4.3319999999999999</v>
      </c>
      <c r="U6145" t="str">
        <f t="shared" si="101"/>
        <v>Actual</v>
      </c>
      <c r="V6145" s="2">
        <f>DATE(A6145,INDEX(Map!$H$1:$H$12,MATCH(B6145,Map!$G$1:$G$12,0),0),1)</f>
        <v>42491</v>
      </c>
      <c r="W6145" s="1" t="s">
        <v>126</v>
      </c>
      <c r="X6145" s="4" t="str">
        <f>INDEX(Map!$B$2:$B$86,MATCH(UnitMN!D6145,Map!$A$2:$A$86,0),1)</f>
        <v>Brown 9</v>
      </c>
      <c r="Y6145" s="7">
        <f>IF(INDEX(Map!$C$2:$C$86,MATCH(D6145,Map!$A$2:$A$86,0),0)="","N/A",E6145*INDEX(Map!$C$2:$C$86,MATCH(D6145,Map!$A$2:$A$86,0),0))</f>
        <v>4.3319999999999999</v>
      </c>
      <c r="Z6145" s="7" t="str">
        <f>IF(INDEX(Map!$D$2:$D$86,MATCH(D6145,Map!$A$2:$A$86,0),0)="","N/A",E6145*INDEX(Map!$D$2:$D$86,MATCH(D6145,Map!$A$2:$A$86,0),0))</f>
        <v>N/A</v>
      </c>
      <c r="AA6145" s="4" t="str">
        <f>INDEX(Map!$E$2:$E$86,MATCH(D6145,Map!$A$2:$A$86,0),0)</f>
        <v>SCCT</v>
      </c>
    </row>
    <row r="6146" spans="1:27" x14ac:dyDescent="0.25">
      <c r="A6146">
        <f t="shared" si="102"/>
        <v>2016</v>
      </c>
      <c r="B6146" t="str">
        <f t="shared" si="102"/>
        <v>May</v>
      </c>
      <c r="D6146" t="str">
        <f t="shared" si="99"/>
        <v>Brown 10</v>
      </c>
      <c r="E6146" s="4">
        <f>SUMIFS('CTS Data'!C:C,'CTS Data'!D:D,UnitMN!D6146,'CTS Data'!B:B,MONTH(UnitMN!V6146))/1000</f>
        <v>7.0449999999999999</v>
      </c>
      <c r="U6146" t="str">
        <f t="shared" si="101"/>
        <v>Actual</v>
      </c>
      <c r="V6146" s="2">
        <f>DATE(A6146,INDEX(Map!$H$1:$H$12,MATCH(B6146,Map!$G$1:$G$12,0),0),1)</f>
        <v>42491</v>
      </c>
      <c r="W6146" s="1" t="s">
        <v>126</v>
      </c>
      <c r="X6146" s="4" t="str">
        <f>INDEX(Map!$B$2:$B$86,MATCH(UnitMN!D6146,Map!$A$2:$A$86,0),1)</f>
        <v>Brown 10</v>
      </c>
      <c r="Y6146" s="7">
        <f>IF(INDEX(Map!$C$2:$C$86,MATCH(D6146,Map!$A$2:$A$86,0),0)="","N/A",E6146*INDEX(Map!$C$2:$C$86,MATCH(D6146,Map!$A$2:$A$86,0),0))</f>
        <v>7.0449999999999999</v>
      </c>
      <c r="Z6146" s="7" t="str">
        <f>IF(INDEX(Map!$D$2:$D$86,MATCH(D6146,Map!$A$2:$A$86,0),0)="","N/A",E6146*INDEX(Map!$D$2:$D$86,MATCH(D6146,Map!$A$2:$A$86,0),0))</f>
        <v>N/A</v>
      </c>
      <c r="AA6146" s="4" t="str">
        <f>INDEX(Map!$E$2:$E$86,MATCH(D6146,Map!$A$2:$A$86,0),0)</f>
        <v>SCCT</v>
      </c>
    </row>
    <row r="6147" spans="1:27" x14ac:dyDescent="0.25">
      <c r="A6147">
        <f t="shared" si="102"/>
        <v>2016</v>
      </c>
      <c r="B6147" t="str">
        <f t="shared" si="102"/>
        <v>May</v>
      </c>
      <c r="D6147" t="str">
        <f t="shared" si="99"/>
        <v>Brown 11</v>
      </c>
      <c r="E6147" s="4">
        <f>SUMIFS('CTS Data'!C:C,'CTS Data'!D:D,UnitMN!D6147,'CTS Data'!B:B,MONTH(UnitMN!V6147))/1000</f>
        <v>1.8260000000000001</v>
      </c>
      <c r="U6147" t="str">
        <f t="shared" si="101"/>
        <v>Actual</v>
      </c>
      <c r="V6147" s="2">
        <f>DATE(A6147,INDEX(Map!$H$1:$H$12,MATCH(B6147,Map!$G$1:$G$12,0),0),1)</f>
        <v>42491</v>
      </c>
      <c r="W6147" s="1" t="s">
        <v>126</v>
      </c>
      <c r="X6147" s="4" t="str">
        <f>INDEX(Map!$B$2:$B$86,MATCH(UnitMN!D6147,Map!$A$2:$A$86,0),1)</f>
        <v>Brown 11</v>
      </c>
      <c r="Y6147" s="7">
        <f>IF(INDEX(Map!$C$2:$C$86,MATCH(D6147,Map!$A$2:$A$86,0),0)="","N/A",E6147*INDEX(Map!$C$2:$C$86,MATCH(D6147,Map!$A$2:$A$86,0),0))</f>
        <v>1.8260000000000001</v>
      </c>
      <c r="Z6147" s="7" t="str">
        <f>IF(INDEX(Map!$D$2:$D$86,MATCH(D6147,Map!$A$2:$A$86,0),0)="","N/A",E6147*INDEX(Map!$D$2:$D$86,MATCH(D6147,Map!$A$2:$A$86,0),0))</f>
        <v>N/A</v>
      </c>
      <c r="AA6147" s="4" t="str">
        <f>INDEX(Map!$E$2:$E$86,MATCH(D6147,Map!$A$2:$A$86,0),0)</f>
        <v>SCCT</v>
      </c>
    </row>
    <row r="6148" spans="1:27" x14ac:dyDescent="0.25">
      <c r="A6148">
        <f t="shared" ref="A6148:B6163" si="103">A6147</f>
        <v>2016</v>
      </c>
      <c r="B6148" t="str">
        <f t="shared" si="103"/>
        <v>May</v>
      </c>
      <c r="D6148" t="str">
        <f t="shared" si="99"/>
        <v>Cane Run 11</v>
      </c>
      <c r="E6148" s="4">
        <f>SUMIFS('CTS Data'!C:C,'CTS Data'!D:D,UnitMN!D6148,'CTS Data'!B:B,MONTH(UnitMN!V6148))/1000</f>
        <v>5.0000000000000001E-3</v>
      </c>
      <c r="U6148" t="str">
        <f t="shared" si="101"/>
        <v>Actual</v>
      </c>
      <c r="V6148" s="2">
        <f>DATE(A6148,INDEX(Map!$H$1:$H$12,MATCH(B6148,Map!$G$1:$G$12,0),0),1)</f>
        <v>42491</v>
      </c>
      <c r="W6148" s="1" t="s">
        <v>126</v>
      </c>
      <c r="X6148" s="4" t="str">
        <f>INDEX(Map!$B$2:$B$86,MATCH(UnitMN!D6148,Map!$A$2:$A$86,0),1)</f>
        <v>Cane Run 11</v>
      </c>
      <c r="Y6148" s="7" t="str">
        <f>IF(INDEX(Map!$C$2:$C$86,MATCH(D6148,Map!$A$2:$A$86,0),0)="","N/A",E6148*INDEX(Map!$C$2:$C$86,MATCH(D6148,Map!$A$2:$A$86,0),0))</f>
        <v>N/A</v>
      </c>
      <c r="Z6148" s="7">
        <f>IF(INDEX(Map!$D$2:$D$86,MATCH(D6148,Map!$A$2:$A$86,0),0)="","N/A",E6148*INDEX(Map!$D$2:$D$86,MATCH(D6148,Map!$A$2:$A$86,0),0))</f>
        <v>5.0000000000000001E-3</v>
      </c>
      <c r="AA6148" s="4" t="str">
        <f>INDEX(Map!$E$2:$E$86,MATCH(D6148,Map!$A$2:$A$86,0),0)</f>
        <v>SCCT</v>
      </c>
    </row>
    <row r="6149" spans="1:27" x14ac:dyDescent="0.25">
      <c r="A6149">
        <f t="shared" si="103"/>
        <v>2016</v>
      </c>
      <c r="B6149" t="str">
        <f t="shared" si="103"/>
        <v>May</v>
      </c>
      <c r="D6149" t="str">
        <f t="shared" si="99"/>
        <v>Haefling</v>
      </c>
      <c r="E6149" s="4">
        <f>SUMIFS('CTS Data'!C:C,'CTS Data'!D:D,UnitMN!D6149,'CTS Data'!B:B,MONTH(UnitMN!V6149))/1000</f>
        <v>0</v>
      </c>
      <c r="U6149" t="str">
        <f t="shared" si="101"/>
        <v>Actual</v>
      </c>
      <c r="V6149" s="2">
        <f>DATE(A6149,INDEX(Map!$H$1:$H$12,MATCH(B6149,Map!$G$1:$G$12,0),0),1)</f>
        <v>42491</v>
      </c>
      <c r="W6149" s="1" t="s">
        <v>126</v>
      </c>
      <c r="X6149" s="4" t="str">
        <f>INDEX(Map!$B$2:$B$86,MATCH(UnitMN!D6149,Map!$A$2:$A$86,0),1)</f>
        <v>Haefling</v>
      </c>
      <c r="Y6149" s="7">
        <f>IF(INDEX(Map!$C$2:$C$86,MATCH(D6149,Map!$A$2:$A$86,0),0)="","N/A",E6149*INDEX(Map!$C$2:$C$86,MATCH(D6149,Map!$A$2:$A$86,0),0))</f>
        <v>0</v>
      </c>
      <c r="Z6149" s="7" t="str">
        <f>IF(INDEX(Map!$D$2:$D$86,MATCH(D6149,Map!$A$2:$A$86,0),0)="","N/A",E6149*INDEX(Map!$D$2:$D$86,MATCH(D6149,Map!$A$2:$A$86,0),0))</f>
        <v>N/A</v>
      </c>
      <c r="AA6149" s="4" t="str">
        <f>INDEX(Map!$E$2:$E$86,MATCH(D6149,Map!$A$2:$A$86,0),0)</f>
        <v>SCCT</v>
      </c>
    </row>
    <row r="6150" spans="1:27" x14ac:dyDescent="0.25">
      <c r="A6150">
        <f t="shared" si="103"/>
        <v>2016</v>
      </c>
      <c r="B6150" t="str">
        <f t="shared" si="103"/>
        <v>May</v>
      </c>
      <c r="D6150" t="str">
        <f t="shared" si="99"/>
        <v>Paddys Run 11</v>
      </c>
      <c r="E6150" s="4">
        <f>SUMIFS('CTS Data'!C:C,'CTS Data'!D:D,UnitMN!D6150,'CTS Data'!B:B,MONTH(UnitMN!V6150))/1000</f>
        <v>1.0999999999999999E-2</v>
      </c>
      <c r="U6150" t="str">
        <f t="shared" si="101"/>
        <v>Actual</v>
      </c>
      <c r="V6150" s="2">
        <f>DATE(A6150,INDEX(Map!$H$1:$H$12,MATCH(B6150,Map!$G$1:$G$12,0),0),1)</f>
        <v>42491</v>
      </c>
      <c r="W6150" s="1" t="s">
        <v>126</v>
      </c>
      <c r="X6150" s="4" t="str">
        <f>INDEX(Map!$B$2:$B$86,MATCH(UnitMN!D6150,Map!$A$2:$A$86,0),1)</f>
        <v>Paddys Run 11</v>
      </c>
      <c r="Y6150" s="7" t="str">
        <f>IF(INDEX(Map!$C$2:$C$86,MATCH(D6150,Map!$A$2:$A$86,0),0)="","N/A",E6150*INDEX(Map!$C$2:$C$86,MATCH(D6150,Map!$A$2:$A$86,0),0))</f>
        <v>N/A</v>
      </c>
      <c r="Z6150" s="7">
        <f>IF(INDEX(Map!$D$2:$D$86,MATCH(D6150,Map!$A$2:$A$86,0),0)="","N/A",E6150*INDEX(Map!$D$2:$D$86,MATCH(D6150,Map!$A$2:$A$86,0),0))</f>
        <v>1.0999999999999999E-2</v>
      </c>
      <c r="AA6150" s="4" t="str">
        <f>INDEX(Map!$E$2:$E$86,MATCH(D6150,Map!$A$2:$A$86,0),0)</f>
        <v>SCCT</v>
      </c>
    </row>
    <row r="6151" spans="1:27" x14ac:dyDescent="0.25">
      <c r="A6151">
        <f t="shared" si="103"/>
        <v>2016</v>
      </c>
      <c r="B6151" t="str">
        <f t="shared" si="103"/>
        <v>May</v>
      </c>
      <c r="D6151" t="str">
        <f t="shared" si="99"/>
        <v>Paddys Run 12</v>
      </c>
      <c r="E6151" s="4">
        <f>SUMIFS('CTS Data'!C:C,'CTS Data'!D:D,UnitMN!D6151,'CTS Data'!B:B,MONTH(UnitMN!V6151))/1000</f>
        <v>0.01</v>
      </c>
      <c r="U6151" t="str">
        <f t="shared" si="101"/>
        <v>Actual</v>
      </c>
      <c r="V6151" s="2">
        <f>DATE(A6151,INDEX(Map!$H$1:$H$12,MATCH(B6151,Map!$G$1:$G$12,0),0),1)</f>
        <v>42491</v>
      </c>
      <c r="W6151" s="1" t="s">
        <v>126</v>
      </c>
      <c r="X6151" s="4" t="str">
        <f>INDEX(Map!$B$2:$B$86,MATCH(UnitMN!D6151,Map!$A$2:$A$86,0),1)</f>
        <v>Paddys Run 12</v>
      </c>
      <c r="Y6151" s="7" t="str">
        <f>IF(INDEX(Map!$C$2:$C$86,MATCH(D6151,Map!$A$2:$A$86,0),0)="","N/A",E6151*INDEX(Map!$C$2:$C$86,MATCH(D6151,Map!$A$2:$A$86,0),0))</f>
        <v>N/A</v>
      </c>
      <c r="Z6151" s="7">
        <f>IF(INDEX(Map!$D$2:$D$86,MATCH(D6151,Map!$A$2:$A$86,0),0)="","N/A",E6151*INDEX(Map!$D$2:$D$86,MATCH(D6151,Map!$A$2:$A$86,0),0))</f>
        <v>0.01</v>
      </c>
      <c r="AA6151" s="4" t="str">
        <f>INDEX(Map!$E$2:$E$86,MATCH(D6151,Map!$A$2:$A$86,0),0)</f>
        <v>SCCT</v>
      </c>
    </row>
    <row r="6152" spans="1:27" x14ac:dyDescent="0.25">
      <c r="A6152">
        <f t="shared" si="103"/>
        <v>2016</v>
      </c>
      <c r="B6152" t="str">
        <f t="shared" si="103"/>
        <v>May</v>
      </c>
      <c r="D6152" t="str">
        <f t="shared" si="99"/>
        <v>Paddys Run 13</v>
      </c>
      <c r="E6152" s="4">
        <f>SUMIFS('CTS Data'!C:C,'CTS Data'!D:D,UnitMN!D6152,'CTS Data'!B:B,MONTH(UnitMN!V6152))/1000</f>
        <v>9.1289999999999996</v>
      </c>
      <c r="U6152" t="str">
        <f t="shared" si="101"/>
        <v>Actual</v>
      </c>
      <c r="V6152" s="2">
        <f>DATE(A6152,INDEX(Map!$H$1:$H$12,MATCH(B6152,Map!$G$1:$G$12,0),0),1)</f>
        <v>42491</v>
      </c>
      <c r="W6152" s="1" t="s">
        <v>126</v>
      </c>
      <c r="X6152" s="4" t="str">
        <f>INDEX(Map!$B$2:$B$86,MATCH(UnitMN!D6152,Map!$A$2:$A$86,0),1)</f>
        <v>Paddys Run 13</v>
      </c>
      <c r="Y6152" s="7">
        <f>IF(INDEX(Map!$C$2:$C$86,MATCH(D6152,Map!$A$2:$A$86,0),0)="","N/A",E6152*INDEX(Map!$C$2:$C$86,MATCH(D6152,Map!$A$2:$A$86,0),0))</f>
        <v>4.2906299999999993</v>
      </c>
      <c r="Z6152" s="7">
        <f>IF(INDEX(Map!$D$2:$D$86,MATCH(D6152,Map!$A$2:$A$86,0),0)="","N/A",E6152*INDEX(Map!$D$2:$D$86,MATCH(D6152,Map!$A$2:$A$86,0),0))</f>
        <v>4.8383700000000003</v>
      </c>
      <c r="AA6152" s="4" t="str">
        <f>INDEX(Map!$E$2:$E$86,MATCH(D6152,Map!$A$2:$A$86,0),0)</f>
        <v>SCCT</v>
      </c>
    </row>
    <row r="6153" spans="1:27" x14ac:dyDescent="0.25">
      <c r="A6153">
        <f t="shared" si="103"/>
        <v>2016</v>
      </c>
      <c r="B6153" t="str">
        <f t="shared" si="103"/>
        <v>May</v>
      </c>
      <c r="D6153" t="str">
        <f t="shared" si="99"/>
        <v>Trimble Co 05</v>
      </c>
      <c r="E6153" s="4">
        <f>SUMIFS('CTS Data'!C:C,'CTS Data'!D:D,UnitMN!D6153,'CTS Data'!B:B,MONTH(UnitMN!V6153))/1000</f>
        <v>6.94</v>
      </c>
      <c r="U6153" t="str">
        <f t="shared" si="101"/>
        <v>Actual</v>
      </c>
      <c r="V6153" s="2">
        <f>DATE(A6153,INDEX(Map!$H$1:$H$12,MATCH(B6153,Map!$G$1:$G$12,0),0),1)</f>
        <v>42491</v>
      </c>
      <c r="W6153" s="1" t="s">
        <v>126</v>
      </c>
      <c r="X6153" s="4" t="str">
        <f>INDEX(Map!$B$2:$B$86,MATCH(UnitMN!D6153,Map!$A$2:$A$86,0),1)</f>
        <v>Trimble Co 05</v>
      </c>
      <c r="Y6153" s="7">
        <f>IF(INDEX(Map!$C$2:$C$86,MATCH(D6153,Map!$A$2:$A$86,0),0)="","N/A",E6153*INDEX(Map!$C$2:$C$86,MATCH(D6153,Map!$A$2:$A$86,0),0))</f>
        <v>4.9274000000000004</v>
      </c>
      <c r="Z6153" s="7">
        <f>IF(INDEX(Map!$D$2:$D$86,MATCH(D6153,Map!$A$2:$A$86,0),0)="","N/A",E6153*INDEX(Map!$D$2:$D$86,MATCH(D6153,Map!$A$2:$A$86,0),0))</f>
        <v>2.0125999999999999</v>
      </c>
      <c r="AA6153" s="4" t="str">
        <f>INDEX(Map!$E$2:$E$86,MATCH(D6153,Map!$A$2:$A$86,0),0)</f>
        <v>SCCT</v>
      </c>
    </row>
    <row r="6154" spans="1:27" x14ac:dyDescent="0.25">
      <c r="A6154">
        <f t="shared" si="103"/>
        <v>2016</v>
      </c>
      <c r="B6154" t="str">
        <f t="shared" si="103"/>
        <v>May</v>
      </c>
      <c r="D6154" t="str">
        <f t="shared" si="99"/>
        <v>Trimble Co 06</v>
      </c>
      <c r="E6154" s="4">
        <f>SUMIFS('CTS Data'!C:C,'CTS Data'!D:D,UnitMN!D6154,'CTS Data'!B:B,MONTH(UnitMN!V6154))/1000</f>
        <v>1.6919999999999999</v>
      </c>
      <c r="U6154" t="str">
        <f t="shared" si="101"/>
        <v>Actual</v>
      </c>
      <c r="V6154" s="2">
        <f>DATE(A6154,INDEX(Map!$H$1:$H$12,MATCH(B6154,Map!$G$1:$G$12,0),0),1)</f>
        <v>42491</v>
      </c>
      <c r="W6154" s="1" t="s">
        <v>126</v>
      </c>
      <c r="X6154" s="4" t="str">
        <f>INDEX(Map!$B$2:$B$86,MATCH(UnitMN!D6154,Map!$A$2:$A$86,0),1)</f>
        <v>Trimble Co 06</v>
      </c>
      <c r="Y6154" s="7">
        <f>IF(INDEX(Map!$C$2:$C$86,MATCH(D6154,Map!$A$2:$A$86,0),0)="","N/A",E6154*INDEX(Map!$C$2:$C$86,MATCH(D6154,Map!$A$2:$A$86,0),0))</f>
        <v>1.2013199999999999</v>
      </c>
      <c r="Z6154" s="7">
        <f>IF(INDEX(Map!$D$2:$D$86,MATCH(D6154,Map!$A$2:$A$86,0),0)="","N/A",E6154*INDEX(Map!$D$2:$D$86,MATCH(D6154,Map!$A$2:$A$86,0),0))</f>
        <v>0.49067999999999995</v>
      </c>
      <c r="AA6154" s="4" t="str">
        <f>INDEX(Map!$E$2:$E$86,MATCH(D6154,Map!$A$2:$A$86,0),0)</f>
        <v>SCCT</v>
      </c>
    </row>
    <row r="6155" spans="1:27" x14ac:dyDescent="0.25">
      <c r="A6155">
        <f t="shared" si="103"/>
        <v>2016</v>
      </c>
      <c r="B6155" t="str">
        <f t="shared" si="103"/>
        <v>May</v>
      </c>
      <c r="D6155" t="str">
        <f t="shared" si="99"/>
        <v>Trimble Co 07</v>
      </c>
      <c r="E6155" s="4">
        <f>SUMIFS('CTS Data'!C:C,'CTS Data'!D:D,UnitMN!D6155,'CTS Data'!B:B,MONTH(UnitMN!V6155))/1000</f>
        <v>8.5</v>
      </c>
      <c r="U6155" t="str">
        <f t="shared" si="101"/>
        <v>Actual</v>
      </c>
      <c r="V6155" s="2">
        <f>DATE(A6155,INDEX(Map!$H$1:$H$12,MATCH(B6155,Map!$G$1:$G$12,0),0),1)</f>
        <v>42491</v>
      </c>
      <c r="W6155" s="1" t="s">
        <v>126</v>
      </c>
      <c r="X6155" s="4" t="str">
        <f>INDEX(Map!$B$2:$B$86,MATCH(UnitMN!D6155,Map!$A$2:$A$86,0),1)</f>
        <v>Trimble Co 07</v>
      </c>
      <c r="Y6155" s="7">
        <f>IF(INDEX(Map!$C$2:$C$86,MATCH(D6155,Map!$A$2:$A$86,0),0)="","N/A",E6155*INDEX(Map!$C$2:$C$86,MATCH(D6155,Map!$A$2:$A$86,0),0))</f>
        <v>5.3550000000000004</v>
      </c>
      <c r="Z6155" s="7">
        <f>IF(INDEX(Map!$D$2:$D$86,MATCH(D6155,Map!$A$2:$A$86,0),0)="","N/A",E6155*INDEX(Map!$D$2:$D$86,MATCH(D6155,Map!$A$2:$A$86,0),0))</f>
        <v>3.145</v>
      </c>
      <c r="AA6155" s="4" t="str">
        <f>INDEX(Map!$E$2:$E$86,MATCH(D6155,Map!$A$2:$A$86,0),0)</f>
        <v>SCCT</v>
      </c>
    </row>
    <row r="6156" spans="1:27" x14ac:dyDescent="0.25">
      <c r="A6156">
        <f t="shared" si="103"/>
        <v>2016</v>
      </c>
      <c r="B6156" t="str">
        <f t="shared" si="103"/>
        <v>May</v>
      </c>
      <c r="D6156" t="str">
        <f t="shared" si="99"/>
        <v>Trimble Co 08</v>
      </c>
      <c r="E6156" s="4">
        <f>SUMIFS('CTS Data'!C:C,'CTS Data'!D:D,UnitMN!D6156,'CTS Data'!B:B,MONTH(UnitMN!V6156))/1000</f>
        <v>0.94599999999999995</v>
      </c>
      <c r="U6156" t="str">
        <f t="shared" si="101"/>
        <v>Actual</v>
      </c>
      <c r="V6156" s="2">
        <f>DATE(A6156,INDEX(Map!$H$1:$H$12,MATCH(B6156,Map!$G$1:$G$12,0),0),1)</f>
        <v>42491</v>
      </c>
      <c r="W6156" s="1" t="s">
        <v>126</v>
      </c>
      <c r="X6156" s="4" t="str">
        <f>INDEX(Map!$B$2:$B$86,MATCH(UnitMN!D6156,Map!$A$2:$A$86,0),1)</f>
        <v>Trimble Co 08</v>
      </c>
      <c r="Y6156" s="7">
        <f>IF(INDEX(Map!$C$2:$C$86,MATCH(D6156,Map!$A$2:$A$86,0),0)="","N/A",E6156*INDEX(Map!$C$2:$C$86,MATCH(D6156,Map!$A$2:$A$86,0),0))</f>
        <v>0.59597999999999995</v>
      </c>
      <c r="Z6156" s="7">
        <f>IF(INDEX(Map!$D$2:$D$86,MATCH(D6156,Map!$A$2:$A$86,0),0)="","N/A",E6156*INDEX(Map!$D$2:$D$86,MATCH(D6156,Map!$A$2:$A$86,0),0))</f>
        <v>0.35002</v>
      </c>
      <c r="AA6156" s="4" t="str">
        <f>INDEX(Map!$E$2:$E$86,MATCH(D6156,Map!$A$2:$A$86,0),0)</f>
        <v>SCCT</v>
      </c>
    </row>
    <row r="6157" spans="1:27" x14ac:dyDescent="0.25">
      <c r="A6157">
        <f t="shared" si="103"/>
        <v>2016</v>
      </c>
      <c r="B6157" t="str">
        <f t="shared" si="103"/>
        <v>May</v>
      </c>
      <c r="D6157" t="str">
        <f t="shared" si="99"/>
        <v>Trimble Co 09</v>
      </c>
      <c r="E6157" s="4">
        <f>SUMIFS('CTS Data'!C:C,'CTS Data'!D:D,UnitMN!D6157,'CTS Data'!B:B,MONTH(UnitMN!V6157))/1000</f>
        <v>11.875999999999999</v>
      </c>
      <c r="U6157" t="str">
        <f t="shared" si="101"/>
        <v>Actual</v>
      </c>
      <c r="V6157" s="2">
        <f>DATE(A6157,INDEX(Map!$H$1:$H$12,MATCH(B6157,Map!$G$1:$G$12,0),0),1)</f>
        <v>42491</v>
      </c>
      <c r="W6157" s="1" t="s">
        <v>126</v>
      </c>
      <c r="X6157" s="4" t="str">
        <f>INDEX(Map!$B$2:$B$86,MATCH(UnitMN!D6157,Map!$A$2:$A$86,0),1)</f>
        <v>Trimble Co 09</v>
      </c>
      <c r="Y6157" s="7">
        <f>IF(INDEX(Map!$C$2:$C$86,MATCH(D6157,Map!$A$2:$A$86,0),0)="","N/A",E6157*INDEX(Map!$C$2:$C$86,MATCH(D6157,Map!$A$2:$A$86,0),0))</f>
        <v>7.4818799999999994</v>
      </c>
      <c r="Z6157" s="7">
        <f>IF(INDEX(Map!$D$2:$D$86,MATCH(D6157,Map!$A$2:$A$86,0),0)="","N/A",E6157*INDEX(Map!$D$2:$D$86,MATCH(D6157,Map!$A$2:$A$86,0),0))</f>
        <v>4.39412</v>
      </c>
      <c r="AA6157" s="4" t="str">
        <f>INDEX(Map!$E$2:$E$86,MATCH(D6157,Map!$A$2:$A$86,0),0)</f>
        <v>SCCT</v>
      </c>
    </row>
    <row r="6158" spans="1:27" x14ac:dyDescent="0.25">
      <c r="A6158">
        <f t="shared" si="103"/>
        <v>2016</v>
      </c>
      <c r="B6158" t="str">
        <f t="shared" si="103"/>
        <v>May</v>
      </c>
      <c r="D6158" t="str">
        <f t="shared" si="99"/>
        <v>Trimble Co 10</v>
      </c>
      <c r="E6158" s="4">
        <f>SUMIFS('CTS Data'!C:C,'CTS Data'!D:D,UnitMN!D6158,'CTS Data'!B:B,MONTH(UnitMN!V6158))/1000</f>
        <v>1.167</v>
      </c>
      <c r="U6158" t="str">
        <f t="shared" si="101"/>
        <v>Actual</v>
      </c>
      <c r="V6158" s="2">
        <f>DATE(A6158,INDEX(Map!$H$1:$H$12,MATCH(B6158,Map!$G$1:$G$12,0),0),1)</f>
        <v>42491</v>
      </c>
      <c r="W6158" s="1" t="s">
        <v>126</v>
      </c>
      <c r="X6158" s="4" t="str">
        <f>INDEX(Map!$B$2:$B$86,MATCH(UnitMN!D6158,Map!$A$2:$A$86,0),1)</f>
        <v>Trimble Co 10</v>
      </c>
      <c r="Y6158" s="7">
        <f>IF(INDEX(Map!$C$2:$C$86,MATCH(D6158,Map!$A$2:$A$86,0),0)="","N/A",E6158*INDEX(Map!$C$2:$C$86,MATCH(D6158,Map!$A$2:$A$86,0),0))</f>
        <v>0.73521000000000003</v>
      </c>
      <c r="Z6158" s="7">
        <f>IF(INDEX(Map!$D$2:$D$86,MATCH(D6158,Map!$A$2:$A$86,0),0)="","N/A",E6158*INDEX(Map!$D$2:$D$86,MATCH(D6158,Map!$A$2:$A$86,0),0))</f>
        <v>0.43179000000000001</v>
      </c>
      <c r="AA6158" s="4" t="str">
        <f>INDEX(Map!$E$2:$E$86,MATCH(D6158,Map!$A$2:$A$86,0),0)</f>
        <v>SCCT</v>
      </c>
    </row>
    <row r="6159" spans="1:27" x14ac:dyDescent="0.25">
      <c r="A6159">
        <f t="shared" si="103"/>
        <v>2016</v>
      </c>
      <c r="B6159" t="str">
        <f t="shared" si="103"/>
        <v>May</v>
      </c>
      <c r="D6159" t="str">
        <f t="shared" si="99"/>
        <v>Zorn 1</v>
      </c>
      <c r="E6159" s="4">
        <f>SUMIFS('CTS Data'!C:C,'CTS Data'!D:D,UnitMN!D6159,'CTS Data'!B:B,MONTH(UnitMN!V6159))/1000</f>
        <v>0</v>
      </c>
      <c r="U6159" t="str">
        <f t="shared" si="101"/>
        <v>Actual</v>
      </c>
      <c r="V6159" s="2">
        <f>DATE(A6159,INDEX(Map!$H$1:$H$12,MATCH(B6159,Map!$G$1:$G$12,0),0),1)</f>
        <v>42491</v>
      </c>
      <c r="W6159" s="1" t="s">
        <v>126</v>
      </c>
      <c r="X6159" s="4" t="str">
        <f>INDEX(Map!$B$2:$B$86,MATCH(UnitMN!D6159,Map!$A$2:$A$86,0),1)</f>
        <v>Zorn 1</v>
      </c>
      <c r="Y6159" s="7" t="str">
        <f>IF(INDEX(Map!$C$2:$C$86,MATCH(D6159,Map!$A$2:$A$86,0),0)="","N/A",E6159*INDEX(Map!$C$2:$C$86,MATCH(D6159,Map!$A$2:$A$86,0),0))</f>
        <v>N/A</v>
      </c>
      <c r="Z6159" s="7">
        <f>IF(INDEX(Map!$D$2:$D$86,MATCH(D6159,Map!$A$2:$A$86,0),0)="","N/A",E6159*INDEX(Map!$D$2:$D$86,MATCH(D6159,Map!$A$2:$A$86,0),0))</f>
        <v>0</v>
      </c>
      <c r="AA6159" s="4" t="str">
        <f>INDEX(Map!$E$2:$E$86,MATCH(D6159,Map!$A$2:$A$86,0),0)</f>
        <v>SCCT</v>
      </c>
    </row>
    <row r="6160" spans="1:27" x14ac:dyDescent="0.25">
      <c r="A6160">
        <f t="shared" si="103"/>
        <v>2016</v>
      </c>
      <c r="B6160" t="str">
        <f t="shared" si="103"/>
        <v>May</v>
      </c>
      <c r="D6160" t="str">
        <f t="shared" si="99"/>
        <v>Cane Run 7 2X1</v>
      </c>
      <c r="E6160" s="4">
        <f>SUMIFS('CTS Data'!C:C,'CTS Data'!D:D,UnitMN!D6160,'CTS Data'!B:B,MONTH(UnitMN!V6160))/1000</f>
        <v>458.44799999999998</v>
      </c>
      <c r="U6160" t="str">
        <f t="shared" si="101"/>
        <v>Actual</v>
      </c>
      <c r="V6160" s="2">
        <f>DATE(A6160,INDEX(Map!$H$1:$H$12,MATCH(B6160,Map!$G$1:$G$12,0),0),1)</f>
        <v>42491</v>
      </c>
      <c r="W6160" s="1" t="s">
        <v>126</v>
      </c>
      <c r="X6160" s="4" t="str">
        <f>INDEX(Map!$B$2:$B$86,MATCH(UnitMN!D6160,Map!$A$2:$A$86,0),1)</f>
        <v>Cane Run 7</v>
      </c>
      <c r="Y6160" s="7">
        <f>IF(INDEX(Map!$C$2:$C$86,MATCH(D6160,Map!$A$2:$A$86,0),0)="","N/A",E6160*INDEX(Map!$C$2:$C$86,MATCH(D6160,Map!$A$2:$A$86,0),0))</f>
        <v>357.58943999999997</v>
      </c>
      <c r="Z6160" s="7">
        <f>IF(INDEX(Map!$D$2:$D$86,MATCH(D6160,Map!$A$2:$A$86,0),0)="","N/A",E6160*INDEX(Map!$D$2:$D$86,MATCH(D6160,Map!$A$2:$A$86,0),0))</f>
        <v>100.85856</v>
      </c>
      <c r="AA6160" s="4" t="str">
        <f>INDEX(Map!$E$2:$E$86,MATCH(D6160,Map!$A$2:$A$86,0),0)</f>
        <v>NGCC</v>
      </c>
    </row>
    <row r="6161" spans="1:27" x14ac:dyDescent="0.25">
      <c r="A6161">
        <f t="shared" si="103"/>
        <v>2016</v>
      </c>
      <c r="B6161" t="str">
        <f t="shared" si="103"/>
        <v>May</v>
      </c>
      <c r="D6161" t="str">
        <f t="shared" si="99"/>
        <v>Dix Dam</v>
      </c>
      <c r="E6161" s="4">
        <f>SUMIFS('CTS Data'!C:C,'CTS Data'!D:D,UnitMN!D6161,'CTS Data'!B:B,MONTH(UnitMN!V6161))/1000</f>
        <v>13.738</v>
      </c>
      <c r="U6161" t="str">
        <f t="shared" si="101"/>
        <v>Actual</v>
      </c>
      <c r="V6161" s="2">
        <f>DATE(A6161,INDEX(Map!$H$1:$H$12,MATCH(B6161,Map!$G$1:$G$12,0),0),1)</f>
        <v>42491</v>
      </c>
      <c r="W6161" s="1" t="s">
        <v>126</v>
      </c>
      <c r="X6161" s="4" t="str">
        <f>INDEX(Map!$B$2:$B$86,MATCH(UnitMN!D6161,Map!$A$2:$A$86,0),1)</f>
        <v>Dix Dam</v>
      </c>
      <c r="Y6161" s="7">
        <f>IF(INDEX(Map!$C$2:$C$86,MATCH(D6161,Map!$A$2:$A$86,0),0)="","N/A",E6161*INDEX(Map!$C$2:$C$86,MATCH(D6161,Map!$A$2:$A$86,0),0))</f>
        <v>13.738</v>
      </c>
      <c r="Z6161" s="7" t="str">
        <f>IF(INDEX(Map!$D$2:$D$86,MATCH(D6161,Map!$A$2:$A$86,0),0)="","N/A",E6161*INDEX(Map!$D$2:$D$86,MATCH(D6161,Map!$A$2:$A$86,0),0))</f>
        <v>N/A</v>
      </c>
      <c r="AA6161" s="4" t="str">
        <f>INDEX(Map!$E$2:$E$86,MATCH(D6161,Map!$A$2:$A$86,0),0)</f>
        <v>Hydro</v>
      </c>
    </row>
    <row r="6162" spans="1:27" x14ac:dyDescent="0.25">
      <c r="A6162">
        <f t="shared" si="103"/>
        <v>2016</v>
      </c>
      <c r="B6162" t="str">
        <f t="shared" si="103"/>
        <v>May</v>
      </c>
      <c r="D6162" t="str">
        <f t="shared" si="99"/>
        <v>Ohio Falls</v>
      </c>
      <c r="E6162" s="4">
        <f>SUMIFS('CTS Data'!C:C,'CTS Data'!D:D,UnitMN!D6162,'CTS Data'!B:B,MONTH(UnitMN!V6162))/1000</f>
        <v>17.173999999999999</v>
      </c>
      <c r="U6162" t="str">
        <f t="shared" si="101"/>
        <v>Actual</v>
      </c>
      <c r="V6162" s="2">
        <f>DATE(A6162,INDEX(Map!$H$1:$H$12,MATCH(B6162,Map!$G$1:$G$12,0),0),1)</f>
        <v>42491</v>
      </c>
      <c r="W6162" s="1" t="s">
        <v>126</v>
      </c>
      <c r="X6162" s="4" t="str">
        <f>INDEX(Map!$B$2:$B$86,MATCH(UnitMN!D6162,Map!$A$2:$A$86,0),1)</f>
        <v>Ohio Falls</v>
      </c>
      <c r="Y6162" s="7" t="str">
        <f>IF(INDEX(Map!$C$2:$C$86,MATCH(D6162,Map!$A$2:$A$86,0),0)="","N/A",E6162*INDEX(Map!$C$2:$C$86,MATCH(D6162,Map!$A$2:$A$86,0),0))</f>
        <v>N/A</v>
      </c>
      <c r="Z6162" s="7">
        <f>IF(INDEX(Map!$D$2:$D$86,MATCH(D6162,Map!$A$2:$A$86,0),0)="","N/A",E6162*INDEX(Map!$D$2:$D$86,MATCH(D6162,Map!$A$2:$A$86,0),0))</f>
        <v>17.173999999999999</v>
      </c>
      <c r="AA6162" s="4" t="str">
        <f>INDEX(Map!$E$2:$E$86,MATCH(D6162,Map!$A$2:$A$86,0),0)</f>
        <v>Hydro</v>
      </c>
    </row>
    <row r="6163" spans="1:27" x14ac:dyDescent="0.25">
      <c r="A6163">
        <f t="shared" si="103"/>
        <v>2016</v>
      </c>
      <c r="B6163" t="str">
        <f t="shared" si="103"/>
        <v>May</v>
      </c>
      <c r="D6163" t="str">
        <f t="shared" ref="D6163:D6226" si="104">D6125</f>
        <v>Brown Solar</v>
      </c>
      <c r="E6163" s="4">
        <f>SUMIFS('CTS Data'!C:C,'CTS Data'!D:D,UnitMN!D6163,'CTS Data'!B:B,MONTH(UnitMN!V6163))/1000</f>
        <v>1.319</v>
      </c>
      <c r="U6163" t="str">
        <f t="shared" si="101"/>
        <v>Actual</v>
      </c>
      <c r="V6163" s="2">
        <f>DATE(A6163,INDEX(Map!$H$1:$H$12,MATCH(B6163,Map!$G$1:$G$12,0),0),1)</f>
        <v>42491</v>
      </c>
      <c r="W6163" s="1" t="s">
        <v>126</v>
      </c>
      <c r="X6163" s="4" t="str">
        <f>INDEX(Map!$B$2:$B$86,MATCH(UnitMN!D6163,Map!$A$2:$A$86,0),1)</f>
        <v>Brown Solar</v>
      </c>
      <c r="Y6163" s="7">
        <f>IF(INDEX(Map!$C$2:$C$86,MATCH(D6163,Map!$A$2:$A$86,0),0)="","N/A",E6163*INDEX(Map!$C$2:$C$86,MATCH(D6163,Map!$A$2:$A$86,0),0))</f>
        <v>0.80458999999999992</v>
      </c>
      <c r="Z6163" s="7">
        <f>IF(INDEX(Map!$D$2:$D$86,MATCH(D6163,Map!$A$2:$A$86,0),0)="","N/A",E6163*INDEX(Map!$D$2:$D$86,MATCH(D6163,Map!$A$2:$A$86,0),0))</f>
        <v>0.51441000000000003</v>
      </c>
      <c r="AA6163" s="4" t="str">
        <f>INDEX(Map!$E$2:$E$86,MATCH(D6163,Map!$A$2:$A$86,0),0)</f>
        <v>Solar</v>
      </c>
    </row>
    <row r="6164" spans="1:27" x14ac:dyDescent="0.25">
      <c r="A6164">
        <f t="shared" ref="A6164:B6179" si="105">A6163</f>
        <v>2016</v>
      </c>
      <c r="B6164" s="1" t="s">
        <v>112</v>
      </c>
      <c r="D6164" t="str">
        <f t="shared" si="104"/>
        <v>Brown 1</v>
      </c>
      <c r="E6164" s="4">
        <f>SUMIFS('CTS Data'!C:C,'CTS Data'!D:D,UnitMN!D6164,'CTS Data'!B:B,MONTH(UnitMN!V6164))/1000</f>
        <v>35.329000000000001</v>
      </c>
      <c r="U6164" t="str">
        <f t="shared" si="101"/>
        <v>Actual</v>
      </c>
      <c r="V6164" s="2">
        <f>DATE(A6164,INDEX(Map!$H$1:$H$12,MATCH(B6164,Map!$G$1:$G$12,0),0),1)</f>
        <v>42522</v>
      </c>
      <c r="W6164" s="1" t="s">
        <v>126</v>
      </c>
      <c r="X6164" s="4" t="str">
        <f>INDEX(Map!$B$2:$B$86,MATCH(UnitMN!D6164,Map!$A$2:$A$86,0),1)</f>
        <v>Brown 1</v>
      </c>
      <c r="Y6164" s="7">
        <f>IF(INDEX(Map!$C$2:$C$86,MATCH(D6164,Map!$A$2:$A$86,0),0)="","N/A",E6164*INDEX(Map!$C$2:$C$86,MATCH(D6164,Map!$A$2:$A$86,0),0))</f>
        <v>35.329000000000001</v>
      </c>
      <c r="Z6164" s="7" t="str">
        <f>IF(INDEX(Map!$D$2:$D$86,MATCH(D6164,Map!$A$2:$A$86,0),0)="","N/A",E6164*INDEX(Map!$D$2:$D$86,MATCH(D6164,Map!$A$2:$A$86,0),0))</f>
        <v>N/A</v>
      </c>
      <c r="AA6164" s="4" t="str">
        <f>INDEX(Map!$E$2:$E$86,MATCH(D6164,Map!$A$2:$A$86,0),0)</f>
        <v>Coal</v>
      </c>
    </row>
    <row r="6165" spans="1:27" x14ac:dyDescent="0.25">
      <c r="A6165">
        <f t="shared" si="105"/>
        <v>2016</v>
      </c>
      <c r="B6165" t="str">
        <f t="shared" si="105"/>
        <v>June</v>
      </c>
      <c r="D6165" t="str">
        <f t="shared" si="104"/>
        <v>Brown 2</v>
      </c>
      <c r="E6165" s="4">
        <f>SUMIFS('CTS Data'!C:C,'CTS Data'!D:D,UnitMN!D6165,'CTS Data'!B:B,MONTH(UnitMN!V6165))/1000</f>
        <v>61.697000000000003</v>
      </c>
      <c r="U6165" t="str">
        <f t="shared" si="101"/>
        <v>Actual</v>
      </c>
      <c r="V6165" s="2">
        <f>DATE(A6165,INDEX(Map!$H$1:$H$12,MATCH(B6165,Map!$G$1:$G$12,0),0),1)</f>
        <v>42522</v>
      </c>
      <c r="W6165" s="1" t="s">
        <v>126</v>
      </c>
      <c r="X6165" s="4" t="str">
        <f>INDEX(Map!$B$2:$B$86,MATCH(UnitMN!D6165,Map!$A$2:$A$86,0),1)</f>
        <v>Brown 2</v>
      </c>
      <c r="Y6165" s="7">
        <f>IF(INDEX(Map!$C$2:$C$86,MATCH(D6165,Map!$A$2:$A$86,0),0)="","N/A",E6165*INDEX(Map!$C$2:$C$86,MATCH(D6165,Map!$A$2:$A$86,0),0))</f>
        <v>61.697000000000003</v>
      </c>
      <c r="Z6165" s="7" t="str">
        <f>IF(INDEX(Map!$D$2:$D$86,MATCH(D6165,Map!$A$2:$A$86,0),0)="","N/A",E6165*INDEX(Map!$D$2:$D$86,MATCH(D6165,Map!$A$2:$A$86,0),0))</f>
        <v>N/A</v>
      </c>
      <c r="AA6165" s="4" t="str">
        <f>INDEX(Map!$E$2:$E$86,MATCH(D6165,Map!$A$2:$A$86,0),0)</f>
        <v>Coal</v>
      </c>
    </row>
    <row r="6166" spans="1:27" x14ac:dyDescent="0.25">
      <c r="A6166">
        <f t="shared" si="105"/>
        <v>2016</v>
      </c>
      <c r="B6166" t="str">
        <f t="shared" si="105"/>
        <v>June</v>
      </c>
      <c r="D6166" t="str">
        <f t="shared" si="104"/>
        <v>Brown 3</v>
      </c>
      <c r="E6166" s="4">
        <f>SUMIFS('CTS Data'!C:C,'CTS Data'!D:D,UnitMN!D6166,'CTS Data'!B:B,MONTH(UnitMN!V6166))/1000</f>
        <v>149.596</v>
      </c>
      <c r="U6166" t="str">
        <f t="shared" si="101"/>
        <v>Actual</v>
      </c>
      <c r="V6166" s="2">
        <f>DATE(A6166,INDEX(Map!$H$1:$H$12,MATCH(B6166,Map!$G$1:$G$12,0),0),1)</f>
        <v>42522</v>
      </c>
      <c r="W6166" s="1" t="s">
        <v>126</v>
      </c>
      <c r="X6166" s="4" t="str">
        <f>INDEX(Map!$B$2:$B$86,MATCH(UnitMN!D6166,Map!$A$2:$A$86,0),1)</f>
        <v>Brown 3</v>
      </c>
      <c r="Y6166" s="7">
        <f>IF(INDEX(Map!$C$2:$C$86,MATCH(D6166,Map!$A$2:$A$86,0),0)="","N/A",E6166*INDEX(Map!$C$2:$C$86,MATCH(D6166,Map!$A$2:$A$86,0),0))</f>
        <v>149.596</v>
      </c>
      <c r="Z6166" s="7" t="str">
        <f>IF(INDEX(Map!$D$2:$D$86,MATCH(D6166,Map!$A$2:$A$86,0),0)="","N/A",E6166*INDEX(Map!$D$2:$D$86,MATCH(D6166,Map!$A$2:$A$86,0),0))</f>
        <v>N/A</v>
      </c>
      <c r="AA6166" s="4" t="str">
        <f>INDEX(Map!$E$2:$E$86,MATCH(D6166,Map!$A$2:$A$86,0),0)</f>
        <v>Coal</v>
      </c>
    </row>
    <row r="6167" spans="1:27" x14ac:dyDescent="0.25">
      <c r="A6167">
        <f t="shared" si="105"/>
        <v>2016</v>
      </c>
      <c r="B6167" t="str">
        <f t="shared" si="105"/>
        <v>June</v>
      </c>
      <c r="D6167" t="str">
        <f t="shared" si="104"/>
        <v>Ghent 1</v>
      </c>
      <c r="E6167" s="4">
        <f>SUMIFS('CTS Data'!C:C,'CTS Data'!D:D,UnitMN!D6167,'CTS Data'!B:B,MONTH(UnitMN!V6167))/1000</f>
        <v>281.46899999999999</v>
      </c>
      <c r="U6167" t="str">
        <f t="shared" si="101"/>
        <v>Actual</v>
      </c>
      <c r="V6167" s="2">
        <f>DATE(A6167,INDEX(Map!$H$1:$H$12,MATCH(B6167,Map!$G$1:$G$12,0),0),1)</f>
        <v>42522</v>
      </c>
      <c r="W6167" s="1" t="s">
        <v>126</v>
      </c>
      <c r="X6167" s="4" t="str">
        <f>INDEX(Map!$B$2:$B$86,MATCH(UnitMN!D6167,Map!$A$2:$A$86,0),1)</f>
        <v>Ghent 1</v>
      </c>
      <c r="Y6167" s="7">
        <f>IF(INDEX(Map!$C$2:$C$86,MATCH(D6167,Map!$A$2:$A$86,0),0)="","N/A",E6167*INDEX(Map!$C$2:$C$86,MATCH(D6167,Map!$A$2:$A$86,0),0))</f>
        <v>281.46899999999999</v>
      </c>
      <c r="Z6167" s="7" t="str">
        <f>IF(INDEX(Map!$D$2:$D$86,MATCH(D6167,Map!$A$2:$A$86,0),0)="","N/A",E6167*INDEX(Map!$D$2:$D$86,MATCH(D6167,Map!$A$2:$A$86,0),0))</f>
        <v>N/A</v>
      </c>
      <c r="AA6167" s="4" t="str">
        <f>INDEX(Map!$E$2:$E$86,MATCH(D6167,Map!$A$2:$A$86,0),0)</f>
        <v>Coal</v>
      </c>
    </row>
    <row r="6168" spans="1:27" x14ac:dyDescent="0.25">
      <c r="A6168">
        <f t="shared" si="105"/>
        <v>2016</v>
      </c>
      <c r="B6168" t="str">
        <f t="shared" si="105"/>
        <v>June</v>
      </c>
      <c r="D6168" t="str">
        <f t="shared" si="104"/>
        <v>Ghent 2</v>
      </c>
      <c r="E6168" s="4">
        <f>SUMIFS('CTS Data'!C:C,'CTS Data'!D:D,UnitMN!D6168,'CTS Data'!B:B,MONTH(UnitMN!V6168))/1000</f>
        <v>294.75700000000001</v>
      </c>
      <c r="U6168" t="str">
        <f t="shared" si="101"/>
        <v>Actual</v>
      </c>
      <c r="V6168" s="2">
        <f>DATE(A6168,INDEX(Map!$H$1:$H$12,MATCH(B6168,Map!$G$1:$G$12,0),0),1)</f>
        <v>42522</v>
      </c>
      <c r="W6168" s="1" t="s">
        <v>126</v>
      </c>
      <c r="X6168" s="4" t="str">
        <f>INDEX(Map!$B$2:$B$86,MATCH(UnitMN!D6168,Map!$A$2:$A$86,0),1)</f>
        <v>Ghent 2</v>
      </c>
      <c r="Y6168" s="7">
        <f>IF(INDEX(Map!$C$2:$C$86,MATCH(D6168,Map!$A$2:$A$86,0),0)="","N/A",E6168*INDEX(Map!$C$2:$C$86,MATCH(D6168,Map!$A$2:$A$86,0),0))</f>
        <v>294.75700000000001</v>
      </c>
      <c r="Z6168" s="7" t="str">
        <f>IF(INDEX(Map!$D$2:$D$86,MATCH(D6168,Map!$A$2:$A$86,0),0)="","N/A",E6168*INDEX(Map!$D$2:$D$86,MATCH(D6168,Map!$A$2:$A$86,0),0))</f>
        <v>N/A</v>
      </c>
      <c r="AA6168" s="4" t="str">
        <f>INDEX(Map!$E$2:$E$86,MATCH(D6168,Map!$A$2:$A$86,0),0)</f>
        <v>Coal</v>
      </c>
    </row>
    <row r="6169" spans="1:27" x14ac:dyDescent="0.25">
      <c r="A6169">
        <f t="shared" si="105"/>
        <v>2016</v>
      </c>
      <c r="B6169" t="str">
        <f t="shared" si="105"/>
        <v>June</v>
      </c>
      <c r="D6169" t="str">
        <f t="shared" si="104"/>
        <v>Ghent 3</v>
      </c>
      <c r="E6169" s="4">
        <f>SUMIFS('CTS Data'!C:C,'CTS Data'!D:D,UnitMN!D6169,'CTS Data'!B:B,MONTH(UnitMN!V6169))/1000</f>
        <v>250.21600000000001</v>
      </c>
      <c r="U6169" t="str">
        <f t="shared" si="101"/>
        <v>Actual</v>
      </c>
      <c r="V6169" s="2">
        <f>DATE(A6169,INDEX(Map!$H$1:$H$12,MATCH(B6169,Map!$G$1:$G$12,0),0),1)</f>
        <v>42522</v>
      </c>
      <c r="W6169" s="1" t="s">
        <v>126</v>
      </c>
      <c r="X6169" s="4" t="str">
        <f>INDEX(Map!$B$2:$B$86,MATCH(UnitMN!D6169,Map!$A$2:$A$86,0),1)</f>
        <v>Ghent 3</v>
      </c>
      <c r="Y6169" s="7">
        <f>IF(INDEX(Map!$C$2:$C$86,MATCH(D6169,Map!$A$2:$A$86,0),0)="","N/A",E6169*INDEX(Map!$C$2:$C$86,MATCH(D6169,Map!$A$2:$A$86,0),0))</f>
        <v>250.21600000000001</v>
      </c>
      <c r="Z6169" s="7" t="str">
        <f>IF(INDEX(Map!$D$2:$D$86,MATCH(D6169,Map!$A$2:$A$86,0),0)="","N/A",E6169*INDEX(Map!$D$2:$D$86,MATCH(D6169,Map!$A$2:$A$86,0),0))</f>
        <v>N/A</v>
      </c>
      <c r="AA6169" s="4" t="str">
        <f>INDEX(Map!$E$2:$E$86,MATCH(D6169,Map!$A$2:$A$86,0),0)</f>
        <v>Coal</v>
      </c>
    </row>
    <row r="6170" spans="1:27" x14ac:dyDescent="0.25">
      <c r="A6170">
        <f t="shared" si="105"/>
        <v>2016</v>
      </c>
      <c r="B6170" t="str">
        <f t="shared" si="105"/>
        <v>June</v>
      </c>
      <c r="D6170" t="str">
        <f t="shared" si="104"/>
        <v>Ghent 4</v>
      </c>
      <c r="E6170" s="4">
        <f>SUMIFS('CTS Data'!C:C,'CTS Data'!D:D,UnitMN!D6170,'CTS Data'!B:B,MONTH(UnitMN!V6170))/1000</f>
        <v>303.70100000000002</v>
      </c>
      <c r="U6170" t="str">
        <f t="shared" si="101"/>
        <v>Actual</v>
      </c>
      <c r="V6170" s="2">
        <f>DATE(A6170,INDEX(Map!$H$1:$H$12,MATCH(B6170,Map!$G$1:$G$12,0),0),1)</f>
        <v>42522</v>
      </c>
      <c r="W6170" s="1" t="s">
        <v>126</v>
      </c>
      <c r="X6170" s="4" t="str">
        <f>INDEX(Map!$B$2:$B$86,MATCH(UnitMN!D6170,Map!$A$2:$A$86,0),1)</f>
        <v>Ghent 4</v>
      </c>
      <c r="Y6170" s="7">
        <f>IF(INDEX(Map!$C$2:$C$86,MATCH(D6170,Map!$A$2:$A$86,0),0)="","N/A",E6170*INDEX(Map!$C$2:$C$86,MATCH(D6170,Map!$A$2:$A$86,0),0))</f>
        <v>303.70100000000002</v>
      </c>
      <c r="Z6170" s="7" t="str">
        <f>IF(INDEX(Map!$D$2:$D$86,MATCH(D6170,Map!$A$2:$A$86,0),0)="","N/A",E6170*INDEX(Map!$D$2:$D$86,MATCH(D6170,Map!$A$2:$A$86,0),0))</f>
        <v>N/A</v>
      </c>
      <c r="AA6170" s="4" t="str">
        <f>INDEX(Map!$E$2:$E$86,MATCH(D6170,Map!$A$2:$A$86,0),0)</f>
        <v>Coal</v>
      </c>
    </row>
    <row r="6171" spans="1:27" x14ac:dyDescent="0.25">
      <c r="A6171">
        <f t="shared" si="105"/>
        <v>2016</v>
      </c>
      <c r="B6171" t="str">
        <f t="shared" si="105"/>
        <v>June</v>
      </c>
      <c r="D6171" t="str">
        <f t="shared" si="104"/>
        <v>Mill Creek 1</v>
      </c>
      <c r="E6171" s="4">
        <f>SUMIFS('CTS Data'!C:C,'CTS Data'!D:D,UnitMN!D6171,'CTS Data'!B:B,MONTH(UnitMN!V6171))/1000</f>
        <v>167.87200000000001</v>
      </c>
      <c r="U6171" t="str">
        <f t="shared" si="101"/>
        <v>Actual</v>
      </c>
      <c r="V6171" s="2">
        <f>DATE(A6171,INDEX(Map!$H$1:$H$12,MATCH(B6171,Map!$G$1:$G$12,0),0),1)</f>
        <v>42522</v>
      </c>
      <c r="W6171" s="1" t="s">
        <v>126</v>
      </c>
      <c r="X6171" s="4" t="str">
        <f>INDEX(Map!$B$2:$B$86,MATCH(UnitMN!D6171,Map!$A$2:$A$86,0),1)</f>
        <v>Mill Creek 1</v>
      </c>
      <c r="Y6171" s="7" t="str">
        <f>IF(INDEX(Map!$C$2:$C$86,MATCH(D6171,Map!$A$2:$A$86,0),0)="","N/A",E6171*INDEX(Map!$C$2:$C$86,MATCH(D6171,Map!$A$2:$A$86,0),0))</f>
        <v>N/A</v>
      </c>
      <c r="Z6171" s="7">
        <f>IF(INDEX(Map!$D$2:$D$86,MATCH(D6171,Map!$A$2:$A$86,0),0)="","N/A",E6171*INDEX(Map!$D$2:$D$86,MATCH(D6171,Map!$A$2:$A$86,0),0))</f>
        <v>167.87200000000001</v>
      </c>
      <c r="AA6171" s="4" t="str">
        <f>INDEX(Map!$E$2:$E$86,MATCH(D6171,Map!$A$2:$A$86,0),0)</f>
        <v>Coal</v>
      </c>
    </row>
    <row r="6172" spans="1:27" x14ac:dyDescent="0.25">
      <c r="A6172">
        <f t="shared" si="105"/>
        <v>2016</v>
      </c>
      <c r="B6172" t="str">
        <f t="shared" si="105"/>
        <v>June</v>
      </c>
      <c r="D6172" t="str">
        <f t="shared" si="104"/>
        <v>Mill Creek 2</v>
      </c>
      <c r="E6172" s="4">
        <f>SUMIFS('CTS Data'!C:C,'CTS Data'!D:D,UnitMN!D6172,'CTS Data'!B:B,MONTH(UnitMN!V6172))/1000</f>
        <v>152.87</v>
      </c>
      <c r="U6172" t="str">
        <f t="shared" si="101"/>
        <v>Actual</v>
      </c>
      <c r="V6172" s="2">
        <f>DATE(A6172,INDEX(Map!$H$1:$H$12,MATCH(B6172,Map!$G$1:$G$12,0),0),1)</f>
        <v>42522</v>
      </c>
      <c r="W6172" s="1" t="s">
        <v>126</v>
      </c>
      <c r="X6172" s="4" t="str">
        <f>INDEX(Map!$B$2:$B$86,MATCH(UnitMN!D6172,Map!$A$2:$A$86,0),1)</f>
        <v>Mill Creek 2</v>
      </c>
      <c r="Y6172" s="7" t="str">
        <f>IF(INDEX(Map!$C$2:$C$86,MATCH(D6172,Map!$A$2:$A$86,0),0)="","N/A",E6172*INDEX(Map!$C$2:$C$86,MATCH(D6172,Map!$A$2:$A$86,0),0))</f>
        <v>N/A</v>
      </c>
      <c r="Z6172" s="7">
        <f>IF(INDEX(Map!$D$2:$D$86,MATCH(D6172,Map!$A$2:$A$86,0),0)="","N/A",E6172*INDEX(Map!$D$2:$D$86,MATCH(D6172,Map!$A$2:$A$86,0),0))</f>
        <v>152.87</v>
      </c>
      <c r="AA6172" s="4" t="str">
        <f>INDEX(Map!$E$2:$E$86,MATCH(D6172,Map!$A$2:$A$86,0),0)</f>
        <v>Coal</v>
      </c>
    </row>
    <row r="6173" spans="1:27" x14ac:dyDescent="0.25">
      <c r="A6173">
        <f t="shared" si="105"/>
        <v>2016</v>
      </c>
      <c r="B6173" t="str">
        <f t="shared" si="105"/>
        <v>June</v>
      </c>
      <c r="D6173" t="str">
        <f t="shared" si="104"/>
        <v>Mill Creek 3</v>
      </c>
      <c r="E6173" s="4">
        <f>SUMIFS('CTS Data'!C:C,'CTS Data'!D:D,UnitMN!D6173,'CTS Data'!B:B,MONTH(UnitMN!V6173))/1000</f>
        <v>192.70599999999999</v>
      </c>
      <c r="U6173" t="str">
        <f t="shared" si="101"/>
        <v>Actual</v>
      </c>
      <c r="V6173" s="2">
        <f>DATE(A6173,INDEX(Map!$H$1:$H$12,MATCH(B6173,Map!$G$1:$G$12,0),0),1)</f>
        <v>42522</v>
      </c>
      <c r="W6173" s="1" t="s">
        <v>126</v>
      </c>
      <c r="X6173" s="4" t="str">
        <f>INDEX(Map!$B$2:$B$86,MATCH(UnitMN!D6173,Map!$A$2:$A$86,0),1)</f>
        <v>Mill Creek 3</v>
      </c>
      <c r="Y6173" s="7" t="str">
        <f>IF(INDEX(Map!$C$2:$C$86,MATCH(D6173,Map!$A$2:$A$86,0),0)="","N/A",E6173*INDEX(Map!$C$2:$C$86,MATCH(D6173,Map!$A$2:$A$86,0),0))</f>
        <v>N/A</v>
      </c>
      <c r="Z6173" s="7">
        <f>IF(INDEX(Map!$D$2:$D$86,MATCH(D6173,Map!$A$2:$A$86,0),0)="","N/A",E6173*INDEX(Map!$D$2:$D$86,MATCH(D6173,Map!$A$2:$A$86,0),0))</f>
        <v>192.70599999999999</v>
      </c>
      <c r="AA6173" s="4" t="str">
        <f>INDEX(Map!$E$2:$E$86,MATCH(D6173,Map!$A$2:$A$86,0),0)</f>
        <v>Coal</v>
      </c>
    </row>
    <row r="6174" spans="1:27" x14ac:dyDescent="0.25">
      <c r="A6174">
        <f t="shared" si="105"/>
        <v>2016</v>
      </c>
      <c r="B6174" t="str">
        <f t="shared" si="105"/>
        <v>June</v>
      </c>
      <c r="D6174" t="str">
        <f t="shared" si="104"/>
        <v>Mill Creek 4</v>
      </c>
      <c r="E6174" s="4">
        <f>SUMIFS('CTS Data'!C:C,'CTS Data'!D:D,UnitMN!D6174,'CTS Data'!B:B,MONTH(UnitMN!V6174))/1000</f>
        <v>263.68400000000003</v>
      </c>
      <c r="U6174" t="str">
        <f t="shared" si="101"/>
        <v>Actual</v>
      </c>
      <c r="V6174" s="2">
        <f>DATE(A6174,INDEX(Map!$H$1:$H$12,MATCH(B6174,Map!$G$1:$G$12,0),0),1)</f>
        <v>42522</v>
      </c>
      <c r="W6174" s="1" t="s">
        <v>126</v>
      </c>
      <c r="X6174" s="4" t="str">
        <f>INDEX(Map!$B$2:$B$86,MATCH(UnitMN!D6174,Map!$A$2:$A$86,0),1)</f>
        <v>Mill Creek 4</v>
      </c>
      <c r="Y6174" s="7" t="str">
        <f>IF(INDEX(Map!$C$2:$C$86,MATCH(D6174,Map!$A$2:$A$86,0),0)="","N/A",E6174*INDEX(Map!$C$2:$C$86,MATCH(D6174,Map!$A$2:$A$86,0),0))</f>
        <v>N/A</v>
      </c>
      <c r="Z6174" s="7">
        <f>IF(INDEX(Map!$D$2:$D$86,MATCH(D6174,Map!$A$2:$A$86,0),0)="","N/A",E6174*INDEX(Map!$D$2:$D$86,MATCH(D6174,Map!$A$2:$A$86,0),0))</f>
        <v>263.68400000000003</v>
      </c>
      <c r="AA6174" s="4" t="str">
        <f>INDEX(Map!$E$2:$E$86,MATCH(D6174,Map!$A$2:$A$86,0),0)</f>
        <v>Coal</v>
      </c>
    </row>
    <row r="6175" spans="1:27" x14ac:dyDescent="0.25">
      <c r="A6175">
        <f t="shared" si="105"/>
        <v>2016</v>
      </c>
      <c r="B6175" t="str">
        <f t="shared" si="105"/>
        <v>June</v>
      </c>
      <c r="D6175" t="str">
        <f t="shared" si="104"/>
        <v>OVEC</v>
      </c>
      <c r="E6175" s="4">
        <f>SUMIFS('CTS Data'!C:C,'CTS Data'!D:D,UnitMN!D6175,'CTS Data'!B:B,MONTH(UnitMN!V6175))/1000</f>
        <v>91.718000000000004</v>
      </c>
      <c r="U6175" t="str">
        <f t="shared" si="101"/>
        <v>Actual</v>
      </c>
      <c r="V6175" s="2">
        <f>DATE(A6175,INDEX(Map!$H$1:$H$12,MATCH(B6175,Map!$G$1:$G$12,0),0),1)</f>
        <v>42522</v>
      </c>
      <c r="W6175" s="1" t="s">
        <v>126</v>
      </c>
      <c r="X6175" s="4" t="str">
        <f>INDEX(Map!$B$2:$B$86,MATCH(UnitMN!D6175,Map!$A$2:$A$86,0),1)</f>
        <v>OVEC</v>
      </c>
      <c r="Y6175" s="7">
        <f>IF(INDEX(Map!$C$2:$C$86,MATCH(D6175,Map!$A$2:$A$86,0),0)="","N/A",E6175*INDEX(Map!$C$2:$C$86,MATCH(D6175,Map!$A$2:$A$86,0),0))</f>
        <v>28.203567035670364</v>
      </c>
      <c r="Z6175" s="7">
        <f>IF(INDEX(Map!$D$2:$D$86,MATCH(D6175,Map!$A$2:$A$86,0),0)="","N/A",E6175*INDEX(Map!$D$2:$D$86,MATCH(D6175,Map!$A$2:$A$86,0),0))</f>
        <v>63.51443296432965</v>
      </c>
      <c r="AA6175" s="4" t="str">
        <f>INDEX(Map!$E$2:$E$86,MATCH(D6175,Map!$A$2:$A$86,0),0)</f>
        <v>Coal</v>
      </c>
    </row>
    <row r="6176" spans="1:27" x14ac:dyDescent="0.25">
      <c r="A6176">
        <f t="shared" si="105"/>
        <v>2016</v>
      </c>
      <c r="B6176" t="str">
        <f t="shared" si="105"/>
        <v>June</v>
      </c>
      <c r="D6176" t="str">
        <f t="shared" si="104"/>
        <v>Trimble County 1</v>
      </c>
      <c r="E6176" s="4">
        <f>SUMIFS('CTS Data'!C:C,'CTS Data'!D:D,UnitMN!D6176,'CTS Data'!B:B,MONTH(UnitMN!V6176))/1000</f>
        <v>217.654</v>
      </c>
      <c r="U6176" t="str">
        <f t="shared" si="101"/>
        <v>Actual</v>
      </c>
      <c r="V6176" s="2">
        <f>DATE(A6176,INDEX(Map!$H$1:$H$12,MATCH(B6176,Map!$G$1:$G$12,0),0),1)</f>
        <v>42522</v>
      </c>
      <c r="W6176" s="1" t="s">
        <v>126</v>
      </c>
      <c r="X6176" s="4" t="str">
        <f>INDEX(Map!$B$2:$B$86,MATCH(UnitMN!D6176,Map!$A$2:$A$86,0),1)</f>
        <v>Trimble County 1</v>
      </c>
      <c r="Y6176" s="7" t="str">
        <f>IF(INDEX(Map!$C$2:$C$86,MATCH(D6176,Map!$A$2:$A$86,0),0)="","N/A",E6176*INDEX(Map!$C$2:$C$86,MATCH(D6176,Map!$A$2:$A$86,0),0))</f>
        <v>N/A</v>
      </c>
      <c r="Z6176" s="7">
        <f>IF(INDEX(Map!$D$2:$D$86,MATCH(D6176,Map!$A$2:$A$86,0),0)="","N/A",E6176*INDEX(Map!$D$2:$D$86,MATCH(D6176,Map!$A$2:$A$86,0),0))</f>
        <v>217.654</v>
      </c>
      <c r="AA6176" s="4" t="str">
        <f>INDEX(Map!$E$2:$E$86,MATCH(D6176,Map!$A$2:$A$86,0),0)</f>
        <v>Coal</v>
      </c>
    </row>
    <row r="6177" spans="1:27" x14ac:dyDescent="0.25">
      <c r="A6177">
        <f t="shared" si="105"/>
        <v>2016</v>
      </c>
      <c r="B6177" t="str">
        <f t="shared" si="105"/>
        <v>June</v>
      </c>
      <c r="D6177" t="str">
        <f t="shared" si="104"/>
        <v>Trimble County 2</v>
      </c>
      <c r="E6177" s="4">
        <f>SUMIFS('CTS Data'!C:C,'CTS Data'!D:D,UnitMN!D6177,'CTS Data'!B:B,MONTH(UnitMN!V6177))/1000</f>
        <v>0</v>
      </c>
      <c r="U6177" t="str">
        <f t="shared" si="101"/>
        <v>Actual</v>
      </c>
      <c r="V6177" s="2">
        <f>DATE(A6177,INDEX(Map!$H$1:$H$12,MATCH(B6177,Map!$G$1:$G$12,0),0),1)</f>
        <v>42522</v>
      </c>
      <c r="W6177" s="1" t="s">
        <v>126</v>
      </c>
      <c r="X6177" s="4" t="str">
        <f>INDEX(Map!$B$2:$B$86,MATCH(UnitMN!D6177,Map!$A$2:$A$86,0),1)</f>
        <v>Trimble County 2</v>
      </c>
      <c r="Y6177" s="7">
        <f>IF(INDEX(Map!$C$2:$C$86,MATCH(D6177,Map!$A$2:$A$86,0),0)="","N/A",E6177*INDEX(Map!$C$2:$C$86,MATCH(D6177,Map!$A$2:$A$86,0),0))</f>
        <v>0</v>
      </c>
      <c r="Z6177" s="7">
        <f>IF(INDEX(Map!$D$2:$D$86,MATCH(D6177,Map!$A$2:$A$86,0),0)="","N/A",E6177*INDEX(Map!$D$2:$D$86,MATCH(D6177,Map!$A$2:$A$86,0),0))</f>
        <v>0</v>
      </c>
      <c r="AA6177" s="4" t="str">
        <f>INDEX(Map!$E$2:$E$86,MATCH(D6177,Map!$A$2:$A$86,0),0)</f>
        <v>Coal</v>
      </c>
    </row>
    <row r="6178" spans="1:27" x14ac:dyDescent="0.25">
      <c r="A6178">
        <f t="shared" si="105"/>
        <v>2016</v>
      </c>
      <c r="B6178" t="str">
        <f t="shared" si="105"/>
        <v>June</v>
      </c>
      <c r="D6178" t="str">
        <f t="shared" si="104"/>
        <v>Bluegrass 3</v>
      </c>
      <c r="E6178" s="4">
        <f>SUMIFS('CTS Data'!C:C,'CTS Data'!D:D,UnitMN!D6178,'CTS Data'!B:B,MONTH(UnitMN!V6178))/1000</f>
        <v>3.9540000000000002</v>
      </c>
      <c r="U6178" t="str">
        <f t="shared" si="101"/>
        <v>Actual</v>
      </c>
      <c r="V6178" s="2">
        <f>DATE(A6178,INDEX(Map!$H$1:$H$12,MATCH(B6178,Map!$G$1:$G$12,0),0),1)</f>
        <v>42522</v>
      </c>
      <c r="W6178" s="1" t="s">
        <v>126</v>
      </c>
      <c r="X6178" s="4" t="str">
        <f>INDEX(Map!$B$2:$B$86,MATCH(UnitMN!D6178,Map!$A$2:$A$86,0),1)</f>
        <v>Bluegrass/EKPC</v>
      </c>
      <c r="Y6178" s="7" t="str">
        <f>IF(INDEX(Map!$C$2:$C$86,MATCH(D6178,Map!$A$2:$A$86,0),0)="","N/A",E6178*INDEX(Map!$C$2:$C$86,MATCH(D6178,Map!$A$2:$A$86,0),0))</f>
        <v>N/A</v>
      </c>
      <c r="Z6178" s="7">
        <f>IF(INDEX(Map!$D$2:$D$86,MATCH(D6178,Map!$A$2:$A$86,0),0)="","N/A",E6178*INDEX(Map!$D$2:$D$86,MATCH(D6178,Map!$A$2:$A$86,0),0))</f>
        <v>3.9540000000000002</v>
      </c>
      <c r="AA6178" s="4" t="str">
        <f>INDEX(Map!$E$2:$E$86,MATCH(D6178,Map!$A$2:$A$86,0),0)</f>
        <v>SCCT</v>
      </c>
    </row>
    <row r="6179" spans="1:27" x14ac:dyDescent="0.25">
      <c r="A6179">
        <f t="shared" si="105"/>
        <v>2016</v>
      </c>
      <c r="B6179" t="str">
        <f t="shared" si="105"/>
        <v>June</v>
      </c>
      <c r="D6179" t="str">
        <f t="shared" si="104"/>
        <v>Brown 5</v>
      </c>
      <c r="E6179" s="4">
        <f>SUMIFS('CTS Data'!C:C,'CTS Data'!D:D,UnitMN!D6179,'CTS Data'!B:B,MONTH(UnitMN!V6179))/1000</f>
        <v>15.255000000000001</v>
      </c>
      <c r="U6179" t="str">
        <f>U6177</f>
        <v>Actual</v>
      </c>
      <c r="V6179" s="2">
        <f>DATE(A6179,INDEX(Map!$H$1:$H$12,MATCH(B6179,Map!$G$1:$G$12,0),0),1)</f>
        <v>42522</v>
      </c>
      <c r="W6179" s="1" t="s">
        <v>126</v>
      </c>
      <c r="X6179" s="4" t="str">
        <f>INDEX(Map!$B$2:$B$86,MATCH(UnitMN!D6179,Map!$A$2:$A$86,0),1)</f>
        <v>Brown 5</v>
      </c>
      <c r="Y6179" s="7">
        <f>IF(INDEX(Map!$C$2:$C$86,MATCH(D6179,Map!$A$2:$A$86,0),0)="","N/A",E6179*INDEX(Map!$C$2:$C$86,MATCH(D6179,Map!$A$2:$A$86,0),0))</f>
        <v>7.1698500000000003</v>
      </c>
      <c r="Z6179" s="7">
        <f>IF(INDEX(Map!$D$2:$D$86,MATCH(D6179,Map!$A$2:$A$86,0),0)="","N/A",E6179*INDEX(Map!$D$2:$D$86,MATCH(D6179,Map!$A$2:$A$86,0),0))</f>
        <v>8.0851500000000005</v>
      </c>
      <c r="AA6179" s="4" t="str">
        <f>INDEX(Map!$E$2:$E$86,MATCH(D6179,Map!$A$2:$A$86,0),0)</f>
        <v>SCCT</v>
      </c>
    </row>
    <row r="6180" spans="1:27" x14ac:dyDescent="0.25">
      <c r="A6180">
        <f t="shared" ref="A6180:B6195" si="106">A6179</f>
        <v>2016</v>
      </c>
      <c r="B6180" t="str">
        <f t="shared" si="106"/>
        <v>June</v>
      </c>
      <c r="D6180" t="str">
        <f t="shared" si="104"/>
        <v>Brown 6</v>
      </c>
      <c r="E6180" s="4">
        <f>SUMIFS('CTS Data'!C:C,'CTS Data'!D:D,UnitMN!D6180,'CTS Data'!B:B,MONTH(UnitMN!V6180))/1000</f>
        <v>2.7530000000000001</v>
      </c>
      <c r="U6180" t="str">
        <f t="shared" si="101"/>
        <v>Actual</v>
      </c>
      <c r="V6180" s="2">
        <f>DATE(A6180,INDEX(Map!$H$1:$H$12,MATCH(B6180,Map!$G$1:$G$12,0),0),1)</f>
        <v>42522</v>
      </c>
      <c r="W6180" s="1" t="s">
        <v>126</v>
      </c>
      <c r="X6180" s="4" t="str">
        <f>INDEX(Map!$B$2:$B$86,MATCH(UnitMN!D6180,Map!$A$2:$A$86,0),1)</f>
        <v>Brown 6</v>
      </c>
      <c r="Y6180" s="7">
        <f>IF(INDEX(Map!$C$2:$C$86,MATCH(D6180,Map!$A$2:$A$86,0),0)="","N/A",E6180*INDEX(Map!$C$2:$C$86,MATCH(D6180,Map!$A$2:$A$86,0),0))</f>
        <v>1.70686</v>
      </c>
      <c r="Z6180" s="7">
        <f>IF(INDEX(Map!$D$2:$D$86,MATCH(D6180,Map!$A$2:$A$86,0),0)="","N/A",E6180*INDEX(Map!$D$2:$D$86,MATCH(D6180,Map!$A$2:$A$86,0),0))</f>
        <v>1.0461400000000001</v>
      </c>
      <c r="AA6180" s="4" t="str">
        <f>INDEX(Map!$E$2:$E$86,MATCH(D6180,Map!$A$2:$A$86,0),0)</f>
        <v>SCCT</v>
      </c>
    </row>
    <row r="6181" spans="1:27" x14ac:dyDescent="0.25">
      <c r="A6181">
        <f t="shared" si="106"/>
        <v>2016</v>
      </c>
      <c r="B6181" t="str">
        <f t="shared" si="106"/>
        <v>June</v>
      </c>
      <c r="D6181" t="str">
        <f t="shared" si="104"/>
        <v>Brown 7</v>
      </c>
      <c r="E6181" s="4">
        <f>SUMIFS('CTS Data'!C:C,'CTS Data'!D:D,UnitMN!D6181,'CTS Data'!B:B,MONTH(UnitMN!V6181))/1000</f>
        <v>3.4390000000000001</v>
      </c>
      <c r="U6181" t="str">
        <f t="shared" si="101"/>
        <v>Actual</v>
      </c>
      <c r="V6181" s="2">
        <f>DATE(A6181,INDEX(Map!$H$1:$H$12,MATCH(B6181,Map!$G$1:$G$12,0),0),1)</f>
        <v>42522</v>
      </c>
      <c r="W6181" s="1" t="s">
        <v>126</v>
      </c>
      <c r="X6181" s="4" t="str">
        <f>INDEX(Map!$B$2:$B$86,MATCH(UnitMN!D6181,Map!$A$2:$A$86,0),1)</f>
        <v>Brown 7</v>
      </c>
      <c r="Y6181" s="7">
        <f>IF(INDEX(Map!$C$2:$C$86,MATCH(D6181,Map!$A$2:$A$86,0),0)="","N/A",E6181*INDEX(Map!$C$2:$C$86,MATCH(D6181,Map!$A$2:$A$86,0),0))</f>
        <v>2.13218</v>
      </c>
      <c r="Z6181" s="7">
        <f>IF(INDEX(Map!$D$2:$D$86,MATCH(D6181,Map!$A$2:$A$86,0),0)="","N/A",E6181*INDEX(Map!$D$2:$D$86,MATCH(D6181,Map!$A$2:$A$86,0),0))</f>
        <v>1.3068200000000001</v>
      </c>
      <c r="AA6181" s="4" t="str">
        <f>INDEX(Map!$E$2:$E$86,MATCH(D6181,Map!$A$2:$A$86,0),0)</f>
        <v>SCCT</v>
      </c>
    </row>
    <row r="6182" spans="1:27" x14ac:dyDescent="0.25">
      <c r="A6182">
        <f t="shared" si="106"/>
        <v>2016</v>
      </c>
      <c r="B6182" t="str">
        <f t="shared" si="106"/>
        <v>June</v>
      </c>
      <c r="D6182" t="str">
        <f t="shared" si="104"/>
        <v>Brown 8</v>
      </c>
      <c r="E6182" s="4">
        <f>SUMIFS('CTS Data'!C:C,'CTS Data'!D:D,UnitMN!D6182,'CTS Data'!B:B,MONTH(UnitMN!V6182))/1000</f>
        <v>18.071000000000002</v>
      </c>
      <c r="U6182" t="str">
        <f t="shared" si="101"/>
        <v>Actual</v>
      </c>
      <c r="V6182" s="2">
        <f>DATE(A6182,INDEX(Map!$H$1:$H$12,MATCH(B6182,Map!$G$1:$G$12,0),0),1)</f>
        <v>42522</v>
      </c>
      <c r="W6182" s="1" t="s">
        <v>126</v>
      </c>
      <c r="X6182" s="4" t="str">
        <f>INDEX(Map!$B$2:$B$86,MATCH(UnitMN!D6182,Map!$A$2:$A$86,0),1)</f>
        <v>Brown 8</v>
      </c>
      <c r="Y6182" s="7">
        <f>IF(INDEX(Map!$C$2:$C$86,MATCH(D6182,Map!$A$2:$A$86,0),0)="","N/A",E6182*INDEX(Map!$C$2:$C$86,MATCH(D6182,Map!$A$2:$A$86,0),0))</f>
        <v>18.071000000000002</v>
      </c>
      <c r="Z6182" s="7" t="str">
        <f>IF(INDEX(Map!$D$2:$D$86,MATCH(D6182,Map!$A$2:$A$86,0),0)="","N/A",E6182*INDEX(Map!$D$2:$D$86,MATCH(D6182,Map!$A$2:$A$86,0),0))</f>
        <v>N/A</v>
      </c>
      <c r="AA6182" s="4" t="str">
        <f>INDEX(Map!$E$2:$E$86,MATCH(D6182,Map!$A$2:$A$86,0),0)</f>
        <v>SCCT</v>
      </c>
    </row>
    <row r="6183" spans="1:27" x14ac:dyDescent="0.25">
      <c r="A6183">
        <f t="shared" si="106"/>
        <v>2016</v>
      </c>
      <c r="B6183" t="str">
        <f t="shared" si="106"/>
        <v>June</v>
      </c>
      <c r="D6183" t="str">
        <f t="shared" si="104"/>
        <v>Brown 9</v>
      </c>
      <c r="E6183" s="4">
        <f>SUMIFS('CTS Data'!C:C,'CTS Data'!D:D,UnitMN!D6183,'CTS Data'!B:B,MONTH(UnitMN!V6183))/1000</f>
        <v>15.643000000000001</v>
      </c>
      <c r="U6183" t="str">
        <f t="shared" ref="U6183:U6247" si="107">U6182</f>
        <v>Actual</v>
      </c>
      <c r="V6183" s="2">
        <f>DATE(A6183,INDEX(Map!$H$1:$H$12,MATCH(B6183,Map!$G$1:$G$12,0),0),1)</f>
        <v>42522</v>
      </c>
      <c r="W6183" s="1" t="s">
        <v>126</v>
      </c>
      <c r="X6183" s="4" t="str">
        <f>INDEX(Map!$B$2:$B$86,MATCH(UnitMN!D6183,Map!$A$2:$A$86,0),1)</f>
        <v>Brown 9</v>
      </c>
      <c r="Y6183" s="7">
        <f>IF(INDEX(Map!$C$2:$C$86,MATCH(D6183,Map!$A$2:$A$86,0),0)="","N/A",E6183*INDEX(Map!$C$2:$C$86,MATCH(D6183,Map!$A$2:$A$86,0),0))</f>
        <v>15.643000000000001</v>
      </c>
      <c r="Z6183" s="7" t="str">
        <f>IF(INDEX(Map!$D$2:$D$86,MATCH(D6183,Map!$A$2:$A$86,0),0)="","N/A",E6183*INDEX(Map!$D$2:$D$86,MATCH(D6183,Map!$A$2:$A$86,0),0))</f>
        <v>N/A</v>
      </c>
      <c r="AA6183" s="4" t="str">
        <f>INDEX(Map!$E$2:$E$86,MATCH(D6183,Map!$A$2:$A$86,0),0)</f>
        <v>SCCT</v>
      </c>
    </row>
    <row r="6184" spans="1:27" x14ac:dyDescent="0.25">
      <c r="A6184">
        <f t="shared" si="106"/>
        <v>2016</v>
      </c>
      <c r="B6184" t="str">
        <f t="shared" si="106"/>
        <v>June</v>
      </c>
      <c r="D6184" t="str">
        <f t="shared" si="104"/>
        <v>Brown 10</v>
      </c>
      <c r="E6184" s="4">
        <f>SUMIFS('CTS Data'!C:C,'CTS Data'!D:D,UnitMN!D6184,'CTS Data'!B:B,MONTH(UnitMN!V6184))/1000</f>
        <v>17.266999999999999</v>
      </c>
      <c r="U6184" t="str">
        <f t="shared" si="107"/>
        <v>Actual</v>
      </c>
      <c r="V6184" s="2">
        <f>DATE(A6184,INDEX(Map!$H$1:$H$12,MATCH(B6184,Map!$G$1:$G$12,0),0),1)</f>
        <v>42522</v>
      </c>
      <c r="W6184" s="1" t="s">
        <v>126</v>
      </c>
      <c r="X6184" s="4" t="str">
        <f>INDEX(Map!$B$2:$B$86,MATCH(UnitMN!D6184,Map!$A$2:$A$86,0),1)</f>
        <v>Brown 10</v>
      </c>
      <c r="Y6184" s="7">
        <f>IF(INDEX(Map!$C$2:$C$86,MATCH(D6184,Map!$A$2:$A$86,0),0)="","N/A",E6184*INDEX(Map!$C$2:$C$86,MATCH(D6184,Map!$A$2:$A$86,0),0))</f>
        <v>17.266999999999999</v>
      </c>
      <c r="Z6184" s="7" t="str">
        <f>IF(INDEX(Map!$D$2:$D$86,MATCH(D6184,Map!$A$2:$A$86,0),0)="","N/A",E6184*INDEX(Map!$D$2:$D$86,MATCH(D6184,Map!$A$2:$A$86,0),0))</f>
        <v>N/A</v>
      </c>
      <c r="AA6184" s="4" t="str">
        <f>INDEX(Map!$E$2:$E$86,MATCH(D6184,Map!$A$2:$A$86,0),0)</f>
        <v>SCCT</v>
      </c>
    </row>
    <row r="6185" spans="1:27" x14ac:dyDescent="0.25">
      <c r="A6185">
        <f t="shared" si="106"/>
        <v>2016</v>
      </c>
      <c r="B6185" t="str">
        <f t="shared" si="106"/>
        <v>June</v>
      </c>
      <c r="D6185" t="str">
        <f t="shared" si="104"/>
        <v>Brown 11</v>
      </c>
      <c r="E6185" s="4">
        <f>SUMIFS('CTS Data'!C:C,'CTS Data'!D:D,UnitMN!D6185,'CTS Data'!B:B,MONTH(UnitMN!V6185))/1000</f>
        <v>9.2539999999999996</v>
      </c>
      <c r="U6185" t="str">
        <f t="shared" si="107"/>
        <v>Actual</v>
      </c>
      <c r="V6185" s="2">
        <f>DATE(A6185,INDEX(Map!$H$1:$H$12,MATCH(B6185,Map!$G$1:$G$12,0),0),1)</f>
        <v>42522</v>
      </c>
      <c r="W6185" s="1" t="s">
        <v>126</v>
      </c>
      <c r="X6185" s="4" t="str">
        <f>INDEX(Map!$B$2:$B$86,MATCH(UnitMN!D6185,Map!$A$2:$A$86,0),1)</f>
        <v>Brown 11</v>
      </c>
      <c r="Y6185" s="7">
        <f>IF(INDEX(Map!$C$2:$C$86,MATCH(D6185,Map!$A$2:$A$86,0),0)="","N/A",E6185*INDEX(Map!$C$2:$C$86,MATCH(D6185,Map!$A$2:$A$86,0),0))</f>
        <v>9.2539999999999996</v>
      </c>
      <c r="Z6185" s="7" t="str">
        <f>IF(INDEX(Map!$D$2:$D$86,MATCH(D6185,Map!$A$2:$A$86,0),0)="","N/A",E6185*INDEX(Map!$D$2:$D$86,MATCH(D6185,Map!$A$2:$A$86,0),0))</f>
        <v>N/A</v>
      </c>
      <c r="AA6185" s="4" t="str">
        <f>INDEX(Map!$E$2:$E$86,MATCH(D6185,Map!$A$2:$A$86,0),0)</f>
        <v>SCCT</v>
      </c>
    </row>
    <row r="6186" spans="1:27" x14ac:dyDescent="0.25">
      <c r="A6186">
        <f t="shared" si="106"/>
        <v>2016</v>
      </c>
      <c r="B6186" t="str">
        <f t="shared" si="106"/>
        <v>June</v>
      </c>
      <c r="D6186" t="str">
        <f t="shared" si="104"/>
        <v>Cane Run 11</v>
      </c>
      <c r="E6186" s="4">
        <f>SUMIFS('CTS Data'!C:C,'CTS Data'!D:D,UnitMN!D6186,'CTS Data'!B:B,MONTH(UnitMN!V6186))/1000</f>
        <v>3.1E-2</v>
      </c>
      <c r="U6186" t="str">
        <f t="shared" si="107"/>
        <v>Actual</v>
      </c>
      <c r="V6186" s="2">
        <f>DATE(A6186,INDEX(Map!$H$1:$H$12,MATCH(B6186,Map!$G$1:$G$12,0),0),1)</f>
        <v>42522</v>
      </c>
      <c r="W6186" s="1" t="s">
        <v>126</v>
      </c>
      <c r="X6186" s="4" t="str">
        <f>INDEX(Map!$B$2:$B$86,MATCH(UnitMN!D6186,Map!$A$2:$A$86,0),1)</f>
        <v>Cane Run 11</v>
      </c>
      <c r="Y6186" s="7" t="str">
        <f>IF(INDEX(Map!$C$2:$C$86,MATCH(D6186,Map!$A$2:$A$86,0),0)="","N/A",E6186*INDEX(Map!$C$2:$C$86,MATCH(D6186,Map!$A$2:$A$86,0),0))</f>
        <v>N/A</v>
      </c>
      <c r="Z6186" s="7">
        <f>IF(INDEX(Map!$D$2:$D$86,MATCH(D6186,Map!$A$2:$A$86,0),0)="","N/A",E6186*INDEX(Map!$D$2:$D$86,MATCH(D6186,Map!$A$2:$A$86,0),0))</f>
        <v>3.1E-2</v>
      </c>
      <c r="AA6186" s="4" t="str">
        <f>INDEX(Map!$E$2:$E$86,MATCH(D6186,Map!$A$2:$A$86,0),0)</f>
        <v>SCCT</v>
      </c>
    </row>
    <row r="6187" spans="1:27" x14ac:dyDescent="0.25">
      <c r="A6187">
        <f t="shared" si="106"/>
        <v>2016</v>
      </c>
      <c r="B6187" t="str">
        <f t="shared" si="106"/>
        <v>June</v>
      </c>
      <c r="D6187" t="str">
        <f t="shared" si="104"/>
        <v>Haefling</v>
      </c>
      <c r="E6187" s="4">
        <f>SUMIFS('CTS Data'!C:C,'CTS Data'!D:D,UnitMN!D6187,'CTS Data'!B:B,MONTH(UnitMN!V6187))/1000</f>
        <v>9.0999999999999998E-2</v>
      </c>
      <c r="U6187" t="str">
        <f t="shared" si="107"/>
        <v>Actual</v>
      </c>
      <c r="V6187" s="2">
        <f>DATE(A6187,INDEX(Map!$H$1:$H$12,MATCH(B6187,Map!$G$1:$G$12,0),0),1)</f>
        <v>42522</v>
      </c>
      <c r="W6187" s="1" t="s">
        <v>126</v>
      </c>
      <c r="X6187" s="4" t="str">
        <f>INDEX(Map!$B$2:$B$86,MATCH(UnitMN!D6187,Map!$A$2:$A$86,0),1)</f>
        <v>Haefling</v>
      </c>
      <c r="Y6187" s="7">
        <f>IF(INDEX(Map!$C$2:$C$86,MATCH(D6187,Map!$A$2:$A$86,0),0)="","N/A",E6187*INDEX(Map!$C$2:$C$86,MATCH(D6187,Map!$A$2:$A$86,0),0))</f>
        <v>9.0999999999999998E-2</v>
      </c>
      <c r="Z6187" s="7" t="str">
        <f>IF(INDEX(Map!$D$2:$D$86,MATCH(D6187,Map!$A$2:$A$86,0),0)="","N/A",E6187*INDEX(Map!$D$2:$D$86,MATCH(D6187,Map!$A$2:$A$86,0),0))</f>
        <v>N/A</v>
      </c>
      <c r="AA6187" s="4" t="str">
        <f>INDEX(Map!$E$2:$E$86,MATCH(D6187,Map!$A$2:$A$86,0),0)</f>
        <v>SCCT</v>
      </c>
    </row>
    <row r="6188" spans="1:27" x14ac:dyDescent="0.25">
      <c r="A6188">
        <f t="shared" si="106"/>
        <v>2016</v>
      </c>
      <c r="B6188" t="str">
        <f t="shared" si="106"/>
        <v>June</v>
      </c>
      <c r="D6188" t="str">
        <f t="shared" si="104"/>
        <v>Paddys Run 11</v>
      </c>
      <c r="E6188" s="4">
        <f>SUMIFS('CTS Data'!C:C,'CTS Data'!D:D,UnitMN!D6188,'CTS Data'!B:B,MONTH(UnitMN!V6188))/1000</f>
        <v>1.2999999999999999E-2</v>
      </c>
      <c r="U6188" t="str">
        <f t="shared" si="107"/>
        <v>Actual</v>
      </c>
      <c r="V6188" s="2">
        <f>DATE(A6188,INDEX(Map!$H$1:$H$12,MATCH(B6188,Map!$G$1:$G$12,0),0),1)</f>
        <v>42522</v>
      </c>
      <c r="W6188" s="1" t="s">
        <v>126</v>
      </c>
      <c r="X6188" s="4" t="str">
        <f>INDEX(Map!$B$2:$B$86,MATCH(UnitMN!D6188,Map!$A$2:$A$86,0),1)</f>
        <v>Paddys Run 11</v>
      </c>
      <c r="Y6188" s="7" t="str">
        <f>IF(INDEX(Map!$C$2:$C$86,MATCH(D6188,Map!$A$2:$A$86,0),0)="","N/A",E6188*INDEX(Map!$C$2:$C$86,MATCH(D6188,Map!$A$2:$A$86,0),0))</f>
        <v>N/A</v>
      </c>
      <c r="Z6188" s="7">
        <f>IF(INDEX(Map!$D$2:$D$86,MATCH(D6188,Map!$A$2:$A$86,0),0)="","N/A",E6188*INDEX(Map!$D$2:$D$86,MATCH(D6188,Map!$A$2:$A$86,0),0))</f>
        <v>1.2999999999999999E-2</v>
      </c>
      <c r="AA6188" s="4" t="str">
        <f>INDEX(Map!$E$2:$E$86,MATCH(D6188,Map!$A$2:$A$86,0),0)</f>
        <v>SCCT</v>
      </c>
    </row>
    <row r="6189" spans="1:27" x14ac:dyDescent="0.25">
      <c r="A6189">
        <f t="shared" si="106"/>
        <v>2016</v>
      </c>
      <c r="B6189" t="str">
        <f t="shared" si="106"/>
        <v>June</v>
      </c>
      <c r="D6189" t="str">
        <f t="shared" si="104"/>
        <v>Paddys Run 12</v>
      </c>
      <c r="E6189" s="4">
        <f>SUMIFS('CTS Data'!C:C,'CTS Data'!D:D,UnitMN!D6189,'CTS Data'!B:B,MONTH(UnitMN!V6189))/1000</f>
        <v>2.8000000000000001E-2</v>
      </c>
      <c r="U6189" t="str">
        <f t="shared" si="107"/>
        <v>Actual</v>
      </c>
      <c r="V6189" s="2">
        <f>DATE(A6189,INDEX(Map!$H$1:$H$12,MATCH(B6189,Map!$G$1:$G$12,0),0),1)</f>
        <v>42522</v>
      </c>
      <c r="W6189" s="1" t="s">
        <v>126</v>
      </c>
      <c r="X6189" s="4" t="str">
        <f>INDEX(Map!$B$2:$B$86,MATCH(UnitMN!D6189,Map!$A$2:$A$86,0),1)</f>
        <v>Paddys Run 12</v>
      </c>
      <c r="Y6189" s="7" t="str">
        <f>IF(INDEX(Map!$C$2:$C$86,MATCH(D6189,Map!$A$2:$A$86,0),0)="","N/A",E6189*INDEX(Map!$C$2:$C$86,MATCH(D6189,Map!$A$2:$A$86,0),0))</f>
        <v>N/A</v>
      </c>
      <c r="Z6189" s="7">
        <f>IF(INDEX(Map!$D$2:$D$86,MATCH(D6189,Map!$A$2:$A$86,0),0)="","N/A",E6189*INDEX(Map!$D$2:$D$86,MATCH(D6189,Map!$A$2:$A$86,0),0))</f>
        <v>2.8000000000000001E-2</v>
      </c>
      <c r="AA6189" s="4" t="str">
        <f>INDEX(Map!$E$2:$E$86,MATCH(D6189,Map!$A$2:$A$86,0),0)</f>
        <v>SCCT</v>
      </c>
    </row>
    <row r="6190" spans="1:27" x14ac:dyDescent="0.25">
      <c r="A6190">
        <f t="shared" si="106"/>
        <v>2016</v>
      </c>
      <c r="B6190" t="str">
        <f t="shared" si="106"/>
        <v>June</v>
      </c>
      <c r="D6190" t="str">
        <f t="shared" si="104"/>
        <v>Paddys Run 13</v>
      </c>
      <c r="E6190" s="4">
        <f>SUMIFS('CTS Data'!C:C,'CTS Data'!D:D,UnitMN!D6190,'CTS Data'!B:B,MONTH(UnitMN!V6190))/1000</f>
        <v>25.244</v>
      </c>
      <c r="U6190" t="str">
        <f t="shared" si="107"/>
        <v>Actual</v>
      </c>
      <c r="V6190" s="2">
        <f>DATE(A6190,INDEX(Map!$H$1:$H$12,MATCH(B6190,Map!$G$1:$G$12,0),0),1)</f>
        <v>42522</v>
      </c>
      <c r="W6190" s="1" t="s">
        <v>126</v>
      </c>
      <c r="X6190" s="4" t="str">
        <f>INDEX(Map!$B$2:$B$86,MATCH(UnitMN!D6190,Map!$A$2:$A$86,0),1)</f>
        <v>Paddys Run 13</v>
      </c>
      <c r="Y6190" s="7">
        <f>IF(INDEX(Map!$C$2:$C$86,MATCH(D6190,Map!$A$2:$A$86,0),0)="","N/A",E6190*INDEX(Map!$C$2:$C$86,MATCH(D6190,Map!$A$2:$A$86,0),0))</f>
        <v>11.86468</v>
      </c>
      <c r="Z6190" s="7">
        <f>IF(INDEX(Map!$D$2:$D$86,MATCH(D6190,Map!$A$2:$A$86,0),0)="","N/A",E6190*INDEX(Map!$D$2:$D$86,MATCH(D6190,Map!$A$2:$A$86,0),0))</f>
        <v>13.37932</v>
      </c>
      <c r="AA6190" s="4" t="str">
        <f>INDEX(Map!$E$2:$E$86,MATCH(D6190,Map!$A$2:$A$86,0),0)</f>
        <v>SCCT</v>
      </c>
    </row>
    <row r="6191" spans="1:27" x14ac:dyDescent="0.25">
      <c r="A6191">
        <f t="shared" si="106"/>
        <v>2016</v>
      </c>
      <c r="B6191" t="str">
        <f t="shared" si="106"/>
        <v>June</v>
      </c>
      <c r="D6191" t="str">
        <f t="shared" si="104"/>
        <v>Trimble Co 05</v>
      </c>
      <c r="E6191" s="4">
        <f>SUMIFS('CTS Data'!C:C,'CTS Data'!D:D,UnitMN!D6191,'CTS Data'!B:B,MONTH(UnitMN!V6191))/1000</f>
        <v>20.561</v>
      </c>
      <c r="U6191" t="str">
        <f t="shared" si="107"/>
        <v>Actual</v>
      </c>
      <c r="V6191" s="2">
        <f>DATE(A6191,INDEX(Map!$H$1:$H$12,MATCH(B6191,Map!$G$1:$G$12,0),0),1)</f>
        <v>42522</v>
      </c>
      <c r="W6191" s="1" t="s">
        <v>126</v>
      </c>
      <c r="X6191" s="4" t="str">
        <f>INDEX(Map!$B$2:$B$86,MATCH(UnitMN!D6191,Map!$A$2:$A$86,0),1)</f>
        <v>Trimble Co 05</v>
      </c>
      <c r="Y6191" s="7">
        <f>IF(INDEX(Map!$C$2:$C$86,MATCH(D6191,Map!$A$2:$A$86,0),0)="","N/A",E6191*INDEX(Map!$C$2:$C$86,MATCH(D6191,Map!$A$2:$A$86,0),0))</f>
        <v>14.59831</v>
      </c>
      <c r="Z6191" s="7">
        <f>IF(INDEX(Map!$D$2:$D$86,MATCH(D6191,Map!$A$2:$A$86,0),0)="","N/A",E6191*INDEX(Map!$D$2:$D$86,MATCH(D6191,Map!$A$2:$A$86,0),0))</f>
        <v>5.9626899999999994</v>
      </c>
      <c r="AA6191" s="4" t="str">
        <f>INDEX(Map!$E$2:$E$86,MATCH(D6191,Map!$A$2:$A$86,0),0)</f>
        <v>SCCT</v>
      </c>
    </row>
    <row r="6192" spans="1:27" x14ac:dyDescent="0.25">
      <c r="A6192">
        <f t="shared" si="106"/>
        <v>2016</v>
      </c>
      <c r="B6192" t="str">
        <f t="shared" si="106"/>
        <v>June</v>
      </c>
      <c r="D6192" t="str">
        <f t="shared" si="104"/>
        <v>Trimble Co 06</v>
      </c>
      <c r="E6192" s="4">
        <f>SUMIFS('CTS Data'!C:C,'CTS Data'!D:D,UnitMN!D6192,'CTS Data'!B:B,MONTH(UnitMN!V6192))/1000</f>
        <v>15.914</v>
      </c>
      <c r="U6192" t="str">
        <f t="shared" si="107"/>
        <v>Actual</v>
      </c>
      <c r="V6192" s="2">
        <f>DATE(A6192,INDEX(Map!$H$1:$H$12,MATCH(B6192,Map!$G$1:$G$12,0),0),1)</f>
        <v>42522</v>
      </c>
      <c r="W6192" s="1" t="s">
        <v>126</v>
      </c>
      <c r="X6192" s="4" t="str">
        <f>INDEX(Map!$B$2:$B$86,MATCH(UnitMN!D6192,Map!$A$2:$A$86,0),1)</f>
        <v>Trimble Co 06</v>
      </c>
      <c r="Y6192" s="7">
        <f>IF(INDEX(Map!$C$2:$C$86,MATCH(D6192,Map!$A$2:$A$86,0),0)="","N/A",E6192*INDEX(Map!$C$2:$C$86,MATCH(D6192,Map!$A$2:$A$86,0),0))</f>
        <v>11.29894</v>
      </c>
      <c r="Z6192" s="7">
        <f>IF(INDEX(Map!$D$2:$D$86,MATCH(D6192,Map!$A$2:$A$86,0),0)="","N/A",E6192*INDEX(Map!$D$2:$D$86,MATCH(D6192,Map!$A$2:$A$86,0),0))</f>
        <v>4.6150599999999997</v>
      </c>
      <c r="AA6192" s="4" t="str">
        <f>INDEX(Map!$E$2:$E$86,MATCH(D6192,Map!$A$2:$A$86,0),0)</f>
        <v>SCCT</v>
      </c>
    </row>
    <row r="6193" spans="1:27" x14ac:dyDescent="0.25">
      <c r="A6193">
        <f t="shared" si="106"/>
        <v>2016</v>
      </c>
      <c r="B6193" t="str">
        <f t="shared" si="106"/>
        <v>June</v>
      </c>
      <c r="D6193" t="str">
        <f t="shared" si="104"/>
        <v>Trimble Co 07</v>
      </c>
      <c r="E6193" s="4">
        <f>SUMIFS('CTS Data'!C:C,'CTS Data'!D:D,UnitMN!D6193,'CTS Data'!B:B,MONTH(UnitMN!V6193))/1000</f>
        <v>24.951000000000001</v>
      </c>
      <c r="U6193" t="str">
        <f t="shared" si="107"/>
        <v>Actual</v>
      </c>
      <c r="V6193" s="2">
        <f>DATE(A6193,INDEX(Map!$H$1:$H$12,MATCH(B6193,Map!$G$1:$G$12,0),0),1)</f>
        <v>42522</v>
      </c>
      <c r="W6193" s="1" t="s">
        <v>126</v>
      </c>
      <c r="X6193" s="4" t="str">
        <f>INDEX(Map!$B$2:$B$86,MATCH(UnitMN!D6193,Map!$A$2:$A$86,0),1)</f>
        <v>Trimble Co 07</v>
      </c>
      <c r="Y6193" s="7">
        <f>IF(INDEX(Map!$C$2:$C$86,MATCH(D6193,Map!$A$2:$A$86,0),0)="","N/A",E6193*INDEX(Map!$C$2:$C$86,MATCH(D6193,Map!$A$2:$A$86,0),0))</f>
        <v>15.71913</v>
      </c>
      <c r="Z6193" s="7">
        <f>IF(INDEX(Map!$D$2:$D$86,MATCH(D6193,Map!$A$2:$A$86,0),0)="","N/A",E6193*INDEX(Map!$D$2:$D$86,MATCH(D6193,Map!$A$2:$A$86,0),0))</f>
        <v>9.2318700000000007</v>
      </c>
      <c r="AA6193" s="4" t="str">
        <f>INDEX(Map!$E$2:$E$86,MATCH(D6193,Map!$A$2:$A$86,0),0)</f>
        <v>SCCT</v>
      </c>
    </row>
    <row r="6194" spans="1:27" x14ac:dyDescent="0.25">
      <c r="A6194">
        <f t="shared" si="106"/>
        <v>2016</v>
      </c>
      <c r="B6194" t="str">
        <f t="shared" si="106"/>
        <v>June</v>
      </c>
      <c r="D6194" t="str">
        <f t="shared" si="104"/>
        <v>Trimble Co 08</v>
      </c>
      <c r="E6194" s="4">
        <f>SUMIFS('CTS Data'!C:C,'CTS Data'!D:D,UnitMN!D6194,'CTS Data'!B:B,MONTH(UnitMN!V6194))/1000</f>
        <v>1.4730000000000001</v>
      </c>
      <c r="U6194" t="str">
        <f t="shared" si="107"/>
        <v>Actual</v>
      </c>
      <c r="V6194" s="2">
        <f>DATE(A6194,INDEX(Map!$H$1:$H$12,MATCH(B6194,Map!$G$1:$G$12,0),0),1)</f>
        <v>42522</v>
      </c>
      <c r="W6194" s="1" t="s">
        <v>126</v>
      </c>
      <c r="X6194" s="4" t="str">
        <f>INDEX(Map!$B$2:$B$86,MATCH(UnitMN!D6194,Map!$A$2:$A$86,0),1)</f>
        <v>Trimble Co 08</v>
      </c>
      <c r="Y6194" s="7">
        <f>IF(INDEX(Map!$C$2:$C$86,MATCH(D6194,Map!$A$2:$A$86,0),0)="","N/A",E6194*INDEX(Map!$C$2:$C$86,MATCH(D6194,Map!$A$2:$A$86,0),0))</f>
        <v>0.92799000000000009</v>
      </c>
      <c r="Z6194" s="7">
        <f>IF(INDEX(Map!$D$2:$D$86,MATCH(D6194,Map!$A$2:$A$86,0),0)="","N/A",E6194*INDEX(Map!$D$2:$D$86,MATCH(D6194,Map!$A$2:$A$86,0),0))</f>
        <v>0.54500999999999999</v>
      </c>
      <c r="AA6194" s="4" t="str">
        <f>INDEX(Map!$E$2:$E$86,MATCH(D6194,Map!$A$2:$A$86,0),0)</f>
        <v>SCCT</v>
      </c>
    </row>
    <row r="6195" spans="1:27" x14ac:dyDescent="0.25">
      <c r="A6195">
        <f t="shared" si="106"/>
        <v>2016</v>
      </c>
      <c r="B6195" t="str">
        <f t="shared" si="106"/>
        <v>June</v>
      </c>
      <c r="D6195" t="str">
        <f t="shared" si="104"/>
        <v>Trimble Co 09</v>
      </c>
      <c r="E6195" s="4">
        <f>SUMIFS('CTS Data'!C:C,'CTS Data'!D:D,UnitMN!D6195,'CTS Data'!B:B,MONTH(UnitMN!V6195))/1000</f>
        <v>20.648</v>
      </c>
      <c r="U6195" t="str">
        <f t="shared" si="107"/>
        <v>Actual</v>
      </c>
      <c r="V6195" s="2">
        <f>DATE(A6195,INDEX(Map!$H$1:$H$12,MATCH(B6195,Map!$G$1:$G$12,0),0),1)</f>
        <v>42522</v>
      </c>
      <c r="W6195" s="1" t="s">
        <v>126</v>
      </c>
      <c r="X6195" s="4" t="str">
        <f>INDEX(Map!$B$2:$B$86,MATCH(UnitMN!D6195,Map!$A$2:$A$86,0),1)</f>
        <v>Trimble Co 09</v>
      </c>
      <c r="Y6195" s="7">
        <f>IF(INDEX(Map!$C$2:$C$86,MATCH(D6195,Map!$A$2:$A$86,0),0)="","N/A",E6195*INDEX(Map!$C$2:$C$86,MATCH(D6195,Map!$A$2:$A$86,0),0))</f>
        <v>13.008240000000001</v>
      </c>
      <c r="Z6195" s="7">
        <f>IF(INDEX(Map!$D$2:$D$86,MATCH(D6195,Map!$A$2:$A$86,0),0)="","N/A",E6195*INDEX(Map!$D$2:$D$86,MATCH(D6195,Map!$A$2:$A$86,0),0))</f>
        <v>7.6397599999999999</v>
      </c>
      <c r="AA6195" s="4" t="str">
        <f>INDEX(Map!$E$2:$E$86,MATCH(D6195,Map!$A$2:$A$86,0),0)</f>
        <v>SCCT</v>
      </c>
    </row>
    <row r="6196" spans="1:27" x14ac:dyDescent="0.25">
      <c r="A6196">
        <f t="shared" ref="A6196:B6211" si="108">A6195</f>
        <v>2016</v>
      </c>
      <c r="B6196" t="str">
        <f t="shared" si="108"/>
        <v>June</v>
      </c>
      <c r="D6196" t="str">
        <f t="shared" si="104"/>
        <v>Trimble Co 10</v>
      </c>
      <c r="E6196" s="4">
        <f>SUMIFS('CTS Data'!C:C,'CTS Data'!D:D,UnitMN!D6196,'CTS Data'!B:B,MONTH(UnitMN!V6196))/1000</f>
        <v>6.0910000000000002</v>
      </c>
      <c r="U6196" t="str">
        <f t="shared" si="107"/>
        <v>Actual</v>
      </c>
      <c r="V6196" s="2">
        <f>DATE(A6196,INDEX(Map!$H$1:$H$12,MATCH(B6196,Map!$G$1:$G$12,0),0),1)</f>
        <v>42522</v>
      </c>
      <c r="W6196" s="1" t="s">
        <v>126</v>
      </c>
      <c r="X6196" s="4" t="str">
        <f>INDEX(Map!$B$2:$B$86,MATCH(UnitMN!D6196,Map!$A$2:$A$86,0),1)</f>
        <v>Trimble Co 10</v>
      </c>
      <c r="Y6196" s="7">
        <f>IF(INDEX(Map!$C$2:$C$86,MATCH(D6196,Map!$A$2:$A$86,0),0)="","N/A",E6196*INDEX(Map!$C$2:$C$86,MATCH(D6196,Map!$A$2:$A$86,0),0))</f>
        <v>3.8373300000000001</v>
      </c>
      <c r="Z6196" s="7">
        <f>IF(INDEX(Map!$D$2:$D$86,MATCH(D6196,Map!$A$2:$A$86,0),0)="","N/A",E6196*INDEX(Map!$D$2:$D$86,MATCH(D6196,Map!$A$2:$A$86,0),0))</f>
        <v>2.2536700000000001</v>
      </c>
      <c r="AA6196" s="4" t="str">
        <f>INDEX(Map!$E$2:$E$86,MATCH(D6196,Map!$A$2:$A$86,0),0)</f>
        <v>SCCT</v>
      </c>
    </row>
    <row r="6197" spans="1:27" x14ac:dyDescent="0.25">
      <c r="A6197">
        <f t="shared" si="108"/>
        <v>2016</v>
      </c>
      <c r="B6197" t="str">
        <f t="shared" si="108"/>
        <v>June</v>
      </c>
      <c r="D6197" t="str">
        <f t="shared" si="104"/>
        <v>Zorn 1</v>
      </c>
      <c r="E6197" s="4">
        <f>SUMIFS('CTS Data'!C:C,'CTS Data'!D:D,UnitMN!D6197,'CTS Data'!B:B,MONTH(UnitMN!V6197))/1000</f>
        <v>4.1000000000000002E-2</v>
      </c>
      <c r="U6197" t="str">
        <f t="shared" si="107"/>
        <v>Actual</v>
      </c>
      <c r="V6197" s="2">
        <f>DATE(A6197,INDEX(Map!$H$1:$H$12,MATCH(B6197,Map!$G$1:$G$12,0),0),1)</f>
        <v>42522</v>
      </c>
      <c r="W6197" s="1" t="s">
        <v>126</v>
      </c>
      <c r="X6197" s="4" t="str">
        <f>INDEX(Map!$B$2:$B$86,MATCH(UnitMN!D6197,Map!$A$2:$A$86,0),1)</f>
        <v>Zorn 1</v>
      </c>
      <c r="Y6197" s="7" t="str">
        <f>IF(INDEX(Map!$C$2:$C$86,MATCH(D6197,Map!$A$2:$A$86,0),0)="","N/A",E6197*INDEX(Map!$C$2:$C$86,MATCH(D6197,Map!$A$2:$A$86,0),0))</f>
        <v>N/A</v>
      </c>
      <c r="Z6197" s="7">
        <f>IF(INDEX(Map!$D$2:$D$86,MATCH(D6197,Map!$A$2:$A$86,0),0)="","N/A",E6197*INDEX(Map!$D$2:$D$86,MATCH(D6197,Map!$A$2:$A$86,0),0))</f>
        <v>4.1000000000000002E-2</v>
      </c>
      <c r="AA6197" s="4" t="str">
        <f>INDEX(Map!$E$2:$E$86,MATCH(D6197,Map!$A$2:$A$86,0),0)</f>
        <v>SCCT</v>
      </c>
    </row>
    <row r="6198" spans="1:27" x14ac:dyDescent="0.25">
      <c r="A6198">
        <f t="shared" si="108"/>
        <v>2016</v>
      </c>
      <c r="B6198" t="str">
        <f t="shared" si="108"/>
        <v>June</v>
      </c>
      <c r="D6198" t="str">
        <f t="shared" si="104"/>
        <v>Cane Run 7 2X1</v>
      </c>
      <c r="E6198" s="4">
        <f>SUMIFS('CTS Data'!C:C,'CTS Data'!D:D,UnitMN!D6198,'CTS Data'!B:B,MONTH(UnitMN!V6198))/1000</f>
        <v>456.327</v>
      </c>
      <c r="U6198" t="str">
        <f t="shared" si="107"/>
        <v>Actual</v>
      </c>
      <c r="V6198" s="2">
        <f>DATE(A6198,INDEX(Map!$H$1:$H$12,MATCH(B6198,Map!$G$1:$G$12,0),0),1)</f>
        <v>42522</v>
      </c>
      <c r="W6198" s="1" t="s">
        <v>126</v>
      </c>
      <c r="X6198" s="4" t="str">
        <f>INDEX(Map!$B$2:$B$86,MATCH(UnitMN!D6198,Map!$A$2:$A$86,0),1)</f>
        <v>Cane Run 7</v>
      </c>
      <c r="Y6198" s="7">
        <f>IF(INDEX(Map!$C$2:$C$86,MATCH(D6198,Map!$A$2:$A$86,0),0)="","N/A",E6198*INDEX(Map!$C$2:$C$86,MATCH(D6198,Map!$A$2:$A$86,0),0))</f>
        <v>355.93506000000002</v>
      </c>
      <c r="Z6198" s="7">
        <f>IF(INDEX(Map!$D$2:$D$86,MATCH(D6198,Map!$A$2:$A$86,0),0)="","N/A",E6198*INDEX(Map!$D$2:$D$86,MATCH(D6198,Map!$A$2:$A$86,0),0))</f>
        <v>100.39194000000001</v>
      </c>
      <c r="AA6198" s="4" t="str">
        <f>INDEX(Map!$E$2:$E$86,MATCH(D6198,Map!$A$2:$A$86,0),0)</f>
        <v>NGCC</v>
      </c>
    </row>
    <row r="6199" spans="1:27" x14ac:dyDescent="0.25">
      <c r="A6199">
        <f t="shared" si="108"/>
        <v>2016</v>
      </c>
      <c r="B6199" t="str">
        <f t="shared" si="108"/>
        <v>June</v>
      </c>
      <c r="D6199" t="str">
        <f t="shared" si="104"/>
        <v>Dix Dam</v>
      </c>
      <c r="E6199" s="4">
        <f>SUMIFS('CTS Data'!C:C,'CTS Data'!D:D,UnitMN!D6199,'CTS Data'!B:B,MONTH(UnitMN!V6199))/1000</f>
        <v>2.2349999999999999</v>
      </c>
      <c r="U6199" t="str">
        <f t="shared" si="107"/>
        <v>Actual</v>
      </c>
      <c r="V6199" s="2">
        <f>DATE(A6199,INDEX(Map!$H$1:$H$12,MATCH(B6199,Map!$G$1:$G$12,0),0),1)</f>
        <v>42522</v>
      </c>
      <c r="W6199" s="1" t="s">
        <v>126</v>
      </c>
      <c r="X6199" s="4" t="str">
        <f>INDEX(Map!$B$2:$B$86,MATCH(UnitMN!D6199,Map!$A$2:$A$86,0),1)</f>
        <v>Dix Dam</v>
      </c>
      <c r="Y6199" s="7">
        <f>IF(INDEX(Map!$C$2:$C$86,MATCH(D6199,Map!$A$2:$A$86,0),0)="","N/A",E6199*INDEX(Map!$C$2:$C$86,MATCH(D6199,Map!$A$2:$A$86,0),0))</f>
        <v>2.2349999999999999</v>
      </c>
      <c r="Z6199" s="7" t="str">
        <f>IF(INDEX(Map!$D$2:$D$86,MATCH(D6199,Map!$A$2:$A$86,0),0)="","N/A",E6199*INDEX(Map!$D$2:$D$86,MATCH(D6199,Map!$A$2:$A$86,0),0))</f>
        <v>N/A</v>
      </c>
      <c r="AA6199" s="4" t="str">
        <f>INDEX(Map!$E$2:$E$86,MATCH(D6199,Map!$A$2:$A$86,0),0)</f>
        <v>Hydro</v>
      </c>
    </row>
    <row r="6200" spans="1:27" x14ac:dyDescent="0.25">
      <c r="A6200">
        <f t="shared" si="108"/>
        <v>2016</v>
      </c>
      <c r="B6200" t="str">
        <f t="shared" si="108"/>
        <v>June</v>
      </c>
      <c r="D6200" t="str">
        <f t="shared" si="104"/>
        <v>Ohio Falls</v>
      </c>
      <c r="E6200" s="4">
        <f>SUMIFS('CTS Data'!C:C,'CTS Data'!D:D,UnitMN!D6200,'CTS Data'!B:B,MONTH(UnitMN!V6200))/1000</f>
        <v>35.506999999999998</v>
      </c>
      <c r="U6200" t="str">
        <f t="shared" si="107"/>
        <v>Actual</v>
      </c>
      <c r="V6200" s="2">
        <f>DATE(A6200,INDEX(Map!$H$1:$H$12,MATCH(B6200,Map!$G$1:$G$12,0),0),1)</f>
        <v>42522</v>
      </c>
      <c r="W6200" s="1" t="s">
        <v>126</v>
      </c>
      <c r="X6200" s="4" t="str">
        <f>INDEX(Map!$B$2:$B$86,MATCH(UnitMN!D6200,Map!$A$2:$A$86,0),1)</f>
        <v>Ohio Falls</v>
      </c>
      <c r="Y6200" s="7" t="str">
        <f>IF(INDEX(Map!$C$2:$C$86,MATCH(D6200,Map!$A$2:$A$86,0),0)="","N/A",E6200*INDEX(Map!$C$2:$C$86,MATCH(D6200,Map!$A$2:$A$86,0),0))</f>
        <v>N/A</v>
      </c>
      <c r="Z6200" s="7">
        <f>IF(INDEX(Map!$D$2:$D$86,MATCH(D6200,Map!$A$2:$A$86,0),0)="","N/A",E6200*INDEX(Map!$D$2:$D$86,MATCH(D6200,Map!$A$2:$A$86,0),0))</f>
        <v>35.506999999999998</v>
      </c>
      <c r="AA6200" s="4" t="str">
        <f>INDEX(Map!$E$2:$E$86,MATCH(D6200,Map!$A$2:$A$86,0),0)</f>
        <v>Hydro</v>
      </c>
    </row>
    <row r="6201" spans="1:27" x14ac:dyDescent="0.25">
      <c r="A6201">
        <f t="shared" si="108"/>
        <v>2016</v>
      </c>
      <c r="B6201" t="str">
        <f t="shared" si="108"/>
        <v>June</v>
      </c>
      <c r="D6201" t="str">
        <f t="shared" si="104"/>
        <v>Brown Solar</v>
      </c>
      <c r="E6201" s="4">
        <f>SUMIFS('CTS Data'!C:C,'CTS Data'!D:D,UnitMN!D6201,'CTS Data'!B:B,MONTH(UnitMN!V6201))/1000</f>
        <v>2.0379999999999998</v>
      </c>
      <c r="U6201" t="str">
        <f t="shared" si="107"/>
        <v>Actual</v>
      </c>
      <c r="V6201" s="2">
        <f>DATE(A6201,INDEX(Map!$H$1:$H$12,MATCH(B6201,Map!$G$1:$G$12,0),0),1)</f>
        <v>42522</v>
      </c>
      <c r="W6201" s="1" t="s">
        <v>126</v>
      </c>
      <c r="X6201" s="4" t="str">
        <f>INDEX(Map!$B$2:$B$86,MATCH(UnitMN!D6201,Map!$A$2:$A$86,0),1)</f>
        <v>Brown Solar</v>
      </c>
      <c r="Y6201" s="7">
        <f>IF(INDEX(Map!$C$2:$C$86,MATCH(D6201,Map!$A$2:$A$86,0),0)="","N/A",E6201*INDEX(Map!$C$2:$C$86,MATCH(D6201,Map!$A$2:$A$86,0),0))</f>
        <v>1.24318</v>
      </c>
      <c r="Z6201" s="7">
        <f>IF(INDEX(Map!$D$2:$D$86,MATCH(D6201,Map!$A$2:$A$86,0),0)="","N/A",E6201*INDEX(Map!$D$2:$D$86,MATCH(D6201,Map!$A$2:$A$86,0),0))</f>
        <v>0.79481999999999997</v>
      </c>
      <c r="AA6201" s="4" t="str">
        <f>INDEX(Map!$E$2:$E$86,MATCH(D6201,Map!$A$2:$A$86,0),0)</f>
        <v>Solar</v>
      </c>
    </row>
    <row r="6202" spans="1:27" x14ac:dyDescent="0.25">
      <c r="A6202">
        <f t="shared" si="108"/>
        <v>2016</v>
      </c>
      <c r="B6202" s="1" t="s">
        <v>113</v>
      </c>
      <c r="D6202" t="str">
        <f t="shared" si="104"/>
        <v>Brown 1</v>
      </c>
      <c r="E6202" s="4">
        <f>SUMIFS('CTS Data'!C:C,'CTS Data'!D:D,UnitMN!D6202,'CTS Data'!B:B,MONTH(UnitMN!V6202))/1000</f>
        <v>36.869</v>
      </c>
      <c r="U6202" t="str">
        <f t="shared" si="107"/>
        <v>Actual</v>
      </c>
      <c r="V6202" s="2">
        <f>DATE(A6202,INDEX(Map!$H$1:$H$12,MATCH(B6202,Map!$G$1:$G$12,0),0),1)</f>
        <v>42552</v>
      </c>
      <c r="W6202" s="1" t="s">
        <v>126</v>
      </c>
      <c r="X6202" s="4" t="str">
        <f>INDEX(Map!$B$2:$B$86,MATCH(UnitMN!D6202,Map!$A$2:$A$86,0),1)</f>
        <v>Brown 1</v>
      </c>
      <c r="Y6202" s="7">
        <f>IF(INDEX(Map!$C$2:$C$86,MATCH(D6202,Map!$A$2:$A$86,0),0)="","N/A",E6202*INDEX(Map!$C$2:$C$86,MATCH(D6202,Map!$A$2:$A$86,0),0))</f>
        <v>36.869</v>
      </c>
      <c r="Z6202" s="7" t="str">
        <f>IF(INDEX(Map!$D$2:$D$86,MATCH(D6202,Map!$A$2:$A$86,0),0)="","N/A",E6202*INDEX(Map!$D$2:$D$86,MATCH(D6202,Map!$A$2:$A$86,0),0))</f>
        <v>N/A</v>
      </c>
      <c r="AA6202" s="4" t="str">
        <f>INDEX(Map!$E$2:$E$86,MATCH(D6202,Map!$A$2:$A$86,0),0)</f>
        <v>Coal</v>
      </c>
    </row>
    <row r="6203" spans="1:27" x14ac:dyDescent="0.25">
      <c r="A6203">
        <f t="shared" si="108"/>
        <v>2016</v>
      </c>
      <c r="B6203" t="str">
        <f t="shared" si="108"/>
        <v>July</v>
      </c>
      <c r="D6203" t="str">
        <f t="shared" si="104"/>
        <v>Brown 2</v>
      </c>
      <c r="E6203" s="4">
        <f>SUMIFS('CTS Data'!C:C,'CTS Data'!D:D,UnitMN!D6203,'CTS Data'!B:B,MONTH(UnitMN!V6203))/1000</f>
        <v>66.751000000000005</v>
      </c>
      <c r="U6203" t="str">
        <f t="shared" si="107"/>
        <v>Actual</v>
      </c>
      <c r="V6203" s="2">
        <f>DATE(A6203,INDEX(Map!$H$1:$H$12,MATCH(B6203,Map!$G$1:$G$12,0),0),1)</f>
        <v>42552</v>
      </c>
      <c r="W6203" s="1" t="s">
        <v>126</v>
      </c>
      <c r="X6203" s="4" t="str">
        <f>INDEX(Map!$B$2:$B$86,MATCH(UnitMN!D6203,Map!$A$2:$A$86,0),1)</f>
        <v>Brown 2</v>
      </c>
      <c r="Y6203" s="7">
        <f>IF(INDEX(Map!$C$2:$C$86,MATCH(D6203,Map!$A$2:$A$86,0),0)="","N/A",E6203*INDEX(Map!$C$2:$C$86,MATCH(D6203,Map!$A$2:$A$86,0),0))</f>
        <v>66.751000000000005</v>
      </c>
      <c r="Z6203" s="7" t="str">
        <f>IF(INDEX(Map!$D$2:$D$86,MATCH(D6203,Map!$A$2:$A$86,0),0)="","N/A",E6203*INDEX(Map!$D$2:$D$86,MATCH(D6203,Map!$A$2:$A$86,0),0))</f>
        <v>N/A</v>
      </c>
      <c r="AA6203" s="4" t="str">
        <f>INDEX(Map!$E$2:$E$86,MATCH(D6203,Map!$A$2:$A$86,0),0)</f>
        <v>Coal</v>
      </c>
    </row>
    <row r="6204" spans="1:27" x14ac:dyDescent="0.25">
      <c r="A6204">
        <f t="shared" si="108"/>
        <v>2016</v>
      </c>
      <c r="B6204" t="str">
        <f t="shared" si="108"/>
        <v>July</v>
      </c>
      <c r="D6204" t="str">
        <f t="shared" si="104"/>
        <v>Brown 3</v>
      </c>
      <c r="E6204" s="4">
        <f>SUMIFS('CTS Data'!C:C,'CTS Data'!D:D,UnitMN!D6204,'CTS Data'!B:B,MONTH(UnitMN!V6204))/1000</f>
        <v>131.54300000000001</v>
      </c>
      <c r="U6204" t="str">
        <f t="shared" si="107"/>
        <v>Actual</v>
      </c>
      <c r="V6204" s="2">
        <f>DATE(A6204,INDEX(Map!$H$1:$H$12,MATCH(B6204,Map!$G$1:$G$12,0),0),1)</f>
        <v>42552</v>
      </c>
      <c r="W6204" s="1" t="s">
        <v>126</v>
      </c>
      <c r="X6204" s="4" t="str">
        <f>INDEX(Map!$B$2:$B$86,MATCH(UnitMN!D6204,Map!$A$2:$A$86,0),1)</f>
        <v>Brown 3</v>
      </c>
      <c r="Y6204" s="7">
        <f>IF(INDEX(Map!$C$2:$C$86,MATCH(D6204,Map!$A$2:$A$86,0),0)="","N/A",E6204*INDEX(Map!$C$2:$C$86,MATCH(D6204,Map!$A$2:$A$86,0),0))</f>
        <v>131.54300000000001</v>
      </c>
      <c r="Z6204" s="7" t="str">
        <f>IF(INDEX(Map!$D$2:$D$86,MATCH(D6204,Map!$A$2:$A$86,0),0)="","N/A",E6204*INDEX(Map!$D$2:$D$86,MATCH(D6204,Map!$A$2:$A$86,0),0))</f>
        <v>N/A</v>
      </c>
      <c r="AA6204" s="4" t="str">
        <f>INDEX(Map!$E$2:$E$86,MATCH(D6204,Map!$A$2:$A$86,0),0)</f>
        <v>Coal</v>
      </c>
    </row>
    <row r="6205" spans="1:27" x14ac:dyDescent="0.25">
      <c r="A6205">
        <f t="shared" si="108"/>
        <v>2016</v>
      </c>
      <c r="B6205" t="str">
        <f t="shared" si="108"/>
        <v>July</v>
      </c>
      <c r="D6205" t="str">
        <f t="shared" si="104"/>
        <v>Ghent 1</v>
      </c>
      <c r="E6205" s="4">
        <f>SUMIFS('CTS Data'!C:C,'CTS Data'!D:D,UnitMN!D6205,'CTS Data'!B:B,MONTH(UnitMN!V6205))/1000</f>
        <v>308.31799999999998</v>
      </c>
      <c r="U6205" t="str">
        <f t="shared" si="107"/>
        <v>Actual</v>
      </c>
      <c r="V6205" s="2">
        <f>DATE(A6205,INDEX(Map!$H$1:$H$12,MATCH(B6205,Map!$G$1:$G$12,0),0),1)</f>
        <v>42552</v>
      </c>
      <c r="W6205" s="1" t="s">
        <v>126</v>
      </c>
      <c r="X6205" s="4" t="str">
        <f>INDEX(Map!$B$2:$B$86,MATCH(UnitMN!D6205,Map!$A$2:$A$86,0),1)</f>
        <v>Ghent 1</v>
      </c>
      <c r="Y6205" s="7">
        <f>IF(INDEX(Map!$C$2:$C$86,MATCH(D6205,Map!$A$2:$A$86,0),0)="","N/A",E6205*INDEX(Map!$C$2:$C$86,MATCH(D6205,Map!$A$2:$A$86,0),0))</f>
        <v>308.31799999999998</v>
      </c>
      <c r="Z6205" s="7" t="str">
        <f>IF(INDEX(Map!$D$2:$D$86,MATCH(D6205,Map!$A$2:$A$86,0),0)="","N/A",E6205*INDEX(Map!$D$2:$D$86,MATCH(D6205,Map!$A$2:$A$86,0),0))</f>
        <v>N/A</v>
      </c>
      <c r="AA6205" s="4" t="str">
        <f>INDEX(Map!$E$2:$E$86,MATCH(D6205,Map!$A$2:$A$86,0),0)</f>
        <v>Coal</v>
      </c>
    </row>
    <row r="6206" spans="1:27" x14ac:dyDescent="0.25">
      <c r="A6206">
        <f t="shared" si="108"/>
        <v>2016</v>
      </c>
      <c r="B6206" t="str">
        <f t="shared" si="108"/>
        <v>July</v>
      </c>
      <c r="D6206" t="str">
        <f t="shared" si="104"/>
        <v>Ghent 2</v>
      </c>
      <c r="E6206" s="4">
        <f>SUMIFS('CTS Data'!C:C,'CTS Data'!D:D,UnitMN!D6206,'CTS Data'!B:B,MONTH(UnitMN!V6206))/1000</f>
        <v>289.02600000000001</v>
      </c>
      <c r="U6206" t="str">
        <f t="shared" si="107"/>
        <v>Actual</v>
      </c>
      <c r="V6206" s="2">
        <f>DATE(A6206,INDEX(Map!$H$1:$H$12,MATCH(B6206,Map!$G$1:$G$12,0),0),1)</f>
        <v>42552</v>
      </c>
      <c r="W6206" s="1" t="s">
        <v>126</v>
      </c>
      <c r="X6206" s="4" t="str">
        <f>INDEX(Map!$B$2:$B$86,MATCH(UnitMN!D6206,Map!$A$2:$A$86,0),1)</f>
        <v>Ghent 2</v>
      </c>
      <c r="Y6206" s="7">
        <f>IF(INDEX(Map!$C$2:$C$86,MATCH(D6206,Map!$A$2:$A$86,0),0)="","N/A",E6206*INDEX(Map!$C$2:$C$86,MATCH(D6206,Map!$A$2:$A$86,0),0))</f>
        <v>289.02600000000001</v>
      </c>
      <c r="Z6206" s="7" t="str">
        <f>IF(INDEX(Map!$D$2:$D$86,MATCH(D6206,Map!$A$2:$A$86,0),0)="","N/A",E6206*INDEX(Map!$D$2:$D$86,MATCH(D6206,Map!$A$2:$A$86,0),0))</f>
        <v>N/A</v>
      </c>
      <c r="AA6206" s="4" t="str">
        <f>INDEX(Map!$E$2:$E$86,MATCH(D6206,Map!$A$2:$A$86,0),0)</f>
        <v>Coal</v>
      </c>
    </row>
    <row r="6207" spans="1:27" x14ac:dyDescent="0.25">
      <c r="A6207">
        <f t="shared" si="108"/>
        <v>2016</v>
      </c>
      <c r="B6207" t="str">
        <f t="shared" si="108"/>
        <v>July</v>
      </c>
      <c r="D6207" t="str">
        <f t="shared" si="104"/>
        <v>Ghent 3</v>
      </c>
      <c r="E6207" s="4">
        <f>SUMIFS('CTS Data'!C:C,'CTS Data'!D:D,UnitMN!D6207,'CTS Data'!B:B,MONTH(UnitMN!V6207))/1000</f>
        <v>297.44900000000001</v>
      </c>
      <c r="U6207" t="str">
        <f t="shared" si="107"/>
        <v>Actual</v>
      </c>
      <c r="V6207" s="2">
        <f>DATE(A6207,INDEX(Map!$H$1:$H$12,MATCH(B6207,Map!$G$1:$G$12,0),0),1)</f>
        <v>42552</v>
      </c>
      <c r="W6207" s="1" t="s">
        <v>126</v>
      </c>
      <c r="X6207" s="4" t="str">
        <f>INDEX(Map!$B$2:$B$86,MATCH(UnitMN!D6207,Map!$A$2:$A$86,0),1)</f>
        <v>Ghent 3</v>
      </c>
      <c r="Y6207" s="7">
        <f>IF(INDEX(Map!$C$2:$C$86,MATCH(D6207,Map!$A$2:$A$86,0),0)="","N/A",E6207*INDEX(Map!$C$2:$C$86,MATCH(D6207,Map!$A$2:$A$86,0),0))</f>
        <v>297.44900000000001</v>
      </c>
      <c r="Z6207" s="7" t="str">
        <f>IF(INDEX(Map!$D$2:$D$86,MATCH(D6207,Map!$A$2:$A$86,0),0)="","N/A",E6207*INDEX(Map!$D$2:$D$86,MATCH(D6207,Map!$A$2:$A$86,0),0))</f>
        <v>N/A</v>
      </c>
      <c r="AA6207" s="4" t="str">
        <f>INDEX(Map!$E$2:$E$86,MATCH(D6207,Map!$A$2:$A$86,0),0)</f>
        <v>Coal</v>
      </c>
    </row>
    <row r="6208" spans="1:27" x14ac:dyDescent="0.25">
      <c r="A6208">
        <f t="shared" si="108"/>
        <v>2016</v>
      </c>
      <c r="B6208" t="str">
        <f t="shared" si="108"/>
        <v>July</v>
      </c>
      <c r="D6208" t="str">
        <f t="shared" si="104"/>
        <v>Ghent 4</v>
      </c>
      <c r="E6208" s="4">
        <f>SUMIFS('CTS Data'!C:C,'CTS Data'!D:D,UnitMN!D6208,'CTS Data'!B:B,MONTH(UnitMN!V6208))/1000</f>
        <v>233.82</v>
      </c>
      <c r="U6208" t="str">
        <f t="shared" si="107"/>
        <v>Actual</v>
      </c>
      <c r="V6208" s="2">
        <f>DATE(A6208,INDEX(Map!$H$1:$H$12,MATCH(B6208,Map!$G$1:$G$12,0),0),1)</f>
        <v>42552</v>
      </c>
      <c r="W6208" s="1" t="s">
        <v>126</v>
      </c>
      <c r="X6208" s="4" t="str">
        <f>INDEX(Map!$B$2:$B$86,MATCH(UnitMN!D6208,Map!$A$2:$A$86,0),1)</f>
        <v>Ghent 4</v>
      </c>
      <c r="Y6208" s="7">
        <f>IF(INDEX(Map!$C$2:$C$86,MATCH(D6208,Map!$A$2:$A$86,0),0)="","N/A",E6208*INDEX(Map!$C$2:$C$86,MATCH(D6208,Map!$A$2:$A$86,0),0))</f>
        <v>233.82</v>
      </c>
      <c r="Z6208" s="7" t="str">
        <f>IF(INDEX(Map!$D$2:$D$86,MATCH(D6208,Map!$A$2:$A$86,0),0)="","N/A",E6208*INDEX(Map!$D$2:$D$86,MATCH(D6208,Map!$A$2:$A$86,0),0))</f>
        <v>N/A</v>
      </c>
      <c r="AA6208" s="4" t="str">
        <f>INDEX(Map!$E$2:$E$86,MATCH(D6208,Map!$A$2:$A$86,0),0)</f>
        <v>Coal</v>
      </c>
    </row>
    <row r="6209" spans="1:27" x14ac:dyDescent="0.25">
      <c r="A6209">
        <f t="shared" si="108"/>
        <v>2016</v>
      </c>
      <c r="B6209" t="str">
        <f t="shared" si="108"/>
        <v>July</v>
      </c>
      <c r="D6209" t="str">
        <f t="shared" si="104"/>
        <v>Mill Creek 1</v>
      </c>
      <c r="E6209" s="4">
        <f>SUMIFS('CTS Data'!C:C,'CTS Data'!D:D,UnitMN!D6209,'CTS Data'!B:B,MONTH(UnitMN!V6209))/1000</f>
        <v>147.63399999999999</v>
      </c>
      <c r="U6209" t="str">
        <f t="shared" si="107"/>
        <v>Actual</v>
      </c>
      <c r="V6209" s="2">
        <f>DATE(A6209,INDEX(Map!$H$1:$H$12,MATCH(B6209,Map!$G$1:$G$12,0),0),1)</f>
        <v>42552</v>
      </c>
      <c r="W6209" s="1" t="s">
        <v>126</v>
      </c>
      <c r="X6209" s="4" t="str">
        <f>INDEX(Map!$B$2:$B$86,MATCH(UnitMN!D6209,Map!$A$2:$A$86,0),1)</f>
        <v>Mill Creek 1</v>
      </c>
      <c r="Y6209" s="7" t="str">
        <f>IF(INDEX(Map!$C$2:$C$86,MATCH(D6209,Map!$A$2:$A$86,0),0)="","N/A",E6209*INDEX(Map!$C$2:$C$86,MATCH(D6209,Map!$A$2:$A$86,0),0))</f>
        <v>N/A</v>
      </c>
      <c r="Z6209" s="7">
        <f>IF(INDEX(Map!$D$2:$D$86,MATCH(D6209,Map!$A$2:$A$86,0),0)="","N/A",E6209*INDEX(Map!$D$2:$D$86,MATCH(D6209,Map!$A$2:$A$86,0),0))</f>
        <v>147.63399999999999</v>
      </c>
      <c r="AA6209" s="4" t="str">
        <f>INDEX(Map!$E$2:$E$86,MATCH(D6209,Map!$A$2:$A$86,0),0)</f>
        <v>Coal</v>
      </c>
    </row>
    <row r="6210" spans="1:27" x14ac:dyDescent="0.25">
      <c r="A6210">
        <f t="shared" si="108"/>
        <v>2016</v>
      </c>
      <c r="B6210" t="str">
        <f t="shared" si="108"/>
        <v>July</v>
      </c>
      <c r="D6210" t="str">
        <f t="shared" si="104"/>
        <v>Mill Creek 2</v>
      </c>
      <c r="E6210" s="4">
        <f>SUMIFS('CTS Data'!C:C,'CTS Data'!D:D,UnitMN!D6210,'CTS Data'!B:B,MONTH(UnitMN!V6210))/1000</f>
        <v>166.21799999999999</v>
      </c>
      <c r="U6210" t="str">
        <f t="shared" si="107"/>
        <v>Actual</v>
      </c>
      <c r="V6210" s="2">
        <f>DATE(A6210,INDEX(Map!$H$1:$H$12,MATCH(B6210,Map!$G$1:$G$12,0),0),1)</f>
        <v>42552</v>
      </c>
      <c r="W6210" s="1" t="s">
        <v>126</v>
      </c>
      <c r="X6210" s="4" t="str">
        <f>INDEX(Map!$B$2:$B$86,MATCH(UnitMN!D6210,Map!$A$2:$A$86,0),1)</f>
        <v>Mill Creek 2</v>
      </c>
      <c r="Y6210" s="7" t="str">
        <f>IF(INDEX(Map!$C$2:$C$86,MATCH(D6210,Map!$A$2:$A$86,0),0)="","N/A",E6210*INDEX(Map!$C$2:$C$86,MATCH(D6210,Map!$A$2:$A$86,0),0))</f>
        <v>N/A</v>
      </c>
      <c r="Z6210" s="7">
        <f>IF(INDEX(Map!$D$2:$D$86,MATCH(D6210,Map!$A$2:$A$86,0),0)="","N/A",E6210*INDEX(Map!$D$2:$D$86,MATCH(D6210,Map!$A$2:$A$86,0),0))</f>
        <v>166.21799999999999</v>
      </c>
      <c r="AA6210" s="4" t="str">
        <f>INDEX(Map!$E$2:$E$86,MATCH(D6210,Map!$A$2:$A$86,0),0)</f>
        <v>Coal</v>
      </c>
    </row>
    <row r="6211" spans="1:27" x14ac:dyDescent="0.25">
      <c r="A6211">
        <f t="shared" si="108"/>
        <v>2016</v>
      </c>
      <c r="B6211" t="str">
        <f t="shared" si="108"/>
        <v>July</v>
      </c>
      <c r="D6211" t="str">
        <f t="shared" si="104"/>
        <v>Mill Creek 3</v>
      </c>
      <c r="E6211" s="4">
        <f>SUMIFS('CTS Data'!C:C,'CTS Data'!D:D,UnitMN!D6211,'CTS Data'!B:B,MONTH(UnitMN!V6211))/1000</f>
        <v>239.86799999999999</v>
      </c>
      <c r="U6211" t="str">
        <f t="shared" si="107"/>
        <v>Actual</v>
      </c>
      <c r="V6211" s="2">
        <f>DATE(A6211,INDEX(Map!$H$1:$H$12,MATCH(B6211,Map!$G$1:$G$12,0),0),1)</f>
        <v>42552</v>
      </c>
      <c r="W6211" s="1" t="s">
        <v>126</v>
      </c>
      <c r="X6211" s="4" t="str">
        <f>INDEX(Map!$B$2:$B$86,MATCH(UnitMN!D6211,Map!$A$2:$A$86,0),1)</f>
        <v>Mill Creek 3</v>
      </c>
      <c r="Y6211" s="7" t="str">
        <f>IF(INDEX(Map!$C$2:$C$86,MATCH(D6211,Map!$A$2:$A$86,0),0)="","N/A",E6211*INDEX(Map!$C$2:$C$86,MATCH(D6211,Map!$A$2:$A$86,0),0))</f>
        <v>N/A</v>
      </c>
      <c r="Z6211" s="7">
        <f>IF(INDEX(Map!$D$2:$D$86,MATCH(D6211,Map!$A$2:$A$86,0),0)="","N/A",E6211*INDEX(Map!$D$2:$D$86,MATCH(D6211,Map!$A$2:$A$86,0),0))</f>
        <v>239.86799999999999</v>
      </c>
      <c r="AA6211" s="4" t="str">
        <f>INDEX(Map!$E$2:$E$86,MATCH(D6211,Map!$A$2:$A$86,0),0)</f>
        <v>Coal</v>
      </c>
    </row>
    <row r="6212" spans="1:27" x14ac:dyDescent="0.25">
      <c r="A6212">
        <f t="shared" ref="A6212:B6227" si="109">A6211</f>
        <v>2016</v>
      </c>
      <c r="B6212" t="str">
        <f t="shared" si="109"/>
        <v>July</v>
      </c>
      <c r="D6212" t="str">
        <f t="shared" si="104"/>
        <v>Mill Creek 4</v>
      </c>
      <c r="E6212" s="4">
        <f>SUMIFS('CTS Data'!C:C,'CTS Data'!D:D,UnitMN!D6212,'CTS Data'!B:B,MONTH(UnitMN!V6212))/1000</f>
        <v>270.88400000000001</v>
      </c>
      <c r="U6212" t="str">
        <f t="shared" si="107"/>
        <v>Actual</v>
      </c>
      <c r="V6212" s="2">
        <f>DATE(A6212,INDEX(Map!$H$1:$H$12,MATCH(B6212,Map!$G$1:$G$12,0),0),1)</f>
        <v>42552</v>
      </c>
      <c r="W6212" s="1" t="s">
        <v>126</v>
      </c>
      <c r="X6212" s="4" t="str">
        <f>INDEX(Map!$B$2:$B$86,MATCH(UnitMN!D6212,Map!$A$2:$A$86,0),1)</f>
        <v>Mill Creek 4</v>
      </c>
      <c r="Y6212" s="7" t="str">
        <f>IF(INDEX(Map!$C$2:$C$86,MATCH(D6212,Map!$A$2:$A$86,0),0)="","N/A",E6212*INDEX(Map!$C$2:$C$86,MATCH(D6212,Map!$A$2:$A$86,0),0))</f>
        <v>N/A</v>
      </c>
      <c r="Z6212" s="7">
        <f>IF(INDEX(Map!$D$2:$D$86,MATCH(D6212,Map!$A$2:$A$86,0),0)="","N/A",E6212*INDEX(Map!$D$2:$D$86,MATCH(D6212,Map!$A$2:$A$86,0),0))</f>
        <v>270.88400000000001</v>
      </c>
      <c r="AA6212" s="4" t="str">
        <f>INDEX(Map!$E$2:$E$86,MATCH(D6212,Map!$A$2:$A$86,0),0)</f>
        <v>Coal</v>
      </c>
    </row>
    <row r="6213" spans="1:27" x14ac:dyDescent="0.25">
      <c r="A6213">
        <f t="shared" si="109"/>
        <v>2016</v>
      </c>
      <c r="B6213" t="str">
        <f t="shared" si="109"/>
        <v>July</v>
      </c>
      <c r="D6213" t="str">
        <f t="shared" si="104"/>
        <v>OVEC</v>
      </c>
      <c r="E6213" s="4">
        <f>SUMIFS('CTS Data'!C:C,'CTS Data'!D:D,UnitMN!D6213,'CTS Data'!B:B,MONTH(UnitMN!V6213))/1000</f>
        <v>94.046000000000006</v>
      </c>
      <c r="U6213" t="str">
        <f t="shared" si="107"/>
        <v>Actual</v>
      </c>
      <c r="V6213" s="2">
        <f>DATE(A6213,INDEX(Map!$H$1:$H$12,MATCH(B6213,Map!$G$1:$G$12,0),0),1)</f>
        <v>42552</v>
      </c>
      <c r="W6213" s="1" t="s">
        <v>126</v>
      </c>
      <c r="X6213" s="4" t="str">
        <f>INDEX(Map!$B$2:$B$86,MATCH(UnitMN!D6213,Map!$A$2:$A$86,0),1)</f>
        <v>OVEC</v>
      </c>
      <c r="Y6213" s="7">
        <f>IF(INDEX(Map!$C$2:$C$86,MATCH(D6213,Map!$A$2:$A$86,0),0)="","N/A",E6213*INDEX(Map!$C$2:$C$86,MATCH(D6213,Map!$A$2:$A$86,0),0))</f>
        <v>28.91943419434195</v>
      </c>
      <c r="Z6213" s="7">
        <f>IF(INDEX(Map!$D$2:$D$86,MATCH(D6213,Map!$A$2:$A$86,0),0)="","N/A",E6213*INDEX(Map!$D$2:$D$86,MATCH(D6213,Map!$A$2:$A$86,0),0))</f>
        <v>65.126565805658061</v>
      </c>
      <c r="AA6213" s="4" t="str">
        <f>INDEX(Map!$E$2:$E$86,MATCH(D6213,Map!$A$2:$A$86,0),0)</f>
        <v>Coal</v>
      </c>
    </row>
    <row r="6214" spans="1:27" x14ac:dyDescent="0.25">
      <c r="A6214">
        <f t="shared" si="109"/>
        <v>2016</v>
      </c>
      <c r="B6214" t="str">
        <f t="shared" si="109"/>
        <v>July</v>
      </c>
      <c r="D6214" t="str">
        <f t="shared" si="104"/>
        <v>Trimble County 1</v>
      </c>
      <c r="E6214" s="4">
        <f>SUMIFS('CTS Data'!C:C,'CTS Data'!D:D,UnitMN!D6214,'CTS Data'!B:B,MONTH(UnitMN!V6214))/1000</f>
        <v>242.75700000000001</v>
      </c>
      <c r="U6214" t="str">
        <f t="shared" si="107"/>
        <v>Actual</v>
      </c>
      <c r="V6214" s="2">
        <f>DATE(A6214,INDEX(Map!$H$1:$H$12,MATCH(B6214,Map!$G$1:$G$12,0),0),1)</f>
        <v>42552</v>
      </c>
      <c r="W6214" s="1" t="s">
        <v>126</v>
      </c>
      <c r="X6214" s="4" t="str">
        <f>INDEX(Map!$B$2:$B$86,MATCH(UnitMN!D6214,Map!$A$2:$A$86,0),1)</f>
        <v>Trimble County 1</v>
      </c>
      <c r="Y6214" s="7" t="str">
        <f>IF(INDEX(Map!$C$2:$C$86,MATCH(D6214,Map!$A$2:$A$86,0),0)="","N/A",E6214*INDEX(Map!$C$2:$C$86,MATCH(D6214,Map!$A$2:$A$86,0),0))</f>
        <v>N/A</v>
      </c>
      <c r="Z6214" s="7">
        <f>IF(INDEX(Map!$D$2:$D$86,MATCH(D6214,Map!$A$2:$A$86,0),0)="","N/A",E6214*INDEX(Map!$D$2:$D$86,MATCH(D6214,Map!$A$2:$A$86,0),0))</f>
        <v>242.75700000000001</v>
      </c>
      <c r="AA6214" s="4" t="str">
        <f>INDEX(Map!$E$2:$E$86,MATCH(D6214,Map!$A$2:$A$86,0),0)</f>
        <v>Coal</v>
      </c>
    </row>
    <row r="6215" spans="1:27" x14ac:dyDescent="0.25">
      <c r="A6215">
        <f t="shared" si="109"/>
        <v>2016</v>
      </c>
      <c r="B6215" t="str">
        <f t="shared" si="109"/>
        <v>July</v>
      </c>
      <c r="D6215" t="str">
        <f t="shared" si="104"/>
        <v>Trimble County 2</v>
      </c>
      <c r="E6215" s="4">
        <f>SUMIFS('CTS Data'!C:C,'CTS Data'!D:D,UnitMN!D6215,'CTS Data'!B:B,MONTH(UnitMN!V6215))/1000</f>
        <v>178.26499999999999</v>
      </c>
      <c r="U6215" t="str">
        <f t="shared" si="107"/>
        <v>Actual</v>
      </c>
      <c r="V6215" s="2">
        <f>DATE(A6215,INDEX(Map!$H$1:$H$12,MATCH(B6215,Map!$G$1:$G$12,0),0),1)</f>
        <v>42552</v>
      </c>
      <c r="W6215" s="1" t="s">
        <v>126</v>
      </c>
      <c r="X6215" s="4" t="str">
        <f>INDEX(Map!$B$2:$B$86,MATCH(UnitMN!D6215,Map!$A$2:$A$86,0),1)</f>
        <v>Trimble County 2</v>
      </c>
      <c r="Y6215" s="7">
        <f>IF(INDEX(Map!$C$2:$C$86,MATCH(D6215,Map!$A$2:$A$86,0),0)="","N/A",E6215*INDEX(Map!$C$2:$C$86,MATCH(D6215,Map!$A$2:$A$86,0),0))</f>
        <v>144.39464999999998</v>
      </c>
      <c r="Z6215" s="7">
        <f>IF(INDEX(Map!$D$2:$D$86,MATCH(D6215,Map!$A$2:$A$86,0),0)="","N/A",E6215*INDEX(Map!$D$2:$D$86,MATCH(D6215,Map!$A$2:$A$86,0),0))</f>
        <v>33.870349999999995</v>
      </c>
      <c r="AA6215" s="4" t="str">
        <f>INDEX(Map!$E$2:$E$86,MATCH(D6215,Map!$A$2:$A$86,0),0)</f>
        <v>Coal</v>
      </c>
    </row>
    <row r="6216" spans="1:27" x14ac:dyDescent="0.25">
      <c r="A6216">
        <f t="shared" si="109"/>
        <v>2016</v>
      </c>
      <c r="B6216" t="str">
        <f t="shared" si="109"/>
        <v>July</v>
      </c>
      <c r="D6216" t="str">
        <f t="shared" si="104"/>
        <v>Bluegrass 3</v>
      </c>
      <c r="E6216" s="4">
        <f>SUMIFS('CTS Data'!C:C,'CTS Data'!D:D,UnitMN!D6216,'CTS Data'!B:B,MONTH(UnitMN!V6216))/1000</f>
        <v>4.9089999999999998</v>
      </c>
      <c r="U6216" t="str">
        <f t="shared" si="107"/>
        <v>Actual</v>
      </c>
      <c r="V6216" s="2">
        <f>DATE(A6216,INDEX(Map!$H$1:$H$12,MATCH(B6216,Map!$G$1:$G$12,0),0),1)</f>
        <v>42552</v>
      </c>
      <c r="W6216" s="1" t="s">
        <v>126</v>
      </c>
      <c r="X6216" s="4" t="str">
        <f>INDEX(Map!$B$2:$B$86,MATCH(UnitMN!D6216,Map!$A$2:$A$86,0),1)</f>
        <v>Bluegrass/EKPC</v>
      </c>
      <c r="Y6216" s="7" t="str">
        <f>IF(INDEX(Map!$C$2:$C$86,MATCH(D6216,Map!$A$2:$A$86,0),0)="","N/A",E6216*INDEX(Map!$C$2:$C$86,MATCH(D6216,Map!$A$2:$A$86,0),0))</f>
        <v>N/A</v>
      </c>
      <c r="Z6216" s="7">
        <f>IF(INDEX(Map!$D$2:$D$86,MATCH(D6216,Map!$A$2:$A$86,0),0)="","N/A",E6216*INDEX(Map!$D$2:$D$86,MATCH(D6216,Map!$A$2:$A$86,0),0))</f>
        <v>4.9089999999999998</v>
      </c>
      <c r="AA6216" s="4" t="str">
        <f>INDEX(Map!$E$2:$E$86,MATCH(D6216,Map!$A$2:$A$86,0),0)</f>
        <v>SCCT</v>
      </c>
    </row>
    <row r="6217" spans="1:27" x14ac:dyDescent="0.25">
      <c r="A6217">
        <f t="shared" si="109"/>
        <v>2016</v>
      </c>
      <c r="B6217" t="str">
        <f t="shared" si="109"/>
        <v>July</v>
      </c>
      <c r="D6217" t="str">
        <f t="shared" si="104"/>
        <v>Brown 5</v>
      </c>
      <c r="E6217" s="4">
        <f>SUMIFS('CTS Data'!C:C,'CTS Data'!D:D,UnitMN!D6217,'CTS Data'!B:B,MONTH(UnitMN!V6217))/1000</f>
        <v>0.58699999999999997</v>
      </c>
      <c r="U6217" t="str">
        <f t="shared" si="107"/>
        <v>Actual</v>
      </c>
      <c r="V6217" s="2">
        <f>DATE(A6217,INDEX(Map!$H$1:$H$12,MATCH(B6217,Map!$G$1:$G$12,0),0),1)</f>
        <v>42552</v>
      </c>
      <c r="W6217" s="1" t="s">
        <v>126</v>
      </c>
      <c r="X6217" s="4" t="str">
        <f>INDEX(Map!$B$2:$B$86,MATCH(UnitMN!D6217,Map!$A$2:$A$86,0),1)</f>
        <v>Brown 5</v>
      </c>
      <c r="Y6217" s="7">
        <f>IF(INDEX(Map!$C$2:$C$86,MATCH(D6217,Map!$A$2:$A$86,0),0)="","N/A",E6217*INDEX(Map!$C$2:$C$86,MATCH(D6217,Map!$A$2:$A$86,0),0))</f>
        <v>0.27588999999999997</v>
      </c>
      <c r="Z6217" s="7">
        <f>IF(INDEX(Map!$D$2:$D$86,MATCH(D6217,Map!$A$2:$A$86,0),0)="","N/A",E6217*INDEX(Map!$D$2:$D$86,MATCH(D6217,Map!$A$2:$A$86,0),0))</f>
        <v>0.31111</v>
      </c>
      <c r="AA6217" s="4" t="str">
        <f>INDEX(Map!$E$2:$E$86,MATCH(D6217,Map!$A$2:$A$86,0),0)</f>
        <v>SCCT</v>
      </c>
    </row>
    <row r="6218" spans="1:27" x14ac:dyDescent="0.25">
      <c r="A6218">
        <f t="shared" si="109"/>
        <v>2016</v>
      </c>
      <c r="B6218" t="str">
        <f t="shared" si="109"/>
        <v>July</v>
      </c>
      <c r="D6218" t="str">
        <f t="shared" si="104"/>
        <v>Brown 6</v>
      </c>
      <c r="E6218" s="4">
        <f>SUMIFS('CTS Data'!C:C,'CTS Data'!D:D,UnitMN!D6218,'CTS Data'!B:B,MONTH(UnitMN!V6218))/1000</f>
        <v>3.5179999999999998</v>
      </c>
      <c r="U6218" t="str">
        <f>U6216</f>
        <v>Actual</v>
      </c>
      <c r="V6218" s="2">
        <f>DATE(A6218,INDEX(Map!$H$1:$H$12,MATCH(B6218,Map!$G$1:$G$12,0),0),1)</f>
        <v>42552</v>
      </c>
      <c r="W6218" s="1" t="s">
        <v>126</v>
      </c>
      <c r="X6218" s="4" t="str">
        <f>INDEX(Map!$B$2:$B$86,MATCH(UnitMN!D6218,Map!$A$2:$A$86,0),1)</f>
        <v>Brown 6</v>
      </c>
      <c r="Y6218" s="7">
        <f>IF(INDEX(Map!$C$2:$C$86,MATCH(D6218,Map!$A$2:$A$86,0),0)="","N/A",E6218*INDEX(Map!$C$2:$C$86,MATCH(D6218,Map!$A$2:$A$86,0),0))</f>
        <v>2.1811599999999998</v>
      </c>
      <c r="Z6218" s="7">
        <f>IF(INDEX(Map!$D$2:$D$86,MATCH(D6218,Map!$A$2:$A$86,0),0)="","N/A",E6218*INDEX(Map!$D$2:$D$86,MATCH(D6218,Map!$A$2:$A$86,0),0))</f>
        <v>1.33684</v>
      </c>
      <c r="AA6218" s="4" t="str">
        <f>INDEX(Map!$E$2:$E$86,MATCH(D6218,Map!$A$2:$A$86,0),0)</f>
        <v>SCCT</v>
      </c>
    </row>
    <row r="6219" spans="1:27" x14ac:dyDescent="0.25">
      <c r="A6219">
        <f t="shared" si="109"/>
        <v>2016</v>
      </c>
      <c r="B6219" t="str">
        <f t="shared" si="109"/>
        <v>July</v>
      </c>
      <c r="D6219" t="str">
        <f t="shared" si="104"/>
        <v>Brown 7</v>
      </c>
      <c r="E6219" s="4">
        <f>SUMIFS('CTS Data'!C:C,'CTS Data'!D:D,UnitMN!D6219,'CTS Data'!B:B,MONTH(UnitMN!V6219))/1000</f>
        <v>1.994</v>
      </c>
      <c r="U6219" t="str">
        <f t="shared" si="107"/>
        <v>Actual</v>
      </c>
      <c r="V6219" s="2">
        <f>DATE(A6219,INDEX(Map!$H$1:$H$12,MATCH(B6219,Map!$G$1:$G$12,0),0),1)</f>
        <v>42552</v>
      </c>
      <c r="W6219" s="1" t="s">
        <v>126</v>
      </c>
      <c r="X6219" s="4" t="str">
        <f>INDEX(Map!$B$2:$B$86,MATCH(UnitMN!D6219,Map!$A$2:$A$86,0),1)</f>
        <v>Brown 7</v>
      </c>
      <c r="Y6219" s="7">
        <f>IF(INDEX(Map!$C$2:$C$86,MATCH(D6219,Map!$A$2:$A$86,0),0)="","N/A",E6219*INDEX(Map!$C$2:$C$86,MATCH(D6219,Map!$A$2:$A$86,0),0))</f>
        <v>1.23628</v>
      </c>
      <c r="Z6219" s="7">
        <f>IF(INDEX(Map!$D$2:$D$86,MATCH(D6219,Map!$A$2:$A$86,0),0)="","N/A",E6219*INDEX(Map!$D$2:$D$86,MATCH(D6219,Map!$A$2:$A$86,0),0))</f>
        <v>0.75772000000000006</v>
      </c>
      <c r="AA6219" s="4" t="str">
        <f>INDEX(Map!$E$2:$E$86,MATCH(D6219,Map!$A$2:$A$86,0),0)</f>
        <v>SCCT</v>
      </c>
    </row>
    <row r="6220" spans="1:27" x14ac:dyDescent="0.25">
      <c r="A6220">
        <f t="shared" si="109"/>
        <v>2016</v>
      </c>
      <c r="B6220" t="str">
        <f t="shared" si="109"/>
        <v>July</v>
      </c>
      <c r="D6220" t="str">
        <f t="shared" si="104"/>
        <v>Brown 8</v>
      </c>
      <c r="E6220" s="4">
        <f>SUMIFS('CTS Data'!C:C,'CTS Data'!D:D,UnitMN!D6220,'CTS Data'!B:B,MONTH(UnitMN!V6220))/1000</f>
        <v>18.456</v>
      </c>
      <c r="U6220" t="str">
        <f t="shared" si="107"/>
        <v>Actual</v>
      </c>
      <c r="V6220" s="2">
        <f>DATE(A6220,INDEX(Map!$H$1:$H$12,MATCH(B6220,Map!$G$1:$G$12,0),0),1)</f>
        <v>42552</v>
      </c>
      <c r="W6220" s="1" t="s">
        <v>126</v>
      </c>
      <c r="X6220" s="4" t="str">
        <f>INDEX(Map!$B$2:$B$86,MATCH(UnitMN!D6220,Map!$A$2:$A$86,0),1)</f>
        <v>Brown 8</v>
      </c>
      <c r="Y6220" s="7">
        <f>IF(INDEX(Map!$C$2:$C$86,MATCH(D6220,Map!$A$2:$A$86,0),0)="","N/A",E6220*INDEX(Map!$C$2:$C$86,MATCH(D6220,Map!$A$2:$A$86,0),0))</f>
        <v>18.456</v>
      </c>
      <c r="Z6220" s="7" t="str">
        <f>IF(INDEX(Map!$D$2:$D$86,MATCH(D6220,Map!$A$2:$A$86,0),0)="","N/A",E6220*INDEX(Map!$D$2:$D$86,MATCH(D6220,Map!$A$2:$A$86,0),0))</f>
        <v>N/A</v>
      </c>
      <c r="AA6220" s="4" t="str">
        <f>INDEX(Map!$E$2:$E$86,MATCH(D6220,Map!$A$2:$A$86,0),0)</f>
        <v>SCCT</v>
      </c>
    </row>
    <row r="6221" spans="1:27" x14ac:dyDescent="0.25">
      <c r="A6221">
        <f t="shared" si="109"/>
        <v>2016</v>
      </c>
      <c r="B6221" t="str">
        <f t="shared" si="109"/>
        <v>July</v>
      </c>
      <c r="D6221" t="str">
        <f t="shared" si="104"/>
        <v>Brown 9</v>
      </c>
      <c r="E6221" s="4">
        <f>SUMIFS('CTS Data'!C:C,'CTS Data'!D:D,UnitMN!D6221,'CTS Data'!B:B,MONTH(UnitMN!V6221))/1000</f>
        <v>16.050999999999998</v>
      </c>
      <c r="U6221" t="str">
        <f t="shared" si="107"/>
        <v>Actual</v>
      </c>
      <c r="V6221" s="2">
        <f>DATE(A6221,INDEX(Map!$H$1:$H$12,MATCH(B6221,Map!$G$1:$G$12,0),0),1)</f>
        <v>42552</v>
      </c>
      <c r="W6221" s="1" t="s">
        <v>126</v>
      </c>
      <c r="X6221" s="4" t="str">
        <f>INDEX(Map!$B$2:$B$86,MATCH(UnitMN!D6221,Map!$A$2:$A$86,0),1)</f>
        <v>Brown 9</v>
      </c>
      <c r="Y6221" s="7">
        <f>IF(INDEX(Map!$C$2:$C$86,MATCH(D6221,Map!$A$2:$A$86,0),0)="","N/A",E6221*INDEX(Map!$C$2:$C$86,MATCH(D6221,Map!$A$2:$A$86,0),0))</f>
        <v>16.050999999999998</v>
      </c>
      <c r="Z6221" s="7" t="str">
        <f>IF(INDEX(Map!$D$2:$D$86,MATCH(D6221,Map!$A$2:$A$86,0),0)="","N/A",E6221*INDEX(Map!$D$2:$D$86,MATCH(D6221,Map!$A$2:$A$86,0),0))</f>
        <v>N/A</v>
      </c>
      <c r="AA6221" s="4" t="str">
        <f>INDEX(Map!$E$2:$E$86,MATCH(D6221,Map!$A$2:$A$86,0),0)</f>
        <v>SCCT</v>
      </c>
    </row>
    <row r="6222" spans="1:27" x14ac:dyDescent="0.25">
      <c r="A6222">
        <f t="shared" si="109"/>
        <v>2016</v>
      </c>
      <c r="B6222" t="str">
        <f t="shared" si="109"/>
        <v>July</v>
      </c>
      <c r="D6222" t="str">
        <f t="shared" si="104"/>
        <v>Brown 10</v>
      </c>
      <c r="E6222" s="4">
        <f>SUMIFS('CTS Data'!C:C,'CTS Data'!D:D,UnitMN!D6222,'CTS Data'!B:B,MONTH(UnitMN!V6222))/1000</f>
        <v>3.839</v>
      </c>
      <c r="U6222" t="str">
        <f t="shared" si="107"/>
        <v>Actual</v>
      </c>
      <c r="V6222" s="2">
        <f>DATE(A6222,INDEX(Map!$H$1:$H$12,MATCH(B6222,Map!$G$1:$G$12,0),0),1)</f>
        <v>42552</v>
      </c>
      <c r="W6222" s="1" t="s">
        <v>126</v>
      </c>
      <c r="X6222" s="4" t="str">
        <f>INDEX(Map!$B$2:$B$86,MATCH(UnitMN!D6222,Map!$A$2:$A$86,0),1)</f>
        <v>Brown 10</v>
      </c>
      <c r="Y6222" s="7">
        <f>IF(INDEX(Map!$C$2:$C$86,MATCH(D6222,Map!$A$2:$A$86,0),0)="","N/A",E6222*INDEX(Map!$C$2:$C$86,MATCH(D6222,Map!$A$2:$A$86,0),0))</f>
        <v>3.839</v>
      </c>
      <c r="Z6222" s="7" t="str">
        <f>IF(INDEX(Map!$D$2:$D$86,MATCH(D6222,Map!$A$2:$A$86,0),0)="","N/A",E6222*INDEX(Map!$D$2:$D$86,MATCH(D6222,Map!$A$2:$A$86,0),0))</f>
        <v>N/A</v>
      </c>
      <c r="AA6222" s="4" t="str">
        <f>INDEX(Map!$E$2:$E$86,MATCH(D6222,Map!$A$2:$A$86,0),0)</f>
        <v>SCCT</v>
      </c>
    </row>
    <row r="6223" spans="1:27" x14ac:dyDescent="0.25">
      <c r="A6223">
        <f t="shared" si="109"/>
        <v>2016</v>
      </c>
      <c r="B6223" t="str">
        <f t="shared" si="109"/>
        <v>July</v>
      </c>
      <c r="D6223" t="str">
        <f t="shared" si="104"/>
        <v>Brown 11</v>
      </c>
      <c r="E6223" s="4">
        <f>SUMIFS('CTS Data'!C:C,'CTS Data'!D:D,UnitMN!D6223,'CTS Data'!B:B,MONTH(UnitMN!V6223))/1000</f>
        <v>18.443000000000001</v>
      </c>
      <c r="U6223" t="str">
        <f t="shared" si="107"/>
        <v>Actual</v>
      </c>
      <c r="V6223" s="2">
        <f>DATE(A6223,INDEX(Map!$H$1:$H$12,MATCH(B6223,Map!$G$1:$G$12,0),0),1)</f>
        <v>42552</v>
      </c>
      <c r="W6223" s="1" t="s">
        <v>126</v>
      </c>
      <c r="X6223" s="4" t="str">
        <f>INDEX(Map!$B$2:$B$86,MATCH(UnitMN!D6223,Map!$A$2:$A$86,0),1)</f>
        <v>Brown 11</v>
      </c>
      <c r="Y6223" s="7">
        <f>IF(INDEX(Map!$C$2:$C$86,MATCH(D6223,Map!$A$2:$A$86,0),0)="","N/A",E6223*INDEX(Map!$C$2:$C$86,MATCH(D6223,Map!$A$2:$A$86,0),0))</f>
        <v>18.443000000000001</v>
      </c>
      <c r="Z6223" s="7" t="str">
        <f>IF(INDEX(Map!$D$2:$D$86,MATCH(D6223,Map!$A$2:$A$86,0),0)="","N/A",E6223*INDEX(Map!$D$2:$D$86,MATCH(D6223,Map!$A$2:$A$86,0),0))</f>
        <v>N/A</v>
      </c>
      <c r="AA6223" s="4" t="str">
        <f>INDEX(Map!$E$2:$E$86,MATCH(D6223,Map!$A$2:$A$86,0),0)</f>
        <v>SCCT</v>
      </c>
    </row>
    <row r="6224" spans="1:27" x14ac:dyDescent="0.25">
      <c r="A6224">
        <f t="shared" si="109"/>
        <v>2016</v>
      </c>
      <c r="B6224" t="str">
        <f t="shared" si="109"/>
        <v>July</v>
      </c>
      <c r="D6224" t="str">
        <f t="shared" si="104"/>
        <v>Cane Run 11</v>
      </c>
      <c r="E6224" s="4">
        <f>SUMIFS('CTS Data'!C:C,'CTS Data'!D:D,UnitMN!D6224,'CTS Data'!B:B,MONTH(UnitMN!V6224))/1000</f>
        <v>0</v>
      </c>
      <c r="U6224" t="str">
        <f t="shared" si="107"/>
        <v>Actual</v>
      </c>
      <c r="V6224" s="2">
        <f>DATE(A6224,INDEX(Map!$H$1:$H$12,MATCH(B6224,Map!$G$1:$G$12,0),0),1)</f>
        <v>42552</v>
      </c>
      <c r="W6224" s="1" t="s">
        <v>126</v>
      </c>
      <c r="X6224" s="4" t="str">
        <f>INDEX(Map!$B$2:$B$86,MATCH(UnitMN!D6224,Map!$A$2:$A$86,0),1)</f>
        <v>Cane Run 11</v>
      </c>
      <c r="Y6224" s="7" t="str">
        <f>IF(INDEX(Map!$C$2:$C$86,MATCH(D6224,Map!$A$2:$A$86,0),0)="","N/A",E6224*INDEX(Map!$C$2:$C$86,MATCH(D6224,Map!$A$2:$A$86,0),0))</f>
        <v>N/A</v>
      </c>
      <c r="Z6224" s="7">
        <f>IF(INDEX(Map!$D$2:$D$86,MATCH(D6224,Map!$A$2:$A$86,0),0)="","N/A",E6224*INDEX(Map!$D$2:$D$86,MATCH(D6224,Map!$A$2:$A$86,0),0))</f>
        <v>0</v>
      </c>
      <c r="AA6224" s="4" t="str">
        <f>INDEX(Map!$E$2:$E$86,MATCH(D6224,Map!$A$2:$A$86,0),0)</f>
        <v>SCCT</v>
      </c>
    </row>
    <row r="6225" spans="1:27" x14ac:dyDescent="0.25">
      <c r="A6225">
        <f t="shared" si="109"/>
        <v>2016</v>
      </c>
      <c r="B6225" t="str">
        <f t="shared" si="109"/>
        <v>July</v>
      </c>
      <c r="D6225" t="str">
        <f t="shared" si="104"/>
        <v>Haefling</v>
      </c>
      <c r="E6225" s="4">
        <f>SUMIFS('CTS Data'!C:C,'CTS Data'!D:D,UnitMN!D6225,'CTS Data'!B:B,MONTH(UnitMN!V6225))/1000</f>
        <v>5.6000000000000001E-2</v>
      </c>
      <c r="U6225" t="str">
        <f t="shared" si="107"/>
        <v>Actual</v>
      </c>
      <c r="V6225" s="2">
        <f>DATE(A6225,INDEX(Map!$H$1:$H$12,MATCH(B6225,Map!$G$1:$G$12,0),0),1)</f>
        <v>42552</v>
      </c>
      <c r="W6225" s="1" t="s">
        <v>126</v>
      </c>
      <c r="X6225" s="4" t="str">
        <f>INDEX(Map!$B$2:$B$86,MATCH(UnitMN!D6225,Map!$A$2:$A$86,0),1)</f>
        <v>Haefling</v>
      </c>
      <c r="Y6225" s="7">
        <f>IF(INDEX(Map!$C$2:$C$86,MATCH(D6225,Map!$A$2:$A$86,0),0)="","N/A",E6225*INDEX(Map!$C$2:$C$86,MATCH(D6225,Map!$A$2:$A$86,0),0))</f>
        <v>5.6000000000000001E-2</v>
      </c>
      <c r="Z6225" s="7" t="str">
        <f>IF(INDEX(Map!$D$2:$D$86,MATCH(D6225,Map!$A$2:$A$86,0),0)="","N/A",E6225*INDEX(Map!$D$2:$D$86,MATCH(D6225,Map!$A$2:$A$86,0),0))</f>
        <v>N/A</v>
      </c>
      <c r="AA6225" s="4" t="str">
        <f>INDEX(Map!$E$2:$E$86,MATCH(D6225,Map!$A$2:$A$86,0),0)</f>
        <v>SCCT</v>
      </c>
    </row>
    <row r="6226" spans="1:27" x14ac:dyDescent="0.25">
      <c r="A6226">
        <f t="shared" si="109"/>
        <v>2016</v>
      </c>
      <c r="B6226" t="str">
        <f t="shared" si="109"/>
        <v>July</v>
      </c>
      <c r="D6226" t="str">
        <f t="shared" si="104"/>
        <v>Paddys Run 11</v>
      </c>
      <c r="E6226" s="4">
        <f>SUMIFS('CTS Data'!C:C,'CTS Data'!D:D,UnitMN!D6226,'CTS Data'!B:B,MONTH(UnitMN!V6226))/1000</f>
        <v>1.7999999999999999E-2</v>
      </c>
      <c r="U6226" t="str">
        <f t="shared" si="107"/>
        <v>Actual</v>
      </c>
      <c r="V6226" s="2">
        <f>DATE(A6226,INDEX(Map!$H$1:$H$12,MATCH(B6226,Map!$G$1:$G$12,0),0),1)</f>
        <v>42552</v>
      </c>
      <c r="W6226" s="1" t="s">
        <v>126</v>
      </c>
      <c r="X6226" s="4" t="str">
        <f>INDEX(Map!$B$2:$B$86,MATCH(UnitMN!D6226,Map!$A$2:$A$86,0),1)</f>
        <v>Paddys Run 11</v>
      </c>
      <c r="Y6226" s="7" t="str">
        <f>IF(INDEX(Map!$C$2:$C$86,MATCH(D6226,Map!$A$2:$A$86,0),0)="","N/A",E6226*INDEX(Map!$C$2:$C$86,MATCH(D6226,Map!$A$2:$A$86,0),0))</f>
        <v>N/A</v>
      </c>
      <c r="Z6226" s="7">
        <f>IF(INDEX(Map!$D$2:$D$86,MATCH(D6226,Map!$A$2:$A$86,0),0)="","N/A",E6226*INDEX(Map!$D$2:$D$86,MATCH(D6226,Map!$A$2:$A$86,0),0))</f>
        <v>1.7999999999999999E-2</v>
      </c>
      <c r="AA6226" s="4" t="str">
        <f>INDEX(Map!$E$2:$E$86,MATCH(D6226,Map!$A$2:$A$86,0),0)</f>
        <v>SCCT</v>
      </c>
    </row>
    <row r="6227" spans="1:27" x14ac:dyDescent="0.25">
      <c r="A6227">
        <f t="shared" si="109"/>
        <v>2016</v>
      </c>
      <c r="B6227" t="str">
        <f t="shared" si="109"/>
        <v>July</v>
      </c>
      <c r="D6227" t="str">
        <f t="shared" ref="D6227:D6277" si="110">D6189</f>
        <v>Paddys Run 12</v>
      </c>
      <c r="E6227" s="4">
        <f>SUMIFS('CTS Data'!C:C,'CTS Data'!D:D,UnitMN!D6227,'CTS Data'!B:B,MONTH(UnitMN!V6227))/1000</f>
        <v>5.2999999999999999E-2</v>
      </c>
      <c r="U6227" t="str">
        <f t="shared" si="107"/>
        <v>Actual</v>
      </c>
      <c r="V6227" s="2">
        <f>DATE(A6227,INDEX(Map!$H$1:$H$12,MATCH(B6227,Map!$G$1:$G$12,0),0),1)</f>
        <v>42552</v>
      </c>
      <c r="W6227" s="1" t="s">
        <v>126</v>
      </c>
      <c r="X6227" s="4" t="str">
        <f>INDEX(Map!$B$2:$B$86,MATCH(UnitMN!D6227,Map!$A$2:$A$86,0),1)</f>
        <v>Paddys Run 12</v>
      </c>
      <c r="Y6227" s="7" t="str">
        <f>IF(INDEX(Map!$C$2:$C$86,MATCH(D6227,Map!$A$2:$A$86,0),0)="","N/A",E6227*INDEX(Map!$C$2:$C$86,MATCH(D6227,Map!$A$2:$A$86,0),0))</f>
        <v>N/A</v>
      </c>
      <c r="Z6227" s="7">
        <f>IF(INDEX(Map!$D$2:$D$86,MATCH(D6227,Map!$A$2:$A$86,0),0)="","N/A",E6227*INDEX(Map!$D$2:$D$86,MATCH(D6227,Map!$A$2:$A$86,0),0))</f>
        <v>5.2999999999999999E-2</v>
      </c>
      <c r="AA6227" s="4" t="str">
        <f>INDEX(Map!$E$2:$E$86,MATCH(D6227,Map!$A$2:$A$86,0),0)</f>
        <v>SCCT</v>
      </c>
    </row>
    <row r="6228" spans="1:27" x14ac:dyDescent="0.25">
      <c r="A6228">
        <f t="shared" ref="A6228:B6243" si="111">A6227</f>
        <v>2016</v>
      </c>
      <c r="B6228" t="str">
        <f t="shared" si="111"/>
        <v>July</v>
      </c>
      <c r="D6228" t="str">
        <f t="shared" si="110"/>
        <v>Paddys Run 13</v>
      </c>
      <c r="E6228" s="4">
        <f>SUMIFS('CTS Data'!C:C,'CTS Data'!D:D,UnitMN!D6228,'CTS Data'!B:B,MONTH(UnitMN!V6228))/1000</f>
        <v>26.027000000000001</v>
      </c>
      <c r="U6228" t="str">
        <f t="shared" si="107"/>
        <v>Actual</v>
      </c>
      <c r="V6228" s="2">
        <f>DATE(A6228,INDEX(Map!$H$1:$H$12,MATCH(B6228,Map!$G$1:$G$12,0),0),1)</f>
        <v>42552</v>
      </c>
      <c r="W6228" s="1" t="s">
        <v>126</v>
      </c>
      <c r="X6228" s="4" t="str">
        <f>INDEX(Map!$B$2:$B$86,MATCH(UnitMN!D6228,Map!$A$2:$A$86,0),1)</f>
        <v>Paddys Run 13</v>
      </c>
      <c r="Y6228" s="7">
        <f>IF(INDEX(Map!$C$2:$C$86,MATCH(D6228,Map!$A$2:$A$86,0),0)="","N/A",E6228*INDEX(Map!$C$2:$C$86,MATCH(D6228,Map!$A$2:$A$86,0),0))</f>
        <v>12.23269</v>
      </c>
      <c r="Z6228" s="7">
        <f>IF(INDEX(Map!$D$2:$D$86,MATCH(D6228,Map!$A$2:$A$86,0),0)="","N/A",E6228*INDEX(Map!$D$2:$D$86,MATCH(D6228,Map!$A$2:$A$86,0),0))</f>
        <v>13.794310000000001</v>
      </c>
      <c r="AA6228" s="4" t="str">
        <f>INDEX(Map!$E$2:$E$86,MATCH(D6228,Map!$A$2:$A$86,0),0)</f>
        <v>SCCT</v>
      </c>
    </row>
    <row r="6229" spans="1:27" x14ac:dyDescent="0.25">
      <c r="A6229">
        <f t="shared" si="111"/>
        <v>2016</v>
      </c>
      <c r="B6229" t="str">
        <f t="shared" si="111"/>
        <v>July</v>
      </c>
      <c r="D6229" t="str">
        <f t="shared" si="110"/>
        <v>Trimble Co 05</v>
      </c>
      <c r="E6229" s="4">
        <f>SUMIFS('CTS Data'!C:C,'CTS Data'!D:D,UnitMN!D6229,'CTS Data'!B:B,MONTH(UnitMN!V6229))/1000</f>
        <v>18.873000000000001</v>
      </c>
      <c r="U6229" t="str">
        <f t="shared" si="107"/>
        <v>Actual</v>
      </c>
      <c r="V6229" s="2">
        <f>DATE(A6229,INDEX(Map!$H$1:$H$12,MATCH(B6229,Map!$G$1:$G$12,0),0),1)</f>
        <v>42552</v>
      </c>
      <c r="W6229" s="1" t="s">
        <v>126</v>
      </c>
      <c r="X6229" s="4" t="str">
        <f>INDEX(Map!$B$2:$B$86,MATCH(UnitMN!D6229,Map!$A$2:$A$86,0),1)</f>
        <v>Trimble Co 05</v>
      </c>
      <c r="Y6229" s="7">
        <f>IF(INDEX(Map!$C$2:$C$86,MATCH(D6229,Map!$A$2:$A$86,0),0)="","N/A",E6229*INDEX(Map!$C$2:$C$86,MATCH(D6229,Map!$A$2:$A$86,0),0))</f>
        <v>13.39983</v>
      </c>
      <c r="Z6229" s="7">
        <f>IF(INDEX(Map!$D$2:$D$86,MATCH(D6229,Map!$A$2:$A$86,0),0)="","N/A",E6229*INDEX(Map!$D$2:$D$86,MATCH(D6229,Map!$A$2:$A$86,0),0))</f>
        <v>5.4731699999999996</v>
      </c>
      <c r="AA6229" s="4" t="str">
        <f>INDEX(Map!$E$2:$E$86,MATCH(D6229,Map!$A$2:$A$86,0),0)</f>
        <v>SCCT</v>
      </c>
    </row>
    <row r="6230" spans="1:27" x14ac:dyDescent="0.25">
      <c r="A6230">
        <f t="shared" si="111"/>
        <v>2016</v>
      </c>
      <c r="B6230" t="str">
        <f t="shared" si="111"/>
        <v>July</v>
      </c>
      <c r="D6230" t="str">
        <f t="shared" si="110"/>
        <v>Trimble Co 06</v>
      </c>
      <c r="E6230" s="4">
        <f>SUMIFS('CTS Data'!C:C,'CTS Data'!D:D,UnitMN!D6230,'CTS Data'!B:B,MONTH(UnitMN!V6230))/1000</f>
        <v>17.419</v>
      </c>
      <c r="U6230" t="str">
        <f t="shared" si="107"/>
        <v>Actual</v>
      </c>
      <c r="V6230" s="2">
        <f>DATE(A6230,INDEX(Map!$H$1:$H$12,MATCH(B6230,Map!$G$1:$G$12,0),0),1)</f>
        <v>42552</v>
      </c>
      <c r="W6230" s="1" t="s">
        <v>126</v>
      </c>
      <c r="X6230" s="4" t="str">
        <f>INDEX(Map!$B$2:$B$86,MATCH(UnitMN!D6230,Map!$A$2:$A$86,0),1)</f>
        <v>Trimble Co 06</v>
      </c>
      <c r="Y6230" s="7">
        <f>IF(INDEX(Map!$C$2:$C$86,MATCH(D6230,Map!$A$2:$A$86,0),0)="","N/A",E6230*INDEX(Map!$C$2:$C$86,MATCH(D6230,Map!$A$2:$A$86,0),0))</f>
        <v>12.36749</v>
      </c>
      <c r="Z6230" s="7">
        <f>IF(INDEX(Map!$D$2:$D$86,MATCH(D6230,Map!$A$2:$A$86,0),0)="","N/A",E6230*INDEX(Map!$D$2:$D$86,MATCH(D6230,Map!$A$2:$A$86,0),0))</f>
        <v>5.0515099999999995</v>
      </c>
      <c r="AA6230" s="4" t="str">
        <f>INDEX(Map!$E$2:$E$86,MATCH(D6230,Map!$A$2:$A$86,0),0)</f>
        <v>SCCT</v>
      </c>
    </row>
    <row r="6231" spans="1:27" x14ac:dyDescent="0.25">
      <c r="A6231">
        <f t="shared" si="111"/>
        <v>2016</v>
      </c>
      <c r="B6231" t="str">
        <f t="shared" si="111"/>
        <v>July</v>
      </c>
      <c r="D6231" t="str">
        <f t="shared" si="110"/>
        <v>Trimble Co 07</v>
      </c>
      <c r="E6231" s="4">
        <f>SUMIFS('CTS Data'!C:C,'CTS Data'!D:D,UnitMN!D6231,'CTS Data'!B:B,MONTH(UnitMN!V6231))/1000</f>
        <v>19.111999999999998</v>
      </c>
      <c r="U6231" t="str">
        <f t="shared" si="107"/>
        <v>Actual</v>
      </c>
      <c r="V6231" s="2">
        <f>DATE(A6231,INDEX(Map!$H$1:$H$12,MATCH(B6231,Map!$G$1:$G$12,0),0),1)</f>
        <v>42552</v>
      </c>
      <c r="W6231" s="1" t="s">
        <v>126</v>
      </c>
      <c r="X6231" s="4" t="str">
        <f>INDEX(Map!$B$2:$B$86,MATCH(UnitMN!D6231,Map!$A$2:$A$86,0),1)</f>
        <v>Trimble Co 07</v>
      </c>
      <c r="Y6231" s="7">
        <f>IF(INDEX(Map!$C$2:$C$86,MATCH(D6231,Map!$A$2:$A$86,0),0)="","N/A",E6231*INDEX(Map!$C$2:$C$86,MATCH(D6231,Map!$A$2:$A$86,0),0))</f>
        <v>12.040559999999999</v>
      </c>
      <c r="Z6231" s="7">
        <f>IF(INDEX(Map!$D$2:$D$86,MATCH(D6231,Map!$A$2:$A$86,0),0)="","N/A",E6231*INDEX(Map!$D$2:$D$86,MATCH(D6231,Map!$A$2:$A$86,0),0))</f>
        <v>7.0714399999999991</v>
      </c>
      <c r="AA6231" s="4" t="str">
        <f>INDEX(Map!$E$2:$E$86,MATCH(D6231,Map!$A$2:$A$86,0),0)</f>
        <v>SCCT</v>
      </c>
    </row>
    <row r="6232" spans="1:27" x14ac:dyDescent="0.25">
      <c r="A6232">
        <f t="shared" si="111"/>
        <v>2016</v>
      </c>
      <c r="B6232" t="str">
        <f t="shared" si="111"/>
        <v>July</v>
      </c>
      <c r="D6232" t="str">
        <f t="shared" si="110"/>
        <v>Trimble Co 08</v>
      </c>
      <c r="E6232" s="4">
        <f>SUMIFS('CTS Data'!C:C,'CTS Data'!D:D,UnitMN!D6232,'CTS Data'!B:B,MONTH(UnitMN!V6232))/1000</f>
        <v>6.7089999999999996</v>
      </c>
      <c r="U6232" t="str">
        <f t="shared" si="107"/>
        <v>Actual</v>
      </c>
      <c r="V6232" s="2">
        <f>DATE(A6232,INDEX(Map!$H$1:$H$12,MATCH(B6232,Map!$G$1:$G$12,0),0),1)</f>
        <v>42552</v>
      </c>
      <c r="W6232" s="1" t="s">
        <v>126</v>
      </c>
      <c r="X6232" s="4" t="str">
        <f>INDEX(Map!$B$2:$B$86,MATCH(UnitMN!D6232,Map!$A$2:$A$86,0),1)</f>
        <v>Trimble Co 08</v>
      </c>
      <c r="Y6232" s="7">
        <f>IF(INDEX(Map!$C$2:$C$86,MATCH(D6232,Map!$A$2:$A$86,0),0)="","N/A",E6232*INDEX(Map!$C$2:$C$86,MATCH(D6232,Map!$A$2:$A$86,0),0))</f>
        <v>4.2266699999999995</v>
      </c>
      <c r="Z6232" s="7">
        <f>IF(INDEX(Map!$D$2:$D$86,MATCH(D6232,Map!$A$2:$A$86,0),0)="","N/A",E6232*INDEX(Map!$D$2:$D$86,MATCH(D6232,Map!$A$2:$A$86,0),0))</f>
        <v>2.4823299999999997</v>
      </c>
      <c r="AA6232" s="4" t="str">
        <f>INDEX(Map!$E$2:$E$86,MATCH(D6232,Map!$A$2:$A$86,0),0)</f>
        <v>SCCT</v>
      </c>
    </row>
    <row r="6233" spans="1:27" x14ac:dyDescent="0.25">
      <c r="A6233">
        <f t="shared" si="111"/>
        <v>2016</v>
      </c>
      <c r="B6233" t="str">
        <f t="shared" si="111"/>
        <v>July</v>
      </c>
      <c r="D6233" t="str">
        <f t="shared" si="110"/>
        <v>Trimble Co 09</v>
      </c>
      <c r="E6233" s="4">
        <f>SUMIFS('CTS Data'!C:C,'CTS Data'!D:D,UnitMN!D6233,'CTS Data'!B:B,MONTH(UnitMN!V6233))/1000</f>
        <v>25.22</v>
      </c>
      <c r="U6233" t="str">
        <f t="shared" si="107"/>
        <v>Actual</v>
      </c>
      <c r="V6233" s="2">
        <f>DATE(A6233,INDEX(Map!$H$1:$H$12,MATCH(B6233,Map!$G$1:$G$12,0),0),1)</f>
        <v>42552</v>
      </c>
      <c r="W6233" s="1" t="s">
        <v>126</v>
      </c>
      <c r="X6233" s="4" t="str">
        <f>INDEX(Map!$B$2:$B$86,MATCH(UnitMN!D6233,Map!$A$2:$A$86,0),1)</f>
        <v>Trimble Co 09</v>
      </c>
      <c r="Y6233" s="7">
        <f>IF(INDEX(Map!$C$2:$C$86,MATCH(D6233,Map!$A$2:$A$86,0),0)="","N/A",E6233*INDEX(Map!$C$2:$C$86,MATCH(D6233,Map!$A$2:$A$86,0),0))</f>
        <v>15.8886</v>
      </c>
      <c r="Z6233" s="7">
        <f>IF(INDEX(Map!$D$2:$D$86,MATCH(D6233,Map!$A$2:$A$86,0),0)="","N/A",E6233*INDEX(Map!$D$2:$D$86,MATCH(D6233,Map!$A$2:$A$86,0),0))</f>
        <v>9.3313999999999986</v>
      </c>
      <c r="AA6233" s="4" t="str">
        <f>INDEX(Map!$E$2:$E$86,MATCH(D6233,Map!$A$2:$A$86,0),0)</f>
        <v>SCCT</v>
      </c>
    </row>
    <row r="6234" spans="1:27" x14ac:dyDescent="0.25">
      <c r="A6234">
        <f t="shared" si="111"/>
        <v>2016</v>
      </c>
      <c r="B6234" t="str">
        <f t="shared" si="111"/>
        <v>July</v>
      </c>
      <c r="D6234" t="str">
        <f t="shared" si="110"/>
        <v>Trimble Co 10</v>
      </c>
      <c r="E6234" s="4">
        <f>SUMIFS('CTS Data'!C:C,'CTS Data'!D:D,UnitMN!D6234,'CTS Data'!B:B,MONTH(UnitMN!V6234))/1000</f>
        <v>12.994999999999999</v>
      </c>
      <c r="U6234" t="str">
        <f t="shared" si="107"/>
        <v>Actual</v>
      </c>
      <c r="V6234" s="2">
        <f>DATE(A6234,INDEX(Map!$H$1:$H$12,MATCH(B6234,Map!$G$1:$G$12,0),0),1)</f>
        <v>42552</v>
      </c>
      <c r="W6234" s="1" t="s">
        <v>126</v>
      </c>
      <c r="X6234" s="4" t="str">
        <f>INDEX(Map!$B$2:$B$86,MATCH(UnitMN!D6234,Map!$A$2:$A$86,0),1)</f>
        <v>Trimble Co 10</v>
      </c>
      <c r="Y6234" s="7">
        <f>IF(INDEX(Map!$C$2:$C$86,MATCH(D6234,Map!$A$2:$A$86,0),0)="","N/A",E6234*INDEX(Map!$C$2:$C$86,MATCH(D6234,Map!$A$2:$A$86,0),0))</f>
        <v>8.1868499999999997</v>
      </c>
      <c r="Z6234" s="7">
        <f>IF(INDEX(Map!$D$2:$D$86,MATCH(D6234,Map!$A$2:$A$86,0),0)="","N/A",E6234*INDEX(Map!$D$2:$D$86,MATCH(D6234,Map!$A$2:$A$86,0),0))</f>
        <v>4.8081499999999995</v>
      </c>
      <c r="AA6234" s="4" t="str">
        <f>INDEX(Map!$E$2:$E$86,MATCH(D6234,Map!$A$2:$A$86,0),0)</f>
        <v>SCCT</v>
      </c>
    </row>
    <row r="6235" spans="1:27" x14ac:dyDescent="0.25">
      <c r="A6235">
        <f t="shared" si="111"/>
        <v>2016</v>
      </c>
      <c r="B6235" t="str">
        <f t="shared" si="111"/>
        <v>July</v>
      </c>
      <c r="D6235" t="str">
        <f t="shared" si="110"/>
        <v>Zorn 1</v>
      </c>
      <c r="E6235" s="4">
        <f>SUMIFS('CTS Data'!C:C,'CTS Data'!D:D,UnitMN!D6235,'CTS Data'!B:B,MONTH(UnitMN!V6235))/1000</f>
        <v>2.1000000000000001E-2</v>
      </c>
      <c r="U6235" t="str">
        <f t="shared" si="107"/>
        <v>Actual</v>
      </c>
      <c r="V6235" s="2">
        <f>DATE(A6235,INDEX(Map!$H$1:$H$12,MATCH(B6235,Map!$G$1:$G$12,0),0),1)</f>
        <v>42552</v>
      </c>
      <c r="W6235" s="1" t="s">
        <v>126</v>
      </c>
      <c r="X6235" s="4" t="str">
        <f>INDEX(Map!$B$2:$B$86,MATCH(UnitMN!D6235,Map!$A$2:$A$86,0),1)</f>
        <v>Zorn 1</v>
      </c>
      <c r="Y6235" s="7" t="str">
        <f>IF(INDEX(Map!$C$2:$C$86,MATCH(D6235,Map!$A$2:$A$86,0),0)="","N/A",E6235*INDEX(Map!$C$2:$C$86,MATCH(D6235,Map!$A$2:$A$86,0),0))</f>
        <v>N/A</v>
      </c>
      <c r="Z6235" s="7">
        <f>IF(INDEX(Map!$D$2:$D$86,MATCH(D6235,Map!$A$2:$A$86,0),0)="","N/A",E6235*INDEX(Map!$D$2:$D$86,MATCH(D6235,Map!$A$2:$A$86,0),0))</f>
        <v>2.1000000000000001E-2</v>
      </c>
      <c r="AA6235" s="4" t="str">
        <f>INDEX(Map!$E$2:$E$86,MATCH(D6235,Map!$A$2:$A$86,0),0)</f>
        <v>SCCT</v>
      </c>
    </row>
    <row r="6236" spans="1:27" x14ac:dyDescent="0.25">
      <c r="A6236">
        <f t="shared" si="111"/>
        <v>2016</v>
      </c>
      <c r="B6236" t="str">
        <f t="shared" si="111"/>
        <v>July</v>
      </c>
      <c r="D6236" t="str">
        <f t="shared" si="110"/>
        <v>Cane Run 7 2X1</v>
      </c>
      <c r="E6236" s="4">
        <f>SUMIFS('CTS Data'!C:C,'CTS Data'!D:D,UnitMN!D6236,'CTS Data'!B:B,MONTH(UnitMN!V6236))/1000</f>
        <v>447.88</v>
      </c>
      <c r="U6236" t="str">
        <f t="shared" si="107"/>
        <v>Actual</v>
      </c>
      <c r="V6236" s="2">
        <f>DATE(A6236,INDEX(Map!$H$1:$H$12,MATCH(B6236,Map!$G$1:$G$12,0),0),1)</f>
        <v>42552</v>
      </c>
      <c r="W6236" s="1" t="s">
        <v>126</v>
      </c>
      <c r="X6236" s="4" t="str">
        <f>INDEX(Map!$B$2:$B$86,MATCH(UnitMN!D6236,Map!$A$2:$A$86,0),1)</f>
        <v>Cane Run 7</v>
      </c>
      <c r="Y6236" s="7">
        <f>IF(INDEX(Map!$C$2:$C$86,MATCH(D6236,Map!$A$2:$A$86,0),0)="","N/A",E6236*INDEX(Map!$C$2:$C$86,MATCH(D6236,Map!$A$2:$A$86,0),0))</f>
        <v>349.34640000000002</v>
      </c>
      <c r="Z6236" s="7">
        <f>IF(INDEX(Map!$D$2:$D$86,MATCH(D6236,Map!$A$2:$A$86,0),0)="","N/A",E6236*INDEX(Map!$D$2:$D$86,MATCH(D6236,Map!$A$2:$A$86,0),0))</f>
        <v>98.533599999999993</v>
      </c>
      <c r="AA6236" s="4" t="str">
        <f>INDEX(Map!$E$2:$E$86,MATCH(D6236,Map!$A$2:$A$86,0),0)</f>
        <v>NGCC</v>
      </c>
    </row>
    <row r="6237" spans="1:27" x14ac:dyDescent="0.25">
      <c r="A6237">
        <f t="shared" si="111"/>
        <v>2016</v>
      </c>
      <c r="B6237" t="str">
        <f t="shared" si="111"/>
        <v>July</v>
      </c>
      <c r="D6237" t="str">
        <f t="shared" si="110"/>
        <v>Dix Dam</v>
      </c>
      <c r="E6237" s="4">
        <f>SUMIFS('CTS Data'!C:C,'CTS Data'!D:D,UnitMN!D6237,'CTS Data'!B:B,MONTH(UnitMN!V6237))/1000</f>
        <v>5.5279999999999996</v>
      </c>
      <c r="U6237" t="str">
        <f t="shared" si="107"/>
        <v>Actual</v>
      </c>
      <c r="V6237" s="2">
        <f>DATE(A6237,INDEX(Map!$H$1:$H$12,MATCH(B6237,Map!$G$1:$G$12,0),0),1)</f>
        <v>42552</v>
      </c>
      <c r="W6237" s="1" t="s">
        <v>126</v>
      </c>
      <c r="X6237" s="4" t="str">
        <f>INDEX(Map!$B$2:$B$86,MATCH(UnitMN!D6237,Map!$A$2:$A$86,0),1)</f>
        <v>Dix Dam</v>
      </c>
      <c r="Y6237" s="7">
        <f>IF(INDEX(Map!$C$2:$C$86,MATCH(D6237,Map!$A$2:$A$86,0),0)="","N/A",E6237*INDEX(Map!$C$2:$C$86,MATCH(D6237,Map!$A$2:$A$86,0),0))</f>
        <v>5.5279999999999996</v>
      </c>
      <c r="Z6237" s="7" t="str">
        <f>IF(INDEX(Map!$D$2:$D$86,MATCH(D6237,Map!$A$2:$A$86,0),0)="","N/A",E6237*INDEX(Map!$D$2:$D$86,MATCH(D6237,Map!$A$2:$A$86,0),0))</f>
        <v>N/A</v>
      </c>
      <c r="AA6237" s="4" t="str">
        <f>INDEX(Map!$E$2:$E$86,MATCH(D6237,Map!$A$2:$A$86,0),0)</f>
        <v>Hydro</v>
      </c>
    </row>
    <row r="6238" spans="1:27" x14ac:dyDescent="0.25">
      <c r="A6238">
        <f t="shared" si="111"/>
        <v>2016</v>
      </c>
      <c r="B6238" t="str">
        <f t="shared" si="111"/>
        <v>July</v>
      </c>
      <c r="D6238" t="str">
        <f t="shared" si="110"/>
        <v>Ohio Falls</v>
      </c>
      <c r="E6238" s="4">
        <f>SUMIFS('CTS Data'!C:C,'CTS Data'!D:D,UnitMN!D6238,'CTS Data'!B:B,MONTH(UnitMN!V6238))/1000</f>
        <v>34.802</v>
      </c>
      <c r="U6238" t="str">
        <f t="shared" si="107"/>
        <v>Actual</v>
      </c>
      <c r="V6238" s="2">
        <f>DATE(A6238,INDEX(Map!$H$1:$H$12,MATCH(B6238,Map!$G$1:$G$12,0),0),1)</f>
        <v>42552</v>
      </c>
      <c r="W6238" s="1" t="s">
        <v>126</v>
      </c>
      <c r="X6238" s="4" t="str">
        <f>INDEX(Map!$B$2:$B$86,MATCH(UnitMN!D6238,Map!$A$2:$A$86,0),1)</f>
        <v>Ohio Falls</v>
      </c>
      <c r="Y6238" s="7" t="str">
        <f>IF(INDEX(Map!$C$2:$C$86,MATCH(D6238,Map!$A$2:$A$86,0),0)="","N/A",E6238*INDEX(Map!$C$2:$C$86,MATCH(D6238,Map!$A$2:$A$86,0),0))</f>
        <v>N/A</v>
      </c>
      <c r="Z6238" s="7">
        <f>IF(INDEX(Map!$D$2:$D$86,MATCH(D6238,Map!$A$2:$A$86,0),0)="","N/A",E6238*INDEX(Map!$D$2:$D$86,MATCH(D6238,Map!$A$2:$A$86,0),0))</f>
        <v>34.802</v>
      </c>
      <c r="AA6238" s="4" t="str">
        <f>INDEX(Map!$E$2:$E$86,MATCH(D6238,Map!$A$2:$A$86,0),0)</f>
        <v>Hydro</v>
      </c>
    </row>
    <row r="6239" spans="1:27" x14ac:dyDescent="0.25">
      <c r="A6239">
        <f t="shared" si="111"/>
        <v>2016</v>
      </c>
      <c r="B6239" t="str">
        <f t="shared" si="111"/>
        <v>July</v>
      </c>
      <c r="D6239" t="str">
        <f t="shared" si="110"/>
        <v>Brown Solar</v>
      </c>
      <c r="E6239" s="4">
        <f>SUMIFS('CTS Data'!C:C,'CTS Data'!D:D,UnitMN!D6239,'CTS Data'!B:B,MONTH(UnitMN!V6239))/1000</f>
        <v>1.7789999999999999</v>
      </c>
      <c r="U6239" t="str">
        <f t="shared" si="107"/>
        <v>Actual</v>
      </c>
      <c r="V6239" s="2">
        <f>DATE(A6239,INDEX(Map!$H$1:$H$12,MATCH(B6239,Map!$G$1:$G$12,0),0),1)</f>
        <v>42552</v>
      </c>
      <c r="W6239" s="1" t="s">
        <v>126</v>
      </c>
      <c r="X6239" s="4" t="str">
        <f>INDEX(Map!$B$2:$B$86,MATCH(UnitMN!D6239,Map!$A$2:$A$86,0),1)</f>
        <v>Brown Solar</v>
      </c>
      <c r="Y6239" s="7">
        <f>IF(INDEX(Map!$C$2:$C$86,MATCH(D6239,Map!$A$2:$A$86,0),0)="","N/A",E6239*INDEX(Map!$C$2:$C$86,MATCH(D6239,Map!$A$2:$A$86,0),0))</f>
        <v>1.0851899999999999</v>
      </c>
      <c r="Z6239" s="7">
        <f>IF(INDEX(Map!$D$2:$D$86,MATCH(D6239,Map!$A$2:$A$86,0),0)="","N/A",E6239*INDEX(Map!$D$2:$D$86,MATCH(D6239,Map!$A$2:$A$86,0),0))</f>
        <v>0.69381000000000004</v>
      </c>
      <c r="AA6239" s="4" t="str">
        <f>INDEX(Map!$E$2:$E$86,MATCH(D6239,Map!$A$2:$A$86,0),0)</f>
        <v>Solar</v>
      </c>
    </row>
    <row r="6240" spans="1:27" x14ac:dyDescent="0.25">
      <c r="A6240">
        <f t="shared" si="111"/>
        <v>2016</v>
      </c>
      <c r="B6240" s="1" t="s">
        <v>114</v>
      </c>
      <c r="D6240" t="str">
        <f t="shared" si="110"/>
        <v>Brown 1</v>
      </c>
      <c r="E6240" s="4">
        <f>SUMIFS('CTS Data'!C:C,'CTS Data'!D:D,UnitMN!D6240,'CTS Data'!B:B,MONTH(UnitMN!V6240))/1000</f>
        <v>32.609000000000002</v>
      </c>
      <c r="U6240" t="str">
        <f t="shared" si="107"/>
        <v>Actual</v>
      </c>
      <c r="V6240" s="2">
        <f>DATE(A6240,INDEX(Map!$H$1:$H$12,MATCH(B6240,Map!$G$1:$G$12,0),0),1)</f>
        <v>42583</v>
      </c>
      <c r="W6240" s="1" t="s">
        <v>126</v>
      </c>
      <c r="X6240" s="4" t="str">
        <f>INDEX(Map!$B$2:$B$86,MATCH(UnitMN!D6240,Map!$A$2:$A$86,0),1)</f>
        <v>Brown 1</v>
      </c>
      <c r="Y6240" s="7">
        <f>IF(INDEX(Map!$C$2:$C$86,MATCH(D6240,Map!$A$2:$A$86,0),0)="","N/A",E6240*INDEX(Map!$C$2:$C$86,MATCH(D6240,Map!$A$2:$A$86,0),0))</f>
        <v>32.609000000000002</v>
      </c>
      <c r="Z6240" s="7" t="str">
        <f>IF(INDEX(Map!$D$2:$D$86,MATCH(D6240,Map!$A$2:$A$86,0),0)="","N/A",E6240*INDEX(Map!$D$2:$D$86,MATCH(D6240,Map!$A$2:$A$86,0),0))</f>
        <v>N/A</v>
      </c>
      <c r="AA6240" s="4" t="str">
        <f>INDEX(Map!$E$2:$E$86,MATCH(D6240,Map!$A$2:$A$86,0),0)</f>
        <v>Coal</v>
      </c>
    </row>
    <row r="6241" spans="1:27" x14ac:dyDescent="0.25">
      <c r="A6241">
        <f t="shared" si="111"/>
        <v>2016</v>
      </c>
      <c r="B6241" t="str">
        <f t="shared" si="111"/>
        <v>August</v>
      </c>
      <c r="D6241" t="str">
        <f t="shared" si="110"/>
        <v>Brown 2</v>
      </c>
      <c r="E6241" s="4">
        <f>SUMIFS('CTS Data'!C:C,'CTS Data'!D:D,UnitMN!D6241,'CTS Data'!B:B,MONTH(UnitMN!V6241))/1000</f>
        <v>56.421999999999997</v>
      </c>
      <c r="U6241" t="str">
        <f t="shared" si="107"/>
        <v>Actual</v>
      </c>
      <c r="V6241" s="2">
        <f>DATE(A6241,INDEX(Map!$H$1:$H$12,MATCH(B6241,Map!$G$1:$G$12,0),0),1)</f>
        <v>42583</v>
      </c>
      <c r="W6241" s="1" t="s">
        <v>126</v>
      </c>
      <c r="X6241" s="4" t="str">
        <f>INDEX(Map!$B$2:$B$86,MATCH(UnitMN!D6241,Map!$A$2:$A$86,0),1)</f>
        <v>Brown 2</v>
      </c>
      <c r="Y6241" s="7">
        <f>IF(INDEX(Map!$C$2:$C$86,MATCH(D6241,Map!$A$2:$A$86,0),0)="","N/A",E6241*INDEX(Map!$C$2:$C$86,MATCH(D6241,Map!$A$2:$A$86,0),0))</f>
        <v>56.421999999999997</v>
      </c>
      <c r="Z6241" s="7" t="str">
        <f>IF(INDEX(Map!$D$2:$D$86,MATCH(D6241,Map!$A$2:$A$86,0),0)="","N/A",E6241*INDEX(Map!$D$2:$D$86,MATCH(D6241,Map!$A$2:$A$86,0),0))</f>
        <v>N/A</v>
      </c>
      <c r="AA6241" s="4" t="str">
        <f>INDEX(Map!$E$2:$E$86,MATCH(D6241,Map!$A$2:$A$86,0),0)</f>
        <v>Coal</v>
      </c>
    </row>
    <row r="6242" spans="1:27" x14ac:dyDescent="0.25">
      <c r="A6242">
        <f t="shared" si="111"/>
        <v>2016</v>
      </c>
      <c r="B6242" t="str">
        <f t="shared" si="111"/>
        <v>August</v>
      </c>
      <c r="D6242" t="str">
        <f t="shared" si="110"/>
        <v>Brown 3</v>
      </c>
      <c r="E6242" s="4">
        <f>SUMIFS('CTS Data'!C:C,'CTS Data'!D:D,UnitMN!D6242,'CTS Data'!B:B,MONTH(UnitMN!V6242))/1000</f>
        <v>109.173</v>
      </c>
      <c r="U6242" t="str">
        <f t="shared" si="107"/>
        <v>Actual</v>
      </c>
      <c r="V6242" s="2">
        <f>DATE(A6242,INDEX(Map!$H$1:$H$12,MATCH(B6242,Map!$G$1:$G$12,0),0),1)</f>
        <v>42583</v>
      </c>
      <c r="W6242" s="1" t="s">
        <v>126</v>
      </c>
      <c r="X6242" s="4" t="str">
        <f>INDEX(Map!$B$2:$B$86,MATCH(UnitMN!D6242,Map!$A$2:$A$86,0),1)</f>
        <v>Brown 3</v>
      </c>
      <c r="Y6242" s="7">
        <f>IF(INDEX(Map!$C$2:$C$86,MATCH(D6242,Map!$A$2:$A$86,0),0)="","N/A",E6242*INDEX(Map!$C$2:$C$86,MATCH(D6242,Map!$A$2:$A$86,0),0))</f>
        <v>109.173</v>
      </c>
      <c r="Z6242" s="7" t="str">
        <f>IF(INDEX(Map!$D$2:$D$86,MATCH(D6242,Map!$A$2:$A$86,0),0)="","N/A",E6242*INDEX(Map!$D$2:$D$86,MATCH(D6242,Map!$A$2:$A$86,0),0))</f>
        <v>N/A</v>
      </c>
      <c r="AA6242" s="4" t="str">
        <f>INDEX(Map!$E$2:$E$86,MATCH(D6242,Map!$A$2:$A$86,0),0)</f>
        <v>Coal</v>
      </c>
    </row>
    <row r="6243" spans="1:27" x14ac:dyDescent="0.25">
      <c r="A6243">
        <f t="shared" si="111"/>
        <v>2016</v>
      </c>
      <c r="B6243" t="str">
        <f t="shared" si="111"/>
        <v>August</v>
      </c>
      <c r="D6243" t="str">
        <f t="shared" si="110"/>
        <v>Ghent 1</v>
      </c>
      <c r="E6243" s="4">
        <f>SUMIFS('CTS Data'!C:C,'CTS Data'!D:D,UnitMN!D6243,'CTS Data'!B:B,MONTH(UnitMN!V6243))/1000</f>
        <v>291.19600000000003</v>
      </c>
      <c r="U6243" t="str">
        <f t="shared" si="107"/>
        <v>Actual</v>
      </c>
      <c r="V6243" s="2">
        <f>DATE(A6243,INDEX(Map!$H$1:$H$12,MATCH(B6243,Map!$G$1:$G$12,0),0),1)</f>
        <v>42583</v>
      </c>
      <c r="W6243" s="1" t="s">
        <v>126</v>
      </c>
      <c r="X6243" s="4" t="str">
        <f>INDEX(Map!$B$2:$B$86,MATCH(UnitMN!D6243,Map!$A$2:$A$86,0),1)</f>
        <v>Ghent 1</v>
      </c>
      <c r="Y6243" s="7">
        <f>IF(INDEX(Map!$C$2:$C$86,MATCH(D6243,Map!$A$2:$A$86,0),0)="","N/A",E6243*INDEX(Map!$C$2:$C$86,MATCH(D6243,Map!$A$2:$A$86,0),0))</f>
        <v>291.19600000000003</v>
      </c>
      <c r="Z6243" s="7" t="str">
        <f>IF(INDEX(Map!$D$2:$D$86,MATCH(D6243,Map!$A$2:$A$86,0),0)="","N/A",E6243*INDEX(Map!$D$2:$D$86,MATCH(D6243,Map!$A$2:$A$86,0),0))</f>
        <v>N/A</v>
      </c>
      <c r="AA6243" s="4" t="str">
        <f>INDEX(Map!$E$2:$E$86,MATCH(D6243,Map!$A$2:$A$86,0),0)</f>
        <v>Coal</v>
      </c>
    </row>
    <row r="6244" spans="1:27" x14ac:dyDescent="0.25">
      <c r="A6244">
        <f t="shared" ref="A6244:B6259" si="112">A6243</f>
        <v>2016</v>
      </c>
      <c r="B6244" t="str">
        <f t="shared" si="112"/>
        <v>August</v>
      </c>
      <c r="D6244" t="str">
        <f t="shared" si="110"/>
        <v>Ghent 2</v>
      </c>
      <c r="E6244" s="4">
        <f>SUMIFS('CTS Data'!C:C,'CTS Data'!D:D,UnitMN!D6244,'CTS Data'!B:B,MONTH(UnitMN!V6244))/1000</f>
        <v>298.68700000000001</v>
      </c>
      <c r="U6244" t="str">
        <f t="shared" si="107"/>
        <v>Actual</v>
      </c>
      <c r="V6244" s="2">
        <f>DATE(A6244,INDEX(Map!$H$1:$H$12,MATCH(B6244,Map!$G$1:$G$12,0),0),1)</f>
        <v>42583</v>
      </c>
      <c r="W6244" s="1" t="s">
        <v>126</v>
      </c>
      <c r="X6244" s="4" t="str">
        <f>INDEX(Map!$B$2:$B$86,MATCH(UnitMN!D6244,Map!$A$2:$A$86,0),1)</f>
        <v>Ghent 2</v>
      </c>
      <c r="Y6244" s="7">
        <f>IF(INDEX(Map!$C$2:$C$86,MATCH(D6244,Map!$A$2:$A$86,0),0)="","N/A",E6244*INDEX(Map!$C$2:$C$86,MATCH(D6244,Map!$A$2:$A$86,0),0))</f>
        <v>298.68700000000001</v>
      </c>
      <c r="Z6244" s="7" t="str">
        <f>IF(INDEX(Map!$D$2:$D$86,MATCH(D6244,Map!$A$2:$A$86,0),0)="","N/A",E6244*INDEX(Map!$D$2:$D$86,MATCH(D6244,Map!$A$2:$A$86,0),0))</f>
        <v>N/A</v>
      </c>
      <c r="AA6244" s="4" t="str">
        <f>INDEX(Map!$E$2:$E$86,MATCH(D6244,Map!$A$2:$A$86,0),0)</f>
        <v>Coal</v>
      </c>
    </row>
    <row r="6245" spans="1:27" x14ac:dyDescent="0.25">
      <c r="A6245">
        <f t="shared" si="112"/>
        <v>2016</v>
      </c>
      <c r="B6245" t="str">
        <f t="shared" si="112"/>
        <v>August</v>
      </c>
      <c r="D6245" t="str">
        <f t="shared" si="110"/>
        <v>Ghent 3</v>
      </c>
      <c r="E6245" s="4">
        <f>SUMIFS('CTS Data'!C:C,'CTS Data'!D:D,UnitMN!D6245,'CTS Data'!B:B,MONTH(UnitMN!V6245))/1000</f>
        <v>301.3</v>
      </c>
      <c r="U6245" t="str">
        <f t="shared" si="107"/>
        <v>Actual</v>
      </c>
      <c r="V6245" s="2">
        <f>DATE(A6245,INDEX(Map!$H$1:$H$12,MATCH(B6245,Map!$G$1:$G$12,0),0),1)</f>
        <v>42583</v>
      </c>
      <c r="W6245" s="1" t="s">
        <v>126</v>
      </c>
      <c r="X6245" s="4" t="str">
        <f>INDEX(Map!$B$2:$B$86,MATCH(UnitMN!D6245,Map!$A$2:$A$86,0),1)</f>
        <v>Ghent 3</v>
      </c>
      <c r="Y6245" s="7">
        <f>IF(INDEX(Map!$C$2:$C$86,MATCH(D6245,Map!$A$2:$A$86,0),0)="","N/A",E6245*INDEX(Map!$C$2:$C$86,MATCH(D6245,Map!$A$2:$A$86,0),0))</f>
        <v>301.3</v>
      </c>
      <c r="Z6245" s="7" t="str">
        <f>IF(INDEX(Map!$D$2:$D$86,MATCH(D6245,Map!$A$2:$A$86,0),0)="","N/A",E6245*INDEX(Map!$D$2:$D$86,MATCH(D6245,Map!$A$2:$A$86,0),0))</f>
        <v>N/A</v>
      </c>
      <c r="AA6245" s="4" t="str">
        <f>INDEX(Map!$E$2:$E$86,MATCH(D6245,Map!$A$2:$A$86,0),0)</f>
        <v>Coal</v>
      </c>
    </row>
    <row r="6246" spans="1:27" x14ac:dyDescent="0.25">
      <c r="A6246">
        <f t="shared" si="112"/>
        <v>2016</v>
      </c>
      <c r="B6246" t="str">
        <f t="shared" si="112"/>
        <v>August</v>
      </c>
      <c r="D6246" t="str">
        <f t="shared" si="110"/>
        <v>Ghent 4</v>
      </c>
      <c r="E6246" s="4">
        <f>SUMIFS('CTS Data'!C:C,'CTS Data'!D:D,UnitMN!D6246,'CTS Data'!B:B,MONTH(UnitMN!V6246))/1000</f>
        <v>300.48899999999998</v>
      </c>
      <c r="U6246" t="str">
        <f t="shared" si="107"/>
        <v>Actual</v>
      </c>
      <c r="V6246" s="2">
        <f>DATE(A6246,INDEX(Map!$H$1:$H$12,MATCH(B6246,Map!$G$1:$G$12,0),0),1)</f>
        <v>42583</v>
      </c>
      <c r="W6246" s="1" t="s">
        <v>126</v>
      </c>
      <c r="X6246" s="4" t="str">
        <f>INDEX(Map!$B$2:$B$86,MATCH(UnitMN!D6246,Map!$A$2:$A$86,0),1)</f>
        <v>Ghent 4</v>
      </c>
      <c r="Y6246" s="7">
        <f>IF(INDEX(Map!$C$2:$C$86,MATCH(D6246,Map!$A$2:$A$86,0),0)="","N/A",E6246*INDEX(Map!$C$2:$C$86,MATCH(D6246,Map!$A$2:$A$86,0),0))</f>
        <v>300.48899999999998</v>
      </c>
      <c r="Z6246" s="7" t="str">
        <f>IF(INDEX(Map!$D$2:$D$86,MATCH(D6246,Map!$A$2:$A$86,0),0)="","N/A",E6246*INDEX(Map!$D$2:$D$86,MATCH(D6246,Map!$A$2:$A$86,0),0))</f>
        <v>N/A</v>
      </c>
      <c r="AA6246" s="4" t="str">
        <f>INDEX(Map!$E$2:$E$86,MATCH(D6246,Map!$A$2:$A$86,0),0)</f>
        <v>Coal</v>
      </c>
    </row>
    <row r="6247" spans="1:27" x14ac:dyDescent="0.25">
      <c r="A6247">
        <f t="shared" si="112"/>
        <v>2016</v>
      </c>
      <c r="B6247" t="str">
        <f t="shared" si="112"/>
        <v>August</v>
      </c>
      <c r="D6247" t="str">
        <f t="shared" si="110"/>
        <v>Mill Creek 1</v>
      </c>
      <c r="E6247" s="4">
        <f>SUMIFS('CTS Data'!C:C,'CTS Data'!D:D,UnitMN!D6247,'CTS Data'!B:B,MONTH(UnitMN!V6247))/1000</f>
        <v>167.05099999999999</v>
      </c>
      <c r="U6247" t="str">
        <f t="shared" si="107"/>
        <v>Actual</v>
      </c>
      <c r="V6247" s="2">
        <f>DATE(A6247,INDEX(Map!$H$1:$H$12,MATCH(B6247,Map!$G$1:$G$12,0),0),1)</f>
        <v>42583</v>
      </c>
      <c r="W6247" s="1" t="s">
        <v>126</v>
      </c>
      <c r="X6247" s="4" t="str">
        <f>INDEX(Map!$B$2:$B$86,MATCH(UnitMN!D6247,Map!$A$2:$A$86,0),1)</f>
        <v>Mill Creek 1</v>
      </c>
      <c r="Y6247" s="7" t="str">
        <f>IF(INDEX(Map!$C$2:$C$86,MATCH(D6247,Map!$A$2:$A$86,0),0)="","N/A",E6247*INDEX(Map!$C$2:$C$86,MATCH(D6247,Map!$A$2:$A$86,0),0))</f>
        <v>N/A</v>
      </c>
      <c r="Z6247" s="7">
        <f>IF(INDEX(Map!$D$2:$D$86,MATCH(D6247,Map!$A$2:$A$86,0),0)="","N/A",E6247*INDEX(Map!$D$2:$D$86,MATCH(D6247,Map!$A$2:$A$86,0),0))</f>
        <v>167.05099999999999</v>
      </c>
      <c r="AA6247" s="4" t="str">
        <f>INDEX(Map!$E$2:$E$86,MATCH(D6247,Map!$A$2:$A$86,0),0)</f>
        <v>Coal</v>
      </c>
    </row>
    <row r="6248" spans="1:27" x14ac:dyDescent="0.25">
      <c r="A6248">
        <f t="shared" si="112"/>
        <v>2016</v>
      </c>
      <c r="B6248" t="str">
        <f t="shared" si="112"/>
        <v>August</v>
      </c>
      <c r="D6248" t="str">
        <f t="shared" si="110"/>
        <v>Mill Creek 2</v>
      </c>
      <c r="E6248" s="4">
        <f>SUMIFS('CTS Data'!C:C,'CTS Data'!D:D,UnitMN!D6248,'CTS Data'!B:B,MONTH(UnitMN!V6248))/1000</f>
        <v>156.958</v>
      </c>
      <c r="U6248" t="str">
        <f t="shared" ref="U6248:U6277" si="113">U6247</f>
        <v>Actual</v>
      </c>
      <c r="V6248" s="2">
        <f>DATE(A6248,INDEX(Map!$H$1:$H$12,MATCH(B6248,Map!$G$1:$G$12,0),0),1)</f>
        <v>42583</v>
      </c>
      <c r="W6248" s="1" t="s">
        <v>126</v>
      </c>
      <c r="X6248" s="4" t="str">
        <f>INDEX(Map!$B$2:$B$86,MATCH(UnitMN!D6248,Map!$A$2:$A$86,0),1)</f>
        <v>Mill Creek 2</v>
      </c>
      <c r="Y6248" s="7" t="str">
        <f>IF(INDEX(Map!$C$2:$C$86,MATCH(D6248,Map!$A$2:$A$86,0),0)="","N/A",E6248*INDEX(Map!$C$2:$C$86,MATCH(D6248,Map!$A$2:$A$86,0),0))</f>
        <v>N/A</v>
      </c>
      <c r="Z6248" s="7">
        <f>IF(INDEX(Map!$D$2:$D$86,MATCH(D6248,Map!$A$2:$A$86,0),0)="","N/A",E6248*INDEX(Map!$D$2:$D$86,MATCH(D6248,Map!$A$2:$A$86,0),0))</f>
        <v>156.958</v>
      </c>
      <c r="AA6248" s="4" t="str">
        <f>INDEX(Map!$E$2:$E$86,MATCH(D6248,Map!$A$2:$A$86,0),0)</f>
        <v>Coal</v>
      </c>
    </row>
    <row r="6249" spans="1:27" x14ac:dyDescent="0.25">
      <c r="A6249">
        <f t="shared" si="112"/>
        <v>2016</v>
      </c>
      <c r="B6249" t="str">
        <f t="shared" si="112"/>
        <v>August</v>
      </c>
      <c r="D6249" t="str">
        <f t="shared" si="110"/>
        <v>Mill Creek 3</v>
      </c>
      <c r="E6249" s="4">
        <f>SUMIFS('CTS Data'!C:C,'CTS Data'!D:D,UnitMN!D6249,'CTS Data'!B:B,MONTH(UnitMN!V6249))/1000</f>
        <v>228.98400000000001</v>
      </c>
      <c r="U6249" t="str">
        <f t="shared" si="113"/>
        <v>Actual</v>
      </c>
      <c r="V6249" s="2">
        <f>DATE(A6249,INDEX(Map!$H$1:$H$12,MATCH(B6249,Map!$G$1:$G$12,0),0),1)</f>
        <v>42583</v>
      </c>
      <c r="W6249" s="1" t="s">
        <v>126</v>
      </c>
      <c r="X6249" s="4" t="str">
        <f>INDEX(Map!$B$2:$B$86,MATCH(UnitMN!D6249,Map!$A$2:$A$86,0),1)</f>
        <v>Mill Creek 3</v>
      </c>
      <c r="Y6249" s="7" t="str">
        <f>IF(INDEX(Map!$C$2:$C$86,MATCH(D6249,Map!$A$2:$A$86,0),0)="","N/A",E6249*INDEX(Map!$C$2:$C$86,MATCH(D6249,Map!$A$2:$A$86,0),0))</f>
        <v>N/A</v>
      </c>
      <c r="Z6249" s="7">
        <f>IF(INDEX(Map!$D$2:$D$86,MATCH(D6249,Map!$A$2:$A$86,0),0)="","N/A",E6249*INDEX(Map!$D$2:$D$86,MATCH(D6249,Map!$A$2:$A$86,0),0))</f>
        <v>228.98400000000001</v>
      </c>
      <c r="AA6249" s="4" t="str">
        <f>INDEX(Map!$E$2:$E$86,MATCH(D6249,Map!$A$2:$A$86,0),0)</f>
        <v>Coal</v>
      </c>
    </row>
    <row r="6250" spans="1:27" x14ac:dyDescent="0.25">
      <c r="A6250">
        <f t="shared" si="112"/>
        <v>2016</v>
      </c>
      <c r="B6250" t="str">
        <f t="shared" si="112"/>
        <v>August</v>
      </c>
      <c r="D6250" t="str">
        <f t="shared" si="110"/>
        <v>Mill Creek 4</v>
      </c>
      <c r="E6250" s="4">
        <f>SUMIFS('CTS Data'!C:C,'CTS Data'!D:D,UnitMN!D6250,'CTS Data'!B:B,MONTH(UnitMN!V6250))/1000</f>
        <v>258.62400000000002</v>
      </c>
      <c r="U6250" t="str">
        <f t="shared" si="113"/>
        <v>Actual</v>
      </c>
      <c r="V6250" s="2">
        <f>DATE(A6250,INDEX(Map!$H$1:$H$12,MATCH(B6250,Map!$G$1:$G$12,0),0),1)</f>
        <v>42583</v>
      </c>
      <c r="W6250" s="1" t="s">
        <v>126</v>
      </c>
      <c r="X6250" s="4" t="str">
        <f>INDEX(Map!$B$2:$B$86,MATCH(UnitMN!D6250,Map!$A$2:$A$86,0),1)</f>
        <v>Mill Creek 4</v>
      </c>
      <c r="Y6250" s="7" t="str">
        <f>IF(INDEX(Map!$C$2:$C$86,MATCH(D6250,Map!$A$2:$A$86,0),0)="","N/A",E6250*INDEX(Map!$C$2:$C$86,MATCH(D6250,Map!$A$2:$A$86,0),0))</f>
        <v>N/A</v>
      </c>
      <c r="Z6250" s="7">
        <f>IF(INDEX(Map!$D$2:$D$86,MATCH(D6250,Map!$A$2:$A$86,0),0)="","N/A",E6250*INDEX(Map!$D$2:$D$86,MATCH(D6250,Map!$A$2:$A$86,0),0))</f>
        <v>258.62400000000002</v>
      </c>
      <c r="AA6250" s="4" t="str">
        <f>INDEX(Map!$E$2:$E$86,MATCH(D6250,Map!$A$2:$A$86,0),0)</f>
        <v>Coal</v>
      </c>
    </row>
    <row r="6251" spans="1:27" x14ac:dyDescent="0.25">
      <c r="A6251">
        <f t="shared" si="112"/>
        <v>2016</v>
      </c>
      <c r="B6251" t="str">
        <f t="shared" si="112"/>
        <v>August</v>
      </c>
      <c r="D6251" t="str">
        <f t="shared" si="110"/>
        <v>OVEC</v>
      </c>
      <c r="E6251" s="4">
        <f>SUMIFS('CTS Data'!C:C,'CTS Data'!D:D,UnitMN!D6251,'CTS Data'!B:B,MONTH(UnitMN!V6251))/1000</f>
        <v>80.828000000000003</v>
      </c>
      <c r="U6251" t="str">
        <f t="shared" si="113"/>
        <v>Actual</v>
      </c>
      <c r="V6251" s="2">
        <f>DATE(A6251,INDEX(Map!$H$1:$H$12,MATCH(B6251,Map!$G$1:$G$12,0),0),1)</f>
        <v>42583</v>
      </c>
      <c r="W6251" s="1" t="s">
        <v>126</v>
      </c>
      <c r="X6251" s="4" t="str">
        <f>INDEX(Map!$B$2:$B$86,MATCH(UnitMN!D6251,Map!$A$2:$A$86,0),1)</f>
        <v>OVEC</v>
      </c>
      <c r="Y6251" s="7">
        <f>IF(INDEX(Map!$C$2:$C$86,MATCH(D6251,Map!$A$2:$A$86,0),0)="","N/A",E6251*INDEX(Map!$C$2:$C$86,MATCH(D6251,Map!$A$2:$A$86,0),0))</f>
        <v>24.85485854858549</v>
      </c>
      <c r="Z6251" s="7">
        <f>IF(INDEX(Map!$D$2:$D$86,MATCH(D6251,Map!$A$2:$A$86,0),0)="","N/A",E6251*INDEX(Map!$D$2:$D$86,MATCH(D6251,Map!$A$2:$A$86,0),0))</f>
        <v>55.97314145141452</v>
      </c>
      <c r="AA6251" s="4" t="str">
        <f>INDEX(Map!$E$2:$E$86,MATCH(D6251,Map!$A$2:$A$86,0),0)</f>
        <v>Coal</v>
      </c>
    </row>
    <row r="6252" spans="1:27" x14ac:dyDescent="0.25">
      <c r="A6252">
        <f t="shared" si="112"/>
        <v>2016</v>
      </c>
      <c r="B6252" t="str">
        <f t="shared" si="112"/>
        <v>August</v>
      </c>
      <c r="D6252" t="str">
        <f t="shared" si="110"/>
        <v>Trimble County 1</v>
      </c>
      <c r="E6252" s="4">
        <f>SUMIFS('CTS Data'!C:C,'CTS Data'!D:D,UnitMN!D6252,'CTS Data'!B:B,MONTH(UnitMN!V6252))/1000</f>
        <v>239.262</v>
      </c>
      <c r="U6252" t="str">
        <f t="shared" si="113"/>
        <v>Actual</v>
      </c>
      <c r="V6252" s="2">
        <f>DATE(A6252,INDEX(Map!$H$1:$H$12,MATCH(B6252,Map!$G$1:$G$12,0),0),1)</f>
        <v>42583</v>
      </c>
      <c r="W6252" s="1" t="s">
        <v>126</v>
      </c>
      <c r="X6252" s="4" t="str">
        <f>INDEX(Map!$B$2:$B$86,MATCH(UnitMN!D6252,Map!$A$2:$A$86,0),1)</f>
        <v>Trimble County 1</v>
      </c>
      <c r="Y6252" s="7" t="str">
        <f>IF(INDEX(Map!$C$2:$C$86,MATCH(D6252,Map!$A$2:$A$86,0),0)="","N/A",E6252*INDEX(Map!$C$2:$C$86,MATCH(D6252,Map!$A$2:$A$86,0),0))</f>
        <v>N/A</v>
      </c>
      <c r="Z6252" s="7">
        <f>IF(INDEX(Map!$D$2:$D$86,MATCH(D6252,Map!$A$2:$A$86,0),0)="","N/A",E6252*INDEX(Map!$D$2:$D$86,MATCH(D6252,Map!$A$2:$A$86,0),0))</f>
        <v>239.262</v>
      </c>
      <c r="AA6252" s="4" t="str">
        <f>INDEX(Map!$E$2:$E$86,MATCH(D6252,Map!$A$2:$A$86,0),0)</f>
        <v>Coal</v>
      </c>
    </row>
    <row r="6253" spans="1:27" x14ac:dyDescent="0.25">
      <c r="A6253">
        <f t="shared" si="112"/>
        <v>2016</v>
      </c>
      <c r="B6253" t="str">
        <f t="shared" si="112"/>
        <v>August</v>
      </c>
      <c r="D6253" t="str">
        <f t="shared" si="110"/>
        <v>Trimble County 2</v>
      </c>
      <c r="E6253" s="4">
        <f>SUMIFS('CTS Data'!C:C,'CTS Data'!D:D,UnitMN!D6253,'CTS Data'!B:B,MONTH(UnitMN!V6253))/1000</f>
        <v>385.887</v>
      </c>
      <c r="U6253" t="str">
        <f t="shared" si="113"/>
        <v>Actual</v>
      </c>
      <c r="V6253" s="2">
        <f>DATE(A6253,INDEX(Map!$H$1:$H$12,MATCH(B6253,Map!$G$1:$G$12,0),0),1)</f>
        <v>42583</v>
      </c>
      <c r="W6253" s="1" t="s">
        <v>126</v>
      </c>
      <c r="X6253" s="4" t="str">
        <f>INDEX(Map!$B$2:$B$86,MATCH(UnitMN!D6253,Map!$A$2:$A$86,0),1)</f>
        <v>Trimble County 2</v>
      </c>
      <c r="Y6253" s="7">
        <f>IF(INDEX(Map!$C$2:$C$86,MATCH(D6253,Map!$A$2:$A$86,0),0)="","N/A",E6253*INDEX(Map!$C$2:$C$86,MATCH(D6253,Map!$A$2:$A$86,0),0))</f>
        <v>312.56847000000005</v>
      </c>
      <c r="Z6253" s="7">
        <f>IF(INDEX(Map!$D$2:$D$86,MATCH(D6253,Map!$A$2:$A$86,0),0)="","N/A",E6253*INDEX(Map!$D$2:$D$86,MATCH(D6253,Map!$A$2:$A$86,0),0))</f>
        <v>73.318529999999996</v>
      </c>
      <c r="AA6253" s="4" t="str">
        <f>INDEX(Map!$E$2:$E$86,MATCH(D6253,Map!$A$2:$A$86,0),0)</f>
        <v>Coal</v>
      </c>
    </row>
    <row r="6254" spans="1:27" x14ac:dyDescent="0.25">
      <c r="A6254">
        <f t="shared" si="112"/>
        <v>2016</v>
      </c>
      <c r="B6254" t="str">
        <f t="shared" si="112"/>
        <v>August</v>
      </c>
      <c r="D6254" t="str">
        <f t="shared" si="110"/>
        <v>Bluegrass 3</v>
      </c>
      <c r="E6254" s="4">
        <f>SUMIFS('CTS Data'!C:C,'CTS Data'!D:D,UnitMN!D6254,'CTS Data'!B:B,MONTH(UnitMN!V6254))/1000</f>
        <v>5.7290000000000001</v>
      </c>
      <c r="U6254" t="str">
        <f t="shared" si="113"/>
        <v>Actual</v>
      </c>
      <c r="V6254" s="2">
        <f>DATE(A6254,INDEX(Map!$H$1:$H$12,MATCH(B6254,Map!$G$1:$G$12,0),0),1)</f>
        <v>42583</v>
      </c>
      <c r="W6254" s="1" t="s">
        <v>126</v>
      </c>
      <c r="X6254" s="4" t="str">
        <f>INDEX(Map!$B$2:$B$86,MATCH(UnitMN!D6254,Map!$A$2:$A$86,0),1)</f>
        <v>Bluegrass/EKPC</v>
      </c>
      <c r="Y6254" s="7" t="str">
        <f>IF(INDEX(Map!$C$2:$C$86,MATCH(D6254,Map!$A$2:$A$86,0),0)="","N/A",E6254*INDEX(Map!$C$2:$C$86,MATCH(D6254,Map!$A$2:$A$86,0),0))</f>
        <v>N/A</v>
      </c>
      <c r="Z6254" s="7">
        <f>IF(INDEX(Map!$D$2:$D$86,MATCH(D6254,Map!$A$2:$A$86,0),0)="","N/A",E6254*INDEX(Map!$D$2:$D$86,MATCH(D6254,Map!$A$2:$A$86,0),0))</f>
        <v>5.7290000000000001</v>
      </c>
      <c r="AA6254" s="4" t="str">
        <f>INDEX(Map!$E$2:$E$86,MATCH(D6254,Map!$A$2:$A$86,0),0)</f>
        <v>SCCT</v>
      </c>
    </row>
    <row r="6255" spans="1:27" x14ac:dyDescent="0.25">
      <c r="A6255">
        <f t="shared" si="112"/>
        <v>2016</v>
      </c>
      <c r="B6255" t="str">
        <f t="shared" si="112"/>
        <v>August</v>
      </c>
      <c r="D6255" t="str">
        <f t="shared" si="110"/>
        <v>Brown 5</v>
      </c>
      <c r="E6255" s="4">
        <f>SUMIFS('CTS Data'!C:C,'CTS Data'!D:D,UnitMN!D6255,'CTS Data'!B:B,MONTH(UnitMN!V6255))/1000</f>
        <v>0.84499999999999997</v>
      </c>
      <c r="U6255" t="str">
        <f t="shared" si="113"/>
        <v>Actual</v>
      </c>
      <c r="V6255" s="2">
        <f>DATE(A6255,INDEX(Map!$H$1:$H$12,MATCH(B6255,Map!$G$1:$G$12,0),0),1)</f>
        <v>42583</v>
      </c>
      <c r="W6255" s="1" t="s">
        <v>126</v>
      </c>
      <c r="X6255" s="4" t="str">
        <f>INDEX(Map!$B$2:$B$86,MATCH(UnitMN!D6255,Map!$A$2:$A$86,0),1)</f>
        <v>Brown 5</v>
      </c>
      <c r="Y6255" s="7">
        <f>IF(INDEX(Map!$C$2:$C$86,MATCH(D6255,Map!$A$2:$A$86,0),0)="","N/A",E6255*INDEX(Map!$C$2:$C$86,MATCH(D6255,Map!$A$2:$A$86,0),0))</f>
        <v>0.39714999999999995</v>
      </c>
      <c r="Z6255" s="7">
        <f>IF(INDEX(Map!$D$2:$D$86,MATCH(D6255,Map!$A$2:$A$86,0),0)="","N/A",E6255*INDEX(Map!$D$2:$D$86,MATCH(D6255,Map!$A$2:$A$86,0),0))</f>
        <v>0.44785000000000003</v>
      </c>
      <c r="AA6255" s="4" t="str">
        <f>INDEX(Map!$E$2:$E$86,MATCH(D6255,Map!$A$2:$A$86,0),0)</f>
        <v>SCCT</v>
      </c>
    </row>
    <row r="6256" spans="1:27" x14ac:dyDescent="0.25">
      <c r="A6256">
        <f t="shared" si="112"/>
        <v>2016</v>
      </c>
      <c r="B6256" t="str">
        <f t="shared" si="112"/>
        <v>August</v>
      </c>
      <c r="D6256" t="str">
        <f t="shared" si="110"/>
        <v>Brown 6</v>
      </c>
      <c r="E6256" s="4">
        <f>SUMIFS('CTS Data'!C:C,'CTS Data'!D:D,UnitMN!D6256,'CTS Data'!B:B,MONTH(UnitMN!V6256))/1000</f>
        <v>4.3250000000000002</v>
      </c>
      <c r="U6256" t="str">
        <f t="shared" si="113"/>
        <v>Actual</v>
      </c>
      <c r="V6256" s="2">
        <f>DATE(A6256,INDEX(Map!$H$1:$H$12,MATCH(B6256,Map!$G$1:$G$12,0),0),1)</f>
        <v>42583</v>
      </c>
      <c r="W6256" s="1" t="s">
        <v>126</v>
      </c>
      <c r="X6256" s="4" t="str">
        <f>INDEX(Map!$B$2:$B$86,MATCH(UnitMN!D6256,Map!$A$2:$A$86,0),1)</f>
        <v>Brown 6</v>
      </c>
      <c r="Y6256" s="7">
        <f>IF(INDEX(Map!$C$2:$C$86,MATCH(D6256,Map!$A$2:$A$86,0),0)="","N/A",E6256*INDEX(Map!$C$2:$C$86,MATCH(D6256,Map!$A$2:$A$86,0),0))</f>
        <v>2.6815000000000002</v>
      </c>
      <c r="Z6256" s="7">
        <f>IF(INDEX(Map!$D$2:$D$86,MATCH(D6256,Map!$A$2:$A$86,0),0)="","N/A",E6256*INDEX(Map!$D$2:$D$86,MATCH(D6256,Map!$A$2:$A$86,0),0))</f>
        <v>1.6435000000000002</v>
      </c>
      <c r="AA6256" s="4" t="str">
        <f>INDEX(Map!$E$2:$E$86,MATCH(D6256,Map!$A$2:$A$86,0),0)</f>
        <v>SCCT</v>
      </c>
    </row>
    <row r="6257" spans="1:27" x14ac:dyDescent="0.25">
      <c r="A6257">
        <f t="shared" si="112"/>
        <v>2016</v>
      </c>
      <c r="B6257" t="str">
        <f t="shared" si="112"/>
        <v>August</v>
      </c>
      <c r="D6257" t="str">
        <f t="shared" si="110"/>
        <v>Brown 7</v>
      </c>
      <c r="E6257" s="4">
        <f>SUMIFS('CTS Data'!C:C,'CTS Data'!D:D,UnitMN!D6257,'CTS Data'!B:B,MONTH(UnitMN!V6257))/1000</f>
        <v>2.778</v>
      </c>
      <c r="U6257" t="str">
        <f>U6255</f>
        <v>Actual</v>
      </c>
      <c r="V6257" s="2">
        <f>DATE(A6257,INDEX(Map!$H$1:$H$12,MATCH(B6257,Map!$G$1:$G$12,0),0),1)</f>
        <v>42583</v>
      </c>
      <c r="W6257" s="1" t="s">
        <v>126</v>
      </c>
      <c r="X6257" s="4" t="str">
        <f>INDEX(Map!$B$2:$B$86,MATCH(UnitMN!D6257,Map!$A$2:$A$86,0),1)</f>
        <v>Brown 7</v>
      </c>
      <c r="Y6257" s="7">
        <f>IF(INDEX(Map!$C$2:$C$86,MATCH(D6257,Map!$A$2:$A$86,0),0)="","N/A",E6257*INDEX(Map!$C$2:$C$86,MATCH(D6257,Map!$A$2:$A$86,0),0))</f>
        <v>1.7223600000000001</v>
      </c>
      <c r="Z6257" s="7">
        <f>IF(INDEX(Map!$D$2:$D$86,MATCH(D6257,Map!$A$2:$A$86,0),0)="","N/A",E6257*INDEX(Map!$D$2:$D$86,MATCH(D6257,Map!$A$2:$A$86,0),0))</f>
        <v>1.0556399999999999</v>
      </c>
      <c r="AA6257" s="4" t="str">
        <f>INDEX(Map!$E$2:$E$86,MATCH(D6257,Map!$A$2:$A$86,0),0)</f>
        <v>SCCT</v>
      </c>
    </row>
    <row r="6258" spans="1:27" x14ac:dyDescent="0.25">
      <c r="A6258">
        <f t="shared" si="112"/>
        <v>2016</v>
      </c>
      <c r="B6258" t="str">
        <f t="shared" si="112"/>
        <v>August</v>
      </c>
      <c r="D6258" t="str">
        <f t="shared" si="110"/>
        <v>Brown 8</v>
      </c>
      <c r="E6258" s="4">
        <f>SUMIFS('CTS Data'!C:C,'CTS Data'!D:D,UnitMN!D6258,'CTS Data'!B:B,MONTH(UnitMN!V6258))/1000</f>
        <v>6.3380000000000001</v>
      </c>
      <c r="U6258" t="str">
        <f t="shared" si="113"/>
        <v>Actual</v>
      </c>
      <c r="V6258" s="2">
        <f>DATE(A6258,INDEX(Map!$H$1:$H$12,MATCH(B6258,Map!$G$1:$G$12,0),0),1)</f>
        <v>42583</v>
      </c>
      <c r="W6258" s="1" t="s">
        <v>126</v>
      </c>
      <c r="X6258" s="4" t="str">
        <f>INDEX(Map!$B$2:$B$86,MATCH(UnitMN!D6258,Map!$A$2:$A$86,0),1)</f>
        <v>Brown 8</v>
      </c>
      <c r="Y6258" s="7">
        <f>IF(INDEX(Map!$C$2:$C$86,MATCH(D6258,Map!$A$2:$A$86,0),0)="","N/A",E6258*INDEX(Map!$C$2:$C$86,MATCH(D6258,Map!$A$2:$A$86,0),0))</f>
        <v>6.3380000000000001</v>
      </c>
      <c r="Z6258" s="7" t="str">
        <f>IF(INDEX(Map!$D$2:$D$86,MATCH(D6258,Map!$A$2:$A$86,0),0)="","N/A",E6258*INDEX(Map!$D$2:$D$86,MATCH(D6258,Map!$A$2:$A$86,0),0))</f>
        <v>N/A</v>
      </c>
      <c r="AA6258" s="4" t="str">
        <f>INDEX(Map!$E$2:$E$86,MATCH(D6258,Map!$A$2:$A$86,0),0)</f>
        <v>SCCT</v>
      </c>
    </row>
    <row r="6259" spans="1:27" x14ac:dyDescent="0.25">
      <c r="A6259">
        <f t="shared" si="112"/>
        <v>2016</v>
      </c>
      <c r="B6259" t="str">
        <f t="shared" si="112"/>
        <v>August</v>
      </c>
      <c r="D6259" t="str">
        <f t="shared" si="110"/>
        <v>Brown 9</v>
      </c>
      <c r="E6259" s="4">
        <f>SUMIFS('CTS Data'!C:C,'CTS Data'!D:D,UnitMN!D6259,'CTS Data'!B:B,MONTH(UnitMN!V6259))/1000</f>
        <v>8.42</v>
      </c>
      <c r="U6259" t="str">
        <f t="shared" si="113"/>
        <v>Actual</v>
      </c>
      <c r="V6259" s="2">
        <f>DATE(A6259,INDEX(Map!$H$1:$H$12,MATCH(B6259,Map!$G$1:$G$12,0),0),1)</f>
        <v>42583</v>
      </c>
      <c r="W6259" s="1" t="s">
        <v>126</v>
      </c>
      <c r="X6259" s="4" t="str">
        <f>INDEX(Map!$B$2:$B$86,MATCH(UnitMN!D6259,Map!$A$2:$A$86,0),1)</f>
        <v>Brown 9</v>
      </c>
      <c r="Y6259" s="7">
        <f>IF(INDEX(Map!$C$2:$C$86,MATCH(D6259,Map!$A$2:$A$86,0),0)="","N/A",E6259*INDEX(Map!$C$2:$C$86,MATCH(D6259,Map!$A$2:$A$86,0),0))</f>
        <v>8.42</v>
      </c>
      <c r="Z6259" s="7" t="str">
        <f>IF(INDEX(Map!$D$2:$D$86,MATCH(D6259,Map!$A$2:$A$86,0),0)="","N/A",E6259*INDEX(Map!$D$2:$D$86,MATCH(D6259,Map!$A$2:$A$86,0),0))</f>
        <v>N/A</v>
      </c>
      <c r="AA6259" s="4" t="str">
        <f>INDEX(Map!$E$2:$E$86,MATCH(D6259,Map!$A$2:$A$86,0),0)</f>
        <v>SCCT</v>
      </c>
    </row>
    <row r="6260" spans="1:27" x14ac:dyDescent="0.25">
      <c r="A6260">
        <f t="shared" ref="A6260:B6275" si="114">A6259</f>
        <v>2016</v>
      </c>
      <c r="B6260" t="str">
        <f t="shared" si="114"/>
        <v>August</v>
      </c>
      <c r="D6260" t="str">
        <f t="shared" si="110"/>
        <v>Brown 10</v>
      </c>
      <c r="E6260" s="4">
        <f>SUMIFS('CTS Data'!C:C,'CTS Data'!D:D,UnitMN!D6260,'CTS Data'!B:B,MONTH(UnitMN!V6260))/1000</f>
        <v>6.04</v>
      </c>
      <c r="U6260" t="str">
        <f t="shared" si="113"/>
        <v>Actual</v>
      </c>
      <c r="V6260" s="2">
        <f>DATE(A6260,INDEX(Map!$H$1:$H$12,MATCH(B6260,Map!$G$1:$G$12,0),0),1)</f>
        <v>42583</v>
      </c>
      <c r="W6260" s="1" t="s">
        <v>126</v>
      </c>
      <c r="X6260" s="4" t="str">
        <f>INDEX(Map!$B$2:$B$86,MATCH(UnitMN!D6260,Map!$A$2:$A$86,0),1)</f>
        <v>Brown 10</v>
      </c>
      <c r="Y6260" s="7">
        <f>IF(INDEX(Map!$C$2:$C$86,MATCH(D6260,Map!$A$2:$A$86,0),0)="","N/A",E6260*INDEX(Map!$C$2:$C$86,MATCH(D6260,Map!$A$2:$A$86,0),0))</f>
        <v>6.04</v>
      </c>
      <c r="Z6260" s="7" t="str">
        <f>IF(INDEX(Map!$D$2:$D$86,MATCH(D6260,Map!$A$2:$A$86,0),0)="","N/A",E6260*INDEX(Map!$D$2:$D$86,MATCH(D6260,Map!$A$2:$A$86,0),0))</f>
        <v>N/A</v>
      </c>
      <c r="AA6260" s="4" t="str">
        <f>INDEX(Map!$E$2:$E$86,MATCH(D6260,Map!$A$2:$A$86,0),0)</f>
        <v>SCCT</v>
      </c>
    </row>
    <row r="6261" spans="1:27" x14ac:dyDescent="0.25">
      <c r="A6261">
        <f t="shared" si="114"/>
        <v>2016</v>
      </c>
      <c r="B6261" t="str">
        <f t="shared" si="114"/>
        <v>August</v>
      </c>
      <c r="D6261" t="str">
        <f t="shared" si="110"/>
        <v>Brown 11</v>
      </c>
      <c r="E6261" s="4">
        <f>SUMIFS('CTS Data'!C:C,'CTS Data'!D:D,UnitMN!D6261,'CTS Data'!B:B,MONTH(UnitMN!V6261))/1000</f>
        <v>4.8840000000000003</v>
      </c>
      <c r="U6261" t="str">
        <f t="shared" si="113"/>
        <v>Actual</v>
      </c>
      <c r="V6261" s="2">
        <f>DATE(A6261,INDEX(Map!$H$1:$H$12,MATCH(B6261,Map!$G$1:$G$12,0),0),1)</f>
        <v>42583</v>
      </c>
      <c r="W6261" s="1" t="s">
        <v>126</v>
      </c>
      <c r="X6261" s="4" t="str">
        <f>INDEX(Map!$B$2:$B$86,MATCH(UnitMN!D6261,Map!$A$2:$A$86,0),1)</f>
        <v>Brown 11</v>
      </c>
      <c r="Y6261" s="7">
        <f>IF(INDEX(Map!$C$2:$C$86,MATCH(D6261,Map!$A$2:$A$86,0),0)="","N/A",E6261*INDEX(Map!$C$2:$C$86,MATCH(D6261,Map!$A$2:$A$86,0),0))</f>
        <v>4.8840000000000003</v>
      </c>
      <c r="Z6261" s="7" t="str">
        <f>IF(INDEX(Map!$D$2:$D$86,MATCH(D6261,Map!$A$2:$A$86,0),0)="","N/A",E6261*INDEX(Map!$D$2:$D$86,MATCH(D6261,Map!$A$2:$A$86,0),0))</f>
        <v>N/A</v>
      </c>
      <c r="AA6261" s="4" t="str">
        <f>INDEX(Map!$E$2:$E$86,MATCH(D6261,Map!$A$2:$A$86,0),0)</f>
        <v>SCCT</v>
      </c>
    </row>
    <row r="6262" spans="1:27" x14ac:dyDescent="0.25">
      <c r="A6262">
        <f t="shared" si="114"/>
        <v>2016</v>
      </c>
      <c r="B6262" t="str">
        <f t="shared" si="114"/>
        <v>August</v>
      </c>
      <c r="D6262" t="str">
        <f t="shared" si="110"/>
        <v>Cane Run 11</v>
      </c>
      <c r="E6262" s="4">
        <f>SUMIFS('CTS Data'!C:C,'CTS Data'!D:D,UnitMN!D6262,'CTS Data'!B:B,MONTH(UnitMN!V6262))/1000</f>
        <v>4.1000000000000002E-2</v>
      </c>
      <c r="U6262" t="str">
        <f t="shared" si="113"/>
        <v>Actual</v>
      </c>
      <c r="V6262" s="2">
        <f>DATE(A6262,INDEX(Map!$H$1:$H$12,MATCH(B6262,Map!$G$1:$G$12,0),0),1)</f>
        <v>42583</v>
      </c>
      <c r="W6262" s="1" t="s">
        <v>126</v>
      </c>
      <c r="X6262" s="4" t="str">
        <f>INDEX(Map!$B$2:$B$86,MATCH(UnitMN!D6262,Map!$A$2:$A$86,0),1)</f>
        <v>Cane Run 11</v>
      </c>
      <c r="Y6262" s="7" t="str">
        <f>IF(INDEX(Map!$C$2:$C$86,MATCH(D6262,Map!$A$2:$A$86,0),0)="","N/A",E6262*INDEX(Map!$C$2:$C$86,MATCH(D6262,Map!$A$2:$A$86,0),0))</f>
        <v>N/A</v>
      </c>
      <c r="Z6262" s="7">
        <f>IF(INDEX(Map!$D$2:$D$86,MATCH(D6262,Map!$A$2:$A$86,0),0)="","N/A",E6262*INDEX(Map!$D$2:$D$86,MATCH(D6262,Map!$A$2:$A$86,0),0))</f>
        <v>4.1000000000000002E-2</v>
      </c>
      <c r="AA6262" s="4" t="str">
        <f>INDEX(Map!$E$2:$E$86,MATCH(D6262,Map!$A$2:$A$86,0),0)</f>
        <v>SCCT</v>
      </c>
    </row>
    <row r="6263" spans="1:27" x14ac:dyDescent="0.25">
      <c r="A6263">
        <f t="shared" si="114"/>
        <v>2016</v>
      </c>
      <c r="B6263" t="str">
        <f t="shared" si="114"/>
        <v>August</v>
      </c>
      <c r="D6263" t="str">
        <f t="shared" si="110"/>
        <v>Haefling</v>
      </c>
      <c r="E6263" s="4">
        <f>SUMIFS('CTS Data'!C:C,'CTS Data'!D:D,UnitMN!D6263,'CTS Data'!B:B,MONTH(UnitMN!V6263))/1000</f>
        <v>0.127</v>
      </c>
      <c r="U6263" t="str">
        <f t="shared" si="113"/>
        <v>Actual</v>
      </c>
      <c r="V6263" s="2">
        <f>DATE(A6263,INDEX(Map!$H$1:$H$12,MATCH(B6263,Map!$G$1:$G$12,0),0),1)</f>
        <v>42583</v>
      </c>
      <c r="W6263" s="1" t="s">
        <v>126</v>
      </c>
      <c r="X6263" s="4" t="str">
        <f>INDEX(Map!$B$2:$B$86,MATCH(UnitMN!D6263,Map!$A$2:$A$86,0),1)</f>
        <v>Haefling</v>
      </c>
      <c r="Y6263" s="7">
        <f>IF(INDEX(Map!$C$2:$C$86,MATCH(D6263,Map!$A$2:$A$86,0),0)="","N/A",E6263*INDEX(Map!$C$2:$C$86,MATCH(D6263,Map!$A$2:$A$86,0),0))</f>
        <v>0.127</v>
      </c>
      <c r="Z6263" s="7" t="str">
        <f>IF(INDEX(Map!$D$2:$D$86,MATCH(D6263,Map!$A$2:$A$86,0),0)="","N/A",E6263*INDEX(Map!$D$2:$D$86,MATCH(D6263,Map!$A$2:$A$86,0),0))</f>
        <v>N/A</v>
      </c>
      <c r="AA6263" s="4" t="str">
        <f>INDEX(Map!$E$2:$E$86,MATCH(D6263,Map!$A$2:$A$86,0),0)</f>
        <v>SCCT</v>
      </c>
    </row>
    <row r="6264" spans="1:27" x14ac:dyDescent="0.25">
      <c r="A6264">
        <f t="shared" si="114"/>
        <v>2016</v>
      </c>
      <c r="B6264" t="str">
        <f t="shared" si="114"/>
        <v>August</v>
      </c>
      <c r="D6264" t="str">
        <f t="shared" si="110"/>
        <v>Paddys Run 11</v>
      </c>
      <c r="E6264" s="4">
        <f>SUMIFS('CTS Data'!C:C,'CTS Data'!D:D,UnitMN!D6264,'CTS Data'!B:B,MONTH(UnitMN!V6264))/1000</f>
        <v>1.9E-2</v>
      </c>
      <c r="U6264" t="str">
        <f t="shared" si="113"/>
        <v>Actual</v>
      </c>
      <c r="V6264" s="2">
        <f>DATE(A6264,INDEX(Map!$H$1:$H$12,MATCH(B6264,Map!$G$1:$G$12,0),0),1)</f>
        <v>42583</v>
      </c>
      <c r="W6264" s="1" t="s">
        <v>126</v>
      </c>
      <c r="X6264" s="4" t="str">
        <f>INDEX(Map!$B$2:$B$86,MATCH(UnitMN!D6264,Map!$A$2:$A$86,0),1)</f>
        <v>Paddys Run 11</v>
      </c>
      <c r="Y6264" s="7" t="str">
        <f>IF(INDEX(Map!$C$2:$C$86,MATCH(D6264,Map!$A$2:$A$86,0),0)="","N/A",E6264*INDEX(Map!$C$2:$C$86,MATCH(D6264,Map!$A$2:$A$86,0),0))</f>
        <v>N/A</v>
      </c>
      <c r="Z6264" s="7">
        <f>IF(INDEX(Map!$D$2:$D$86,MATCH(D6264,Map!$A$2:$A$86,0),0)="","N/A",E6264*INDEX(Map!$D$2:$D$86,MATCH(D6264,Map!$A$2:$A$86,0),0))</f>
        <v>1.9E-2</v>
      </c>
      <c r="AA6264" s="4" t="str">
        <f>INDEX(Map!$E$2:$E$86,MATCH(D6264,Map!$A$2:$A$86,0),0)</f>
        <v>SCCT</v>
      </c>
    </row>
    <row r="6265" spans="1:27" x14ac:dyDescent="0.25">
      <c r="A6265">
        <f t="shared" si="114"/>
        <v>2016</v>
      </c>
      <c r="B6265" t="str">
        <f t="shared" si="114"/>
        <v>August</v>
      </c>
      <c r="D6265" t="str">
        <f t="shared" si="110"/>
        <v>Paddys Run 12</v>
      </c>
      <c r="E6265" s="4">
        <f>SUMIFS('CTS Data'!C:C,'CTS Data'!D:D,UnitMN!D6265,'CTS Data'!B:B,MONTH(UnitMN!V6265))/1000</f>
        <v>6.3E-2</v>
      </c>
      <c r="U6265" t="str">
        <f t="shared" si="113"/>
        <v>Actual</v>
      </c>
      <c r="V6265" s="2">
        <f>DATE(A6265,INDEX(Map!$H$1:$H$12,MATCH(B6265,Map!$G$1:$G$12,0),0),1)</f>
        <v>42583</v>
      </c>
      <c r="W6265" s="1" t="s">
        <v>126</v>
      </c>
      <c r="X6265" s="4" t="str">
        <f>INDEX(Map!$B$2:$B$86,MATCH(UnitMN!D6265,Map!$A$2:$A$86,0),1)</f>
        <v>Paddys Run 12</v>
      </c>
      <c r="Y6265" s="7" t="str">
        <f>IF(INDEX(Map!$C$2:$C$86,MATCH(D6265,Map!$A$2:$A$86,0),0)="","N/A",E6265*INDEX(Map!$C$2:$C$86,MATCH(D6265,Map!$A$2:$A$86,0),0))</f>
        <v>N/A</v>
      </c>
      <c r="Z6265" s="7">
        <f>IF(INDEX(Map!$D$2:$D$86,MATCH(D6265,Map!$A$2:$A$86,0),0)="","N/A",E6265*INDEX(Map!$D$2:$D$86,MATCH(D6265,Map!$A$2:$A$86,0),0))</f>
        <v>6.3E-2</v>
      </c>
      <c r="AA6265" s="4" t="str">
        <f>INDEX(Map!$E$2:$E$86,MATCH(D6265,Map!$A$2:$A$86,0),0)</f>
        <v>SCCT</v>
      </c>
    </row>
    <row r="6266" spans="1:27" x14ac:dyDescent="0.25">
      <c r="A6266">
        <f t="shared" si="114"/>
        <v>2016</v>
      </c>
      <c r="B6266" t="str">
        <f t="shared" si="114"/>
        <v>August</v>
      </c>
      <c r="D6266" t="str">
        <f t="shared" si="110"/>
        <v>Paddys Run 13</v>
      </c>
      <c r="E6266" s="4">
        <f>SUMIFS('CTS Data'!C:C,'CTS Data'!D:D,UnitMN!D6266,'CTS Data'!B:B,MONTH(UnitMN!V6266))/1000</f>
        <v>12.180999999999999</v>
      </c>
      <c r="U6266" t="str">
        <f t="shared" si="113"/>
        <v>Actual</v>
      </c>
      <c r="V6266" s="2">
        <f>DATE(A6266,INDEX(Map!$H$1:$H$12,MATCH(B6266,Map!$G$1:$G$12,0),0),1)</f>
        <v>42583</v>
      </c>
      <c r="W6266" s="1" t="s">
        <v>126</v>
      </c>
      <c r="X6266" s="4" t="str">
        <f>INDEX(Map!$B$2:$B$86,MATCH(UnitMN!D6266,Map!$A$2:$A$86,0),1)</f>
        <v>Paddys Run 13</v>
      </c>
      <c r="Y6266" s="7">
        <f>IF(INDEX(Map!$C$2:$C$86,MATCH(D6266,Map!$A$2:$A$86,0),0)="","N/A",E6266*INDEX(Map!$C$2:$C$86,MATCH(D6266,Map!$A$2:$A$86,0),0))</f>
        <v>5.7250699999999997</v>
      </c>
      <c r="Z6266" s="7">
        <f>IF(INDEX(Map!$D$2:$D$86,MATCH(D6266,Map!$A$2:$A$86,0),0)="","N/A",E6266*INDEX(Map!$D$2:$D$86,MATCH(D6266,Map!$A$2:$A$86,0),0))</f>
        <v>6.4559299999999995</v>
      </c>
      <c r="AA6266" s="4" t="str">
        <f>INDEX(Map!$E$2:$E$86,MATCH(D6266,Map!$A$2:$A$86,0),0)</f>
        <v>SCCT</v>
      </c>
    </row>
    <row r="6267" spans="1:27" x14ac:dyDescent="0.25">
      <c r="A6267">
        <f t="shared" si="114"/>
        <v>2016</v>
      </c>
      <c r="B6267" t="str">
        <f t="shared" si="114"/>
        <v>August</v>
      </c>
      <c r="D6267" t="str">
        <f t="shared" si="110"/>
        <v>Trimble Co 05</v>
      </c>
      <c r="E6267" s="4">
        <f>SUMIFS('CTS Data'!C:C,'CTS Data'!D:D,UnitMN!D6267,'CTS Data'!B:B,MONTH(UnitMN!V6267))/1000</f>
        <v>14.374000000000001</v>
      </c>
      <c r="U6267" t="str">
        <f t="shared" si="113"/>
        <v>Actual</v>
      </c>
      <c r="V6267" s="2">
        <f>DATE(A6267,INDEX(Map!$H$1:$H$12,MATCH(B6267,Map!$G$1:$G$12,0),0),1)</f>
        <v>42583</v>
      </c>
      <c r="W6267" s="1" t="s">
        <v>126</v>
      </c>
      <c r="X6267" s="4" t="str">
        <f>INDEX(Map!$B$2:$B$86,MATCH(UnitMN!D6267,Map!$A$2:$A$86,0),1)</f>
        <v>Trimble Co 05</v>
      </c>
      <c r="Y6267" s="7">
        <f>IF(INDEX(Map!$C$2:$C$86,MATCH(D6267,Map!$A$2:$A$86,0),0)="","N/A",E6267*INDEX(Map!$C$2:$C$86,MATCH(D6267,Map!$A$2:$A$86,0),0))</f>
        <v>10.205539999999999</v>
      </c>
      <c r="Z6267" s="7">
        <f>IF(INDEX(Map!$D$2:$D$86,MATCH(D6267,Map!$A$2:$A$86,0),0)="","N/A",E6267*INDEX(Map!$D$2:$D$86,MATCH(D6267,Map!$A$2:$A$86,0),0))</f>
        <v>4.1684599999999996</v>
      </c>
      <c r="AA6267" s="4" t="str">
        <f>INDEX(Map!$E$2:$E$86,MATCH(D6267,Map!$A$2:$A$86,0),0)</f>
        <v>SCCT</v>
      </c>
    </row>
    <row r="6268" spans="1:27" x14ac:dyDescent="0.25">
      <c r="A6268">
        <f t="shared" si="114"/>
        <v>2016</v>
      </c>
      <c r="B6268" t="str">
        <f t="shared" si="114"/>
        <v>August</v>
      </c>
      <c r="D6268" t="str">
        <f t="shared" si="110"/>
        <v>Trimble Co 06</v>
      </c>
      <c r="E6268" s="4">
        <f>SUMIFS('CTS Data'!C:C,'CTS Data'!D:D,UnitMN!D6268,'CTS Data'!B:B,MONTH(UnitMN!V6268))/1000</f>
        <v>8.2919999999999998</v>
      </c>
      <c r="U6268" t="str">
        <f t="shared" si="113"/>
        <v>Actual</v>
      </c>
      <c r="V6268" s="2">
        <f>DATE(A6268,INDEX(Map!$H$1:$H$12,MATCH(B6268,Map!$G$1:$G$12,0),0),1)</f>
        <v>42583</v>
      </c>
      <c r="W6268" s="1" t="s">
        <v>126</v>
      </c>
      <c r="X6268" s="4" t="str">
        <f>INDEX(Map!$B$2:$B$86,MATCH(UnitMN!D6268,Map!$A$2:$A$86,0),1)</f>
        <v>Trimble Co 06</v>
      </c>
      <c r="Y6268" s="7">
        <f>IF(INDEX(Map!$C$2:$C$86,MATCH(D6268,Map!$A$2:$A$86,0),0)="","N/A",E6268*INDEX(Map!$C$2:$C$86,MATCH(D6268,Map!$A$2:$A$86,0),0))</f>
        <v>5.8873199999999999</v>
      </c>
      <c r="Z6268" s="7">
        <f>IF(INDEX(Map!$D$2:$D$86,MATCH(D6268,Map!$A$2:$A$86,0),0)="","N/A",E6268*INDEX(Map!$D$2:$D$86,MATCH(D6268,Map!$A$2:$A$86,0),0))</f>
        <v>2.4046799999999999</v>
      </c>
      <c r="AA6268" s="4" t="str">
        <f>INDEX(Map!$E$2:$E$86,MATCH(D6268,Map!$A$2:$A$86,0),0)</f>
        <v>SCCT</v>
      </c>
    </row>
    <row r="6269" spans="1:27" x14ac:dyDescent="0.25">
      <c r="A6269">
        <f t="shared" si="114"/>
        <v>2016</v>
      </c>
      <c r="B6269" t="str">
        <f t="shared" si="114"/>
        <v>August</v>
      </c>
      <c r="D6269" t="str">
        <f t="shared" si="110"/>
        <v>Trimble Co 07</v>
      </c>
      <c r="E6269" s="4">
        <f>SUMIFS('CTS Data'!C:C,'CTS Data'!D:D,UnitMN!D6269,'CTS Data'!B:B,MONTH(UnitMN!V6269))/1000</f>
        <v>13.619</v>
      </c>
      <c r="U6269" t="str">
        <f t="shared" si="113"/>
        <v>Actual</v>
      </c>
      <c r="V6269" s="2">
        <f>DATE(A6269,INDEX(Map!$H$1:$H$12,MATCH(B6269,Map!$G$1:$G$12,0),0),1)</f>
        <v>42583</v>
      </c>
      <c r="W6269" s="1" t="s">
        <v>126</v>
      </c>
      <c r="X6269" s="4" t="str">
        <f>INDEX(Map!$B$2:$B$86,MATCH(UnitMN!D6269,Map!$A$2:$A$86,0),1)</f>
        <v>Trimble Co 07</v>
      </c>
      <c r="Y6269" s="7">
        <f>IF(INDEX(Map!$C$2:$C$86,MATCH(D6269,Map!$A$2:$A$86,0),0)="","N/A",E6269*INDEX(Map!$C$2:$C$86,MATCH(D6269,Map!$A$2:$A$86,0),0))</f>
        <v>8.5799699999999994</v>
      </c>
      <c r="Z6269" s="7">
        <f>IF(INDEX(Map!$D$2:$D$86,MATCH(D6269,Map!$A$2:$A$86,0),0)="","N/A",E6269*INDEX(Map!$D$2:$D$86,MATCH(D6269,Map!$A$2:$A$86,0),0))</f>
        <v>5.0390299999999995</v>
      </c>
      <c r="AA6269" s="4" t="str">
        <f>INDEX(Map!$E$2:$E$86,MATCH(D6269,Map!$A$2:$A$86,0),0)</f>
        <v>SCCT</v>
      </c>
    </row>
    <row r="6270" spans="1:27" x14ac:dyDescent="0.25">
      <c r="A6270">
        <f t="shared" si="114"/>
        <v>2016</v>
      </c>
      <c r="B6270" t="str">
        <f t="shared" si="114"/>
        <v>August</v>
      </c>
      <c r="D6270" t="str">
        <f t="shared" si="110"/>
        <v>Trimble Co 08</v>
      </c>
      <c r="E6270" s="4">
        <f>SUMIFS('CTS Data'!C:C,'CTS Data'!D:D,UnitMN!D6270,'CTS Data'!B:B,MONTH(UnitMN!V6270))/1000</f>
        <v>2.5960000000000001</v>
      </c>
      <c r="U6270" t="str">
        <f t="shared" si="113"/>
        <v>Actual</v>
      </c>
      <c r="V6270" s="2">
        <f>DATE(A6270,INDEX(Map!$H$1:$H$12,MATCH(B6270,Map!$G$1:$G$12,0),0),1)</f>
        <v>42583</v>
      </c>
      <c r="W6270" s="1" t="s">
        <v>126</v>
      </c>
      <c r="X6270" s="4" t="str">
        <f>INDEX(Map!$B$2:$B$86,MATCH(UnitMN!D6270,Map!$A$2:$A$86,0),1)</f>
        <v>Trimble Co 08</v>
      </c>
      <c r="Y6270" s="7">
        <f>IF(INDEX(Map!$C$2:$C$86,MATCH(D6270,Map!$A$2:$A$86,0),0)="","N/A",E6270*INDEX(Map!$C$2:$C$86,MATCH(D6270,Map!$A$2:$A$86,0),0))</f>
        <v>1.63548</v>
      </c>
      <c r="Z6270" s="7">
        <f>IF(INDEX(Map!$D$2:$D$86,MATCH(D6270,Map!$A$2:$A$86,0),0)="","N/A",E6270*INDEX(Map!$D$2:$D$86,MATCH(D6270,Map!$A$2:$A$86,0),0))</f>
        <v>0.96052000000000004</v>
      </c>
      <c r="AA6270" s="4" t="str">
        <f>INDEX(Map!$E$2:$E$86,MATCH(D6270,Map!$A$2:$A$86,0),0)</f>
        <v>SCCT</v>
      </c>
    </row>
    <row r="6271" spans="1:27" x14ac:dyDescent="0.25">
      <c r="A6271">
        <f t="shared" si="114"/>
        <v>2016</v>
      </c>
      <c r="B6271" t="str">
        <f t="shared" si="114"/>
        <v>August</v>
      </c>
      <c r="D6271" t="str">
        <f t="shared" si="110"/>
        <v>Trimble Co 09</v>
      </c>
      <c r="E6271" s="4">
        <f>SUMIFS('CTS Data'!C:C,'CTS Data'!D:D,UnitMN!D6271,'CTS Data'!B:B,MONTH(UnitMN!V6271))/1000</f>
        <v>22.216000000000001</v>
      </c>
      <c r="U6271" t="str">
        <f t="shared" si="113"/>
        <v>Actual</v>
      </c>
      <c r="V6271" s="2">
        <f>DATE(A6271,INDEX(Map!$H$1:$H$12,MATCH(B6271,Map!$G$1:$G$12,0),0),1)</f>
        <v>42583</v>
      </c>
      <c r="W6271" s="1" t="s">
        <v>126</v>
      </c>
      <c r="X6271" s="4" t="str">
        <f>INDEX(Map!$B$2:$B$86,MATCH(UnitMN!D6271,Map!$A$2:$A$86,0),1)</f>
        <v>Trimble Co 09</v>
      </c>
      <c r="Y6271" s="7">
        <f>IF(INDEX(Map!$C$2:$C$86,MATCH(D6271,Map!$A$2:$A$86,0),0)="","N/A",E6271*INDEX(Map!$C$2:$C$86,MATCH(D6271,Map!$A$2:$A$86,0),0))</f>
        <v>13.996080000000001</v>
      </c>
      <c r="Z6271" s="7">
        <f>IF(INDEX(Map!$D$2:$D$86,MATCH(D6271,Map!$A$2:$A$86,0),0)="","N/A",E6271*INDEX(Map!$D$2:$D$86,MATCH(D6271,Map!$A$2:$A$86,0),0))</f>
        <v>8.2199200000000001</v>
      </c>
      <c r="AA6271" s="4" t="str">
        <f>INDEX(Map!$E$2:$E$86,MATCH(D6271,Map!$A$2:$A$86,0),0)</f>
        <v>SCCT</v>
      </c>
    </row>
    <row r="6272" spans="1:27" x14ac:dyDescent="0.25">
      <c r="A6272">
        <f t="shared" si="114"/>
        <v>2016</v>
      </c>
      <c r="B6272" t="str">
        <f t="shared" si="114"/>
        <v>August</v>
      </c>
      <c r="D6272" t="str">
        <f t="shared" si="110"/>
        <v>Trimble Co 10</v>
      </c>
      <c r="E6272" s="4">
        <f>SUMIFS('CTS Data'!C:C,'CTS Data'!D:D,UnitMN!D6272,'CTS Data'!B:B,MONTH(UnitMN!V6272))/1000</f>
        <v>25.390999999999998</v>
      </c>
      <c r="U6272" t="str">
        <f t="shared" si="113"/>
        <v>Actual</v>
      </c>
      <c r="V6272" s="2">
        <f>DATE(A6272,INDEX(Map!$H$1:$H$12,MATCH(B6272,Map!$G$1:$G$12,0),0),1)</f>
        <v>42583</v>
      </c>
      <c r="W6272" s="1" t="s">
        <v>126</v>
      </c>
      <c r="X6272" s="4" t="str">
        <f>INDEX(Map!$B$2:$B$86,MATCH(UnitMN!D6272,Map!$A$2:$A$86,0),1)</f>
        <v>Trimble Co 10</v>
      </c>
      <c r="Y6272" s="7">
        <f>IF(INDEX(Map!$C$2:$C$86,MATCH(D6272,Map!$A$2:$A$86,0),0)="","N/A",E6272*INDEX(Map!$C$2:$C$86,MATCH(D6272,Map!$A$2:$A$86,0),0))</f>
        <v>15.996329999999999</v>
      </c>
      <c r="Z6272" s="7">
        <f>IF(INDEX(Map!$D$2:$D$86,MATCH(D6272,Map!$A$2:$A$86,0),0)="","N/A",E6272*INDEX(Map!$D$2:$D$86,MATCH(D6272,Map!$A$2:$A$86,0),0))</f>
        <v>9.3946699999999996</v>
      </c>
      <c r="AA6272" s="4" t="str">
        <f>INDEX(Map!$E$2:$E$86,MATCH(D6272,Map!$A$2:$A$86,0),0)</f>
        <v>SCCT</v>
      </c>
    </row>
    <row r="6273" spans="1:27" x14ac:dyDescent="0.25">
      <c r="A6273">
        <f t="shared" si="114"/>
        <v>2016</v>
      </c>
      <c r="B6273" t="str">
        <f t="shared" si="114"/>
        <v>August</v>
      </c>
      <c r="D6273" t="str">
        <f t="shared" si="110"/>
        <v>Zorn 1</v>
      </c>
      <c r="E6273" s="4">
        <f>SUMIFS('CTS Data'!C:C,'CTS Data'!D:D,UnitMN!D6273,'CTS Data'!B:B,MONTH(UnitMN!V6273))/1000</f>
        <v>3.9E-2</v>
      </c>
      <c r="U6273" t="str">
        <f t="shared" si="113"/>
        <v>Actual</v>
      </c>
      <c r="V6273" s="2">
        <f>DATE(A6273,INDEX(Map!$H$1:$H$12,MATCH(B6273,Map!$G$1:$G$12,0),0),1)</f>
        <v>42583</v>
      </c>
      <c r="W6273" s="1" t="s">
        <v>126</v>
      </c>
      <c r="X6273" s="4" t="str">
        <f>INDEX(Map!$B$2:$B$86,MATCH(UnitMN!D6273,Map!$A$2:$A$86,0),1)</f>
        <v>Zorn 1</v>
      </c>
      <c r="Y6273" s="7" t="str">
        <f>IF(INDEX(Map!$C$2:$C$86,MATCH(D6273,Map!$A$2:$A$86,0),0)="","N/A",E6273*INDEX(Map!$C$2:$C$86,MATCH(D6273,Map!$A$2:$A$86,0),0))</f>
        <v>N/A</v>
      </c>
      <c r="Z6273" s="7">
        <f>IF(INDEX(Map!$D$2:$D$86,MATCH(D6273,Map!$A$2:$A$86,0),0)="","N/A",E6273*INDEX(Map!$D$2:$D$86,MATCH(D6273,Map!$A$2:$A$86,0),0))</f>
        <v>3.9E-2</v>
      </c>
      <c r="AA6273" s="4" t="str">
        <f>INDEX(Map!$E$2:$E$86,MATCH(D6273,Map!$A$2:$A$86,0),0)</f>
        <v>SCCT</v>
      </c>
    </row>
    <row r="6274" spans="1:27" x14ac:dyDescent="0.25">
      <c r="A6274">
        <f t="shared" si="114"/>
        <v>2016</v>
      </c>
      <c r="B6274" t="str">
        <f t="shared" si="114"/>
        <v>August</v>
      </c>
      <c r="D6274" t="str">
        <f t="shared" si="110"/>
        <v>Cane Run 7 2X1</v>
      </c>
      <c r="E6274" s="4">
        <f>SUMIFS('CTS Data'!C:C,'CTS Data'!D:D,UnitMN!D6274,'CTS Data'!B:B,MONTH(UnitMN!V6274))/1000</f>
        <v>423.31700000000001</v>
      </c>
      <c r="U6274" t="str">
        <f t="shared" si="113"/>
        <v>Actual</v>
      </c>
      <c r="V6274" s="2">
        <f>DATE(A6274,INDEX(Map!$H$1:$H$12,MATCH(B6274,Map!$G$1:$G$12,0),0),1)</f>
        <v>42583</v>
      </c>
      <c r="W6274" s="1" t="s">
        <v>126</v>
      </c>
      <c r="X6274" s="4" t="str">
        <f>INDEX(Map!$B$2:$B$86,MATCH(UnitMN!D6274,Map!$A$2:$A$86,0),1)</f>
        <v>Cane Run 7</v>
      </c>
      <c r="Y6274" s="7">
        <f>IF(INDEX(Map!$C$2:$C$86,MATCH(D6274,Map!$A$2:$A$86,0),0)="","N/A",E6274*INDEX(Map!$C$2:$C$86,MATCH(D6274,Map!$A$2:$A$86,0),0))</f>
        <v>330.18726000000004</v>
      </c>
      <c r="Z6274" s="7">
        <f>IF(INDEX(Map!$D$2:$D$86,MATCH(D6274,Map!$A$2:$A$86,0),0)="","N/A",E6274*INDEX(Map!$D$2:$D$86,MATCH(D6274,Map!$A$2:$A$86,0),0))</f>
        <v>93.129739999999998</v>
      </c>
      <c r="AA6274" s="4" t="str">
        <f>INDEX(Map!$E$2:$E$86,MATCH(D6274,Map!$A$2:$A$86,0),0)</f>
        <v>NGCC</v>
      </c>
    </row>
    <row r="6275" spans="1:27" x14ac:dyDescent="0.25">
      <c r="A6275">
        <f t="shared" si="114"/>
        <v>2016</v>
      </c>
      <c r="B6275" t="str">
        <f t="shared" si="114"/>
        <v>August</v>
      </c>
      <c r="D6275" t="str">
        <f t="shared" si="110"/>
        <v>Dix Dam</v>
      </c>
      <c r="E6275" s="4">
        <f>SUMIFS('CTS Data'!C:C,'CTS Data'!D:D,UnitMN!D6275,'CTS Data'!B:B,MONTH(UnitMN!V6275))/1000</f>
        <v>8.8420000000000005</v>
      </c>
      <c r="U6275" t="str">
        <f t="shared" si="113"/>
        <v>Actual</v>
      </c>
      <c r="V6275" s="2">
        <f>DATE(A6275,INDEX(Map!$H$1:$H$12,MATCH(B6275,Map!$G$1:$G$12,0),0),1)</f>
        <v>42583</v>
      </c>
      <c r="W6275" s="1" t="s">
        <v>126</v>
      </c>
      <c r="X6275" s="4" t="str">
        <f>INDEX(Map!$B$2:$B$86,MATCH(UnitMN!D6275,Map!$A$2:$A$86,0),1)</f>
        <v>Dix Dam</v>
      </c>
      <c r="Y6275" s="7">
        <f>IF(INDEX(Map!$C$2:$C$86,MATCH(D6275,Map!$A$2:$A$86,0),0)="","N/A",E6275*INDEX(Map!$C$2:$C$86,MATCH(D6275,Map!$A$2:$A$86,0),0))</f>
        <v>8.8420000000000005</v>
      </c>
      <c r="Z6275" s="7" t="str">
        <f>IF(INDEX(Map!$D$2:$D$86,MATCH(D6275,Map!$A$2:$A$86,0),0)="","N/A",E6275*INDEX(Map!$D$2:$D$86,MATCH(D6275,Map!$A$2:$A$86,0),0))</f>
        <v>N/A</v>
      </c>
      <c r="AA6275" s="4" t="str">
        <f>INDEX(Map!$E$2:$E$86,MATCH(D6275,Map!$A$2:$A$86,0),0)</f>
        <v>Hydro</v>
      </c>
    </row>
    <row r="6276" spans="1:27" x14ac:dyDescent="0.25">
      <c r="A6276">
        <f t="shared" ref="A6276:B6277" si="115">A6275</f>
        <v>2016</v>
      </c>
      <c r="B6276" t="str">
        <f t="shared" si="115"/>
        <v>August</v>
      </c>
      <c r="D6276" t="str">
        <f t="shared" si="110"/>
        <v>Ohio Falls</v>
      </c>
      <c r="E6276" s="4">
        <f>SUMIFS('CTS Data'!C:C,'CTS Data'!D:D,UnitMN!D6276,'CTS Data'!B:B,MONTH(UnitMN!V6276))/1000</f>
        <v>35.372</v>
      </c>
      <c r="U6276" t="str">
        <f t="shared" si="113"/>
        <v>Actual</v>
      </c>
      <c r="V6276" s="2">
        <f>DATE(A6276,INDEX(Map!$H$1:$H$12,MATCH(B6276,Map!$G$1:$G$12,0),0),1)</f>
        <v>42583</v>
      </c>
      <c r="W6276" s="1" t="s">
        <v>126</v>
      </c>
      <c r="X6276" s="4" t="str">
        <f>INDEX(Map!$B$2:$B$86,MATCH(UnitMN!D6276,Map!$A$2:$A$86,0),1)</f>
        <v>Ohio Falls</v>
      </c>
      <c r="Y6276" s="7" t="str">
        <f>IF(INDEX(Map!$C$2:$C$86,MATCH(D6276,Map!$A$2:$A$86,0),0)="","N/A",E6276*INDEX(Map!$C$2:$C$86,MATCH(D6276,Map!$A$2:$A$86,0),0))</f>
        <v>N/A</v>
      </c>
      <c r="Z6276" s="7">
        <f>IF(INDEX(Map!$D$2:$D$86,MATCH(D6276,Map!$A$2:$A$86,0),0)="","N/A",E6276*INDEX(Map!$D$2:$D$86,MATCH(D6276,Map!$A$2:$A$86,0),0))</f>
        <v>35.372</v>
      </c>
      <c r="AA6276" s="4" t="str">
        <f>INDEX(Map!$E$2:$E$86,MATCH(D6276,Map!$A$2:$A$86,0),0)</f>
        <v>Hydro</v>
      </c>
    </row>
    <row r="6277" spans="1:27" x14ac:dyDescent="0.25">
      <c r="A6277">
        <f t="shared" si="115"/>
        <v>2016</v>
      </c>
      <c r="B6277" t="str">
        <f t="shared" si="115"/>
        <v>August</v>
      </c>
      <c r="D6277" t="str">
        <f t="shared" si="110"/>
        <v>Brown Solar</v>
      </c>
      <c r="E6277" s="4">
        <f>SUMIFS('CTS Data'!C:C,'CTS Data'!D:D,UnitMN!D6277,'CTS Data'!B:B,MONTH(UnitMN!V6277))/1000</f>
        <v>1.7549999999999999</v>
      </c>
      <c r="U6277" t="str">
        <f t="shared" si="113"/>
        <v>Actual</v>
      </c>
      <c r="V6277" s="2">
        <f>DATE(A6277,INDEX(Map!$H$1:$H$12,MATCH(B6277,Map!$G$1:$G$12,0),0),1)</f>
        <v>42583</v>
      </c>
      <c r="W6277" s="1" t="s">
        <v>126</v>
      </c>
      <c r="X6277" s="4" t="str">
        <f>INDEX(Map!$B$2:$B$86,MATCH(UnitMN!D6277,Map!$A$2:$A$86,0),1)</f>
        <v>Brown Solar</v>
      </c>
      <c r="Y6277" s="7">
        <f>IF(INDEX(Map!$C$2:$C$86,MATCH(D6277,Map!$A$2:$A$86,0),0)="","N/A",E6277*INDEX(Map!$C$2:$C$86,MATCH(D6277,Map!$A$2:$A$86,0),0))</f>
        <v>1.0705499999999999</v>
      </c>
      <c r="Z6277" s="7">
        <f>IF(INDEX(Map!$D$2:$D$86,MATCH(D6277,Map!$A$2:$A$86,0),0)="","N/A",E6277*INDEX(Map!$D$2:$D$86,MATCH(D6277,Map!$A$2:$A$86,0),0))</f>
        <v>0.68445</v>
      </c>
      <c r="AA6277" s="4" t="str">
        <f>INDEX(Map!$E$2:$E$86,MATCH(D6277,Map!$A$2:$A$86,0),0)</f>
        <v>Solar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2" width="16.28515625" bestFit="1" customWidth="1"/>
    <col min="7" max="7" width="10.85546875" bestFit="1" customWidth="1"/>
    <col min="12" max="12" width="9.7109375" bestFit="1" customWidth="1"/>
  </cols>
  <sheetData>
    <row r="1" spans="1:12" x14ac:dyDescent="0.25">
      <c r="A1" t="s">
        <v>3</v>
      </c>
      <c r="B1" t="s">
        <v>132</v>
      </c>
      <c r="C1" t="s">
        <v>137</v>
      </c>
      <c r="D1" t="s">
        <v>136</v>
      </c>
      <c r="E1" t="s">
        <v>133</v>
      </c>
      <c r="G1" t="s">
        <v>22</v>
      </c>
      <c r="H1">
        <v>1</v>
      </c>
      <c r="J1" t="s">
        <v>125</v>
      </c>
      <c r="K1" t="s">
        <v>128</v>
      </c>
      <c r="L1" t="s">
        <v>129</v>
      </c>
    </row>
    <row r="2" spans="1:12" x14ac:dyDescent="0.25">
      <c r="A2" s="1" t="s">
        <v>107</v>
      </c>
      <c r="B2" s="1" t="s">
        <v>161</v>
      </c>
      <c r="C2" s="1"/>
      <c r="D2" s="6">
        <v>1</v>
      </c>
      <c r="E2" t="s">
        <v>134</v>
      </c>
      <c r="G2" t="s">
        <v>108</v>
      </c>
      <c r="H2">
        <v>2</v>
      </c>
      <c r="J2" t="s">
        <v>126</v>
      </c>
      <c r="K2" s="2">
        <v>42614</v>
      </c>
      <c r="L2" s="2">
        <v>42794</v>
      </c>
    </row>
    <row r="3" spans="1:12" x14ac:dyDescent="0.25">
      <c r="A3" s="1" t="s">
        <v>23</v>
      </c>
      <c r="B3" t="str">
        <f t="shared" ref="B3:B64" si="0">A3</f>
        <v>Brown 1</v>
      </c>
      <c r="C3" s="6">
        <v>1</v>
      </c>
      <c r="E3" t="s">
        <v>135</v>
      </c>
      <c r="G3" t="s">
        <v>109</v>
      </c>
      <c r="H3">
        <v>3</v>
      </c>
      <c r="J3" t="s">
        <v>127</v>
      </c>
      <c r="K3" s="2">
        <v>42917</v>
      </c>
      <c r="L3" s="2">
        <v>43281</v>
      </c>
    </row>
    <row r="4" spans="1:12" x14ac:dyDescent="0.25">
      <c r="A4" s="1" t="s">
        <v>46</v>
      </c>
      <c r="B4" t="str">
        <f t="shared" si="0"/>
        <v>Brown 10</v>
      </c>
      <c r="C4" s="6">
        <v>1</v>
      </c>
      <c r="E4" t="s">
        <v>134</v>
      </c>
      <c r="G4" t="s">
        <v>110</v>
      </c>
      <c r="H4">
        <v>4</v>
      </c>
    </row>
    <row r="5" spans="1:12" x14ac:dyDescent="0.25">
      <c r="A5" s="1" t="s">
        <v>47</v>
      </c>
      <c r="B5" s="4" t="str">
        <f>B4</f>
        <v>Brown 10</v>
      </c>
      <c r="C5" s="6">
        <v>1</v>
      </c>
      <c r="E5" t="s">
        <v>134</v>
      </c>
      <c r="G5" t="s">
        <v>111</v>
      </c>
      <c r="H5">
        <v>5</v>
      </c>
    </row>
    <row r="6" spans="1:12" x14ac:dyDescent="0.25">
      <c r="A6" s="1" t="s">
        <v>48</v>
      </c>
      <c r="B6" t="str">
        <f t="shared" si="0"/>
        <v>Brown 11</v>
      </c>
      <c r="C6" s="6">
        <v>1</v>
      </c>
      <c r="E6" t="s">
        <v>134</v>
      </c>
      <c r="G6" t="s">
        <v>112</v>
      </c>
      <c r="H6">
        <v>6</v>
      </c>
    </row>
    <row r="7" spans="1:12" x14ac:dyDescent="0.25">
      <c r="A7" s="1" t="s">
        <v>49</v>
      </c>
      <c r="B7" s="4" t="str">
        <f>B6</f>
        <v>Brown 11</v>
      </c>
      <c r="C7" s="6">
        <v>1</v>
      </c>
      <c r="E7" t="s">
        <v>134</v>
      </c>
      <c r="G7" t="s">
        <v>113</v>
      </c>
      <c r="H7">
        <v>7</v>
      </c>
    </row>
    <row r="8" spans="1:12" x14ac:dyDescent="0.25">
      <c r="A8" s="1" t="s">
        <v>24</v>
      </c>
      <c r="B8" t="str">
        <f t="shared" si="0"/>
        <v>Brown 2</v>
      </c>
      <c r="C8" s="6">
        <v>1</v>
      </c>
      <c r="E8" t="s">
        <v>135</v>
      </c>
      <c r="G8" t="s">
        <v>114</v>
      </c>
      <c r="H8">
        <v>8</v>
      </c>
    </row>
    <row r="9" spans="1:12" x14ac:dyDescent="0.25">
      <c r="A9" s="1" t="s">
        <v>25</v>
      </c>
      <c r="B9" t="str">
        <f t="shared" si="0"/>
        <v>Brown 3</v>
      </c>
      <c r="C9" s="6">
        <v>1</v>
      </c>
      <c r="E9" t="s">
        <v>135</v>
      </c>
      <c r="G9" t="s">
        <v>115</v>
      </c>
      <c r="H9">
        <v>9</v>
      </c>
    </row>
    <row r="10" spans="1:12" x14ac:dyDescent="0.25">
      <c r="A10" s="1" t="s">
        <v>38</v>
      </c>
      <c r="B10" t="str">
        <f t="shared" si="0"/>
        <v>Brown 5</v>
      </c>
      <c r="C10" s="6">
        <v>0.47</v>
      </c>
      <c r="D10" s="6">
        <v>0.53</v>
      </c>
      <c r="E10" t="s">
        <v>134</v>
      </c>
      <c r="G10" t="s">
        <v>116</v>
      </c>
      <c r="H10">
        <v>10</v>
      </c>
    </row>
    <row r="11" spans="1:12" x14ac:dyDescent="0.25">
      <c r="A11" s="1" t="s">
        <v>39</v>
      </c>
      <c r="B11" s="4" t="str">
        <f>B10</f>
        <v>Brown 5</v>
      </c>
      <c r="C11" s="5">
        <f>C10</f>
        <v>0.47</v>
      </c>
      <c r="D11" s="5">
        <f>D10</f>
        <v>0.53</v>
      </c>
      <c r="E11" t="s">
        <v>134</v>
      </c>
      <c r="G11" t="s">
        <v>117</v>
      </c>
      <c r="H11">
        <v>11</v>
      </c>
    </row>
    <row r="12" spans="1:12" x14ac:dyDescent="0.25">
      <c r="A12" s="1" t="s">
        <v>40</v>
      </c>
      <c r="B12" t="str">
        <f t="shared" si="0"/>
        <v>Brown 6</v>
      </c>
      <c r="C12" s="6">
        <v>0.62</v>
      </c>
      <c r="D12" s="6">
        <v>0.38</v>
      </c>
      <c r="E12" t="s">
        <v>134</v>
      </c>
      <c r="G12" t="s">
        <v>118</v>
      </c>
      <c r="H12">
        <v>12</v>
      </c>
    </row>
    <row r="13" spans="1:12" x14ac:dyDescent="0.25">
      <c r="A13" s="1" t="s">
        <v>41</v>
      </c>
      <c r="B13" t="str">
        <f t="shared" si="0"/>
        <v>Brown 7</v>
      </c>
      <c r="C13" s="6">
        <v>0.62</v>
      </c>
      <c r="D13" s="6">
        <v>0.38</v>
      </c>
      <c r="E13" t="s">
        <v>134</v>
      </c>
    </row>
    <row r="14" spans="1:12" x14ac:dyDescent="0.25">
      <c r="A14" s="1" t="s">
        <v>42</v>
      </c>
      <c r="B14" t="str">
        <f t="shared" si="0"/>
        <v>Brown 8</v>
      </c>
      <c r="C14" s="6">
        <v>1</v>
      </c>
      <c r="E14" t="s">
        <v>134</v>
      </c>
    </row>
    <row r="15" spans="1:12" x14ac:dyDescent="0.25">
      <c r="A15" s="1" t="s">
        <v>43</v>
      </c>
      <c r="B15" s="4" t="str">
        <f>B14</f>
        <v>Brown 8</v>
      </c>
      <c r="C15" s="6">
        <v>1</v>
      </c>
      <c r="E15" t="s">
        <v>134</v>
      </c>
    </row>
    <row r="16" spans="1:12" x14ac:dyDescent="0.25">
      <c r="A16" s="1" t="s">
        <v>44</v>
      </c>
      <c r="B16" t="str">
        <f t="shared" si="0"/>
        <v>Brown 9</v>
      </c>
      <c r="C16" s="6">
        <v>1</v>
      </c>
      <c r="E16" t="s">
        <v>134</v>
      </c>
    </row>
    <row r="17" spans="1:5" x14ac:dyDescent="0.25">
      <c r="A17" s="1" t="s">
        <v>45</v>
      </c>
      <c r="B17" s="4" t="str">
        <f>B16</f>
        <v>Brown 9</v>
      </c>
      <c r="C17" s="6">
        <v>1</v>
      </c>
      <c r="E17" t="s">
        <v>134</v>
      </c>
    </row>
    <row r="18" spans="1:5" x14ac:dyDescent="0.25">
      <c r="A18" s="1" t="s">
        <v>65</v>
      </c>
      <c r="B18" t="str">
        <f t="shared" si="0"/>
        <v>Brown Solar</v>
      </c>
      <c r="C18" s="6">
        <v>0.61</v>
      </c>
      <c r="D18" s="6">
        <v>0.39</v>
      </c>
      <c r="E18" t="s">
        <v>138</v>
      </c>
    </row>
    <row r="19" spans="1:5" x14ac:dyDescent="0.25">
      <c r="A19" s="1" t="s">
        <v>57</v>
      </c>
      <c r="B19" t="str">
        <f t="shared" si="0"/>
        <v>Cane Run 11</v>
      </c>
      <c r="D19" s="6">
        <v>1</v>
      </c>
      <c r="E19" t="s">
        <v>134</v>
      </c>
    </row>
    <row r="20" spans="1:5" x14ac:dyDescent="0.25">
      <c r="A20" s="1" t="s">
        <v>36</v>
      </c>
      <c r="B20" s="1" t="s">
        <v>144</v>
      </c>
      <c r="C20" s="6">
        <v>0.78</v>
      </c>
      <c r="D20" s="6">
        <v>0.22</v>
      </c>
      <c r="E20" t="s">
        <v>139</v>
      </c>
    </row>
    <row r="21" spans="1:5" x14ac:dyDescent="0.25">
      <c r="A21" s="1" t="s">
        <v>37</v>
      </c>
      <c r="B21" s="1" t="s">
        <v>144</v>
      </c>
      <c r="C21" s="5">
        <f>C20</f>
        <v>0.78</v>
      </c>
      <c r="D21" s="5">
        <f>D20</f>
        <v>0.22</v>
      </c>
      <c r="E21" t="s">
        <v>139</v>
      </c>
    </row>
    <row r="22" spans="1:5" x14ac:dyDescent="0.25">
      <c r="A22" s="1" t="s">
        <v>103</v>
      </c>
      <c r="B22" s="1" t="s">
        <v>131</v>
      </c>
      <c r="E22" t="s">
        <v>139</v>
      </c>
    </row>
    <row r="23" spans="1:5" x14ac:dyDescent="0.25">
      <c r="A23" s="1" t="s">
        <v>104</v>
      </c>
      <c r="B23" s="1" t="s">
        <v>131</v>
      </c>
      <c r="E23" t="s">
        <v>139</v>
      </c>
    </row>
    <row r="24" spans="1:5" x14ac:dyDescent="0.25">
      <c r="A24" s="1" t="s">
        <v>105</v>
      </c>
      <c r="B24" s="1" t="s">
        <v>131</v>
      </c>
      <c r="E24" t="s">
        <v>139</v>
      </c>
    </row>
    <row r="25" spans="1:5" x14ac:dyDescent="0.25">
      <c r="A25" s="1" t="s">
        <v>106</v>
      </c>
      <c r="B25" s="1" t="s">
        <v>131</v>
      </c>
      <c r="E25" t="s">
        <v>139</v>
      </c>
    </row>
    <row r="26" spans="1:5" x14ac:dyDescent="0.25">
      <c r="A26" s="1" t="s">
        <v>91</v>
      </c>
      <c r="B26" s="1" t="s">
        <v>131</v>
      </c>
      <c r="E26" t="s">
        <v>140</v>
      </c>
    </row>
    <row r="27" spans="1:5" x14ac:dyDescent="0.25">
      <c r="A27" s="1" t="s">
        <v>98</v>
      </c>
      <c r="B27" s="1" t="s">
        <v>131</v>
      </c>
      <c r="E27" t="s">
        <v>140</v>
      </c>
    </row>
    <row r="28" spans="1:5" x14ac:dyDescent="0.25">
      <c r="A28" s="1" t="s">
        <v>95</v>
      </c>
      <c r="B28" s="1" t="s">
        <v>131</v>
      </c>
      <c r="E28" t="s">
        <v>140</v>
      </c>
    </row>
    <row r="29" spans="1:5" x14ac:dyDescent="0.25">
      <c r="A29" s="1" t="s">
        <v>94</v>
      </c>
      <c r="B29" s="1" t="s">
        <v>131</v>
      </c>
      <c r="E29" t="s">
        <v>140</v>
      </c>
    </row>
    <row r="30" spans="1:5" x14ac:dyDescent="0.25">
      <c r="A30" s="1" t="s">
        <v>92</v>
      </c>
      <c r="B30" s="1" t="s">
        <v>131</v>
      </c>
      <c r="E30" t="s">
        <v>140</v>
      </c>
    </row>
    <row r="31" spans="1:5" x14ac:dyDescent="0.25">
      <c r="A31" s="1" t="s">
        <v>93</v>
      </c>
      <c r="B31" s="1" t="s">
        <v>131</v>
      </c>
      <c r="E31" t="s">
        <v>140</v>
      </c>
    </row>
    <row r="32" spans="1:5" x14ac:dyDescent="0.25">
      <c r="A32" s="1" t="s">
        <v>96</v>
      </c>
      <c r="B32" s="1" t="s">
        <v>131</v>
      </c>
      <c r="E32" t="s">
        <v>140</v>
      </c>
    </row>
    <row r="33" spans="1:5" x14ac:dyDescent="0.25">
      <c r="A33" s="1" t="s">
        <v>99</v>
      </c>
      <c r="B33" s="1" t="s">
        <v>131</v>
      </c>
      <c r="E33" t="s">
        <v>140</v>
      </c>
    </row>
    <row r="34" spans="1:5" x14ac:dyDescent="0.25">
      <c r="A34" s="1" t="s">
        <v>102</v>
      </c>
      <c r="B34" s="1" t="s">
        <v>131</v>
      </c>
      <c r="E34" t="s">
        <v>140</v>
      </c>
    </row>
    <row r="35" spans="1:5" x14ac:dyDescent="0.25">
      <c r="A35" s="1" t="s">
        <v>97</v>
      </c>
      <c r="B35" s="1" t="s">
        <v>131</v>
      </c>
      <c r="E35" t="s">
        <v>140</v>
      </c>
    </row>
    <row r="36" spans="1:5" x14ac:dyDescent="0.25">
      <c r="A36" s="1" t="s">
        <v>100</v>
      </c>
      <c r="B36" s="1" t="s">
        <v>131</v>
      </c>
      <c r="E36" t="s">
        <v>140</v>
      </c>
    </row>
    <row r="37" spans="1:5" x14ac:dyDescent="0.25">
      <c r="A37" s="1" t="s">
        <v>101</v>
      </c>
      <c r="B37" s="1" t="s">
        <v>131</v>
      </c>
      <c r="E37" t="s">
        <v>140</v>
      </c>
    </row>
    <row r="38" spans="1:5" x14ac:dyDescent="0.25">
      <c r="A38" s="1" t="s">
        <v>62</v>
      </c>
      <c r="B38" t="str">
        <f t="shared" si="0"/>
        <v>Dix Dam</v>
      </c>
      <c r="C38" s="6">
        <v>1</v>
      </c>
      <c r="E38" t="s">
        <v>141</v>
      </c>
    </row>
    <row r="39" spans="1:5" x14ac:dyDescent="0.25">
      <c r="A39" s="1" t="s">
        <v>90</v>
      </c>
      <c r="B39" s="1" t="s">
        <v>131</v>
      </c>
      <c r="E39" t="s">
        <v>142</v>
      </c>
    </row>
    <row r="40" spans="1:5" x14ac:dyDescent="0.25">
      <c r="A40" s="1" t="s">
        <v>87</v>
      </c>
      <c r="B40" s="1" t="s">
        <v>131</v>
      </c>
      <c r="E40" t="s">
        <v>142</v>
      </c>
    </row>
    <row r="41" spans="1:5" x14ac:dyDescent="0.25">
      <c r="A41" s="1" t="s">
        <v>89</v>
      </c>
      <c r="B41" s="1" t="s">
        <v>131</v>
      </c>
      <c r="E41" t="s">
        <v>142</v>
      </c>
    </row>
    <row r="42" spans="1:5" x14ac:dyDescent="0.25">
      <c r="A42" s="1" t="s">
        <v>88</v>
      </c>
      <c r="B42" s="1" t="s">
        <v>131</v>
      </c>
      <c r="E42" t="s">
        <v>142</v>
      </c>
    </row>
    <row r="43" spans="1:5" x14ac:dyDescent="0.25">
      <c r="A43" s="1" t="s">
        <v>26</v>
      </c>
      <c r="B43" t="str">
        <f t="shared" si="0"/>
        <v>Ghent 1</v>
      </c>
      <c r="C43" s="6">
        <v>1</v>
      </c>
      <c r="E43" t="s">
        <v>135</v>
      </c>
    </row>
    <row r="44" spans="1:5" x14ac:dyDescent="0.25">
      <c r="A44" s="1" t="s">
        <v>27</v>
      </c>
      <c r="B44" t="str">
        <f t="shared" si="0"/>
        <v>Ghent 2</v>
      </c>
      <c r="C44" s="6">
        <v>1</v>
      </c>
      <c r="E44" t="s">
        <v>135</v>
      </c>
    </row>
    <row r="45" spans="1:5" x14ac:dyDescent="0.25">
      <c r="A45" s="1" t="s">
        <v>28</v>
      </c>
      <c r="B45" t="str">
        <f t="shared" si="0"/>
        <v>Ghent 3</v>
      </c>
      <c r="C45" s="6">
        <v>1</v>
      </c>
      <c r="E45" t="s">
        <v>135</v>
      </c>
    </row>
    <row r="46" spans="1:5" x14ac:dyDescent="0.25">
      <c r="A46" s="1" t="s">
        <v>29</v>
      </c>
      <c r="B46" t="str">
        <f t="shared" si="0"/>
        <v>Ghent 4</v>
      </c>
      <c r="C46" s="6">
        <v>1</v>
      </c>
      <c r="E46" t="s">
        <v>135</v>
      </c>
    </row>
    <row r="47" spans="1:5" x14ac:dyDescent="0.25">
      <c r="A47" s="1" t="s">
        <v>58</v>
      </c>
      <c r="B47" t="str">
        <f t="shared" si="0"/>
        <v>Haefling</v>
      </c>
      <c r="C47" s="6">
        <v>1</v>
      </c>
      <c r="E47" t="s">
        <v>134</v>
      </c>
    </row>
    <row r="48" spans="1:5" x14ac:dyDescent="0.25">
      <c r="A48" s="1" t="s">
        <v>30</v>
      </c>
      <c r="B48" t="str">
        <f t="shared" si="0"/>
        <v>Mill Creek 1</v>
      </c>
      <c r="D48" s="6">
        <v>1</v>
      </c>
      <c r="E48" t="s">
        <v>135</v>
      </c>
    </row>
    <row r="49" spans="1:5" x14ac:dyDescent="0.25">
      <c r="A49" s="1" t="s">
        <v>31</v>
      </c>
      <c r="B49" t="str">
        <f t="shared" si="0"/>
        <v>Mill Creek 2</v>
      </c>
      <c r="D49" s="6">
        <v>1</v>
      </c>
      <c r="E49" t="s">
        <v>135</v>
      </c>
    </row>
    <row r="50" spans="1:5" x14ac:dyDescent="0.25">
      <c r="A50" s="1" t="s">
        <v>32</v>
      </c>
      <c r="B50" t="str">
        <f t="shared" si="0"/>
        <v>Mill Creek 3</v>
      </c>
      <c r="D50" s="6">
        <v>1</v>
      </c>
      <c r="E50" t="s">
        <v>135</v>
      </c>
    </row>
    <row r="51" spans="1:5" x14ac:dyDescent="0.25">
      <c r="A51" s="1" t="s">
        <v>33</v>
      </c>
      <c r="B51" t="str">
        <f t="shared" si="0"/>
        <v>Mill Creek 4</v>
      </c>
      <c r="D51" s="6">
        <v>1</v>
      </c>
      <c r="E51" t="s">
        <v>135</v>
      </c>
    </row>
    <row r="52" spans="1:5" x14ac:dyDescent="0.25">
      <c r="A52" s="1" t="s">
        <v>85</v>
      </c>
      <c r="B52" s="1" t="s">
        <v>131</v>
      </c>
      <c r="E52" t="s">
        <v>142</v>
      </c>
    </row>
    <row r="53" spans="1:5" x14ac:dyDescent="0.25">
      <c r="A53" s="1" t="s">
        <v>86</v>
      </c>
      <c r="B53" s="1" t="s">
        <v>131</v>
      </c>
      <c r="E53" t="s">
        <v>142</v>
      </c>
    </row>
    <row r="54" spans="1:5" x14ac:dyDescent="0.25">
      <c r="A54" s="1" t="s">
        <v>83</v>
      </c>
      <c r="B54" s="1" t="s">
        <v>131</v>
      </c>
      <c r="E54" t="s">
        <v>142</v>
      </c>
    </row>
    <row r="55" spans="1:5" x14ac:dyDescent="0.25">
      <c r="A55" s="1" t="s">
        <v>84</v>
      </c>
      <c r="B55" s="1" t="s">
        <v>131</v>
      </c>
      <c r="E55" t="s">
        <v>142</v>
      </c>
    </row>
    <row r="56" spans="1:5" x14ac:dyDescent="0.25">
      <c r="A56" s="1" t="s">
        <v>64</v>
      </c>
      <c r="B56" t="str">
        <f t="shared" si="0"/>
        <v>Ohio Falls</v>
      </c>
      <c r="D56" s="6">
        <v>1</v>
      </c>
      <c r="E56" t="s">
        <v>141</v>
      </c>
    </row>
    <row r="57" spans="1:5" x14ac:dyDescent="0.25">
      <c r="A57" s="1" t="s">
        <v>67</v>
      </c>
      <c r="B57" s="1" t="s">
        <v>145</v>
      </c>
      <c r="C57" s="6">
        <v>1</v>
      </c>
      <c r="D57" s="6"/>
      <c r="E57" t="s">
        <v>135</v>
      </c>
    </row>
    <row r="58" spans="1:5" x14ac:dyDescent="0.25">
      <c r="A58" s="1" t="s">
        <v>66</v>
      </c>
      <c r="B58" s="1" t="s">
        <v>145</v>
      </c>
      <c r="C58" s="6">
        <v>1</v>
      </c>
      <c r="D58" s="5"/>
      <c r="E58" t="s">
        <v>135</v>
      </c>
    </row>
    <row r="59" spans="1:5" x14ac:dyDescent="0.25">
      <c r="A59" s="1" t="s">
        <v>69</v>
      </c>
      <c r="B59" s="1" t="s">
        <v>145</v>
      </c>
      <c r="C59" s="5"/>
      <c r="D59" s="6">
        <v>1</v>
      </c>
      <c r="E59" t="s">
        <v>135</v>
      </c>
    </row>
    <row r="60" spans="1:5" x14ac:dyDescent="0.25">
      <c r="A60" s="1" t="s">
        <v>68</v>
      </c>
      <c r="B60" s="1" t="s">
        <v>145</v>
      </c>
      <c r="C60" s="5"/>
      <c r="D60" s="6">
        <v>1</v>
      </c>
      <c r="E60" t="s">
        <v>135</v>
      </c>
    </row>
    <row r="61" spans="1:5" x14ac:dyDescent="0.25">
      <c r="A61" s="1" t="s">
        <v>145</v>
      </c>
      <c r="B61" s="1" t="s">
        <v>145</v>
      </c>
      <c r="C61" s="6">
        <f>0.025/0.0813</f>
        <v>0.30750307503075036</v>
      </c>
      <c r="D61" s="6">
        <f>0.0563/0.0813</f>
        <v>0.69249692496924975</v>
      </c>
      <c r="E61" t="s">
        <v>135</v>
      </c>
    </row>
    <row r="62" spans="1:5" x14ac:dyDescent="0.25">
      <c r="A62" s="1" t="s">
        <v>59</v>
      </c>
      <c r="B62" t="str">
        <f t="shared" si="0"/>
        <v>Paddys Run 11</v>
      </c>
      <c r="D62" s="6">
        <v>1</v>
      </c>
      <c r="E62" t="s">
        <v>134</v>
      </c>
    </row>
    <row r="63" spans="1:5" x14ac:dyDescent="0.25">
      <c r="A63" s="1" t="s">
        <v>60</v>
      </c>
      <c r="B63" t="str">
        <f t="shared" si="0"/>
        <v>Paddys Run 12</v>
      </c>
      <c r="D63" s="6">
        <v>1</v>
      </c>
      <c r="E63" t="s">
        <v>134</v>
      </c>
    </row>
    <row r="64" spans="1:5" x14ac:dyDescent="0.25">
      <c r="A64" s="1" t="s">
        <v>50</v>
      </c>
      <c r="B64" t="str">
        <f t="shared" si="0"/>
        <v>Paddys Run 13</v>
      </c>
      <c r="C64" s="6">
        <v>0.47</v>
      </c>
      <c r="D64" s="6">
        <v>0.53</v>
      </c>
      <c r="E64" t="s">
        <v>134</v>
      </c>
    </row>
    <row r="65" spans="1:5" x14ac:dyDescent="0.25">
      <c r="A65" s="1" t="s">
        <v>79</v>
      </c>
      <c r="B65" s="1" t="s">
        <v>131</v>
      </c>
      <c r="E65" t="s">
        <v>143</v>
      </c>
    </row>
    <row r="66" spans="1:5" x14ac:dyDescent="0.25">
      <c r="A66" s="1" t="s">
        <v>80</v>
      </c>
      <c r="B66" s="1" t="s">
        <v>131</v>
      </c>
      <c r="E66" t="s">
        <v>143</v>
      </c>
    </row>
    <row r="67" spans="1:5" x14ac:dyDescent="0.25">
      <c r="A67" s="1" t="s">
        <v>81</v>
      </c>
      <c r="B67" s="1" t="s">
        <v>131</v>
      </c>
      <c r="E67" t="s">
        <v>143</v>
      </c>
    </row>
    <row r="68" spans="1:5" x14ac:dyDescent="0.25">
      <c r="A68" s="1" t="s">
        <v>82</v>
      </c>
      <c r="B68" s="1" t="s">
        <v>131</v>
      </c>
      <c r="E68" t="s">
        <v>143</v>
      </c>
    </row>
    <row r="69" spans="1:5" x14ac:dyDescent="0.25">
      <c r="A69" s="1" t="s">
        <v>75</v>
      </c>
      <c r="B69" s="1" t="s">
        <v>131</v>
      </c>
      <c r="E69" t="s">
        <v>143</v>
      </c>
    </row>
    <row r="70" spans="1:5" x14ac:dyDescent="0.25">
      <c r="A70" s="1" t="s">
        <v>76</v>
      </c>
      <c r="B70" s="1" t="s">
        <v>131</v>
      </c>
      <c r="E70" t="s">
        <v>143</v>
      </c>
    </row>
    <row r="71" spans="1:5" x14ac:dyDescent="0.25">
      <c r="A71" s="1" t="s">
        <v>77</v>
      </c>
      <c r="B71" s="1" t="s">
        <v>131</v>
      </c>
      <c r="E71" t="s">
        <v>143</v>
      </c>
    </row>
    <row r="72" spans="1:5" x14ac:dyDescent="0.25">
      <c r="A72" s="1" t="s">
        <v>78</v>
      </c>
      <c r="B72" s="1" t="s">
        <v>131</v>
      </c>
      <c r="E72" t="s">
        <v>143</v>
      </c>
    </row>
    <row r="73" spans="1:5" x14ac:dyDescent="0.25">
      <c r="A73" s="1" t="s">
        <v>70</v>
      </c>
      <c r="B73" s="1" t="s">
        <v>131</v>
      </c>
      <c r="E73" t="s">
        <v>143</v>
      </c>
    </row>
    <row r="74" spans="1:5" x14ac:dyDescent="0.25">
      <c r="A74" s="1" t="s">
        <v>71</v>
      </c>
      <c r="B74" s="1" t="s">
        <v>131</v>
      </c>
      <c r="E74" t="s">
        <v>143</v>
      </c>
    </row>
    <row r="75" spans="1:5" x14ac:dyDescent="0.25">
      <c r="A75" s="1" t="s">
        <v>72</v>
      </c>
      <c r="B75" s="1" t="s">
        <v>131</v>
      </c>
      <c r="E75" t="s">
        <v>143</v>
      </c>
    </row>
    <row r="76" spans="1:5" x14ac:dyDescent="0.25">
      <c r="A76" s="1" t="s">
        <v>73</v>
      </c>
      <c r="B76" s="1" t="s">
        <v>131</v>
      </c>
      <c r="E76" t="s">
        <v>143</v>
      </c>
    </row>
    <row r="77" spans="1:5" x14ac:dyDescent="0.25">
      <c r="A77" s="1" t="s">
        <v>74</v>
      </c>
      <c r="B77" s="1" t="s">
        <v>131</v>
      </c>
      <c r="E77" t="s">
        <v>143</v>
      </c>
    </row>
    <row r="78" spans="1:5" x14ac:dyDescent="0.25">
      <c r="A78" s="1" t="s">
        <v>51</v>
      </c>
      <c r="B78" t="str">
        <f t="shared" ref="B78:B86" si="1">A78</f>
        <v>Trimble Co 05</v>
      </c>
      <c r="C78" s="6">
        <v>0.71</v>
      </c>
      <c r="D78" s="6">
        <v>0.28999999999999998</v>
      </c>
      <c r="E78" t="s">
        <v>134</v>
      </c>
    </row>
    <row r="79" spans="1:5" x14ac:dyDescent="0.25">
      <c r="A79" s="1" t="s">
        <v>52</v>
      </c>
      <c r="B79" t="str">
        <f t="shared" si="1"/>
        <v>Trimble Co 06</v>
      </c>
      <c r="C79" s="6">
        <v>0.71</v>
      </c>
      <c r="D79" s="6">
        <v>0.28999999999999998</v>
      </c>
      <c r="E79" t="s">
        <v>134</v>
      </c>
    </row>
    <row r="80" spans="1:5" x14ac:dyDescent="0.25">
      <c r="A80" s="1" t="s">
        <v>53</v>
      </c>
      <c r="B80" t="str">
        <f t="shared" si="1"/>
        <v>Trimble Co 07</v>
      </c>
      <c r="C80" s="6">
        <v>0.63</v>
      </c>
      <c r="D80" s="6">
        <v>0.37</v>
      </c>
      <c r="E80" t="s">
        <v>134</v>
      </c>
    </row>
    <row r="81" spans="1:5" x14ac:dyDescent="0.25">
      <c r="A81" s="1" t="s">
        <v>54</v>
      </c>
      <c r="B81" t="str">
        <f t="shared" si="1"/>
        <v>Trimble Co 08</v>
      </c>
      <c r="C81" s="6">
        <v>0.63</v>
      </c>
      <c r="D81" s="6">
        <v>0.37</v>
      </c>
      <c r="E81" t="s">
        <v>134</v>
      </c>
    </row>
    <row r="82" spans="1:5" x14ac:dyDescent="0.25">
      <c r="A82" s="1" t="s">
        <v>55</v>
      </c>
      <c r="B82" t="str">
        <f t="shared" si="1"/>
        <v>Trimble Co 09</v>
      </c>
      <c r="C82" s="6">
        <v>0.63</v>
      </c>
      <c r="D82" s="6">
        <v>0.37</v>
      </c>
      <c r="E82" t="s">
        <v>134</v>
      </c>
    </row>
    <row r="83" spans="1:5" x14ac:dyDescent="0.25">
      <c r="A83" s="1" t="s">
        <v>56</v>
      </c>
      <c r="B83" t="str">
        <f t="shared" si="1"/>
        <v>Trimble Co 10</v>
      </c>
      <c r="C83" s="6">
        <v>0.63</v>
      </c>
      <c r="D83" s="6">
        <v>0.37</v>
      </c>
      <c r="E83" t="s">
        <v>134</v>
      </c>
    </row>
    <row r="84" spans="1:5" x14ac:dyDescent="0.25">
      <c r="A84" s="1" t="s">
        <v>34</v>
      </c>
      <c r="B84" t="str">
        <f t="shared" si="1"/>
        <v>Trimble County 1</v>
      </c>
      <c r="D84" s="6">
        <v>1</v>
      </c>
      <c r="E84" t="s">
        <v>135</v>
      </c>
    </row>
    <row r="85" spans="1:5" x14ac:dyDescent="0.25">
      <c r="A85" s="1" t="s">
        <v>35</v>
      </c>
      <c r="B85" t="str">
        <f t="shared" si="1"/>
        <v>Trimble County 2</v>
      </c>
      <c r="C85" s="6">
        <v>0.81</v>
      </c>
      <c r="D85" s="6">
        <v>0.19</v>
      </c>
      <c r="E85" t="s">
        <v>135</v>
      </c>
    </row>
    <row r="86" spans="1:5" x14ac:dyDescent="0.25">
      <c r="A86" s="1" t="s">
        <v>61</v>
      </c>
      <c r="B86" t="str">
        <f t="shared" si="1"/>
        <v>Zorn 1</v>
      </c>
      <c r="D86" s="6">
        <v>1</v>
      </c>
      <c r="E86" t="s">
        <v>134</v>
      </c>
    </row>
  </sheetData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PivotBasevsFcst</vt:lpstr>
      <vt:lpstr>CTS Data</vt:lpstr>
      <vt:lpstr>UnitMN</vt:lpstr>
      <vt:lpstr>Map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2016-11-30T22:05:51Z</dcterms:created>
  <dcterms:modified xsi:type="dcterms:W3CDTF">2016-11-30T22:06:27Z</dcterms:modified>
</cp:coreProperties>
</file>